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updateLinks="always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arolina.munoz\Desktop\CAROLINA MUÑOZ\CAROLINA MUÑOZ\INML y CF\CONTRATO INML 2022\"/>
    </mc:Choice>
  </mc:AlternateContent>
  <xr:revisionPtr revIDLastSave="0" documentId="13_ncr:1_{CAB1CCCD-537C-445F-9A04-6D76FDBFF934}" xr6:coauthVersionLast="45" xr6:coauthVersionMax="45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Cronograma Definitivo ENE FEB" sheetId="36" r:id="rId1"/>
    <sheet name="Cronograma Def X Base 2021" sheetId="32" state="hidden" r:id="rId2"/>
    <sheet name="Cronograma X Depto" sheetId="30" r:id="rId3"/>
    <sheet name="Cronograma Manual" sheetId="27" state="hidden" r:id="rId4"/>
    <sheet name="HERRAMIENTA" sheetId="2" state="hidden" r:id="rId5"/>
    <sheet name="Consulta BASE" sheetId="20" state="hidden" r:id="rId6"/>
    <sheet name="Consulta DPTO" sheetId="17" state="hidden" r:id="rId7"/>
    <sheet name="Calendario" sheetId="4" state="hidden" r:id="rId8"/>
    <sheet name="CalendarioCopia" sheetId="23" state="hidden" r:id="rId9"/>
    <sheet name="Calendario2020" sheetId="22" state="hidden" r:id="rId10"/>
    <sheet name="Calendario2021" sheetId="24" state="hidden" r:id="rId11"/>
    <sheet name="Calendario2022" sheetId="25" state="hidden" r:id="rId12"/>
    <sheet name="Calendario2023" sheetId="26" state="hidden" r:id="rId13"/>
    <sheet name="TDirReg" sheetId="11" state="hidden" r:id="rId14"/>
    <sheet name="Tmunic" sheetId="7" state="hidden" r:id="rId15"/>
    <sheet name="TSeccM" sheetId="19" state="hidden" r:id="rId16"/>
    <sheet name="TSeccBS" sheetId="18" state="hidden" r:id="rId17"/>
    <sheet name="TRegU" sheetId="13" state="hidden" r:id="rId18"/>
    <sheet name="TSecc" sheetId="16" state="hidden" r:id="rId19"/>
    <sheet name="Consulta1DptoReg" sheetId="15" state="hidden" r:id="rId20"/>
  </sheets>
  <externalReferences>
    <externalReference r:id="rId21"/>
  </externalReferences>
  <definedNames>
    <definedName name="_xlnm._FilterDatabase" localSheetId="19" hidden="1">Consulta1DptoReg!$A$1:$F$1</definedName>
    <definedName name="_xlnm._FilterDatabase" localSheetId="1" hidden="1">'Cronograma Def X Base 2021'!$A$5:$H$139</definedName>
    <definedName name="_xlnm._FilterDatabase" localSheetId="0" hidden="1">'Cronograma Definitivo ENE FEB'!$A$5:$H$147</definedName>
    <definedName name="_xlnm._FilterDatabase" localSheetId="3" hidden="1">'Cronograma Manual'!$A$5:$H$154</definedName>
    <definedName name="_xlnm._FilterDatabase" localSheetId="2" hidden="1">'Cronograma X Depto'!$A$5:$I$150</definedName>
    <definedName name="_xlnm._FilterDatabase" localSheetId="4" hidden="1">HERRAMIENTA!$A$5:$H$163</definedName>
    <definedName name="_xlnm._FilterDatabase" localSheetId="13" hidden="1">TDirReg!$A$1:$G$169</definedName>
    <definedName name="_xlnm._FilterDatabase" localSheetId="14" hidden="1">Tmunic!$A$1:$L$1120</definedName>
    <definedName name="_xlnm._FilterDatabase" localSheetId="17" hidden="1">TRegU!$A$1:$F$1</definedName>
    <definedName name="_xlnm._FilterDatabase" localSheetId="18" hidden="1">TSecc!$A$1:$F$118</definedName>
    <definedName name="_xlnm._FilterDatabase" localSheetId="16" hidden="1">TSeccBS!$A$1:$G$119</definedName>
    <definedName name="_xlnm._FilterDatabase" localSheetId="15" hidden="1">TSeccM!$A$1:$E$109</definedName>
    <definedName name="_xlnm.Print_Area" localSheetId="9">Calendario2020!$B$1:$P$110</definedName>
    <definedName name="_xlnm.Print_Area" localSheetId="10">Calendario2021!$B$1:$P$110</definedName>
    <definedName name="_xlnm.Print_Area" localSheetId="11">Calendario2022!$B$1:$P$110</definedName>
    <definedName name="_xlnm.Print_Area" localSheetId="12">Calendario2023!$B$1:$P$110</definedName>
    <definedName name="_xlnm.Print_Area" localSheetId="8">CalendarioCopia!$B$1:$P$109</definedName>
    <definedName name="_xlnm.Print_Area" localSheetId="2">'Cronograma X Depto'!$A$1:$BN$155</definedName>
    <definedName name="_xlnm.Print_Area" localSheetId="4">HERRAMIENTA!$B$1:$BL$164</definedName>
    <definedName name="CalStart" localSheetId="9">Calendario2020!$C$4</definedName>
    <definedName name="CalStart" localSheetId="10">Calendario2021!$C$4</definedName>
    <definedName name="CalStart" localSheetId="11">Calendario2022!$C$4</definedName>
    <definedName name="CalStart" localSheetId="12">Calendario2023!$C$4</definedName>
    <definedName name="CalStart" localSheetId="8">CalendarioCopia!$C$3</definedName>
    <definedName name="Consulta1DptoReg">Consulta1DptoReg!$A$1:$F$166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localSheetId="1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8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5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" hidden="1">REPT([1]!LOCAL_YEAR_FORMAT,4)&amp;[1]!LOCAL_DATE_SEPARATOR&amp;REPT([1]!LOCAL_MONTH_FORMAT,2)&amp;[1]!LOCAL_DATE_SEPARATOR&amp;REPT([1]!LOCAL_DAY_FORMAT,2)&amp;" "&amp;REPT([1]!LOCAL_HOUR_FORMAT,2)&amp;[1]!LOCAL_TIME_SEPARATOR&amp;REPT([1]!LOCAL_MINUTE_FORMAT,2)&amp;[1]!LOCAL_TIME_SEPARATOR&amp;REPT([1]!LOCAL_SECOND_FORMAT,2)</definedName>
    <definedName name="LOCAL_MYSQL_DATE_FORMAT" localSheetId="0" hidden="1">REPT([1]!LOCAL_YEAR_FORMAT,4)&amp;[1]!LOCAL_DATE_SEPARATOR&amp;REPT([1]!LOCAL_MONTH_FORMAT,2)&amp;[1]!LOCAL_DATE_SEPARATOR&amp;REPT([1]!LOCAL_DAY_FORMAT,2)&amp;" "&amp;REPT([1]!LOCAL_HOUR_FORMAT,2)&amp;[1]!LOCAL_TIME_SEPARATOR&amp;REPT([1]!LOCAL_MINUTE_FORMAT,2)&amp;[1]!LOCAL_TIME_SEPARATOR&amp;REPT([1]!LOCAL_SECOND_FORMAT,2)</definedName>
    <definedName name="LOCAL_MYSQL_DATE_FORMAT" localSheetId="3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 hidden="1">REPT([1]!LOCAL_YEAR_FORMAT,4)&amp;[1]!LOCAL_DATE_SEPARATOR&amp;REPT([1]!LOCAL_MONTH_FORMAT,2)&amp;[1]!LOCAL_DATE_SEPARATOR&amp;REPT([1]!LOCAL_DAY_FORMAT,2)&amp;" "&amp;REPT([1]!LOCAL_HOUR_FORMAT,2)&amp;[1]!LOCAL_TIME_SEPARATOR&amp;REPT([1]!LOCAL_MINUTE_FORMAT,2)&amp;[1]!LOCAL_TIME_SEPARATOR&amp;REPT([1]!LOCAL_SECOND_FORMAT,2)</definedName>
    <definedName name="LOCAL_MYSQL_DATE_FORMAT" localSheetId="14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7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8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PrototypeCalendarRow" localSheetId="9">Calendario2020!$C$4:$P$5</definedName>
    <definedName name="PrototypeCalendarRow" localSheetId="10">Calendario2021!$C$4:$P$5</definedName>
    <definedName name="PrototypeCalendarRow" localSheetId="11">Calendario2022!$C$4:$P$5</definedName>
    <definedName name="PrototypeCalendarRow" localSheetId="12">Calendario2023!$C$4:$P$5</definedName>
    <definedName name="PrototypeCalendarRow" localSheetId="8">CalendarioCopia!$C$3:$P$4</definedName>
    <definedName name="TablaCalend">Calendario!$A$2:$I$55</definedName>
    <definedName name="_xlnm.Print_Titles" localSheetId="9">Calendario2020!$3:$3</definedName>
    <definedName name="_xlnm.Print_Titles" localSheetId="10">Calendario2021!$3:$3</definedName>
    <definedName name="_xlnm.Print_Titles" localSheetId="11">Calendario2022!$3:$3</definedName>
    <definedName name="_xlnm.Print_Titles" localSheetId="12">Calendario2023!$3:$3</definedName>
    <definedName name="_xlnm.Print_Titles" localSheetId="8">CalendarioCopia!$2:$2</definedName>
    <definedName name="_xlnm.Print_Titles" localSheetId="1">'Cronograma Def X Base 2021'!$A:$J,'Cronograma Def X Base 2021'!$1:$5</definedName>
    <definedName name="_xlnm.Print_Titles" localSheetId="0">'Cronograma Definitivo ENE FEB'!$A:$J,'Cronograma Definitivo ENE FEB'!$1:$5</definedName>
    <definedName name="_xlnm.Print_Titles" localSheetId="3">'Cronograma Manual'!$A:$L,'Cronograma Manual'!$1:$5</definedName>
    <definedName name="_xlnm.Print_Titles" localSheetId="2">'Cronograma X Depto'!$A:$L,'Cronograma X Depto'!$1:$5</definedName>
    <definedName name="_xlnm.Print_Titles" localSheetId="4">HERRAMIENTA!$1:$5</definedName>
    <definedName name="Tmunic">Tmunic!$C$1:$H$1120</definedName>
    <definedName name="TrickAutoFit" localSheetId="9">Calendario2020!$S:$S</definedName>
    <definedName name="TrickAutoFit" localSheetId="10">Calendario2021!$S:$S</definedName>
    <definedName name="TrickAutoFit" localSheetId="11">Calendario2022!$S:$S</definedName>
    <definedName name="TrickAutoFit" localSheetId="12">Calendario2023!$S:$S</definedName>
    <definedName name="TrickAutoFit" localSheetId="8">CalendarioCopia!$S:$S</definedName>
    <definedName name="WeekEnd" localSheetId="9">Calendario2020!$M:$P</definedName>
    <definedName name="WeekEnd" localSheetId="10">Calendario2021!$M:$P</definedName>
    <definedName name="WeekEnd" localSheetId="11">Calendario2022!$M:$P</definedName>
    <definedName name="WeekEnd" localSheetId="12">Calendario2023!$M:$P</definedName>
    <definedName name="WeekEnd" localSheetId="8">CalendarioCopia!$M:$P</definedName>
    <definedName name="WeeklyCalendar" localSheetId="9">Calendario2020!$B$3:$P$110</definedName>
    <definedName name="WeeklyCalendar" localSheetId="10">Calendario2021!$B$3:$P$110</definedName>
    <definedName name="WeeklyCalendar" localSheetId="11">Calendario2022!$B$3:$P$110</definedName>
    <definedName name="WeeklyCalendar" localSheetId="12">Calendario2023!$B$3:$P$110</definedName>
    <definedName name="WeeklyCalendar" localSheetId="8">CalendarioCopia!$B$2:$P$109</definedName>
    <definedName name="WinCal0" localSheetId="9">Calendario2020!$B$111:$B$114</definedName>
    <definedName name="WinCal0" localSheetId="10">Calendario2021!$B$111:$B$114</definedName>
    <definedName name="WinCal0" localSheetId="11">Calendario2022!$B$111:$B$114</definedName>
    <definedName name="WinCal0" localSheetId="12">Calendario2023!$B$111:$B$114</definedName>
    <definedName name="WinCal0" localSheetId="8">CalendarioCopia!$B$110:$B$113</definedName>
    <definedName name="WinCalendar.CalendarHead" localSheetId="9">Calendario2020!$B$3:$P$3</definedName>
    <definedName name="WinCalendar.CalendarHead" localSheetId="10">Calendario2021!$B$3:$P$3</definedName>
    <definedName name="WinCalendar.CalendarHead" localSheetId="11">Calendario2022!$B$3:$P$3</definedName>
    <definedName name="WinCalendar.CalendarHead" localSheetId="12">Calendario2023!$B$3:$P$3</definedName>
    <definedName name="WinCalendar.CalendarHead" localSheetId="8">CalendarioCopia!$B$2:$P$2</definedName>
    <definedName name="WinCalendar.DayNumbers" localSheetId="9">Calendario2020!$C$4,Calendario2020!$E$4,Calendario2020!$G$4,Calendario2020!$I$4,Calendario2020!$K$4,Calendario2020!$M$4,Calendario2020!$O$4</definedName>
    <definedName name="WinCalendar.DayNumbers" localSheetId="10">Calendario2021!$C$4,Calendario2021!$E$4,Calendario2021!$G$4,Calendario2021!$I$4,Calendario2021!$K$4,Calendario2021!$M$4,Calendario2021!$O$4</definedName>
    <definedName name="WinCalendar.DayNumbers" localSheetId="11">Calendario2022!$C$4,Calendario2022!$E$4,Calendario2022!$G$4,Calendario2022!$I$4,Calendario2022!$K$4,Calendario2022!$M$4,Calendario2022!$O$4</definedName>
    <definedName name="WinCalendar.DayNumbers" localSheetId="12">Calendario2023!$C$4,Calendario2023!$E$4,Calendario2023!$G$4,Calendario2023!$I$4,Calendario2023!$K$4,Calendario2023!$M$4,Calendario2023!$O$4</definedName>
    <definedName name="WinCalendar.DayNumbers" localSheetId="8">CalendarioCopia!$C$3,CalendarioCopia!$E$3,CalendarioCopia!$G$3,CalendarioCopia!$I$3,CalendarioCopia!$K$3,CalendarioCopia!$M$3,CalendarioCopia!$O$3</definedName>
    <definedName name="WinCalendar.StartDate" localSheetId="9">Calendario2020!$C$4</definedName>
    <definedName name="WinCalendar.StartDate" localSheetId="10">Calendario2021!$C$4</definedName>
    <definedName name="WinCalendar.StartDate" localSheetId="11">Calendario2022!$C$4</definedName>
    <definedName name="WinCalendar.StartDate" localSheetId="12">Calendario2023!$C$4</definedName>
    <definedName name="WinCalendar.StartDate" localSheetId="8">CalendarioCopia!$C$3</definedName>
  </definedNames>
  <calcPr calcId="191029"/>
  <pivotCaches>
    <pivotCache cacheId="0" r:id="rId22"/>
    <pivotCache cacheId="1" r:id="rId23"/>
    <pivotCache cacheId="2" r:id="rId24"/>
    <pivotCache cacheId="3" r:id="rId25"/>
    <pivotCache cacheId="4" r:id="rId2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39" i="32" l="1"/>
  <c r="A138" i="32"/>
  <c r="A137" i="32"/>
  <c r="A136" i="32"/>
  <c r="A135" i="32"/>
  <c r="A121" i="32"/>
  <c r="BK117" i="32"/>
  <c r="BJ117" i="32"/>
  <c r="BI117" i="32"/>
  <c r="BH117" i="32"/>
  <c r="BG117" i="32"/>
  <c r="BF117" i="32"/>
  <c r="BE117" i="32"/>
  <c r="BD117" i="32"/>
  <c r="BC117" i="32"/>
  <c r="BB117" i="32"/>
  <c r="BA117" i="32"/>
  <c r="AZ117" i="32"/>
  <c r="AY117" i="32"/>
  <c r="AX117" i="32"/>
  <c r="AW117" i="32"/>
  <c r="AV117" i="32"/>
  <c r="AU117" i="32"/>
  <c r="AT117" i="32"/>
  <c r="AS117" i="32"/>
  <c r="AR117" i="32"/>
  <c r="AQ117" i="32"/>
  <c r="AP117" i="32"/>
  <c r="AO117" i="32"/>
  <c r="AN117" i="32"/>
  <c r="AM117" i="32"/>
  <c r="AL117" i="32"/>
  <c r="AK117" i="32"/>
  <c r="AJ117" i="32"/>
  <c r="AI117" i="32"/>
  <c r="AH117" i="32"/>
  <c r="AG117" i="32"/>
  <c r="AF117" i="32"/>
  <c r="AE117" i="32"/>
  <c r="AD117" i="32"/>
  <c r="AC117" i="32"/>
  <c r="AB117" i="32"/>
  <c r="AA117" i="32"/>
  <c r="Z117" i="32"/>
  <c r="Y117" i="32"/>
  <c r="X117" i="32"/>
  <c r="W117" i="32"/>
  <c r="V117" i="32"/>
  <c r="U117" i="32"/>
  <c r="T117" i="32"/>
  <c r="S117" i="32"/>
  <c r="R117" i="32"/>
  <c r="Q117" i="32"/>
  <c r="P117" i="32"/>
  <c r="O117" i="32"/>
  <c r="N117" i="32"/>
  <c r="M117" i="32"/>
  <c r="L117" i="32"/>
  <c r="K117" i="32"/>
  <c r="J117" i="32"/>
  <c r="I117" i="32"/>
  <c r="H117" i="32"/>
  <c r="G117" i="32"/>
  <c r="BK116" i="32"/>
  <c r="BJ116" i="32"/>
  <c r="BI116" i="32"/>
  <c r="BH116" i="32"/>
  <c r="BG116" i="32"/>
  <c r="BF116" i="32"/>
  <c r="BE116" i="32"/>
  <c r="BD116" i="32"/>
  <c r="BC116" i="32"/>
  <c r="BB116" i="32"/>
  <c r="BA116" i="32"/>
  <c r="AZ116" i="32"/>
  <c r="AY116" i="32"/>
  <c r="AX116" i="32"/>
  <c r="AW116" i="32"/>
  <c r="AV116" i="32"/>
  <c r="AU116" i="32"/>
  <c r="AT116" i="32"/>
  <c r="AS116" i="32"/>
  <c r="AR116" i="32"/>
  <c r="AQ116" i="32"/>
  <c r="AP116" i="32"/>
  <c r="AO116" i="32"/>
  <c r="AN116" i="32"/>
  <c r="AM116" i="32"/>
  <c r="AL116" i="32"/>
  <c r="AK116" i="32"/>
  <c r="AJ116" i="32"/>
  <c r="AI116" i="32"/>
  <c r="AH116" i="32"/>
  <c r="AG116" i="32"/>
  <c r="AF116" i="32"/>
  <c r="AE116" i="32"/>
  <c r="AD116" i="32"/>
  <c r="AC116" i="32"/>
  <c r="AB116" i="32"/>
  <c r="AA116" i="32"/>
  <c r="Z116" i="32"/>
  <c r="Y116" i="32"/>
  <c r="X116" i="32"/>
  <c r="W116" i="32"/>
  <c r="V116" i="32"/>
  <c r="U116" i="32"/>
  <c r="T116" i="32"/>
  <c r="S116" i="32"/>
  <c r="R116" i="32"/>
  <c r="Q116" i="32"/>
  <c r="P116" i="32"/>
  <c r="O116" i="32"/>
  <c r="N116" i="32"/>
  <c r="M116" i="32"/>
  <c r="L116" i="32"/>
  <c r="K116" i="32"/>
  <c r="J116" i="32"/>
  <c r="I116" i="32"/>
  <c r="H116" i="32"/>
  <c r="G116" i="32"/>
  <c r="BK84" i="32"/>
  <c r="BJ84" i="32"/>
  <c r="BI84" i="32"/>
  <c r="BH84" i="32"/>
  <c r="BG84" i="32"/>
  <c r="BF84" i="32"/>
  <c r="BE84" i="32"/>
  <c r="BD84" i="32"/>
  <c r="BC84" i="32"/>
  <c r="BB84" i="32"/>
  <c r="BA84" i="32"/>
  <c r="AZ84" i="32"/>
  <c r="AY84" i="32"/>
  <c r="AX84" i="32"/>
  <c r="AW84" i="32"/>
  <c r="AV84" i="32"/>
  <c r="AU84" i="32"/>
  <c r="AT84" i="32"/>
  <c r="AS84" i="32"/>
  <c r="AR84" i="32"/>
  <c r="AQ84" i="32"/>
  <c r="AP84" i="32"/>
  <c r="AO84" i="32"/>
  <c r="AN84" i="32"/>
  <c r="AM84" i="32"/>
  <c r="AL84" i="32"/>
  <c r="AK84" i="32"/>
  <c r="AJ84" i="32"/>
  <c r="AI84" i="32"/>
  <c r="AH84" i="32"/>
  <c r="AG84" i="32"/>
  <c r="AF84" i="32"/>
  <c r="AE84" i="32"/>
  <c r="AD84" i="32"/>
  <c r="AC84" i="32"/>
  <c r="AB84" i="32"/>
  <c r="AA84" i="32"/>
  <c r="Z84" i="32"/>
  <c r="Y84" i="32"/>
  <c r="X84" i="32"/>
  <c r="W84" i="32"/>
  <c r="V84" i="32"/>
  <c r="U84" i="32"/>
  <c r="T84" i="32"/>
  <c r="S84" i="32"/>
  <c r="R84" i="32"/>
  <c r="Q84" i="32"/>
  <c r="P84" i="32"/>
  <c r="O84" i="32"/>
  <c r="N84" i="32"/>
  <c r="M84" i="32"/>
  <c r="L84" i="32"/>
  <c r="K84" i="32"/>
  <c r="J84" i="32"/>
  <c r="I84" i="32"/>
  <c r="H84" i="32"/>
  <c r="G84" i="32"/>
  <c r="G103" i="32"/>
  <c r="H103" i="32"/>
  <c r="I103" i="32"/>
  <c r="J103" i="32"/>
  <c r="K103" i="32"/>
  <c r="L103" i="32"/>
  <c r="M103" i="32"/>
  <c r="N103" i="32"/>
  <c r="O103" i="32"/>
  <c r="P103" i="32"/>
  <c r="Q103" i="32"/>
  <c r="R103" i="32"/>
  <c r="S103" i="32"/>
  <c r="T103" i="32"/>
  <c r="U103" i="32"/>
  <c r="V103" i="32"/>
  <c r="W103" i="32"/>
  <c r="X103" i="32"/>
  <c r="Y103" i="32"/>
  <c r="Z103" i="32"/>
  <c r="AA103" i="32"/>
  <c r="AB103" i="32"/>
  <c r="AC103" i="32"/>
  <c r="AD103" i="32"/>
  <c r="AE103" i="32"/>
  <c r="AF103" i="32"/>
  <c r="AG103" i="32"/>
  <c r="AH103" i="32"/>
  <c r="AI103" i="32"/>
  <c r="AJ103" i="32"/>
  <c r="AK103" i="32"/>
  <c r="AL103" i="32"/>
  <c r="AM103" i="32"/>
  <c r="AN103" i="32"/>
  <c r="AO103" i="32"/>
  <c r="AP103" i="32"/>
  <c r="AQ103" i="32"/>
  <c r="AR103" i="32"/>
  <c r="AS103" i="32"/>
  <c r="AT103" i="32"/>
  <c r="AU103" i="32"/>
  <c r="AV103" i="32"/>
  <c r="AW103" i="32"/>
  <c r="AX103" i="32"/>
  <c r="AY103" i="32"/>
  <c r="AZ103" i="32"/>
  <c r="BA103" i="32"/>
  <c r="BB103" i="32"/>
  <c r="BC103" i="32"/>
  <c r="BD103" i="32"/>
  <c r="BE103" i="32"/>
  <c r="BF103" i="32"/>
  <c r="BG103" i="32"/>
  <c r="BH103" i="32"/>
  <c r="BI103" i="32"/>
  <c r="BJ103" i="32"/>
  <c r="BK103" i="32"/>
  <c r="G104" i="32"/>
  <c r="H104" i="32"/>
  <c r="I104" i="32"/>
  <c r="J104" i="32"/>
  <c r="K104" i="32"/>
  <c r="L104" i="32"/>
  <c r="M104" i="32"/>
  <c r="N104" i="32"/>
  <c r="O104" i="32"/>
  <c r="P104" i="32"/>
  <c r="Q104" i="32"/>
  <c r="R104" i="32"/>
  <c r="S104" i="32"/>
  <c r="T104" i="32"/>
  <c r="U104" i="32"/>
  <c r="V104" i="32"/>
  <c r="W104" i="32"/>
  <c r="X104" i="32"/>
  <c r="Y104" i="32"/>
  <c r="Z104" i="32"/>
  <c r="AA104" i="32"/>
  <c r="AB104" i="32"/>
  <c r="AC104" i="32"/>
  <c r="AD104" i="32"/>
  <c r="AE104" i="32"/>
  <c r="AF104" i="32"/>
  <c r="AG104" i="32"/>
  <c r="AH104" i="32"/>
  <c r="AI104" i="32"/>
  <c r="AJ104" i="32"/>
  <c r="AK104" i="32"/>
  <c r="AL104" i="32"/>
  <c r="AM104" i="32"/>
  <c r="AN104" i="32"/>
  <c r="AO104" i="32"/>
  <c r="AP104" i="32"/>
  <c r="AQ104" i="32"/>
  <c r="AR104" i="32"/>
  <c r="AS104" i="32"/>
  <c r="AT104" i="32"/>
  <c r="AU104" i="32"/>
  <c r="AV104" i="32"/>
  <c r="AW104" i="32"/>
  <c r="AX104" i="32"/>
  <c r="AY104" i="32"/>
  <c r="AZ104" i="32"/>
  <c r="BA104" i="32"/>
  <c r="BB104" i="32"/>
  <c r="BC104" i="32"/>
  <c r="BD104" i="32"/>
  <c r="BE104" i="32"/>
  <c r="BF104" i="32"/>
  <c r="BG104" i="32"/>
  <c r="BH104" i="32"/>
  <c r="BI104" i="32"/>
  <c r="BJ104" i="32"/>
  <c r="BK104" i="32"/>
  <c r="G105" i="32"/>
  <c r="H105" i="32"/>
  <c r="I105" i="32"/>
  <c r="J105" i="32"/>
  <c r="K105" i="32"/>
  <c r="L105" i="32"/>
  <c r="M105" i="32"/>
  <c r="N105" i="32"/>
  <c r="O105" i="32"/>
  <c r="P105" i="32"/>
  <c r="Q105" i="32"/>
  <c r="R105" i="32"/>
  <c r="S105" i="32"/>
  <c r="T105" i="32"/>
  <c r="U105" i="32"/>
  <c r="V105" i="32"/>
  <c r="W105" i="32"/>
  <c r="X105" i="32"/>
  <c r="Y105" i="32"/>
  <c r="Z105" i="32"/>
  <c r="AA105" i="32"/>
  <c r="AB105" i="32"/>
  <c r="AC105" i="32"/>
  <c r="AD105" i="32"/>
  <c r="AE105" i="32"/>
  <c r="AF105" i="32"/>
  <c r="AG105" i="32"/>
  <c r="AH105" i="32"/>
  <c r="AI105" i="32"/>
  <c r="AJ105" i="32"/>
  <c r="AK105" i="32"/>
  <c r="AL105" i="32"/>
  <c r="AM105" i="32"/>
  <c r="AN105" i="32"/>
  <c r="AO105" i="32"/>
  <c r="AP105" i="32"/>
  <c r="AQ105" i="32"/>
  <c r="AR105" i="32"/>
  <c r="AS105" i="32"/>
  <c r="AT105" i="32"/>
  <c r="AU105" i="32"/>
  <c r="AV105" i="32"/>
  <c r="AW105" i="32"/>
  <c r="AX105" i="32"/>
  <c r="AY105" i="32"/>
  <c r="AZ105" i="32"/>
  <c r="BA105" i="32"/>
  <c r="BB105" i="32"/>
  <c r="BC105" i="32"/>
  <c r="BD105" i="32"/>
  <c r="BE105" i="32"/>
  <c r="BF105" i="32"/>
  <c r="BG105" i="32"/>
  <c r="BH105" i="32"/>
  <c r="BI105" i="32"/>
  <c r="BJ105" i="32"/>
  <c r="BK105" i="32"/>
  <c r="G14" i="32"/>
  <c r="G6" i="32"/>
  <c r="G7" i="32"/>
  <c r="G8" i="32"/>
  <c r="G9" i="32"/>
  <c r="G10" i="32"/>
  <c r="G11" i="32"/>
  <c r="G12" i="32"/>
  <c r="G13" i="32"/>
  <c r="G15" i="32"/>
  <c r="G16" i="32"/>
  <c r="G17" i="32"/>
  <c r="G18" i="32"/>
  <c r="G19" i="32"/>
  <c r="G20" i="32"/>
  <c r="G21" i="32"/>
  <c r="G22" i="32"/>
  <c r="G23" i="32"/>
  <c r="G24" i="32"/>
  <c r="G25" i="32"/>
  <c r="G26" i="32"/>
  <c r="G27" i="32"/>
  <c r="G28" i="32"/>
  <c r="G29" i="32"/>
  <c r="G30" i="32"/>
  <c r="G31" i="32"/>
  <c r="G32" i="32"/>
  <c r="G33" i="32"/>
  <c r="G34" i="32"/>
  <c r="G35" i="32"/>
  <c r="G36" i="32"/>
  <c r="G37" i="32"/>
  <c r="G38" i="32"/>
  <c r="G39" i="32"/>
  <c r="G40" i="32"/>
  <c r="G41" i="32"/>
  <c r="G42" i="32"/>
  <c r="G43" i="32"/>
  <c r="G44" i="32"/>
  <c r="G45" i="32"/>
  <c r="G46" i="32"/>
  <c r="G47" i="32"/>
  <c r="G48" i="32"/>
  <c r="G49" i="32"/>
  <c r="G50" i="32"/>
  <c r="G51" i="32"/>
  <c r="G52" i="32"/>
  <c r="G53" i="32"/>
  <c r="G54" i="32"/>
  <c r="G55" i="32"/>
  <c r="G56" i="32"/>
  <c r="G57" i="32"/>
  <c r="G58" i="32"/>
  <c r="G59" i="32"/>
  <c r="G60" i="32"/>
  <c r="G61" i="32"/>
  <c r="G62" i="32"/>
  <c r="G63" i="32"/>
  <c r="G64" i="32"/>
  <c r="G65" i="32"/>
  <c r="G66" i="32"/>
  <c r="G67" i="32"/>
  <c r="G68" i="32"/>
  <c r="G69" i="32"/>
  <c r="G70" i="32"/>
  <c r="G71" i="32"/>
  <c r="G72" i="32"/>
  <c r="G73" i="32"/>
  <c r="G74" i="32"/>
  <c r="G75" i="32"/>
  <c r="G76" i="32"/>
  <c r="G77" i="32"/>
  <c r="G78" i="32"/>
  <c r="G79" i="32"/>
  <c r="G80" i="32"/>
  <c r="G81" i="32"/>
  <c r="G82" i="32"/>
  <c r="A82" i="32" s="1"/>
  <c r="G83" i="32"/>
  <c r="G85" i="32"/>
  <c r="G86" i="32"/>
  <c r="G87" i="32"/>
  <c r="G88" i="32"/>
  <c r="G89" i="32"/>
  <c r="G90" i="32"/>
  <c r="G91" i="32"/>
  <c r="G92" i="32"/>
  <c r="G93" i="32"/>
  <c r="G94" i="32"/>
  <c r="G95" i="32"/>
  <c r="G96" i="32"/>
  <c r="G97" i="32"/>
  <c r="G98" i="32"/>
  <c r="G99" i="32"/>
  <c r="G100" i="32"/>
  <c r="G101" i="32"/>
  <c r="G102" i="32"/>
  <c r="G106" i="32"/>
  <c r="G107" i="32"/>
  <c r="G108" i="32"/>
  <c r="G109" i="32"/>
  <c r="G110" i="32"/>
  <c r="G111" i="32"/>
  <c r="G112" i="32"/>
  <c r="G113" i="32"/>
  <c r="G114" i="32"/>
  <c r="G115" i="32"/>
  <c r="G118" i="32"/>
  <c r="G119" i="32"/>
  <c r="G120" i="32"/>
  <c r="G122" i="32"/>
  <c r="A122" i="32" s="1"/>
  <c r="G123" i="32"/>
  <c r="A123" i="32" s="1"/>
  <c r="G124" i="32"/>
  <c r="G125" i="32"/>
  <c r="G126" i="32"/>
  <c r="G127" i="32"/>
  <c r="G128" i="32"/>
  <c r="G129" i="32"/>
  <c r="G130" i="32"/>
  <c r="G131" i="32"/>
  <c r="G132" i="32"/>
  <c r="G133" i="32"/>
  <c r="G134" i="32"/>
  <c r="J158" i="2" l="1"/>
  <c r="BM98" i="2"/>
  <c r="BL98" i="2"/>
  <c r="BK98" i="2"/>
  <c r="BJ98" i="2"/>
  <c r="BI98" i="2"/>
  <c r="BH98" i="2"/>
  <c r="BG98" i="2"/>
  <c r="BF98" i="2"/>
  <c r="BE98" i="2"/>
  <c r="BD98" i="2"/>
  <c r="BC98" i="2"/>
  <c r="BB98" i="2"/>
  <c r="BA98" i="2"/>
  <c r="AZ98" i="2"/>
  <c r="AY98" i="2"/>
  <c r="AX98" i="2"/>
  <c r="AW98" i="2"/>
  <c r="AV98" i="2"/>
  <c r="AU98" i="2"/>
  <c r="AT98" i="2"/>
  <c r="AS98" i="2"/>
  <c r="AR98" i="2"/>
  <c r="AQ98" i="2"/>
  <c r="AP98" i="2"/>
  <c r="AO98" i="2"/>
  <c r="AN98" i="2"/>
  <c r="AM98" i="2"/>
  <c r="AL98" i="2"/>
  <c r="AK98" i="2"/>
  <c r="AJ98" i="2"/>
  <c r="AI98" i="2"/>
  <c r="AH98" i="2"/>
  <c r="AG98" i="2"/>
  <c r="AF98" i="2"/>
  <c r="AE98" i="2"/>
  <c r="AD98" i="2"/>
  <c r="AC98" i="2"/>
  <c r="AB98" i="2"/>
  <c r="AA98" i="2"/>
  <c r="Z98" i="2"/>
  <c r="Y98" i="2"/>
  <c r="X98" i="2"/>
  <c r="W98" i="2"/>
  <c r="V98" i="2"/>
  <c r="U98" i="2"/>
  <c r="T98" i="2"/>
  <c r="S98" i="2"/>
  <c r="R98" i="2"/>
  <c r="Q98" i="2"/>
  <c r="P98" i="2"/>
  <c r="O98" i="2"/>
  <c r="N98" i="2"/>
  <c r="O96" i="2"/>
  <c r="BM87" i="2"/>
  <c r="BL87" i="2"/>
  <c r="BK87" i="2"/>
  <c r="BJ87" i="2"/>
  <c r="BI87" i="2"/>
  <c r="BH87" i="2"/>
  <c r="BG87" i="2"/>
  <c r="BF87" i="2"/>
  <c r="BE87" i="2"/>
  <c r="BD87" i="2"/>
  <c r="BC87" i="2"/>
  <c r="BB87" i="2"/>
  <c r="BA87" i="2"/>
  <c r="AZ87" i="2"/>
  <c r="AY87" i="2"/>
  <c r="AX87" i="2"/>
  <c r="AW87" i="2"/>
  <c r="AV87" i="2"/>
  <c r="AU87" i="2"/>
  <c r="AT87" i="2"/>
  <c r="AS87" i="2"/>
  <c r="AR87" i="2"/>
  <c r="AQ87" i="2"/>
  <c r="AP87" i="2"/>
  <c r="AO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Q87" i="2"/>
  <c r="P87" i="2"/>
  <c r="O87" i="2"/>
  <c r="N87" i="2"/>
  <c r="O86" i="2"/>
  <c r="BM82" i="2"/>
  <c r="BL82" i="2"/>
  <c r="BK82" i="2"/>
  <c r="BJ82" i="2"/>
  <c r="BI82" i="2"/>
  <c r="BH82" i="2"/>
  <c r="BG82" i="2"/>
  <c r="BF82" i="2"/>
  <c r="BE82" i="2"/>
  <c r="BD82" i="2"/>
  <c r="BC82" i="2"/>
  <c r="BB82" i="2"/>
  <c r="BA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O81" i="2"/>
  <c r="O70" i="2"/>
  <c r="M144" i="2"/>
  <c r="AP144" i="2"/>
  <c r="M145" i="2"/>
  <c r="AP145" i="2"/>
  <c r="M146" i="2"/>
  <c r="AP146" i="2"/>
  <c r="L92" i="32" l="1"/>
  <c r="M92" i="32"/>
  <c r="N92" i="32"/>
  <c r="O92" i="32"/>
  <c r="P92" i="32"/>
  <c r="Q92" i="32"/>
  <c r="R92" i="32"/>
  <c r="S92" i="32"/>
  <c r="T92" i="32"/>
  <c r="U92" i="32"/>
  <c r="V92" i="32"/>
  <c r="W92" i="32"/>
  <c r="X92" i="32"/>
  <c r="Y92" i="32"/>
  <c r="Z92" i="32"/>
  <c r="AA92" i="32"/>
  <c r="AB92" i="32"/>
  <c r="AC92" i="32"/>
  <c r="AD92" i="32"/>
  <c r="AE92" i="32"/>
  <c r="AF92" i="32"/>
  <c r="AG92" i="32"/>
  <c r="AH92" i="32"/>
  <c r="AI92" i="32"/>
  <c r="AJ92" i="32"/>
  <c r="AK92" i="32"/>
  <c r="AL92" i="32"/>
  <c r="AM92" i="32"/>
  <c r="AN92" i="32"/>
  <c r="AO92" i="32"/>
  <c r="AP92" i="32"/>
  <c r="AQ92" i="32"/>
  <c r="AR92" i="32"/>
  <c r="AS92" i="32"/>
  <c r="AT92" i="32"/>
  <c r="AU92" i="32"/>
  <c r="AV92" i="32"/>
  <c r="AW92" i="32"/>
  <c r="AX92" i="32"/>
  <c r="AY92" i="32"/>
  <c r="AZ92" i="32"/>
  <c r="BA92" i="32"/>
  <c r="BB92" i="32"/>
  <c r="BC92" i="32"/>
  <c r="BD92" i="32"/>
  <c r="BE92" i="32"/>
  <c r="BF92" i="32"/>
  <c r="BG92" i="32"/>
  <c r="BH92" i="32"/>
  <c r="BI92" i="32"/>
  <c r="BJ92" i="32"/>
  <c r="BK92" i="32"/>
  <c r="H92" i="32"/>
  <c r="I92" i="32"/>
  <c r="J92" i="32"/>
  <c r="K124" i="32" l="1"/>
  <c r="K125" i="32"/>
  <c r="K126" i="32"/>
  <c r="K127" i="32"/>
  <c r="K128" i="32"/>
  <c r="K129" i="32"/>
  <c r="K130" i="32"/>
  <c r="K131" i="32"/>
  <c r="K132" i="32"/>
  <c r="K133" i="32"/>
  <c r="K134" i="32"/>
  <c r="K131" i="36"/>
  <c r="K132" i="36"/>
  <c r="K133" i="36"/>
  <c r="K134" i="36"/>
  <c r="K135" i="36"/>
  <c r="K136" i="36"/>
  <c r="K137" i="36"/>
  <c r="K138" i="36"/>
  <c r="K139" i="36"/>
  <c r="K140" i="36"/>
  <c r="K141" i="36"/>
  <c r="K142" i="36"/>
  <c r="BK147" i="36"/>
  <c r="BJ147" i="36"/>
  <c r="BI147" i="36"/>
  <c r="BH147" i="36"/>
  <c r="BG147" i="36"/>
  <c r="BF147" i="36"/>
  <c r="BE147" i="36"/>
  <c r="BD147" i="36"/>
  <c r="BC147" i="36"/>
  <c r="BB147" i="36"/>
  <c r="BA147" i="36"/>
  <c r="AZ147" i="36"/>
  <c r="AY147" i="36"/>
  <c r="AX147" i="36"/>
  <c r="AW147" i="36"/>
  <c r="AV147" i="36"/>
  <c r="AU147" i="36"/>
  <c r="AT147" i="36"/>
  <c r="AS147" i="36"/>
  <c r="AR147" i="36"/>
  <c r="AQ147" i="36"/>
  <c r="AP147" i="36"/>
  <c r="AO147" i="36"/>
  <c r="AN147" i="36"/>
  <c r="AM147" i="36"/>
  <c r="AL147" i="36"/>
  <c r="AK147" i="36"/>
  <c r="AJ147" i="36"/>
  <c r="AI147" i="36"/>
  <c r="AH147" i="36"/>
  <c r="AG147" i="36"/>
  <c r="AF147" i="36"/>
  <c r="AE147" i="36"/>
  <c r="AD147" i="36"/>
  <c r="AC147" i="36"/>
  <c r="AB147" i="36"/>
  <c r="AA147" i="36"/>
  <c r="Z147" i="36"/>
  <c r="Y147" i="36"/>
  <c r="X147" i="36"/>
  <c r="W147" i="36"/>
  <c r="V147" i="36"/>
  <c r="U147" i="36"/>
  <c r="T147" i="36"/>
  <c r="S147" i="36"/>
  <c r="R147" i="36"/>
  <c r="Q147" i="36"/>
  <c r="P147" i="36"/>
  <c r="O147" i="36"/>
  <c r="N147" i="36"/>
  <c r="M147" i="36"/>
  <c r="L147" i="36"/>
  <c r="K147" i="36"/>
  <c r="J147" i="36"/>
  <c r="I147" i="36"/>
  <c r="H147" i="36"/>
  <c r="BK146" i="36"/>
  <c r="BJ146" i="36"/>
  <c r="BI146" i="36"/>
  <c r="BH146" i="36"/>
  <c r="BG146" i="36"/>
  <c r="BF146" i="36"/>
  <c r="BE146" i="36"/>
  <c r="BD146" i="36"/>
  <c r="BC146" i="36"/>
  <c r="BB146" i="36"/>
  <c r="BA146" i="36"/>
  <c r="AZ146" i="36"/>
  <c r="AY146" i="36"/>
  <c r="AX146" i="36"/>
  <c r="AW146" i="36"/>
  <c r="AV146" i="36"/>
  <c r="AU146" i="36"/>
  <c r="AT146" i="36"/>
  <c r="AS146" i="36"/>
  <c r="AR146" i="36"/>
  <c r="AQ146" i="36"/>
  <c r="AP146" i="36"/>
  <c r="AO146" i="36"/>
  <c r="AN146" i="36"/>
  <c r="AM146" i="36"/>
  <c r="AL146" i="36"/>
  <c r="AK146" i="36"/>
  <c r="AJ146" i="36"/>
  <c r="AI146" i="36"/>
  <c r="AH146" i="36"/>
  <c r="AG146" i="36"/>
  <c r="AF146" i="36"/>
  <c r="AE146" i="36"/>
  <c r="AD146" i="36"/>
  <c r="AC146" i="36"/>
  <c r="AB146" i="36"/>
  <c r="AA146" i="36"/>
  <c r="Z146" i="36"/>
  <c r="Y146" i="36"/>
  <c r="X146" i="36"/>
  <c r="W146" i="36"/>
  <c r="V146" i="36"/>
  <c r="U146" i="36"/>
  <c r="T146" i="36"/>
  <c r="S146" i="36"/>
  <c r="R146" i="36"/>
  <c r="Q146" i="36"/>
  <c r="P146" i="36"/>
  <c r="O146" i="36"/>
  <c r="N146" i="36"/>
  <c r="M146" i="36"/>
  <c r="L146" i="36"/>
  <c r="K146" i="36"/>
  <c r="J146" i="36"/>
  <c r="I146" i="36"/>
  <c r="H146" i="36"/>
  <c r="BK145" i="36"/>
  <c r="BJ145" i="36"/>
  <c r="BI145" i="36"/>
  <c r="BH145" i="36"/>
  <c r="BG145" i="36"/>
  <c r="BF145" i="36"/>
  <c r="BE145" i="36"/>
  <c r="BD145" i="36"/>
  <c r="BC145" i="36"/>
  <c r="BB145" i="36"/>
  <c r="BA145" i="36"/>
  <c r="AZ145" i="36"/>
  <c r="AY145" i="36"/>
  <c r="AX145" i="36"/>
  <c r="AW145" i="36"/>
  <c r="AV145" i="36"/>
  <c r="AU145" i="36"/>
  <c r="AT145" i="36"/>
  <c r="AS145" i="36"/>
  <c r="AR145" i="36"/>
  <c r="AQ145" i="36"/>
  <c r="AP145" i="36"/>
  <c r="AO145" i="36"/>
  <c r="AN145" i="36"/>
  <c r="AM145" i="36"/>
  <c r="AL145" i="36"/>
  <c r="AK145" i="36"/>
  <c r="AJ145" i="36"/>
  <c r="AI145" i="36"/>
  <c r="AH145" i="36"/>
  <c r="AG145" i="36"/>
  <c r="AF145" i="36"/>
  <c r="AE145" i="36"/>
  <c r="AD145" i="36"/>
  <c r="AC145" i="36"/>
  <c r="AB145" i="36"/>
  <c r="AA145" i="36"/>
  <c r="Z145" i="36"/>
  <c r="Y145" i="36"/>
  <c r="X145" i="36"/>
  <c r="W145" i="36"/>
  <c r="V145" i="36"/>
  <c r="U145" i="36"/>
  <c r="T145" i="36"/>
  <c r="S145" i="36"/>
  <c r="R145" i="36"/>
  <c r="Q145" i="36"/>
  <c r="P145" i="36"/>
  <c r="O145" i="36"/>
  <c r="N145" i="36"/>
  <c r="M145" i="36"/>
  <c r="L145" i="36"/>
  <c r="K145" i="36"/>
  <c r="J145" i="36"/>
  <c r="I145" i="36"/>
  <c r="H145" i="36"/>
  <c r="BK144" i="36"/>
  <c r="BJ144" i="36"/>
  <c r="BI144" i="36"/>
  <c r="BH144" i="36"/>
  <c r="BG144" i="36"/>
  <c r="BF144" i="36"/>
  <c r="BE144" i="36"/>
  <c r="BD144" i="36"/>
  <c r="BC144" i="36"/>
  <c r="BB144" i="36"/>
  <c r="BA144" i="36"/>
  <c r="AZ144" i="36"/>
  <c r="AY144" i="36"/>
  <c r="AX144" i="36"/>
  <c r="AW144" i="36"/>
  <c r="AV144" i="36"/>
  <c r="AU144" i="36"/>
  <c r="AT144" i="36"/>
  <c r="AS144" i="36"/>
  <c r="AR144" i="36"/>
  <c r="AQ144" i="36"/>
  <c r="AP144" i="36"/>
  <c r="AO144" i="36"/>
  <c r="AN144" i="36"/>
  <c r="AM144" i="36"/>
  <c r="AL144" i="36"/>
  <c r="AK144" i="36"/>
  <c r="AJ144" i="36"/>
  <c r="AI144" i="36"/>
  <c r="AH144" i="36"/>
  <c r="AG144" i="36"/>
  <c r="AF144" i="36"/>
  <c r="AE144" i="36"/>
  <c r="AD144" i="36"/>
  <c r="AC144" i="36"/>
  <c r="AB144" i="36"/>
  <c r="AA144" i="36"/>
  <c r="Z144" i="36"/>
  <c r="Y144" i="36"/>
  <c r="X144" i="36"/>
  <c r="W144" i="36"/>
  <c r="V144" i="36"/>
  <c r="U144" i="36"/>
  <c r="T144" i="36"/>
  <c r="S144" i="36"/>
  <c r="R144" i="36"/>
  <c r="Q144" i="36"/>
  <c r="P144" i="36"/>
  <c r="O144" i="36"/>
  <c r="N144" i="36"/>
  <c r="M144" i="36"/>
  <c r="L144" i="36"/>
  <c r="K144" i="36"/>
  <c r="J144" i="36"/>
  <c r="I144" i="36"/>
  <c r="H144" i="36"/>
  <c r="BK143" i="36"/>
  <c r="BJ143" i="36"/>
  <c r="BI143" i="36"/>
  <c r="BH143" i="36"/>
  <c r="BG143" i="36"/>
  <c r="BF143" i="36"/>
  <c r="BE143" i="36"/>
  <c r="BD143" i="36"/>
  <c r="BC143" i="36"/>
  <c r="BB143" i="36"/>
  <c r="BA143" i="36"/>
  <c r="AZ143" i="36"/>
  <c r="AY143" i="36"/>
  <c r="AX143" i="36"/>
  <c r="AW143" i="36"/>
  <c r="AV143" i="36"/>
  <c r="AU143" i="36"/>
  <c r="AT143" i="36"/>
  <c r="AS143" i="36"/>
  <c r="AR143" i="36"/>
  <c r="AQ143" i="36"/>
  <c r="AP143" i="36"/>
  <c r="AO143" i="36"/>
  <c r="AN143" i="36"/>
  <c r="AM143" i="36"/>
  <c r="AL143" i="36"/>
  <c r="AK143" i="36"/>
  <c r="AJ143" i="36"/>
  <c r="AI143" i="36"/>
  <c r="AH143" i="36"/>
  <c r="AG143" i="36"/>
  <c r="AF143" i="36"/>
  <c r="AE143" i="36"/>
  <c r="AD143" i="36"/>
  <c r="AC143" i="36"/>
  <c r="AB143" i="36"/>
  <c r="AA143" i="36"/>
  <c r="Z143" i="36"/>
  <c r="Y143" i="36"/>
  <c r="X143" i="36"/>
  <c r="W143" i="36"/>
  <c r="V143" i="36"/>
  <c r="U143" i="36"/>
  <c r="T143" i="36"/>
  <c r="S143" i="36"/>
  <c r="R143" i="36"/>
  <c r="Q143" i="36"/>
  <c r="P143" i="36"/>
  <c r="O143" i="36"/>
  <c r="N143" i="36"/>
  <c r="M143" i="36"/>
  <c r="L143" i="36"/>
  <c r="K143" i="36"/>
  <c r="J143" i="36"/>
  <c r="I143" i="36"/>
  <c r="H143" i="36"/>
  <c r="BK142" i="36"/>
  <c r="BJ142" i="36"/>
  <c r="BI142" i="36"/>
  <c r="BH142" i="36"/>
  <c r="BG142" i="36"/>
  <c r="BF142" i="36"/>
  <c r="BE142" i="36"/>
  <c r="BD142" i="36"/>
  <c r="BC142" i="36"/>
  <c r="BB142" i="36"/>
  <c r="BA142" i="36"/>
  <c r="AZ142" i="36"/>
  <c r="AY142" i="36"/>
  <c r="AX142" i="36"/>
  <c r="AW142" i="36"/>
  <c r="AV142" i="36"/>
  <c r="AU142" i="36"/>
  <c r="AT142" i="36"/>
  <c r="AS142" i="36"/>
  <c r="AR142" i="36"/>
  <c r="AQ142" i="36"/>
  <c r="AP142" i="36"/>
  <c r="AO142" i="36"/>
  <c r="AN142" i="36"/>
  <c r="AM142" i="36"/>
  <c r="AL142" i="36"/>
  <c r="AK142" i="36"/>
  <c r="AJ142" i="36"/>
  <c r="AI142" i="36"/>
  <c r="AH142" i="36"/>
  <c r="AG142" i="36"/>
  <c r="AF142" i="36"/>
  <c r="AE142" i="36"/>
  <c r="AD142" i="36"/>
  <c r="AC142" i="36"/>
  <c r="AB142" i="36"/>
  <c r="AA142" i="36"/>
  <c r="Z142" i="36"/>
  <c r="Y142" i="36"/>
  <c r="X142" i="36"/>
  <c r="W142" i="36"/>
  <c r="V142" i="36"/>
  <c r="U142" i="36"/>
  <c r="T142" i="36"/>
  <c r="S142" i="36"/>
  <c r="R142" i="36"/>
  <c r="Q142" i="36"/>
  <c r="P142" i="36"/>
  <c r="O142" i="36"/>
  <c r="N142" i="36"/>
  <c r="M142" i="36"/>
  <c r="L142" i="36"/>
  <c r="J142" i="36"/>
  <c r="I142" i="36"/>
  <c r="H142" i="36"/>
  <c r="G142" i="36"/>
  <c r="BK141" i="36"/>
  <c r="BJ141" i="36"/>
  <c r="BI141" i="36"/>
  <c r="BH141" i="36"/>
  <c r="BG141" i="36"/>
  <c r="BF141" i="36"/>
  <c r="BE141" i="36"/>
  <c r="BD141" i="36"/>
  <c r="BC141" i="36"/>
  <c r="BB141" i="36"/>
  <c r="BA141" i="36"/>
  <c r="AZ141" i="36"/>
  <c r="AY141" i="36"/>
  <c r="AX141" i="36"/>
  <c r="AW141" i="36"/>
  <c r="AV141" i="36"/>
  <c r="AU141" i="36"/>
  <c r="AT141" i="36"/>
  <c r="AS141" i="36"/>
  <c r="AR141" i="36"/>
  <c r="AQ141" i="36"/>
  <c r="AP141" i="36"/>
  <c r="AO141" i="36"/>
  <c r="AN141" i="36"/>
  <c r="AM141" i="36"/>
  <c r="AL141" i="36"/>
  <c r="AK141" i="36"/>
  <c r="AJ141" i="36"/>
  <c r="AI141" i="36"/>
  <c r="AH141" i="36"/>
  <c r="AG141" i="36"/>
  <c r="AF141" i="36"/>
  <c r="AE141" i="36"/>
  <c r="AD141" i="36"/>
  <c r="AC141" i="36"/>
  <c r="AB141" i="36"/>
  <c r="AA141" i="36"/>
  <c r="Z141" i="36"/>
  <c r="Y141" i="36"/>
  <c r="X141" i="36"/>
  <c r="W141" i="36"/>
  <c r="V141" i="36"/>
  <c r="U141" i="36"/>
  <c r="T141" i="36"/>
  <c r="S141" i="36"/>
  <c r="R141" i="36"/>
  <c r="Q141" i="36"/>
  <c r="P141" i="36"/>
  <c r="O141" i="36"/>
  <c r="N141" i="36"/>
  <c r="M141" i="36"/>
  <c r="L141" i="36"/>
  <c r="J141" i="36"/>
  <c r="I141" i="36"/>
  <c r="H141" i="36"/>
  <c r="BK140" i="36"/>
  <c r="BJ140" i="36"/>
  <c r="BI140" i="36"/>
  <c r="BH140" i="36"/>
  <c r="BG140" i="36"/>
  <c r="BF140" i="36"/>
  <c r="BE140" i="36"/>
  <c r="BD140" i="36"/>
  <c r="BC140" i="36"/>
  <c r="BB140" i="36"/>
  <c r="BA140" i="36"/>
  <c r="AZ140" i="36"/>
  <c r="AY140" i="36"/>
  <c r="AX140" i="36"/>
  <c r="AW140" i="36"/>
  <c r="AV140" i="36"/>
  <c r="AU140" i="36"/>
  <c r="AT140" i="36"/>
  <c r="AS140" i="36"/>
  <c r="AR140" i="36"/>
  <c r="AQ140" i="36"/>
  <c r="AP140" i="36"/>
  <c r="AO140" i="36"/>
  <c r="AN140" i="36"/>
  <c r="AM140" i="36"/>
  <c r="AL140" i="36"/>
  <c r="AK140" i="36"/>
  <c r="AJ140" i="36"/>
  <c r="AI140" i="36"/>
  <c r="AH140" i="36"/>
  <c r="AG140" i="36"/>
  <c r="AF140" i="36"/>
  <c r="AE140" i="36"/>
  <c r="AD140" i="36"/>
  <c r="AC140" i="36"/>
  <c r="AB140" i="36"/>
  <c r="AA140" i="36"/>
  <c r="Z140" i="36"/>
  <c r="Y140" i="36"/>
  <c r="X140" i="36"/>
  <c r="W140" i="36"/>
  <c r="V140" i="36"/>
  <c r="U140" i="36"/>
  <c r="T140" i="36"/>
  <c r="S140" i="36"/>
  <c r="R140" i="36"/>
  <c r="Q140" i="36"/>
  <c r="P140" i="36"/>
  <c r="O140" i="36"/>
  <c r="N140" i="36"/>
  <c r="M140" i="36"/>
  <c r="L140" i="36"/>
  <c r="J140" i="36"/>
  <c r="I140" i="36"/>
  <c r="H140" i="36"/>
  <c r="BK139" i="36"/>
  <c r="BJ139" i="36"/>
  <c r="BI139" i="36"/>
  <c r="BH139" i="36"/>
  <c r="BG139" i="36"/>
  <c r="BF139" i="36"/>
  <c r="BE139" i="36"/>
  <c r="BD139" i="36"/>
  <c r="BC139" i="36"/>
  <c r="BB139" i="36"/>
  <c r="BA139" i="36"/>
  <c r="AZ139" i="36"/>
  <c r="AY139" i="36"/>
  <c r="AX139" i="36"/>
  <c r="AW139" i="36"/>
  <c r="AV139" i="36"/>
  <c r="AU139" i="36"/>
  <c r="AT139" i="36"/>
  <c r="AS139" i="36"/>
  <c r="AR139" i="36"/>
  <c r="AQ139" i="36"/>
  <c r="AP139" i="36"/>
  <c r="AO139" i="36"/>
  <c r="AN139" i="36"/>
  <c r="AM139" i="36"/>
  <c r="AL139" i="36"/>
  <c r="AK139" i="36"/>
  <c r="AJ139" i="36"/>
  <c r="AI139" i="36"/>
  <c r="AH139" i="36"/>
  <c r="AG139" i="36"/>
  <c r="AF139" i="36"/>
  <c r="AE139" i="36"/>
  <c r="AD139" i="36"/>
  <c r="AC139" i="36"/>
  <c r="AB139" i="36"/>
  <c r="AA139" i="36"/>
  <c r="Z139" i="36"/>
  <c r="Y139" i="36"/>
  <c r="X139" i="36"/>
  <c r="W139" i="36"/>
  <c r="V139" i="36"/>
  <c r="U139" i="36"/>
  <c r="T139" i="36"/>
  <c r="S139" i="36"/>
  <c r="R139" i="36"/>
  <c r="Q139" i="36"/>
  <c r="P139" i="36"/>
  <c r="O139" i="36"/>
  <c r="N139" i="36"/>
  <c r="M139" i="36"/>
  <c r="L139" i="36"/>
  <c r="J139" i="36"/>
  <c r="I139" i="36"/>
  <c r="H139" i="36"/>
  <c r="BK138" i="36"/>
  <c r="BJ138" i="36"/>
  <c r="BI138" i="36"/>
  <c r="BH138" i="36"/>
  <c r="BG138" i="36"/>
  <c r="BF138" i="36"/>
  <c r="BE138" i="36"/>
  <c r="BD138" i="36"/>
  <c r="BC138" i="36"/>
  <c r="BB138" i="36"/>
  <c r="BA138" i="36"/>
  <c r="AZ138" i="36"/>
  <c r="AY138" i="36"/>
  <c r="AX138" i="36"/>
  <c r="AW138" i="36"/>
  <c r="AV138" i="36"/>
  <c r="AU138" i="36"/>
  <c r="AT138" i="36"/>
  <c r="AS138" i="36"/>
  <c r="AR138" i="36"/>
  <c r="AQ138" i="36"/>
  <c r="AP138" i="36"/>
  <c r="AO138" i="36"/>
  <c r="AN138" i="36"/>
  <c r="AM138" i="36"/>
  <c r="AL138" i="36"/>
  <c r="AK138" i="36"/>
  <c r="AJ138" i="36"/>
  <c r="AI138" i="36"/>
  <c r="AH138" i="36"/>
  <c r="AG138" i="36"/>
  <c r="AF138" i="36"/>
  <c r="AE138" i="36"/>
  <c r="AD138" i="36"/>
  <c r="AC138" i="36"/>
  <c r="AB138" i="36"/>
  <c r="AA138" i="36"/>
  <c r="Z138" i="36"/>
  <c r="Y138" i="36"/>
  <c r="X138" i="36"/>
  <c r="W138" i="36"/>
  <c r="V138" i="36"/>
  <c r="U138" i="36"/>
  <c r="T138" i="36"/>
  <c r="S138" i="36"/>
  <c r="R138" i="36"/>
  <c r="Q138" i="36"/>
  <c r="P138" i="36"/>
  <c r="O138" i="36"/>
  <c r="N138" i="36"/>
  <c r="M138" i="36"/>
  <c r="L138" i="36"/>
  <c r="J138" i="36"/>
  <c r="I138" i="36"/>
  <c r="H138" i="36"/>
  <c r="BK137" i="36"/>
  <c r="BJ137" i="36"/>
  <c r="BI137" i="36"/>
  <c r="BH137" i="36"/>
  <c r="BG137" i="36"/>
  <c r="BF137" i="36"/>
  <c r="BE137" i="36"/>
  <c r="BD137" i="36"/>
  <c r="BC137" i="36"/>
  <c r="BB137" i="36"/>
  <c r="BA137" i="36"/>
  <c r="AZ137" i="36"/>
  <c r="AY137" i="36"/>
  <c r="AX137" i="36"/>
  <c r="AW137" i="36"/>
  <c r="AV137" i="36"/>
  <c r="AU137" i="36"/>
  <c r="AT137" i="36"/>
  <c r="AS137" i="36"/>
  <c r="AR137" i="36"/>
  <c r="AQ137" i="36"/>
  <c r="AP137" i="36"/>
  <c r="AO137" i="36"/>
  <c r="AN137" i="36"/>
  <c r="AM137" i="36"/>
  <c r="AL137" i="36"/>
  <c r="AK137" i="36"/>
  <c r="AJ137" i="36"/>
  <c r="AI137" i="36"/>
  <c r="AH137" i="36"/>
  <c r="AG137" i="36"/>
  <c r="AF137" i="36"/>
  <c r="AE137" i="36"/>
  <c r="AD137" i="36"/>
  <c r="AC137" i="36"/>
  <c r="AB137" i="36"/>
  <c r="AA137" i="36"/>
  <c r="Z137" i="36"/>
  <c r="Y137" i="36"/>
  <c r="X137" i="36"/>
  <c r="W137" i="36"/>
  <c r="V137" i="36"/>
  <c r="U137" i="36"/>
  <c r="T137" i="36"/>
  <c r="S137" i="36"/>
  <c r="R137" i="36"/>
  <c r="Q137" i="36"/>
  <c r="P137" i="36"/>
  <c r="O137" i="36"/>
  <c r="N137" i="36"/>
  <c r="M137" i="36"/>
  <c r="L137" i="36"/>
  <c r="J137" i="36"/>
  <c r="I137" i="36"/>
  <c r="H137" i="36"/>
  <c r="BK136" i="36"/>
  <c r="BJ136" i="36"/>
  <c r="BI136" i="36"/>
  <c r="BH136" i="36"/>
  <c r="BG136" i="36"/>
  <c r="BF136" i="36"/>
  <c r="BE136" i="36"/>
  <c r="BD136" i="36"/>
  <c r="BC136" i="36"/>
  <c r="BB136" i="36"/>
  <c r="BA136" i="36"/>
  <c r="AZ136" i="36"/>
  <c r="AY136" i="36"/>
  <c r="AX136" i="36"/>
  <c r="AW136" i="36"/>
  <c r="AV136" i="36"/>
  <c r="AU136" i="36"/>
  <c r="AT136" i="36"/>
  <c r="AS136" i="36"/>
  <c r="AR136" i="36"/>
  <c r="AQ136" i="36"/>
  <c r="AP136" i="36"/>
  <c r="AO136" i="36"/>
  <c r="AN136" i="36"/>
  <c r="AM136" i="36"/>
  <c r="AL136" i="36"/>
  <c r="AK136" i="36"/>
  <c r="AJ136" i="36"/>
  <c r="AI136" i="36"/>
  <c r="AH136" i="36"/>
  <c r="AG136" i="36"/>
  <c r="AF136" i="36"/>
  <c r="AE136" i="36"/>
  <c r="AD136" i="36"/>
  <c r="AC136" i="36"/>
  <c r="AB136" i="36"/>
  <c r="AA136" i="36"/>
  <c r="Z136" i="36"/>
  <c r="Y136" i="36"/>
  <c r="X136" i="36"/>
  <c r="W136" i="36"/>
  <c r="V136" i="36"/>
  <c r="U136" i="36"/>
  <c r="T136" i="36"/>
  <c r="S136" i="36"/>
  <c r="R136" i="36"/>
  <c r="Q136" i="36"/>
  <c r="P136" i="36"/>
  <c r="O136" i="36"/>
  <c r="N136" i="36"/>
  <c r="M136" i="36"/>
  <c r="L136" i="36"/>
  <c r="J136" i="36"/>
  <c r="I136" i="36"/>
  <c r="H136" i="36"/>
  <c r="G136" i="36"/>
  <c r="BK135" i="36"/>
  <c r="BJ135" i="36"/>
  <c r="BI135" i="36"/>
  <c r="BH135" i="36"/>
  <c r="BG135" i="36"/>
  <c r="BF135" i="36"/>
  <c r="BE135" i="36"/>
  <c r="BD135" i="36"/>
  <c r="BC135" i="36"/>
  <c r="BB135" i="36"/>
  <c r="BA135" i="36"/>
  <c r="AZ135" i="36"/>
  <c r="AY135" i="36"/>
  <c r="AX135" i="36"/>
  <c r="AW135" i="36"/>
  <c r="AV135" i="36"/>
  <c r="AU135" i="36"/>
  <c r="AT135" i="36"/>
  <c r="AS135" i="36"/>
  <c r="AR135" i="36"/>
  <c r="AQ135" i="36"/>
  <c r="AP135" i="36"/>
  <c r="AO135" i="36"/>
  <c r="AN135" i="36"/>
  <c r="AM135" i="36"/>
  <c r="AL135" i="36"/>
  <c r="AK135" i="36"/>
  <c r="AJ135" i="36"/>
  <c r="AI135" i="36"/>
  <c r="AH135" i="36"/>
  <c r="AG135" i="36"/>
  <c r="AF135" i="36"/>
  <c r="AE135" i="36"/>
  <c r="AD135" i="36"/>
  <c r="AC135" i="36"/>
  <c r="AB135" i="36"/>
  <c r="AA135" i="36"/>
  <c r="Z135" i="36"/>
  <c r="Y135" i="36"/>
  <c r="X135" i="36"/>
  <c r="W135" i="36"/>
  <c r="V135" i="36"/>
  <c r="U135" i="36"/>
  <c r="T135" i="36"/>
  <c r="S135" i="36"/>
  <c r="R135" i="36"/>
  <c r="Q135" i="36"/>
  <c r="P135" i="36"/>
  <c r="O135" i="36"/>
  <c r="N135" i="36"/>
  <c r="M135" i="36"/>
  <c r="L135" i="36"/>
  <c r="J135" i="36"/>
  <c r="I135" i="36"/>
  <c r="H135" i="36"/>
  <c r="G135" i="36"/>
  <c r="BK134" i="36"/>
  <c r="BJ134" i="36"/>
  <c r="BI134" i="36"/>
  <c r="BH134" i="36"/>
  <c r="BG134" i="36"/>
  <c r="BF134" i="36"/>
  <c r="BE134" i="36"/>
  <c r="BD134" i="36"/>
  <c r="BC134" i="36"/>
  <c r="BB134" i="36"/>
  <c r="BA134" i="36"/>
  <c r="AZ134" i="36"/>
  <c r="AY134" i="36"/>
  <c r="AX134" i="36"/>
  <c r="AW134" i="36"/>
  <c r="AV134" i="36"/>
  <c r="AU134" i="36"/>
  <c r="AT134" i="36"/>
  <c r="AS134" i="36"/>
  <c r="AR134" i="36"/>
  <c r="AQ134" i="36"/>
  <c r="AP134" i="36"/>
  <c r="AO134" i="36"/>
  <c r="AN134" i="36"/>
  <c r="AM134" i="36"/>
  <c r="AL134" i="36"/>
  <c r="AK134" i="36"/>
  <c r="AJ134" i="36"/>
  <c r="AI134" i="36"/>
  <c r="AH134" i="36"/>
  <c r="AG134" i="36"/>
  <c r="AF134" i="36"/>
  <c r="AE134" i="36"/>
  <c r="AD134" i="36"/>
  <c r="AC134" i="36"/>
  <c r="AB134" i="36"/>
  <c r="AA134" i="36"/>
  <c r="Z134" i="36"/>
  <c r="Y134" i="36"/>
  <c r="X134" i="36"/>
  <c r="W134" i="36"/>
  <c r="V134" i="36"/>
  <c r="U134" i="36"/>
  <c r="T134" i="36"/>
  <c r="S134" i="36"/>
  <c r="R134" i="36"/>
  <c r="Q134" i="36"/>
  <c r="P134" i="36"/>
  <c r="O134" i="36"/>
  <c r="N134" i="36"/>
  <c r="M134" i="36"/>
  <c r="L134" i="36"/>
  <c r="J134" i="36"/>
  <c r="I134" i="36"/>
  <c r="H134" i="36"/>
  <c r="BK133" i="36"/>
  <c r="BJ133" i="36"/>
  <c r="BI133" i="36"/>
  <c r="BH133" i="36"/>
  <c r="BG133" i="36"/>
  <c r="BF133" i="36"/>
  <c r="BE133" i="36"/>
  <c r="BD133" i="36"/>
  <c r="BC133" i="36"/>
  <c r="BB133" i="36"/>
  <c r="BA133" i="36"/>
  <c r="AZ133" i="36"/>
  <c r="AY133" i="36"/>
  <c r="AX133" i="36"/>
  <c r="AW133" i="36"/>
  <c r="AV133" i="36"/>
  <c r="AU133" i="36"/>
  <c r="AT133" i="36"/>
  <c r="AS133" i="36"/>
  <c r="AR133" i="36"/>
  <c r="AQ133" i="36"/>
  <c r="AP133" i="36"/>
  <c r="AO133" i="36"/>
  <c r="AN133" i="36"/>
  <c r="AM133" i="36"/>
  <c r="AL133" i="36"/>
  <c r="AK133" i="36"/>
  <c r="AJ133" i="36"/>
  <c r="AI133" i="36"/>
  <c r="AH133" i="36"/>
  <c r="AG133" i="36"/>
  <c r="AF133" i="36"/>
  <c r="AE133" i="36"/>
  <c r="AD133" i="36"/>
  <c r="AC133" i="36"/>
  <c r="AB133" i="36"/>
  <c r="AA133" i="36"/>
  <c r="Z133" i="36"/>
  <c r="Y133" i="36"/>
  <c r="X133" i="36"/>
  <c r="W133" i="36"/>
  <c r="V133" i="36"/>
  <c r="U133" i="36"/>
  <c r="T133" i="36"/>
  <c r="S133" i="36"/>
  <c r="R133" i="36"/>
  <c r="Q133" i="36"/>
  <c r="P133" i="36"/>
  <c r="O133" i="36"/>
  <c r="N133" i="36"/>
  <c r="M133" i="36"/>
  <c r="L133" i="36"/>
  <c r="J133" i="36"/>
  <c r="I133" i="36"/>
  <c r="H133" i="36"/>
  <c r="BK132" i="36"/>
  <c r="BJ132" i="36"/>
  <c r="BI132" i="36"/>
  <c r="BH132" i="36"/>
  <c r="BG132" i="36"/>
  <c r="BF132" i="36"/>
  <c r="BE132" i="36"/>
  <c r="BD132" i="36"/>
  <c r="BC132" i="36"/>
  <c r="BB132" i="36"/>
  <c r="BA132" i="36"/>
  <c r="AZ132" i="36"/>
  <c r="AY132" i="36"/>
  <c r="AX132" i="36"/>
  <c r="AW132" i="36"/>
  <c r="AV132" i="36"/>
  <c r="AU132" i="36"/>
  <c r="AT132" i="36"/>
  <c r="AS132" i="36"/>
  <c r="AR132" i="36"/>
  <c r="AQ132" i="36"/>
  <c r="AP132" i="36"/>
  <c r="AO132" i="36"/>
  <c r="AN132" i="36"/>
  <c r="AM132" i="36"/>
  <c r="AL132" i="36"/>
  <c r="AK132" i="36"/>
  <c r="AJ132" i="36"/>
  <c r="AI132" i="36"/>
  <c r="AH132" i="36"/>
  <c r="AG132" i="36"/>
  <c r="AF132" i="36"/>
  <c r="AE132" i="36"/>
  <c r="AD132" i="36"/>
  <c r="AC132" i="36"/>
  <c r="AB132" i="36"/>
  <c r="AA132" i="36"/>
  <c r="Z132" i="36"/>
  <c r="Y132" i="36"/>
  <c r="X132" i="36"/>
  <c r="W132" i="36"/>
  <c r="V132" i="36"/>
  <c r="U132" i="36"/>
  <c r="T132" i="36"/>
  <c r="S132" i="36"/>
  <c r="R132" i="36"/>
  <c r="Q132" i="36"/>
  <c r="P132" i="36"/>
  <c r="O132" i="36"/>
  <c r="N132" i="36"/>
  <c r="M132" i="36"/>
  <c r="L132" i="36"/>
  <c r="J132" i="36"/>
  <c r="I132" i="36"/>
  <c r="H132" i="36"/>
  <c r="BK131" i="36"/>
  <c r="BJ131" i="36"/>
  <c r="BI131" i="36"/>
  <c r="BH131" i="36"/>
  <c r="BG131" i="36"/>
  <c r="BF131" i="36"/>
  <c r="BE131" i="36"/>
  <c r="BD131" i="36"/>
  <c r="BC131" i="36"/>
  <c r="BB131" i="36"/>
  <c r="BA131" i="36"/>
  <c r="AZ131" i="36"/>
  <c r="AY131" i="36"/>
  <c r="AX131" i="36"/>
  <c r="AW131" i="36"/>
  <c r="AV131" i="36"/>
  <c r="AU131" i="36"/>
  <c r="AT131" i="36"/>
  <c r="AS131" i="36"/>
  <c r="AR131" i="36"/>
  <c r="AQ131" i="36"/>
  <c r="AP131" i="36"/>
  <c r="AO131" i="36"/>
  <c r="AN131" i="36"/>
  <c r="AM131" i="36"/>
  <c r="AL131" i="36"/>
  <c r="AK131" i="36"/>
  <c r="AJ131" i="36"/>
  <c r="AI131" i="36"/>
  <c r="AH131" i="36"/>
  <c r="AG131" i="36"/>
  <c r="AF131" i="36"/>
  <c r="AE131" i="36"/>
  <c r="AD131" i="36"/>
  <c r="AC131" i="36"/>
  <c r="AB131" i="36"/>
  <c r="AA131" i="36"/>
  <c r="Z131" i="36"/>
  <c r="Y131" i="36"/>
  <c r="X131" i="36"/>
  <c r="W131" i="36"/>
  <c r="V131" i="36"/>
  <c r="U131" i="36"/>
  <c r="T131" i="36"/>
  <c r="S131" i="36"/>
  <c r="R131" i="36"/>
  <c r="Q131" i="36"/>
  <c r="P131" i="36"/>
  <c r="O131" i="36"/>
  <c r="N131" i="36"/>
  <c r="M131" i="36"/>
  <c r="L131" i="36"/>
  <c r="J131" i="36"/>
  <c r="I131" i="36"/>
  <c r="H131" i="36"/>
  <c r="BK130" i="36"/>
  <c r="BJ130" i="36"/>
  <c r="BI130" i="36"/>
  <c r="BH130" i="36"/>
  <c r="BG130" i="36"/>
  <c r="BF130" i="36"/>
  <c r="BE130" i="36"/>
  <c r="BD130" i="36"/>
  <c r="BC130" i="36"/>
  <c r="BB130" i="36"/>
  <c r="BA130" i="36"/>
  <c r="AZ130" i="36"/>
  <c r="AY130" i="36"/>
  <c r="AX130" i="36"/>
  <c r="AW130" i="36"/>
  <c r="AV130" i="36"/>
  <c r="AU130" i="36"/>
  <c r="AT130" i="36"/>
  <c r="AS130" i="36"/>
  <c r="AR130" i="36"/>
  <c r="AQ130" i="36"/>
  <c r="AP130" i="36"/>
  <c r="AO130" i="36"/>
  <c r="AN130" i="36"/>
  <c r="AM130" i="36"/>
  <c r="AL130" i="36"/>
  <c r="AK130" i="36"/>
  <c r="AJ130" i="36"/>
  <c r="AI130" i="36"/>
  <c r="AH130" i="36"/>
  <c r="AG130" i="36"/>
  <c r="AF130" i="36"/>
  <c r="AE130" i="36"/>
  <c r="AD130" i="36"/>
  <c r="AC130" i="36"/>
  <c r="AB130" i="36"/>
  <c r="AA130" i="36"/>
  <c r="Z130" i="36"/>
  <c r="Y130" i="36"/>
  <c r="X130" i="36"/>
  <c r="W130" i="36"/>
  <c r="V130" i="36"/>
  <c r="U130" i="36"/>
  <c r="T130" i="36"/>
  <c r="S130" i="36"/>
  <c r="R130" i="36"/>
  <c r="Q130" i="36"/>
  <c r="P130" i="36"/>
  <c r="O130" i="36"/>
  <c r="N130" i="36"/>
  <c r="M130" i="36"/>
  <c r="L130" i="36"/>
  <c r="K130" i="36"/>
  <c r="J130" i="36"/>
  <c r="I130" i="36"/>
  <c r="H130" i="36"/>
  <c r="G130" i="36"/>
  <c r="BK129" i="36"/>
  <c r="BJ129" i="36"/>
  <c r="BI129" i="36"/>
  <c r="BH129" i="36"/>
  <c r="BG129" i="36"/>
  <c r="BF129" i="36"/>
  <c r="BE129" i="36"/>
  <c r="BD129" i="36"/>
  <c r="BC129" i="36"/>
  <c r="BB129" i="36"/>
  <c r="BA129" i="36"/>
  <c r="AZ129" i="36"/>
  <c r="AY129" i="36"/>
  <c r="AX129" i="36"/>
  <c r="AW129" i="36"/>
  <c r="AV129" i="36"/>
  <c r="AU129" i="36"/>
  <c r="AT129" i="36"/>
  <c r="AS129" i="36"/>
  <c r="AR129" i="36"/>
  <c r="AQ129" i="36"/>
  <c r="AP129" i="36"/>
  <c r="AO129" i="36"/>
  <c r="AN129" i="36"/>
  <c r="AM129" i="36"/>
  <c r="AL129" i="36"/>
  <c r="AK129" i="36"/>
  <c r="AJ129" i="36"/>
  <c r="AI129" i="36"/>
  <c r="AH129" i="36"/>
  <c r="AG129" i="36"/>
  <c r="AF129" i="36"/>
  <c r="AE129" i="36"/>
  <c r="AD129" i="36"/>
  <c r="AC129" i="36"/>
  <c r="AB129" i="36"/>
  <c r="AA129" i="36"/>
  <c r="Z129" i="36"/>
  <c r="Y129" i="36"/>
  <c r="X129" i="36"/>
  <c r="W129" i="36"/>
  <c r="V129" i="36"/>
  <c r="U129" i="36"/>
  <c r="T129" i="36"/>
  <c r="S129" i="36"/>
  <c r="R129" i="36"/>
  <c r="Q129" i="36"/>
  <c r="P129" i="36"/>
  <c r="O129" i="36"/>
  <c r="N129" i="36"/>
  <c r="M129" i="36"/>
  <c r="L129" i="36"/>
  <c r="K129" i="36"/>
  <c r="J129" i="36"/>
  <c r="I129" i="36"/>
  <c r="H129" i="36"/>
  <c r="G129" i="36"/>
  <c r="BK128" i="36"/>
  <c r="BJ128" i="36"/>
  <c r="BI128" i="36"/>
  <c r="BH128" i="36"/>
  <c r="BG128" i="36"/>
  <c r="BF128" i="36"/>
  <c r="BE128" i="36"/>
  <c r="BD128" i="36"/>
  <c r="BC128" i="36"/>
  <c r="BB128" i="36"/>
  <c r="BA128" i="36"/>
  <c r="AZ128" i="36"/>
  <c r="AY128" i="36"/>
  <c r="AX128" i="36"/>
  <c r="AW128" i="36"/>
  <c r="AV128" i="36"/>
  <c r="AU128" i="36"/>
  <c r="AT128" i="36"/>
  <c r="AS128" i="36"/>
  <c r="AR128" i="36"/>
  <c r="AQ128" i="36"/>
  <c r="AP128" i="36"/>
  <c r="AO128" i="36"/>
  <c r="AN128" i="36"/>
  <c r="AM128" i="36"/>
  <c r="AL128" i="36"/>
  <c r="AK128" i="36"/>
  <c r="AJ128" i="36"/>
  <c r="AI128" i="36"/>
  <c r="AH128" i="36"/>
  <c r="AG128" i="36"/>
  <c r="AF128" i="36"/>
  <c r="AE128" i="36"/>
  <c r="AD128" i="36"/>
  <c r="AC128" i="36"/>
  <c r="AB128" i="36"/>
  <c r="AA128" i="36"/>
  <c r="Z128" i="36"/>
  <c r="Y128" i="36"/>
  <c r="X128" i="36"/>
  <c r="W128" i="36"/>
  <c r="V128" i="36"/>
  <c r="U128" i="36"/>
  <c r="T128" i="36"/>
  <c r="S128" i="36"/>
  <c r="R128" i="36"/>
  <c r="Q128" i="36"/>
  <c r="P128" i="36"/>
  <c r="O128" i="36"/>
  <c r="N128" i="36"/>
  <c r="M128" i="36"/>
  <c r="L128" i="36"/>
  <c r="K128" i="36"/>
  <c r="J128" i="36"/>
  <c r="I128" i="36"/>
  <c r="H128" i="36"/>
  <c r="G128" i="36"/>
  <c r="BK127" i="36"/>
  <c r="BJ127" i="36"/>
  <c r="BI127" i="36"/>
  <c r="BH127" i="36"/>
  <c r="BG127" i="36"/>
  <c r="BF127" i="36"/>
  <c r="BE127" i="36"/>
  <c r="BD127" i="36"/>
  <c r="BC127" i="36"/>
  <c r="BB127" i="36"/>
  <c r="BA127" i="36"/>
  <c r="AZ127" i="36"/>
  <c r="AY127" i="36"/>
  <c r="AX127" i="36"/>
  <c r="AW127" i="36"/>
  <c r="AV127" i="36"/>
  <c r="AU127" i="36"/>
  <c r="AT127" i="36"/>
  <c r="AS127" i="36"/>
  <c r="AR127" i="36"/>
  <c r="AQ127" i="36"/>
  <c r="AP127" i="36"/>
  <c r="AO127" i="36"/>
  <c r="AN127" i="36"/>
  <c r="AM127" i="36"/>
  <c r="AL127" i="36"/>
  <c r="AK127" i="36"/>
  <c r="AJ127" i="36"/>
  <c r="AI127" i="36"/>
  <c r="AH127" i="36"/>
  <c r="AG127" i="36"/>
  <c r="AF127" i="36"/>
  <c r="AE127" i="36"/>
  <c r="AD127" i="36"/>
  <c r="AC127" i="36"/>
  <c r="AB127" i="36"/>
  <c r="AA127" i="36"/>
  <c r="Z127" i="36"/>
  <c r="Y127" i="36"/>
  <c r="X127" i="36"/>
  <c r="W127" i="36"/>
  <c r="V127" i="36"/>
  <c r="U127" i="36"/>
  <c r="T127" i="36"/>
  <c r="S127" i="36"/>
  <c r="R127" i="36"/>
  <c r="Q127" i="36"/>
  <c r="P127" i="36"/>
  <c r="O127" i="36"/>
  <c r="N127" i="36"/>
  <c r="M127" i="36"/>
  <c r="L127" i="36"/>
  <c r="K127" i="36"/>
  <c r="J127" i="36"/>
  <c r="I127" i="36"/>
  <c r="H127" i="36"/>
  <c r="G127" i="36"/>
  <c r="BK126" i="36"/>
  <c r="BJ126" i="36"/>
  <c r="BI126" i="36"/>
  <c r="BH126" i="36"/>
  <c r="BG126" i="36"/>
  <c r="BF126" i="36"/>
  <c r="BE126" i="36"/>
  <c r="BD126" i="36"/>
  <c r="BC126" i="36"/>
  <c r="BB126" i="36"/>
  <c r="BA126" i="36"/>
  <c r="AZ126" i="36"/>
  <c r="AY126" i="36"/>
  <c r="AX126" i="36"/>
  <c r="AW126" i="36"/>
  <c r="AV126" i="36"/>
  <c r="AU126" i="36"/>
  <c r="AT126" i="36"/>
  <c r="AS126" i="36"/>
  <c r="AR126" i="36"/>
  <c r="AQ126" i="36"/>
  <c r="AP126" i="36"/>
  <c r="AO126" i="36"/>
  <c r="AN126" i="36"/>
  <c r="AM126" i="36"/>
  <c r="AL126" i="36"/>
  <c r="AK126" i="36"/>
  <c r="AJ126" i="36"/>
  <c r="AI126" i="36"/>
  <c r="AH126" i="36"/>
  <c r="AG126" i="36"/>
  <c r="AF126" i="36"/>
  <c r="AE126" i="36"/>
  <c r="AD126" i="36"/>
  <c r="AC126" i="36"/>
  <c r="AB126" i="36"/>
  <c r="AA126" i="36"/>
  <c r="Z126" i="36"/>
  <c r="Y126" i="36"/>
  <c r="X126" i="36"/>
  <c r="W126" i="36"/>
  <c r="V126" i="36"/>
  <c r="U126" i="36"/>
  <c r="T126" i="36"/>
  <c r="S126" i="36"/>
  <c r="R126" i="36"/>
  <c r="Q126" i="36"/>
  <c r="P126" i="36"/>
  <c r="O126" i="36"/>
  <c r="N126" i="36"/>
  <c r="M126" i="36"/>
  <c r="L126" i="36"/>
  <c r="K126" i="36"/>
  <c r="J126" i="36"/>
  <c r="I126" i="36"/>
  <c r="H126" i="36"/>
  <c r="G126" i="36"/>
  <c r="BK125" i="36"/>
  <c r="BJ125" i="36"/>
  <c r="BI125" i="36"/>
  <c r="BH125" i="36"/>
  <c r="BG125" i="36"/>
  <c r="BF125" i="36"/>
  <c r="BE125" i="36"/>
  <c r="BD125" i="36"/>
  <c r="BC125" i="36"/>
  <c r="BB125" i="36"/>
  <c r="BA125" i="36"/>
  <c r="AZ125" i="36"/>
  <c r="AY125" i="36"/>
  <c r="AX125" i="36"/>
  <c r="AW125" i="36"/>
  <c r="AV125" i="36"/>
  <c r="AU125" i="36"/>
  <c r="AT125" i="36"/>
  <c r="AS125" i="36"/>
  <c r="AR125" i="36"/>
  <c r="AQ125" i="36"/>
  <c r="AP125" i="36"/>
  <c r="AO125" i="36"/>
  <c r="AN125" i="36"/>
  <c r="AM125" i="36"/>
  <c r="AL125" i="36"/>
  <c r="AK125" i="36"/>
  <c r="AJ125" i="36"/>
  <c r="AI125" i="36"/>
  <c r="AH125" i="36"/>
  <c r="AG125" i="36"/>
  <c r="AF125" i="36"/>
  <c r="AE125" i="36"/>
  <c r="AD125" i="36"/>
  <c r="AC125" i="36"/>
  <c r="AB125" i="36"/>
  <c r="AA125" i="36"/>
  <c r="Z125" i="36"/>
  <c r="Y125" i="36"/>
  <c r="X125" i="36"/>
  <c r="W125" i="36"/>
  <c r="V125" i="36"/>
  <c r="U125" i="36"/>
  <c r="T125" i="36"/>
  <c r="S125" i="36"/>
  <c r="R125" i="36"/>
  <c r="Q125" i="36"/>
  <c r="P125" i="36"/>
  <c r="O125" i="36"/>
  <c r="N125" i="36"/>
  <c r="M125" i="36"/>
  <c r="L125" i="36"/>
  <c r="BK124" i="36"/>
  <c r="BJ124" i="36"/>
  <c r="BI124" i="36"/>
  <c r="BH124" i="36"/>
  <c r="BG124" i="36"/>
  <c r="BF124" i="36"/>
  <c r="BE124" i="36"/>
  <c r="BD124" i="36"/>
  <c r="BC124" i="36"/>
  <c r="BB124" i="36"/>
  <c r="BA124" i="36"/>
  <c r="AZ124" i="36"/>
  <c r="AY124" i="36"/>
  <c r="AX124" i="36"/>
  <c r="AW124" i="36"/>
  <c r="AV124" i="36"/>
  <c r="AU124" i="36"/>
  <c r="AT124" i="36"/>
  <c r="AS124" i="36"/>
  <c r="AR124" i="36"/>
  <c r="AQ124" i="36"/>
  <c r="AP124" i="36"/>
  <c r="AO124" i="36"/>
  <c r="AN124" i="36"/>
  <c r="AM124" i="36"/>
  <c r="AL124" i="36"/>
  <c r="AK124" i="36"/>
  <c r="AJ124" i="36"/>
  <c r="AI124" i="36"/>
  <c r="AH124" i="36"/>
  <c r="AG124" i="36"/>
  <c r="AF124" i="36"/>
  <c r="AE124" i="36"/>
  <c r="AD124" i="36"/>
  <c r="AC124" i="36"/>
  <c r="AB124" i="36"/>
  <c r="AA124" i="36"/>
  <c r="Z124" i="36"/>
  <c r="Y124" i="36"/>
  <c r="X124" i="36"/>
  <c r="W124" i="36"/>
  <c r="V124" i="36"/>
  <c r="U124" i="36"/>
  <c r="T124" i="36"/>
  <c r="S124" i="36"/>
  <c r="R124" i="36"/>
  <c r="Q124" i="36"/>
  <c r="P124" i="36"/>
  <c r="O124" i="36"/>
  <c r="N124" i="36"/>
  <c r="M124" i="36"/>
  <c r="L124" i="36"/>
  <c r="K124" i="36"/>
  <c r="J124" i="36"/>
  <c r="I124" i="36"/>
  <c r="H124" i="36"/>
  <c r="BK123" i="36"/>
  <c r="BJ123" i="36"/>
  <c r="BI123" i="36"/>
  <c r="BH123" i="36"/>
  <c r="BG123" i="36"/>
  <c r="BF123" i="36"/>
  <c r="BE123" i="36"/>
  <c r="BD123" i="36"/>
  <c r="BC123" i="36"/>
  <c r="BB123" i="36"/>
  <c r="BA123" i="36"/>
  <c r="AZ123" i="36"/>
  <c r="AY123" i="36"/>
  <c r="AX123" i="36"/>
  <c r="AW123" i="36"/>
  <c r="AV123" i="36"/>
  <c r="AU123" i="36"/>
  <c r="AT123" i="36"/>
  <c r="AS123" i="36"/>
  <c r="AR123" i="36"/>
  <c r="AQ123" i="36"/>
  <c r="AP123" i="36"/>
  <c r="AO123" i="36"/>
  <c r="AN123" i="36"/>
  <c r="AM123" i="36"/>
  <c r="AL123" i="36"/>
  <c r="AK123" i="36"/>
  <c r="AJ123" i="36"/>
  <c r="AI123" i="36"/>
  <c r="AH123" i="36"/>
  <c r="AG123" i="36"/>
  <c r="AF123" i="36"/>
  <c r="AE123" i="36"/>
  <c r="AD123" i="36"/>
  <c r="AC123" i="36"/>
  <c r="AB123" i="36"/>
  <c r="AA123" i="36"/>
  <c r="Z123" i="36"/>
  <c r="Y123" i="36"/>
  <c r="X123" i="36"/>
  <c r="W123" i="36"/>
  <c r="V123" i="36"/>
  <c r="U123" i="36"/>
  <c r="T123" i="36"/>
  <c r="S123" i="36"/>
  <c r="R123" i="36"/>
  <c r="Q123" i="36"/>
  <c r="P123" i="36"/>
  <c r="O123" i="36"/>
  <c r="N123" i="36"/>
  <c r="M123" i="36"/>
  <c r="L123" i="36"/>
  <c r="K123" i="36"/>
  <c r="J123" i="36"/>
  <c r="I123" i="36"/>
  <c r="H123" i="36"/>
  <c r="BK122" i="36"/>
  <c r="BJ122" i="36"/>
  <c r="BI122" i="36"/>
  <c r="BH122" i="36"/>
  <c r="BG122" i="36"/>
  <c r="BF122" i="36"/>
  <c r="BE122" i="36"/>
  <c r="BD122" i="36"/>
  <c r="BC122" i="36"/>
  <c r="BB122" i="36"/>
  <c r="BA122" i="36"/>
  <c r="AZ122" i="36"/>
  <c r="AY122" i="36"/>
  <c r="AX122" i="36"/>
  <c r="AW122" i="36"/>
  <c r="AV122" i="36"/>
  <c r="AU122" i="36"/>
  <c r="AT122" i="36"/>
  <c r="AS122" i="36"/>
  <c r="AR122" i="36"/>
  <c r="AQ122" i="36"/>
  <c r="AP122" i="36"/>
  <c r="AO122" i="36"/>
  <c r="AN122" i="36"/>
  <c r="AM122" i="36"/>
  <c r="AL122" i="36"/>
  <c r="AK122" i="36"/>
  <c r="AJ122" i="36"/>
  <c r="AI122" i="36"/>
  <c r="AH122" i="36"/>
  <c r="AG122" i="36"/>
  <c r="AF122" i="36"/>
  <c r="AE122" i="36"/>
  <c r="AD122" i="36"/>
  <c r="AC122" i="36"/>
  <c r="AB122" i="36"/>
  <c r="AA122" i="36"/>
  <c r="Z122" i="36"/>
  <c r="Y122" i="36"/>
  <c r="X122" i="36"/>
  <c r="W122" i="36"/>
  <c r="V122" i="36"/>
  <c r="U122" i="36"/>
  <c r="T122" i="36"/>
  <c r="S122" i="36"/>
  <c r="R122" i="36"/>
  <c r="Q122" i="36"/>
  <c r="P122" i="36"/>
  <c r="O122" i="36"/>
  <c r="N122" i="36"/>
  <c r="M122" i="36"/>
  <c r="L122" i="36"/>
  <c r="K122" i="36"/>
  <c r="J122" i="36"/>
  <c r="I122" i="36"/>
  <c r="H122" i="36"/>
  <c r="BK121" i="36"/>
  <c r="BJ121" i="36"/>
  <c r="BI121" i="36"/>
  <c r="BH121" i="36"/>
  <c r="BG121" i="36"/>
  <c r="BF121" i="36"/>
  <c r="BE121" i="36"/>
  <c r="BD121" i="36"/>
  <c r="BC121" i="36"/>
  <c r="BB121" i="36"/>
  <c r="BA121" i="36"/>
  <c r="AZ121" i="36"/>
  <c r="AY121" i="36"/>
  <c r="AX121" i="36"/>
  <c r="AW121" i="36"/>
  <c r="AV121" i="36"/>
  <c r="AU121" i="36"/>
  <c r="AT121" i="36"/>
  <c r="AS121" i="36"/>
  <c r="AR121" i="36"/>
  <c r="AQ121" i="36"/>
  <c r="AP121" i="36"/>
  <c r="AO121" i="36"/>
  <c r="AN121" i="36"/>
  <c r="AM121" i="36"/>
  <c r="AL121" i="36"/>
  <c r="AK121" i="36"/>
  <c r="AJ121" i="36"/>
  <c r="AI121" i="36"/>
  <c r="AH121" i="36"/>
  <c r="AG121" i="36"/>
  <c r="AF121" i="36"/>
  <c r="AE121" i="36"/>
  <c r="AD121" i="36"/>
  <c r="AC121" i="36"/>
  <c r="AB121" i="36"/>
  <c r="AA121" i="36"/>
  <c r="Z121" i="36"/>
  <c r="Y121" i="36"/>
  <c r="X121" i="36"/>
  <c r="W121" i="36"/>
  <c r="V121" i="36"/>
  <c r="U121" i="36"/>
  <c r="T121" i="36"/>
  <c r="S121" i="36"/>
  <c r="R121" i="36"/>
  <c r="Q121" i="36"/>
  <c r="P121" i="36"/>
  <c r="O121" i="36"/>
  <c r="N121" i="36"/>
  <c r="M121" i="36"/>
  <c r="L121" i="36"/>
  <c r="K121" i="36"/>
  <c r="J121" i="36"/>
  <c r="I121" i="36"/>
  <c r="H121" i="36"/>
  <c r="BK120" i="36"/>
  <c r="BJ120" i="36"/>
  <c r="BI120" i="36"/>
  <c r="BH120" i="36"/>
  <c r="BG120" i="36"/>
  <c r="BF120" i="36"/>
  <c r="BE120" i="36"/>
  <c r="BD120" i="36"/>
  <c r="BC120" i="36"/>
  <c r="BB120" i="36"/>
  <c r="BA120" i="36"/>
  <c r="AZ120" i="36"/>
  <c r="AY120" i="36"/>
  <c r="AX120" i="36"/>
  <c r="AW120" i="36"/>
  <c r="AV120" i="36"/>
  <c r="AU120" i="36"/>
  <c r="AT120" i="36"/>
  <c r="AS120" i="36"/>
  <c r="AR120" i="36"/>
  <c r="AQ120" i="36"/>
  <c r="AP120" i="36"/>
  <c r="AO120" i="36"/>
  <c r="AN120" i="36"/>
  <c r="AM120" i="36"/>
  <c r="AL120" i="36"/>
  <c r="AK120" i="36"/>
  <c r="AJ120" i="36"/>
  <c r="AI120" i="36"/>
  <c r="AH120" i="36"/>
  <c r="AG120" i="36"/>
  <c r="AF120" i="36"/>
  <c r="AE120" i="36"/>
  <c r="AD120" i="36"/>
  <c r="AC120" i="36"/>
  <c r="AB120" i="36"/>
  <c r="AA120" i="36"/>
  <c r="Z120" i="36"/>
  <c r="Y120" i="36"/>
  <c r="X120" i="36"/>
  <c r="W120" i="36"/>
  <c r="V120" i="36"/>
  <c r="U120" i="36"/>
  <c r="T120" i="36"/>
  <c r="S120" i="36"/>
  <c r="R120" i="36"/>
  <c r="Q120" i="36"/>
  <c r="P120" i="36"/>
  <c r="O120" i="36"/>
  <c r="N120" i="36"/>
  <c r="M120" i="36"/>
  <c r="L120" i="36"/>
  <c r="K120" i="36"/>
  <c r="J120" i="36"/>
  <c r="I120" i="36"/>
  <c r="H120" i="36"/>
  <c r="BK119" i="36"/>
  <c r="BJ119" i="36"/>
  <c r="BI119" i="36"/>
  <c r="BH119" i="36"/>
  <c r="BG119" i="36"/>
  <c r="BF119" i="36"/>
  <c r="BE119" i="36"/>
  <c r="BD119" i="36"/>
  <c r="BC119" i="36"/>
  <c r="BB119" i="36"/>
  <c r="BA119" i="36"/>
  <c r="AZ119" i="36"/>
  <c r="AY119" i="36"/>
  <c r="AX119" i="36"/>
  <c r="AW119" i="36"/>
  <c r="AV119" i="36"/>
  <c r="AU119" i="36"/>
  <c r="AT119" i="36"/>
  <c r="AS119" i="36"/>
  <c r="AR119" i="36"/>
  <c r="AQ119" i="36"/>
  <c r="AP119" i="36"/>
  <c r="AO119" i="36"/>
  <c r="AN119" i="36"/>
  <c r="AM119" i="36"/>
  <c r="AL119" i="36"/>
  <c r="AK119" i="36"/>
  <c r="AJ119" i="36"/>
  <c r="AI119" i="36"/>
  <c r="AH119" i="36"/>
  <c r="AG119" i="36"/>
  <c r="AF119" i="36"/>
  <c r="AE119" i="36"/>
  <c r="AD119" i="36"/>
  <c r="AC119" i="36"/>
  <c r="AB119" i="36"/>
  <c r="AA119" i="36"/>
  <c r="Z119" i="36"/>
  <c r="Y119" i="36"/>
  <c r="X119" i="36"/>
  <c r="W119" i="36"/>
  <c r="V119" i="36"/>
  <c r="U119" i="36"/>
  <c r="T119" i="36"/>
  <c r="S119" i="36"/>
  <c r="R119" i="36"/>
  <c r="Q119" i="36"/>
  <c r="P119" i="36"/>
  <c r="O119" i="36"/>
  <c r="N119" i="36"/>
  <c r="M119" i="36"/>
  <c r="L119" i="36"/>
  <c r="K119" i="36"/>
  <c r="J119" i="36"/>
  <c r="I119" i="36"/>
  <c r="H119" i="36"/>
  <c r="BK118" i="36"/>
  <c r="BJ118" i="36"/>
  <c r="BI118" i="36"/>
  <c r="BH118" i="36"/>
  <c r="BG118" i="36"/>
  <c r="BF118" i="36"/>
  <c r="BE118" i="36"/>
  <c r="BD118" i="36"/>
  <c r="BC118" i="36"/>
  <c r="BB118" i="36"/>
  <c r="BA118" i="36"/>
  <c r="AZ118" i="36"/>
  <c r="AY118" i="36"/>
  <c r="AX118" i="36"/>
  <c r="AW118" i="36"/>
  <c r="AV118" i="36"/>
  <c r="AU118" i="36"/>
  <c r="AT118" i="36"/>
  <c r="AS118" i="36"/>
  <c r="AR118" i="36"/>
  <c r="AQ118" i="36"/>
  <c r="AP118" i="36"/>
  <c r="AO118" i="36"/>
  <c r="AN118" i="36"/>
  <c r="AM118" i="36"/>
  <c r="AL118" i="36"/>
  <c r="AK118" i="36"/>
  <c r="AJ118" i="36"/>
  <c r="AI118" i="36"/>
  <c r="AH118" i="36"/>
  <c r="AG118" i="36"/>
  <c r="AF118" i="36"/>
  <c r="AE118" i="36"/>
  <c r="AD118" i="36"/>
  <c r="AC118" i="36"/>
  <c r="AB118" i="36"/>
  <c r="AA118" i="36"/>
  <c r="Z118" i="36"/>
  <c r="Y118" i="36"/>
  <c r="X118" i="36"/>
  <c r="W118" i="36"/>
  <c r="V118" i="36"/>
  <c r="U118" i="36"/>
  <c r="T118" i="36"/>
  <c r="S118" i="36"/>
  <c r="R118" i="36"/>
  <c r="Q118" i="36"/>
  <c r="P118" i="36"/>
  <c r="O118" i="36"/>
  <c r="N118" i="36"/>
  <c r="M118" i="36"/>
  <c r="L118" i="36"/>
  <c r="K118" i="36"/>
  <c r="J118" i="36"/>
  <c r="I118" i="36"/>
  <c r="H118" i="36"/>
  <c r="BK117" i="36"/>
  <c r="BJ117" i="36"/>
  <c r="BI117" i="36"/>
  <c r="BH117" i="36"/>
  <c r="BG117" i="36"/>
  <c r="BF117" i="36"/>
  <c r="BE117" i="36"/>
  <c r="BD117" i="36"/>
  <c r="BC117" i="36"/>
  <c r="BB117" i="36"/>
  <c r="BA117" i="36"/>
  <c r="AZ117" i="36"/>
  <c r="AY117" i="36"/>
  <c r="AX117" i="36"/>
  <c r="AW117" i="36"/>
  <c r="AV117" i="36"/>
  <c r="AU117" i="36"/>
  <c r="AT117" i="36"/>
  <c r="AS117" i="36"/>
  <c r="AR117" i="36"/>
  <c r="AQ117" i="36"/>
  <c r="AP117" i="36"/>
  <c r="AO117" i="36"/>
  <c r="AN117" i="36"/>
  <c r="AM117" i="36"/>
  <c r="AL117" i="36"/>
  <c r="AK117" i="36"/>
  <c r="AJ117" i="36"/>
  <c r="AI117" i="36"/>
  <c r="AH117" i="36"/>
  <c r="AG117" i="36"/>
  <c r="AF117" i="36"/>
  <c r="AE117" i="36"/>
  <c r="AD117" i="36"/>
  <c r="AC117" i="36"/>
  <c r="AB117" i="36"/>
  <c r="AA117" i="36"/>
  <c r="Z117" i="36"/>
  <c r="Y117" i="36"/>
  <c r="X117" i="36"/>
  <c r="W117" i="36"/>
  <c r="V117" i="36"/>
  <c r="U117" i="36"/>
  <c r="T117" i="36"/>
  <c r="S117" i="36"/>
  <c r="R117" i="36"/>
  <c r="Q117" i="36"/>
  <c r="P117" i="36"/>
  <c r="O117" i="36"/>
  <c r="N117" i="36"/>
  <c r="M117" i="36"/>
  <c r="L117" i="36"/>
  <c r="K117" i="36"/>
  <c r="J117" i="36"/>
  <c r="I117" i="36"/>
  <c r="H117" i="36"/>
  <c r="BK116" i="36"/>
  <c r="BJ116" i="36"/>
  <c r="BI116" i="36"/>
  <c r="BH116" i="36"/>
  <c r="BG116" i="36"/>
  <c r="BF116" i="36"/>
  <c r="BE116" i="36"/>
  <c r="BD116" i="36"/>
  <c r="BC116" i="36"/>
  <c r="BB116" i="36"/>
  <c r="BA116" i="36"/>
  <c r="AZ116" i="36"/>
  <c r="AY116" i="36"/>
  <c r="AX116" i="36"/>
  <c r="AW116" i="36"/>
  <c r="AV116" i="36"/>
  <c r="AU116" i="36"/>
  <c r="AT116" i="36"/>
  <c r="AS116" i="36"/>
  <c r="AR116" i="36"/>
  <c r="AQ116" i="36"/>
  <c r="AP116" i="36"/>
  <c r="AO116" i="36"/>
  <c r="AN116" i="36"/>
  <c r="AM116" i="36"/>
  <c r="AL116" i="36"/>
  <c r="AK116" i="36"/>
  <c r="AJ116" i="36"/>
  <c r="AI116" i="36"/>
  <c r="AH116" i="36"/>
  <c r="AG116" i="36"/>
  <c r="AF116" i="36"/>
  <c r="AE116" i="36"/>
  <c r="AD116" i="36"/>
  <c r="AC116" i="36"/>
  <c r="AB116" i="36"/>
  <c r="AA116" i="36"/>
  <c r="Z116" i="36"/>
  <c r="Y116" i="36"/>
  <c r="X116" i="36"/>
  <c r="W116" i="36"/>
  <c r="V116" i="36"/>
  <c r="U116" i="36"/>
  <c r="T116" i="36"/>
  <c r="S116" i="36"/>
  <c r="R116" i="36"/>
  <c r="Q116" i="36"/>
  <c r="P116" i="36"/>
  <c r="O116" i="36"/>
  <c r="N116" i="36"/>
  <c r="M116" i="36"/>
  <c r="L116" i="36"/>
  <c r="K116" i="36"/>
  <c r="J116" i="36"/>
  <c r="I116" i="36"/>
  <c r="H116" i="36"/>
  <c r="BK115" i="36"/>
  <c r="BJ115" i="36"/>
  <c r="BI115" i="36"/>
  <c r="BH115" i="36"/>
  <c r="BG115" i="36"/>
  <c r="BF115" i="36"/>
  <c r="BE115" i="36"/>
  <c r="BD115" i="36"/>
  <c r="BC115" i="36"/>
  <c r="BB115" i="36"/>
  <c r="BA115" i="36"/>
  <c r="AZ115" i="36"/>
  <c r="AY115" i="36"/>
  <c r="AX115" i="36"/>
  <c r="AW115" i="36"/>
  <c r="AV115" i="36"/>
  <c r="AU115" i="36"/>
  <c r="AT115" i="36"/>
  <c r="AS115" i="36"/>
  <c r="AR115" i="36"/>
  <c r="AQ115" i="36"/>
  <c r="AP115" i="36"/>
  <c r="AO115" i="36"/>
  <c r="AN115" i="36"/>
  <c r="AM115" i="36"/>
  <c r="AL115" i="36"/>
  <c r="AK115" i="36"/>
  <c r="AJ115" i="36"/>
  <c r="AI115" i="36"/>
  <c r="AH115" i="36"/>
  <c r="AG115" i="36"/>
  <c r="AF115" i="36"/>
  <c r="AE115" i="36"/>
  <c r="AD115" i="36"/>
  <c r="AC115" i="36"/>
  <c r="AB115" i="36"/>
  <c r="AA115" i="36"/>
  <c r="Z115" i="36"/>
  <c r="Y115" i="36"/>
  <c r="X115" i="36"/>
  <c r="W115" i="36"/>
  <c r="V115" i="36"/>
  <c r="U115" i="36"/>
  <c r="T115" i="36"/>
  <c r="S115" i="36"/>
  <c r="R115" i="36"/>
  <c r="Q115" i="36"/>
  <c r="P115" i="36"/>
  <c r="O115" i="36"/>
  <c r="N115" i="36"/>
  <c r="M115" i="36"/>
  <c r="L115" i="36"/>
  <c r="K115" i="36"/>
  <c r="J115" i="36"/>
  <c r="I115" i="36"/>
  <c r="H115" i="36"/>
  <c r="BK114" i="36"/>
  <c r="BJ114" i="36"/>
  <c r="BI114" i="36"/>
  <c r="BH114" i="36"/>
  <c r="BG114" i="36"/>
  <c r="BF114" i="36"/>
  <c r="BE114" i="36"/>
  <c r="BD114" i="36"/>
  <c r="BC114" i="36"/>
  <c r="BB114" i="36"/>
  <c r="BA114" i="36"/>
  <c r="AZ114" i="36"/>
  <c r="AY114" i="36"/>
  <c r="AX114" i="36"/>
  <c r="AW114" i="36"/>
  <c r="AV114" i="36"/>
  <c r="AU114" i="36"/>
  <c r="AT114" i="36"/>
  <c r="AS114" i="36"/>
  <c r="AR114" i="36"/>
  <c r="AQ114" i="36"/>
  <c r="AP114" i="36"/>
  <c r="AO114" i="36"/>
  <c r="AN114" i="36"/>
  <c r="AM114" i="36"/>
  <c r="AL114" i="36"/>
  <c r="AK114" i="36"/>
  <c r="AJ114" i="36"/>
  <c r="AI114" i="36"/>
  <c r="AH114" i="36"/>
  <c r="AG114" i="36"/>
  <c r="AF114" i="36"/>
  <c r="AE114" i="36"/>
  <c r="AD114" i="36"/>
  <c r="AC114" i="36"/>
  <c r="AB114" i="36"/>
  <c r="AA114" i="36"/>
  <c r="Z114" i="36"/>
  <c r="Y114" i="36"/>
  <c r="X114" i="36"/>
  <c r="W114" i="36"/>
  <c r="V114" i="36"/>
  <c r="U114" i="36"/>
  <c r="T114" i="36"/>
  <c r="S114" i="36"/>
  <c r="R114" i="36"/>
  <c r="Q114" i="36"/>
  <c r="P114" i="36"/>
  <c r="O114" i="36"/>
  <c r="N114" i="36"/>
  <c r="M114" i="36"/>
  <c r="L114" i="36"/>
  <c r="K114" i="36"/>
  <c r="J114" i="36"/>
  <c r="I114" i="36"/>
  <c r="H114" i="36"/>
  <c r="BK113" i="36"/>
  <c r="BJ113" i="36"/>
  <c r="BI113" i="36"/>
  <c r="BH113" i="36"/>
  <c r="BG113" i="36"/>
  <c r="BF113" i="36"/>
  <c r="BE113" i="36"/>
  <c r="BD113" i="36"/>
  <c r="BC113" i="36"/>
  <c r="BB113" i="36"/>
  <c r="BA113" i="36"/>
  <c r="AZ113" i="36"/>
  <c r="AY113" i="36"/>
  <c r="AX113" i="36"/>
  <c r="AW113" i="36"/>
  <c r="AV113" i="36"/>
  <c r="AU113" i="36"/>
  <c r="AT113" i="36"/>
  <c r="AS113" i="36"/>
  <c r="AR113" i="36"/>
  <c r="AQ113" i="36"/>
  <c r="AP113" i="36"/>
  <c r="AO113" i="36"/>
  <c r="AN113" i="36"/>
  <c r="AM113" i="36"/>
  <c r="AL113" i="36"/>
  <c r="AK113" i="36"/>
  <c r="AJ113" i="36"/>
  <c r="AI113" i="36"/>
  <c r="AH113" i="36"/>
  <c r="AG113" i="36"/>
  <c r="AF113" i="36"/>
  <c r="AE113" i="36"/>
  <c r="AD113" i="36"/>
  <c r="AC113" i="36"/>
  <c r="AB113" i="36"/>
  <c r="AA113" i="36"/>
  <c r="Z113" i="36"/>
  <c r="Y113" i="36"/>
  <c r="X113" i="36"/>
  <c r="W113" i="36"/>
  <c r="V113" i="36"/>
  <c r="U113" i="36"/>
  <c r="T113" i="36"/>
  <c r="S113" i="36"/>
  <c r="R113" i="36"/>
  <c r="Q113" i="36"/>
  <c r="P113" i="36"/>
  <c r="O113" i="36"/>
  <c r="N113" i="36"/>
  <c r="M113" i="36"/>
  <c r="L113" i="36"/>
  <c r="K113" i="36"/>
  <c r="J113" i="36"/>
  <c r="I113" i="36"/>
  <c r="H113" i="36"/>
  <c r="BK112" i="36"/>
  <c r="BJ112" i="36"/>
  <c r="BI112" i="36"/>
  <c r="BH112" i="36"/>
  <c r="BG112" i="36"/>
  <c r="BF112" i="36"/>
  <c r="BE112" i="36"/>
  <c r="BD112" i="36"/>
  <c r="BC112" i="36"/>
  <c r="BB112" i="36"/>
  <c r="BA112" i="36"/>
  <c r="AZ112" i="36"/>
  <c r="AY112" i="36"/>
  <c r="AX112" i="36"/>
  <c r="AW112" i="36"/>
  <c r="AV112" i="36"/>
  <c r="AU112" i="36"/>
  <c r="AT112" i="36"/>
  <c r="AS112" i="36"/>
  <c r="AR112" i="36"/>
  <c r="AQ112" i="36"/>
  <c r="AP112" i="36"/>
  <c r="AO112" i="36"/>
  <c r="AN112" i="36"/>
  <c r="AM112" i="36"/>
  <c r="AL112" i="36"/>
  <c r="AK112" i="36"/>
  <c r="AJ112" i="36"/>
  <c r="AI112" i="36"/>
  <c r="AH112" i="36"/>
  <c r="AG112" i="36"/>
  <c r="AF112" i="36"/>
  <c r="AE112" i="36"/>
  <c r="AD112" i="36"/>
  <c r="AC112" i="36"/>
  <c r="AB112" i="36"/>
  <c r="AA112" i="36"/>
  <c r="Z112" i="36"/>
  <c r="Y112" i="36"/>
  <c r="X112" i="36"/>
  <c r="W112" i="36"/>
  <c r="V112" i="36"/>
  <c r="U112" i="36"/>
  <c r="T112" i="36"/>
  <c r="S112" i="36"/>
  <c r="R112" i="36"/>
  <c r="Q112" i="36"/>
  <c r="P112" i="36"/>
  <c r="O112" i="36"/>
  <c r="N112" i="36"/>
  <c r="M112" i="36"/>
  <c r="L112" i="36"/>
  <c r="K112" i="36"/>
  <c r="J112" i="36"/>
  <c r="I112" i="36"/>
  <c r="H112" i="36"/>
  <c r="BK111" i="36"/>
  <c r="BJ111" i="36"/>
  <c r="BI111" i="36"/>
  <c r="BH111" i="36"/>
  <c r="BG111" i="36"/>
  <c r="BF111" i="36"/>
  <c r="BE111" i="36"/>
  <c r="BD111" i="36"/>
  <c r="BC111" i="36"/>
  <c r="BB111" i="36"/>
  <c r="BA111" i="36"/>
  <c r="AZ111" i="36"/>
  <c r="AY111" i="36"/>
  <c r="AX111" i="36"/>
  <c r="AW111" i="36"/>
  <c r="AV111" i="36"/>
  <c r="AU111" i="36"/>
  <c r="AT111" i="36"/>
  <c r="AS111" i="36"/>
  <c r="AR111" i="36"/>
  <c r="AQ111" i="36"/>
  <c r="AP111" i="36"/>
  <c r="AO111" i="36"/>
  <c r="AN111" i="36"/>
  <c r="AM111" i="36"/>
  <c r="AL111" i="36"/>
  <c r="AK111" i="36"/>
  <c r="AJ111" i="36"/>
  <c r="AI111" i="36"/>
  <c r="AH111" i="36"/>
  <c r="AG111" i="36"/>
  <c r="AF111" i="36"/>
  <c r="AE111" i="36"/>
  <c r="AD111" i="36"/>
  <c r="AC111" i="36"/>
  <c r="AB111" i="36"/>
  <c r="AA111" i="36"/>
  <c r="Z111" i="36"/>
  <c r="Y111" i="36"/>
  <c r="X111" i="36"/>
  <c r="W111" i="36"/>
  <c r="V111" i="36"/>
  <c r="U111" i="36"/>
  <c r="T111" i="36"/>
  <c r="S111" i="36"/>
  <c r="R111" i="36"/>
  <c r="Q111" i="36"/>
  <c r="P111" i="36"/>
  <c r="O111" i="36"/>
  <c r="N111" i="36"/>
  <c r="M111" i="36"/>
  <c r="L111" i="36"/>
  <c r="K111" i="36"/>
  <c r="J111" i="36"/>
  <c r="I111" i="36"/>
  <c r="H111" i="36"/>
  <c r="BK110" i="36"/>
  <c r="BJ110" i="36"/>
  <c r="BI110" i="36"/>
  <c r="BH110" i="36"/>
  <c r="BG110" i="36"/>
  <c r="BF110" i="36"/>
  <c r="BE110" i="36"/>
  <c r="BD110" i="36"/>
  <c r="BC110" i="36"/>
  <c r="BB110" i="36"/>
  <c r="BA110" i="36"/>
  <c r="AZ110" i="36"/>
  <c r="AY110" i="36"/>
  <c r="AX110" i="36"/>
  <c r="AW110" i="36"/>
  <c r="AV110" i="36"/>
  <c r="AU110" i="36"/>
  <c r="AT110" i="36"/>
  <c r="AS110" i="36"/>
  <c r="AR110" i="36"/>
  <c r="AQ110" i="36"/>
  <c r="AP110" i="36"/>
  <c r="AO110" i="36"/>
  <c r="AN110" i="36"/>
  <c r="AM110" i="36"/>
  <c r="AL110" i="36"/>
  <c r="AK110" i="36"/>
  <c r="AJ110" i="36"/>
  <c r="AI110" i="36"/>
  <c r="AH110" i="36"/>
  <c r="AG110" i="36"/>
  <c r="AF110" i="36"/>
  <c r="AE110" i="36"/>
  <c r="AD110" i="36"/>
  <c r="AC110" i="36"/>
  <c r="AB110" i="36"/>
  <c r="AA110" i="36"/>
  <c r="Z110" i="36"/>
  <c r="Y110" i="36"/>
  <c r="X110" i="36"/>
  <c r="W110" i="36"/>
  <c r="V110" i="36"/>
  <c r="U110" i="36"/>
  <c r="T110" i="36"/>
  <c r="S110" i="36"/>
  <c r="R110" i="36"/>
  <c r="Q110" i="36"/>
  <c r="P110" i="36"/>
  <c r="O110" i="36"/>
  <c r="N110" i="36"/>
  <c r="M110" i="36"/>
  <c r="L110" i="36"/>
  <c r="K110" i="36"/>
  <c r="J110" i="36"/>
  <c r="I110" i="36"/>
  <c r="H110" i="36"/>
  <c r="BK109" i="36"/>
  <c r="BJ109" i="36"/>
  <c r="BI109" i="36"/>
  <c r="BH109" i="36"/>
  <c r="BG109" i="36"/>
  <c r="BF109" i="36"/>
  <c r="BE109" i="36"/>
  <c r="BD109" i="36"/>
  <c r="BC109" i="36"/>
  <c r="BB109" i="36"/>
  <c r="BA109" i="36"/>
  <c r="AZ109" i="36"/>
  <c r="AY109" i="36"/>
  <c r="AX109" i="36"/>
  <c r="AW109" i="36"/>
  <c r="AV109" i="36"/>
  <c r="AU109" i="36"/>
  <c r="AT109" i="36"/>
  <c r="AS109" i="36"/>
  <c r="AR109" i="36"/>
  <c r="AQ109" i="36"/>
  <c r="AP109" i="36"/>
  <c r="AO109" i="36"/>
  <c r="AN109" i="36"/>
  <c r="AM109" i="36"/>
  <c r="AL109" i="36"/>
  <c r="AK109" i="36"/>
  <c r="AJ109" i="36"/>
  <c r="AI109" i="36"/>
  <c r="AH109" i="36"/>
  <c r="AG109" i="36"/>
  <c r="AF109" i="36"/>
  <c r="AE109" i="36"/>
  <c r="AD109" i="36"/>
  <c r="AC109" i="36"/>
  <c r="AB109" i="36"/>
  <c r="AA109" i="36"/>
  <c r="Z109" i="36"/>
  <c r="Y109" i="36"/>
  <c r="X109" i="36"/>
  <c r="W109" i="36"/>
  <c r="V109" i="36"/>
  <c r="U109" i="36"/>
  <c r="T109" i="36"/>
  <c r="S109" i="36"/>
  <c r="R109" i="36"/>
  <c r="Q109" i="36"/>
  <c r="P109" i="36"/>
  <c r="O109" i="36"/>
  <c r="N109" i="36"/>
  <c r="M109" i="36"/>
  <c r="L109" i="36"/>
  <c r="K109" i="36"/>
  <c r="J109" i="36"/>
  <c r="I109" i="36"/>
  <c r="H109" i="36"/>
  <c r="BK108" i="36"/>
  <c r="BJ108" i="36"/>
  <c r="BI108" i="36"/>
  <c r="BH108" i="36"/>
  <c r="BG108" i="36"/>
  <c r="BF108" i="36"/>
  <c r="BE108" i="36"/>
  <c r="BD108" i="36"/>
  <c r="BC108" i="36"/>
  <c r="BB108" i="36"/>
  <c r="BA108" i="36"/>
  <c r="AZ108" i="36"/>
  <c r="AY108" i="36"/>
  <c r="AX108" i="36"/>
  <c r="AW108" i="36"/>
  <c r="AV108" i="36"/>
  <c r="AU108" i="36"/>
  <c r="AT108" i="36"/>
  <c r="AS108" i="36"/>
  <c r="AR108" i="36"/>
  <c r="AQ108" i="36"/>
  <c r="AP108" i="36"/>
  <c r="AO108" i="36"/>
  <c r="AN108" i="36"/>
  <c r="AM108" i="36"/>
  <c r="AL108" i="36"/>
  <c r="AK108" i="36"/>
  <c r="AJ108" i="36"/>
  <c r="AI108" i="36"/>
  <c r="AH108" i="36"/>
  <c r="AG108" i="36"/>
  <c r="AF108" i="36"/>
  <c r="AE108" i="36"/>
  <c r="AD108" i="36"/>
  <c r="AC108" i="36"/>
  <c r="AB108" i="36"/>
  <c r="AA108" i="36"/>
  <c r="Z108" i="36"/>
  <c r="Y108" i="36"/>
  <c r="X108" i="36"/>
  <c r="W108" i="36"/>
  <c r="V108" i="36"/>
  <c r="U108" i="36"/>
  <c r="T108" i="36"/>
  <c r="S108" i="36"/>
  <c r="R108" i="36"/>
  <c r="Q108" i="36"/>
  <c r="P108" i="36"/>
  <c r="O108" i="36"/>
  <c r="N108" i="36"/>
  <c r="M108" i="36"/>
  <c r="L108" i="36"/>
  <c r="K108" i="36"/>
  <c r="J108" i="36"/>
  <c r="I108" i="36"/>
  <c r="H108" i="36"/>
  <c r="BK107" i="36"/>
  <c r="BJ107" i="36"/>
  <c r="BI107" i="36"/>
  <c r="BH107" i="36"/>
  <c r="BG107" i="36"/>
  <c r="BF107" i="36"/>
  <c r="BE107" i="36"/>
  <c r="BD107" i="36"/>
  <c r="BC107" i="36"/>
  <c r="BB107" i="36"/>
  <c r="BA107" i="36"/>
  <c r="AZ107" i="36"/>
  <c r="AY107" i="36"/>
  <c r="AX107" i="36"/>
  <c r="AW107" i="36"/>
  <c r="AV107" i="36"/>
  <c r="AU107" i="36"/>
  <c r="AT107" i="36"/>
  <c r="AS107" i="36"/>
  <c r="AR107" i="36"/>
  <c r="AQ107" i="36"/>
  <c r="AP107" i="36"/>
  <c r="AO107" i="36"/>
  <c r="AN107" i="36"/>
  <c r="AM107" i="36"/>
  <c r="AL107" i="36"/>
  <c r="AK107" i="36"/>
  <c r="AJ107" i="36"/>
  <c r="AI107" i="36"/>
  <c r="AH107" i="36"/>
  <c r="AG107" i="36"/>
  <c r="AF107" i="36"/>
  <c r="AE107" i="36"/>
  <c r="AD107" i="36"/>
  <c r="AC107" i="36"/>
  <c r="AB107" i="36"/>
  <c r="AA107" i="36"/>
  <c r="Z107" i="36"/>
  <c r="Y107" i="36"/>
  <c r="X107" i="36"/>
  <c r="W107" i="36"/>
  <c r="V107" i="36"/>
  <c r="U107" i="36"/>
  <c r="T107" i="36"/>
  <c r="S107" i="36"/>
  <c r="R107" i="36"/>
  <c r="Q107" i="36"/>
  <c r="P107" i="36"/>
  <c r="O107" i="36"/>
  <c r="N107" i="36"/>
  <c r="M107" i="36"/>
  <c r="L107" i="36"/>
  <c r="K107" i="36"/>
  <c r="J107" i="36"/>
  <c r="I107" i="36"/>
  <c r="H107" i="36"/>
  <c r="BK106" i="36"/>
  <c r="BJ106" i="36"/>
  <c r="BI106" i="36"/>
  <c r="BH106" i="36"/>
  <c r="BG106" i="36"/>
  <c r="BF106" i="36"/>
  <c r="BE106" i="36"/>
  <c r="BD106" i="36"/>
  <c r="BC106" i="36"/>
  <c r="BB106" i="36"/>
  <c r="BA106" i="36"/>
  <c r="AZ106" i="36"/>
  <c r="AY106" i="36"/>
  <c r="AX106" i="36"/>
  <c r="AW106" i="36"/>
  <c r="AV106" i="36"/>
  <c r="AU106" i="36"/>
  <c r="AT106" i="36"/>
  <c r="AS106" i="36"/>
  <c r="AR106" i="36"/>
  <c r="AQ106" i="36"/>
  <c r="AP106" i="36"/>
  <c r="AO106" i="36"/>
  <c r="AN106" i="36"/>
  <c r="AM106" i="36"/>
  <c r="AL106" i="36"/>
  <c r="AK106" i="36"/>
  <c r="AJ106" i="36"/>
  <c r="AI106" i="36"/>
  <c r="AH106" i="36"/>
  <c r="AG106" i="36"/>
  <c r="AF106" i="36"/>
  <c r="AE106" i="36"/>
  <c r="AD106" i="36"/>
  <c r="AC106" i="36"/>
  <c r="AB106" i="36"/>
  <c r="AA106" i="36"/>
  <c r="Z106" i="36"/>
  <c r="Y106" i="36"/>
  <c r="X106" i="36"/>
  <c r="W106" i="36"/>
  <c r="V106" i="36"/>
  <c r="U106" i="36"/>
  <c r="T106" i="36"/>
  <c r="S106" i="36"/>
  <c r="R106" i="36"/>
  <c r="Q106" i="36"/>
  <c r="P106" i="36"/>
  <c r="O106" i="36"/>
  <c r="N106" i="36"/>
  <c r="M106" i="36"/>
  <c r="L106" i="36"/>
  <c r="K106" i="36"/>
  <c r="J106" i="36"/>
  <c r="I106" i="36"/>
  <c r="H106" i="36"/>
  <c r="BK105" i="36"/>
  <c r="BJ105" i="36"/>
  <c r="BI105" i="36"/>
  <c r="BH105" i="36"/>
  <c r="BG105" i="36"/>
  <c r="BF105" i="36"/>
  <c r="BE105" i="36"/>
  <c r="BD105" i="36"/>
  <c r="BC105" i="36"/>
  <c r="BB105" i="36"/>
  <c r="BA105" i="36"/>
  <c r="AZ105" i="36"/>
  <c r="AY105" i="36"/>
  <c r="AX105" i="36"/>
  <c r="AW105" i="36"/>
  <c r="AV105" i="36"/>
  <c r="AU105" i="36"/>
  <c r="AT105" i="36"/>
  <c r="AS105" i="36"/>
  <c r="AR105" i="36"/>
  <c r="AQ105" i="36"/>
  <c r="AP105" i="36"/>
  <c r="AO105" i="36"/>
  <c r="AN105" i="36"/>
  <c r="AM105" i="36"/>
  <c r="AL105" i="36"/>
  <c r="AK105" i="36"/>
  <c r="AJ105" i="36"/>
  <c r="AI105" i="36"/>
  <c r="AH105" i="36"/>
  <c r="AG105" i="36"/>
  <c r="AF105" i="36"/>
  <c r="AE105" i="36"/>
  <c r="AD105" i="36"/>
  <c r="AC105" i="36"/>
  <c r="AB105" i="36"/>
  <c r="AA105" i="36"/>
  <c r="Z105" i="36"/>
  <c r="Y105" i="36"/>
  <c r="X105" i="36"/>
  <c r="W105" i="36"/>
  <c r="V105" i="36"/>
  <c r="U105" i="36"/>
  <c r="T105" i="36"/>
  <c r="S105" i="36"/>
  <c r="R105" i="36"/>
  <c r="Q105" i="36"/>
  <c r="P105" i="36"/>
  <c r="O105" i="36"/>
  <c r="N105" i="36"/>
  <c r="M105" i="36"/>
  <c r="L105" i="36"/>
  <c r="K105" i="36"/>
  <c r="J105" i="36"/>
  <c r="I105" i="36"/>
  <c r="H105" i="36"/>
  <c r="BK104" i="36"/>
  <c r="BJ104" i="36"/>
  <c r="BI104" i="36"/>
  <c r="BH104" i="36"/>
  <c r="BG104" i="36"/>
  <c r="BF104" i="36"/>
  <c r="BE104" i="36"/>
  <c r="BD104" i="36"/>
  <c r="BC104" i="36"/>
  <c r="BB104" i="36"/>
  <c r="BA104" i="36"/>
  <c r="AZ104" i="36"/>
  <c r="AY104" i="36"/>
  <c r="AX104" i="36"/>
  <c r="AW104" i="36"/>
  <c r="AV104" i="36"/>
  <c r="AU104" i="36"/>
  <c r="AT104" i="36"/>
  <c r="AS104" i="36"/>
  <c r="AR104" i="36"/>
  <c r="AQ104" i="36"/>
  <c r="AP104" i="36"/>
  <c r="AO104" i="36"/>
  <c r="AN104" i="36"/>
  <c r="AM104" i="36"/>
  <c r="AL104" i="36"/>
  <c r="AK104" i="36"/>
  <c r="AJ104" i="36"/>
  <c r="AI104" i="36"/>
  <c r="AH104" i="36"/>
  <c r="AG104" i="36"/>
  <c r="AF104" i="36"/>
  <c r="AE104" i="36"/>
  <c r="AD104" i="36"/>
  <c r="AC104" i="36"/>
  <c r="AB104" i="36"/>
  <c r="AA104" i="36"/>
  <c r="Z104" i="36"/>
  <c r="Y104" i="36"/>
  <c r="X104" i="36"/>
  <c r="W104" i="36"/>
  <c r="V104" i="36"/>
  <c r="U104" i="36"/>
  <c r="T104" i="36"/>
  <c r="S104" i="36"/>
  <c r="R104" i="36"/>
  <c r="Q104" i="36"/>
  <c r="P104" i="36"/>
  <c r="O104" i="36"/>
  <c r="N104" i="36"/>
  <c r="M104" i="36"/>
  <c r="L104" i="36"/>
  <c r="K104" i="36"/>
  <c r="J104" i="36"/>
  <c r="I104" i="36"/>
  <c r="H104" i="36"/>
  <c r="BK103" i="36"/>
  <c r="BJ103" i="36"/>
  <c r="BI103" i="36"/>
  <c r="BH103" i="36"/>
  <c r="BG103" i="36"/>
  <c r="BF103" i="36"/>
  <c r="BE103" i="36"/>
  <c r="BD103" i="36"/>
  <c r="BC103" i="36"/>
  <c r="BB103" i="36"/>
  <c r="BA103" i="36"/>
  <c r="AZ103" i="36"/>
  <c r="AY103" i="36"/>
  <c r="AX103" i="36"/>
  <c r="AW103" i="36"/>
  <c r="AV103" i="36"/>
  <c r="AU103" i="36"/>
  <c r="AT103" i="36"/>
  <c r="AS103" i="36"/>
  <c r="AR103" i="36"/>
  <c r="AQ103" i="36"/>
  <c r="AP103" i="36"/>
  <c r="AO103" i="36"/>
  <c r="AN103" i="36"/>
  <c r="AM103" i="36"/>
  <c r="AL103" i="36"/>
  <c r="AK103" i="36"/>
  <c r="AJ103" i="36"/>
  <c r="AI103" i="36"/>
  <c r="AH103" i="36"/>
  <c r="AG103" i="36"/>
  <c r="AF103" i="36"/>
  <c r="AE103" i="36"/>
  <c r="AD103" i="36"/>
  <c r="AC103" i="36"/>
  <c r="AB103" i="36"/>
  <c r="AA103" i="36"/>
  <c r="Z103" i="36"/>
  <c r="Y103" i="36"/>
  <c r="X103" i="36"/>
  <c r="W103" i="36"/>
  <c r="V103" i="36"/>
  <c r="U103" i="36"/>
  <c r="T103" i="36"/>
  <c r="S103" i="36"/>
  <c r="R103" i="36"/>
  <c r="Q103" i="36"/>
  <c r="P103" i="36"/>
  <c r="O103" i="36"/>
  <c r="N103" i="36"/>
  <c r="M103" i="36"/>
  <c r="L103" i="36"/>
  <c r="K103" i="36"/>
  <c r="J103" i="36"/>
  <c r="I103" i="36"/>
  <c r="H103" i="36"/>
  <c r="BK102" i="36"/>
  <c r="BJ102" i="36"/>
  <c r="BI102" i="36"/>
  <c r="BH102" i="36"/>
  <c r="BG102" i="36"/>
  <c r="BF102" i="36"/>
  <c r="BE102" i="36"/>
  <c r="BD102" i="36"/>
  <c r="BC102" i="36"/>
  <c r="BB102" i="36"/>
  <c r="BA102" i="36"/>
  <c r="AZ102" i="36"/>
  <c r="AY102" i="36"/>
  <c r="AX102" i="36"/>
  <c r="AW102" i="36"/>
  <c r="AV102" i="36"/>
  <c r="AU102" i="36"/>
  <c r="AT102" i="36"/>
  <c r="AS102" i="36"/>
  <c r="AR102" i="36"/>
  <c r="AQ102" i="36"/>
  <c r="AP102" i="36"/>
  <c r="AO102" i="36"/>
  <c r="AN102" i="36"/>
  <c r="AM102" i="36"/>
  <c r="AL102" i="36"/>
  <c r="AK102" i="36"/>
  <c r="AJ102" i="36"/>
  <c r="AI102" i="36"/>
  <c r="AH102" i="36"/>
  <c r="AG102" i="36"/>
  <c r="AF102" i="36"/>
  <c r="AE102" i="36"/>
  <c r="AD102" i="36"/>
  <c r="AC102" i="36"/>
  <c r="AB102" i="36"/>
  <c r="AA102" i="36"/>
  <c r="Z102" i="36"/>
  <c r="Y102" i="36"/>
  <c r="X102" i="36"/>
  <c r="W102" i="36"/>
  <c r="V102" i="36"/>
  <c r="U102" i="36"/>
  <c r="T102" i="36"/>
  <c r="S102" i="36"/>
  <c r="R102" i="36"/>
  <c r="Q102" i="36"/>
  <c r="P102" i="36"/>
  <c r="O102" i="36"/>
  <c r="N102" i="36"/>
  <c r="M102" i="36"/>
  <c r="L102" i="36"/>
  <c r="K102" i="36"/>
  <c r="J102" i="36"/>
  <c r="I102" i="36"/>
  <c r="H102" i="36"/>
  <c r="BK101" i="36"/>
  <c r="BJ101" i="36"/>
  <c r="BI101" i="36"/>
  <c r="BH101" i="36"/>
  <c r="BG101" i="36"/>
  <c r="BF101" i="36"/>
  <c r="BE101" i="36"/>
  <c r="BD101" i="36"/>
  <c r="BC101" i="36"/>
  <c r="BB101" i="36"/>
  <c r="BA101" i="36"/>
  <c r="AZ101" i="36"/>
  <c r="AY101" i="36"/>
  <c r="AX101" i="36"/>
  <c r="AW101" i="36"/>
  <c r="AV101" i="36"/>
  <c r="AU101" i="36"/>
  <c r="AT101" i="36"/>
  <c r="AS101" i="36"/>
  <c r="AR101" i="36"/>
  <c r="AQ101" i="36"/>
  <c r="AP101" i="36"/>
  <c r="AO101" i="36"/>
  <c r="AN101" i="36"/>
  <c r="AM101" i="36"/>
  <c r="AL101" i="36"/>
  <c r="AK101" i="36"/>
  <c r="AJ101" i="36"/>
  <c r="AI101" i="36"/>
  <c r="AH101" i="36"/>
  <c r="AG101" i="36"/>
  <c r="AF101" i="36"/>
  <c r="AE101" i="36"/>
  <c r="AD101" i="36"/>
  <c r="AC101" i="36"/>
  <c r="AB101" i="36"/>
  <c r="AA101" i="36"/>
  <c r="Z101" i="36"/>
  <c r="Y101" i="36"/>
  <c r="X101" i="36"/>
  <c r="W101" i="36"/>
  <c r="V101" i="36"/>
  <c r="U101" i="36"/>
  <c r="T101" i="36"/>
  <c r="S101" i="36"/>
  <c r="R101" i="36"/>
  <c r="Q101" i="36"/>
  <c r="P101" i="36"/>
  <c r="O101" i="36"/>
  <c r="N101" i="36"/>
  <c r="M101" i="36"/>
  <c r="L101" i="36"/>
  <c r="K101" i="36"/>
  <c r="J101" i="36"/>
  <c r="I101" i="36"/>
  <c r="H101" i="36"/>
  <c r="BK100" i="36"/>
  <c r="BJ100" i="36"/>
  <c r="BI100" i="36"/>
  <c r="BH100" i="36"/>
  <c r="BG100" i="36"/>
  <c r="BF100" i="36"/>
  <c r="BE100" i="36"/>
  <c r="BD100" i="36"/>
  <c r="BC100" i="36"/>
  <c r="BB100" i="36"/>
  <c r="BA100" i="36"/>
  <c r="AZ100" i="36"/>
  <c r="AY100" i="36"/>
  <c r="AX100" i="36"/>
  <c r="AW100" i="36"/>
  <c r="AV100" i="36"/>
  <c r="AU100" i="36"/>
  <c r="AT100" i="36"/>
  <c r="AS100" i="36"/>
  <c r="AR100" i="36"/>
  <c r="AQ100" i="36"/>
  <c r="AP100" i="36"/>
  <c r="AO100" i="36"/>
  <c r="AN100" i="36"/>
  <c r="AM100" i="36"/>
  <c r="AL100" i="36"/>
  <c r="AK100" i="36"/>
  <c r="AJ100" i="36"/>
  <c r="AI100" i="36"/>
  <c r="AH100" i="36"/>
  <c r="AG100" i="36"/>
  <c r="AF100" i="36"/>
  <c r="AE100" i="36"/>
  <c r="AD100" i="36"/>
  <c r="AC100" i="36"/>
  <c r="AB100" i="36"/>
  <c r="AA100" i="36"/>
  <c r="Z100" i="36"/>
  <c r="Y100" i="36"/>
  <c r="X100" i="36"/>
  <c r="W100" i="36"/>
  <c r="V100" i="36"/>
  <c r="U100" i="36"/>
  <c r="T100" i="36"/>
  <c r="S100" i="36"/>
  <c r="R100" i="36"/>
  <c r="Q100" i="36"/>
  <c r="P100" i="36"/>
  <c r="O100" i="36"/>
  <c r="N100" i="36"/>
  <c r="M100" i="36"/>
  <c r="L100" i="36"/>
  <c r="K100" i="36"/>
  <c r="J100" i="36"/>
  <c r="I100" i="36"/>
  <c r="H100" i="36"/>
  <c r="BK99" i="36"/>
  <c r="BJ99" i="36"/>
  <c r="BI99" i="36"/>
  <c r="BH99" i="36"/>
  <c r="BG99" i="36"/>
  <c r="BF99" i="36"/>
  <c r="BE99" i="36"/>
  <c r="BD99" i="36"/>
  <c r="BC99" i="36"/>
  <c r="BB99" i="36"/>
  <c r="BA99" i="36"/>
  <c r="AZ99" i="36"/>
  <c r="AY99" i="36"/>
  <c r="AX99" i="36"/>
  <c r="AW99" i="36"/>
  <c r="AV99" i="36"/>
  <c r="AU99" i="36"/>
  <c r="AT99" i="36"/>
  <c r="AS99" i="36"/>
  <c r="AR99" i="36"/>
  <c r="AQ99" i="36"/>
  <c r="AP99" i="36"/>
  <c r="AO99" i="36"/>
  <c r="AN99" i="36"/>
  <c r="AM99" i="36"/>
  <c r="AL99" i="36"/>
  <c r="AK99" i="36"/>
  <c r="AJ99" i="36"/>
  <c r="AI99" i="36"/>
  <c r="AH99" i="36"/>
  <c r="AG99" i="36"/>
  <c r="AF99" i="36"/>
  <c r="AE99" i="36"/>
  <c r="AD99" i="36"/>
  <c r="AC99" i="36"/>
  <c r="AB99" i="36"/>
  <c r="AA99" i="36"/>
  <c r="Z99" i="36"/>
  <c r="Y99" i="36"/>
  <c r="X99" i="36"/>
  <c r="W99" i="36"/>
  <c r="V99" i="36"/>
  <c r="U99" i="36"/>
  <c r="T99" i="36"/>
  <c r="S99" i="36"/>
  <c r="R99" i="36"/>
  <c r="Q99" i="36"/>
  <c r="P99" i="36"/>
  <c r="O99" i="36"/>
  <c r="N99" i="36"/>
  <c r="M99" i="36"/>
  <c r="L99" i="36"/>
  <c r="K99" i="36"/>
  <c r="J99" i="36"/>
  <c r="I99" i="36"/>
  <c r="H99" i="36"/>
  <c r="BK98" i="36"/>
  <c r="BJ98" i="36"/>
  <c r="BI98" i="36"/>
  <c r="BH98" i="36"/>
  <c r="BG98" i="36"/>
  <c r="BF98" i="36"/>
  <c r="BE98" i="36"/>
  <c r="BD98" i="36"/>
  <c r="BC98" i="36"/>
  <c r="BB98" i="36"/>
  <c r="BA98" i="36"/>
  <c r="AZ98" i="36"/>
  <c r="AY98" i="36"/>
  <c r="AX98" i="36"/>
  <c r="AW98" i="36"/>
  <c r="AV98" i="36"/>
  <c r="AU98" i="36"/>
  <c r="AT98" i="36"/>
  <c r="AS98" i="36"/>
  <c r="AR98" i="36"/>
  <c r="AQ98" i="36"/>
  <c r="AP98" i="36"/>
  <c r="AO98" i="36"/>
  <c r="AN98" i="36"/>
  <c r="AM98" i="36"/>
  <c r="AL98" i="36"/>
  <c r="AK98" i="36"/>
  <c r="AJ98" i="36"/>
  <c r="AI98" i="36"/>
  <c r="AH98" i="36"/>
  <c r="AG98" i="36"/>
  <c r="AF98" i="36"/>
  <c r="AE98" i="36"/>
  <c r="AD98" i="36"/>
  <c r="AC98" i="36"/>
  <c r="AB98" i="36"/>
  <c r="AA98" i="36"/>
  <c r="Z98" i="36"/>
  <c r="Y98" i="36"/>
  <c r="X98" i="36"/>
  <c r="W98" i="36"/>
  <c r="V98" i="36"/>
  <c r="U98" i="36"/>
  <c r="T98" i="36"/>
  <c r="S98" i="36"/>
  <c r="R98" i="36"/>
  <c r="Q98" i="36"/>
  <c r="P98" i="36"/>
  <c r="O98" i="36"/>
  <c r="N98" i="36"/>
  <c r="M98" i="36"/>
  <c r="L98" i="36"/>
  <c r="K98" i="36"/>
  <c r="J98" i="36"/>
  <c r="I98" i="36"/>
  <c r="H98" i="36"/>
  <c r="BK97" i="36"/>
  <c r="BJ97" i="36"/>
  <c r="BI97" i="36"/>
  <c r="BH97" i="36"/>
  <c r="BG97" i="36"/>
  <c r="BF97" i="36"/>
  <c r="BE97" i="36"/>
  <c r="BD97" i="36"/>
  <c r="BC97" i="36"/>
  <c r="BB97" i="36"/>
  <c r="BA97" i="36"/>
  <c r="AZ97" i="36"/>
  <c r="AY97" i="36"/>
  <c r="AX97" i="36"/>
  <c r="AW97" i="36"/>
  <c r="AV97" i="36"/>
  <c r="AU97" i="36"/>
  <c r="AT97" i="36"/>
  <c r="AS97" i="36"/>
  <c r="AR97" i="36"/>
  <c r="AQ97" i="36"/>
  <c r="AP97" i="36"/>
  <c r="AO97" i="36"/>
  <c r="AN97" i="36"/>
  <c r="AM97" i="36"/>
  <c r="AL97" i="36"/>
  <c r="AK97" i="36"/>
  <c r="AJ97" i="36"/>
  <c r="AI97" i="36"/>
  <c r="AH97" i="36"/>
  <c r="AG97" i="36"/>
  <c r="AF97" i="36"/>
  <c r="AE97" i="36"/>
  <c r="AD97" i="36"/>
  <c r="AC97" i="36"/>
  <c r="AB97" i="36"/>
  <c r="AA97" i="36"/>
  <c r="Z97" i="36"/>
  <c r="Y97" i="36"/>
  <c r="X97" i="36"/>
  <c r="W97" i="36"/>
  <c r="V97" i="36"/>
  <c r="U97" i="36"/>
  <c r="T97" i="36"/>
  <c r="S97" i="36"/>
  <c r="R97" i="36"/>
  <c r="Q97" i="36"/>
  <c r="P97" i="36"/>
  <c r="O97" i="36"/>
  <c r="N97" i="36"/>
  <c r="M97" i="36"/>
  <c r="L97" i="36"/>
  <c r="K97" i="36"/>
  <c r="J97" i="36"/>
  <c r="I97" i="36"/>
  <c r="H97" i="36"/>
  <c r="BK96" i="36"/>
  <c r="BJ96" i="36"/>
  <c r="BI96" i="36"/>
  <c r="BH96" i="36"/>
  <c r="BG96" i="36"/>
  <c r="BF96" i="36"/>
  <c r="BE96" i="36"/>
  <c r="BD96" i="36"/>
  <c r="BC96" i="36"/>
  <c r="BB96" i="36"/>
  <c r="BA96" i="36"/>
  <c r="AZ96" i="36"/>
  <c r="AY96" i="36"/>
  <c r="AX96" i="36"/>
  <c r="AW96" i="36"/>
  <c r="AV96" i="36"/>
  <c r="AU96" i="36"/>
  <c r="AT96" i="36"/>
  <c r="AS96" i="36"/>
  <c r="AR96" i="36"/>
  <c r="AQ96" i="36"/>
  <c r="AP96" i="36"/>
  <c r="AO96" i="36"/>
  <c r="AN96" i="36"/>
  <c r="AM96" i="36"/>
  <c r="AL96" i="36"/>
  <c r="AK96" i="36"/>
  <c r="AJ96" i="36"/>
  <c r="AI96" i="36"/>
  <c r="AH96" i="36"/>
  <c r="AG96" i="36"/>
  <c r="AF96" i="36"/>
  <c r="AE96" i="36"/>
  <c r="AD96" i="36"/>
  <c r="AC96" i="36"/>
  <c r="AB96" i="36"/>
  <c r="AA96" i="36"/>
  <c r="Z96" i="36"/>
  <c r="Y96" i="36"/>
  <c r="X96" i="36"/>
  <c r="W96" i="36"/>
  <c r="V96" i="36"/>
  <c r="U96" i="36"/>
  <c r="T96" i="36"/>
  <c r="S96" i="36"/>
  <c r="R96" i="36"/>
  <c r="Q96" i="36"/>
  <c r="P96" i="36"/>
  <c r="O96" i="36"/>
  <c r="N96" i="36"/>
  <c r="M96" i="36"/>
  <c r="L96" i="36"/>
  <c r="K96" i="36"/>
  <c r="J96" i="36"/>
  <c r="I96" i="36"/>
  <c r="H96" i="36"/>
  <c r="BK95" i="36"/>
  <c r="BJ95" i="36"/>
  <c r="BI95" i="36"/>
  <c r="BH95" i="36"/>
  <c r="BG95" i="36"/>
  <c r="BF95" i="36"/>
  <c r="BE95" i="36"/>
  <c r="BD95" i="36"/>
  <c r="BC95" i="36"/>
  <c r="BB95" i="36"/>
  <c r="BA95" i="36"/>
  <c r="AZ95" i="36"/>
  <c r="AY95" i="36"/>
  <c r="AX95" i="36"/>
  <c r="AW95" i="36"/>
  <c r="AV95" i="36"/>
  <c r="AU95" i="36"/>
  <c r="AT95" i="36"/>
  <c r="AS95" i="36"/>
  <c r="AR95" i="36"/>
  <c r="AQ95" i="36"/>
  <c r="AP95" i="36"/>
  <c r="AO95" i="36"/>
  <c r="AN95" i="36"/>
  <c r="AM95" i="36"/>
  <c r="AL95" i="36"/>
  <c r="AK95" i="36"/>
  <c r="AJ95" i="36"/>
  <c r="AI95" i="36"/>
  <c r="AH95" i="36"/>
  <c r="AG95" i="36"/>
  <c r="AF95" i="36"/>
  <c r="AE95" i="36"/>
  <c r="AD95" i="36"/>
  <c r="AC95" i="36"/>
  <c r="AB95" i="36"/>
  <c r="AA95" i="36"/>
  <c r="Z95" i="36"/>
  <c r="Y95" i="36"/>
  <c r="X95" i="36"/>
  <c r="W95" i="36"/>
  <c r="V95" i="36"/>
  <c r="U95" i="36"/>
  <c r="T95" i="36"/>
  <c r="S95" i="36"/>
  <c r="R95" i="36"/>
  <c r="Q95" i="36"/>
  <c r="P95" i="36"/>
  <c r="O95" i="36"/>
  <c r="N95" i="36"/>
  <c r="M95" i="36"/>
  <c r="L95" i="36"/>
  <c r="K95" i="36"/>
  <c r="J95" i="36"/>
  <c r="I95" i="36"/>
  <c r="H95" i="36"/>
  <c r="BK94" i="36"/>
  <c r="BJ94" i="36"/>
  <c r="BI94" i="36"/>
  <c r="BH94" i="36"/>
  <c r="BG94" i="36"/>
  <c r="BF94" i="36"/>
  <c r="BE94" i="36"/>
  <c r="BD94" i="36"/>
  <c r="BC94" i="36"/>
  <c r="BB94" i="36"/>
  <c r="BA94" i="36"/>
  <c r="AZ94" i="36"/>
  <c r="AY94" i="36"/>
  <c r="AX94" i="36"/>
  <c r="AW94" i="36"/>
  <c r="AV94" i="36"/>
  <c r="AU94" i="36"/>
  <c r="AT94" i="36"/>
  <c r="AS94" i="36"/>
  <c r="AR94" i="36"/>
  <c r="AQ94" i="36"/>
  <c r="AP94" i="36"/>
  <c r="AO94" i="36"/>
  <c r="AN94" i="36"/>
  <c r="AM94" i="36"/>
  <c r="AL94" i="36"/>
  <c r="AK94" i="36"/>
  <c r="AJ94" i="36"/>
  <c r="AI94" i="36"/>
  <c r="AH94" i="36"/>
  <c r="AG94" i="36"/>
  <c r="AF94" i="36"/>
  <c r="AE94" i="36"/>
  <c r="AD94" i="36"/>
  <c r="AC94" i="36"/>
  <c r="AB94" i="36"/>
  <c r="AA94" i="36"/>
  <c r="Z94" i="36"/>
  <c r="Y94" i="36"/>
  <c r="X94" i="36"/>
  <c r="W94" i="36"/>
  <c r="V94" i="36"/>
  <c r="U94" i="36"/>
  <c r="T94" i="36"/>
  <c r="S94" i="36"/>
  <c r="R94" i="36"/>
  <c r="Q94" i="36"/>
  <c r="P94" i="36"/>
  <c r="O94" i="36"/>
  <c r="N94" i="36"/>
  <c r="M94" i="36"/>
  <c r="L94" i="36"/>
  <c r="K94" i="36"/>
  <c r="J94" i="36"/>
  <c r="I94" i="36"/>
  <c r="H94" i="36"/>
  <c r="BK93" i="36"/>
  <c r="BJ93" i="36"/>
  <c r="BI93" i="36"/>
  <c r="BH93" i="36"/>
  <c r="BG93" i="36"/>
  <c r="BF93" i="36"/>
  <c r="BE93" i="36"/>
  <c r="BD93" i="36"/>
  <c r="BC93" i="36"/>
  <c r="BB93" i="36"/>
  <c r="BA93" i="36"/>
  <c r="AZ93" i="36"/>
  <c r="AY93" i="36"/>
  <c r="AX93" i="36"/>
  <c r="AW93" i="36"/>
  <c r="AV93" i="36"/>
  <c r="AU93" i="36"/>
  <c r="AT93" i="36"/>
  <c r="AS93" i="36"/>
  <c r="AR93" i="36"/>
  <c r="AQ93" i="36"/>
  <c r="AP93" i="36"/>
  <c r="AO93" i="36"/>
  <c r="AN93" i="36"/>
  <c r="AM93" i="36"/>
  <c r="AL93" i="36"/>
  <c r="AK93" i="36"/>
  <c r="AJ93" i="36"/>
  <c r="AI93" i="36"/>
  <c r="AH93" i="36"/>
  <c r="AG93" i="36"/>
  <c r="AF93" i="36"/>
  <c r="AE93" i="36"/>
  <c r="AD93" i="36"/>
  <c r="AC93" i="36"/>
  <c r="AB93" i="36"/>
  <c r="AA93" i="36"/>
  <c r="Z93" i="36"/>
  <c r="Y93" i="36"/>
  <c r="X93" i="36"/>
  <c r="W93" i="36"/>
  <c r="V93" i="36"/>
  <c r="U93" i="36"/>
  <c r="T93" i="36"/>
  <c r="S93" i="36"/>
  <c r="R93" i="36"/>
  <c r="Q93" i="36"/>
  <c r="P93" i="36"/>
  <c r="O93" i="36"/>
  <c r="N93" i="36"/>
  <c r="M93" i="36"/>
  <c r="L93" i="36"/>
  <c r="K93" i="36"/>
  <c r="J93" i="36"/>
  <c r="I93" i="36"/>
  <c r="H93" i="36"/>
  <c r="BK92" i="36"/>
  <c r="BJ92" i="36"/>
  <c r="BI92" i="36"/>
  <c r="BH92" i="36"/>
  <c r="BG92" i="36"/>
  <c r="BF92" i="36"/>
  <c r="BE92" i="36"/>
  <c r="BD92" i="36"/>
  <c r="BC92" i="36"/>
  <c r="BB92" i="36"/>
  <c r="BA92" i="36"/>
  <c r="AZ92" i="36"/>
  <c r="AY92" i="36"/>
  <c r="AX92" i="36"/>
  <c r="AW92" i="36"/>
  <c r="AV92" i="36"/>
  <c r="AU92" i="36"/>
  <c r="AT92" i="36"/>
  <c r="AS92" i="36"/>
  <c r="AR92" i="36"/>
  <c r="AQ92" i="36"/>
  <c r="AP92" i="36"/>
  <c r="AO92" i="36"/>
  <c r="AN92" i="36"/>
  <c r="AM92" i="36"/>
  <c r="AL92" i="36"/>
  <c r="AK92" i="36"/>
  <c r="AJ92" i="36"/>
  <c r="AI92" i="36"/>
  <c r="AH92" i="36"/>
  <c r="AG92" i="36"/>
  <c r="AF92" i="36"/>
  <c r="AE92" i="36"/>
  <c r="AD92" i="36"/>
  <c r="AC92" i="36"/>
  <c r="AB92" i="36"/>
  <c r="AA92" i="36"/>
  <c r="Z92" i="36"/>
  <c r="Y92" i="36"/>
  <c r="X92" i="36"/>
  <c r="W92" i="36"/>
  <c r="V92" i="36"/>
  <c r="U92" i="36"/>
  <c r="T92" i="36"/>
  <c r="S92" i="36"/>
  <c r="R92" i="36"/>
  <c r="Q92" i="36"/>
  <c r="P92" i="36"/>
  <c r="O92" i="36"/>
  <c r="N92" i="36"/>
  <c r="M92" i="36"/>
  <c r="L92" i="36"/>
  <c r="K92" i="36"/>
  <c r="J92" i="36"/>
  <c r="I92" i="36"/>
  <c r="H92" i="36"/>
  <c r="G92" i="36"/>
  <c r="BK91" i="36"/>
  <c r="BJ91" i="36"/>
  <c r="BI91" i="36"/>
  <c r="BH91" i="36"/>
  <c r="BG91" i="36"/>
  <c r="BF91" i="36"/>
  <c r="BE91" i="36"/>
  <c r="BD91" i="36"/>
  <c r="BC91" i="36"/>
  <c r="BB91" i="36"/>
  <c r="BA91" i="36"/>
  <c r="AZ91" i="36"/>
  <c r="AY91" i="36"/>
  <c r="AX91" i="36"/>
  <c r="AW91" i="36"/>
  <c r="AV91" i="36"/>
  <c r="AU91" i="36"/>
  <c r="AT91" i="36"/>
  <c r="AS91" i="36"/>
  <c r="AR91" i="36"/>
  <c r="AQ91" i="36"/>
  <c r="AP91" i="36"/>
  <c r="AO91" i="36"/>
  <c r="AN91" i="36"/>
  <c r="AM91" i="36"/>
  <c r="AL91" i="36"/>
  <c r="AK91" i="36"/>
  <c r="AJ91" i="36"/>
  <c r="AI91" i="36"/>
  <c r="AH91" i="36"/>
  <c r="AG91" i="36"/>
  <c r="AF91" i="36"/>
  <c r="AE91" i="36"/>
  <c r="AD91" i="36"/>
  <c r="AC91" i="36"/>
  <c r="AB91" i="36"/>
  <c r="AA91" i="36"/>
  <c r="Z91" i="36"/>
  <c r="Y91" i="36"/>
  <c r="X91" i="36"/>
  <c r="W91" i="36"/>
  <c r="V91" i="36"/>
  <c r="U91" i="36"/>
  <c r="T91" i="36"/>
  <c r="S91" i="36"/>
  <c r="R91" i="36"/>
  <c r="Q91" i="36"/>
  <c r="P91" i="36"/>
  <c r="O91" i="36"/>
  <c r="N91" i="36"/>
  <c r="M91" i="36"/>
  <c r="L91" i="36"/>
  <c r="K91" i="36"/>
  <c r="J91" i="36"/>
  <c r="I91" i="36"/>
  <c r="H91" i="36"/>
  <c r="G91" i="36"/>
  <c r="BK90" i="36"/>
  <c r="BJ90" i="36"/>
  <c r="BI90" i="36"/>
  <c r="BH90" i="36"/>
  <c r="BG90" i="36"/>
  <c r="BF90" i="36"/>
  <c r="BE90" i="36"/>
  <c r="BD90" i="36"/>
  <c r="BC90" i="36"/>
  <c r="BB90" i="36"/>
  <c r="BA90" i="36"/>
  <c r="AZ90" i="36"/>
  <c r="AY90" i="36"/>
  <c r="AX90" i="36"/>
  <c r="AW90" i="36"/>
  <c r="AV90" i="36"/>
  <c r="AU90" i="36"/>
  <c r="AT90" i="36"/>
  <c r="AS90" i="36"/>
  <c r="AR90" i="36"/>
  <c r="AQ90" i="36"/>
  <c r="AP90" i="36"/>
  <c r="AO90" i="36"/>
  <c r="AN90" i="36"/>
  <c r="AM90" i="36"/>
  <c r="AL90" i="36"/>
  <c r="AK90" i="36"/>
  <c r="AJ90" i="36"/>
  <c r="AI90" i="36"/>
  <c r="AH90" i="36"/>
  <c r="AG90" i="36"/>
  <c r="AF90" i="36"/>
  <c r="AE90" i="36"/>
  <c r="AD90" i="36"/>
  <c r="AC90" i="36"/>
  <c r="AB90" i="36"/>
  <c r="AA90" i="36"/>
  <c r="Z90" i="36"/>
  <c r="Y90" i="36"/>
  <c r="X90" i="36"/>
  <c r="W90" i="36"/>
  <c r="V90" i="36"/>
  <c r="U90" i="36"/>
  <c r="T90" i="36"/>
  <c r="S90" i="36"/>
  <c r="R90" i="36"/>
  <c r="Q90" i="36"/>
  <c r="P90" i="36"/>
  <c r="O90" i="36"/>
  <c r="N90" i="36"/>
  <c r="M90" i="36"/>
  <c r="L90" i="36"/>
  <c r="K90" i="36"/>
  <c r="J90" i="36"/>
  <c r="I90" i="36"/>
  <c r="H90" i="36"/>
  <c r="BK89" i="36"/>
  <c r="BJ89" i="36"/>
  <c r="BI89" i="36"/>
  <c r="BH89" i="36"/>
  <c r="BG89" i="36"/>
  <c r="BF89" i="36"/>
  <c r="BE89" i="36"/>
  <c r="BD89" i="36"/>
  <c r="BC89" i="36"/>
  <c r="BB89" i="36"/>
  <c r="BA89" i="36"/>
  <c r="AZ89" i="36"/>
  <c r="AY89" i="36"/>
  <c r="AX89" i="36"/>
  <c r="AW89" i="36"/>
  <c r="AV89" i="36"/>
  <c r="AU89" i="36"/>
  <c r="AT89" i="36"/>
  <c r="AS89" i="36"/>
  <c r="AR89" i="36"/>
  <c r="AQ89" i="36"/>
  <c r="AP89" i="36"/>
  <c r="AO89" i="36"/>
  <c r="AN89" i="36"/>
  <c r="AM89" i="36"/>
  <c r="AL89" i="36"/>
  <c r="AK89" i="36"/>
  <c r="AJ89" i="36"/>
  <c r="AI89" i="36"/>
  <c r="AH89" i="36"/>
  <c r="AG89" i="36"/>
  <c r="AF89" i="36"/>
  <c r="AE89" i="36"/>
  <c r="AD89" i="36"/>
  <c r="AC89" i="36"/>
  <c r="AB89" i="36"/>
  <c r="AA89" i="36"/>
  <c r="Z89" i="36"/>
  <c r="Y89" i="36"/>
  <c r="X89" i="36"/>
  <c r="W89" i="36"/>
  <c r="V89" i="36"/>
  <c r="U89" i="36"/>
  <c r="T89" i="36"/>
  <c r="S89" i="36"/>
  <c r="R89" i="36"/>
  <c r="Q89" i="36"/>
  <c r="P89" i="36"/>
  <c r="O89" i="36"/>
  <c r="N89" i="36"/>
  <c r="M89" i="36"/>
  <c r="L89" i="36"/>
  <c r="K89" i="36"/>
  <c r="J89" i="36"/>
  <c r="I89" i="36"/>
  <c r="H89" i="36"/>
  <c r="BK88" i="36"/>
  <c r="BJ88" i="36"/>
  <c r="BI88" i="36"/>
  <c r="BH88" i="36"/>
  <c r="BG88" i="36"/>
  <c r="BF88" i="36"/>
  <c r="BE88" i="36"/>
  <c r="BD88" i="36"/>
  <c r="BC88" i="36"/>
  <c r="BB88" i="36"/>
  <c r="BA88" i="36"/>
  <c r="AZ88" i="36"/>
  <c r="AY88" i="36"/>
  <c r="AX88" i="36"/>
  <c r="AW88" i="36"/>
  <c r="AV88" i="36"/>
  <c r="AU88" i="36"/>
  <c r="AT88" i="36"/>
  <c r="AS88" i="36"/>
  <c r="AR88" i="36"/>
  <c r="AQ88" i="36"/>
  <c r="AP88" i="36"/>
  <c r="AO88" i="36"/>
  <c r="AN88" i="36"/>
  <c r="AM88" i="36"/>
  <c r="AL88" i="36"/>
  <c r="AK88" i="36"/>
  <c r="AJ88" i="36"/>
  <c r="AI88" i="36"/>
  <c r="AH88" i="36"/>
  <c r="AG88" i="36"/>
  <c r="AF88" i="36"/>
  <c r="AE88" i="36"/>
  <c r="AD88" i="36"/>
  <c r="AC88" i="36"/>
  <c r="AB88" i="36"/>
  <c r="AA88" i="36"/>
  <c r="Z88" i="36"/>
  <c r="Y88" i="36"/>
  <c r="X88" i="36"/>
  <c r="W88" i="36"/>
  <c r="V88" i="36"/>
  <c r="U88" i="36"/>
  <c r="T88" i="36"/>
  <c r="S88" i="36"/>
  <c r="R88" i="36"/>
  <c r="Q88" i="36"/>
  <c r="P88" i="36"/>
  <c r="O88" i="36"/>
  <c r="N88" i="36"/>
  <c r="M88" i="36"/>
  <c r="L88" i="36"/>
  <c r="K88" i="36"/>
  <c r="J88" i="36"/>
  <c r="I88" i="36"/>
  <c r="H88" i="36"/>
  <c r="BK87" i="36"/>
  <c r="BJ87" i="36"/>
  <c r="BI87" i="36"/>
  <c r="BH87" i="36"/>
  <c r="BG87" i="36"/>
  <c r="BF87" i="36"/>
  <c r="BE87" i="36"/>
  <c r="BD87" i="36"/>
  <c r="BC87" i="36"/>
  <c r="BB87" i="36"/>
  <c r="BA87" i="36"/>
  <c r="AZ87" i="36"/>
  <c r="AY87" i="36"/>
  <c r="AX87" i="36"/>
  <c r="AW87" i="36"/>
  <c r="AV87" i="36"/>
  <c r="AU87" i="36"/>
  <c r="AT87" i="36"/>
  <c r="AS87" i="36"/>
  <c r="AR87" i="36"/>
  <c r="AQ87" i="36"/>
  <c r="AP87" i="36"/>
  <c r="AO87" i="36"/>
  <c r="AN87" i="36"/>
  <c r="AM87" i="36"/>
  <c r="AL87" i="36"/>
  <c r="AK87" i="36"/>
  <c r="AJ87" i="36"/>
  <c r="AI87" i="36"/>
  <c r="AH87" i="36"/>
  <c r="AG87" i="36"/>
  <c r="AF87" i="36"/>
  <c r="AE87" i="36"/>
  <c r="AD87" i="36"/>
  <c r="AC87" i="36"/>
  <c r="AB87" i="36"/>
  <c r="AA87" i="36"/>
  <c r="Z87" i="36"/>
  <c r="Y87" i="36"/>
  <c r="X87" i="36"/>
  <c r="W87" i="36"/>
  <c r="V87" i="36"/>
  <c r="U87" i="36"/>
  <c r="T87" i="36"/>
  <c r="S87" i="36"/>
  <c r="R87" i="36"/>
  <c r="Q87" i="36"/>
  <c r="P87" i="36"/>
  <c r="O87" i="36"/>
  <c r="N87" i="36"/>
  <c r="M87" i="36"/>
  <c r="L87" i="36"/>
  <c r="K87" i="36"/>
  <c r="J87" i="36"/>
  <c r="I87" i="36"/>
  <c r="H87" i="36"/>
  <c r="BK86" i="36"/>
  <c r="BJ86" i="36"/>
  <c r="BI86" i="36"/>
  <c r="BH86" i="36"/>
  <c r="BG86" i="36"/>
  <c r="BF86" i="36"/>
  <c r="BE86" i="36"/>
  <c r="BD86" i="36"/>
  <c r="BC86" i="36"/>
  <c r="BB86" i="36"/>
  <c r="BA86" i="36"/>
  <c r="AZ86" i="36"/>
  <c r="AY86" i="36"/>
  <c r="AX86" i="36"/>
  <c r="AW86" i="36"/>
  <c r="AV86" i="36"/>
  <c r="AU86" i="36"/>
  <c r="AT86" i="36"/>
  <c r="AS86" i="36"/>
  <c r="AR86" i="36"/>
  <c r="AQ86" i="36"/>
  <c r="AP86" i="36"/>
  <c r="AO86" i="36"/>
  <c r="AN86" i="36"/>
  <c r="AM86" i="36"/>
  <c r="AL86" i="36"/>
  <c r="AK86" i="36"/>
  <c r="AJ86" i="36"/>
  <c r="AI86" i="36"/>
  <c r="AH86" i="36"/>
  <c r="AG86" i="36"/>
  <c r="AF86" i="36"/>
  <c r="AE86" i="36"/>
  <c r="AD86" i="36"/>
  <c r="AC86" i="36"/>
  <c r="AB86" i="36"/>
  <c r="AA86" i="36"/>
  <c r="Z86" i="36"/>
  <c r="Y86" i="36"/>
  <c r="X86" i="36"/>
  <c r="W86" i="36"/>
  <c r="V86" i="36"/>
  <c r="U86" i="36"/>
  <c r="T86" i="36"/>
  <c r="S86" i="36"/>
  <c r="R86" i="36"/>
  <c r="Q86" i="36"/>
  <c r="P86" i="36"/>
  <c r="O86" i="36"/>
  <c r="N86" i="36"/>
  <c r="M86" i="36"/>
  <c r="L86" i="36"/>
  <c r="K86" i="36"/>
  <c r="J86" i="36"/>
  <c r="I86" i="36"/>
  <c r="H86" i="36"/>
  <c r="BK85" i="36"/>
  <c r="BJ85" i="36"/>
  <c r="BI85" i="36"/>
  <c r="BH85" i="36"/>
  <c r="BG85" i="36"/>
  <c r="BF85" i="36"/>
  <c r="BE85" i="36"/>
  <c r="BD85" i="36"/>
  <c r="BC85" i="36"/>
  <c r="BB85" i="36"/>
  <c r="BA85" i="36"/>
  <c r="AZ85" i="36"/>
  <c r="AY85" i="36"/>
  <c r="AX85" i="36"/>
  <c r="AW85" i="36"/>
  <c r="AV85" i="36"/>
  <c r="AU85" i="36"/>
  <c r="AT85" i="36"/>
  <c r="AS85" i="36"/>
  <c r="AR85" i="36"/>
  <c r="AQ85" i="36"/>
  <c r="AP85" i="36"/>
  <c r="AO85" i="36"/>
  <c r="AN85" i="36"/>
  <c r="AM85" i="36"/>
  <c r="AL85" i="36"/>
  <c r="AK85" i="36"/>
  <c r="AJ85" i="36"/>
  <c r="AI85" i="36"/>
  <c r="AH85" i="36"/>
  <c r="AG85" i="36"/>
  <c r="AF85" i="36"/>
  <c r="AE85" i="36"/>
  <c r="AD85" i="36"/>
  <c r="AC85" i="36"/>
  <c r="AB85" i="36"/>
  <c r="AA85" i="36"/>
  <c r="Z85" i="36"/>
  <c r="Y85" i="36"/>
  <c r="X85" i="36"/>
  <c r="W85" i="36"/>
  <c r="V85" i="36"/>
  <c r="U85" i="36"/>
  <c r="T85" i="36"/>
  <c r="S85" i="36"/>
  <c r="R85" i="36"/>
  <c r="Q85" i="36"/>
  <c r="P85" i="36"/>
  <c r="O85" i="36"/>
  <c r="N85" i="36"/>
  <c r="M85" i="36"/>
  <c r="L85" i="36"/>
  <c r="K85" i="36"/>
  <c r="J85" i="36"/>
  <c r="I85" i="36"/>
  <c r="H85" i="36"/>
  <c r="G85" i="36"/>
  <c r="BK84" i="36"/>
  <c r="BJ84" i="36"/>
  <c r="BI84" i="36"/>
  <c r="BH84" i="36"/>
  <c r="BG84" i="36"/>
  <c r="BF84" i="36"/>
  <c r="BE84" i="36"/>
  <c r="BD84" i="36"/>
  <c r="BC84" i="36"/>
  <c r="BB84" i="36"/>
  <c r="BA84" i="36"/>
  <c r="AZ84" i="36"/>
  <c r="AY84" i="36"/>
  <c r="AX84" i="36"/>
  <c r="AW84" i="36"/>
  <c r="AV84" i="36"/>
  <c r="AU84" i="36"/>
  <c r="AT84" i="36"/>
  <c r="AS84" i="36"/>
  <c r="AR84" i="36"/>
  <c r="AQ84" i="36"/>
  <c r="AP84" i="36"/>
  <c r="AO84" i="36"/>
  <c r="AN84" i="36"/>
  <c r="AM84" i="36"/>
  <c r="AL84" i="36"/>
  <c r="AK84" i="36"/>
  <c r="AJ84" i="36"/>
  <c r="AI84" i="36"/>
  <c r="AH84" i="36"/>
  <c r="AG84" i="36"/>
  <c r="AF84" i="36"/>
  <c r="AE84" i="36"/>
  <c r="AD84" i="36"/>
  <c r="AC84" i="36"/>
  <c r="AB84" i="36"/>
  <c r="AA84" i="36"/>
  <c r="Z84" i="36"/>
  <c r="Y84" i="36"/>
  <c r="X84" i="36"/>
  <c r="W84" i="36"/>
  <c r="V84" i="36"/>
  <c r="U84" i="36"/>
  <c r="T84" i="36"/>
  <c r="S84" i="36"/>
  <c r="R84" i="36"/>
  <c r="Q84" i="36"/>
  <c r="P84" i="36"/>
  <c r="O84" i="36"/>
  <c r="N84" i="36"/>
  <c r="M84" i="36"/>
  <c r="L84" i="36"/>
  <c r="K84" i="36"/>
  <c r="J84" i="36"/>
  <c r="I84" i="36"/>
  <c r="H84" i="36"/>
  <c r="BK83" i="36"/>
  <c r="BJ83" i="36"/>
  <c r="BI83" i="36"/>
  <c r="BH83" i="36"/>
  <c r="BG83" i="36"/>
  <c r="BF83" i="36"/>
  <c r="BE83" i="36"/>
  <c r="BD83" i="36"/>
  <c r="BC83" i="36"/>
  <c r="BB83" i="36"/>
  <c r="BA83" i="36"/>
  <c r="AZ83" i="36"/>
  <c r="AY83" i="36"/>
  <c r="AX83" i="36"/>
  <c r="AW83" i="36"/>
  <c r="AV83" i="36"/>
  <c r="AU83" i="36"/>
  <c r="AT83" i="36"/>
  <c r="AS83" i="36"/>
  <c r="AR83" i="36"/>
  <c r="AQ83" i="36"/>
  <c r="AP83" i="36"/>
  <c r="AO83" i="36"/>
  <c r="AN83" i="36"/>
  <c r="AM83" i="36"/>
  <c r="AL83" i="36"/>
  <c r="AK83" i="36"/>
  <c r="AJ83" i="36"/>
  <c r="AI83" i="36"/>
  <c r="AH83" i="36"/>
  <c r="AG83" i="36"/>
  <c r="AF83" i="36"/>
  <c r="AE83" i="36"/>
  <c r="AD83" i="36"/>
  <c r="AC83" i="36"/>
  <c r="AB83" i="36"/>
  <c r="AA83" i="36"/>
  <c r="Z83" i="36"/>
  <c r="Y83" i="36"/>
  <c r="X83" i="36"/>
  <c r="W83" i="36"/>
  <c r="V83" i="36"/>
  <c r="U83" i="36"/>
  <c r="T83" i="36"/>
  <c r="S83" i="36"/>
  <c r="R83" i="36"/>
  <c r="Q83" i="36"/>
  <c r="P83" i="36"/>
  <c r="O83" i="36"/>
  <c r="N83" i="36"/>
  <c r="M83" i="36"/>
  <c r="L83" i="36"/>
  <c r="K83" i="36"/>
  <c r="J83" i="36"/>
  <c r="I83" i="36"/>
  <c r="H83" i="36"/>
  <c r="BK82" i="36"/>
  <c r="BJ82" i="36"/>
  <c r="BI82" i="36"/>
  <c r="BH82" i="36"/>
  <c r="BG82" i="36"/>
  <c r="BF82" i="36"/>
  <c r="BE82" i="36"/>
  <c r="BD82" i="36"/>
  <c r="BC82" i="36"/>
  <c r="BB82" i="36"/>
  <c r="BA82" i="36"/>
  <c r="AZ82" i="36"/>
  <c r="AY82" i="36"/>
  <c r="AX82" i="36"/>
  <c r="AW82" i="36"/>
  <c r="AV82" i="36"/>
  <c r="AU82" i="36"/>
  <c r="AT82" i="36"/>
  <c r="AS82" i="36"/>
  <c r="AR82" i="36"/>
  <c r="AQ82" i="36"/>
  <c r="AP82" i="36"/>
  <c r="AO82" i="36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BK81" i="36"/>
  <c r="BJ81" i="36"/>
  <c r="BI81" i="36"/>
  <c r="BH81" i="36"/>
  <c r="BG81" i="36"/>
  <c r="BF81" i="36"/>
  <c r="BE81" i="36"/>
  <c r="BD81" i="36"/>
  <c r="BC81" i="36"/>
  <c r="BB81" i="36"/>
  <c r="BA81" i="36"/>
  <c r="AZ81" i="36"/>
  <c r="AY81" i="36"/>
  <c r="AX81" i="36"/>
  <c r="AW81" i="36"/>
  <c r="AV81" i="36"/>
  <c r="AU81" i="36"/>
  <c r="AT81" i="36"/>
  <c r="AS81" i="36"/>
  <c r="AR81" i="36"/>
  <c r="AQ81" i="36"/>
  <c r="AP81" i="36"/>
  <c r="AO81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BK80" i="36"/>
  <c r="BJ80" i="36"/>
  <c r="BI80" i="36"/>
  <c r="BH80" i="36"/>
  <c r="BG80" i="36"/>
  <c r="BF80" i="36"/>
  <c r="BE80" i="36"/>
  <c r="BD80" i="36"/>
  <c r="BC80" i="36"/>
  <c r="BB80" i="36"/>
  <c r="BA80" i="36"/>
  <c r="AZ80" i="36"/>
  <c r="AY80" i="36"/>
  <c r="AX80" i="36"/>
  <c r="AW80" i="36"/>
  <c r="AV80" i="36"/>
  <c r="AU80" i="36"/>
  <c r="AT80" i="36"/>
  <c r="AS80" i="36"/>
  <c r="AR80" i="36"/>
  <c r="AQ80" i="36"/>
  <c r="AP80" i="36"/>
  <c r="AO80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BK79" i="36"/>
  <c r="BJ79" i="36"/>
  <c r="BI79" i="36"/>
  <c r="BH79" i="36"/>
  <c r="BG79" i="36"/>
  <c r="BF79" i="36"/>
  <c r="BE79" i="36"/>
  <c r="BD79" i="36"/>
  <c r="BC79" i="36"/>
  <c r="BB79" i="36"/>
  <c r="BA79" i="36"/>
  <c r="AZ79" i="36"/>
  <c r="AY79" i="36"/>
  <c r="AX79" i="36"/>
  <c r="AW79" i="36"/>
  <c r="AV79" i="36"/>
  <c r="AU79" i="36"/>
  <c r="AT79" i="36"/>
  <c r="AS79" i="36"/>
  <c r="AR79" i="36"/>
  <c r="AQ79" i="36"/>
  <c r="AP79" i="36"/>
  <c r="AO79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BK78" i="36"/>
  <c r="BJ78" i="36"/>
  <c r="BI78" i="36"/>
  <c r="BH78" i="36"/>
  <c r="BG78" i="36"/>
  <c r="BF78" i="36"/>
  <c r="BE78" i="36"/>
  <c r="BD78" i="36"/>
  <c r="BC78" i="36"/>
  <c r="BB78" i="36"/>
  <c r="BA78" i="36"/>
  <c r="AZ78" i="36"/>
  <c r="AY78" i="36"/>
  <c r="AX78" i="36"/>
  <c r="AW78" i="36"/>
  <c r="AV78" i="36"/>
  <c r="AU78" i="36"/>
  <c r="AT78" i="36"/>
  <c r="AS78" i="36"/>
  <c r="AR78" i="36"/>
  <c r="AQ78" i="36"/>
  <c r="AP78" i="36"/>
  <c r="AO78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BK77" i="36"/>
  <c r="BJ77" i="36"/>
  <c r="BI77" i="36"/>
  <c r="BH77" i="36"/>
  <c r="BG77" i="36"/>
  <c r="BF77" i="36"/>
  <c r="BE77" i="36"/>
  <c r="BD77" i="36"/>
  <c r="BC77" i="36"/>
  <c r="BB77" i="36"/>
  <c r="BA77" i="36"/>
  <c r="AZ77" i="36"/>
  <c r="AY77" i="36"/>
  <c r="AX77" i="36"/>
  <c r="AW77" i="36"/>
  <c r="AV77" i="36"/>
  <c r="AU77" i="36"/>
  <c r="AT77" i="36"/>
  <c r="AS77" i="36"/>
  <c r="AR77" i="36"/>
  <c r="AQ77" i="36"/>
  <c r="AP77" i="36"/>
  <c r="AO77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BK76" i="36"/>
  <c r="BJ76" i="36"/>
  <c r="BI76" i="36"/>
  <c r="BH76" i="36"/>
  <c r="BG76" i="36"/>
  <c r="BF76" i="36"/>
  <c r="BE76" i="36"/>
  <c r="BD76" i="36"/>
  <c r="BC76" i="36"/>
  <c r="BB76" i="36"/>
  <c r="BA76" i="36"/>
  <c r="AZ76" i="36"/>
  <c r="AY76" i="36"/>
  <c r="AX76" i="36"/>
  <c r="AW76" i="36"/>
  <c r="AV76" i="36"/>
  <c r="AU76" i="36"/>
  <c r="AT76" i="36"/>
  <c r="AS76" i="36"/>
  <c r="AR76" i="36"/>
  <c r="AQ76" i="36"/>
  <c r="AP76" i="36"/>
  <c r="AO76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BK75" i="36"/>
  <c r="BJ75" i="36"/>
  <c r="BI75" i="36"/>
  <c r="BH75" i="36"/>
  <c r="BG75" i="36"/>
  <c r="BF75" i="36"/>
  <c r="BE75" i="36"/>
  <c r="BD75" i="36"/>
  <c r="BC75" i="36"/>
  <c r="BB75" i="36"/>
  <c r="BA75" i="36"/>
  <c r="AZ75" i="36"/>
  <c r="AY75" i="36"/>
  <c r="AX75" i="36"/>
  <c r="AW75" i="36"/>
  <c r="AV75" i="36"/>
  <c r="AU75" i="36"/>
  <c r="AT75" i="36"/>
  <c r="AS75" i="36"/>
  <c r="AR75" i="36"/>
  <c r="AQ75" i="36"/>
  <c r="AP75" i="36"/>
  <c r="AO75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BK74" i="36"/>
  <c r="BJ74" i="36"/>
  <c r="BI74" i="36"/>
  <c r="BH74" i="36"/>
  <c r="BG74" i="36"/>
  <c r="BF74" i="36"/>
  <c r="BE74" i="36"/>
  <c r="BD74" i="36"/>
  <c r="BC74" i="36"/>
  <c r="BB74" i="36"/>
  <c r="BA74" i="36"/>
  <c r="AZ74" i="36"/>
  <c r="AY74" i="36"/>
  <c r="AX74" i="36"/>
  <c r="AW74" i="36"/>
  <c r="AV74" i="36"/>
  <c r="AU74" i="36"/>
  <c r="AT74" i="36"/>
  <c r="AS74" i="36"/>
  <c r="AR74" i="36"/>
  <c r="AQ74" i="36"/>
  <c r="AP74" i="36"/>
  <c r="AO74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BK73" i="36"/>
  <c r="BJ73" i="36"/>
  <c r="BI73" i="36"/>
  <c r="BH73" i="36"/>
  <c r="BG73" i="36"/>
  <c r="BF73" i="36"/>
  <c r="BE73" i="36"/>
  <c r="BD73" i="36"/>
  <c r="BC73" i="36"/>
  <c r="BB73" i="36"/>
  <c r="BA73" i="36"/>
  <c r="AZ73" i="36"/>
  <c r="AY73" i="36"/>
  <c r="AX73" i="36"/>
  <c r="AW73" i="36"/>
  <c r="AV73" i="36"/>
  <c r="AU73" i="36"/>
  <c r="AT73" i="36"/>
  <c r="AS73" i="36"/>
  <c r="AR73" i="36"/>
  <c r="AQ73" i="36"/>
  <c r="AP73" i="36"/>
  <c r="AO73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BK72" i="36"/>
  <c r="BJ72" i="36"/>
  <c r="BI72" i="36"/>
  <c r="BH72" i="36"/>
  <c r="BG72" i="36"/>
  <c r="BF72" i="36"/>
  <c r="BE72" i="36"/>
  <c r="BD72" i="36"/>
  <c r="BC72" i="36"/>
  <c r="BB72" i="36"/>
  <c r="BA72" i="36"/>
  <c r="AZ72" i="36"/>
  <c r="AY72" i="36"/>
  <c r="AX72" i="36"/>
  <c r="AW72" i="36"/>
  <c r="AV72" i="36"/>
  <c r="AU72" i="36"/>
  <c r="AT72" i="36"/>
  <c r="AS72" i="36"/>
  <c r="AR72" i="36"/>
  <c r="AQ72" i="36"/>
  <c r="AP72" i="36"/>
  <c r="AO72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BK71" i="36"/>
  <c r="BJ71" i="36"/>
  <c r="BI71" i="36"/>
  <c r="BH71" i="36"/>
  <c r="BG71" i="36"/>
  <c r="BF71" i="36"/>
  <c r="BE71" i="36"/>
  <c r="BD71" i="36"/>
  <c r="BC71" i="36"/>
  <c r="BB71" i="36"/>
  <c r="BA71" i="36"/>
  <c r="AZ71" i="36"/>
  <c r="AY71" i="36"/>
  <c r="AX71" i="36"/>
  <c r="AW71" i="36"/>
  <c r="AV71" i="36"/>
  <c r="AU71" i="36"/>
  <c r="AT71" i="36"/>
  <c r="AS71" i="36"/>
  <c r="AR71" i="36"/>
  <c r="AQ71" i="36"/>
  <c r="AP71" i="36"/>
  <c r="AO71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BK70" i="36"/>
  <c r="BJ70" i="36"/>
  <c r="BI70" i="36"/>
  <c r="BH70" i="36"/>
  <c r="BG70" i="36"/>
  <c r="BF70" i="36"/>
  <c r="BE70" i="36"/>
  <c r="BD70" i="36"/>
  <c r="BC70" i="36"/>
  <c r="BB70" i="36"/>
  <c r="BA70" i="36"/>
  <c r="AZ70" i="36"/>
  <c r="AY70" i="36"/>
  <c r="AX70" i="36"/>
  <c r="AW70" i="36"/>
  <c r="AV70" i="36"/>
  <c r="AU70" i="36"/>
  <c r="AT70" i="36"/>
  <c r="AS70" i="36"/>
  <c r="AR70" i="36"/>
  <c r="AQ70" i="36"/>
  <c r="AP70" i="36"/>
  <c r="AO70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BK69" i="36"/>
  <c r="BJ69" i="36"/>
  <c r="BI69" i="36"/>
  <c r="BH69" i="36"/>
  <c r="BG69" i="36"/>
  <c r="BF69" i="36"/>
  <c r="BE69" i="36"/>
  <c r="BD69" i="36"/>
  <c r="BC69" i="36"/>
  <c r="BB69" i="36"/>
  <c r="BA69" i="36"/>
  <c r="AZ69" i="36"/>
  <c r="AY69" i="36"/>
  <c r="AX69" i="36"/>
  <c r="AW69" i="36"/>
  <c r="AV69" i="36"/>
  <c r="AU69" i="36"/>
  <c r="AT69" i="36"/>
  <c r="AS69" i="36"/>
  <c r="AR69" i="36"/>
  <c r="AQ69" i="36"/>
  <c r="AP69" i="36"/>
  <c r="AO69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BK68" i="36"/>
  <c r="BJ68" i="36"/>
  <c r="BI68" i="36"/>
  <c r="BH68" i="36"/>
  <c r="BG68" i="36"/>
  <c r="BF68" i="36"/>
  <c r="BE68" i="36"/>
  <c r="BD68" i="36"/>
  <c r="BC68" i="36"/>
  <c r="BB68" i="36"/>
  <c r="BA68" i="36"/>
  <c r="AZ68" i="36"/>
  <c r="AY68" i="36"/>
  <c r="AX68" i="36"/>
  <c r="AW68" i="36"/>
  <c r="AV68" i="36"/>
  <c r="AU68" i="36"/>
  <c r="AT68" i="36"/>
  <c r="AS68" i="36"/>
  <c r="AR68" i="36"/>
  <c r="AQ68" i="36"/>
  <c r="AP68" i="36"/>
  <c r="AO68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BK67" i="36"/>
  <c r="BJ67" i="36"/>
  <c r="BI67" i="36"/>
  <c r="BH67" i="36"/>
  <c r="BG67" i="36"/>
  <c r="BF67" i="36"/>
  <c r="BE67" i="36"/>
  <c r="BD67" i="36"/>
  <c r="BC67" i="36"/>
  <c r="BB67" i="36"/>
  <c r="BA67" i="36"/>
  <c r="AZ67" i="36"/>
  <c r="AY67" i="36"/>
  <c r="AX67" i="36"/>
  <c r="AW67" i="36"/>
  <c r="AV67" i="36"/>
  <c r="AU67" i="36"/>
  <c r="AT67" i="36"/>
  <c r="AS67" i="36"/>
  <c r="AR67" i="36"/>
  <c r="AQ67" i="36"/>
  <c r="AP67" i="36"/>
  <c r="AO67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BK66" i="36"/>
  <c r="BJ66" i="36"/>
  <c r="BI66" i="36"/>
  <c r="BH66" i="36"/>
  <c r="BG66" i="36"/>
  <c r="BF66" i="36"/>
  <c r="BE66" i="36"/>
  <c r="BD66" i="36"/>
  <c r="BC66" i="36"/>
  <c r="BB66" i="36"/>
  <c r="BA66" i="36"/>
  <c r="AZ66" i="36"/>
  <c r="AY66" i="36"/>
  <c r="AX66" i="36"/>
  <c r="AW66" i="36"/>
  <c r="AV66" i="36"/>
  <c r="AU66" i="36"/>
  <c r="AT66" i="36"/>
  <c r="AS66" i="36"/>
  <c r="AR66" i="36"/>
  <c r="AQ66" i="36"/>
  <c r="AP66" i="36"/>
  <c r="AO66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BK65" i="36"/>
  <c r="BJ65" i="36"/>
  <c r="BI65" i="36"/>
  <c r="BH65" i="36"/>
  <c r="BG65" i="36"/>
  <c r="BF65" i="36"/>
  <c r="BE65" i="36"/>
  <c r="BD65" i="36"/>
  <c r="BC65" i="36"/>
  <c r="BB65" i="36"/>
  <c r="BA65" i="36"/>
  <c r="AZ65" i="36"/>
  <c r="AY65" i="36"/>
  <c r="AX65" i="36"/>
  <c r="AW65" i="36"/>
  <c r="AV65" i="36"/>
  <c r="AU65" i="36"/>
  <c r="AT65" i="36"/>
  <c r="AS65" i="36"/>
  <c r="AR65" i="36"/>
  <c r="AQ65" i="36"/>
  <c r="AP65" i="36"/>
  <c r="AO65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BK64" i="36"/>
  <c r="BJ64" i="36"/>
  <c r="BI64" i="36"/>
  <c r="BH64" i="36"/>
  <c r="BG64" i="36"/>
  <c r="BF64" i="36"/>
  <c r="BE64" i="36"/>
  <c r="BD64" i="36"/>
  <c r="BC64" i="36"/>
  <c r="BB64" i="36"/>
  <c r="BA64" i="36"/>
  <c r="AZ64" i="36"/>
  <c r="AY64" i="36"/>
  <c r="AX64" i="36"/>
  <c r="AW64" i="36"/>
  <c r="AV64" i="36"/>
  <c r="AU64" i="36"/>
  <c r="AT64" i="36"/>
  <c r="AS64" i="36"/>
  <c r="AR64" i="36"/>
  <c r="AQ64" i="36"/>
  <c r="AP64" i="36"/>
  <c r="AO64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BK63" i="36"/>
  <c r="BJ63" i="36"/>
  <c r="BI63" i="36"/>
  <c r="BH63" i="36"/>
  <c r="BG63" i="36"/>
  <c r="BF63" i="36"/>
  <c r="BE63" i="36"/>
  <c r="BD63" i="36"/>
  <c r="BC63" i="36"/>
  <c r="BB63" i="36"/>
  <c r="BA63" i="36"/>
  <c r="AZ63" i="36"/>
  <c r="AY63" i="36"/>
  <c r="AX63" i="36"/>
  <c r="AW63" i="36"/>
  <c r="AV63" i="36"/>
  <c r="AU63" i="36"/>
  <c r="AT63" i="36"/>
  <c r="AS63" i="36"/>
  <c r="AR63" i="36"/>
  <c r="AQ63" i="36"/>
  <c r="AP63" i="36"/>
  <c r="AO63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BK62" i="36"/>
  <c r="BJ62" i="36"/>
  <c r="BI62" i="36"/>
  <c r="BH62" i="36"/>
  <c r="BG62" i="36"/>
  <c r="BF62" i="36"/>
  <c r="BE62" i="36"/>
  <c r="BD62" i="36"/>
  <c r="BC62" i="36"/>
  <c r="BB62" i="36"/>
  <c r="BA62" i="36"/>
  <c r="AZ62" i="36"/>
  <c r="AY62" i="36"/>
  <c r="AX62" i="36"/>
  <c r="AW62" i="36"/>
  <c r="AV62" i="36"/>
  <c r="AU62" i="36"/>
  <c r="AT62" i="36"/>
  <c r="AS62" i="36"/>
  <c r="AR62" i="36"/>
  <c r="AQ62" i="36"/>
  <c r="AP62" i="36"/>
  <c r="AO62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BK61" i="36"/>
  <c r="BJ61" i="36"/>
  <c r="BI61" i="36"/>
  <c r="BH61" i="36"/>
  <c r="BG61" i="36"/>
  <c r="BF61" i="36"/>
  <c r="BE61" i="36"/>
  <c r="BD61" i="36"/>
  <c r="BC61" i="36"/>
  <c r="BB61" i="36"/>
  <c r="BA61" i="36"/>
  <c r="AZ61" i="36"/>
  <c r="AY61" i="36"/>
  <c r="AX61" i="36"/>
  <c r="AW61" i="36"/>
  <c r="AV61" i="36"/>
  <c r="AU61" i="36"/>
  <c r="AT61" i="36"/>
  <c r="AS61" i="36"/>
  <c r="AR61" i="36"/>
  <c r="AQ61" i="36"/>
  <c r="AP61" i="36"/>
  <c r="AO61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BK60" i="36"/>
  <c r="BJ60" i="36"/>
  <c r="BI60" i="36"/>
  <c r="BH60" i="36"/>
  <c r="BG60" i="36"/>
  <c r="BF60" i="36"/>
  <c r="BE60" i="36"/>
  <c r="BD60" i="36"/>
  <c r="BC60" i="36"/>
  <c r="BB60" i="36"/>
  <c r="BA60" i="36"/>
  <c r="AZ60" i="36"/>
  <c r="AY60" i="36"/>
  <c r="AX60" i="36"/>
  <c r="AW60" i="36"/>
  <c r="AV60" i="36"/>
  <c r="AU60" i="36"/>
  <c r="AT60" i="36"/>
  <c r="AS60" i="36"/>
  <c r="AR60" i="36"/>
  <c r="AQ60" i="36"/>
  <c r="AP60" i="36"/>
  <c r="AO60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BK59" i="36"/>
  <c r="BJ59" i="36"/>
  <c r="BI59" i="36"/>
  <c r="BH59" i="36"/>
  <c r="BG59" i="36"/>
  <c r="BF59" i="36"/>
  <c r="BE59" i="36"/>
  <c r="BD59" i="36"/>
  <c r="BC59" i="36"/>
  <c r="BB59" i="36"/>
  <c r="BA59" i="36"/>
  <c r="AZ59" i="36"/>
  <c r="AY59" i="36"/>
  <c r="AX59" i="36"/>
  <c r="AW59" i="36"/>
  <c r="AV59" i="36"/>
  <c r="AU59" i="36"/>
  <c r="AT59" i="36"/>
  <c r="AS59" i="36"/>
  <c r="AR59" i="36"/>
  <c r="AQ59" i="36"/>
  <c r="AP59" i="36"/>
  <c r="AO59" i="36"/>
  <c r="AN59" i="36"/>
  <c r="AM59" i="36"/>
  <c r="AL59" i="36"/>
  <c r="AK59" i="36"/>
  <c r="AJ59" i="36"/>
  <c r="AI59" i="36"/>
  <c r="AH59" i="36"/>
  <c r="AG59" i="36"/>
  <c r="AF59" i="36"/>
  <c r="AE59" i="36"/>
  <c r="AD59" i="36"/>
  <c r="AC59" i="36"/>
  <c r="AB59" i="36"/>
  <c r="AA59" i="36"/>
  <c r="Z59" i="36"/>
  <c r="Y59" i="36"/>
  <c r="X59" i="36"/>
  <c r="W59" i="36"/>
  <c r="V59" i="36"/>
  <c r="U59" i="36"/>
  <c r="T59" i="36"/>
  <c r="S59" i="36"/>
  <c r="R59" i="36"/>
  <c r="Q59" i="36"/>
  <c r="P59" i="36"/>
  <c r="O59" i="36"/>
  <c r="N59" i="36"/>
  <c r="M59" i="36"/>
  <c r="L59" i="36"/>
  <c r="K59" i="36"/>
  <c r="J59" i="36"/>
  <c r="I59" i="36"/>
  <c r="H59" i="36"/>
  <c r="BK58" i="36"/>
  <c r="BJ58" i="36"/>
  <c r="BI58" i="36"/>
  <c r="BH58" i="36"/>
  <c r="BG58" i="36"/>
  <c r="BF58" i="36"/>
  <c r="BE58" i="36"/>
  <c r="BD58" i="36"/>
  <c r="BC58" i="36"/>
  <c r="BB58" i="36"/>
  <c r="BA58" i="36"/>
  <c r="AZ58" i="36"/>
  <c r="AY58" i="36"/>
  <c r="AX58" i="36"/>
  <c r="AW58" i="36"/>
  <c r="AV58" i="36"/>
  <c r="AU58" i="36"/>
  <c r="AT58" i="36"/>
  <c r="AS58" i="36"/>
  <c r="AR58" i="36"/>
  <c r="AQ58" i="36"/>
  <c r="AP58" i="36"/>
  <c r="AO58" i="36"/>
  <c r="AN58" i="36"/>
  <c r="AM58" i="36"/>
  <c r="AL58" i="36"/>
  <c r="AK58" i="36"/>
  <c r="AJ58" i="36"/>
  <c r="AI58" i="36"/>
  <c r="AH58" i="36"/>
  <c r="AG58" i="36"/>
  <c r="AF58" i="36"/>
  <c r="AE58" i="36"/>
  <c r="AD58" i="36"/>
  <c r="AC58" i="36"/>
  <c r="AB58" i="36"/>
  <c r="AA58" i="36"/>
  <c r="Z58" i="36"/>
  <c r="Y58" i="36"/>
  <c r="X58" i="36"/>
  <c r="W58" i="36"/>
  <c r="V58" i="36"/>
  <c r="U58" i="36"/>
  <c r="T58" i="36"/>
  <c r="S58" i="36"/>
  <c r="R58" i="36"/>
  <c r="Q58" i="36"/>
  <c r="P58" i="36"/>
  <c r="O58" i="36"/>
  <c r="N58" i="36"/>
  <c r="M58" i="36"/>
  <c r="L58" i="36"/>
  <c r="K58" i="36"/>
  <c r="J58" i="36"/>
  <c r="I58" i="36"/>
  <c r="H58" i="36"/>
  <c r="BK57" i="36"/>
  <c r="BJ57" i="36"/>
  <c r="BI57" i="36"/>
  <c r="BH57" i="36"/>
  <c r="BG57" i="36"/>
  <c r="BF57" i="36"/>
  <c r="BE57" i="36"/>
  <c r="BD57" i="36"/>
  <c r="BC57" i="36"/>
  <c r="BB57" i="36"/>
  <c r="BA57" i="36"/>
  <c r="AZ57" i="36"/>
  <c r="AY57" i="36"/>
  <c r="AX57" i="36"/>
  <c r="AW57" i="36"/>
  <c r="AV57" i="36"/>
  <c r="AU57" i="36"/>
  <c r="AT57" i="36"/>
  <c r="AS57" i="36"/>
  <c r="AR57" i="36"/>
  <c r="AQ57" i="36"/>
  <c r="AP57" i="36"/>
  <c r="AO57" i="36"/>
  <c r="AN57" i="36"/>
  <c r="AM57" i="36"/>
  <c r="AL57" i="36"/>
  <c r="AK57" i="36"/>
  <c r="AJ57" i="36"/>
  <c r="AI57" i="36"/>
  <c r="AH57" i="36"/>
  <c r="AG57" i="36"/>
  <c r="AF57" i="36"/>
  <c r="AE57" i="36"/>
  <c r="AD57" i="36"/>
  <c r="AC57" i="36"/>
  <c r="AB57" i="36"/>
  <c r="AA57" i="36"/>
  <c r="Z57" i="36"/>
  <c r="Y57" i="36"/>
  <c r="X57" i="36"/>
  <c r="W57" i="36"/>
  <c r="V57" i="36"/>
  <c r="U57" i="36"/>
  <c r="T57" i="36"/>
  <c r="S57" i="36"/>
  <c r="R57" i="36"/>
  <c r="Q57" i="36"/>
  <c r="P57" i="36"/>
  <c r="O57" i="36"/>
  <c r="N57" i="36"/>
  <c r="M57" i="36"/>
  <c r="L57" i="36"/>
  <c r="K57" i="36"/>
  <c r="J57" i="36"/>
  <c r="I57" i="36"/>
  <c r="H57" i="36"/>
  <c r="BK56" i="36"/>
  <c r="BJ56" i="36"/>
  <c r="BI56" i="36"/>
  <c r="BH56" i="36"/>
  <c r="BG56" i="36"/>
  <c r="BF56" i="36"/>
  <c r="BE56" i="36"/>
  <c r="BD56" i="36"/>
  <c r="BC56" i="36"/>
  <c r="BB56" i="36"/>
  <c r="BA56" i="36"/>
  <c r="AZ56" i="36"/>
  <c r="AY56" i="36"/>
  <c r="AX56" i="36"/>
  <c r="AW56" i="36"/>
  <c r="AV56" i="36"/>
  <c r="AU56" i="36"/>
  <c r="AT56" i="36"/>
  <c r="AS56" i="36"/>
  <c r="AR56" i="36"/>
  <c r="AQ56" i="36"/>
  <c r="AP56" i="36"/>
  <c r="AO56" i="36"/>
  <c r="AN56" i="36"/>
  <c r="AM56" i="36"/>
  <c r="AL56" i="36"/>
  <c r="AK56" i="36"/>
  <c r="AJ56" i="36"/>
  <c r="AI56" i="36"/>
  <c r="AH56" i="36"/>
  <c r="AG56" i="36"/>
  <c r="AF56" i="36"/>
  <c r="AE56" i="36"/>
  <c r="AD56" i="36"/>
  <c r="AC56" i="36"/>
  <c r="AB56" i="36"/>
  <c r="AA56" i="36"/>
  <c r="Z56" i="36"/>
  <c r="Y56" i="36"/>
  <c r="X56" i="36"/>
  <c r="W56" i="36"/>
  <c r="V56" i="36"/>
  <c r="U56" i="36"/>
  <c r="T56" i="36"/>
  <c r="S56" i="36"/>
  <c r="R56" i="36"/>
  <c r="Q56" i="36"/>
  <c r="P56" i="36"/>
  <c r="O56" i="36"/>
  <c r="N56" i="36"/>
  <c r="M56" i="36"/>
  <c r="L56" i="36"/>
  <c r="K56" i="36"/>
  <c r="J56" i="36"/>
  <c r="I56" i="36"/>
  <c r="H56" i="36"/>
  <c r="BK55" i="36"/>
  <c r="BJ55" i="36"/>
  <c r="BI55" i="36"/>
  <c r="BH55" i="36"/>
  <c r="BG55" i="36"/>
  <c r="BF55" i="36"/>
  <c r="BE55" i="36"/>
  <c r="BD55" i="36"/>
  <c r="BC55" i="36"/>
  <c r="BB55" i="36"/>
  <c r="BA55" i="36"/>
  <c r="AZ55" i="36"/>
  <c r="AY55" i="36"/>
  <c r="AX55" i="36"/>
  <c r="AW55" i="36"/>
  <c r="AV55" i="36"/>
  <c r="AU55" i="36"/>
  <c r="AT55" i="36"/>
  <c r="AS55" i="36"/>
  <c r="AR55" i="36"/>
  <c r="AQ55" i="36"/>
  <c r="AP55" i="36"/>
  <c r="AO55" i="36"/>
  <c r="AN55" i="36"/>
  <c r="AM55" i="36"/>
  <c r="AL55" i="36"/>
  <c r="AK55" i="36"/>
  <c r="AJ55" i="36"/>
  <c r="AI55" i="36"/>
  <c r="AH55" i="36"/>
  <c r="AG55" i="36"/>
  <c r="AF55" i="36"/>
  <c r="AE55" i="36"/>
  <c r="AD55" i="36"/>
  <c r="AC55" i="36"/>
  <c r="AB55" i="36"/>
  <c r="AA55" i="36"/>
  <c r="Z55" i="36"/>
  <c r="Y55" i="36"/>
  <c r="X55" i="36"/>
  <c r="W55" i="36"/>
  <c r="V55" i="36"/>
  <c r="U55" i="36"/>
  <c r="T55" i="36"/>
  <c r="S55" i="36"/>
  <c r="R55" i="36"/>
  <c r="Q55" i="36"/>
  <c r="P55" i="36"/>
  <c r="O55" i="36"/>
  <c r="N55" i="36"/>
  <c r="M55" i="36"/>
  <c r="L55" i="36"/>
  <c r="K55" i="36"/>
  <c r="J55" i="36"/>
  <c r="I55" i="36"/>
  <c r="H55" i="36"/>
  <c r="BK54" i="36"/>
  <c r="BJ54" i="36"/>
  <c r="BI54" i="36"/>
  <c r="BH54" i="36"/>
  <c r="BG54" i="36"/>
  <c r="BF54" i="36"/>
  <c r="BE54" i="36"/>
  <c r="BD54" i="36"/>
  <c r="BC54" i="36"/>
  <c r="BB54" i="36"/>
  <c r="BA54" i="36"/>
  <c r="AZ54" i="36"/>
  <c r="AY54" i="36"/>
  <c r="AX54" i="36"/>
  <c r="AW54" i="36"/>
  <c r="AV54" i="36"/>
  <c r="AU54" i="36"/>
  <c r="AT54" i="36"/>
  <c r="AS54" i="36"/>
  <c r="AR54" i="36"/>
  <c r="AQ54" i="36"/>
  <c r="AP54" i="36"/>
  <c r="AO54" i="36"/>
  <c r="AN54" i="36"/>
  <c r="AM54" i="36"/>
  <c r="AL54" i="36"/>
  <c r="AK54" i="36"/>
  <c r="AJ54" i="36"/>
  <c r="AI54" i="36"/>
  <c r="AH54" i="36"/>
  <c r="AG54" i="36"/>
  <c r="AF54" i="36"/>
  <c r="AE54" i="36"/>
  <c r="AD54" i="36"/>
  <c r="AC54" i="36"/>
  <c r="AB54" i="36"/>
  <c r="AA54" i="36"/>
  <c r="Z54" i="36"/>
  <c r="Y54" i="36"/>
  <c r="X54" i="36"/>
  <c r="W54" i="36"/>
  <c r="V54" i="36"/>
  <c r="U54" i="36"/>
  <c r="T54" i="36"/>
  <c r="S54" i="36"/>
  <c r="R54" i="36"/>
  <c r="Q54" i="36"/>
  <c r="P54" i="36"/>
  <c r="O54" i="36"/>
  <c r="N54" i="36"/>
  <c r="M54" i="36"/>
  <c r="L54" i="36"/>
  <c r="K54" i="36"/>
  <c r="J54" i="36"/>
  <c r="I54" i="36"/>
  <c r="H54" i="36"/>
  <c r="BK53" i="36"/>
  <c r="BJ53" i="36"/>
  <c r="BI53" i="36"/>
  <c r="BH53" i="36"/>
  <c r="BG53" i="36"/>
  <c r="BF53" i="36"/>
  <c r="BE53" i="36"/>
  <c r="BD53" i="36"/>
  <c r="BC53" i="36"/>
  <c r="BB53" i="36"/>
  <c r="BA53" i="36"/>
  <c r="AZ53" i="36"/>
  <c r="AY53" i="36"/>
  <c r="AX53" i="36"/>
  <c r="AW53" i="36"/>
  <c r="AV53" i="36"/>
  <c r="AU53" i="36"/>
  <c r="AT53" i="36"/>
  <c r="AS53" i="36"/>
  <c r="AR53" i="36"/>
  <c r="AQ53" i="36"/>
  <c r="AP53" i="36"/>
  <c r="AO53" i="36"/>
  <c r="AN53" i="36"/>
  <c r="AM53" i="36"/>
  <c r="AL53" i="36"/>
  <c r="AK53" i="36"/>
  <c r="AJ53" i="36"/>
  <c r="AI53" i="36"/>
  <c r="AH53" i="36"/>
  <c r="AG53" i="36"/>
  <c r="AF53" i="36"/>
  <c r="AE53" i="36"/>
  <c r="AD53" i="36"/>
  <c r="AC53" i="36"/>
  <c r="AB53" i="36"/>
  <c r="AA53" i="36"/>
  <c r="Z53" i="36"/>
  <c r="Y53" i="36"/>
  <c r="X53" i="36"/>
  <c r="W53" i="36"/>
  <c r="V53" i="36"/>
  <c r="U53" i="36"/>
  <c r="T53" i="36"/>
  <c r="S53" i="36"/>
  <c r="R53" i="36"/>
  <c r="Q53" i="36"/>
  <c r="P53" i="36"/>
  <c r="O53" i="36"/>
  <c r="N53" i="36"/>
  <c r="M53" i="36"/>
  <c r="L53" i="36"/>
  <c r="K53" i="36"/>
  <c r="J53" i="36"/>
  <c r="I53" i="36"/>
  <c r="H53" i="36"/>
  <c r="BK52" i="36"/>
  <c r="BJ52" i="36"/>
  <c r="BI52" i="36"/>
  <c r="BH52" i="36"/>
  <c r="BG52" i="36"/>
  <c r="BF52" i="36"/>
  <c r="BE52" i="36"/>
  <c r="BD52" i="36"/>
  <c r="BC52" i="36"/>
  <c r="BB52" i="36"/>
  <c r="BA52" i="36"/>
  <c r="AZ52" i="36"/>
  <c r="AY52" i="36"/>
  <c r="AX52" i="36"/>
  <c r="AW52" i="36"/>
  <c r="AV52" i="36"/>
  <c r="AU52" i="36"/>
  <c r="AT52" i="36"/>
  <c r="AS52" i="36"/>
  <c r="AR52" i="36"/>
  <c r="AQ52" i="36"/>
  <c r="AP52" i="36"/>
  <c r="AO52" i="36"/>
  <c r="AN52" i="36"/>
  <c r="AM52" i="36"/>
  <c r="AL52" i="36"/>
  <c r="AK52" i="36"/>
  <c r="AJ52" i="36"/>
  <c r="AI52" i="36"/>
  <c r="AH52" i="36"/>
  <c r="AG52" i="36"/>
  <c r="AF52" i="36"/>
  <c r="AE52" i="36"/>
  <c r="AD52" i="36"/>
  <c r="AC52" i="36"/>
  <c r="AB52" i="36"/>
  <c r="AA52" i="36"/>
  <c r="Z52" i="36"/>
  <c r="Y52" i="36"/>
  <c r="X52" i="36"/>
  <c r="W52" i="36"/>
  <c r="V52" i="36"/>
  <c r="U52" i="36"/>
  <c r="T52" i="36"/>
  <c r="S52" i="36"/>
  <c r="R52" i="36"/>
  <c r="Q52" i="36"/>
  <c r="P52" i="36"/>
  <c r="O52" i="36"/>
  <c r="N52" i="36"/>
  <c r="M52" i="36"/>
  <c r="L52" i="36"/>
  <c r="K52" i="36"/>
  <c r="J52" i="36"/>
  <c r="I52" i="36"/>
  <c r="H52" i="36"/>
  <c r="BK51" i="36"/>
  <c r="BJ51" i="36"/>
  <c r="BI51" i="36"/>
  <c r="BH51" i="36"/>
  <c r="BG51" i="36"/>
  <c r="BF51" i="36"/>
  <c r="BE51" i="36"/>
  <c r="BD51" i="36"/>
  <c r="BC51" i="36"/>
  <c r="BB51" i="36"/>
  <c r="BA51" i="36"/>
  <c r="AZ51" i="36"/>
  <c r="AY51" i="36"/>
  <c r="AX51" i="36"/>
  <c r="AW51" i="36"/>
  <c r="AV51" i="36"/>
  <c r="AU51" i="36"/>
  <c r="AT51" i="36"/>
  <c r="AS51" i="36"/>
  <c r="AR51" i="36"/>
  <c r="AQ51" i="36"/>
  <c r="AP51" i="36"/>
  <c r="AO51" i="36"/>
  <c r="AN51" i="36"/>
  <c r="AM51" i="36"/>
  <c r="AL51" i="36"/>
  <c r="AK51" i="36"/>
  <c r="AJ51" i="36"/>
  <c r="AI51" i="36"/>
  <c r="AH51" i="36"/>
  <c r="AG51" i="36"/>
  <c r="AF51" i="36"/>
  <c r="AE51" i="36"/>
  <c r="AD51" i="36"/>
  <c r="AC51" i="36"/>
  <c r="AB51" i="36"/>
  <c r="AA51" i="36"/>
  <c r="Z51" i="36"/>
  <c r="Y51" i="36"/>
  <c r="X51" i="36"/>
  <c r="W51" i="36"/>
  <c r="V51" i="36"/>
  <c r="U51" i="36"/>
  <c r="T51" i="36"/>
  <c r="S51" i="36"/>
  <c r="R51" i="36"/>
  <c r="Q51" i="36"/>
  <c r="P51" i="36"/>
  <c r="O51" i="36"/>
  <c r="N51" i="36"/>
  <c r="M51" i="36"/>
  <c r="L51" i="36"/>
  <c r="K51" i="36"/>
  <c r="J51" i="36"/>
  <c r="I51" i="36"/>
  <c r="H51" i="36"/>
  <c r="BK50" i="36"/>
  <c r="BJ50" i="36"/>
  <c r="BI50" i="36"/>
  <c r="BH50" i="36"/>
  <c r="BG50" i="36"/>
  <c r="BF50" i="36"/>
  <c r="BE50" i="36"/>
  <c r="BD50" i="36"/>
  <c r="BC50" i="36"/>
  <c r="BB50" i="36"/>
  <c r="BA50" i="36"/>
  <c r="AZ50" i="36"/>
  <c r="AY50" i="36"/>
  <c r="AX50" i="36"/>
  <c r="AW50" i="36"/>
  <c r="AV50" i="36"/>
  <c r="AU50" i="36"/>
  <c r="AT50" i="36"/>
  <c r="AS50" i="36"/>
  <c r="AR50" i="36"/>
  <c r="AQ50" i="36"/>
  <c r="AP50" i="36"/>
  <c r="AO50" i="36"/>
  <c r="AN50" i="36"/>
  <c r="AM50" i="36"/>
  <c r="AL50" i="36"/>
  <c r="AK50" i="36"/>
  <c r="AJ50" i="36"/>
  <c r="AI50" i="36"/>
  <c r="AH50" i="36"/>
  <c r="AG50" i="36"/>
  <c r="AF50" i="36"/>
  <c r="AE50" i="36"/>
  <c r="AD50" i="36"/>
  <c r="AC50" i="36"/>
  <c r="AB50" i="36"/>
  <c r="AA50" i="36"/>
  <c r="Z50" i="36"/>
  <c r="Y50" i="36"/>
  <c r="X50" i="36"/>
  <c r="W50" i="36"/>
  <c r="V50" i="36"/>
  <c r="U50" i="36"/>
  <c r="T50" i="36"/>
  <c r="S50" i="36"/>
  <c r="R50" i="36"/>
  <c r="Q50" i="36"/>
  <c r="P50" i="36"/>
  <c r="O50" i="36"/>
  <c r="N50" i="36"/>
  <c r="M50" i="36"/>
  <c r="L50" i="36"/>
  <c r="K50" i="36"/>
  <c r="J50" i="36"/>
  <c r="I50" i="36"/>
  <c r="H50" i="36"/>
  <c r="G50" i="36"/>
  <c r="BK49" i="36"/>
  <c r="BJ49" i="36"/>
  <c r="BI49" i="36"/>
  <c r="BH49" i="36"/>
  <c r="BG49" i="36"/>
  <c r="BF49" i="36"/>
  <c r="BE49" i="36"/>
  <c r="BD49" i="36"/>
  <c r="BC49" i="36"/>
  <c r="BB49" i="36"/>
  <c r="BA49" i="36"/>
  <c r="AZ49" i="36"/>
  <c r="AY49" i="36"/>
  <c r="AX49" i="36"/>
  <c r="AW49" i="36"/>
  <c r="AV49" i="36"/>
  <c r="AU49" i="36"/>
  <c r="AT49" i="36"/>
  <c r="AS49" i="36"/>
  <c r="AR49" i="36"/>
  <c r="AQ49" i="36"/>
  <c r="AP49" i="36"/>
  <c r="AO49" i="36"/>
  <c r="AN49" i="36"/>
  <c r="AM49" i="36"/>
  <c r="AL49" i="36"/>
  <c r="AK49" i="36"/>
  <c r="AJ49" i="36"/>
  <c r="AI49" i="36"/>
  <c r="AH49" i="36"/>
  <c r="AG49" i="36"/>
  <c r="AF49" i="36"/>
  <c r="AE49" i="36"/>
  <c r="AD49" i="36"/>
  <c r="AC49" i="36"/>
  <c r="AB49" i="36"/>
  <c r="AA49" i="36"/>
  <c r="Z49" i="36"/>
  <c r="Y49" i="36"/>
  <c r="X49" i="36"/>
  <c r="W49" i="36"/>
  <c r="V49" i="36"/>
  <c r="U49" i="36"/>
  <c r="T49" i="36"/>
  <c r="S49" i="36"/>
  <c r="R49" i="36"/>
  <c r="Q49" i="36"/>
  <c r="P49" i="36"/>
  <c r="O49" i="36"/>
  <c r="N49" i="36"/>
  <c r="M49" i="36"/>
  <c r="L49" i="36"/>
  <c r="K49" i="36"/>
  <c r="J49" i="36"/>
  <c r="I49" i="36"/>
  <c r="H49" i="36"/>
  <c r="BK48" i="36"/>
  <c r="BJ48" i="36"/>
  <c r="BI48" i="36"/>
  <c r="BH48" i="36"/>
  <c r="BG48" i="36"/>
  <c r="BF48" i="36"/>
  <c r="BE48" i="36"/>
  <c r="BD48" i="36"/>
  <c r="BC48" i="36"/>
  <c r="BB48" i="36"/>
  <c r="BA48" i="36"/>
  <c r="AZ48" i="36"/>
  <c r="AY48" i="36"/>
  <c r="AX48" i="36"/>
  <c r="AW48" i="36"/>
  <c r="AV48" i="36"/>
  <c r="AU48" i="36"/>
  <c r="AT48" i="36"/>
  <c r="AS48" i="36"/>
  <c r="AR48" i="36"/>
  <c r="AQ48" i="36"/>
  <c r="AP48" i="36"/>
  <c r="AO48" i="36"/>
  <c r="AN48" i="36"/>
  <c r="AM48" i="36"/>
  <c r="AL48" i="36"/>
  <c r="AK48" i="36"/>
  <c r="AJ48" i="36"/>
  <c r="AI48" i="36"/>
  <c r="AH48" i="36"/>
  <c r="AG48" i="36"/>
  <c r="AF48" i="36"/>
  <c r="AE48" i="36"/>
  <c r="AD48" i="36"/>
  <c r="AC48" i="36"/>
  <c r="AB48" i="36"/>
  <c r="AA48" i="36"/>
  <c r="Z48" i="36"/>
  <c r="Y48" i="36"/>
  <c r="X48" i="36"/>
  <c r="W48" i="36"/>
  <c r="V48" i="36"/>
  <c r="U48" i="36"/>
  <c r="T48" i="36"/>
  <c r="S48" i="36"/>
  <c r="R48" i="36"/>
  <c r="Q48" i="36"/>
  <c r="P48" i="36"/>
  <c r="O48" i="36"/>
  <c r="N48" i="36"/>
  <c r="M48" i="36"/>
  <c r="L48" i="36"/>
  <c r="K48" i="36"/>
  <c r="J48" i="36"/>
  <c r="I48" i="36"/>
  <c r="H48" i="36"/>
  <c r="BK47" i="36"/>
  <c r="BJ47" i="36"/>
  <c r="BI47" i="36"/>
  <c r="BH47" i="36"/>
  <c r="BG47" i="36"/>
  <c r="BF47" i="36"/>
  <c r="BE47" i="36"/>
  <c r="BD47" i="36"/>
  <c r="BC47" i="36"/>
  <c r="BB47" i="36"/>
  <c r="BA47" i="36"/>
  <c r="AZ47" i="36"/>
  <c r="AY47" i="36"/>
  <c r="AX47" i="36"/>
  <c r="AW47" i="36"/>
  <c r="AV47" i="36"/>
  <c r="AU47" i="36"/>
  <c r="AT47" i="36"/>
  <c r="AS47" i="36"/>
  <c r="AR47" i="36"/>
  <c r="AQ47" i="36"/>
  <c r="AP47" i="36"/>
  <c r="AO47" i="36"/>
  <c r="AN47" i="36"/>
  <c r="AM47" i="36"/>
  <c r="AL47" i="36"/>
  <c r="AK47" i="36"/>
  <c r="AJ47" i="36"/>
  <c r="AI47" i="36"/>
  <c r="AH47" i="36"/>
  <c r="AG47" i="36"/>
  <c r="AF47" i="36"/>
  <c r="AE47" i="36"/>
  <c r="AD47" i="36"/>
  <c r="AC47" i="36"/>
  <c r="AB47" i="36"/>
  <c r="AA47" i="36"/>
  <c r="Z47" i="36"/>
  <c r="Y47" i="36"/>
  <c r="X47" i="36"/>
  <c r="W47" i="36"/>
  <c r="V47" i="36"/>
  <c r="U47" i="36"/>
  <c r="T47" i="36"/>
  <c r="S47" i="36"/>
  <c r="R47" i="36"/>
  <c r="Q47" i="36"/>
  <c r="P47" i="36"/>
  <c r="O47" i="36"/>
  <c r="N47" i="36"/>
  <c r="M47" i="36"/>
  <c r="L47" i="36"/>
  <c r="K47" i="36"/>
  <c r="J47" i="36"/>
  <c r="I47" i="36"/>
  <c r="H47" i="36"/>
  <c r="BK46" i="36"/>
  <c r="BJ46" i="36"/>
  <c r="BI46" i="36"/>
  <c r="BH46" i="36"/>
  <c r="BG46" i="36"/>
  <c r="BF46" i="36"/>
  <c r="BE46" i="36"/>
  <c r="BD46" i="36"/>
  <c r="BC46" i="36"/>
  <c r="BB46" i="36"/>
  <c r="BA46" i="36"/>
  <c r="AZ46" i="36"/>
  <c r="AY46" i="36"/>
  <c r="AX46" i="36"/>
  <c r="AW46" i="36"/>
  <c r="AV46" i="36"/>
  <c r="AU46" i="36"/>
  <c r="AT46" i="36"/>
  <c r="AS46" i="36"/>
  <c r="AR46" i="36"/>
  <c r="AQ46" i="36"/>
  <c r="AP46" i="36"/>
  <c r="AO46" i="36"/>
  <c r="AN46" i="36"/>
  <c r="AM46" i="36"/>
  <c r="AL46" i="36"/>
  <c r="AK46" i="36"/>
  <c r="AJ46" i="36"/>
  <c r="AI46" i="36"/>
  <c r="AH46" i="36"/>
  <c r="AG46" i="36"/>
  <c r="AF46" i="36"/>
  <c r="AE46" i="36"/>
  <c r="AD46" i="36"/>
  <c r="AC46" i="36"/>
  <c r="AB46" i="36"/>
  <c r="AA46" i="36"/>
  <c r="Z46" i="36"/>
  <c r="Y46" i="36"/>
  <c r="X46" i="36"/>
  <c r="W46" i="36"/>
  <c r="V46" i="36"/>
  <c r="U46" i="36"/>
  <c r="T46" i="36"/>
  <c r="S46" i="36"/>
  <c r="R46" i="36"/>
  <c r="Q46" i="36"/>
  <c r="P46" i="36"/>
  <c r="O46" i="36"/>
  <c r="N46" i="36"/>
  <c r="M46" i="36"/>
  <c r="L46" i="36"/>
  <c r="K46" i="36"/>
  <c r="J46" i="36"/>
  <c r="I46" i="36"/>
  <c r="H46" i="36"/>
  <c r="BK45" i="36"/>
  <c r="BJ45" i="36"/>
  <c r="BI45" i="36"/>
  <c r="BH45" i="36"/>
  <c r="BG45" i="36"/>
  <c r="BF45" i="36"/>
  <c r="BE45" i="36"/>
  <c r="BD45" i="36"/>
  <c r="BC45" i="36"/>
  <c r="BB45" i="36"/>
  <c r="BA45" i="36"/>
  <c r="AZ45" i="36"/>
  <c r="AY45" i="36"/>
  <c r="AX45" i="36"/>
  <c r="AW45" i="36"/>
  <c r="AV45" i="36"/>
  <c r="AU45" i="36"/>
  <c r="AT45" i="36"/>
  <c r="AS45" i="36"/>
  <c r="AR45" i="36"/>
  <c r="AQ45" i="36"/>
  <c r="AP45" i="36"/>
  <c r="AO45" i="36"/>
  <c r="AN45" i="36"/>
  <c r="AM45" i="36"/>
  <c r="AL45" i="36"/>
  <c r="AK45" i="36"/>
  <c r="AJ45" i="36"/>
  <c r="AI45" i="36"/>
  <c r="AH45" i="36"/>
  <c r="AG45" i="36"/>
  <c r="AF45" i="36"/>
  <c r="AE45" i="36"/>
  <c r="AD45" i="36"/>
  <c r="AC45" i="36"/>
  <c r="AB45" i="36"/>
  <c r="AA45" i="36"/>
  <c r="Z45" i="36"/>
  <c r="Y45" i="36"/>
  <c r="X45" i="36"/>
  <c r="W45" i="36"/>
  <c r="V45" i="36"/>
  <c r="U45" i="36"/>
  <c r="T45" i="36"/>
  <c r="S45" i="36"/>
  <c r="R45" i="36"/>
  <c r="Q45" i="36"/>
  <c r="P45" i="36"/>
  <c r="O45" i="36"/>
  <c r="N45" i="36"/>
  <c r="M45" i="36"/>
  <c r="L45" i="36"/>
  <c r="K45" i="36"/>
  <c r="J45" i="36"/>
  <c r="I45" i="36"/>
  <c r="H45" i="36"/>
  <c r="BK44" i="36"/>
  <c r="BJ44" i="36"/>
  <c r="BI44" i="36"/>
  <c r="BH44" i="36"/>
  <c r="BG44" i="36"/>
  <c r="BF44" i="36"/>
  <c r="BE44" i="36"/>
  <c r="BD44" i="36"/>
  <c r="BC44" i="36"/>
  <c r="BB44" i="36"/>
  <c r="BA44" i="36"/>
  <c r="AZ44" i="36"/>
  <c r="AY44" i="36"/>
  <c r="AX44" i="36"/>
  <c r="AW44" i="36"/>
  <c r="AV44" i="36"/>
  <c r="AU44" i="36"/>
  <c r="AT44" i="36"/>
  <c r="AS44" i="36"/>
  <c r="AR44" i="36"/>
  <c r="AQ44" i="36"/>
  <c r="AP44" i="36"/>
  <c r="AO44" i="36"/>
  <c r="AN44" i="36"/>
  <c r="AM44" i="36"/>
  <c r="AL44" i="36"/>
  <c r="AK44" i="36"/>
  <c r="AJ44" i="36"/>
  <c r="AI44" i="36"/>
  <c r="AH44" i="36"/>
  <c r="AG44" i="36"/>
  <c r="AF44" i="36"/>
  <c r="AE44" i="36"/>
  <c r="AD44" i="36"/>
  <c r="AC44" i="36"/>
  <c r="AB44" i="36"/>
  <c r="AA44" i="36"/>
  <c r="Z44" i="36"/>
  <c r="Y44" i="36"/>
  <c r="X44" i="36"/>
  <c r="W44" i="36"/>
  <c r="V44" i="36"/>
  <c r="U44" i="36"/>
  <c r="T44" i="36"/>
  <c r="S44" i="36"/>
  <c r="R44" i="36"/>
  <c r="Q44" i="36"/>
  <c r="P44" i="36"/>
  <c r="O44" i="36"/>
  <c r="N44" i="36"/>
  <c r="M44" i="36"/>
  <c r="L44" i="36"/>
  <c r="K44" i="36"/>
  <c r="J44" i="36"/>
  <c r="I44" i="36"/>
  <c r="H44" i="36"/>
  <c r="BK43" i="36"/>
  <c r="BJ43" i="36"/>
  <c r="BI43" i="36"/>
  <c r="BH43" i="36"/>
  <c r="BG43" i="36"/>
  <c r="BF43" i="36"/>
  <c r="BE43" i="36"/>
  <c r="BD43" i="36"/>
  <c r="BC43" i="36"/>
  <c r="BB43" i="36"/>
  <c r="BA43" i="36"/>
  <c r="AZ43" i="36"/>
  <c r="AY43" i="36"/>
  <c r="AX43" i="36"/>
  <c r="AW43" i="36"/>
  <c r="AV43" i="36"/>
  <c r="AU43" i="36"/>
  <c r="AT43" i="36"/>
  <c r="AS43" i="36"/>
  <c r="AR43" i="36"/>
  <c r="AQ43" i="36"/>
  <c r="AP43" i="36"/>
  <c r="AO43" i="36"/>
  <c r="AN43" i="36"/>
  <c r="AM43" i="36"/>
  <c r="AL43" i="36"/>
  <c r="AK43" i="36"/>
  <c r="AJ43" i="36"/>
  <c r="AI43" i="36"/>
  <c r="AH43" i="36"/>
  <c r="AG43" i="36"/>
  <c r="AF43" i="36"/>
  <c r="AE43" i="36"/>
  <c r="AD43" i="36"/>
  <c r="AC43" i="36"/>
  <c r="AB43" i="36"/>
  <c r="AA43" i="36"/>
  <c r="Z43" i="36"/>
  <c r="Y43" i="36"/>
  <c r="X43" i="36"/>
  <c r="W43" i="36"/>
  <c r="V43" i="36"/>
  <c r="U43" i="36"/>
  <c r="T43" i="36"/>
  <c r="S43" i="36"/>
  <c r="R43" i="36"/>
  <c r="Q43" i="36"/>
  <c r="P43" i="36"/>
  <c r="O43" i="36"/>
  <c r="N43" i="36"/>
  <c r="M43" i="36"/>
  <c r="L43" i="36"/>
  <c r="K43" i="36"/>
  <c r="J43" i="36"/>
  <c r="I43" i="36"/>
  <c r="H43" i="36"/>
  <c r="BK42" i="36"/>
  <c r="BJ42" i="36"/>
  <c r="BI42" i="36"/>
  <c r="BH42" i="36"/>
  <c r="BG42" i="36"/>
  <c r="BF42" i="36"/>
  <c r="BE42" i="36"/>
  <c r="BD42" i="36"/>
  <c r="BC42" i="36"/>
  <c r="BB42" i="36"/>
  <c r="BA42" i="36"/>
  <c r="AZ42" i="36"/>
  <c r="AY42" i="36"/>
  <c r="AX42" i="36"/>
  <c r="AW42" i="36"/>
  <c r="AV42" i="36"/>
  <c r="AU42" i="36"/>
  <c r="AT42" i="36"/>
  <c r="AS42" i="36"/>
  <c r="AR42" i="36"/>
  <c r="AQ42" i="36"/>
  <c r="AP42" i="36"/>
  <c r="AO42" i="36"/>
  <c r="AN42" i="36"/>
  <c r="AM42" i="36"/>
  <c r="AL42" i="36"/>
  <c r="AK42" i="36"/>
  <c r="AJ42" i="36"/>
  <c r="AI42" i="36"/>
  <c r="AH42" i="36"/>
  <c r="AG42" i="36"/>
  <c r="AF42" i="36"/>
  <c r="AE42" i="36"/>
  <c r="AD42" i="36"/>
  <c r="AC42" i="36"/>
  <c r="AB42" i="36"/>
  <c r="AA42" i="36"/>
  <c r="Z42" i="36"/>
  <c r="Y42" i="36"/>
  <c r="X42" i="36"/>
  <c r="W42" i="36"/>
  <c r="V42" i="36"/>
  <c r="U42" i="36"/>
  <c r="T42" i="36"/>
  <c r="S42" i="36"/>
  <c r="R42" i="36"/>
  <c r="Q42" i="36"/>
  <c r="P42" i="36"/>
  <c r="O42" i="36"/>
  <c r="N42" i="36"/>
  <c r="M42" i="36"/>
  <c r="L42" i="36"/>
  <c r="K42" i="36"/>
  <c r="J42" i="36"/>
  <c r="I42" i="36"/>
  <c r="H42" i="36"/>
  <c r="G42" i="36"/>
  <c r="BK41" i="36"/>
  <c r="BJ41" i="36"/>
  <c r="BI41" i="36"/>
  <c r="BH41" i="36"/>
  <c r="BG41" i="36"/>
  <c r="BF41" i="36"/>
  <c r="BE41" i="36"/>
  <c r="BD41" i="36"/>
  <c r="BC41" i="36"/>
  <c r="BB41" i="36"/>
  <c r="BA41" i="36"/>
  <c r="AZ41" i="36"/>
  <c r="AY41" i="36"/>
  <c r="AX41" i="36"/>
  <c r="AW41" i="36"/>
  <c r="AV41" i="36"/>
  <c r="AU41" i="36"/>
  <c r="AT41" i="36"/>
  <c r="AS41" i="36"/>
  <c r="AR41" i="36"/>
  <c r="AQ41" i="36"/>
  <c r="AP41" i="36"/>
  <c r="AO41" i="36"/>
  <c r="AN41" i="36"/>
  <c r="AM41" i="36"/>
  <c r="AL41" i="36"/>
  <c r="AK41" i="36"/>
  <c r="AJ41" i="36"/>
  <c r="AI41" i="36"/>
  <c r="AH41" i="36"/>
  <c r="AG41" i="36"/>
  <c r="AF41" i="36"/>
  <c r="AE41" i="36"/>
  <c r="AD41" i="36"/>
  <c r="AC41" i="36"/>
  <c r="AB41" i="36"/>
  <c r="AA41" i="36"/>
  <c r="Z41" i="36"/>
  <c r="Y41" i="36"/>
  <c r="X41" i="36"/>
  <c r="W41" i="36"/>
  <c r="V41" i="36"/>
  <c r="U41" i="36"/>
  <c r="T41" i="36"/>
  <c r="S41" i="36"/>
  <c r="R41" i="36"/>
  <c r="Q41" i="36"/>
  <c r="P41" i="36"/>
  <c r="O41" i="36"/>
  <c r="N41" i="36"/>
  <c r="M41" i="36"/>
  <c r="L41" i="36"/>
  <c r="K41" i="36"/>
  <c r="J41" i="36"/>
  <c r="I41" i="36"/>
  <c r="H41" i="36"/>
  <c r="BK40" i="36"/>
  <c r="BJ40" i="36"/>
  <c r="BI40" i="36"/>
  <c r="BH40" i="36"/>
  <c r="BG40" i="36"/>
  <c r="BF40" i="36"/>
  <c r="BE40" i="36"/>
  <c r="BD40" i="36"/>
  <c r="BC40" i="36"/>
  <c r="BB40" i="36"/>
  <c r="BA40" i="36"/>
  <c r="AZ40" i="36"/>
  <c r="AY40" i="36"/>
  <c r="AX40" i="36"/>
  <c r="AW40" i="36"/>
  <c r="AV40" i="36"/>
  <c r="AU40" i="36"/>
  <c r="AT40" i="36"/>
  <c r="AS40" i="36"/>
  <c r="AR40" i="36"/>
  <c r="AQ40" i="36"/>
  <c r="AP40" i="36"/>
  <c r="AO40" i="36"/>
  <c r="AN40" i="36"/>
  <c r="AM40" i="36"/>
  <c r="AL40" i="36"/>
  <c r="AK40" i="36"/>
  <c r="AJ40" i="36"/>
  <c r="AI40" i="36"/>
  <c r="AH40" i="36"/>
  <c r="AG40" i="36"/>
  <c r="AF40" i="36"/>
  <c r="AE40" i="36"/>
  <c r="AD40" i="36"/>
  <c r="AC40" i="36"/>
  <c r="AB40" i="36"/>
  <c r="AA40" i="36"/>
  <c r="Z40" i="36"/>
  <c r="Y40" i="36"/>
  <c r="X40" i="36"/>
  <c r="W40" i="36"/>
  <c r="V40" i="36"/>
  <c r="U40" i="36"/>
  <c r="T40" i="36"/>
  <c r="S40" i="36"/>
  <c r="R40" i="36"/>
  <c r="Q40" i="36"/>
  <c r="P40" i="36"/>
  <c r="O40" i="36"/>
  <c r="N40" i="36"/>
  <c r="M40" i="36"/>
  <c r="L40" i="36"/>
  <c r="K40" i="36"/>
  <c r="J40" i="36"/>
  <c r="I40" i="36"/>
  <c r="H40" i="36"/>
  <c r="BK39" i="36"/>
  <c r="BJ39" i="36"/>
  <c r="BI39" i="36"/>
  <c r="BH39" i="36"/>
  <c r="BG39" i="36"/>
  <c r="BF39" i="36"/>
  <c r="BE39" i="36"/>
  <c r="BD39" i="36"/>
  <c r="BC39" i="36"/>
  <c r="BB39" i="36"/>
  <c r="BA39" i="36"/>
  <c r="AZ39" i="36"/>
  <c r="AY39" i="36"/>
  <c r="AX39" i="36"/>
  <c r="AW39" i="36"/>
  <c r="AV39" i="36"/>
  <c r="AU39" i="36"/>
  <c r="AT39" i="36"/>
  <c r="AS39" i="36"/>
  <c r="AR39" i="36"/>
  <c r="AQ39" i="36"/>
  <c r="AP39" i="36"/>
  <c r="AO39" i="36"/>
  <c r="AN39" i="36"/>
  <c r="AM39" i="36"/>
  <c r="AL39" i="36"/>
  <c r="AK39" i="36"/>
  <c r="AJ39" i="36"/>
  <c r="AI39" i="36"/>
  <c r="AH39" i="36"/>
  <c r="AG39" i="36"/>
  <c r="AF39" i="36"/>
  <c r="AE39" i="36"/>
  <c r="AD39" i="36"/>
  <c r="AC39" i="36"/>
  <c r="AB39" i="36"/>
  <c r="AA39" i="36"/>
  <c r="Z39" i="36"/>
  <c r="Y39" i="36"/>
  <c r="X39" i="36"/>
  <c r="W39" i="36"/>
  <c r="V39" i="36"/>
  <c r="U39" i="36"/>
  <c r="T39" i="36"/>
  <c r="S39" i="36"/>
  <c r="R39" i="36"/>
  <c r="Q39" i="36"/>
  <c r="P39" i="36"/>
  <c r="O39" i="36"/>
  <c r="N39" i="36"/>
  <c r="M39" i="36"/>
  <c r="L39" i="36"/>
  <c r="K39" i="36"/>
  <c r="J39" i="36"/>
  <c r="I39" i="36"/>
  <c r="H39" i="36"/>
  <c r="BK38" i="36"/>
  <c r="BJ38" i="36"/>
  <c r="BI38" i="36"/>
  <c r="BH38" i="36"/>
  <c r="BG38" i="36"/>
  <c r="BF38" i="36"/>
  <c r="BE38" i="36"/>
  <c r="BD38" i="36"/>
  <c r="BC38" i="36"/>
  <c r="BB38" i="36"/>
  <c r="BA38" i="36"/>
  <c r="AZ38" i="36"/>
  <c r="AY38" i="36"/>
  <c r="AX38" i="36"/>
  <c r="AW38" i="36"/>
  <c r="AV38" i="36"/>
  <c r="AU38" i="36"/>
  <c r="AT38" i="36"/>
  <c r="AS38" i="36"/>
  <c r="AR38" i="36"/>
  <c r="AQ38" i="36"/>
  <c r="AP38" i="36"/>
  <c r="AO38" i="36"/>
  <c r="AN38" i="36"/>
  <c r="AM38" i="36"/>
  <c r="AL38" i="36"/>
  <c r="AK38" i="36"/>
  <c r="AJ38" i="36"/>
  <c r="AI38" i="36"/>
  <c r="AH38" i="36"/>
  <c r="AG38" i="36"/>
  <c r="AF38" i="36"/>
  <c r="AE38" i="36"/>
  <c r="AD38" i="36"/>
  <c r="AC38" i="36"/>
  <c r="AB38" i="36"/>
  <c r="AA38" i="36"/>
  <c r="Z38" i="36"/>
  <c r="Y38" i="36"/>
  <c r="X38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BK37" i="36"/>
  <c r="BJ37" i="36"/>
  <c r="BI37" i="36"/>
  <c r="BH37" i="36"/>
  <c r="BG37" i="36"/>
  <c r="BF37" i="36"/>
  <c r="BE37" i="36"/>
  <c r="BD37" i="36"/>
  <c r="BC37" i="36"/>
  <c r="BB37" i="36"/>
  <c r="BA37" i="36"/>
  <c r="AZ37" i="36"/>
  <c r="AY37" i="36"/>
  <c r="AX37" i="36"/>
  <c r="AW37" i="36"/>
  <c r="AV37" i="36"/>
  <c r="AU37" i="36"/>
  <c r="AT37" i="36"/>
  <c r="AS37" i="36"/>
  <c r="AR37" i="36"/>
  <c r="AQ37" i="36"/>
  <c r="AP37" i="36"/>
  <c r="AO37" i="36"/>
  <c r="AN37" i="36"/>
  <c r="AM37" i="36"/>
  <c r="AL37" i="36"/>
  <c r="AK37" i="36"/>
  <c r="AJ37" i="36"/>
  <c r="AI37" i="36"/>
  <c r="AH37" i="36"/>
  <c r="AG37" i="36"/>
  <c r="AF37" i="36"/>
  <c r="AE37" i="36"/>
  <c r="AD37" i="36"/>
  <c r="AC37" i="36"/>
  <c r="AB37" i="36"/>
  <c r="AA37" i="36"/>
  <c r="Z37" i="36"/>
  <c r="Y37" i="36"/>
  <c r="X37" i="36"/>
  <c r="W37" i="36"/>
  <c r="V37" i="36"/>
  <c r="U37" i="36"/>
  <c r="T37" i="36"/>
  <c r="S37" i="36"/>
  <c r="R37" i="36"/>
  <c r="Q37" i="36"/>
  <c r="P37" i="36"/>
  <c r="O37" i="36"/>
  <c r="N37" i="36"/>
  <c r="M37" i="36"/>
  <c r="L37" i="36"/>
  <c r="K37" i="36"/>
  <c r="J37" i="36"/>
  <c r="I37" i="36"/>
  <c r="H37" i="36"/>
  <c r="BK36" i="36"/>
  <c r="BJ36" i="36"/>
  <c r="BI36" i="36"/>
  <c r="BH36" i="36"/>
  <c r="BG36" i="36"/>
  <c r="BF36" i="36"/>
  <c r="BE36" i="36"/>
  <c r="BD36" i="36"/>
  <c r="BC36" i="36"/>
  <c r="BB36" i="36"/>
  <c r="BA36" i="36"/>
  <c r="AZ36" i="36"/>
  <c r="AY36" i="36"/>
  <c r="AX36" i="36"/>
  <c r="AW36" i="36"/>
  <c r="AV36" i="36"/>
  <c r="AU36" i="36"/>
  <c r="AT36" i="36"/>
  <c r="AS36" i="36"/>
  <c r="AR36" i="36"/>
  <c r="AQ36" i="36"/>
  <c r="AP36" i="36"/>
  <c r="AO36" i="36"/>
  <c r="AN36" i="36"/>
  <c r="AM36" i="36"/>
  <c r="AL36" i="36"/>
  <c r="AK36" i="36"/>
  <c r="AJ36" i="36"/>
  <c r="AI36" i="36"/>
  <c r="AH36" i="36"/>
  <c r="AG36" i="36"/>
  <c r="AF36" i="36"/>
  <c r="AE36" i="36"/>
  <c r="AD36" i="36"/>
  <c r="AC36" i="36"/>
  <c r="AB36" i="36"/>
  <c r="AA36" i="36"/>
  <c r="Z36" i="36"/>
  <c r="Y36" i="36"/>
  <c r="X36" i="36"/>
  <c r="W36" i="36"/>
  <c r="V36" i="36"/>
  <c r="U36" i="36"/>
  <c r="T36" i="36"/>
  <c r="S36" i="36"/>
  <c r="R36" i="36"/>
  <c r="Q36" i="36"/>
  <c r="P36" i="36"/>
  <c r="O36" i="36"/>
  <c r="N36" i="36"/>
  <c r="M36" i="36"/>
  <c r="L36" i="36"/>
  <c r="K36" i="36"/>
  <c r="J36" i="36"/>
  <c r="I36" i="36"/>
  <c r="H36" i="36"/>
  <c r="BK35" i="36"/>
  <c r="BJ35" i="36"/>
  <c r="BI35" i="36"/>
  <c r="BH35" i="36"/>
  <c r="BG35" i="36"/>
  <c r="BF35" i="36"/>
  <c r="BE35" i="36"/>
  <c r="BD35" i="36"/>
  <c r="BC35" i="36"/>
  <c r="BB35" i="36"/>
  <c r="BA35" i="36"/>
  <c r="AZ35" i="36"/>
  <c r="AY35" i="36"/>
  <c r="AX35" i="36"/>
  <c r="AW35" i="36"/>
  <c r="AV35" i="36"/>
  <c r="AU35" i="36"/>
  <c r="AT35" i="36"/>
  <c r="AS35" i="36"/>
  <c r="AR35" i="36"/>
  <c r="AQ35" i="36"/>
  <c r="AP35" i="36"/>
  <c r="AO35" i="36"/>
  <c r="AN35" i="36"/>
  <c r="AM35" i="36"/>
  <c r="AL35" i="36"/>
  <c r="AK35" i="36"/>
  <c r="AJ35" i="36"/>
  <c r="AI35" i="36"/>
  <c r="AH35" i="36"/>
  <c r="AG35" i="36"/>
  <c r="AF35" i="36"/>
  <c r="AE35" i="36"/>
  <c r="AD35" i="36"/>
  <c r="AC35" i="36"/>
  <c r="AB35" i="36"/>
  <c r="AA35" i="36"/>
  <c r="Z35" i="36"/>
  <c r="Y35" i="36"/>
  <c r="X35" i="36"/>
  <c r="W35" i="36"/>
  <c r="V35" i="36"/>
  <c r="U35" i="36"/>
  <c r="T35" i="36"/>
  <c r="S35" i="36"/>
  <c r="R35" i="36"/>
  <c r="Q35" i="36"/>
  <c r="P35" i="36"/>
  <c r="O35" i="36"/>
  <c r="N35" i="36"/>
  <c r="M35" i="36"/>
  <c r="L35" i="36"/>
  <c r="K35" i="36"/>
  <c r="J35" i="36"/>
  <c r="I35" i="36"/>
  <c r="H35" i="36"/>
  <c r="BK34" i="36"/>
  <c r="BJ34" i="36"/>
  <c r="BI34" i="36"/>
  <c r="BH34" i="36"/>
  <c r="BG34" i="36"/>
  <c r="BF34" i="36"/>
  <c r="BE34" i="36"/>
  <c r="BD34" i="36"/>
  <c r="BC34" i="36"/>
  <c r="BB34" i="36"/>
  <c r="BA34" i="36"/>
  <c r="AZ34" i="36"/>
  <c r="AY34" i="36"/>
  <c r="AX34" i="36"/>
  <c r="AW34" i="36"/>
  <c r="AV34" i="36"/>
  <c r="AU34" i="36"/>
  <c r="AT34" i="36"/>
  <c r="AS34" i="36"/>
  <c r="AR34" i="36"/>
  <c r="AQ34" i="36"/>
  <c r="AP34" i="36"/>
  <c r="AO34" i="36"/>
  <c r="AN34" i="36"/>
  <c r="AM34" i="36"/>
  <c r="AL34" i="36"/>
  <c r="AK34" i="36"/>
  <c r="AJ34" i="36"/>
  <c r="AI34" i="36"/>
  <c r="AH34" i="36"/>
  <c r="AG34" i="36"/>
  <c r="AF34" i="36"/>
  <c r="AE34" i="36"/>
  <c r="AD34" i="36"/>
  <c r="AC34" i="36"/>
  <c r="AB34" i="36"/>
  <c r="AA34" i="36"/>
  <c r="Z34" i="36"/>
  <c r="Y34" i="36"/>
  <c r="X34" i="36"/>
  <c r="W34" i="36"/>
  <c r="V34" i="36"/>
  <c r="U34" i="36"/>
  <c r="T34" i="36"/>
  <c r="S34" i="36"/>
  <c r="R34" i="36"/>
  <c r="Q34" i="36"/>
  <c r="P34" i="36"/>
  <c r="O34" i="36"/>
  <c r="N34" i="36"/>
  <c r="M34" i="36"/>
  <c r="L34" i="36"/>
  <c r="K34" i="36"/>
  <c r="J34" i="36"/>
  <c r="I34" i="36"/>
  <c r="H34" i="36"/>
  <c r="BK33" i="36"/>
  <c r="BJ33" i="36"/>
  <c r="BI33" i="36"/>
  <c r="BH33" i="36"/>
  <c r="BG33" i="36"/>
  <c r="BF33" i="36"/>
  <c r="BE33" i="36"/>
  <c r="BD33" i="36"/>
  <c r="BC33" i="36"/>
  <c r="BB33" i="36"/>
  <c r="BA33" i="36"/>
  <c r="AZ33" i="36"/>
  <c r="AY33" i="36"/>
  <c r="AX33" i="36"/>
  <c r="AW33" i="36"/>
  <c r="AV33" i="36"/>
  <c r="AU33" i="36"/>
  <c r="AT33" i="36"/>
  <c r="AS33" i="36"/>
  <c r="AR33" i="36"/>
  <c r="AQ33" i="36"/>
  <c r="AP33" i="36"/>
  <c r="AO33" i="36"/>
  <c r="AN33" i="36"/>
  <c r="AM33" i="36"/>
  <c r="AL33" i="36"/>
  <c r="AK33" i="36"/>
  <c r="AJ33" i="36"/>
  <c r="AI33" i="36"/>
  <c r="AH33" i="36"/>
  <c r="AG33" i="36"/>
  <c r="AF33" i="36"/>
  <c r="AE33" i="36"/>
  <c r="AD33" i="36"/>
  <c r="AC33" i="36"/>
  <c r="AB33" i="36"/>
  <c r="AA33" i="36"/>
  <c r="Z33" i="36"/>
  <c r="Y33" i="36"/>
  <c r="X33" i="36"/>
  <c r="W33" i="36"/>
  <c r="V33" i="36"/>
  <c r="U33" i="36"/>
  <c r="T33" i="36"/>
  <c r="S33" i="36"/>
  <c r="R33" i="36"/>
  <c r="Q33" i="36"/>
  <c r="P33" i="36"/>
  <c r="O33" i="36"/>
  <c r="N33" i="36"/>
  <c r="M33" i="36"/>
  <c r="L33" i="36"/>
  <c r="K33" i="36"/>
  <c r="J33" i="36"/>
  <c r="I33" i="36"/>
  <c r="H33" i="36"/>
  <c r="BK32" i="36"/>
  <c r="BJ32" i="36"/>
  <c r="BI32" i="36"/>
  <c r="BH32" i="36"/>
  <c r="BG32" i="36"/>
  <c r="BF32" i="36"/>
  <c r="BE32" i="36"/>
  <c r="BD32" i="36"/>
  <c r="BC32" i="36"/>
  <c r="BB32" i="36"/>
  <c r="BA32" i="36"/>
  <c r="AZ32" i="36"/>
  <c r="AY32" i="36"/>
  <c r="AX32" i="36"/>
  <c r="AW32" i="36"/>
  <c r="AV32" i="36"/>
  <c r="AU32" i="36"/>
  <c r="AT32" i="36"/>
  <c r="AS32" i="36"/>
  <c r="AR32" i="36"/>
  <c r="AQ32" i="36"/>
  <c r="AP32" i="36"/>
  <c r="AO32" i="36"/>
  <c r="AN32" i="36"/>
  <c r="AM32" i="36"/>
  <c r="AL32" i="36"/>
  <c r="AK32" i="36"/>
  <c r="AJ32" i="36"/>
  <c r="AI32" i="36"/>
  <c r="AH32" i="36"/>
  <c r="AG32" i="36"/>
  <c r="AF32" i="36"/>
  <c r="AE32" i="36"/>
  <c r="AD32" i="36"/>
  <c r="AC32" i="36"/>
  <c r="AB32" i="36"/>
  <c r="AA32" i="36"/>
  <c r="Z32" i="36"/>
  <c r="Y32" i="36"/>
  <c r="X32" i="36"/>
  <c r="W32" i="36"/>
  <c r="V32" i="36"/>
  <c r="U32" i="36"/>
  <c r="T32" i="36"/>
  <c r="S32" i="36"/>
  <c r="R32" i="36"/>
  <c r="Q32" i="36"/>
  <c r="P32" i="36"/>
  <c r="O32" i="36"/>
  <c r="N32" i="36"/>
  <c r="M32" i="36"/>
  <c r="L32" i="36"/>
  <c r="K32" i="36"/>
  <c r="J32" i="36"/>
  <c r="I32" i="36"/>
  <c r="H32" i="36"/>
  <c r="BK31" i="36"/>
  <c r="BJ31" i="36"/>
  <c r="BI31" i="36"/>
  <c r="BH31" i="36"/>
  <c r="BG31" i="36"/>
  <c r="BF31" i="36"/>
  <c r="BE31" i="36"/>
  <c r="BD31" i="36"/>
  <c r="BC31" i="36"/>
  <c r="BB31" i="36"/>
  <c r="BA31" i="36"/>
  <c r="AZ31" i="36"/>
  <c r="AY31" i="36"/>
  <c r="AX31" i="36"/>
  <c r="AW31" i="36"/>
  <c r="AV31" i="36"/>
  <c r="AU31" i="36"/>
  <c r="AT31" i="36"/>
  <c r="AS31" i="36"/>
  <c r="AR31" i="36"/>
  <c r="AQ31" i="36"/>
  <c r="AP31" i="36"/>
  <c r="AO31" i="36"/>
  <c r="AN31" i="36"/>
  <c r="AM31" i="36"/>
  <c r="AL31" i="36"/>
  <c r="AK31" i="36"/>
  <c r="AJ31" i="36"/>
  <c r="AI31" i="36"/>
  <c r="AH31" i="36"/>
  <c r="AG31" i="36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BK30" i="36"/>
  <c r="BJ30" i="36"/>
  <c r="BI30" i="36"/>
  <c r="BH30" i="36"/>
  <c r="BG30" i="36"/>
  <c r="BF30" i="36"/>
  <c r="BE30" i="36"/>
  <c r="BD30" i="36"/>
  <c r="BC30" i="36"/>
  <c r="BB30" i="36"/>
  <c r="BA30" i="36"/>
  <c r="AZ30" i="36"/>
  <c r="AY30" i="36"/>
  <c r="AX30" i="36"/>
  <c r="AW30" i="36"/>
  <c r="AV30" i="36"/>
  <c r="AU30" i="36"/>
  <c r="AT30" i="36"/>
  <c r="AS30" i="36"/>
  <c r="AR30" i="36"/>
  <c r="AQ30" i="36"/>
  <c r="AP30" i="36"/>
  <c r="AO30" i="36"/>
  <c r="AN30" i="36"/>
  <c r="AM30" i="36"/>
  <c r="AL30" i="36"/>
  <c r="AK30" i="36"/>
  <c r="AJ30" i="36"/>
  <c r="AI30" i="36"/>
  <c r="AH30" i="36"/>
  <c r="AG30" i="36"/>
  <c r="AF30" i="36"/>
  <c r="AE30" i="36"/>
  <c r="AD30" i="36"/>
  <c r="AC30" i="36"/>
  <c r="AB30" i="36"/>
  <c r="AA30" i="36"/>
  <c r="Z30" i="36"/>
  <c r="Y30" i="36"/>
  <c r="X30" i="36"/>
  <c r="W30" i="36"/>
  <c r="V30" i="36"/>
  <c r="U30" i="36"/>
  <c r="T30" i="36"/>
  <c r="S30" i="36"/>
  <c r="R30" i="36"/>
  <c r="Q30" i="36"/>
  <c r="P30" i="36"/>
  <c r="O30" i="36"/>
  <c r="N30" i="36"/>
  <c r="M30" i="36"/>
  <c r="L30" i="36"/>
  <c r="K30" i="36"/>
  <c r="J30" i="36"/>
  <c r="I30" i="36"/>
  <c r="H30" i="36"/>
  <c r="BK29" i="36"/>
  <c r="BJ29" i="36"/>
  <c r="BI29" i="36"/>
  <c r="BH29" i="36"/>
  <c r="BG29" i="36"/>
  <c r="BF29" i="36"/>
  <c r="BE29" i="36"/>
  <c r="BD29" i="36"/>
  <c r="BC29" i="36"/>
  <c r="BB29" i="36"/>
  <c r="BA29" i="36"/>
  <c r="AZ29" i="36"/>
  <c r="AY29" i="36"/>
  <c r="AX29" i="36"/>
  <c r="AW29" i="36"/>
  <c r="AV29" i="36"/>
  <c r="AU29" i="36"/>
  <c r="AT29" i="36"/>
  <c r="AS29" i="36"/>
  <c r="AR29" i="36"/>
  <c r="AQ29" i="36"/>
  <c r="AP29" i="36"/>
  <c r="AO29" i="36"/>
  <c r="AN29" i="36"/>
  <c r="AM29" i="36"/>
  <c r="AL29" i="36"/>
  <c r="AK29" i="36"/>
  <c r="AJ29" i="36"/>
  <c r="AI29" i="36"/>
  <c r="AH29" i="36"/>
  <c r="AG29" i="36"/>
  <c r="AF29" i="36"/>
  <c r="AE29" i="36"/>
  <c r="AD29" i="36"/>
  <c r="AC29" i="36"/>
  <c r="AB29" i="36"/>
  <c r="AA29" i="36"/>
  <c r="Z29" i="36"/>
  <c r="Y29" i="36"/>
  <c r="X29" i="36"/>
  <c r="W29" i="36"/>
  <c r="V29" i="36"/>
  <c r="U29" i="36"/>
  <c r="T29" i="36"/>
  <c r="S29" i="36"/>
  <c r="R29" i="36"/>
  <c r="Q29" i="36"/>
  <c r="P29" i="36"/>
  <c r="O29" i="36"/>
  <c r="N29" i="36"/>
  <c r="M29" i="36"/>
  <c r="L29" i="36"/>
  <c r="K29" i="36"/>
  <c r="J29" i="36"/>
  <c r="I29" i="36"/>
  <c r="H29" i="36"/>
  <c r="BK28" i="36"/>
  <c r="BJ28" i="36"/>
  <c r="BI28" i="36"/>
  <c r="BH28" i="36"/>
  <c r="BG28" i="36"/>
  <c r="BF28" i="36"/>
  <c r="BE28" i="36"/>
  <c r="BD28" i="36"/>
  <c r="BC28" i="36"/>
  <c r="BB28" i="36"/>
  <c r="BA28" i="36"/>
  <c r="AZ28" i="36"/>
  <c r="AY28" i="36"/>
  <c r="AX28" i="36"/>
  <c r="AW28" i="36"/>
  <c r="AV28" i="36"/>
  <c r="AU28" i="36"/>
  <c r="AT28" i="36"/>
  <c r="AS28" i="36"/>
  <c r="AR28" i="36"/>
  <c r="AQ28" i="36"/>
  <c r="AP28" i="36"/>
  <c r="AO28" i="36"/>
  <c r="AN28" i="36"/>
  <c r="AM28" i="36"/>
  <c r="AL28" i="36"/>
  <c r="AK28" i="36"/>
  <c r="AJ28" i="36"/>
  <c r="AI28" i="36"/>
  <c r="AH28" i="36"/>
  <c r="AG28" i="36"/>
  <c r="AF28" i="36"/>
  <c r="AE28" i="36"/>
  <c r="AD28" i="36"/>
  <c r="AC28" i="36"/>
  <c r="AB28" i="36"/>
  <c r="AA28" i="36"/>
  <c r="Z28" i="36"/>
  <c r="Y28" i="36"/>
  <c r="X28" i="36"/>
  <c r="W28" i="36"/>
  <c r="V28" i="36"/>
  <c r="U28" i="36"/>
  <c r="T28" i="36"/>
  <c r="S28" i="36"/>
  <c r="R28" i="36"/>
  <c r="Q28" i="36"/>
  <c r="P28" i="36"/>
  <c r="O28" i="36"/>
  <c r="N28" i="36"/>
  <c r="M28" i="36"/>
  <c r="L28" i="36"/>
  <c r="K28" i="36"/>
  <c r="J28" i="36"/>
  <c r="I28" i="36"/>
  <c r="H28" i="36"/>
  <c r="BK27" i="36"/>
  <c r="BJ27" i="36"/>
  <c r="BI27" i="36"/>
  <c r="BH27" i="36"/>
  <c r="BG27" i="36"/>
  <c r="BF27" i="36"/>
  <c r="BE27" i="36"/>
  <c r="BD27" i="36"/>
  <c r="BC27" i="36"/>
  <c r="BB27" i="36"/>
  <c r="BA27" i="36"/>
  <c r="AZ27" i="36"/>
  <c r="AY27" i="36"/>
  <c r="AX27" i="36"/>
  <c r="AW27" i="36"/>
  <c r="AV27" i="36"/>
  <c r="AU27" i="36"/>
  <c r="AT27" i="36"/>
  <c r="AS27" i="36"/>
  <c r="AR27" i="36"/>
  <c r="AQ27" i="36"/>
  <c r="AP27" i="36"/>
  <c r="AO27" i="36"/>
  <c r="AN27" i="36"/>
  <c r="AM27" i="36"/>
  <c r="AL27" i="36"/>
  <c r="AK27" i="36"/>
  <c r="AJ27" i="36"/>
  <c r="AI27" i="36"/>
  <c r="AH27" i="36"/>
  <c r="AG27" i="36"/>
  <c r="AF27" i="36"/>
  <c r="AE27" i="36"/>
  <c r="AD27" i="36"/>
  <c r="AC27" i="36"/>
  <c r="AB27" i="36"/>
  <c r="AA27" i="36"/>
  <c r="Z27" i="36"/>
  <c r="Y27" i="36"/>
  <c r="X27" i="36"/>
  <c r="W27" i="36"/>
  <c r="V27" i="36"/>
  <c r="U27" i="36"/>
  <c r="T27" i="36"/>
  <c r="S27" i="36"/>
  <c r="R27" i="36"/>
  <c r="Q27" i="36"/>
  <c r="P27" i="36"/>
  <c r="O27" i="36"/>
  <c r="N27" i="36"/>
  <c r="M27" i="36"/>
  <c r="L27" i="36"/>
  <c r="K27" i="36"/>
  <c r="J27" i="36"/>
  <c r="I27" i="36"/>
  <c r="H27" i="36"/>
  <c r="BK26" i="36"/>
  <c r="BJ26" i="36"/>
  <c r="BI26" i="36"/>
  <c r="BH26" i="36"/>
  <c r="BG26" i="36"/>
  <c r="BF26" i="36"/>
  <c r="BE26" i="36"/>
  <c r="BD26" i="36"/>
  <c r="BC26" i="36"/>
  <c r="BB26" i="36"/>
  <c r="BA26" i="36"/>
  <c r="AZ26" i="36"/>
  <c r="AY26" i="36"/>
  <c r="AX26" i="36"/>
  <c r="AW26" i="36"/>
  <c r="AV26" i="36"/>
  <c r="AU26" i="36"/>
  <c r="AT26" i="36"/>
  <c r="AS26" i="36"/>
  <c r="AR26" i="36"/>
  <c r="AQ26" i="36"/>
  <c r="AP26" i="36"/>
  <c r="AO26" i="36"/>
  <c r="AN26" i="36"/>
  <c r="AM26" i="36"/>
  <c r="AL26" i="36"/>
  <c r="AK26" i="36"/>
  <c r="AJ26" i="36"/>
  <c r="AI26" i="36"/>
  <c r="AH26" i="36"/>
  <c r="AG26" i="36"/>
  <c r="AF26" i="36"/>
  <c r="AE26" i="36"/>
  <c r="AD26" i="36"/>
  <c r="AC26" i="36"/>
  <c r="AB26" i="36"/>
  <c r="AA26" i="36"/>
  <c r="Z26" i="36"/>
  <c r="Y26" i="36"/>
  <c r="X26" i="36"/>
  <c r="W26" i="36"/>
  <c r="V26" i="36"/>
  <c r="U26" i="36"/>
  <c r="T26" i="36"/>
  <c r="S26" i="36"/>
  <c r="R26" i="36"/>
  <c r="Q26" i="36"/>
  <c r="P26" i="36"/>
  <c r="O26" i="36"/>
  <c r="N26" i="36"/>
  <c r="M26" i="36"/>
  <c r="L26" i="36"/>
  <c r="K26" i="36"/>
  <c r="J26" i="36"/>
  <c r="I26" i="36"/>
  <c r="H26" i="36"/>
  <c r="BK25" i="36"/>
  <c r="BJ25" i="36"/>
  <c r="BI25" i="36"/>
  <c r="BH25" i="36"/>
  <c r="BG25" i="36"/>
  <c r="BF25" i="36"/>
  <c r="BE25" i="36"/>
  <c r="BD25" i="36"/>
  <c r="BC25" i="36"/>
  <c r="BB25" i="36"/>
  <c r="BA25" i="36"/>
  <c r="AZ25" i="36"/>
  <c r="AY25" i="36"/>
  <c r="AX25" i="36"/>
  <c r="AW25" i="36"/>
  <c r="AV25" i="36"/>
  <c r="AU25" i="36"/>
  <c r="AT25" i="36"/>
  <c r="AS25" i="36"/>
  <c r="AR25" i="36"/>
  <c r="AQ25" i="36"/>
  <c r="AP25" i="36"/>
  <c r="AO25" i="36"/>
  <c r="AN25" i="36"/>
  <c r="AM25" i="36"/>
  <c r="AL25" i="36"/>
  <c r="AK25" i="36"/>
  <c r="AJ25" i="36"/>
  <c r="AI25" i="36"/>
  <c r="AH25" i="36"/>
  <c r="AG25" i="36"/>
  <c r="AF25" i="36"/>
  <c r="AE25" i="36"/>
  <c r="AD25" i="36"/>
  <c r="AC25" i="36"/>
  <c r="AB25" i="36"/>
  <c r="AA25" i="36"/>
  <c r="Z25" i="36"/>
  <c r="Y25" i="36"/>
  <c r="X25" i="36"/>
  <c r="W25" i="36"/>
  <c r="V25" i="36"/>
  <c r="U25" i="36"/>
  <c r="T25" i="36"/>
  <c r="S25" i="36"/>
  <c r="R25" i="36"/>
  <c r="Q25" i="36"/>
  <c r="P25" i="36"/>
  <c r="O25" i="36"/>
  <c r="N25" i="36"/>
  <c r="M25" i="36"/>
  <c r="L25" i="36"/>
  <c r="K25" i="36"/>
  <c r="J25" i="36"/>
  <c r="I25" i="36"/>
  <c r="H25" i="36"/>
  <c r="G25" i="36"/>
  <c r="BK24" i="36"/>
  <c r="BJ24" i="36"/>
  <c r="BI24" i="36"/>
  <c r="BH24" i="36"/>
  <c r="BG24" i="36"/>
  <c r="BF24" i="36"/>
  <c r="BE24" i="36"/>
  <c r="BD24" i="36"/>
  <c r="BC24" i="36"/>
  <c r="BB24" i="36"/>
  <c r="BA24" i="36"/>
  <c r="AZ24" i="36"/>
  <c r="AY24" i="36"/>
  <c r="AX24" i="36"/>
  <c r="AW24" i="36"/>
  <c r="AV24" i="36"/>
  <c r="AU24" i="36"/>
  <c r="AT24" i="36"/>
  <c r="AS24" i="36"/>
  <c r="AR24" i="36"/>
  <c r="AQ24" i="36"/>
  <c r="AP24" i="36"/>
  <c r="AO24" i="36"/>
  <c r="AN24" i="36"/>
  <c r="AM24" i="36"/>
  <c r="AL24" i="36"/>
  <c r="AK24" i="36"/>
  <c r="AJ24" i="36"/>
  <c r="AI24" i="36"/>
  <c r="AH24" i="36"/>
  <c r="AG24" i="36"/>
  <c r="AF24" i="36"/>
  <c r="AE24" i="36"/>
  <c r="AD24" i="36"/>
  <c r="AC24" i="36"/>
  <c r="AB24" i="36"/>
  <c r="AA24" i="36"/>
  <c r="Z24" i="36"/>
  <c r="Y24" i="36"/>
  <c r="X24" i="36"/>
  <c r="W24" i="36"/>
  <c r="V24" i="36"/>
  <c r="U24" i="36"/>
  <c r="T24" i="36"/>
  <c r="S24" i="36"/>
  <c r="R24" i="36"/>
  <c r="Q24" i="36"/>
  <c r="P24" i="36"/>
  <c r="O24" i="36"/>
  <c r="N24" i="36"/>
  <c r="M24" i="36"/>
  <c r="L24" i="36"/>
  <c r="K24" i="36"/>
  <c r="J24" i="36"/>
  <c r="I24" i="36"/>
  <c r="H24" i="36"/>
  <c r="BK23" i="36"/>
  <c r="BJ23" i="36"/>
  <c r="BI23" i="36"/>
  <c r="BH23" i="36"/>
  <c r="BG23" i="36"/>
  <c r="BF23" i="36"/>
  <c r="BE23" i="36"/>
  <c r="BD23" i="36"/>
  <c r="BC23" i="36"/>
  <c r="BB23" i="36"/>
  <c r="BA23" i="36"/>
  <c r="AZ23" i="36"/>
  <c r="AY23" i="36"/>
  <c r="AX23" i="36"/>
  <c r="AW23" i="36"/>
  <c r="AV23" i="36"/>
  <c r="AU23" i="36"/>
  <c r="AT23" i="36"/>
  <c r="AS23" i="36"/>
  <c r="AR23" i="36"/>
  <c r="AQ23" i="36"/>
  <c r="AP23" i="36"/>
  <c r="AO23" i="36"/>
  <c r="AN23" i="36"/>
  <c r="AM23" i="36"/>
  <c r="AL23" i="36"/>
  <c r="AK23" i="36"/>
  <c r="AJ23" i="36"/>
  <c r="AI23" i="36"/>
  <c r="AH23" i="36"/>
  <c r="AG23" i="36"/>
  <c r="AF23" i="36"/>
  <c r="AE23" i="36"/>
  <c r="AD23" i="36"/>
  <c r="AC23" i="36"/>
  <c r="AB23" i="36"/>
  <c r="AA23" i="36"/>
  <c r="Z23" i="36"/>
  <c r="Y23" i="36"/>
  <c r="X23" i="36"/>
  <c r="W23" i="36"/>
  <c r="V23" i="36"/>
  <c r="U23" i="36"/>
  <c r="T23" i="36"/>
  <c r="S23" i="36"/>
  <c r="R23" i="36"/>
  <c r="Q23" i="36"/>
  <c r="P23" i="36"/>
  <c r="O23" i="36"/>
  <c r="N23" i="36"/>
  <c r="M23" i="36"/>
  <c r="L23" i="36"/>
  <c r="K23" i="36"/>
  <c r="J23" i="36"/>
  <c r="I23" i="36"/>
  <c r="H23" i="36"/>
  <c r="BK22" i="36"/>
  <c r="BJ22" i="36"/>
  <c r="BI22" i="36"/>
  <c r="BH22" i="36"/>
  <c r="BG22" i="36"/>
  <c r="BF22" i="36"/>
  <c r="BE22" i="36"/>
  <c r="BD22" i="36"/>
  <c r="BC22" i="36"/>
  <c r="BB22" i="36"/>
  <c r="BA22" i="36"/>
  <c r="AZ22" i="36"/>
  <c r="AY22" i="36"/>
  <c r="AX22" i="36"/>
  <c r="AW22" i="36"/>
  <c r="AV22" i="36"/>
  <c r="AU22" i="36"/>
  <c r="AT22" i="36"/>
  <c r="AS22" i="36"/>
  <c r="AR22" i="36"/>
  <c r="AQ22" i="36"/>
  <c r="AP22" i="36"/>
  <c r="AO22" i="36"/>
  <c r="AN22" i="36"/>
  <c r="AM22" i="36"/>
  <c r="AL22" i="36"/>
  <c r="AK22" i="36"/>
  <c r="AJ22" i="36"/>
  <c r="AI22" i="36"/>
  <c r="AH22" i="36"/>
  <c r="AG22" i="36"/>
  <c r="AF22" i="36"/>
  <c r="AE22" i="36"/>
  <c r="AD22" i="36"/>
  <c r="AC22" i="36"/>
  <c r="AB22" i="36"/>
  <c r="AA22" i="36"/>
  <c r="Z22" i="36"/>
  <c r="Y22" i="36"/>
  <c r="X22" i="36"/>
  <c r="W22" i="36"/>
  <c r="V22" i="36"/>
  <c r="U22" i="36"/>
  <c r="T22" i="36"/>
  <c r="S22" i="36"/>
  <c r="R22" i="36"/>
  <c r="Q22" i="36"/>
  <c r="P22" i="36"/>
  <c r="O22" i="36"/>
  <c r="N22" i="36"/>
  <c r="M22" i="36"/>
  <c r="L22" i="36"/>
  <c r="K22" i="36"/>
  <c r="J22" i="36"/>
  <c r="I22" i="36"/>
  <c r="H22" i="36"/>
  <c r="G22" i="36"/>
  <c r="BK21" i="36"/>
  <c r="BJ21" i="36"/>
  <c r="BI21" i="36"/>
  <c r="BH21" i="36"/>
  <c r="BG21" i="36"/>
  <c r="BF21" i="36"/>
  <c r="BE21" i="36"/>
  <c r="BD21" i="36"/>
  <c r="BC21" i="36"/>
  <c r="BB21" i="36"/>
  <c r="BA21" i="36"/>
  <c r="AZ21" i="36"/>
  <c r="AY21" i="36"/>
  <c r="AX21" i="36"/>
  <c r="AW21" i="36"/>
  <c r="AV21" i="36"/>
  <c r="AU21" i="36"/>
  <c r="AT21" i="36"/>
  <c r="AS21" i="36"/>
  <c r="AR21" i="36"/>
  <c r="AQ21" i="36"/>
  <c r="AP21" i="36"/>
  <c r="AO21" i="36"/>
  <c r="AN21" i="36"/>
  <c r="AM21" i="36"/>
  <c r="AL21" i="36"/>
  <c r="AK21" i="36"/>
  <c r="AJ21" i="36"/>
  <c r="AI21" i="36"/>
  <c r="AH21" i="36"/>
  <c r="AG21" i="36"/>
  <c r="AF21" i="36"/>
  <c r="AE21" i="36"/>
  <c r="AD21" i="36"/>
  <c r="AC21" i="36"/>
  <c r="AB21" i="36"/>
  <c r="AA21" i="36"/>
  <c r="Z21" i="36"/>
  <c r="Y21" i="36"/>
  <c r="X21" i="36"/>
  <c r="W21" i="36"/>
  <c r="V21" i="36"/>
  <c r="U21" i="36"/>
  <c r="T21" i="36"/>
  <c r="S21" i="36"/>
  <c r="R21" i="36"/>
  <c r="Q21" i="36"/>
  <c r="P21" i="36"/>
  <c r="O21" i="36"/>
  <c r="N21" i="36"/>
  <c r="M21" i="36"/>
  <c r="L21" i="36"/>
  <c r="K21" i="36"/>
  <c r="J21" i="36"/>
  <c r="I21" i="36"/>
  <c r="H21" i="36"/>
  <c r="G21" i="36"/>
  <c r="BK20" i="36"/>
  <c r="BJ20" i="36"/>
  <c r="BI20" i="36"/>
  <c r="BH20" i="36"/>
  <c r="BG20" i="36"/>
  <c r="BF20" i="36"/>
  <c r="BE20" i="36"/>
  <c r="BD20" i="36"/>
  <c r="BC20" i="36"/>
  <c r="BB20" i="36"/>
  <c r="BA20" i="36"/>
  <c r="AZ20" i="36"/>
  <c r="AY20" i="36"/>
  <c r="AX20" i="36"/>
  <c r="AW20" i="36"/>
  <c r="AV20" i="36"/>
  <c r="AU20" i="36"/>
  <c r="AT20" i="36"/>
  <c r="AS20" i="36"/>
  <c r="AR20" i="36"/>
  <c r="AQ20" i="36"/>
  <c r="AP20" i="36"/>
  <c r="AO20" i="36"/>
  <c r="AN20" i="36"/>
  <c r="AM20" i="36"/>
  <c r="AL20" i="36"/>
  <c r="AK20" i="36"/>
  <c r="AJ20" i="36"/>
  <c r="AI20" i="36"/>
  <c r="AH20" i="36"/>
  <c r="AG20" i="36"/>
  <c r="AF20" i="36"/>
  <c r="AE20" i="36"/>
  <c r="AD20" i="36"/>
  <c r="AC20" i="36"/>
  <c r="AB20" i="36"/>
  <c r="AA20" i="36"/>
  <c r="Z20" i="36"/>
  <c r="Y20" i="36"/>
  <c r="X20" i="36"/>
  <c r="W20" i="36"/>
  <c r="V20" i="36"/>
  <c r="U20" i="36"/>
  <c r="T20" i="36"/>
  <c r="S20" i="36"/>
  <c r="R20" i="36"/>
  <c r="Q20" i="36"/>
  <c r="P20" i="36"/>
  <c r="O20" i="36"/>
  <c r="N20" i="36"/>
  <c r="M20" i="36"/>
  <c r="L20" i="36"/>
  <c r="K20" i="36"/>
  <c r="J20" i="36"/>
  <c r="I20" i="36"/>
  <c r="H20" i="36"/>
  <c r="G20" i="36"/>
  <c r="BK19" i="36"/>
  <c r="BJ19" i="36"/>
  <c r="BI19" i="36"/>
  <c r="BH19" i="36"/>
  <c r="BG19" i="36"/>
  <c r="BF19" i="36"/>
  <c r="BE19" i="36"/>
  <c r="BD19" i="36"/>
  <c r="BC19" i="36"/>
  <c r="BB19" i="36"/>
  <c r="BA19" i="36"/>
  <c r="AZ19" i="36"/>
  <c r="AY19" i="36"/>
  <c r="AX19" i="36"/>
  <c r="AW19" i="36"/>
  <c r="AV19" i="36"/>
  <c r="AU19" i="36"/>
  <c r="AT19" i="36"/>
  <c r="AS19" i="36"/>
  <c r="AR19" i="36"/>
  <c r="AQ19" i="36"/>
  <c r="AP19" i="36"/>
  <c r="AO19" i="36"/>
  <c r="AN19" i="36"/>
  <c r="AM19" i="36"/>
  <c r="AL19" i="36"/>
  <c r="AK19" i="36"/>
  <c r="AJ19" i="36"/>
  <c r="AI19" i="36"/>
  <c r="AH19" i="36"/>
  <c r="AG19" i="36"/>
  <c r="AF19" i="36"/>
  <c r="AE19" i="36"/>
  <c r="AD19" i="36"/>
  <c r="AC19" i="36"/>
  <c r="AB19" i="36"/>
  <c r="AA19" i="36"/>
  <c r="Z19" i="36"/>
  <c r="Y19" i="36"/>
  <c r="X19" i="36"/>
  <c r="W19" i="36"/>
  <c r="V19" i="36"/>
  <c r="U19" i="36"/>
  <c r="T19" i="36"/>
  <c r="S19" i="36"/>
  <c r="R19" i="36"/>
  <c r="Q19" i="36"/>
  <c r="P19" i="36"/>
  <c r="O19" i="36"/>
  <c r="N19" i="36"/>
  <c r="M19" i="36"/>
  <c r="L19" i="36"/>
  <c r="K19" i="36"/>
  <c r="J19" i="36"/>
  <c r="I19" i="36"/>
  <c r="H19" i="36"/>
  <c r="G19" i="36"/>
  <c r="BK18" i="36"/>
  <c r="BJ18" i="36"/>
  <c r="BI18" i="36"/>
  <c r="BH18" i="36"/>
  <c r="BG18" i="36"/>
  <c r="BF18" i="36"/>
  <c r="BE18" i="36"/>
  <c r="BD18" i="36"/>
  <c r="BC18" i="36"/>
  <c r="BB18" i="36"/>
  <c r="BA18" i="36"/>
  <c r="AZ18" i="36"/>
  <c r="AY18" i="36"/>
  <c r="AX18" i="36"/>
  <c r="AW18" i="36"/>
  <c r="AV18" i="36"/>
  <c r="AU18" i="36"/>
  <c r="AT18" i="36"/>
  <c r="AS18" i="36"/>
  <c r="AR18" i="36"/>
  <c r="AQ18" i="36"/>
  <c r="AP18" i="36"/>
  <c r="AO18" i="36"/>
  <c r="AN18" i="36"/>
  <c r="AM18" i="36"/>
  <c r="AL18" i="36"/>
  <c r="AK18" i="36"/>
  <c r="AJ18" i="36"/>
  <c r="AI18" i="36"/>
  <c r="AH18" i="36"/>
  <c r="AG18" i="36"/>
  <c r="AF18" i="36"/>
  <c r="AE18" i="36"/>
  <c r="AD18" i="36"/>
  <c r="AC18" i="36"/>
  <c r="AB18" i="36"/>
  <c r="AA18" i="36"/>
  <c r="Z18" i="36"/>
  <c r="Y18" i="36"/>
  <c r="X18" i="36"/>
  <c r="W18" i="36"/>
  <c r="V18" i="36"/>
  <c r="U18" i="36"/>
  <c r="T18" i="36"/>
  <c r="S18" i="36"/>
  <c r="R18" i="36"/>
  <c r="Q18" i="36"/>
  <c r="P18" i="36"/>
  <c r="O18" i="36"/>
  <c r="N18" i="36"/>
  <c r="M18" i="36"/>
  <c r="L18" i="36"/>
  <c r="K18" i="36"/>
  <c r="J18" i="36"/>
  <c r="I18" i="36"/>
  <c r="H18" i="36"/>
  <c r="G18" i="36"/>
  <c r="BK17" i="36"/>
  <c r="BJ17" i="36"/>
  <c r="BI17" i="36"/>
  <c r="BH17" i="36"/>
  <c r="BG17" i="36"/>
  <c r="BF17" i="36"/>
  <c r="BE17" i="36"/>
  <c r="BD17" i="36"/>
  <c r="BC17" i="36"/>
  <c r="BB17" i="36"/>
  <c r="BA17" i="36"/>
  <c r="AZ17" i="36"/>
  <c r="AY17" i="36"/>
  <c r="AX17" i="36"/>
  <c r="AW17" i="36"/>
  <c r="AV17" i="36"/>
  <c r="AU17" i="36"/>
  <c r="AT17" i="36"/>
  <c r="AS17" i="36"/>
  <c r="AR17" i="36"/>
  <c r="AQ17" i="36"/>
  <c r="AP17" i="36"/>
  <c r="AO17" i="36"/>
  <c r="AN17" i="36"/>
  <c r="AM17" i="36"/>
  <c r="AL17" i="36"/>
  <c r="AK17" i="36"/>
  <c r="AJ17" i="36"/>
  <c r="AI17" i="36"/>
  <c r="AH17" i="36"/>
  <c r="AG17" i="36"/>
  <c r="AF17" i="36"/>
  <c r="AE17" i="36"/>
  <c r="AD17" i="36"/>
  <c r="AC17" i="36"/>
  <c r="AB17" i="36"/>
  <c r="AA17" i="36"/>
  <c r="Z17" i="36"/>
  <c r="Y17" i="36"/>
  <c r="X17" i="36"/>
  <c r="W17" i="36"/>
  <c r="V17" i="36"/>
  <c r="U17" i="36"/>
  <c r="T17" i="36"/>
  <c r="S17" i="36"/>
  <c r="R17" i="36"/>
  <c r="Q17" i="36"/>
  <c r="P17" i="36"/>
  <c r="O17" i="36"/>
  <c r="N17" i="36"/>
  <c r="M17" i="36"/>
  <c r="L17" i="36"/>
  <c r="K17" i="36"/>
  <c r="J17" i="36"/>
  <c r="I17" i="36"/>
  <c r="H17" i="36"/>
  <c r="G17" i="36"/>
  <c r="BK16" i="36"/>
  <c r="BJ16" i="36"/>
  <c r="BI16" i="36"/>
  <c r="BH16" i="36"/>
  <c r="BG16" i="36"/>
  <c r="BF16" i="36"/>
  <c r="BE16" i="36"/>
  <c r="BD16" i="36"/>
  <c r="BC16" i="36"/>
  <c r="BB16" i="36"/>
  <c r="BA16" i="36"/>
  <c r="AZ16" i="36"/>
  <c r="AY16" i="36"/>
  <c r="AX16" i="36"/>
  <c r="AW16" i="36"/>
  <c r="AV16" i="36"/>
  <c r="AU16" i="36"/>
  <c r="AT16" i="36"/>
  <c r="AS16" i="36"/>
  <c r="AR16" i="36"/>
  <c r="AQ16" i="36"/>
  <c r="AP16" i="36"/>
  <c r="AO16" i="36"/>
  <c r="AN16" i="36"/>
  <c r="AM16" i="36"/>
  <c r="AL16" i="36"/>
  <c r="AK16" i="36"/>
  <c r="AJ16" i="36"/>
  <c r="AI16" i="36"/>
  <c r="AH16" i="36"/>
  <c r="AG16" i="36"/>
  <c r="AF16" i="36"/>
  <c r="AE16" i="36"/>
  <c r="AD16" i="36"/>
  <c r="AC16" i="36"/>
  <c r="AB16" i="36"/>
  <c r="AA16" i="36"/>
  <c r="Z16" i="36"/>
  <c r="Y16" i="36"/>
  <c r="X16" i="36"/>
  <c r="W16" i="36"/>
  <c r="V16" i="36"/>
  <c r="U16" i="36"/>
  <c r="T16" i="36"/>
  <c r="S16" i="36"/>
  <c r="R16" i="36"/>
  <c r="Q16" i="36"/>
  <c r="P16" i="36"/>
  <c r="O16" i="36"/>
  <c r="N16" i="36"/>
  <c r="M16" i="36"/>
  <c r="L16" i="36"/>
  <c r="K16" i="36"/>
  <c r="J16" i="36"/>
  <c r="I16" i="36"/>
  <c r="H16" i="36"/>
  <c r="BK15" i="36"/>
  <c r="BJ15" i="36"/>
  <c r="BI15" i="36"/>
  <c r="BH15" i="36"/>
  <c r="BG15" i="36"/>
  <c r="BF15" i="36"/>
  <c r="BE15" i="36"/>
  <c r="BD15" i="36"/>
  <c r="BC15" i="36"/>
  <c r="BB15" i="36"/>
  <c r="BA15" i="36"/>
  <c r="AZ15" i="36"/>
  <c r="AY15" i="36"/>
  <c r="AX15" i="36"/>
  <c r="AW15" i="36"/>
  <c r="AV15" i="36"/>
  <c r="AU15" i="36"/>
  <c r="AT15" i="36"/>
  <c r="AS15" i="36"/>
  <c r="AR15" i="36"/>
  <c r="AQ15" i="36"/>
  <c r="AP15" i="36"/>
  <c r="AO15" i="36"/>
  <c r="AN15" i="36"/>
  <c r="AM15" i="36"/>
  <c r="AL15" i="36"/>
  <c r="AK15" i="36"/>
  <c r="AJ15" i="36"/>
  <c r="AI15" i="36"/>
  <c r="AH15" i="36"/>
  <c r="AG15" i="36"/>
  <c r="AF15" i="36"/>
  <c r="AE15" i="36"/>
  <c r="AD15" i="36"/>
  <c r="AC15" i="36"/>
  <c r="AB15" i="36"/>
  <c r="AA15" i="36"/>
  <c r="Z15" i="36"/>
  <c r="Y15" i="36"/>
  <c r="X15" i="36"/>
  <c r="W15" i="36"/>
  <c r="V15" i="36"/>
  <c r="U15" i="36"/>
  <c r="T15" i="36"/>
  <c r="S15" i="36"/>
  <c r="R15" i="36"/>
  <c r="Q15" i="36"/>
  <c r="P15" i="36"/>
  <c r="O15" i="36"/>
  <c r="N15" i="36"/>
  <c r="M15" i="36"/>
  <c r="L15" i="36"/>
  <c r="K15" i="36"/>
  <c r="J15" i="36"/>
  <c r="I15" i="36"/>
  <c r="H15" i="36"/>
  <c r="BK14" i="36"/>
  <c r="BJ14" i="36"/>
  <c r="BI14" i="36"/>
  <c r="BH14" i="36"/>
  <c r="BG14" i="36"/>
  <c r="BF14" i="36"/>
  <c r="BE14" i="36"/>
  <c r="BD14" i="36"/>
  <c r="BC14" i="36"/>
  <c r="BB14" i="36"/>
  <c r="BA14" i="36"/>
  <c r="AZ14" i="36"/>
  <c r="AY14" i="36"/>
  <c r="AX14" i="36"/>
  <c r="AW14" i="36"/>
  <c r="AV14" i="36"/>
  <c r="AU14" i="36"/>
  <c r="AT14" i="36"/>
  <c r="AS14" i="36"/>
  <c r="AR14" i="36"/>
  <c r="AQ14" i="36"/>
  <c r="AP14" i="36"/>
  <c r="AO14" i="36"/>
  <c r="AN14" i="36"/>
  <c r="AM14" i="36"/>
  <c r="AL14" i="36"/>
  <c r="AK14" i="36"/>
  <c r="AJ14" i="36"/>
  <c r="AI14" i="36"/>
  <c r="AH14" i="36"/>
  <c r="AG14" i="36"/>
  <c r="AF14" i="36"/>
  <c r="AE14" i="36"/>
  <c r="AD14" i="36"/>
  <c r="AC14" i="36"/>
  <c r="AB14" i="36"/>
  <c r="AA14" i="36"/>
  <c r="Z14" i="36"/>
  <c r="Y14" i="36"/>
  <c r="X14" i="36"/>
  <c r="W14" i="36"/>
  <c r="V14" i="36"/>
  <c r="U14" i="36"/>
  <c r="T14" i="36"/>
  <c r="S14" i="36"/>
  <c r="R14" i="36"/>
  <c r="Q14" i="36"/>
  <c r="P14" i="36"/>
  <c r="O14" i="36"/>
  <c r="N14" i="36"/>
  <c r="M14" i="36"/>
  <c r="L14" i="36"/>
  <c r="K14" i="36"/>
  <c r="J14" i="36"/>
  <c r="I14" i="36"/>
  <c r="H14" i="36"/>
  <c r="BK13" i="36"/>
  <c r="BJ13" i="36"/>
  <c r="BI13" i="36"/>
  <c r="BH13" i="36"/>
  <c r="BG13" i="36"/>
  <c r="BF13" i="36"/>
  <c r="BE13" i="36"/>
  <c r="BD13" i="36"/>
  <c r="BC13" i="36"/>
  <c r="BB13" i="36"/>
  <c r="BA13" i="36"/>
  <c r="AZ13" i="36"/>
  <c r="AY13" i="36"/>
  <c r="AX13" i="36"/>
  <c r="AW13" i="36"/>
  <c r="AV13" i="36"/>
  <c r="AU13" i="36"/>
  <c r="AT13" i="36"/>
  <c r="AS13" i="36"/>
  <c r="AR13" i="36"/>
  <c r="AQ13" i="36"/>
  <c r="AP13" i="36"/>
  <c r="AO13" i="36"/>
  <c r="AN13" i="36"/>
  <c r="AM13" i="36"/>
  <c r="AL13" i="36"/>
  <c r="AK13" i="36"/>
  <c r="AJ13" i="36"/>
  <c r="AI13" i="36"/>
  <c r="AH13" i="36"/>
  <c r="AG13" i="36"/>
  <c r="AF13" i="36"/>
  <c r="AE13" i="36"/>
  <c r="AD13" i="36"/>
  <c r="AC13" i="36"/>
  <c r="AB13" i="36"/>
  <c r="AA13" i="36"/>
  <c r="Z13" i="36"/>
  <c r="Y13" i="36"/>
  <c r="X13" i="36"/>
  <c r="W13" i="36"/>
  <c r="V13" i="36"/>
  <c r="U13" i="36"/>
  <c r="T13" i="36"/>
  <c r="S13" i="36"/>
  <c r="R13" i="36"/>
  <c r="Q13" i="36"/>
  <c r="P13" i="36"/>
  <c r="O13" i="36"/>
  <c r="N13" i="36"/>
  <c r="M13" i="36"/>
  <c r="L13" i="36"/>
  <c r="K13" i="36"/>
  <c r="J13" i="36"/>
  <c r="I13" i="36"/>
  <c r="H13" i="36"/>
  <c r="BK12" i="36"/>
  <c r="BJ12" i="36"/>
  <c r="BI12" i="36"/>
  <c r="BH12" i="36"/>
  <c r="BG12" i="36"/>
  <c r="BF12" i="36"/>
  <c r="BE12" i="36"/>
  <c r="BD12" i="36"/>
  <c r="BC12" i="36"/>
  <c r="BB12" i="36"/>
  <c r="BA12" i="36"/>
  <c r="AZ12" i="36"/>
  <c r="AY12" i="36"/>
  <c r="AX12" i="36"/>
  <c r="AW12" i="36"/>
  <c r="AV12" i="36"/>
  <c r="AU12" i="36"/>
  <c r="AT12" i="36"/>
  <c r="AS12" i="36"/>
  <c r="AR12" i="36"/>
  <c r="AQ12" i="36"/>
  <c r="AP12" i="36"/>
  <c r="AO12" i="36"/>
  <c r="AN12" i="36"/>
  <c r="AM12" i="36"/>
  <c r="AL12" i="36"/>
  <c r="AK12" i="36"/>
  <c r="AJ12" i="36"/>
  <c r="AI12" i="36"/>
  <c r="AH12" i="36"/>
  <c r="AG12" i="36"/>
  <c r="AF12" i="36"/>
  <c r="AE12" i="36"/>
  <c r="AD12" i="36"/>
  <c r="AC12" i="36"/>
  <c r="AB12" i="36"/>
  <c r="AA12" i="36"/>
  <c r="Z12" i="36"/>
  <c r="Y12" i="36"/>
  <c r="X12" i="36"/>
  <c r="W12" i="36"/>
  <c r="V12" i="36"/>
  <c r="U12" i="36"/>
  <c r="T12" i="36"/>
  <c r="S12" i="36"/>
  <c r="R12" i="36"/>
  <c r="Q12" i="36"/>
  <c r="P12" i="36"/>
  <c r="O12" i="36"/>
  <c r="N12" i="36"/>
  <c r="M12" i="36"/>
  <c r="L12" i="36"/>
  <c r="K12" i="36"/>
  <c r="J12" i="36"/>
  <c r="I12" i="36"/>
  <c r="H12" i="36"/>
  <c r="BK11" i="36"/>
  <c r="BJ11" i="36"/>
  <c r="BI11" i="36"/>
  <c r="BH11" i="36"/>
  <c r="BG11" i="36"/>
  <c r="BF11" i="36"/>
  <c r="BE11" i="36"/>
  <c r="BD11" i="36"/>
  <c r="BC11" i="36"/>
  <c r="BB11" i="36"/>
  <c r="BA11" i="36"/>
  <c r="AZ11" i="36"/>
  <c r="AY11" i="36"/>
  <c r="AX11" i="36"/>
  <c r="AW11" i="36"/>
  <c r="AV11" i="36"/>
  <c r="AU11" i="36"/>
  <c r="AT11" i="36"/>
  <c r="AS11" i="36"/>
  <c r="AR11" i="36"/>
  <c r="AQ11" i="36"/>
  <c r="AP11" i="36"/>
  <c r="AO11" i="36"/>
  <c r="AN11" i="36"/>
  <c r="AM11" i="36"/>
  <c r="AL11" i="36"/>
  <c r="AK11" i="36"/>
  <c r="AJ11" i="36"/>
  <c r="AI11" i="36"/>
  <c r="AH11" i="36"/>
  <c r="AG11" i="36"/>
  <c r="AF11" i="36"/>
  <c r="AE11" i="36"/>
  <c r="AD11" i="36"/>
  <c r="AC11" i="36"/>
  <c r="AB11" i="36"/>
  <c r="AA11" i="36"/>
  <c r="Z11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BK10" i="36"/>
  <c r="BJ10" i="36"/>
  <c r="BI10" i="36"/>
  <c r="BH10" i="36"/>
  <c r="BG10" i="36"/>
  <c r="BF10" i="36"/>
  <c r="BE10" i="36"/>
  <c r="BD10" i="36"/>
  <c r="BC10" i="36"/>
  <c r="BB10" i="36"/>
  <c r="BA10" i="36"/>
  <c r="AZ10" i="36"/>
  <c r="AY10" i="36"/>
  <c r="AX10" i="36"/>
  <c r="AW10" i="36"/>
  <c r="AV10" i="36"/>
  <c r="AU10" i="36"/>
  <c r="AT10" i="36"/>
  <c r="AS10" i="36"/>
  <c r="AR10" i="36"/>
  <c r="AQ10" i="36"/>
  <c r="AP10" i="36"/>
  <c r="AO10" i="36"/>
  <c r="AN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Z10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BK9" i="36"/>
  <c r="BJ9" i="36"/>
  <c r="BI9" i="36"/>
  <c r="BH9" i="36"/>
  <c r="BG9" i="36"/>
  <c r="BF9" i="36"/>
  <c r="BE9" i="36"/>
  <c r="BD9" i="36"/>
  <c r="BC9" i="36"/>
  <c r="BB9" i="36"/>
  <c r="BA9" i="36"/>
  <c r="AZ9" i="36"/>
  <c r="AY9" i="36"/>
  <c r="AX9" i="36"/>
  <c r="AW9" i="36"/>
  <c r="AV9" i="36"/>
  <c r="AU9" i="36"/>
  <c r="AT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BK8" i="36"/>
  <c r="BJ8" i="36"/>
  <c r="BI8" i="36"/>
  <c r="BH8" i="36"/>
  <c r="BG8" i="36"/>
  <c r="BF8" i="36"/>
  <c r="BE8" i="36"/>
  <c r="BD8" i="36"/>
  <c r="BC8" i="36"/>
  <c r="BB8" i="36"/>
  <c r="BA8" i="36"/>
  <c r="AZ8" i="36"/>
  <c r="AY8" i="36"/>
  <c r="AX8" i="36"/>
  <c r="AW8" i="36"/>
  <c r="AV8" i="36"/>
  <c r="AU8" i="36"/>
  <c r="AT8" i="36"/>
  <c r="AS8" i="36"/>
  <c r="AR8" i="36"/>
  <c r="AQ8" i="36"/>
  <c r="AP8" i="36"/>
  <c r="AO8" i="36"/>
  <c r="AN8" i="36"/>
  <c r="AM8" i="36"/>
  <c r="AL8" i="36"/>
  <c r="AK8" i="36"/>
  <c r="AJ8" i="36"/>
  <c r="AI8" i="36"/>
  <c r="AH8" i="36"/>
  <c r="AG8" i="36"/>
  <c r="AF8" i="36"/>
  <c r="AE8" i="36"/>
  <c r="AD8" i="36"/>
  <c r="AC8" i="36"/>
  <c r="AB8" i="36"/>
  <c r="AA8" i="36"/>
  <c r="Z8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BK7" i="36"/>
  <c r="BJ7" i="36"/>
  <c r="BI7" i="36"/>
  <c r="BH7" i="36"/>
  <c r="BG7" i="36"/>
  <c r="BF7" i="36"/>
  <c r="BE7" i="36"/>
  <c r="BD7" i="36"/>
  <c r="BC7" i="36"/>
  <c r="BB7" i="36"/>
  <c r="BA7" i="36"/>
  <c r="AZ7" i="36"/>
  <c r="AY7" i="36"/>
  <c r="AX7" i="36"/>
  <c r="AW7" i="36"/>
  <c r="AV7" i="36"/>
  <c r="AU7" i="36"/>
  <c r="AT7" i="36"/>
  <c r="AS7" i="36"/>
  <c r="AR7" i="36"/>
  <c r="AQ7" i="36"/>
  <c r="AP7" i="36"/>
  <c r="AO7" i="36"/>
  <c r="AN7" i="36"/>
  <c r="AM7" i="36"/>
  <c r="AL7" i="36"/>
  <c r="AK7" i="36"/>
  <c r="AJ7" i="36"/>
  <c r="AI7" i="36"/>
  <c r="AH7" i="36"/>
  <c r="AG7" i="36"/>
  <c r="AF7" i="36"/>
  <c r="AE7" i="36"/>
  <c r="AD7" i="36"/>
  <c r="AC7" i="36"/>
  <c r="AB7" i="36"/>
  <c r="AA7" i="36"/>
  <c r="Z7" i="36"/>
  <c r="Y7" i="36"/>
  <c r="X7" i="36"/>
  <c r="W7" i="36"/>
  <c r="V7" i="36"/>
  <c r="U7" i="36"/>
  <c r="T7" i="36"/>
  <c r="S7" i="36"/>
  <c r="R7" i="36"/>
  <c r="Q7" i="36"/>
  <c r="P7" i="36"/>
  <c r="O7" i="36"/>
  <c r="N7" i="36"/>
  <c r="M7" i="36"/>
  <c r="L7" i="36"/>
  <c r="K7" i="36"/>
  <c r="J7" i="36"/>
  <c r="I7" i="36"/>
  <c r="H7" i="36"/>
  <c r="BK6" i="36"/>
  <c r="BJ6" i="36"/>
  <c r="BI6" i="36"/>
  <c r="BH6" i="36"/>
  <c r="BG6" i="36"/>
  <c r="BF6" i="36"/>
  <c r="BE6" i="36"/>
  <c r="BD6" i="36"/>
  <c r="BC6" i="36"/>
  <c r="BB6" i="36"/>
  <c r="BA6" i="36"/>
  <c r="AZ6" i="36"/>
  <c r="AY6" i="36"/>
  <c r="AX6" i="36"/>
  <c r="AW6" i="36"/>
  <c r="AV6" i="36"/>
  <c r="AU6" i="36"/>
  <c r="AT6" i="36"/>
  <c r="AS6" i="36"/>
  <c r="AR6" i="36"/>
  <c r="AQ6" i="36"/>
  <c r="AP6" i="36"/>
  <c r="AO6" i="36"/>
  <c r="AN6" i="36"/>
  <c r="AM6" i="36"/>
  <c r="AL6" i="36"/>
  <c r="AK6" i="36"/>
  <c r="AJ6" i="36"/>
  <c r="AI6" i="36"/>
  <c r="AH6" i="36"/>
  <c r="AG6" i="36"/>
  <c r="AF6" i="36"/>
  <c r="AE6" i="36"/>
  <c r="AD6" i="36"/>
  <c r="AC6" i="36"/>
  <c r="AB6" i="36"/>
  <c r="AA6" i="36"/>
  <c r="Z6" i="36"/>
  <c r="Y6" i="36"/>
  <c r="X6" i="36"/>
  <c r="W6" i="36"/>
  <c r="V6" i="36"/>
  <c r="U6" i="36"/>
  <c r="T6" i="36"/>
  <c r="S6" i="36"/>
  <c r="R6" i="36"/>
  <c r="Q6" i="36"/>
  <c r="P6" i="36"/>
  <c r="O6" i="36"/>
  <c r="N6" i="36"/>
  <c r="M6" i="36"/>
  <c r="L6" i="36"/>
  <c r="K6" i="36"/>
  <c r="J6" i="36"/>
  <c r="I6" i="36"/>
  <c r="H6" i="36"/>
  <c r="K4" i="36"/>
  <c r="E4" i="36"/>
  <c r="BK3" i="36"/>
  <c r="BJ3" i="36"/>
  <c r="BI3" i="36"/>
  <c r="BH3" i="36"/>
  <c r="BG3" i="36"/>
  <c r="BF3" i="36"/>
  <c r="BE3" i="36"/>
  <c r="BD3" i="36"/>
  <c r="BC3" i="36"/>
  <c r="BB3" i="36"/>
  <c r="BA3" i="36"/>
  <c r="AZ3" i="36"/>
  <c r="AY3" i="36"/>
  <c r="AX3" i="36"/>
  <c r="AW3" i="36"/>
  <c r="AV3" i="36"/>
  <c r="AU3" i="36"/>
  <c r="AT3" i="36"/>
  <c r="AS3" i="36"/>
  <c r="AR3" i="36"/>
  <c r="AQ3" i="36"/>
  <c r="AP3" i="36"/>
  <c r="AO3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BK139" i="32" l="1"/>
  <c r="BJ139" i="32"/>
  <c r="BI139" i="32"/>
  <c r="BH139" i="32"/>
  <c r="BG139" i="32"/>
  <c r="BF139" i="32"/>
  <c r="BE139" i="32"/>
  <c r="BD139" i="32"/>
  <c r="BC139" i="32"/>
  <c r="BB139" i="32"/>
  <c r="BA139" i="32"/>
  <c r="AZ139" i="32"/>
  <c r="AY139" i="32"/>
  <c r="AX139" i="32"/>
  <c r="AW139" i="32"/>
  <c r="AV139" i="32"/>
  <c r="AU139" i="32"/>
  <c r="AT139" i="32"/>
  <c r="AS139" i="32"/>
  <c r="AR139" i="32"/>
  <c r="AQ139" i="32"/>
  <c r="AP139" i="32"/>
  <c r="AO139" i="32"/>
  <c r="AN139" i="32"/>
  <c r="AM139" i="32"/>
  <c r="AL139" i="32"/>
  <c r="AK139" i="32"/>
  <c r="AJ139" i="32"/>
  <c r="AI139" i="32"/>
  <c r="AH139" i="32"/>
  <c r="AG139" i="32"/>
  <c r="AF139" i="32"/>
  <c r="AE139" i="32"/>
  <c r="AD139" i="32"/>
  <c r="AC139" i="32"/>
  <c r="AB139" i="32"/>
  <c r="AA139" i="32"/>
  <c r="Z139" i="32"/>
  <c r="Y139" i="32"/>
  <c r="X139" i="32"/>
  <c r="W139" i="32"/>
  <c r="V139" i="32"/>
  <c r="U139" i="32"/>
  <c r="T139" i="32"/>
  <c r="S139" i="32"/>
  <c r="R139" i="32"/>
  <c r="Q139" i="32"/>
  <c r="P139" i="32"/>
  <c r="O139" i="32"/>
  <c r="N139" i="32"/>
  <c r="M139" i="32"/>
  <c r="L139" i="32"/>
  <c r="BK138" i="32"/>
  <c r="BJ138" i="32"/>
  <c r="BI138" i="32"/>
  <c r="BH138" i="32"/>
  <c r="BG138" i="32"/>
  <c r="BF138" i="32"/>
  <c r="BE138" i="32"/>
  <c r="BD138" i="32"/>
  <c r="BC138" i="32"/>
  <c r="BB138" i="32"/>
  <c r="BA138" i="32"/>
  <c r="AZ138" i="32"/>
  <c r="AY138" i="32"/>
  <c r="AX138" i="32"/>
  <c r="AW138" i="32"/>
  <c r="AV138" i="32"/>
  <c r="AU138" i="32"/>
  <c r="AT138" i="32"/>
  <c r="AS138" i="32"/>
  <c r="AR138" i="32"/>
  <c r="AQ138" i="32"/>
  <c r="AP138" i="32"/>
  <c r="AO138" i="32"/>
  <c r="AN138" i="32"/>
  <c r="AM138" i="32"/>
  <c r="AL138" i="32"/>
  <c r="AK138" i="32"/>
  <c r="AJ138" i="32"/>
  <c r="AI138" i="32"/>
  <c r="AH138" i="32"/>
  <c r="AG138" i="32"/>
  <c r="AF138" i="32"/>
  <c r="AE138" i="32"/>
  <c r="AD138" i="32"/>
  <c r="AC138" i="32"/>
  <c r="AB138" i="32"/>
  <c r="AA138" i="32"/>
  <c r="Z138" i="32"/>
  <c r="Y138" i="32"/>
  <c r="X138" i="32"/>
  <c r="W138" i="32"/>
  <c r="V138" i="32"/>
  <c r="U138" i="32"/>
  <c r="T138" i="32"/>
  <c r="S138" i="32"/>
  <c r="R138" i="32"/>
  <c r="Q138" i="32"/>
  <c r="P138" i="32"/>
  <c r="O138" i="32"/>
  <c r="N138" i="32"/>
  <c r="M138" i="32"/>
  <c r="L138" i="32"/>
  <c r="BK137" i="32"/>
  <c r="BJ137" i="32"/>
  <c r="BI137" i="32"/>
  <c r="BH137" i="32"/>
  <c r="BG137" i="32"/>
  <c r="BF137" i="32"/>
  <c r="BE137" i="32"/>
  <c r="BD137" i="32"/>
  <c r="BC137" i="32"/>
  <c r="BB137" i="32"/>
  <c r="BA137" i="32"/>
  <c r="AZ137" i="32"/>
  <c r="AY137" i="32"/>
  <c r="AX137" i="32"/>
  <c r="AW137" i="32"/>
  <c r="AV137" i="32"/>
  <c r="AU137" i="32"/>
  <c r="AT137" i="32"/>
  <c r="AS137" i="32"/>
  <c r="AR137" i="32"/>
  <c r="AQ137" i="32"/>
  <c r="AP137" i="32"/>
  <c r="AO137" i="32"/>
  <c r="AN137" i="32"/>
  <c r="AM137" i="32"/>
  <c r="AL137" i="32"/>
  <c r="AK137" i="32"/>
  <c r="AJ137" i="32"/>
  <c r="AI137" i="32"/>
  <c r="AH137" i="32"/>
  <c r="AG137" i="32"/>
  <c r="AF137" i="32"/>
  <c r="AE137" i="32"/>
  <c r="AD137" i="32"/>
  <c r="AC137" i="32"/>
  <c r="AB137" i="32"/>
  <c r="AA137" i="32"/>
  <c r="Z137" i="32"/>
  <c r="Y137" i="32"/>
  <c r="X137" i="32"/>
  <c r="W137" i="32"/>
  <c r="V137" i="32"/>
  <c r="U137" i="32"/>
  <c r="T137" i="32"/>
  <c r="S137" i="32"/>
  <c r="R137" i="32"/>
  <c r="Q137" i="32"/>
  <c r="P137" i="32"/>
  <c r="O137" i="32"/>
  <c r="N137" i="32"/>
  <c r="M137" i="32"/>
  <c r="L137" i="32"/>
  <c r="BK136" i="32"/>
  <c r="BJ136" i="32"/>
  <c r="BI136" i="32"/>
  <c r="BH136" i="32"/>
  <c r="BG136" i="32"/>
  <c r="BF136" i="32"/>
  <c r="BE136" i="32"/>
  <c r="BD136" i="32"/>
  <c r="BC136" i="32"/>
  <c r="BB136" i="32"/>
  <c r="BA136" i="32"/>
  <c r="AZ136" i="32"/>
  <c r="AY136" i="32"/>
  <c r="AX136" i="32"/>
  <c r="AW136" i="32"/>
  <c r="AV136" i="32"/>
  <c r="AU136" i="32"/>
  <c r="AT136" i="32"/>
  <c r="AS136" i="32"/>
  <c r="AR136" i="32"/>
  <c r="AQ136" i="32"/>
  <c r="AP136" i="32"/>
  <c r="AO136" i="32"/>
  <c r="AN136" i="32"/>
  <c r="AM136" i="32"/>
  <c r="AL136" i="32"/>
  <c r="AK136" i="32"/>
  <c r="AJ136" i="32"/>
  <c r="AI136" i="32"/>
  <c r="AH136" i="32"/>
  <c r="AG136" i="32"/>
  <c r="AF136" i="32"/>
  <c r="AE136" i="32"/>
  <c r="AD136" i="32"/>
  <c r="AC136" i="32"/>
  <c r="AB136" i="32"/>
  <c r="AA136" i="32"/>
  <c r="Z136" i="32"/>
  <c r="Y136" i="32"/>
  <c r="X136" i="32"/>
  <c r="W136" i="32"/>
  <c r="V136" i="32"/>
  <c r="U136" i="32"/>
  <c r="T136" i="32"/>
  <c r="S136" i="32"/>
  <c r="R136" i="32"/>
  <c r="Q136" i="32"/>
  <c r="P136" i="32"/>
  <c r="O136" i="32"/>
  <c r="N136" i="32"/>
  <c r="M136" i="32"/>
  <c r="L136" i="32"/>
  <c r="BK135" i="32"/>
  <c r="BJ135" i="32"/>
  <c r="BI135" i="32"/>
  <c r="BH135" i="32"/>
  <c r="BG135" i="32"/>
  <c r="BF135" i="32"/>
  <c r="BE135" i="32"/>
  <c r="BD135" i="32"/>
  <c r="BC135" i="32"/>
  <c r="BB135" i="32"/>
  <c r="BA135" i="32"/>
  <c r="AZ135" i="32"/>
  <c r="AY135" i="32"/>
  <c r="AX135" i="32"/>
  <c r="AW135" i="32"/>
  <c r="AV135" i="32"/>
  <c r="AU135" i="32"/>
  <c r="AT135" i="32"/>
  <c r="AS135" i="32"/>
  <c r="AR135" i="32"/>
  <c r="AQ135" i="32"/>
  <c r="AP135" i="32"/>
  <c r="AO135" i="32"/>
  <c r="AN135" i="32"/>
  <c r="AM135" i="32"/>
  <c r="AL135" i="32"/>
  <c r="AK135" i="32"/>
  <c r="AJ135" i="32"/>
  <c r="AI135" i="32"/>
  <c r="AH135" i="32"/>
  <c r="AG135" i="32"/>
  <c r="AF135" i="32"/>
  <c r="AE135" i="32"/>
  <c r="AD135" i="32"/>
  <c r="AC135" i="32"/>
  <c r="AB135" i="32"/>
  <c r="AA135" i="32"/>
  <c r="Z135" i="32"/>
  <c r="Y135" i="32"/>
  <c r="X135" i="32"/>
  <c r="W135" i="32"/>
  <c r="V135" i="32"/>
  <c r="U135" i="32"/>
  <c r="T135" i="32"/>
  <c r="S135" i="32"/>
  <c r="R135" i="32"/>
  <c r="Q135" i="32"/>
  <c r="P135" i="32"/>
  <c r="O135" i="32"/>
  <c r="N135" i="32"/>
  <c r="M135" i="32"/>
  <c r="L135" i="32"/>
  <c r="BK134" i="32"/>
  <c r="BJ134" i="32"/>
  <c r="BI134" i="32"/>
  <c r="BH134" i="32"/>
  <c r="BG134" i="32"/>
  <c r="BF134" i="32"/>
  <c r="BE134" i="32"/>
  <c r="BD134" i="32"/>
  <c r="BC134" i="32"/>
  <c r="BB134" i="32"/>
  <c r="BA134" i="32"/>
  <c r="AZ134" i="32"/>
  <c r="AY134" i="32"/>
  <c r="AX134" i="32"/>
  <c r="AW134" i="32"/>
  <c r="AV134" i="32"/>
  <c r="AU134" i="32"/>
  <c r="AT134" i="32"/>
  <c r="AS134" i="32"/>
  <c r="AR134" i="32"/>
  <c r="AQ134" i="32"/>
  <c r="AP134" i="32"/>
  <c r="AO134" i="32"/>
  <c r="AN134" i="32"/>
  <c r="AM134" i="32"/>
  <c r="AL134" i="32"/>
  <c r="AK134" i="32"/>
  <c r="AJ134" i="32"/>
  <c r="AI134" i="32"/>
  <c r="AH134" i="32"/>
  <c r="AG134" i="32"/>
  <c r="AF134" i="32"/>
  <c r="AE134" i="32"/>
  <c r="AD134" i="32"/>
  <c r="AC134" i="32"/>
  <c r="AB134" i="32"/>
  <c r="AA134" i="32"/>
  <c r="Z134" i="32"/>
  <c r="Y134" i="32"/>
  <c r="X134" i="32"/>
  <c r="W134" i="32"/>
  <c r="V134" i="32"/>
  <c r="U134" i="32"/>
  <c r="T134" i="32"/>
  <c r="S134" i="32"/>
  <c r="R134" i="32"/>
  <c r="Q134" i="32"/>
  <c r="P134" i="32"/>
  <c r="O134" i="32"/>
  <c r="N134" i="32"/>
  <c r="M134" i="32"/>
  <c r="L134" i="32"/>
  <c r="BK133" i="32"/>
  <c r="BJ133" i="32"/>
  <c r="BI133" i="32"/>
  <c r="BH133" i="32"/>
  <c r="BG133" i="32"/>
  <c r="BF133" i="32"/>
  <c r="BE133" i="32"/>
  <c r="BD133" i="32"/>
  <c r="BC133" i="32"/>
  <c r="BB133" i="32"/>
  <c r="BA133" i="32"/>
  <c r="AZ133" i="32"/>
  <c r="AY133" i="32"/>
  <c r="AX133" i="32"/>
  <c r="AW133" i="32"/>
  <c r="AV133" i="32"/>
  <c r="AU133" i="32"/>
  <c r="AT133" i="32"/>
  <c r="AS133" i="32"/>
  <c r="AR133" i="32"/>
  <c r="AQ133" i="32"/>
  <c r="AP133" i="32"/>
  <c r="AO133" i="32"/>
  <c r="AN133" i="32"/>
  <c r="AM133" i="32"/>
  <c r="AL133" i="32"/>
  <c r="AK133" i="32"/>
  <c r="AJ133" i="32"/>
  <c r="AI133" i="32"/>
  <c r="AH133" i="32"/>
  <c r="AG133" i="32"/>
  <c r="AF133" i="32"/>
  <c r="AE133" i="32"/>
  <c r="AD133" i="32"/>
  <c r="AC133" i="32"/>
  <c r="AB133" i="32"/>
  <c r="AA133" i="32"/>
  <c r="Z133" i="32"/>
  <c r="Y133" i="32"/>
  <c r="X133" i="32"/>
  <c r="W133" i="32"/>
  <c r="V133" i="32"/>
  <c r="U133" i="32"/>
  <c r="T133" i="32"/>
  <c r="S133" i="32"/>
  <c r="R133" i="32"/>
  <c r="Q133" i="32"/>
  <c r="P133" i="32"/>
  <c r="O133" i="32"/>
  <c r="N133" i="32"/>
  <c r="M133" i="32"/>
  <c r="L133" i="32"/>
  <c r="BK132" i="32"/>
  <c r="BJ132" i="32"/>
  <c r="BI132" i="32"/>
  <c r="BH132" i="32"/>
  <c r="BG132" i="32"/>
  <c r="BF132" i="32"/>
  <c r="BE132" i="32"/>
  <c r="BD132" i="32"/>
  <c r="BC132" i="32"/>
  <c r="BB132" i="32"/>
  <c r="BA132" i="32"/>
  <c r="AZ132" i="32"/>
  <c r="AY132" i="32"/>
  <c r="AX132" i="32"/>
  <c r="AW132" i="32"/>
  <c r="AV132" i="32"/>
  <c r="AU132" i="32"/>
  <c r="AT132" i="32"/>
  <c r="AS132" i="32"/>
  <c r="AR132" i="32"/>
  <c r="AQ132" i="32"/>
  <c r="AP132" i="32"/>
  <c r="AO132" i="32"/>
  <c r="AN132" i="32"/>
  <c r="AM132" i="32"/>
  <c r="AL132" i="32"/>
  <c r="AK132" i="32"/>
  <c r="AJ132" i="32"/>
  <c r="AI132" i="32"/>
  <c r="AH132" i="32"/>
  <c r="AG132" i="32"/>
  <c r="AF132" i="32"/>
  <c r="AE132" i="32"/>
  <c r="AD132" i="32"/>
  <c r="AC132" i="32"/>
  <c r="AB132" i="32"/>
  <c r="AA132" i="32"/>
  <c r="Z132" i="32"/>
  <c r="Y132" i="32"/>
  <c r="X132" i="32"/>
  <c r="W132" i="32"/>
  <c r="V132" i="32"/>
  <c r="U132" i="32"/>
  <c r="T132" i="32"/>
  <c r="S132" i="32"/>
  <c r="R132" i="32"/>
  <c r="Q132" i="32"/>
  <c r="P132" i="32"/>
  <c r="O132" i="32"/>
  <c r="N132" i="32"/>
  <c r="M132" i="32"/>
  <c r="L132" i="32"/>
  <c r="BK131" i="32"/>
  <c r="BJ131" i="32"/>
  <c r="BI131" i="32"/>
  <c r="BH131" i="32"/>
  <c r="BG131" i="32"/>
  <c r="BF131" i="32"/>
  <c r="BE131" i="32"/>
  <c r="BD131" i="32"/>
  <c r="BC131" i="32"/>
  <c r="BB131" i="32"/>
  <c r="BA131" i="32"/>
  <c r="AZ131" i="32"/>
  <c r="AY131" i="32"/>
  <c r="AX131" i="32"/>
  <c r="AW131" i="32"/>
  <c r="AV131" i="32"/>
  <c r="AU131" i="32"/>
  <c r="AT131" i="32"/>
  <c r="AS131" i="32"/>
  <c r="AR131" i="32"/>
  <c r="AQ131" i="32"/>
  <c r="AP131" i="32"/>
  <c r="AO131" i="32"/>
  <c r="AN131" i="32"/>
  <c r="AM131" i="32"/>
  <c r="AL131" i="32"/>
  <c r="AK131" i="32"/>
  <c r="AJ131" i="32"/>
  <c r="AI131" i="32"/>
  <c r="AH131" i="32"/>
  <c r="AG131" i="32"/>
  <c r="AF131" i="32"/>
  <c r="AE131" i="32"/>
  <c r="AD131" i="32"/>
  <c r="AC131" i="32"/>
  <c r="AB131" i="32"/>
  <c r="AA131" i="32"/>
  <c r="Z131" i="32"/>
  <c r="Y131" i="32"/>
  <c r="X131" i="32"/>
  <c r="W131" i="32"/>
  <c r="V131" i="32"/>
  <c r="U131" i="32"/>
  <c r="T131" i="32"/>
  <c r="S131" i="32"/>
  <c r="R131" i="32"/>
  <c r="Q131" i="32"/>
  <c r="P131" i="32"/>
  <c r="O131" i="32"/>
  <c r="N131" i="32"/>
  <c r="M131" i="32"/>
  <c r="L131" i="32"/>
  <c r="BK130" i="32"/>
  <c r="BJ130" i="32"/>
  <c r="BI130" i="32"/>
  <c r="BH130" i="32"/>
  <c r="BG130" i="32"/>
  <c r="BF130" i="32"/>
  <c r="BE130" i="32"/>
  <c r="BD130" i="32"/>
  <c r="BC130" i="32"/>
  <c r="BB130" i="32"/>
  <c r="BA130" i="32"/>
  <c r="AZ130" i="32"/>
  <c r="AY130" i="32"/>
  <c r="AX130" i="32"/>
  <c r="AW130" i="32"/>
  <c r="AV130" i="32"/>
  <c r="AU130" i="32"/>
  <c r="AT130" i="32"/>
  <c r="AS130" i="32"/>
  <c r="AR130" i="32"/>
  <c r="AQ130" i="32"/>
  <c r="AP130" i="32"/>
  <c r="AO130" i="32"/>
  <c r="AN130" i="32"/>
  <c r="AM130" i="32"/>
  <c r="AL130" i="32"/>
  <c r="AK130" i="32"/>
  <c r="AJ130" i="32"/>
  <c r="AI130" i="32"/>
  <c r="AH130" i="32"/>
  <c r="AG130" i="32"/>
  <c r="AF130" i="32"/>
  <c r="AE130" i="32"/>
  <c r="AD130" i="32"/>
  <c r="AC130" i="32"/>
  <c r="AB130" i="32"/>
  <c r="AA130" i="32"/>
  <c r="Z130" i="32"/>
  <c r="Y130" i="32"/>
  <c r="X130" i="32"/>
  <c r="W130" i="32"/>
  <c r="V130" i="32"/>
  <c r="U130" i="32"/>
  <c r="T130" i="32"/>
  <c r="S130" i="32"/>
  <c r="R130" i="32"/>
  <c r="Q130" i="32"/>
  <c r="P130" i="32"/>
  <c r="O130" i="32"/>
  <c r="N130" i="32"/>
  <c r="M130" i="32"/>
  <c r="L130" i="32"/>
  <c r="BK129" i="32"/>
  <c r="BJ129" i="32"/>
  <c r="BI129" i="32"/>
  <c r="BH129" i="32"/>
  <c r="BG129" i="32"/>
  <c r="BF129" i="32"/>
  <c r="BE129" i="32"/>
  <c r="BD129" i="32"/>
  <c r="BC129" i="32"/>
  <c r="BB129" i="32"/>
  <c r="BA129" i="32"/>
  <c r="AZ129" i="32"/>
  <c r="AY129" i="32"/>
  <c r="AX129" i="32"/>
  <c r="AW129" i="32"/>
  <c r="AV129" i="32"/>
  <c r="AU129" i="32"/>
  <c r="AT129" i="32"/>
  <c r="AS129" i="32"/>
  <c r="AR129" i="32"/>
  <c r="AQ129" i="32"/>
  <c r="AP129" i="32"/>
  <c r="AO129" i="32"/>
  <c r="AN129" i="32"/>
  <c r="AM129" i="32"/>
  <c r="AL129" i="32"/>
  <c r="AK129" i="32"/>
  <c r="AJ129" i="32"/>
  <c r="AI129" i="32"/>
  <c r="AH129" i="32"/>
  <c r="AG129" i="32"/>
  <c r="AF129" i="32"/>
  <c r="AE129" i="32"/>
  <c r="AD129" i="32"/>
  <c r="AC129" i="32"/>
  <c r="AB129" i="32"/>
  <c r="AA129" i="32"/>
  <c r="Z129" i="32"/>
  <c r="Y129" i="32"/>
  <c r="X129" i="32"/>
  <c r="W129" i="32"/>
  <c r="V129" i="32"/>
  <c r="U129" i="32"/>
  <c r="T129" i="32"/>
  <c r="S129" i="32"/>
  <c r="R129" i="32"/>
  <c r="Q129" i="32"/>
  <c r="P129" i="32"/>
  <c r="O129" i="32"/>
  <c r="N129" i="32"/>
  <c r="M129" i="32"/>
  <c r="L129" i="32"/>
  <c r="BK128" i="32"/>
  <c r="BJ128" i="32"/>
  <c r="BI128" i="32"/>
  <c r="BH128" i="32"/>
  <c r="BG128" i="32"/>
  <c r="BF128" i="32"/>
  <c r="BE128" i="32"/>
  <c r="BD128" i="32"/>
  <c r="BC128" i="32"/>
  <c r="BB128" i="32"/>
  <c r="BA128" i="32"/>
  <c r="AZ128" i="32"/>
  <c r="AY128" i="32"/>
  <c r="AX128" i="32"/>
  <c r="AW128" i="32"/>
  <c r="AV128" i="32"/>
  <c r="AU128" i="32"/>
  <c r="AT128" i="32"/>
  <c r="AS128" i="32"/>
  <c r="AR128" i="32"/>
  <c r="AQ128" i="32"/>
  <c r="AP128" i="32"/>
  <c r="AO128" i="32"/>
  <c r="AN128" i="32"/>
  <c r="AM128" i="32"/>
  <c r="AL128" i="32"/>
  <c r="AK128" i="32"/>
  <c r="AJ128" i="32"/>
  <c r="AI128" i="32"/>
  <c r="AH128" i="32"/>
  <c r="AG128" i="32"/>
  <c r="AF128" i="32"/>
  <c r="AE128" i="32"/>
  <c r="AD128" i="32"/>
  <c r="AC128" i="32"/>
  <c r="AB128" i="32"/>
  <c r="AA128" i="32"/>
  <c r="Z128" i="32"/>
  <c r="Y128" i="32"/>
  <c r="X128" i="32"/>
  <c r="W128" i="32"/>
  <c r="V128" i="32"/>
  <c r="U128" i="32"/>
  <c r="T128" i="32"/>
  <c r="S128" i="32"/>
  <c r="R128" i="32"/>
  <c r="Q128" i="32"/>
  <c r="P128" i="32"/>
  <c r="O128" i="32"/>
  <c r="N128" i="32"/>
  <c r="M128" i="32"/>
  <c r="L128" i="32"/>
  <c r="BK127" i="32"/>
  <c r="BJ127" i="32"/>
  <c r="BI127" i="32"/>
  <c r="BH127" i="32"/>
  <c r="BG127" i="32"/>
  <c r="BF127" i="32"/>
  <c r="BE127" i="32"/>
  <c r="BD127" i="32"/>
  <c r="BC127" i="32"/>
  <c r="BB127" i="32"/>
  <c r="BA127" i="32"/>
  <c r="AZ127" i="32"/>
  <c r="AY127" i="32"/>
  <c r="AX127" i="32"/>
  <c r="AW127" i="32"/>
  <c r="AV127" i="32"/>
  <c r="AU127" i="32"/>
  <c r="AT127" i="32"/>
  <c r="AS127" i="32"/>
  <c r="AR127" i="32"/>
  <c r="AQ127" i="32"/>
  <c r="AP127" i="32"/>
  <c r="AO127" i="32"/>
  <c r="AN127" i="32"/>
  <c r="AM127" i="32"/>
  <c r="AL127" i="32"/>
  <c r="AK127" i="32"/>
  <c r="AJ127" i="32"/>
  <c r="AI127" i="32"/>
  <c r="AH127" i="32"/>
  <c r="AG127" i="32"/>
  <c r="AF127" i="32"/>
  <c r="AE127" i="32"/>
  <c r="AD127" i="32"/>
  <c r="AC127" i="32"/>
  <c r="AB127" i="32"/>
  <c r="AA127" i="32"/>
  <c r="Z127" i="32"/>
  <c r="Y127" i="32"/>
  <c r="X127" i="32"/>
  <c r="W127" i="32"/>
  <c r="V127" i="32"/>
  <c r="U127" i="32"/>
  <c r="T127" i="32"/>
  <c r="S127" i="32"/>
  <c r="R127" i="32"/>
  <c r="Q127" i="32"/>
  <c r="P127" i="32"/>
  <c r="O127" i="32"/>
  <c r="N127" i="32"/>
  <c r="M127" i="32"/>
  <c r="L127" i="32"/>
  <c r="BK126" i="32"/>
  <c r="BJ126" i="32"/>
  <c r="BI126" i="32"/>
  <c r="BH126" i="32"/>
  <c r="BG126" i="32"/>
  <c r="BF126" i="32"/>
  <c r="BE126" i="32"/>
  <c r="BD126" i="32"/>
  <c r="BC126" i="32"/>
  <c r="BB126" i="32"/>
  <c r="BA126" i="32"/>
  <c r="AZ126" i="32"/>
  <c r="AY126" i="32"/>
  <c r="AX126" i="32"/>
  <c r="AW126" i="32"/>
  <c r="AV126" i="32"/>
  <c r="AU126" i="32"/>
  <c r="AT126" i="32"/>
  <c r="AS126" i="32"/>
  <c r="AR126" i="32"/>
  <c r="AQ126" i="32"/>
  <c r="AP126" i="32"/>
  <c r="AO126" i="32"/>
  <c r="AN126" i="32"/>
  <c r="AM126" i="32"/>
  <c r="AL126" i="32"/>
  <c r="AK126" i="32"/>
  <c r="AJ126" i="32"/>
  <c r="AI126" i="32"/>
  <c r="AH126" i="32"/>
  <c r="AG126" i="32"/>
  <c r="AF126" i="32"/>
  <c r="AE126" i="32"/>
  <c r="AD126" i="32"/>
  <c r="AC126" i="32"/>
  <c r="AB126" i="32"/>
  <c r="AA126" i="32"/>
  <c r="Z126" i="32"/>
  <c r="Y126" i="32"/>
  <c r="X126" i="32"/>
  <c r="W126" i="32"/>
  <c r="V126" i="32"/>
  <c r="U126" i="32"/>
  <c r="T126" i="32"/>
  <c r="S126" i="32"/>
  <c r="R126" i="32"/>
  <c r="Q126" i="32"/>
  <c r="P126" i="32"/>
  <c r="O126" i="32"/>
  <c r="N126" i="32"/>
  <c r="M126" i="32"/>
  <c r="L126" i="32"/>
  <c r="BK125" i="32"/>
  <c r="BJ125" i="32"/>
  <c r="BI125" i="32"/>
  <c r="BH125" i="32"/>
  <c r="BG125" i="32"/>
  <c r="BF125" i="32"/>
  <c r="BE125" i="32"/>
  <c r="BD125" i="32"/>
  <c r="BC125" i="32"/>
  <c r="BB125" i="32"/>
  <c r="BA125" i="32"/>
  <c r="AZ125" i="32"/>
  <c r="AY125" i="32"/>
  <c r="AX125" i="32"/>
  <c r="AW125" i="32"/>
  <c r="AV125" i="32"/>
  <c r="AU125" i="32"/>
  <c r="AT125" i="32"/>
  <c r="AS125" i="32"/>
  <c r="AR125" i="32"/>
  <c r="AQ125" i="32"/>
  <c r="AP125" i="32"/>
  <c r="AO125" i="32"/>
  <c r="AN125" i="32"/>
  <c r="AM125" i="32"/>
  <c r="AL125" i="32"/>
  <c r="AK125" i="32"/>
  <c r="AJ125" i="32"/>
  <c r="AI125" i="32"/>
  <c r="AH125" i="32"/>
  <c r="AG125" i="32"/>
  <c r="AF125" i="32"/>
  <c r="AE125" i="32"/>
  <c r="AD125" i="32"/>
  <c r="AC125" i="32"/>
  <c r="AB125" i="32"/>
  <c r="AA125" i="32"/>
  <c r="Z125" i="32"/>
  <c r="Y125" i="32"/>
  <c r="X125" i="32"/>
  <c r="W125" i="32"/>
  <c r="V125" i="32"/>
  <c r="U125" i="32"/>
  <c r="T125" i="32"/>
  <c r="S125" i="32"/>
  <c r="R125" i="32"/>
  <c r="Q125" i="32"/>
  <c r="P125" i="32"/>
  <c r="O125" i="32"/>
  <c r="N125" i="32"/>
  <c r="M125" i="32"/>
  <c r="L125" i="32"/>
  <c r="BK124" i="32"/>
  <c r="BJ124" i="32"/>
  <c r="BI124" i="32"/>
  <c r="BH124" i="32"/>
  <c r="BG124" i="32"/>
  <c r="BF124" i="32"/>
  <c r="BE124" i="32"/>
  <c r="BD124" i="32"/>
  <c r="BC124" i="32"/>
  <c r="BB124" i="32"/>
  <c r="BA124" i="32"/>
  <c r="AZ124" i="32"/>
  <c r="AY124" i="32"/>
  <c r="AX124" i="32"/>
  <c r="AW124" i="32"/>
  <c r="AV124" i="32"/>
  <c r="AU124" i="32"/>
  <c r="AT124" i="32"/>
  <c r="AS124" i="32"/>
  <c r="AR124" i="32"/>
  <c r="AQ124" i="32"/>
  <c r="AP124" i="32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C124" i="32"/>
  <c r="AB124" i="32"/>
  <c r="AA124" i="32"/>
  <c r="Z124" i="32"/>
  <c r="Y124" i="32"/>
  <c r="X124" i="32"/>
  <c r="W124" i="32"/>
  <c r="V124" i="32"/>
  <c r="U124" i="32"/>
  <c r="T124" i="32"/>
  <c r="S124" i="32"/>
  <c r="R124" i="32"/>
  <c r="Q124" i="32"/>
  <c r="P124" i="32"/>
  <c r="O124" i="32"/>
  <c r="N124" i="32"/>
  <c r="M124" i="32"/>
  <c r="L124" i="32"/>
  <c r="BK123" i="32"/>
  <c r="BJ123" i="32"/>
  <c r="BI123" i="32"/>
  <c r="BH123" i="32"/>
  <c r="BG123" i="32"/>
  <c r="BF123" i="32"/>
  <c r="BE123" i="32"/>
  <c r="BD123" i="32"/>
  <c r="BC123" i="32"/>
  <c r="BB123" i="32"/>
  <c r="BA123" i="32"/>
  <c r="AZ123" i="32"/>
  <c r="AY123" i="32"/>
  <c r="AX123" i="32"/>
  <c r="AW123" i="32"/>
  <c r="AV123" i="32"/>
  <c r="AU123" i="32"/>
  <c r="AT123" i="32"/>
  <c r="AS123" i="32"/>
  <c r="AR123" i="32"/>
  <c r="AQ123" i="32"/>
  <c r="AP123" i="32"/>
  <c r="AO123" i="32"/>
  <c r="AN123" i="32"/>
  <c r="AM123" i="32"/>
  <c r="AL123" i="32"/>
  <c r="AK123" i="32"/>
  <c r="AJ123" i="32"/>
  <c r="AI123" i="32"/>
  <c r="AH123" i="32"/>
  <c r="AG123" i="32"/>
  <c r="AF123" i="32"/>
  <c r="AE123" i="32"/>
  <c r="AD123" i="32"/>
  <c r="AC123" i="32"/>
  <c r="AB123" i="32"/>
  <c r="AA123" i="32"/>
  <c r="Z123" i="32"/>
  <c r="Y123" i="32"/>
  <c r="X123" i="32"/>
  <c r="W123" i="32"/>
  <c r="V123" i="32"/>
  <c r="U123" i="32"/>
  <c r="T123" i="32"/>
  <c r="S123" i="32"/>
  <c r="R123" i="32"/>
  <c r="Q123" i="32"/>
  <c r="P123" i="32"/>
  <c r="O123" i="32"/>
  <c r="N123" i="32"/>
  <c r="M123" i="32"/>
  <c r="L123" i="32"/>
  <c r="BK122" i="32"/>
  <c r="BJ122" i="32"/>
  <c r="BI122" i="32"/>
  <c r="BH122" i="32"/>
  <c r="BG122" i="32"/>
  <c r="BF122" i="32"/>
  <c r="BE122" i="32"/>
  <c r="BD122" i="32"/>
  <c r="BC122" i="32"/>
  <c r="BB122" i="32"/>
  <c r="BA122" i="32"/>
  <c r="AZ122" i="32"/>
  <c r="AY122" i="32"/>
  <c r="AX122" i="32"/>
  <c r="AW122" i="32"/>
  <c r="AV122" i="32"/>
  <c r="AU122" i="32"/>
  <c r="AT122" i="32"/>
  <c r="AS122" i="32"/>
  <c r="AR122" i="32"/>
  <c r="AQ122" i="32"/>
  <c r="AP122" i="32"/>
  <c r="AO122" i="32"/>
  <c r="AN122" i="32"/>
  <c r="AM122" i="32"/>
  <c r="AL122" i="32"/>
  <c r="AK122" i="32"/>
  <c r="AJ122" i="32"/>
  <c r="AI122" i="32"/>
  <c r="AH122" i="32"/>
  <c r="AG122" i="32"/>
  <c r="AF122" i="32"/>
  <c r="AE122" i="32"/>
  <c r="AD122" i="32"/>
  <c r="AC122" i="32"/>
  <c r="AB122" i="32"/>
  <c r="AA122" i="32"/>
  <c r="Z122" i="32"/>
  <c r="Y122" i="32"/>
  <c r="X122" i="32"/>
  <c r="W122" i="32"/>
  <c r="V122" i="32"/>
  <c r="U122" i="32"/>
  <c r="T122" i="32"/>
  <c r="S122" i="32"/>
  <c r="R122" i="32"/>
  <c r="Q122" i="32"/>
  <c r="P122" i="32"/>
  <c r="O122" i="32"/>
  <c r="N122" i="32"/>
  <c r="M122" i="32"/>
  <c r="L122" i="32"/>
  <c r="BK121" i="32"/>
  <c r="BJ121" i="32"/>
  <c r="BI121" i="32"/>
  <c r="BH121" i="32"/>
  <c r="BG121" i="32"/>
  <c r="BF121" i="32"/>
  <c r="BE121" i="32"/>
  <c r="BD121" i="32"/>
  <c r="BC121" i="32"/>
  <c r="BB121" i="32"/>
  <c r="BA121" i="32"/>
  <c r="AZ121" i="32"/>
  <c r="AY121" i="32"/>
  <c r="AX121" i="32"/>
  <c r="AW121" i="32"/>
  <c r="AV121" i="32"/>
  <c r="AU121" i="32"/>
  <c r="AT121" i="32"/>
  <c r="AS121" i="32"/>
  <c r="AR121" i="32"/>
  <c r="AQ121" i="32"/>
  <c r="AP121" i="32"/>
  <c r="AO121" i="32"/>
  <c r="AN121" i="32"/>
  <c r="AM121" i="32"/>
  <c r="AL121" i="32"/>
  <c r="AK121" i="32"/>
  <c r="AJ121" i="32"/>
  <c r="AI121" i="32"/>
  <c r="AH121" i="32"/>
  <c r="AG121" i="32"/>
  <c r="AF121" i="32"/>
  <c r="AE121" i="32"/>
  <c r="AD121" i="32"/>
  <c r="AC121" i="32"/>
  <c r="AB121" i="32"/>
  <c r="AA121" i="32"/>
  <c r="Z121" i="32"/>
  <c r="Y121" i="32"/>
  <c r="X121" i="32"/>
  <c r="W121" i="32"/>
  <c r="V121" i="32"/>
  <c r="U121" i="32"/>
  <c r="T121" i="32"/>
  <c r="S121" i="32"/>
  <c r="R121" i="32"/>
  <c r="Q121" i="32"/>
  <c r="P121" i="32"/>
  <c r="O121" i="32"/>
  <c r="N121" i="32"/>
  <c r="M121" i="32"/>
  <c r="L121" i="32"/>
  <c r="K139" i="32"/>
  <c r="J139" i="32"/>
  <c r="I139" i="32"/>
  <c r="H139" i="32"/>
  <c r="K138" i="32"/>
  <c r="J138" i="32"/>
  <c r="I138" i="32"/>
  <c r="H138" i="32"/>
  <c r="K137" i="32"/>
  <c r="J137" i="32"/>
  <c r="I137" i="32"/>
  <c r="H137" i="32"/>
  <c r="K136" i="32"/>
  <c r="J136" i="32"/>
  <c r="I136" i="32"/>
  <c r="H136" i="32"/>
  <c r="K135" i="32"/>
  <c r="J135" i="32"/>
  <c r="I135" i="32"/>
  <c r="H135" i="32"/>
  <c r="J134" i="32"/>
  <c r="I134" i="32"/>
  <c r="H134" i="32"/>
  <c r="J133" i="32"/>
  <c r="I133" i="32"/>
  <c r="H133" i="32"/>
  <c r="J132" i="32"/>
  <c r="I132" i="32"/>
  <c r="H132" i="32"/>
  <c r="J131" i="32"/>
  <c r="I131" i="32"/>
  <c r="H131" i="32"/>
  <c r="J130" i="32"/>
  <c r="I130" i="32"/>
  <c r="H130" i="32"/>
  <c r="J129" i="32"/>
  <c r="I129" i="32"/>
  <c r="H129" i="32"/>
  <c r="J128" i="32"/>
  <c r="I128" i="32"/>
  <c r="H128" i="32"/>
  <c r="J127" i="32"/>
  <c r="I127" i="32"/>
  <c r="H127" i="32"/>
  <c r="J126" i="32"/>
  <c r="I126" i="32"/>
  <c r="H126" i="32"/>
  <c r="J125" i="32"/>
  <c r="I125" i="32"/>
  <c r="H125" i="32"/>
  <c r="J124" i="32"/>
  <c r="I124" i="32"/>
  <c r="H124" i="32"/>
  <c r="K123" i="32"/>
  <c r="J123" i="32"/>
  <c r="I123" i="32"/>
  <c r="H123" i="32"/>
  <c r="K122" i="32"/>
  <c r="J122" i="32"/>
  <c r="I122" i="32"/>
  <c r="H122" i="32"/>
  <c r="BK120" i="32"/>
  <c r="BJ120" i="32"/>
  <c r="BI120" i="32"/>
  <c r="BH120" i="32"/>
  <c r="BG120" i="32"/>
  <c r="BF120" i="32"/>
  <c r="BE120" i="32"/>
  <c r="BD120" i="32"/>
  <c r="BC120" i="32"/>
  <c r="BB120" i="32"/>
  <c r="BA120" i="32"/>
  <c r="AZ120" i="32"/>
  <c r="AY120" i="32"/>
  <c r="AX120" i="32"/>
  <c r="AW120" i="32"/>
  <c r="AV120" i="32"/>
  <c r="AU120" i="32"/>
  <c r="AT120" i="32"/>
  <c r="AS120" i="32"/>
  <c r="AR120" i="32"/>
  <c r="AQ120" i="32"/>
  <c r="AP120" i="32"/>
  <c r="AO120" i="32"/>
  <c r="AN120" i="32"/>
  <c r="AM120" i="32"/>
  <c r="AL120" i="32"/>
  <c r="AK120" i="32"/>
  <c r="AJ120" i="32"/>
  <c r="AI120" i="32"/>
  <c r="AH120" i="32"/>
  <c r="AG120" i="32"/>
  <c r="AF120" i="32"/>
  <c r="AE120" i="32"/>
  <c r="AD120" i="32"/>
  <c r="AC120" i="32"/>
  <c r="AB120" i="32"/>
  <c r="AA120" i="32"/>
  <c r="Z120" i="32"/>
  <c r="Y120" i="32"/>
  <c r="X120" i="32"/>
  <c r="W120" i="32"/>
  <c r="V120" i="32"/>
  <c r="U120" i="32"/>
  <c r="T120" i="32"/>
  <c r="S120" i="32"/>
  <c r="R120" i="32"/>
  <c r="Q120" i="32"/>
  <c r="P120" i="32"/>
  <c r="O120" i="32"/>
  <c r="N120" i="32"/>
  <c r="M120" i="32"/>
  <c r="L120" i="32"/>
  <c r="K120" i="32"/>
  <c r="J120" i="32"/>
  <c r="I120" i="32"/>
  <c r="H120" i="32"/>
  <c r="BK119" i="32"/>
  <c r="BJ119" i="32"/>
  <c r="BI119" i="32"/>
  <c r="BH119" i="32"/>
  <c r="BG119" i="32"/>
  <c r="BF119" i="32"/>
  <c r="BE119" i="32"/>
  <c r="BD119" i="32"/>
  <c r="BC119" i="32"/>
  <c r="BB119" i="32"/>
  <c r="BA119" i="32"/>
  <c r="AZ119" i="32"/>
  <c r="AY119" i="32"/>
  <c r="AX119" i="32"/>
  <c r="AW119" i="32"/>
  <c r="AV119" i="32"/>
  <c r="AU119" i="32"/>
  <c r="AT119" i="32"/>
  <c r="AS119" i="32"/>
  <c r="AR119" i="32"/>
  <c r="AQ119" i="32"/>
  <c r="AP119" i="32"/>
  <c r="AO119" i="32"/>
  <c r="AN119" i="32"/>
  <c r="AM119" i="32"/>
  <c r="AL119" i="32"/>
  <c r="AK119" i="32"/>
  <c r="AJ119" i="32"/>
  <c r="AI119" i="32"/>
  <c r="AH119" i="32"/>
  <c r="AG119" i="32"/>
  <c r="AF119" i="32"/>
  <c r="AE119" i="32"/>
  <c r="AD119" i="32"/>
  <c r="AC119" i="32"/>
  <c r="AB119" i="32"/>
  <c r="AA119" i="32"/>
  <c r="Z119" i="32"/>
  <c r="Y119" i="32"/>
  <c r="X119" i="32"/>
  <c r="W119" i="32"/>
  <c r="V119" i="32"/>
  <c r="U119" i="32"/>
  <c r="T119" i="32"/>
  <c r="S119" i="32"/>
  <c r="R119" i="32"/>
  <c r="Q119" i="32"/>
  <c r="P119" i="32"/>
  <c r="O119" i="32"/>
  <c r="N119" i="32"/>
  <c r="M119" i="32"/>
  <c r="L119" i="32"/>
  <c r="K119" i="32"/>
  <c r="J119" i="32"/>
  <c r="I119" i="32"/>
  <c r="H119" i="32"/>
  <c r="BK118" i="32"/>
  <c r="BJ118" i="32"/>
  <c r="BI118" i="32"/>
  <c r="BH118" i="32"/>
  <c r="BG118" i="32"/>
  <c r="BF118" i="32"/>
  <c r="BE118" i="32"/>
  <c r="BD118" i="32"/>
  <c r="BC118" i="32"/>
  <c r="BB118" i="32"/>
  <c r="BA118" i="32"/>
  <c r="AZ118" i="32"/>
  <c r="AY118" i="32"/>
  <c r="AX118" i="32"/>
  <c r="AW118" i="32"/>
  <c r="AV118" i="32"/>
  <c r="AU118" i="32"/>
  <c r="AT118" i="32"/>
  <c r="AS118" i="32"/>
  <c r="AR118" i="32"/>
  <c r="AQ118" i="32"/>
  <c r="AP118" i="32"/>
  <c r="AO118" i="32"/>
  <c r="AN118" i="32"/>
  <c r="AM118" i="32"/>
  <c r="AL118" i="32"/>
  <c r="AK118" i="32"/>
  <c r="AJ118" i="32"/>
  <c r="AI118" i="32"/>
  <c r="AH118" i="32"/>
  <c r="AG118" i="32"/>
  <c r="AF118" i="32"/>
  <c r="AE118" i="32"/>
  <c r="AD118" i="32"/>
  <c r="AC118" i="32"/>
  <c r="AB118" i="32"/>
  <c r="AA118" i="32"/>
  <c r="Z118" i="32"/>
  <c r="Y118" i="32"/>
  <c r="X118" i="32"/>
  <c r="W118" i="32"/>
  <c r="V118" i="32"/>
  <c r="U118" i="32"/>
  <c r="T118" i="32"/>
  <c r="S118" i="32"/>
  <c r="R118" i="32"/>
  <c r="Q118" i="32"/>
  <c r="P118" i="32"/>
  <c r="O118" i="32"/>
  <c r="N118" i="32"/>
  <c r="M118" i="32"/>
  <c r="L118" i="32"/>
  <c r="K118" i="32"/>
  <c r="J118" i="32"/>
  <c r="I118" i="32"/>
  <c r="H118" i="32"/>
  <c r="BK115" i="32"/>
  <c r="BJ115" i="32"/>
  <c r="BI115" i="32"/>
  <c r="BH115" i="32"/>
  <c r="BG115" i="32"/>
  <c r="BF115" i="32"/>
  <c r="BE115" i="32"/>
  <c r="BD115" i="32"/>
  <c r="BC115" i="32"/>
  <c r="BB115" i="32"/>
  <c r="BA115" i="32"/>
  <c r="AZ115" i="32"/>
  <c r="AY115" i="32"/>
  <c r="AX115" i="32"/>
  <c r="AW115" i="32"/>
  <c r="AV115" i="32"/>
  <c r="AU115" i="32"/>
  <c r="AT115" i="32"/>
  <c r="AS115" i="32"/>
  <c r="AR115" i="32"/>
  <c r="AQ115" i="32"/>
  <c r="AP115" i="32"/>
  <c r="AO115" i="32"/>
  <c r="AN115" i="32"/>
  <c r="AM115" i="32"/>
  <c r="AL115" i="32"/>
  <c r="AK115" i="32"/>
  <c r="AJ115" i="32"/>
  <c r="AI115" i="32"/>
  <c r="AH115" i="32"/>
  <c r="AG115" i="32"/>
  <c r="AF115" i="32"/>
  <c r="AE115" i="32"/>
  <c r="AD115" i="32"/>
  <c r="AC115" i="32"/>
  <c r="AB115" i="32"/>
  <c r="AA115" i="32"/>
  <c r="Z115" i="32"/>
  <c r="Y115" i="32"/>
  <c r="X115" i="32"/>
  <c r="W115" i="32"/>
  <c r="V115" i="32"/>
  <c r="U115" i="32"/>
  <c r="T115" i="32"/>
  <c r="S115" i="32"/>
  <c r="R115" i="32"/>
  <c r="Q115" i="32"/>
  <c r="P115" i="32"/>
  <c r="O115" i="32"/>
  <c r="N115" i="32"/>
  <c r="M115" i="32"/>
  <c r="L115" i="32"/>
  <c r="K115" i="32"/>
  <c r="J115" i="32"/>
  <c r="I115" i="32"/>
  <c r="H115" i="32"/>
  <c r="BK114" i="32"/>
  <c r="BJ114" i="32"/>
  <c r="BI114" i="32"/>
  <c r="BH114" i="32"/>
  <c r="BG114" i="32"/>
  <c r="BF114" i="32"/>
  <c r="BE114" i="32"/>
  <c r="BD114" i="32"/>
  <c r="BC114" i="32"/>
  <c r="BB114" i="32"/>
  <c r="BA114" i="32"/>
  <c r="AZ114" i="32"/>
  <c r="AY114" i="32"/>
  <c r="AX114" i="32"/>
  <c r="AW114" i="32"/>
  <c r="AV114" i="32"/>
  <c r="AU114" i="32"/>
  <c r="AT114" i="32"/>
  <c r="AS114" i="32"/>
  <c r="AR114" i="32"/>
  <c r="AQ114" i="32"/>
  <c r="AP114" i="32"/>
  <c r="AO114" i="32"/>
  <c r="AN114" i="32"/>
  <c r="AM114" i="32"/>
  <c r="AL114" i="32"/>
  <c r="AK114" i="32"/>
  <c r="AJ114" i="32"/>
  <c r="AI114" i="32"/>
  <c r="AH114" i="32"/>
  <c r="AG114" i="32"/>
  <c r="AF114" i="32"/>
  <c r="AE114" i="32"/>
  <c r="AD114" i="32"/>
  <c r="AC114" i="32"/>
  <c r="AB114" i="32"/>
  <c r="AA114" i="32"/>
  <c r="Z114" i="32"/>
  <c r="Y114" i="32"/>
  <c r="X114" i="32"/>
  <c r="W114" i="32"/>
  <c r="V114" i="32"/>
  <c r="U114" i="32"/>
  <c r="T114" i="32"/>
  <c r="S114" i="32"/>
  <c r="R114" i="32"/>
  <c r="Q114" i="32"/>
  <c r="P114" i="32"/>
  <c r="O114" i="32"/>
  <c r="N114" i="32"/>
  <c r="M114" i="32"/>
  <c r="L114" i="32"/>
  <c r="K114" i="32"/>
  <c r="J114" i="32"/>
  <c r="I114" i="32"/>
  <c r="H114" i="32"/>
  <c r="BK113" i="32"/>
  <c r="BJ113" i="32"/>
  <c r="BI113" i="32"/>
  <c r="BH113" i="32"/>
  <c r="BG113" i="32"/>
  <c r="BF113" i="32"/>
  <c r="BE113" i="32"/>
  <c r="BD113" i="32"/>
  <c r="BC113" i="32"/>
  <c r="BB113" i="32"/>
  <c r="BA113" i="32"/>
  <c r="AZ113" i="32"/>
  <c r="AY113" i="32"/>
  <c r="AX113" i="32"/>
  <c r="AW113" i="32"/>
  <c r="AV113" i="32"/>
  <c r="AU113" i="32"/>
  <c r="AT113" i="32"/>
  <c r="AS113" i="32"/>
  <c r="AR113" i="32"/>
  <c r="AQ113" i="32"/>
  <c r="AP113" i="32"/>
  <c r="AO113" i="32"/>
  <c r="AN113" i="32"/>
  <c r="AM113" i="32"/>
  <c r="AL113" i="32"/>
  <c r="AK113" i="32"/>
  <c r="AJ113" i="32"/>
  <c r="AI113" i="32"/>
  <c r="AH113" i="32"/>
  <c r="AG113" i="32"/>
  <c r="AF113" i="32"/>
  <c r="AE113" i="32"/>
  <c r="AD113" i="32"/>
  <c r="AC113" i="32"/>
  <c r="AB113" i="32"/>
  <c r="AA113" i="32"/>
  <c r="Z113" i="32"/>
  <c r="Y113" i="32"/>
  <c r="X113" i="32"/>
  <c r="W113" i="32"/>
  <c r="V113" i="32"/>
  <c r="U113" i="32"/>
  <c r="T113" i="32"/>
  <c r="S113" i="32"/>
  <c r="R113" i="32"/>
  <c r="Q113" i="32"/>
  <c r="P113" i="32"/>
  <c r="O113" i="32"/>
  <c r="N113" i="32"/>
  <c r="M113" i="32"/>
  <c r="L113" i="32"/>
  <c r="K113" i="32"/>
  <c r="J113" i="32"/>
  <c r="I113" i="32"/>
  <c r="H113" i="32"/>
  <c r="BK112" i="32"/>
  <c r="BJ112" i="32"/>
  <c r="BI112" i="32"/>
  <c r="BH112" i="32"/>
  <c r="BG112" i="32"/>
  <c r="BF112" i="32"/>
  <c r="BE112" i="32"/>
  <c r="BD112" i="32"/>
  <c r="BC112" i="32"/>
  <c r="BB112" i="32"/>
  <c r="BA112" i="32"/>
  <c r="AZ112" i="32"/>
  <c r="AY112" i="32"/>
  <c r="AX112" i="32"/>
  <c r="AW112" i="32"/>
  <c r="AV112" i="32"/>
  <c r="AU112" i="32"/>
  <c r="AT112" i="32"/>
  <c r="AS112" i="32"/>
  <c r="AR112" i="32"/>
  <c r="AQ112" i="32"/>
  <c r="AP112" i="32"/>
  <c r="AO112" i="32"/>
  <c r="AN112" i="32"/>
  <c r="AM112" i="32"/>
  <c r="AL112" i="32"/>
  <c r="AK112" i="32"/>
  <c r="AJ112" i="32"/>
  <c r="AI112" i="32"/>
  <c r="AH112" i="32"/>
  <c r="AG112" i="32"/>
  <c r="AF112" i="32"/>
  <c r="AE112" i="32"/>
  <c r="AD112" i="32"/>
  <c r="AC112" i="32"/>
  <c r="AB112" i="32"/>
  <c r="AA112" i="32"/>
  <c r="Z112" i="32"/>
  <c r="Y112" i="32"/>
  <c r="X112" i="32"/>
  <c r="W112" i="32"/>
  <c r="V112" i="32"/>
  <c r="U112" i="32"/>
  <c r="T112" i="32"/>
  <c r="S112" i="32"/>
  <c r="R112" i="32"/>
  <c r="Q112" i="32"/>
  <c r="P112" i="32"/>
  <c r="O112" i="32"/>
  <c r="N112" i="32"/>
  <c r="M112" i="32"/>
  <c r="L112" i="32"/>
  <c r="K112" i="32"/>
  <c r="J112" i="32"/>
  <c r="I112" i="32"/>
  <c r="H112" i="32"/>
  <c r="BK111" i="32"/>
  <c r="BJ111" i="32"/>
  <c r="BI111" i="32"/>
  <c r="BH111" i="32"/>
  <c r="BG111" i="32"/>
  <c r="BF111" i="32"/>
  <c r="BE111" i="32"/>
  <c r="BD111" i="32"/>
  <c r="BC111" i="32"/>
  <c r="BB111" i="32"/>
  <c r="BA111" i="32"/>
  <c r="AZ111" i="32"/>
  <c r="AY111" i="32"/>
  <c r="AX111" i="32"/>
  <c r="AW111" i="32"/>
  <c r="AV111" i="32"/>
  <c r="AU111" i="32"/>
  <c r="AT111" i="32"/>
  <c r="AS111" i="32"/>
  <c r="AR111" i="32"/>
  <c r="AQ111" i="32"/>
  <c r="AP111" i="32"/>
  <c r="AO111" i="32"/>
  <c r="AN111" i="32"/>
  <c r="AM111" i="32"/>
  <c r="AL111" i="32"/>
  <c r="AK111" i="32"/>
  <c r="AJ111" i="32"/>
  <c r="AI111" i="32"/>
  <c r="AH111" i="32"/>
  <c r="AG111" i="32"/>
  <c r="AF111" i="32"/>
  <c r="AE111" i="32"/>
  <c r="AD111" i="32"/>
  <c r="AC111" i="32"/>
  <c r="AB111" i="32"/>
  <c r="AA111" i="32"/>
  <c r="Z111" i="32"/>
  <c r="Y111" i="32"/>
  <c r="X111" i="32"/>
  <c r="W111" i="32"/>
  <c r="V111" i="32"/>
  <c r="U111" i="32"/>
  <c r="T111" i="32"/>
  <c r="S111" i="32"/>
  <c r="R111" i="32"/>
  <c r="Q111" i="32"/>
  <c r="P111" i="32"/>
  <c r="O111" i="32"/>
  <c r="N111" i="32"/>
  <c r="M111" i="32"/>
  <c r="L111" i="32"/>
  <c r="K111" i="32"/>
  <c r="J111" i="32"/>
  <c r="I111" i="32"/>
  <c r="H111" i="32"/>
  <c r="BK110" i="32"/>
  <c r="BJ110" i="32"/>
  <c r="BI110" i="32"/>
  <c r="BH110" i="32"/>
  <c r="BG110" i="32"/>
  <c r="BF110" i="32"/>
  <c r="BE110" i="32"/>
  <c r="BD110" i="32"/>
  <c r="BC110" i="32"/>
  <c r="BB110" i="32"/>
  <c r="BA110" i="32"/>
  <c r="AZ110" i="32"/>
  <c r="AY110" i="32"/>
  <c r="AX110" i="32"/>
  <c r="AW110" i="32"/>
  <c r="AV110" i="32"/>
  <c r="AU110" i="32"/>
  <c r="AT110" i="32"/>
  <c r="AS110" i="32"/>
  <c r="AR110" i="32"/>
  <c r="AQ110" i="32"/>
  <c r="AP110" i="32"/>
  <c r="AO110" i="32"/>
  <c r="AN110" i="32"/>
  <c r="AM110" i="32"/>
  <c r="AL110" i="32"/>
  <c r="AK110" i="32"/>
  <c r="AJ110" i="32"/>
  <c r="AI110" i="32"/>
  <c r="AH110" i="32"/>
  <c r="AG110" i="32"/>
  <c r="AF110" i="32"/>
  <c r="AE110" i="32"/>
  <c r="AD110" i="32"/>
  <c r="AC110" i="32"/>
  <c r="AB110" i="32"/>
  <c r="AA110" i="32"/>
  <c r="Z110" i="32"/>
  <c r="Y110" i="32"/>
  <c r="X110" i="32"/>
  <c r="W110" i="32"/>
  <c r="V110" i="32"/>
  <c r="U110" i="32"/>
  <c r="T110" i="32"/>
  <c r="S110" i="32"/>
  <c r="R110" i="32"/>
  <c r="Q110" i="32"/>
  <c r="P110" i="32"/>
  <c r="O110" i="32"/>
  <c r="N110" i="32"/>
  <c r="M110" i="32"/>
  <c r="L110" i="32"/>
  <c r="K110" i="32"/>
  <c r="J110" i="32"/>
  <c r="I110" i="32"/>
  <c r="H110" i="32"/>
  <c r="BK109" i="32"/>
  <c r="BJ109" i="32"/>
  <c r="BI109" i="32"/>
  <c r="BH109" i="32"/>
  <c r="BG109" i="32"/>
  <c r="BF109" i="32"/>
  <c r="BE109" i="32"/>
  <c r="BD109" i="32"/>
  <c r="BC109" i="32"/>
  <c r="BB109" i="32"/>
  <c r="BA109" i="32"/>
  <c r="AZ109" i="32"/>
  <c r="AY109" i="32"/>
  <c r="AX109" i="32"/>
  <c r="AW109" i="32"/>
  <c r="AV109" i="32"/>
  <c r="AU109" i="32"/>
  <c r="AT109" i="32"/>
  <c r="AS109" i="32"/>
  <c r="AR109" i="32"/>
  <c r="AQ109" i="32"/>
  <c r="AP109" i="32"/>
  <c r="AO109" i="32"/>
  <c r="AN109" i="32"/>
  <c r="AM109" i="32"/>
  <c r="AL109" i="32"/>
  <c r="AK109" i="32"/>
  <c r="AJ109" i="32"/>
  <c r="AI109" i="32"/>
  <c r="AH109" i="32"/>
  <c r="AG109" i="32"/>
  <c r="AF109" i="32"/>
  <c r="AE109" i="32"/>
  <c r="AD109" i="32"/>
  <c r="AC109" i="32"/>
  <c r="AB109" i="32"/>
  <c r="AA109" i="32"/>
  <c r="Z109" i="32"/>
  <c r="Y109" i="32"/>
  <c r="X109" i="32"/>
  <c r="W109" i="32"/>
  <c r="V109" i="32"/>
  <c r="U109" i="32"/>
  <c r="T109" i="32"/>
  <c r="S109" i="32"/>
  <c r="R109" i="32"/>
  <c r="Q109" i="32"/>
  <c r="P109" i="32"/>
  <c r="O109" i="32"/>
  <c r="N109" i="32"/>
  <c r="M109" i="32"/>
  <c r="L109" i="32"/>
  <c r="K109" i="32"/>
  <c r="J109" i="32"/>
  <c r="I109" i="32"/>
  <c r="H109" i="32"/>
  <c r="BK108" i="32"/>
  <c r="BJ108" i="32"/>
  <c r="BI108" i="32"/>
  <c r="BH108" i="32"/>
  <c r="BG108" i="32"/>
  <c r="BF108" i="32"/>
  <c r="BE108" i="32"/>
  <c r="BD108" i="32"/>
  <c r="BC108" i="32"/>
  <c r="BB108" i="32"/>
  <c r="BA108" i="32"/>
  <c r="AZ108" i="32"/>
  <c r="AY108" i="32"/>
  <c r="AX108" i="32"/>
  <c r="AW108" i="32"/>
  <c r="AV108" i="32"/>
  <c r="AU108" i="32"/>
  <c r="AT108" i="32"/>
  <c r="AS108" i="32"/>
  <c r="AR108" i="32"/>
  <c r="AQ108" i="32"/>
  <c r="AP108" i="32"/>
  <c r="AO108" i="32"/>
  <c r="AN108" i="32"/>
  <c r="AM108" i="32"/>
  <c r="AL108" i="32"/>
  <c r="AK108" i="32"/>
  <c r="AJ108" i="32"/>
  <c r="AI108" i="32"/>
  <c r="AH108" i="32"/>
  <c r="AG108" i="32"/>
  <c r="AF108" i="32"/>
  <c r="AE108" i="32"/>
  <c r="AD108" i="32"/>
  <c r="AC108" i="32"/>
  <c r="AB108" i="32"/>
  <c r="AA108" i="32"/>
  <c r="Z108" i="32"/>
  <c r="Y108" i="32"/>
  <c r="X108" i="32"/>
  <c r="W108" i="32"/>
  <c r="V108" i="32"/>
  <c r="U108" i="32"/>
  <c r="T108" i="32"/>
  <c r="S108" i="32"/>
  <c r="R108" i="32"/>
  <c r="Q108" i="32"/>
  <c r="P108" i="32"/>
  <c r="O108" i="32"/>
  <c r="N108" i="32"/>
  <c r="M108" i="32"/>
  <c r="L108" i="32"/>
  <c r="K108" i="32"/>
  <c r="J108" i="32"/>
  <c r="I108" i="32"/>
  <c r="H108" i="32"/>
  <c r="BK107" i="32"/>
  <c r="BJ107" i="32"/>
  <c r="BI107" i="32"/>
  <c r="BH107" i="32"/>
  <c r="BG107" i="32"/>
  <c r="BF107" i="32"/>
  <c r="BE107" i="32"/>
  <c r="BD107" i="32"/>
  <c r="BC107" i="32"/>
  <c r="BB107" i="32"/>
  <c r="BA107" i="32"/>
  <c r="AZ107" i="32"/>
  <c r="AY107" i="32"/>
  <c r="AX107" i="32"/>
  <c r="AW107" i="32"/>
  <c r="AV107" i="32"/>
  <c r="AU107" i="32"/>
  <c r="AT107" i="32"/>
  <c r="AS107" i="32"/>
  <c r="AR107" i="32"/>
  <c r="AQ107" i="32"/>
  <c r="AP107" i="32"/>
  <c r="AO107" i="32"/>
  <c r="AN107" i="32"/>
  <c r="AM107" i="32"/>
  <c r="AL107" i="32"/>
  <c r="AK107" i="32"/>
  <c r="AJ107" i="32"/>
  <c r="AI107" i="32"/>
  <c r="AH107" i="32"/>
  <c r="AG107" i="32"/>
  <c r="AF107" i="32"/>
  <c r="AE107" i="32"/>
  <c r="AD107" i="32"/>
  <c r="AC107" i="32"/>
  <c r="AB107" i="32"/>
  <c r="AA107" i="32"/>
  <c r="Z107" i="32"/>
  <c r="Y107" i="32"/>
  <c r="X107" i="32"/>
  <c r="W107" i="32"/>
  <c r="V107" i="32"/>
  <c r="U107" i="32"/>
  <c r="T107" i="32"/>
  <c r="S107" i="32"/>
  <c r="R107" i="32"/>
  <c r="Q107" i="32"/>
  <c r="P107" i="32"/>
  <c r="O107" i="32"/>
  <c r="N107" i="32"/>
  <c r="M107" i="32"/>
  <c r="L107" i="32"/>
  <c r="K107" i="32"/>
  <c r="J107" i="32"/>
  <c r="I107" i="32"/>
  <c r="H107" i="32"/>
  <c r="BK106" i="32"/>
  <c r="BJ106" i="32"/>
  <c r="BI106" i="32"/>
  <c r="BH106" i="32"/>
  <c r="BG106" i="32"/>
  <c r="BF106" i="32"/>
  <c r="BE106" i="32"/>
  <c r="BD106" i="32"/>
  <c r="BC106" i="32"/>
  <c r="BB106" i="32"/>
  <c r="BA106" i="32"/>
  <c r="AZ106" i="32"/>
  <c r="AY106" i="32"/>
  <c r="AX106" i="32"/>
  <c r="AW106" i="32"/>
  <c r="AV106" i="32"/>
  <c r="AU106" i="32"/>
  <c r="AT106" i="32"/>
  <c r="AS106" i="32"/>
  <c r="AR106" i="32"/>
  <c r="AQ106" i="32"/>
  <c r="AP106" i="32"/>
  <c r="AO106" i="32"/>
  <c r="AN106" i="32"/>
  <c r="AM106" i="32"/>
  <c r="AL106" i="32"/>
  <c r="AK106" i="32"/>
  <c r="AJ106" i="32"/>
  <c r="AI106" i="32"/>
  <c r="AH106" i="32"/>
  <c r="AG106" i="32"/>
  <c r="AF106" i="32"/>
  <c r="AE106" i="32"/>
  <c r="AD106" i="32"/>
  <c r="AC106" i="32"/>
  <c r="AB106" i="32"/>
  <c r="AA106" i="32"/>
  <c r="Z106" i="32"/>
  <c r="Y106" i="32"/>
  <c r="X106" i="32"/>
  <c r="W106" i="32"/>
  <c r="V106" i="32"/>
  <c r="U106" i="32"/>
  <c r="T106" i="32"/>
  <c r="S106" i="32"/>
  <c r="R106" i="32"/>
  <c r="Q106" i="32"/>
  <c r="P106" i="32"/>
  <c r="O106" i="32"/>
  <c r="N106" i="32"/>
  <c r="M106" i="32"/>
  <c r="L106" i="32"/>
  <c r="K106" i="32"/>
  <c r="J106" i="32"/>
  <c r="I106" i="32"/>
  <c r="H106" i="32"/>
  <c r="BK102" i="32"/>
  <c r="BJ102" i="32"/>
  <c r="BI102" i="32"/>
  <c r="BH102" i="32"/>
  <c r="BG102" i="32"/>
  <c r="BF102" i="32"/>
  <c r="BE102" i="32"/>
  <c r="BD102" i="32"/>
  <c r="BC102" i="32"/>
  <c r="BB102" i="32"/>
  <c r="BA102" i="32"/>
  <c r="AZ102" i="32"/>
  <c r="AY102" i="32"/>
  <c r="AX102" i="32"/>
  <c r="AW102" i="32"/>
  <c r="AV102" i="32"/>
  <c r="AU102" i="32"/>
  <c r="AT102" i="32"/>
  <c r="AS102" i="32"/>
  <c r="AR102" i="32"/>
  <c r="AQ102" i="32"/>
  <c r="AP102" i="32"/>
  <c r="AO102" i="32"/>
  <c r="AN102" i="32"/>
  <c r="AM102" i="32"/>
  <c r="AL102" i="32"/>
  <c r="AK102" i="32"/>
  <c r="AJ102" i="32"/>
  <c r="AI102" i="32"/>
  <c r="AH102" i="32"/>
  <c r="AG102" i="32"/>
  <c r="AF102" i="32"/>
  <c r="AE102" i="32"/>
  <c r="AD102" i="32"/>
  <c r="AC102" i="32"/>
  <c r="AB102" i="32"/>
  <c r="AA102" i="32"/>
  <c r="Z102" i="32"/>
  <c r="Y102" i="32"/>
  <c r="X102" i="32"/>
  <c r="W102" i="32"/>
  <c r="V102" i="32"/>
  <c r="U102" i="32"/>
  <c r="T102" i="32"/>
  <c r="S102" i="32"/>
  <c r="R102" i="32"/>
  <c r="Q102" i="32"/>
  <c r="P102" i="32"/>
  <c r="O102" i="32"/>
  <c r="N102" i="32"/>
  <c r="M102" i="32"/>
  <c r="L102" i="32"/>
  <c r="K102" i="32"/>
  <c r="J102" i="32"/>
  <c r="I102" i="32"/>
  <c r="H102" i="32"/>
  <c r="BK101" i="32"/>
  <c r="BJ101" i="32"/>
  <c r="BI101" i="32"/>
  <c r="BH101" i="32"/>
  <c r="BG101" i="32"/>
  <c r="BF101" i="32"/>
  <c r="BE101" i="32"/>
  <c r="BD101" i="32"/>
  <c r="BC101" i="32"/>
  <c r="BB101" i="32"/>
  <c r="BA101" i="32"/>
  <c r="AZ101" i="32"/>
  <c r="AY101" i="32"/>
  <c r="AX101" i="32"/>
  <c r="AW101" i="32"/>
  <c r="AV101" i="32"/>
  <c r="AU101" i="32"/>
  <c r="AT101" i="32"/>
  <c r="AS101" i="32"/>
  <c r="AR101" i="32"/>
  <c r="AQ101" i="32"/>
  <c r="AP101" i="32"/>
  <c r="AO101" i="32"/>
  <c r="AN101" i="32"/>
  <c r="AM101" i="32"/>
  <c r="AL101" i="32"/>
  <c r="AK101" i="32"/>
  <c r="AJ101" i="32"/>
  <c r="AI101" i="32"/>
  <c r="AH101" i="32"/>
  <c r="AG101" i="32"/>
  <c r="AF101" i="32"/>
  <c r="AE101" i="32"/>
  <c r="AD101" i="32"/>
  <c r="AC101" i="32"/>
  <c r="AB101" i="32"/>
  <c r="AA101" i="32"/>
  <c r="Z101" i="32"/>
  <c r="Y101" i="32"/>
  <c r="X101" i="32"/>
  <c r="W101" i="32"/>
  <c r="V101" i="32"/>
  <c r="U101" i="32"/>
  <c r="T101" i="32"/>
  <c r="S101" i="32"/>
  <c r="R101" i="32"/>
  <c r="Q101" i="32"/>
  <c r="P101" i="32"/>
  <c r="O101" i="32"/>
  <c r="N101" i="32"/>
  <c r="M101" i="32"/>
  <c r="L101" i="32"/>
  <c r="K101" i="32"/>
  <c r="J101" i="32"/>
  <c r="I101" i="32"/>
  <c r="H101" i="32"/>
  <c r="BK100" i="32"/>
  <c r="BJ100" i="32"/>
  <c r="BI100" i="32"/>
  <c r="BH100" i="32"/>
  <c r="BG100" i="32"/>
  <c r="BF100" i="32"/>
  <c r="BE100" i="32"/>
  <c r="BD100" i="32"/>
  <c r="BC100" i="32"/>
  <c r="BB100" i="32"/>
  <c r="BA100" i="32"/>
  <c r="AZ100" i="32"/>
  <c r="AY100" i="32"/>
  <c r="AX100" i="32"/>
  <c r="AW100" i="32"/>
  <c r="AV100" i="32"/>
  <c r="AU100" i="32"/>
  <c r="AT100" i="32"/>
  <c r="AS100" i="32"/>
  <c r="AR100" i="32"/>
  <c r="AQ100" i="32"/>
  <c r="AP100" i="32"/>
  <c r="AO100" i="32"/>
  <c r="AN100" i="32"/>
  <c r="AM100" i="32"/>
  <c r="AL100" i="32"/>
  <c r="AK100" i="32"/>
  <c r="AJ100" i="32"/>
  <c r="AI100" i="32"/>
  <c r="AH100" i="32"/>
  <c r="AG100" i="32"/>
  <c r="AF100" i="32"/>
  <c r="AE100" i="32"/>
  <c r="AD100" i="32"/>
  <c r="AC100" i="32"/>
  <c r="AB100" i="32"/>
  <c r="AA100" i="32"/>
  <c r="Z100" i="32"/>
  <c r="Y100" i="32"/>
  <c r="X100" i="32"/>
  <c r="W100" i="32"/>
  <c r="V100" i="32"/>
  <c r="U100" i="32"/>
  <c r="T100" i="32"/>
  <c r="S100" i="32"/>
  <c r="R100" i="32"/>
  <c r="Q100" i="32"/>
  <c r="P100" i="32"/>
  <c r="O100" i="32"/>
  <c r="N100" i="32"/>
  <c r="M100" i="32"/>
  <c r="L100" i="32"/>
  <c r="K100" i="32"/>
  <c r="J100" i="32"/>
  <c r="I100" i="32"/>
  <c r="H100" i="32"/>
  <c r="BK99" i="32"/>
  <c r="BJ99" i="32"/>
  <c r="BI99" i="32"/>
  <c r="BH99" i="32"/>
  <c r="BG99" i="32"/>
  <c r="BF99" i="32"/>
  <c r="BE99" i="32"/>
  <c r="BD99" i="32"/>
  <c r="BC99" i="32"/>
  <c r="BB99" i="32"/>
  <c r="BA99" i="32"/>
  <c r="AZ99" i="32"/>
  <c r="AY99" i="32"/>
  <c r="AX99" i="32"/>
  <c r="AW99" i="32"/>
  <c r="AV99" i="32"/>
  <c r="AU99" i="32"/>
  <c r="AT99" i="32"/>
  <c r="AS99" i="32"/>
  <c r="AR99" i="32"/>
  <c r="AQ99" i="32"/>
  <c r="AP99" i="32"/>
  <c r="AO99" i="32"/>
  <c r="AN99" i="32"/>
  <c r="AM99" i="32"/>
  <c r="AL99" i="32"/>
  <c r="AK99" i="32"/>
  <c r="AJ99" i="32"/>
  <c r="AI99" i="32"/>
  <c r="AH99" i="32"/>
  <c r="AG99" i="32"/>
  <c r="AF99" i="32"/>
  <c r="AE99" i="32"/>
  <c r="AD99" i="32"/>
  <c r="AC99" i="32"/>
  <c r="AB99" i="32"/>
  <c r="AA99" i="32"/>
  <c r="Z99" i="32"/>
  <c r="Y99" i="32"/>
  <c r="X99" i="32"/>
  <c r="W99" i="32"/>
  <c r="V99" i="32"/>
  <c r="U99" i="32"/>
  <c r="T99" i="32"/>
  <c r="S99" i="32"/>
  <c r="R99" i="32"/>
  <c r="Q99" i="32"/>
  <c r="P99" i="32"/>
  <c r="O99" i="32"/>
  <c r="N99" i="32"/>
  <c r="M99" i="32"/>
  <c r="L99" i="32"/>
  <c r="K99" i="32"/>
  <c r="J99" i="32"/>
  <c r="I99" i="32"/>
  <c r="H99" i="32"/>
  <c r="BK98" i="32"/>
  <c r="BJ98" i="32"/>
  <c r="BI98" i="32"/>
  <c r="BH98" i="32"/>
  <c r="BG98" i="32"/>
  <c r="BF98" i="32"/>
  <c r="BE98" i="32"/>
  <c r="BD98" i="32"/>
  <c r="BC98" i="32"/>
  <c r="BB98" i="32"/>
  <c r="BA98" i="32"/>
  <c r="AZ98" i="32"/>
  <c r="AY98" i="32"/>
  <c r="AX98" i="32"/>
  <c r="AW98" i="32"/>
  <c r="AV98" i="32"/>
  <c r="AU98" i="32"/>
  <c r="AT98" i="32"/>
  <c r="AS98" i="32"/>
  <c r="AR98" i="32"/>
  <c r="AQ98" i="32"/>
  <c r="AP98" i="32"/>
  <c r="AO98" i="32"/>
  <c r="AN98" i="32"/>
  <c r="AM98" i="32"/>
  <c r="AL98" i="32"/>
  <c r="AK98" i="32"/>
  <c r="AJ98" i="32"/>
  <c r="AI98" i="32"/>
  <c r="AH98" i="32"/>
  <c r="AG98" i="32"/>
  <c r="AF98" i="32"/>
  <c r="AE98" i="32"/>
  <c r="AD98" i="32"/>
  <c r="AC98" i="32"/>
  <c r="AB98" i="32"/>
  <c r="AA98" i="32"/>
  <c r="Z98" i="32"/>
  <c r="Y98" i="32"/>
  <c r="X98" i="32"/>
  <c r="W98" i="32"/>
  <c r="V98" i="32"/>
  <c r="U98" i="32"/>
  <c r="T98" i="32"/>
  <c r="S98" i="32"/>
  <c r="R98" i="32"/>
  <c r="Q98" i="32"/>
  <c r="P98" i="32"/>
  <c r="O98" i="32"/>
  <c r="N98" i="32"/>
  <c r="M98" i="32"/>
  <c r="L98" i="32"/>
  <c r="K98" i="32"/>
  <c r="J98" i="32"/>
  <c r="I98" i="32"/>
  <c r="H98" i="32"/>
  <c r="BK97" i="32"/>
  <c r="BJ97" i="32"/>
  <c r="BI97" i="32"/>
  <c r="BH97" i="32"/>
  <c r="BG97" i="32"/>
  <c r="BF97" i="32"/>
  <c r="BE97" i="32"/>
  <c r="BD97" i="32"/>
  <c r="BC97" i="32"/>
  <c r="BB97" i="32"/>
  <c r="BA97" i="32"/>
  <c r="AZ97" i="32"/>
  <c r="AY97" i="32"/>
  <c r="AX97" i="32"/>
  <c r="AW97" i="32"/>
  <c r="AV97" i="32"/>
  <c r="AU97" i="32"/>
  <c r="AT97" i="32"/>
  <c r="AS97" i="32"/>
  <c r="AR97" i="32"/>
  <c r="AQ97" i="32"/>
  <c r="AP97" i="32"/>
  <c r="AO97" i="32"/>
  <c r="AN97" i="32"/>
  <c r="AM97" i="32"/>
  <c r="AL97" i="32"/>
  <c r="AK97" i="32"/>
  <c r="AJ97" i="32"/>
  <c r="AI97" i="32"/>
  <c r="AH97" i="32"/>
  <c r="AG97" i="32"/>
  <c r="AF97" i="32"/>
  <c r="AE97" i="32"/>
  <c r="AD97" i="32"/>
  <c r="AC97" i="32"/>
  <c r="AB97" i="32"/>
  <c r="AA97" i="32"/>
  <c r="Z97" i="32"/>
  <c r="Y97" i="32"/>
  <c r="X97" i="32"/>
  <c r="W97" i="32"/>
  <c r="V97" i="32"/>
  <c r="U97" i="32"/>
  <c r="T97" i="32"/>
  <c r="S97" i="32"/>
  <c r="R97" i="32"/>
  <c r="Q97" i="32"/>
  <c r="P97" i="32"/>
  <c r="O97" i="32"/>
  <c r="N97" i="32"/>
  <c r="M97" i="32"/>
  <c r="L97" i="32"/>
  <c r="K97" i="32"/>
  <c r="J97" i="32"/>
  <c r="I97" i="32"/>
  <c r="H97" i="32"/>
  <c r="BK96" i="32"/>
  <c r="BJ96" i="32"/>
  <c r="BI96" i="32"/>
  <c r="BH96" i="32"/>
  <c r="BG96" i="32"/>
  <c r="BF96" i="32"/>
  <c r="BE96" i="32"/>
  <c r="BD96" i="32"/>
  <c r="BC96" i="32"/>
  <c r="BB96" i="32"/>
  <c r="BA96" i="32"/>
  <c r="AZ96" i="32"/>
  <c r="AY96" i="32"/>
  <c r="AX96" i="32"/>
  <c r="AW96" i="32"/>
  <c r="AV96" i="32"/>
  <c r="AU96" i="32"/>
  <c r="AT96" i="32"/>
  <c r="AS96" i="32"/>
  <c r="AR96" i="32"/>
  <c r="AQ96" i="32"/>
  <c r="AP96" i="32"/>
  <c r="AO96" i="32"/>
  <c r="AN96" i="32"/>
  <c r="AM96" i="32"/>
  <c r="AL96" i="32"/>
  <c r="AK96" i="32"/>
  <c r="AJ96" i="32"/>
  <c r="AI96" i="32"/>
  <c r="AH96" i="32"/>
  <c r="AG96" i="32"/>
  <c r="AF96" i="32"/>
  <c r="AE96" i="32"/>
  <c r="AD96" i="32"/>
  <c r="AC96" i="32"/>
  <c r="AB96" i="32"/>
  <c r="AA96" i="32"/>
  <c r="Z96" i="32"/>
  <c r="Y96" i="32"/>
  <c r="X96" i="32"/>
  <c r="W96" i="32"/>
  <c r="V96" i="32"/>
  <c r="U96" i="32"/>
  <c r="T96" i="32"/>
  <c r="S96" i="32"/>
  <c r="R96" i="32"/>
  <c r="Q96" i="32"/>
  <c r="P96" i="32"/>
  <c r="O96" i="32"/>
  <c r="N96" i="32"/>
  <c r="M96" i="32"/>
  <c r="L96" i="32"/>
  <c r="K96" i="32"/>
  <c r="J96" i="32"/>
  <c r="I96" i="32"/>
  <c r="H96" i="32"/>
  <c r="BK95" i="32"/>
  <c r="BJ95" i="32"/>
  <c r="BI95" i="32"/>
  <c r="BH95" i="32"/>
  <c r="BG95" i="32"/>
  <c r="BF95" i="32"/>
  <c r="BE95" i="32"/>
  <c r="BD95" i="32"/>
  <c r="BC95" i="32"/>
  <c r="BB95" i="32"/>
  <c r="BA95" i="32"/>
  <c r="AZ95" i="32"/>
  <c r="AY95" i="32"/>
  <c r="AX95" i="32"/>
  <c r="AW95" i="32"/>
  <c r="AV95" i="32"/>
  <c r="AU95" i="32"/>
  <c r="AT95" i="32"/>
  <c r="AS95" i="32"/>
  <c r="AR95" i="32"/>
  <c r="AQ95" i="32"/>
  <c r="AP95" i="32"/>
  <c r="AO95" i="32"/>
  <c r="AN95" i="32"/>
  <c r="AM95" i="32"/>
  <c r="AL95" i="32"/>
  <c r="AK95" i="32"/>
  <c r="AJ95" i="32"/>
  <c r="AI95" i="32"/>
  <c r="AH95" i="32"/>
  <c r="AG95" i="32"/>
  <c r="AF95" i="32"/>
  <c r="AE95" i="32"/>
  <c r="AD95" i="32"/>
  <c r="AC95" i="32"/>
  <c r="AB95" i="32"/>
  <c r="AA95" i="32"/>
  <c r="Z95" i="32"/>
  <c r="Y95" i="32"/>
  <c r="X95" i="32"/>
  <c r="W95" i="32"/>
  <c r="V95" i="32"/>
  <c r="U95" i="32"/>
  <c r="T95" i="32"/>
  <c r="S95" i="32"/>
  <c r="R95" i="32"/>
  <c r="Q95" i="32"/>
  <c r="P95" i="32"/>
  <c r="O95" i="32"/>
  <c r="N95" i="32"/>
  <c r="M95" i="32"/>
  <c r="L95" i="32"/>
  <c r="K95" i="32"/>
  <c r="J95" i="32"/>
  <c r="I95" i="32"/>
  <c r="H95" i="32"/>
  <c r="BK94" i="32"/>
  <c r="BJ94" i="32"/>
  <c r="BI94" i="32"/>
  <c r="BH94" i="32"/>
  <c r="BG94" i="32"/>
  <c r="BF94" i="32"/>
  <c r="BE94" i="32"/>
  <c r="BD94" i="32"/>
  <c r="BC94" i="32"/>
  <c r="BB94" i="32"/>
  <c r="BA94" i="32"/>
  <c r="AZ94" i="32"/>
  <c r="AY94" i="32"/>
  <c r="AX94" i="32"/>
  <c r="AW94" i="32"/>
  <c r="AV94" i="32"/>
  <c r="AU94" i="32"/>
  <c r="AT94" i="32"/>
  <c r="AS94" i="32"/>
  <c r="AR94" i="32"/>
  <c r="AQ94" i="32"/>
  <c r="AP94" i="32"/>
  <c r="AO94" i="32"/>
  <c r="AN94" i="32"/>
  <c r="AM94" i="32"/>
  <c r="AL94" i="32"/>
  <c r="AK94" i="32"/>
  <c r="AJ94" i="32"/>
  <c r="AI94" i="32"/>
  <c r="AH94" i="32"/>
  <c r="AG94" i="32"/>
  <c r="AF94" i="32"/>
  <c r="AE94" i="32"/>
  <c r="AD94" i="32"/>
  <c r="AC94" i="32"/>
  <c r="AB94" i="32"/>
  <c r="AA94" i="32"/>
  <c r="Z94" i="32"/>
  <c r="Y94" i="32"/>
  <c r="X94" i="32"/>
  <c r="W94" i="32"/>
  <c r="V94" i="32"/>
  <c r="U94" i="32"/>
  <c r="T94" i="32"/>
  <c r="S94" i="32"/>
  <c r="R94" i="32"/>
  <c r="Q94" i="32"/>
  <c r="P94" i="32"/>
  <c r="O94" i="32"/>
  <c r="N94" i="32"/>
  <c r="M94" i="32"/>
  <c r="L94" i="32"/>
  <c r="K94" i="32"/>
  <c r="J94" i="32"/>
  <c r="I94" i="32"/>
  <c r="H94" i="32"/>
  <c r="BK93" i="32"/>
  <c r="BJ93" i="32"/>
  <c r="BI93" i="32"/>
  <c r="BH93" i="32"/>
  <c r="BG93" i="32"/>
  <c r="BF93" i="32"/>
  <c r="BE93" i="32"/>
  <c r="BD93" i="32"/>
  <c r="BC93" i="32"/>
  <c r="BB93" i="32"/>
  <c r="BA93" i="32"/>
  <c r="AZ93" i="32"/>
  <c r="AY93" i="32"/>
  <c r="AX93" i="32"/>
  <c r="AW93" i="32"/>
  <c r="AV93" i="32"/>
  <c r="AU93" i="32"/>
  <c r="AT93" i="32"/>
  <c r="AS93" i="32"/>
  <c r="AR93" i="32"/>
  <c r="AQ93" i="32"/>
  <c r="AP93" i="32"/>
  <c r="AO93" i="32"/>
  <c r="AN93" i="32"/>
  <c r="AM93" i="32"/>
  <c r="AL93" i="32"/>
  <c r="AK93" i="32"/>
  <c r="AJ93" i="32"/>
  <c r="AI93" i="32"/>
  <c r="AH93" i="32"/>
  <c r="AG93" i="32"/>
  <c r="AF93" i="32"/>
  <c r="AE93" i="32"/>
  <c r="AD93" i="32"/>
  <c r="AC93" i="32"/>
  <c r="AB93" i="32"/>
  <c r="AA93" i="32"/>
  <c r="Z93" i="32"/>
  <c r="Y93" i="32"/>
  <c r="X93" i="32"/>
  <c r="W93" i="32"/>
  <c r="V93" i="32"/>
  <c r="U93" i="32"/>
  <c r="T93" i="32"/>
  <c r="S93" i="32"/>
  <c r="R93" i="32"/>
  <c r="Q93" i="32"/>
  <c r="P93" i="32"/>
  <c r="O93" i="32"/>
  <c r="N93" i="32"/>
  <c r="M93" i="32"/>
  <c r="L93" i="32"/>
  <c r="K93" i="32"/>
  <c r="J93" i="32"/>
  <c r="I93" i="32"/>
  <c r="H93" i="32"/>
  <c r="BK91" i="32"/>
  <c r="BJ91" i="32"/>
  <c r="BI91" i="32"/>
  <c r="BH91" i="32"/>
  <c r="BG91" i="32"/>
  <c r="BF91" i="32"/>
  <c r="BE91" i="32"/>
  <c r="BD91" i="32"/>
  <c r="BC91" i="32"/>
  <c r="BB91" i="32"/>
  <c r="BA91" i="32"/>
  <c r="AZ91" i="32"/>
  <c r="AY91" i="32"/>
  <c r="AX91" i="32"/>
  <c r="AW91" i="32"/>
  <c r="AV91" i="32"/>
  <c r="AU91" i="32"/>
  <c r="AT91" i="32"/>
  <c r="AS91" i="32"/>
  <c r="AR91" i="32"/>
  <c r="AQ91" i="32"/>
  <c r="AP91" i="32"/>
  <c r="AO91" i="32"/>
  <c r="AN91" i="32"/>
  <c r="AM91" i="32"/>
  <c r="AL91" i="32"/>
  <c r="AK91" i="32"/>
  <c r="AJ91" i="32"/>
  <c r="AI91" i="32"/>
  <c r="AH91" i="32"/>
  <c r="AG91" i="32"/>
  <c r="AF91" i="32"/>
  <c r="AE91" i="32"/>
  <c r="AD91" i="32"/>
  <c r="AC91" i="32"/>
  <c r="AB91" i="32"/>
  <c r="AA91" i="32"/>
  <c r="Z91" i="32"/>
  <c r="Y91" i="32"/>
  <c r="X91" i="32"/>
  <c r="W91" i="32"/>
  <c r="V91" i="32"/>
  <c r="U91" i="32"/>
  <c r="T91" i="32"/>
  <c r="S91" i="32"/>
  <c r="R91" i="32"/>
  <c r="Q91" i="32"/>
  <c r="P91" i="32"/>
  <c r="O91" i="32"/>
  <c r="N91" i="32"/>
  <c r="M91" i="32"/>
  <c r="L91" i="32"/>
  <c r="K91" i="32"/>
  <c r="J91" i="32"/>
  <c r="I91" i="32"/>
  <c r="H91" i="32"/>
  <c r="BK90" i="32"/>
  <c r="BJ90" i="32"/>
  <c r="BI90" i="32"/>
  <c r="BH90" i="32"/>
  <c r="BG90" i="32"/>
  <c r="BF90" i="32"/>
  <c r="BE90" i="32"/>
  <c r="BD90" i="32"/>
  <c r="BC90" i="32"/>
  <c r="BB90" i="32"/>
  <c r="BA90" i="32"/>
  <c r="AZ90" i="32"/>
  <c r="AY90" i="32"/>
  <c r="AX90" i="32"/>
  <c r="AW90" i="32"/>
  <c r="AV90" i="32"/>
  <c r="AU90" i="32"/>
  <c r="AT90" i="32"/>
  <c r="AS90" i="32"/>
  <c r="AR90" i="32"/>
  <c r="AQ90" i="32"/>
  <c r="AP90" i="32"/>
  <c r="AO90" i="32"/>
  <c r="AN90" i="32"/>
  <c r="AM90" i="32"/>
  <c r="AL90" i="32"/>
  <c r="AK90" i="32"/>
  <c r="AJ90" i="32"/>
  <c r="AI90" i="32"/>
  <c r="AH90" i="32"/>
  <c r="AG90" i="32"/>
  <c r="AF90" i="32"/>
  <c r="AE90" i="32"/>
  <c r="AD90" i="32"/>
  <c r="AC90" i="32"/>
  <c r="AB90" i="32"/>
  <c r="AA90" i="32"/>
  <c r="Z90" i="32"/>
  <c r="Y90" i="32"/>
  <c r="X90" i="32"/>
  <c r="W90" i="32"/>
  <c r="V90" i="32"/>
  <c r="U90" i="32"/>
  <c r="T90" i="32"/>
  <c r="S90" i="32"/>
  <c r="R90" i="32"/>
  <c r="Q90" i="32"/>
  <c r="P90" i="32"/>
  <c r="O90" i="32"/>
  <c r="N90" i="32"/>
  <c r="M90" i="32"/>
  <c r="L90" i="32"/>
  <c r="K90" i="32"/>
  <c r="J90" i="32"/>
  <c r="I90" i="32"/>
  <c r="H90" i="32"/>
  <c r="BK89" i="32"/>
  <c r="BJ89" i="32"/>
  <c r="BI89" i="32"/>
  <c r="BH89" i="32"/>
  <c r="BG89" i="32"/>
  <c r="BF89" i="32"/>
  <c r="BE89" i="32"/>
  <c r="BD89" i="32"/>
  <c r="BC89" i="32"/>
  <c r="BB89" i="32"/>
  <c r="BA89" i="32"/>
  <c r="AZ89" i="32"/>
  <c r="AY89" i="32"/>
  <c r="AX89" i="32"/>
  <c r="AW89" i="32"/>
  <c r="AV89" i="32"/>
  <c r="AU89" i="32"/>
  <c r="AT89" i="32"/>
  <c r="AS89" i="32"/>
  <c r="AR89" i="32"/>
  <c r="AQ89" i="32"/>
  <c r="AP89" i="32"/>
  <c r="AO89" i="32"/>
  <c r="AN89" i="32"/>
  <c r="AM89" i="32"/>
  <c r="AL89" i="32"/>
  <c r="AK89" i="32"/>
  <c r="AJ89" i="32"/>
  <c r="AI89" i="32"/>
  <c r="AH89" i="32"/>
  <c r="AG89" i="32"/>
  <c r="AF89" i="32"/>
  <c r="AE89" i="32"/>
  <c r="AD89" i="32"/>
  <c r="AC89" i="32"/>
  <c r="AB89" i="32"/>
  <c r="AA89" i="32"/>
  <c r="Z89" i="32"/>
  <c r="Y89" i="32"/>
  <c r="X89" i="32"/>
  <c r="W89" i="32"/>
  <c r="V89" i="32"/>
  <c r="U89" i="32"/>
  <c r="T89" i="32"/>
  <c r="S89" i="32"/>
  <c r="R89" i="32"/>
  <c r="Q89" i="32"/>
  <c r="P89" i="32"/>
  <c r="O89" i="32"/>
  <c r="N89" i="32"/>
  <c r="M89" i="32"/>
  <c r="L89" i="32"/>
  <c r="K89" i="32"/>
  <c r="J89" i="32"/>
  <c r="I89" i="32"/>
  <c r="H89" i="32"/>
  <c r="BK88" i="32"/>
  <c r="BJ88" i="32"/>
  <c r="BI88" i="32"/>
  <c r="BH88" i="32"/>
  <c r="BG88" i="32"/>
  <c r="BF88" i="32"/>
  <c r="BE88" i="32"/>
  <c r="BD88" i="32"/>
  <c r="BC88" i="32"/>
  <c r="BB88" i="32"/>
  <c r="BA88" i="32"/>
  <c r="AZ88" i="32"/>
  <c r="AY88" i="32"/>
  <c r="AX88" i="32"/>
  <c r="AW88" i="32"/>
  <c r="AV88" i="32"/>
  <c r="AU88" i="32"/>
  <c r="AT88" i="32"/>
  <c r="AS88" i="32"/>
  <c r="AR88" i="32"/>
  <c r="AQ88" i="32"/>
  <c r="AP88" i="32"/>
  <c r="AO88" i="32"/>
  <c r="AN88" i="32"/>
  <c r="AM88" i="32"/>
  <c r="AL88" i="32"/>
  <c r="AK88" i="32"/>
  <c r="AJ88" i="32"/>
  <c r="AI88" i="32"/>
  <c r="AH88" i="32"/>
  <c r="AG88" i="32"/>
  <c r="AF88" i="32"/>
  <c r="AE88" i="32"/>
  <c r="AD88" i="32"/>
  <c r="AC88" i="32"/>
  <c r="AB88" i="32"/>
  <c r="AA88" i="32"/>
  <c r="Z88" i="32"/>
  <c r="Y88" i="32"/>
  <c r="X88" i="32"/>
  <c r="W88" i="32"/>
  <c r="V88" i="32"/>
  <c r="U88" i="32"/>
  <c r="T88" i="32"/>
  <c r="S88" i="32"/>
  <c r="R88" i="32"/>
  <c r="Q88" i="32"/>
  <c r="P88" i="32"/>
  <c r="O88" i="32"/>
  <c r="N88" i="32"/>
  <c r="M88" i="32"/>
  <c r="L88" i="32"/>
  <c r="K88" i="32"/>
  <c r="J88" i="32"/>
  <c r="I88" i="32"/>
  <c r="H88" i="32"/>
  <c r="BK87" i="32"/>
  <c r="BJ87" i="32"/>
  <c r="BI87" i="32"/>
  <c r="BH87" i="32"/>
  <c r="BG87" i="32"/>
  <c r="BF87" i="32"/>
  <c r="BE87" i="32"/>
  <c r="BD87" i="32"/>
  <c r="BC87" i="32"/>
  <c r="BB87" i="32"/>
  <c r="BA87" i="32"/>
  <c r="AZ87" i="32"/>
  <c r="AY87" i="32"/>
  <c r="AX87" i="32"/>
  <c r="AW87" i="32"/>
  <c r="AV87" i="32"/>
  <c r="AU87" i="32"/>
  <c r="AT87" i="32"/>
  <c r="AS87" i="32"/>
  <c r="AR87" i="32"/>
  <c r="AQ87" i="32"/>
  <c r="AP87" i="32"/>
  <c r="AO87" i="32"/>
  <c r="AN87" i="32"/>
  <c r="AM87" i="32"/>
  <c r="AL87" i="32"/>
  <c r="AK87" i="32"/>
  <c r="AJ87" i="32"/>
  <c r="AI87" i="32"/>
  <c r="AH87" i="32"/>
  <c r="AG87" i="32"/>
  <c r="AF87" i="32"/>
  <c r="AE87" i="32"/>
  <c r="AD87" i="32"/>
  <c r="AC87" i="32"/>
  <c r="AB87" i="32"/>
  <c r="AA87" i="32"/>
  <c r="Z87" i="32"/>
  <c r="Y87" i="32"/>
  <c r="X87" i="32"/>
  <c r="W87" i="32"/>
  <c r="V87" i="32"/>
  <c r="U87" i="32"/>
  <c r="T87" i="32"/>
  <c r="S87" i="32"/>
  <c r="R87" i="32"/>
  <c r="Q87" i="32"/>
  <c r="P87" i="32"/>
  <c r="O87" i="32"/>
  <c r="N87" i="32"/>
  <c r="M87" i="32"/>
  <c r="L87" i="32"/>
  <c r="K87" i="32"/>
  <c r="J87" i="32"/>
  <c r="I87" i="32"/>
  <c r="H87" i="32"/>
  <c r="BK86" i="32"/>
  <c r="BJ86" i="32"/>
  <c r="BI86" i="32"/>
  <c r="BH86" i="32"/>
  <c r="BG86" i="32"/>
  <c r="BF86" i="32"/>
  <c r="BE86" i="32"/>
  <c r="BD86" i="32"/>
  <c r="BC86" i="32"/>
  <c r="BB86" i="32"/>
  <c r="BA86" i="32"/>
  <c r="AZ86" i="32"/>
  <c r="AY86" i="32"/>
  <c r="AX86" i="32"/>
  <c r="AW86" i="32"/>
  <c r="AV86" i="32"/>
  <c r="AU86" i="32"/>
  <c r="AT86" i="32"/>
  <c r="AS86" i="32"/>
  <c r="AR86" i="32"/>
  <c r="AQ86" i="32"/>
  <c r="AP86" i="32"/>
  <c r="AO86" i="32"/>
  <c r="AN86" i="32"/>
  <c r="AM86" i="32"/>
  <c r="AL86" i="32"/>
  <c r="AK86" i="32"/>
  <c r="AJ86" i="32"/>
  <c r="AI86" i="32"/>
  <c r="AH86" i="32"/>
  <c r="AG86" i="32"/>
  <c r="AF86" i="32"/>
  <c r="AE86" i="32"/>
  <c r="AD86" i="32"/>
  <c r="AC86" i="32"/>
  <c r="AB86" i="32"/>
  <c r="AA86" i="32"/>
  <c r="Z86" i="32"/>
  <c r="Y86" i="32"/>
  <c r="X86" i="32"/>
  <c r="W86" i="32"/>
  <c r="V86" i="32"/>
  <c r="U86" i="32"/>
  <c r="T86" i="32"/>
  <c r="S86" i="32"/>
  <c r="R86" i="32"/>
  <c r="Q86" i="32"/>
  <c r="P86" i="32"/>
  <c r="O86" i="32"/>
  <c r="N86" i="32"/>
  <c r="M86" i="32"/>
  <c r="L86" i="32"/>
  <c r="K86" i="32"/>
  <c r="J86" i="32"/>
  <c r="I86" i="32"/>
  <c r="H86" i="32"/>
  <c r="BK85" i="32"/>
  <c r="BJ85" i="32"/>
  <c r="BI85" i="32"/>
  <c r="BH85" i="32"/>
  <c r="BG85" i="32"/>
  <c r="BF85" i="32"/>
  <c r="BE85" i="32"/>
  <c r="BD85" i="32"/>
  <c r="BC85" i="32"/>
  <c r="BB85" i="32"/>
  <c r="BA85" i="32"/>
  <c r="AZ85" i="32"/>
  <c r="AY85" i="32"/>
  <c r="AX85" i="32"/>
  <c r="AW85" i="32"/>
  <c r="AV85" i="32"/>
  <c r="AU85" i="32"/>
  <c r="AT85" i="32"/>
  <c r="AS85" i="32"/>
  <c r="AR85" i="32"/>
  <c r="AQ85" i="32"/>
  <c r="AP85" i="32"/>
  <c r="AO85" i="32"/>
  <c r="AN85" i="32"/>
  <c r="AM85" i="32"/>
  <c r="AL85" i="32"/>
  <c r="AK85" i="32"/>
  <c r="AJ85" i="32"/>
  <c r="AI85" i="32"/>
  <c r="AH85" i="32"/>
  <c r="AG85" i="32"/>
  <c r="AF85" i="32"/>
  <c r="AE85" i="32"/>
  <c r="AD85" i="32"/>
  <c r="AC85" i="32"/>
  <c r="AB85" i="32"/>
  <c r="AA85" i="32"/>
  <c r="Z85" i="32"/>
  <c r="Y85" i="32"/>
  <c r="X85" i="32"/>
  <c r="W85" i="32"/>
  <c r="V85" i="32"/>
  <c r="U85" i="32"/>
  <c r="T85" i="32"/>
  <c r="S85" i="32"/>
  <c r="R85" i="32"/>
  <c r="Q85" i="32"/>
  <c r="P85" i="32"/>
  <c r="O85" i="32"/>
  <c r="N85" i="32"/>
  <c r="M85" i="32"/>
  <c r="L85" i="32"/>
  <c r="K85" i="32"/>
  <c r="J85" i="32"/>
  <c r="I85" i="32"/>
  <c r="H85" i="32"/>
  <c r="BK83" i="32"/>
  <c r="BJ83" i="32"/>
  <c r="BI83" i="32"/>
  <c r="BH83" i="32"/>
  <c r="BG83" i="32"/>
  <c r="BF83" i="32"/>
  <c r="BE83" i="32"/>
  <c r="BD83" i="32"/>
  <c r="BC83" i="32"/>
  <c r="BB83" i="32"/>
  <c r="BA83" i="32"/>
  <c r="AZ83" i="32"/>
  <c r="AY83" i="32"/>
  <c r="AX83" i="32"/>
  <c r="AW83" i="32"/>
  <c r="AV83" i="32"/>
  <c r="AU83" i="32"/>
  <c r="AT83" i="32"/>
  <c r="AS83" i="32"/>
  <c r="AR83" i="32"/>
  <c r="AQ83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BK82" i="32"/>
  <c r="BJ82" i="32"/>
  <c r="BI82" i="32"/>
  <c r="BH82" i="32"/>
  <c r="BG82" i="32"/>
  <c r="BF82" i="32"/>
  <c r="BE82" i="32"/>
  <c r="BD82" i="32"/>
  <c r="BC82" i="32"/>
  <c r="BB82" i="32"/>
  <c r="BA82" i="32"/>
  <c r="AZ82" i="32"/>
  <c r="AY82" i="32"/>
  <c r="AX82" i="32"/>
  <c r="AW82" i="32"/>
  <c r="AV82" i="32"/>
  <c r="AU82" i="32"/>
  <c r="AT82" i="32"/>
  <c r="AS82" i="32"/>
  <c r="AR82" i="32"/>
  <c r="AQ82" i="32"/>
  <c r="AP82" i="32"/>
  <c r="AO82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BK81" i="32"/>
  <c r="BJ81" i="32"/>
  <c r="BI81" i="32"/>
  <c r="BH81" i="32"/>
  <c r="BG81" i="32"/>
  <c r="BF81" i="32"/>
  <c r="BE81" i="32"/>
  <c r="BD81" i="32"/>
  <c r="BC81" i="32"/>
  <c r="BB81" i="32"/>
  <c r="BA81" i="32"/>
  <c r="AZ81" i="32"/>
  <c r="AY81" i="32"/>
  <c r="AX81" i="32"/>
  <c r="AW81" i="32"/>
  <c r="AV81" i="32"/>
  <c r="AU81" i="32"/>
  <c r="AT81" i="32"/>
  <c r="AS81" i="32"/>
  <c r="AR81" i="32"/>
  <c r="AQ81" i="32"/>
  <c r="AP81" i="32"/>
  <c r="AO81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BK80" i="32"/>
  <c r="BJ80" i="32"/>
  <c r="BI80" i="32"/>
  <c r="BH80" i="32"/>
  <c r="BG80" i="32"/>
  <c r="BF80" i="32"/>
  <c r="BE80" i="32"/>
  <c r="BD80" i="32"/>
  <c r="BC80" i="32"/>
  <c r="BB80" i="32"/>
  <c r="BA80" i="32"/>
  <c r="AZ80" i="32"/>
  <c r="AY80" i="32"/>
  <c r="AX80" i="32"/>
  <c r="AW80" i="32"/>
  <c r="AV80" i="32"/>
  <c r="AU80" i="32"/>
  <c r="AT80" i="32"/>
  <c r="AS80" i="32"/>
  <c r="AR80" i="32"/>
  <c r="AQ80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BK79" i="32"/>
  <c r="BJ79" i="32"/>
  <c r="BI79" i="32"/>
  <c r="BH79" i="32"/>
  <c r="BG79" i="32"/>
  <c r="BF79" i="32"/>
  <c r="BE79" i="32"/>
  <c r="BD79" i="32"/>
  <c r="BC79" i="32"/>
  <c r="BB79" i="32"/>
  <c r="BA79" i="32"/>
  <c r="AZ79" i="32"/>
  <c r="AY79" i="32"/>
  <c r="AX79" i="32"/>
  <c r="AW79" i="32"/>
  <c r="AV79" i="32"/>
  <c r="AU79" i="32"/>
  <c r="AT79" i="32"/>
  <c r="AS79" i="32"/>
  <c r="AR79" i="32"/>
  <c r="AQ79" i="32"/>
  <c r="AP79" i="32"/>
  <c r="AO79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BK78" i="32"/>
  <c r="BJ78" i="32"/>
  <c r="BI78" i="32"/>
  <c r="BH78" i="32"/>
  <c r="BG78" i="32"/>
  <c r="BF78" i="32"/>
  <c r="BE78" i="32"/>
  <c r="BD78" i="32"/>
  <c r="BC78" i="32"/>
  <c r="BB78" i="32"/>
  <c r="BA78" i="32"/>
  <c r="AZ78" i="32"/>
  <c r="AY78" i="32"/>
  <c r="AX78" i="32"/>
  <c r="AW78" i="32"/>
  <c r="AV78" i="32"/>
  <c r="AU78" i="32"/>
  <c r="AT78" i="32"/>
  <c r="AS78" i="32"/>
  <c r="AR78" i="32"/>
  <c r="AQ78" i="32"/>
  <c r="AP78" i="32"/>
  <c r="AO78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BK77" i="32"/>
  <c r="BJ77" i="32"/>
  <c r="BI77" i="32"/>
  <c r="BH77" i="32"/>
  <c r="BG77" i="32"/>
  <c r="BF77" i="32"/>
  <c r="BE77" i="32"/>
  <c r="BD77" i="32"/>
  <c r="BC77" i="32"/>
  <c r="BB77" i="32"/>
  <c r="BA77" i="32"/>
  <c r="AZ77" i="32"/>
  <c r="AY77" i="32"/>
  <c r="AX77" i="32"/>
  <c r="AW77" i="32"/>
  <c r="AV77" i="32"/>
  <c r="AU77" i="32"/>
  <c r="AT77" i="32"/>
  <c r="AS77" i="32"/>
  <c r="AR77" i="32"/>
  <c r="AQ77" i="32"/>
  <c r="AP77" i="32"/>
  <c r="AO77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BK76" i="32"/>
  <c r="BJ76" i="32"/>
  <c r="BI76" i="32"/>
  <c r="BH76" i="32"/>
  <c r="BG76" i="32"/>
  <c r="BF76" i="32"/>
  <c r="BE76" i="32"/>
  <c r="BD76" i="32"/>
  <c r="BC76" i="32"/>
  <c r="BB76" i="32"/>
  <c r="BA76" i="32"/>
  <c r="AZ76" i="32"/>
  <c r="AY76" i="32"/>
  <c r="AX76" i="32"/>
  <c r="AW76" i="32"/>
  <c r="AV76" i="32"/>
  <c r="AU76" i="32"/>
  <c r="AT76" i="32"/>
  <c r="AS76" i="32"/>
  <c r="AR76" i="32"/>
  <c r="AQ76" i="32"/>
  <c r="AP76" i="32"/>
  <c r="AO76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BK75" i="32"/>
  <c r="BJ75" i="32"/>
  <c r="BI75" i="32"/>
  <c r="BH75" i="32"/>
  <c r="BG75" i="32"/>
  <c r="BF75" i="32"/>
  <c r="BE75" i="32"/>
  <c r="BD75" i="32"/>
  <c r="BC75" i="32"/>
  <c r="BB75" i="32"/>
  <c r="BA75" i="32"/>
  <c r="AZ75" i="32"/>
  <c r="AY75" i="32"/>
  <c r="AX75" i="32"/>
  <c r="AW75" i="32"/>
  <c r="AV75" i="32"/>
  <c r="AU75" i="32"/>
  <c r="AT75" i="32"/>
  <c r="AS75" i="32"/>
  <c r="AR75" i="32"/>
  <c r="AQ75" i="32"/>
  <c r="AP75" i="32"/>
  <c r="AO75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BK74" i="32"/>
  <c r="BJ74" i="32"/>
  <c r="BI74" i="32"/>
  <c r="BH74" i="32"/>
  <c r="BG74" i="32"/>
  <c r="BF74" i="32"/>
  <c r="BE74" i="32"/>
  <c r="BD74" i="32"/>
  <c r="BC74" i="32"/>
  <c r="BB74" i="32"/>
  <c r="BA74" i="32"/>
  <c r="AZ74" i="32"/>
  <c r="AY74" i="32"/>
  <c r="AX74" i="32"/>
  <c r="AW74" i="32"/>
  <c r="AV74" i="32"/>
  <c r="AU74" i="32"/>
  <c r="AT74" i="32"/>
  <c r="AS74" i="32"/>
  <c r="AR74" i="32"/>
  <c r="AQ74" i="32"/>
  <c r="AP74" i="32"/>
  <c r="AO74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BK73" i="32"/>
  <c r="BJ73" i="32"/>
  <c r="BI73" i="32"/>
  <c r="BH73" i="32"/>
  <c r="BG73" i="32"/>
  <c r="BF73" i="32"/>
  <c r="BE73" i="32"/>
  <c r="BD73" i="32"/>
  <c r="BC73" i="32"/>
  <c r="BB73" i="32"/>
  <c r="BA73" i="32"/>
  <c r="AZ73" i="32"/>
  <c r="AY73" i="32"/>
  <c r="AX73" i="32"/>
  <c r="AW73" i="32"/>
  <c r="AV73" i="32"/>
  <c r="AU73" i="32"/>
  <c r="AT73" i="32"/>
  <c r="AS73" i="32"/>
  <c r="AR73" i="32"/>
  <c r="AQ73" i="32"/>
  <c r="AP73" i="32"/>
  <c r="AO73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BK72" i="32"/>
  <c r="BJ72" i="32"/>
  <c r="BI72" i="32"/>
  <c r="BH72" i="32"/>
  <c r="BG72" i="32"/>
  <c r="BF72" i="32"/>
  <c r="BE72" i="32"/>
  <c r="BD72" i="32"/>
  <c r="BC72" i="32"/>
  <c r="BB72" i="32"/>
  <c r="BA72" i="32"/>
  <c r="AZ72" i="32"/>
  <c r="AY72" i="32"/>
  <c r="AX72" i="32"/>
  <c r="AW72" i="32"/>
  <c r="AV72" i="32"/>
  <c r="AU72" i="32"/>
  <c r="AT72" i="32"/>
  <c r="AS72" i="32"/>
  <c r="AR72" i="32"/>
  <c r="AQ72" i="32"/>
  <c r="AP72" i="32"/>
  <c r="AO72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BK71" i="32"/>
  <c r="BJ71" i="32"/>
  <c r="BI71" i="32"/>
  <c r="BH71" i="32"/>
  <c r="BG71" i="32"/>
  <c r="BF71" i="32"/>
  <c r="BE71" i="32"/>
  <c r="BD71" i="32"/>
  <c r="BC71" i="32"/>
  <c r="BB71" i="32"/>
  <c r="BA71" i="32"/>
  <c r="AZ71" i="32"/>
  <c r="AY71" i="32"/>
  <c r="AX71" i="32"/>
  <c r="AW71" i="32"/>
  <c r="AV71" i="32"/>
  <c r="AU71" i="32"/>
  <c r="AT71" i="32"/>
  <c r="AS71" i="32"/>
  <c r="AR71" i="32"/>
  <c r="AQ71" i="32"/>
  <c r="AP71" i="32"/>
  <c r="AO71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BK70" i="32"/>
  <c r="BJ70" i="32"/>
  <c r="BI70" i="32"/>
  <c r="BH70" i="32"/>
  <c r="BG70" i="32"/>
  <c r="BF70" i="32"/>
  <c r="BE70" i="32"/>
  <c r="BD70" i="32"/>
  <c r="BC70" i="32"/>
  <c r="BB70" i="32"/>
  <c r="BA70" i="32"/>
  <c r="AZ70" i="32"/>
  <c r="AY70" i="32"/>
  <c r="AX70" i="32"/>
  <c r="AW70" i="32"/>
  <c r="AV70" i="32"/>
  <c r="AU70" i="32"/>
  <c r="AT70" i="32"/>
  <c r="AS70" i="32"/>
  <c r="AR70" i="32"/>
  <c r="AQ70" i="32"/>
  <c r="AP70" i="32"/>
  <c r="AO70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BK69" i="32"/>
  <c r="BJ69" i="32"/>
  <c r="BI69" i="32"/>
  <c r="BH69" i="32"/>
  <c r="BG69" i="32"/>
  <c r="BF69" i="32"/>
  <c r="BE69" i="32"/>
  <c r="BD69" i="32"/>
  <c r="BC69" i="32"/>
  <c r="BB69" i="32"/>
  <c r="BA69" i="32"/>
  <c r="AZ69" i="32"/>
  <c r="AY69" i="32"/>
  <c r="AX69" i="32"/>
  <c r="AW69" i="32"/>
  <c r="AV69" i="32"/>
  <c r="AU69" i="32"/>
  <c r="AT69" i="32"/>
  <c r="AS69" i="32"/>
  <c r="AR69" i="32"/>
  <c r="AQ69" i="32"/>
  <c r="AP69" i="32"/>
  <c r="AO69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BK68" i="32"/>
  <c r="BJ68" i="32"/>
  <c r="BI68" i="32"/>
  <c r="BH68" i="32"/>
  <c r="BG68" i="32"/>
  <c r="BF68" i="32"/>
  <c r="BE68" i="32"/>
  <c r="BD68" i="32"/>
  <c r="BC68" i="32"/>
  <c r="BB68" i="32"/>
  <c r="BA68" i="32"/>
  <c r="AZ68" i="32"/>
  <c r="AY68" i="32"/>
  <c r="AX68" i="32"/>
  <c r="AW68" i="32"/>
  <c r="AV68" i="32"/>
  <c r="AU68" i="32"/>
  <c r="AT68" i="32"/>
  <c r="AS68" i="32"/>
  <c r="AR68" i="32"/>
  <c r="AQ68" i="32"/>
  <c r="AP68" i="32"/>
  <c r="AO68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BK67" i="32"/>
  <c r="BJ67" i="32"/>
  <c r="BI67" i="32"/>
  <c r="BH67" i="32"/>
  <c r="BG67" i="32"/>
  <c r="BF67" i="32"/>
  <c r="BE67" i="32"/>
  <c r="BD67" i="32"/>
  <c r="BC67" i="32"/>
  <c r="BB67" i="32"/>
  <c r="BA67" i="32"/>
  <c r="AZ67" i="32"/>
  <c r="AY67" i="32"/>
  <c r="AX67" i="32"/>
  <c r="AW67" i="32"/>
  <c r="AV67" i="32"/>
  <c r="AU67" i="32"/>
  <c r="AT67" i="32"/>
  <c r="AS67" i="32"/>
  <c r="AR67" i="32"/>
  <c r="AQ67" i="32"/>
  <c r="AP67" i="32"/>
  <c r="AO67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BK66" i="32"/>
  <c r="BJ66" i="32"/>
  <c r="BI66" i="32"/>
  <c r="BH66" i="32"/>
  <c r="BG66" i="32"/>
  <c r="BF66" i="32"/>
  <c r="BE66" i="32"/>
  <c r="BD66" i="32"/>
  <c r="BC66" i="32"/>
  <c r="BB66" i="32"/>
  <c r="BA66" i="32"/>
  <c r="AZ66" i="32"/>
  <c r="AY66" i="32"/>
  <c r="AX66" i="32"/>
  <c r="AW66" i="32"/>
  <c r="AV66" i="32"/>
  <c r="AU66" i="32"/>
  <c r="AT66" i="32"/>
  <c r="AS66" i="32"/>
  <c r="AR66" i="32"/>
  <c r="AQ66" i="32"/>
  <c r="AP66" i="32"/>
  <c r="AO66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BK65" i="32"/>
  <c r="BJ65" i="32"/>
  <c r="BI65" i="32"/>
  <c r="BH65" i="32"/>
  <c r="BG65" i="32"/>
  <c r="BF65" i="32"/>
  <c r="BE65" i="32"/>
  <c r="BD65" i="32"/>
  <c r="BC65" i="32"/>
  <c r="BB65" i="32"/>
  <c r="BA65" i="32"/>
  <c r="AZ65" i="32"/>
  <c r="AY65" i="32"/>
  <c r="AX65" i="32"/>
  <c r="AW65" i="32"/>
  <c r="AV65" i="32"/>
  <c r="AU65" i="32"/>
  <c r="AT65" i="32"/>
  <c r="AS65" i="32"/>
  <c r="AR65" i="32"/>
  <c r="AQ65" i="32"/>
  <c r="AP65" i="32"/>
  <c r="AO65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BK64" i="32"/>
  <c r="BJ64" i="32"/>
  <c r="BI64" i="32"/>
  <c r="BH64" i="32"/>
  <c r="BG64" i="32"/>
  <c r="BF64" i="32"/>
  <c r="BE64" i="32"/>
  <c r="BD64" i="32"/>
  <c r="BC64" i="32"/>
  <c r="BB64" i="32"/>
  <c r="BA64" i="32"/>
  <c r="AZ64" i="32"/>
  <c r="AY64" i="32"/>
  <c r="AX64" i="32"/>
  <c r="AW64" i="32"/>
  <c r="AV64" i="32"/>
  <c r="AU64" i="32"/>
  <c r="AT64" i="32"/>
  <c r="AS64" i="32"/>
  <c r="AR64" i="32"/>
  <c r="AQ64" i="32"/>
  <c r="AP64" i="32"/>
  <c r="AO64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BK63" i="32"/>
  <c r="BJ63" i="32"/>
  <c r="BI63" i="32"/>
  <c r="BH63" i="32"/>
  <c r="BG63" i="32"/>
  <c r="BF63" i="32"/>
  <c r="BE63" i="32"/>
  <c r="BD63" i="32"/>
  <c r="BC63" i="32"/>
  <c r="BB63" i="32"/>
  <c r="BA63" i="32"/>
  <c r="AZ63" i="32"/>
  <c r="AY63" i="32"/>
  <c r="AX63" i="32"/>
  <c r="AW63" i="32"/>
  <c r="AV63" i="32"/>
  <c r="AU63" i="32"/>
  <c r="AT63" i="32"/>
  <c r="AS63" i="32"/>
  <c r="AR63" i="32"/>
  <c r="AQ63" i="32"/>
  <c r="AP63" i="32"/>
  <c r="AO63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BK62" i="32"/>
  <c r="BJ62" i="32"/>
  <c r="BI62" i="32"/>
  <c r="BH62" i="32"/>
  <c r="BG62" i="32"/>
  <c r="BF62" i="32"/>
  <c r="BE62" i="32"/>
  <c r="BD62" i="32"/>
  <c r="BC62" i="32"/>
  <c r="BB62" i="32"/>
  <c r="BA62" i="32"/>
  <c r="AZ62" i="32"/>
  <c r="AY62" i="32"/>
  <c r="AX62" i="32"/>
  <c r="AW62" i="32"/>
  <c r="AV62" i="32"/>
  <c r="AU62" i="32"/>
  <c r="AT62" i="32"/>
  <c r="AS62" i="32"/>
  <c r="AR62" i="32"/>
  <c r="AQ62" i="32"/>
  <c r="AP62" i="32"/>
  <c r="AO62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BK61" i="32"/>
  <c r="BJ61" i="32"/>
  <c r="BI61" i="32"/>
  <c r="BH61" i="32"/>
  <c r="BG61" i="32"/>
  <c r="BF61" i="32"/>
  <c r="BE61" i="32"/>
  <c r="BD61" i="32"/>
  <c r="BC61" i="32"/>
  <c r="BB61" i="32"/>
  <c r="BA61" i="32"/>
  <c r="AZ61" i="32"/>
  <c r="AY61" i="32"/>
  <c r="AX61" i="32"/>
  <c r="AW61" i="32"/>
  <c r="AV61" i="32"/>
  <c r="AU61" i="32"/>
  <c r="AT61" i="32"/>
  <c r="AS61" i="32"/>
  <c r="AR61" i="32"/>
  <c r="AQ61" i="32"/>
  <c r="AP61" i="32"/>
  <c r="AO61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BK60" i="32"/>
  <c r="BJ60" i="32"/>
  <c r="BI60" i="32"/>
  <c r="BH60" i="32"/>
  <c r="BG60" i="32"/>
  <c r="BF60" i="32"/>
  <c r="BE60" i="32"/>
  <c r="BD60" i="32"/>
  <c r="BC60" i="32"/>
  <c r="BB60" i="32"/>
  <c r="BA60" i="32"/>
  <c r="AZ60" i="32"/>
  <c r="AY60" i="32"/>
  <c r="AX60" i="32"/>
  <c r="AW60" i="32"/>
  <c r="AV60" i="32"/>
  <c r="AU60" i="32"/>
  <c r="AT60" i="32"/>
  <c r="AS60" i="32"/>
  <c r="AR60" i="32"/>
  <c r="AQ60" i="32"/>
  <c r="AP60" i="32"/>
  <c r="AO60" i="32"/>
  <c r="AN60" i="32"/>
  <c r="AM60" i="32"/>
  <c r="AL60" i="32"/>
  <c r="AK60" i="32"/>
  <c r="AJ60" i="32"/>
  <c r="AI60" i="32"/>
  <c r="AH60" i="32"/>
  <c r="AG60" i="32"/>
  <c r="AF60" i="32"/>
  <c r="AE60" i="32"/>
  <c r="AD60" i="32"/>
  <c r="AC60" i="32"/>
  <c r="AB60" i="32"/>
  <c r="AA60" i="32"/>
  <c r="Z60" i="32"/>
  <c r="Y60" i="32"/>
  <c r="X60" i="32"/>
  <c r="W60" i="32"/>
  <c r="V60" i="32"/>
  <c r="U60" i="32"/>
  <c r="T60" i="32"/>
  <c r="S60" i="32"/>
  <c r="R60" i="32"/>
  <c r="Q60" i="32"/>
  <c r="P60" i="32"/>
  <c r="O60" i="32"/>
  <c r="N60" i="32"/>
  <c r="M60" i="32"/>
  <c r="L60" i="32"/>
  <c r="K60" i="32"/>
  <c r="J60" i="32"/>
  <c r="I60" i="32"/>
  <c r="H60" i="32"/>
  <c r="BK59" i="32"/>
  <c r="BJ59" i="32"/>
  <c r="BI59" i="32"/>
  <c r="BH59" i="32"/>
  <c r="BG59" i="32"/>
  <c r="BF59" i="32"/>
  <c r="BE59" i="32"/>
  <c r="BD59" i="32"/>
  <c r="BC59" i="32"/>
  <c r="BB59" i="32"/>
  <c r="BA59" i="32"/>
  <c r="AZ59" i="32"/>
  <c r="AY59" i="32"/>
  <c r="AX59" i="32"/>
  <c r="AW59" i="32"/>
  <c r="AV59" i="32"/>
  <c r="AU59" i="32"/>
  <c r="AT59" i="32"/>
  <c r="AS59" i="32"/>
  <c r="AR59" i="32"/>
  <c r="AQ59" i="32"/>
  <c r="AP59" i="32"/>
  <c r="AO59" i="32"/>
  <c r="AN59" i="32"/>
  <c r="AM59" i="32"/>
  <c r="AL59" i="32"/>
  <c r="AK59" i="32"/>
  <c r="AJ59" i="32"/>
  <c r="AI59" i="32"/>
  <c r="AH59" i="32"/>
  <c r="AG59" i="32"/>
  <c r="AF59" i="32"/>
  <c r="AE59" i="32"/>
  <c r="AD59" i="32"/>
  <c r="AC59" i="32"/>
  <c r="AB59" i="32"/>
  <c r="AA59" i="32"/>
  <c r="Z59" i="32"/>
  <c r="Y59" i="32"/>
  <c r="X59" i="32"/>
  <c r="W59" i="32"/>
  <c r="V59" i="32"/>
  <c r="U59" i="32"/>
  <c r="T59" i="32"/>
  <c r="S59" i="32"/>
  <c r="R59" i="32"/>
  <c r="Q59" i="32"/>
  <c r="P59" i="32"/>
  <c r="O59" i="32"/>
  <c r="N59" i="32"/>
  <c r="M59" i="32"/>
  <c r="L59" i="32"/>
  <c r="K59" i="32"/>
  <c r="J59" i="32"/>
  <c r="I59" i="32"/>
  <c r="H59" i="32"/>
  <c r="BJ58" i="32"/>
  <c r="BI58" i="32"/>
  <c r="BH58" i="32"/>
  <c r="BG58" i="32"/>
  <c r="BF58" i="32"/>
  <c r="BE58" i="32"/>
  <c r="BD58" i="32"/>
  <c r="BC58" i="32"/>
  <c r="BB58" i="32"/>
  <c r="BA58" i="32"/>
  <c r="AZ58" i="32"/>
  <c r="AY58" i="32"/>
  <c r="AX58" i="32"/>
  <c r="AW58" i="32"/>
  <c r="AV58" i="32"/>
  <c r="AU58" i="32"/>
  <c r="AT58" i="32"/>
  <c r="AS58" i="32"/>
  <c r="AR58" i="32"/>
  <c r="AQ58" i="32"/>
  <c r="AP58" i="32"/>
  <c r="AO58" i="32"/>
  <c r="AN58" i="32"/>
  <c r="AM58" i="32"/>
  <c r="AL58" i="32"/>
  <c r="AK58" i="32"/>
  <c r="AJ58" i="32"/>
  <c r="AI58" i="32"/>
  <c r="AH58" i="32"/>
  <c r="AG58" i="32"/>
  <c r="AF58" i="32"/>
  <c r="AE58" i="32"/>
  <c r="AD58" i="32"/>
  <c r="AC58" i="32"/>
  <c r="AB58" i="32"/>
  <c r="AA58" i="32"/>
  <c r="Z58" i="32"/>
  <c r="Y58" i="32"/>
  <c r="X58" i="32"/>
  <c r="W58" i="32"/>
  <c r="V58" i="32"/>
  <c r="U58" i="32"/>
  <c r="T58" i="32"/>
  <c r="S58" i="32"/>
  <c r="R58" i="32"/>
  <c r="Q58" i="32"/>
  <c r="P58" i="32"/>
  <c r="O58" i="32"/>
  <c r="N58" i="32"/>
  <c r="M58" i="32"/>
  <c r="L58" i="32"/>
  <c r="K58" i="32"/>
  <c r="J58" i="32"/>
  <c r="I58" i="32"/>
  <c r="H58" i="32"/>
  <c r="BK57" i="32"/>
  <c r="BJ57" i="32"/>
  <c r="BI57" i="32"/>
  <c r="BH57" i="32"/>
  <c r="BG57" i="32"/>
  <c r="BF57" i="32"/>
  <c r="BE57" i="32"/>
  <c r="BD57" i="32"/>
  <c r="BC57" i="32"/>
  <c r="BB57" i="32"/>
  <c r="BA57" i="32"/>
  <c r="AZ57" i="32"/>
  <c r="AY57" i="32"/>
  <c r="AX57" i="32"/>
  <c r="AW57" i="32"/>
  <c r="AV57" i="32"/>
  <c r="AU57" i="32"/>
  <c r="AT57" i="32"/>
  <c r="AS57" i="32"/>
  <c r="AR57" i="32"/>
  <c r="AQ57" i="32"/>
  <c r="AP57" i="32"/>
  <c r="AO57" i="32"/>
  <c r="AN57" i="32"/>
  <c r="AM57" i="32"/>
  <c r="AL57" i="32"/>
  <c r="AK57" i="32"/>
  <c r="AJ57" i="32"/>
  <c r="AI57" i="32"/>
  <c r="AH57" i="32"/>
  <c r="AG57" i="32"/>
  <c r="AF57" i="32"/>
  <c r="AE57" i="32"/>
  <c r="AD57" i="32"/>
  <c r="AC57" i="32"/>
  <c r="AB57" i="32"/>
  <c r="AA57" i="32"/>
  <c r="Z57" i="32"/>
  <c r="Y57" i="32"/>
  <c r="X57" i="32"/>
  <c r="W57" i="32"/>
  <c r="V57" i="32"/>
  <c r="U57" i="32"/>
  <c r="T57" i="32"/>
  <c r="S57" i="32"/>
  <c r="R57" i="32"/>
  <c r="Q57" i="32"/>
  <c r="P57" i="32"/>
  <c r="O57" i="32"/>
  <c r="N57" i="32"/>
  <c r="M57" i="32"/>
  <c r="L57" i="32"/>
  <c r="K57" i="32"/>
  <c r="J57" i="32"/>
  <c r="I57" i="32"/>
  <c r="H57" i="32"/>
  <c r="BK56" i="32"/>
  <c r="BJ56" i="32"/>
  <c r="BI56" i="32"/>
  <c r="BH56" i="32"/>
  <c r="BG56" i="32"/>
  <c r="BF56" i="32"/>
  <c r="BE56" i="32"/>
  <c r="BD56" i="32"/>
  <c r="BC56" i="32"/>
  <c r="BB56" i="32"/>
  <c r="BA56" i="32"/>
  <c r="AZ56" i="32"/>
  <c r="AY56" i="32"/>
  <c r="AX56" i="32"/>
  <c r="AW56" i="32"/>
  <c r="AV56" i="32"/>
  <c r="AU56" i="32"/>
  <c r="AT56" i="32"/>
  <c r="AS56" i="32"/>
  <c r="AR56" i="32"/>
  <c r="AQ56" i="32"/>
  <c r="AP56" i="32"/>
  <c r="AO56" i="32"/>
  <c r="AN56" i="32"/>
  <c r="AM56" i="32"/>
  <c r="AL56" i="32"/>
  <c r="AK56" i="32"/>
  <c r="AJ56" i="32"/>
  <c r="AI56" i="32"/>
  <c r="AH56" i="32"/>
  <c r="AG56" i="32"/>
  <c r="AF56" i="32"/>
  <c r="AE56" i="32"/>
  <c r="AD56" i="32"/>
  <c r="AC56" i="32"/>
  <c r="AB56" i="32"/>
  <c r="AA56" i="32"/>
  <c r="Z56" i="32"/>
  <c r="Y56" i="32"/>
  <c r="X56" i="32"/>
  <c r="W56" i="32"/>
  <c r="V56" i="32"/>
  <c r="U56" i="32"/>
  <c r="T56" i="32"/>
  <c r="S56" i="32"/>
  <c r="R56" i="32"/>
  <c r="Q56" i="32"/>
  <c r="P56" i="32"/>
  <c r="O56" i="32"/>
  <c r="N56" i="32"/>
  <c r="M56" i="32"/>
  <c r="L56" i="32"/>
  <c r="K56" i="32"/>
  <c r="J56" i="32"/>
  <c r="I56" i="32"/>
  <c r="H56" i="32"/>
  <c r="BK55" i="32"/>
  <c r="BJ55" i="32"/>
  <c r="BI55" i="32"/>
  <c r="BH55" i="32"/>
  <c r="BG55" i="32"/>
  <c r="BF55" i="32"/>
  <c r="BE55" i="32"/>
  <c r="BD55" i="32"/>
  <c r="BC55" i="32"/>
  <c r="BB55" i="32"/>
  <c r="BA55" i="32"/>
  <c r="AZ55" i="32"/>
  <c r="AY55" i="32"/>
  <c r="AX55" i="32"/>
  <c r="AW55" i="32"/>
  <c r="AV55" i="32"/>
  <c r="AU55" i="32"/>
  <c r="AT55" i="32"/>
  <c r="AS55" i="32"/>
  <c r="AR55" i="32"/>
  <c r="AQ55" i="32"/>
  <c r="AP55" i="32"/>
  <c r="AO55" i="32"/>
  <c r="AN55" i="32"/>
  <c r="AM55" i="32"/>
  <c r="AL55" i="32"/>
  <c r="AK55" i="32"/>
  <c r="AJ55" i="32"/>
  <c r="AI55" i="32"/>
  <c r="AH55" i="32"/>
  <c r="AG55" i="32"/>
  <c r="AF55" i="32"/>
  <c r="AE55" i="32"/>
  <c r="AD55" i="32"/>
  <c r="AC55" i="32"/>
  <c r="AB55" i="32"/>
  <c r="AA55" i="32"/>
  <c r="Z55" i="32"/>
  <c r="Y55" i="32"/>
  <c r="X55" i="32"/>
  <c r="W55" i="32"/>
  <c r="V55" i="32"/>
  <c r="U55" i="32"/>
  <c r="T55" i="32"/>
  <c r="S55" i="32"/>
  <c r="R55" i="32"/>
  <c r="Q55" i="32"/>
  <c r="P55" i="32"/>
  <c r="O55" i="32"/>
  <c r="N55" i="32"/>
  <c r="M55" i="32"/>
  <c r="L55" i="32"/>
  <c r="K55" i="32"/>
  <c r="J55" i="32"/>
  <c r="I55" i="32"/>
  <c r="H55" i="32"/>
  <c r="BK54" i="32"/>
  <c r="BJ54" i="32"/>
  <c r="BI54" i="32"/>
  <c r="BH54" i="32"/>
  <c r="BG54" i="32"/>
  <c r="BF54" i="32"/>
  <c r="BE54" i="32"/>
  <c r="BD54" i="32"/>
  <c r="BC54" i="32"/>
  <c r="BB54" i="32"/>
  <c r="BA54" i="32"/>
  <c r="AZ54" i="32"/>
  <c r="AY54" i="32"/>
  <c r="AX54" i="32"/>
  <c r="AW54" i="32"/>
  <c r="AV54" i="32"/>
  <c r="AU54" i="32"/>
  <c r="AT54" i="32"/>
  <c r="AS54" i="32"/>
  <c r="AR54" i="32"/>
  <c r="AQ54" i="32"/>
  <c r="AP54" i="32"/>
  <c r="AO54" i="32"/>
  <c r="AN54" i="32"/>
  <c r="AM54" i="32"/>
  <c r="AL54" i="32"/>
  <c r="AK54" i="32"/>
  <c r="AJ54" i="32"/>
  <c r="AI54" i="32"/>
  <c r="AH54" i="32"/>
  <c r="AG54" i="32"/>
  <c r="AF54" i="32"/>
  <c r="AE54" i="32"/>
  <c r="AD54" i="32"/>
  <c r="AC54" i="32"/>
  <c r="AB54" i="32"/>
  <c r="AA54" i="32"/>
  <c r="Z54" i="32"/>
  <c r="Y54" i="32"/>
  <c r="X54" i="32"/>
  <c r="W54" i="32"/>
  <c r="V54" i="32"/>
  <c r="U54" i="32"/>
  <c r="T54" i="32"/>
  <c r="S54" i="32"/>
  <c r="R54" i="32"/>
  <c r="Q54" i="32"/>
  <c r="P54" i="32"/>
  <c r="O54" i="32"/>
  <c r="N54" i="32"/>
  <c r="M54" i="32"/>
  <c r="L54" i="32"/>
  <c r="K54" i="32"/>
  <c r="J54" i="32"/>
  <c r="I54" i="32"/>
  <c r="H54" i="32"/>
  <c r="BK53" i="32"/>
  <c r="BJ53" i="32"/>
  <c r="BI53" i="32"/>
  <c r="BH53" i="32"/>
  <c r="BG53" i="32"/>
  <c r="BF53" i="32"/>
  <c r="BE53" i="32"/>
  <c r="BD53" i="32"/>
  <c r="BC53" i="32"/>
  <c r="BB53" i="32"/>
  <c r="BA53" i="32"/>
  <c r="AZ53" i="32"/>
  <c r="AY53" i="32"/>
  <c r="AX53" i="32"/>
  <c r="AW53" i="32"/>
  <c r="AV53" i="32"/>
  <c r="AU53" i="32"/>
  <c r="AT53" i="32"/>
  <c r="AS53" i="32"/>
  <c r="AR53" i="32"/>
  <c r="AQ53" i="32"/>
  <c r="AP53" i="32"/>
  <c r="AO53" i="32"/>
  <c r="AN53" i="32"/>
  <c r="AM53" i="32"/>
  <c r="AL53" i="32"/>
  <c r="AK53" i="32"/>
  <c r="AJ53" i="32"/>
  <c r="AI53" i="32"/>
  <c r="AH53" i="32"/>
  <c r="AG53" i="32"/>
  <c r="AF53" i="32"/>
  <c r="AE53" i="32"/>
  <c r="AD53" i="32"/>
  <c r="AC53" i="32"/>
  <c r="AB53" i="32"/>
  <c r="AA53" i="32"/>
  <c r="Z53" i="32"/>
  <c r="Y53" i="32"/>
  <c r="X53" i="32"/>
  <c r="W53" i="32"/>
  <c r="V53" i="32"/>
  <c r="U53" i="32"/>
  <c r="T53" i="32"/>
  <c r="S53" i="32"/>
  <c r="R53" i="32"/>
  <c r="Q53" i="32"/>
  <c r="P53" i="32"/>
  <c r="O53" i="32"/>
  <c r="N53" i="32"/>
  <c r="M53" i="32"/>
  <c r="L53" i="32"/>
  <c r="K53" i="32"/>
  <c r="J53" i="32"/>
  <c r="I53" i="32"/>
  <c r="H53" i="32"/>
  <c r="BK52" i="32"/>
  <c r="BJ52" i="32"/>
  <c r="BI52" i="32"/>
  <c r="BH52" i="32"/>
  <c r="BG52" i="32"/>
  <c r="BF52" i="32"/>
  <c r="BE52" i="32"/>
  <c r="BD52" i="32"/>
  <c r="BC52" i="32"/>
  <c r="BB52" i="32"/>
  <c r="BA52" i="32"/>
  <c r="AZ52" i="32"/>
  <c r="AY52" i="32"/>
  <c r="AX52" i="32"/>
  <c r="AW52" i="32"/>
  <c r="AV52" i="32"/>
  <c r="AU52" i="32"/>
  <c r="AT52" i="32"/>
  <c r="AS52" i="32"/>
  <c r="AR52" i="32"/>
  <c r="AQ52" i="32"/>
  <c r="AP52" i="32"/>
  <c r="AO52" i="32"/>
  <c r="AN52" i="32"/>
  <c r="AM52" i="32"/>
  <c r="AL52" i="32"/>
  <c r="AK52" i="32"/>
  <c r="AJ52" i="32"/>
  <c r="AI52" i="32"/>
  <c r="AH52" i="32"/>
  <c r="AG52" i="32"/>
  <c r="AF52" i="32"/>
  <c r="AE52" i="32"/>
  <c r="AD52" i="32"/>
  <c r="AC52" i="32"/>
  <c r="AB52" i="32"/>
  <c r="AA52" i="32"/>
  <c r="Z52" i="32"/>
  <c r="Y52" i="32"/>
  <c r="X52" i="32"/>
  <c r="W52" i="32"/>
  <c r="V52" i="32"/>
  <c r="U52" i="32"/>
  <c r="T52" i="32"/>
  <c r="S52" i="32"/>
  <c r="R52" i="32"/>
  <c r="Q52" i="32"/>
  <c r="P52" i="32"/>
  <c r="O52" i="32"/>
  <c r="N52" i="32"/>
  <c r="M52" i="32"/>
  <c r="L52" i="32"/>
  <c r="K52" i="32"/>
  <c r="J52" i="32"/>
  <c r="I52" i="32"/>
  <c r="H52" i="32"/>
  <c r="BK51" i="32"/>
  <c r="BJ51" i="32"/>
  <c r="BI51" i="32"/>
  <c r="BH51" i="32"/>
  <c r="BG51" i="32"/>
  <c r="BF51" i="32"/>
  <c r="BE51" i="32"/>
  <c r="BD51" i="32"/>
  <c r="BC51" i="32"/>
  <c r="BB51" i="32"/>
  <c r="BA51" i="32"/>
  <c r="AZ51" i="32"/>
  <c r="AY51" i="32"/>
  <c r="AX51" i="32"/>
  <c r="AW51" i="32"/>
  <c r="AV51" i="32"/>
  <c r="AU51" i="32"/>
  <c r="AT51" i="32"/>
  <c r="AS51" i="32"/>
  <c r="AR51" i="32"/>
  <c r="AQ51" i="32"/>
  <c r="AP51" i="32"/>
  <c r="AO51" i="32"/>
  <c r="AN51" i="32"/>
  <c r="AM51" i="32"/>
  <c r="AL51" i="32"/>
  <c r="AK51" i="32"/>
  <c r="AJ51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BK50" i="32"/>
  <c r="BJ50" i="32"/>
  <c r="BI50" i="32"/>
  <c r="BH50" i="32"/>
  <c r="BG50" i="32"/>
  <c r="BF50" i="32"/>
  <c r="BE50" i="32"/>
  <c r="BD50" i="32"/>
  <c r="BC50" i="32"/>
  <c r="BB50" i="32"/>
  <c r="BA50" i="32"/>
  <c r="AZ50" i="32"/>
  <c r="AY50" i="32"/>
  <c r="AX50" i="32"/>
  <c r="AW50" i="32"/>
  <c r="AV50" i="32"/>
  <c r="AU50" i="32"/>
  <c r="AT50" i="32"/>
  <c r="AS50" i="32"/>
  <c r="AR50" i="32"/>
  <c r="AQ50" i="32"/>
  <c r="AP50" i="32"/>
  <c r="AO50" i="32"/>
  <c r="AN50" i="32"/>
  <c r="AM50" i="32"/>
  <c r="AL50" i="32"/>
  <c r="AK50" i="32"/>
  <c r="AJ50" i="32"/>
  <c r="AI50" i="32"/>
  <c r="AH50" i="32"/>
  <c r="AG50" i="32"/>
  <c r="AF50" i="32"/>
  <c r="AE50" i="32"/>
  <c r="AD50" i="32"/>
  <c r="AC50" i="32"/>
  <c r="AB50" i="32"/>
  <c r="AA50" i="32"/>
  <c r="Z50" i="32"/>
  <c r="Y50" i="32"/>
  <c r="X50" i="32"/>
  <c r="W50" i="32"/>
  <c r="V50" i="32"/>
  <c r="U50" i="32"/>
  <c r="T50" i="32"/>
  <c r="S50" i="32"/>
  <c r="R50" i="32"/>
  <c r="Q50" i="32"/>
  <c r="P50" i="32"/>
  <c r="O50" i="32"/>
  <c r="N50" i="32"/>
  <c r="M50" i="32"/>
  <c r="L50" i="32"/>
  <c r="K50" i="32"/>
  <c r="J50" i="32"/>
  <c r="I50" i="32"/>
  <c r="H50" i="32"/>
  <c r="BK49" i="32"/>
  <c r="BJ49" i="32"/>
  <c r="BI49" i="32"/>
  <c r="BH49" i="32"/>
  <c r="BG49" i="32"/>
  <c r="BF49" i="32"/>
  <c r="BE49" i="32"/>
  <c r="BD49" i="32"/>
  <c r="BC49" i="32"/>
  <c r="BB49" i="32"/>
  <c r="BA49" i="32"/>
  <c r="AZ49" i="32"/>
  <c r="AY49" i="32"/>
  <c r="AX49" i="32"/>
  <c r="AW49" i="32"/>
  <c r="AV49" i="32"/>
  <c r="AU49" i="32"/>
  <c r="AT49" i="32"/>
  <c r="AS49" i="32"/>
  <c r="AR49" i="32"/>
  <c r="AQ49" i="32"/>
  <c r="AP49" i="32"/>
  <c r="AO49" i="32"/>
  <c r="AN49" i="32"/>
  <c r="AM49" i="32"/>
  <c r="AL49" i="32"/>
  <c r="AK49" i="32"/>
  <c r="AJ49" i="32"/>
  <c r="AI49" i="32"/>
  <c r="AH49" i="32"/>
  <c r="AG49" i="32"/>
  <c r="AF49" i="32"/>
  <c r="AE49" i="32"/>
  <c r="AD49" i="32"/>
  <c r="AC49" i="32"/>
  <c r="AB49" i="32"/>
  <c r="AA49" i="32"/>
  <c r="Z49" i="32"/>
  <c r="Y49" i="32"/>
  <c r="X49" i="32"/>
  <c r="W49" i="32"/>
  <c r="V49" i="32"/>
  <c r="U49" i="32"/>
  <c r="T49" i="32"/>
  <c r="S49" i="32"/>
  <c r="R49" i="32"/>
  <c r="Q49" i="32"/>
  <c r="P49" i="32"/>
  <c r="O49" i="32"/>
  <c r="N49" i="32"/>
  <c r="M49" i="32"/>
  <c r="L49" i="32"/>
  <c r="K49" i="32"/>
  <c r="J49" i="32"/>
  <c r="I49" i="32"/>
  <c r="H49" i="32"/>
  <c r="BK48" i="32"/>
  <c r="BJ48" i="32"/>
  <c r="BI48" i="32"/>
  <c r="BH48" i="32"/>
  <c r="BG48" i="32"/>
  <c r="BF48" i="32"/>
  <c r="BE48" i="32"/>
  <c r="BD48" i="32"/>
  <c r="BC48" i="32"/>
  <c r="BB48" i="32"/>
  <c r="BA48" i="32"/>
  <c r="AZ48" i="32"/>
  <c r="AY48" i="32"/>
  <c r="AX48" i="32"/>
  <c r="AW48" i="32"/>
  <c r="AV48" i="32"/>
  <c r="AU48" i="32"/>
  <c r="AT48" i="32"/>
  <c r="AS48" i="32"/>
  <c r="AR48" i="32"/>
  <c r="AQ48" i="32"/>
  <c r="AP48" i="32"/>
  <c r="AO48" i="32"/>
  <c r="AN48" i="32"/>
  <c r="AM48" i="32"/>
  <c r="AL48" i="32"/>
  <c r="AK48" i="32"/>
  <c r="AJ48" i="32"/>
  <c r="AI48" i="32"/>
  <c r="AH48" i="32"/>
  <c r="AG48" i="32"/>
  <c r="AF48" i="32"/>
  <c r="AE48" i="32"/>
  <c r="AD48" i="32"/>
  <c r="AC48" i="32"/>
  <c r="AB48" i="32"/>
  <c r="AA48" i="32"/>
  <c r="Z48" i="32"/>
  <c r="Y48" i="32"/>
  <c r="X48" i="32"/>
  <c r="W48" i="32"/>
  <c r="V48" i="32"/>
  <c r="U48" i="32"/>
  <c r="T48" i="32"/>
  <c r="S48" i="32"/>
  <c r="R48" i="32"/>
  <c r="Q48" i="32"/>
  <c r="P48" i="32"/>
  <c r="O48" i="32"/>
  <c r="N48" i="32"/>
  <c r="M48" i="32"/>
  <c r="L48" i="32"/>
  <c r="K48" i="32"/>
  <c r="J48" i="32"/>
  <c r="I48" i="32"/>
  <c r="H48" i="32"/>
  <c r="BK47" i="32"/>
  <c r="BJ47" i="32"/>
  <c r="BI47" i="32"/>
  <c r="BH47" i="32"/>
  <c r="BG47" i="32"/>
  <c r="BF47" i="32"/>
  <c r="BE47" i="32"/>
  <c r="BD47" i="32"/>
  <c r="BC47" i="32"/>
  <c r="BB47" i="32"/>
  <c r="BA47" i="32"/>
  <c r="AZ47" i="32"/>
  <c r="AY47" i="32"/>
  <c r="AX47" i="32"/>
  <c r="AW47" i="32"/>
  <c r="AV47" i="32"/>
  <c r="AU47" i="32"/>
  <c r="AT47" i="32"/>
  <c r="AS47" i="32"/>
  <c r="AR47" i="32"/>
  <c r="AQ47" i="32"/>
  <c r="AP47" i="32"/>
  <c r="AO47" i="32"/>
  <c r="AN47" i="32"/>
  <c r="AM47" i="32"/>
  <c r="AL47" i="32"/>
  <c r="AK47" i="32"/>
  <c r="AJ47" i="32"/>
  <c r="AI47" i="32"/>
  <c r="AH47" i="32"/>
  <c r="AG47" i="32"/>
  <c r="AF47" i="32"/>
  <c r="AE47" i="32"/>
  <c r="AD47" i="32"/>
  <c r="AC47" i="32"/>
  <c r="AB47" i="32"/>
  <c r="AA47" i="32"/>
  <c r="Z47" i="32"/>
  <c r="Y47" i="32"/>
  <c r="X47" i="32"/>
  <c r="W47" i="32"/>
  <c r="V47" i="32"/>
  <c r="U47" i="32"/>
  <c r="T47" i="32"/>
  <c r="S47" i="32"/>
  <c r="R47" i="32"/>
  <c r="Q47" i="32"/>
  <c r="P47" i="32"/>
  <c r="O47" i="32"/>
  <c r="N47" i="32"/>
  <c r="M47" i="32"/>
  <c r="L47" i="32"/>
  <c r="K47" i="32"/>
  <c r="J47" i="32"/>
  <c r="I47" i="32"/>
  <c r="H47" i="32"/>
  <c r="BK46" i="32"/>
  <c r="BJ46" i="32"/>
  <c r="BI46" i="32"/>
  <c r="BH46" i="32"/>
  <c r="BG46" i="32"/>
  <c r="BF46" i="32"/>
  <c r="BE46" i="32"/>
  <c r="BD46" i="32"/>
  <c r="BC46" i="32"/>
  <c r="BB46" i="32"/>
  <c r="BA46" i="32"/>
  <c r="AZ46" i="32"/>
  <c r="AY46" i="32"/>
  <c r="AX46" i="32"/>
  <c r="AW46" i="32"/>
  <c r="AV46" i="32"/>
  <c r="AU46" i="32"/>
  <c r="AT46" i="32"/>
  <c r="AS46" i="32"/>
  <c r="AR46" i="32"/>
  <c r="AQ46" i="32"/>
  <c r="AP46" i="32"/>
  <c r="AO46" i="32"/>
  <c r="AN46" i="32"/>
  <c r="AM46" i="32"/>
  <c r="AL46" i="32"/>
  <c r="AK46" i="32"/>
  <c r="AJ46" i="32"/>
  <c r="AI46" i="32"/>
  <c r="AH46" i="32"/>
  <c r="AG46" i="32"/>
  <c r="AF46" i="32"/>
  <c r="AE46" i="32"/>
  <c r="AD46" i="32"/>
  <c r="AC46" i="32"/>
  <c r="AB46" i="32"/>
  <c r="AA46" i="32"/>
  <c r="Z46" i="32"/>
  <c r="Y46" i="32"/>
  <c r="X46" i="32"/>
  <c r="W46" i="32"/>
  <c r="V46" i="32"/>
  <c r="U46" i="32"/>
  <c r="T46" i="32"/>
  <c r="S46" i="32"/>
  <c r="R46" i="32"/>
  <c r="Q46" i="32"/>
  <c r="P46" i="32"/>
  <c r="O46" i="32"/>
  <c r="N46" i="32"/>
  <c r="M46" i="32"/>
  <c r="L46" i="32"/>
  <c r="K46" i="32"/>
  <c r="J46" i="32"/>
  <c r="I46" i="32"/>
  <c r="H46" i="32"/>
  <c r="BK45" i="32"/>
  <c r="BJ45" i="32"/>
  <c r="BI45" i="32"/>
  <c r="BH45" i="32"/>
  <c r="BG45" i="32"/>
  <c r="BF45" i="32"/>
  <c r="BE45" i="32"/>
  <c r="BD45" i="32"/>
  <c r="BC45" i="32"/>
  <c r="BB45" i="32"/>
  <c r="BA45" i="32"/>
  <c r="AZ45" i="32"/>
  <c r="AY45" i="32"/>
  <c r="AX45" i="32"/>
  <c r="AW45" i="32"/>
  <c r="AV45" i="32"/>
  <c r="AU45" i="32"/>
  <c r="AT45" i="32"/>
  <c r="AS45" i="32"/>
  <c r="AR45" i="32"/>
  <c r="AQ45" i="32"/>
  <c r="AP45" i="32"/>
  <c r="AO45" i="32"/>
  <c r="AN45" i="32"/>
  <c r="AM45" i="32"/>
  <c r="AL45" i="32"/>
  <c r="AK45" i="32"/>
  <c r="AJ45" i="32"/>
  <c r="AI45" i="32"/>
  <c r="AH45" i="32"/>
  <c r="AG45" i="32"/>
  <c r="AF45" i="32"/>
  <c r="AE45" i="32"/>
  <c r="AD45" i="32"/>
  <c r="AC45" i="32"/>
  <c r="AB45" i="32"/>
  <c r="AA45" i="32"/>
  <c r="Z45" i="32"/>
  <c r="Y45" i="32"/>
  <c r="X45" i="32"/>
  <c r="W45" i="32"/>
  <c r="V45" i="32"/>
  <c r="U45" i="32"/>
  <c r="T45" i="32"/>
  <c r="S45" i="32"/>
  <c r="R45" i="32"/>
  <c r="Q45" i="32"/>
  <c r="P45" i="32"/>
  <c r="O45" i="32"/>
  <c r="N45" i="32"/>
  <c r="M45" i="32"/>
  <c r="L45" i="32"/>
  <c r="K45" i="32"/>
  <c r="J45" i="32"/>
  <c r="I45" i="32"/>
  <c r="H45" i="32"/>
  <c r="BK44" i="32"/>
  <c r="BJ44" i="32"/>
  <c r="BI44" i="32"/>
  <c r="BH44" i="32"/>
  <c r="BG44" i="32"/>
  <c r="BF44" i="32"/>
  <c r="BE44" i="32"/>
  <c r="BD44" i="32"/>
  <c r="BC44" i="32"/>
  <c r="BB44" i="32"/>
  <c r="BA44" i="32"/>
  <c r="AZ44" i="32"/>
  <c r="AY44" i="32"/>
  <c r="AX44" i="32"/>
  <c r="AW44" i="32"/>
  <c r="AV44" i="32"/>
  <c r="AU44" i="32"/>
  <c r="AT44" i="32"/>
  <c r="AS44" i="32"/>
  <c r="AR44" i="32"/>
  <c r="AQ44" i="32"/>
  <c r="AP44" i="32"/>
  <c r="AO44" i="32"/>
  <c r="AN44" i="32"/>
  <c r="AM44" i="32"/>
  <c r="AL44" i="32"/>
  <c r="AK44" i="32"/>
  <c r="AJ44" i="32"/>
  <c r="AI44" i="32"/>
  <c r="AH44" i="32"/>
  <c r="AG44" i="32"/>
  <c r="AF44" i="32"/>
  <c r="AE44" i="32"/>
  <c r="AD44" i="32"/>
  <c r="AC44" i="32"/>
  <c r="AB44" i="32"/>
  <c r="AA44" i="32"/>
  <c r="Z44" i="32"/>
  <c r="Y44" i="32"/>
  <c r="X44" i="32"/>
  <c r="W44" i="32"/>
  <c r="V44" i="32"/>
  <c r="U44" i="32"/>
  <c r="T44" i="32"/>
  <c r="S44" i="32"/>
  <c r="R44" i="32"/>
  <c r="Q44" i="32"/>
  <c r="P44" i="32"/>
  <c r="O44" i="32"/>
  <c r="N44" i="32"/>
  <c r="M44" i="32"/>
  <c r="L44" i="32"/>
  <c r="K44" i="32"/>
  <c r="J44" i="32"/>
  <c r="I44" i="32"/>
  <c r="H44" i="32"/>
  <c r="BK43" i="32"/>
  <c r="BJ43" i="32"/>
  <c r="BI43" i="32"/>
  <c r="BH43" i="32"/>
  <c r="BG43" i="32"/>
  <c r="BF43" i="32"/>
  <c r="BE43" i="32"/>
  <c r="BD43" i="32"/>
  <c r="BC43" i="32"/>
  <c r="BB43" i="32"/>
  <c r="BA43" i="32"/>
  <c r="AZ43" i="32"/>
  <c r="AY43" i="32"/>
  <c r="AX43" i="32"/>
  <c r="AW43" i="32"/>
  <c r="AV43" i="32"/>
  <c r="AU43" i="32"/>
  <c r="AT43" i="32"/>
  <c r="AS43" i="32"/>
  <c r="AR43" i="32"/>
  <c r="AQ43" i="32"/>
  <c r="AP43" i="32"/>
  <c r="AO43" i="32"/>
  <c r="AN43" i="32"/>
  <c r="AM43" i="32"/>
  <c r="AL43" i="32"/>
  <c r="AK43" i="32"/>
  <c r="AJ43" i="32"/>
  <c r="AI43" i="32"/>
  <c r="AH43" i="32"/>
  <c r="AG43" i="32"/>
  <c r="AF43" i="32"/>
  <c r="AE43" i="32"/>
  <c r="AD43" i="32"/>
  <c r="AC43" i="32"/>
  <c r="AB43" i="32"/>
  <c r="AA43" i="32"/>
  <c r="Z43" i="32"/>
  <c r="Y43" i="32"/>
  <c r="X43" i="32"/>
  <c r="W43" i="32"/>
  <c r="V43" i="32"/>
  <c r="U43" i="32"/>
  <c r="T43" i="32"/>
  <c r="S43" i="32"/>
  <c r="R43" i="32"/>
  <c r="Q43" i="32"/>
  <c r="P43" i="32"/>
  <c r="O43" i="32"/>
  <c r="N43" i="32"/>
  <c r="M43" i="32"/>
  <c r="L43" i="32"/>
  <c r="K43" i="32"/>
  <c r="J43" i="32"/>
  <c r="I43" i="32"/>
  <c r="H43" i="32"/>
  <c r="BK42" i="32"/>
  <c r="BJ42" i="32"/>
  <c r="BI42" i="32"/>
  <c r="BH42" i="32"/>
  <c r="BG42" i="32"/>
  <c r="BF42" i="32"/>
  <c r="BE42" i="32"/>
  <c r="BD42" i="32"/>
  <c r="BC42" i="32"/>
  <c r="BB42" i="32"/>
  <c r="BA42" i="32"/>
  <c r="AZ42" i="32"/>
  <c r="AY42" i="32"/>
  <c r="AX42" i="32"/>
  <c r="AW42" i="32"/>
  <c r="AV42" i="32"/>
  <c r="AU42" i="32"/>
  <c r="AT42" i="32"/>
  <c r="AS42" i="32"/>
  <c r="AR42" i="32"/>
  <c r="AQ42" i="32"/>
  <c r="AP42" i="32"/>
  <c r="AO42" i="32"/>
  <c r="AN42" i="32"/>
  <c r="AM42" i="32"/>
  <c r="AL42" i="32"/>
  <c r="AK42" i="32"/>
  <c r="AJ42" i="32"/>
  <c r="AI42" i="32"/>
  <c r="AH42" i="32"/>
  <c r="AG42" i="32"/>
  <c r="AF42" i="32"/>
  <c r="AE42" i="32"/>
  <c r="AD42" i="32"/>
  <c r="AC42" i="32"/>
  <c r="AB42" i="32"/>
  <c r="AA42" i="32"/>
  <c r="Z42" i="32"/>
  <c r="Y42" i="32"/>
  <c r="X42" i="32"/>
  <c r="W42" i="32"/>
  <c r="V42" i="32"/>
  <c r="U42" i="32"/>
  <c r="T42" i="32"/>
  <c r="S42" i="32"/>
  <c r="R42" i="32"/>
  <c r="Q42" i="32"/>
  <c r="P42" i="32"/>
  <c r="O42" i="32"/>
  <c r="N42" i="32"/>
  <c r="M42" i="32"/>
  <c r="L42" i="32"/>
  <c r="K42" i="32"/>
  <c r="J42" i="32"/>
  <c r="I42" i="32"/>
  <c r="H42" i="32"/>
  <c r="BK41" i="32"/>
  <c r="BJ41" i="32"/>
  <c r="BI41" i="32"/>
  <c r="BH41" i="32"/>
  <c r="BG41" i="32"/>
  <c r="BF41" i="32"/>
  <c r="BE41" i="32"/>
  <c r="BD41" i="32"/>
  <c r="BC41" i="32"/>
  <c r="BB41" i="32"/>
  <c r="BA41" i="32"/>
  <c r="AZ41" i="32"/>
  <c r="AY41" i="32"/>
  <c r="AX41" i="32"/>
  <c r="AW41" i="32"/>
  <c r="AV41" i="32"/>
  <c r="AU41" i="32"/>
  <c r="AT41" i="32"/>
  <c r="AS41" i="32"/>
  <c r="AR41" i="32"/>
  <c r="AQ41" i="32"/>
  <c r="AP41" i="32"/>
  <c r="AO41" i="32"/>
  <c r="AN41" i="32"/>
  <c r="AM41" i="32"/>
  <c r="AL41" i="32"/>
  <c r="AK41" i="32"/>
  <c r="AJ41" i="32"/>
  <c r="AI41" i="32"/>
  <c r="AH41" i="32"/>
  <c r="AG41" i="32"/>
  <c r="AF41" i="32"/>
  <c r="AE41" i="32"/>
  <c r="AD41" i="32"/>
  <c r="AC41" i="32"/>
  <c r="AB41" i="32"/>
  <c r="AA41" i="32"/>
  <c r="Z41" i="32"/>
  <c r="Y41" i="32"/>
  <c r="X41" i="32"/>
  <c r="W41" i="32"/>
  <c r="V41" i="32"/>
  <c r="U41" i="32"/>
  <c r="T41" i="32"/>
  <c r="S41" i="32"/>
  <c r="R41" i="32"/>
  <c r="Q41" i="32"/>
  <c r="P41" i="32"/>
  <c r="O41" i="32"/>
  <c r="N41" i="32"/>
  <c r="M41" i="32"/>
  <c r="L41" i="32"/>
  <c r="K41" i="32"/>
  <c r="J41" i="32"/>
  <c r="I41" i="32"/>
  <c r="H41" i="32"/>
  <c r="BK40" i="32"/>
  <c r="BJ40" i="32"/>
  <c r="BI40" i="32"/>
  <c r="BH40" i="32"/>
  <c r="BG40" i="32"/>
  <c r="BF40" i="32"/>
  <c r="BE40" i="32"/>
  <c r="BD40" i="32"/>
  <c r="BC40" i="32"/>
  <c r="BB40" i="32"/>
  <c r="BA40" i="32"/>
  <c r="AZ40" i="32"/>
  <c r="AY40" i="32"/>
  <c r="AX40" i="32"/>
  <c r="AW40" i="32"/>
  <c r="AV40" i="32"/>
  <c r="AU40" i="32"/>
  <c r="AT40" i="32"/>
  <c r="AS40" i="32"/>
  <c r="AR40" i="32"/>
  <c r="AQ40" i="32"/>
  <c r="AP40" i="32"/>
  <c r="AO40" i="32"/>
  <c r="AN40" i="32"/>
  <c r="AM40" i="32"/>
  <c r="AL40" i="32"/>
  <c r="AK40" i="32"/>
  <c r="AJ40" i="32"/>
  <c r="AI40" i="32"/>
  <c r="AH40" i="32"/>
  <c r="AG40" i="32"/>
  <c r="AF40" i="32"/>
  <c r="AE40" i="32"/>
  <c r="AD40" i="32"/>
  <c r="AC40" i="32"/>
  <c r="AB40" i="32"/>
  <c r="AA40" i="32"/>
  <c r="Z40" i="32"/>
  <c r="Y40" i="32"/>
  <c r="X40" i="32"/>
  <c r="W40" i="32"/>
  <c r="V40" i="32"/>
  <c r="U40" i="32"/>
  <c r="T40" i="32"/>
  <c r="S40" i="32"/>
  <c r="R40" i="32"/>
  <c r="Q40" i="32"/>
  <c r="P40" i="32"/>
  <c r="O40" i="32"/>
  <c r="N40" i="32"/>
  <c r="M40" i="32"/>
  <c r="L40" i="32"/>
  <c r="K40" i="32"/>
  <c r="J40" i="32"/>
  <c r="I40" i="32"/>
  <c r="H40" i="32"/>
  <c r="BK39" i="32"/>
  <c r="BJ39" i="32"/>
  <c r="BI39" i="32"/>
  <c r="BH39" i="32"/>
  <c r="BG39" i="32"/>
  <c r="BF39" i="32"/>
  <c r="BE39" i="32"/>
  <c r="BD39" i="32"/>
  <c r="BC39" i="32"/>
  <c r="BB39" i="32"/>
  <c r="BA39" i="32"/>
  <c r="AZ39" i="32"/>
  <c r="AY39" i="32"/>
  <c r="AX39" i="32"/>
  <c r="AW39" i="32"/>
  <c r="AV39" i="32"/>
  <c r="AU39" i="32"/>
  <c r="AT39" i="32"/>
  <c r="AS39" i="32"/>
  <c r="AR39" i="32"/>
  <c r="AQ39" i="32"/>
  <c r="AP39" i="32"/>
  <c r="AO39" i="32"/>
  <c r="AN39" i="32"/>
  <c r="AM39" i="32"/>
  <c r="AL39" i="32"/>
  <c r="AK39" i="32"/>
  <c r="AJ39" i="32"/>
  <c r="AI39" i="32"/>
  <c r="AH39" i="32"/>
  <c r="AG39" i="32"/>
  <c r="AF39" i="32"/>
  <c r="AE39" i="32"/>
  <c r="AD39" i="32"/>
  <c r="AC39" i="32"/>
  <c r="AB39" i="32"/>
  <c r="AA39" i="32"/>
  <c r="Z39" i="32"/>
  <c r="Y39" i="32"/>
  <c r="X39" i="32"/>
  <c r="W39" i="32"/>
  <c r="V39" i="32"/>
  <c r="U39" i="32"/>
  <c r="T39" i="32"/>
  <c r="S39" i="32"/>
  <c r="R39" i="32"/>
  <c r="Q39" i="32"/>
  <c r="P39" i="32"/>
  <c r="O39" i="32"/>
  <c r="N39" i="32"/>
  <c r="M39" i="32"/>
  <c r="L39" i="32"/>
  <c r="K39" i="32"/>
  <c r="J39" i="32"/>
  <c r="I39" i="32"/>
  <c r="H39" i="32"/>
  <c r="BK38" i="32"/>
  <c r="BJ38" i="32"/>
  <c r="BI38" i="32"/>
  <c r="BH38" i="32"/>
  <c r="BG38" i="32"/>
  <c r="BF38" i="32"/>
  <c r="BE38" i="32"/>
  <c r="BD38" i="32"/>
  <c r="BC38" i="32"/>
  <c r="BB38" i="32"/>
  <c r="BA38" i="32"/>
  <c r="AZ38" i="32"/>
  <c r="AY38" i="32"/>
  <c r="AX38" i="32"/>
  <c r="AW38" i="32"/>
  <c r="AV38" i="32"/>
  <c r="AU38" i="32"/>
  <c r="AT38" i="32"/>
  <c r="AS38" i="32"/>
  <c r="AR38" i="32"/>
  <c r="AQ38" i="32"/>
  <c r="AP38" i="32"/>
  <c r="AO38" i="32"/>
  <c r="AN38" i="32"/>
  <c r="AM38" i="32"/>
  <c r="AL38" i="32"/>
  <c r="AK38" i="32"/>
  <c r="AJ38" i="32"/>
  <c r="AI38" i="32"/>
  <c r="AH38" i="32"/>
  <c r="AG38" i="32"/>
  <c r="AF38" i="32"/>
  <c r="AE38" i="32"/>
  <c r="AD38" i="32"/>
  <c r="AC38" i="32"/>
  <c r="AB38" i="32"/>
  <c r="AA38" i="32"/>
  <c r="Z38" i="32"/>
  <c r="Y38" i="32"/>
  <c r="X38" i="32"/>
  <c r="W38" i="32"/>
  <c r="V38" i="32"/>
  <c r="U38" i="32"/>
  <c r="T38" i="32"/>
  <c r="S38" i="32"/>
  <c r="R38" i="32"/>
  <c r="Q38" i="32"/>
  <c r="P38" i="32"/>
  <c r="O38" i="32"/>
  <c r="N38" i="32"/>
  <c r="M38" i="32"/>
  <c r="L38" i="32"/>
  <c r="K38" i="32"/>
  <c r="J38" i="32"/>
  <c r="I38" i="32"/>
  <c r="H38" i="32"/>
  <c r="BK37" i="32"/>
  <c r="BJ37" i="32"/>
  <c r="BI37" i="32"/>
  <c r="BH37" i="32"/>
  <c r="BG37" i="32"/>
  <c r="BF37" i="32"/>
  <c r="BE37" i="32"/>
  <c r="BD37" i="32"/>
  <c r="BC37" i="32"/>
  <c r="BB37" i="32"/>
  <c r="BA37" i="32"/>
  <c r="AZ37" i="32"/>
  <c r="AY37" i="32"/>
  <c r="AX37" i="32"/>
  <c r="AW37" i="32"/>
  <c r="AV37" i="32"/>
  <c r="AU37" i="32"/>
  <c r="AT37" i="32"/>
  <c r="AS37" i="32"/>
  <c r="AR37" i="32"/>
  <c r="AQ37" i="32"/>
  <c r="AP37" i="32"/>
  <c r="AO37" i="32"/>
  <c r="AN37" i="32"/>
  <c r="AM37" i="32"/>
  <c r="AL37" i="32"/>
  <c r="AK37" i="32"/>
  <c r="AJ37" i="32"/>
  <c r="AI37" i="32"/>
  <c r="AH37" i="32"/>
  <c r="AG37" i="32"/>
  <c r="AF37" i="32"/>
  <c r="AE37" i="32"/>
  <c r="AD37" i="32"/>
  <c r="AC37" i="32"/>
  <c r="AB37" i="32"/>
  <c r="AA37" i="32"/>
  <c r="Z37" i="32"/>
  <c r="Y37" i="32"/>
  <c r="X37" i="32"/>
  <c r="W37" i="32"/>
  <c r="V37" i="32"/>
  <c r="U37" i="32"/>
  <c r="T37" i="32"/>
  <c r="S37" i="32"/>
  <c r="R37" i="32"/>
  <c r="Q37" i="32"/>
  <c r="P37" i="32"/>
  <c r="O37" i="32"/>
  <c r="N37" i="32"/>
  <c r="M37" i="32"/>
  <c r="L37" i="32"/>
  <c r="K37" i="32"/>
  <c r="J37" i="32"/>
  <c r="I37" i="32"/>
  <c r="H37" i="32"/>
  <c r="BK36" i="32"/>
  <c r="BJ36" i="32"/>
  <c r="BI36" i="32"/>
  <c r="BH36" i="32"/>
  <c r="BG36" i="32"/>
  <c r="BF36" i="32"/>
  <c r="BE36" i="32"/>
  <c r="BD36" i="32"/>
  <c r="BC36" i="32"/>
  <c r="BB36" i="32"/>
  <c r="BA36" i="32"/>
  <c r="AZ36" i="32"/>
  <c r="AY36" i="32"/>
  <c r="AX36" i="32"/>
  <c r="AW36" i="32"/>
  <c r="AV36" i="32"/>
  <c r="AU36" i="32"/>
  <c r="AT36" i="32"/>
  <c r="AS36" i="32"/>
  <c r="AR36" i="32"/>
  <c r="AQ36" i="32"/>
  <c r="AP36" i="32"/>
  <c r="AO36" i="32"/>
  <c r="AN36" i="32"/>
  <c r="AM36" i="32"/>
  <c r="AL36" i="32"/>
  <c r="AK36" i="32"/>
  <c r="AJ36" i="32"/>
  <c r="AI36" i="32"/>
  <c r="AH36" i="32"/>
  <c r="AG36" i="32"/>
  <c r="AF36" i="32"/>
  <c r="AE36" i="32"/>
  <c r="AD36" i="32"/>
  <c r="AC36" i="32"/>
  <c r="AB36" i="32"/>
  <c r="AA36" i="32"/>
  <c r="Z36" i="32"/>
  <c r="Y36" i="32"/>
  <c r="X36" i="32"/>
  <c r="W36" i="32"/>
  <c r="V36" i="32"/>
  <c r="U36" i="32"/>
  <c r="T36" i="32"/>
  <c r="S36" i="32"/>
  <c r="R36" i="32"/>
  <c r="Q36" i="32"/>
  <c r="P36" i="32"/>
  <c r="O36" i="32"/>
  <c r="N36" i="32"/>
  <c r="M36" i="32"/>
  <c r="L36" i="32"/>
  <c r="K36" i="32"/>
  <c r="J36" i="32"/>
  <c r="I36" i="32"/>
  <c r="H36" i="32"/>
  <c r="BK35" i="32"/>
  <c r="BJ35" i="32"/>
  <c r="BI35" i="32"/>
  <c r="BH35" i="32"/>
  <c r="BG35" i="32"/>
  <c r="BF35" i="32"/>
  <c r="BE35" i="32"/>
  <c r="BD35" i="32"/>
  <c r="BC35" i="32"/>
  <c r="BB35" i="32"/>
  <c r="BA35" i="32"/>
  <c r="AZ35" i="32"/>
  <c r="AY35" i="32"/>
  <c r="AX35" i="32"/>
  <c r="AW35" i="32"/>
  <c r="AV35" i="32"/>
  <c r="AU35" i="32"/>
  <c r="AT35" i="32"/>
  <c r="AS35" i="32"/>
  <c r="AR35" i="32"/>
  <c r="AQ35" i="32"/>
  <c r="AP35" i="32"/>
  <c r="AO35" i="32"/>
  <c r="AN35" i="32"/>
  <c r="AM35" i="32"/>
  <c r="AL35" i="32"/>
  <c r="AK35" i="32"/>
  <c r="AJ35" i="32"/>
  <c r="AI35" i="32"/>
  <c r="AH35" i="32"/>
  <c r="AG35" i="32"/>
  <c r="AF35" i="32"/>
  <c r="AE35" i="32"/>
  <c r="AD35" i="32"/>
  <c r="AC35" i="32"/>
  <c r="AB35" i="32"/>
  <c r="AA35" i="32"/>
  <c r="Z35" i="32"/>
  <c r="Y35" i="32"/>
  <c r="X35" i="32"/>
  <c r="W35" i="32"/>
  <c r="V35" i="32"/>
  <c r="U35" i="32"/>
  <c r="T35" i="32"/>
  <c r="S35" i="32"/>
  <c r="R35" i="32"/>
  <c r="Q35" i="32"/>
  <c r="P35" i="32"/>
  <c r="O35" i="32"/>
  <c r="N35" i="32"/>
  <c r="M35" i="32"/>
  <c r="L35" i="32"/>
  <c r="K35" i="32"/>
  <c r="J35" i="32"/>
  <c r="I35" i="32"/>
  <c r="H35" i="32"/>
  <c r="BK34" i="32"/>
  <c r="BJ34" i="32"/>
  <c r="BI34" i="32"/>
  <c r="BH34" i="32"/>
  <c r="BG34" i="32"/>
  <c r="BF34" i="32"/>
  <c r="BE34" i="32"/>
  <c r="BD34" i="32"/>
  <c r="BC34" i="32"/>
  <c r="BB34" i="32"/>
  <c r="BA34" i="32"/>
  <c r="AZ34" i="32"/>
  <c r="AY34" i="32"/>
  <c r="AX34" i="32"/>
  <c r="AW34" i="32"/>
  <c r="AV34" i="32"/>
  <c r="AU34" i="32"/>
  <c r="AT34" i="32"/>
  <c r="AS34" i="32"/>
  <c r="AR34" i="32"/>
  <c r="AQ34" i="32"/>
  <c r="AP34" i="32"/>
  <c r="AO34" i="32"/>
  <c r="AN34" i="32"/>
  <c r="AM34" i="32"/>
  <c r="AL34" i="32"/>
  <c r="AK34" i="32"/>
  <c r="AJ34" i="32"/>
  <c r="AI34" i="32"/>
  <c r="AH34" i="32"/>
  <c r="AG34" i="32"/>
  <c r="AF34" i="32"/>
  <c r="AE34" i="32"/>
  <c r="AD34" i="32"/>
  <c r="AC34" i="32"/>
  <c r="AB34" i="32"/>
  <c r="AA34" i="32"/>
  <c r="Z34" i="32"/>
  <c r="Y34" i="32"/>
  <c r="X34" i="32"/>
  <c r="W34" i="32"/>
  <c r="V34" i="32"/>
  <c r="U34" i="32"/>
  <c r="T34" i="32"/>
  <c r="S34" i="32"/>
  <c r="R34" i="32"/>
  <c r="Q34" i="32"/>
  <c r="P34" i="32"/>
  <c r="O34" i="32"/>
  <c r="N34" i="32"/>
  <c r="M34" i="32"/>
  <c r="L34" i="32"/>
  <c r="K34" i="32"/>
  <c r="J34" i="32"/>
  <c r="I34" i="32"/>
  <c r="H34" i="32"/>
  <c r="BK33" i="32"/>
  <c r="BJ33" i="32"/>
  <c r="BI33" i="32"/>
  <c r="BH33" i="32"/>
  <c r="BG33" i="32"/>
  <c r="BF33" i="32"/>
  <c r="BE33" i="32"/>
  <c r="BD33" i="32"/>
  <c r="BC33" i="32"/>
  <c r="BB33" i="32"/>
  <c r="BA33" i="32"/>
  <c r="AZ33" i="32"/>
  <c r="AY33" i="32"/>
  <c r="AX33" i="32"/>
  <c r="AW33" i="32"/>
  <c r="AV33" i="32"/>
  <c r="AU33" i="32"/>
  <c r="AT33" i="32"/>
  <c r="AS33" i="32"/>
  <c r="AR33" i="32"/>
  <c r="AQ33" i="32"/>
  <c r="AP33" i="32"/>
  <c r="AO33" i="32"/>
  <c r="AN33" i="32"/>
  <c r="AM33" i="32"/>
  <c r="AL33" i="32"/>
  <c r="AK33" i="32"/>
  <c r="AJ33" i="32"/>
  <c r="AI33" i="32"/>
  <c r="AH33" i="32"/>
  <c r="AG33" i="32"/>
  <c r="AF33" i="32"/>
  <c r="AE33" i="32"/>
  <c r="AD33" i="32"/>
  <c r="AC33" i="32"/>
  <c r="AB33" i="32"/>
  <c r="AA33" i="32"/>
  <c r="Z33" i="32"/>
  <c r="Y33" i="32"/>
  <c r="X33" i="32"/>
  <c r="W33" i="32"/>
  <c r="V33" i="32"/>
  <c r="U33" i="32"/>
  <c r="T33" i="32"/>
  <c r="S33" i="32"/>
  <c r="R33" i="32"/>
  <c r="Q33" i="32"/>
  <c r="P33" i="32"/>
  <c r="O33" i="32"/>
  <c r="N33" i="32"/>
  <c r="M33" i="32"/>
  <c r="L33" i="32"/>
  <c r="K33" i="32"/>
  <c r="J33" i="32"/>
  <c r="I33" i="32"/>
  <c r="H33" i="32"/>
  <c r="BK32" i="32"/>
  <c r="BJ32" i="32"/>
  <c r="BI32" i="32"/>
  <c r="BH32" i="32"/>
  <c r="BG32" i="32"/>
  <c r="BF32" i="32"/>
  <c r="BE32" i="32"/>
  <c r="BD32" i="32"/>
  <c r="BC32" i="32"/>
  <c r="BB32" i="32"/>
  <c r="BA32" i="32"/>
  <c r="AZ32" i="32"/>
  <c r="AY32" i="32"/>
  <c r="AX32" i="32"/>
  <c r="AW32" i="32"/>
  <c r="AV32" i="32"/>
  <c r="AU32" i="32"/>
  <c r="AT32" i="32"/>
  <c r="AS32" i="32"/>
  <c r="AR32" i="32"/>
  <c r="AQ32" i="32"/>
  <c r="AP32" i="32"/>
  <c r="AO32" i="32"/>
  <c r="AN32" i="32"/>
  <c r="AM32" i="32"/>
  <c r="AL32" i="32"/>
  <c r="AK32" i="32"/>
  <c r="AJ32" i="32"/>
  <c r="AI32" i="32"/>
  <c r="AH32" i="32"/>
  <c r="AG32" i="32"/>
  <c r="AF32" i="32"/>
  <c r="AE32" i="32"/>
  <c r="AD32" i="32"/>
  <c r="AC32" i="32"/>
  <c r="AB32" i="32"/>
  <c r="AA32" i="32"/>
  <c r="Z32" i="32"/>
  <c r="Y32" i="32"/>
  <c r="X32" i="32"/>
  <c r="W32" i="32"/>
  <c r="V32" i="32"/>
  <c r="U32" i="32"/>
  <c r="T32" i="32"/>
  <c r="S32" i="32"/>
  <c r="R32" i="32"/>
  <c r="Q32" i="32"/>
  <c r="P32" i="32"/>
  <c r="O32" i="32"/>
  <c r="N32" i="32"/>
  <c r="M32" i="32"/>
  <c r="L32" i="32"/>
  <c r="K32" i="32"/>
  <c r="J32" i="32"/>
  <c r="I32" i="32"/>
  <c r="H32" i="32"/>
  <c r="BK31" i="32"/>
  <c r="BJ31" i="32"/>
  <c r="BI31" i="32"/>
  <c r="BH31" i="32"/>
  <c r="BG31" i="32"/>
  <c r="BF31" i="32"/>
  <c r="BE31" i="32"/>
  <c r="BD31" i="32"/>
  <c r="BC31" i="32"/>
  <c r="BB31" i="32"/>
  <c r="BA31" i="32"/>
  <c r="AZ31" i="32"/>
  <c r="AY31" i="32"/>
  <c r="AX31" i="32"/>
  <c r="AW31" i="32"/>
  <c r="AV31" i="32"/>
  <c r="AU31" i="32"/>
  <c r="AT31" i="32"/>
  <c r="AS31" i="32"/>
  <c r="AR31" i="32"/>
  <c r="AQ31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BK30" i="32"/>
  <c r="BJ30" i="32"/>
  <c r="BI30" i="32"/>
  <c r="BH30" i="32"/>
  <c r="BG30" i="32"/>
  <c r="BF30" i="32"/>
  <c r="BE30" i="32"/>
  <c r="BD30" i="32"/>
  <c r="BC30" i="32"/>
  <c r="BB30" i="32"/>
  <c r="BA30" i="32"/>
  <c r="AZ30" i="32"/>
  <c r="AY30" i="32"/>
  <c r="AX30" i="32"/>
  <c r="AW30" i="32"/>
  <c r="AV30" i="32"/>
  <c r="AU30" i="32"/>
  <c r="AT30" i="32"/>
  <c r="AS30" i="32"/>
  <c r="AR30" i="32"/>
  <c r="AQ30" i="32"/>
  <c r="AP30" i="32"/>
  <c r="AO30" i="32"/>
  <c r="AN30" i="32"/>
  <c r="AM30" i="32"/>
  <c r="AL30" i="32"/>
  <c r="AK30" i="32"/>
  <c r="AJ30" i="32"/>
  <c r="AI30" i="32"/>
  <c r="AH30" i="32"/>
  <c r="AG30" i="32"/>
  <c r="AF30" i="32"/>
  <c r="AE30" i="32"/>
  <c r="AD30" i="32"/>
  <c r="AC30" i="32"/>
  <c r="AB30" i="32"/>
  <c r="AA30" i="32"/>
  <c r="Z30" i="32"/>
  <c r="Y30" i="32"/>
  <c r="X30" i="32"/>
  <c r="W30" i="32"/>
  <c r="V30" i="32"/>
  <c r="U30" i="32"/>
  <c r="T30" i="32"/>
  <c r="S30" i="32"/>
  <c r="R30" i="32"/>
  <c r="Q30" i="32"/>
  <c r="P30" i="32"/>
  <c r="O30" i="32"/>
  <c r="N30" i="32"/>
  <c r="M30" i="32"/>
  <c r="L30" i="32"/>
  <c r="K30" i="32"/>
  <c r="J30" i="32"/>
  <c r="I30" i="32"/>
  <c r="H30" i="32"/>
  <c r="BK29" i="32"/>
  <c r="BJ29" i="32"/>
  <c r="BI29" i="32"/>
  <c r="BH29" i="32"/>
  <c r="BG29" i="32"/>
  <c r="BF29" i="32"/>
  <c r="BE29" i="32"/>
  <c r="BD29" i="32"/>
  <c r="BC29" i="32"/>
  <c r="BB29" i="32"/>
  <c r="BA29" i="32"/>
  <c r="AZ29" i="32"/>
  <c r="AY29" i="32"/>
  <c r="AX29" i="32"/>
  <c r="AW29" i="32"/>
  <c r="AV29" i="32"/>
  <c r="AU29" i="32"/>
  <c r="AT29" i="32"/>
  <c r="AS29" i="32"/>
  <c r="AR29" i="32"/>
  <c r="AQ29" i="32"/>
  <c r="AP29" i="32"/>
  <c r="AO29" i="32"/>
  <c r="AN29" i="32"/>
  <c r="AM29" i="32"/>
  <c r="AL29" i="32"/>
  <c r="AK29" i="32"/>
  <c r="AJ29" i="32"/>
  <c r="AI29" i="32"/>
  <c r="AH29" i="32"/>
  <c r="AG29" i="32"/>
  <c r="AF29" i="32"/>
  <c r="AE29" i="32"/>
  <c r="AD29" i="32"/>
  <c r="AC29" i="32"/>
  <c r="AB29" i="32"/>
  <c r="AA29" i="32"/>
  <c r="Z29" i="32"/>
  <c r="Y29" i="32"/>
  <c r="X29" i="32"/>
  <c r="W29" i="32"/>
  <c r="V29" i="32"/>
  <c r="U29" i="32"/>
  <c r="T29" i="32"/>
  <c r="S29" i="32"/>
  <c r="R29" i="32"/>
  <c r="Q29" i="32"/>
  <c r="P29" i="32"/>
  <c r="O29" i="32"/>
  <c r="N29" i="32"/>
  <c r="M29" i="32"/>
  <c r="L29" i="32"/>
  <c r="K29" i="32"/>
  <c r="J29" i="32"/>
  <c r="I29" i="32"/>
  <c r="H29" i="32"/>
  <c r="BK28" i="32"/>
  <c r="BJ28" i="32"/>
  <c r="BI28" i="32"/>
  <c r="BH28" i="32"/>
  <c r="BG28" i="32"/>
  <c r="BF28" i="32"/>
  <c r="BE28" i="32"/>
  <c r="BD28" i="32"/>
  <c r="BC28" i="32"/>
  <c r="BB28" i="32"/>
  <c r="BA28" i="32"/>
  <c r="AZ28" i="32"/>
  <c r="AY28" i="32"/>
  <c r="AX28" i="32"/>
  <c r="AW28" i="32"/>
  <c r="AV28" i="32"/>
  <c r="AU28" i="32"/>
  <c r="AT28" i="32"/>
  <c r="AS28" i="32"/>
  <c r="AR28" i="32"/>
  <c r="AQ28" i="32"/>
  <c r="AP28" i="32"/>
  <c r="AO28" i="32"/>
  <c r="AN28" i="32"/>
  <c r="AM28" i="32"/>
  <c r="AL28" i="32"/>
  <c r="AK28" i="32"/>
  <c r="AJ28" i="32"/>
  <c r="AI28" i="32"/>
  <c r="AH28" i="32"/>
  <c r="AG28" i="32"/>
  <c r="AF28" i="32"/>
  <c r="AE28" i="32"/>
  <c r="AD28" i="32"/>
  <c r="AC28" i="32"/>
  <c r="AB28" i="32"/>
  <c r="AA28" i="32"/>
  <c r="Z28" i="32"/>
  <c r="Y28" i="32"/>
  <c r="X28" i="32"/>
  <c r="W28" i="32"/>
  <c r="V28" i="32"/>
  <c r="U28" i="32"/>
  <c r="T28" i="32"/>
  <c r="S28" i="32"/>
  <c r="R28" i="32"/>
  <c r="Q28" i="32"/>
  <c r="P28" i="32"/>
  <c r="O28" i="32"/>
  <c r="N28" i="32"/>
  <c r="M28" i="32"/>
  <c r="L28" i="32"/>
  <c r="K28" i="32"/>
  <c r="J28" i="32"/>
  <c r="I28" i="32"/>
  <c r="H28" i="32"/>
  <c r="BK27" i="32"/>
  <c r="BJ27" i="32"/>
  <c r="BI27" i="32"/>
  <c r="BH27" i="32"/>
  <c r="BG27" i="32"/>
  <c r="BF27" i="32"/>
  <c r="BE27" i="32"/>
  <c r="BD27" i="32"/>
  <c r="BC27" i="32"/>
  <c r="BB27" i="32"/>
  <c r="BA27" i="32"/>
  <c r="AZ27" i="32"/>
  <c r="AY27" i="32"/>
  <c r="AX27" i="32"/>
  <c r="AW27" i="32"/>
  <c r="AV27" i="32"/>
  <c r="AU27" i="32"/>
  <c r="AT27" i="32"/>
  <c r="AS27" i="32"/>
  <c r="AR27" i="32"/>
  <c r="AQ27" i="32"/>
  <c r="AP27" i="32"/>
  <c r="AO27" i="32"/>
  <c r="AN27" i="32"/>
  <c r="AM27" i="32"/>
  <c r="AL27" i="32"/>
  <c r="AK27" i="32"/>
  <c r="AJ27" i="32"/>
  <c r="AI27" i="32"/>
  <c r="AH27" i="32"/>
  <c r="AG27" i="32"/>
  <c r="AF27" i="32"/>
  <c r="AE27" i="32"/>
  <c r="AD27" i="32"/>
  <c r="AC27" i="32"/>
  <c r="AB27" i="32"/>
  <c r="AA27" i="32"/>
  <c r="Z27" i="32"/>
  <c r="Y27" i="32"/>
  <c r="X27" i="32"/>
  <c r="W27" i="32"/>
  <c r="V27" i="32"/>
  <c r="U27" i="32"/>
  <c r="T27" i="32"/>
  <c r="S27" i="32"/>
  <c r="R27" i="32"/>
  <c r="Q27" i="32"/>
  <c r="P27" i="32"/>
  <c r="O27" i="32"/>
  <c r="N27" i="32"/>
  <c r="M27" i="32"/>
  <c r="L27" i="32"/>
  <c r="K27" i="32"/>
  <c r="J27" i="32"/>
  <c r="I27" i="32"/>
  <c r="H27" i="32"/>
  <c r="BK26" i="32"/>
  <c r="BJ26" i="32"/>
  <c r="BI26" i="32"/>
  <c r="BH26" i="32"/>
  <c r="BG26" i="32"/>
  <c r="BF26" i="32"/>
  <c r="BE26" i="32"/>
  <c r="BD26" i="32"/>
  <c r="BC26" i="32"/>
  <c r="BB26" i="32"/>
  <c r="BA26" i="32"/>
  <c r="AZ26" i="32"/>
  <c r="AY26" i="32"/>
  <c r="AX26" i="32"/>
  <c r="AW26" i="32"/>
  <c r="AV26" i="32"/>
  <c r="AU26" i="32"/>
  <c r="AT26" i="32"/>
  <c r="AS26" i="32"/>
  <c r="AR26" i="32"/>
  <c r="AQ26" i="32"/>
  <c r="AP26" i="32"/>
  <c r="AO26" i="32"/>
  <c r="AN26" i="32"/>
  <c r="AM26" i="32"/>
  <c r="AL26" i="32"/>
  <c r="AK26" i="32"/>
  <c r="AJ26" i="32"/>
  <c r="AI26" i="32"/>
  <c r="AH26" i="32"/>
  <c r="AG26" i="32"/>
  <c r="AF26" i="32"/>
  <c r="AE26" i="32"/>
  <c r="AD26" i="32"/>
  <c r="AC26" i="32"/>
  <c r="AB26" i="32"/>
  <c r="AA26" i="32"/>
  <c r="Z26" i="32"/>
  <c r="Y26" i="32"/>
  <c r="X26" i="32"/>
  <c r="W26" i="32"/>
  <c r="V26" i="32"/>
  <c r="U26" i="32"/>
  <c r="T26" i="32"/>
  <c r="S26" i="32"/>
  <c r="R26" i="32"/>
  <c r="Q26" i="32"/>
  <c r="P26" i="32"/>
  <c r="O26" i="32"/>
  <c r="N26" i="32"/>
  <c r="M26" i="32"/>
  <c r="L26" i="32"/>
  <c r="K26" i="32"/>
  <c r="J26" i="32"/>
  <c r="I26" i="32"/>
  <c r="H26" i="32"/>
  <c r="BK25" i="32"/>
  <c r="BJ25" i="32"/>
  <c r="BI25" i="32"/>
  <c r="BH25" i="32"/>
  <c r="BG25" i="32"/>
  <c r="BF25" i="32"/>
  <c r="BE25" i="32"/>
  <c r="BD25" i="32"/>
  <c r="BC25" i="32"/>
  <c r="BB25" i="32"/>
  <c r="BA25" i="32"/>
  <c r="AZ25" i="32"/>
  <c r="AY25" i="32"/>
  <c r="AX25" i="32"/>
  <c r="AW25" i="32"/>
  <c r="AV25" i="32"/>
  <c r="AU25" i="32"/>
  <c r="AT25" i="32"/>
  <c r="AS25" i="32"/>
  <c r="AR25" i="32"/>
  <c r="AQ25" i="32"/>
  <c r="AP25" i="32"/>
  <c r="AO25" i="32"/>
  <c r="AN25" i="32"/>
  <c r="AM25" i="32"/>
  <c r="AL25" i="32"/>
  <c r="AK25" i="32"/>
  <c r="AJ25" i="32"/>
  <c r="AI25" i="32"/>
  <c r="AH25" i="32"/>
  <c r="AG25" i="32"/>
  <c r="AF25" i="32"/>
  <c r="AE25" i="32"/>
  <c r="AD25" i="32"/>
  <c r="AC25" i="32"/>
  <c r="AB25" i="32"/>
  <c r="AA25" i="32"/>
  <c r="Z25" i="32"/>
  <c r="Y25" i="32"/>
  <c r="X25" i="32"/>
  <c r="W25" i="32"/>
  <c r="V25" i="32"/>
  <c r="U25" i="32"/>
  <c r="T25" i="32"/>
  <c r="S25" i="32"/>
  <c r="R25" i="32"/>
  <c r="Q25" i="32"/>
  <c r="P25" i="32"/>
  <c r="O25" i="32"/>
  <c r="N25" i="32"/>
  <c r="M25" i="32"/>
  <c r="L25" i="32"/>
  <c r="K25" i="32"/>
  <c r="J25" i="32"/>
  <c r="I25" i="32"/>
  <c r="H25" i="32"/>
  <c r="BK24" i="32"/>
  <c r="BJ24" i="32"/>
  <c r="BI24" i="32"/>
  <c r="BH24" i="32"/>
  <c r="BG24" i="32"/>
  <c r="BF24" i="32"/>
  <c r="BE24" i="32"/>
  <c r="BD24" i="32"/>
  <c r="BC24" i="32"/>
  <c r="BB24" i="32"/>
  <c r="BA24" i="32"/>
  <c r="AZ24" i="32"/>
  <c r="AY24" i="32"/>
  <c r="AX24" i="32"/>
  <c r="AW24" i="32"/>
  <c r="AV24" i="32"/>
  <c r="AU24" i="32"/>
  <c r="AT24" i="32"/>
  <c r="AS24" i="32"/>
  <c r="AR24" i="32"/>
  <c r="AQ24" i="32"/>
  <c r="AP24" i="32"/>
  <c r="AO24" i="32"/>
  <c r="AN24" i="32"/>
  <c r="AM24" i="32"/>
  <c r="AL24" i="32"/>
  <c r="AK24" i="32"/>
  <c r="AJ24" i="32"/>
  <c r="AI24" i="32"/>
  <c r="AH24" i="32"/>
  <c r="AG24" i="32"/>
  <c r="AF24" i="32"/>
  <c r="AE24" i="32"/>
  <c r="AD24" i="32"/>
  <c r="AC24" i="32"/>
  <c r="AB24" i="32"/>
  <c r="AA24" i="32"/>
  <c r="Z24" i="32"/>
  <c r="Y24" i="32"/>
  <c r="X24" i="32"/>
  <c r="W24" i="32"/>
  <c r="V24" i="32"/>
  <c r="U24" i="32"/>
  <c r="T24" i="32"/>
  <c r="S24" i="32"/>
  <c r="R24" i="32"/>
  <c r="Q24" i="32"/>
  <c r="P24" i="32"/>
  <c r="O24" i="32"/>
  <c r="N24" i="32"/>
  <c r="M24" i="32"/>
  <c r="L24" i="32"/>
  <c r="K24" i="32"/>
  <c r="J24" i="32"/>
  <c r="I24" i="32"/>
  <c r="H24" i="32"/>
  <c r="BK23" i="32"/>
  <c r="BJ23" i="32"/>
  <c r="BI23" i="32"/>
  <c r="BH23" i="32"/>
  <c r="BG23" i="32"/>
  <c r="BF23" i="32"/>
  <c r="BE23" i="32"/>
  <c r="BD23" i="32"/>
  <c r="BC23" i="32"/>
  <c r="BB23" i="32"/>
  <c r="BA23" i="32"/>
  <c r="AZ23" i="32"/>
  <c r="AY23" i="32"/>
  <c r="AX23" i="32"/>
  <c r="AW23" i="32"/>
  <c r="AV23" i="32"/>
  <c r="AU23" i="32"/>
  <c r="AT23" i="32"/>
  <c r="AS23" i="32"/>
  <c r="AR23" i="32"/>
  <c r="AQ23" i="32"/>
  <c r="AP23" i="32"/>
  <c r="AO23" i="32"/>
  <c r="AN23" i="32"/>
  <c r="AM23" i="32"/>
  <c r="AL23" i="32"/>
  <c r="AK23" i="32"/>
  <c r="AJ23" i="32"/>
  <c r="AI23" i="32"/>
  <c r="AH23" i="32"/>
  <c r="AG23" i="32"/>
  <c r="AF23" i="32"/>
  <c r="AE23" i="32"/>
  <c r="AD23" i="32"/>
  <c r="AC23" i="32"/>
  <c r="AB23" i="32"/>
  <c r="AA23" i="32"/>
  <c r="Z23" i="32"/>
  <c r="Y23" i="32"/>
  <c r="X23" i="32"/>
  <c r="W23" i="32"/>
  <c r="V23" i="32"/>
  <c r="U23" i="32"/>
  <c r="T23" i="32"/>
  <c r="S23" i="32"/>
  <c r="R23" i="32"/>
  <c r="Q23" i="32"/>
  <c r="P23" i="32"/>
  <c r="O23" i="32"/>
  <c r="N23" i="32"/>
  <c r="M23" i="32"/>
  <c r="L23" i="32"/>
  <c r="K23" i="32"/>
  <c r="J23" i="32"/>
  <c r="I23" i="32"/>
  <c r="H23" i="32"/>
  <c r="BK22" i="32"/>
  <c r="BJ22" i="32"/>
  <c r="BI22" i="32"/>
  <c r="BH22" i="32"/>
  <c r="BG22" i="32"/>
  <c r="BF22" i="32"/>
  <c r="BE22" i="32"/>
  <c r="BD22" i="32"/>
  <c r="BC22" i="32"/>
  <c r="BB22" i="32"/>
  <c r="BA22" i="32"/>
  <c r="AZ22" i="32"/>
  <c r="AY22" i="32"/>
  <c r="AX22" i="32"/>
  <c r="AW22" i="32"/>
  <c r="AV22" i="32"/>
  <c r="AU22" i="32"/>
  <c r="AT22" i="32"/>
  <c r="AS22" i="32"/>
  <c r="AR22" i="32"/>
  <c r="AQ22" i="32"/>
  <c r="AP22" i="32"/>
  <c r="AO22" i="32"/>
  <c r="AN22" i="32"/>
  <c r="AM22" i="32"/>
  <c r="AL22" i="32"/>
  <c r="AK22" i="32"/>
  <c r="AJ22" i="32"/>
  <c r="AI22" i="32"/>
  <c r="AH22" i="32"/>
  <c r="AG22" i="32"/>
  <c r="AF22" i="32"/>
  <c r="AE22" i="32"/>
  <c r="AD22" i="32"/>
  <c r="AC22" i="32"/>
  <c r="AB22" i="32"/>
  <c r="AA22" i="32"/>
  <c r="Z22" i="32"/>
  <c r="Y22" i="32"/>
  <c r="X22" i="32"/>
  <c r="W22" i="32"/>
  <c r="V22" i="32"/>
  <c r="U22" i="32"/>
  <c r="T22" i="32"/>
  <c r="S22" i="32"/>
  <c r="R22" i="32"/>
  <c r="Q22" i="32"/>
  <c r="P22" i="32"/>
  <c r="O22" i="32"/>
  <c r="N22" i="32"/>
  <c r="M22" i="32"/>
  <c r="L22" i="32"/>
  <c r="K22" i="32"/>
  <c r="J22" i="32"/>
  <c r="I22" i="32"/>
  <c r="H22" i="32"/>
  <c r="BK21" i="32"/>
  <c r="BJ21" i="32"/>
  <c r="BI21" i="32"/>
  <c r="BH21" i="32"/>
  <c r="BG21" i="32"/>
  <c r="BF21" i="32"/>
  <c r="BE21" i="32"/>
  <c r="BD21" i="32"/>
  <c r="BC21" i="32"/>
  <c r="BB21" i="32"/>
  <c r="BA21" i="32"/>
  <c r="AZ21" i="32"/>
  <c r="AY21" i="32"/>
  <c r="AX21" i="32"/>
  <c r="AW21" i="32"/>
  <c r="AV21" i="32"/>
  <c r="AU21" i="32"/>
  <c r="AT21" i="32"/>
  <c r="AS21" i="32"/>
  <c r="AR21" i="32"/>
  <c r="AQ21" i="32"/>
  <c r="AP21" i="32"/>
  <c r="AO21" i="32"/>
  <c r="AN21" i="32"/>
  <c r="AM21" i="32"/>
  <c r="AL21" i="32"/>
  <c r="AK21" i="32"/>
  <c r="AJ21" i="32"/>
  <c r="AI21" i="32"/>
  <c r="AH21" i="32"/>
  <c r="AG21" i="32"/>
  <c r="AF21" i="32"/>
  <c r="AE21" i="32"/>
  <c r="AD21" i="32"/>
  <c r="AC21" i="32"/>
  <c r="AB21" i="32"/>
  <c r="AA21" i="32"/>
  <c r="Z21" i="32"/>
  <c r="Y21" i="32"/>
  <c r="X21" i="32"/>
  <c r="W21" i="32"/>
  <c r="V21" i="32"/>
  <c r="U21" i="32"/>
  <c r="T21" i="32"/>
  <c r="S21" i="32"/>
  <c r="R21" i="32"/>
  <c r="Q21" i="32"/>
  <c r="P21" i="32"/>
  <c r="O21" i="32"/>
  <c r="N21" i="32"/>
  <c r="M21" i="32"/>
  <c r="L21" i="32"/>
  <c r="K21" i="32"/>
  <c r="J21" i="32"/>
  <c r="I21" i="32"/>
  <c r="H21" i="32"/>
  <c r="BK20" i="32"/>
  <c r="BJ20" i="32"/>
  <c r="BI20" i="32"/>
  <c r="BH20" i="32"/>
  <c r="BG20" i="32"/>
  <c r="BF20" i="32"/>
  <c r="BE20" i="32"/>
  <c r="BD20" i="32"/>
  <c r="BC20" i="32"/>
  <c r="BB20" i="32"/>
  <c r="BA20" i="32"/>
  <c r="AZ20" i="32"/>
  <c r="AY20" i="32"/>
  <c r="AX20" i="32"/>
  <c r="AW20" i="32"/>
  <c r="AV20" i="32"/>
  <c r="AU20" i="32"/>
  <c r="AT20" i="32"/>
  <c r="AS20" i="32"/>
  <c r="AR20" i="32"/>
  <c r="AQ20" i="32"/>
  <c r="AP20" i="32"/>
  <c r="AO20" i="32"/>
  <c r="AN20" i="32"/>
  <c r="AM20" i="32"/>
  <c r="AL20" i="32"/>
  <c r="AK20" i="32"/>
  <c r="AJ20" i="32"/>
  <c r="AI20" i="32"/>
  <c r="AH20" i="32"/>
  <c r="AG20" i="32"/>
  <c r="AF20" i="32"/>
  <c r="AE20" i="32"/>
  <c r="AD20" i="32"/>
  <c r="AC20" i="32"/>
  <c r="AB20" i="32"/>
  <c r="AA20" i="32"/>
  <c r="Z20" i="32"/>
  <c r="Y20" i="32"/>
  <c r="X20" i="32"/>
  <c r="W20" i="32"/>
  <c r="V20" i="32"/>
  <c r="U20" i="32"/>
  <c r="T20" i="32"/>
  <c r="S20" i="32"/>
  <c r="R20" i="32"/>
  <c r="Q20" i="32"/>
  <c r="P20" i="32"/>
  <c r="O20" i="32"/>
  <c r="N20" i="32"/>
  <c r="M20" i="32"/>
  <c r="L20" i="32"/>
  <c r="K20" i="32"/>
  <c r="J20" i="32"/>
  <c r="I20" i="32"/>
  <c r="H20" i="32"/>
  <c r="BK19" i="32"/>
  <c r="BJ19" i="32"/>
  <c r="BI19" i="32"/>
  <c r="BH19" i="32"/>
  <c r="BG19" i="32"/>
  <c r="BF19" i="32"/>
  <c r="BE19" i="32"/>
  <c r="BD19" i="32"/>
  <c r="BC19" i="32"/>
  <c r="BB19" i="32"/>
  <c r="BA19" i="32"/>
  <c r="AZ19" i="32"/>
  <c r="AY19" i="32"/>
  <c r="AX19" i="32"/>
  <c r="AW19" i="32"/>
  <c r="AV19" i="32"/>
  <c r="AU19" i="32"/>
  <c r="AT19" i="32"/>
  <c r="AS19" i="32"/>
  <c r="AR19" i="32"/>
  <c r="AQ19" i="32"/>
  <c r="AP19" i="32"/>
  <c r="AO19" i="32"/>
  <c r="AN19" i="32"/>
  <c r="AM19" i="32"/>
  <c r="AL19" i="32"/>
  <c r="AK19" i="32"/>
  <c r="AJ19" i="32"/>
  <c r="AI19" i="32"/>
  <c r="AH19" i="32"/>
  <c r="AG19" i="32"/>
  <c r="AF19" i="32"/>
  <c r="AE19" i="32"/>
  <c r="AD19" i="32"/>
  <c r="AC19" i="32"/>
  <c r="AB19" i="32"/>
  <c r="AA19" i="32"/>
  <c r="Z19" i="32"/>
  <c r="Y19" i="32"/>
  <c r="X19" i="32"/>
  <c r="W19" i="32"/>
  <c r="V19" i="32"/>
  <c r="U19" i="32"/>
  <c r="T19" i="32"/>
  <c r="S19" i="32"/>
  <c r="R19" i="32"/>
  <c r="Q19" i="32"/>
  <c r="P19" i="32"/>
  <c r="O19" i="32"/>
  <c r="N19" i="32"/>
  <c r="M19" i="32"/>
  <c r="L19" i="32"/>
  <c r="K19" i="32"/>
  <c r="J19" i="32"/>
  <c r="I19" i="32"/>
  <c r="H19" i="32"/>
  <c r="BK18" i="32"/>
  <c r="BJ18" i="32"/>
  <c r="BI18" i="32"/>
  <c r="BH18" i="32"/>
  <c r="BG18" i="32"/>
  <c r="BF18" i="32"/>
  <c r="BE18" i="32"/>
  <c r="BD18" i="32"/>
  <c r="BC18" i="32"/>
  <c r="BB18" i="32"/>
  <c r="BA18" i="32"/>
  <c r="AZ18" i="32"/>
  <c r="AY18" i="32"/>
  <c r="AX18" i="32"/>
  <c r="AW18" i="32"/>
  <c r="AV18" i="32"/>
  <c r="AU18" i="32"/>
  <c r="AT18" i="32"/>
  <c r="AS18" i="32"/>
  <c r="AR18" i="32"/>
  <c r="AQ18" i="32"/>
  <c r="AP18" i="32"/>
  <c r="AO18" i="32"/>
  <c r="AN18" i="32"/>
  <c r="AM18" i="32"/>
  <c r="AL18" i="32"/>
  <c r="AK18" i="32"/>
  <c r="AJ18" i="32"/>
  <c r="AI18" i="32"/>
  <c r="AH18" i="32"/>
  <c r="AG18" i="32"/>
  <c r="AF18" i="32"/>
  <c r="AE18" i="32"/>
  <c r="AD18" i="32"/>
  <c r="AC18" i="32"/>
  <c r="AB18" i="32"/>
  <c r="AA18" i="32"/>
  <c r="Z18" i="32"/>
  <c r="Y18" i="32"/>
  <c r="X18" i="32"/>
  <c r="W18" i="32"/>
  <c r="V18" i="32"/>
  <c r="U18" i="32"/>
  <c r="T18" i="32"/>
  <c r="S18" i="32"/>
  <c r="R18" i="32"/>
  <c r="Q18" i="32"/>
  <c r="P18" i="32"/>
  <c r="O18" i="32"/>
  <c r="N18" i="32"/>
  <c r="M18" i="32"/>
  <c r="L18" i="32"/>
  <c r="K18" i="32"/>
  <c r="J18" i="32"/>
  <c r="I18" i="32"/>
  <c r="H18" i="32"/>
  <c r="BK17" i="32"/>
  <c r="BJ17" i="32"/>
  <c r="BI17" i="32"/>
  <c r="BH17" i="32"/>
  <c r="BG17" i="32"/>
  <c r="BF17" i="32"/>
  <c r="BE17" i="32"/>
  <c r="BD17" i="32"/>
  <c r="BC17" i="32"/>
  <c r="BB17" i="32"/>
  <c r="BA17" i="32"/>
  <c r="AZ17" i="32"/>
  <c r="AY17" i="32"/>
  <c r="AX17" i="32"/>
  <c r="AW17" i="32"/>
  <c r="AV17" i="32"/>
  <c r="AU17" i="32"/>
  <c r="AT17" i="32"/>
  <c r="AS17" i="32"/>
  <c r="AR17" i="32"/>
  <c r="AQ17" i="32"/>
  <c r="AP17" i="32"/>
  <c r="AO17" i="32"/>
  <c r="AN17" i="32"/>
  <c r="AM17" i="32"/>
  <c r="AL17" i="32"/>
  <c r="AK17" i="32"/>
  <c r="AJ17" i="32"/>
  <c r="AI17" i="32"/>
  <c r="AH17" i="32"/>
  <c r="AG17" i="32"/>
  <c r="AF17" i="32"/>
  <c r="AE17" i="32"/>
  <c r="AD17" i="32"/>
  <c r="AC17" i="32"/>
  <c r="AB17" i="32"/>
  <c r="AA17" i="32"/>
  <c r="Z17" i="32"/>
  <c r="Y17" i="32"/>
  <c r="X17" i="32"/>
  <c r="W17" i="32"/>
  <c r="V17" i="32"/>
  <c r="U17" i="32"/>
  <c r="T17" i="32"/>
  <c r="S17" i="32"/>
  <c r="R17" i="32"/>
  <c r="Q17" i="32"/>
  <c r="P17" i="32"/>
  <c r="O17" i="32"/>
  <c r="N17" i="32"/>
  <c r="M17" i="32"/>
  <c r="L17" i="32"/>
  <c r="K17" i="32"/>
  <c r="J17" i="32"/>
  <c r="I17" i="32"/>
  <c r="H17" i="32"/>
  <c r="BK16" i="32"/>
  <c r="BJ16" i="32"/>
  <c r="BI16" i="32"/>
  <c r="BH16" i="32"/>
  <c r="BG16" i="32"/>
  <c r="BF16" i="32"/>
  <c r="BE16" i="32"/>
  <c r="BD16" i="32"/>
  <c r="BC16" i="32"/>
  <c r="BB16" i="32"/>
  <c r="BA16" i="32"/>
  <c r="AZ16" i="32"/>
  <c r="AY16" i="32"/>
  <c r="AX16" i="32"/>
  <c r="AW16" i="32"/>
  <c r="AV16" i="32"/>
  <c r="AU16" i="32"/>
  <c r="AT16" i="32"/>
  <c r="AS16" i="32"/>
  <c r="AR16" i="32"/>
  <c r="AQ16" i="32"/>
  <c r="AP16" i="32"/>
  <c r="AO16" i="32"/>
  <c r="AN16" i="32"/>
  <c r="AM16" i="32"/>
  <c r="AL16" i="32"/>
  <c r="AK16" i="32"/>
  <c r="AJ16" i="32"/>
  <c r="AI16" i="32"/>
  <c r="AH16" i="32"/>
  <c r="AG16" i="32"/>
  <c r="AF16" i="32"/>
  <c r="AE16" i="32"/>
  <c r="AD16" i="32"/>
  <c r="AC16" i="32"/>
  <c r="AB16" i="32"/>
  <c r="AA16" i="32"/>
  <c r="Z16" i="32"/>
  <c r="Y16" i="32"/>
  <c r="X16" i="32"/>
  <c r="W16" i="32"/>
  <c r="V16" i="32"/>
  <c r="U16" i="32"/>
  <c r="T16" i="32"/>
  <c r="S16" i="32"/>
  <c r="R16" i="32"/>
  <c r="Q16" i="32"/>
  <c r="P16" i="32"/>
  <c r="O16" i="32"/>
  <c r="N16" i="32"/>
  <c r="M16" i="32"/>
  <c r="L16" i="32"/>
  <c r="K16" i="32"/>
  <c r="J16" i="32"/>
  <c r="I16" i="32"/>
  <c r="H16" i="32"/>
  <c r="BK15" i="32"/>
  <c r="BJ15" i="32"/>
  <c r="BI15" i="32"/>
  <c r="BH15" i="32"/>
  <c r="BG15" i="32"/>
  <c r="BF15" i="32"/>
  <c r="BE15" i="32"/>
  <c r="BD15" i="32"/>
  <c r="BC15" i="32"/>
  <c r="BB15" i="32"/>
  <c r="BA15" i="32"/>
  <c r="AZ15" i="32"/>
  <c r="AY15" i="32"/>
  <c r="AX15" i="32"/>
  <c r="AW15" i="32"/>
  <c r="AV15" i="32"/>
  <c r="AU15" i="32"/>
  <c r="AT15" i="32"/>
  <c r="AS15" i="32"/>
  <c r="AR15" i="32"/>
  <c r="AQ15" i="32"/>
  <c r="AP15" i="32"/>
  <c r="AO15" i="32"/>
  <c r="AN15" i="32"/>
  <c r="AM15" i="32"/>
  <c r="AL15" i="32"/>
  <c r="AK15" i="32"/>
  <c r="AJ15" i="32"/>
  <c r="AI15" i="32"/>
  <c r="AH15" i="32"/>
  <c r="AG15" i="32"/>
  <c r="AF15" i="32"/>
  <c r="AE15" i="32"/>
  <c r="AD15" i="32"/>
  <c r="AC15" i="32"/>
  <c r="AB15" i="32"/>
  <c r="AA15" i="32"/>
  <c r="Z15" i="32"/>
  <c r="Y15" i="32"/>
  <c r="X15" i="32"/>
  <c r="W15" i="32"/>
  <c r="V15" i="32"/>
  <c r="U15" i="32"/>
  <c r="T15" i="32"/>
  <c r="S15" i="32"/>
  <c r="R15" i="32"/>
  <c r="Q15" i="32"/>
  <c r="P15" i="32"/>
  <c r="O15" i="32"/>
  <c r="N15" i="32"/>
  <c r="M15" i="32"/>
  <c r="L15" i="32"/>
  <c r="K15" i="32"/>
  <c r="J15" i="32"/>
  <c r="I15" i="32"/>
  <c r="H15" i="32"/>
  <c r="BK14" i="32"/>
  <c r="BJ14" i="32"/>
  <c r="BI14" i="32"/>
  <c r="BH14" i="32"/>
  <c r="BG14" i="32"/>
  <c r="BF14" i="32"/>
  <c r="BE14" i="32"/>
  <c r="BD14" i="32"/>
  <c r="BC14" i="32"/>
  <c r="BB14" i="32"/>
  <c r="BA14" i="32"/>
  <c r="AZ14" i="32"/>
  <c r="AY14" i="32"/>
  <c r="AX14" i="32"/>
  <c r="AW14" i="32"/>
  <c r="AV14" i="32"/>
  <c r="AU14" i="32"/>
  <c r="AT14" i="32"/>
  <c r="AS14" i="32"/>
  <c r="AR14" i="32"/>
  <c r="AQ14" i="32"/>
  <c r="AP14" i="32"/>
  <c r="AO14" i="32"/>
  <c r="AN14" i="32"/>
  <c r="AM14" i="32"/>
  <c r="AL14" i="32"/>
  <c r="AK14" i="32"/>
  <c r="AJ14" i="32"/>
  <c r="AI14" i="32"/>
  <c r="AH14" i="32"/>
  <c r="AG14" i="32"/>
  <c r="AF14" i="32"/>
  <c r="AE14" i="32"/>
  <c r="AD14" i="32"/>
  <c r="AC14" i="32"/>
  <c r="AB14" i="32"/>
  <c r="AA14" i="32"/>
  <c r="Z14" i="32"/>
  <c r="Y14" i="32"/>
  <c r="X14" i="32"/>
  <c r="W14" i="32"/>
  <c r="V14" i="32"/>
  <c r="U14" i="32"/>
  <c r="T14" i="32"/>
  <c r="S14" i="32"/>
  <c r="R14" i="32"/>
  <c r="Q14" i="32"/>
  <c r="P14" i="32"/>
  <c r="O14" i="32"/>
  <c r="N14" i="32"/>
  <c r="M14" i="32"/>
  <c r="L14" i="32"/>
  <c r="K14" i="32"/>
  <c r="J14" i="32"/>
  <c r="I14" i="32"/>
  <c r="H14" i="32"/>
  <c r="BK13" i="32"/>
  <c r="BJ13" i="32"/>
  <c r="BI13" i="32"/>
  <c r="BH13" i="32"/>
  <c r="BG13" i="32"/>
  <c r="BF13" i="32"/>
  <c r="BE13" i="32"/>
  <c r="BD13" i="32"/>
  <c r="BC13" i="32"/>
  <c r="BB13" i="32"/>
  <c r="BA13" i="32"/>
  <c r="AZ13" i="32"/>
  <c r="AY13" i="32"/>
  <c r="AX13" i="32"/>
  <c r="AW13" i="32"/>
  <c r="AV13" i="32"/>
  <c r="AU13" i="32"/>
  <c r="AT13" i="32"/>
  <c r="AS13" i="32"/>
  <c r="AR13" i="32"/>
  <c r="AQ13" i="32"/>
  <c r="AP13" i="32"/>
  <c r="AO13" i="32"/>
  <c r="AN13" i="32"/>
  <c r="AM13" i="32"/>
  <c r="AL13" i="32"/>
  <c r="AK13" i="32"/>
  <c r="AJ13" i="32"/>
  <c r="AI13" i="32"/>
  <c r="AH13" i="32"/>
  <c r="AG13" i="32"/>
  <c r="AF13" i="32"/>
  <c r="AE13" i="32"/>
  <c r="AD13" i="32"/>
  <c r="AC13" i="32"/>
  <c r="AB13" i="32"/>
  <c r="AA13" i="32"/>
  <c r="Z13" i="32"/>
  <c r="Y13" i="32"/>
  <c r="X13" i="32"/>
  <c r="W13" i="32"/>
  <c r="V13" i="32"/>
  <c r="U13" i="32"/>
  <c r="T13" i="32"/>
  <c r="S13" i="32"/>
  <c r="R13" i="32"/>
  <c r="Q13" i="32"/>
  <c r="P13" i="32"/>
  <c r="O13" i="32"/>
  <c r="N13" i="32"/>
  <c r="M13" i="32"/>
  <c r="L13" i="32"/>
  <c r="K13" i="32"/>
  <c r="J13" i="32"/>
  <c r="I13" i="32"/>
  <c r="H13" i="32"/>
  <c r="BK12" i="32"/>
  <c r="BJ12" i="32"/>
  <c r="BI12" i="32"/>
  <c r="BH12" i="32"/>
  <c r="BG12" i="32"/>
  <c r="BF12" i="32"/>
  <c r="BE12" i="32"/>
  <c r="BD12" i="32"/>
  <c r="BC12" i="32"/>
  <c r="BB12" i="32"/>
  <c r="BA12" i="32"/>
  <c r="AZ12" i="32"/>
  <c r="AY12" i="32"/>
  <c r="AX12" i="32"/>
  <c r="AW12" i="32"/>
  <c r="AV12" i="32"/>
  <c r="AU12" i="32"/>
  <c r="AT12" i="32"/>
  <c r="AS12" i="32"/>
  <c r="AR12" i="32"/>
  <c r="AQ12" i="32"/>
  <c r="AP12" i="32"/>
  <c r="AO12" i="32"/>
  <c r="AN12" i="32"/>
  <c r="AM12" i="32"/>
  <c r="AL12" i="32"/>
  <c r="AK12" i="32"/>
  <c r="AJ12" i="32"/>
  <c r="AI12" i="32"/>
  <c r="AH12" i="32"/>
  <c r="AG12" i="32"/>
  <c r="AF12" i="32"/>
  <c r="AE12" i="32"/>
  <c r="AD12" i="32"/>
  <c r="AC12" i="32"/>
  <c r="AB12" i="32"/>
  <c r="AA12" i="32"/>
  <c r="Z12" i="32"/>
  <c r="Y12" i="32"/>
  <c r="X12" i="32"/>
  <c r="W12" i="32"/>
  <c r="V12" i="32"/>
  <c r="U12" i="32"/>
  <c r="T12" i="32"/>
  <c r="S12" i="32"/>
  <c r="R12" i="32"/>
  <c r="Q12" i="32"/>
  <c r="P12" i="32"/>
  <c r="O12" i="32"/>
  <c r="N12" i="32"/>
  <c r="M12" i="32"/>
  <c r="L12" i="32"/>
  <c r="K12" i="32"/>
  <c r="J12" i="32"/>
  <c r="I12" i="32"/>
  <c r="H12" i="32"/>
  <c r="BK11" i="32"/>
  <c r="BJ11" i="32"/>
  <c r="BI11" i="32"/>
  <c r="BH11" i="32"/>
  <c r="BG11" i="32"/>
  <c r="BF11" i="32"/>
  <c r="BE11" i="32"/>
  <c r="BD11" i="32"/>
  <c r="BC11" i="32"/>
  <c r="BB11" i="32"/>
  <c r="BA11" i="32"/>
  <c r="AZ11" i="32"/>
  <c r="AY11" i="32"/>
  <c r="AX11" i="32"/>
  <c r="AW11" i="32"/>
  <c r="AV11" i="32"/>
  <c r="AU11" i="32"/>
  <c r="AT11" i="32"/>
  <c r="AS11" i="32"/>
  <c r="AR11" i="32"/>
  <c r="AQ11" i="32"/>
  <c r="AP11" i="32"/>
  <c r="AO11" i="32"/>
  <c r="AN11" i="32"/>
  <c r="AM11" i="32"/>
  <c r="AL11" i="32"/>
  <c r="AK11" i="32"/>
  <c r="AJ11" i="32"/>
  <c r="AI11" i="32"/>
  <c r="AH11" i="32"/>
  <c r="AG11" i="32"/>
  <c r="AF11" i="32"/>
  <c r="AE11" i="32"/>
  <c r="AD11" i="32"/>
  <c r="AC11" i="32"/>
  <c r="AB11" i="32"/>
  <c r="AA11" i="32"/>
  <c r="Z11" i="32"/>
  <c r="Y11" i="32"/>
  <c r="X11" i="32"/>
  <c r="W11" i="32"/>
  <c r="V11" i="32"/>
  <c r="U11" i="32"/>
  <c r="T11" i="32"/>
  <c r="S11" i="32"/>
  <c r="R11" i="32"/>
  <c r="Q11" i="32"/>
  <c r="P11" i="32"/>
  <c r="O11" i="32"/>
  <c r="N11" i="32"/>
  <c r="M11" i="32"/>
  <c r="L11" i="32"/>
  <c r="K11" i="32"/>
  <c r="J11" i="32"/>
  <c r="I11" i="32"/>
  <c r="H11" i="32"/>
  <c r="BK10" i="32"/>
  <c r="BJ10" i="32"/>
  <c r="BI10" i="32"/>
  <c r="BH10" i="32"/>
  <c r="BG10" i="32"/>
  <c r="BF10" i="32"/>
  <c r="BE10" i="32"/>
  <c r="BD10" i="32"/>
  <c r="BC10" i="32"/>
  <c r="BB10" i="32"/>
  <c r="BA10" i="32"/>
  <c r="AZ10" i="32"/>
  <c r="AY10" i="32"/>
  <c r="AX10" i="32"/>
  <c r="AW10" i="32"/>
  <c r="AV10" i="32"/>
  <c r="AU10" i="32"/>
  <c r="AT10" i="32"/>
  <c r="AS10" i="32"/>
  <c r="AR10" i="32"/>
  <c r="AQ10" i="32"/>
  <c r="AP10" i="32"/>
  <c r="AO10" i="32"/>
  <c r="AN10" i="32"/>
  <c r="AM10" i="32"/>
  <c r="AL10" i="32"/>
  <c r="AK10" i="32"/>
  <c r="AJ10" i="32"/>
  <c r="AI10" i="32"/>
  <c r="AH10" i="32"/>
  <c r="AG10" i="32"/>
  <c r="AF10" i="32"/>
  <c r="AE10" i="32"/>
  <c r="AD10" i="32"/>
  <c r="AC10" i="32"/>
  <c r="AB10" i="32"/>
  <c r="AA10" i="32"/>
  <c r="Z10" i="32"/>
  <c r="Y10" i="32"/>
  <c r="X10" i="32"/>
  <c r="W10" i="32"/>
  <c r="V10" i="32"/>
  <c r="U10" i="32"/>
  <c r="T10" i="32"/>
  <c r="S10" i="32"/>
  <c r="R10" i="32"/>
  <c r="Q10" i="32"/>
  <c r="P10" i="32"/>
  <c r="O10" i="32"/>
  <c r="N10" i="32"/>
  <c r="M10" i="32"/>
  <c r="L10" i="32"/>
  <c r="K10" i="32"/>
  <c r="J10" i="32"/>
  <c r="I10" i="32"/>
  <c r="H10" i="32"/>
  <c r="BK9" i="32"/>
  <c r="BJ9" i="32"/>
  <c r="BI9" i="32"/>
  <c r="BH9" i="32"/>
  <c r="BG9" i="32"/>
  <c r="BF9" i="32"/>
  <c r="BE9" i="32"/>
  <c r="BD9" i="32"/>
  <c r="BC9" i="32"/>
  <c r="BB9" i="32"/>
  <c r="BA9" i="32"/>
  <c r="AZ9" i="32"/>
  <c r="AY9" i="32"/>
  <c r="AX9" i="32"/>
  <c r="AW9" i="32"/>
  <c r="AV9" i="32"/>
  <c r="AU9" i="32"/>
  <c r="AT9" i="32"/>
  <c r="AS9" i="32"/>
  <c r="AR9" i="32"/>
  <c r="AQ9" i="32"/>
  <c r="AP9" i="32"/>
  <c r="AO9" i="32"/>
  <c r="AN9" i="32"/>
  <c r="AM9" i="32"/>
  <c r="AL9" i="32"/>
  <c r="AK9" i="32"/>
  <c r="AJ9" i="32"/>
  <c r="AI9" i="32"/>
  <c r="AH9" i="32"/>
  <c r="AG9" i="32"/>
  <c r="AF9" i="32"/>
  <c r="AE9" i="32"/>
  <c r="AD9" i="32"/>
  <c r="AC9" i="32"/>
  <c r="AB9" i="32"/>
  <c r="AA9" i="32"/>
  <c r="Z9" i="32"/>
  <c r="Y9" i="32"/>
  <c r="X9" i="32"/>
  <c r="W9" i="32"/>
  <c r="V9" i="32"/>
  <c r="U9" i="32"/>
  <c r="T9" i="32"/>
  <c r="S9" i="32"/>
  <c r="R9" i="32"/>
  <c r="Q9" i="32"/>
  <c r="P9" i="32"/>
  <c r="O9" i="32"/>
  <c r="N9" i="32"/>
  <c r="M9" i="32"/>
  <c r="L9" i="32"/>
  <c r="K9" i="32"/>
  <c r="J9" i="32"/>
  <c r="I9" i="32"/>
  <c r="H9" i="32"/>
  <c r="BK8" i="32"/>
  <c r="BJ8" i="32"/>
  <c r="BI8" i="32"/>
  <c r="BH8" i="32"/>
  <c r="BG8" i="32"/>
  <c r="BF8" i="32"/>
  <c r="BE8" i="32"/>
  <c r="BD8" i="32"/>
  <c r="BC8" i="32"/>
  <c r="BB8" i="32"/>
  <c r="BA8" i="32"/>
  <c r="AZ8" i="32"/>
  <c r="AY8" i="32"/>
  <c r="AX8" i="32"/>
  <c r="AW8" i="32"/>
  <c r="AV8" i="32"/>
  <c r="AU8" i="32"/>
  <c r="AT8" i="32"/>
  <c r="AS8" i="32"/>
  <c r="AR8" i="32"/>
  <c r="AQ8" i="32"/>
  <c r="AP8" i="32"/>
  <c r="AO8" i="32"/>
  <c r="AN8" i="32"/>
  <c r="AM8" i="32"/>
  <c r="AL8" i="32"/>
  <c r="AK8" i="32"/>
  <c r="AJ8" i="32"/>
  <c r="AI8" i="32"/>
  <c r="AH8" i="32"/>
  <c r="AG8" i="32"/>
  <c r="AF8" i="32"/>
  <c r="AE8" i="32"/>
  <c r="AD8" i="32"/>
  <c r="AC8" i="32"/>
  <c r="AB8" i="32"/>
  <c r="AA8" i="32"/>
  <c r="Z8" i="32"/>
  <c r="Y8" i="32"/>
  <c r="X8" i="32"/>
  <c r="W8" i="32"/>
  <c r="V8" i="32"/>
  <c r="U8" i="32"/>
  <c r="T8" i="32"/>
  <c r="S8" i="32"/>
  <c r="R8" i="32"/>
  <c r="Q8" i="32"/>
  <c r="P8" i="32"/>
  <c r="O8" i="32"/>
  <c r="N8" i="32"/>
  <c r="M8" i="32"/>
  <c r="L8" i="32"/>
  <c r="K8" i="32"/>
  <c r="J8" i="32"/>
  <c r="I8" i="32"/>
  <c r="H8" i="32"/>
  <c r="BK7" i="32"/>
  <c r="BJ7" i="32"/>
  <c r="BI7" i="32"/>
  <c r="BH7" i="32"/>
  <c r="BG7" i="32"/>
  <c r="BF7" i="32"/>
  <c r="BE7" i="32"/>
  <c r="BD7" i="32"/>
  <c r="BC7" i="32"/>
  <c r="BB7" i="32"/>
  <c r="BA7" i="32"/>
  <c r="AZ7" i="32"/>
  <c r="AY7" i="32"/>
  <c r="AX7" i="32"/>
  <c r="AW7" i="32"/>
  <c r="AV7" i="32"/>
  <c r="AU7" i="32"/>
  <c r="AT7" i="32"/>
  <c r="AS7" i="32"/>
  <c r="AR7" i="32"/>
  <c r="AQ7" i="32"/>
  <c r="AP7" i="32"/>
  <c r="AO7" i="32"/>
  <c r="AN7" i="32"/>
  <c r="AM7" i="32"/>
  <c r="AL7" i="32"/>
  <c r="AK7" i="32"/>
  <c r="AJ7" i="32"/>
  <c r="AI7" i="32"/>
  <c r="AH7" i="32"/>
  <c r="AG7" i="32"/>
  <c r="AF7" i="32"/>
  <c r="AE7" i="32"/>
  <c r="AD7" i="32"/>
  <c r="AC7" i="32"/>
  <c r="AB7" i="32"/>
  <c r="AA7" i="32"/>
  <c r="Z7" i="32"/>
  <c r="Y7" i="32"/>
  <c r="X7" i="32"/>
  <c r="W7" i="32"/>
  <c r="V7" i="32"/>
  <c r="U7" i="32"/>
  <c r="T7" i="32"/>
  <c r="S7" i="32"/>
  <c r="R7" i="32"/>
  <c r="Q7" i="32"/>
  <c r="P7" i="32"/>
  <c r="O7" i="32"/>
  <c r="N7" i="32"/>
  <c r="M7" i="32"/>
  <c r="L7" i="32"/>
  <c r="K7" i="32"/>
  <c r="J7" i="32"/>
  <c r="I7" i="32"/>
  <c r="A7" i="32" s="1"/>
  <c r="A8" i="32" s="1"/>
  <c r="A9" i="32" s="1"/>
  <c r="A10" i="32" s="1"/>
  <c r="H7" i="32"/>
  <c r="BK6" i="32"/>
  <c r="BJ6" i="32"/>
  <c r="BI6" i="32"/>
  <c r="BH6" i="32"/>
  <c r="BG6" i="32"/>
  <c r="BF6" i="32"/>
  <c r="BE6" i="32"/>
  <c r="BD6" i="32"/>
  <c r="BC6" i="32"/>
  <c r="BB6" i="32"/>
  <c r="BA6" i="32"/>
  <c r="AZ6" i="32"/>
  <c r="AY6" i="32"/>
  <c r="AX6" i="32"/>
  <c r="AW6" i="32"/>
  <c r="AV6" i="32"/>
  <c r="AU6" i="32"/>
  <c r="AT6" i="32"/>
  <c r="AS6" i="32"/>
  <c r="AR6" i="32"/>
  <c r="AQ6" i="32"/>
  <c r="AP6" i="32"/>
  <c r="AO6" i="32"/>
  <c r="AN6" i="32"/>
  <c r="AM6" i="32"/>
  <c r="AL6" i="32"/>
  <c r="AK6" i="32"/>
  <c r="AJ6" i="32"/>
  <c r="AI6" i="32"/>
  <c r="AH6" i="32"/>
  <c r="AG6" i="32"/>
  <c r="AF6" i="32"/>
  <c r="AE6" i="32"/>
  <c r="AD6" i="32"/>
  <c r="AC6" i="32"/>
  <c r="AB6" i="32"/>
  <c r="AA6" i="32"/>
  <c r="Z6" i="32"/>
  <c r="Y6" i="32"/>
  <c r="X6" i="32"/>
  <c r="W6" i="32"/>
  <c r="V6" i="32"/>
  <c r="U6" i="32"/>
  <c r="T6" i="32"/>
  <c r="S6" i="32"/>
  <c r="R6" i="32"/>
  <c r="Q6" i="32"/>
  <c r="P6" i="32"/>
  <c r="O6" i="32"/>
  <c r="N6" i="32"/>
  <c r="M6" i="32"/>
  <c r="L6" i="32"/>
  <c r="K6" i="32"/>
  <c r="J6" i="32"/>
  <c r="I6" i="32"/>
  <c r="H6" i="32"/>
  <c r="A11" i="32" l="1"/>
  <c r="A12" i="32" s="1"/>
  <c r="A13" i="32" s="1"/>
  <c r="A14" i="32" s="1"/>
  <c r="A15" i="32" s="1"/>
  <c r="A16" i="32" s="1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29" i="32" s="1"/>
  <c r="A30" i="32" s="1"/>
  <c r="A31" i="32" s="1"/>
  <c r="A32" i="32" s="1"/>
  <c r="A33" i="32" s="1"/>
  <c r="A34" i="32" s="1"/>
  <c r="A35" i="32" s="1"/>
  <c r="A36" i="32" s="1"/>
  <c r="A37" i="32" s="1"/>
  <c r="A38" i="32" s="1"/>
  <c r="A39" i="32" s="1"/>
  <c r="A40" i="32" s="1"/>
  <c r="A41" i="32" s="1"/>
  <c r="A42" i="32" s="1"/>
  <c r="A43" i="32" s="1"/>
  <c r="A44" i="32" s="1"/>
  <c r="A45" i="32" s="1"/>
  <c r="A46" i="32" s="1"/>
  <c r="A47" i="32" s="1"/>
  <c r="A48" i="32" s="1"/>
  <c r="A49" i="32" s="1"/>
  <c r="A50" i="32" s="1"/>
  <c r="A51" i="32" s="1"/>
  <c r="A52" i="32" s="1"/>
  <c r="A53" i="32" s="1"/>
  <c r="A54" i="32" s="1"/>
  <c r="A55" i="32" s="1"/>
  <c r="A56" i="32" s="1"/>
  <c r="A57" i="32" s="1"/>
  <c r="A58" i="32" s="1"/>
  <c r="A59" i="32" s="1"/>
  <c r="A60" i="32" s="1"/>
  <c r="A61" i="32" s="1"/>
  <c r="A62" i="32" s="1"/>
  <c r="A63" i="32" s="1"/>
  <c r="A64" i="32" s="1"/>
  <c r="A65" i="32" s="1"/>
  <c r="A66" i="32" s="1"/>
  <c r="A67" i="32" s="1"/>
  <c r="A68" i="32" s="1"/>
  <c r="A69" i="32" s="1"/>
  <c r="A70" i="32" s="1"/>
  <c r="A71" i="32" s="1"/>
  <c r="A72" i="32" s="1"/>
  <c r="A73" i="32" s="1"/>
  <c r="A74" i="32" s="1"/>
  <c r="A75" i="32" s="1"/>
  <c r="A76" i="32" s="1"/>
  <c r="A77" i="32" s="1"/>
  <c r="A78" i="32" s="1"/>
  <c r="A79" i="32" s="1"/>
  <c r="A80" i="32" s="1"/>
  <c r="A81" i="32" s="1"/>
  <c r="A83" i="32" s="1"/>
  <c r="A84" i="32" s="1"/>
  <c r="A85" i="32" s="1"/>
  <c r="A86" i="32" s="1"/>
  <c r="A87" i="32" s="1"/>
  <c r="A88" i="32" s="1"/>
  <c r="A89" i="32" s="1"/>
  <c r="A90" i="32" s="1"/>
  <c r="A91" i="32" s="1"/>
  <c r="A92" i="32" s="1"/>
  <c r="A93" i="32" s="1"/>
  <c r="A94" i="32" s="1"/>
  <c r="A95" i="32" s="1"/>
  <c r="A96" i="32" s="1"/>
  <c r="A97" i="32" s="1"/>
  <c r="A98" i="32" s="1"/>
  <c r="A99" i="32" s="1"/>
  <c r="A100" i="32" s="1"/>
  <c r="A101" i="32" s="1"/>
  <c r="A102" i="32" s="1"/>
  <c r="A103" i="32" s="1"/>
  <c r="A104" i="32" s="1"/>
  <c r="A105" i="32" s="1"/>
  <c r="A106" i="32" s="1"/>
  <c r="A107" i="32" s="1"/>
  <c r="A108" i="32" s="1"/>
  <c r="A109" i="32" s="1"/>
  <c r="A110" i="32" s="1"/>
  <c r="A111" i="32" s="1"/>
  <c r="A112" i="32" s="1"/>
  <c r="A113" i="32" s="1"/>
  <c r="A114" i="32" s="1"/>
  <c r="A115" i="32" s="1"/>
  <c r="A116" i="32" s="1"/>
  <c r="A117" i="32" s="1"/>
  <c r="A118" i="32" s="1"/>
  <c r="A119" i="32" s="1"/>
  <c r="A120" i="32" s="1"/>
  <c r="A124" i="32" s="1"/>
  <c r="A125" i="32" s="1"/>
  <c r="A126" i="32" s="1"/>
  <c r="A127" i="32" s="1"/>
  <c r="A128" i="32" s="1"/>
  <c r="A129" i="32" s="1"/>
  <c r="A130" i="32" s="1"/>
  <c r="A131" i="32" s="1"/>
  <c r="A132" i="32" s="1"/>
  <c r="A133" i="32" s="1"/>
  <c r="A134" i="32" s="1"/>
  <c r="K4" i="32"/>
  <c r="E4" i="32"/>
  <c r="BK3" i="32"/>
  <c r="BJ3" i="32"/>
  <c r="BI3" i="32"/>
  <c r="BH3" i="32"/>
  <c r="BG3" i="32"/>
  <c r="BF3" i="32"/>
  <c r="BE3" i="32"/>
  <c r="BD3" i="32"/>
  <c r="BC3" i="32"/>
  <c r="BB3" i="32"/>
  <c r="BA3" i="32"/>
  <c r="AZ3" i="32"/>
  <c r="AY3" i="32"/>
  <c r="AX3" i="32"/>
  <c r="AW3" i="32"/>
  <c r="AV3" i="32"/>
  <c r="AU3" i="32"/>
  <c r="AT3" i="32"/>
  <c r="AS3" i="32"/>
  <c r="AR3" i="32"/>
  <c r="AQ3" i="32"/>
  <c r="AP3" i="32"/>
  <c r="AO3" i="32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L158" i="2"/>
  <c r="L156" i="2"/>
  <c r="L157" i="2"/>
  <c r="M106" i="2" l="1"/>
  <c r="M105" i="2"/>
  <c r="M6" i="2"/>
  <c r="M7" i="2"/>
  <c r="M8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O54" i="2"/>
  <c r="M54" i="2"/>
  <c r="M53" i="2"/>
  <c r="M52" i="2"/>
  <c r="M51" i="2"/>
  <c r="M50" i="2"/>
  <c r="M49" i="2"/>
  <c r="T48" i="2"/>
  <c r="S48" i="2"/>
  <c r="R48" i="2"/>
  <c r="Q48" i="2"/>
  <c r="P48" i="2"/>
  <c r="O48" i="2"/>
  <c r="N48" i="2"/>
  <c r="M48" i="2"/>
  <c r="M47" i="2"/>
  <c r="M46" i="2"/>
  <c r="O45" i="2"/>
  <c r="M45" i="2"/>
  <c r="M44" i="2"/>
  <c r="M43" i="2"/>
  <c r="M42" i="2"/>
  <c r="M41" i="2"/>
  <c r="M40" i="2"/>
  <c r="O39" i="2"/>
  <c r="M39" i="2"/>
  <c r="M38" i="2"/>
  <c r="M37" i="2"/>
  <c r="M36" i="2"/>
  <c r="M35" i="2"/>
  <c r="M34" i="2"/>
  <c r="M33" i="2"/>
  <c r="O32" i="2"/>
  <c r="M32" i="2"/>
  <c r="O31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O11" i="2"/>
  <c r="M11" i="2"/>
  <c r="M10" i="2"/>
  <c r="M9" i="2"/>
  <c r="U48" i="2"/>
  <c r="BM48" i="2"/>
  <c r="BL48" i="2"/>
  <c r="BK48" i="2"/>
  <c r="BJ48" i="2"/>
  <c r="BI48" i="2"/>
  <c r="BH48" i="2"/>
  <c r="BG48" i="2"/>
  <c r="BF48" i="2"/>
  <c r="BE48" i="2"/>
  <c r="BD48" i="2"/>
  <c r="BC48" i="2"/>
  <c r="BB48" i="2"/>
  <c r="BA48" i="2"/>
  <c r="AZ48" i="2"/>
  <c r="AY48" i="2"/>
  <c r="AX48" i="2"/>
  <c r="AW48" i="2"/>
  <c r="AV48" i="2"/>
  <c r="AU48" i="2"/>
  <c r="AT48" i="2"/>
  <c r="AS48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V48" i="2"/>
  <c r="G98" i="2"/>
  <c r="H98" i="2" s="1"/>
  <c r="G82" i="2"/>
  <c r="H82" i="2" s="1"/>
  <c r="G48" i="2"/>
  <c r="H48" i="2" s="1"/>
  <c r="H28" i="2"/>
  <c r="H22" i="2"/>
  <c r="H19" i="2" l="1"/>
  <c r="H20" i="2"/>
  <c r="H21" i="2"/>
  <c r="H23" i="2"/>
  <c r="H24" i="2"/>
  <c r="A48" i="2"/>
  <c r="G147" i="2" l="1"/>
  <c r="A147" i="2" s="1"/>
  <c r="G106" i="2"/>
  <c r="A106" i="2" s="1"/>
  <c r="G104" i="2"/>
  <c r="A104" i="2" s="1"/>
  <c r="G99" i="2"/>
  <c r="A99" i="2" s="1"/>
  <c r="G93" i="2"/>
  <c r="A93" i="2" s="1"/>
  <c r="G88" i="2"/>
  <c r="A88" i="2" s="1"/>
  <c r="G83" i="2"/>
  <c r="A83" i="2" s="1"/>
  <c r="G75" i="2"/>
  <c r="G71" i="2"/>
  <c r="G67" i="2"/>
  <c r="G62" i="2"/>
  <c r="G56" i="2"/>
  <c r="A56" i="2" s="1"/>
  <c r="G49" i="2"/>
  <c r="G41" i="2"/>
  <c r="G36" i="2"/>
  <c r="G29" i="2"/>
  <c r="G25" i="2"/>
  <c r="G14" i="2"/>
  <c r="H14" i="2" s="1"/>
  <c r="G9" i="2"/>
  <c r="H9" i="2" s="1"/>
  <c r="H104" i="2" l="1"/>
  <c r="H147" i="2"/>
  <c r="H99" i="2"/>
  <c r="H83" i="2"/>
  <c r="H29" i="2"/>
  <c r="A29" i="2"/>
  <c r="H75" i="2"/>
  <c r="A75" i="2"/>
  <c r="H49" i="2"/>
  <c r="A49" i="2"/>
  <c r="H93" i="2"/>
  <c r="H88" i="2"/>
  <c r="H56" i="2"/>
  <c r="H36" i="2"/>
  <c r="A36" i="2"/>
  <c r="H62" i="2"/>
  <c r="A62" i="2"/>
  <c r="H41" i="2"/>
  <c r="A41" i="2"/>
  <c r="H67" i="2"/>
  <c r="A67" i="2"/>
  <c r="H106" i="2"/>
  <c r="H140" i="2"/>
  <c r="H25" i="2"/>
  <c r="A25" i="2"/>
  <c r="H71" i="2"/>
  <c r="A71" i="2"/>
  <c r="M107" i="2"/>
  <c r="AP107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AP108" i="2"/>
  <c r="M108" i="2"/>
  <c r="D111" i="2"/>
  <c r="D110" i="2"/>
  <c r="D109" i="2"/>
  <c r="J148" i="2"/>
  <c r="J149" i="2"/>
  <c r="J150" i="2"/>
  <c r="J151" i="2"/>
  <c r="J152" i="2"/>
  <c r="J153" i="2"/>
  <c r="J154" i="2"/>
  <c r="J155" i="2"/>
  <c r="A159" i="2"/>
  <c r="A160" i="2"/>
  <c r="A161" i="2"/>
  <c r="A162" i="2"/>
  <c r="A163" i="2"/>
  <c r="H32" i="18"/>
  <c r="A7" i="2" l="1"/>
  <c r="A8" i="2" s="1"/>
  <c r="Z3" i="27" l="1"/>
  <c r="A9" i="2" l="1"/>
  <c r="A14" i="2"/>
  <c r="M4" i="27"/>
  <c r="D3" i="7"/>
  <c r="E3" i="7"/>
  <c r="D4" i="7"/>
  <c r="E4" i="7"/>
  <c r="D5" i="7"/>
  <c r="E5" i="7"/>
  <c r="D6" i="7"/>
  <c r="E6" i="7"/>
  <c r="D7" i="7"/>
  <c r="E7" i="7"/>
  <c r="D8" i="7"/>
  <c r="E8" i="7"/>
  <c r="D9" i="7"/>
  <c r="E9" i="7"/>
  <c r="D10" i="7"/>
  <c r="E10" i="7"/>
  <c r="D11" i="7"/>
  <c r="E11" i="7"/>
  <c r="D12" i="7"/>
  <c r="E12" i="7"/>
  <c r="D13" i="7"/>
  <c r="E13" i="7"/>
  <c r="D14" i="7"/>
  <c r="E14" i="7"/>
  <c r="D15" i="7"/>
  <c r="E15" i="7"/>
  <c r="D16" i="7"/>
  <c r="E16" i="7"/>
  <c r="D17" i="7"/>
  <c r="E17" i="7"/>
  <c r="D18" i="7"/>
  <c r="E18" i="7"/>
  <c r="D19" i="7"/>
  <c r="E19" i="7"/>
  <c r="D20" i="7"/>
  <c r="E20" i="7"/>
  <c r="D21" i="7"/>
  <c r="E21" i="7"/>
  <c r="D22" i="7"/>
  <c r="E22" i="7"/>
  <c r="D23" i="7"/>
  <c r="E23" i="7"/>
  <c r="D24" i="7"/>
  <c r="E24" i="7"/>
  <c r="D25" i="7"/>
  <c r="E25" i="7"/>
  <c r="D26" i="7"/>
  <c r="E26" i="7"/>
  <c r="D27" i="7"/>
  <c r="E27" i="7"/>
  <c r="D28" i="7"/>
  <c r="E28" i="7"/>
  <c r="D29" i="7"/>
  <c r="E29" i="7"/>
  <c r="D30" i="7"/>
  <c r="E30" i="7"/>
  <c r="D31" i="7"/>
  <c r="E31" i="7"/>
  <c r="D32" i="7"/>
  <c r="E32" i="7"/>
  <c r="D33" i="7"/>
  <c r="E33" i="7"/>
  <c r="D34" i="7"/>
  <c r="E34" i="7"/>
  <c r="D35" i="7"/>
  <c r="E35" i="7"/>
  <c r="D36" i="7"/>
  <c r="E36" i="7"/>
  <c r="D37" i="7"/>
  <c r="E37" i="7"/>
  <c r="D38" i="7"/>
  <c r="E38" i="7"/>
  <c r="D39" i="7"/>
  <c r="E39" i="7"/>
  <c r="D40" i="7"/>
  <c r="E40" i="7"/>
  <c r="D41" i="7"/>
  <c r="E41" i="7"/>
  <c r="D42" i="7"/>
  <c r="E42" i="7"/>
  <c r="D43" i="7"/>
  <c r="E43" i="7"/>
  <c r="D44" i="7"/>
  <c r="E44" i="7"/>
  <c r="D45" i="7"/>
  <c r="E45" i="7"/>
  <c r="D46" i="7"/>
  <c r="E46" i="7"/>
  <c r="D47" i="7"/>
  <c r="E47" i="7"/>
  <c r="D48" i="7"/>
  <c r="E48" i="7"/>
  <c r="D49" i="7"/>
  <c r="E49" i="7"/>
  <c r="D50" i="7"/>
  <c r="E50" i="7"/>
  <c r="D51" i="7"/>
  <c r="E51" i="7"/>
  <c r="D52" i="7"/>
  <c r="E52" i="7"/>
  <c r="D53" i="7"/>
  <c r="E53" i="7"/>
  <c r="D54" i="7"/>
  <c r="E54" i="7"/>
  <c r="D55" i="7"/>
  <c r="E55" i="7"/>
  <c r="D56" i="7"/>
  <c r="E56" i="7"/>
  <c r="D57" i="7"/>
  <c r="E57" i="7"/>
  <c r="D58" i="7"/>
  <c r="E58" i="7"/>
  <c r="D59" i="7"/>
  <c r="E59" i="7"/>
  <c r="D60" i="7"/>
  <c r="E60" i="7"/>
  <c r="D61" i="7"/>
  <c r="E61" i="7"/>
  <c r="D62" i="7"/>
  <c r="E62" i="7"/>
  <c r="D63" i="7"/>
  <c r="E63" i="7"/>
  <c r="D64" i="7"/>
  <c r="E64" i="7"/>
  <c r="D65" i="7"/>
  <c r="E65" i="7"/>
  <c r="D66" i="7"/>
  <c r="E66" i="7"/>
  <c r="D67" i="7"/>
  <c r="E67" i="7"/>
  <c r="D68" i="7"/>
  <c r="E68" i="7"/>
  <c r="D69" i="7"/>
  <c r="E69" i="7"/>
  <c r="D70" i="7"/>
  <c r="E70" i="7"/>
  <c r="D71" i="7"/>
  <c r="E71" i="7"/>
  <c r="D72" i="7"/>
  <c r="E72" i="7"/>
  <c r="D73" i="7"/>
  <c r="E73" i="7"/>
  <c r="D74" i="7"/>
  <c r="E74" i="7"/>
  <c r="D75" i="7"/>
  <c r="E75" i="7"/>
  <c r="D76" i="7"/>
  <c r="E76" i="7"/>
  <c r="D77" i="7"/>
  <c r="E77" i="7"/>
  <c r="D78" i="7"/>
  <c r="E78" i="7"/>
  <c r="D79" i="7"/>
  <c r="E79" i="7"/>
  <c r="D80" i="7"/>
  <c r="E80" i="7"/>
  <c r="D81" i="7"/>
  <c r="E81" i="7"/>
  <c r="D82" i="7"/>
  <c r="E82" i="7"/>
  <c r="D83" i="7"/>
  <c r="E83" i="7"/>
  <c r="D84" i="7"/>
  <c r="E84" i="7"/>
  <c r="D85" i="7"/>
  <c r="E85" i="7"/>
  <c r="D86" i="7"/>
  <c r="E86" i="7"/>
  <c r="D87" i="7"/>
  <c r="E87" i="7"/>
  <c r="D88" i="7"/>
  <c r="E88" i="7"/>
  <c r="D89" i="7"/>
  <c r="E89" i="7"/>
  <c r="D90" i="7"/>
  <c r="E90" i="7"/>
  <c r="D91" i="7"/>
  <c r="E91" i="7"/>
  <c r="D92" i="7"/>
  <c r="E92" i="7"/>
  <c r="D93" i="7"/>
  <c r="E93" i="7"/>
  <c r="D94" i="7"/>
  <c r="E94" i="7"/>
  <c r="D95" i="7"/>
  <c r="E95" i="7"/>
  <c r="D96" i="7"/>
  <c r="E96" i="7"/>
  <c r="D97" i="7"/>
  <c r="E97" i="7"/>
  <c r="D98" i="7"/>
  <c r="E98" i="7"/>
  <c r="D99" i="7"/>
  <c r="E99" i="7"/>
  <c r="D100" i="7"/>
  <c r="E100" i="7"/>
  <c r="D101" i="7"/>
  <c r="E101" i="7"/>
  <c r="D102" i="7"/>
  <c r="E102" i="7"/>
  <c r="D103" i="7"/>
  <c r="E103" i="7"/>
  <c r="D104" i="7"/>
  <c r="E104" i="7"/>
  <c r="D105" i="7"/>
  <c r="E105" i="7"/>
  <c r="D106" i="7"/>
  <c r="E106" i="7"/>
  <c r="D107" i="7"/>
  <c r="E107" i="7"/>
  <c r="D108" i="7"/>
  <c r="E108" i="7"/>
  <c r="D109" i="7"/>
  <c r="E109" i="7"/>
  <c r="D110" i="7"/>
  <c r="E110" i="7"/>
  <c r="D111" i="7"/>
  <c r="E111" i="7"/>
  <c r="D112" i="7"/>
  <c r="E112" i="7"/>
  <c r="D113" i="7"/>
  <c r="E113" i="7"/>
  <c r="D114" i="7"/>
  <c r="E114" i="7"/>
  <c r="D115" i="7"/>
  <c r="E115" i="7"/>
  <c r="D116" i="7"/>
  <c r="E116" i="7"/>
  <c r="D117" i="7"/>
  <c r="E117" i="7"/>
  <c r="D118" i="7"/>
  <c r="E118" i="7"/>
  <c r="D119" i="7"/>
  <c r="E119" i="7"/>
  <c r="D120" i="7"/>
  <c r="E120" i="7"/>
  <c r="D121" i="7"/>
  <c r="E121" i="7"/>
  <c r="D122" i="7"/>
  <c r="E122" i="7"/>
  <c r="D123" i="7"/>
  <c r="E123" i="7"/>
  <c r="D124" i="7"/>
  <c r="E124" i="7"/>
  <c r="D125" i="7"/>
  <c r="E125" i="7"/>
  <c r="D126" i="7"/>
  <c r="E126" i="7"/>
  <c r="D127" i="7"/>
  <c r="E127" i="7"/>
  <c r="D128" i="7"/>
  <c r="H142" i="2" s="1"/>
  <c r="E128" i="7"/>
  <c r="D129" i="7"/>
  <c r="E129" i="7"/>
  <c r="D130" i="7"/>
  <c r="E130" i="7"/>
  <c r="D131" i="7"/>
  <c r="E131" i="7"/>
  <c r="D132" i="7"/>
  <c r="E132" i="7"/>
  <c r="D133" i="7"/>
  <c r="E133" i="7"/>
  <c r="D134" i="7"/>
  <c r="E134" i="7"/>
  <c r="D135" i="7"/>
  <c r="E135" i="7"/>
  <c r="D136" i="7"/>
  <c r="E136" i="7"/>
  <c r="D137" i="7"/>
  <c r="E137" i="7"/>
  <c r="D138" i="7"/>
  <c r="E138" i="7"/>
  <c r="D139" i="7"/>
  <c r="E139" i="7"/>
  <c r="D140" i="7"/>
  <c r="E140" i="7"/>
  <c r="D141" i="7"/>
  <c r="E141" i="7"/>
  <c r="D142" i="7"/>
  <c r="E142" i="7"/>
  <c r="D143" i="7"/>
  <c r="E143" i="7"/>
  <c r="D144" i="7"/>
  <c r="E144" i="7"/>
  <c r="D145" i="7"/>
  <c r="E145" i="7"/>
  <c r="D146" i="7"/>
  <c r="E146" i="7"/>
  <c r="D147" i="7"/>
  <c r="E147" i="7"/>
  <c r="D148" i="7"/>
  <c r="E148" i="7"/>
  <c r="D149" i="7"/>
  <c r="E149" i="7"/>
  <c r="D150" i="7"/>
  <c r="E150" i="7"/>
  <c r="D151" i="7"/>
  <c r="E151" i="7"/>
  <c r="D152" i="7"/>
  <c r="E152" i="7"/>
  <c r="D153" i="7"/>
  <c r="E153" i="7"/>
  <c r="D154" i="7"/>
  <c r="E154" i="7"/>
  <c r="D155" i="7"/>
  <c r="E155" i="7"/>
  <c r="D156" i="7"/>
  <c r="E156" i="7"/>
  <c r="D157" i="7"/>
  <c r="E157" i="7"/>
  <c r="D158" i="7"/>
  <c r="E158" i="7"/>
  <c r="D159" i="7"/>
  <c r="E159" i="7"/>
  <c r="D160" i="7"/>
  <c r="E160" i="7"/>
  <c r="D161" i="7"/>
  <c r="E161" i="7"/>
  <c r="D162" i="7"/>
  <c r="E162" i="7"/>
  <c r="D163" i="7"/>
  <c r="E163" i="7"/>
  <c r="D164" i="7"/>
  <c r="E164" i="7"/>
  <c r="D165" i="7"/>
  <c r="E165" i="7"/>
  <c r="D166" i="7"/>
  <c r="E166" i="7"/>
  <c r="D167" i="7"/>
  <c r="E167" i="7"/>
  <c r="D168" i="7"/>
  <c r="E168" i="7"/>
  <c r="D169" i="7"/>
  <c r="E169" i="7"/>
  <c r="D170" i="7"/>
  <c r="E170" i="7"/>
  <c r="D171" i="7"/>
  <c r="E171" i="7"/>
  <c r="D172" i="7"/>
  <c r="E172" i="7"/>
  <c r="D173" i="7"/>
  <c r="E173" i="7"/>
  <c r="D174" i="7"/>
  <c r="E174" i="7"/>
  <c r="D175" i="7"/>
  <c r="E175" i="7"/>
  <c r="D176" i="7"/>
  <c r="E176" i="7"/>
  <c r="D177" i="7"/>
  <c r="E177" i="7"/>
  <c r="D178" i="7"/>
  <c r="E178" i="7"/>
  <c r="D179" i="7"/>
  <c r="E179" i="7"/>
  <c r="D180" i="7"/>
  <c r="E180" i="7"/>
  <c r="D181" i="7"/>
  <c r="E181" i="7"/>
  <c r="D182" i="7"/>
  <c r="E182" i="7"/>
  <c r="D183" i="7"/>
  <c r="E183" i="7"/>
  <c r="D184" i="7"/>
  <c r="E184" i="7"/>
  <c r="D185" i="7"/>
  <c r="E185" i="7"/>
  <c r="D186" i="7"/>
  <c r="E186" i="7"/>
  <c r="D187" i="7"/>
  <c r="E187" i="7"/>
  <c r="D188" i="7"/>
  <c r="E188" i="7"/>
  <c r="D189" i="7"/>
  <c r="E189" i="7"/>
  <c r="D190" i="7"/>
  <c r="E190" i="7"/>
  <c r="D191" i="7"/>
  <c r="E191" i="7"/>
  <c r="D192" i="7"/>
  <c r="E192" i="7"/>
  <c r="D193" i="7"/>
  <c r="E193" i="7"/>
  <c r="D194" i="7"/>
  <c r="E194" i="7"/>
  <c r="D195" i="7"/>
  <c r="E195" i="7"/>
  <c r="D196" i="7"/>
  <c r="E196" i="7"/>
  <c r="D197" i="7"/>
  <c r="E197" i="7"/>
  <c r="D198" i="7"/>
  <c r="E198" i="7"/>
  <c r="D199" i="7"/>
  <c r="E199" i="7"/>
  <c r="D200" i="7"/>
  <c r="E200" i="7"/>
  <c r="D201" i="7"/>
  <c r="E201" i="7"/>
  <c r="D202" i="7"/>
  <c r="E202" i="7"/>
  <c r="D203" i="7"/>
  <c r="E203" i="7"/>
  <c r="D204" i="7"/>
  <c r="E204" i="7"/>
  <c r="D205" i="7"/>
  <c r="E205" i="7"/>
  <c r="D206" i="7"/>
  <c r="E206" i="7"/>
  <c r="D207" i="7"/>
  <c r="E207" i="7"/>
  <c r="D208" i="7"/>
  <c r="E208" i="7"/>
  <c r="D209" i="7"/>
  <c r="E209" i="7"/>
  <c r="D210" i="7"/>
  <c r="E210" i="7"/>
  <c r="D211" i="7"/>
  <c r="E211" i="7"/>
  <c r="D212" i="7"/>
  <c r="E212" i="7"/>
  <c r="D213" i="7"/>
  <c r="E213" i="7"/>
  <c r="D214" i="7"/>
  <c r="E214" i="7"/>
  <c r="D215" i="7"/>
  <c r="E215" i="7"/>
  <c r="D216" i="7"/>
  <c r="E216" i="7"/>
  <c r="D217" i="7"/>
  <c r="E217" i="7"/>
  <c r="D218" i="7"/>
  <c r="E218" i="7"/>
  <c r="D219" i="7"/>
  <c r="E219" i="7"/>
  <c r="D220" i="7"/>
  <c r="E220" i="7"/>
  <c r="D221" i="7"/>
  <c r="E221" i="7"/>
  <c r="D222" i="7"/>
  <c r="E222" i="7"/>
  <c r="D223" i="7"/>
  <c r="E223" i="7"/>
  <c r="D224" i="7"/>
  <c r="E224" i="7"/>
  <c r="D225" i="7"/>
  <c r="E225" i="7"/>
  <c r="D226" i="7"/>
  <c r="E226" i="7"/>
  <c r="D227" i="7"/>
  <c r="E227" i="7"/>
  <c r="D228" i="7"/>
  <c r="E228" i="7"/>
  <c r="D229" i="7"/>
  <c r="E229" i="7"/>
  <c r="D230" i="7"/>
  <c r="E230" i="7"/>
  <c r="D231" i="7"/>
  <c r="E231" i="7"/>
  <c r="D232" i="7"/>
  <c r="E232" i="7"/>
  <c r="D233" i="7"/>
  <c r="E233" i="7"/>
  <c r="D234" i="7"/>
  <c r="E234" i="7"/>
  <c r="D235" i="7"/>
  <c r="E235" i="7"/>
  <c r="D236" i="7"/>
  <c r="E236" i="7"/>
  <c r="D237" i="7"/>
  <c r="E237" i="7"/>
  <c r="D238" i="7"/>
  <c r="E238" i="7"/>
  <c r="D239" i="7"/>
  <c r="E239" i="7"/>
  <c r="D240" i="7"/>
  <c r="E240" i="7"/>
  <c r="D241" i="7"/>
  <c r="E241" i="7"/>
  <c r="D242" i="7"/>
  <c r="E242" i="7"/>
  <c r="D243" i="7"/>
  <c r="E243" i="7"/>
  <c r="D244" i="7"/>
  <c r="E244" i="7"/>
  <c r="D245" i="7"/>
  <c r="E245" i="7"/>
  <c r="D246" i="7"/>
  <c r="E246" i="7"/>
  <c r="D247" i="7"/>
  <c r="E247" i="7"/>
  <c r="D248" i="7"/>
  <c r="E248" i="7"/>
  <c r="D249" i="7"/>
  <c r="E249" i="7"/>
  <c r="D250" i="7"/>
  <c r="E250" i="7"/>
  <c r="D251" i="7"/>
  <c r="E251" i="7"/>
  <c r="D252" i="7"/>
  <c r="H141" i="2" s="1"/>
  <c r="E252" i="7"/>
  <c r="D253" i="7"/>
  <c r="E253" i="7"/>
  <c r="D254" i="7"/>
  <c r="E254" i="7"/>
  <c r="D255" i="7"/>
  <c r="E255" i="7"/>
  <c r="D256" i="7"/>
  <c r="E256" i="7"/>
  <c r="D257" i="7"/>
  <c r="E257" i="7"/>
  <c r="D258" i="7"/>
  <c r="E258" i="7"/>
  <c r="D259" i="7"/>
  <c r="E259" i="7"/>
  <c r="D260" i="7"/>
  <c r="E260" i="7"/>
  <c r="D261" i="7"/>
  <c r="E261" i="7"/>
  <c r="D262" i="7"/>
  <c r="E262" i="7"/>
  <c r="D263" i="7"/>
  <c r="E263" i="7"/>
  <c r="D264" i="7"/>
  <c r="E264" i="7"/>
  <c r="D265" i="7"/>
  <c r="E265" i="7"/>
  <c r="D266" i="7"/>
  <c r="E266" i="7"/>
  <c r="D267" i="7"/>
  <c r="E267" i="7"/>
  <c r="D268" i="7"/>
  <c r="E268" i="7"/>
  <c r="D269" i="7"/>
  <c r="E269" i="7"/>
  <c r="D270" i="7"/>
  <c r="E270" i="7"/>
  <c r="D271" i="7"/>
  <c r="E271" i="7"/>
  <c r="D272" i="7"/>
  <c r="E272" i="7"/>
  <c r="D273" i="7"/>
  <c r="E273" i="7"/>
  <c r="D274" i="7"/>
  <c r="E274" i="7"/>
  <c r="D275" i="7"/>
  <c r="E275" i="7"/>
  <c r="D276" i="7"/>
  <c r="E276" i="7"/>
  <c r="D277" i="7"/>
  <c r="E277" i="7"/>
  <c r="D278" i="7"/>
  <c r="E278" i="7"/>
  <c r="D279" i="7"/>
  <c r="E279" i="7"/>
  <c r="D280" i="7"/>
  <c r="E280" i="7"/>
  <c r="D281" i="7"/>
  <c r="E281" i="7"/>
  <c r="D282" i="7"/>
  <c r="E282" i="7"/>
  <c r="D283" i="7"/>
  <c r="E283" i="7"/>
  <c r="D284" i="7"/>
  <c r="E284" i="7"/>
  <c r="D285" i="7"/>
  <c r="E285" i="7"/>
  <c r="D286" i="7"/>
  <c r="E286" i="7"/>
  <c r="D287" i="7"/>
  <c r="E287" i="7"/>
  <c r="D288" i="7"/>
  <c r="E288" i="7"/>
  <c r="D289" i="7"/>
  <c r="E289" i="7"/>
  <c r="D290" i="7"/>
  <c r="E290" i="7"/>
  <c r="D291" i="7"/>
  <c r="E291" i="7"/>
  <c r="D292" i="7"/>
  <c r="E292" i="7"/>
  <c r="D293" i="7"/>
  <c r="E293" i="7"/>
  <c r="D294" i="7"/>
  <c r="E294" i="7"/>
  <c r="D295" i="7"/>
  <c r="E295" i="7"/>
  <c r="D296" i="7"/>
  <c r="E296" i="7"/>
  <c r="D297" i="7"/>
  <c r="E297" i="7"/>
  <c r="D298" i="7"/>
  <c r="E298" i="7"/>
  <c r="D299" i="7"/>
  <c r="E299" i="7"/>
  <c r="D300" i="7"/>
  <c r="E300" i="7"/>
  <c r="D301" i="7"/>
  <c r="E301" i="7"/>
  <c r="D302" i="7"/>
  <c r="E302" i="7"/>
  <c r="D303" i="7"/>
  <c r="E303" i="7"/>
  <c r="D304" i="7"/>
  <c r="E304" i="7"/>
  <c r="D305" i="7"/>
  <c r="E305" i="7"/>
  <c r="D306" i="7"/>
  <c r="E306" i="7"/>
  <c r="D307" i="7"/>
  <c r="E307" i="7"/>
  <c r="D308" i="7"/>
  <c r="E308" i="7"/>
  <c r="D309" i="7"/>
  <c r="E309" i="7"/>
  <c r="D310" i="7"/>
  <c r="E310" i="7"/>
  <c r="D311" i="7"/>
  <c r="E311" i="7"/>
  <c r="D312" i="7"/>
  <c r="E312" i="7"/>
  <c r="D313" i="7"/>
  <c r="E313" i="7"/>
  <c r="D314" i="7"/>
  <c r="E314" i="7"/>
  <c r="D315" i="7"/>
  <c r="E315" i="7"/>
  <c r="D316" i="7"/>
  <c r="E316" i="7"/>
  <c r="D317" i="7"/>
  <c r="E317" i="7"/>
  <c r="D318" i="7"/>
  <c r="E318" i="7"/>
  <c r="D319" i="7"/>
  <c r="E319" i="7"/>
  <c r="D320" i="7"/>
  <c r="E320" i="7"/>
  <c r="D321" i="7"/>
  <c r="E321" i="7"/>
  <c r="D322" i="7"/>
  <c r="E322" i="7"/>
  <c r="D323" i="7"/>
  <c r="E323" i="7"/>
  <c r="D324" i="7"/>
  <c r="E324" i="7"/>
  <c r="D325" i="7"/>
  <c r="E325" i="7"/>
  <c r="D326" i="7"/>
  <c r="E326" i="7"/>
  <c r="D327" i="7"/>
  <c r="E327" i="7"/>
  <c r="D328" i="7"/>
  <c r="E328" i="7"/>
  <c r="D329" i="7"/>
  <c r="E329" i="7"/>
  <c r="D330" i="7"/>
  <c r="E330" i="7"/>
  <c r="D331" i="7"/>
  <c r="E331" i="7"/>
  <c r="D332" i="7"/>
  <c r="E332" i="7"/>
  <c r="D333" i="7"/>
  <c r="E333" i="7"/>
  <c r="D334" i="7"/>
  <c r="E334" i="7"/>
  <c r="D335" i="7"/>
  <c r="E335" i="7"/>
  <c r="D336" i="7"/>
  <c r="E336" i="7"/>
  <c r="D337" i="7"/>
  <c r="E337" i="7"/>
  <c r="D338" i="7"/>
  <c r="E338" i="7"/>
  <c r="D339" i="7"/>
  <c r="E339" i="7"/>
  <c r="D340" i="7"/>
  <c r="E340" i="7"/>
  <c r="D341" i="7"/>
  <c r="E341" i="7"/>
  <c r="D342" i="7"/>
  <c r="E342" i="7"/>
  <c r="D343" i="7"/>
  <c r="E343" i="7"/>
  <c r="D344" i="7"/>
  <c r="E344" i="7"/>
  <c r="D345" i="7"/>
  <c r="E345" i="7"/>
  <c r="D346" i="7"/>
  <c r="E346" i="7"/>
  <c r="D347" i="7"/>
  <c r="E347" i="7"/>
  <c r="D348" i="7"/>
  <c r="E348" i="7"/>
  <c r="D349" i="7"/>
  <c r="E349" i="7"/>
  <c r="D350" i="7"/>
  <c r="E350" i="7"/>
  <c r="D351" i="7"/>
  <c r="E351" i="7"/>
  <c r="D352" i="7"/>
  <c r="E352" i="7"/>
  <c r="D353" i="7"/>
  <c r="E353" i="7"/>
  <c r="D354" i="7"/>
  <c r="E354" i="7"/>
  <c r="D355" i="7"/>
  <c r="E355" i="7"/>
  <c r="D356" i="7"/>
  <c r="E356" i="7"/>
  <c r="D357" i="7"/>
  <c r="E357" i="7"/>
  <c r="D358" i="7"/>
  <c r="E358" i="7"/>
  <c r="D359" i="7"/>
  <c r="E359" i="7"/>
  <c r="D360" i="7"/>
  <c r="E360" i="7"/>
  <c r="D361" i="7"/>
  <c r="E361" i="7"/>
  <c r="D362" i="7"/>
  <c r="E362" i="7"/>
  <c r="D363" i="7"/>
  <c r="E363" i="7"/>
  <c r="D364" i="7"/>
  <c r="E364" i="7"/>
  <c r="D365" i="7"/>
  <c r="E365" i="7"/>
  <c r="D366" i="7"/>
  <c r="E366" i="7"/>
  <c r="D367" i="7"/>
  <c r="E367" i="7"/>
  <c r="D368" i="7"/>
  <c r="E368" i="7"/>
  <c r="D369" i="7"/>
  <c r="E369" i="7"/>
  <c r="D370" i="7"/>
  <c r="E370" i="7"/>
  <c r="D371" i="7"/>
  <c r="E371" i="7"/>
  <c r="D372" i="7"/>
  <c r="E372" i="7"/>
  <c r="D373" i="7"/>
  <c r="E373" i="7"/>
  <c r="D374" i="7"/>
  <c r="E374" i="7"/>
  <c r="D375" i="7"/>
  <c r="E375" i="7"/>
  <c r="D376" i="7"/>
  <c r="E376" i="7"/>
  <c r="D377" i="7"/>
  <c r="E377" i="7"/>
  <c r="D378" i="7"/>
  <c r="E378" i="7"/>
  <c r="D379" i="7"/>
  <c r="E379" i="7"/>
  <c r="D380" i="7"/>
  <c r="E380" i="7"/>
  <c r="D381" i="7"/>
  <c r="E381" i="7"/>
  <c r="D382" i="7"/>
  <c r="E382" i="7"/>
  <c r="D383" i="7"/>
  <c r="E383" i="7"/>
  <c r="D384" i="7"/>
  <c r="E384" i="7"/>
  <c r="D385" i="7"/>
  <c r="E385" i="7"/>
  <c r="D386" i="7"/>
  <c r="E386" i="7"/>
  <c r="D387" i="7"/>
  <c r="E387" i="7"/>
  <c r="D388" i="7"/>
  <c r="E388" i="7"/>
  <c r="D389" i="7"/>
  <c r="E389" i="7"/>
  <c r="D390" i="7"/>
  <c r="E390" i="7"/>
  <c r="D391" i="7"/>
  <c r="E391" i="7"/>
  <c r="D392" i="7"/>
  <c r="E392" i="7"/>
  <c r="D393" i="7"/>
  <c r="E393" i="7"/>
  <c r="D394" i="7"/>
  <c r="E394" i="7"/>
  <c r="D395" i="7"/>
  <c r="E395" i="7"/>
  <c r="D396" i="7"/>
  <c r="E396" i="7"/>
  <c r="D397" i="7"/>
  <c r="E397" i="7"/>
  <c r="D398" i="7"/>
  <c r="E398" i="7"/>
  <c r="D399" i="7"/>
  <c r="E399" i="7"/>
  <c r="D400" i="7"/>
  <c r="E400" i="7"/>
  <c r="D401" i="7"/>
  <c r="E401" i="7"/>
  <c r="D402" i="7"/>
  <c r="E402" i="7"/>
  <c r="D403" i="7"/>
  <c r="E403" i="7"/>
  <c r="D404" i="7"/>
  <c r="E404" i="7"/>
  <c r="D405" i="7"/>
  <c r="E405" i="7"/>
  <c r="D406" i="7"/>
  <c r="E406" i="7"/>
  <c r="D407" i="7"/>
  <c r="E407" i="7"/>
  <c r="D408" i="7"/>
  <c r="E408" i="7"/>
  <c r="D409" i="7"/>
  <c r="E409" i="7"/>
  <c r="D410" i="7"/>
  <c r="E410" i="7"/>
  <c r="D411" i="7"/>
  <c r="E411" i="7"/>
  <c r="D412" i="7"/>
  <c r="E412" i="7"/>
  <c r="D413" i="7"/>
  <c r="E413" i="7"/>
  <c r="D414" i="7"/>
  <c r="E414" i="7"/>
  <c r="D415" i="7"/>
  <c r="E415" i="7"/>
  <c r="D416" i="7"/>
  <c r="E416" i="7"/>
  <c r="D417" i="7"/>
  <c r="E417" i="7"/>
  <c r="D418" i="7"/>
  <c r="E418" i="7"/>
  <c r="D419" i="7"/>
  <c r="E419" i="7"/>
  <c r="D420" i="7"/>
  <c r="E420" i="7"/>
  <c r="D421" i="7"/>
  <c r="E421" i="7"/>
  <c r="D422" i="7"/>
  <c r="E422" i="7"/>
  <c r="D423" i="7"/>
  <c r="E423" i="7"/>
  <c r="D424" i="7"/>
  <c r="E424" i="7"/>
  <c r="D425" i="7"/>
  <c r="E425" i="7"/>
  <c r="D426" i="7"/>
  <c r="E426" i="7"/>
  <c r="D427" i="7"/>
  <c r="E427" i="7"/>
  <c r="D428" i="7"/>
  <c r="E428" i="7"/>
  <c r="D429" i="7"/>
  <c r="E429" i="7"/>
  <c r="D430" i="7"/>
  <c r="E430" i="7"/>
  <c r="D431" i="7"/>
  <c r="E431" i="7"/>
  <c r="D432" i="7"/>
  <c r="E432" i="7"/>
  <c r="D433" i="7"/>
  <c r="E433" i="7"/>
  <c r="D434" i="7"/>
  <c r="E434" i="7"/>
  <c r="D435" i="7"/>
  <c r="E435" i="7"/>
  <c r="D436" i="7"/>
  <c r="E436" i="7"/>
  <c r="D437" i="7"/>
  <c r="E437" i="7"/>
  <c r="D438" i="7"/>
  <c r="E438" i="7"/>
  <c r="D439" i="7"/>
  <c r="E439" i="7"/>
  <c r="D440" i="7"/>
  <c r="E440" i="7"/>
  <c r="D441" i="7"/>
  <c r="E441" i="7"/>
  <c r="D442" i="7"/>
  <c r="E442" i="7"/>
  <c r="D443" i="7"/>
  <c r="E443" i="7"/>
  <c r="D444" i="7"/>
  <c r="E444" i="7"/>
  <c r="D445" i="7"/>
  <c r="E445" i="7"/>
  <c r="D446" i="7"/>
  <c r="E446" i="7"/>
  <c r="D447" i="7"/>
  <c r="E447" i="7"/>
  <c r="D448" i="7"/>
  <c r="E448" i="7"/>
  <c r="D449" i="7"/>
  <c r="E449" i="7"/>
  <c r="D450" i="7"/>
  <c r="E450" i="7"/>
  <c r="D451" i="7"/>
  <c r="E451" i="7"/>
  <c r="D452" i="7"/>
  <c r="E452" i="7"/>
  <c r="D453" i="7"/>
  <c r="E453" i="7"/>
  <c r="D454" i="7"/>
  <c r="E454" i="7"/>
  <c r="D455" i="7"/>
  <c r="E455" i="7"/>
  <c r="D456" i="7"/>
  <c r="E456" i="7"/>
  <c r="D457" i="7"/>
  <c r="E457" i="7"/>
  <c r="D458" i="7"/>
  <c r="E458" i="7"/>
  <c r="D459" i="7"/>
  <c r="E459" i="7"/>
  <c r="D460" i="7"/>
  <c r="E460" i="7"/>
  <c r="D461" i="7"/>
  <c r="E461" i="7"/>
  <c r="D462" i="7"/>
  <c r="E462" i="7"/>
  <c r="D463" i="7"/>
  <c r="E463" i="7"/>
  <c r="D464" i="7"/>
  <c r="E464" i="7"/>
  <c r="D465" i="7"/>
  <c r="E465" i="7"/>
  <c r="D466" i="7"/>
  <c r="E466" i="7"/>
  <c r="D467" i="7"/>
  <c r="E467" i="7"/>
  <c r="D468" i="7"/>
  <c r="H144" i="2" s="1"/>
  <c r="E468" i="7"/>
  <c r="D469" i="7"/>
  <c r="E469" i="7"/>
  <c r="D470" i="7"/>
  <c r="E470" i="7"/>
  <c r="D471" i="7"/>
  <c r="E471" i="7"/>
  <c r="D472" i="7"/>
  <c r="E472" i="7"/>
  <c r="D473" i="7"/>
  <c r="E473" i="7"/>
  <c r="D474" i="7"/>
  <c r="E474" i="7"/>
  <c r="D475" i="7"/>
  <c r="E475" i="7"/>
  <c r="D476" i="7"/>
  <c r="E476" i="7"/>
  <c r="D477" i="7"/>
  <c r="E477" i="7"/>
  <c r="D478" i="7"/>
  <c r="E478" i="7"/>
  <c r="D479" i="7"/>
  <c r="E479" i="7"/>
  <c r="D480" i="7"/>
  <c r="E480" i="7"/>
  <c r="D481" i="7"/>
  <c r="E481" i="7"/>
  <c r="D482" i="7"/>
  <c r="E482" i="7"/>
  <c r="D483" i="7"/>
  <c r="E483" i="7"/>
  <c r="D484" i="7"/>
  <c r="E484" i="7"/>
  <c r="D485" i="7"/>
  <c r="E485" i="7"/>
  <c r="D486" i="7"/>
  <c r="H145" i="2" s="1"/>
  <c r="E486" i="7"/>
  <c r="D487" i="7"/>
  <c r="E487" i="7"/>
  <c r="D488" i="7"/>
  <c r="E488" i="7"/>
  <c r="D489" i="7"/>
  <c r="E489" i="7"/>
  <c r="D490" i="7"/>
  <c r="E490" i="7"/>
  <c r="D491" i="7"/>
  <c r="E491" i="7"/>
  <c r="D492" i="7"/>
  <c r="E492" i="7"/>
  <c r="D493" i="7"/>
  <c r="E493" i="7"/>
  <c r="D494" i="7"/>
  <c r="E494" i="7"/>
  <c r="D495" i="7"/>
  <c r="E495" i="7"/>
  <c r="D496" i="7"/>
  <c r="E496" i="7"/>
  <c r="D497" i="7"/>
  <c r="E497" i="7"/>
  <c r="D498" i="7"/>
  <c r="E498" i="7"/>
  <c r="D499" i="7"/>
  <c r="E499" i="7"/>
  <c r="D500" i="7"/>
  <c r="E500" i="7"/>
  <c r="D501" i="7"/>
  <c r="E501" i="7"/>
  <c r="D502" i="7"/>
  <c r="E502" i="7"/>
  <c r="D503" i="7"/>
  <c r="E503" i="7"/>
  <c r="D504" i="7"/>
  <c r="G146" i="2" s="1"/>
  <c r="E504" i="7"/>
  <c r="D505" i="7"/>
  <c r="E505" i="7"/>
  <c r="D506" i="7"/>
  <c r="E506" i="7"/>
  <c r="D507" i="7"/>
  <c r="E507" i="7"/>
  <c r="D508" i="7"/>
  <c r="E508" i="7"/>
  <c r="D509" i="7"/>
  <c r="E509" i="7"/>
  <c r="D510" i="7"/>
  <c r="E510" i="7"/>
  <c r="D511" i="7"/>
  <c r="E511" i="7"/>
  <c r="D512" i="7"/>
  <c r="E512" i="7"/>
  <c r="D513" i="7"/>
  <c r="E513" i="7"/>
  <c r="D514" i="7"/>
  <c r="E514" i="7"/>
  <c r="D515" i="7"/>
  <c r="E515" i="7"/>
  <c r="D516" i="7"/>
  <c r="E516" i="7"/>
  <c r="D517" i="7"/>
  <c r="E517" i="7"/>
  <c r="D518" i="7"/>
  <c r="E518" i="7"/>
  <c r="D519" i="7"/>
  <c r="E519" i="7"/>
  <c r="D520" i="7"/>
  <c r="E520" i="7"/>
  <c r="D521" i="7"/>
  <c r="E521" i="7"/>
  <c r="D522" i="7"/>
  <c r="E522" i="7"/>
  <c r="D523" i="7"/>
  <c r="E523" i="7"/>
  <c r="D524" i="7"/>
  <c r="E524" i="7"/>
  <c r="D525" i="7"/>
  <c r="E525" i="7"/>
  <c r="D526" i="7"/>
  <c r="E526" i="7"/>
  <c r="D527" i="7"/>
  <c r="E527" i="7"/>
  <c r="D528" i="7"/>
  <c r="E528" i="7"/>
  <c r="D529" i="7"/>
  <c r="E529" i="7"/>
  <c r="D530" i="7"/>
  <c r="E530" i="7"/>
  <c r="D531" i="7"/>
  <c r="E531" i="7"/>
  <c r="D532" i="7"/>
  <c r="E532" i="7"/>
  <c r="D533" i="7"/>
  <c r="E533" i="7"/>
  <c r="D534" i="7"/>
  <c r="E534" i="7"/>
  <c r="D535" i="7"/>
  <c r="E535" i="7"/>
  <c r="D536" i="7"/>
  <c r="E536" i="7"/>
  <c r="D537" i="7"/>
  <c r="E537" i="7"/>
  <c r="D538" i="7"/>
  <c r="E538" i="7"/>
  <c r="D539" i="7"/>
  <c r="E539" i="7"/>
  <c r="D540" i="7"/>
  <c r="E540" i="7"/>
  <c r="D541" i="7"/>
  <c r="E541" i="7"/>
  <c r="D542" i="7"/>
  <c r="H143" i="2" s="1"/>
  <c r="E542" i="7"/>
  <c r="D543" i="7"/>
  <c r="E543" i="7"/>
  <c r="D544" i="7"/>
  <c r="E544" i="7"/>
  <c r="D545" i="7"/>
  <c r="E545" i="7"/>
  <c r="D546" i="7"/>
  <c r="E546" i="7"/>
  <c r="D547" i="7"/>
  <c r="E547" i="7"/>
  <c r="D548" i="7"/>
  <c r="E548" i="7"/>
  <c r="D549" i="7"/>
  <c r="E549" i="7"/>
  <c r="D550" i="7"/>
  <c r="E550" i="7"/>
  <c r="D551" i="7"/>
  <c r="E551" i="7"/>
  <c r="D552" i="7"/>
  <c r="E552" i="7"/>
  <c r="D553" i="7"/>
  <c r="E553" i="7"/>
  <c r="D554" i="7"/>
  <c r="E554" i="7"/>
  <c r="D555" i="7"/>
  <c r="E555" i="7"/>
  <c r="D556" i="7"/>
  <c r="E556" i="7"/>
  <c r="D557" i="7"/>
  <c r="E557" i="7"/>
  <c r="D558" i="7"/>
  <c r="E558" i="7"/>
  <c r="D559" i="7"/>
  <c r="E559" i="7"/>
  <c r="D560" i="7"/>
  <c r="E560" i="7"/>
  <c r="D561" i="7"/>
  <c r="E561" i="7"/>
  <c r="D562" i="7"/>
  <c r="E562" i="7"/>
  <c r="D563" i="7"/>
  <c r="E563" i="7"/>
  <c r="D564" i="7"/>
  <c r="E564" i="7"/>
  <c r="D565" i="7"/>
  <c r="E565" i="7"/>
  <c r="D566" i="7"/>
  <c r="E566" i="7"/>
  <c r="D567" i="7"/>
  <c r="E567" i="7"/>
  <c r="D568" i="7"/>
  <c r="E568" i="7"/>
  <c r="D569" i="7"/>
  <c r="E569" i="7"/>
  <c r="D570" i="7"/>
  <c r="E570" i="7"/>
  <c r="D571" i="7"/>
  <c r="E571" i="7"/>
  <c r="D572" i="7"/>
  <c r="E572" i="7"/>
  <c r="D573" i="7"/>
  <c r="E573" i="7"/>
  <c r="D574" i="7"/>
  <c r="E574" i="7"/>
  <c r="D575" i="7"/>
  <c r="E575" i="7"/>
  <c r="D576" i="7"/>
  <c r="E576" i="7"/>
  <c r="D577" i="7"/>
  <c r="E577" i="7"/>
  <c r="D578" i="7"/>
  <c r="E578" i="7"/>
  <c r="D579" i="7"/>
  <c r="E579" i="7"/>
  <c r="D580" i="7"/>
  <c r="E580" i="7"/>
  <c r="D581" i="7"/>
  <c r="E581" i="7"/>
  <c r="D582" i="7"/>
  <c r="E582" i="7"/>
  <c r="D583" i="7"/>
  <c r="E583" i="7"/>
  <c r="D584" i="7"/>
  <c r="E584" i="7"/>
  <c r="D585" i="7"/>
  <c r="E585" i="7"/>
  <c r="D586" i="7"/>
  <c r="E586" i="7"/>
  <c r="D587" i="7"/>
  <c r="E587" i="7"/>
  <c r="D588" i="7"/>
  <c r="E588" i="7"/>
  <c r="D589" i="7"/>
  <c r="E589" i="7"/>
  <c r="D590" i="7"/>
  <c r="E590" i="7"/>
  <c r="D591" i="7"/>
  <c r="E591" i="7"/>
  <c r="D592" i="7"/>
  <c r="E592" i="7"/>
  <c r="D593" i="7"/>
  <c r="E593" i="7"/>
  <c r="D594" i="7"/>
  <c r="E594" i="7"/>
  <c r="D595" i="7"/>
  <c r="E595" i="7"/>
  <c r="D596" i="7"/>
  <c r="E596" i="7"/>
  <c r="D597" i="7"/>
  <c r="E597" i="7"/>
  <c r="D598" i="7"/>
  <c r="E598" i="7"/>
  <c r="D599" i="7"/>
  <c r="E599" i="7"/>
  <c r="D600" i="7"/>
  <c r="E600" i="7"/>
  <c r="D601" i="7"/>
  <c r="E601" i="7"/>
  <c r="D602" i="7"/>
  <c r="E602" i="7"/>
  <c r="D603" i="7"/>
  <c r="E603" i="7"/>
  <c r="D604" i="7"/>
  <c r="E604" i="7"/>
  <c r="D605" i="7"/>
  <c r="E605" i="7"/>
  <c r="D606" i="7"/>
  <c r="E606" i="7"/>
  <c r="D607" i="7"/>
  <c r="E607" i="7"/>
  <c r="D608" i="7"/>
  <c r="E608" i="7"/>
  <c r="D609" i="7"/>
  <c r="E609" i="7"/>
  <c r="D610" i="7"/>
  <c r="E610" i="7"/>
  <c r="D611" i="7"/>
  <c r="E611" i="7"/>
  <c r="D612" i="7"/>
  <c r="E612" i="7"/>
  <c r="D613" i="7"/>
  <c r="E613" i="7"/>
  <c r="D614" i="7"/>
  <c r="E614" i="7"/>
  <c r="D615" i="7"/>
  <c r="E615" i="7"/>
  <c r="D616" i="7"/>
  <c r="E616" i="7"/>
  <c r="D617" i="7"/>
  <c r="E617" i="7"/>
  <c r="D618" i="7"/>
  <c r="E618" i="7"/>
  <c r="D619" i="7"/>
  <c r="E619" i="7"/>
  <c r="D620" i="7"/>
  <c r="E620" i="7"/>
  <c r="D621" i="7"/>
  <c r="E621" i="7"/>
  <c r="D622" i="7"/>
  <c r="E622" i="7"/>
  <c r="D623" i="7"/>
  <c r="E623" i="7"/>
  <c r="D624" i="7"/>
  <c r="E624" i="7"/>
  <c r="D625" i="7"/>
  <c r="E625" i="7"/>
  <c r="D626" i="7"/>
  <c r="E626" i="7"/>
  <c r="D627" i="7"/>
  <c r="E627" i="7"/>
  <c r="D628" i="7"/>
  <c r="E628" i="7"/>
  <c r="D629" i="7"/>
  <c r="E629" i="7"/>
  <c r="D630" i="7"/>
  <c r="E630" i="7"/>
  <c r="D631" i="7"/>
  <c r="E631" i="7"/>
  <c r="D632" i="7"/>
  <c r="E632" i="7"/>
  <c r="D633" i="7"/>
  <c r="E633" i="7"/>
  <c r="D634" i="7"/>
  <c r="E634" i="7"/>
  <c r="D635" i="7"/>
  <c r="E635" i="7"/>
  <c r="D636" i="7"/>
  <c r="E636" i="7"/>
  <c r="D637" i="7"/>
  <c r="E637" i="7"/>
  <c r="D638" i="7"/>
  <c r="E638" i="7"/>
  <c r="D639" i="7"/>
  <c r="G107" i="2" s="1"/>
  <c r="H107" i="2" s="1"/>
  <c r="E639" i="7"/>
  <c r="D640" i="7"/>
  <c r="E640" i="7"/>
  <c r="D641" i="7"/>
  <c r="E641" i="7"/>
  <c r="D642" i="7"/>
  <c r="E642" i="7"/>
  <c r="D643" i="7"/>
  <c r="E643" i="7"/>
  <c r="D644" i="7"/>
  <c r="E644" i="7"/>
  <c r="D645" i="7"/>
  <c r="E645" i="7"/>
  <c r="D646" i="7"/>
  <c r="E646" i="7"/>
  <c r="D647" i="7"/>
  <c r="E647" i="7"/>
  <c r="D648" i="7"/>
  <c r="E648" i="7"/>
  <c r="D649" i="7"/>
  <c r="E649" i="7"/>
  <c r="D650" i="7"/>
  <c r="E650" i="7"/>
  <c r="D651" i="7"/>
  <c r="E651" i="7"/>
  <c r="D652" i="7"/>
  <c r="E652" i="7"/>
  <c r="D653" i="7"/>
  <c r="E653" i="7"/>
  <c r="D654" i="7"/>
  <c r="E654" i="7"/>
  <c r="D655" i="7"/>
  <c r="E655" i="7"/>
  <c r="D656" i="7"/>
  <c r="E656" i="7"/>
  <c r="D657" i="7"/>
  <c r="E657" i="7"/>
  <c r="D658" i="7"/>
  <c r="E658" i="7"/>
  <c r="D659" i="7"/>
  <c r="E659" i="7"/>
  <c r="D660" i="7"/>
  <c r="G108" i="2" s="1"/>
  <c r="H108" i="2" s="1"/>
  <c r="E660" i="7"/>
  <c r="D661" i="7"/>
  <c r="E661" i="7"/>
  <c r="D662" i="7"/>
  <c r="E662" i="7"/>
  <c r="D663" i="7"/>
  <c r="E663" i="7"/>
  <c r="D664" i="7"/>
  <c r="E664" i="7"/>
  <c r="D665" i="7"/>
  <c r="E665" i="7"/>
  <c r="D666" i="7"/>
  <c r="E666" i="7"/>
  <c r="D667" i="7"/>
  <c r="E667" i="7"/>
  <c r="D668" i="7"/>
  <c r="E668" i="7"/>
  <c r="D669" i="7"/>
  <c r="E669" i="7"/>
  <c r="D670" i="7"/>
  <c r="E670" i="7"/>
  <c r="D671" i="7"/>
  <c r="E671" i="7"/>
  <c r="D672" i="7"/>
  <c r="E672" i="7"/>
  <c r="D673" i="7"/>
  <c r="E673" i="7"/>
  <c r="D674" i="7"/>
  <c r="E674" i="7"/>
  <c r="D675" i="7"/>
  <c r="E675" i="7"/>
  <c r="D676" i="7"/>
  <c r="E676" i="7"/>
  <c r="D677" i="7"/>
  <c r="E677" i="7"/>
  <c r="D678" i="7"/>
  <c r="E678" i="7"/>
  <c r="D679" i="7"/>
  <c r="E679" i="7"/>
  <c r="D680" i="7"/>
  <c r="E680" i="7"/>
  <c r="D681" i="7"/>
  <c r="E681" i="7"/>
  <c r="D682" i="7"/>
  <c r="E682" i="7"/>
  <c r="D683" i="7"/>
  <c r="E683" i="7"/>
  <c r="D684" i="7"/>
  <c r="E684" i="7"/>
  <c r="D685" i="7"/>
  <c r="E685" i="7"/>
  <c r="D686" i="7"/>
  <c r="E686" i="7"/>
  <c r="D687" i="7"/>
  <c r="E687" i="7"/>
  <c r="D688" i="7"/>
  <c r="E688" i="7"/>
  <c r="D689" i="7"/>
  <c r="E689" i="7"/>
  <c r="D690" i="7"/>
  <c r="E690" i="7"/>
  <c r="D691" i="7"/>
  <c r="E691" i="7"/>
  <c r="D692" i="7"/>
  <c r="E692" i="7"/>
  <c r="D693" i="7"/>
  <c r="E693" i="7"/>
  <c r="D694" i="7"/>
  <c r="E694" i="7"/>
  <c r="D695" i="7"/>
  <c r="E695" i="7"/>
  <c r="D696" i="7"/>
  <c r="E696" i="7"/>
  <c r="D697" i="7"/>
  <c r="E697" i="7"/>
  <c r="D698" i="7"/>
  <c r="E698" i="7"/>
  <c r="D699" i="7"/>
  <c r="E699" i="7"/>
  <c r="D700" i="7"/>
  <c r="E700" i="7"/>
  <c r="D701" i="7"/>
  <c r="E701" i="7"/>
  <c r="D702" i="7"/>
  <c r="E702" i="7"/>
  <c r="D703" i="7"/>
  <c r="E703" i="7"/>
  <c r="D704" i="7"/>
  <c r="E704" i="7"/>
  <c r="D705" i="7"/>
  <c r="E705" i="7"/>
  <c r="D706" i="7"/>
  <c r="E706" i="7"/>
  <c r="D707" i="7"/>
  <c r="E707" i="7"/>
  <c r="D708" i="7"/>
  <c r="E708" i="7"/>
  <c r="D709" i="7"/>
  <c r="E709" i="7"/>
  <c r="D710" i="7"/>
  <c r="E710" i="7"/>
  <c r="D711" i="7"/>
  <c r="E711" i="7"/>
  <c r="D712" i="7"/>
  <c r="E712" i="7"/>
  <c r="D713" i="7"/>
  <c r="E713" i="7"/>
  <c r="D714" i="7"/>
  <c r="E714" i="7"/>
  <c r="D715" i="7"/>
  <c r="E715" i="7"/>
  <c r="D716" i="7"/>
  <c r="E716" i="7"/>
  <c r="D717" i="7"/>
  <c r="E717" i="7"/>
  <c r="D718" i="7"/>
  <c r="E718" i="7"/>
  <c r="D719" i="7"/>
  <c r="E719" i="7"/>
  <c r="D720" i="7"/>
  <c r="E720" i="7"/>
  <c r="D721" i="7"/>
  <c r="E721" i="7"/>
  <c r="D722" i="7"/>
  <c r="E722" i="7"/>
  <c r="D723" i="7"/>
  <c r="E723" i="7"/>
  <c r="D724" i="7"/>
  <c r="E724" i="7"/>
  <c r="D725" i="7"/>
  <c r="E725" i="7"/>
  <c r="D726" i="7"/>
  <c r="E726" i="7"/>
  <c r="D727" i="7"/>
  <c r="E727" i="7"/>
  <c r="D728" i="7"/>
  <c r="E728" i="7"/>
  <c r="D729" i="7"/>
  <c r="E729" i="7"/>
  <c r="D730" i="7"/>
  <c r="E730" i="7"/>
  <c r="D731" i="7"/>
  <c r="E731" i="7"/>
  <c r="D732" i="7"/>
  <c r="E732" i="7"/>
  <c r="D733" i="7"/>
  <c r="E733" i="7"/>
  <c r="D734" i="7"/>
  <c r="E734" i="7"/>
  <c r="D735" i="7"/>
  <c r="E735" i="7"/>
  <c r="D736" i="7"/>
  <c r="E736" i="7"/>
  <c r="D737" i="7"/>
  <c r="E737" i="7"/>
  <c r="D738" i="7"/>
  <c r="E738" i="7"/>
  <c r="D739" i="7"/>
  <c r="E739" i="7"/>
  <c r="D740" i="7"/>
  <c r="E740" i="7"/>
  <c r="D741" i="7"/>
  <c r="E741" i="7"/>
  <c r="D742" i="7"/>
  <c r="E742" i="7"/>
  <c r="D743" i="7"/>
  <c r="E743" i="7"/>
  <c r="D744" i="7"/>
  <c r="E744" i="7"/>
  <c r="D745" i="7"/>
  <c r="E745" i="7"/>
  <c r="D746" i="7"/>
  <c r="E746" i="7"/>
  <c r="D747" i="7"/>
  <c r="E747" i="7"/>
  <c r="D748" i="7"/>
  <c r="E748" i="7"/>
  <c r="D749" i="7"/>
  <c r="E749" i="7"/>
  <c r="D750" i="7"/>
  <c r="E750" i="7"/>
  <c r="D751" i="7"/>
  <c r="E751" i="7"/>
  <c r="D752" i="7"/>
  <c r="E752" i="7"/>
  <c r="D753" i="7"/>
  <c r="E753" i="7"/>
  <c r="D754" i="7"/>
  <c r="E754" i="7"/>
  <c r="D755" i="7"/>
  <c r="E755" i="7"/>
  <c r="D756" i="7"/>
  <c r="E756" i="7"/>
  <c r="D757" i="7"/>
  <c r="E757" i="7"/>
  <c r="D758" i="7"/>
  <c r="E758" i="7"/>
  <c r="D759" i="7"/>
  <c r="E759" i="7"/>
  <c r="D760" i="7"/>
  <c r="E760" i="7"/>
  <c r="D761" i="7"/>
  <c r="E761" i="7"/>
  <c r="D762" i="7"/>
  <c r="E762" i="7"/>
  <c r="D763" i="7"/>
  <c r="E763" i="7"/>
  <c r="D764" i="7"/>
  <c r="E764" i="7"/>
  <c r="D765" i="7"/>
  <c r="E765" i="7"/>
  <c r="D766" i="7"/>
  <c r="E766" i="7"/>
  <c r="D767" i="7"/>
  <c r="E767" i="7"/>
  <c r="D768" i="7"/>
  <c r="E768" i="7"/>
  <c r="D769" i="7"/>
  <c r="E769" i="7"/>
  <c r="D770" i="7"/>
  <c r="E770" i="7"/>
  <c r="D771" i="7"/>
  <c r="E771" i="7"/>
  <c r="D772" i="7"/>
  <c r="E772" i="7"/>
  <c r="D773" i="7"/>
  <c r="E773" i="7"/>
  <c r="D774" i="7"/>
  <c r="E774" i="7"/>
  <c r="D775" i="7"/>
  <c r="E775" i="7"/>
  <c r="D776" i="7"/>
  <c r="E776" i="7"/>
  <c r="D777" i="7"/>
  <c r="E777" i="7"/>
  <c r="D778" i="7"/>
  <c r="E778" i="7"/>
  <c r="D779" i="7"/>
  <c r="E779" i="7"/>
  <c r="D780" i="7"/>
  <c r="E780" i="7"/>
  <c r="D781" i="7"/>
  <c r="E781" i="7"/>
  <c r="D782" i="7"/>
  <c r="E782" i="7"/>
  <c r="D783" i="7"/>
  <c r="E783" i="7"/>
  <c r="D784" i="7"/>
  <c r="E784" i="7"/>
  <c r="D785" i="7"/>
  <c r="E785" i="7"/>
  <c r="D786" i="7"/>
  <c r="E786" i="7"/>
  <c r="D787" i="7"/>
  <c r="E787" i="7"/>
  <c r="D788" i="7"/>
  <c r="E788" i="7"/>
  <c r="D789" i="7"/>
  <c r="E789" i="7"/>
  <c r="D790" i="7"/>
  <c r="E790" i="7"/>
  <c r="D791" i="7"/>
  <c r="E791" i="7"/>
  <c r="D792" i="7"/>
  <c r="E792" i="7"/>
  <c r="D793" i="7"/>
  <c r="E793" i="7"/>
  <c r="D794" i="7"/>
  <c r="E794" i="7"/>
  <c r="D795" i="7"/>
  <c r="E795" i="7"/>
  <c r="D796" i="7"/>
  <c r="E796" i="7"/>
  <c r="D797" i="7"/>
  <c r="E797" i="7"/>
  <c r="D798" i="7"/>
  <c r="E798" i="7"/>
  <c r="D799" i="7"/>
  <c r="E799" i="7"/>
  <c r="D800" i="7"/>
  <c r="E800" i="7"/>
  <c r="D801" i="7"/>
  <c r="E801" i="7"/>
  <c r="D802" i="7"/>
  <c r="E802" i="7"/>
  <c r="D803" i="7"/>
  <c r="E803" i="7"/>
  <c r="D804" i="7"/>
  <c r="E804" i="7"/>
  <c r="D805" i="7"/>
  <c r="E805" i="7"/>
  <c r="D806" i="7"/>
  <c r="E806" i="7"/>
  <c r="D807" i="7"/>
  <c r="E807" i="7"/>
  <c r="D808" i="7"/>
  <c r="E808" i="7"/>
  <c r="D809" i="7"/>
  <c r="E809" i="7"/>
  <c r="D810" i="7"/>
  <c r="E810" i="7"/>
  <c r="D811" i="7"/>
  <c r="E811" i="7"/>
  <c r="D812" i="7"/>
  <c r="E812" i="7"/>
  <c r="D813" i="7"/>
  <c r="E813" i="7"/>
  <c r="D814" i="7"/>
  <c r="E814" i="7"/>
  <c r="D815" i="7"/>
  <c r="E815" i="7"/>
  <c r="D816" i="7"/>
  <c r="E816" i="7"/>
  <c r="D817" i="7"/>
  <c r="E817" i="7"/>
  <c r="D818" i="7"/>
  <c r="E818" i="7"/>
  <c r="D819" i="7"/>
  <c r="E819" i="7"/>
  <c r="D820" i="7"/>
  <c r="E820" i="7"/>
  <c r="D821" i="7"/>
  <c r="E821" i="7"/>
  <c r="D822" i="7"/>
  <c r="E822" i="7"/>
  <c r="D823" i="7"/>
  <c r="E823" i="7"/>
  <c r="D824" i="7"/>
  <c r="E824" i="7"/>
  <c r="D825" i="7"/>
  <c r="E825" i="7"/>
  <c r="D826" i="7"/>
  <c r="E826" i="7"/>
  <c r="D827" i="7"/>
  <c r="E827" i="7"/>
  <c r="D828" i="7"/>
  <c r="E828" i="7"/>
  <c r="D829" i="7"/>
  <c r="E829" i="7"/>
  <c r="D830" i="7"/>
  <c r="E830" i="7"/>
  <c r="D831" i="7"/>
  <c r="E831" i="7"/>
  <c r="D832" i="7"/>
  <c r="E832" i="7"/>
  <c r="D833" i="7"/>
  <c r="E833" i="7"/>
  <c r="D834" i="7"/>
  <c r="E834" i="7"/>
  <c r="D835" i="7"/>
  <c r="E835" i="7"/>
  <c r="D836" i="7"/>
  <c r="E836" i="7"/>
  <c r="D837" i="7"/>
  <c r="E837" i="7"/>
  <c r="D838" i="7"/>
  <c r="E838" i="7"/>
  <c r="D839" i="7"/>
  <c r="E839" i="7"/>
  <c r="D840" i="7"/>
  <c r="E840" i="7"/>
  <c r="D841" i="7"/>
  <c r="E841" i="7"/>
  <c r="D842" i="7"/>
  <c r="E842" i="7"/>
  <c r="D843" i="7"/>
  <c r="E843" i="7"/>
  <c r="D844" i="7"/>
  <c r="E844" i="7"/>
  <c r="D845" i="7"/>
  <c r="E845" i="7"/>
  <c r="D846" i="7"/>
  <c r="E846" i="7"/>
  <c r="D847" i="7"/>
  <c r="E847" i="7"/>
  <c r="D848" i="7"/>
  <c r="E848" i="7"/>
  <c r="D849" i="7"/>
  <c r="E849" i="7"/>
  <c r="D850" i="7"/>
  <c r="E850" i="7"/>
  <c r="D851" i="7"/>
  <c r="E851" i="7"/>
  <c r="D852" i="7"/>
  <c r="E852" i="7"/>
  <c r="D853" i="7"/>
  <c r="E853" i="7"/>
  <c r="D854" i="7"/>
  <c r="E854" i="7"/>
  <c r="D855" i="7"/>
  <c r="E855" i="7"/>
  <c r="D856" i="7"/>
  <c r="E856" i="7"/>
  <c r="D857" i="7"/>
  <c r="E857" i="7"/>
  <c r="D858" i="7"/>
  <c r="E858" i="7"/>
  <c r="D859" i="7"/>
  <c r="E859" i="7"/>
  <c r="D860" i="7"/>
  <c r="E860" i="7"/>
  <c r="D861" i="7"/>
  <c r="E861" i="7"/>
  <c r="D862" i="7"/>
  <c r="E862" i="7"/>
  <c r="D863" i="7"/>
  <c r="E863" i="7"/>
  <c r="D864" i="7"/>
  <c r="E864" i="7"/>
  <c r="D865" i="7"/>
  <c r="E865" i="7"/>
  <c r="D866" i="7"/>
  <c r="E866" i="7"/>
  <c r="D867" i="7"/>
  <c r="E867" i="7"/>
  <c r="D868" i="7"/>
  <c r="E868" i="7"/>
  <c r="D869" i="7"/>
  <c r="E869" i="7"/>
  <c r="D870" i="7"/>
  <c r="E870" i="7"/>
  <c r="D871" i="7"/>
  <c r="E871" i="7"/>
  <c r="D872" i="7"/>
  <c r="E872" i="7"/>
  <c r="D873" i="7"/>
  <c r="E873" i="7"/>
  <c r="D874" i="7"/>
  <c r="E874" i="7"/>
  <c r="D875" i="7"/>
  <c r="E875" i="7"/>
  <c r="D876" i="7"/>
  <c r="E876" i="7"/>
  <c r="D877" i="7"/>
  <c r="E877" i="7"/>
  <c r="D878" i="7"/>
  <c r="E878" i="7"/>
  <c r="D879" i="7"/>
  <c r="E879" i="7"/>
  <c r="D880" i="7"/>
  <c r="E880" i="7"/>
  <c r="D881" i="7"/>
  <c r="E881" i="7"/>
  <c r="D882" i="7"/>
  <c r="E882" i="7"/>
  <c r="D883" i="7"/>
  <c r="E883" i="7"/>
  <c r="D884" i="7"/>
  <c r="E884" i="7"/>
  <c r="D885" i="7"/>
  <c r="E885" i="7"/>
  <c r="D886" i="7"/>
  <c r="E886" i="7"/>
  <c r="D887" i="7"/>
  <c r="E887" i="7"/>
  <c r="D888" i="7"/>
  <c r="E888" i="7"/>
  <c r="D889" i="7"/>
  <c r="E889" i="7"/>
  <c r="D890" i="7"/>
  <c r="E890" i="7"/>
  <c r="D891" i="7"/>
  <c r="E891" i="7"/>
  <c r="D892" i="7"/>
  <c r="E892" i="7"/>
  <c r="D893" i="7"/>
  <c r="E893" i="7"/>
  <c r="D894" i="7"/>
  <c r="E894" i="7"/>
  <c r="D895" i="7"/>
  <c r="E895" i="7"/>
  <c r="D896" i="7"/>
  <c r="E896" i="7"/>
  <c r="D897" i="7"/>
  <c r="E897" i="7"/>
  <c r="D898" i="7"/>
  <c r="E898" i="7"/>
  <c r="D899" i="7"/>
  <c r="E899" i="7"/>
  <c r="D900" i="7"/>
  <c r="E900" i="7"/>
  <c r="D901" i="7"/>
  <c r="E901" i="7"/>
  <c r="D902" i="7"/>
  <c r="E902" i="7"/>
  <c r="D903" i="7"/>
  <c r="E903" i="7"/>
  <c r="D904" i="7"/>
  <c r="E904" i="7"/>
  <c r="D905" i="7"/>
  <c r="E905" i="7"/>
  <c r="D906" i="7"/>
  <c r="E906" i="7"/>
  <c r="D907" i="7"/>
  <c r="E907" i="7"/>
  <c r="D908" i="7"/>
  <c r="E908" i="7"/>
  <c r="D909" i="7"/>
  <c r="E909" i="7"/>
  <c r="D910" i="7"/>
  <c r="E910" i="7"/>
  <c r="D911" i="7"/>
  <c r="E911" i="7"/>
  <c r="D912" i="7"/>
  <c r="E912" i="7"/>
  <c r="D913" i="7"/>
  <c r="E913" i="7"/>
  <c r="D914" i="7"/>
  <c r="E914" i="7"/>
  <c r="D915" i="7"/>
  <c r="E915" i="7"/>
  <c r="D916" i="7"/>
  <c r="E916" i="7"/>
  <c r="D917" i="7"/>
  <c r="E917" i="7"/>
  <c r="D918" i="7"/>
  <c r="E918" i="7"/>
  <c r="D919" i="7"/>
  <c r="E919" i="7"/>
  <c r="D920" i="7"/>
  <c r="E920" i="7"/>
  <c r="D921" i="7"/>
  <c r="E921" i="7"/>
  <c r="D922" i="7"/>
  <c r="E922" i="7"/>
  <c r="D923" i="7"/>
  <c r="E923" i="7"/>
  <c r="D924" i="7"/>
  <c r="E924" i="7"/>
  <c r="D925" i="7"/>
  <c r="E925" i="7"/>
  <c r="D926" i="7"/>
  <c r="E926" i="7"/>
  <c r="D927" i="7"/>
  <c r="E927" i="7"/>
  <c r="D928" i="7"/>
  <c r="E928" i="7"/>
  <c r="D929" i="7"/>
  <c r="E929" i="7"/>
  <c r="D930" i="7"/>
  <c r="E930" i="7"/>
  <c r="D931" i="7"/>
  <c r="E931" i="7"/>
  <c r="D932" i="7"/>
  <c r="E932" i="7"/>
  <c r="D933" i="7"/>
  <c r="E933" i="7"/>
  <c r="D934" i="7"/>
  <c r="E934" i="7"/>
  <c r="D935" i="7"/>
  <c r="E935" i="7"/>
  <c r="D936" i="7"/>
  <c r="E936" i="7"/>
  <c r="D937" i="7"/>
  <c r="E937" i="7"/>
  <c r="D938" i="7"/>
  <c r="E938" i="7"/>
  <c r="D939" i="7"/>
  <c r="E939" i="7"/>
  <c r="D940" i="7"/>
  <c r="E940" i="7"/>
  <c r="D941" i="7"/>
  <c r="E941" i="7"/>
  <c r="D942" i="7"/>
  <c r="E942" i="7"/>
  <c r="D943" i="7"/>
  <c r="E943" i="7"/>
  <c r="D944" i="7"/>
  <c r="E944" i="7"/>
  <c r="D945" i="7"/>
  <c r="E945" i="7"/>
  <c r="D946" i="7"/>
  <c r="E946" i="7"/>
  <c r="D947" i="7"/>
  <c r="E947" i="7"/>
  <c r="D948" i="7"/>
  <c r="E948" i="7"/>
  <c r="D949" i="7"/>
  <c r="E949" i="7"/>
  <c r="D950" i="7"/>
  <c r="E950" i="7"/>
  <c r="D951" i="7"/>
  <c r="E951" i="7"/>
  <c r="D952" i="7"/>
  <c r="E952" i="7"/>
  <c r="D953" i="7"/>
  <c r="E953" i="7"/>
  <c r="D954" i="7"/>
  <c r="E954" i="7"/>
  <c r="D955" i="7"/>
  <c r="E955" i="7"/>
  <c r="D956" i="7"/>
  <c r="E956" i="7"/>
  <c r="D957" i="7"/>
  <c r="E957" i="7"/>
  <c r="D958" i="7"/>
  <c r="E958" i="7"/>
  <c r="D959" i="7"/>
  <c r="E959" i="7"/>
  <c r="D960" i="7"/>
  <c r="E960" i="7"/>
  <c r="D961" i="7"/>
  <c r="E961" i="7"/>
  <c r="D962" i="7"/>
  <c r="E962" i="7"/>
  <c r="D963" i="7"/>
  <c r="E963" i="7"/>
  <c r="D964" i="7"/>
  <c r="E964" i="7"/>
  <c r="D965" i="7"/>
  <c r="E965" i="7"/>
  <c r="D966" i="7"/>
  <c r="E966" i="7"/>
  <c r="D967" i="7"/>
  <c r="E967" i="7"/>
  <c r="D968" i="7"/>
  <c r="E968" i="7"/>
  <c r="D969" i="7"/>
  <c r="E969" i="7"/>
  <c r="D970" i="7"/>
  <c r="E970" i="7"/>
  <c r="D971" i="7"/>
  <c r="E971" i="7"/>
  <c r="D972" i="7"/>
  <c r="E972" i="7"/>
  <c r="D973" i="7"/>
  <c r="E973" i="7"/>
  <c r="D974" i="7"/>
  <c r="E974" i="7"/>
  <c r="D975" i="7"/>
  <c r="E975" i="7"/>
  <c r="D976" i="7"/>
  <c r="E976" i="7"/>
  <c r="D977" i="7"/>
  <c r="E977" i="7"/>
  <c r="D978" i="7"/>
  <c r="E978" i="7"/>
  <c r="D979" i="7"/>
  <c r="E979" i="7"/>
  <c r="D980" i="7"/>
  <c r="E980" i="7"/>
  <c r="D981" i="7"/>
  <c r="E981" i="7"/>
  <c r="D982" i="7"/>
  <c r="E982" i="7"/>
  <c r="D983" i="7"/>
  <c r="E983" i="7"/>
  <c r="D984" i="7"/>
  <c r="E984" i="7"/>
  <c r="D985" i="7"/>
  <c r="E985" i="7"/>
  <c r="D986" i="7"/>
  <c r="E986" i="7"/>
  <c r="D987" i="7"/>
  <c r="E987" i="7"/>
  <c r="D988" i="7"/>
  <c r="E988" i="7"/>
  <c r="D989" i="7"/>
  <c r="E989" i="7"/>
  <c r="D990" i="7"/>
  <c r="E990" i="7"/>
  <c r="D991" i="7"/>
  <c r="E991" i="7"/>
  <c r="D992" i="7"/>
  <c r="E992" i="7"/>
  <c r="D993" i="7"/>
  <c r="E993" i="7"/>
  <c r="D994" i="7"/>
  <c r="E994" i="7"/>
  <c r="D995" i="7"/>
  <c r="E995" i="7"/>
  <c r="D996" i="7"/>
  <c r="E996" i="7"/>
  <c r="D997" i="7"/>
  <c r="E997" i="7"/>
  <c r="D998" i="7"/>
  <c r="E998" i="7"/>
  <c r="D999" i="7"/>
  <c r="E999" i="7"/>
  <c r="D1000" i="7"/>
  <c r="E1000" i="7"/>
  <c r="D1001" i="7"/>
  <c r="E1001" i="7"/>
  <c r="D1002" i="7"/>
  <c r="E1002" i="7"/>
  <c r="D1003" i="7"/>
  <c r="E1003" i="7"/>
  <c r="D1004" i="7"/>
  <c r="E1004" i="7"/>
  <c r="D1005" i="7"/>
  <c r="E1005" i="7"/>
  <c r="D1006" i="7"/>
  <c r="E1006" i="7"/>
  <c r="D1007" i="7"/>
  <c r="E1007" i="7"/>
  <c r="D1008" i="7"/>
  <c r="E1008" i="7"/>
  <c r="D1009" i="7"/>
  <c r="E1009" i="7"/>
  <c r="D1010" i="7"/>
  <c r="E1010" i="7"/>
  <c r="D1011" i="7"/>
  <c r="E1011" i="7"/>
  <c r="D1012" i="7"/>
  <c r="E1012" i="7"/>
  <c r="D1013" i="7"/>
  <c r="E1013" i="7"/>
  <c r="D1014" i="7"/>
  <c r="E1014" i="7"/>
  <c r="D1015" i="7"/>
  <c r="E1015" i="7"/>
  <c r="D1016" i="7"/>
  <c r="E1016" i="7"/>
  <c r="D1017" i="7"/>
  <c r="E1017" i="7"/>
  <c r="D1018" i="7"/>
  <c r="E1018" i="7"/>
  <c r="D1019" i="7"/>
  <c r="E1019" i="7"/>
  <c r="D1020" i="7"/>
  <c r="E1020" i="7"/>
  <c r="D1021" i="7"/>
  <c r="E1021" i="7"/>
  <c r="D1022" i="7"/>
  <c r="E1022" i="7"/>
  <c r="D1023" i="7"/>
  <c r="E1023" i="7"/>
  <c r="D1024" i="7"/>
  <c r="E1024" i="7"/>
  <c r="D1025" i="7"/>
  <c r="E1025" i="7"/>
  <c r="D1026" i="7"/>
  <c r="E1026" i="7"/>
  <c r="D1027" i="7"/>
  <c r="E1027" i="7"/>
  <c r="D1028" i="7"/>
  <c r="E1028" i="7"/>
  <c r="D1029" i="7"/>
  <c r="E1029" i="7"/>
  <c r="D1030" i="7"/>
  <c r="E1030" i="7"/>
  <c r="D1031" i="7"/>
  <c r="E1031" i="7"/>
  <c r="D1032" i="7"/>
  <c r="E1032" i="7"/>
  <c r="D1033" i="7"/>
  <c r="E1033" i="7"/>
  <c r="D1034" i="7"/>
  <c r="E1034" i="7"/>
  <c r="D1035" i="7"/>
  <c r="E1035" i="7"/>
  <c r="D1036" i="7"/>
  <c r="E1036" i="7"/>
  <c r="D1037" i="7"/>
  <c r="E1037" i="7"/>
  <c r="D1038" i="7"/>
  <c r="E1038" i="7"/>
  <c r="D1039" i="7"/>
  <c r="E1039" i="7"/>
  <c r="D1040" i="7"/>
  <c r="E1040" i="7"/>
  <c r="D1041" i="7"/>
  <c r="E1041" i="7"/>
  <c r="D1042" i="7"/>
  <c r="E1042" i="7"/>
  <c r="D1043" i="7"/>
  <c r="E1043" i="7"/>
  <c r="D1044" i="7"/>
  <c r="E1044" i="7"/>
  <c r="D1045" i="7"/>
  <c r="E1045" i="7"/>
  <c r="D1046" i="7"/>
  <c r="E1046" i="7"/>
  <c r="D1047" i="7"/>
  <c r="E1047" i="7"/>
  <c r="D1048" i="7"/>
  <c r="E1048" i="7"/>
  <c r="D1049" i="7"/>
  <c r="E1049" i="7"/>
  <c r="D1050" i="7"/>
  <c r="E1050" i="7"/>
  <c r="D1051" i="7"/>
  <c r="E1051" i="7"/>
  <c r="D1052" i="7"/>
  <c r="E1052" i="7"/>
  <c r="D1053" i="7"/>
  <c r="E1053" i="7"/>
  <c r="D1054" i="7"/>
  <c r="E1054" i="7"/>
  <c r="D1055" i="7"/>
  <c r="E1055" i="7"/>
  <c r="D1056" i="7"/>
  <c r="E1056" i="7"/>
  <c r="D1057" i="7"/>
  <c r="E1057" i="7"/>
  <c r="D1058" i="7"/>
  <c r="E1058" i="7"/>
  <c r="D1059" i="7"/>
  <c r="E1059" i="7"/>
  <c r="D1060" i="7"/>
  <c r="E1060" i="7"/>
  <c r="D1061" i="7"/>
  <c r="E1061" i="7"/>
  <c r="D1062" i="7"/>
  <c r="E1062" i="7"/>
  <c r="D1063" i="7"/>
  <c r="E1063" i="7"/>
  <c r="D1064" i="7"/>
  <c r="E1064" i="7"/>
  <c r="D1065" i="7"/>
  <c r="E1065" i="7"/>
  <c r="D1066" i="7"/>
  <c r="E1066" i="7"/>
  <c r="D1067" i="7"/>
  <c r="E1067" i="7"/>
  <c r="D1068" i="7"/>
  <c r="E1068" i="7"/>
  <c r="D1069" i="7"/>
  <c r="E1069" i="7"/>
  <c r="D1070" i="7"/>
  <c r="E1070" i="7"/>
  <c r="D1071" i="7"/>
  <c r="E1071" i="7"/>
  <c r="D1072" i="7"/>
  <c r="E1072" i="7"/>
  <c r="D1073" i="7"/>
  <c r="E1073" i="7"/>
  <c r="D1074" i="7"/>
  <c r="E1074" i="7"/>
  <c r="D1075" i="7"/>
  <c r="E1075" i="7"/>
  <c r="D1076" i="7"/>
  <c r="E1076" i="7"/>
  <c r="D1077" i="7"/>
  <c r="E1077" i="7"/>
  <c r="D1078" i="7"/>
  <c r="E1078" i="7"/>
  <c r="D1079" i="7"/>
  <c r="E1079" i="7"/>
  <c r="D1080" i="7"/>
  <c r="E1080" i="7"/>
  <c r="D1081" i="7"/>
  <c r="E1081" i="7"/>
  <c r="D1082" i="7"/>
  <c r="E1082" i="7"/>
  <c r="D1083" i="7"/>
  <c r="E1083" i="7"/>
  <c r="D1084" i="7"/>
  <c r="E1084" i="7"/>
  <c r="D1085" i="7"/>
  <c r="E1085" i="7"/>
  <c r="D1086" i="7"/>
  <c r="E1086" i="7"/>
  <c r="D1087" i="7"/>
  <c r="E1087" i="7"/>
  <c r="D1088" i="7"/>
  <c r="E1088" i="7"/>
  <c r="D1089" i="7"/>
  <c r="E1089" i="7"/>
  <c r="D1090" i="7"/>
  <c r="E1090" i="7"/>
  <c r="D1091" i="7"/>
  <c r="E1091" i="7"/>
  <c r="D1092" i="7"/>
  <c r="E1092" i="7"/>
  <c r="D1093" i="7"/>
  <c r="E1093" i="7"/>
  <c r="D1094" i="7"/>
  <c r="E1094" i="7"/>
  <c r="D1095" i="7"/>
  <c r="E1095" i="7"/>
  <c r="D1096" i="7"/>
  <c r="E1096" i="7"/>
  <c r="D1097" i="7"/>
  <c r="E1097" i="7"/>
  <c r="D1098" i="7"/>
  <c r="E1098" i="7"/>
  <c r="D1099" i="7"/>
  <c r="E1099" i="7"/>
  <c r="D1100" i="7"/>
  <c r="E1100" i="7"/>
  <c r="D1101" i="7"/>
  <c r="E1101" i="7"/>
  <c r="D1102" i="7"/>
  <c r="E1102" i="7"/>
  <c r="D1103" i="7"/>
  <c r="E1103" i="7"/>
  <c r="D1104" i="7"/>
  <c r="E1104" i="7"/>
  <c r="D1105" i="7"/>
  <c r="E1105" i="7"/>
  <c r="D1106" i="7"/>
  <c r="E1106" i="7"/>
  <c r="D1107" i="7"/>
  <c r="E1107" i="7"/>
  <c r="D1108" i="7"/>
  <c r="E1108" i="7"/>
  <c r="D1109" i="7"/>
  <c r="E1109" i="7"/>
  <c r="D1110" i="7"/>
  <c r="E1110" i="7"/>
  <c r="D1111" i="7"/>
  <c r="E1111" i="7"/>
  <c r="D1112" i="7"/>
  <c r="E1112" i="7"/>
  <c r="D1113" i="7"/>
  <c r="E1113" i="7"/>
  <c r="D1114" i="7"/>
  <c r="E1114" i="7"/>
  <c r="D1115" i="7"/>
  <c r="E1115" i="7"/>
  <c r="D1116" i="7"/>
  <c r="E1116" i="7"/>
  <c r="D1117" i="7"/>
  <c r="E1117" i="7"/>
  <c r="D1118" i="7"/>
  <c r="E1118" i="7"/>
  <c r="D1119" i="7"/>
  <c r="E1119" i="7"/>
  <c r="D1120" i="7"/>
  <c r="E1120" i="7"/>
  <c r="E2" i="7"/>
  <c r="D2" i="7"/>
  <c r="H146" i="2" l="1"/>
  <c r="A146" i="2"/>
  <c r="G140" i="36"/>
  <c r="G156" i="2"/>
  <c r="H156" i="2" s="1"/>
  <c r="G112" i="36"/>
  <c r="G115" i="36"/>
  <c r="G139" i="36"/>
  <c r="G109" i="36"/>
  <c r="G114" i="36"/>
  <c r="G69" i="36"/>
  <c r="G76" i="36"/>
  <c r="G68" i="36"/>
  <c r="G83" i="36"/>
  <c r="G133" i="36"/>
  <c r="G119" i="36"/>
  <c r="G57" i="36"/>
  <c r="G27" i="36"/>
  <c r="G106" i="36"/>
  <c r="G26" i="36"/>
  <c r="G62" i="36"/>
  <c r="G60" i="36"/>
  <c r="G80" i="36"/>
  <c r="G77" i="36"/>
  <c r="G52" i="36"/>
  <c r="G96" i="36"/>
  <c r="G134" i="36"/>
  <c r="G48" i="36"/>
  <c r="G117" i="36"/>
  <c r="G75" i="36"/>
  <c r="G33" i="36"/>
  <c r="G35" i="36"/>
  <c r="G38" i="36"/>
  <c r="G108" i="36"/>
  <c r="G138" i="36"/>
  <c r="G98" i="36"/>
  <c r="G97" i="36"/>
  <c r="G55" i="36"/>
  <c r="G81" i="36"/>
  <c r="G58" i="36"/>
  <c r="G29" i="36"/>
  <c r="G105" i="36"/>
  <c r="G78" i="36"/>
  <c r="G53" i="36"/>
  <c r="G51" i="36"/>
  <c r="G94" i="36"/>
  <c r="G88" i="36"/>
  <c r="G101" i="36"/>
  <c r="G111" i="36"/>
  <c r="G49" i="36"/>
  <c r="G46" i="36"/>
  <c r="G23" i="36"/>
  <c r="G59" i="36"/>
  <c r="G74" i="36"/>
  <c r="G28" i="36"/>
  <c r="G34" i="36"/>
  <c r="G137" i="36"/>
  <c r="G37" i="36"/>
  <c r="G36" i="36"/>
  <c r="G132" i="36"/>
  <c r="G131" i="36"/>
  <c r="G99" i="36"/>
  <c r="G30" i="36"/>
  <c r="G14" i="36"/>
  <c r="G113" i="36"/>
  <c r="G122" i="36"/>
  <c r="G116" i="36"/>
  <c r="G121" i="36"/>
  <c r="G70" i="36"/>
  <c r="G31" i="36"/>
  <c r="G66" i="36"/>
  <c r="G82" i="36"/>
  <c r="G56" i="36"/>
  <c r="G79" i="36"/>
  <c r="G54" i="36"/>
  <c r="G12" i="36"/>
  <c r="G93" i="36"/>
  <c r="G89" i="36"/>
  <c r="G44" i="36"/>
  <c r="G45" i="36"/>
  <c r="G84" i="36"/>
  <c r="G63" i="36"/>
  <c r="G103" i="36"/>
  <c r="G32" i="36"/>
  <c r="G40" i="36"/>
  <c r="G10" i="36"/>
  <c r="G11" i="36"/>
  <c r="G7" i="36"/>
  <c r="G6" i="36"/>
  <c r="G16" i="36"/>
  <c r="G15" i="36"/>
  <c r="G107" i="36"/>
  <c r="G123" i="36"/>
  <c r="G71" i="36"/>
  <c r="G67" i="36"/>
  <c r="G124" i="36"/>
  <c r="G9" i="36"/>
  <c r="G41" i="36"/>
  <c r="G118" i="36"/>
  <c r="G104" i="36"/>
  <c r="G61" i="36"/>
  <c r="G120" i="36"/>
  <c r="G158" i="2"/>
  <c r="G95" i="36"/>
  <c r="G8" i="36"/>
  <c r="G65" i="36"/>
  <c r="G87" i="36"/>
  <c r="G86" i="36"/>
  <c r="G102" i="36"/>
  <c r="G47" i="36"/>
  <c r="G110" i="36"/>
  <c r="G24" i="36"/>
  <c r="G64" i="36"/>
  <c r="G141" i="36"/>
  <c r="G157" i="2"/>
  <c r="H157" i="2" s="1"/>
  <c r="G73" i="36"/>
  <c r="G90" i="36"/>
  <c r="G39" i="36"/>
  <c r="G43" i="36"/>
  <c r="G100" i="36"/>
  <c r="G129" i="2"/>
  <c r="H129" i="2" s="1"/>
  <c r="H134" i="2"/>
  <c r="G80" i="2"/>
  <c r="H80" i="2" s="1"/>
  <c r="G35" i="2"/>
  <c r="H35" i="2" s="1"/>
  <c r="G76" i="2"/>
  <c r="H76" i="2" s="1"/>
  <c r="G95" i="2"/>
  <c r="H95" i="2" s="1"/>
  <c r="G63" i="2"/>
  <c r="H63" i="2" s="1"/>
  <c r="G91" i="2"/>
  <c r="H91" i="2" s="1"/>
  <c r="G60" i="2"/>
  <c r="H60" i="2" s="1"/>
  <c r="G13" i="2"/>
  <c r="H13" i="2" s="1"/>
  <c r="G109" i="2"/>
  <c r="G103" i="2"/>
  <c r="H103" i="2" s="1"/>
  <c r="G51" i="2"/>
  <c r="H51" i="2" s="1"/>
  <c r="G52" i="2"/>
  <c r="H52" i="2" s="1"/>
  <c r="G97" i="2"/>
  <c r="H97" i="2" s="1"/>
  <c r="G72" i="2"/>
  <c r="H72" i="2" s="1"/>
  <c r="G119" i="2"/>
  <c r="H119" i="2" s="1"/>
  <c r="G37" i="2"/>
  <c r="H37" i="2" s="1"/>
  <c r="G46" i="2"/>
  <c r="H46" i="2" s="1"/>
  <c r="G11" i="2"/>
  <c r="H11" i="2" s="1"/>
  <c r="G12" i="2"/>
  <c r="H12" i="2" s="1"/>
  <c r="G7" i="2"/>
  <c r="H7" i="2" s="1"/>
  <c r="G6" i="2"/>
  <c r="H6" i="2" s="1"/>
  <c r="H18" i="2"/>
  <c r="H16" i="2"/>
  <c r="G125" i="2"/>
  <c r="H125" i="2" s="1"/>
  <c r="H136" i="2"/>
  <c r="G128" i="2"/>
  <c r="H128" i="2" s="1"/>
  <c r="G81" i="2"/>
  <c r="H81" i="2" s="1"/>
  <c r="G77" i="2"/>
  <c r="H77" i="2" s="1"/>
  <c r="H139" i="2"/>
  <c r="G10" i="2"/>
  <c r="H10" i="2" s="1"/>
  <c r="G47" i="2"/>
  <c r="H47" i="2" s="1"/>
  <c r="H131" i="2"/>
  <c r="G120" i="2"/>
  <c r="H120" i="2" s="1"/>
  <c r="G69" i="2"/>
  <c r="H69" i="2" s="1"/>
  <c r="H133" i="2"/>
  <c r="G111" i="2"/>
  <c r="H111" i="2" s="1"/>
  <c r="G8" i="2"/>
  <c r="H8" i="2" s="1"/>
  <c r="G74" i="2"/>
  <c r="H74" i="2" s="1"/>
  <c r="G101" i="2"/>
  <c r="H101" i="2" s="1"/>
  <c r="G100" i="2"/>
  <c r="H100" i="2" s="1"/>
  <c r="G118" i="2"/>
  <c r="H118" i="2" s="1"/>
  <c r="G54" i="2"/>
  <c r="A54" i="2" s="1"/>
  <c r="H137" i="2"/>
  <c r="G27" i="2"/>
  <c r="H27" i="2" s="1"/>
  <c r="G73" i="2"/>
  <c r="H73" i="2" s="1"/>
  <c r="G155" i="2"/>
  <c r="H155" i="2" s="1"/>
  <c r="G105" i="2"/>
  <c r="H105" i="2" s="1"/>
  <c r="G45" i="2"/>
  <c r="H45" i="2" s="1"/>
  <c r="G50" i="2"/>
  <c r="H50" i="2" s="1"/>
  <c r="G116" i="2"/>
  <c r="H116" i="2" s="1"/>
  <c r="G126" i="2"/>
  <c r="H126" i="2" s="1"/>
  <c r="H135" i="2"/>
  <c r="G154" i="2"/>
  <c r="H154" i="2" s="1"/>
  <c r="G15" i="2"/>
  <c r="H15" i="2" s="1"/>
  <c r="G153" i="2"/>
  <c r="G124" i="2"/>
  <c r="H124" i="2" s="1"/>
  <c r="G127" i="2"/>
  <c r="H127" i="2" s="1"/>
  <c r="G79" i="2"/>
  <c r="H79" i="2" s="1"/>
  <c r="G87" i="2"/>
  <c r="H87" i="2" s="1"/>
  <c r="G78" i="2"/>
  <c r="H78" i="2" s="1"/>
  <c r="G96" i="2"/>
  <c r="H96" i="2" s="1"/>
  <c r="G150" i="2"/>
  <c r="H150" i="2" s="1"/>
  <c r="H132" i="2"/>
  <c r="G64" i="2"/>
  <c r="H64" i="2" s="1"/>
  <c r="G31" i="2"/>
  <c r="H31" i="2" s="1"/>
  <c r="G122" i="2"/>
  <c r="H122" i="2" s="1"/>
  <c r="G30" i="2"/>
  <c r="H30" i="2" s="1"/>
  <c r="G70" i="2"/>
  <c r="H70" i="2" s="1"/>
  <c r="G68" i="2"/>
  <c r="H68" i="2" s="1"/>
  <c r="G92" i="2"/>
  <c r="H92" i="2" s="1"/>
  <c r="G89" i="2"/>
  <c r="H89" i="2" s="1"/>
  <c r="G58" i="2"/>
  <c r="H58" i="2" s="1"/>
  <c r="G112" i="2"/>
  <c r="H112" i="2" s="1"/>
  <c r="G151" i="2"/>
  <c r="H151" i="2" s="1"/>
  <c r="G55" i="2"/>
  <c r="A55" i="2" s="1"/>
  <c r="H130" i="2"/>
  <c r="G86" i="2"/>
  <c r="G38" i="2"/>
  <c r="H38" i="2" s="1"/>
  <c r="G40" i="2"/>
  <c r="H40" i="2" s="1"/>
  <c r="G44" i="2"/>
  <c r="H44" i="2" s="1"/>
  <c r="G123" i="2"/>
  <c r="H123" i="2" s="1"/>
  <c r="H114" i="2"/>
  <c r="G113" i="2"/>
  <c r="H113" i="2" s="1"/>
  <c r="G61" i="2"/>
  <c r="H61" i="2" s="1"/>
  <c r="G94" i="2"/>
  <c r="H94" i="2" s="1"/>
  <c r="G65" i="2"/>
  <c r="H65" i="2" s="1"/>
  <c r="G33" i="2"/>
  <c r="H33" i="2" s="1"/>
  <c r="G121" i="2"/>
  <c r="H121" i="2" s="1"/>
  <c r="G90" i="2"/>
  <c r="H90" i="2" s="1"/>
  <c r="G59" i="2"/>
  <c r="H59" i="2" s="1"/>
  <c r="G57" i="2"/>
  <c r="G110" i="2"/>
  <c r="H110" i="2" s="1"/>
  <c r="G102" i="2"/>
  <c r="H102" i="2" s="1"/>
  <c r="G117" i="2"/>
  <c r="H117" i="2" s="1"/>
  <c r="H138" i="2"/>
  <c r="G53" i="2"/>
  <c r="H53" i="2" s="1"/>
  <c r="G26" i="2"/>
  <c r="H26" i="2" s="1"/>
  <c r="G66" i="2"/>
  <c r="H66" i="2" s="1"/>
  <c r="G85" i="2"/>
  <c r="G32" i="2"/>
  <c r="H32" i="2" s="1"/>
  <c r="G39" i="2"/>
  <c r="H39" i="2" s="1"/>
  <c r="G152" i="2"/>
  <c r="H152" i="2" s="1"/>
  <c r="G43" i="2"/>
  <c r="H43" i="2" s="1"/>
  <c r="G42" i="2"/>
  <c r="H42" i="2" s="1"/>
  <c r="G149" i="2"/>
  <c r="H149" i="2" s="1"/>
  <c r="G148" i="2"/>
  <c r="H148" i="2" s="1"/>
  <c r="G115" i="2"/>
  <c r="H115" i="2" s="1"/>
  <c r="G34" i="2"/>
  <c r="H34" i="2" s="1"/>
  <c r="H17" i="2"/>
  <c r="H153" i="2" l="1"/>
  <c r="H57" i="2"/>
  <c r="H55" i="2"/>
  <c r="H54" i="2"/>
  <c r="H158" i="2"/>
  <c r="H109" i="2"/>
  <c r="H85" i="2"/>
  <c r="H86" i="2"/>
  <c r="H84" i="2"/>
  <c r="A10" i="2"/>
  <c r="A11" i="2" s="1"/>
  <c r="A12" i="2" s="1"/>
  <c r="A13" i="2" s="1"/>
  <c r="A15" i="2" s="1"/>
  <c r="A16" i="2" s="1"/>
  <c r="A17" i="2" s="1"/>
  <c r="A18" i="2" s="1"/>
  <c r="A19" i="2" s="1"/>
  <c r="A20" i="2" s="1"/>
  <c r="A21" i="2" s="1"/>
  <c r="A22" i="2" s="1"/>
  <c r="A23" i="2" s="1"/>
  <c r="N4" i="2"/>
  <c r="N145" i="2" l="1"/>
  <c r="N146" i="2"/>
  <c r="N144" i="2"/>
  <c r="L4" i="36"/>
  <c r="L4" i="32"/>
  <c r="A24" i="2"/>
  <c r="A26" i="2" s="1"/>
  <c r="A27" i="2" s="1"/>
  <c r="A28" i="2" s="1"/>
  <c r="A30" i="2" s="1"/>
  <c r="A31" i="2" s="1"/>
  <c r="A32" i="2" s="1"/>
  <c r="A33" i="2" s="1"/>
  <c r="A34" i="2" s="1"/>
  <c r="A35" i="2" s="1"/>
  <c r="A37" i="2" s="1"/>
  <c r="A38" i="2" s="1"/>
  <c r="A39" i="2" s="1"/>
  <c r="A40" i="2" s="1"/>
  <c r="A42" i="2" s="1"/>
  <c r="A43" i="2" s="1"/>
  <c r="A44" i="2" s="1"/>
  <c r="A45" i="2" s="1"/>
  <c r="A46" i="2" s="1"/>
  <c r="A47" i="2" s="1"/>
  <c r="A50" i="2" s="1"/>
  <c r="A51" i="2" s="1"/>
  <c r="A52" i="2" s="1"/>
  <c r="A53" i="2" s="1"/>
  <c r="A57" i="2" s="1"/>
  <c r="N136" i="2"/>
  <c r="N109" i="2"/>
  <c r="N113" i="2"/>
  <c r="N142" i="2"/>
  <c r="N140" i="2"/>
  <c r="N119" i="2"/>
  <c r="N110" i="2"/>
  <c r="N143" i="2"/>
  <c r="N141" i="2"/>
  <c r="N137" i="2"/>
  <c r="N111" i="2"/>
  <c r="N123" i="2"/>
  <c r="N124" i="2"/>
  <c r="N129" i="2"/>
  <c r="N132" i="2"/>
  <c r="N125" i="2"/>
  <c r="N126" i="2"/>
  <c r="N128" i="2"/>
  <c r="N139" i="2"/>
  <c r="N122" i="2"/>
  <c r="N121" i="2"/>
  <c r="N138" i="2"/>
  <c r="N112" i="2"/>
  <c r="N135" i="2"/>
  <c r="N130" i="2"/>
  <c r="N118" i="2"/>
  <c r="N127" i="2"/>
  <c r="N114" i="2"/>
  <c r="N120" i="2"/>
  <c r="N134" i="2"/>
  <c r="N115" i="2"/>
  <c r="N117" i="2"/>
  <c r="N131" i="2"/>
  <c r="N133" i="2"/>
  <c r="N116" i="2"/>
  <c r="N4" i="27"/>
  <c r="A58" i="2" l="1"/>
  <c r="A59" i="2" s="1"/>
  <c r="A60" i="2" s="1"/>
  <c r="A61" i="2" s="1"/>
  <c r="A63" i="2" s="1"/>
  <c r="A64" i="2" s="1"/>
  <c r="A65" i="2" s="1"/>
  <c r="A66" i="2" s="1"/>
  <c r="A68" i="2" s="1"/>
  <c r="A69" i="2" s="1"/>
  <c r="A70" i="2" s="1"/>
  <c r="A72" i="2" s="1"/>
  <c r="A73" i="2" s="1"/>
  <c r="A74" i="2" s="1"/>
  <c r="A76" i="2" s="1"/>
  <c r="A77" i="2" s="1"/>
  <c r="A78" i="2" s="1"/>
  <c r="A79" i="2" s="1"/>
  <c r="A80" i="2" s="1"/>
  <c r="A81" i="2" s="1"/>
  <c r="A82" i="2" s="1"/>
  <c r="A84" i="2" s="1"/>
  <c r="A85" i="2" s="1"/>
  <c r="A86" i="2" s="1"/>
  <c r="A87" i="2" s="1"/>
  <c r="A89" i="2" s="1"/>
  <c r="A90" i="2" s="1"/>
  <c r="A91" i="2" s="1"/>
  <c r="A92" i="2" s="1"/>
  <c r="A94" i="2" s="1"/>
  <c r="A95" i="2" s="1"/>
  <c r="A96" i="2" s="1"/>
  <c r="A97" i="2" s="1"/>
  <c r="A100" i="2" s="1"/>
  <c r="A101" i="2" s="1"/>
  <c r="A102" i="2" s="1"/>
  <c r="A103" i="2" s="1"/>
  <c r="A105" i="2" s="1"/>
  <c r="A3" i="23"/>
  <c r="A5" i="23" s="1"/>
  <c r="A7" i="23" s="1"/>
  <c r="A9" i="23" s="1"/>
  <c r="A11" i="23" s="1"/>
  <c r="A13" i="23" s="1"/>
  <c r="A15" i="23" s="1"/>
  <c r="A17" i="23" s="1"/>
  <c r="A19" i="23" s="1"/>
  <c r="A21" i="23" s="1"/>
  <c r="A23" i="23" s="1"/>
  <c r="A25" i="23" s="1"/>
  <c r="A27" i="23" s="1"/>
  <c r="A29" i="23" s="1"/>
  <c r="A31" i="23" s="1"/>
  <c r="A33" i="23" s="1"/>
  <c r="A35" i="23" s="1"/>
  <c r="A37" i="23" s="1"/>
  <c r="A39" i="23" s="1"/>
  <c r="A41" i="23" s="1"/>
  <c r="A43" i="23" s="1"/>
  <c r="A45" i="23" s="1"/>
  <c r="A47" i="23" s="1"/>
  <c r="A49" i="23" s="1"/>
  <c r="A51" i="23" s="1"/>
  <c r="A53" i="23" s="1"/>
  <c r="A55" i="23" s="1"/>
  <c r="A57" i="23" s="1"/>
  <c r="A59" i="23" s="1"/>
  <c r="A61" i="23" s="1"/>
  <c r="A63" i="23" s="1"/>
  <c r="A65" i="23" s="1"/>
  <c r="A67" i="23" s="1"/>
  <c r="A69" i="23" s="1"/>
  <c r="A71" i="23" s="1"/>
  <c r="A73" i="23" s="1"/>
  <c r="A75" i="23" s="1"/>
  <c r="A77" i="23" s="1"/>
  <c r="A79" i="23" s="1"/>
  <c r="A81" i="23" s="1"/>
  <c r="A83" i="23" s="1"/>
  <c r="A85" i="23" s="1"/>
  <c r="A87" i="23" s="1"/>
  <c r="A89" i="23" s="1"/>
  <c r="A91" i="23" s="1"/>
  <c r="A93" i="23" s="1"/>
  <c r="A95" i="23" s="1"/>
  <c r="A97" i="23" s="1"/>
  <c r="A99" i="23" s="1"/>
  <c r="A101" i="23" s="1"/>
  <c r="A103" i="23" s="1"/>
  <c r="A105" i="23" s="1"/>
  <c r="A107" i="23" s="1"/>
  <c r="A3" i="4"/>
  <c r="A6" i="23"/>
  <c r="A8" i="23" s="1"/>
  <c r="A10" i="23" s="1"/>
  <c r="A12" i="23" s="1"/>
  <c r="A14" i="23" s="1"/>
  <c r="A16" i="23" s="1"/>
  <c r="A18" i="23" s="1"/>
  <c r="A20" i="23" s="1"/>
  <c r="A22" i="23" s="1"/>
  <c r="A24" i="23" s="1"/>
  <c r="A26" i="23" s="1"/>
  <c r="A28" i="23" s="1"/>
  <c r="A30" i="23" s="1"/>
  <c r="A32" i="23" s="1"/>
  <c r="A34" i="23" s="1"/>
  <c r="A36" i="23" s="1"/>
  <c r="A38" i="23" s="1"/>
  <c r="A40" i="23" s="1"/>
  <c r="A42" i="23" s="1"/>
  <c r="A44" i="23" s="1"/>
  <c r="A46" i="23" s="1"/>
  <c r="A48" i="23" s="1"/>
  <c r="A50" i="23" s="1"/>
  <c r="A52" i="23" s="1"/>
  <c r="A54" i="23" s="1"/>
  <c r="A56" i="23" s="1"/>
  <c r="A58" i="23" s="1"/>
  <c r="A60" i="23" s="1"/>
  <c r="A62" i="23" s="1"/>
  <c r="A64" i="23" s="1"/>
  <c r="A66" i="23" s="1"/>
  <c r="A68" i="23" s="1"/>
  <c r="A70" i="23" s="1"/>
  <c r="A72" i="23" s="1"/>
  <c r="A74" i="23" s="1"/>
  <c r="A76" i="23" s="1"/>
  <c r="A78" i="23" s="1"/>
  <c r="A80" i="23" s="1"/>
  <c r="A82" i="23" s="1"/>
  <c r="A84" i="23" s="1"/>
  <c r="A86" i="23" s="1"/>
  <c r="A88" i="23" s="1"/>
  <c r="A90" i="23" s="1"/>
  <c r="A92" i="23" s="1"/>
  <c r="A94" i="23" s="1"/>
  <c r="A96" i="23" s="1"/>
  <c r="A98" i="23" s="1"/>
  <c r="A100" i="23" s="1"/>
  <c r="A102" i="23" s="1"/>
  <c r="A104" i="23" s="1"/>
  <c r="A106" i="23" s="1"/>
  <c r="C4" i="23"/>
  <c r="D3" i="23"/>
  <c r="A108" i="23"/>
  <c r="A107" i="2" l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O4" i="2"/>
  <c r="A4" i="4"/>
  <c r="O145" i="2" l="1"/>
  <c r="O144" i="2"/>
  <c r="O146" i="2"/>
  <c r="M4" i="36"/>
  <c r="M4" i="32"/>
  <c r="O142" i="2"/>
  <c r="O140" i="2"/>
  <c r="O143" i="2"/>
  <c r="O141" i="2"/>
  <c r="O109" i="2"/>
  <c r="O126" i="2"/>
  <c r="O132" i="2"/>
  <c r="O125" i="2"/>
  <c r="O130" i="2"/>
  <c r="O118" i="2"/>
  <c r="O131" i="2"/>
  <c r="O135" i="2"/>
  <c r="O116" i="2"/>
  <c r="O137" i="2"/>
  <c r="O115" i="2"/>
  <c r="O138" i="2"/>
  <c r="O139" i="2"/>
  <c r="O136" i="2"/>
  <c r="O119" i="2"/>
  <c r="O127" i="2"/>
  <c r="O128" i="2"/>
  <c r="O134" i="2"/>
  <c r="O123" i="2"/>
  <c r="O112" i="2"/>
  <c r="O110" i="2"/>
  <c r="O133" i="2"/>
  <c r="O120" i="2"/>
  <c r="O111" i="2"/>
  <c r="O129" i="2"/>
  <c r="O113" i="2"/>
  <c r="O114" i="2"/>
  <c r="O121" i="2"/>
  <c r="O117" i="2"/>
  <c r="O124" i="2"/>
  <c r="O122" i="2"/>
  <c r="O4" i="27"/>
  <c r="P4" i="2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P146" i="2" l="1"/>
  <c r="P145" i="2"/>
  <c r="P144" i="2"/>
  <c r="N4" i="36"/>
  <c r="N4" i="32"/>
  <c r="P4" i="27"/>
  <c r="Q4" i="2"/>
  <c r="O4" i="36" l="1"/>
  <c r="O4" i="32"/>
  <c r="Q4" i="27"/>
  <c r="R4" i="2"/>
  <c r="BH5" i="17"/>
  <c r="P4" i="36" l="1"/>
  <c r="P4" i="32"/>
  <c r="S4" i="2"/>
  <c r="R4" i="27"/>
  <c r="K56" i="4"/>
  <c r="J156" i="2"/>
  <c r="J157" i="2"/>
  <c r="Q4" i="36" l="1"/>
  <c r="Q4" i="32"/>
  <c r="T4" i="2"/>
  <c r="S4" i="27"/>
  <c r="R4" i="36" l="1"/>
  <c r="R4" i="32"/>
  <c r="U4" i="2"/>
  <c r="T4" i="27"/>
  <c r="S4" i="36" l="1"/>
  <c r="S4" i="32"/>
  <c r="U4" i="27"/>
  <c r="V4" i="2"/>
  <c r="L149" i="2"/>
  <c r="L150" i="2"/>
  <c r="L151" i="2"/>
  <c r="L152" i="2"/>
  <c r="L153" i="2"/>
  <c r="L154" i="2"/>
  <c r="L155" i="2"/>
  <c r="L148" i="2"/>
  <c r="L147" i="2"/>
  <c r="BM3" i="27"/>
  <c r="BL3" i="27"/>
  <c r="BK3" i="27"/>
  <c r="BJ3" i="27"/>
  <c r="BI3" i="27"/>
  <c r="BH3" i="27"/>
  <c r="BG3" i="27"/>
  <c r="BF3" i="27"/>
  <c r="BE3" i="27"/>
  <c r="BD3" i="27"/>
  <c r="BC3" i="27"/>
  <c r="BB3" i="27"/>
  <c r="BA3" i="27"/>
  <c r="AZ3" i="27"/>
  <c r="AY3" i="27"/>
  <c r="AX3" i="27"/>
  <c r="AW3" i="27"/>
  <c r="AV3" i="27"/>
  <c r="AU3" i="27"/>
  <c r="AT3" i="27"/>
  <c r="AS3" i="27"/>
  <c r="AR3" i="27"/>
  <c r="AQ3" i="27"/>
  <c r="AP3" i="27"/>
  <c r="AO3" i="27"/>
  <c r="AN3" i="27"/>
  <c r="AM3" i="27"/>
  <c r="AL3" i="27"/>
  <c r="AK3" i="27"/>
  <c r="AJ3" i="27"/>
  <c r="AI3" i="27"/>
  <c r="AH3" i="27"/>
  <c r="AG3" i="27"/>
  <c r="AF3" i="27"/>
  <c r="AE3" i="27"/>
  <c r="AD3" i="27"/>
  <c r="AC3" i="27"/>
  <c r="AB3" i="27"/>
  <c r="AA3" i="27"/>
  <c r="Y3" i="27"/>
  <c r="X3" i="27"/>
  <c r="W3" i="27"/>
  <c r="V3" i="27"/>
  <c r="U3" i="27"/>
  <c r="T3" i="27"/>
  <c r="S3" i="27"/>
  <c r="R3" i="27"/>
  <c r="Q3" i="27"/>
  <c r="P3" i="27"/>
  <c r="N3" i="27"/>
  <c r="M3" i="27"/>
  <c r="O3" i="27"/>
  <c r="T4" i="36" l="1"/>
  <c r="T4" i="32"/>
  <c r="W4" i="2"/>
  <c r="V4" i="27"/>
  <c r="E4" i="27"/>
  <c r="U4" i="36" l="1"/>
  <c r="U4" i="32"/>
  <c r="W4" i="27"/>
  <c r="X4" i="2"/>
  <c r="P108" i="23"/>
  <c r="O108" i="23"/>
  <c r="N108" i="23"/>
  <c r="M108" i="23"/>
  <c r="L108" i="23"/>
  <c r="K108" i="23"/>
  <c r="J108" i="23"/>
  <c r="I108" i="23"/>
  <c r="H108" i="23"/>
  <c r="G108" i="23"/>
  <c r="F108" i="23"/>
  <c r="E108" i="23"/>
  <c r="D108" i="23"/>
  <c r="C108" i="23"/>
  <c r="P107" i="23"/>
  <c r="O107" i="23"/>
  <c r="N107" i="23"/>
  <c r="M107" i="23"/>
  <c r="L107" i="23"/>
  <c r="K107" i="23"/>
  <c r="J107" i="23"/>
  <c r="I107" i="23"/>
  <c r="H107" i="23"/>
  <c r="G107" i="23"/>
  <c r="F107" i="23"/>
  <c r="E107" i="23"/>
  <c r="D107" i="23"/>
  <c r="C107" i="23"/>
  <c r="P106" i="23"/>
  <c r="O106" i="23"/>
  <c r="N106" i="23"/>
  <c r="M106" i="23"/>
  <c r="L106" i="23"/>
  <c r="K106" i="23"/>
  <c r="J106" i="23"/>
  <c r="I106" i="23"/>
  <c r="H106" i="23"/>
  <c r="G106" i="23"/>
  <c r="F106" i="23"/>
  <c r="E106" i="23"/>
  <c r="D106" i="23"/>
  <c r="C106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D105" i="23"/>
  <c r="C105" i="23"/>
  <c r="P104" i="23"/>
  <c r="O104" i="23"/>
  <c r="N104" i="23"/>
  <c r="M104" i="23"/>
  <c r="L104" i="23"/>
  <c r="K104" i="23"/>
  <c r="J104" i="23"/>
  <c r="I104" i="23"/>
  <c r="H104" i="23"/>
  <c r="G104" i="23"/>
  <c r="F104" i="23"/>
  <c r="E104" i="23"/>
  <c r="D104" i="23"/>
  <c r="C104" i="23"/>
  <c r="P103" i="23"/>
  <c r="O103" i="23"/>
  <c r="N103" i="23"/>
  <c r="M103" i="23"/>
  <c r="L103" i="23"/>
  <c r="K103" i="23"/>
  <c r="J103" i="23"/>
  <c r="I103" i="23"/>
  <c r="H103" i="23"/>
  <c r="G103" i="23"/>
  <c r="F103" i="23"/>
  <c r="E103" i="23"/>
  <c r="D103" i="23"/>
  <c r="C103" i="23"/>
  <c r="P102" i="23"/>
  <c r="O102" i="23"/>
  <c r="N102" i="23"/>
  <c r="M102" i="23"/>
  <c r="L102" i="23"/>
  <c r="K102" i="23"/>
  <c r="J102" i="23"/>
  <c r="I102" i="23"/>
  <c r="H102" i="23"/>
  <c r="G102" i="23"/>
  <c r="F102" i="23"/>
  <c r="E102" i="23"/>
  <c r="D102" i="23"/>
  <c r="C102" i="23"/>
  <c r="P101" i="23"/>
  <c r="O101" i="23"/>
  <c r="N101" i="23"/>
  <c r="M101" i="23"/>
  <c r="L101" i="23"/>
  <c r="K101" i="23"/>
  <c r="J101" i="23"/>
  <c r="I101" i="23"/>
  <c r="H101" i="23"/>
  <c r="G101" i="23"/>
  <c r="F101" i="23"/>
  <c r="E101" i="23"/>
  <c r="D101" i="23"/>
  <c r="C101" i="23"/>
  <c r="P100" i="23"/>
  <c r="O100" i="23"/>
  <c r="N100" i="23"/>
  <c r="M100" i="23"/>
  <c r="L100" i="23"/>
  <c r="K100" i="23"/>
  <c r="J100" i="23"/>
  <c r="I100" i="23"/>
  <c r="H100" i="23"/>
  <c r="G100" i="23"/>
  <c r="F100" i="23"/>
  <c r="E100" i="23"/>
  <c r="D100" i="23"/>
  <c r="C100" i="23"/>
  <c r="P99" i="23"/>
  <c r="O99" i="23"/>
  <c r="N99" i="23"/>
  <c r="M99" i="23"/>
  <c r="L99" i="23"/>
  <c r="K99" i="23"/>
  <c r="J99" i="23"/>
  <c r="I99" i="23"/>
  <c r="H99" i="23"/>
  <c r="G99" i="23"/>
  <c r="F99" i="23"/>
  <c r="E99" i="23"/>
  <c r="D99" i="23"/>
  <c r="C99" i="23"/>
  <c r="P98" i="23"/>
  <c r="O98" i="23"/>
  <c r="N98" i="23"/>
  <c r="M98" i="23"/>
  <c r="L98" i="23"/>
  <c r="K98" i="23"/>
  <c r="J98" i="23"/>
  <c r="I98" i="23"/>
  <c r="H98" i="23"/>
  <c r="G98" i="23"/>
  <c r="F98" i="23"/>
  <c r="E98" i="23"/>
  <c r="D98" i="23"/>
  <c r="C98" i="23"/>
  <c r="P97" i="23"/>
  <c r="O97" i="23"/>
  <c r="N97" i="23"/>
  <c r="M97" i="23"/>
  <c r="L97" i="23"/>
  <c r="K97" i="23"/>
  <c r="J97" i="23"/>
  <c r="I97" i="23"/>
  <c r="H97" i="23"/>
  <c r="G97" i="23"/>
  <c r="F97" i="23"/>
  <c r="E97" i="23"/>
  <c r="D97" i="23"/>
  <c r="C97" i="23"/>
  <c r="P96" i="23"/>
  <c r="O96" i="23"/>
  <c r="N96" i="23"/>
  <c r="M96" i="23"/>
  <c r="L96" i="23"/>
  <c r="K96" i="23"/>
  <c r="J96" i="23"/>
  <c r="I96" i="23"/>
  <c r="H96" i="23"/>
  <c r="G96" i="23"/>
  <c r="F96" i="23"/>
  <c r="E96" i="23"/>
  <c r="D96" i="23"/>
  <c r="C96" i="23"/>
  <c r="P95" i="23"/>
  <c r="O95" i="23"/>
  <c r="N95" i="23"/>
  <c r="M95" i="23"/>
  <c r="L95" i="23"/>
  <c r="K95" i="23"/>
  <c r="J95" i="23"/>
  <c r="I95" i="23"/>
  <c r="H95" i="23"/>
  <c r="G95" i="23"/>
  <c r="F95" i="23"/>
  <c r="E95" i="23"/>
  <c r="D95" i="23"/>
  <c r="C95" i="23"/>
  <c r="P94" i="23"/>
  <c r="O94" i="23"/>
  <c r="N94" i="23"/>
  <c r="M94" i="23"/>
  <c r="L94" i="23"/>
  <c r="K94" i="23"/>
  <c r="J94" i="23"/>
  <c r="I94" i="23"/>
  <c r="H94" i="23"/>
  <c r="G94" i="23"/>
  <c r="F94" i="23"/>
  <c r="E94" i="23"/>
  <c r="D94" i="23"/>
  <c r="C94" i="23"/>
  <c r="P93" i="23"/>
  <c r="O93" i="23"/>
  <c r="N93" i="23"/>
  <c r="M93" i="23"/>
  <c r="L93" i="23"/>
  <c r="K93" i="23"/>
  <c r="J93" i="23"/>
  <c r="I93" i="23"/>
  <c r="H93" i="23"/>
  <c r="G93" i="23"/>
  <c r="F93" i="23"/>
  <c r="E93" i="23"/>
  <c r="D93" i="23"/>
  <c r="C93" i="23"/>
  <c r="P92" i="23"/>
  <c r="O92" i="23"/>
  <c r="N92" i="23"/>
  <c r="M92" i="23"/>
  <c r="L92" i="23"/>
  <c r="K92" i="23"/>
  <c r="J92" i="23"/>
  <c r="I92" i="23"/>
  <c r="H92" i="23"/>
  <c r="G92" i="23"/>
  <c r="F92" i="23"/>
  <c r="E92" i="23"/>
  <c r="D92" i="23"/>
  <c r="C92" i="23"/>
  <c r="P91" i="23"/>
  <c r="O91" i="23"/>
  <c r="N91" i="23"/>
  <c r="M91" i="23"/>
  <c r="L91" i="23"/>
  <c r="K91" i="23"/>
  <c r="J91" i="23"/>
  <c r="I91" i="23"/>
  <c r="H91" i="23"/>
  <c r="G91" i="23"/>
  <c r="F91" i="23"/>
  <c r="E91" i="23"/>
  <c r="D91" i="23"/>
  <c r="C91" i="23"/>
  <c r="P90" i="23"/>
  <c r="O90" i="23"/>
  <c r="N90" i="23"/>
  <c r="M90" i="23"/>
  <c r="L90" i="23"/>
  <c r="K90" i="23"/>
  <c r="J90" i="23"/>
  <c r="I90" i="23"/>
  <c r="H90" i="23"/>
  <c r="G90" i="23"/>
  <c r="F90" i="23"/>
  <c r="E90" i="23"/>
  <c r="D90" i="23"/>
  <c r="C90" i="23"/>
  <c r="P89" i="23"/>
  <c r="O89" i="23"/>
  <c r="N89" i="23"/>
  <c r="M89" i="23"/>
  <c r="L89" i="23"/>
  <c r="K89" i="23"/>
  <c r="J89" i="23"/>
  <c r="I89" i="23"/>
  <c r="H89" i="23"/>
  <c r="G89" i="23"/>
  <c r="F89" i="23"/>
  <c r="E89" i="23"/>
  <c r="D89" i="23"/>
  <c r="C89" i="23"/>
  <c r="P88" i="23"/>
  <c r="O88" i="23"/>
  <c r="N88" i="23"/>
  <c r="M88" i="23"/>
  <c r="L88" i="23"/>
  <c r="K88" i="23"/>
  <c r="J88" i="23"/>
  <c r="I88" i="23"/>
  <c r="H88" i="23"/>
  <c r="G88" i="23"/>
  <c r="F88" i="23"/>
  <c r="E88" i="23"/>
  <c r="D88" i="23"/>
  <c r="C88" i="23"/>
  <c r="P87" i="23"/>
  <c r="O87" i="23"/>
  <c r="N87" i="23"/>
  <c r="M87" i="23"/>
  <c r="L87" i="23"/>
  <c r="K87" i="23"/>
  <c r="J87" i="23"/>
  <c r="I87" i="23"/>
  <c r="H87" i="23"/>
  <c r="G87" i="23"/>
  <c r="F87" i="23"/>
  <c r="E87" i="23"/>
  <c r="D87" i="23"/>
  <c r="C87" i="23"/>
  <c r="P86" i="23"/>
  <c r="O86" i="23"/>
  <c r="N86" i="23"/>
  <c r="M86" i="23"/>
  <c r="L86" i="23"/>
  <c r="K86" i="23"/>
  <c r="J86" i="23"/>
  <c r="I86" i="23"/>
  <c r="H86" i="23"/>
  <c r="G86" i="23"/>
  <c r="F86" i="23"/>
  <c r="E86" i="23"/>
  <c r="D86" i="23"/>
  <c r="C86" i="23"/>
  <c r="P85" i="23"/>
  <c r="O85" i="23"/>
  <c r="N85" i="23"/>
  <c r="M85" i="23"/>
  <c r="L85" i="23"/>
  <c r="K85" i="23"/>
  <c r="J85" i="23"/>
  <c r="I85" i="23"/>
  <c r="H85" i="23"/>
  <c r="G85" i="23"/>
  <c r="F85" i="23"/>
  <c r="E85" i="23"/>
  <c r="D85" i="23"/>
  <c r="C85" i="23"/>
  <c r="P84" i="23"/>
  <c r="O84" i="23"/>
  <c r="N84" i="23"/>
  <c r="M84" i="23"/>
  <c r="L84" i="23"/>
  <c r="K84" i="23"/>
  <c r="J84" i="23"/>
  <c r="I84" i="23"/>
  <c r="H84" i="23"/>
  <c r="G84" i="23"/>
  <c r="F84" i="23"/>
  <c r="E84" i="23"/>
  <c r="D84" i="23"/>
  <c r="C84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D83" i="23"/>
  <c r="C83" i="23"/>
  <c r="P82" i="23"/>
  <c r="O82" i="23"/>
  <c r="N82" i="23"/>
  <c r="M82" i="23"/>
  <c r="L82" i="23"/>
  <c r="K82" i="23"/>
  <c r="J82" i="23"/>
  <c r="I82" i="23"/>
  <c r="H82" i="23"/>
  <c r="G82" i="23"/>
  <c r="F82" i="23"/>
  <c r="E82" i="23"/>
  <c r="D82" i="23"/>
  <c r="C82" i="23"/>
  <c r="P81" i="23"/>
  <c r="O81" i="23"/>
  <c r="N81" i="23"/>
  <c r="M81" i="23"/>
  <c r="L81" i="23"/>
  <c r="K81" i="23"/>
  <c r="J81" i="23"/>
  <c r="I81" i="23"/>
  <c r="H81" i="23"/>
  <c r="G81" i="23"/>
  <c r="F81" i="23"/>
  <c r="E81" i="23"/>
  <c r="D81" i="23"/>
  <c r="C81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D80" i="23"/>
  <c r="C80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P78" i="23"/>
  <c r="O78" i="23"/>
  <c r="N78" i="23"/>
  <c r="M78" i="23"/>
  <c r="L78" i="23"/>
  <c r="K78" i="23"/>
  <c r="J78" i="23"/>
  <c r="I78" i="23"/>
  <c r="H78" i="23"/>
  <c r="G78" i="23"/>
  <c r="F78" i="23"/>
  <c r="E78" i="23"/>
  <c r="D78" i="23"/>
  <c r="C78" i="23"/>
  <c r="P77" i="23"/>
  <c r="O77" i="23"/>
  <c r="N77" i="23"/>
  <c r="M77" i="23"/>
  <c r="L77" i="23"/>
  <c r="K77" i="23"/>
  <c r="J77" i="23"/>
  <c r="I77" i="23"/>
  <c r="H77" i="23"/>
  <c r="G77" i="23"/>
  <c r="F77" i="23"/>
  <c r="E77" i="23"/>
  <c r="D77" i="23"/>
  <c r="C77" i="23"/>
  <c r="P76" i="23"/>
  <c r="O76" i="23"/>
  <c r="N76" i="23"/>
  <c r="M76" i="23"/>
  <c r="L76" i="23"/>
  <c r="K76" i="23"/>
  <c r="J76" i="23"/>
  <c r="I76" i="23"/>
  <c r="H76" i="23"/>
  <c r="G76" i="23"/>
  <c r="F76" i="23"/>
  <c r="E76" i="23"/>
  <c r="D76" i="23"/>
  <c r="C76" i="23"/>
  <c r="P75" i="23"/>
  <c r="O75" i="23"/>
  <c r="N75" i="23"/>
  <c r="M75" i="23"/>
  <c r="L75" i="23"/>
  <c r="K75" i="23"/>
  <c r="J75" i="23"/>
  <c r="I75" i="23"/>
  <c r="H75" i="23"/>
  <c r="G75" i="23"/>
  <c r="F75" i="23"/>
  <c r="E75" i="23"/>
  <c r="D75" i="23"/>
  <c r="C75" i="23"/>
  <c r="P74" i="23"/>
  <c r="O74" i="23"/>
  <c r="N74" i="23"/>
  <c r="M74" i="23"/>
  <c r="L74" i="23"/>
  <c r="K74" i="23"/>
  <c r="J74" i="23"/>
  <c r="I74" i="23"/>
  <c r="H74" i="23"/>
  <c r="G74" i="23"/>
  <c r="F74" i="23"/>
  <c r="E74" i="23"/>
  <c r="D74" i="23"/>
  <c r="C74" i="23"/>
  <c r="P73" i="23"/>
  <c r="O73" i="23"/>
  <c r="N73" i="23"/>
  <c r="M73" i="23"/>
  <c r="L73" i="23"/>
  <c r="K73" i="23"/>
  <c r="J73" i="23"/>
  <c r="I73" i="23"/>
  <c r="H73" i="23"/>
  <c r="G73" i="23"/>
  <c r="F73" i="23"/>
  <c r="E73" i="23"/>
  <c r="D73" i="23"/>
  <c r="C73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D72" i="23"/>
  <c r="C72" i="23"/>
  <c r="P71" i="23"/>
  <c r="O71" i="23"/>
  <c r="N71" i="23"/>
  <c r="M71" i="23"/>
  <c r="L71" i="23"/>
  <c r="K71" i="23"/>
  <c r="J71" i="23"/>
  <c r="I71" i="23"/>
  <c r="H71" i="23"/>
  <c r="G71" i="23"/>
  <c r="F71" i="23"/>
  <c r="E71" i="23"/>
  <c r="D71" i="23"/>
  <c r="C71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P69" i="23"/>
  <c r="O69" i="23"/>
  <c r="N69" i="23"/>
  <c r="M69" i="23"/>
  <c r="L69" i="23"/>
  <c r="K69" i="23"/>
  <c r="J69" i="23"/>
  <c r="I69" i="23"/>
  <c r="H69" i="23"/>
  <c r="G69" i="23"/>
  <c r="F69" i="23"/>
  <c r="E69" i="23"/>
  <c r="D69" i="23"/>
  <c r="C69" i="23"/>
  <c r="P68" i="23"/>
  <c r="O68" i="23"/>
  <c r="N68" i="23"/>
  <c r="M68" i="23"/>
  <c r="L68" i="23"/>
  <c r="K68" i="23"/>
  <c r="J68" i="23"/>
  <c r="I68" i="23"/>
  <c r="H68" i="23"/>
  <c r="G68" i="23"/>
  <c r="F68" i="23"/>
  <c r="E68" i="23"/>
  <c r="D68" i="23"/>
  <c r="C68" i="23"/>
  <c r="P67" i="23"/>
  <c r="O67" i="23"/>
  <c r="N67" i="23"/>
  <c r="M67" i="23"/>
  <c r="L67" i="23"/>
  <c r="K67" i="23"/>
  <c r="J67" i="23"/>
  <c r="I67" i="23"/>
  <c r="H67" i="23"/>
  <c r="G67" i="23"/>
  <c r="F67" i="23"/>
  <c r="E67" i="23"/>
  <c r="D67" i="23"/>
  <c r="C67" i="23"/>
  <c r="P66" i="23"/>
  <c r="O66" i="23"/>
  <c r="N66" i="23"/>
  <c r="M66" i="23"/>
  <c r="L66" i="23"/>
  <c r="K66" i="23"/>
  <c r="J66" i="23"/>
  <c r="I66" i="23"/>
  <c r="H66" i="23"/>
  <c r="G66" i="23"/>
  <c r="F66" i="23"/>
  <c r="E66" i="23"/>
  <c r="D66" i="23"/>
  <c r="C66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D65" i="23"/>
  <c r="C65" i="23"/>
  <c r="P64" i="23"/>
  <c r="O64" i="23"/>
  <c r="N64" i="23"/>
  <c r="M64" i="23"/>
  <c r="L64" i="23"/>
  <c r="K64" i="23"/>
  <c r="J64" i="23"/>
  <c r="I64" i="23"/>
  <c r="H64" i="23"/>
  <c r="G64" i="23"/>
  <c r="F64" i="23"/>
  <c r="E64" i="23"/>
  <c r="D64" i="23"/>
  <c r="C64" i="23"/>
  <c r="P63" i="23"/>
  <c r="O63" i="23"/>
  <c r="N63" i="23"/>
  <c r="M63" i="23"/>
  <c r="L63" i="23"/>
  <c r="K63" i="23"/>
  <c r="J63" i="23"/>
  <c r="I63" i="23"/>
  <c r="H63" i="23"/>
  <c r="G63" i="23"/>
  <c r="F63" i="23"/>
  <c r="E63" i="23"/>
  <c r="D63" i="23"/>
  <c r="C63" i="23"/>
  <c r="P62" i="23"/>
  <c r="O62" i="23"/>
  <c r="N62" i="23"/>
  <c r="M62" i="23"/>
  <c r="L62" i="23"/>
  <c r="K62" i="23"/>
  <c r="J62" i="23"/>
  <c r="I62" i="23"/>
  <c r="H62" i="23"/>
  <c r="G62" i="23"/>
  <c r="F62" i="23"/>
  <c r="E62" i="23"/>
  <c r="D62" i="23"/>
  <c r="C62" i="23"/>
  <c r="P61" i="23"/>
  <c r="O61" i="23"/>
  <c r="N61" i="23"/>
  <c r="M61" i="23"/>
  <c r="L61" i="23"/>
  <c r="K61" i="23"/>
  <c r="J61" i="23"/>
  <c r="I61" i="23"/>
  <c r="H61" i="23"/>
  <c r="G61" i="23"/>
  <c r="F61" i="23"/>
  <c r="E61" i="23"/>
  <c r="D61" i="23"/>
  <c r="C61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P59" i="23"/>
  <c r="O59" i="23"/>
  <c r="N59" i="23"/>
  <c r="M59" i="23"/>
  <c r="L59" i="23"/>
  <c r="K59" i="23"/>
  <c r="J59" i="23"/>
  <c r="I59" i="23"/>
  <c r="H59" i="23"/>
  <c r="G59" i="23"/>
  <c r="F59" i="23"/>
  <c r="E59" i="23"/>
  <c r="D59" i="23"/>
  <c r="C59" i="23"/>
  <c r="P58" i="23"/>
  <c r="O58" i="23"/>
  <c r="N58" i="23"/>
  <c r="M58" i="23"/>
  <c r="L58" i="23"/>
  <c r="K58" i="23"/>
  <c r="J58" i="23"/>
  <c r="I58" i="23"/>
  <c r="H58" i="23"/>
  <c r="G58" i="23"/>
  <c r="F58" i="23"/>
  <c r="E58" i="23"/>
  <c r="D58" i="23"/>
  <c r="C58" i="23"/>
  <c r="P57" i="23"/>
  <c r="O57" i="23"/>
  <c r="N57" i="23"/>
  <c r="M57" i="23"/>
  <c r="L57" i="23"/>
  <c r="K57" i="23"/>
  <c r="J57" i="23"/>
  <c r="I57" i="23"/>
  <c r="H57" i="23"/>
  <c r="G57" i="23"/>
  <c r="F57" i="23"/>
  <c r="E57" i="23"/>
  <c r="D57" i="23"/>
  <c r="C57" i="23"/>
  <c r="P56" i="23"/>
  <c r="O56" i="23"/>
  <c r="N56" i="23"/>
  <c r="M56" i="23"/>
  <c r="L56" i="23"/>
  <c r="K56" i="23"/>
  <c r="J56" i="23"/>
  <c r="I56" i="23"/>
  <c r="H56" i="23"/>
  <c r="G56" i="23"/>
  <c r="F56" i="23"/>
  <c r="E56" i="23"/>
  <c r="D56" i="23"/>
  <c r="C56" i="23"/>
  <c r="P55" i="23"/>
  <c r="O55" i="23"/>
  <c r="N55" i="23"/>
  <c r="M55" i="23"/>
  <c r="L55" i="23"/>
  <c r="K55" i="23"/>
  <c r="J55" i="23"/>
  <c r="I55" i="23"/>
  <c r="H55" i="23"/>
  <c r="G55" i="23"/>
  <c r="F55" i="23"/>
  <c r="E55" i="23"/>
  <c r="D55" i="23"/>
  <c r="C55" i="23"/>
  <c r="P54" i="23"/>
  <c r="O54" i="23"/>
  <c r="N54" i="23"/>
  <c r="M54" i="23"/>
  <c r="L54" i="23"/>
  <c r="K54" i="23"/>
  <c r="J54" i="23"/>
  <c r="I54" i="23"/>
  <c r="H54" i="23"/>
  <c r="G54" i="23"/>
  <c r="F54" i="23"/>
  <c r="E54" i="23"/>
  <c r="D54" i="23"/>
  <c r="C54" i="23"/>
  <c r="P53" i="23"/>
  <c r="O53" i="23"/>
  <c r="N53" i="23"/>
  <c r="M53" i="23"/>
  <c r="L53" i="23"/>
  <c r="K53" i="23"/>
  <c r="J53" i="23"/>
  <c r="I53" i="23"/>
  <c r="H53" i="23"/>
  <c r="G53" i="23"/>
  <c r="F53" i="23"/>
  <c r="E53" i="23"/>
  <c r="D53" i="23"/>
  <c r="C53" i="23"/>
  <c r="P52" i="23"/>
  <c r="O52" i="23"/>
  <c r="N52" i="23"/>
  <c r="M52" i="23"/>
  <c r="L52" i="23"/>
  <c r="K52" i="23"/>
  <c r="J52" i="23"/>
  <c r="I52" i="23"/>
  <c r="H52" i="23"/>
  <c r="G52" i="23"/>
  <c r="F52" i="23"/>
  <c r="E52" i="23"/>
  <c r="D52" i="23"/>
  <c r="C52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D51" i="23"/>
  <c r="C51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P49" i="23"/>
  <c r="O49" i="23"/>
  <c r="N49" i="23"/>
  <c r="M49" i="23"/>
  <c r="L49" i="23"/>
  <c r="K49" i="23"/>
  <c r="J49" i="23"/>
  <c r="I49" i="23"/>
  <c r="H49" i="23"/>
  <c r="G49" i="23"/>
  <c r="F49" i="23"/>
  <c r="E49" i="23"/>
  <c r="D49" i="23"/>
  <c r="C49" i="23"/>
  <c r="P48" i="23"/>
  <c r="O48" i="23"/>
  <c r="N48" i="23"/>
  <c r="M48" i="23"/>
  <c r="L48" i="23"/>
  <c r="K48" i="23"/>
  <c r="J48" i="23"/>
  <c r="I48" i="23"/>
  <c r="H48" i="23"/>
  <c r="G48" i="23"/>
  <c r="F48" i="23"/>
  <c r="E48" i="23"/>
  <c r="D48" i="23"/>
  <c r="C48" i="23"/>
  <c r="P47" i="23"/>
  <c r="O47" i="23"/>
  <c r="N47" i="23"/>
  <c r="M47" i="23"/>
  <c r="L47" i="23"/>
  <c r="K47" i="23"/>
  <c r="J47" i="23"/>
  <c r="I47" i="23"/>
  <c r="H47" i="23"/>
  <c r="G47" i="23"/>
  <c r="F47" i="23"/>
  <c r="E47" i="23"/>
  <c r="D47" i="23"/>
  <c r="C47" i="23"/>
  <c r="P46" i="23"/>
  <c r="O46" i="23"/>
  <c r="N46" i="23"/>
  <c r="M46" i="23"/>
  <c r="L46" i="23"/>
  <c r="K46" i="23"/>
  <c r="J46" i="23"/>
  <c r="I46" i="23"/>
  <c r="H46" i="23"/>
  <c r="G46" i="23"/>
  <c r="F46" i="23"/>
  <c r="E46" i="23"/>
  <c r="D46" i="23"/>
  <c r="C46" i="23"/>
  <c r="P45" i="23"/>
  <c r="O45" i="23"/>
  <c r="N45" i="23"/>
  <c r="M45" i="23"/>
  <c r="L45" i="23"/>
  <c r="K45" i="23"/>
  <c r="J45" i="23"/>
  <c r="I45" i="23"/>
  <c r="H45" i="23"/>
  <c r="G45" i="23"/>
  <c r="F45" i="23"/>
  <c r="E45" i="23"/>
  <c r="D45" i="23"/>
  <c r="C45" i="23"/>
  <c r="P44" i="23"/>
  <c r="O44" i="23"/>
  <c r="N44" i="23"/>
  <c r="M44" i="23"/>
  <c r="L44" i="23"/>
  <c r="K44" i="23"/>
  <c r="J44" i="23"/>
  <c r="I44" i="23"/>
  <c r="H44" i="23"/>
  <c r="G44" i="23"/>
  <c r="F44" i="23"/>
  <c r="E44" i="23"/>
  <c r="D44" i="23"/>
  <c r="C44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D43" i="23"/>
  <c r="C43" i="23"/>
  <c r="P42" i="23"/>
  <c r="O42" i="23"/>
  <c r="N42" i="23"/>
  <c r="M42" i="23"/>
  <c r="L42" i="23"/>
  <c r="K42" i="23"/>
  <c r="J42" i="23"/>
  <c r="I42" i="23"/>
  <c r="H42" i="23"/>
  <c r="G42" i="23"/>
  <c r="F42" i="23"/>
  <c r="E42" i="23"/>
  <c r="D42" i="23"/>
  <c r="C42" i="23"/>
  <c r="P41" i="23"/>
  <c r="O41" i="23"/>
  <c r="N41" i="23"/>
  <c r="M41" i="23"/>
  <c r="L41" i="23"/>
  <c r="K41" i="23"/>
  <c r="J41" i="23"/>
  <c r="I41" i="23"/>
  <c r="H41" i="23"/>
  <c r="G41" i="23"/>
  <c r="F41" i="23"/>
  <c r="E41" i="23"/>
  <c r="D41" i="23"/>
  <c r="C41" i="23"/>
  <c r="P40" i="23"/>
  <c r="O40" i="23"/>
  <c r="N40" i="23"/>
  <c r="M40" i="23"/>
  <c r="L40" i="23"/>
  <c r="K40" i="23"/>
  <c r="J40" i="23"/>
  <c r="I40" i="23"/>
  <c r="H40" i="23"/>
  <c r="G40" i="23"/>
  <c r="F40" i="23"/>
  <c r="E40" i="23"/>
  <c r="D40" i="23"/>
  <c r="C40" i="23"/>
  <c r="P39" i="23"/>
  <c r="O39" i="23"/>
  <c r="N39" i="23"/>
  <c r="M39" i="23"/>
  <c r="L39" i="23"/>
  <c r="K39" i="23"/>
  <c r="J39" i="23"/>
  <c r="I39" i="23"/>
  <c r="H39" i="23"/>
  <c r="G39" i="23"/>
  <c r="F39" i="23"/>
  <c r="E39" i="23"/>
  <c r="D39" i="23"/>
  <c r="C39" i="23"/>
  <c r="P38" i="23"/>
  <c r="O38" i="23"/>
  <c r="N38" i="23"/>
  <c r="M38" i="23"/>
  <c r="L38" i="23"/>
  <c r="K38" i="23"/>
  <c r="J38" i="23"/>
  <c r="I38" i="23"/>
  <c r="H38" i="23"/>
  <c r="G38" i="23"/>
  <c r="F38" i="23"/>
  <c r="E38" i="23"/>
  <c r="D38" i="23"/>
  <c r="C38" i="23"/>
  <c r="P37" i="23"/>
  <c r="O37" i="23"/>
  <c r="N37" i="23"/>
  <c r="M37" i="23"/>
  <c r="L37" i="23"/>
  <c r="K37" i="23"/>
  <c r="J37" i="23"/>
  <c r="I37" i="23"/>
  <c r="H37" i="23"/>
  <c r="G37" i="23"/>
  <c r="F37" i="23"/>
  <c r="E37" i="23"/>
  <c r="D37" i="23"/>
  <c r="C37" i="23"/>
  <c r="P36" i="23"/>
  <c r="O36" i="23"/>
  <c r="N36" i="23"/>
  <c r="M36" i="23"/>
  <c r="L36" i="23"/>
  <c r="K36" i="23"/>
  <c r="J36" i="23"/>
  <c r="I36" i="23"/>
  <c r="H36" i="23"/>
  <c r="G36" i="23"/>
  <c r="F36" i="23"/>
  <c r="E36" i="23"/>
  <c r="D36" i="23"/>
  <c r="C36" i="23"/>
  <c r="P35" i="23"/>
  <c r="O35" i="23"/>
  <c r="N35" i="23"/>
  <c r="M35" i="23"/>
  <c r="L35" i="23"/>
  <c r="K35" i="23"/>
  <c r="J35" i="23"/>
  <c r="I35" i="23"/>
  <c r="H35" i="23"/>
  <c r="G35" i="23"/>
  <c r="F35" i="23"/>
  <c r="E35" i="23"/>
  <c r="D35" i="23"/>
  <c r="C35" i="23"/>
  <c r="P34" i="23"/>
  <c r="O34" i="23"/>
  <c r="N34" i="23"/>
  <c r="M34" i="23"/>
  <c r="L34" i="23"/>
  <c r="K34" i="23"/>
  <c r="J34" i="23"/>
  <c r="I34" i="23"/>
  <c r="H34" i="23"/>
  <c r="G34" i="23"/>
  <c r="F34" i="23"/>
  <c r="E34" i="23"/>
  <c r="D34" i="23"/>
  <c r="C34" i="23"/>
  <c r="P33" i="23"/>
  <c r="O33" i="23"/>
  <c r="N33" i="23"/>
  <c r="M33" i="23"/>
  <c r="L33" i="23"/>
  <c r="K33" i="23"/>
  <c r="J33" i="23"/>
  <c r="I33" i="23"/>
  <c r="H33" i="23"/>
  <c r="G33" i="23"/>
  <c r="F33" i="23"/>
  <c r="E33" i="23"/>
  <c r="D33" i="23"/>
  <c r="C33" i="23"/>
  <c r="P32" i="23"/>
  <c r="O32" i="23"/>
  <c r="N32" i="23"/>
  <c r="M32" i="23"/>
  <c r="L32" i="23"/>
  <c r="K32" i="23"/>
  <c r="J32" i="23"/>
  <c r="I32" i="23"/>
  <c r="H32" i="23"/>
  <c r="G32" i="23"/>
  <c r="F32" i="23"/>
  <c r="E32" i="23"/>
  <c r="D32" i="23"/>
  <c r="C32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D31" i="23"/>
  <c r="C31" i="23"/>
  <c r="P30" i="23"/>
  <c r="O30" i="23"/>
  <c r="N30" i="23"/>
  <c r="M30" i="23"/>
  <c r="L30" i="23"/>
  <c r="K30" i="23"/>
  <c r="J30" i="23"/>
  <c r="I30" i="23"/>
  <c r="H30" i="23"/>
  <c r="G30" i="23"/>
  <c r="F30" i="23"/>
  <c r="E30" i="23"/>
  <c r="D30" i="23"/>
  <c r="C30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P28" i="23"/>
  <c r="O28" i="23"/>
  <c r="N28" i="23"/>
  <c r="M28" i="23"/>
  <c r="L28" i="23"/>
  <c r="K28" i="23"/>
  <c r="J28" i="23"/>
  <c r="I28" i="23"/>
  <c r="H28" i="23"/>
  <c r="G28" i="23"/>
  <c r="F28" i="23"/>
  <c r="E28" i="23"/>
  <c r="D28" i="23"/>
  <c r="C28" i="23"/>
  <c r="P27" i="23"/>
  <c r="O27" i="23"/>
  <c r="N27" i="23"/>
  <c r="M27" i="23"/>
  <c r="L27" i="23"/>
  <c r="K27" i="23"/>
  <c r="J27" i="23"/>
  <c r="I27" i="23"/>
  <c r="H27" i="23"/>
  <c r="G27" i="23"/>
  <c r="F27" i="23"/>
  <c r="E27" i="23"/>
  <c r="D27" i="23"/>
  <c r="C27" i="23"/>
  <c r="P26" i="23"/>
  <c r="O26" i="23"/>
  <c r="N26" i="23"/>
  <c r="M26" i="23"/>
  <c r="L26" i="23"/>
  <c r="K26" i="23"/>
  <c r="J26" i="23"/>
  <c r="I26" i="23"/>
  <c r="H26" i="23"/>
  <c r="G26" i="23"/>
  <c r="F26" i="23"/>
  <c r="E26" i="23"/>
  <c r="D26" i="23"/>
  <c r="C26" i="23"/>
  <c r="P25" i="23"/>
  <c r="O25" i="23"/>
  <c r="N25" i="23"/>
  <c r="M25" i="23"/>
  <c r="L25" i="23"/>
  <c r="K25" i="23"/>
  <c r="J25" i="23"/>
  <c r="I25" i="23"/>
  <c r="H25" i="23"/>
  <c r="G25" i="23"/>
  <c r="F25" i="23"/>
  <c r="E25" i="23"/>
  <c r="D25" i="23"/>
  <c r="C25" i="23"/>
  <c r="P24" i="23"/>
  <c r="O24" i="23"/>
  <c r="N24" i="23"/>
  <c r="M24" i="23"/>
  <c r="L24" i="23"/>
  <c r="K24" i="23"/>
  <c r="J24" i="23"/>
  <c r="I24" i="23"/>
  <c r="H24" i="23"/>
  <c r="G24" i="23"/>
  <c r="F24" i="23"/>
  <c r="E24" i="23"/>
  <c r="D24" i="23"/>
  <c r="C24" i="23"/>
  <c r="P23" i="23"/>
  <c r="O23" i="23"/>
  <c r="N23" i="23"/>
  <c r="M23" i="23"/>
  <c r="L23" i="23"/>
  <c r="K23" i="23"/>
  <c r="J23" i="23"/>
  <c r="I23" i="23"/>
  <c r="H23" i="23"/>
  <c r="G23" i="23"/>
  <c r="F23" i="23"/>
  <c r="E23" i="23"/>
  <c r="D23" i="23"/>
  <c r="C23" i="23"/>
  <c r="P22" i="23"/>
  <c r="O22" i="23"/>
  <c r="N22" i="23"/>
  <c r="M22" i="23"/>
  <c r="L22" i="23"/>
  <c r="K22" i="23"/>
  <c r="J22" i="23"/>
  <c r="I22" i="23"/>
  <c r="H22" i="23"/>
  <c r="G22" i="23"/>
  <c r="F22" i="23"/>
  <c r="E22" i="23"/>
  <c r="D22" i="23"/>
  <c r="C22" i="23"/>
  <c r="P21" i="23"/>
  <c r="O21" i="23"/>
  <c r="N21" i="23"/>
  <c r="M21" i="23"/>
  <c r="L21" i="23"/>
  <c r="K21" i="23"/>
  <c r="J21" i="23"/>
  <c r="I21" i="23"/>
  <c r="H21" i="23"/>
  <c r="G21" i="23"/>
  <c r="F21" i="23"/>
  <c r="E21" i="23"/>
  <c r="D21" i="23"/>
  <c r="C21" i="23"/>
  <c r="P20" i="23"/>
  <c r="O20" i="23"/>
  <c r="N20" i="23"/>
  <c r="M20" i="23"/>
  <c r="L20" i="23"/>
  <c r="K20" i="23"/>
  <c r="J20" i="23"/>
  <c r="I20" i="23"/>
  <c r="H20" i="23"/>
  <c r="G20" i="23"/>
  <c r="F20" i="23"/>
  <c r="E20" i="23"/>
  <c r="D20" i="23"/>
  <c r="C20" i="23"/>
  <c r="P19" i="23"/>
  <c r="O19" i="23"/>
  <c r="N19" i="23"/>
  <c r="M19" i="23"/>
  <c r="L19" i="23"/>
  <c r="K19" i="23"/>
  <c r="J19" i="23"/>
  <c r="I19" i="23"/>
  <c r="H19" i="23"/>
  <c r="G19" i="23"/>
  <c r="F19" i="23"/>
  <c r="E19" i="23"/>
  <c r="D19" i="23"/>
  <c r="C19" i="23"/>
  <c r="P18" i="23"/>
  <c r="O18" i="23"/>
  <c r="N18" i="23"/>
  <c r="M18" i="23"/>
  <c r="L18" i="23"/>
  <c r="K18" i="23"/>
  <c r="J18" i="23"/>
  <c r="I18" i="23"/>
  <c r="H18" i="23"/>
  <c r="G18" i="23"/>
  <c r="F18" i="23"/>
  <c r="E18" i="23"/>
  <c r="D18" i="23"/>
  <c r="C18" i="23"/>
  <c r="P17" i="23"/>
  <c r="O17" i="23"/>
  <c r="N17" i="23"/>
  <c r="M17" i="23"/>
  <c r="L17" i="23"/>
  <c r="K17" i="23"/>
  <c r="J17" i="23"/>
  <c r="I17" i="23"/>
  <c r="H17" i="23"/>
  <c r="G17" i="23"/>
  <c r="F17" i="23"/>
  <c r="E17" i="23"/>
  <c r="D17" i="23"/>
  <c r="C17" i="23"/>
  <c r="P16" i="23"/>
  <c r="O16" i="23"/>
  <c r="N16" i="23"/>
  <c r="M16" i="23"/>
  <c r="L16" i="23"/>
  <c r="K16" i="23"/>
  <c r="J16" i="23"/>
  <c r="I16" i="23"/>
  <c r="H16" i="23"/>
  <c r="G16" i="23"/>
  <c r="F16" i="23"/>
  <c r="E16" i="23"/>
  <c r="D16" i="23"/>
  <c r="C16" i="23"/>
  <c r="P15" i="23"/>
  <c r="O15" i="23"/>
  <c r="N15" i="23"/>
  <c r="M15" i="23"/>
  <c r="L15" i="23"/>
  <c r="K15" i="23"/>
  <c r="J15" i="23"/>
  <c r="I15" i="23"/>
  <c r="H15" i="23"/>
  <c r="G15" i="23"/>
  <c r="F15" i="23"/>
  <c r="E15" i="23"/>
  <c r="D15" i="23"/>
  <c r="C15" i="23"/>
  <c r="P14" i="23"/>
  <c r="O14" i="23"/>
  <c r="N14" i="23"/>
  <c r="M14" i="23"/>
  <c r="L14" i="23"/>
  <c r="K14" i="23"/>
  <c r="J14" i="23"/>
  <c r="I14" i="23"/>
  <c r="H14" i="23"/>
  <c r="G14" i="23"/>
  <c r="F14" i="23"/>
  <c r="E14" i="23"/>
  <c r="D14" i="23"/>
  <c r="C14" i="23"/>
  <c r="P13" i="23"/>
  <c r="O13" i="23"/>
  <c r="N13" i="23"/>
  <c r="M13" i="23"/>
  <c r="L13" i="23"/>
  <c r="K13" i="23"/>
  <c r="J13" i="23"/>
  <c r="I13" i="23"/>
  <c r="H13" i="23"/>
  <c r="G13" i="23"/>
  <c r="F13" i="23"/>
  <c r="E13" i="23"/>
  <c r="D13" i="23"/>
  <c r="C13" i="23"/>
  <c r="P12" i="23"/>
  <c r="O12" i="23"/>
  <c r="N12" i="23"/>
  <c r="M12" i="23"/>
  <c r="L12" i="23"/>
  <c r="K12" i="23"/>
  <c r="J12" i="23"/>
  <c r="I12" i="23"/>
  <c r="H12" i="23"/>
  <c r="G12" i="23"/>
  <c r="F12" i="23"/>
  <c r="E12" i="23"/>
  <c r="D12" i="23"/>
  <c r="C12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D10" i="23"/>
  <c r="C10" i="23"/>
  <c r="P9" i="23"/>
  <c r="O9" i="23"/>
  <c r="N9" i="23"/>
  <c r="M9" i="23"/>
  <c r="L9" i="23"/>
  <c r="K9" i="23"/>
  <c r="J9" i="23"/>
  <c r="I9" i="23"/>
  <c r="H9" i="23"/>
  <c r="G9" i="23"/>
  <c r="F9" i="23"/>
  <c r="E9" i="23"/>
  <c r="D9" i="23"/>
  <c r="C9" i="23"/>
  <c r="P8" i="23"/>
  <c r="O8" i="23"/>
  <c r="N8" i="23"/>
  <c r="M8" i="23"/>
  <c r="L8" i="23"/>
  <c r="K8" i="23"/>
  <c r="J8" i="23"/>
  <c r="I8" i="23"/>
  <c r="H8" i="23"/>
  <c r="G8" i="23"/>
  <c r="F8" i="23"/>
  <c r="E8" i="23"/>
  <c r="D8" i="23"/>
  <c r="C8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P6" i="23"/>
  <c r="O6" i="23"/>
  <c r="N6" i="23"/>
  <c r="M6" i="23"/>
  <c r="L6" i="23"/>
  <c r="K6" i="23"/>
  <c r="J6" i="23"/>
  <c r="I6" i="23"/>
  <c r="H6" i="23"/>
  <c r="G6" i="23"/>
  <c r="F6" i="23"/>
  <c r="E6" i="23"/>
  <c r="D6" i="23"/>
  <c r="C6" i="23"/>
  <c r="P5" i="23"/>
  <c r="O5" i="23"/>
  <c r="N5" i="23"/>
  <c r="M5" i="23"/>
  <c r="L5" i="23"/>
  <c r="K5" i="23"/>
  <c r="J5" i="23"/>
  <c r="I5" i="23"/>
  <c r="H5" i="23"/>
  <c r="G5" i="23"/>
  <c r="F5" i="23"/>
  <c r="E5" i="23"/>
  <c r="D5" i="23"/>
  <c r="C5" i="23"/>
  <c r="P4" i="23"/>
  <c r="O4" i="23"/>
  <c r="N4" i="23"/>
  <c r="M4" i="23"/>
  <c r="L4" i="23"/>
  <c r="K4" i="23"/>
  <c r="J4" i="23"/>
  <c r="I4" i="23"/>
  <c r="H4" i="23"/>
  <c r="G4" i="23"/>
  <c r="F4" i="23"/>
  <c r="E4" i="23"/>
  <c r="D4" i="23"/>
  <c r="C3" i="23"/>
  <c r="P3" i="23"/>
  <c r="O3" i="23"/>
  <c r="N3" i="23"/>
  <c r="M3" i="23"/>
  <c r="L3" i="23"/>
  <c r="K3" i="23"/>
  <c r="J3" i="23"/>
  <c r="I3" i="23"/>
  <c r="H3" i="23"/>
  <c r="G3" i="23"/>
  <c r="F3" i="23"/>
  <c r="E3" i="23"/>
  <c r="V4" i="36" l="1"/>
  <c r="V4" i="32"/>
  <c r="X4" i="27"/>
  <c r="Y4" i="2"/>
  <c r="L16" i="11"/>
  <c r="W4" i="36" l="1"/>
  <c r="W4" i="32"/>
  <c r="Y4" i="27"/>
  <c r="Z4" i="2"/>
  <c r="H41" i="18"/>
  <c r="X4" i="36" l="1"/>
  <c r="X4" i="32"/>
  <c r="AA4" i="2"/>
  <c r="Z4" i="27"/>
  <c r="I32" i="4"/>
  <c r="R27" i="4" s="1"/>
  <c r="I31" i="4"/>
  <c r="R26" i="4" s="1"/>
  <c r="H31" i="4"/>
  <c r="Q26" i="4" s="1"/>
  <c r="G31" i="4"/>
  <c r="P26" i="4" s="1"/>
  <c r="F31" i="4"/>
  <c r="O26" i="4" s="1"/>
  <c r="E31" i="4"/>
  <c r="N26" i="4" s="1"/>
  <c r="D31" i="4"/>
  <c r="I30" i="4"/>
  <c r="H30" i="4"/>
  <c r="G30" i="4"/>
  <c r="F30" i="4"/>
  <c r="E30" i="4"/>
  <c r="D30" i="4"/>
  <c r="I29" i="4"/>
  <c r="H29" i="4"/>
  <c r="G29" i="4"/>
  <c r="F29" i="4"/>
  <c r="E29" i="4"/>
  <c r="D29" i="4"/>
  <c r="I28" i="4"/>
  <c r="R22" i="4" s="1"/>
  <c r="H28" i="4"/>
  <c r="Q22" i="4" s="1"/>
  <c r="G28" i="4"/>
  <c r="P22" i="4" s="1"/>
  <c r="F28" i="4"/>
  <c r="O22" i="4" s="1"/>
  <c r="E28" i="4"/>
  <c r="N22" i="4" s="1"/>
  <c r="D28" i="4"/>
  <c r="I27" i="4"/>
  <c r="R21" i="4" s="1"/>
  <c r="H27" i="4"/>
  <c r="Q21" i="4" s="1"/>
  <c r="G27" i="4"/>
  <c r="P21" i="4" s="1"/>
  <c r="F27" i="4"/>
  <c r="O21" i="4" s="1"/>
  <c r="E27" i="4"/>
  <c r="N21" i="4" s="1"/>
  <c r="D27" i="4"/>
  <c r="I26" i="4"/>
  <c r="R20" i="4" s="1"/>
  <c r="H26" i="4"/>
  <c r="Q20" i="4" s="1"/>
  <c r="G26" i="4"/>
  <c r="P20" i="4" s="1"/>
  <c r="F26" i="4"/>
  <c r="O20" i="4" s="1"/>
  <c r="E26" i="4"/>
  <c r="N20" i="4" s="1"/>
  <c r="D26" i="4"/>
  <c r="I25" i="4"/>
  <c r="H25" i="4"/>
  <c r="G25" i="4"/>
  <c r="F25" i="4"/>
  <c r="E25" i="4"/>
  <c r="D25" i="4"/>
  <c r="I24" i="4"/>
  <c r="H24" i="4"/>
  <c r="G24" i="4"/>
  <c r="F24" i="4"/>
  <c r="E24" i="4"/>
  <c r="D24" i="4"/>
  <c r="I23" i="4"/>
  <c r="R16" i="4" s="1"/>
  <c r="H23" i="4"/>
  <c r="Q16" i="4" s="1"/>
  <c r="G23" i="4"/>
  <c r="P16" i="4" s="1"/>
  <c r="F23" i="4"/>
  <c r="O16" i="4" s="1"/>
  <c r="E23" i="4"/>
  <c r="N16" i="4" s="1"/>
  <c r="D23" i="4"/>
  <c r="I22" i="4"/>
  <c r="R15" i="4" s="1"/>
  <c r="H22" i="4"/>
  <c r="Q15" i="4" s="1"/>
  <c r="G22" i="4"/>
  <c r="P15" i="4" s="1"/>
  <c r="F22" i="4"/>
  <c r="O15" i="4" s="1"/>
  <c r="E22" i="4"/>
  <c r="N15" i="4" s="1"/>
  <c r="D22" i="4"/>
  <c r="I21" i="4"/>
  <c r="H21" i="4"/>
  <c r="G21" i="4"/>
  <c r="F21" i="4"/>
  <c r="E21" i="4"/>
  <c r="D21" i="4"/>
  <c r="I20" i="4"/>
  <c r="H20" i="4"/>
  <c r="G20" i="4"/>
  <c r="F20" i="4"/>
  <c r="E20" i="4"/>
  <c r="D20" i="4"/>
  <c r="I19" i="4"/>
  <c r="R11" i="4" s="1"/>
  <c r="H19" i="4"/>
  <c r="Q11" i="4" s="1"/>
  <c r="G19" i="4"/>
  <c r="P11" i="4" s="1"/>
  <c r="F19" i="4"/>
  <c r="O11" i="4" s="1"/>
  <c r="E19" i="4"/>
  <c r="N11" i="4" s="1"/>
  <c r="D19" i="4"/>
  <c r="I18" i="4"/>
  <c r="R10" i="4" s="1"/>
  <c r="H18" i="4"/>
  <c r="Q10" i="4" s="1"/>
  <c r="G18" i="4"/>
  <c r="P10" i="4" s="1"/>
  <c r="F18" i="4"/>
  <c r="O10" i="4" s="1"/>
  <c r="E18" i="4"/>
  <c r="N10" i="4" s="1"/>
  <c r="D18" i="4"/>
  <c r="I17" i="4"/>
  <c r="R9" i="4" s="1"/>
  <c r="H17" i="4"/>
  <c r="Q9" i="4" s="1"/>
  <c r="G17" i="4"/>
  <c r="P9" i="4" s="1"/>
  <c r="F17" i="4"/>
  <c r="O9" i="4" s="1"/>
  <c r="E17" i="4"/>
  <c r="N9" i="4" s="1"/>
  <c r="D17" i="4"/>
  <c r="I16" i="4"/>
  <c r="H16" i="4"/>
  <c r="G16" i="4"/>
  <c r="F16" i="4"/>
  <c r="E16" i="4"/>
  <c r="D16" i="4"/>
  <c r="I15" i="4"/>
  <c r="R6" i="4" s="1"/>
  <c r="H15" i="4"/>
  <c r="Q6" i="4" s="1"/>
  <c r="G15" i="4"/>
  <c r="P6" i="4" s="1"/>
  <c r="F15" i="4"/>
  <c r="E15" i="4"/>
  <c r="N6" i="4" s="1"/>
  <c r="D15" i="4"/>
  <c r="I14" i="4"/>
  <c r="R5" i="4" s="1"/>
  <c r="H14" i="4"/>
  <c r="Q5" i="4" s="1"/>
  <c r="G14" i="4"/>
  <c r="P5" i="4" s="1"/>
  <c r="F14" i="4"/>
  <c r="E14" i="4"/>
  <c r="N5" i="4" s="1"/>
  <c r="D14" i="4"/>
  <c r="I13" i="4"/>
  <c r="R4" i="4" s="1"/>
  <c r="H13" i="4"/>
  <c r="Q4" i="4" s="1"/>
  <c r="G13" i="4"/>
  <c r="P4" i="4" s="1"/>
  <c r="F13" i="4"/>
  <c r="O4" i="4" s="1"/>
  <c r="E13" i="4"/>
  <c r="N4" i="4" s="1"/>
  <c r="D13" i="4"/>
  <c r="I12" i="4"/>
  <c r="H12" i="4"/>
  <c r="G12" i="4"/>
  <c r="F12" i="4"/>
  <c r="E12" i="4"/>
  <c r="D12" i="4"/>
  <c r="I11" i="4"/>
  <c r="H11" i="4"/>
  <c r="G11" i="4"/>
  <c r="F11" i="4"/>
  <c r="E11" i="4"/>
  <c r="D11" i="4"/>
  <c r="I10" i="4"/>
  <c r="H10" i="4"/>
  <c r="G10" i="4"/>
  <c r="F10" i="4"/>
  <c r="E10" i="4"/>
  <c r="D10" i="4"/>
  <c r="I9" i="4"/>
  <c r="H9" i="4"/>
  <c r="G9" i="4"/>
  <c r="F9" i="4"/>
  <c r="E9" i="4"/>
  <c r="D9" i="4"/>
  <c r="I8" i="4"/>
  <c r="H8" i="4"/>
  <c r="G8" i="4"/>
  <c r="F8" i="4"/>
  <c r="E8" i="4"/>
  <c r="D8" i="4"/>
  <c r="I7" i="4"/>
  <c r="H7" i="4"/>
  <c r="G7" i="4"/>
  <c r="F7" i="4"/>
  <c r="E7" i="4"/>
  <c r="D7" i="4"/>
  <c r="I6" i="4"/>
  <c r="H6" i="4"/>
  <c r="G6" i="4"/>
  <c r="F6" i="4"/>
  <c r="E6" i="4"/>
  <c r="D6" i="4"/>
  <c r="I5" i="4"/>
  <c r="H5" i="4"/>
  <c r="G5" i="4"/>
  <c r="F5" i="4"/>
  <c r="E5" i="4"/>
  <c r="D5" i="4"/>
  <c r="I4" i="4"/>
  <c r="H4" i="4"/>
  <c r="G4" i="4"/>
  <c r="F4" i="4"/>
  <c r="E4" i="4"/>
  <c r="D4" i="4"/>
  <c r="I3" i="4"/>
  <c r="H3" i="4"/>
  <c r="G3" i="4"/>
  <c r="F3" i="4"/>
  <c r="E3" i="4"/>
  <c r="D3" i="4"/>
  <c r="C32" i="4"/>
  <c r="L27" i="4" s="1"/>
  <c r="C31" i="4"/>
  <c r="L26" i="4" s="1"/>
  <c r="C30" i="4"/>
  <c r="C29" i="4"/>
  <c r="C28" i="4"/>
  <c r="L22" i="4" s="1"/>
  <c r="C27" i="4"/>
  <c r="L21" i="4" s="1"/>
  <c r="C26" i="4"/>
  <c r="L20" i="4" s="1"/>
  <c r="C25" i="4"/>
  <c r="C24" i="4"/>
  <c r="C23" i="4"/>
  <c r="L16" i="4" s="1"/>
  <c r="C22" i="4"/>
  <c r="L15" i="4" s="1"/>
  <c r="C21" i="4"/>
  <c r="C20" i="4"/>
  <c r="C19" i="4"/>
  <c r="L11" i="4" s="1"/>
  <c r="C18" i="4"/>
  <c r="L10" i="4" s="1"/>
  <c r="C17" i="4"/>
  <c r="L9" i="4" s="1"/>
  <c r="C16" i="4"/>
  <c r="C15" i="4"/>
  <c r="L6" i="4" s="1"/>
  <c r="C14" i="4"/>
  <c r="L5" i="4" s="1"/>
  <c r="C13" i="4"/>
  <c r="L4" i="4" s="1"/>
  <c r="C12" i="4"/>
  <c r="C11" i="4"/>
  <c r="B11" i="4" s="1"/>
  <c r="C10" i="4"/>
  <c r="B10" i="4" s="1"/>
  <c r="C9" i="4"/>
  <c r="B9" i="4" s="1"/>
  <c r="C8" i="4"/>
  <c r="B8" i="4" s="1"/>
  <c r="C7" i="4"/>
  <c r="C6" i="4"/>
  <c r="B6" i="4" s="1"/>
  <c r="C5" i="4"/>
  <c r="B5" i="4" s="1"/>
  <c r="C4" i="4"/>
  <c r="B4" i="4" s="1"/>
  <c r="C3" i="4"/>
  <c r="O83" i="2" l="1"/>
  <c r="O88" i="2"/>
  <c r="Q146" i="2"/>
  <c r="Q145" i="2"/>
  <c r="Q144" i="2"/>
  <c r="P141" i="2"/>
  <c r="P143" i="2"/>
  <c r="P140" i="2"/>
  <c r="P142" i="2"/>
  <c r="Y4" i="36"/>
  <c r="Y4" i="32"/>
  <c r="N6" i="2"/>
  <c r="O6" i="2" s="1"/>
  <c r="P6" i="2" s="1"/>
  <c r="Q6" i="2" s="1"/>
  <c r="R6" i="2" s="1"/>
  <c r="S6" i="2" s="1"/>
  <c r="T6" i="2" s="1"/>
  <c r="AB4" i="2"/>
  <c r="AA4" i="27"/>
  <c r="P134" i="2"/>
  <c r="P113" i="2"/>
  <c r="P136" i="2"/>
  <c r="P139" i="2"/>
  <c r="P114" i="2"/>
  <c r="P129" i="2"/>
  <c r="P115" i="2"/>
  <c r="P116" i="2"/>
  <c r="P128" i="2"/>
  <c r="P120" i="2"/>
  <c r="P121" i="2"/>
  <c r="P131" i="2"/>
  <c r="P109" i="2"/>
  <c r="P124" i="2"/>
  <c r="P119" i="2"/>
  <c r="P138" i="2"/>
  <c r="P122" i="2"/>
  <c r="P130" i="2"/>
  <c r="P112" i="2"/>
  <c r="P123" i="2"/>
  <c r="P125" i="2"/>
  <c r="P118" i="2"/>
  <c r="P127" i="2"/>
  <c r="P110" i="2"/>
  <c r="P137" i="2"/>
  <c r="P133" i="2"/>
  <c r="P135" i="2"/>
  <c r="P111" i="2"/>
  <c r="P132" i="2"/>
  <c r="P117" i="2"/>
  <c r="P126" i="2"/>
  <c r="U6" i="2"/>
  <c r="U7" i="2" s="1"/>
  <c r="N5" i="2"/>
  <c r="M5" i="2"/>
  <c r="D32" i="4"/>
  <c r="M27" i="4" s="1"/>
  <c r="K27" i="4" s="1"/>
  <c r="E32" i="4"/>
  <c r="N27" i="4" s="1"/>
  <c r="F32" i="4"/>
  <c r="O27" i="4" s="1"/>
  <c r="G32" i="4"/>
  <c r="P27" i="4" s="1"/>
  <c r="H32" i="4"/>
  <c r="Q27" i="4" s="1"/>
  <c r="M11" i="4"/>
  <c r="K11" i="4" s="1"/>
  <c r="M16" i="4"/>
  <c r="K16" i="4" s="1"/>
  <c r="M6" i="4"/>
  <c r="M21" i="4"/>
  <c r="K21" i="4" s="1"/>
  <c r="M26" i="4"/>
  <c r="K26" i="4" s="1"/>
  <c r="M5" i="4"/>
  <c r="M10" i="4"/>
  <c r="K10" i="4" s="1"/>
  <c r="M15" i="4"/>
  <c r="K15" i="4" s="1"/>
  <c r="M20" i="4"/>
  <c r="K20" i="4" s="1"/>
  <c r="M4" i="4"/>
  <c r="M9" i="4"/>
  <c r="K9" i="4" s="1"/>
  <c r="M22" i="4"/>
  <c r="K22" i="4" s="1"/>
  <c r="L7" i="4"/>
  <c r="M7" i="4" s="1"/>
  <c r="N7" i="4" s="1"/>
  <c r="O7" i="4" s="1"/>
  <c r="P7" i="4" s="1"/>
  <c r="Q7" i="4" s="1"/>
  <c r="R7" i="4" s="1"/>
  <c r="L8" i="4" s="1"/>
  <c r="M8" i="4" s="1"/>
  <c r="N8" i="4" s="1"/>
  <c r="O8" i="4" s="1"/>
  <c r="P8" i="4" s="1"/>
  <c r="Q8" i="4" s="1"/>
  <c r="R8" i="4" s="1"/>
  <c r="L12" i="4"/>
  <c r="M12" i="4" s="1"/>
  <c r="K12" i="4" s="1"/>
  <c r="L17" i="4"/>
  <c r="M17" i="4" s="1"/>
  <c r="N17" i="4" s="1"/>
  <c r="O17" i="4" s="1"/>
  <c r="P17" i="4" s="1"/>
  <c r="Q17" i="4" s="1"/>
  <c r="R17" i="4" s="1"/>
  <c r="L18" i="4" s="1"/>
  <c r="M18" i="4" s="1"/>
  <c r="M3" i="4"/>
  <c r="N3" i="4" s="1"/>
  <c r="O3" i="4" s="1"/>
  <c r="P3" i="4" s="1"/>
  <c r="Q3" i="4" s="1"/>
  <c r="R3" i="4" s="1"/>
  <c r="O6" i="4"/>
  <c r="L23" i="4"/>
  <c r="M23" i="4" s="1"/>
  <c r="O5" i="4"/>
  <c r="B19" i="4"/>
  <c r="B24" i="4"/>
  <c r="B32" i="4"/>
  <c r="B23" i="4"/>
  <c r="B31" i="4"/>
  <c r="B25" i="4"/>
  <c r="B22" i="4"/>
  <c r="B30" i="4"/>
  <c r="B27" i="4"/>
  <c r="B17" i="4"/>
  <c r="B29" i="4"/>
  <c r="B21" i="4"/>
  <c r="B20" i="4"/>
  <c r="B28" i="4"/>
  <c r="B18" i="4"/>
  <c r="B26" i="4"/>
  <c r="B16" i="4"/>
  <c r="B7" i="4"/>
  <c r="K6" i="4"/>
  <c r="B15" i="4"/>
  <c r="K5" i="4"/>
  <c r="B14" i="4"/>
  <c r="K4" i="4"/>
  <c r="B13" i="4"/>
  <c r="B12" i="4"/>
  <c r="N7" i="2" l="1"/>
  <c r="O89" i="2"/>
  <c r="R144" i="2"/>
  <c r="S144" i="2" s="1"/>
  <c r="T144" i="2" s="1"/>
  <c r="R145" i="2"/>
  <c r="S145" i="2" s="1"/>
  <c r="T145" i="2" s="1"/>
  <c r="R146" i="2"/>
  <c r="S146" i="2" s="1"/>
  <c r="AB4" i="27"/>
  <c r="AC4" i="2"/>
  <c r="AA4" i="36" s="1"/>
  <c r="Q142" i="2"/>
  <c r="R142" i="2" s="1"/>
  <c r="S142" i="2" s="1"/>
  <c r="Q140" i="2"/>
  <c r="R140" i="2" s="1"/>
  <c r="Q143" i="2"/>
  <c r="R143" i="2" s="1"/>
  <c r="Q141" i="2"/>
  <c r="R141" i="2" s="1"/>
  <c r="K5" i="36"/>
  <c r="K5" i="32"/>
  <c r="L5" i="36"/>
  <c r="L5" i="32"/>
  <c r="Z4" i="36"/>
  <c r="Z4" i="32"/>
  <c r="Q132" i="2"/>
  <c r="R132" i="2" s="1"/>
  <c r="Q125" i="2"/>
  <c r="Q109" i="2"/>
  <c r="R109" i="2" s="1"/>
  <c r="Q129" i="2"/>
  <c r="R129" i="2" s="1"/>
  <c r="Q111" i="2"/>
  <c r="R111" i="2" s="1"/>
  <c r="Q123" i="2"/>
  <c r="Q131" i="2"/>
  <c r="R131" i="2" s="1"/>
  <c r="S131" i="2" s="1"/>
  <c r="T131" i="2" s="1"/>
  <c r="Q114" i="2"/>
  <c r="R114" i="2" s="1"/>
  <c r="S114" i="2" s="1"/>
  <c r="Q135" i="2"/>
  <c r="R135" i="2" s="1"/>
  <c r="S135" i="2" s="1"/>
  <c r="Q112" i="2"/>
  <c r="R112" i="2" s="1"/>
  <c r="S112" i="2" s="1"/>
  <c r="Q121" i="2"/>
  <c r="R121" i="2" s="1"/>
  <c r="Q139" i="2"/>
  <c r="R139" i="2" s="1"/>
  <c r="S139" i="2" s="1"/>
  <c r="Q133" i="2"/>
  <c r="R133" i="2" s="1"/>
  <c r="Q130" i="2"/>
  <c r="R130" i="2" s="1"/>
  <c r="Q120" i="2"/>
  <c r="R120" i="2" s="1"/>
  <c r="Q136" i="2"/>
  <c r="R136" i="2" s="1"/>
  <c r="Q137" i="2"/>
  <c r="R137" i="2" s="1"/>
  <c r="Q122" i="2"/>
  <c r="R122" i="2" s="1"/>
  <c r="S122" i="2" s="1"/>
  <c r="Q128" i="2"/>
  <c r="R128" i="2" s="1"/>
  <c r="Q113" i="2"/>
  <c r="R113" i="2" s="1"/>
  <c r="S113" i="2" s="1"/>
  <c r="Q110" i="2"/>
  <c r="R110" i="2" s="1"/>
  <c r="Q138" i="2"/>
  <c r="R138" i="2" s="1"/>
  <c r="Q116" i="2"/>
  <c r="R116" i="2" s="1"/>
  <c r="Q134" i="2"/>
  <c r="R134" i="2" s="1"/>
  <c r="Q126" i="2"/>
  <c r="Q127" i="2"/>
  <c r="R127" i="2" s="1"/>
  <c r="S127" i="2" s="1"/>
  <c r="Q119" i="2"/>
  <c r="R119" i="2" s="1"/>
  <c r="S119" i="2" s="1"/>
  <c r="Q115" i="2"/>
  <c r="R115" i="2" s="1"/>
  <c r="Q117" i="2"/>
  <c r="R117" i="2" s="1"/>
  <c r="Q118" i="2"/>
  <c r="R118" i="2" s="1"/>
  <c r="Q124" i="2"/>
  <c r="R124" i="2" s="1"/>
  <c r="S124" i="2" s="1"/>
  <c r="AC4" i="27"/>
  <c r="I33" i="4"/>
  <c r="C33" i="4"/>
  <c r="H33" i="4"/>
  <c r="G33" i="4"/>
  <c r="F33" i="4"/>
  <c r="E33" i="4"/>
  <c r="D33" i="4"/>
  <c r="N12" i="4"/>
  <c r="O12" i="4" s="1"/>
  <c r="P12" i="4" s="1"/>
  <c r="Q12" i="4" s="1"/>
  <c r="R12" i="4" s="1"/>
  <c r="L13" i="4" s="1"/>
  <c r="M13" i="4" s="1"/>
  <c r="N13" i="4" s="1"/>
  <c r="O13" i="4" s="1"/>
  <c r="P13" i="4" s="1"/>
  <c r="Q13" i="4" s="1"/>
  <c r="R13" i="4" s="1"/>
  <c r="L14" i="4" s="1"/>
  <c r="M14" i="4" s="1"/>
  <c r="K17" i="4"/>
  <c r="N18" i="4"/>
  <c r="N23" i="4"/>
  <c r="O23" i="4" s="1"/>
  <c r="P23" i="4" s="1"/>
  <c r="Q23" i="4" s="1"/>
  <c r="R23" i="4" s="1"/>
  <c r="L24" i="4" s="1"/>
  <c r="M24" i="4" s="1"/>
  <c r="K23" i="4"/>
  <c r="K8" i="4"/>
  <c r="K7" i="4"/>
  <c r="K12" i="16"/>
  <c r="H118" i="18"/>
  <c r="H117" i="18"/>
  <c r="H116" i="18"/>
  <c r="H115" i="18"/>
  <c r="H114" i="18"/>
  <c r="H113" i="18"/>
  <c r="H112" i="18"/>
  <c r="H111" i="18"/>
  <c r="H110" i="18"/>
  <c r="H109" i="18"/>
  <c r="H108" i="18"/>
  <c r="H107" i="18"/>
  <c r="H106" i="18"/>
  <c r="H105" i="18"/>
  <c r="H104" i="18"/>
  <c r="H103" i="18"/>
  <c r="H102" i="18"/>
  <c r="H101" i="18"/>
  <c r="H100" i="18"/>
  <c r="H99" i="18"/>
  <c r="H98" i="18"/>
  <c r="H97" i="18"/>
  <c r="H96" i="18"/>
  <c r="H95" i="18"/>
  <c r="H94" i="18"/>
  <c r="H93" i="18"/>
  <c r="H92" i="18"/>
  <c r="H91" i="18"/>
  <c r="H90" i="18"/>
  <c r="H89" i="18"/>
  <c r="H88" i="18"/>
  <c r="H87" i="18"/>
  <c r="H86" i="18"/>
  <c r="H85" i="18"/>
  <c r="H84" i="18"/>
  <c r="H83" i="18"/>
  <c r="H82" i="18"/>
  <c r="H81" i="18"/>
  <c r="H80" i="18"/>
  <c r="H79" i="18"/>
  <c r="H78" i="18"/>
  <c r="H77" i="18"/>
  <c r="H76" i="18"/>
  <c r="H75" i="18"/>
  <c r="H74" i="18"/>
  <c r="H73" i="18"/>
  <c r="H72" i="18"/>
  <c r="H71" i="18"/>
  <c r="H70" i="18"/>
  <c r="H69" i="18"/>
  <c r="H68" i="18"/>
  <c r="H67" i="18"/>
  <c r="H66" i="18"/>
  <c r="H65" i="18"/>
  <c r="H64" i="18"/>
  <c r="H63" i="18"/>
  <c r="H62" i="18"/>
  <c r="H61" i="18"/>
  <c r="H60" i="18"/>
  <c r="H59" i="18"/>
  <c r="H58" i="18"/>
  <c r="H57" i="18"/>
  <c r="H56" i="18"/>
  <c r="H55" i="18"/>
  <c r="H54" i="18"/>
  <c r="H53" i="18"/>
  <c r="H52" i="18"/>
  <c r="H51" i="18"/>
  <c r="H50" i="18"/>
  <c r="H49" i="18"/>
  <c r="H48" i="18"/>
  <c r="H47" i="18"/>
  <c r="H46" i="18"/>
  <c r="H45" i="18"/>
  <c r="H44" i="18"/>
  <c r="H43" i="18"/>
  <c r="H42" i="18"/>
  <c r="H40" i="18"/>
  <c r="D82" i="2" s="1"/>
  <c r="H39" i="18"/>
  <c r="H38" i="18"/>
  <c r="D98" i="2" s="1"/>
  <c r="H37" i="18"/>
  <c r="H36" i="18"/>
  <c r="H35" i="18"/>
  <c r="H34" i="18"/>
  <c r="H33" i="18"/>
  <c r="H31" i="18"/>
  <c r="H30" i="18"/>
  <c r="H29" i="18"/>
  <c r="H28" i="18"/>
  <c r="H27" i="18"/>
  <c r="H26" i="18"/>
  <c r="H25" i="18"/>
  <c r="H24" i="18"/>
  <c r="H23" i="18"/>
  <c r="H22" i="18"/>
  <c r="H21" i="18"/>
  <c r="H20" i="18"/>
  <c r="H19" i="18"/>
  <c r="H18" i="18"/>
  <c r="D28" i="2" s="1"/>
  <c r="H17" i="18"/>
  <c r="H16" i="18"/>
  <c r="H15" i="18"/>
  <c r="H14" i="18"/>
  <c r="H13" i="18"/>
  <c r="L12" i="18"/>
  <c r="H12" i="18"/>
  <c r="H11" i="18"/>
  <c r="H10" i="18"/>
  <c r="H9" i="18"/>
  <c r="D48" i="2" s="1"/>
  <c r="H8" i="18"/>
  <c r="H7" i="18"/>
  <c r="H6" i="18"/>
  <c r="D6" i="2" s="1"/>
  <c r="H5" i="18"/>
  <c r="H4" i="18"/>
  <c r="H3" i="18"/>
  <c r="H2" i="18"/>
  <c r="B109" i="19"/>
  <c r="A109" i="19"/>
  <c r="B108" i="19"/>
  <c r="A108" i="19"/>
  <c r="B107" i="19"/>
  <c r="A107" i="19"/>
  <c r="B106" i="19"/>
  <c r="A106" i="19"/>
  <c r="B105" i="19"/>
  <c r="A105" i="19"/>
  <c r="B104" i="19"/>
  <c r="A104" i="19"/>
  <c r="B103" i="19"/>
  <c r="A103" i="19"/>
  <c r="B102" i="19"/>
  <c r="A102" i="19"/>
  <c r="B101" i="19"/>
  <c r="A101" i="19"/>
  <c r="B100" i="19"/>
  <c r="A100" i="19"/>
  <c r="B99" i="19"/>
  <c r="A99" i="19"/>
  <c r="B98" i="19"/>
  <c r="A98" i="19"/>
  <c r="B97" i="19"/>
  <c r="A97" i="19"/>
  <c r="B96" i="19"/>
  <c r="A96" i="19"/>
  <c r="B95" i="19"/>
  <c r="A95" i="19"/>
  <c r="B94" i="19"/>
  <c r="A94" i="19"/>
  <c r="B93" i="19"/>
  <c r="A93" i="19"/>
  <c r="B92" i="19"/>
  <c r="A92" i="19"/>
  <c r="B91" i="19"/>
  <c r="A91" i="19"/>
  <c r="B90" i="19"/>
  <c r="A90" i="19"/>
  <c r="B89" i="19"/>
  <c r="A89" i="19"/>
  <c r="B88" i="19"/>
  <c r="A88" i="19"/>
  <c r="B87" i="19"/>
  <c r="A87" i="19"/>
  <c r="B86" i="19"/>
  <c r="A86" i="19"/>
  <c r="B85" i="19"/>
  <c r="A85" i="19"/>
  <c r="B84" i="19"/>
  <c r="A84" i="19"/>
  <c r="B83" i="19"/>
  <c r="A83" i="19"/>
  <c r="B82" i="19"/>
  <c r="A82" i="19"/>
  <c r="B81" i="19"/>
  <c r="A81" i="19"/>
  <c r="B80" i="19"/>
  <c r="A80" i="19"/>
  <c r="B79" i="19"/>
  <c r="A79" i="19"/>
  <c r="B78" i="19"/>
  <c r="A78" i="19"/>
  <c r="B77" i="19"/>
  <c r="A77" i="19"/>
  <c r="B76" i="19"/>
  <c r="A76" i="19"/>
  <c r="B75" i="19"/>
  <c r="A75" i="19"/>
  <c r="B74" i="19"/>
  <c r="A74" i="19"/>
  <c r="B73" i="19"/>
  <c r="A73" i="19"/>
  <c r="B72" i="19"/>
  <c r="A72" i="19"/>
  <c r="B71" i="19"/>
  <c r="A71" i="19"/>
  <c r="B70" i="19"/>
  <c r="A70" i="19"/>
  <c r="B69" i="19"/>
  <c r="A69" i="19"/>
  <c r="B68" i="19"/>
  <c r="A68" i="19"/>
  <c r="B67" i="19"/>
  <c r="A67" i="19"/>
  <c r="B66" i="19"/>
  <c r="A66" i="19"/>
  <c r="B65" i="19"/>
  <c r="A65" i="19"/>
  <c r="B64" i="19"/>
  <c r="A64" i="19"/>
  <c r="B63" i="19"/>
  <c r="A63" i="19"/>
  <c r="B62" i="19"/>
  <c r="A62" i="19"/>
  <c r="B61" i="19"/>
  <c r="A61" i="19"/>
  <c r="B60" i="19"/>
  <c r="A60" i="19"/>
  <c r="B59" i="19"/>
  <c r="A59" i="19"/>
  <c r="B58" i="19"/>
  <c r="A58" i="19"/>
  <c r="B57" i="19"/>
  <c r="A57" i="19"/>
  <c r="B56" i="19"/>
  <c r="A56" i="19"/>
  <c r="B55" i="19"/>
  <c r="A55" i="19"/>
  <c r="B54" i="19"/>
  <c r="A54" i="19"/>
  <c r="B53" i="19"/>
  <c r="A53" i="19"/>
  <c r="B52" i="19"/>
  <c r="A52" i="19"/>
  <c r="B51" i="19"/>
  <c r="A51" i="19"/>
  <c r="B50" i="19"/>
  <c r="A50" i="19"/>
  <c r="B49" i="19"/>
  <c r="A49" i="19"/>
  <c r="B48" i="19"/>
  <c r="A48" i="19"/>
  <c r="B47" i="19"/>
  <c r="A47" i="19"/>
  <c r="B46" i="19"/>
  <c r="A46" i="19"/>
  <c r="B45" i="19"/>
  <c r="A45" i="19"/>
  <c r="B44" i="19"/>
  <c r="A44" i="19"/>
  <c r="B43" i="19"/>
  <c r="A43" i="19"/>
  <c r="B42" i="19"/>
  <c r="A42" i="19"/>
  <c r="B41" i="19"/>
  <c r="A41" i="19"/>
  <c r="B40" i="19"/>
  <c r="A40" i="19"/>
  <c r="B39" i="19"/>
  <c r="A39" i="19"/>
  <c r="B38" i="19"/>
  <c r="A38" i="19"/>
  <c r="B37" i="19"/>
  <c r="A37" i="19"/>
  <c r="B36" i="19"/>
  <c r="A36" i="19"/>
  <c r="B35" i="19"/>
  <c r="A35" i="19"/>
  <c r="B34" i="19"/>
  <c r="A34" i="19"/>
  <c r="B33" i="19"/>
  <c r="A33" i="19"/>
  <c r="B32" i="19"/>
  <c r="A32" i="19"/>
  <c r="B31" i="19"/>
  <c r="A31" i="19"/>
  <c r="B30" i="19"/>
  <c r="A30" i="19"/>
  <c r="B29" i="19"/>
  <c r="A29" i="19"/>
  <c r="B28" i="19"/>
  <c r="A28" i="19"/>
  <c r="B27" i="19"/>
  <c r="A27" i="19"/>
  <c r="B26" i="19"/>
  <c r="A26" i="19"/>
  <c r="B25" i="19"/>
  <c r="A25" i="19"/>
  <c r="B24" i="19"/>
  <c r="A24" i="19"/>
  <c r="B23" i="19"/>
  <c r="A23" i="19"/>
  <c r="B22" i="19"/>
  <c r="A22" i="19"/>
  <c r="B21" i="19"/>
  <c r="A21" i="19"/>
  <c r="B20" i="19"/>
  <c r="A20" i="19"/>
  <c r="B19" i="19"/>
  <c r="A19" i="19"/>
  <c r="B18" i="19"/>
  <c r="A18" i="19"/>
  <c r="B17" i="19"/>
  <c r="A17" i="19"/>
  <c r="B16" i="19"/>
  <c r="A16" i="19"/>
  <c r="B15" i="19"/>
  <c r="A15" i="19"/>
  <c r="B14" i="19"/>
  <c r="A14" i="19"/>
  <c r="B13" i="19"/>
  <c r="A13" i="19"/>
  <c r="B12" i="19"/>
  <c r="A12" i="19"/>
  <c r="B11" i="19"/>
  <c r="A11" i="19"/>
  <c r="B10" i="19"/>
  <c r="A10" i="19"/>
  <c r="B9" i="19"/>
  <c r="A9" i="19"/>
  <c r="B8" i="19"/>
  <c r="A8" i="19"/>
  <c r="B7" i="19"/>
  <c r="A7" i="19"/>
  <c r="B6" i="19"/>
  <c r="A6" i="19"/>
  <c r="B5" i="19"/>
  <c r="A5" i="19"/>
  <c r="B4" i="19"/>
  <c r="A4" i="19"/>
  <c r="B3" i="19"/>
  <c r="A3" i="19"/>
  <c r="B2" i="19"/>
  <c r="A2" i="19"/>
  <c r="F6" i="17"/>
  <c r="E6" i="20"/>
  <c r="AD4" i="2" l="1"/>
  <c r="AA4" i="32"/>
  <c r="U145" i="2"/>
  <c r="T146" i="2"/>
  <c r="U144" i="2"/>
  <c r="V144" i="2" s="1"/>
  <c r="S141" i="2"/>
  <c r="T141" i="2" s="1"/>
  <c r="S140" i="2"/>
  <c r="T140" i="2" s="1"/>
  <c r="U140" i="2" s="1"/>
  <c r="S143" i="2"/>
  <c r="T142" i="2"/>
  <c r="D23" i="2"/>
  <c r="D19" i="2"/>
  <c r="D20" i="2"/>
  <c r="D22" i="2"/>
  <c r="D21" i="2"/>
  <c r="D24" i="2"/>
  <c r="AB4" i="36"/>
  <c r="AB4" i="32"/>
  <c r="O7" i="2"/>
  <c r="P7" i="2" s="1"/>
  <c r="Q7" i="2" s="1"/>
  <c r="R7" i="2" s="1"/>
  <c r="S7" i="2" s="1"/>
  <c r="T7" i="2" s="1"/>
  <c r="N8" i="2"/>
  <c r="N9" i="2" s="1"/>
  <c r="S130" i="2"/>
  <c r="S118" i="2"/>
  <c r="T118" i="2" s="1"/>
  <c r="U118" i="2" s="1"/>
  <c r="S138" i="2"/>
  <c r="S121" i="2"/>
  <c r="T121" i="2" s="1"/>
  <c r="S136" i="2"/>
  <c r="T136" i="2" s="1"/>
  <c r="S111" i="2"/>
  <c r="T111" i="2" s="1"/>
  <c r="U111" i="2" s="1"/>
  <c r="S134" i="2"/>
  <c r="T134" i="2" s="1"/>
  <c r="S133" i="2"/>
  <c r="T133" i="2" s="1"/>
  <c r="S116" i="2"/>
  <c r="S128" i="2"/>
  <c r="T128" i="2" s="1"/>
  <c r="S115" i="2"/>
  <c r="U131" i="2"/>
  <c r="V131" i="2" s="1"/>
  <c r="W131" i="2" s="1"/>
  <c r="S109" i="2"/>
  <c r="T109" i="2" s="1"/>
  <c r="S110" i="2"/>
  <c r="T110" i="2" s="1"/>
  <c r="S120" i="2"/>
  <c r="T127" i="2"/>
  <c r="T113" i="2"/>
  <c r="U113" i="2" s="1"/>
  <c r="R123" i="2"/>
  <c r="S123" i="2" s="1"/>
  <c r="T123" i="2" s="1"/>
  <c r="R126" i="2"/>
  <c r="T138" i="2"/>
  <c r="T130" i="2"/>
  <c r="U130" i="2" s="1"/>
  <c r="T124" i="2"/>
  <c r="U124" i="2" s="1"/>
  <c r="T115" i="2"/>
  <c r="T114" i="2"/>
  <c r="T112" i="2"/>
  <c r="U112" i="2" s="1"/>
  <c r="R125" i="2"/>
  <c r="T119" i="2"/>
  <c r="T122" i="2"/>
  <c r="T135" i="2"/>
  <c r="S117" i="2"/>
  <c r="T117" i="2" s="1"/>
  <c r="T116" i="2"/>
  <c r="U116" i="2" s="1"/>
  <c r="S137" i="2"/>
  <c r="T139" i="2"/>
  <c r="S129" i="2"/>
  <c r="S132" i="2"/>
  <c r="D71" i="2"/>
  <c r="D70" i="2"/>
  <c r="D69" i="2"/>
  <c r="D68" i="2"/>
  <c r="D101" i="2"/>
  <c r="D100" i="2"/>
  <c r="D103" i="2"/>
  <c r="D102" i="2"/>
  <c r="D34" i="2"/>
  <c r="D33" i="2"/>
  <c r="D32" i="2"/>
  <c r="D31" i="2"/>
  <c r="D30" i="2"/>
  <c r="D36" i="2"/>
  <c r="D99" i="2"/>
  <c r="D97" i="2"/>
  <c r="D96" i="2"/>
  <c r="D95" i="2"/>
  <c r="D94" i="2"/>
  <c r="D35" i="2"/>
  <c r="D81" i="2"/>
  <c r="D80" i="2"/>
  <c r="D79" i="2"/>
  <c r="D78" i="2"/>
  <c r="D77" i="2"/>
  <c r="D76" i="2"/>
  <c r="D84" i="2"/>
  <c r="D83" i="2"/>
  <c r="D88" i="2"/>
  <c r="D87" i="2"/>
  <c r="D86" i="2"/>
  <c r="D85" i="2"/>
  <c r="D43" i="2"/>
  <c r="D42" i="2"/>
  <c r="D49" i="2"/>
  <c r="D46" i="2"/>
  <c r="D45" i="2"/>
  <c r="D44" i="2"/>
  <c r="D59" i="2"/>
  <c r="D58" i="2"/>
  <c r="D57" i="2"/>
  <c r="D62" i="2"/>
  <c r="D61" i="2"/>
  <c r="D60" i="2"/>
  <c r="D67" i="2"/>
  <c r="D66" i="2"/>
  <c r="D65" i="2"/>
  <c r="D64" i="2"/>
  <c r="D63" i="2"/>
  <c r="D47" i="2"/>
  <c r="D75" i="2"/>
  <c r="D74" i="2"/>
  <c r="D73" i="2"/>
  <c r="D72" i="2"/>
  <c r="D52" i="2"/>
  <c r="D51" i="2"/>
  <c r="D50" i="2"/>
  <c r="D56" i="2"/>
  <c r="D55" i="2"/>
  <c r="D54" i="2"/>
  <c r="D53" i="2"/>
  <c r="D41" i="2"/>
  <c r="D40" i="2"/>
  <c r="D39" i="2"/>
  <c r="D38" i="2"/>
  <c r="D37" i="2"/>
  <c r="D26" i="2"/>
  <c r="D29" i="2"/>
  <c r="D27" i="2"/>
  <c r="D25" i="2"/>
  <c r="D106" i="2"/>
  <c r="D105" i="2"/>
  <c r="D104" i="2"/>
  <c r="D92" i="2"/>
  <c r="D91" i="2"/>
  <c r="D90" i="2"/>
  <c r="D89" i="2"/>
  <c r="D93" i="2"/>
  <c r="D18" i="2"/>
  <c r="D17" i="2"/>
  <c r="D16" i="2"/>
  <c r="D15" i="2"/>
  <c r="D12" i="2"/>
  <c r="D11" i="2"/>
  <c r="D10" i="2"/>
  <c r="D14" i="2"/>
  <c r="D13" i="2"/>
  <c r="AE4" i="2"/>
  <c r="AD4" i="27"/>
  <c r="B33" i="4"/>
  <c r="L28" i="4"/>
  <c r="M28" i="4" s="1"/>
  <c r="I34" i="4"/>
  <c r="H34" i="4"/>
  <c r="G34" i="4"/>
  <c r="F34" i="4"/>
  <c r="E34" i="4"/>
  <c r="D34" i="4"/>
  <c r="C34" i="4"/>
  <c r="B34" i="4" s="1"/>
  <c r="K13" i="4"/>
  <c r="N14" i="4"/>
  <c r="O14" i="4" s="1"/>
  <c r="P14" i="4" s="1"/>
  <c r="Q14" i="4" s="1"/>
  <c r="R14" i="4" s="1"/>
  <c r="N24" i="4"/>
  <c r="O24" i="4" s="1"/>
  <c r="P24" i="4" s="1"/>
  <c r="Q24" i="4" s="1"/>
  <c r="R24" i="4" s="1"/>
  <c r="L25" i="4" s="1"/>
  <c r="M25" i="4" s="1"/>
  <c r="O18" i="4"/>
  <c r="D7" i="2"/>
  <c r="D8" i="2"/>
  <c r="D9" i="2"/>
  <c r="D6" i="17"/>
  <c r="D6" i="20"/>
  <c r="E6" i="17"/>
  <c r="G6" i="20"/>
  <c r="H6" i="17"/>
  <c r="V145" i="2" l="1"/>
  <c r="W145" i="2" s="1"/>
  <c r="X145" i="2" s="1"/>
  <c r="U146" i="2"/>
  <c r="V146" i="2" s="1"/>
  <c r="W144" i="2"/>
  <c r="U141" i="2"/>
  <c r="V140" i="2"/>
  <c r="W140" i="2" s="1"/>
  <c r="T143" i="2"/>
  <c r="U143" i="2" s="1"/>
  <c r="U142" i="2"/>
  <c r="AC4" i="36"/>
  <c r="AE6" i="2"/>
  <c r="AC4" i="32"/>
  <c r="O8" i="2"/>
  <c r="O9" i="2" s="1"/>
  <c r="O10" i="2" s="1"/>
  <c r="N10" i="2"/>
  <c r="N11" i="2" s="1"/>
  <c r="V118" i="2"/>
  <c r="W118" i="2" s="1"/>
  <c r="U109" i="2"/>
  <c r="V109" i="2" s="1"/>
  <c r="W109" i="2" s="1"/>
  <c r="X109" i="2" s="1"/>
  <c r="V113" i="2"/>
  <c r="W113" i="2" s="1"/>
  <c r="U115" i="2"/>
  <c r="V115" i="2" s="1"/>
  <c r="W115" i="2" s="1"/>
  <c r="U128" i="2"/>
  <c r="V128" i="2" s="1"/>
  <c r="W128" i="2" s="1"/>
  <c r="X128" i="2" s="1"/>
  <c r="U138" i="2"/>
  <c r="V138" i="2" s="1"/>
  <c r="U133" i="2"/>
  <c r="V133" i="2" s="1"/>
  <c r="W133" i="2" s="1"/>
  <c r="X131" i="2"/>
  <c r="Y131" i="2" s="1"/>
  <c r="U117" i="2"/>
  <c r="U135" i="2"/>
  <c r="V135" i="2" s="1"/>
  <c r="V112" i="2"/>
  <c r="W112" i="2" s="1"/>
  <c r="U136" i="2"/>
  <c r="V136" i="2" s="1"/>
  <c r="S126" i="2"/>
  <c r="T126" i="2" s="1"/>
  <c r="U123" i="2"/>
  <c r="U139" i="2"/>
  <c r="V139" i="2" s="1"/>
  <c r="U119" i="2"/>
  <c r="T129" i="2"/>
  <c r="U129" i="2" s="1"/>
  <c r="S125" i="2"/>
  <c r="T125" i="2" s="1"/>
  <c r="U134" i="2"/>
  <c r="U121" i="2"/>
  <c r="V121" i="2" s="1"/>
  <c r="U127" i="2"/>
  <c r="T137" i="2"/>
  <c r="V130" i="2"/>
  <c r="V116" i="2"/>
  <c r="W116" i="2" s="1"/>
  <c r="V111" i="2"/>
  <c r="W111" i="2" s="1"/>
  <c r="T120" i="2"/>
  <c r="U120" i="2" s="1"/>
  <c r="U110" i="2"/>
  <c r="V110" i="2" s="1"/>
  <c r="V124" i="2"/>
  <c r="W124" i="2" s="1"/>
  <c r="T132" i="2"/>
  <c r="U122" i="2"/>
  <c r="U114" i="2"/>
  <c r="V114" i="2" s="1"/>
  <c r="AF4" i="2"/>
  <c r="AE4" i="27"/>
  <c r="K14" i="4"/>
  <c r="N28" i="4"/>
  <c r="O28" i="4" s="1"/>
  <c r="P28" i="4" s="1"/>
  <c r="Q28" i="4" s="1"/>
  <c r="R28" i="4" s="1"/>
  <c r="L29" i="4" s="1"/>
  <c r="M29" i="4" s="1"/>
  <c r="N29" i="4" s="1"/>
  <c r="K28" i="4"/>
  <c r="E35" i="4"/>
  <c r="N31" i="4" s="1"/>
  <c r="D35" i="4"/>
  <c r="M31" i="4" s="1"/>
  <c r="K31" i="4" s="1"/>
  <c r="I35" i="4"/>
  <c r="R31" i="4" s="1"/>
  <c r="H35" i="4"/>
  <c r="Q31" i="4" s="1"/>
  <c r="G35" i="4"/>
  <c r="P31" i="4" s="1"/>
  <c r="C35" i="4"/>
  <c r="F35" i="4"/>
  <c r="O31" i="4" s="1"/>
  <c r="K24" i="4"/>
  <c r="P18" i="4"/>
  <c r="N25" i="4"/>
  <c r="O25" i="4" s="1"/>
  <c r="P25" i="4" s="1"/>
  <c r="Q25" i="4" s="1"/>
  <c r="R25" i="4" s="1"/>
  <c r="X113" i="2" l="1"/>
  <c r="X144" i="2"/>
  <c r="Y144" i="2" s="1"/>
  <c r="Y145" i="2"/>
  <c r="W146" i="2"/>
  <c r="V141" i="2"/>
  <c r="W141" i="2" s="1"/>
  <c r="V142" i="2"/>
  <c r="V143" i="2"/>
  <c r="W143" i="2" s="1"/>
  <c r="X140" i="2"/>
  <c r="Y140" i="2" s="1"/>
  <c r="AD4" i="36"/>
  <c r="AD4" i="32"/>
  <c r="N12" i="2"/>
  <c r="N13" i="2" s="1"/>
  <c r="P8" i="2"/>
  <c r="P9" i="2" s="1"/>
  <c r="W138" i="2"/>
  <c r="X138" i="2" s="1"/>
  <c r="Y138" i="2" s="1"/>
  <c r="Z138" i="2" s="1"/>
  <c r="W110" i="2"/>
  <c r="X110" i="2" s="1"/>
  <c r="W135" i="2"/>
  <c r="X135" i="2" s="1"/>
  <c r="V120" i="2"/>
  <c r="W120" i="2" s="1"/>
  <c r="X120" i="2" s="1"/>
  <c r="X118" i="2"/>
  <c r="Y118" i="2" s="1"/>
  <c r="Z118" i="2" s="1"/>
  <c r="X115" i="2"/>
  <c r="Y115" i="2" s="1"/>
  <c r="Z115" i="2" s="1"/>
  <c r="Z131" i="2"/>
  <c r="AA131" i="2" s="1"/>
  <c r="AB131" i="2" s="1"/>
  <c r="AC131" i="2" s="1"/>
  <c r="U125" i="2"/>
  <c r="V125" i="2" s="1"/>
  <c r="W121" i="2"/>
  <c r="X111" i="2"/>
  <c r="Y113" i="2"/>
  <c r="Z113" i="2" s="1"/>
  <c r="U132" i="2"/>
  <c r="W139" i="2"/>
  <c r="X139" i="2" s="1"/>
  <c r="Y139" i="2" s="1"/>
  <c r="Z139" i="2" s="1"/>
  <c r="Y109" i="2"/>
  <c r="W130" i="2"/>
  <c r="V129" i="2"/>
  <c r="W129" i="2" s="1"/>
  <c r="V117" i="2"/>
  <c r="V119" i="2"/>
  <c r="W136" i="2"/>
  <c r="V134" i="2"/>
  <c r="X112" i="2"/>
  <c r="Y110" i="2"/>
  <c r="V127" i="2"/>
  <c r="W127" i="2" s="1"/>
  <c r="V123" i="2"/>
  <c r="W123" i="2" s="1"/>
  <c r="V122" i="2"/>
  <c r="W122" i="2" s="1"/>
  <c r="U137" i="2"/>
  <c r="X133" i="2"/>
  <c r="Y133" i="2" s="1"/>
  <c r="W114" i="2"/>
  <c r="X114" i="2" s="1"/>
  <c r="X124" i="2"/>
  <c r="U126" i="2"/>
  <c r="Y128" i="2"/>
  <c r="X116" i="2"/>
  <c r="Y116" i="2" s="1"/>
  <c r="Z116" i="2" s="1"/>
  <c r="AG4" i="2"/>
  <c r="AF4" i="27"/>
  <c r="K25" i="4"/>
  <c r="G36" i="4"/>
  <c r="P32" i="4" s="1"/>
  <c r="F36" i="4"/>
  <c r="O32" i="4" s="1"/>
  <c r="E36" i="4"/>
  <c r="N32" i="4" s="1"/>
  <c r="D36" i="4"/>
  <c r="M32" i="4" s="1"/>
  <c r="K32" i="4" s="1"/>
  <c r="C36" i="4"/>
  <c r="I36" i="4"/>
  <c r="R32" i="4" s="1"/>
  <c r="H36" i="4"/>
  <c r="Q32" i="4" s="1"/>
  <c r="L31" i="4"/>
  <c r="B35" i="4"/>
  <c r="Q18" i="4"/>
  <c r="O29" i="4"/>
  <c r="Z144" i="2" l="1"/>
  <c r="AA144" i="2" s="1"/>
  <c r="AB144" i="2" s="1"/>
  <c r="X146" i="2"/>
  <c r="Z145" i="2"/>
  <c r="AA145" i="2" s="1"/>
  <c r="X141" i="2"/>
  <c r="Y141" i="2" s="1"/>
  <c r="Z140" i="2"/>
  <c r="W142" i="2"/>
  <c r="X143" i="2"/>
  <c r="AE4" i="36"/>
  <c r="AE4" i="32"/>
  <c r="O12" i="2"/>
  <c r="O13" i="2" s="1"/>
  <c r="O14" i="2" s="1"/>
  <c r="O15" i="2" s="1"/>
  <c r="P10" i="2"/>
  <c r="P11" i="2" s="1"/>
  <c r="Q8" i="2"/>
  <c r="Q9" i="2" s="1"/>
  <c r="N14" i="2"/>
  <c r="AA138" i="2"/>
  <c r="AB138" i="2" s="1"/>
  <c r="AD131" i="2"/>
  <c r="X122" i="2"/>
  <c r="AA116" i="2"/>
  <c r="X127" i="2"/>
  <c r="Y127" i="2" s="1"/>
  <c r="X130" i="2"/>
  <c r="V137" i="2"/>
  <c r="W137" i="2" s="1"/>
  <c r="Z110" i="2"/>
  <c r="AA118" i="2"/>
  <c r="X121" i="2"/>
  <c r="AA115" i="2"/>
  <c r="AB115" i="2" s="1"/>
  <c r="Z133" i="2"/>
  <c r="Y124" i="2"/>
  <c r="Y135" i="2"/>
  <c r="Z135" i="2" s="1"/>
  <c r="X123" i="2"/>
  <c r="Y112" i="2"/>
  <c r="Z112" i="2" s="1"/>
  <c r="W117" i="2"/>
  <c r="X117" i="2" s="1"/>
  <c r="Y111" i="2"/>
  <c r="Z111" i="2" s="1"/>
  <c r="Y114" i="2"/>
  <c r="Z128" i="2"/>
  <c r="V126" i="2"/>
  <c r="W126" i="2" s="1"/>
  <c r="V132" i="2"/>
  <c r="Y120" i="2"/>
  <c r="X129" i="2"/>
  <c r="Y129" i="2" s="1"/>
  <c r="AA139" i="2"/>
  <c r="Z109" i="2"/>
  <c r="AA110" i="2"/>
  <c r="W125" i="2"/>
  <c r="X136" i="2"/>
  <c r="Y136" i="2" s="1"/>
  <c r="AA113" i="2"/>
  <c r="AB113" i="2" s="1"/>
  <c r="W119" i="2"/>
  <c r="X119" i="2" s="1"/>
  <c r="W134" i="2"/>
  <c r="X134" i="2" s="1"/>
  <c r="AH4" i="2"/>
  <c r="AG4" i="27"/>
  <c r="L32" i="4"/>
  <c r="B36" i="4"/>
  <c r="I37" i="4"/>
  <c r="R33" i="4" s="1"/>
  <c r="H37" i="4"/>
  <c r="Q33" i="4" s="1"/>
  <c r="G37" i="4"/>
  <c r="P33" i="4" s="1"/>
  <c r="F37" i="4"/>
  <c r="O33" i="4" s="1"/>
  <c r="E37" i="4"/>
  <c r="N33" i="4" s="1"/>
  <c r="C37" i="4"/>
  <c r="D37" i="4"/>
  <c r="M33" i="4" s="1"/>
  <c r="K33" i="4" s="1"/>
  <c r="R18" i="4"/>
  <c r="K18" i="4" s="1"/>
  <c r="P29" i="4"/>
  <c r="AB145" i="2" l="1"/>
  <c r="AC144" i="2"/>
  <c r="Y146" i="2"/>
  <c r="AA140" i="2"/>
  <c r="Z141" i="2"/>
  <c r="Y143" i="2"/>
  <c r="X142" i="2"/>
  <c r="AF4" i="36"/>
  <c r="AF4" i="32"/>
  <c r="Q10" i="2"/>
  <c r="Q11" i="2" s="1"/>
  <c r="P12" i="2"/>
  <c r="P13" i="2" s="1"/>
  <c r="N15" i="2"/>
  <c r="N16" i="2" s="1"/>
  <c r="O16" i="2" s="1"/>
  <c r="R8" i="2"/>
  <c r="X126" i="2"/>
  <c r="Y126" i="2" s="1"/>
  <c r="AB110" i="2"/>
  <c r="AC110" i="2" s="1"/>
  <c r="AA111" i="2"/>
  <c r="AB111" i="2" s="1"/>
  <c r="AC111" i="2" s="1"/>
  <c r="AC115" i="2"/>
  <c r="AD115" i="2" s="1"/>
  <c r="Z127" i="2"/>
  <c r="AA127" i="2" s="1"/>
  <c r="X137" i="2"/>
  <c r="Y137" i="2" s="1"/>
  <c r="Z137" i="2" s="1"/>
  <c r="AA137" i="2" s="1"/>
  <c r="Z129" i="2"/>
  <c r="AA129" i="2" s="1"/>
  <c r="Y117" i="2"/>
  <c r="AA128" i="2"/>
  <c r="Y123" i="2"/>
  <c r="AA133" i="2"/>
  <c r="Y121" i="2"/>
  <c r="Z121" i="2" s="1"/>
  <c r="Y134" i="2"/>
  <c r="Z114" i="2"/>
  <c r="AA135" i="2"/>
  <c r="AC138" i="2"/>
  <c r="AD138" i="2" s="1"/>
  <c r="AE138" i="2" s="1"/>
  <c r="Y130" i="2"/>
  <c r="Z130" i="2" s="1"/>
  <c r="X125" i="2"/>
  <c r="Y125" i="2" s="1"/>
  <c r="AE131" i="2"/>
  <c r="AF131" i="2" s="1"/>
  <c r="Y122" i="2"/>
  <c r="Z122" i="2" s="1"/>
  <c r="AB118" i="2"/>
  <c r="AA109" i="2"/>
  <c r="AB109" i="2" s="1"/>
  <c r="W132" i="2"/>
  <c r="X132" i="2" s="1"/>
  <c r="AB116" i="2"/>
  <c r="AC116" i="2" s="1"/>
  <c r="Z124" i="2"/>
  <c r="AA124" i="2" s="1"/>
  <c r="Z136" i="2"/>
  <c r="AA136" i="2" s="1"/>
  <c r="AB139" i="2"/>
  <c r="Y119" i="2"/>
  <c r="AA112" i="2"/>
  <c r="Z120" i="2"/>
  <c r="AC113" i="2"/>
  <c r="AD113" i="2" s="1"/>
  <c r="AI4" i="2"/>
  <c r="AH4" i="27"/>
  <c r="I38" i="4"/>
  <c r="C38" i="4"/>
  <c r="B38" i="4" s="1"/>
  <c r="H38" i="4"/>
  <c r="G38" i="4"/>
  <c r="F38" i="4"/>
  <c r="E38" i="4"/>
  <c r="D38" i="4"/>
  <c r="L33" i="4"/>
  <c r="B37" i="4"/>
  <c r="Q29" i="4"/>
  <c r="L19" i="4"/>
  <c r="Z146" i="2" l="1"/>
  <c r="AD144" i="2"/>
  <c r="AE144" i="2" s="1"/>
  <c r="AC145" i="2"/>
  <c r="Z143" i="2"/>
  <c r="AA143" i="2" s="1"/>
  <c r="AA141" i="2"/>
  <c r="Y142" i="2"/>
  <c r="Z142" i="2" s="1"/>
  <c r="AB140" i="2"/>
  <c r="AG4" i="36"/>
  <c r="AG4" i="32"/>
  <c r="AB127" i="2"/>
  <c r="AC127" i="2" s="1"/>
  <c r="N17" i="2"/>
  <c r="O17" i="2" s="1"/>
  <c r="R9" i="2"/>
  <c r="P14" i="2"/>
  <c r="S8" i="2"/>
  <c r="Q12" i="2"/>
  <c r="Q13" i="2" s="1"/>
  <c r="AB137" i="2"/>
  <c r="AC137" i="2" s="1"/>
  <c r="AD137" i="2" s="1"/>
  <c r="AG131" i="2"/>
  <c r="AH131" i="2" s="1"/>
  <c r="AI131" i="2" s="1"/>
  <c r="AB136" i="2"/>
  <c r="AC136" i="2" s="1"/>
  <c r="AB124" i="2"/>
  <c r="AB112" i="2"/>
  <c r="AB135" i="2"/>
  <c r="AC135" i="2" s="1"/>
  <c r="AD111" i="2"/>
  <c r="AE111" i="2" s="1"/>
  <c r="AC118" i="2"/>
  <c r="AD118" i="2" s="1"/>
  <c r="AE118" i="2" s="1"/>
  <c r="AF118" i="2" s="1"/>
  <c r="AA130" i="2"/>
  <c r="AB129" i="2"/>
  <c r="Z123" i="2"/>
  <c r="AA123" i="2" s="1"/>
  <c r="Z134" i="2"/>
  <c r="AB128" i="2"/>
  <c r="Y132" i="2"/>
  <c r="Z132" i="2" s="1"/>
  <c r="Z119" i="2"/>
  <c r="AF138" i="2"/>
  <c r="Z125" i="2"/>
  <c r="AA121" i="2"/>
  <c r="AD116" i="2"/>
  <c r="AE116" i="2" s="1"/>
  <c r="AE113" i="2"/>
  <c r="AF113" i="2" s="1"/>
  <c r="AA120" i="2"/>
  <c r="Z126" i="2"/>
  <c r="AA126" i="2" s="1"/>
  <c r="AD110" i="2"/>
  <c r="AE115" i="2"/>
  <c r="AF115" i="2" s="1"/>
  <c r="Z117" i="2"/>
  <c r="AA117" i="2" s="1"/>
  <c r="AC139" i="2"/>
  <c r="AC109" i="2"/>
  <c r="AA122" i="2"/>
  <c r="AB122" i="2" s="1"/>
  <c r="AA114" i="2"/>
  <c r="AB114" i="2" s="1"/>
  <c r="AB133" i="2"/>
  <c r="AJ4" i="2"/>
  <c r="AI4" i="27"/>
  <c r="L34" i="4"/>
  <c r="M34" i="4" s="1"/>
  <c r="G40" i="4"/>
  <c r="P37" i="4" s="1"/>
  <c r="C40" i="4"/>
  <c r="F40" i="4"/>
  <c r="O37" i="4" s="1"/>
  <c r="E40" i="4"/>
  <c r="N37" i="4" s="1"/>
  <c r="D40" i="4"/>
  <c r="M37" i="4" s="1"/>
  <c r="K37" i="4" s="1"/>
  <c r="I40" i="4"/>
  <c r="R37" i="4" s="1"/>
  <c r="H40" i="4"/>
  <c r="Q37" i="4" s="1"/>
  <c r="E39" i="4"/>
  <c r="N36" i="4" s="1"/>
  <c r="D39" i="4"/>
  <c r="M36" i="4" s="1"/>
  <c r="K36" i="4" s="1"/>
  <c r="C39" i="4"/>
  <c r="I39" i="4"/>
  <c r="R36" i="4" s="1"/>
  <c r="H39" i="4"/>
  <c r="Q36" i="4" s="1"/>
  <c r="G39" i="4"/>
  <c r="P36" i="4" s="1"/>
  <c r="F39" i="4"/>
  <c r="O36" i="4" s="1"/>
  <c r="R29" i="4"/>
  <c r="Q30" i="4" s="1"/>
  <c r="AF144" i="2" l="1"/>
  <c r="AD145" i="2"/>
  <c r="AE145" i="2" s="1"/>
  <c r="AA146" i="2"/>
  <c r="AD127" i="2"/>
  <c r="AB143" i="2"/>
  <c r="AC143" i="2" s="1"/>
  <c r="AA142" i="2"/>
  <c r="AC140" i="2"/>
  <c r="AD140" i="2" s="1"/>
  <c r="AB141" i="2"/>
  <c r="AH4" i="36"/>
  <c r="AH4" i="32"/>
  <c r="Q14" i="2"/>
  <c r="P15" i="2"/>
  <c r="P16" i="2" s="1"/>
  <c r="T8" i="2"/>
  <c r="N18" i="2"/>
  <c r="O18" i="2" s="1"/>
  <c r="S9" i="2"/>
  <c r="R10" i="2"/>
  <c r="R11" i="2" s="1"/>
  <c r="AC129" i="2"/>
  <c r="AD129" i="2" s="1"/>
  <c r="AE129" i="2" s="1"/>
  <c r="AD135" i="2"/>
  <c r="AB117" i="2"/>
  <c r="AC117" i="2" s="1"/>
  <c r="AD117" i="2" s="1"/>
  <c r="AD139" i="2"/>
  <c r="AE139" i="2" s="1"/>
  <c r="AF139" i="2" s="1"/>
  <c r="AG139" i="2" s="1"/>
  <c r="AA134" i="2"/>
  <c r="AB134" i="2" s="1"/>
  <c r="AF111" i="2"/>
  <c r="AG111" i="2" s="1"/>
  <c r="AH111" i="2" s="1"/>
  <c r="AD136" i="2"/>
  <c r="AE136" i="2" s="1"/>
  <c r="AD109" i="2"/>
  <c r="AE109" i="2" s="1"/>
  <c r="AF109" i="2" s="1"/>
  <c r="AA132" i="2"/>
  <c r="AB132" i="2" s="1"/>
  <c r="AB123" i="2"/>
  <c r="AG118" i="2"/>
  <c r="AG115" i="2"/>
  <c r="AH115" i="2" s="1"/>
  <c r="AE137" i="2"/>
  <c r="AF137" i="2" s="1"/>
  <c r="AA119" i="2"/>
  <c r="AB119" i="2" s="1"/>
  <c r="AB126" i="2"/>
  <c r="AG113" i="2"/>
  <c r="AH113" i="2" s="1"/>
  <c r="AC122" i="2"/>
  <c r="AD122" i="2" s="1"/>
  <c r="AE135" i="2"/>
  <c r="AB120" i="2"/>
  <c r="AC133" i="2"/>
  <c r="AA125" i="2"/>
  <c r="AJ131" i="2"/>
  <c r="AF116" i="2"/>
  <c r="AG138" i="2"/>
  <c r="AH138" i="2" s="1"/>
  <c r="AB130" i="2"/>
  <c r="AC112" i="2"/>
  <c r="AC124" i="2"/>
  <c r="AD124" i="2" s="1"/>
  <c r="AC128" i="2"/>
  <c r="AD128" i="2" s="1"/>
  <c r="AB121" i="2"/>
  <c r="AC114" i="2"/>
  <c r="AD114" i="2" s="1"/>
  <c r="AE127" i="2"/>
  <c r="AF127" i="2" s="1"/>
  <c r="AE110" i="2"/>
  <c r="AK4" i="2"/>
  <c r="AJ4" i="27"/>
  <c r="N34" i="4"/>
  <c r="O34" i="4" s="1"/>
  <c r="P34" i="4" s="1"/>
  <c r="Q34" i="4" s="1"/>
  <c r="R34" i="4" s="1"/>
  <c r="L35" i="4" s="1"/>
  <c r="M35" i="4" s="1"/>
  <c r="K34" i="4"/>
  <c r="L36" i="4"/>
  <c r="B39" i="4"/>
  <c r="I41" i="4"/>
  <c r="R38" i="4" s="1"/>
  <c r="C41" i="4"/>
  <c r="H41" i="4"/>
  <c r="Q38" i="4" s="1"/>
  <c r="G41" i="4"/>
  <c r="P38" i="4" s="1"/>
  <c r="F41" i="4"/>
  <c r="O38" i="4" s="1"/>
  <c r="E41" i="4"/>
  <c r="N38" i="4" s="1"/>
  <c r="D41" i="4"/>
  <c r="M38" i="4" s="1"/>
  <c r="K38" i="4" s="1"/>
  <c r="L37" i="4"/>
  <c r="B40" i="4"/>
  <c r="K29" i="4"/>
  <c r="R30" i="4"/>
  <c r="L30" i="4"/>
  <c r="M30" i="4"/>
  <c r="N30" i="4"/>
  <c r="O30" i="4"/>
  <c r="P30" i="4"/>
  <c r="AK131" i="2" l="1"/>
  <c r="AG144" i="2"/>
  <c r="AF145" i="2"/>
  <c r="AB146" i="2"/>
  <c r="Q15" i="2"/>
  <c r="Q16" i="2" s="1"/>
  <c r="AE140" i="2"/>
  <c r="AF140" i="2" s="1"/>
  <c r="AC141" i="2"/>
  <c r="AB142" i="2"/>
  <c r="AC142" i="2" s="1"/>
  <c r="AD143" i="2"/>
  <c r="AI4" i="36"/>
  <c r="AI4" i="32"/>
  <c r="T9" i="2"/>
  <c r="P17" i="2"/>
  <c r="S10" i="2"/>
  <c r="R12" i="2"/>
  <c r="R13" i="2" s="1"/>
  <c r="N19" i="2"/>
  <c r="N20" i="2" s="1"/>
  <c r="AG109" i="2"/>
  <c r="AH109" i="2" s="1"/>
  <c r="AI109" i="2" s="1"/>
  <c r="AC134" i="2"/>
  <c r="AD134" i="2" s="1"/>
  <c r="AI138" i="2"/>
  <c r="AJ138" i="2" s="1"/>
  <c r="AC132" i="2"/>
  <c r="AE124" i="2"/>
  <c r="AF124" i="2" s="1"/>
  <c r="AG124" i="2" s="1"/>
  <c r="AC126" i="2"/>
  <c r="AC119" i="2"/>
  <c r="AD119" i="2" s="1"/>
  <c r="AH139" i="2"/>
  <c r="AI139" i="2" s="1"/>
  <c r="AC121" i="2"/>
  <c r="AD121" i="2" s="1"/>
  <c r="AC130" i="2"/>
  <c r="AF135" i="2"/>
  <c r="AG135" i="2" s="1"/>
  <c r="AH118" i="2"/>
  <c r="AE114" i="2"/>
  <c r="AF114" i="2" s="1"/>
  <c r="AI113" i="2"/>
  <c r="AJ113" i="2" s="1"/>
  <c r="AC120" i="2"/>
  <c r="AD120" i="2" s="1"/>
  <c r="AF110" i="2"/>
  <c r="AG110" i="2" s="1"/>
  <c r="AE122" i="2"/>
  <c r="AG127" i="2"/>
  <c r="AB125" i="2"/>
  <c r="AF129" i="2"/>
  <c r="AD112" i="2"/>
  <c r="AD133" i="2"/>
  <c r="AF136" i="2"/>
  <c r="AE117" i="2"/>
  <c r="AF117" i="2" s="1"/>
  <c r="AC123" i="2"/>
  <c r="AG137" i="2"/>
  <c r="AD132" i="2"/>
  <c r="AE132" i="2" s="1"/>
  <c r="AF132" i="2" s="1"/>
  <c r="AE128" i="2"/>
  <c r="AF128" i="2" s="1"/>
  <c r="AG116" i="2"/>
  <c r="AH116" i="2" s="1"/>
  <c r="AI115" i="2"/>
  <c r="AI111" i="2"/>
  <c r="AJ111" i="2" s="1"/>
  <c r="AL4" i="2"/>
  <c r="AL131" i="2" s="1"/>
  <c r="AM131" i="2" s="1"/>
  <c r="AK4" i="27"/>
  <c r="K30" i="4"/>
  <c r="N35" i="4"/>
  <c r="O35" i="4" s="1"/>
  <c r="P35" i="4" s="1"/>
  <c r="Q35" i="4" s="1"/>
  <c r="R35" i="4" s="1"/>
  <c r="E43" i="4"/>
  <c r="N41" i="4" s="1"/>
  <c r="D43" i="4"/>
  <c r="M41" i="4" s="1"/>
  <c r="K41" i="4" s="1"/>
  <c r="I43" i="4"/>
  <c r="R41" i="4" s="1"/>
  <c r="H43" i="4"/>
  <c r="Q41" i="4" s="1"/>
  <c r="G43" i="4"/>
  <c r="P41" i="4" s="1"/>
  <c r="C43" i="4"/>
  <c r="B43" i="4" s="1"/>
  <c r="F43" i="4"/>
  <c r="O41" i="4" s="1"/>
  <c r="I42" i="4"/>
  <c r="C42" i="4"/>
  <c r="B42" i="4" s="1"/>
  <c r="H42" i="4"/>
  <c r="G42" i="4"/>
  <c r="F42" i="4"/>
  <c r="E42" i="4"/>
  <c r="D42" i="4"/>
  <c r="L38" i="4"/>
  <c r="B41" i="4"/>
  <c r="AG145" i="2" l="1"/>
  <c r="AH144" i="2"/>
  <c r="AI144" i="2" s="1"/>
  <c r="AC146" i="2"/>
  <c r="O19" i="2"/>
  <c r="Q17" i="2"/>
  <c r="AD142" i="2"/>
  <c r="AG140" i="2"/>
  <c r="AE143" i="2"/>
  <c r="AD141" i="2"/>
  <c r="AJ4" i="36"/>
  <c r="AJ4" i="32"/>
  <c r="T10" i="2"/>
  <c r="R14" i="2"/>
  <c r="R15" i="2" s="1"/>
  <c r="S11" i="2"/>
  <c r="P18" i="2"/>
  <c r="N21" i="2"/>
  <c r="N22" i="2" s="1"/>
  <c r="AE134" i="2"/>
  <c r="AK113" i="2"/>
  <c r="AL113" i="2" s="1"/>
  <c r="AF122" i="2"/>
  <c r="AG122" i="2" s="1"/>
  <c r="AH122" i="2" s="1"/>
  <c r="AD126" i="2"/>
  <c r="AG128" i="2"/>
  <c r="AH128" i="2" s="1"/>
  <c r="AJ139" i="2"/>
  <c r="AK139" i="2" s="1"/>
  <c r="AE119" i="2"/>
  <c r="AF119" i="2" s="1"/>
  <c r="AH135" i="2"/>
  <c r="AI135" i="2" s="1"/>
  <c r="AJ135" i="2" s="1"/>
  <c r="AH110" i="2"/>
  <c r="AE133" i="2"/>
  <c r="AD123" i="2"/>
  <c r="AI118" i="2"/>
  <c r="AE120" i="2"/>
  <c r="AD130" i="2"/>
  <c r="AE130" i="2" s="1"/>
  <c r="AK138" i="2"/>
  <c r="AL138" i="2" s="1"/>
  <c r="AG117" i="2"/>
  <c r="AE112" i="2"/>
  <c r="AF112" i="2" s="1"/>
  <c r="AG112" i="2" s="1"/>
  <c r="AC125" i="2"/>
  <c r="AD125" i="2" s="1"/>
  <c r="AE121" i="2"/>
  <c r="AF121" i="2" s="1"/>
  <c r="AG114" i="2"/>
  <c r="AK111" i="2"/>
  <c r="AG132" i="2"/>
  <c r="AH132" i="2" s="1"/>
  <c r="AI116" i="2"/>
  <c r="AJ115" i="2"/>
  <c r="AK115" i="2" s="1"/>
  <c r="AJ109" i="2"/>
  <c r="AH137" i="2"/>
  <c r="AI137" i="2" s="1"/>
  <c r="AG129" i="2"/>
  <c r="AH129" i="2" s="1"/>
  <c r="AG136" i="2"/>
  <c r="AH127" i="2"/>
  <c r="AI127" i="2" s="1"/>
  <c r="AJ127" i="2" s="1"/>
  <c r="AH124" i="2"/>
  <c r="AM4" i="2"/>
  <c r="AL4" i="27"/>
  <c r="K35" i="4"/>
  <c r="L39" i="4"/>
  <c r="M39" i="4" s="1"/>
  <c r="G44" i="4"/>
  <c r="P42" i="4" s="1"/>
  <c r="F44" i="4"/>
  <c r="O42" i="4" s="1"/>
  <c r="E44" i="4"/>
  <c r="N42" i="4" s="1"/>
  <c r="D44" i="4"/>
  <c r="M42" i="4" s="1"/>
  <c r="K42" i="4" s="1"/>
  <c r="C44" i="4"/>
  <c r="I44" i="4"/>
  <c r="R42" i="4" s="1"/>
  <c r="H44" i="4"/>
  <c r="Q42" i="4" s="1"/>
  <c r="AJ144" i="2" l="1"/>
  <c r="AK144" i="2" s="1"/>
  <c r="AH145" i="2"/>
  <c r="AD146" i="2"/>
  <c r="AE146" i="2" s="1"/>
  <c r="Q18" i="2"/>
  <c r="AF143" i="2"/>
  <c r="AH140" i="2"/>
  <c r="AE142" i="2"/>
  <c r="AF142" i="2" s="1"/>
  <c r="AE141" i="2"/>
  <c r="AF141" i="2" s="1"/>
  <c r="AK4" i="36"/>
  <c r="AK4" i="32"/>
  <c r="N23" i="2"/>
  <c r="N24" i="2" s="1"/>
  <c r="P19" i="2"/>
  <c r="T11" i="2"/>
  <c r="S12" i="2"/>
  <c r="O20" i="2"/>
  <c r="O21" i="2" s="1"/>
  <c r="R16" i="2"/>
  <c r="R17" i="2" s="1"/>
  <c r="AI128" i="2"/>
  <c r="AJ128" i="2" s="1"/>
  <c r="AK128" i="2" s="1"/>
  <c r="AI132" i="2"/>
  <c r="AJ132" i="2" s="1"/>
  <c r="AK132" i="2" s="1"/>
  <c r="AF133" i="2"/>
  <c r="AG133" i="2" s="1"/>
  <c r="AF134" i="2"/>
  <c r="AE126" i="2"/>
  <c r="AI129" i="2"/>
  <c r="AJ137" i="2"/>
  <c r="AF130" i="2"/>
  <c r="AK109" i="2"/>
  <c r="AL109" i="2" s="1"/>
  <c r="AG121" i="2"/>
  <c r="AH121" i="2" s="1"/>
  <c r="AI121" i="2" s="1"/>
  <c r="AI110" i="2"/>
  <c r="AH117" i="2"/>
  <c r="AF120" i="2"/>
  <c r="AK127" i="2"/>
  <c r="AE125" i="2"/>
  <c r="AM113" i="2"/>
  <c r="AI122" i="2"/>
  <c r="AJ122" i="2" s="1"/>
  <c r="AH136" i="2"/>
  <c r="AI124" i="2"/>
  <c r="AJ124" i="2" s="1"/>
  <c r="AH112" i="2"/>
  <c r="AI112" i="2" s="1"/>
  <c r="AM138" i="2"/>
  <c r="AG119" i="2"/>
  <c r="AJ116" i="2"/>
  <c r="AK116" i="2" s="1"/>
  <c r="AL111" i="2"/>
  <c r="AK135" i="2"/>
  <c r="AL135" i="2" s="1"/>
  <c r="AH114" i="2"/>
  <c r="AL139" i="2"/>
  <c r="AJ118" i="2"/>
  <c r="AK118" i="2" s="1"/>
  <c r="AL118" i="2" s="1"/>
  <c r="AL115" i="2"/>
  <c r="AE123" i="2"/>
  <c r="AN4" i="2"/>
  <c r="AM4" i="27"/>
  <c r="K39" i="4"/>
  <c r="N39" i="4"/>
  <c r="O39" i="4" s="1"/>
  <c r="P39" i="4" s="1"/>
  <c r="Q39" i="4" s="1"/>
  <c r="R39" i="4" s="1"/>
  <c r="L40" i="4" s="1"/>
  <c r="M40" i="4" s="1"/>
  <c r="L42" i="4"/>
  <c r="B44" i="4"/>
  <c r="I45" i="4"/>
  <c r="R43" i="4" s="1"/>
  <c r="H45" i="4"/>
  <c r="Q43" i="4" s="1"/>
  <c r="G45" i="4"/>
  <c r="P43" i="4" s="1"/>
  <c r="F45" i="4"/>
  <c r="O43" i="4" s="1"/>
  <c r="E45" i="4"/>
  <c r="N43" i="4" s="1"/>
  <c r="C45" i="4"/>
  <c r="D45" i="4"/>
  <c r="M43" i="4" s="1"/>
  <c r="K43" i="4" s="1"/>
  <c r="AF146" i="2" l="1"/>
  <c r="AI145" i="2"/>
  <c r="AL144" i="2"/>
  <c r="Q19" i="2"/>
  <c r="AG141" i="2"/>
  <c r="AH141" i="2" s="1"/>
  <c r="AI141" i="2" s="1"/>
  <c r="AG142" i="2"/>
  <c r="AH142" i="2" s="1"/>
  <c r="AI140" i="2"/>
  <c r="AG143" i="2"/>
  <c r="AH143" i="2" s="1"/>
  <c r="AL4" i="36"/>
  <c r="AL4" i="32"/>
  <c r="N25" i="2"/>
  <c r="N26" i="2" s="1"/>
  <c r="P20" i="2"/>
  <c r="Q20" i="2" s="1"/>
  <c r="S13" i="2"/>
  <c r="S14" i="2" s="1"/>
  <c r="T12" i="2"/>
  <c r="R18" i="2"/>
  <c r="O22" i="2"/>
  <c r="AI117" i="2"/>
  <c r="AJ117" i="2" s="1"/>
  <c r="AK117" i="2" s="1"/>
  <c r="AL132" i="2"/>
  <c r="AM132" i="2" s="1"/>
  <c r="AN132" i="2" s="1"/>
  <c r="AG134" i="2"/>
  <c r="AL116" i="2"/>
  <c r="AM116" i="2" s="1"/>
  <c r="AN116" i="2" s="1"/>
  <c r="AF126" i="2"/>
  <c r="AG126" i="2" s="1"/>
  <c r="AH133" i="2"/>
  <c r="AI133" i="2" s="1"/>
  <c r="AJ133" i="2" s="1"/>
  <c r="AJ112" i="2"/>
  <c r="AM109" i="2"/>
  <c r="AN109" i="2" s="1"/>
  <c r="AM115" i="2"/>
  <c r="AN115" i="2" s="1"/>
  <c r="AF125" i="2"/>
  <c r="AG125" i="2" s="1"/>
  <c r="AH125" i="2" s="1"/>
  <c r="AJ129" i="2"/>
  <c r="AK124" i="2"/>
  <c r="AL124" i="2" s="1"/>
  <c r="AG130" i="2"/>
  <c r="AH130" i="2" s="1"/>
  <c r="AF123" i="2"/>
  <c r="AG123" i="2" s="1"/>
  <c r="AH123" i="2" s="1"/>
  <c r="AH119" i="2"/>
  <c r="AI119" i="2" s="1"/>
  <c r="AL127" i="2"/>
  <c r="AM127" i="2" s="1"/>
  <c r="AJ110" i="2"/>
  <c r="AK110" i="2" s="1"/>
  <c r="AN138" i="2"/>
  <c r="AL128" i="2"/>
  <c r="AM128" i="2" s="1"/>
  <c r="AK137" i="2"/>
  <c r="AL137" i="2" s="1"/>
  <c r="AM137" i="2" s="1"/>
  <c r="AM118" i="2"/>
  <c r="AM111" i="2"/>
  <c r="AK122" i="2"/>
  <c r="AI114" i="2"/>
  <c r="AJ114" i="2" s="1"/>
  <c r="AJ121" i="2"/>
  <c r="AM139" i="2"/>
  <c r="AN113" i="2"/>
  <c r="AO113" i="2" s="1"/>
  <c r="AG120" i="2"/>
  <c r="AN131" i="2"/>
  <c r="AM135" i="2"/>
  <c r="AI136" i="2"/>
  <c r="AO4" i="2"/>
  <c r="AN4" i="27"/>
  <c r="N40" i="4"/>
  <c r="O40" i="4" s="1"/>
  <c r="P40" i="4" s="1"/>
  <c r="Q40" i="4" s="1"/>
  <c r="R40" i="4" s="1"/>
  <c r="L41" i="4" s="1"/>
  <c r="E47" i="4"/>
  <c r="D47" i="4"/>
  <c r="C47" i="4"/>
  <c r="B47" i="4" s="1"/>
  <c r="I47" i="4"/>
  <c r="H47" i="4"/>
  <c r="G47" i="4"/>
  <c r="F47" i="4"/>
  <c r="I46" i="4"/>
  <c r="C46" i="4"/>
  <c r="B46" i="4" s="1"/>
  <c r="H46" i="4"/>
  <c r="G46" i="4"/>
  <c r="F46" i="4"/>
  <c r="E46" i="4"/>
  <c r="D46" i="4"/>
  <c r="L43" i="4"/>
  <c r="B45" i="4"/>
  <c r="AM144" i="2" l="1"/>
  <c r="AN144" i="2" s="1"/>
  <c r="AO138" i="2"/>
  <c r="AJ145" i="2"/>
  <c r="AK145" i="2" s="1"/>
  <c r="AG146" i="2"/>
  <c r="AI142" i="2"/>
  <c r="AJ142" i="2" s="1"/>
  <c r="AJ141" i="2"/>
  <c r="AK141" i="2" s="1"/>
  <c r="AI143" i="2"/>
  <c r="AJ140" i="2"/>
  <c r="AM4" i="36"/>
  <c r="AM4" i="32"/>
  <c r="N27" i="2"/>
  <c r="N28" i="2" s="1"/>
  <c r="O23" i="2"/>
  <c r="O24" i="2" s="1"/>
  <c r="P21" i="2"/>
  <c r="P22" i="2" s="1"/>
  <c r="S15" i="2"/>
  <c r="S16" i="2" s="1"/>
  <c r="T13" i="2"/>
  <c r="T14" i="2" s="1"/>
  <c r="R19" i="2"/>
  <c r="R20" i="2" s="1"/>
  <c r="AK133" i="2"/>
  <c r="AL133" i="2" s="1"/>
  <c r="AJ119" i="2"/>
  <c r="AK119" i="2" s="1"/>
  <c r="AL119" i="2" s="1"/>
  <c r="AH134" i="2"/>
  <c r="AI130" i="2"/>
  <c r="AJ130" i="2" s="1"/>
  <c r="AK130" i="2" s="1"/>
  <c r="AH126" i="2"/>
  <c r="AI126" i="2" s="1"/>
  <c r="AI123" i="2"/>
  <c r="AJ123" i="2" s="1"/>
  <c r="AK123" i="2" s="1"/>
  <c r="AO115" i="2"/>
  <c r="AP115" i="2" s="1"/>
  <c r="AL122" i="2"/>
  <c r="AL110" i="2"/>
  <c r="AM110" i="2" s="1"/>
  <c r="AJ136" i="2"/>
  <c r="AM124" i="2"/>
  <c r="AL117" i="2"/>
  <c r="AM117" i="2" s="1"/>
  <c r="AN128" i="2"/>
  <c r="AN127" i="2"/>
  <c r="AK121" i="2"/>
  <c r="AN135" i="2"/>
  <c r="AO135" i="2" s="1"/>
  <c r="AH120" i="2"/>
  <c r="AO131" i="2"/>
  <c r="AP138" i="2"/>
  <c r="AO109" i="2"/>
  <c r="AK112" i="2"/>
  <c r="AL112" i="2" s="1"/>
  <c r="AM112" i="2" s="1"/>
  <c r="AN118" i="2"/>
  <c r="AK129" i="2"/>
  <c r="AN139" i="2"/>
  <c r="AO139" i="2" s="1"/>
  <c r="AP113" i="2"/>
  <c r="AI125" i="2"/>
  <c r="AO116" i="2"/>
  <c r="AO132" i="2"/>
  <c r="AP132" i="2" s="1"/>
  <c r="AN137" i="2"/>
  <c r="AK114" i="2"/>
  <c r="AN111" i="2"/>
  <c r="AP4" i="2"/>
  <c r="AO4" i="27"/>
  <c r="K40" i="4"/>
  <c r="L44" i="4"/>
  <c r="M44" i="4" s="1"/>
  <c r="G48" i="4"/>
  <c r="P47" i="4" s="1"/>
  <c r="C48" i="4"/>
  <c r="F48" i="4"/>
  <c r="O47" i="4" s="1"/>
  <c r="E48" i="4"/>
  <c r="N47" i="4" s="1"/>
  <c r="D48" i="4"/>
  <c r="M47" i="4" s="1"/>
  <c r="K47" i="4" s="1"/>
  <c r="I48" i="4"/>
  <c r="R47" i="4" s="1"/>
  <c r="H48" i="4"/>
  <c r="Q47" i="4" s="1"/>
  <c r="AH146" i="2" l="1"/>
  <c r="AL145" i="2"/>
  <c r="AO144" i="2"/>
  <c r="Q21" i="2"/>
  <c r="Q22" i="2" s="1"/>
  <c r="AK142" i="2"/>
  <c r="AL142" i="2" s="1"/>
  <c r="AL141" i="2"/>
  <c r="AM141" i="2" s="1"/>
  <c r="AM133" i="2"/>
  <c r="AN133" i="2" s="1"/>
  <c r="AO133" i="2" s="1"/>
  <c r="AJ143" i="2"/>
  <c r="AK143" i="2" s="1"/>
  <c r="AK140" i="2"/>
  <c r="AN4" i="36"/>
  <c r="AN4" i="32"/>
  <c r="N29" i="2"/>
  <c r="N30" i="2" s="1"/>
  <c r="O25" i="2"/>
  <c r="O26" i="2" s="1"/>
  <c r="P23" i="2"/>
  <c r="T15" i="2"/>
  <c r="T16" i="2" s="1"/>
  <c r="S17" i="2"/>
  <c r="AJ126" i="2"/>
  <c r="AP135" i="2"/>
  <c r="AN110" i="2"/>
  <c r="AO110" i="2" s="1"/>
  <c r="AP116" i="2"/>
  <c r="AI134" i="2"/>
  <c r="AJ134" i="2" s="1"/>
  <c r="AO128" i="2"/>
  <c r="AP128" i="2" s="1"/>
  <c r="AM119" i="2"/>
  <c r="AN119" i="2" s="1"/>
  <c r="AO111" i="2"/>
  <c r="AP111" i="2" s="1"/>
  <c r="AP131" i="2"/>
  <c r="AL121" i="2"/>
  <c r="AO118" i="2"/>
  <c r="AL129" i="2"/>
  <c r="AN112" i="2"/>
  <c r="AM122" i="2"/>
  <c r="AL114" i="2"/>
  <c r="AM114" i="2" s="1"/>
  <c r="AJ125" i="2"/>
  <c r="AN117" i="2"/>
  <c r="AO117" i="2" s="1"/>
  <c r="AP139" i="2"/>
  <c r="AO137" i="2"/>
  <c r="AP137" i="2" s="1"/>
  <c r="AP109" i="2"/>
  <c r="AI120" i="2"/>
  <c r="AJ120" i="2" s="1"/>
  <c r="AN124" i="2"/>
  <c r="AO124" i="2" s="1"/>
  <c r="AL130" i="2"/>
  <c r="AL123" i="2"/>
  <c r="AM123" i="2" s="1"/>
  <c r="AO127" i="2"/>
  <c r="AP127" i="2" s="1"/>
  <c r="AK136" i="2"/>
  <c r="AQ4" i="2"/>
  <c r="AQ138" i="2" s="1"/>
  <c r="AP4" i="27"/>
  <c r="N44" i="4"/>
  <c r="O44" i="4" s="1"/>
  <c r="P44" i="4" s="1"/>
  <c r="Q44" i="4" s="1"/>
  <c r="R44" i="4" s="1"/>
  <c r="L45" i="4" s="1"/>
  <c r="M45" i="4" s="1"/>
  <c r="N45" i="4" s="1"/>
  <c r="K44" i="4"/>
  <c r="I49" i="4"/>
  <c r="R48" i="4" s="1"/>
  <c r="C49" i="4"/>
  <c r="H49" i="4"/>
  <c r="Q48" i="4" s="1"/>
  <c r="G49" i="4"/>
  <c r="P48" i="4" s="1"/>
  <c r="F49" i="4"/>
  <c r="O48" i="4" s="1"/>
  <c r="E49" i="4"/>
  <c r="N48" i="4" s="1"/>
  <c r="D49" i="4"/>
  <c r="M48" i="4" s="1"/>
  <c r="K48" i="4" s="1"/>
  <c r="L47" i="4"/>
  <c r="B48" i="4"/>
  <c r="AQ127" i="2" l="1"/>
  <c r="AQ115" i="2"/>
  <c r="AQ132" i="2"/>
  <c r="AQ109" i="2"/>
  <c r="AQ116" i="2"/>
  <c r="AQ135" i="2"/>
  <c r="AQ144" i="2"/>
  <c r="AR144" i="2" s="1"/>
  <c r="AQ113" i="2"/>
  <c r="AQ128" i="2"/>
  <c r="AM145" i="2"/>
  <c r="AN145" i="2" s="1"/>
  <c r="AI146" i="2"/>
  <c r="R21" i="2"/>
  <c r="R22" i="2" s="1"/>
  <c r="AN141" i="2"/>
  <c r="AO141" i="2" s="1"/>
  <c r="AP141" i="2" s="1"/>
  <c r="AM142" i="2"/>
  <c r="AN142" i="2" s="1"/>
  <c r="AL143" i="2"/>
  <c r="AL140" i="2"/>
  <c r="AO4" i="36"/>
  <c r="AO4" i="32"/>
  <c r="Q23" i="2"/>
  <c r="P24" i="2"/>
  <c r="P25" i="2" s="1"/>
  <c r="O27" i="2"/>
  <c r="O28" i="2" s="1"/>
  <c r="N31" i="2"/>
  <c r="N32" i="2" s="1"/>
  <c r="T17" i="2"/>
  <c r="S18" i="2"/>
  <c r="S19" i="2" s="1"/>
  <c r="AN114" i="2"/>
  <c r="AO114" i="2" s="1"/>
  <c r="AP114" i="2" s="1"/>
  <c r="AQ114" i="2" s="1"/>
  <c r="AK126" i="2"/>
  <c r="AL126" i="2" s="1"/>
  <c r="AQ137" i="2"/>
  <c r="AP110" i="2"/>
  <c r="AQ110" i="2" s="1"/>
  <c r="AK134" i="2"/>
  <c r="AL134" i="2" s="1"/>
  <c r="AM134" i="2" s="1"/>
  <c r="AN123" i="2"/>
  <c r="AO123" i="2" s="1"/>
  <c r="AK125" i="2"/>
  <c r="AQ111" i="2"/>
  <c r="AL136" i="2"/>
  <c r="AP133" i="2"/>
  <c r="AQ133" i="2" s="1"/>
  <c r="AQ139" i="2"/>
  <c r="AN122" i="2"/>
  <c r="AP118" i="2"/>
  <c r="AM130" i="2"/>
  <c r="AK120" i="2"/>
  <c r="AL120" i="2" s="1"/>
  <c r="AO119" i="2"/>
  <c r="AO112" i="2"/>
  <c r="AP112" i="2" s="1"/>
  <c r="AP117" i="2"/>
  <c r="AQ117" i="2" s="1"/>
  <c r="AQ131" i="2"/>
  <c r="AM129" i="2"/>
  <c r="AM121" i="2"/>
  <c r="AP124" i="2"/>
  <c r="AR4" i="2"/>
  <c r="AQ4" i="27"/>
  <c r="I50" i="4"/>
  <c r="R49" i="4" s="1"/>
  <c r="C50" i="4"/>
  <c r="H50" i="4"/>
  <c r="Q49" i="4" s="1"/>
  <c r="G50" i="4"/>
  <c r="P49" i="4" s="1"/>
  <c r="F50" i="4"/>
  <c r="O49" i="4" s="1"/>
  <c r="E50" i="4"/>
  <c r="N49" i="4" s="1"/>
  <c r="D50" i="4"/>
  <c r="M49" i="4" s="1"/>
  <c r="K49" i="4" s="1"/>
  <c r="L48" i="4"/>
  <c r="B49" i="4"/>
  <c r="O45" i="4"/>
  <c r="AO145" i="2" l="1"/>
  <c r="AJ146" i="2"/>
  <c r="Q24" i="2"/>
  <c r="Q25" i="2" s="1"/>
  <c r="AM143" i="2"/>
  <c r="AN143" i="2" s="1"/>
  <c r="AO142" i="2"/>
  <c r="AQ141" i="2"/>
  <c r="AM140" i="2"/>
  <c r="AP4" i="36"/>
  <c r="AP4" i="32"/>
  <c r="P26" i="2"/>
  <c r="P27" i="2" s="1"/>
  <c r="O29" i="2"/>
  <c r="O30" i="2" s="1"/>
  <c r="AR132" i="2"/>
  <c r="S20" i="2"/>
  <c r="S21" i="2" s="1"/>
  <c r="S22" i="2" s="1"/>
  <c r="T18" i="2"/>
  <c r="T19" i="2" s="1"/>
  <c r="N33" i="2"/>
  <c r="O33" i="2" s="1"/>
  <c r="R23" i="2"/>
  <c r="AR111" i="2"/>
  <c r="AS111" i="2" s="1"/>
  <c r="AT111" i="2" s="1"/>
  <c r="AR133" i="2"/>
  <c r="AM126" i="2"/>
  <c r="AN126" i="2" s="1"/>
  <c r="AQ124" i="2"/>
  <c r="AR124" i="2" s="1"/>
  <c r="AR131" i="2"/>
  <c r="AR139" i="2"/>
  <c r="AM136" i="2"/>
  <c r="AP123" i="2"/>
  <c r="AQ123" i="2" s="1"/>
  <c r="AN121" i="2"/>
  <c r="AO121" i="2" s="1"/>
  <c r="AP121" i="2" s="1"/>
  <c r="AR138" i="2"/>
  <c r="AR116" i="2"/>
  <c r="AR113" i="2"/>
  <c r="AN129" i="2"/>
  <c r="AO129" i="2" s="1"/>
  <c r="AQ112" i="2"/>
  <c r="AR112" i="2" s="1"/>
  <c r="AR117" i="2"/>
  <c r="AR114" i="2"/>
  <c r="AS114" i="2" s="1"/>
  <c r="AO122" i="2"/>
  <c r="AN130" i="2"/>
  <c r="AO130" i="2" s="1"/>
  <c r="AR109" i="2"/>
  <c r="AM120" i="2"/>
  <c r="AN134" i="2"/>
  <c r="AL125" i="2"/>
  <c r="AM125" i="2" s="1"/>
  <c r="AR128" i="2"/>
  <c r="AR127" i="2"/>
  <c r="AP119" i="2"/>
  <c r="AQ119" i="2" s="1"/>
  <c r="AQ118" i="2"/>
  <c r="AR110" i="2"/>
  <c r="AR135" i="2"/>
  <c r="AR115" i="2"/>
  <c r="AR137" i="2"/>
  <c r="AS4" i="2"/>
  <c r="AS132" i="2" s="1"/>
  <c r="AT132" i="2" s="1"/>
  <c r="AR4" i="27"/>
  <c r="E51" i="4"/>
  <c r="D51" i="4"/>
  <c r="I51" i="4"/>
  <c r="H51" i="4"/>
  <c r="G51" i="4"/>
  <c r="C51" i="4"/>
  <c r="B51" i="4" s="1"/>
  <c r="F51" i="4"/>
  <c r="L49" i="4"/>
  <c r="B50" i="4"/>
  <c r="P45" i="4"/>
  <c r="AS133" i="2" l="1"/>
  <c r="AT133" i="2" s="1"/>
  <c r="AS144" i="2"/>
  <c r="AS131" i="2"/>
  <c r="AS124" i="2"/>
  <c r="AQ145" i="2"/>
  <c r="AK146" i="2"/>
  <c r="AL146" i="2" s="1"/>
  <c r="Q26" i="2"/>
  <c r="Q27" i="2" s="1"/>
  <c r="Q28" i="2" s="1"/>
  <c r="AO143" i="2"/>
  <c r="AP143" i="2"/>
  <c r="AP142" i="2"/>
  <c r="AR141" i="2"/>
  <c r="AS141" i="2" s="1"/>
  <c r="AN140" i="2"/>
  <c r="AQ4" i="36"/>
  <c r="AQ4" i="32"/>
  <c r="P28" i="2"/>
  <c r="P29" i="2" s="1"/>
  <c r="S23" i="2"/>
  <c r="R24" i="2"/>
  <c r="T20" i="2"/>
  <c r="N34" i="2"/>
  <c r="AO126" i="2"/>
  <c r="AP126" i="2" s="1"/>
  <c r="AQ126" i="2" s="1"/>
  <c r="AP130" i="2"/>
  <c r="AQ130" i="2" s="1"/>
  <c r="AP129" i="2"/>
  <c r="AQ129" i="2" s="1"/>
  <c r="AQ121" i="2"/>
  <c r="AR121" i="2" s="1"/>
  <c r="AS121" i="2" s="1"/>
  <c r="AS112" i="2"/>
  <c r="AS135" i="2"/>
  <c r="AT135" i="2" s="1"/>
  <c r="AO134" i="2"/>
  <c r="AP134" i="2" s="1"/>
  <c r="AS113" i="2"/>
  <c r="AS116" i="2"/>
  <c r="AT116" i="2" s="1"/>
  <c r="AP122" i="2"/>
  <c r="AQ122" i="2" s="1"/>
  <c r="AR122" i="2" s="1"/>
  <c r="AS127" i="2"/>
  <c r="AS137" i="2"/>
  <c r="AT137" i="2" s="1"/>
  <c r="AS110" i="2"/>
  <c r="AT110" i="2" s="1"/>
  <c r="AS128" i="2"/>
  <c r="AT128" i="2" s="1"/>
  <c r="AS117" i="2"/>
  <c r="AT131" i="2"/>
  <c r="AS115" i="2"/>
  <c r="AT115" i="2" s="1"/>
  <c r="AS109" i="2"/>
  <c r="AN120" i="2"/>
  <c r="AS138" i="2"/>
  <c r="AT138" i="2" s="1"/>
  <c r="AN125" i="2"/>
  <c r="AR123" i="2"/>
  <c r="AS123" i="2" s="1"/>
  <c r="AT124" i="2"/>
  <c r="AT114" i="2"/>
  <c r="AR119" i="2"/>
  <c r="AN136" i="2"/>
  <c r="AO136" i="2" s="1"/>
  <c r="AR118" i="2"/>
  <c r="AS139" i="2"/>
  <c r="AT4" i="2"/>
  <c r="AS4" i="27"/>
  <c r="L50" i="4"/>
  <c r="M50" i="4" s="1"/>
  <c r="N50" i="4" s="1"/>
  <c r="Q45" i="4"/>
  <c r="G52" i="4"/>
  <c r="P52" i="4" s="1"/>
  <c r="F52" i="4"/>
  <c r="O52" i="4" s="1"/>
  <c r="E52" i="4"/>
  <c r="N52" i="4" s="1"/>
  <c r="D52" i="4"/>
  <c r="M52" i="4" s="1"/>
  <c r="K52" i="4" s="1"/>
  <c r="C52" i="4"/>
  <c r="I52" i="4"/>
  <c r="R52" i="4" s="1"/>
  <c r="H52" i="4"/>
  <c r="Q52" i="4" s="1"/>
  <c r="AM146" i="2" l="1"/>
  <c r="AN146" i="2" s="1"/>
  <c r="AR145" i="2"/>
  <c r="AT144" i="2"/>
  <c r="S24" i="2"/>
  <c r="Q29" i="2"/>
  <c r="AQ143" i="2"/>
  <c r="AR143" i="2" s="1"/>
  <c r="AQ142" i="2"/>
  <c r="AT141" i="2"/>
  <c r="AO140" i="2"/>
  <c r="AR4" i="36"/>
  <c r="AR4" i="32"/>
  <c r="P30" i="2"/>
  <c r="P31" i="2" s="1"/>
  <c r="P32" i="2" s="1"/>
  <c r="R25" i="2"/>
  <c r="N35" i="2"/>
  <c r="N36" i="2" s="1"/>
  <c r="O34" i="2"/>
  <c r="T21" i="2"/>
  <c r="T22" i="2" s="1"/>
  <c r="T23" i="2" s="1"/>
  <c r="AT113" i="2"/>
  <c r="AT123" i="2"/>
  <c r="AR126" i="2"/>
  <c r="AS126" i="2" s="1"/>
  <c r="AO120" i="2"/>
  <c r="AP120" i="2" s="1"/>
  <c r="AQ120" i="2" s="1"/>
  <c r="AS122" i="2"/>
  <c r="AT109" i="2"/>
  <c r="AR129" i="2"/>
  <c r="AT112" i="2"/>
  <c r="AR130" i="2"/>
  <c r="AS130" i="2" s="1"/>
  <c r="AS118" i="2"/>
  <c r="AT118" i="2" s="1"/>
  <c r="AO125" i="2"/>
  <c r="AP136" i="2"/>
  <c r="AQ136" i="2" s="1"/>
  <c r="AS119" i="2"/>
  <c r="AT119" i="2" s="1"/>
  <c r="AT127" i="2"/>
  <c r="AQ134" i="2"/>
  <c r="AT121" i="2"/>
  <c r="AT117" i="2"/>
  <c r="AT139" i="2"/>
  <c r="AU4" i="2"/>
  <c r="AT4" i="27"/>
  <c r="I54" i="4"/>
  <c r="R54" i="4" s="1"/>
  <c r="C54" i="4"/>
  <c r="H54" i="4"/>
  <c r="Q54" i="4" s="1"/>
  <c r="G54" i="4"/>
  <c r="P54" i="4" s="1"/>
  <c r="F54" i="4"/>
  <c r="O54" i="4" s="1"/>
  <c r="E54" i="4"/>
  <c r="N54" i="4" s="1"/>
  <c r="D54" i="4"/>
  <c r="M54" i="4" s="1"/>
  <c r="K54" i="4" s="1"/>
  <c r="I53" i="4"/>
  <c r="R53" i="4" s="1"/>
  <c r="H53" i="4"/>
  <c r="Q53" i="4" s="1"/>
  <c r="G53" i="4"/>
  <c r="P53" i="4" s="1"/>
  <c r="F53" i="4"/>
  <c r="O53" i="4" s="1"/>
  <c r="E53" i="4"/>
  <c r="N53" i="4" s="1"/>
  <c r="C53" i="4"/>
  <c r="D53" i="4"/>
  <c r="M53" i="4" s="1"/>
  <c r="K53" i="4" s="1"/>
  <c r="L52" i="4"/>
  <c r="B52" i="4"/>
  <c r="R45" i="4"/>
  <c r="Q46" i="4" s="1"/>
  <c r="AT6" i="2"/>
  <c r="AT7" i="2" s="1"/>
  <c r="O50" i="4"/>
  <c r="AU135" i="2" l="1"/>
  <c r="AU121" i="2"/>
  <c r="AU137" i="2"/>
  <c r="AU113" i="2"/>
  <c r="AU138" i="2"/>
  <c r="AU111" i="2"/>
  <c r="AU132" i="2"/>
  <c r="AU123" i="2"/>
  <c r="AU114" i="2"/>
  <c r="AU115" i="2"/>
  <c r="AU139" i="2"/>
  <c r="AU116" i="2"/>
  <c r="AU131" i="2"/>
  <c r="AU117" i="2"/>
  <c r="AU110" i="2"/>
  <c r="AU124" i="2"/>
  <c r="AU133" i="2"/>
  <c r="AU128" i="2"/>
  <c r="AO146" i="2"/>
  <c r="AQ146" i="2" s="1"/>
  <c r="AU144" i="2"/>
  <c r="AS145" i="2"/>
  <c r="S25" i="2"/>
  <c r="AS143" i="2"/>
  <c r="AT143" i="2" s="1"/>
  <c r="AP140" i="2"/>
  <c r="AQ140" i="2" s="1"/>
  <c r="AU141" i="2"/>
  <c r="AR142" i="2"/>
  <c r="AS142" i="2" s="1"/>
  <c r="AS4" i="36"/>
  <c r="AS4" i="32"/>
  <c r="Q30" i="2"/>
  <c r="Q31" i="2" s="1"/>
  <c r="R26" i="2"/>
  <c r="T24" i="2"/>
  <c r="P33" i="2"/>
  <c r="P34" i="2" s="1"/>
  <c r="N37" i="2"/>
  <c r="O35" i="2"/>
  <c r="AT126" i="2"/>
  <c r="AU126" i="2" s="1"/>
  <c r="AU119" i="2"/>
  <c r="AT130" i="2"/>
  <c r="AU130" i="2" s="1"/>
  <c r="AR136" i="2"/>
  <c r="AP125" i="2"/>
  <c r="AR134" i="2"/>
  <c r="AU112" i="2"/>
  <c r="AT122" i="2"/>
  <c r="AR120" i="2"/>
  <c r="AS120" i="2" s="1"/>
  <c r="AU127" i="2"/>
  <c r="AS129" i="2"/>
  <c r="AU118" i="2"/>
  <c r="AU109" i="2"/>
  <c r="AV4" i="2"/>
  <c r="AV141" i="2" s="1"/>
  <c r="AU4" i="27"/>
  <c r="K45" i="4"/>
  <c r="L53" i="4"/>
  <c r="B53" i="4"/>
  <c r="R46" i="4"/>
  <c r="L46" i="4"/>
  <c r="M46" i="4"/>
  <c r="N46" i="4"/>
  <c r="O46" i="4"/>
  <c r="P46" i="4"/>
  <c r="P50" i="4"/>
  <c r="Q50" i="4" s="1"/>
  <c r="L54" i="4"/>
  <c r="B54" i="4"/>
  <c r="E55" i="4"/>
  <c r="D55" i="4"/>
  <c r="C55" i="4"/>
  <c r="B55" i="4" s="1"/>
  <c r="I55" i="4"/>
  <c r="H55" i="4"/>
  <c r="G55" i="4"/>
  <c r="F55" i="4"/>
  <c r="U8" i="2"/>
  <c r="AR5" i="2"/>
  <c r="Q5" i="2"/>
  <c r="AU5" i="2"/>
  <c r="V6" i="2"/>
  <c r="V7" i="2" s="1"/>
  <c r="O5" i="2"/>
  <c r="AQ5" i="2"/>
  <c r="S5" i="2"/>
  <c r="W5" i="2"/>
  <c r="X5" i="2"/>
  <c r="T5" i="2"/>
  <c r="U5" i="2"/>
  <c r="AK5" i="2"/>
  <c r="AJ5" i="2"/>
  <c r="AI5" i="2"/>
  <c r="AM5" i="2"/>
  <c r="AG5" i="2"/>
  <c r="AV5" i="2"/>
  <c r="AA5" i="2"/>
  <c r="AE5" i="2"/>
  <c r="AC5" i="2"/>
  <c r="AT5" i="2"/>
  <c r="AL5" i="2"/>
  <c r="AO5" i="2"/>
  <c r="V5" i="2"/>
  <c r="AF5" i="2"/>
  <c r="Y5" i="2"/>
  <c r="AD5" i="2"/>
  <c r="Y6" i="2"/>
  <c r="Y7" i="2" s="1"/>
  <c r="AB5" i="2"/>
  <c r="P5" i="2"/>
  <c r="R5" i="2"/>
  <c r="AN5" i="2"/>
  <c r="AH5" i="2"/>
  <c r="AS5" i="2"/>
  <c r="AP5" i="2"/>
  <c r="Z5" i="2"/>
  <c r="AK6" i="2"/>
  <c r="AK7" i="2" s="1"/>
  <c r="AG6" i="2"/>
  <c r="AG7" i="2" s="1"/>
  <c r="AJ6" i="2"/>
  <c r="AJ7" i="2" s="1"/>
  <c r="AN6" i="2"/>
  <c r="AN7" i="2" s="1"/>
  <c r="AT145" i="2" l="1"/>
  <c r="AU145" i="2" s="1"/>
  <c r="AV144" i="2"/>
  <c r="AR146" i="2"/>
  <c r="S26" i="2"/>
  <c r="AU143" i="2"/>
  <c r="AV143" i="2" s="1"/>
  <c r="AR140" i="2"/>
  <c r="AS140" i="2" s="1"/>
  <c r="AT142" i="2"/>
  <c r="W5" i="36"/>
  <c r="W5" i="32"/>
  <c r="AN5" i="36"/>
  <c r="AN5" i="32"/>
  <c r="AB5" i="36"/>
  <c r="AB5" i="32"/>
  <c r="AC5" i="36"/>
  <c r="AC5" i="32"/>
  <c r="S5" i="36"/>
  <c r="S5" i="32"/>
  <c r="AS5" i="36"/>
  <c r="AS5" i="32"/>
  <c r="AT4" i="36"/>
  <c r="AT4" i="32"/>
  <c r="O5" i="36"/>
  <c r="O5" i="32"/>
  <c r="AD5" i="36"/>
  <c r="AD5" i="32"/>
  <c r="AT5" i="36"/>
  <c r="AT5" i="32"/>
  <c r="V5" i="36"/>
  <c r="V5" i="32"/>
  <c r="AP5" i="36"/>
  <c r="AP5" i="32"/>
  <c r="Y5" i="36"/>
  <c r="Y5" i="32"/>
  <c r="AF5" i="36"/>
  <c r="AF5" i="32"/>
  <c r="AL5" i="36"/>
  <c r="AL5" i="32"/>
  <c r="T5" i="36"/>
  <c r="T5" i="32"/>
  <c r="AE5" i="36"/>
  <c r="AE5" i="32"/>
  <c r="U5" i="36"/>
  <c r="U5" i="32"/>
  <c r="U9" i="2"/>
  <c r="U10" i="2" s="1"/>
  <c r="U11" i="2" s="1"/>
  <c r="U12" i="2" s="1"/>
  <c r="U13" i="2" s="1"/>
  <c r="U14" i="2" s="1"/>
  <c r="U15" i="2" s="1"/>
  <c r="U16" i="2" s="1"/>
  <c r="AM5" i="36"/>
  <c r="AM5" i="32"/>
  <c r="AK5" i="36"/>
  <c r="AK5" i="32"/>
  <c r="Q5" i="36"/>
  <c r="Q5" i="32"/>
  <c r="R5" i="36"/>
  <c r="R5" i="32"/>
  <c r="N5" i="36"/>
  <c r="N5" i="32"/>
  <c r="AJ5" i="36"/>
  <c r="AJ5" i="32"/>
  <c r="AG5" i="36"/>
  <c r="AG5" i="32"/>
  <c r="AO5" i="36"/>
  <c r="AO5" i="32"/>
  <c r="AQ5" i="36"/>
  <c r="AQ5" i="32"/>
  <c r="Z5" i="36"/>
  <c r="Z5" i="32"/>
  <c r="AR5" i="36"/>
  <c r="AR5" i="32"/>
  <c r="AH5" i="36"/>
  <c r="AH5" i="32"/>
  <c r="M5" i="36"/>
  <c r="M5" i="32"/>
  <c r="P5" i="36"/>
  <c r="P5" i="32"/>
  <c r="X5" i="36"/>
  <c r="X5" i="32"/>
  <c r="AA5" i="36"/>
  <c r="AA5" i="32"/>
  <c r="AI5" i="36"/>
  <c r="AI5" i="32"/>
  <c r="Q32" i="2"/>
  <c r="Q33" i="2" s="1"/>
  <c r="Q34" i="2" s="1"/>
  <c r="R27" i="2"/>
  <c r="T25" i="2"/>
  <c r="AV119" i="2"/>
  <c r="O36" i="2"/>
  <c r="O37" i="2" s="1"/>
  <c r="N38" i="2"/>
  <c r="N39" i="2" s="1"/>
  <c r="P35" i="2"/>
  <c r="AV112" i="2"/>
  <c r="AV116" i="2"/>
  <c r="AW116" i="2" s="1"/>
  <c r="AX116" i="2" s="1"/>
  <c r="AV114" i="2"/>
  <c r="AT120" i="2"/>
  <c r="AV127" i="2"/>
  <c r="AT129" i="2"/>
  <c r="AU129" i="2" s="1"/>
  <c r="AS136" i="2"/>
  <c r="AU122" i="2"/>
  <c r="AV122" i="2" s="1"/>
  <c r="AV126" i="2"/>
  <c r="AS134" i="2"/>
  <c r="AT134" i="2" s="1"/>
  <c r="AU134" i="2" s="1"/>
  <c r="AV110" i="2"/>
  <c r="AV137" i="2"/>
  <c r="AV109" i="2"/>
  <c r="AQ125" i="2"/>
  <c r="AR125" i="2" s="1"/>
  <c r="AV133" i="2"/>
  <c r="AV132" i="2"/>
  <c r="AV123" i="2"/>
  <c r="AV131" i="2"/>
  <c r="AV111" i="2"/>
  <c r="AV115" i="2"/>
  <c r="AV113" i="2"/>
  <c r="AV128" i="2"/>
  <c r="AV139" i="2"/>
  <c r="AV135" i="2"/>
  <c r="AV124" i="2"/>
  <c r="AV130" i="2"/>
  <c r="AV121" i="2"/>
  <c r="AU120" i="2"/>
  <c r="AV117" i="2"/>
  <c r="AV118" i="2"/>
  <c r="AV138" i="2"/>
  <c r="AW4" i="2"/>
  <c r="AV4" i="27"/>
  <c r="K46" i="4"/>
  <c r="L55" i="4"/>
  <c r="M55" i="4" s="1"/>
  <c r="A78" i="4" a="1"/>
  <c r="AP80" i="4" s="1"/>
  <c r="AH5" i="27"/>
  <c r="AB5" i="20"/>
  <c r="AB5" i="17"/>
  <c r="V5" i="20"/>
  <c r="V5" i="17"/>
  <c r="AB5" i="27"/>
  <c r="Z5" i="17"/>
  <c r="Z5" i="20"/>
  <c r="AF5" i="27"/>
  <c r="W5" i="20"/>
  <c r="W5" i="17"/>
  <c r="AC5" i="27"/>
  <c r="AP5" i="20"/>
  <c r="AP5" i="17"/>
  <c r="AV5" i="27"/>
  <c r="R5" i="20"/>
  <c r="X5" i="27"/>
  <c r="R5" i="17"/>
  <c r="AP5" i="27"/>
  <c r="AJ5" i="20"/>
  <c r="AJ5" i="17"/>
  <c r="T5" i="20"/>
  <c r="T5" i="17"/>
  <c r="Z5" i="27"/>
  <c r="AS5" i="27"/>
  <c r="AM5" i="20"/>
  <c r="AM5" i="17"/>
  <c r="AN5" i="27"/>
  <c r="AH5" i="17"/>
  <c r="AH5" i="20"/>
  <c r="AE5" i="17"/>
  <c r="AE5" i="20"/>
  <c r="AK5" i="27"/>
  <c r="W5" i="27"/>
  <c r="Q5" i="17"/>
  <c r="Q5" i="20"/>
  <c r="G5" i="20"/>
  <c r="M5" i="27"/>
  <c r="L5" i="20"/>
  <c r="L5" i="17"/>
  <c r="R5" i="27"/>
  <c r="AG5" i="27"/>
  <c r="AA5" i="17"/>
  <c r="AA5" i="20"/>
  <c r="S5" i="27"/>
  <c r="M5" i="17"/>
  <c r="M5" i="20"/>
  <c r="AA5" i="27"/>
  <c r="U5" i="17"/>
  <c r="U5" i="20"/>
  <c r="J5" i="17"/>
  <c r="J5" i="20"/>
  <c r="P5" i="27"/>
  <c r="AL5" i="27"/>
  <c r="AF5" i="20"/>
  <c r="AF5" i="17"/>
  <c r="AM5" i="27"/>
  <c r="AG5" i="17"/>
  <c r="AG5" i="20"/>
  <c r="AQ5" i="27"/>
  <c r="AK5" i="20"/>
  <c r="AK5" i="17"/>
  <c r="AU5" i="27"/>
  <c r="AO5" i="17"/>
  <c r="AO5" i="20"/>
  <c r="X5" i="20"/>
  <c r="AD5" i="27"/>
  <c r="X5" i="17"/>
  <c r="AI5" i="27"/>
  <c r="AC5" i="20"/>
  <c r="AC5" i="17"/>
  <c r="U5" i="27"/>
  <c r="O5" i="17"/>
  <c r="O5" i="20"/>
  <c r="O5" i="27"/>
  <c r="I5" i="17"/>
  <c r="I5" i="20"/>
  <c r="K5" i="17"/>
  <c r="Q5" i="27"/>
  <c r="K5" i="20"/>
  <c r="V5" i="27"/>
  <c r="P5" i="17"/>
  <c r="P5" i="20"/>
  <c r="AT5" i="27"/>
  <c r="AN5" i="17"/>
  <c r="AN5" i="20"/>
  <c r="Y5" i="17"/>
  <c r="AE5" i="27"/>
  <c r="Y5" i="20"/>
  <c r="N5" i="20"/>
  <c r="T5" i="27"/>
  <c r="N5" i="17"/>
  <c r="H5" i="17"/>
  <c r="H5" i="20"/>
  <c r="N5" i="27"/>
  <c r="S5" i="20"/>
  <c r="Y5" i="27"/>
  <c r="S5" i="17"/>
  <c r="AO5" i="27"/>
  <c r="AI5" i="17"/>
  <c r="AI5" i="20"/>
  <c r="AD5" i="20"/>
  <c r="AD5" i="17"/>
  <c r="AJ5" i="27"/>
  <c r="W6" i="2"/>
  <c r="AR5" i="27"/>
  <c r="AL5" i="17"/>
  <c r="AL5" i="20"/>
  <c r="R50" i="4"/>
  <c r="AW119" i="2" l="1"/>
  <c r="AX119" i="2" s="1"/>
  <c r="AV145" i="2"/>
  <c r="AW145" i="2" s="1"/>
  <c r="AW118" i="2"/>
  <c r="AW112" i="2"/>
  <c r="AW114" i="2"/>
  <c r="AX114" i="2" s="1"/>
  <c r="AW109" i="2"/>
  <c r="AX109" i="2" s="1"/>
  <c r="AW141" i="2"/>
  <c r="AX141" i="2" s="1"/>
  <c r="AW143" i="2"/>
  <c r="AX143" i="2" s="1"/>
  <c r="AS146" i="2"/>
  <c r="AT146" i="2" s="1"/>
  <c r="AW144" i="2"/>
  <c r="O38" i="2"/>
  <c r="AT140" i="2"/>
  <c r="AU140" i="2" s="1"/>
  <c r="AV140" i="2" s="1"/>
  <c r="AU142" i="2"/>
  <c r="AU4" i="36"/>
  <c r="AU4" i="32"/>
  <c r="P36" i="2"/>
  <c r="P37" i="2" s="1"/>
  <c r="R28" i="2"/>
  <c r="R29" i="2" s="1"/>
  <c r="T26" i="2"/>
  <c r="S27" i="2"/>
  <c r="X6" i="2"/>
  <c r="W7" i="2"/>
  <c r="Q35" i="2"/>
  <c r="N40" i="2"/>
  <c r="N41" i="2" s="1"/>
  <c r="U17" i="2"/>
  <c r="U18" i="2" s="1"/>
  <c r="U19" i="2" s="1"/>
  <c r="U20" i="2" s="1"/>
  <c r="U21" i="2" s="1"/>
  <c r="AW138" i="2"/>
  <c r="AW121" i="2"/>
  <c r="AW115" i="2"/>
  <c r="AW126" i="2"/>
  <c r="AX126" i="2" s="1"/>
  <c r="AV129" i="2"/>
  <c r="AW129" i="2" s="1"/>
  <c r="AW111" i="2"/>
  <c r="AX118" i="2"/>
  <c r="AW130" i="2"/>
  <c r="AW131" i="2"/>
  <c r="AS125" i="2"/>
  <c r="AT125" i="2" s="1"/>
  <c r="AW124" i="2"/>
  <c r="AX124" i="2" s="1"/>
  <c r="AW122" i="2"/>
  <c r="AW117" i="2"/>
  <c r="AX117" i="2" s="1"/>
  <c r="AW135" i="2"/>
  <c r="AX135" i="2" s="1"/>
  <c r="AW123" i="2"/>
  <c r="AX123" i="2" s="1"/>
  <c r="AW137" i="2"/>
  <c r="AT136" i="2"/>
  <c r="AU136" i="2" s="1"/>
  <c r="AX112" i="2"/>
  <c r="AV120" i="2"/>
  <c r="AW139" i="2"/>
  <c r="AX139" i="2" s="1"/>
  <c r="AW132" i="2"/>
  <c r="AW110" i="2"/>
  <c r="AW128" i="2"/>
  <c r="AX128" i="2" s="1"/>
  <c r="AW133" i="2"/>
  <c r="AV134" i="2"/>
  <c r="AW127" i="2"/>
  <c r="AW113" i="2"/>
  <c r="AX113" i="2" s="1"/>
  <c r="AX4" i="2"/>
  <c r="AW4" i="27"/>
  <c r="AW5" i="2"/>
  <c r="Q51" i="4"/>
  <c r="K50" i="4"/>
  <c r="AO83" i="4"/>
  <c r="A79" i="4"/>
  <c r="AY82" i="4"/>
  <c r="AB80" i="4"/>
  <c r="T82" i="4"/>
  <c r="AZ84" i="4"/>
  <c r="Q84" i="4"/>
  <c r="S86" i="4"/>
  <c r="N86" i="4"/>
  <c r="W81" i="4"/>
  <c r="K83" i="4"/>
  <c r="F79" i="4"/>
  <c r="Y84" i="4"/>
  <c r="H82" i="4"/>
  <c r="AJ78" i="4"/>
  <c r="AI78" i="4"/>
  <c r="AF84" i="4"/>
  <c r="AD85" i="4"/>
  <c r="AW82" i="4"/>
  <c r="AG80" i="4"/>
  <c r="AU86" i="4"/>
  <c r="AU79" i="4"/>
  <c r="AL84" i="4"/>
  <c r="AY81" i="4"/>
  <c r="X79" i="4"/>
  <c r="AC86" i="4"/>
  <c r="AH81" i="4"/>
  <c r="R86" i="4"/>
  <c r="K86" i="4"/>
  <c r="AS85" i="4"/>
  <c r="N78" i="4"/>
  <c r="O82" i="4"/>
  <c r="O83" i="4"/>
  <c r="Z86" i="4"/>
  <c r="AP85" i="4"/>
  <c r="T78" i="4"/>
  <c r="AR78" i="4"/>
  <c r="AF79" i="4"/>
  <c r="AD82" i="4"/>
  <c r="T83" i="4"/>
  <c r="AD86" i="4"/>
  <c r="P81" i="4"/>
  <c r="AQ86" i="4"/>
  <c r="BA84" i="4"/>
  <c r="AL81" i="4"/>
  <c r="A83" i="4"/>
  <c r="S85" i="4"/>
  <c r="AZ83" i="4"/>
  <c r="AL86" i="4"/>
  <c r="AS82" i="4"/>
  <c r="AG78" i="4"/>
  <c r="T85" i="4"/>
  <c r="AW78" i="4"/>
  <c r="AM86" i="4"/>
  <c r="AL80" i="4"/>
  <c r="AY78" i="4"/>
  <c r="AG84" i="4"/>
  <c r="AZ85" i="4"/>
  <c r="C80" i="4"/>
  <c r="AO85" i="4"/>
  <c r="V80" i="4"/>
  <c r="K82" i="4"/>
  <c r="R81" i="4"/>
  <c r="E83" i="4"/>
  <c r="Y80" i="4"/>
  <c r="J81" i="4"/>
  <c r="AM82" i="4"/>
  <c r="V86" i="4"/>
  <c r="AX82" i="4"/>
  <c r="G84" i="4"/>
  <c r="AQ79" i="4"/>
  <c r="BA79" i="4"/>
  <c r="D83" i="4"/>
  <c r="X80" i="4"/>
  <c r="L86" i="4"/>
  <c r="AQ85" i="4"/>
  <c r="T80" i="4"/>
  <c r="AX81" i="4"/>
  <c r="N79" i="4"/>
  <c r="T79" i="4"/>
  <c r="F86" i="4"/>
  <c r="AI81" i="4"/>
  <c r="BB86" i="4"/>
  <c r="C86" i="4"/>
  <c r="J84" i="4"/>
  <c r="AT83" i="4"/>
  <c r="AV80" i="4"/>
  <c r="AE82" i="4"/>
  <c r="AO79" i="4"/>
  <c r="AX84" i="4"/>
  <c r="S78" i="4"/>
  <c r="AL85" i="4"/>
  <c r="U82" i="4"/>
  <c r="Y78" i="4"/>
  <c r="AB78" i="4"/>
  <c r="M85" i="4"/>
  <c r="H80" i="4"/>
  <c r="P80" i="4"/>
  <c r="AS83" i="4"/>
  <c r="A82" i="4"/>
  <c r="AB82" i="4"/>
  <c r="H84" i="4"/>
  <c r="AX85" i="4"/>
  <c r="AQ84" i="4"/>
  <c r="F83" i="4"/>
  <c r="AH80" i="4"/>
  <c r="N55" i="4"/>
  <c r="O55" i="4" s="1"/>
  <c r="P55" i="4" s="1"/>
  <c r="Q55" i="4" s="1"/>
  <c r="R55" i="4" s="1"/>
  <c r="K55" i="4"/>
  <c r="K80" i="4"/>
  <c r="BB80" i="4"/>
  <c r="O86" i="4"/>
  <c r="AI84" i="4"/>
  <c r="AI79" i="4"/>
  <c r="AX79" i="4"/>
  <c r="A86" i="4"/>
  <c r="AF82" i="4"/>
  <c r="AG83" i="4"/>
  <c r="B80" i="4"/>
  <c r="BA82" i="4"/>
  <c r="AB83" i="4"/>
  <c r="Z84" i="4"/>
  <c r="A85" i="4"/>
  <c r="H86" i="4"/>
  <c r="AH78" i="4"/>
  <c r="AZ81" i="4"/>
  <c r="AZ78" i="4"/>
  <c r="I78" i="4"/>
  <c r="AD84" i="4"/>
  <c r="V84" i="4"/>
  <c r="G83" i="4"/>
  <c r="D81" i="4"/>
  <c r="G80" i="4"/>
  <c r="AG86" i="4"/>
  <c r="H79" i="4"/>
  <c r="Q86" i="4"/>
  <c r="BB79" i="4"/>
  <c r="AZ80" i="4"/>
  <c r="AD79" i="4"/>
  <c r="AN84" i="4"/>
  <c r="A80" i="4"/>
  <c r="M81" i="4"/>
  <c r="P78" i="4"/>
  <c r="AD78" i="4"/>
  <c r="AE78" i="4"/>
  <c r="BA80" i="4"/>
  <c r="L79" i="4"/>
  <c r="AL82" i="4"/>
  <c r="AY80" i="4"/>
  <c r="AE81" i="4"/>
  <c r="AJ83" i="4"/>
  <c r="Q82" i="4"/>
  <c r="AP79" i="4"/>
  <c r="M82" i="4"/>
  <c r="U84" i="4"/>
  <c r="S80" i="4"/>
  <c r="AT78" i="4"/>
  <c r="K85" i="4"/>
  <c r="AJ82" i="4"/>
  <c r="AH84" i="4"/>
  <c r="V83" i="4"/>
  <c r="AT79" i="4"/>
  <c r="S81" i="4"/>
  <c r="A84" i="4"/>
  <c r="H83" i="4"/>
  <c r="AH85" i="4"/>
  <c r="J80" i="4"/>
  <c r="AT81" i="4"/>
  <c r="AY84" i="4"/>
  <c r="AX80" i="4"/>
  <c r="AS80" i="4"/>
  <c r="G78" i="4"/>
  <c r="V82" i="4"/>
  <c r="I83" i="4"/>
  <c r="N80" i="4"/>
  <c r="AG81" i="4"/>
  <c r="S82" i="4"/>
  <c r="W82" i="4"/>
  <c r="K79" i="4"/>
  <c r="AX86" i="4"/>
  <c r="AI86" i="4"/>
  <c r="M78" i="4"/>
  <c r="AK86" i="4"/>
  <c r="AJ79" i="4"/>
  <c r="AT82" i="4"/>
  <c r="D78" i="4"/>
  <c r="U80" i="4"/>
  <c r="I84" i="4"/>
  <c r="AM80" i="4"/>
  <c r="AW84" i="4"/>
  <c r="X86" i="4"/>
  <c r="T84" i="4"/>
  <c r="AJ84" i="4"/>
  <c r="AK78" i="4"/>
  <c r="V79" i="4"/>
  <c r="AQ80" i="4"/>
  <c r="AC78" i="4"/>
  <c r="B78" i="4"/>
  <c r="AI82" i="4"/>
  <c r="AV82" i="4"/>
  <c r="AP82" i="4"/>
  <c r="AP78" i="4"/>
  <c r="J82" i="4"/>
  <c r="AY79" i="4"/>
  <c r="G82" i="4"/>
  <c r="AT84" i="4"/>
  <c r="J86" i="4"/>
  <c r="P86" i="4"/>
  <c r="AC80" i="4"/>
  <c r="P82" i="4"/>
  <c r="AF80" i="4"/>
  <c r="AM79" i="4"/>
  <c r="AK79" i="4"/>
  <c r="AC83" i="4"/>
  <c r="AC81" i="4"/>
  <c r="AM78" i="4"/>
  <c r="AN80" i="4"/>
  <c r="AA84" i="4"/>
  <c r="O78" i="4"/>
  <c r="AF86" i="4"/>
  <c r="N82" i="4"/>
  <c r="L83" i="4"/>
  <c r="R78" i="4"/>
  <c r="AP84" i="4"/>
  <c r="BB78" i="4"/>
  <c r="AG79" i="4"/>
  <c r="AS78" i="4"/>
  <c r="AL79" i="4"/>
  <c r="O80" i="4"/>
  <c r="D85" i="4"/>
  <c r="AM85" i="4"/>
  <c r="P84" i="4"/>
  <c r="AU81" i="4"/>
  <c r="K84" i="4"/>
  <c r="AI83" i="4"/>
  <c r="AW80" i="4"/>
  <c r="AO82" i="4"/>
  <c r="AN78" i="4"/>
  <c r="AY85" i="4"/>
  <c r="E82" i="4"/>
  <c r="AZ82" i="4"/>
  <c r="E78" i="4"/>
  <c r="AV83" i="4"/>
  <c r="L81" i="4"/>
  <c r="AA80" i="4"/>
  <c r="AV79" i="4"/>
  <c r="V81" i="4"/>
  <c r="AQ82" i="4"/>
  <c r="AD81" i="4"/>
  <c r="AV78" i="4"/>
  <c r="L80" i="4"/>
  <c r="BB84" i="4"/>
  <c r="AV85" i="4"/>
  <c r="T86" i="4"/>
  <c r="O85" i="4"/>
  <c r="AH83" i="4"/>
  <c r="J78" i="4"/>
  <c r="Q78" i="4"/>
  <c r="X82" i="4"/>
  <c r="Q81" i="4"/>
  <c r="I86" i="4"/>
  <c r="W78" i="4"/>
  <c r="BA78" i="4"/>
  <c r="AJ86" i="4"/>
  <c r="AA78" i="4"/>
  <c r="AW85" i="4"/>
  <c r="K81" i="4"/>
  <c r="N85" i="4"/>
  <c r="AE79" i="4"/>
  <c r="Y86" i="4"/>
  <c r="B84" i="4"/>
  <c r="BB85" i="4"/>
  <c r="U81" i="4"/>
  <c r="AV84" i="4"/>
  <c r="AM83" i="4"/>
  <c r="I81" i="4"/>
  <c r="AN85" i="4"/>
  <c r="AA79" i="4"/>
  <c r="U79" i="4"/>
  <c r="AA83" i="4"/>
  <c r="BA83" i="4"/>
  <c r="Z83" i="4"/>
  <c r="C84" i="4"/>
  <c r="I79" i="4"/>
  <c r="G86" i="4"/>
  <c r="AI80" i="4"/>
  <c r="E80" i="4"/>
  <c r="Q79" i="4"/>
  <c r="AZ79" i="4"/>
  <c r="AP86" i="4"/>
  <c r="AK83" i="4"/>
  <c r="J79" i="4"/>
  <c r="R84" i="4"/>
  <c r="AF85" i="4"/>
  <c r="AK84" i="4"/>
  <c r="F84" i="4"/>
  <c r="AR79" i="4"/>
  <c r="AA86" i="4"/>
  <c r="P79" i="4"/>
  <c r="AA82" i="4"/>
  <c r="AH86" i="4"/>
  <c r="AN86" i="4"/>
  <c r="AN79" i="4"/>
  <c r="AR81" i="4"/>
  <c r="AE85" i="4"/>
  <c r="C81" i="4"/>
  <c r="E86" i="4"/>
  <c r="Z82" i="4"/>
  <c r="AH79" i="4"/>
  <c r="Y82" i="4"/>
  <c r="B82" i="4"/>
  <c r="AI85" i="4"/>
  <c r="F80" i="4"/>
  <c r="BB81" i="4"/>
  <c r="E84" i="4"/>
  <c r="AU78" i="4"/>
  <c r="O79" i="4"/>
  <c r="AY86" i="4"/>
  <c r="AQ78" i="4"/>
  <c r="U78" i="4"/>
  <c r="AP83" i="4"/>
  <c r="AB81" i="4"/>
  <c r="L78" i="4"/>
  <c r="BB82" i="4"/>
  <c r="AX83" i="4"/>
  <c r="AL83" i="4"/>
  <c r="M86" i="4"/>
  <c r="C85" i="4"/>
  <c r="W80" i="4"/>
  <c r="AG82" i="4"/>
  <c r="G85" i="4"/>
  <c r="AL78" i="4"/>
  <c r="Z78" i="4"/>
  <c r="R82" i="4"/>
  <c r="X78" i="4"/>
  <c r="I82" i="4"/>
  <c r="AC79" i="4"/>
  <c r="Z85" i="4"/>
  <c r="AU84" i="4"/>
  <c r="W83" i="4"/>
  <c r="AU80" i="4"/>
  <c r="E79" i="4"/>
  <c r="L85" i="4"/>
  <c r="N83" i="4"/>
  <c r="AR80" i="4"/>
  <c r="AT80" i="4"/>
  <c r="G81" i="4"/>
  <c r="AD80" i="4"/>
  <c r="Y81" i="4"/>
  <c r="E81" i="4"/>
  <c r="AS86" i="4"/>
  <c r="AC84" i="4"/>
  <c r="AW83" i="4"/>
  <c r="AF78" i="4"/>
  <c r="B81" i="4"/>
  <c r="H85" i="4"/>
  <c r="AE84" i="4"/>
  <c r="D80" i="4"/>
  <c r="D84" i="4"/>
  <c r="AT85" i="4"/>
  <c r="AY83" i="4"/>
  <c r="C79" i="4"/>
  <c r="AW79" i="4"/>
  <c r="AV86" i="4"/>
  <c r="S84" i="4"/>
  <c r="W85" i="4"/>
  <c r="M79" i="4"/>
  <c r="AB79" i="4"/>
  <c r="Z79" i="4"/>
  <c r="AD83" i="4"/>
  <c r="AS79" i="4"/>
  <c r="AV81" i="4"/>
  <c r="AS81" i="4"/>
  <c r="L84" i="4"/>
  <c r="AW86" i="4"/>
  <c r="AC82" i="4"/>
  <c r="AB84" i="4"/>
  <c r="B83" i="4"/>
  <c r="P83" i="4"/>
  <c r="W86" i="4"/>
  <c r="Q85" i="4"/>
  <c r="W84" i="4"/>
  <c r="AW81" i="4"/>
  <c r="Z80" i="4"/>
  <c r="AH82" i="4"/>
  <c r="D79" i="4"/>
  <c r="J83" i="4"/>
  <c r="M84" i="4"/>
  <c r="AE83" i="4"/>
  <c r="AF83" i="4"/>
  <c r="F85" i="4"/>
  <c r="T81" i="4"/>
  <c r="AJ81" i="4"/>
  <c r="L82" i="4"/>
  <c r="AR86" i="4"/>
  <c r="AC85" i="4"/>
  <c r="D82" i="4"/>
  <c r="U86" i="4"/>
  <c r="H78" i="4"/>
  <c r="F82" i="4"/>
  <c r="AU82" i="4"/>
  <c r="W79" i="4"/>
  <c r="AB86" i="4"/>
  <c r="AK82" i="4"/>
  <c r="AQ83" i="4"/>
  <c r="R80" i="4"/>
  <c r="AM84" i="4"/>
  <c r="AF81" i="4"/>
  <c r="A81" i="4"/>
  <c r="Q83" i="4"/>
  <c r="E85" i="4"/>
  <c r="N84" i="4"/>
  <c r="AN82" i="4"/>
  <c r="AR82" i="4"/>
  <c r="AM81" i="4"/>
  <c r="AJ85" i="4"/>
  <c r="AG85" i="4"/>
  <c r="B85" i="4"/>
  <c r="AP81" i="4"/>
  <c r="R79" i="4"/>
  <c r="F81" i="4"/>
  <c r="V85" i="4"/>
  <c r="B86" i="4"/>
  <c r="S83" i="4"/>
  <c r="U85" i="4"/>
  <c r="AS84" i="4"/>
  <c r="AZ86" i="4"/>
  <c r="AK80" i="4"/>
  <c r="N81" i="4"/>
  <c r="BA86" i="4"/>
  <c r="B79" i="4"/>
  <c r="AO80" i="4"/>
  <c r="X83" i="4"/>
  <c r="AQ81" i="4"/>
  <c r="AN83" i="4"/>
  <c r="AB85" i="4"/>
  <c r="H81" i="4"/>
  <c r="AX78" i="4"/>
  <c r="AO78" i="4"/>
  <c r="S79" i="4"/>
  <c r="AO81" i="4"/>
  <c r="AU83" i="4"/>
  <c r="O81" i="4"/>
  <c r="AR84" i="4"/>
  <c r="AR85" i="4"/>
  <c r="R85" i="4"/>
  <c r="J85" i="4"/>
  <c r="BA81" i="4"/>
  <c r="X84" i="4"/>
  <c r="Y79" i="4"/>
  <c r="M80" i="4"/>
  <c r="I80" i="4"/>
  <c r="AE86" i="4"/>
  <c r="I85" i="4"/>
  <c r="AK85" i="4"/>
  <c r="O84" i="4"/>
  <c r="AN81" i="4"/>
  <c r="Y83" i="4"/>
  <c r="M83" i="4"/>
  <c r="F78" i="4"/>
  <c r="AK81" i="4"/>
  <c r="AR83" i="4"/>
  <c r="V78" i="4"/>
  <c r="A78" i="4"/>
  <c r="AE80" i="4"/>
  <c r="AO84" i="4"/>
  <c r="BA85" i="4"/>
  <c r="AA81" i="4"/>
  <c r="C82" i="4"/>
  <c r="Z81" i="4"/>
  <c r="Q80" i="4"/>
  <c r="U83" i="4"/>
  <c r="R83" i="4"/>
  <c r="AT86" i="4"/>
  <c r="C83" i="4"/>
  <c r="X85" i="4"/>
  <c r="Y85" i="4"/>
  <c r="D86" i="4"/>
  <c r="AA85" i="4"/>
  <c r="X81" i="4"/>
  <c r="BB83" i="4"/>
  <c r="AJ80" i="4"/>
  <c r="K78" i="4"/>
  <c r="G79" i="4"/>
  <c r="C78" i="4"/>
  <c r="AU85" i="4"/>
  <c r="P85" i="4"/>
  <c r="AO86" i="4"/>
  <c r="P51" i="4"/>
  <c r="N19" i="4"/>
  <c r="M19" i="4"/>
  <c r="R19" i="4"/>
  <c r="O19" i="4"/>
  <c r="P19" i="4"/>
  <c r="R51" i="4"/>
  <c r="Q19" i="4"/>
  <c r="L51" i="4"/>
  <c r="M51" i="4"/>
  <c r="N51" i="4"/>
  <c r="O51" i="4"/>
  <c r="AX145" i="2" l="1"/>
  <c r="AX144" i="2"/>
  <c r="AU146" i="2"/>
  <c r="AV146" i="2" s="1"/>
  <c r="Q36" i="2"/>
  <c r="Q37" i="2" s="1"/>
  <c r="P38" i="2"/>
  <c r="P39" i="2" s="1"/>
  <c r="O40" i="2"/>
  <c r="T27" i="2"/>
  <c r="AV142" i="2"/>
  <c r="AW142" i="2" s="1"/>
  <c r="AW140" i="2"/>
  <c r="AX140" i="2" s="1"/>
  <c r="AV4" i="36"/>
  <c r="AV4" i="32"/>
  <c r="AU5" i="36"/>
  <c r="AU5" i="32"/>
  <c r="R30" i="2"/>
  <c r="R31" i="2" s="1"/>
  <c r="S28" i="2"/>
  <c r="Z6" i="2"/>
  <c r="X7" i="2"/>
  <c r="N42" i="2"/>
  <c r="N43" i="2" s="1"/>
  <c r="AX121" i="2"/>
  <c r="AV136" i="2"/>
  <c r="AX122" i="2"/>
  <c r="AX138" i="2"/>
  <c r="AW120" i="2"/>
  <c r="AX120" i="2" s="1"/>
  <c r="AX132" i="2"/>
  <c r="AX130" i="2"/>
  <c r="AU125" i="2"/>
  <c r="AX111" i="2"/>
  <c r="AX127" i="2"/>
  <c r="AY135" i="2"/>
  <c r="AX131" i="2"/>
  <c r="AX115" i="2"/>
  <c r="AX129" i="2"/>
  <c r="AW134" i="2"/>
  <c r="AX133" i="2"/>
  <c r="AX110" i="2"/>
  <c r="AX137" i="2"/>
  <c r="AX6" i="2"/>
  <c r="AX7" i="2" s="1"/>
  <c r="AW5" i="27"/>
  <c r="AQ5" i="17"/>
  <c r="AQ5" i="20"/>
  <c r="AY4" i="2"/>
  <c r="AY116" i="2" s="1"/>
  <c r="AX4" i="27"/>
  <c r="AX5" i="2"/>
  <c r="K51" i="4"/>
  <c r="K19" i="4"/>
  <c r="AY131" i="2" l="1"/>
  <c r="AY145" i="2"/>
  <c r="AZ145" i="2" s="1"/>
  <c r="AY113" i="2"/>
  <c r="AY144" i="2"/>
  <c r="AZ144" i="2" s="1"/>
  <c r="AY132" i="2"/>
  <c r="AY143" i="2"/>
  <c r="AY120" i="2"/>
  <c r="AY117" i="2"/>
  <c r="AY141" i="2"/>
  <c r="AY138" i="2"/>
  <c r="AY121" i="2"/>
  <c r="AY119" i="2"/>
  <c r="AY133" i="2"/>
  <c r="AY111" i="2"/>
  <c r="AY118" i="2"/>
  <c r="AY139" i="2"/>
  <c r="AY114" i="2"/>
  <c r="AY124" i="2"/>
  <c r="AY122" i="2"/>
  <c r="AY123" i="2"/>
  <c r="AY112" i="2"/>
  <c r="AY126" i="2"/>
  <c r="AY130" i="2"/>
  <c r="AY128" i="2"/>
  <c r="AY109" i="2"/>
  <c r="AW146" i="2"/>
  <c r="Q38" i="2"/>
  <c r="Q39" i="2" s="1"/>
  <c r="T28" i="2"/>
  <c r="O41" i="2"/>
  <c r="AY140" i="2"/>
  <c r="AZ140" i="2" s="1"/>
  <c r="AX142" i="2"/>
  <c r="AY142" i="2" s="1"/>
  <c r="AV5" i="36"/>
  <c r="AV5" i="32"/>
  <c r="AW4" i="36"/>
  <c r="AW4" i="32"/>
  <c r="R32" i="2"/>
  <c r="R33" i="2" s="1"/>
  <c r="S29" i="2"/>
  <c r="AA6" i="2"/>
  <c r="Z7" i="2"/>
  <c r="N44" i="2"/>
  <c r="P40" i="2"/>
  <c r="U22" i="2"/>
  <c r="AX134" i="2"/>
  <c r="AY134" i="2" s="1"/>
  <c r="AY110" i="2"/>
  <c r="AV125" i="2"/>
  <c r="AY115" i="2"/>
  <c r="AY129" i="2"/>
  <c r="AY137" i="2"/>
  <c r="AW136" i="2"/>
  <c r="AX136" i="2" s="1"/>
  <c r="AY127" i="2"/>
  <c r="AY6" i="2"/>
  <c r="AY7" i="2" s="1"/>
  <c r="AZ4" i="2"/>
  <c r="AZ141" i="2" s="1"/>
  <c r="AY4" i="27"/>
  <c r="AY5" i="2"/>
  <c r="AX5" i="27"/>
  <c r="AR5" i="17"/>
  <c r="AR5" i="20"/>
  <c r="AZ6" i="2" l="1"/>
  <c r="AZ7" i="2" s="1"/>
  <c r="AX146" i="2"/>
  <c r="AY146" i="2" s="1"/>
  <c r="AZ143" i="2"/>
  <c r="Q40" i="2"/>
  <c r="P41" i="2"/>
  <c r="O42" i="2"/>
  <c r="O43" i="2" s="1"/>
  <c r="O44" i="2" s="1"/>
  <c r="AZ142" i="2"/>
  <c r="AW5" i="36"/>
  <c r="AW5" i="32"/>
  <c r="AX4" i="36"/>
  <c r="AX4" i="32"/>
  <c r="R34" i="2"/>
  <c r="R35" i="2" s="1"/>
  <c r="S30" i="2"/>
  <c r="S31" i="2" s="1"/>
  <c r="T29" i="2"/>
  <c r="AZ130" i="2"/>
  <c r="BA130" i="2" s="1"/>
  <c r="BB130" i="2" s="1"/>
  <c r="AB6" i="2"/>
  <c r="AA7" i="2"/>
  <c r="N45" i="2"/>
  <c r="N46" i="2" s="1"/>
  <c r="U23" i="2"/>
  <c r="AZ115" i="2"/>
  <c r="BA115" i="2" s="1"/>
  <c r="BB115" i="2" s="1"/>
  <c r="AZ110" i="2"/>
  <c r="BA110" i="2" s="1"/>
  <c r="BB110" i="2" s="1"/>
  <c r="AZ118" i="2"/>
  <c r="AY136" i="2"/>
  <c r="AZ136" i="2" s="1"/>
  <c r="AZ122" i="2"/>
  <c r="AZ131" i="2"/>
  <c r="AZ137" i="2"/>
  <c r="AZ112" i="2"/>
  <c r="AZ111" i="2"/>
  <c r="AZ116" i="2"/>
  <c r="AZ124" i="2"/>
  <c r="AZ114" i="2"/>
  <c r="AZ109" i="2"/>
  <c r="AZ121" i="2"/>
  <c r="AZ135" i="2"/>
  <c r="BA135" i="2" s="1"/>
  <c r="AZ119" i="2"/>
  <c r="AZ139" i="2"/>
  <c r="AZ117" i="2"/>
  <c r="AZ127" i="2"/>
  <c r="AW125" i="2"/>
  <c r="AZ128" i="2"/>
  <c r="AZ134" i="2"/>
  <c r="AZ113" i="2"/>
  <c r="AZ126" i="2"/>
  <c r="AZ133" i="2"/>
  <c r="AZ120" i="2"/>
  <c r="AZ123" i="2"/>
  <c r="AZ132" i="2"/>
  <c r="AZ129" i="2"/>
  <c r="AZ138" i="2"/>
  <c r="AS5" i="17"/>
  <c r="AY5" i="27"/>
  <c r="AS5" i="20"/>
  <c r="BA4" i="2"/>
  <c r="BA145" i="2" s="1"/>
  <c r="AZ4" i="27"/>
  <c r="AZ5" i="2"/>
  <c r="AZ146" i="2" l="1"/>
  <c r="BA118" i="2"/>
  <c r="BB118" i="2" s="1"/>
  <c r="BA144" i="2"/>
  <c r="BA140" i="2"/>
  <c r="BB140" i="2" s="1"/>
  <c r="BA141" i="2"/>
  <c r="BB141" i="2" s="1"/>
  <c r="BB145" i="2"/>
  <c r="BA143" i="2"/>
  <c r="BB143" i="2" s="1"/>
  <c r="BA146" i="2"/>
  <c r="BB146" i="2" s="1"/>
  <c r="Q41" i="2"/>
  <c r="O46" i="2"/>
  <c r="P42" i="2"/>
  <c r="BA142" i="2"/>
  <c r="AY4" i="36"/>
  <c r="AY4" i="32"/>
  <c r="AX5" i="36"/>
  <c r="AX5" i="32"/>
  <c r="U24" i="2"/>
  <c r="U25" i="2" s="1"/>
  <c r="U26" i="2" s="1"/>
  <c r="T30" i="2"/>
  <c r="T31" i="2" s="1"/>
  <c r="S32" i="2"/>
  <c r="R36" i="2"/>
  <c r="AC6" i="2"/>
  <c r="AB7" i="2"/>
  <c r="N47" i="2"/>
  <c r="N49" i="2" s="1"/>
  <c r="BA114" i="2"/>
  <c r="BA138" i="2"/>
  <c r="BB138" i="2" s="1"/>
  <c r="BA124" i="2"/>
  <c r="BB124" i="2" s="1"/>
  <c r="BA117" i="2"/>
  <c r="BB117" i="2" s="1"/>
  <c r="BA116" i="2"/>
  <c r="BA131" i="2"/>
  <c r="BB131" i="2" s="1"/>
  <c r="BA136" i="2"/>
  <c r="BB136" i="2" s="1"/>
  <c r="BA139" i="2"/>
  <c r="BB139" i="2" s="1"/>
  <c r="BA111" i="2"/>
  <c r="BB111" i="2" s="1"/>
  <c r="BA122" i="2"/>
  <c r="BB122" i="2" s="1"/>
  <c r="BA127" i="2"/>
  <c r="BB127" i="2" s="1"/>
  <c r="BA126" i="2"/>
  <c r="BB126" i="2" s="1"/>
  <c r="BA132" i="2"/>
  <c r="BB132" i="2" s="1"/>
  <c r="BA119" i="2"/>
  <c r="BB119" i="2" s="1"/>
  <c r="BA112" i="2"/>
  <c r="BB112" i="2" s="1"/>
  <c r="BA123" i="2"/>
  <c r="BB123" i="2" s="1"/>
  <c r="BA113" i="2"/>
  <c r="BB135" i="2"/>
  <c r="AX125" i="2"/>
  <c r="BA120" i="2"/>
  <c r="BB120" i="2" s="1"/>
  <c r="BA134" i="2"/>
  <c r="BB134" i="2" s="1"/>
  <c r="BA121" i="2"/>
  <c r="BB121" i="2" s="1"/>
  <c r="BA137" i="2"/>
  <c r="BB137" i="2" s="1"/>
  <c r="BA133" i="2"/>
  <c r="BB133" i="2" s="1"/>
  <c r="BA128" i="2"/>
  <c r="BA109" i="2"/>
  <c r="BB109" i="2" s="1"/>
  <c r="BA129" i="2"/>
  <c r="BB4" i="2"/>
  <c r="BA4" i="27"/>
  <c r="BA5" i="2"/>
  <c r="AT5" i="17"/>
  <c r="AZ5" i="27"/>
  <c r="AT5" i="20"/>
  <c r="BA6" i="2"/>
  <c r="BB144" i="2" l="1"/>
  <c r="O47" i="2"/>
  <c r="O49" i="2" s="1"/>
  <c r="O50" i="2" s="1"/>
  <c r="Q42" i="2"/>
  <c r="P43" i="2"/>
  <c r="P44" i="2" s="1"/>
  <c r="BB142" i="2"/>
  <c r="AY5" i="36"/>
  <c r="AY5" i="32"/>
  <c r="AZ4" i="36"/>
  <c r="AZ4" i="32"/>
  <c r="T32" i="2"/>
  <c r="R37" i="2"/>
  <c r="R38" i="2" s="1"/>
  <c r="R39" i="2" s="1"/>
  <c r="S33" i="2"/>
  <c r="S34" i="2" s="1"/>
  <c r="BB6" i="2"/>
  <c r="BB7" i="2" s="1"/>
  <c r="BA7" i="2"/>
  <c r="AD6" i="2"/>
  <c r="AC7" i="2"/>
  <c r="N50" i="2"/>
  <c r="N51" i="2" s="1"/>
  <c r="U27" i="2"/>
  <c r="U28" i="2" s="1"/>
  <c r="U29" i="2" s="1"/>
  <c r="U30" i="2" s="1"/>
  <c r="BB128" i="2"/>
  <c r="BB129" i="2"/>
  <c r="BB113" i="2"/>
  <c r="BB116" i="2"/>
  <c r="BB114" i="2"/>
  <c r="AY125" i="2"/>
  <c r="AZ125" i="2" s="1"/>
  <c r="BA125" i="2" s="1"/>
  <c r="AU5" i="20"/>
  <c r="BA5" i="27"/>
  <c r="AU5" i="17"/>
  <c r="BC4" i="2"/>
  <c r="BC145" i="2" s="1"/>
  <c r="BD145" i="2" s="1"/>
  <c r="BB4" i="27"/>
  <c r="BB5" i="2"/>
  <c r="BC144" i="2" l="1"/>
  <c r="BD144" i="2" s="1"/>
  <c r="BC141" i="2"/>
  <c r="BC131" i="2"/>
  <c r="BC128" i="2"/>
  <c r="BC134" i="2"/>
  <c r="BC138" i="2"/>
  <c r="BC146" i="2"/>
  <c r="BD146" i="2" s="1"/>
  <c r="BC130" i="2"/>
  <c r="BC115" i="2"/>
  <c r="BC118" i="2"/>
  <c r="BC110" i="2"/>
  <c r="BC122" i="2"/>
  <c r="BC114" i="2"/>
  <c r="BC135" i="2"/>
  <c r="BC137" i="2"/>
  <c r="BC126" i="2"/>
  <c r="BC124" i="2"/>
  <c r="BC139" i="2"/>
  <c r="BC136" i="2"/>
  <c r="BC117" i="2"/>
  <c r="BC142" i="2"/>
  <c r="BC120" i="2"/>
  <c r="BC111" i="2"/>
  <c r="BC109" i="2"/>
  <c r="BC127" i="2"/>
  <c r="BC133" i="2"/>
  <c r="BC140" i="2"/>
  <c r="BC123" i="2"/>
  <c r="BC119" i="2"/>
  <c r="BC112" i="2"/>
  <c r="BC132" i="2"/>
  <c r="BC121" i="2"/>
  <c r="BC143" i="2"/>
  <c r="Q43" i="2"/>
  <c r="Q44" i="2" s="1"/>
  <c r="P45" i="2"/>
  <c r="P46" i="2" s="1"/>
  <c r="P47" i="2" s="1"/>
  <c r="P49" i="2" s="1"/>
  <c r="P50" i="2" s="1"/>
  <c r="BA4" i="36"/>
  <c r="BA4" i="32"/>
  <c r="T33" i="2"/>
  <c r="T34" i="2" s="1"/>
  <c r="AZ5" i="36"/>
  <c r="AZ5" i="32"/>
  <c r="S35" i="2"/>
  <c r="S36" i="2" s="1"/>
  <c r="R40" i="2"/>
  <c r="R41" i="2" s="1"/>
  <c r="AD7" i="2"/>
  <c r="N52" i="2"/>
  <c r="N53" i="2" s="1"/>
  <c r="O51" i="2"/>
  <c r="BC116" i="2"/>
  <c r="BC113" i="2"/>
  <c r="BB125" i="2"/>
  <c r="BC129" i="2"/>
  <c r="BC6" i="2"/>
  <c r="BC7" i="2" s="1"/>
  <c r="BD4" i="2"/>
  <c r="BC4" i="27"/>
  <c r="BC5" i="2"/>
  <c r="AV5" i="20"/>
  <c r="BB5" i="27"/>
  <c r="AV5" i="17"/>
  <c r="O52" i="2" l="1"/>
  <c r="O53" i="2" s="1"/>
  <c r="BD6" i="2"/>
  <c r="BD7" i="2" s="1"/>
  <c r="BD140" i="2"/>
  <c r="BD141" i="2"/>
  <c r="BD143" i="2"/>
  <c r="BD142" i="2"/>
  <c r="Q45" i="2"/>
  <c r="Q46" i="2" s="1"/>
  <c r="Q47" i="2" s="1"/>
  <c r="Q49" i="2" s="1"/>
  <c r="BA5" i="36"/>
  <c r="BA5" i="32"/>
  <c r="BB4" i="36"/>
  <c r="BB4" i="32"/>
  <c r="R42" i="2"/>
  <c r="R43" i="2" s="1"/>
  <c r="S37" i="2"/>
  <c r="S38" i="2" s="1"/>
  <c r="T35" i="2"/>
  <c r="T36" i="2" s="1"/>
  <c r="BD134" i="2"/>
  <c r="BE134" i="2" s="1"/>
  <c r="BF134" i="2" s="1"/>
  <c r="AF6" i="2"/>
  <c r="AE7" i="2"/>
  <c r="P51" i="2"/>
  <c r="N54" i="2"/>
  <c r="BD109" i="2"/>
  <c r="BC125" i="2"/>
  <c r="BD125" i="2" s="1"/>
  <c r="BD137" i="2"/>
  <c r="BD138" i="2"/>
  <c r="BD118" i="2"/>
  <c r="BD130" i="2"/>
  <c r="BD124" i="2"/>
  <c r="BD115" i="2"/>
  <c r="BD120" i="2"/>
  <c r="BD121" i="2"/>
  <c r="BD126" i="2"/>
  <c r="BD133" i="2"/>
  <c r="BD123" i="2"/>
  <c r="BD131" i="2"/>
  <c r="BD111" i="2"/>
  <c r="BD119" i="2"/>
  <c r="BD110" i="2"/>
  <c r="BD132" i="2"/>
  <c r="BD122" i="2"/>
  <c r="BE122" i="2" s="1"/>
  <c r="BD112" i="2"/>
  <c r="BD136" i="2"/>
  <c r="BD139" i="2"/>
  <c r="BD117" i="2"/>
  <c r="BD129" i="2"/>
  <c r="BE129" i="2" s="1"/>
  <c r="BD135" i="2"/>
  <c r="BD128" i="2"/>
  <c r="BD116" i="2"/>
  <c r="BD114" i="2"/>
  <c r="BD113" i="2"/>
  <c r="BD127" i="2"/>
  <c r="AW5" i="20"/>
  <c r="AW5" i="17"/>
  <c r="BC5" i="27"/>
  <c r="BE4" i="2"/>
  <c r="BD4" i="27"/>
  <c r="BD5" i="2"/>
  <c r="BE145" i="2" l="1"/>
  <c r="BE146" i="2"/>
  <c r="BE144" i="2"/>
  <c r="BE142" i="2"/>
  <c r="BF142" i="2" s="1"/>
  <c r="BE113" i="2"/>
  <c r="P52" i="2"/>
  <c r="P53" i="2" s="1"/>
  <c r="P54" i="2" s="1"/>
  <c r="BE143" i="2"/>
  <c r="BF143" i="2" s="1"/>
  <c r="BE141" i="2"/>
  <c r="BF141" i="2" s="1"/>
  <c r="BE140" i="2"/>
  <c r="BB5" i="36"/>
  <c r="BB5" i="32"/>
  <c r="BC4" i="36"/>
  <c r="BC4" i="32"/>
  <c r="S39" i="2"/>
  <c r="S40" i="2" s="1"/>
  <c r="R44" i="2"/>
  <c r="R45" i="2" s="1"/>
  <c r="R46" i="2" s="1"/>
  <c r="R47" i="2" s="1"/>
  <c r="R49" i="2" s="1"/>
  <c r="T37" i="2"/>
  <c r="T38" i="2" s="1"/>
  <c r="AH6" i="2"/>
  <c r="AF7" i="2"/>
  <c r="Q50" i="2"/>
  <c r="Q51" i="2" s="1"/>
  <c r="N55" i="2"/>
  <c r="BE125" i="2"/>
  <c r="BF125" i="2" s="1"/>
  <c r="BE114" i="2"/>
  <c r="BF114" i="2" s="1"/>
  <c r="BE117" i="2"/>
  <c r="BE119" i="2"/>
  <c r="BE115" i="2"/>
  <c r="BF115" i="2" s="1"/>
  <c r="BE138" i="2"/>
  <c r="BE139" i="2"/>
  <c r="BF139" i="2" s="1"/>
  <c r="BE111" i="2"/>
  <c r="BF111" i="2" s="1"/>
  <c r="BE124" i="2"/>
  <c r="BE137" i="2"/>
  <c r="BF137" i="2" s="1"/>
  <c r="BE136" i="2"/>
  <c r="BE131" i="2"/>
  <c r="BF131" i="2" s="1"/>
  <c r="BE130" i="2"/>
  <c r="BF130" i="2" s="1"/>
  <c r="BE128" i="2"/>
  <c r="BF128" i="2" s="1"/>
  <c r="BE112" i="2"/>
  <c r="BF112" i="2" s="1"/>
  <c r="BE123" i="2"/>
  <c r="BF123" i="2" s="1"/>
  <c r="BE118" i="2"/>
  <c r="BF118" i="2" s="1"/>
  <c r="BE135" i="2"/>
  <c r="BF135" i="2" s="1"/>
  <c r="BF122" i="2"/>
  <c r="BE133" i="2"/>
  <c r="BF133" i="2" s="1"/>
  <c r="BE109" i="2"/>
  <c r="BE127" i="2"/>
  <c r="BF127" i="2" s="1"/>
  <c r="BF113" i="2"/>
  <c r="BE126" i="2"/>
  <c r="BE116" i="2"/>
  <c r="BF116" i="2" s="1"/>
  <c r="BE132" i="2"/>
  <c r="BF132" i="2" s="1"/>
  <c r="BE121" i="2"/>
  <c r="BF129" i="2"/>
  <c r="BE110" i="2"/>
  <c r="BF110" i="2" s="1"/>
  <c r="BE120" i="2"/>
  <c r="BF4" i="2"/>
  <c r="BE4" i="27"/>
  <c r="BE5" i="2"/>
  <c r="BE6" i="2"/>
  <c r="BE7" i="2" s="1"/>
  <c r="BD5" i="27"/>
  <c r="AX5" i="17"/>
  <c r="AX5" i="20"/>
  <c r="N56" i="2" l="1"/>
  <c r="BF144" i="2"/>
  <c r="BF146" i="2"/>
  <c r="BF145" i="2"/>
  <c r="BF140" i="2"/>
  <c r="O55" i="2"/>
  <c r="BC5" i="36"/>
  <c r="BC5" i="32"/>
  <c r="BD4" i="36"/>
  <c r="BD4" i="32"/>
  <c r="T39" i="2"/>
  <c r="T40" i="2" s="1"/>
  <c r="S41" i="2"/>
  <c r="S42" i="2" s="1"/>
  <c r="AI6" i="2"/>
  <c r="AH7" i="2"/>
  <c r="Q52" i="2"/>
  <c r="Q53" i="2" s="1"/>
  <c r="R50" i="2"/>
  <c r="U31" i="2"/>
  <c r="BF109" i="2"/>
  <c r="BF136" i="2"/>
  <c r="BF120" i="2"/>
  <c r="BF138" i="2"/>
  <c r="BF117" i="2"/>
  <c r="BF121" i="2"/>
  <c r="BF126" i="2"/>
  <c r="BF124" i="2"/>
  <c r="BF119" i="2"/>
  <c r="AY5" i="17"/>
  <c r="BE5" i="27"/>
  <c r="AY5" i="20"/>
  <c r="BG4" i="2"/>
  <c r="BG134" i="2" s="1"/>
  <c r="BF4" i="27"/>
  <c r="BF5" i="2"/>
  <c r="BF6" i="2"/>
  <c r="BF7" i="2" s="1"/>
  <c r="BG117" i="2" l="1"/>
  <c r="O56" i="2"/>
  <c r="N57" i="2"/>
  <c r="BG121" i="2"/>
  <c r="BG115" i="2"/>
  <c r="BG123" i="2"/>
  <c r="BG141" i="2"/>
  <c r="BG145" i="2"/>
  <c r="BH145" i="2" s="1"/>
  <c r="BG137" i="2"/>
  <c r="BG110" i="2"/>
  <c r="BG133" i="2"/>
  <c r="BG138" i="2"/>
  <c r="BG111" i="2"/>
  <c r="BG114" i="2"/>
  <c r="BG116" i="2"/>
  <c r="BG130" i="2"/>
  <c r="BG144" i="2"/>
  <c r="BH144" i="2" s="1"/>
  <c r="BG139" i="2"/>
  <c r="BG113" i="2"/>
  <c r="BG128" i="2"/>
  <c r="BG127" i="2"/>
  <c r="BG131" i="2"/>
  <c r="BG124" i="2"/>
  <c r="BG129" i="2"/>
  <c r="BG122" i="2"/>
  <c r="BG136" i="2"/>
  <c r="BG125" i="2"/>
  <c r="BG118" i="2"/>
  <c r="BG135" i="2"/>
  <c r="BG120" i="2"/>
  <c r="BG132" i="2"/>
  <c r="BG142" i="2"/>
  <c r="BG143" i="2"/>
  <c r="BG109" i="2"/>
  <c r="BG140" i="2"/>
  <c r="BG112" i="2"/>
  <c r="BG146" i="2"/>
  <c r="BH146" i="2" s="1"/>
  <c r="P55" i="2"/>
  <c r="BE4" i="36"/>
  <c r="BE4" i="32"/>
  <c r="BD5" i="36"/>
  <c r="BD5" i="32"/>
  <c r="S43" i="2"/>
  <c r="S44" i="2" s="1"/>
  <c r="T41" i="2"/>
  <c r="T42" i="2" s="1"/>
  <c r="AL6" i="2"/>
  <c r="AI7" i="2"/>
  <c r="R51" i="2"/>
  <c r="R52" i="2" s="1"/>
  <c r="Q54" i="2"/>
  <c r="U32" i="2"/>
  <c r="BG126" i="2"/>
  <c r="BG119" i="2"/>
  <c r="BF5" i="27"/>
  <c r="AZ5" i="20"/>
  <c r="AZ5" i="17"/>
  <c r="BH4" i="2"/>
  <c r="BG4" i="27"/>
  <c r="BG5" i="2"/>
  <c r="BG6" i="2"/>
  <c r="BG7" i="2" s="1"/>
  <c r="P56" i="2" l="1"/>
  <c r="N58" i="2"/>
  <c r="O57" i="2"/>
  <c r="BH140" i="2"/>
  <c r="BI140" i="2" s="1"/>
  <c r="BJ140" i="2" s="1"/>
  <c r="BH142" i="2"/>
  <c r="BH141" i="2"/>
  <c r="BH143" i="2"/>
  <c r="Q55" i="2"/>
  <c r="BE5" i="36"/>
  <c r="BE5" i="32"/>
  <c r="BF4" i="36"/>
  <c r="BF4" i="32"/>
  <c r="BH130" i="2"/>
  <c r="T43" i="2"/>
  <c r="S45" i="2"/>
  <c r="S46" i="2" s="1"/>
  <c r="S47" i="2" s="1"/>
  <c r="S49" i="2" s="1"/>
  <c r="S50" i="2" s="1"/>
  <c r="S51" i="2" s="1"/>
  <c r="BH111" i="2"/>
  <c r="AM6" i="2"/>
  <c r="AL7" i="2"/>
  <c r="R53" i="2"/>
  <c r="U33" i="2"/>
  <c r="U34" i="2" s="1"/>
  <c r="BH124" i="2"/>
  <c r="BH119" i="2"/>
  <c r="BH126" i="2"/>
  <c r="BI126" i="2" s="1"/>
  <c r="BH113" i="2"/>
  <c r="BH134" i="2"/>
  <c r="BH136" i="2"/>
  <c r="BH123" i="2"/>
  <c r="BH132" i="2"/>
  <c r="BH125" i="2"/>
  <c r="BH109" i="2"/>
  <c r="BH112" i="2"/>
  <c r="BH116" i="2"/>
  <c r="BH122" i="2"/>
  <c r="BH131" i="2"/>
  <c r="BH127" i="2"/>
  <c r="BH128" i="2"/>
  <c r="BH115" i="2"/>
  <c r="BH135" i="2"/>
  <c r="BH137" i="2"/>
  <c r="BH118" i="2"/>
  <c r="BH117" i="2"/>
  <c r="BH121" i="2"/>
  <c r="BH129" i="2"/>
  <c r="BH120" i="2"/>
  <c r="BH110" i="2"/>
  <c r="BH139" i="2"/>
  <c r="BH114" i="2"/>
  <c r="BH133" i="2"/>
  <c r="BH138" i="2"/>
  <c r="BH6" i="2"/>
  <c r="BH7" i="2" s="1"/>
  <c r="BA5" i="20"/>
  <c r="BG5" i="27"/>
  <c r="BA5" i="17"/>
  <c r="BI4" i="2"/>
  <c r="BH4" i="27"/>
  <c r="BH5" i="2"/>
  <c r="O58" i="2" l="1"/>
  <c r="N59" i="2"/>
  <c r="P57" i="2"/>
  <c r="Q56" i="2"/>
  <c r="BI142" i="2"/>
  <c r="BJ142" i="2" s="1"/>
  <c r="BI144" i="2"/>
  <c r="BI146" i="2"/>
  <c r="BI145" i="2"/>
  <c r="BI119" i="2"/>
  <c r="BI143" i="2"/>
  <c r="BJ143" i="2" s="1"/>
  <c r="BI141" i="2"/>
  <c r="BJ141" i="2" s="1"/>
  <c r="BI123" i="2"/>
  <c r="BI132" i="2"/>
  <c r="BJ132" i="2" s="1"/>
  <c r="BI117" i="2"/>
  <c r="BJ117" i="2" s="1"/>
  <c r="BI136" i="2"/>
  <c r="BJ136" i="2" s="1"/>
  <c r="BI124" i="2"/>
  <c r="BJ124" i="2" s="1"/>
  <c r="BI130" i="2"/>
  <c r="BJ130" i="2" s="1"/>
  <c r="BI121" i="2"/>
  <c r="BI118" i="2"/>
  <c r="BJ118" i="2" s="1"/>
  <c r="BJ126" i="2"/>
  <c r="BI137" i="2"/>
  <c r="BJ137" i="2" s="1"/>
  <c r="BJ119" i="2"/>
  <c r="BI115" i="2"/>
  <c r="BJ115" i="2" s="1"/>
  <c r="BI111" i="2"/>
  <c r="BJ111" i="2" s="1"/>
  <c r="BG4" i="36"/>
  <c r="BG4" i="32"/>
  <c r="BF5" i="36"/>
  <c r="BF5" i="32"/>
  <c r="S52" i="2"/>
  <c r="S53" i="2" s="1"/>
  <c r="T44" i="2"/>
  <c r="T45" i="2" s="1"/>
  <c r="T46" i="2" s="1"/>
  <c r="T47" i="2" s="1"/>
  <c r="T49" i="2" s="1"/>
  <c r="AO6" i="2"/>
  <c r="AM7" i="2"/>
  <c r="R54" i="2"/>
  <c r="BI133" i="2"/>
  <c r="BJ133" i="2" s="1"/>
  <c r="BI127" i="2"/>
  <c r="BI114" i="2"/>
  <c r="BI131" i="2"/>
  <c r="BJ131" i="2" s="1"/>
  <c r="BI139" i="2"/>
  <c r="BJ139" i="2" s="1"/>
  <c r="BI122" i="2"/>
  <c r="BJ122" i="2" s="1"/>
  <c r="BI134" i="2"/>
  <c r="BJ134" i="2" s="1"/>
  <c r="BI110" i="2"/>
  <c r="BJ110" i="2" s="1"/>
  <c r="BI116" i="2"/>
  <c r="BJ116" i="2" s="1"/>
  <c r="BI120" i="2"/>
  <c r="BJ120" i="2" s="1"/>
  <c r="BI112" i="2"/>
  <c r="BI113" i="2"/>
  <c r="BJ113" i="2" s="1"/>
  <c r="BI129" i="2"/>
  <c r="BI135" i="2"/>
  <c r="BJ135" i="2" s="1"/>
  <c r="BI109" i="2"/>
  <c r="BI125" i="2"/>
  <c r="BI138" i="2"/>
  <c r="BI128" i="2"/>
  <c r="BJ128" i="2" s="1"/>
  <c r="BI6" i="2"/>
  <c r="BI7" i="2" s="1"/>
  <c r="BH5" i="27"/>
  <c r="BB5" i="17"/>
  <c r="BB5" i="20"/>
  <c r="BJ4" i="2"/>
  <c r="BJ6" i="2" s="1"/>
  <c r="BI4" i="27"/>
  <c r="BI5" i="2"/>
  <c r="P58" i="2" l="1"/>
  <c r="N60" i="2"/>
  <c r="N61" i="2" s="1"/>
  <c r="Q57" i="2"/>
  <c r="R55" i="2"/>
  <c r="R56" i="2"/>
  <c r="O59" i="2"/>
  <c r="BJ145" i="2"/>
  <c r="BJ146" i="2"/>
  <c r="BJ144" i="2"/>
  <c r="BJ121" i="2"/>
  <c r="BJ123" i="2"/>
  <c r="BJ109" i="2"/>
  <c r="BJ138" i="2"/>
  <c r="BJ114" i="2"/>
  <c r="BJ125" i="2"/>
  <c r="BJ127" i="2"/>
  <c r="BJ112" i="2"/>
  <c r="BJ129" i="2"/>
  <c r="BH4" i="36"/>
  <c r="BH4" i="32"/>
  <c r="S54" i="2"/>
  <c r="BG5" i="36"/>
  <c r="BG5" i="32"/>
  <c r="T50" i="2"/>
  <c r="T51" i="2" s="1"/>
  <c r="BJ7" i="2"/>
  <c r="AP6" i="2"/>
  <c r="AO7" i="2"/>
  <c r="U35" i="2"/>
  <c r="U36" i="2" s="1"/>
  <c r="U37" i="2" s="1"/>
  <c r="BC5" i="20"/>
  <c r="BC5" i="17"/>
  <c r="BI5" i="27"/>
  <c r="BK4" i="2"/>
  <c r="BK143" i="2" s="1"/>
  <c r="BJ4" i="27"/>
  <c r="BJ5" i="2"/>
  <c r="BK129" i="2" l="1"/>
  <c r="BK135" i="2"/>
  <c r="BK134" i="2"/>
  <c r="BK120" i="2"/>
  <c r="N62" i="2"/>
  <c r="N63" i="2" s="1"/>
  <c r="BK128" i="2"/>
  <c r="R57" i="2"/>
  <c r="S55" i="2"/>
  <c r="S56" i="2" s="1"/>
  <c r="P59" i="2"/>
  <c r="P60" i="2" s="1"/>
  <c r="O60" i="2"/>
  <c r="O61" i="2" s="1"/>
  <c r="Q58" i="2"/>
  <c r="BK123" i="2"/>
  <c r="BK112" i="2"/>
  <c r="BK114" i="2"/>
  <c r="BK132" i="2"/>
  <c r="BK138" i="2"/>
  <c r="BK121" i="2"/>
  <c r="BK137" i="2"/>
  <c r="BK127" i="2"/>
  <c r="BK111" i="2"/>
  <c r="BK144" i="2"/>
  <c r="BL144" i="2" s="1"/>
  <c r="BK117" i="2"/>
  <c r="BK125" i="2"/>
  <c r="BK139" i="2"/>
  <c r="BK146" i="2"/>
  <c r="BL146" i="2" s="1"/>
  <c r="BK119" i="2"/>
  <c r="BK122" i="2"/>
  <c r="BK136" i="2"/>
  <c r="BK131" i="2"/>
  <c r="BK109" i="2"/>
  <c r="BK115" i="2"/>
  <c r="BK116" i="2"/>
  <c r="BK130" i="2"/>
  <c r="BK118" i="2"/>
  <c r="BK140" i="2"/>
  <c r="BK142" i="2"/>
  <c r="BK133" i="2"/>
  <c r="BK113" i="2"/>
  <c r="BK110" i="2"/>
  <c r="BK141" i="2"/>
  <c r="BK126" i="2"/>
  <c r="BK124" i="2"/>
  <c r="BK145" i="2"/>
  <c r="BL145" i="2" s="1"/>
  <c r="BH5" i="36"/>
  <c r="BH5" i="32"/>
  <c r="BI4" i="36"/>
  <c r="BI4" i="32"/>
  <c r="T52" i="2"/>
  <c r="T53" i="2" s="1"/>
  <c r="T54" i="2" s="1"/>
  <c r="AQ6" i="2"/>
  <c r="AP7" i="2"/>
  <c r="BJ5" i="27"/>
  <c r="BD5" i="17"/>
  <c r="BD5" i="20"/>
  <c r="BL4" i="2"/>
  <c r="BK4" i="27"/>
  <c r="BK5" i="2"/>
  <c r="BK6" i="2"/>
  <c r="Q59" i="2" l="1"/>
  <c r="Q60" i="2" s="1"/>
  <c r="O62" i="2"/>
  <c r="O63" i="2" s="1"/>
  <c r="S57" i="2"/>
  <c r="R58" i="2"/>
  <c r="P61" i="2"/>
  <c r="N64" i="2"/>
  <c r="BL140" i="2"/>
  <c r="BL143" i="2"/>
  <c r="BL142" i="2"/>
  <c r="BL141" i="2"/>
  <c r="BI5" i="36"/>
  <c r="BI5" i="32"/>
  <c r="BJ4" i="36"/>
  <c r="BJ4" i="32"/>
  <c r="T55" i="2"/>
  <c r="BL113" i="2"/>
  <c r="BL6" i="2"/>
  <c r="BL7" i="2" s="1"/>
  <c r="BK7" i="2"/>
  <c r="AR6" i="2"/>
  <c r="AQ7" i="2"/>
  <c r="U38" i="2"/>
  <c r="BL134" i="2"/>
  <c r="BL120" i="2"/>
  <c r="BM120" i="2" s="1"/>
  <c r="BL126" i="2"/>
  <c r="BL130" i="2"/>
  <c r="BL111" i="2"/>
  <c r="BL119" i="2"/>
  <c r="BL115" i="2"/>
  <c r="BL121" i="2"/>
  <c r="BM121" i="2" s="1"/>
  <c r="BL129" i="2"/>
  <c r="BL137" i="2"/>
  <c r="BL133" i="2"/>
  <c r="BL124" i="2"/>
  <c r="BL122" i="2"/>
  <c r="BL109" i="2"/>
  <c r="BM109" i="2" s="1"/>
  <c r="L109" i="2" s="1"/>
  <c r="BL114" i="2"/>
  <c r="BM114" i="2" s="1"/>
  <c r="BL117" i="2"/>
  <c r="BM117" i="2" s="1"/>
  <c r="BL136" i="2"/>
  <c r="BL127" i="2"/>
  <c r="BL112" i="2"/>
  <c r="BL132" i="2"/>
  <c r="BL110" i="2"/>
  <c r="BL123" i="2"/>
  <c r="BM123" i="2" s="1"/>
  <c r="BL131" i="2"/>
  <c r="BM131" i="2" s="1"/>
  <c r="BL118" i="2"/>
  <c r="BM118" i="2" s="1"/>
  <c r="BL138" i="2"/>
  <c r="BL139" i="2"/>
  <c r="BM139" i="2" s="1"/>
  <c r="BL125" i="2"/>
  <c r="BL116" i="2"/>
  <c r="BM116" i="2" s="1"/>
  <c r="BL135" i="2"/>
  <c r="BM135" i="2" s="1"/>
  <c r="BL128" i="2"/>
  <c r="BM128" i="2" s="1"/>
  <c r="BE5" i="17"/>
  <c r="BE5" i="20"/>
  <c r="BK5" i="27"/>
  <c r="BM4" i="2"/>
  <c r="BL4" i="27"/>
  <c r="BL5" i="2"/>
  <c r="R59" i="2" l="1"/>
  <c r="R60" i="2" s="1"/>
  <c r="Q61" i="2"/>
  <c r="T56" i="2"/>
  <c r="T57" i="2" s="1"/>
  <c r="N65" i="2"/>
  <c r="N66" i="2" s="1"/>
  <c r="S58" i="2"/>
  <c r="S59" i="2" s="1"/>
  <c r="P62" i="2"/>
  <c r="P63" i="2" s="1"/>
  <c r="O64" i="2"/>
  <c r="BM115" i="2"/>
  <c r="BM134" i="2"/>
  <c r="BM113" i="2"/>
  <c r="BM141" i="2"/>
  <c r="BM110" i="2"/>
  <c r="BM122" i="2"/>
  <c r="BM119" i="2"/>
  <c r="BM142" i="2"/>
  <c r="L142" i="2" s="1"/>
  <c r="BM132" i="2"/>
  <c r="BM124" i="2"/>
  <c r="BM111" i="2"/>
  <c r="BM143" i="2"/>
  <c r="L143" i="2" s="1"/>
  <c r="BM125" i="2"/>
  <c r="BM112" i="2"/>
  <c r="BM133" i="2"/>
  <c r="BM130" i="2"/>
  <c r="BM140" i="2"/>
  <c r="BM137" i="2"/>
  <c r="BM144" i="2"/>
  <c r="L144" i="2" s="1"/>
  <c r="BM146" i="2"/>
  <c r="L146" i="2" s="1"/>
  <c r="BM127" i="2"/>
  <c r="BM126" i="2"/>
  <c r="BM138" i="2"/>
  <c r="BM136" i="2"/>
  <c r="BM129" i="2"/>
  <c r="BM145" i="2"/>
  <c r="L145" i="2" s="1"/>
  <c r="BK4" i="36"/>
  <c r="BK4" i="32"/>
  <c r="BJ5" i="36"/>
  <c r="BJ5" i="32"/>
  <c r="AS6" i="2"/>
  <c r="AR7" i="2"/>
  <c r="U39" i="2"/>
  <c r="U40" i="2" s="1"/>
  <c r="U41" i="2" s="1"/>
  <c r="U42" i="2" s="1"/>
  <c r="BF5" i="17"/>
  <c r="BL5" i="27"/>
  <c r="BF5" i="20"/>
  <c r="BM4" i="27"/>
  <c r="BM5" i="2"/>
  <c r="BM6" i="2"/>
  <c r="BM7" i="2" s="1"/>
  <c r="Q62" i="2" l="1"/>
  <c r="Q63" i="2" s="1"/>
  <c r="Q64" i="2" s="1"/>
  <c r="T58" i="2"/>
  <c r="T59" i="2" s="1"/>
  <c r="R61" i="2"/>
  <c r="R62" i="2" s="1"/>
  <c r="P64" i="2"/>
  <c r="S60" i="2"/>
  <c r="O65" i="2"/>
  <c r="N67" i="2"/>
  <c r="BK5" i="36"/>
  <c r="BK5" i="32"/>
  <c r="AU6" i="2"/>
  <c r="AS7" i="2"/>
  <c r="U43" i="2"/>
  <c r="U44" i="2" s="1"/>
  <c r="BM5" i="27"/>
  <c r="BG5" i="17"/>
  <c r="BG5" i="20"/>
  <c r="O66" i="2" l="1"/>
  <c r="R63" i="2"/>
  <c r="R64" i="2" s="1"/>
  <c r="T60" i="2"/>
  <c r="N68" i="2"/>
  <c r="N69" i="2" s="1"/>
  <c r="S61" i="2"/>
  <c r="S62" i="2" s="1"/>
  <c r="P65" i="2"/>
  <c r="Q65" i="2" s="1"/>
  <c r="AV6" i="2"/>
  <c r="AU7" i="2"/>
  <c r="T61" i="2" l="1"/>
  <c r="T62" i="2" s="1"/>
  <c r="S63" i="2"/>
  <c r="S64" i="2" s="1"/>
  <c r="N70" i="2"/>
  <c r="N71" i="2" s="1"/>
  <c r="R65" i="2"/>
  <c r="P66" i="2"/>
  <c r="O67" i="2"/>
  <c r="AW6" i="2"/>
  <c r="AW7" i="2" s="1"/>
  <c r="AV7" i="2"/>
  <c r="U45" i="2"/>
  <c r="P67" i="2" l="1"/>
  <c r="O68" i="2"/>
  <c r="O69" i="2" s="1"/>
  <c r="O71" i="2" s="1"/>
  <c r="N72" i="2"/>
  <c r="T63" i="2"/>
  <c r="T64" i="2" s="1"/>
  <c r="S65" i="2"/>
  <c r="Q66" i="2"/>
  <c r="R66" i="2" s="1"/>
  <c r="U46" i="2"/>
  <c r="U47" i="2" s="1"/>
  <c r="U49" i="2" s="1"/>
  <c r="U50" i="2" s="1"/>
  <c r="O72" i="2" l="1"/>
  <c r="P68" i="2"/>
  <c r="P69" i="2" s="1"/>
  <c r="S66" i="2"/>
  <c r="N73" i="2"/>
  <c r="N74" i="2" s="1"/>
  <c r="T65" i="2"/>
  <c r="Q67" i="2"/>
  <c r="U51" i="2"/>
  <c r="O73" i="2" l="1"/>
  <c r="O74" i="2" s="1"/>
  <c r="P70" i="2"/>
  <c r="P71" i="2" s="1"/>
  <c r="T66" i="2"/>
  <c r="Q68" i="2"/>
  <c r="Q69" i="2" s="1"/>
  <c r="R67" i="2"/>
  <c r="N75" i="2"/>
  <c r="U52" i="2"/>
  <c r="U53" i="2" s="1"/>
  <c r="U54" i="2" s="1"/>
  <c r="P72" i="2" l="1"/>
  <c r="P73" i="2" s="1"/>
  <c r="R68" i="2"/>
  <c r="S67" i="2"/>
  <c r="O75" i="2"/>
  <c r="Q70" i="2"/>
  <c r="N76" i="2"/>
  <c r="U55" i="2"/>
  <c r="U56" i="2" s="1"/>
  <c r="U57" i="2" s="1"/>
  <c r="U58" i="2" s="1"/>
  <c r="U59" i="2" s="1"/>
  <c r="U60" i="2" s="1"/>
  <c r="U61" i="2" s="1"/>
  <c r="U62" i="2" s="1"/>
  <c r="U63" i="2" s="1"/>
  <c r="U64" i="2" s="1"/>
  <c r="U65" i="2" s="1"/>
  <c r="U66" i="2" s="1"/>
  <c r="U67" i="2" s="1"/>
  <c r="U68" i="2" s="1"/>
  <c r="S68" i="2" l="1"/>
  <c r="R69" i="2"/>
  <c r="P74" i="2"/>
  <c r="T67" i="2"/>
  <c r="N77" i="2"/>
  <c r="N78" i="2" s="1"/>
  <c r="O76" i="2"/>
  <c r="Q71" i="2"/>
  <c r="Q72" i="2" s="1"/>
  <c r="L14" i="2"/>
  <c r="O77" i="2" l="1"/>
  <c r="O78" i="2" s="1"/>
  <c r="O79" i="2" s="1"/>
  <c r="O80" i="2" s="1"/>
  <c r="Q73" i="2"/>
  <c r="R70" i="2"/>
  <c r="R71" i="2" s="1"/>
  <c r="N79" i="2"/>
  <c r="N80" i="2" s="1"/>
  <c r="N81" i="2" s="1"/>
  <c r="N83" i="2" s="1"/>
  <c r="S69" i="2"/>
  <c r="T68" i="2"/>
  <c r="P75" i="2"/>
  <c r="P76" i="2" s="1"/>
  <c r="K3" i="4"/>
  <c r="T69" i="2" l="1"/>
  <c r="P77" i="2"/>
  <c r="P78" i="2" s="1"/>
  <c r="N84" i="2"/>
  <c r="N85" i="2" s="1"/>
  <c r="R72" i="2"/>
  <c r="R73" i="2" s="1"/>
  <c r="U69" i="2"/>
  <c r="S70" i="2"/>
  <c r="S71" i="2" s="1"/>
  <c r="Q74" i="2"/>
  <c r="Q75" i="2" s="1"/>
  <c r="F2" i="20"/>
  <c r="G2" i="17"/>
  <c r="T70" i="2" l="1"/>
  <c r="U70" i="2" s="1"/>
  <c r="U71" i="2" s="1"/>
  <c r="U72" i="2" s="1"/>
  <c r="S72" i="2"/>
  <c r="R74" i="2"/>
  <c r="Q76" i="2"/>
  <c r="O84" i="2"/>
  <c r="O85" i="2" s="1"/>
  <c r="N86" i="2"/>
  <c r="N88" i="2" s="1"/>
  <c r="N89" i="2" s="1"/>
  <c r="P79" i="2"/>
  <c r="L6" i="2"/>
  <c r="T71" i="2" l="1"/>
  <c r="T72" i="2" s="1"/>
  <c r="P80" i="2"/>
  <c r="P81" i="2" s="1"/>
  <c r="P83" i="2" s="1"/>
  <c r="P84" i="2" s="1"/>
  <c r="R75" i="2"/>
  <c r="R76" i="2" s="1"/>
  <c r="N90" i="2"/>
  <c r="N91" i="2" s="1"/>
  <c r="S73" i="2"/>
  <c r="Q77" i="2"/>
  <c r="V8" i="2"/>
  <c r="V9" i="2" s="1"/>
  <c r="V10" i="2" s="1"/>
  <c r="V11" i="2" s="1"/>
  <c r="V12" i="2" s="1"/>
  <c r="R77" i="2" l="1"/>
  <c r="P85" i="2"/>
  <c r="P86" i="2" s="1"/>
  <c r="P88" i="2" s="1"/>
  <c r="T73" i="2"/>
  <c r="U73" i="2" s="1"/>
  <c r="S74" i="2"/>
  <c r="S75" i="2" s="1"/>
  <c r="N92" i="2"/>
  <c r="O90" i="2"/>
  <c r="Q78" i="2"/>
  <c r="W8" i="2"/>
  <c r="W9" i="2" s="1"/>
  <c r="W10" i="2" s="1"/>
  <c r="W11" i="2" s="1"/>
  <c r="W12" i="2" s="1"/>
  <c r="V13" i="2"/>
  <c r="V14" i="2" s="1"/>
  <c r="V15" i="2" s="1"/>
  <c r="V16" i="2" s="1"/>
  <c r="V17" i="2" s="1"/>
  <c r="V18" i="2" s="1"/>
  <c r="V19" i="2" s="1"/>
  <c r="V20" i="2" s="1"/>
  <c r="V21" i="2" s="1"/>
  <c r="R78" i="2" l="1"/>
  <c r="S76" i="2"/>
  <c r="S77" i="2" s="1"/>
  <c r="P89" i="2"/>
  <c r="P90" i="2" s="1"/>
  <c r="T74" i="2"/>
  <c r="Q79" i="2"/>
  <c r="R79" i="2" s="1"/>
  <c r="R80" i="2" s="1"/>
  <c r="O91" i="2"/>
  <c r="O92" i="2" s="1"/>
  <c r="N93" i="2"/>
  <c r="W13" i="2"/>
  <c r="W14" i="2" s="1"/>
  <c r="W15" i="2" s="1"/>
  <c r="W16" i="2" s="1"/>
  <c r="W17" i="2" s="1"/>
  <c r="W18" i="2" s="1"/>
  <c r="W19" i="2" s="1"/>
  <c r="W20" i="2" s="1"/>
  <c r="W21" i="2" s="1"/>
  <c r="X8" i="2"/>
  <c r="X9" i="2" s="1"/>
  <c r="X10" i="2" s="1"/>
  <c r="X11" i="2" s="1"/>
  <c r="X12" i="2" s="1"/>
  <c r="V22" i="2"/>
  <c r="V23" i="2" s="1"/>
  <c r="O93" i="2" l="1"/>
  <c r="O94" i="2" s="1"/>
  <c r="P91" i="2"/>
  <c r="P92" i="2" s="1"/>
  <c r="T75" i="2"/>
  <c r="T76" i="2" s="1"/>
  <c r="U74" i="2"/>
  <c r="U75" i="2" s="1"/>
  <c r="U76" i="2" s="1"/>
  <c r="Q80" i="2"/>
  <c r="Q81" i="2" s="1"/>
  <c r="N94" i="2"/>
  <c r="S78" i="2"/>
  <c r="S79" i="2" s="1"/>
  <c r="X13" i="2"/>
  <c r="X14" i="2" s="1"/>
  <c r="X15" i="2" s="1"/>
  <c r="X16" i="2" s="1"/>
  <c r="X17" i="2" s="1"/>
  <c r="X18" i="2" s="1"/>
  <c r="X19" i="2" s="1"/>
  <c r="X20" i="2" s="1"/>
  <c r="X21" i="2" s="1"/>
  <c r="V24" i="2"/>
  <c r="Y8" i="2"/>
  <c r="Y9" i="2" s="1"/>
  <c r="Y10" i="2" s="1"/>
  <c r="Y11" i="2" s="1"/>
  <c r="Y12" i="2" s="1"/>
  <c r="Y13" i="2" s="1"/>
  <c r="Y14" i="2" s="1"/>
  <c r="Y15" i="2" s="1"/>
  <c r="W22" i="2"/>
  <c r="W23" i="2" s="1"/>
  <c r="S80" i="2" l="1"/>
  <c r="S81" i="2" s="1"/>
  <c r="Q83" i="2"/>
  <c r="Q84" i="2" s="1"/>
  <c r="R81" i="2"/>
  <c r="T77" i="2"/>
  <c r="P93" i="2"/>
  <c r="P94" i="2" s="1"/>
  <c r="N95" i="2"/>
  <c r="N96" i="2" s="1"/>
  <c r="N97" i="2" s="1"/>
  <c r="N99" i="2" s="1"/>
  <c r="Y16" i="2"/>
  <c r="Y17" i="2" s="1"/>
  <c r="Y18" i="2" s="1"/>
  <c r="Y19" i="2" s="1"/>
  <c r="Y20" i="2" s="1"/>
  <c r="Y21" i="2" s="1"/>
  <c r="W24" i="2"/>
  <c r="W25" i="2" s="1"/>
  <c r="W26" i="2" s="1"/>
  <c r="V25" i="2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V38" i="2" s="1"/>
  <c r="V39" i="2" s="1"/>
  <c r="V40" i="2" s="1"/>
  <c r="V41" i="2" s="1"/>
  <c r="V42" i="2" s="1"/>
  <c r="V43" i="2" s="1"/>
  <c r="V44" i="2" s="1"/>
  <c r="V45" i="2" s="1"/>
  <c r="V46" i="2" s="1"/>
  <c r="V47" i="2" s="1"/>
  <c r="V49" i="2" s="1"/>
  <c r="V50" i="2" s="1"/>
  <c r="V51" i="2" s="1"/>
  <c r="V52" i="2" s="1"/>
  <c r="V53" i="2" s="1"/>
  <c r="V54" i="2" s="1"/>
  <c r="V55" i="2" s="1"/>
  <c r="V56" i="2" s="1"/>
  <c r="V57" i="2" s="1"/>
  <c r="V58" i="2" s="1"/>
  <c r="V59" i="2" s="1"/>
  <c r="V60" i="2" s="1"/>
  <c r="V61" i="2" s="1"/>
  <c r="V62" i="2" s="1"/>
  <c r="V63" i="2" s="1"/>
  <c r="V64" i="2" s="1"/>
  <c r="V65" i="2" s="1"/>
  <c r="V66" i="2" s="1"/>
  <c r="V67" i="2" s="1"/>
  <c r="V68" i="2" s="1"/>
  <c r="V69" i="2" s="1"/>
  <c r="V70" i="2" s="1"/>
  <c r="V71" i="2" s="1"/>
  <c r="V72" i="2" s="1"/>
  <c r="V73" i="2" s="1"/>
  <c r="V74" i="2" s="1"/>
  <c r="V75" i="2" s="1"/>
  <c r="V76" i="2" s="1"/>
  <c r="Z8" i="2"/>
  <c r="X22" i="2"/>
  <c r="X23" i="2" s="1"/>
  <c r="R83" i="2" l="1"/>
  <c r="S83" i="2" s="1"/>
  <c r="O95" i="2"/>
  <c r="P95" i="2" s="1"/>
  <c r="P96" i="2" s="1"/>
  <c r="X24" i="2"/>
  <c r="N100" i="2"/>
  <c r="N101" i="2" s="1"/>
  <c r="T78" i="2"/>
  <c r="T79" i="2" s="1"/>
  <c r="Q85" i="2"/>
  <c r="Q86" i="2" s="1"/>
  <c r="Q88" i="2" s="1"/>
  <c r="Q89" i="2" s="1"/>
  <c r="U77" i="2"/>
  <c r="U78" i="2" s="1"/>
  <c r="W27" i="2"/>
  <c r="W28" i="2" s="1"/>
  <c r="W29" i="2" s="1"/>
  <c r="W30" i="2" s="1"/>
  <c r="W31" i="2" s="1"/>
  <c r="W32" i="2" s="1"/>
  <c r="W33" i="2" s="1"/>
  <c r="W34" i="2" s="1"/>
  <c r="W35" i="2" s="1"/>
  <c r="W36" i="2" s="1"/>
  <c r="W37" i="2" s="1"/>
  <c r="W38" i="2" s="1"/>
  <c r="W39" i="2" s="1"/>
  <c r="W40" i="2" s="1"/>
  <c r="W41" i="2" s="1"/>
  <c r="W42" i="2" s="1"/>
  <c r="W43" i="2" s="1"/>
  <c r="W44" i="2" s="1"/>
  <c r="W45" i="2" s="1"/>
  <c r="W46" i="2" s="1"/>
  <c r="W47" i="2" s="1"/>
  <c r="W49" i="2" s="1"/>
  <c r="W50" i="2" s="1"/>
  <c r="W51" i="2" s="1"/>
  <c r="W52" i="2" s="1"/>
  <c r="W53" i="2" s="1"/>
  <c r="W54" i="2" s="1"/>
  <c r="W55" i="2" s="1"/>
  <c r="W56" i="2" s="1"/>
  <c r="W57" i="2" s="1"/>
  <c r="W58" i="2" s="1"/>
  <c r="W59" i="2" s="1"/>
  <c r="W60" i="2" s="1"/>
  <c r="W61" i="2" s="1"/>
  <c r="W62" i="2" s="1"/>
  <c r="W63" i="2" s="1"/>
  <c r="W64" i="2" s="1"/>
  <c r="W65" i="2" s="1"/>
  <c r="W66" i="2" s="1"/>
  <c r="W67" i="2" s="1"/>
  <c r="W68" i="2" s="1"/>
  <c r="W69" i="2" s="1"/>
  <c r="W70" i="2" s="1"/>
  <c r="W71" i="2" s="1"/>
  <c r="W72" i="2" s="1"/>
  <c r="W73" i="2" s="1"/>
  <c r="W74" i="2" s="1"/>
  <c r="W75" i="2" s="1"/>
  <c r="W76" i="2" s="1"/>
  <c r="X25" i="2"/>
  <c r="X26" i="2" s="1"/>
  <c r="X27" i="2" s="1"/>
  <c r="AA8" i="2"/>
  <c r="AA9" i="2" s="1"/>
  <c r="AA10" i="2" s="1"/>
  <c r="Z9" i="2"/>
  <c r="Z10" i="2" s="1"/>
  <c r="Z11" i="2" s="1"/>
  <c r="Y22" i="2"/>
  <c r="Y23" i="2" s="1"/>
  <c r="R84" i="2" l="1"/>
  <c r="S84" i="2" s="1"/>
  <c r="O97" i="2"/>
  <c r="O99" i="2" s="1"/>
  <c r="O100" i="2" s="1"/>
  <c r="U79" i="2"/>
  <c r="Q90" i="2"/>
  <c r="Q91" i="2" s="1"/>
  <c r="T80" i="2"/>
  <c r="N102" i="2"/>
  <c r="V77" i="2"/>
  <c r="V78" i="2" s="1"/>
  <c r="V79" i="2" s="1"/>
  <c r="V80" i="2" s="1"/>
  <c r="X28" i="2"/>
  <c r="X29" i="2" s="1"/>
  <c r="X30" i="2" s="1"/>
  <c r="X31" i="2" s="1"/>
  <c r="X32" i="2" s="1"/>
  <c r="X33" i="2" s="1"/>
  <c r="X34" i="2" s="1"/>
  <c r="X35" i="2" s="1"/>
  <c r="X36" i="2" s="1"/>
  <c r="X37" i="2" s="1"/>
  <c r="X38" i="2" s="1"/>
  <c r="X39" i="2" s="1"/>
  <c r="X40" i="2" s="1"/>
  <c r="X41" i="2" s="1"/>
  <c r="X42" i="2" s="1"/>
  <c r="X43" i="2" s="1"/>
  <c r="X44" i="2" s="1"/>
  <c r="X45" i="2" s="1"/>
  <c r="X46" i="2" s="1"/>
  <c r="X47" i="2" s="1"/>
  <c r="X49" i="2" s="1"/>
  <c r="X50" i="2" s="1"/>
  <c r="X51" i="2" s="1"/>
  <c r="X52" i="2" s="1"/>
  <c r="X53" i="2" s="1"/>
  <c r="X54" i="2" s="1"/>
  <c r="X55" i="2" s="1"/>
  <c r="X56" i="2" s="1"/>
  <c r="X57" i="2" s="1"/>
  <c r="X58" i="2" s="1"/>
  <c r="X59" i="2" s="1"/>
  <c r="X60" i="2" s="1"/>
  <c r="X61" i="2" s="1"/>
  <c r="X62" i="2" s="1"/>
  <c r="X63" i="2" s="1"/>
  <c r="X64" i="2" s="1"/>
  <c r="X65" i="2" s="1"/>
  <c r="X66" i="2" s="1"/>
  <c r="X67" i="2" s="1"/>
  <c r="X68" i="2" s="1"/>
  <c r="X69" i="2" s="1"/>
  <c r="Y24" i="2"/>
  <c r="AB8" i="2"/>
  <c r="AB9" i="2" s="1"/>
  <c r="AB10" i="2" s="1"/>
  <c r="AA11" i="2"/>
  <c r="Z12" i="2"/>
  <c r="Z13" i="2" s="1"/>
  <c r="Z14" i="2" s="1"/>
  <c r="Z15" i="2" s="1"/>
  <c r="Z16" i="2" s="1"/>
  <c r="Z17" i="2" s="1"/>
  <c r="Z18" i="2" s="1"/>
  <c r="Z19" i="2" s="1"/>
  <c r="R85" i="2" l="1"/>
  <c r="R86" i="2" s="1"/>
  <c r="R88" i="2" s="1"/>
  <c r="R89" i="2" s="1"/>
  <c r="R90" i="2" s="1"/>
  <c r="O101" i="2"/>
  <c r="O102" i="2" s="1"/>
  <c r="P97" i="2"/>
  <c r="P99" i="2" s="1"/>
  <c r="P100" i="2" s="1"/>
  <c r="U80" i="2"/>
  <c r="N103" i="2"/>
  <c r="N104" i="2" s="1"/>
  <c r="N105" i="2" s="1"/>
  <c r="N106" i="2" s="1"/>
  <c r="W77" i="2"/>
  <c r="W78" i="2" s="1"/>
  <c r="W79" i="2" s="1"/>
  <c r="X70" i="2"/>
  <c r="X71" i="2" s="1"/>
  <c r="X72" i="2" s="1"/>
  <c r="X73" i="2" s="1"/>
  <c r="X74" i="2" s="1"/>
  <c r="X75" i="2" s="1"/>
  <c r="X76" i="2" s="1"/>
  <c r="X77" i="2" s="1"/>
  <c r="X78" i="2" s="1"/>
  <c r="X79" i="2" s="1"/>
  <c r="T81" i="2"/>
  <c r="S85" i="2"/>
  <c r="S86" i="2" s="1"/>
  <c r="Q92" i="2"/>
  <c r="Q93" i="2" s="1"/>
  <c r="Y25" i="2"/>
  <c r="Y26" i="2" s="1"/>
  <c r="Y27" i="2" s="1"/>
  <c r="Y28" i="2" s="1"/>
  <c r="Y29" i="2" s="1"/>
  <c r="Y30" i="2" s="1"/>
  <c r="Y31" i="2" s="1"/>
  <c r="Y32" i="2" s="1"/>
  <c r="Y33" i="2" s="1"/>
  <c r="Y34" i="2" s="1"/>
  <c r="Y35" i="2" s="1"/>
  <c r="Y36" i="2" s="1"/>
  <c r="Y37" i="2" s="1"/>
  <c r="Y38" i="2" s="1"/>
  <c r="Y39" i="2" s="1"/>
  <c r="Y40" i="2" s="1"/>
  <c r="Y41" i="2" s="1"/>
  <c r="Y42" i="2" s="1"/>
  <c r="Y43" i="2" s="1"/>
  <c r="Y44" i="2" s="1"/>
  <c r="Y45" i="2" s="1"/>
  <c r="Y46" i="2" s="1"/>
  <c r="Y47" i="2" s="1"/>
  <c r="Y49" i="2" s="1"/>
  <c r="Y50" i="2" s="1"/>
  <c r="Y51" i="2" s="1"/>
  <c r="Y52" i="2" s="1"/>
  <c r="Y53" i="2" s="1"/>
  <c r="Y54" i="2" s="1"/>
  <c r="Y55" i="2" s="1"/>
  <c r="Y56" i="2" s="1"/>
  <c r="Y57" i="2" s="1"/>
  <c r="Y58" i="2" s="1"/>
  <c r="Y59" i="2" s="1"/>
  <c r="Y60" i="2" s="1"/>
  <c r="Y61" i="2" s="1"/>
  <c r="Y62" i="2" s="1"/>
  <c r="Y63" i="2" s="1"/>
  <c r="Y64" i="2" s="1"/>
  <c r="Y65" i="2" s="1"/>
  <c r="Y66" i="2" s="1"/>
  <c r="Y67" i="2" s="1"/>
  <c r="Y68" i="2" s="1"/>
  <c r="Y69" i="2" s="1"/>
  <c r="Y70" i="2" s="1"/>
  <c r="Y71" i="2" s="1"/>
  <c r="Y72" i="2" s="1"/>
  <c r="Y73" i="2" s="1"/>
  <c r="Y74" i="2" s="1"/>
  <c r="Y75" i="2" s="1"/>
  <c r="Y76" i="2" s="1"/>
  <c r="Y77" i="2" s="1"/>
  <c r="Y78" i="2" s="1"/>
  <c r="Y79" i="2" s="1"/>
  <c r="AA12" i="2"/>
  <c r="AA13" i="2" s="1"/>
  <c r="AA14" i="2" s="1"/>
  <c r="AA15" i="2" s="1"/>
  <c r="AA16" i="2" s="1"/>
  <c r="AA17" i="2" s="1"/>
  <c r="AA18" i="2" s="1"/>
  <c r="AA19" i="2" s="1"/>
  <c r="AC8" i="2"/>
  <c r="AC9" i="2" s="1"/>
  <c r="AC10" i="2" s="1"/>
  <c r="Z20" i="2"/>
  <c r="Z21" i="2" s="1"/>
  <c r="Z22" i="2" s="1"/>
  <c r="Z23" i="2" s="1"/>
  <c r="AB11" i="2"/>
  <c r="W80" i="2" l="1"/>
  <c r="S88" i="2"/>
  <c r="S89" i="2" s="1"/>
  <c r="S90" i="2" s="1"/>
  <c r="P101" i="2"/>
  <c r="P102" i="2" s="1"/>
  <c r="P103" i="2" s="1"/>
  <c r="P104" i="2" s="1"/>
  <c r="O103" i="2"/>
  <c r="O104" i="2" s="1"/>
  <c r="O105" i="2" s="1"/>
  <c r="O106" i="2" s="1"/>
  <c r="Q94" i="2"/>
  <c r="Q95" i="2" s="1"/>
  <c r="R91" i="2"/>
  <c r="R92" i="2" s="1"/>
  <c r="U81" i="2"/>
  <c r="U83" i="2" s="1"/>
  <c r="U84" i="2" s="1"/>
  <c r="T83" i="2"/>
  <c r="T84" i="2" s="1"/>
  <c r="AA20" i="2"/>
  <c r="AA21" i="2" s="1"/>
  <c r="AA22" i="2" s="1"/>
  <c r="AA23" i="2" s="1"/>
  <c r="Z24" i="2"/>
  <c r="Z25" i="2" s="1"/>
  <c r="Z26" i="2" s="1"/>
  <c r="Z27" i="2" s="1"/>
  <c r="Z28" i="2" s="1"/>
  <c r="Z29" i="2" s="1"/>
  <c r="Z30" i="2" s="1"/>
  <c r="Z31" i="2" s="1"/>
  <c r="Z32" i="2" s="1"/>
  <c r="Z33" i="2" s="1"/>
  <c r="Z34" i="2" s="1"/>
  <c r="Z35" i="2" s="1"/>
  <c r="Z36" i="2" s="1"/>
  <c r="Z37" i="2" s="1"/>
  <c r="Z38" i="2" s="1"/>
  <c r="Z39" i="2" s="1"/>
  <c r="Z40" i="2" s="1"/>
  <c r="Z41" i="2" s="1"/>
  <c r="Z42" i="2" s="1"/>
  <c r="Z43" i="2" s="1"/>
  <c r="Z44" i="2" s="1"/>
  <c r="Z45" i="2" s="1"/>
  <c r="Z46" i="2" s="1"/>
  <c r="Z47" i="2" s="1"/>
  <c r="Z49" i="2" s="1"/>
  <c r="Z50" i="2" s="1"/>
  <c r="Z51" i="2" s="1"/>
  <c r="Z52" i="2" s="1"/>
  <c r="Z53" i="2" s="1"/>
  <c r="Z54" i="2" s="1"/>
  <c r="Z55" i="2" s="1"/>
  <c r="Z56" i="2" s="1"/>
  <c r="Z57" i="2" s="1"/>
  <c r="Z58" i="2" s="1"/>
  <c r="Z59" i="2" s="1"/>
  <c r="Z60" i="2" s="1"/>
  <c r="Z61" i="2" s="1"/>
  <c r="Z62" i="2" s="1"/>
  <c r="Z63" i="2" s="1"/>
  <c r="Z64" i="2" s="1"/>
  <c r="Z65" i="2" s="1"/>
  <c r="Z66" i="2" s="1"/>
  <c r="Z67" i="2" s="1"/>
  <c r="Z68" i="2" s="1"/>
  <c r="Z69" i="2" s="1"/>
  <c r="Z70" i="2" s="1"/>
  <c r="Z71" i="2" s="1"/>
  <c r="Z72" i="2" s="1"/>
  <c r="Z73" i="2" s="1"/>
  <c r="Z74" i="2" s="1"/>
  <c r="Z75" i="2" s="1"/>
  <c r="Z76" i="2" s="1"/>
  <c r="Z77" i="2" s="1"/>
  <c r="Z78" i="2" s="1"/>
  <c r="Z79" i="2" s="1"/>
  <c r="Z80" i="2" s="1"/>
  <c r="AD8" i="2"/>
  <c r="AD9" i="2" s="1"/>
  <c r="AD10" i="2" s="1"/>
  <c r="AC11" i="2"/>
  <c r="AB12" i="2"/>
  <c r="X80" i="2" l="1"/>
  <c r="Y80" i="2" s="1"/>
  <c r="Y81" i="2" s="1"/>
  <c r="Y83" i="2" s="1"/>
  <c r="Y84" i="2" s="1"/>
  <c r="V81" i="2"/>
  <c r="V83" i="2" s="1"/>
  <c r="V84" i="2" s="1"/>
  <c r="P105" i="2"/>
  <c r="P106" i="2" s="1"/>
  <c r="S91" i="2"/>
  <c r="S92" i="2" s="1"/>
  <c r="T85" i="2"/>
  <c r="U85" i="2" s="1"/>
  <c r="R93" i="2"/>
  <c r="R94" i="2" s="1"/>
  <c r="Q96" i="2"/>
  <c r="Q97" i="2" s="1"/>
  <c r="Q99" i="2" s="1"/>
  <c r="AA24" i="2"/>
  <c r="AA25" i="2" s="1"/>
  <c r="AA26" i="2" s="1"/>
  <c r="AA27" i="2" s="1"/>
  <c r="AA28" i="2" s="1"/>
  <c r="AA29" i="2" s="1"/>
  <c r="AA30" i="2" s="1"/>
  <c r="AA31" i="2" s="1"/>
  <c r="AA32" i="2" s="1"/>
  <c r="AA33" i="2" s="1"/>
  <c r="AE8" i="2"/>
  <c r="AE9" i="2" s="1"/>
  <c r="AE10" i="2" s="1"/>
  <c r="AD11" i="2"/>
  <c r="AC12" i="2"/>
  <c r="AB13" i="2"/>
  <c r="AB14" i="2" s="1"/>
  <c r="AB15" i="2" s="1"/>
  <c r="AB16" i="2" s="1"/>
  <c r="AB17" i="2" s="1"/>
  <c r="AB18" i="2" s="1"/>
  <c r="AB19" i="2" s="1"/>
  <c r="AB20" i="2" s="1"/>
  <c r="AB21" i="2" s="1"/>
  <c r="AB22" i="2" s="1"/>
  <c r="AB23" i="2" s="1"/>
  <c r="N107" i="2"/>
  <c r="W81" i="2" l="1"/>
  <c r="W83" i="2" s="1"/>
  <c r="W84" i="2" s="1"/>
  <c r="T86" i="2"/>
  <c r="T88" i="2" s="1"/>
  <c r="T89" i="2" s="1"/>
  <c r="T90" i="2" s="1"/>
  <c r="R95" i="2"/>
  <c r="R96" i="2" s="1"/>
  <c r="R97" i="2" s="1"/>
  <c r="R99" i="2" s="1"/>
  <c r="V85" i="2"/>
  <c r="Q100" i="2"/>
  <c r="Q101" i="2" s="1"/>
  <c r="S93" i="2"/>
  <c r="AE11" i="2"/>
  <c r="AB24" i="2"/>
  <c r="AF8" i="2"/>
  <c r="AF9" i="2" s="1"/>
  <c r="AF10" i="2" s="1"/>
  <c r="AC13" i="2"/>
  <c r="AC14" i="2" s="1"/>
  <c r="AC15" i="2" s="1"/>
  <c r="AC16" i="2" s="1"/>
  <c r="AC17" i="2" s="1"/>
  <c r="AC18" i="2" s="1"/>
  <c r="AC19" i="2" s="1"/>
  <c r="AC20" i="2" s="1"/>
  <c r="AC21" i="2" s="1"/>
  <c r="AC22" i="2" s="1"/>
  <c r="AC23" i="2" s="1"/>
  <c r="AA34" i="2"/>
  <c r="AA35" i="2" s="1"/>
  <c r="AA36" i="2" s="1"/>
  <c r="AA37" i="2" s="1"/>
  <c r="AA38" i="2" s="1"/>
  <c r="AA39" i="2" s="1"/>
  <c r="AA40" i="2" s="1"/>
  <c r="AA41" i="2" s="1"/>
  <c r="AA42" i="2" s="1"/>
  <c r="AA43" i="2" s="1"/>
  <c r="AA44" i="2" s="1"/>
  <c r="AA45" i="2" s="1"/>
  <c r="AA46" i="2" s="1"/>
  <c r="AA47" i="2" s="1"/>
  <c r="AA49" i="2" s="1"/>
  <c r="AA50" i="2" s="1"/>
  <c r="AA51" i="2" s="1"/>
  <c r="AA52" i="2" s="1"/>
  <c r="AA53" i="2" s="1"/>
  <c r="AA54" i="2" s="1"/>
  <c r="AA55" i="2" s="1"/>
  <c r="AA56" i="2" s="1"/>
  <c r="AA57" i="2" s="1"/>
  <c r="AA58" i="2" s="1"/>
  <c r="AA59" i="2" s="1"/>
  <c r="AA60" i="2" s="1"/>
  <c r="AA61" i="2" s="1"/>
  <c r="AA62" i="2" s="1"/>
  <c r="AA63" i="2" s="1"/>
  <c r="AA64" i="2" s="1"/>
  <c r="AA65" i="2" s="1"/>
  <c r="AA66" i="2" s="1"/>
  <c r="AA67" i="2" s="1"/>
  <c r="AA68" i="2" s="1"/>
  <c r="AA69" i="2" s="1"/>
  <c r="AA70" i="2" s="1"/>
  <c r="AA71" i="2" s="1"/>
  <c r="AA72" i="2" s="1"/>
  <c r="AA73" i="2" s="1"/>
  <c r="AA74" i="2" s="1"/>
  <c r="AA75" i="2" s="1"/>
  <c r="AA76" i="2" s="1"/>
  <c r="AA77" i="2" s="1"/>
  <c r="AA78" i="2" s="1"/>
  <c r="AA79" i="2" s="1"/>
  <c r="AA80" i="2" s="1"/>
  <c r="AD12" i="2"/>
  <c r="N108" i="2"/>
  <c r="AF11" i="2" l="1"/>
  <c r="X81" i="2"/>
  <c r="X83" i="2" s="1"/>
  <c r="X84" i="2" s="1"/>
  <c r="W85" i="2"/>
  <c r="U86" i="2"/>
  <c r="U88" i="2" s="1"/>
  <c r="U89" i="2" s="1"/>
  <c r="U90" i="2" s="1"/>
  <c r="U91" i="2" s="1"/>
  <c r="U92" i="2" s="1"/>
  <c r="U93" i="2" s="1"/>
  <c r="U94" i="2" s="1"/>
  <c r="T91" i="2"/>
  <c r="T92" i="2" s="1"/>
  <c r="R100" i="2"/>
  <c r="R101" i="2" s="1"/>
  <c r="Q102" i="2"/>
  <c r="Q103" i="2" s="1"/>
  <c r="S94" i="2"/>
  <c r="S95" i="2" s="1"/>
  <c r="AC24" i="2"/>
  <c r="AC25" i="2" s="1"/>
  <c r="AC26" i="2" s="1"/>
  <c r="AG8" i="2"/>
  <c r="AG9" i="2" s="1"/>
  <c r="AG10" i="2" s="1"/>
  <c r="AG11" i="2" s="1"/>
  <c r="AB25" i="2"/>
  <c r="AB26" i="2" s="1"/>
  <c r="AB27" i="2" s="1"/>
  <c r="AB28" i="2" s="1"/>
  <c r="AB29" i="2" s="1"/>
  <c r="AB30" i="2" s="1"/>
  <c r="AB31" i="2" s="1"/>
  <c r="AB32" i="2" s="1"/>
  <c r="AB33" i="2" s="1"/>
  <c r="AB34" i="2" s="1"/>
  <c r="AB35" i="2" s="1"/>
  <c r="AB36" i="2" s="1"/>
  <c r="AB37" i="2" s="1"/>
  <c r="AB38" i="2" s="1"/>
  <c r="AB39" i="2" s="1"/>
  <c r="AB40" i="2" s="1"/>
  <c r="AB41" i="2" s="1"/>
  <c r="AB42" i="2" s="1"/>
  <c r="AB43" i="2" s="1"/>
  <c r="AB44" i="2" s="1"/>
  <c r="AB45" i="2" s="1"/>
  <c r="AB46" i="2" s="1"/>
  <c r="AB47" i="2" s="1"/>
  <c r="AB49" i="2" s="1"/>
  <c r="AB50" i="2" s="1"/>
  <c r="AB51" i="2" s="1"/>
  <c r="AB52" i="2" s="1"/>
  <c r="AB53" i="2" s="1"/>
  <c r="AE12" i="2"/>
  <c r="AD13" i="2"/>
  <c r="AD14" i="2" s="1"/>
  <c r="AD15" i="2" s="1"/>
  <c r="AD16" i="2" s="1"/>
  <c r="AD17" i="2" s="1"/>
  <c r="AD18" i="2" s="1"/>
  <c r="AD19" i="2" s="1"/>
  <c r="AD20" i="2" s="1"/>
  <c r="AD21" i="2" s="1"/>
  <c r="AD22" i="2" s="1"/>
  <c r="X85" i="2" l="1"/>
  <c r="Y85" i="2" s="1"/>
  <c r="Y86" i="2" s="1"/>
  <c r="Y88" i="2" s="1"/>
  <c r="Y89" i="2" s="1"/>
  <c r="Z81" i="2"/>
  <c r="Z83" i="2" s="1"/>
  <c r="Z84" i="2" s="1"/>
  <c r="V86" i="2"/>
  <c r="V88" i="2" s="1"/>
  <c r="V89" i="2" s="1"/>
  <c r="V90" i="2" s="1"/>
  <c r="S96" i="2"/>
  <c r="S97" i="2" s="1"/>
  <c r="S99" i="2" s="1"/>
  <c r="R102" i="2"/>
  <c r="R103" i="2" s="1"/>
  <c r="Q104" i="2"/>
  <c r="Q105" i="2" s="1"/>
  <c r="Q106" i="2" s="1"/>
  <c r="T93" i="2"/>
  <c r="AE13" i="2"/>
  <c r="AE14" i="2" s="1"/>
  <c r="AE15" i="2" s="1"/>
  <c r="AE16" i="2" s="1"/>
  <c r="AE17" i="2" s="1"/>
  <c r="AE18" i="2" s="1"/>
  <c r="AE19" i="2" s="1"/>
  <c r="AE20" i="2" s="1"/>
  <c r="AE21" i="2" s="1"/>
  <c r="AE22" i="2" s="1"/>
  <c r="AC27" i="2"/>
  <c r="AC28" i="2" s="1"/>
  <c r="AC29" i="2" s="1"/>
  <c r="AC30" i="2" s="1"/>
  <c r="AC31" i="2" s="1"/>
  <c r="AC32" i="2" s="1"/>
  <c r="AC33" i="2" s="1"/>
  <c r="AC34" i="2" s="1"/>
  <c r="AC35" i="2" s="1"/>
  <c r="AC36" i="2" s="1"/>
  <c r="AC37" i="2" s="1"/>
  <c r="AC38" i="2" s="1"/>
  <c r="AC39" i="2" s="1"/>
  <c r="AC40" i="2" s="1"/>
  <c r="AC41" i="2" s="1"/>
  <c r="AC42" i="2" s="1"/>
  <c r="AC43" i="2" s="1"/>
  <c r="AC44" i="2" s="1"/>
  <c r="AC45" i="2" s="1"/>
  <c r="AC46" i="2" s="1"/>
  <c r="AC47" i="2" s="1"/>
  <c r="AC49" i="2" s="1"/>
  <c r="AC50" i="2" s="1"/>
  <c r="AC51" i="2" s="1"/>
  <c r="AC52" i="2" s="1"/>
  <c r="AC53" i="2" s="1"/>
  <c r="AC54" i="2" s="1"/>
  <c r="AC55" i="2" s="1"/>
  <c r="AC56" i="2" s="1"/>
  <c r="AC57" i="2" s="1"/>
  <c r="AH8" i="2"/>
  <c r="AH9" i="2" s="1"/>
  <c r="AH10" i="2" s="1"/>
  <c r="AH11" i="2" s="1"/>
  <c r="AB54" i="2"/>
  <c r="AB55" i="2" s="1"/>
  <c r="AB56" i="2" s="1"/>
  <c r="AB57" i="2" s="1"/>
  <c r="AB58" i="2" s="1"/>
  <c r="AD23" i="2"/>
  <c r="AF12" i="2"/>
  <c r="O107" i="2"/>
  <c r="R104" i="2" l="1"/>
  <c r="R105" i="2" s="1"/>
  <c r="R106" i="2" s="1"/>
  <c r="AA81" i="2"/>
  <c r="AA83" i="2" s="1"/>
  <c r="AA84" i="2" s="1"/>
  <c r="W86" i="2"/>
  <c r="W88" i="2" s="1"/>
  <c r="W89" i="2" s="1"/>
  <c r="W90" i="2" s="1"/>
  <c r="AC58" i="2"/>
  <c r="AC59" i="2" s="1"/>
  <c r="AC60" i="2" s="1"/>
  <c r="AB59" i="2"/>
  <c r="AB60" i="2" s="1"/>
  <c r="AB61" i="2" s="1"/>
  <c r="AB62" i="2" s="1"/>
  <c r="AB63" i="2" s="1"/>
  <c r="AB64" i="2" s="1"/>
  <c r="AB65" i="2" s="1"/>
  <c r="AB66" i="2" s="1"/>
  <c r="AB67" i="2" s="1"/>
  <c r="AB68" i="2" s="1"/>
  <c r="AB69" i="2" s="1"/>
  <c r="AB70" i="2" s="1"/>
  <c r="AB71" i="2" s="1"/>
  <c r="AB72" i="2" s="1"/>
  <c r="AB73" i="2" s="1"/>
  <c r="AB74" i="2" s="1"/>
  <c r="AB75" i="2" s="1"/>
  <c r="AB76" i="2" s="1"/>
  <c r="AB77" i="2" s="1"/>
  <c r="AB78" i="2" s="1"/>
  <c r="AB79" i="2" s="1"/>
  <c r="AB80" i="2" s="1"/>
  <c r="AB81" i="2" s="1"/>
  <c r="AB83" i="2" s="1"/>
  <c r="AB84" i="2" s="1"/>
  <c r="S100" i="2"/>
  <c r="S101" i="2" s="1"/>
  <c r="Z85" i="2"/>
  <c r="T94" i="2"/>
  <c r="T95" i="2" s="1"/>
  <c r="U95" i="2" s="1"/>
  <c r="V91" i="2"/>
  <c r="V92" i="2" s="1"/>
  <c r="V93" i="2" s="1"/>
  <c r="V94" i="2" s="1"/>
  <c r="AI8" i="2"/>
  <c r="AI9" i="2" s="1"/>
  <c r="AI10" i="2" s="1"/>
  <c r="AI11" i="2" s="1"/>
  <c r="AE23" i="2"/>
  <c r="AD24" i="2"/>
  <c r="AG12" i="2"/>
  <c r="AF13" i="2"/>
  <c r="AF14" i="2" s="1"/>
  <c r="AF15" i="2" s="1"/>
  <c r="AF16" i="2" s="1"/>
  <c r="O108" i="2"/>
  <c r="W91" i="2" l="1"/>
  <c r="W92" i="2" s="1"/>
  <c r="W93" i="2" s="1"/>
  <c r="W94" i="2" s="1"/>
  <c r="AC61" i="2"/>
  <c r="AC62" i="2" s="1"/>
  <c r="AC63" i="2" s="1"/>
  <c r="AC64" i="2" s="1"/>
  <c r="AC65" i="2" s="1"/>
  <c r="AC66" i="2" s="1"/>
  <c r="AC67" i="2" s="1"/>
  <c r="AC68" i="2" s="1"/>
  <c r="AC69" i="2" s="1"/>
  <c r="AC70" i="2" s="1"/>
  <c r="X86" i="2"/>
  <c r="X88" i="2" s="1"/>
  <c r="X89" i="2" s="1"/>
  <c r="X90" i="2" s="1"/>
  <c r="X91" i="2" s="1"/>
  <c r="X92" i="2" s="1"/>
  <c r="X93" i="2" s="1"/>
  <c r="X94" i="2" s="1"/>
  <c r="V95" i="2"/>
  <c r="T96" i="2"/>
  <c r="T97" i="2" s="1"/>
  <c r="T99" i="2" s="1"/>
  <c r="AA85" i="2"/>
  <c r="S102" i="2"/>
  <c r="S103" i="2" s="1"/>
  <c r="S104" i="2" s="1"/>
  <c r="S105" i="2" s="1"/>
  <c r="S106" i="2" s="1"/>
  <c r="AJ8" i="2"/>
  <c r="AJ9" i="2" s="1"/>
  <c r="AJ10" i="2" s="1"/>
  <c r="AJ11" i="2" s="1"/>
  <c r="AE24" i="2"/>
  <c r="AE25" i="2" s="1"/>
  <c r="AE26" i="2" s="1"/>
  <c r="AG13" i="2"/>
  <c r="AG14" i="2" s="1"/>
  <c r="AG15" i="2" s="1"/>
  <c r="AG16" i="2" s="1"/>
  <c r="AD25" i="2"/>
  <c r="AD26" i="2" s="1"/>
  <c r="AD27" i="2" s="1"/>
  <c r="AD28" i="2" s="1"/>
  <c r="AD29" i="2" s="1"/>
  <c r="AD30" i="2" s="1"/>
  <c r="AD31" i="2" s="1"/>
  <c r="AD32" i="2" s="1"/>
  <c r="AD33" i="2" s="1"/>
  <c r="AD34" i="2" s="1"/>
  <c r="AD35" i="2" s="1"/>
  <c r="AD36" i="2" s="1"/>
  <c r="AD37" i="2" s="1"/>
  <c r="AD38" i="2" s="1"/>
  <c r="AD39" i="2" s="1"/>
  <c r="AD40" i="2" s="1"/>
  <c r="AD41" i="2" s="1"/>
  <c r="AD42" i="2" s="1"/>
  <c r="AD43" i="2" s="1"/>
  <c r="AD44" i="2" s="1"/>
  <c r="AD45" i="2" s="1"/>
  <c r="AD46" i="2" s="1"/>
  <c r="AD47" i="2" s="1"/>
  <c r="AD49" i="2" s="1"/>
  <c r="AD50" i="2" s="1"/>
  <c r="AD51" i="2" s="1"/>
  <c r="AD52" i="2" s="1"/>
  <c r="AD53" i="2" s="1"/>
  <c r="AD54" i="2" s="1"/>
  <c r="AD55" i="2" s="1"/>
  <c r="AD56" i="2" s="1"/>
  <c r="AD57" i="2" s="1"/>
  <c r="AD58" i="2" s="1"/>
  <c r="AD59" i="2" s="1"/>
  <c r="AD60" i="2" s="1"/>
  <c r="AD61" i="2" s="1"/>
  <c r="AD62" i="2" s="1"/>
  <c r="AD63" i="2" s="1"/>
  <c r="AD64" i="2" s="1"/>
  <c r="AD65" i="2" s="1"/>
  <c r="AD66" i="2" s="1"/>
  <c r="AD67" i="2" s="1"/>
  <c r="AD68" i="2" s="1"/>
  <c r="AH12" i="2"/>
  <c r="AF17" i="2"/>
  <c r="AF18" i="2" s="1"/>
  <c r="AF19" i="2" s="1"/>
  <c r="AF20" i="2" s="1"/>
  <c r="AF21" i="2" s="1"/>
  <c r="AF22" i="2" s="1"/>
  <c r="P107" i="2"/>
  <c r="W95" i="2" l="1"/>
  <c r="X95" i="2" s="1"/>
  <c r="U96" i="2"/>
  <c r="U97" i="2" s="1"/>
  <c r="U99" i="2" s="1"/>
  <c r="U100" i="2" s="1"/>
  <c r="Z86" i="2"/>
  <c r="Z88" i="2" s="1"/>
  <c r="Z89" i="2" s="1"/>
  <c r="AD69" i="2"/>
  <c r="AD70" i="2" s="1"/>
  <c r="AD71" i="2" s="1"/>
  <c r="AD72" i="2" s="1"/>
  <c r="AB85" i="2"/>
  <c r="AK8" i="2"/>
  <c r="AK9" i="2" s="1"/>
  <c r="AK10" i="2" s="1"/>
  <c r="AK11" i="2" s="1"/>
  <c r="Y90" i="2"/>
  <c r="Y91" i="2" s="1"/>
  <c r="Y92" i="2" s="1"/>
  <c r="Y93" i="2" s="1"/>
  <c r="Y94" i="2" s="1"/>
  <c r="AC71" i="2"/>
  <c r="AC72" i="2" s="1"/>
  <c r="AC73" i="2" s="1"/>
  <c r="AC74" i="2" s="1"/>
  <c r="AC75" i="2" s="1"/>
  <c r="AC76" i="2" s="1"/>
  <c r="AC77" i="2" s="1"/>
  <c r="AC78" i="2" s="1"/>
  <c r="AC79" i="2" s="1"/>
  <c r="AC80" i="2" s="1"/>
  <c r="AC81" i="2" s="1"/>
  <c r="AC83" i="2" s="1"/>
  <c r="AC84" i="2" s="1"/>
  <c r="AC85" i="2" s="1"/>
  <c r="T100" i="2"/>
  <c r="T101" i="2" s="1"/>
  <c r="Q107" i="2"/>
  <c r="AG17" i="2"/>
  <c r="AG18" i="2" s="1"/>
  <c r="AG19" i="2" s="1"/>
  <c r="AE27" i="2"/>
  <c r="AE28" i="2" s="1"/>
  <c r="AE29" i="2" s="1"/>
  <c r="AE30" i="2" s="1"/>
  <c r="AE31" i="2" s="1"/>
  <c r="AE32" i="2" s="1"/>
  <c r="AE33" i="2" s="1"/>
  <c r="AE34" i="2" s="1"/>
  <c r="AE35" i="2" s="1"/>
  <c r="AE36" i="2" s="1"/>
  <c r="AE37" i="2" s="1"/>
  <c r="AE38" i="2" s="1"/>
  <c r="AE39" i="2" s="1"/>
  <c r="AE40" i="2" s="1"/>
  <c r="AE41" i="2" s="1"/>
  <c r="AE42" i="2" s="1"/>
  <c r="AE43" i="2" s="1"/>
  <c r="AE44" i="2" s="1"/>
  <c r="AE45" i="2" s="1"/>
  <c r="AE46" i="2" s="1"/>
  <c r="AE47" i="2" s="1"/>
  <c r="AE49" i="2" s="1"/>
  <c r="AE50" i="2" s="1"/>
  <c r="AE51" i="2" s="1"/>
  <c r="AE52" i="2" s="1"/>
  <c r="AE53" i="2" s="1"/>
  <c r="AE54" i="2" s="1"/>
  <c r="AE55" i="2" s="1"/>
  <c r="AE56" i="2" s="1"/>
  <c r="AE57" i="2" s="1"/>
  <c r="AE58" i="2" s="1"/>
  <c r="AE59" i="2" s="1"/>
  <c r="AE60" i="2" s="1"/>
  <c r="AE61" i="2" s="1"/>
  <c r="AE62" i="2" s="1"/>
  <c r="AE63" i="2" s="1"/>
  <c r="AE64" i="2" s="1"/>
  <c r="AE65" i="2" s="1"/>
  <c r="AE66" i="2" s="1"/>
  <c r="AE67" i="2" s="1"/>
  <c r="AE68" i="2" s="1"/>
  <c r="AE69" i="2" s="1"/>
  <c r="AE70" i="2" s="1"/>
  <c r="AE71" i="2" s="1"/>
  <c r="AE72" i="2" s="1"/>
  <c r="AH13" i="2"/>
  <c r="AH14" i="2" s="1"/>
  <c r="AH15" i="2" s="1"/>
  <c r="AH16" i="2" s="1"/>
  <c r="AH17" i="2" s="1"/>
  <c r="AI12" i="2"/>
  <c r="AF23" i="2"/>
  <c r="AL8" i="2"/>
  <c r="AL9" i="2" s="1"/>
  <c r="AL10" i="2" s="1"/>
  <c r="AL11" i="2" s="1"/>
  <c r="P108" i="2"/>
  <c r="Z90" i="2" l="1"/>
  <c r="Z91" i="2" s="1"/>
  <c r="Z92" i="2" s="1"/>
  <c r="Z93" i="2" s="1"/>
  <c r="Z94" i="2" s="1"/>
  <c r="V96" i="2"/>
  <c r="V97" i="2" s="1"/>
  <c r="V99" i="2" s="1"/>
  <c r="V100" i="2" s="1"/>
  <c r="AA86" i="2"/>
  <c r="AA88" i="2" s="1"/>
  <c r="AA89" i="2" s="1"/>
  <c r="AA90" i="2" s="1"/>
  <c r="AA91" i="2" s="1"/>
  <c r="AA92" i="2" s="1"/>
  <c r="AA93" i="2" s="1"/>
  <c r="AA94" i="2" s="1"/>
  <c r="Y95" i="2"/>
  <c r="Y96" i="2" s="1"/>
  <c r="AD73" i="2"/>
  <c r="AD74" i="2" s="1"/>
  <c r="AD75" i="2" s="1"/>
  <c r="AD76" i="2" s="1"/>
  <c r="AD77" i="2" s="1"/>
  <c r="AD78" i="2" s="1"/>
  <c r="AD79" i="2" s="1"/>
  <c r="AD80" i="2" s="1"/>
  <c r="AD81" i="2" s="1"/>
  <c r="AD83" i="2" s="1"/>
  <c r="AD84" i="2" s="1"/>
  <c r="AD85" i="2" s="1"/>
  <c r="T102" i="2"/>
  <c r="U101" i="2"/>
  <c r="R107" i="2"/>
  <c r="Q108" i="2"/>
  <c r="AI13" i="2"/>
  <c r="AI14" i="2" s="1"/>
  <c r="AI15" i="2" s="1"/>
  <c r="AI16" i="2" s="1"/>
  <c r="AI17" i="2" s="1"/>
  <c r="AH18" i="2"/>
  <c r="AH19" i="2" s="1"/>
  <c r="AF24" i="2"/>
  <c r="AJ12" i="2"/>
  <c r="AG20" i="2"/>
  <c r="AG21" i="2" s="1"/>
  <c r="AG22" i="2" s="1"/>
  <c r="AG23" i="2" s="1"/>
  <c r="AM8" i="2"/>
  <c r="AM9" i="2" s="1"/>
  <c r="AM10" i="2" s="1"/>
  <c r="AM11" i="2" s="1"/>
  <c r="W96" i="2" l="1"/>
  <c r="X96" i="2" s="1"/>
  <c r="U102" i="2"/>
  <c r="U103" i="2" s="1"/>
  <c r="U104" i="2" s="1"/>
  <c r="AB86" i="2"/>
  <c r="AB88" i="2" s="1"/>
  <c r="AB89" i="2" s="1"/>
  <c r="AB90" i="2" s="1"/>
  <c r="AB91" i="2" s="1"/>
  <c r="AB92" i="2" s="1"/>
  <c r="AB93" i="2" s="1"/>
  <c r="AB94" i="2" s="1"/>
  <c r="AB95" i="2" s="1"/>
  <c r="Z95" i="2"/>
  <c r="AA95" i="2" s="1"/>
  <c r="V101" i="2"/>
  <c r="AJ13" i="2"/>
  <c r="AJ14" i="2" s="1"/>
  <c r="AJ15" i="2" s="1"/>
  <c r="AJ16" i="2" s="1"/>
  <c r="AJ17" i="2" s="1"/>
  <c r="T103" i="2"/>
  <c r="T104" i="2" s="1"/>
  <c r="T105" i="2" s="1"/>
  <c r="T106" i="2" s="1"/>
  <c r="AE73" i="2"/>
  <c r="R108" i="2"/>
  <c r="S107" i="2"/>
  <c r="AI18" i="2"/>
  <c r="AG24" i="2"/>
  <c r="AG25" i="2" s="1"/>
  <c r="AG26" i="2" s="1"/>
  <c r="AF25" i="2"/>
  <c r="AF26" i="2" s="1"/>
  <c r="AF27" i="2" s="1"/>
  <c r="AF28" i="2" s="1"/>
  <c r="AF29" i="2" s="1"/>
  <c r="AF30" i="2" s="1"/>
  <c r="AF31" i="2" s="1"/>
  <c r="AF32" i="2" s="1"/>
  <c r="AF33" i="2" s="1"/>
  <c r="AF34" i="2" s="1"/>
  <c r="AF35" i="2" s="1"/>
  <c r="AF36" i="2" s="1"/>
  <c r="AF37" i="2" s="1"/>
  <c r="AF38" i="2" s="1"/>
  <c r="AF39" i="2" s="1"/>
  <c r="AF40" i="2" s="1"/>
  <c r="AF41" i="2" s="1"/>
  <c r="AF42" i="2" s="1"/>
  <c r="AF43" i="2" s="1"/>
  <c r="AF44" i="2" s="1"/>
  <c r="AF45" i="2" s="1"/>
  <c r="AF46" i="2" s="1"/>
  <c r="AF47" i="2" s="1"/>
  <c r="AF49" i="2" s="1"/>
  <c r="AF50" i="2" s="1"/>
  <c r="AF51" i="2" s="1"/>
  <c r="AF52" i="2" s="1"/>
  <c r="AF53" i="2" s="1"/>
  <c r="AF54" i="2" s="1"/>
  <c r="AF55" i="2" s="1"/>
  <c r="AF56" i="2" s="1"/>
  <c r="AF57" i="2" s="1"/>
  <c r="AF58" i="2" s="1"/>
  <c r="AF59" i="2" s="1"/>
  <c r="AF60" i="2" s="1"/>
  <c r="AF61" i="2" s="1"/>
  <c r="AF62" i="2" s="1"/>
  <c r="AF63" i="2" s="1"/>
  <c r="AF64" i="2" s="1"/>
  <c r="AF65" i="2" s="1"/>
  <c r="AF66" i="2" s="1"/>
  <c r="AK12" i="2"/>
  <c r="AK13" i="2" s="1"/>
  <c r="AK14" i="2" s="1"/>
  <c r="AK15" i="2" s="1"/>
  <c r="AH20" i="2"/>
  <c r="AH21" i="2" s="1"/>
  <c r="AH22" i="2" s="1"/>
  <c r="AH23" i="2" s="1"/>
  <c r="AN8" i="2"/>
  <c r="AN9" i="2" s="1"/>
  <c r="AN10" i="2" s="1"/>
  <c r="AN11" i="2" s="1"/>
  <c r="W97" i="2" l="1"/>
  <c r="W99" i="2" s="1"/>
  <c r="W100" i="2" s="1"/>
  <c r="W101" i="2" s="1"/>
  <c r="AC86" i="2"/>
  <c r="AC88" i="2" s="1"/>
  <c r="AC89" i="2" s="1"/>
  <c r="AC90" i="2" s="1"/>
  <c r="AC91" i="2" s="1"/>
  <c r="AC92" i="2" s="1"/>
  <c r="AC93" i="2" s="1"/>
  <c r="AC94" i="2" s="1"/>
  <c r="AC95" i="2" s="1"/>
  <c r="Z96" i="2"/>
  <c r="AA96" i="2" s="1"/>
  <c r="V102" i="2"/>
  <c r="V103" i="2" s="1"/>
  <c r="V104" i="2" s="1"/>
  <c r="AE74" i="2"/>
  <c r="AE75" i="2" s="1"/>
  <c r="AE76" i="2" s="1"/>
  <c r="AE77" i="2" s="1"/>
  <c r="AE78" i="2" s="1"/>
  <c r="AE79" i="2" s="1"/>
  <c r="AE80" i="2" s="1"/>
  <c r="AE81" i="2" s="1"/>
  <c r="AE83" i="2" s="1"/>
  <c r="AE84" i="2" s="1"/>
  <c r="AE85" i="2" s="1"/>
  <c r="AK16" i="2"/>
  <c r="AK17" i="2" s="1"/>
  <c r="AF67" i="2"/>
  <c r="AF68" i="2" s="1"/>
  <c r="AF69" i="2" s="1"/>
  <c r="AF70" i="2" s="1"/>
  <c r="AF71" i="2" s="1"/>
  <c r="AF72" i="2" s="1"/>
  <c r="AF73" i="2" s="1"/>
  <c r="AF74" i="2" s="1"/>
  <c r="AF75" i="2" s="1"/>
  <c r="AF76" i="2" s="1"/>
  <c r="AF77" i="2" s="1"/>
  <c r="AF78" i="2" s="1"/>
  <c r="S108" i="2"/>
  <c r="T107" i="2"/>
  <c r="U107" i="2" s="1"/>
  <c r="AJ18" i="2"/>
  <c r="AI19" i="2"/>
  <c r="AI20" i="2" s="1"/>
  <c r="AI21" i="2" s="1"/>
  <c r="AI22" i="2" s="1"/>
  <c r="AI23" i="2" s="1"/>
  <c r="AG27" i="2"/>
  <c r="AG28" i="2" s="1"/>
  <c r="AG29" i="2" s="1"/>
  <c r="AG30" i="2" s="1"/>
  <c r="AG31" i="2" s="1"/>
  <c r="AG32" i="2" s="1"/>
  <c r="AG33" i="2" s="1"/>
  <c r="AG34" i="2" s="1"/>
  <c r="AG35" i="2" s="1"/>
  <c r="AG36" i="2" s="1"/>
  <c r="AG37" i="2" s="1"/>
  <c r="AG38" i="2" s="1"/>
  <c r="AG39" i="2" s="1"/>
  <c r="AG40" i="2" s="1"/>
  <c r="AG41" i="2" s="1"/>
  <c r="AG42" i="2" s="1"/>
  <c r="AG43" i="2" s="1"/>
  <c r="AG44" i="2" s="1"/>
  <c r="AG45" i="2" s="1"/>
  <c r="AG46" i="2" s="1"/>
  <c r="AG47" i="2" s="1"/>
  <c r="AG49" i="2" s="1"/>
  <c r="AG50" i="2" s="1"/>
  <c r="AG51" i="2" s="1"/>
  <c r="AG52" i="2" s="1"/>
  <c r="AG53" i="2" s="1"/>
  <c r="AG54" i="2" s="1"/>
  <c r="AG55" i="2" s="1"/>
  <c r="AG56" i="2" s="1"/>
  <c r="AG57" i="2" s="1"/>
  <c r="AG58" i="2" s="1"/>
  <c r="AG59" i="2" s="1"/>
  <c r="AG60" i="2" s="1"/>
  <c r="AG61" i="2" s="1"/>
  <c r="AG62" i="2" s="1"/>
  <c r="AG63" i="2" s="1"/>
  <c r="AG64" i="2" s="1"/>
  <c r="AG65" i="2" s="1"/>
  <c r="AG66" i="2" s="1"/>
  <c r="AG67" i="2" s="1"/>
  <c r="AG68" i="2" s="1"/>
  <c r="AG69" i="2" s="1"/>
  <c r="AG70" i="2" s="1"/>
  <c r="AG71" i="2" s="1"/>
  <c r="AG72" i="2" s="1"/>
  <c r="AH24" i="2"/>
  <c r="AL12" i="2"/>
  <c r="AL13" i="2" s="1"/>
  <c r="AL14" i="2" s="1"/>
  <c r="AL15" i="2" s="1"/>
  <c r="AL16" i="2" s="1"/>
  <c r="AL17" i="2" s="1"/>
  <c r="AO8" i="2"/>
  <c r="L7" i="2"/>
  <c r="AF79" i="2" l="1"/>
  <c r="AF80" i="2" s="1"/>
  <c r="AF81" i="2" s="1"/>
  <c r="AF83" i="2" s="1"/>
  <c r="AF84" i="2" s="1"/>
  <c r="AF85" i="2" s="1"/>
  <c r="X97" i="2"/>
  <c r="X99" i="2" s="1"/>
  <c r="X100" i="2" s="1"/>
  <c r="X101" i="2" s="1"/>
  <c r="AK18" i="2"/>
  <c r="AL18" i="2" s="1"/>
  <c r="AD86" i="2"/>
  <c r="AD88" i="2" s="1"/>
  <c r="AD89" i="2" s="1"/>
  <c r="AD90" i="2" s="1"/>
  <c r="AD91" i="2" s="1"/>
  <c r="AD92" i="2" s="1"/>
  <c r="AD93" i="2" s="1"/>
  <c r="AD94" i="2" s="1"/>
  <c r="AD95" i="2" s="1"/>
  <c r="AB96" i="2"/>
  <c r="AG73" i="2"/>
  <c r="AG74" i="2" s="1"/>
  <c r="AG75" i="2" s="1"/>
  <c r="AG76" i="2" s="1"/>
  <c r="AG77" i="2" s="1"/>
  <c r="AG78" i="2" s="1"/>
  <c r="AG79" i="2" s="1"/>
  <c r="AG80" i="2" s="1"/>
  <c r="AG81" i="2" s="1"/>
  <c r="AG83" i="2" s="1"/>
  <c r="AG84" i="2" s="1"/>
  <c r="W102" i="2"/>
  <c r="W103" i="2" s="1"/>
  <c r="W104" i="2" s="1"/>
  <c r="T108" i="2"/>
  <c r="V107" i="2"/>
  <c r="AM12" i="2"/>
  <c r="AM13" i="2" s="1"/>
  <c r="AM14" i="2" s="1"/>
  <c r="AM15" i="2" s="1"/>
  <c r="AM16" i="2" s="1"/>
  <c r="AM17" i="2" s="1"/>
  <c r="AJ19" i="2"/>
  <c r="AI24" i="2"/>
  <c r="AI25" i="2" s="1"/>
  <c r="AI26" i="2" s="1"/>
  <c r="AH25" i="2"/>
  <c r="AH26" i="2" s="1"/>
  <c r="AH27" i="2" s="1"/>
  <c r="AH28" i="2" s="1"/>
  <c r="AH29" i="2" s="1"/>
  <c r="AH30" i="2" s="1"/>
  <c r="AH31" i="2" s="1"/>
  <c r="AH32" i="2" s="1"/>
  <c r="AH33" i="2" s="1"/>
  <c r="AH34" i="2" s="1"/>
  <c r="AH35" i="2" s="1"/>
  <c r="AH36" i="2" s="1"/>
  <c r="AH37" i="2" s="1"/>
  <c r="AH38" i="2" s="1"/>
  <c r="AH39" i="2" s="1"/>
  <c r="AH40" i="2" s="1"/>
  <c r="AH41" i="2" s="1"/>
  <c r="AH42" i="2" s="1"/>
  <c r="AH43" i="2" s="1"/>
  <c r="AH44" i="2" s="1"/>
  <c r="AH45" i="2" s="1"/>
  <c r="AH46" i="2" s="1"/>
  <c r="AH47" i="2" s="1"/>
  <c r="AH49" i="2" s="1"/>
  <c r="AH50" i="2" s="1"/>
  <c r="AH51" i="2" s="1"/>
  <c r="AH52" i="2" s="1"/>
  <c r="AH53" i="2" s="1"/>
  <c r="AH54" i="2" s="1"/>
  <c r="AH55" i="2" s="1"/>
  <c r="AH56" i="2" s="1"/>
  <c r="AH57" i="2" s="1"/>
  <c r="AH58" i="2" s="1"/>
  <c r="AH59" i="2" s="1"/>
  <c r="AH60" i="2" s="1"/>
  <c r="AH61" i="2" s="1"/>
  <c r="AH62" i="2" s="1"/>
  <c r="AH63" i="2" s="1"/>
  <c r="AH64" i="2" s="1"/>
  <c r="AH65" i="2" s="1"/>
  <c r="AH66" i="2" s="1"/>
  <c r="AH67" i="2" s="1"/>
  <c r="AH68" i="2" s="1"/>
  <c r="AH69" i="2" s="1"/>
  <c r="AH70" i="2" s="1"/>
  <c r="AH71" i="2" s="1"/>
  <c r="AH72" i="2" s="1"/>
  <c r="AH73" i="2" s="1"/>
  <c r="AH74" i="2" s="1"/>
  <c r="AH75" i="2" s="1"/>
  <c r="AH76" i="2" s="1"/>
  <c r="AH77" i="2" s="1"/>
  <c r="AH78" i="2" s="1"/>
  <c r="AH79" i="2" s="1"/>
  <c r="AH80" i="2" s="1"/>
  <c r="AH81" i="2" s="1"/>
  <c r="AH83" i="2" s="1"/>
  <c r="AH84" i="2" s="1"/>
  <c r="AO9" i="2"/>
  <c r="AO10" i="2" s="1"/>
  <c r="AO11" i="2" s="1"/>
  <c r="AP8" i="2"/>
  <c r="AG85" i="2" l="1"/>
  <c r="AH85" i="2" s="1"/>
  <c r="AK19" i="2"/>
  <c r="Y97" i="2"/>
  <c r="Y99" i="2" s="1"/>
  <c r="Y100" i="2" s="1"/>
  <c r="Y101" i="2" s="1"/>
  <c r="AE86" i="2"/>
  <c r="AE88" i="2" s="1"/>
  <c r="AE89" i="2" s="1"/>
  <c r="AE90" i="2" s="1"/>
  <c r="AE91" i="2" s="1"/>
  <c r="AE92" i="2" s="1"/>
  <c r="AE93" i="2" s="1"/>
  <c r="AE94" i="2" s="1"/>
  <c r="AE95" i="2" s="1"/>
  <c r="AN12" i="2"/>
  <c r="AN13" i="2" s="1"/>
  <c r="AN14" i="2" s="1"/>
  <c r="AN15" i="2" s="1"/>
  <c r="AN16" i="2" s="1"/>
  <c r="AN17" i="2" s="1"/>
  <c r="AN18" i="2" s="1"/>
  <c r="AC96" i="2"/>
  <c r="X102" i="2"/>
  <c r="X103" i="2" s="1"/>
  <c r="X104" i="2" s="1"/>
  <c r="U108" i="2"/>
  <c r="W107" i="2"/>
  <c r="X107" i="2" s="1"/>
  <c r="AL19" i="2"/>
  <c r="AL20" i="2" s="1"/>
  <c r="AL21" i="2" s="1"/>
  <c r="AJ20" i="2"/>
  <c r="AJ21" i="2" s="1"/>
  <c r="AJ22" i="2" s="1"/>
  <c r="AJ23" i="2" s="1"/>
  <c r="AJ24" i="2" s="1"/>
  <c r="AM18" i="2"/>
  <c r="AI27" i="2"/>
  <c r="AI28" i="2" s="1"/>
  <c r="AI29" i="2" s="1"/>
  <c r="AI30" i="2" s="1"/>
  <c r="AI31" i="2" s="1"/>
  <c r="AI32" i="2" s="1"/>
  <c r="AI33" i="2" s="1"/>
  <c r="AI34" i="2" s="1"/>
  <c r="AI35" i="2" s="1"/>
  <c r="AI36" i="2" s="1"/>
  <c r="AI37" i="2" s="1"/>
  <c r="AI38" i="2" s="1"/>
  <c r="AI39" i="2" s="1"/>
  <c r="AI40" i="2" s="1"/>
  <c r="AI41" i="2" s="1"/>
  <c r="AI42" i="2" s="1"/>
  <c r="AI43" i="2" s="1"/>
  <c r="AI44" i="2" s="1"/>
  <c r="AI45" i="2" s="1"/>
  <c r="AI46" i="2" s="1"/>
  <c r="AI47" i="2" s="1"/>
  <c r="AI49" i="2" s="1"/>
  <c r="AI50" i="2" s="1"/>
  <c r="AI51" i="2" s="1"/>
  <c r="AI52" i="2" s="1"/>
  <c r="AI53" i="2" s="1"/>
  <c r="AI54" i="2" s="1"/>
  <c r="AI55" i="2" s="1"/>
  <c r="AI56" i="2" s="1"/>
  <c r="AI57" i="2" s="1"/>
  <c r="AI58" i="2" s="1"/>
  <c r="AP9" i="2"/>
  <c r="AP10" i="2" s="1"/>
  <c r="AP11" i="2" s="1"/>
  <c r="AQ8" i="2"/>
  <c r="H6" i="20"/>
  <c r="I6" i="17"/>
  <c r="AO12" i="2" l="1"/>
  <c r="Z97" i="2"/>
  <c r="Z99" i="2" s="1"/>
  <c r="Z100" i="2" s="1"/>
  <c r="Z101" i="2" s="1"/>
  <c r="AF86" i="2"/>
  <c r="AG86" i="2" s="1"/>
  <c r="AG88" i="2" s="1"/>
  <c r="AG89" i="2" s="1"/>
  <c r="Y102" i="2"/>
  <c r="Y103" i="2" s="1"/>
  <c r="Y104" i="2" s="1"/>
  <c r="AI59" i="2"/>
  <c r="AI60" i="2" s="1"/>
  <c r="AI61" i="2" s="1"/>
  <c r="AI62" i="2" s="1"/>
  <c r="AI63" i="2" s="1"/>
  <c r="AI64" i="2" s="1"/>
  <c r="AI65" i="2" s="1"/>
  <c r="AI66" i="2" s="1"/>
  <c r="AI67" i="2" s="1"/>
  <c r="AI68" i="2" s="1"/>
  <c r="AI69" i="2" s="1"/>
  <c r="AI70" i="2" s="1"/>
  <c r="AI71" i="2" s="1"/>
  <c r="AI72" i="2" s="1"/>
  <c r="AI73" i="2" s="1"/>
  <c r="AI74" i="2" s="1"/>
  <c r="AI75" i="2" s="1"/>
  <c r="AI76" i="2" s="1"/>
  <c r="AI77" i="2" s="1"/>
  <c r="AI78" i="2" s="1"/>
  <c r="AI79" i="2" s="1"/>
  <c r="AI80" i="2" s="1"/>
  <c r="AI81" i="2" s="1"/>
  <c r="AI83" i="2" s="1"/>
  <c r="AI84" i="2" s="1"/>
  <c r="AI85" i="2" s="1"/>
  <c r="AI86" i="2" s="1"/>
  <c r="AI88" i="2" s="1"/>
  <c r="AI89" i="2" s="1"/>
  <c r="AD96" i="2"/>
  <c r="V108" i="2"/>
  <c r="W108" i="2" s="1"/>
  <c r="Y107" i="2"/>
  <c r="AM19" i="2"/>
  <c r="AM20" i="2" s="1"/>
  <c r="AM21" i="2" s="1"/>
  <c r="AK20" i="2"/>
  <c r="AK21" i="2" s="1"/>
  <c r="AK22" i="2" s="1"/>
  <c r="AK23" i="2" s="1"/>
  <c r="AK24" i="2" s="1"/>
  <c r="AK25" i="2" s="1"/>
  <c r="AK26" i="2" s="1"/>
  <c r="AP12" i="2"/>
  <c r="AJ25" i="2"/>
  <c r="AJ26" i="2" s="1"/>
  <c r="AJ27" i="2" s="1"/>
  <c r="AJ28" i="2" s="1"/>
  <c r="AJ29" i="2" s="1"/>
  <c r="AJ30" i="2" s="1"/>
  <c r="AJ31" i="2" s="1"/>
  <c r="AJ32" i="2" s="1"/>
  <c r="AJ33" i="2" s="1"/>
  <c r="AJ34" i="2" s="1"/>
  <c r="AJ35" i="2" s="1"/>
  <c r="AJ36" i="2" s="1"/>
  <c r="AJ37" i="2" s="1"/>
  <c r="AJ38" i="2" s="1"/>
  <c r="AJ39" i="2" s="1"/>
  <c r="AJ40" i="2" s="1"/>
  <c r="AJ41" i="2" s="1"/>
  <c r="AJ42" i="2" s="1"/>
  <c r="AJ43" i="2" s="1"/>
  <c r="AJ44" i="2" s="1"/>
  <c r="AJ45" i="2" s="1"/>
  <c r="AJ46" i="2" s="1"/>
  <c r="AJ47" i="2" s="1"/>
  <c r="AJ49" i="2" s="1"/>
  <c r="AJ50" i="2" s="1"/>
  <c r="AJ51" i="2" s="1"/>
  <c r="AJ52" i="2" s="1"/>
  <c r="AJ53" i="2" s="1"/>
  <c r="AJ54" i="2" s="1"/>
  <c r="AJ55" i="2" s="1"/>
  <c r="AJ56" i="2" s="1"/>
  <c r="AJ57" i="2" s="1"/>
  <c r="AJ58" i="2" s="1"/>
  <c r="AJ59" i="2" s="1"/>
  <c r="AJ60" i="2" s="1"/>
  <c r="AJ61" i="2" s="1"/>
  <c r="AJ62" i="2" s="1"/>
  <c r="AJ63" i="2" s="1"/>
  <c r="AO13" i="2"/>
  <c r="AO14" i="2" s="1"/>
  <c r="AO15" i="2" s="1"/>
  <c r="AO16" i="2" s="1"/>
  <c r="AO17" i="2" s="1"/>
  <c r="AO18" i="2" s="1"/>
  <c r="AO19" i="2" s="1"/>
  <c r="AQ9" i="2"/>
  <c r="AQ10" i="2" s="1"/>
  <c r="AQ11" i="2" s="1"/>
  <c r="AR8" i="2"/>
  <c r="L119" i="2"/>
  <c r="AQ12" i="2" l="1"/>
  <c r="AA97" i="2"/>
  <c r="AA99" i="2" s="1"/>
  <c r="AA100" i="2" s="1"/>
  <c r="AA101" i="2" s="1"/>
  <c r="AF88" i="2"/>
  <c r="AF89" i="2" s="1"/>
  <c r="AF90" i="2" s="1"/>
  <c r="AF91" i="2" s="1"/>
  <c r="AF92" i="2" s="1"/>
  <c r="AF93" i="2" s="1"/>
  <c r="AF94" i="2" s="1"/>
  <c r="AF95" i="2" s="1"/>
  <c r="AF96" i="2" s="1"/>
  <c r="AH86" i="2"/>
  <c r="AH88" i="2" s="1"/>
  <c r="AH89" i="2" s="1"/>
  <c r="AJ64" i="2"/>
  <c r="AJ65" i="2" s="1"/>
  <c r="AJ66" i="2" s="1"/>
  <c r="AJ67" i="2" s="1"/>
  <c r="AJ68" i="2" s="1"/>
  <c r="AJ69" i="2" s="1"/>
  <c r="AJ70" i="2" s="1"/>
  <c r="AJ71" i="2" s="1"/>
  <c r="AJ72" i="2" s="1"/>
  <c r="AJ73" i="2" s="1"/>
  <c r="AJ74" i="2" s="1"/>
  <c r="AJ75" i="2" s="1"/>
  <c r="AJ76" i="2" s="1"/>
  <c r="AJ77" i="2" s="1"/>
  <c r="AJ78" i="2" s="1"/>
  <c r="AJ79" i="2" s="1"/>
  <c r="AJ80" i="2" s="1"/>
  <c r="AJ81" i="2" s="1"/>
  <c r="AJ83" i="2" s="1"/>
  <c r="AJ84" i="2" s="1"/>
  <c r="AJ85" i="2" s="1"/>
  <c r="AJ86" i="2" s="1"/>
  <c r="AJ88" i="2" s="1"/>
  <c r="AJ89" i="2" s="1"/>
  <c r="AE96" i="2"/>
  <c r="Z102" i="2"/>
  <c r="Z103" i="2" s="1"/>
  <c r="Z104" i="2" s="1"/>
  <c r="X108" i="2"/>
  <c r="Y108" i="2" s="1"/>
  <c r="Z107" i="2"/>
  <c r="AA107" i="2" s="1"/>
  <c r="AN19" i="2"/>
  <c r="AN20" i="2" s="1"/>
  <c r="AN21" i="2" s="1"/>
  <c r="AL22" i="2"/>
  <c r="AL23" i="2" s="1"/>
  <c r="AL24" i="2" s="1"/>
  <c r="AK27" i="2"/>
  <c r="AK28" i="2" s="1"/>
  <c r="AK29" i="2" s="1"/>
  <c r="AK30" i="2" s="1"/>
  <c r="AK31" i="2" s="1"/>
  <c r="AK32" i="2" s="1"/>
  <c r="AK33" i="2" s="1"/>
  <c r="AK34" i="2" s="1"/>
  <c r="AK35" i="2" s="1"/>
  <c r="AK36" i="2" s="1"/>
  <c r="AK37" i="2" s="1"/>
  <c r="AK38" i="2" s="1"/>
  <c r="AK39" i="2" s="1"/>
  <c r="AK40" i="2" s="1"/>
  <c r="AK41" i="2" s="1"/>
  <c r="AK42" i="2" s="1"/>
  <c r="AK43" i="2" s="1"/>
  <c r="AK44" i="2" s="1"/>
  <c r="AK45" i="2" s="1"/>
  <c r="AK46" i="2" s="1"/>
  <c r="AK47" i="2" s="1"/>
  <c r="AK49" i="2" s="1"/>
  <c r="AK50" i="2" s="1"/>
  <c r="AK51" i="2" s="1"/>
  <c r="AK52" i="2" s="1"/>
  <c r="AK53" i="2" s="1"/>
  <c r="AK54" i="2" s="1"/>
  <c r="AK55" i="2" s="1"/>
  <c r="AK56" i="2" s="1"/>
  <c r="AK57" i="2" s="1"/>
  <c r="AK58" i="2" s="1"/>
  <c r="AK59" i="2" s="1"/>
  <c r="AK60" i="2" s="1"/>
  <c r="AK61" i="2" s="1"/>
  <c r="AK62" i="2" s="1"/>
  <c r="AK63" i="2" s="1"/>
  <c r="AK64" i="2" s="1"/>
  <c r="AK65" i="2" s="1"/>
  <c r="AK66" i="2" s="1"/>
  <c r="AK67" i="2" s="1"/>
  <c r="AK68" i="2" s="1"/>
  <c r="AP13" i="2"/>
  <c r="AP14" i="2" s="1"/>
  <c r="AP15" i="2" s="1"/>
  <c r="AP16" i="2" s="1"/>
  <c r="AP17" i="2" s="1"/>
  <c r="AP18" i="2" s="1"/>
  <c r="AP19" i="2" s="1"/>
  <c r="AR9" i="2"/>
  <c r="AR10" i="2" s="1"/>
  <c r="AR11" i="2" s="1"/>
  <c r="AS8" i="2"/>
  <c r="J6" i="17"/>
  <c r="AR12" i="2" l="1"/>
  <c r="AB97" i="2"/>
  <c r="AB99" i="2" s="1"/>
  <c r="AB100" i="2" s="1"/>
  <c r="AB101" i="2" s="1"/>
  <c r="AG90" i="2"/>
  <c r="AG91" i="2" s="1"/>
  <c r="AG92" i="2" s="1"/>
  <c r="AG93" i="2" s="1"/>
  <c r="AG94" i="2" s="1"/>
  <c r="AG95" i="2" s="1"/>
  <c r="AG96" i="2" s="1"/>
  <c r="AK69" i="2"/>
  <c r="AK70" i="2" s="1"/>
  <c r="AK71" i="2" s="1"/>
  <c r="AK72" i="2" s="1"/>
  <c r="AK73" i="2" s="1"/>
  <c r="AK74" i="2" s="1"/>
  <c r="AK75" i="2" s="1"/>
  <c r="AK76" i="2" s="1"/>
  <c r="AK77" i="2" s="1"/>
  <c r="AK78" i="2" s="1"/>
  <c r="AK79" i="2" s="1"/>
  <c r="AK80" i="2" s="1"/>
  <c r="AK81" i="2" s="1"/>
  <c r="AK83" i="2" s="1"/>
  <c r="AK84" i="2" s="1"/>
  <c r="AK85" i="2" s="1"/>
  <c r="AK86" i="2" s="1"/>
  <c r="AK88" i="2" s="1"/>
  <c r="AK89" i="2" s="1"/>
  <c r="AA102" i="2"/>
  <c r="AA103" i="2" s="1"/>
  <c r="AA104" i="2" s="1"/>
  <c r="Z108" i="2"/>
  <c r="AA108" i="2" s="1"/>
  <c r="AB107" i="2"/>
  <c r="AQ13" i="2"/>
  <c r="AQ14" i="2" s="1"/>
  <c r="AQ15" i="2" s="1"/>
  <c r="AQ16" i="2" s="1"/>
  <c r="AQ17" i="2" s="1"/>
  <c r="AQ18" i="2" s="1"/>
  <c r="AQ19" i="2" s="1"/>
  <c r="AM22" i="2"/>
  <c r="AM23" i="2" s="1"/>
  <c r="AO20" i="2"/>
  <c r="AO21" i="2" s="1"/>
  <c r="AL25" i="2"/>
  <c r="AL26" i="2" s="1"/>
  <c r="AL27" i="2" s="1"/>
  <c r="AL28" i="2" s="1"/>
  <c r="AL29" i="2" s="1"/>
  <c r="AL30" i="2" s="1"/>
  <c r="AL31" i="2" s="1"/>
  <c r="AL32" i="2" s="1"/>
  <c r="AL33" i="2" s="1"/>
  <c r="AL34" i="2" s="1"/>
  <c r="AL35" i="2" s="1"/>
  <c r="AN22" i="2"/>
  <c r="AS9" i="2"/>
  <c r="AS10" i="2" s="1"/>
  <c r="AS11" i="2" s="1"/>
  <c r="AT8" i="2"/>
  <c r="K6" i="17"/>
  <c r="AC97" i="2" l="1"/>
  <c r="AC99" i="2" s="1"/>
  <c r="AC100" i="2" s="1"/>
  <c r="AC101" i="2" s="1"/>
  <c r="AH90" i="2"/>
  <c r="AH91" i="2" s="1"/>
  <c r="AH92" i="2" s="1"/>
  <c r="AH93" i="2" s="1"/>
  <c r="AH94" i="2" s="1"/>
  <c r="AH95" i="2" s="1"/>
  <c r="AH96" i="2" s="1"/>
  <c r="AB102" i="2"/>
  <c r="AB103" i="2" s="1"/>
  <c r="AB104" i="2" s="1"/>
  <c r="AB108" i="2"/>
  <c r="AC108" i="2" s="1"/>
  <c r="AC107" i="2"/>
  <c r="AD107" i="2" s="1"/>
  <c r="AR13" i="2"/>
  <c r="AR14" i="2" s="1"/>
  <c r="AR15" i="2" s="1"/>
  <c r="AR16" i="2" s="1"/>
  <c r="AR17" i="2" s="1"/>
  <c r="AR18" i="2" s="1"/>
  <c r="AR19" i="2" s="1"/>
  <c r="AP20" i="2"/>
  <c r="AP21" i="2" s="1"/>
  <c r="AM24" i="2"/>
  <c r="AM25" i="2" s="1"/>
  <c r="AM26" i="2" s="1"/>
  <c r="AM27" i="2" s="1"/>
  <c r="AM28" i="2" s="1"/>
  <c r="AM29" i="2" s="1"/>
  <c r="AM30" i="2" s="1"/>
  <c r="AM31" i="2" s="1"/>
  <c r="AM32" i="2" s="1"/>
  <c r="AM33" i="2" s="1"/>
  <c r="AM34" i="2" s="1"/>
  <c r="AM35" i="2" s="1"/>
  <c r="AM36" i="2" s="1"/>
  <c r="AM37" i="2" s="1"/>
  <c r="AO22" i="2"/>
  <c r="AN23" i="2"/>
  <c r="AL36" i="2"/>
  <c r="AL37" i="2" s="1"/>
  <c r="AL38" i="2" s="1"/>
  <c r="AL39" i="2" s="1"/>
  <c r="AL40" i="2" s="1"/>
  <c r="AL41" i="2" s="1"/>
  <c r="AL42" i="2" s="1"/>
  <c r="AL43" i="2" s="1"/>
  <c r="AL44" i="2" s="1"/>
  <c r="AL45" i="2" s="1"/>
  <c r="AL46" i="2" s="1"/>
  <c r="AL47" i="2" s="1"/>
  <c r="AL49" i="2" s="1"/>
  <c r="AL50" i="2" s="1"/>
  <c r="AL51" i="2" s="1"/>
  <c r="AL52" i="2" s="1"/>
  <c r="AL53" i="2" s="1"/>
  <c r="AL54" i="2" s="1"/>
  <c r="AL55" i="2" s="1"/>
  <c r="AL56" i="2" s="1"/>
  <c r="AL57" i="2" s="1"/>
  <c r="AL58" i="2" s="1"/>
  <c r="AL59" i="2" s="1"/>
  <c r="AL60" i="2" s="1"/>
  <c r="AL61" i="2" s="1"/>
  <c r="AL62" i="2" s="1"/>
  <c r="AL63" i="2" s="1"/>
  <c r="AL64" i="2" s="1"/>
  <c r="AL65" i="2" s="1"/>
  <c r="AL66" i="2" s="1"/>
  <c r="AL67" i="2" s="1"/>
  <c r="AL68" i="2" s="1"/>
  <c r="AL69" i="2" s="1"/>
  <c r="AL70" i="2" s="1"/>
  <c r="AL71" i="2" s="1"/>
  <c r="AL72" i="2" s="1"/>
  <c r="AL73" i="2" s="1"/>
  <c r="AL74" i="2" s="1"/>
  <c r="AL75" i="2" s="1"/>
  <c r="AL76" i="2" s="1"/>
  <c r="AL77" i="2" s="1"/>
  <c r="AL78" i="2" s="1"/>
  <c r="AL79" i="2" s="1"/>
  <c r="AL80" i="2" s="1"/>
  <c r="AL81" i="2" s="1"/>
  <c r="AL83" i="2" s="1"/>
  <c r="AL84" i="2" s="1"/>
  <c r="AL85" i="2" s="1"/>
  <c r="AL86" i="2" s="1"/>
  <c r="AL88" i="2" s="1"/>
  <c r="AL89" i="2" s="1"/>
  <c r="AS12" i="2"/>
  <c r="AS13" i="2" s="1"/>
  <c r="AS14" i="2" s="1"/>
  <c r="AS15" i="2" s="1"/>
  <c r="AT9" i="2"/>
  <c r="AT10" i="2" s="1"/>
  <c r="AT11" i="2" s="1"/>
  <c r="AU8" i="2"/>
  <c r="U105" i="2"/>
  <c r="U106" i="2" s="1"/>
  <c r="AD97" i="2" l="1"/>
  <c r="AD99" i="2" s="1"/>
  <c r="AD100" i="2" s="1"/>
  <c r="AD101" i="2" s="1"/>
  <c r="AI90" i="2"/>
  <c r="AI91" i="2" s="1"/>
  <c r="AI92" i="2" s="1"/>
  <c r="AI93" i="2" s="1"/>
  <c r="AI94" i="2" s="1"/>
  <c r="AI95" i="2" s="1"/>
  <c r="AI96" i="2" s="1"/>
  <c r="AC102" i="2"/>
  <c r="AC103" i="2" s="1"/>
  <c r="AC104" i="2" s="1"/>
  <c r="AD108" i="2"/>
  <c r="AE108" i="2" s="1"/>
  <c r="AE107" i="2"/>
  <c r="AT12" i="2"/>
  <c r="AT13" i="2" s="1"/>
  <c r="AT14" i="2" s="1"/>
  <c r="AT15" i="2" s="1"/>
  <c r="AS16" i="2"/>
  <c r="AQ20" i="2"/>
  <c r="AQ21" i="2" s="1"/>
  <c r="AM38" i="2"/>
  <c r="AM39" i="2" s="1"/>
  <c r="AM40" i="2" s="1"/>
  <c r="AM41" i="2" s="1"/>
  <c r="AM42" i="2" s="1"/>
  <c r="AM43" i="2" s="1"/>
  <c r="AM44" i="2" s="1"/>
  <c r="AM45" i="2" s="1"/>
  <c r="AM46" i="2" s="1"/>
  <c r="AM47" i="2" s="1"/>
  <c r="AM49" i="2" s="1"/>
  <c r="AM50" i="2" s="1"/>
  <c r="AM51" i="2" s="1"/>
  <c r="AM52" i="2" s="1"/>
  <c r="AM53" i="2" s="1"/>
  <c r="AM54" i="2" s="1"/>
  <c r="AM55" i="2" s="1"/>
  <c r="AM56" i="2" s="1"/>
  <c r="AM57" i="2" s="1"/>
  <c r="AM58" i="2" s="1"/>
  <c r="AM59" i="2" s="1"/>
  <c r="AM60" i="2" s="1"/>
  <c r="AM61" i="2" s="1"/>
  <c r="AM62" i="2" s="1"/>
  <c r="AM63" i="2" s="1"/>
  <c r="AM64" i="2" s="1"/>
  <c r="AM65" i="2" s="1"/>
  <c r="AM66" i="2" s="1"/>
  <c r="AM67" i="2" s="1"/>
  <c r="AM68" i="2" s="1"/>
  <c r="AM69" i="2" s="1"/>
  <c r="AM70" i="2" s="1"/>
  <c r="AM71" i="2" s="1"/>
  <c r="AM72" i="2" s="1"/>
  <c r="AM73" i="2" s="1"/>
  <c r="AM74" i="2" s="1"/>
  <c r="AM75" i="2" s="1"/>
  <c r="AM76" i="2" s="1"/>
  <c r="AM77" i="2" s="1"/>
  <c r="AM78" i="2" s="1"/>
  <c r="AM79" i="2" s="1"/>
  <c r="AM80" i="2" s="1"/>
  <c r="AM81" i="2" s="1"/>
  <c r="AM83" i="2" s="1"/>
  <c r="AM84" i="2" s="1"/>
  <c r="AM85" i="2" s="1"/>
  <c r="AM86" i="2" s="1"/>
  <c r="AM88" i="2" s="1"/>
  <c r="AM89" i="2" s="1"/>
  <c r="AN24" i="2"/>
  <c r="AN25" i="2" s="1"/>
  <c r="AN26" i="2" s="1"/>
  <c r="AN27" i="2" s="1"/>
  <c r="AN28" i="2" s="1"/>
  <c r="AN29" i="2" s="1"/>
  <c r="AN30" i="2" s="1"/>
  <c r="AN31" i="2" s="1"/>
  <c r="AN32" i="2" s="1"/>
  <c r="AN33" i="2" s="1"/>
  <c r="AN34" i="2" s="1"/>
  <c r="AN35" i="2" s="1"/>
  <c r="AO23" i="2"/>
  <c r="AS17" i="2"/>
  <c r="AP22" i="2"/>
  <c r="AU9" i="2"/>
  <c r="AU10" i="2" s="1"/>
  <c r="AU11" i="2" s="1"/>
  <c r="AU12" i="2" s="1"/>
  <c r="AV8" i="2"/>
  <c r="V105" i="2"/>
  <c r="V106" i="2" s="1"/>
  <c r="L118" i="2"/>
  <c r="AS18" i="2" l="1"/>
  <c r="AS19" i="2" s="1"/>
  <c r="AE97" i="2"/>
  <c r="AE99" i="2" s="1"/>
  <c r="AE100" i="2" s="1"/>
  <c r="AE101" i="2" s="1"/>
  <c r="AJ90" i="2"/>
  <c r="AJ91" i="2" s="1"/>
  <c r="AJ92" i="2" s="1"/>
  <c r="AJ93" i="2" s="1"/>
  <c r="AJ94" i="2" s="1"/>
  <c r="AJ95" i="2" s="1"/>
  <c r="AJ96" i="2" s="1"/>
  <c r="AD102" i="2"/>
  <c r="AD103" i="2" s="1"/>
  <c r="AD104" i="2" s="1"/>
  <c r="AF108" i="2"/>
  <c r="AG108" i="2" s="1"/>
  <c r="AF107" i="2"/>
  <c r="AG107" i="2" s="1"/>
  <c r="AU13" i="2"/>
  <c r="AU14" i="2" s="1"/>
  <c r="AU15" i="2" s="1"/>
  <c r="AT16" i="2"/>
  <c r="AR20" i="2"/>
  <c r="AR21" i="2" s="1"/>
  <c r="AT17" i="2"/>
  <c r="AU17" i="2" s="1"/>
  <c r="AP23" i="2"/>
  <c r="AO24" i="2"/>
  <c r="AO25" i="2" s="1"/>
  <c r="AO26" i="2" s="1"/>
  <c r="AO27" i="2" s="1"/>
  <c r="AO28" i="2" s="1"/>
  <c r="AO29" i="2" s="1"/>
  <c r="AO30" i="2" s="1"/>
  <c r="AO31" i="2" s="1"/>
  <c r="AO32" i="2" s="1"/>
  <c r="AO33" i="2" s="1"/>
  <c r="AO34" i="2" s="1"/>
  <c r="AO35" i="2" s="1"/>
  <c r="AQ22" i="2"/>
  <c r="AN36" i="2"/>
  <c r="AN37" i="2" s="1"/>
  <c r="AN38" i="2" s="1"/>
  <c r="AN39" i="2" s="1"/>
  <c r="AN40" i="2" s="1"/>
  <c r="AN41" i="2" s="1"/>
  <c r="AN42" i="2" s="1"/>
  <c r="AN43" i="2" s="1"/>
  <c r="AN44" i="2" s="1"/>
  <c r="AN45" i="2" s="1"/>
  <c r="AN46" i="2" s="1"/>
  <c r="AN47" i="2" s="1"/>
  <c r="AN49" i="2" s="1"/>
  <c r="AN50" i="2" s="1"/>
  <c r="AN51" i="2" s="1"/>
  <c r="AN52" i="2" s="1"/>
  <c r="AN53" i="2" s="1"/>
  <c r="AN54" i="2" s="1"/>
  <c r="AN55" i="2" s="1"/>
  <c r="AN56" i="2" s="1"/>
  <c r="AN57" i="2" s="1"/>
  <c r="AN58" i="2" s="1"/>
  <c r="AN59" i="2" s="1"/>
  <c r="AN60" i="2" s="1"/>
  <c r="AN61" i="2" s="1"/>
  <c r="AN62" i="2" s="1"/>
  <c r="AN63" i="2" s="1"/>
  <c r="AN64" i="2" s="1"/>
  <c r="AN65" i="2" s="1"/>
  <c r="AN66" i="2" s="1"/>
  <c r="AN67" i="2" s="1"/>
  <c r="AN68" i="2" s="1"/>
  <c r="AN69" i="2" s="1"/>
  <c r="AN70" i="2" s="1"/>
  <c r="AN71" i="2" s="1"/>
  <c r="AN72" i="2" s="1"/>
  <c r="AN73" i="2" s="1"/>
  <c r="AN74" i="2" s="1"/>
  <c r="AN75" i="2" s="1"/>
  <c r="AN76" i="2" s="1"/>
  <c r="AN77" i="2" s="1"/>
  <c r="AN78" i="2" s="1"/>
  <c r="AN79" i="2" s="1"/>
  <c r="AN80" i="2" s="1"/>
  <c r="AN81" i="2" s="1"/>
  <c r="AN83" i="2" s="1"/>
  <c r="AN84" i="2" s="1"/>
  <c r="AN85" i="2" s="1"/>
  <c r="AN86" i="2" s="1"/>
  <c r="AN88" i="2" s="1"/>
  <c r="AN89" i="2" s="1"/>
  <c r="AV9" i="2"/>
  <c r="AV10" i="2" s="1"/>
  <c r="AV11" i="2" s="1"/>
  <c r="AV12" i="2" s="1"/>
  <c r="AV13" i="2" s="1"/>
  <c r="AV14" i="2" s="1"/>
  <c r="AV15" i="2" s="1"/>
  <c r="AW8" i="2"/>
  <c r="W105" i="2"/>
  <c r="W106" i="2" s="1"/>
  <c r="M6" i="17"/>
  <c r="L6" i="17"/>
  <c r="AF97" i="2" l="1"/>
  <c r="AF99" i="2" s="1"/>
  <c r="AF100" i="2" s="1"/>
  <c r="AF101" i="2" s="1"/>
  <c r="AK90" i="2"/>
  <c r="AE102" i="2"/>
  <c r="AE103" i="2" s="1"/>
  <c r="AE104" i="2" s="1"/>
  <c r="AH108" i="2"/>
  <c r="AH107" i="2"/>
  <c r="AU16" i="2"/>
  <c r="AV16" i="2" s="1"/>
  <c r="AQ23" i="2"/>
  <c r="AS20" i="2"/>
  <c r="AS21" i="2" s="1"/>
  <c r="AT18" i="2"/>
  <c r="AT19" i="2" s="1"/>
  <c r="AV17" i="2"/>
  <c r="AP24" i="2"/>
  <c r="AP25" i="2" s="1"/>
  <c r="AP26" i="2" s="1"/>
  <c r="AP27" i="2" s="1"/>
  <c r="AP28" i="2" s="1"/>
  <c r="AP29" i="2" s="1"/>
  <c r="AP30" i="2" s="1"/>
  <c r="AP31" i="2" s="1"/>
  <c r="AP32" i="2" s="1"/>
  <c r="AP33" i="2" s="1"/>
  <c r="AP34" i="2" s="1"/>
  <c r="AP35" i="2" s="1"/>
  <c r="AR22" i="2"/>
  <c r="AO36" i="2"/>
  <c r="AO37" i="2" s="1"/>
  <c r="AO38" i="2" s="1"/>
  <c r="AO39" i="2" s="1"/>
  <c r="AO40" i="2" s="1"/>
  <c r="AO41" i="2" s="1"/>
  <c r="AO42" i="2" s="1"/>
  <c r="AO43" i="2" s="1"/>
  <c r="AO44" i="2" s="1"/>
  <c r="AO45" i="2" s="1"/>
  <c r="AO46" i="2" s="1"/>
  <c r="AO47" i="2" s="1"/>
  <c r="AO49" i="2" s="1"/>
  <c r="AO50" i="2" s="1"/>
  <c r="AO51" i="2" s="1"/>
  <c r="AO52" i="2" s="1"/>
  <c r="AO53" i="2" s="1"/>
  <c r="AO54" i="2" s="1"/>
  <c r="AO55" i="2" s="1"/>
  <c r="AO56" i="2" s="1"/>
  <c r="AO57" i="2" s="1"/>
  <c r="AO58" i="2" s="1"/>
  <c r="AO59" i="2" s="1"/>
  <c r="AO60" i="2" s="1"/>
  <c r="AO61" i="2" s="1"/>
  <c r="AO62" i="2" s="1"/>
  <c r="AO63" i="2" s="1"/>
  <c r="AO64" i="2" s="1"/>
  <c r="AO65" i="2" s="1"/>
  <c r="AO66" i="2" s="1"/>
  <c r="AO67" i="2" s="1"/>
  <c r="AO68" i="2" s="1"/>
  <c r="AO69" i="2" s="1"/>
  <c r="AO70" i="2" s="1"/>
  <c r="AO71" i="2" s="1"/>
  <c r="AO72" i="2" s="1"/>
  <c r="AO73" i="2" s="1"/>
  <c r="AO74" i="2" s="1"/>
  <c r="AO75" i="2" s="1"/>
  <c r="AO76" i="2" s="1"/>
  <c r="AO77" i="2" s="1"/>
  <c r="AO78" i="2" s="1"/>
  <c r="AO79" i="2" s="1"/>
  <c r="AO80" i="2" s="1"/>
  <c r="AO81" i="2" s="1"/>
  <c r="AO83" i="2" s="1"/>
  <c r="AO84" i="2" s="1"/>
  <c r="AO85" i="2" s="1"/>
  <c r="AO86" i="2" s="1"/>
  <c r="AO88" i="2" s="1"/>
  <c r="AO89" i="2" s="1"/>
  <c r="AW9" i="2"/>
  <c r="AW10" i="2" s="1"/>
  <c r="AW11" i="2" s="1"/>
  <c r="AW12" i="2" s="1"/>
  <c r="AX8" i="2"/>
  <c r="X105" i="2"/>
  <c r="X106" i="2" s="1"/>
  <c r="N6" i="17"/>
  <c r="O6" i="17"/>
  <c r="AG97" i="2" l="1"/>
  <c r="AG99" i="2" s="1"/>
  <c r="AG100" i="2" s="1"/>
  <c r="AG101" i="2" s="1"/>
  <c r="AK91" i="2"/>
  <c r="AK92" i="2" s="1"/>
  <c r="AK93" i="2" s="1"/>
  <c r="AK94" i="2" s="1"/>
  <c r="AK95" i="2" s="1"/>
  <c r="AK96" i="2" s="1"/>
  <c r="AL90" i="2"/>
  <c r="AF102" i="2"/>
  <c r="AF103" i="2" s="1"/>
  <c r="AF104" i="2" s="1"/>
  <c r="AI108" i="2"/>
  <c r="AJ108" i="2" s="1"/>
  <c r="AI107" i="2"/>
  <c r="AJ107" i="2" s="1"/>
  <c r="AQ24" i="2"/>
  <c r="AQ25" i="2" s="1"/>
  <c r="AQ26" i="2" s="1"/>
  <c r="AQ27" i="2" s="1"/>
  <c r="AQ28" i="2" s="1"/>
  <c r="AQ29" i="2" s="1"/>
  <c r="AQ30" i="2" s="1"/>
  <c r="AQ31" i="2" s="1"/>
  <c r="AQ32" i="2" s="1"/>
  <c r="AQ33" i="2" s="1"/>
  <c r="AQ34" i="2" s="1"/>
  <c r="AQ35" i="2" s="1"/>
  <c r="AS22" i="2"/>
  <c r="AT20" i="2"/>
  <c r="AT21" i="2" s="1"/>
  <c r="AU18" i="2"/>
  <c r="AU19" i="2" s="1"/>
  <c r="AR23" i="2"/>
  <c r="AP36" i="2"/>
  <c r="AP37" i="2" s="1"/>
  <c r="AP38" i="2" s="1"/>
  <c r="AP39" i="2" s="1"/>
  <c r="AP40" i="2" s="1"/>
  <c r="AP41" i="2" s="1"/>
  <c r="AP42" i="2" s="1"/>
  <c r="AP43" i="2" s="1"/>
  <c r="AP44" i="2" s="1"/>
  <c r="AP45" i="2" s="1"/>
  <c r="AP46" i="2" s="1"/>
  <c r="AP47" i="2" s="1"/>
  <c r="AP49" i="2" s="1"/>
  <c r="AP50" i="2" s="1"/>
  <c r="AP51" i="2" s="1"/>
  <c r="AP52" i="2" s="1"/>
  <c r="AP53" i="2" s="1"/>
  <c r="AP54" i="2" s="1"/>
  <c r="AP55" i="2" s="1"/>
  <c r="AP56" i="2" s="1"/>
  <c r="AP57" i="2" s="1"/>
  <c r="AP58" i="2" s="1"/>
  <c r="AP59" i="2" s="1"/>
  <c r="AP60" i="2" s="1"/>
  <c r="AP61" i="2" s="1"/>
  <c r="AP62" i="2" s="1"/>
  <c r="AP63" i="2" s="1"/>
  <c r="AP64" i="2" s="1"/>
  <c r="AP65" i="2" s="1"/>
  <c r="AP66" i="2" s="1"/>
  <c r="AP67" i="2" s="1"/>
  <c r="AP68" i="2" s="1"/>
  <c r="AP69" i="2" s="1"/>
  <c r="AP70" i="2" s="1"/>
  <c r="AP71" i="2" s="1"/>
  <c r="AP72" i="2" s="1"/>
  <c r="AP73" i="2" s="1"/>
  <c r="AP74" i="2" s="1"/>
  <c r="AP75" i="2" s="1"/>
  <c r="AP76" i="2" s="1"/>
  <c r="AP77" i="2" s="1"/>
  <c r="AP78" i="2" s="1"/>
  <c r="AP79" i="2" s="1"/>
  <c r="AP80" i="2" s="1"/>
  <c r="AP81" i="2" s="1"/>
  <c r="AP83" i="2" s="1"/>
  <c r="AP84" i="2" s="1"/>
  <c r="AP85" i="2" s="1"/>
  <c r="AP86" i="2" s="1"/>
  <c r="AP88" i="2" s="1"/>
  <c r="AP89" i="2" s="1"/>
  <c r="AX9" i="2"/>
  <c r="AX10" i="2" s="1"/>
  <c r="AX11" i="2" s="1"/>
  <c r="AX12" i="2" s="1"/>
  <c r="AY8" i="2"/>
  <c r="AW13" i="2"/>
  <c r="AW14" i="2" s="1"/>
  <c r="AW15" i="2" s="1"/>
  <c r="AW16" i="2" s="1"/>
  <c r="AW17" i="2" s="1"/>
  <c r="Y105" i="2"/>
  <c r="Y106" i="2" s="1"/>
  <c r="I6" i="20"/>
  <c r="AL91" i="2" l="1"/>
  <c r="AL92" i="2" s="1"/>
  <c r="AL93" i="2" s="1"/>
  <c r="AL94" i="2" s="1"/>
  <c r="AL95" i="2" s="1"/>
  <c r="AL96" i="2" s="1"/>
  <c r="AH97" i="2"/>
  <c r="AH99" i="2" s="1"/>
  <c r="AH100" i="2" s="1"/>
  <c r="AH101" i="2" s="1"/>
  <c r="AM90" i="2"/>
  <c r="AG102" i="2"/>
  <c r="AG103" i="2" s="1"/>
  <c r="AG104" i="2" s="1"/>
  <c r="AK108" i="2"/>
  <c r="AK107" i="2"/>
  <c r="AU20" i="2"/>
  <c r="AU21" i="2" s="1"/>
  <c r="AT22" i="2"/>
  <c r="AV18" i="2"/>
  <c r="AV19" i="2" s="1"/>
  <c r="Z105" i="2"/>
  <c r="Z106" i="2" s="1"/>
  <c r="AX13" i="2"/>
  <c r="AX14" i="2" s="1"/>
  <c r="AX15" i="2" s="1"/>
  <c r="AX16" i="2" s="1"/>
  <c r="AX17" i="2" s="1"/>
  <c r="AR24" i="2"/>
  <c r="AS23" i="2"/>
  <c r="AQ36" i="2"/>
  <c r="AQ37" i="2" s="1"/>
  <c r="AQ38" i="2" s="1"/>
  <c r="AQ39" i="2" s="1"/>
  <c r="AQ40" i="2" s="1"/>
  <c r="AQ41" i="2" s="1"/>
  <c r="AQ42" i="2" s="1"/>
  <c r="AQ43" i="2" s="1"/>
  <c r="AQ44" i="2" s="1"/>
  <c r="AQ45" i="2" s="1"/>
  <c r="AQ46" i="2" s="1"/>
  <c r="AQ47" i="2" s="1"/>
  <c r="AQ49" i="2" s="1"/>
  <c r="AQ50" i="2" s="1"/>
  <c r="AQ51" i="2" s="1"/>
  <c r="AQ52" i="2" s="1"/>
  <c r="AQ53" i="2" s="1"/>
  <c r="AQ54" i="2" s="1"/>
  <c r="AQ55" i="2" s="1"/>
  <c r="AQ56" i="2" s="1"/>
  <c r="AQ57" i="2" s="1"/>
  <c r="AQ58" i="2" s="1"/>
  <c r="AQ59" i="2" s="1"/>
  <c r="AQ60" i="2" s="1"/>
  <c r="AQ61" i="2" s="1"/>
  <c r="AQ62" i="2" s="1"/>
  <c r="AQ63" i="2" s="1"/>
  <c r="AQ64" i="2" s="1"/>
  <c r="AQ65" i="2" s="1"/>
  <c r="AQ66" i="2" s="1"/>
  <c r="AQ67" i="2" s="1"/>
  <c r="AQ68" i="2" s="1"/>
  <c r="AQ69" i="2" s="1"/>
  <c r="AY9" i="2"/>
  <c r="AY10" i="2" s="1"/>
  <c r="AY11" i="2" s="1"/>
  <c r="AZ8" i="2"/>
  <c r="L9" i="2"/>
  <c r="AI97" i="2" l="1"/>
  <c r="AI99" i="2" s="1"/>
  <c r="AI100" i="2" s="1"/>
  <c r="AI101" i="2" s="1"/>
  <c r="AM91" i="2"/>
  <c r="AM92" i="2" s="1"/>
  <c r="AM93" i="2" s="1"/>
  <c r="AM94" i="2" s="1"/>
  <c r="AM95" i="2" s="1"/>
  <c r="AM96" i="2" s="1"/>
  <c r="AN90" i="2"/>
  <c r="AQ70" i="2"/>
  <c r="AQ71" i="2" s="1"/>
  <c r="AQ72" i="2" s="1"/>
  <c r="AQ73" i="2" s="1"/>
  <c r="AQ74" i="2" s="1"/>
  <c r="AQ75" i="2" s="1"/>
  <c r="AQ76" i="2" s="1"/>
  <c r="AQ77" i="2" s="1"/>
  <c r="AQ78" i="2" s="1"/>
  <c r="AQ79" i="2" s="1"/>
  <c r="AQ80" i="2" s="1"/>
  <c r="AQ81" i="2" s="1"/>
  <c r="AQ83" i="2" s="1"/>
  <c r="AQ84" i="2" s="1"/>
  <c r="AQ85" i="2" s="1"/>
  <c r="AQ86" i="2" s="1"/>
  <c r="AQ88" i="2" s="1"/>
  <c r="AQ89" i="2" s="1"/>
  <c r="AH102" i="2"/>
  <c r="AH103" i="2" s="1"/>
  <c r="AH104" i="2" s="1"/>
  <c r="AL108" i="2"/>
  <c r="AM108" i="2" s="1"/>
  <c r="AL107" i="2"/>
  <c r="AM107" i="2" s="1"/>
  <c r="AV20" i="2"/>
  <c r="AV21" i="2" s="1"/>
  <c r="AU22" i="2"/>
  <c r="AW18" i="2"/>
  <c r="AW19" i="2" s="1"/>
  <c r="AA105" i="2"/>
  <c r="AA106" i="2" s="1"/>
  <c r="AS24" i="2"/>
  <c r="AS25" i="2" s="1"/>
  <c r="AS26" i="2" s="1"/>
  <c r="AR25" i="2"/>
  <c r="AR26" i="2" s="1"/>
  <c r="AR27" i="2" s="1"/>
  <c r="AR28" i="2" s="1"/>
  <c r="AR29" i="2" s="1"/>
  <c r="AR30" i="2" s="1"/>
  <c r="AR31" i="2" s="1"/>
  <c r="AR32" i="2" s="1"/>
  <c r="AR33" i="2" s="1"/>
  <c r="AR34" i="2" s="1"/>
  <c r="AR35" i="2" s="1"/>
  <c r="AR36" i="2" s="1"/>
  <c r="AR37" i="2" s="1"/>
  <c r="AR38" i="2" s="1"/>
  <c r="AR39" i="2" s="1"/>
  <c r="AR40" i="2" s="1"/>
  <c r="AR41" i="2" s="1"/>
  <c r="AR42" i="2" s="1"/>
  <c r="AR43" i="2" s="1"/>
  <c r="AR44" i="2" s="1"/>
  <c r="AR45" i="2" s="1"/>
  <c r="AR46" i="2" s="1"/>
  <c r="AR47" i="2" s="1"/>
  <c r="AR49" i="2" s="1"/>
  <c r="AR50" i="2" s="1"/>
  <c r="AR51" i="2" s="1"/>
  <c r="AR52" i="2" s="1"/>
  <c r="AR53" i="2" s="1"/>
  <c r="AR54" i="2" s="1"/>
  <c r="AR55" i="2" s="1"/>
  <c r="AR56" i="2" s="1"/>
  <c r="AR57" i="2" s="1"/>
  <c r="AR58" i="2" s="1"/>
  <c r="AR59" i="2" s="1"/>
  <c r="AR60" i="2" s="1"/>
  <c r="AR61" i="2" s="1"/>
  <c r="AR62" i="2" s="1"/>
  <c r="AR63" i="2" s="1"/>
  <c r="AR64" i="2" s="1"/>
  <c r="AR65" i="2" s="1"/>
  <c r="AR66" i="2" s="1"/>
  <c r="AR67" i="2" s="1"/>
  <c r="AR68" i="2" s="1"/>
  <c r="AR69" i="2" s="1"/>
  <c r="AR70" i="2" s="1"/>
  <c r="AR71" i="2" s="1"/>
  <c r="AR72" i="2" s="1"/>
  <c r="AR73" i="2" s="1"/>
  <c r="AR74" i="2" s="1"/>
  <c r="AR75" i="2" s="1"/>
  <c r="AR76" i="2" s="1"/>
  <c r="AR77" i="2" s="1"/>
  <c r="AR78" i="2" s="1"/>
  <c r="AR79" i="2" s="1"/>
  <c r="AR80" i="2" s="1"/>
  <c r="AR81" i="2" s="1"/>
  <c r="AR83" i="2" s="1"/>
  <c r="AR84" i="2" s="1"/>
  <c r="AT23" i="2"/>
  <c r="AY12" i="2"/>
  <c r="AY13" i="2" s="1"/>
  <c r="AY14" i="2" s="1"/>
  <c r="AY15" i="2" s="1"/>
  <c r="AY16" i="2" s="1"/>
  <c r="AY17" i="2" s="1"/>
  <c r="AZ9" i="2"/>
  <c r="AZ10" i="2" s="1"/>
  <c r="AZ11" i="2" s="1"/>
  <c r="BA8" i="2"/>
  <c r="AB105" i="2"/>
  <c r="AB106" i="2" s="1"/>
  <c r="J6" i="20"/>
  <c r="AR85" i="2" l="1"/>
  <c r="AR86" i="2" s="1"/>
  <c r="AR88" i="2" s="1"/>
  <c r="AR89" i="2" s="1"/>
  <c r="AZ12" i="2"/>
  <c r="AJ97" i="2"/>
  <c r="AJ99" i="2" s="1"/>
  <c r="AJ100" i="2" s="1"/>
  <c r="AJ101" i="2" s="1"/>
  <c r="AW20" i="2"/>
  <c r="AW21" i="2" s="1"/>
  <c r="AN91" i="2"/>
  <c r="AN92" i="2" s="1"/>
  <c r="AN93" i="2" s="1"/>
  <c r="AN94" i="2" s="1"/>
  <c r="AN95" i="2" s="1"/>
  <c r="AN96" i="2" s="1"/>
  <c r="AO90" i="2"/>
  <c r="AT24" i="2"/>
  <c r="AT25" i="2" s="1"/>
  <c r="AT26" i="2" s="1"/>
  <c r="AI102" i="2"/>
  <c r="AI103" i="2" s="1"/>
  <c r="AI104" i="2" s="1"/>
  <c r="AN108" i="2"/>
  <c r="AN107" i="2"/>
  <c r="AV22" i="2"/>
  <c r="AW22" i="2" s="1"/>
  <c r="AX18" i="2"/>
  <c r="AX19" i="2" s="1"/>
  <c r="AX20" i="2" s="1"/>
  <c r="AX21" i="2" s="1"/>
  <c r="AU23" i="2"/>
  <c r="AS27" i="2"/>
  <c r="AS28" i="2" s="1"/>
  <c r="AS29" i="2" s="1"/>
  <c r="AS30" i="2" s="1"/>
  <c r="AS31" i="2" s="1"/>
  <c r="AS32" i="2" s="1"/>
  <c r="AS33" i="2" s="1"/>
  <c r="AS34" i="2" s="1"/>
  <c r="AS35" i="2" s="1"/>
  <c r="AS36" i="2" s="1"/>
  <c r="AS37" i="2" s="1"/>
  <c r="AS38" i="2" s="1"/>
  <c r="AS39" i="2" s="1"/>
  <c r="AS40" i="2" s="1"/>
  <c r="AS41" i="2" s="1"/>
  <c r="AS42" i="2" s="1"/>
  <c r="AS43" i="2" s="1"/>
  <c r="AS44" i="2" s="1"/>
  <c r="AS45" i="2" s="1"/>
  <c r="AS46" i="2" s="1"/>
  <c r="AS47" i="2" s="1"/>
  <c r="AS49" i="2" s="1"/>
  <c r="AS50" i="2" s="1"/>
  <c r="AS51" i="2" s="1"/>
  <c r="AS52" i="2" s="1"/>
  <c r="AS53" i="2" s="1"/>
  <c r="AS54" i="2" s="1"/>
  <c r="AS55" i="2" s="1"/>
  <c r="AS56" i="2" s="1"/>
  <c r="AS57" i="2" s="1"/>
  <c r="AS58" i="2" s="1"/>
  <c r="AS59" i="2" s="1"/>
  <c r="AS60" i="2" s="1"/>
  <c r="AS61" i="2" s="1"/>
  <c r="AS62" i="2" s="1"/>
  <c r="AS63" i="2" s="1"/>
  <c r="AS64" i="2" s="1"/>
  <c r="AS65" i="2" s="1"/>
  <c r="AS66" i="2" s="1"/>
  <c r="AS67" i="2" s="1"/>
  <c r="AS68" i="2" s="1"/>
  <c r="AS69" i="2" s="1"/>
  <c r="AS70" i="2" s="1"/>
  <c r="AS71" i="2" s="1"/>
  <c r="AS72" i="2" s="1"/>
  <c r="AS73" i="2" s="1"/>
  <c r="AS74" i="2" s="1"/>
  <c r="AS75" i="2" s="1"/>
  <c r="AS76" i="2" s="1"/>
  <c r="AS77" i="2" s="1"/>
  <c r="AS78" i="2" s="1"/>
  <c r="AS79" i="2" s="1"/>
  <c r="AS80" i="2" s="1"/>
  <c r="AS81" i="2" s="1"/>
  <c r="AS83" i="2" s="1"/>
  <c r="AS84" i="2" s="1"/>
  <c r="AS85" i="2" s="1"/>
  <c r="AS86" i="2" s="1"/>
  <c r="AS88" i="2" s="1"/>
  <c r="AS89" i="2" s="1"/>
  <c r="AZ13" i="2"/>
  <c r="AZ14" i="2" s="1"/>
  <c r="AZ15" i="2" s="1"/>
  <c r="AZ16" i="2" s="1"/>
  <c r="AZ17" i="2" s="1"/>
  <c r="BA9" i="2"/>
  <c r="BA10" i="2" s="1"/>
  <c r="BA11" i="2" s="1"/>
  <c r="BB8" i="2"/>
  <c r="AC105" i="2"/>
  <c r="AC106" i="2" s="1"/>
  <c r="P6" i="17"/>
  <c r="AU24" i="2" l="1"/>
  <c r="AU25" i="2" s="1"/>
  <c r="AU26" i="2" s="1"/>
  <c r="AK97" i="2"/>
  <c r="AK99" i="2" s="1"/>
  <c r="AK100" i="2" s="1"/>
  <c r="AK101" i="2" s="1"/>
  <c r="AO91" i="2"/>
  <c r="AO92" i="2" s="1"/>
  <c r="AO93" i="2" s="1"/>
  <c r="AO94" i="2" s="1"/>
  <c r="AO95" i="2" s="1"/>
  <c r="AO96" i="2" s="1"/>
  <c r="AP90" i="2"/>
  <c r="AJ102" i="2"/>
  <c r="AJ103" i="2" s="1"/>
  <c r="AJ104" i="2" s="1"/>
  <c r="AO108" i="2"/>
  <c r="AO107" i="2"/>
  <c r="AT27" i="2"/>
  <c r="AT28" i="2" s="1"/>
  <c r="AT29" i="2" s="1"/>
  <c r="AT30" i="2" s="1"/>
  <c r="AT31" i="2" s="1"/>
  <c r="AT32" i="2" s="1"/>
  <c r="AT33" i="2" s="1"/>
  <c r="AT34" i="2" s="1"/>
  <c r="AT35" i="2" s="1"/>
  <c r="AT36" i="2" s="1"/>
  <c r="AT37" i="2" s="1"/>
  <c r="AT38" i="2" s="1"/>
  <c r="AT39" i="2" s="1"/>
  <c r="AT40" i="2" s="1"/>
  <c r="AT41" i="2" s="1"/>
  <c r="AT42" i="2" s="1"/>
  <c r="AT43" i="2" s="1"/>
  <c r="AT44" i="2" s="1"/>
  <c r="AT45" i="2" s="1"/>
  <c r="AT46" i="2" s="1"/>
  <c r="AT47" i="2" s="1"/>
  <c r="AT49" i="2" s="1"/>
  <c r="AT50" i="2" s="1"/>
  <c r="AT51" i="2" s="1"/>
  <c r="AT52" i="2" s="1"/>
  <c r="AT53" i="2" s="1"/>
  <c r="AT54" i="2" s="1"/>
  <c r="AT55" i="2" s="1"/>
  <c r="AT56" i="2" s="1"/>
  <c r="AT57" i="2" s="1"/>
  <c r="AT58" i="2" s="1"/>
  <c r="AT59" i="2" s="1"/>
  <c r="AT60" i="2" s="1"/>
  <c r="AT61" i="2" s="1"/>
  <c r="AT62" i="2" s="1"/>
  <c r="AT63" i="2" s="1"/>
  <c r="AT64" i="2" s="1"/>
  <c r="AT65" i="2" s="1"/>
  <c r="AT66" i="2" s="1"/>
  <c r="AT67" i="2" s="1"/>
  <c r="AT68" i="2" s="1"/>
  <c r="AT69" i="2" s="1"/>
  <c r="AV23" i="2"/>
  <c r="AV24" i="2" s="1"/>
  <c r="AX22" i="2"/>
  <c r="AY18" i="2"/>
  <c r="AY19" i="2" s="1"/>
  <c r="AY20" i="2" s="1"/>
  <c r="AY21" i="2" s="1"/>
  <c r="AW23" i="2"/>
  <c r="BB9" i="2"/>
  <c r="BB10" i="2" s="1"/>
  <c r="BC8" i="2"/>
  <c r="BA12" i="2"/>
  <c r="BA13" i="2" s="1"/>
  <c r="BA14" i="2" s="1"/>
  <c r="BA15" i="2" s="1"/>
  <c r="BA16" i="2" s="1"/>
  <c r="BA17" i="2" s="1"/>
  <c r="AD105" i="2"/>
  <c r="AD106" i="2" s="1"/>
  <c r="Q6" i="17"/>
  <c r="K6" i="20"/>
  <c r="AL97" i="2" l="1"/>
  <c r="AL99" i="2" s="1"/>
  <c r="AL100" i="2" s="1"/>
  <c r="AL101" i="2" s="1"/>
  <c r="AU27" i="2"/>
  <c r="AU28" i="2" s="1"/>
  <c r="AU29" i="2" s="1"/>
  <c r="AU30" i="2" s="1"/>
  <c r="AU31" i="2" s="1"/>
  <c r="AU32" i="2" s="1"/>
  <c r="AU33" i="2" s="1"/>
  <c r="AU34" i="2" s="1"/>
  <c r="AU35" i="2" s="1"/>
  <c r="AU36" i="2" s="1"/>
  <c r="AU37" i="2" s="1"/>
  <c r="AU38" i="2" s="1"/>
  <c r="AU39" i="2" s="1"/>
  <c r="AU40" i="2" s="1"/>
  <c r="AU41" i="2" s="1"/>
  <c r="AU42" i="2" s="1"/>
  <c r="AU43" i="2" s="1"/>
  <c r="AU44" i="2" s="1"/>
  <c r="AU45" i="2" s="1"/>
  <c r="AU46" i="2" s="1"/>
  <c r="AU47" i="2" s="1"/>
  <c r="AU49" i="2" s="1"/>
  <c r="AU50" i="2" s="1"/>
  <c r="AU51" i="2" s="1"/>
  <c r="AU52" i="2" s="1"/>
  <c r="AU53" i="2" s="1"/>
  <c r="AU54" i="2" s="1"/>
  <c r="AU55" i="2" s="1"/>
  <c r="AU56" i="2" s="1"/>
  <c r="AU57" i="2" s="1"/>
  <c r="AU58" i="2" s="1"/>
  <c r="AU59" i="2" s="1"/>
  <c r="AU60" i="2" s="1"/>
  <c r="AU61" i="2" s="1"/>
  <c r="AU62" i="2" s="1"/>
  <c r="AU63" i="2" s="1"/>
  <c r="AU64" i="2" s="1"/>
  <c r="AU65" i="2" s="1"/>
  <c r="AU66" i="2" s="1"/>
  <c r="AU67" i="2" s="1"/>
  <c r="AU68" i="2" s="1"/>
  <c r="AU69" i="2" s="1"/>
  <c r="AU70" i="2" s="1"/>
  <c r="AU71" i="2" s="1"/>
  <c r="AU72" i="2" s="1"/>
  <c r="AP91" i="2"/>
  <c r="AP92" i="2" s="1"/>
  <c r="AP93" i="2" s="1"/>
  <c r="AP94" i="2" s="1"/>
  <c r="AP95" i="2" s="1"/>
  <c r="AP96" i="2" s="1"/>
  <c r="AQ90" i="2"/>
  <c r="AR90" i="2" s="1"/>
  <c r="AK102" i="2"/>
  <c r="AK103" i="2" s="1"/>
  <c r="AK104" i="2" s="1"/>
  <c r="AT70" i="2"/>
  <c r="AT71" i="2" s="1"/>
  <c r="AT72" i="2" s="1"/>
  <c r="AT73" i="2" s="1"/>
  <c r="AT74" i="2" s="1"/>
  <c r="AT75" i="2" s="1"/>
  <c r="AT76" i="2" s="1"/>
  <c r="AT77" i="2" s="1"/>
  <c r="AT78" i="2" s="1"/>
  <c r="AT79" i="2" s="1"/>
  <c r="AT80" i="2" s="1"/>
  <c r="AT81" i="2" s="1"/>
  <c r="AT83" i="2" s="1"/>
  <c r="AT84" i="2" s="1"/>
  <c r="AT85" i="2" s="1"/>
  <c r="AT86" i="2" s="1"/>
  <c r="AT88" i="2" s="1"/>
  <c r="AT89" i="2" s="1"/>
  <c r="AQ108" i="2"/>
  <c r="AQ107" i="2"/>
  <c r="AR107" i="2" s="1"/>
  <c r="AY22" i="2"/>
  <c r="AZ18" i="2"/>
  <c r="AZ19" i="2" s="1"/>
  <c r="AZ20" i="2" s="1"/>
  <c r="AZ21" i="2" s="1"/>
  <c r="AW24" i="2"/>
  <c r="AW25" i="2" s="1"/>
  <c r="AW26" i="2" s="1"/>
  <c r="AV25" i="2"/>
  <c r="AV26" i="2" s="1"/>
  <c r="AV27" i="2" s="1"/>
  <c r="AX23" i="2"/>
  <c r="BB11" i="2"/>
  <c r="BB12" i="2" s="1"/>
  <c r="BB13" i="2" s="1"/>
  <c r="BB14" i="2" s="1"/>
  <c r="BB15" i="2" s="1"/>
  <c r="BB16" i="2" s="1"/>
  <c r="BB17" i="2" s="1"/>
  <c r="BC9" i="2"/>
  <c r="BC10" i="2" s="1"/>
  <c r="BC11" i="2" s="1"/>
  <c r="BD8" i="2"/>
  <c r="R6" i="17"/>
  <c r="AU73" i="2" l="1"/>
  <c r="AU74" i="2" s="1"/>
  <c r="AU75" i="2" s="1"/>
  <c r="AU76" i="2" s="1"/>
  <c r="AU77" i="2" s="1"/>
  <c r="AU78" i="2" s="1"/>
  <c r="AU79" i="2" s="1"/>
  <c r="AU80" i="2" s="1"/>
  <c r="AU81" i="2" s="1"/>
  <c r="AU83" i="2" s="1"/>
  <c r="AU84" i="2" s="1"/>
  <c r="AU85" i="2" s="1"/>
  <c r="AU86" i="2" s="1"/>
  <c r="AU88" i="2" s="1"/>
  <c r="AU89" i="2" s="1"/>
  <c r="AV28" i="2"/>
  <c r="AV29" i="2" s="1"/>
  <c r="AV30" i="2" s="1"/>
  <c r="AV31" i="2" s="1"/>
  <c r="AV32" i="2" s="1"/>
  <c r="AV33" i="2" s="1"/>
  <c r="AV34" i="2" s="1"/>
  <c r="AV35" i="2" s="1"/>
  <c r="AV36" i="2" s="1"/>
  <c r="AV37" i="2" s="1"/>
  <c r="AV38" i="2" s="1"/>
  <c r="AV39" i="2" s="1"/>
  <c r="AV40" i="2" s="1"/>
  <c r="AV41" i="2" s="1"/>
  <c r="AV42" i="2" s="1"/>
  <c r="AV43" i="2" s="1"/>
  <c r="AV44" i="2" s="1"/>
  <c r="AV45" i="2" s="1"/>
  <c r="AV46" i="2" s="1"/>
  <c r="AV47" i="2" s="1"/>
  <c r="AV49" i="2" s="1"/>
  <c r="AV50" i="2" s="1"/>
  <c r="AV51" i="2" s="1"/>
  <c r="AV52" i="2" s="1"/>
  <c r="AV53" i="2" s="1"/>
  <c r="AV54" i="2" s="1"/>
  <c r="AV55" i="2" s="1"/>
  <c r="AV56" i="2" s="1"/>
  <c r="AV57" i="2" s="1"/>
  <c r="AV58" i="2" s="1"/>
  <c r="AV59" i="2" s="1"/>
  <c r="AV60" i="2" s="1"/>
  <c r="AV61" i="2" s="1"/>
  <c r="AV62" i="2" s="1"/>
  <c r="AV63" i="2" s="1"/>
  <c r="AV64" i="2" s="1"/>
  <c r="AV65" i="2" s="1"/>
  <c r="AV66" i="2" s="1"/>
  <c r="AV67" i="2" s="1"/>
  <c r="AV68" i="2" s="1"/>
  <c r="AV69" i="2" s="1"/>
  <c r="AV70" i="2" s="1"/>
  <c r="AV71" i="2" s="1"/>
  <c r="AV72" i="2" s="1"/>
  <c r="AV73" i="2" s="1"/>
  <c r="AV74" i="2" s="1"/>
  <c r="AV75" i="2" s="1"/>
  <c r="AV76" i="2" s="1"/>
  <c r="AV77" i="2" s="1"/>
  <c r="AV78" i="2" s="1"/>
  <c r="AV79" i="2" s="1"/>
  <c r="AV80" i="2" s="1"/>
  <c r="AV81" i="2" s="1"/>
  <c r="AV83" i="2" s="1"/>
  <c r="AV84" i="2" s="1"/>
  <c r="AM97" i="2"/>
  <c r="AM99" i="2" s="1"/>
  <c r="AM100" i="2" s="1"/>
  <c r="AM101" i="2" s="1"/>
  <c r="AQ91" i="2"/>
  <c r="AQ92" i="2" s="1"/>
  <c r="AQ93" i="2" s="1"/>
  <c r="AQ94" i="2" s="1"/>
  <c r="AQ95" i="2" s="1"/>
  <c r="AQ96" i="2" s="1"/>
  <c r="AS90" i="2"/>
  <c r="AS91" i="2" s="1"/>
  <c r="AS92" i="2" s="1"/>
  <c r="AS93" i="2" s="1"/>
  <c r="AS94" i="2" s="1"/>
  <c r="AY23" i="2"/>
  <c r="AL102" i="2"/>
  <c r="AL103" i="2" s="1"/>
  <c r="AL104" i="2" s="1"/>
  <c r="AR108" i="2"/>
  <c r="AS107" i="2"/>
  <c r="AT107" i="2" s="1"/>
  <c r="BC12" i="2"/>
  <c r="BC13" i="2" s="1"/>
  <c r="BC14" i="2" s="1"/>
  <c r="BC15" i="2" s="1"/>
  <c r="BC16" i="2" s="1"/>
  <c r="BC17" i="2" s="1"/>
  <c r="AZ22" i="2"/>
  <c r="BA18" i="2"/>
  <c r="BA19" i="2" s="1"/>
  <c r="BA20" i="2" s="1"/>
  <c r="BA21" i="2" s="1"/>
  <c r="AW27" i="2"/>
  <c r="AW28" i="2" s="1"/>
  <c r="AW29" i="2" s="1"/>
  <c r="AW30" i="2" s="1"/>
  <c r="AW31" i="2" s="1"/>
  <c r="AW32" i="2" s="1"/>
  <c r="AX24" i="2"/>
  <c r="AE105" i="2"/>
  <c r="AE106" i="2" s="1"/>
  <c r="BD9" i="2"/>
  <c r="BD10" i="2" s="1"/>
  <c r="BD11" i="2" s="1"/>
  <c r="BE8" i="2"/>
  <c r="S6" i="17"/>
  <c r="AV85" i="2" l="1"/>
  <c r="AV86" i="2" s="1"/>
  <c r="AV88" i="2" s="1"/>
  <c r="AV89" i="2" s="1"/>
  <c r="BD12" i="2"/>
  <c r="BD13" i="2" s="1"/>
  <c r="BD14" i="2" s="1"/>
  <c r="BD15" i="2" s="1"/>
  <c r="BD16" i="2" s="1"/>
  <c r="BD17" i="2" s="1"/>
  <c r="AN97" i="2"/>
  <c r="AN99" i="2" s="1"/>
  <c r="AN100" i="2" s="1"/>
  <c r="AN101" i="2" s="1"/>
  <c r="AW33" i="2"/>
  <c r="AW34" i="2" s="1"/>
  <c r="AW35" i="2" s="1"/>
  <c r="AW36" i="2" s="1"/>
  <c r="AW37" i="2" s="1"/>
  <c r="AW38" i="2" s="1"/>
  <c r="AW39" i="2" s="1"/>
  <c r="AW40" i="2" s="1"/>
  <c r="AW41" i="2" s="1"/>
  <c r="AW42" i="2" s="1"/>
  <c r="AW43" i="2" s="1"/>
  <c r="AW44" i="2" s="1"/>
  <c r="AW45" i="2" s="1"/>
  <c r="AW46" i="2" s="1"/>
  <c r="AW47" i="2" s="1"/>
  <c r="AW49" i="2" s="1"/>
  <c r="AW50" i="2" s="1"/>
  <c r="AW51" i="2" s="1"/>
  <c r="AW52" i="2" s="1"/>
  <c r="AW53" i="2" s="1"/>
  <c r="AW54" i="2" s="1"/>
  <c r="AW55" i="2" s="1"/>
  <c r="AW56" i="2" s="1"/>
  <c r="AW57" i="2" s="1"/>
  <c r="AW58" i="2" s="1"/>
  <c r="AW59" i="2" s="1"/>
  <c r="AW60" i="2" s="1"/>
  <c r="AW61" i="2" s="1"/>
  <c r="AW62" i="2" s="1"/>
  <c r="AW63" i="2" s="1"/>
  <c r="AW64" i="2" s="1"/>
  <c r="AW65" i="2" s="1"/>
  <c r="AW66" i="2" s="1"/>
  <c r="AW67" i="2" s="1"/>
  <c r="AW68" i="2" s="1"/>
  <c r="AW69" i="2" s="1"/>
  <c r="AT90" i="2"/>
  <c r="AR91" i="2"/>
  <c r="AR92" i="2" s="1"/>
  <c r="AR93" i="2" s="1"/>
  <c r="AR94" i="2" s="1"/>
  <c r="AR95" i="2" s="1"/>
  <c r="AR96" i="2" s="1"/>
  <c r="AZ23" i="2"/>
  <c r="AM102" i="2"/>
  <c r="AM103" i="2" s="1"/>
  <c r="AM104" i="2" s="1"/>
  <c r="AS108" i="2"/>
  <c r="AT108" i="2" s="1"/>
  <c r="AU107" i="2"/>
  <c r="AV107" i="2" s="1"/>
  <c r="BA22" i="2"/>
  <c r="BA23" i="2" s="1"/>
  <c r="BB18" i="2"/>
  <c r="BB19" i="2" s="1"/>
  <c r="BB20" i="2" s="1"/>
  <c r="BB21" i="2" s="1"/>
  <c r="AY24" i="2"/>
  <c r="AY25" i="2" s="1"/>
  <c r="AY26" i="2" s="1"/>
  <c r="AF105" i="2"/>
  <c r="AF106" i="2" s="1"/>
  <c r="AX25" i="2"/>
  <c r="AX26" i="2" s="1"/>
  <c r="AX27" i="2" s="1"/>
  <c r="AG105" i="2"/>
  <c r="AG106" i="2" s="1"/>
  <c r="BE9" i="2"/>
  <c r="BE10" i="2" s="1"/>
  <c r="BE11" i="2" s="1"/>
  <c r="BF8" i="2"/>
  <c r="T6" i="17"/>
  <c r="L6" i="20"/>
  <c r="M6" i="20"/>
  <c r="BE12" i="2" l="1"/>
  <c r="BE13" i="2" s="1"/>
  <c r="BE14" i="2" s="1"/>
  <c r="BE15" i="2" s="1"/>
  <c r="BE16" i="2" s="1"/>
  <c r="BE17" i="2" s="1"/>
  <c r="AO97" i="2"/>
  <c r="AO99" i="2" s="1"/>
  <c r="AO100" i="2" s="1"/>
  <c r="AO101" i="2" s="1"/>
  <c r="AT91" i="2"/>
  <c r="AT92" i="2" s="1"/>
  <c r="AT93" i="2" s="1"/>
  <c r="AT94" i="2" s="1"/>
  <c r="AS95" i="2"/>
  <c r="AS96" i="2" s="1"/>
  <c r="AU90" i="2"/>
  <c r="AW70" i="2"/>
  <c r="AW71" i="2" s="1"/>
  <c r="AW72" i="2" s="1"/>
  <c r="AW73" i="2" s="1"/>
  <c r="AW74" i="2" s="1"/>
  <c r="AW75" i="2" s="1"/>
  <c r="AW76" i="2" s="1"/>
  <c r="AW77" i="2" s="1"/>
  <c r="AW78" i="2" s="1"/>
  <c r="AW79" i="2" s="1"/>
  <c r="AW80" i="2" s="1"/>
  <c r="AW81" i="2" s="1"/>
  <c r="AW83" i="2" s="1"/>
  <c r="AW84" i="2" s="1"/>
  <c r="AW85" i="2" s="1"/>
  <c r="AW86" i="2" s="1"/>
  <c r="AW88" i="2" s="1"/>
  <c r="AW89" i="2" s="1"/>
  <c r="AN102" i="2"/>
  <c r="AN103" i="2" s="1"/>
  <c r="AN104" i="2" s="1"/>
  <c r="AU108" i="2"/>
  <c r="AW107" i="2"/>
  <c r="BB22" i="2"/>
  <c r="BB23" i="2" s="1"/>
  <c r="BC18" i="2"/>
  <c r="BC19" i="2" s="1"/>
  <c r="BC20" i="2" s="1"/>
  <c r="BC21" i="2" s="1"/>
  <c r="BC22" i="2" s="1"/>
  <c r="AZ24" i="2"/>
  <c r="AH105" i="2"/>
  <c r="AH106" i="2" s="1"/>
  <c r="AX28" i="2"/>
  <c r="AX29" i="2" s="1"/>
  <c r="AX30" i="2" s="1"/>
  <c r="AX31" i="2" s="1"/>
  <c r="AX32" i="2" s="1"/>
  <c r="AX33" i="2" s="1"/>
  <c r="AX34" i="2" s="1"/>
  <c r="AX35" i="2" s="1"/>
  <c r="AX36" i="2" s="1"/>
  <c r="AX37" i="2" s="1"/>
  <c r="AX38" i="2" s="1"/>
  <c r="AX39" i="2" s="1"/>
  <c r="AX40" i="2" s="1"/>
  <c r="AX41" i="2" s="1"/>
  <c r="AX42" i="2" s="1"/>
  <c r="AX43" i="2" s="1"/>
  <c r="AX44" i="2" s="1"/>
  <c r="AX45" i="2" s="1"/>
  <c r="AX46" i="2" s="1"/>
  <c r="AX47" i="2" s="1"/>
  <c r="AX49" i="2" s="1"/>
  <c r="AX50" i="2" s="1"/>
  <c r="AX51" i="2" s="1"/>
  <c r="AX52" i="2" s="1"/>
  <c r="AX53" i="2" s="1"/>
  <c r="AX54" i="2" s="1"/>
  <c r="AX55" i="2" s="1"/>
  <c r="AX56" i="2" s="1"/>
  <c r="AX57" i="2" s="1"/>
  <c r="AX58" i="2" s="1"/>
  <c r="AX59" i="2" s="1"/>
  <c r="AX60" i="2" s="1"/>
  <c r="AX61" i="2" s="1"/>
  <c r="AX62" i="2" s="1"/>
  <c r="AX63" i="2" s="1"/>
  <c r="AX64" i="2" s="1"/>
  <c r="AX65" i="2" s="1"/>
  <c r="AX66" i="2" s="1"/>
  <c r="AX67" i="2" s="1"/>
  <c r="AX68" i="2" s="1"/>
  <c r="AX69" i="2" s="1"/>
  <c r="AX70" i="2" s="1"/>
  <c r="AX71" i="2" s="1"/>
  <c r="AX72" i="2" s="1"/>
  <c r="AY27" i="2"/>
  <c r="BF9" i="2"/>
  <c r="BF10" i="2" s="1"/>
  <c r="BF11" i="2" s="1"/>
  <c r="BF12" i="2" s="1"/>
  <c r="BF13" i="2" s="1"/>
  <c r="BF14" i="2" s="1"/>
  <c r="BF15" i="2" s="1"/>
  <c r="BG8" i="2"/>
  <c r="U6" i="17"/>
  <c r="AX73" i="2" l="1"/>
  <c r="AX74" i="2" s="1"/>
  <c r="AX75" i="2" s="1"/>
  <c r="AX76" i="2" s="1"/>
  <c r="AX77" i="2" s="1"/>
  <c r="AX78" i="2" s="1"/>
  <c r="AX79" i="2" s="1"/>
  <c r="AX80" i="2" s="1"/>
  <c r="AX81" i="2" s="1"/>
  <c r="AX83" i="2" s="1"/>
  <c r="AX84" i="2" s="1"/>
  <c r="AX85" i="2" s="1"/>
  <c r="AX86" i="2" s="1"/>
  <c r="AX88" i="2" s="1"/>
  <c r="AX89" i="2" s="1"/>
  <c r="BF16" i="2"/>
  <c r="AP97" i="2"/>
  <c r="AP99" i="2" s="1"/>
  <c r="AP100" i="2" s="1"/>
  <c r="AP101" i="2" s="1"/>
  <c r="AU91" i="2"/>
  <c r="AU92" i="2" s="1"/>
  <c r="AU93" i="2" s="1"/>
  <c r="AU94" i="2" s="1"/>
  <c r="AT95" i="2"/>
  <c r="AT96" i="2" s="1"/>
  <c r="AV90" i="2"/>
  <c r="AO102" i="2"/>
  <c r="AO103" i="2" s="1"/>
  <c r="AO104" i="2" s="1"/>
  <c r="AV108" i="2"/>
  <c r="AW108" i="2" s="1"/>
  <c r="AX107" i="2"/>
  <c r="AY107" i="2" s="1"/>
  <c r="BC23" i="2"/>
  <c r="BF17" i="2"/>
  <c r="BD18" i="2"/>
  <c r="BD19" i="2" s="1"/>
  <c r="BD20" i="2" s="1"/>
  <c r="BD21" i="2" s="1"/>
  <c r="BD22" i="2" s="1"/>
  <c r="AZ25" i="2"/>
  <c r="AZ26" i="2" s="1"/>
  <c r="AZ27" i="2" s="1"/>
  <c r="BA24" i="2"/>
  <c r="AI105" i="2"/>
  <c r="AI106" i="2" s="1"/>
  <c r="AY28" i="2"/>
  <c r="AY29" i="2" s="1"/>
  <c r="AY30" i="2" s="1"/>
  <c r="AY31" i="2" s="1"/>
  <c r="AY32" i="2" s="1"/>
  <c r="AY33" i="2" s="1"/>
  <c r="AY34" i="2" s="1"/>
  <c r="AY35" i="2" s="1"/>
  <c r="AY36" i="2" s="1"/>
  <c r="AY37" i="2" s="1"/>
  <c r="AY38" i="2" s="1"/>
  <c r="AY39" i="2" s="1"/>
  <c r="AY40" i="2" s="1"/>
  <c r="AY41" i="2" s="1"/>
  <c r="AY42" i="2" s="1"/>
  <c r="AY43" i="2" s="1"/>
  <c r="AY44" i="2" s="1"/>
  <c r="AY45" i="2" s="1"/>
  <c r="AY46" i="2" s="1"/>
  <c r="AY47" i="2" s="1"/>
  <c r="AY49" i="2" s="1"/>
  <c r="AY50" i="2" s="1"/>
  <c r="AY51" i="2" s="1"/>
  <c r="AY52" i="2" s="1"/>
  <c r="AY53" i="2" s="1"/>
  <c r="AY54" i="2" s="1"/>
  <c r="AY55" i="2" s="1"/>
  <c r="AY56" i="2" s="1"/>
  <c r="AY57" i="2" s="1"/>
  <c r="AY58" i="2" s="1"/>
  <c r="BG9" i="2"/>
  <c r="BG10" i="2" s="1"/>
  <c r="BG11" i="2" s="1"/>
  <c r="BG12" i="2" s="1"/>
  <c r="BG13" i="2" s="1"/>
  <c r="BG14" i="2" s="1"/>
  <c r="BG15" i="2" s="1"/>
  <c r="BG16" i="2" s="1"/>
  <c r="BG17" i="2" s="1"/>
  <c r="BH8" i="2"/>
  <c r="V6" i="17"/>
  <c r="W6" i="17"/>
  <c r="AQ97" i="2" l="1"/>
  <c r="AQ99" i="2" s="1"/>
  <c r="AQ100" i="2" s="1"/>
  <c r="AQ101" i="2" s="1"/>
  <c r="AV91" i="2"/>
  <c r="AV92" i="2" s="1"/>
  <c r="AV93" i="2" s="1"/>
  <c r="AV94" i="2" s="1"/>
  <c r="AU95" i="2"/>
  <c r="AU96" i="2" s="1"/>
  <c r="AW90" i="2"/>
  <c r="AW91" i="2" s="1"/>
  <c r="AW92" i="2" s="1"/>
  <c r="AW93" i="2" s="1"/>
  <c r="AW94" i="2" s="1"/>
  <c r="AY59" i="2"/>
  <c r="AY60" i="2" s="1"/>
  <c r="AY61" i="2" s="1"/>
  <c r="AY62" i="2" s="1"/>
  <c r="AY63" i="2" s="1"/>
  <c r="AY64" i="2" s="1"/>
  <c r="AY65" i="2" s="1"/>
  <c r="AY66" i="2" s="1"/>
  <c r="AY67" i="2" s="1"/>
  <c r="AY68" i="2" s="1"/>
  <c r="AY69" i="2" s="1"/>
  <c r="AY70" i="2" s="1"/>
  <c r="AY71" i="2" s="1"/>
  <c r="AY72" i="2" s="1"/>
  <c r="AY73" i="2" s="1"/>
  <c r="AY74" i="2" s="1"/>
  <c r="AY75" i="2" s="1"/>
  <c r="AY76" i="2" s="1"/>
  <c r="AY77" i="2" s="1"/>
  <c r="AY78" i="2" s="1"/>
  <c r="AY79" i="2" s="1"/>
  <c r="AY80" i="2" s="1"/>
  <c r="AY81" i="2" s="1"/>
  <c r="AY83" i="2" s="1"/>
  <c r="AY84" i="2" s="1"/>
  <c r="AY85" i="2" s="1"/>
  <c r="AY86" i="2" s="1"/>
  <c r="AY88" i="2" s="1"/>
  <c r="AY89" i="2" s="1"/>
  <c r="AP102" i="2"/>
  <c r="AP103" i="2" s="1"/>
  <c r="AP104" i="2" s="1"/>
  <c r="AX108" i="2"/>
  <c r="AZ107" i="2"/>
  <c r="BD23" i="2"/>
  <c r="BE18" i="2"/>
  <c r="BE19" i="2" s="1"/>
  <c r="BE20" i="2" s="1"/>
  <c r="BE21" i="2" s="1"/>
  <c r="BE22" i="2" s="1"/>
  <c r="BE23" i="2" s="1"/>
  <c r="BA25" i="2"/>
  <c r="BA26" i="2" s="1"/>
  <c r="BA27" i="2" s="1"/>
  <c r="BA28" i="2" s="1"/>
  <c r="BA29" i="2" s="1"/>
  <c r="BA30" i="2" s="1"/>
  <c r="BB24" i="2"/>
  <c r="AJ105" i="2"/>
  <c r="AJ106" i="2" s="1"/>
  <c r="AK105" i="2"/>
  <c r="AK106" i="2" s="1"/>
  <c r="AZ28" i="2"/>
  <c r="AZ29" i="2" s="1"/>
  <c r="AZ30" i="2" s="1"/>
  <c r="AZ31" i="2" s="1"/>
  <c r="AZ32" i="2" s="1"/>
  <c r="AZ33" i="2" s="1"/>
  <c r="AZ34" i="2" s="1"/>
  <c r="AZ35" i="2" s="1"/>
  <c r="AZ36" i="2" s="1"/>
  <c r="AZ37" i="2" s="1"/>
  <c r="AZ38" i="2" s="1"/>
  <c r="AZ39" i="2" s="1"/>
  <c r="AZ40" i="2" s="1"/>
  <c r="AZ41" i="2" s="1"/>
  <c r="AZ42" i="2" s="1"/>
  <c r="AZ43" i="2" s="1"/>
  <c r="AZ44" i="2" s="1"/>
  <c r="AZ45" i="2" s="1"/>
  <c r="AZ46" i="2" s="1"/>
  <c r="AZ47" i="2" s="1"/>
  <c r="AZ49" i="2" s="1"/>
  <c r="AZ50" i="2" s="1"/>
  <c r="AZ51" i="2" s="1"/>
  <c r="AZ52" i="2" s="1"/>
  <c r="AZ53" i="2" s="1"/>
  <c r="AZ54" i="2" s="1"/>
  <c r="AZ55" i="2" s="1"/>
  <c r="AZ56" i="2" s="1"/>
  <c r="AZ57" i="2" s="1"/>
  <c r="AZ58" i="2" s="1"/>
  <c r="AZ59" i="2" s="1"/>
  <c r="AZ60" i="2" s="1"/>
  <c r="BH9" i="2"/>
  <c r="BH10" i="2" s="1"/>
  <c r="BH11" i="2" s="1"/>
  <c r="BH12" i="2" s="1"/>
  <c r="BH13" i="2" s="1"/>
  <c r="BH14" i="2" s="1"/>
  <c r="BH15" i="2" s="1"/>
  <c r="BH16" i="2" s="1"/>
  <c r="BH17" i="2" s="1"/>
  <c r="BI8" i="2"/>
  <c r="X6" i="17"/>
  <c r="N6" i="20"/>
  <c r="AR97" i="2" l="1"/>
  <c r="AR99" i="2" s="1"/>
  <c r="AR100" i="2" s="1"/>
  <c r="AR101" i="2" s="1"/>
  <c r="AV95" i="2"/>
  <c r="AV96" i="2" s="1"/>
  <c r="AX90" i="2"/>
  <c r="AX91" i="2" s="1"/>
  <c r="AX92" i="2" s="1"/>
  <c r="AX93" i="2" s="1"/>
  <c r="AX94" i="2" s="1"/>
  <c r="AZ61" i="2"/>
  <c r="AZ62" i="2" s="1"/>
  <c r="AZ63" i="2" s="1"/>
  <c r="AZ64" i="2" s="1"/>
  <c r="AZ65" i="2" s="1"/>
  <c r="AZ66" i="2" s="1"/>
  <c r="AZ67" i="2" s="1"/>
  <c r="AZ68" i="2" s="1"/>
  <c r="AZ69" i="2" s="1"/>
  <c r="AZ70" i="2" s="1"/>
  <c r="AZ71" i="2" s="1"/>
  <c r="AZ72" i="2" s="1"/>
  <c r="AZ73" i="2" s="1"/>
  <c r="AZ74" i="2" s="1"/>
  <c r="AZ75" i="2" s="1"/>
  <c r="AZ76" i="2" s="1"/>
  <c r="AZ77" i="2" s="1"/>
  <c r="AZ78" i="2" s="1"/>
  <c r="AZ79" i="2" s="1"/>
  <c r="AZ80" i="2" s="1"/>
  <c r="AZ81" i="2" s="1"/>
  <c r="AZ83" i="2" s="1"/>
  <c r="AZ84" i="2" s="1"/>
  <c r="AZ85" i="2" s="1"/>
  <c r="AZ86" i="2" s="1"/>
  <c r="AZ88" i="2" s="1"/>
  <c r="AZ89" i="2" s="1"/>
  <c r="AQ102" i="2"/>
  <c r="AQ103" i="2" s="1"/>
  <c r="AQ104" i="2" s="1"/>
  <c r="AY108" i="2"/>
  <c r="AZ108" i="2" s="1"/>
  <c r="BA107" i="2"/>
  <c r="BB107" i="2" s="1"/>
  <c r="BA31" i="2"/>
  <c r="BA32" i="2" s="1"/>
  <c r="BA33" i="2" s="1"/>
  <c r="BA34" i="2" s="1"/>
  <c r="BA35" i="2" s="1"/>
  <c r="BA36" i="2" s="1"/>
  <c r="BA37" i="2" s="1"/>
  <c r="BA38" i="2" s="1"/>
  <c r="BA39" i="2" s="1"/>
  <c r="BA40" i="2" s="1"/>
  <c r="BA41" i="2" s="1"/>
  <c r="BA42" i="2" s="1"/>
  <c r="BA43" i="2" s="1"/>
  <c r="BA44" i="2" s="1"/>
  <c r="BA45" i="2" s="1"/>
  <c r="BA46" i="2" s="1"/>
  <c r="BA47" i="2" s="1"/>
  <c r="BA49" i="2" s="1"/>
  <c r="BA50" i="2" s="1"/>
  <c r="BA51" i="2" s="1"/>
  <c r="BA52" i="2" s="1"/>
  <c r="BA53" i="2" s="1"/>
  <c r="BA54" i="2" s="1"/>
  <c r="BA55" i="2" s="1"/>
  <c r="BA56" i="2" s="1"/>
  <c r="BA57" i="2" s="1"/>
  <c r="BA58" i="2" s="1"/>
  <c r="BA59" i="2" s="1"/>
  <c r="BA60" i="2" s="1"/>
  <c r="BF18" i="2"/>
  <c r="BF19" i="2" s="1"/>
  <c r="BF20" i="2" s="1"/>
  <c r="BC24" i="2"/>
  <c r="BB25" i="2"/>
  <c r="BB26" i="2" s="1"/>
  <c r="BB27" i="2" s="1"/>
  <c r="BI9" i="2"/>
  <c r="BI10" i="2" s="1"/>
  <c r="BI11" i="2" s="1"/>
  <c r="BI12" i="2" s="1"/>
  <c r="BI13" i="2" s="1"/>
  <c r="BI14" i="2" s="1"/>
  <c r="BI15" i="2" s="1"/>
  <c r="BI16" i="2" s="1"/>
  <c r="BI17" i="2" s="1"/>
  <c r="BJ8" i="2"/>
  <c r="O6" i="20"/>
  <c r="AS97" i="2" l="1"/>
  <c r="AS99" i="2" s="1"/>
  <c r="AS100" i="2" s="1"/>
  <c r="AS101" i="2" s="1"/>
  <c r="AW95" i="2"/>
  <c r="AW96" i="2" s="1"/>
  <c r="AY90" i="2"/>
  <c r="AY91" i="2" s="1"/>
  <c r="AY92" i="2" s="1"/>
  <c r="AY93" i="2" s="1"/>
  <c r="AY94" i="2" s="1"/>
  <c r="BA61" i="2"/>
  <c r="BA62" i="2" s="1"/>
  <c r="BA63" i="2" s="1"/>
  <c r="BA64" i="2" s="1"/>
  <c r="BA65" i="2" s="1"/>
  <c r="BA66" i="2" s="1"/>
  <c r="BA67" i="2" s="1"/>
  <c r="BA68" i="2" s="1"/>
  <c r="BA69" i="2" s="1"/>
  <c r="BA70" i="2" s="1"/>
  <c r="BA71" i="2" s="1"/>
  <c r="BA72" i="2" s="1"/>
  <c r="BA73" i="2" s="1"/>
  <c r="BA74" i="2" s="1"/>
  <c r="BA75" i="2" s="1"/>
  <c r="BA76" i="2" s="1"/>
  <c r="BA77" i="2" s="1"/>
  <c r="BA78" i="2" s="1"/>
  <c r="BA79" i="2" s="1"/>
  <c r="BA80" i="2" s="1"/>
  <c r="BA81" i="2" s="1"/>
  <c r="BA83" i="2" s="1"/>
  <c r="BA84" i="2" s="1"/>
  <c r="BA85" i="2" s="1"/>
  <c r="BA86" i="2" s="1"/>
  <c r="BA88" i="2" s="1"/>
  <c r="BA89" i="2" s="1"/>
  <c r="AR102" i="2"/>
  <c r="AR103" i="2" s="1"/>
  <c r="AR104" i="2" s="1"/>
  <c r="BA108" i="2"/>
  <c r="BC107" i="2"/>
  <c r="BG18" i="2"/>
  <c r="BG19" i="2" s="1"/>
  <c r="BG20" i="2" s="1"/>
  <c r="BG21" i="2" s="1"/>
  <c r="BC25" i="2"/>
  <c r="BC26" i="2" s="1"/>
  <c r="BC27" i="2" s="1"/>
  <c r="BD24" i="2"/>
  <c r="BF21" i="2"/>
  <c r="BF22" i="2" s="1"/>
  <c r="BF23" i="2" s="1"/>
  <c r="AL105" i="2"/>
  <c r="AL106" i="2" s="1"/>
  <c r="AM105" i="2"/>
  <c r="AM106" i="2" s="1"/>
  <c r="BB28" i="2"/>
  <c r="BB29" i="2" s="1"/>
  <c r="BB30" i="2" s="1"/>
  <c r="BB31" i="2" s="1"/>
  <c r="BB32" i="2" s="1"/>
  <c r="BB33" i="2" s="1"/>
  <c r="BB34" i="2" s="1"/>
  <c r="BB35" i="2" s="1"/>
  <c r="BB36" i="2" s="1"/>
  <c r="BB37" i="2" s="1"/>
  <c r="BB38" i="2" s="1"/>
  <c r="BB39" i="2" s="1"/>
  <c r="BB40" i="2" s="1"/>
  <c r="BB41" i="2" s="1"/>
  <c r="BB42" i="2" s="1"/>
  <c r="BB43" i="2" s="1"/>
  <c r="BB44" i="2" s="1"/>
  <c r="BB45" i="2" s="1"/>
  <c r="BB46" i="2" s="1"/>
  <c r="BB47" i="2" s="1"/>
  <c r="BB49" i="2" s="1"/>
  <c r="BB50" i="2" s="1"/>
  <c r="BB51" i="2" s="1"/>
  <c r="BB52" i="2" s="1"/>
  <c r="BB53" i="2" s="1"/>
  <c r="BB54" i="2" s="1"/>
  <c r="BB55" i="2" s="1"/>
  <c r="BB56" i="2" s="1"/>
  <c r="BB57" i="2" s="1"/>
  <c r="BB58" i="2" s="1"/>
  <c r="BB59" i="2" s="1"/>
  <c r="BB60" i="2" s="1"/>
  <c r="BB61" i="2" s="1"/>
  <c r="BB62" i="2" s="1"/>
  <c r="BB63" i="2" s="1"/>
  <c r="BB64" i="2" s="1"/>
  <c r="BB65" i="2" s="1"/>
  <c r="BB66" i="2" s="1"/>
  <c r="BB67" i="2" s="1"/>
  <c r="BB68" i="2" s="1"/>
  <c r="BJ9" i="2"/>
  <c r="BJ10" i="2" s="1"/>
  <c r="BJ11" i="2" s="1"/>
  <c r="BJ12" i="2" s="1"/>
  <c r="BJ13" i="2" s="1"/>
  <c r="BJ14" i="2" s="1"/>
  <c r="BJ15" i="2" s="1"/>
  <c r="BJ16" i="2" s="1"/>
  <c r="BJ17" i="2" s="1"/>
  <c r="BJ18" i="2" s="1"/>
  <c r="BJ19" i="2" s="1"/>
  <c r="BK8" i="2"/>
  <c r="Y6" i="17"/>
  <c r="P6" i="20"/>
  <c r="BB69" i="2" l="1"/>
  <c r="BB70" i="2" s="1"/>
  <c r="BB71" i="2" s="1"/>
  <c r="BB72" i="2" s="1"/>
  <c r="BB73" i="2" s="1"/>
  <c r="BB74" i="2" s="1"/>
  <c r="BB75" i="2" s="1"/>
  <c r="BB76" i="2" s="1"/>
  <c r="BB77" i="2" s="1"/>
  <c r="BB78" i="2" s="1"/>
  <c r="BB79" i="2" s="1"/>
  <c r="BB80" i="2" s="1"/>
  <c r="BB81" i="2" s="1"/>
  <c r="BB83" i="2" s="1"/>
  <c r="BB84" i="2" s="1"/>
  <c r="BB85" i="2" s="1"/>
  <c r="BB86" i="2" s="1"/>
  <c r="BB88" i="2" s="1"/>
  <c r="BB89" i="2" s="1"/>
  <c r="AT97" i="2"/>
  <c r="AT99" i="2" s="1"/>
  <c r="AT100" i="2" s="1"/>
  <c r="AT101" i="2" s="1"/>
  <c r="AX95" i="2"/>
  <c r="AX96" i="2" s="1"/>
  <c r="AZ90" i="2"/>
  <c r="AZ91" i="2" s="1"/>
  <c r="AZ92" i="2" s="1"/>
  <c r="AZ93" i="2" s="1"/>
  <c r="AZ94" i="2" s="1"/>
  <c r="AS102" i="2"/>
  <c r="AS103" i="2" s="1"/>
  <c r="AS104" i="2" s="1"/>
  <c r="BB108" i="2"/>
  <c r="BC108" i="2" s="1"/>
  <c r="BD107" i="2"/>
  <c r="BE107" i="2" s="1"/>
  <c r="BG22" i="2"/>
  <c r="BG23" i="2" s="1"/>
  <c r="BH18" i="2"/>
  <c r="BH19" i="2" s="1"/>
  <c r="BH20" i="2" s="1"/>
  <c r="BE24" i="2"/>
  <c r="BE25" i="2" s="1"/>
  <c r="BE26" i="2" s="1"/>
  <c r="BD25" i="2"/>
  <c r="BD26" i="2" s="1"/>
  <c r="BD27" i="2" s="1"/>
  <c r="AN105" i="2"/>
  <c r="AN106" i="2" s="1"/>
  <c r="AO105" i="2"/>
  <c r="AO106" i="2" s="1"/>
  <c r="BC28" i="2"/>
  <c r="BC29" i="2" s="1"/>
  <c r="BC30" i="2" s="1"/>
  <c r="BC31" i="2" s="1"/>
  <c r="BC32" i="2" s="1"/>
  <c r="BC33" i="2" s="1"/>
  <c r="BC34" i="2" s="1"/>
  <c r="BC35" i="2" s="1"/>
  <c r="BC36" i="2" s="1"/>
  <c r="BC37" i="2" s="1"/>
  <c r="BC38" i="2" s="1"/>
  <c r="BC39" i="2" s="1"/>
  <c r="BC40" i="2" s="1"/>
  <c r="BC41" i="2" s="1"/>
  <c r="BC42" i="2" s="1"/>
  <c r="BC43" i="2" s="1"/>
  <c r="BC44" i="2" s="1"/>
  <c r="BC45" i="2" s="1"/>
  <c r="BC46" i="2" s="1"/>
  <c r="BC47" i="2" s="1"/>
  <c r="BC49" i="2" s="1"/>
  <c r="BC50" i="2" s="1"/>
  <c r="BC51" i="2" s="1"/>
  <c r="BC52" i="2" s="1"/>
  <c r="BC53" i="2" s="1"/>
  <c r="BC54" i="2" s="1"/>
  <c r="BC55" i="2" s="1"/>
  <c r="BC56" i="2" s="1"/>
  <c r="BC57" i="2" s="1"/>
  <c r="BC58" i="2" s="1"/>
  <c r="BC59" i="2" s="1"/>
  <c r="BC60" i="2" s="1"/>
  <c r="BC61" i="2" s="1"/>
  <c r="BC62" i="2" s="1"/>
  <c r="BC63" i="2" s="1"/>
  <c r="BC64" i="2" s="1"/>
  <c r="BC65" i="2" s="1"/>
  <c r="BC66" i="2" s="1"/>
  <c r="BC67" i="2" s="1"/>
  <c r="BC68" i="2" s="1"/>
  <c r="BC69" i="2" s="1"/>
  <c r="BC70" i="2" s="1"/>
  <c r="BC71" i="2" s="1"/>
  <c r="BC72" i="2" s="1"/>
  <c r="BK9" i="2"/>
  <c r="BK10" i="2" s="1"/>
  <c r="BK11" i="2" s="1"/>
  <c r="BK12" i="2" s="1"/>
  <c r="BK13" i="2" s="1"/>
  <c r="BK14" i="2" s="1"/>
  <c r="BK15" i="2" s="1"/>
  <c r="BK16" i="2" s="1"/>
  <c r="BK17" i="2" s="1"/>
  <c r="BL8" i="2"/>
  <c r="Z6" i="17"/>
  <c r="Q6" i="20"/>
  <c r="BC73" i="2" l="1"/>
  <c r="BC74" i="2" s="1"/>
  <c r="BC75" i="2" s="1"/>
  <c r="BC76" i="2" s="1"/>
  <c r="BC77" i="2" s="1"/>
  <c r="BC78" i="2" s="1"/>
  <c r="BC79" i="2" s="1"/>
  <c r="BC80" i="2" s="1"/>
  <c r="BC81" i="2" s="1"/>
  <c r="BC83" i="2" s="1"/>
  <c r="BC84" i="2" s="1"/>
  <c r="BC85" i="2" s="1"/>
  <c r="BC86" i="2" s="1"/>
  <c r="BC88" i="2" s="1"/>
  <c r="BC89" i="2" s="1"/>
  <c r="AU97" i="2"/>
  <c r="AU99" i="2" s="1"/>
  <c r="AU100" i="2" s="1"/>
  <c r="AU101" i="2" s="1"/>
  <c r="BA90" i="2"/>
  <c r="BA91" i="2" s="1"/>
  <c r="BA92" i="2" s="1"/>
  <c r="BA93" i="2" s="1"/>
  <c r="BA94" i="2" s="1"/>
  <c r="AY95" i="2"/>
  <c r="AY96" i="2" s="1"/>
  <c r="AT102" i="2"/>
  <c r="AT103" i="2" s="1"/>
  <c r="AT104" i="2" s="1"/>
  <c r="BD108" i="2"/>
  <c r="BF107" i="2"/>
  <c r="BI18" i="2"/>
  <c r="BK18" i="2" s="1"/>
  <c r="BF24" i="2"/>
  <c r="BG24" i="2" s="1"/>
  <c r="BG25" i="2" s="1"/>
  <c r="BG26" i="2" s="1"/>
  <c r="BH21" i="2"/>
  <c r="BH22" i="2" s="1"/>
  <c r="BH23" i="2" s="1"/>
  <c r="BD28" i="2"/>
  <c r="BD29" i="2" s="1"/>
  <c r="BD30" i="2" s="1"/>
  <c r="BD31" i="2" s="1"/>
  <c r="BD32" i="2" s="1"/>
  <c r="BD33" i="2" s="1"/>
  <c r="BD34" i="2" s="1"/>
  <c r="BD35" i="2" s="1"/>
  <c r="BD36" i="2" s="1"/>
  <c r="BD37" i="2" s="1"/>
  <c r="BD38" i="2" s="1"/>
  <c r="BD39" i="2" s="1"/>
  <c r="BD40" i="2" s="1"/>
  <c r="BD41" i="2" s="1"/>
  <c r="BD42" i="2" s="1"/>
  <c r="BD43" i="2" s="1"/>
  <c r="BD44" i="2" s="1"/>
  <c r="BD45" i="2" s="1"/>
  <c r="BD46" i="2" s="1"/>
  <c r="BD47" i="2" s="1"/>
  <c r="BD49" i="2" s="1"/>
  <c r="BD50" i="2" s="1"/>
  <c r="BD51" i="2" s="1"/>
  <c r="BD52" i="2" s="1"/>
  <c r="BD53" i="2" s="1"/>
  <c r="BD54" i="2" s="1"/>
  <c r="BD55" i="2" s="1"/>
  <c r="BD56" i="2" s="1"/>
  <c r="BD57" i="2" s="1"/>
  <c r="BD58" i="2" s="1"/>
  <c r="BD59" i="2" s="1"/>
  <c r="BD60" i="2" s="1"/>
  <c r="BD61" i="2" s="1"/>
  <c r="BD62" i="2" s="1"/>
  <c r="BD63" i="2" s="1"/>
  <c r="BD64" i="2" s="1"/>
  <c r="BD65" i="2" s="1"/>
  <c r="BD66" i="2" s="1"/>
  <c r="BD67" i="2" s="1"/>
  <c r="BD68" i="2" s="1"/>
  <c r="BD69" i="2" s="1"/>
  <c r="BD70" i="2" s="1"/>
  <c r="BD71" i="2" s="1"/>
  <c r="BD72" i="2" s="1"/>
  <c r="BD73" i="2" s="1"/>
  <c r="BD74" i="2" s="1"/>
  <c r="BD75" i="2" s="1"/>
  <c r="BD76" i="2" s="1"/>
  <c r="BD77" i="2" s="1"/>
  <c r="BD78" i="2" s="1"/>
  <c r="BD79" i="2" s="1"/>
  <c r="BD80" i="2" s="1"/>
  <c r="BD81" i="2" s="1"/>
  <c r="BD83" i="2" s="1"/>
  <c r="BD84" i="2" s="1"/>
  <c r="BD85" i="2" s="1"/>
  <c r="BD86" i="2" s="1"/>
  <c r="BD88" i="2" s="1"/>
  <c r="BD89" i="2" s="1"/>
  <c r="BE27" i="2"/>
  <c r="BE28" i="2" s="1"/>
  <c r="BE29" i="2" s="1"/>
  <c r="BE30" i="2" s="1"/>
  <c r="BL9" i="2"/>
  <c r="BL10" i="2" s="1"/>
  <c r="BL11" i="2" s="1"/>
  <c r="BL12" i="2" s="1"/>
  <c r="BL13" i="2" s="1"/>
  <c r="BL14" i="2" s="1"/>
  <c r="BL15" i="2" s="1"/>
  <c r="BL16" i="2" s="1"/>
  <c r="BL17" i="2" s="1"/>
  <c r="BM8" i="2"/>
  <c r="AA6" i="17"/>
  <c r="R6" i="20"/>
  <c r="T6" i="20"/>
  <c r="AV97" i="2" l="1"/>
  <c r="AV99" i="2" s="1"/>
  <c r="AV100" i="2" s="1"/>
  <c r="AV101" i="2" s="1"/>
  <c r="AZ95" i="2"/>
  <c r="AZ96" i="2" s="1"/>
  <c r="BB90" i="2"/>
  <c r="BB91" i="2" s="1"/>
  <c r="BB92" i="2" s="1"/>
  <c r="BB93" i="2" s="1"/>
  <c r="BB94" i="2" s="1"/>
  <c r="AU102" i="2"/>
  <c r="AU103" i="2" s="1"/>
  <c r="AU104" i="2" s="1"/>
  <c r="BE108" i="2"/>
  <c r="BF108" i="2" s="1"/>
  <c r="BG107" i="2"/>
  <c r="BH107" i="2" s="1"/>
  <c r="BH24" i="2"/>
  <c r="BH25" i="2" s="1"/>
  <c r="BH26" i="2" s="1"/>
  <c r="BL18" i="2"/>
  <c r="BI19" i="2"/>
  <c r="BI20" i="2" s="1"/>
  <c r="BI21" i="2" s="1"/>
  <c r="BI22" i="2" s="1"/>
  <c r="BI23" i="2" s="1"/>
  <c r="BI24" i="2" s="1"/>
  <c r="BI25" i="2" s="1"/>
  <c r="BI26" i="2" s="1"/>
  <c r="BF25" i="2"/>
  <c r="BF26" i="2" s="1"/>
  <c r="BF27" i="2" s="1"/>
  <c r="BE31" i="2"/>
  <c r="BE32" i="2" s="1"/>
  <c r="BE33" i="2" s="1"/>
  <c r="BE34" i="2" s="1"/>
  <c r="BE35" i="2" s="1"/>
  <c r="BE36" i="2" s="1"/>
  <c r="BE37" i="2" s="1"/>
  <c r="BE38" i="2" s="1"/>
  <c r="BE39" i="2" s="1"/>
  <c r="BE40" i="2" s="1"/>
  <c r="BE41" i="2" s="1"/>
  <c r="BE42" i="2" s="1"/>
  <c r="BE43" i="2" s="1"/>
  <c r="BE44" i="2" s="1"/>
  <c r="BE45" i="2" s="1"/>
  <c r="BE46" i="2" s="1"/>
  <c r="BE47" i="2" s="1"/>
  <c r="BE49" i="2" s="1"/>
  <c r="BE50" i="2" s="1"/>
  <c r="BE51" i="2" s="1"/>
  <c r="BE52" i="2" s="1"/>
  <c r="BE53" i="2" s="1"/>
  <c r="BE54" i="2" s="1"/>
  <c r="BE55" i="2" s="1"/>
  <c r="BE56" i="2" s="1"/>
  <c r="BE57" i="2" s="1"/>
  <c r="BE58" i="2" s="1"/>
  <c r="BE59" i="2" s="1"/>
  <c r="BE60" i="2" s="1"/>
  <c r="BE61" i="2" s="1"/>
  <c r="BE62" i="2" s="1"/>
  <c r="BE63" i="2" s="1"/>
  <c r="BE64" i="2" s="1"/>
  <c r="BE65" i="2" s="1"/>
  <c r="BE66" i="2" s="1"/>
  <c r="BE67" i="2" s="1"/>
  <c r="BE68" i="2" s="1"/>
  <c r="BE69" i="2" s="1"/>
  <c r="BE70" i="2" s="1"/>
  <c r="BE71" i="2" s="1"/>
  <c r="BE72" i="2" s="1"/>
  <c r="BE73" i="2" s="1"/>
  <c r="BE74" i="2" s="1"/>
  <c r="BE75" i="2" s="1"/>
  <c r="BE76" i="2" s="1"/>
  <c r="BE77" i="2" s="1"/>
  <c r="BE78" i="2" s="1"/>
  <c r="BE79" i="2" s="1"/>
  <c r="BE80" i="2" s="1"/>
  <c r="BE81" i="2" s="1"/>
  <c r="BE83" i="2" s="1"/>
  <c r="BE84" i="2" s="1"/>
  <c r="BE85" i="2" s="1"/>
  <c r="BE86" i="2" s="1"/>
  <c r="BE88" i="2" s="1"/>
  <c r="BE89" i="2" s="1"/>
  <c r="AP105" i="2"/>
  <c r="AP106" i="2" s="1"/>
  <c r="AR105" i="2"/>
  <c r="AR106" i="2" s="1"/>
  <c r="BM9" i="2"/>
  <c r="BM10" i="2" s="1"/>
  <c r="L8" i="2"/>
  <c r="AQ105" i="2"/>
  <c r="AQ106" i="2" s="1"/>
  <c r="AB6" i="17"/>
  <c r="S6" i="20"/>
  <c r="AW97" i="2" l="1"/>
  <c r="AW99" i="2" s="1"/>
  <c r="AW100" i="2" s="1"/>
  <c r="AW101" i="2" s="1"/>
  <c r="BC90" i="2"/>
  <c r="BC91" i="2" s="1"/>
  <c r="BC92" i="2" s="1"/>
  <c r="BC93" i="2" s="1"/>
  <c r="BC94" i="2" s="1"/>
  <c r="BA95" i="2"/>
  <c r="BA96" i="2" s="1"/>
  <c r="AV102" i="2"/>
  <c r="AV103" i="2" s="1"/>
  <c r="AV104" i="2" s="1"/>
  <c r="BG108" i="2"/>
  <c r="BI107" i="2"/>
  <c r="BK19" i="2"/>
  <c r="BL19" i="2" s="1"/>
  <c r="BJ20" i="2"/>
  <c r="BJ21" i="2" s="1"/>
  <c r="BJ22" i="2" s="1"/>
  <c r="BJ23" i="2" s="1"/>
  <c r="BJ24" i="2" s="1"/>
  <c r="BF28" i="2"/>
  <c r="BF29" i="2" s="1"/>
  <c r="BF30" i="2" s="1"/>
  <c r="BF31" i="2" s="1"/>
  <c r="BF32" i="2" s="1"/>
  <c r="BF33" i="2" s="1"/>
  <c r="BF34" i="2" s="1"/>
  <c r="BF35" i="2" s="1"/>
  <c r="BF36" i="2" s="1"/>
  <c r="BF37" i="2" s="1"/>
  <c r="BF38" i="2" s="1"/>
  <c r="BF39" i="2" s="1"/>
  <c r="BF40" i="2" s="1"/>
  <c r="BF41" i="2" s="1"/>
  <c r="BF42" i="2" s="1"/>
  <c r="BF43" i="2" s="1"/>
  <c r="BF44" i="2" s="1"/>
  <c r="BF45" i="2" s="1"/>
  <c r="BF46" i="2" s="1"/>
  <c r="BF47" i="2" s="1"/>
  <c r="BF49" i="2" s="1"/>
  <c r="BF50" i="2" s="1"/>
  <c r="BF51" i="2" s="1"/>
  <c r="BF52" i="2" s="1"/>
  <c r="BF53" i="2" s="1"/>
  <c r="BF54" i="2" s="1"/>
  <c r="BF55" i="2" s="1"/>
  <c r="BF56" i="2" s="1"/>
  <c r="BF57" i="2" s="1"/>
  <c r="BF58" i="2" s="1"/>
  <c r="BG27" i="2"/>
  <c r="BH27" i="2" s="1"/>
  <c r="BI27" i="2" s="1"/>
  <c r="BI28" i="2" s="1"/>
  <c r="BI29" i="2" s="1"/>
  <c r="BI30" i="2" s="1"/>
  <c r="BM11" i="2"/>
  <c r="BM12" i="2" s="1"/>
  <c r="BM13" i="2" s="1"/>
  <c r="BM14" i="2" s="1"/>
  <c r="BM15" i="2" s="1"/>
  <c r="BM16" i="2" s="1"/>
  <c r="BM17" i="2" s="1"/>
  <c r="BM18" i="2" s="1"/>
  <c r="BM19" i="2" s="1"/>
  <c r="L10" i="2"/>
  <c r="AS105" i="2"/>
  <c r="AS106" i="2" s="1"/>
  <c r="AT105" i="2"/>
  <c r="AT106" i="2" s="1"/>
  <c r="AC6" i="17"/>
  <c r="U6" i="20"/>
  <c r="AX97" i="2" l="1"/>
  <c r="AX99" i="2" s="1"/>
  <c r="AX100" i="2" s="1"/>
  <c r="AX101" i="2" s="1"/>
  <c r="BD90" i="2"/>
  <c r="BD91" i="2" s="1"/>
  <c r="BD92" i="2" s="1"/>
  <c r="BD93" i="2" s="1"/>
  <c r="BD94" i="2" s="1"/>
  <c r="BB95" i="2"/>
  <c r="BB96" i="2" s="1"/>
  <c r="BF59" i="2"/>
  <c r="BF60" i="2" s="1"/>
  <c r="BF61" i="2" s="1"/>
  <c r="BF62" i="2" s="1"/>
  <c r="BF63" i="2" s="1"/>
  <c r="BF64" i="2" s="1"/>
  <c r="BF65" i="2" s="1"/>
  <c r="BF66" i="2" s="1"/>
  <c r="BF67" i="2" s="1"/>
  <c r="BF68" i="2" s="1"/>
  <c r="BF69" i="2" s="1"/>
  <c r="BF70" i="2" s="1"/>
  <c r="BF71" i="2" s="1"/>
  <c r="BF72" i="2" s="1"/>
  <c r="BF73" i="2" s="1"/>
  <c r="BF74" i="2" s="1"/>
  <c r="BF75" i="2" s="1"/>
  <c r="BF76" i="2" s="1"/>
  <c r="BF77" i="2" s="1"/>
  <c r="BF78" i="2" s="1"/>
  <c r="BF79" i="2" s="1"/>
  <c r="BF80" i="2" s="1"/>
  <c r="BF81" i="2" s="1"/>
  <c r="BF83" i="2" s="1"/>
  <c r="BF84" i="2" s="1"/>
  <c r="BF85" i="2" s="1"/>
  <c r="BF86" i="2" s="1"/>
  <c r="BF88" i="2" s="1"/>
  <c r="BF89" i="2" s="1"/>
  <c r="AW102" i="2"/>
  <c r="AW103" i="2" s="1"/>
  <c r="AW104" i="2" s="1"/>
  <c r="BH108" i="2"/>
  <c r="BI108" i="2" s="1"/>
  <c r="BJ107" i="2"/>
  <c r="BK107" i="2" s="1"/>
  <c r="BK20" i="2"/>
  <c r="BK21" i="2" s="1"/>
  <c r="BK22" i="2" s="1"/>
  <c r="BK23" i="2" s="1"/>
  <c r="BK24" i="2" s="1"/>
  <c r="BK25" i="2" s="1"/>
  <c r="BK26" i="2" s="1"/>
  <c r="BG28" i="2"/>
  <c r="BG29" i="2" s="1"/>
  <c r="BG30" i="2" s="1"/>
  <c r="BG31" i="2" s="1"/>
  <c r="BG32" i="2" s="1"/>
  <c r="BG33" i="2" s="1"/>
  <c r="BG34" i="2" s="1"/>
  <c r="BG35" i="2" s="1"/>
  <c r="BG36" i="2" s="1"/>
  <c r="BG37" i="2" s="1"/>
  <c r="BG38" i="2" s="1"/>
  <c r="BG39" i="2" s="1"/>
  <c r="BG40" i="2" s="1"/>
  <c r="BG41" i="2" s="1"/>
  <c r="BG42" i="2" s="1"/>
  <c r="BG43" i="2" s="1"/>
  <c r="BG44" i="2" s="1"/>
  <c r="BG45" i="2" s="1"/>
  <c r="BG46" i="2" s="1"/>
  <c r="BG47" i="2" s="1"/>
  <c r="BG49" i="2" s="1"/>
  <c r="BG50" i="2" s="1"/>
  <c r="BG51" i="2" s="1"/>
  <c r="BG52" i="2" s="1"/>
  <c r="BG53" i="2" s="1"/>
  <c r="BG54" i="2" s="1"/>
  <c r="BG55" i="2" s="1"/>
  <c r="BG56" i="2" s="1"/>
  <c r="BG57" i="2" s="1"/>
  <c r="BG58" i="2" s="1"/>
  <c r="BG59" i="2" s="1"/>
  <c r="BG60" i="2" s="1"/>
  <c r="BG61" i="2" s="1"/>
  <c r="BG62" i="2" s="1"/>
  <c r="BG63" i="2" s="1"/>
  <c r="BG64" i="2" s="1"/>
  <c r="BG65" i="2" s="1"/>
  <c r="BJ25" i="2"/>
  <c r="BJ26" i="2" s="1"/>
  <c r="BJ27" i="2" s="1"/>
  <c r="BJ28" i="2" s="1"/>
  <c r="BJ29" i="2" s="1"/>
  <c r="BJ30" i="2" s="1"/>
  <c r="AU105" i="2"/>
  <c r="AU106" i="2" s="1"/>
  <c r="AD6" i="17"/>
  <c r="V6" i="20"/>
  <c r="AY97" i="2" l="1"/>
  <c r="AY99" i="2" s="1"/>
  <c r="AY100" i="2" s="1"/>
  <c r="AY101" i="2" s="1"/>
  <c r="BE90" i="2"/>
  <c r="BE91" i="2" s="1"/>
  <c r="BE92" i="2" s="1"/>
  <c r="BE93" i="2" s="1"/>
  <c r="BE94" i="2" s="1"/>
  <c r="BC95" i="2"/>
  <c r="BC96" i="2" s="1"/>
  <c r="BG66" i="2"/>
  <c r="BG67" i="2" s="1"/>
  <c r="BG68" i="2" s="1"/>
  <c r="BG69" i="2" s="1"/>
  <c r="BG70" i="2" s="1"/>
  <c r="BG71" i="2" s="1"/>
  <c r="BG72" i="2" s="1"/>
  <c r="BG73" i="2" s="1"/>
  <c r="BG74" i="2" s="1"/>
  <c r="BG75" i="2" s="1"/>
  <c r="BG76" i="2" s="1"/>
  <c r="BG77" i="2" s="1"/>
  <c r="BG78" i="2" s="1"/>
  <c r="BG79" i="2" s="1"/>
  <c r="BG80" i="2" s="1"/>
  <c r="BG81" i="2" s="1"/>
  <c r="BG83" i="2" s="1"/>
  <c r="BG84" i="2" s="1"/>
  <c r="BG85" i="2" s="1"/>
  <c r="BG86" i="2" s="1"/>
  <c r="BG88" i="2" s="1"/>
  <c r="BG89" i="2" s="1"/>
  <c r="AX102" i="2"/>
  <c r="AX103" i="2" s="1"/>
  <c r="AX104" i="2" s="1"/>
  <c r="BJ108" i="2"/>
  <c r="BL107" i="2"/>
  <c r="BM107" i="2" s="1"/>
  <c r="L107" i="2" s="1"/>
  <c r="BL20" i="2"/>
  <c r="BL21" i="2" s="1"/>
  <c r="BL22" i="2" s="1"/>
  <c r="BL23" i="2" s="1"/>
  <c r="BL24" i="2" s="1"/>
  <c r="BL25" i="2" s="1"/>
  <c r="BL26" i="2" s="1"/>
  <c r="BL27" i="2" s="1"/>
  <c r="BH28" i="2"/>
  <c r="BH29" i="2" s="1"/>
  <c r="BH30" i="2" s="1"/>
  <c r="BH31" i="2" s="1"/>
  <c r="BK27" i="2"/>
  <c r="AV105" i="2"/>
  <c r="AV106" i="2" s="1"/>
  <c r="AW105" i="2"/>
  <c r="AW106" i="2" s="1"/>
  <c r="AE6" i="17"/>
  <c r="W6" i="20"/>
  <c r="L11" i="2"/>
  <c r="AZ97" i="2" l="1"/>
  <c r="AZ99" i="2" s="1"/>
  <c r="AZ100" i="2" s="1"/>
  <c r="AZ101" i="2" s="1"/>
  <c r="BF90" i="2"/>
  <c r="BF91" i="2" s="1"/>
  <c r="BF92" i="2" s="1"/>
  <c r="BF93" i="2" s="1"/>
  <c r="BF94" i="2" s="1"/>
  <c r="BD95" i="2"/>
  <c r="AY102" i="2"/>
  <c r="AY103" i="2" s="1"/>
  <c r="AY104" i="2" s="1"/>
  <c r="BK108" i="2"/>
  <c r="BK28" i="2"/>
  <c r="BK29" i="2" s="1"/>
  <c r="BK30" i="2" s="1"/>
  <c r="BM20" i="2"/>
  <c r="BM21" i="2" s="1"/>
  <c r="BM22" i="2" s="1"/>
  <c r="BM23" i="2" s="1"/>
  <c r="BM24" i="2" s="1"/>
  <c r="BM25" i="2" s="1"/>
  <c r="BM26" i="2" s="1"/>
  <c r="BM27" i="2" s="1"/>
  <c r="BM28" i="2" s="1"/>
  <c r="BM29" i="2" s="1"/>
  <c r="BM30" i="2" s="1"/>
  <c r="BH32" i="2"/>
  <c r="BH33" i="2" s="1"/>
  <c r="BH34" i="2" s="1"/>
  <c r="BH35" i="2" s="1"/>
  <c r="BH36" i="2" s="1"/>
  <c r="BH37" i="2" s="1"/>
  <c r="BH38" i="2" s="1"/>
  <c r="BH39" i="2" s="1"/>
  <c r="BH40" i="2" s="1"/>
  <c r="BH41" i="2" s="1"/>
  <c r="BH42" i="2" s="1"/>
  <c r="BH43" i="2" s="1"/>
  <c r="BH44" i="2" s="1"/>
  <c r="BH45" i="2" s="1"/>
  <c r="BH46" i="2" s="1"/>
  <c r="BH47" i="2" s="1"/>
  <c r="BH49" i="2" s="1"/>
  <c r="BH50" i="2" s="1"/>
  <c r="BH51" i="2" s="1"/>
  <c r="BH52" i="2" s="1"/>
  <c r="BH53" i="2" s="1"/>
  <c r="BH54" i="2" s="1"/>
  <c r="BH55" i="2" s="1"/>
  <c r="BH56" i="2" s="1"/>
  <c r="BH57" i="2" s="1"/>
  <c r="BH58" i="2" s="1"/>
  <c r="BH59" i="2" s="1"/>
  <c r="BH60" i="2" s="1"/>
  <c r="BH61" i="2" s="1"/>
  <c r="BH62" i="2" s="1"/>
  <c r="BH63" i="2" s="1"/>
  <c r="BH64" i="2" s="1"/>
  <c r="BH65" i="2" s="1"/>
  <c r="BH66" i="2" s="1"/>
  <c r="BI31" i="2"/>
  <c r="BI32" i="2" s="1"/>
  <c r="AX105" i="2"/>
  <c r="AX106" i="2" s="1"/>
  <c r="AF6" i="17"/>
  <c r="X6" i="20"/>
  <c r="BA97" i="2" l="1"/>
  <c r="BA99" i="2" s="1"/>
  <c r="BA100" i="2" s="1"/>
  <c r="BA101" i="2" s="1"/>
  <c r="BG90" i="2"/>
  <c r="BG91" i="2" s="1"/>
  <c r="BG92" i="2" s="1"/>
  <c r="BG93" i="2" s="1"/>
  <c r="BG94" i="2" s="1"/>
  <c r="BD96" i="2"/>
  <c r="BE95" i="2"/>
  <c r="BH67" i="2"/>
  <c r="BH68" i="2" s="1"/>
  <c r="BH69" i="2" s="1"/>
  <c r="BH70" i="2" s="1"/>
  <c r="BH71" i="2" s="1"/>
  <c r="BH72" i="2" s="1"/>
  <c r="BH73" i="2" s="1"/>
  <c r="BH74" i="2" s="1"/>
  <c r="BH75" i="2" s="1"/>
  <c r="BH76" i="2" s="1"/>
  <c r="BH77" i="2" s="1"/>
  <c r="BH78" i="2" s="1"/>
  <c r="BH79" i="2" s="1"/>
  <c r="BH80" i="2" s="1"/>
  <c r="BH81" i="2" s="1"/>
  <c r="BH83" i="2" s="1"/>
  <c r="BH84" i="2" s="1"/>
  <c r="BH85" i="2" s="1"/>
  <c r="BH86" i="2" s="1"/>
  <c r="BH88" i="2" s="1"/>
  <c r="BH89" i="2" s="1"/>
  <c r="BH90" i="2" s="1"/>
  <c r="BH91" i="2" s="1"/>
  <c r="BH92" i="2" s="1"/>
  <c r="BH93" i="2" s="1"/>
  <c r="BH94" i="2" s="1"/>
  <c r="AZ102" i="2"/>
  <c r="AZ103" i="2" s="1"/>
  <c r="AZ104" i="2" s="1"/>
  <c r="BL108" i="2"/>
  <c r="BM108" i="2" s="1"/>
  <c r="L108" i="2" s="1"/>
  <c r="BL28" i="2"/>
  <c r="BL29" i="2" s="1"/>
  <c r="BL30" i="2" s="1"/>
  <c r="BI33" i="2"/>
  <c r="BI34" i="2" s="1"/>
  <c r="BI35" i="2" s="1"/>
  <c r="BI36" i="2" s="1"/>
  <c r="BI37" i="2" s="1"/>
  <c r="BI38" i="2" s="1"/>
  <c r="BI39" i="2" s="1"/>
  <c r="BI40" i="2" s="1"/>
  <c r="BI41" i="2" s="1"/>
  <c r="BI42" i="2" s="1"/>
  <c r="BI43" i="2" s="1"/>
  <c r="BI44" i="2" s="1"/>
  <c r="BI45" i="2" s="1"/>
  <c r="BI46" i="2" s="1"/>
  <c r="BI47" i="2" s="1"/>
  <c r="BI49" i="2" s="1"/>
  <c r="BI50" i="2" s="1"/>
  <c r="BI51" i="2" s="1"/>
  <c r="BI52" i="2" s="1"/>
  <c r="BI53" i="2" s="1"/>
  <c r="BI54" i="2" s="1"/>
  <c r="BI55" i="2" s="1"/>
  <c r="BI56" i="2" s="1"/>
  <c r="BI57" i="2" s="1"/>
  <c r="BI58" i="2" s="1"/>
  <c r="BI59" i="2" s="1"/>
  <c r="BI60" i="2" s="1"/>
  <c r="BI61" i="2" s="1"/>
  <c r="BI62" i="2" s="1"/>
  <c r="BI63" i="2" s="1"/>
  <c r="BI64" i="2" s="1"/>
  <c r="BI65" i="2" s="1"/>
  <c r="BI66" i="2" s="1"/>
  <c r="BI67" i="2" s="1"/>
  <c r="BI68" i="2" s="1"/>
  <c r="BJ31" i="2"/>
  <c r="BJ32" i="2" s="1"/>
  <c r="AY105" i="2"/>
  <c r="AY106" i="2" s="1"/>
  <c r="AG6" i="17"/>
  <c r="Y6" i="20"/>
  <c r="BI69" i="2" l="1"/>
  <c r="BI70" i="2" s="1"/>
  <c r="BI71" i="2" s="1"/>
  <c r="BI72" i="2" s="1"/>
  <c r="BI73" i="2" s="1"/>
  <c r="BI74" i="2" s="1"/>
  <c r="BI75" i="2" s="1"/>
  <c r="BI76" i="2" s="1"/>
  <c r="BI77" i="2" s="1"/>
  <c r="BI78" i="2" s="1"/>
  <c r="BI79" i="2" s="1"/>
  <c r="BI80" i="2" s="1"/>
  <c r="BI81" i="2" s="1"/>
  <c r="BI83" i="2" s="1"/>
  <c r="BI84" i="2" s="1"/>
  <c r="BI85" i="2" s="1"/>
  <c r="BI86" i="2" s="1"/>
  <c r="BI88" i="2" s="1"/>
  <c r="BI89" i="2" s="1"/>
  <c r="BI90" i="2" s="1"/>
  <c r="BI91" i="2" s="1"/>
  <c r="BI92" i="2" s="1"/>
  <c r="BI93" i="2" s="1"/>
  <c r="BI94" i="2" s="1"/>
  <c r="BB97" i="2"/>
  <c r="BB99" i="2" s="1"/>
  <c r="BB100" i="2" s="1"/>
  <c r="BB101" i="2" s="1"/>
  <c r="BE96" i="2"/>
  <c r="BF95" i="2"/>
  <c r="BA102" i="2"/>
  <c r="BA103" i="2" s="1"/>
  <c r="BA104" i="2" s="1"/>
  <c r="BA105" i="2" s="1"/>
  <c r="BA106" i="2" s="1"/>
  <c r="BJ33" i="2"/>
  <c r="BJ34" i="2" s="1"/>
  <c r="BJ35" i="2" s="1"/>
  <c r="BJ36" i="2" s="1"/>
  <c r="BJ37" i="2" s="1"/>
  <c r="BJ38" i="2" s="1"/>
  <c r="BJ39" i="2" s="1"/>
  <c r="BJ40" i="2" s="1"/>
  <c r="BJ41" i="2" s="1"/>
  <c r="BJ42" i="2" s="1"/>
  <c r="BJ43" i="2" s="1"/>
  <c r="BJ44" i="2" s="1"/>
  <c r="BJ45" i="2" s="1"/>
  <c r="BJ46" i="2" s="1"/>
  <c r="BJ47" i="2" s="1"/>
  <c r="BJ49" i="2" s="1"/>
  <c r="BJ50" i="2" s="1"/>
  <c r="BJ51" i="2" s="1"/>
  <c r="BJ52" i="2" s="1"/>
  <c r="BJ53" i="2" s="1"/>
  <c r="BJ54" i="2" s="1"/>
  <c r="BJ55" i="2" s="1"/>
  <c r="BJ56" i="2" s="1"/>
  <c r="BJ57" i="2" s="1"/>
  <c r="BJ58" i="2" s="1"/>
  <c r="BJ59" i="2" s="1"/>
  <c r="BJ60" i="2" s="1"/>
  <c r="BJ61" i="2" s="1"/>
  <c r="BJ62" i="2" s="1"/>
  <c r="BJ63" i="2" s="1"/>
  <c r="BJ64" i="2" s="1"/>
  <c r="BJ65" i="2" s="1"/>
  <c r="BJ66" i="2" s="1"/>
  <c r="BJ67" i="2" s="1"/>
  <c r="BJ68" i="2" s="1"/>
  <c r="BJ69" i="2" s="1"/>
  <c r="BK31" i="2"/>
  <c r="BK32" i="2" s="1"/>
  <c r="AZ105" i="2"/>
  <c r="AZ106" i="2" s="1"/>
  <c r="AH6" i="17"/>
  <c r="Z6" i="20"/>
  <c r="BJ70" i="2" l="1"/>
  <c r="BJ71" i="2" s="1"/>
  <c r="BJ72" i="2" s="1"/>
  <c r="BJ73" i="2" s="1"/>
  <c r="BJ74" i="2" s="1"/>
  <c r="BJ75" i="2" s="1"/>
  <c r="BJ76" i="2" s="1"/>
  <c r="BJ77" i="2" s="1"/>
  <c r="BJ78" i="2" s="1"/>
  <c r="BJ79" i="2" s="1"/>
  <c r="BJ80" i="2" s="1"/>
  <c r="BJ81" i="2" s="1"/>
  <c r="BJ83" i="2" s="1"/>
  <c r="BJ84" i="2" s="1"/>
  <c r="BJ85" i="2" s="1"/>
  <c r="BJ86" i="2" s="1"/>
  <c r="BJ88" i="2" s="1"/>
  <c r="BJ89" i="2" s="1"/>
  <c r="BJ90" i="2" s="1"/>
  <c r="BJ91" i="2" s="1"/>
  <c r="BJ92" i="2" s="1"/>
  <c r="BJ93" i="2" s="1"/>
  <c r="BJ94" i="2" s="1"/>
  <c r="BJ95" i="2" s="1"/>
  <c r="BC97" i="2"/>
  <c r="BC99" i="2" s="1"/>
  <c r="BC100" i="2" s="1"/>
  <c r="BC101" i="2" s="1"/>
  <c r="BK33" i="2"/>
  <c r="BK34" i="2" s="1"/>
  <c r="BK35" i="2" s="1"/>
  <c r="BK36" i="2" s="1"/>
  <c r="BK37" i="2" s="1"/>
  <c r="BK38" i="2" s="1"/>
  <c r="BK39" i="2" s="1"/>
  <c r="BK40" i="2" s="1"/>
  <c r="BK41" i="2" s="1"/>
  <c r="BK42" i="2" s="1"/>
  <c r="BK43" i="2" s="1"/>
  <c r="BK44" i="2" s="1"/>
  <c r="BK45" i="2" s="1"/>
  <c r="BK46" i="2" s="1"/>
  <c r="BK47" i="2" s="1"/>
  <c r="BK49" i="2" s="1"/>
  <c r="BK50" i="2" s="1"/>
  <c r="BK51" i="2" s="1"/>
  <c r="BK52" i="2" s="1"/>
  <c r="BK53" i="2" s="1"/>
  <c r="BK54" i="2" s="1"/>
  <c r="BK55" i="2" s="1"/>
  <c r="BK56" i="2" s="1"/>
  <c r="BK57" i="2" s="1"/>
  <c r="BK58" i="2" s="1"/>
  <c r="BK59" i="2" s="1"/>
  <c r="BK60" i="2" s="1"/>
  <c r="BK61" i="2" s="1"/>
  <c r="BK62" i="2" s="1"/>
  <c r="BK63" i="2" s="1"/>
  <c r="BK64" i="2" s="1"/>
  <c r="BK65" i="2" s="1"/>
  <c r="BK66" i="2" s="1"/>
  <c r="BK67" i="2" s="1"/>
  <c r="BK68" i="2" s="1"/>
  <c r="BK69" i="2" s="1"/>
  <c r="BF96" i="2"/>
  <c r="BG95" i="2"/>
  <c r="BB102" i="2"/>
  <c r="BB103" i="2" s="1"/>
  <c r="BB104" i="2" s="1"/>
  <c r="BB105" i="2" s="1"/>
  <c r="BB106" i="2" s="1"/>
  <c r="BL31" i="2"/>
  <c r="BL32" i="2" s="1"/>
  <c r="AI6" i="17"/>
  <c r="AA6" i="20"/>
  <c r="BK70" i="2" l="1"/>
  <c r="BK71" i="2" s="1"/>
  <c r="BK72" i="2" s="1"/>
  <c r="BK73" i="2" s="1"/>
  <c r="BK74" i="2" s="1"/>
  <c r="BK75" i="2" s="1"/>
  <c r="BK76" i="2" s="1"/>
  <c r="BK77" i="2" s="1"/>
  <c r="BK78" i="2" s="1"/>
  <c r="BK79" i="2" s="1"/>
  <c r="BK80" i="2" s="1"/>
  <c r="BK81" i="2" s="1"/>
  <c r="BK83" i="2" s="1"/>
  <c r="BK84" i="2" s="1"/>
  <c r="BK85" i="2" s="1"/>
  <c r="BK86" i="2" s="1"/>
  <c r="BK88" i="2" s="1"/>
  <c r="BK89" i="2" s="1"/>
  <c r="BK90" i="2" s="1"/>
  <c r="BK91" i="2" s="1"/>
  <c r="BK92" i="2" s="1"/>
  <c r="BK93" i="2" s="1"/>
  <c r="BK94" i="2" s="1"/>
  <c r="BK95" i="2" s="1"/>
  <c r="BD97" i="2"/>
  <c r="BD99" i="2" s="1"/>
  <c r="BD100" i="2" s="1"/>
  <c r="BD101" i="2" s="1"/>
  <c r="BL33" i="2"/>
  <c r="BL34" i="2" s="1"/>
  <c r="BL35" i="2" s="1"/>
  <c r="BL36" i="2" s="1"/>
  <c r="BL37" i="2" s="1"/>
  <c r="BL38" i="2" s="1"/>
  <c r="BL39" i="2" s="1"/>
  <c r="BL40" i="2" s="1"/>
  <c r="BL41" i="2" s="1"/>
  <c r="BL42" i="2" s="1"/>
  <c r="BL43" i="2" s="1"/>
  <c r="BL44" i="2" s="1"/>
  <c r="BL45" i="2" s="1"/>
  <c r="BL46" i="2" s="1"/>
  <c r="BL47" i="2" s="1"/>
  <c r="BL49" i="2" s="1"/>
  <c r="BL50" i="2" s="1"/>
  <c r="BL51" i="2" s="1"/>
  <c r="BL52" i="2" s="1"/>
  <c r="BL53" i="2" s="1"/>
  <c r="BL54" i="2" s="1"/>
  <c r="BL55" i="2" s="1"/>
  <c r="BL56" i="2" s="1"/>
  <c r="BL57" i="2" s="1"/>
  <c r="BL58" i="2" s="1"/>
  <c r="BL59" i="2" s="1"/>
  <c r="BL60" i="2" s="1"/>
  <c r="BL61" i="2" s="1"/>
  <c r="BL62" i="2" s="1"/>
  <c r="BL63" i="2" s="1"/>
  <c r="BL64" i="2" s="1"/>
  <c r="BL65" i="2" s="1"/>
  <c r="BL66" i="2" s="1"/>
  <c r="BL67" i="2" s="1"/>
  <c r="BL68" i="2" s="1"/>
  <c r="BL69" i="2" s="1"/>
  <c r="BG96" i="2"/>
  <c r="BH95" i="2"/>
  <c r="BC102" i="2"/>
  <c r="BC103" i="2" s="1"/>
  <c r="BC104" i="2" s="1"/>
  <c r="BC105" i="2" s="1"/>
  <c r="BC106" i="2" s="1"/>
  <c r="BM31" i="2"/>
  <c r="BM32" i="2" s="1"/>
  <c r="AJ6" i="17"/>
  <c r="AC6" i="20"/>
  <c r="AB6" i="20"/>
  <c r="BL70" i="2" l="1"/>
  <c r="BL71" i="2" s="1"/>
  <c r="BL72" i="2" s="1"/>
  <c r="BL73" i="2" s="1"/>
  <c r="BL74" i="2" s="1"/>
  <c r="BL75" i="2" s="1"/>
  <c r="BL76" i="2" s="1"/>
  <c r="BL77" i="2" s="1"/>
  <c r="BL78" i="2" s="1"/>
  <c r="BL79" i="2" s="1"/>
  <c r="BL80" i="2" s="1"/>
  <c r="BL81" i="2" s="1"/>
  <c r="BL83" i="2" s="1"/>
  <c r="BL84" i="2" s="1"/>
  <c r="BL85" i="2" s="1"/>
  <c r="BL86" i="2" s="1"/>
  <c r="BL88" i="2" s="1"/>
  <c r="BL89" i="2" s="1"/>
  <c r="BL90" i="2" s="1"/>
  <c r="BL91" i="2" s="1"/>
  <c r="BL92" i="2" s="1"/>
  <c r="BL93" i="2" s="1"/>
  <c r="BL94" i="2" s="1"/>
  <c r="BL95" i="2" s="1"/>
  <c r="BE97" i="2"/>
  <c r="BE99" i="2" s="1"/>
  <c r="BE100" i="2" s="1"/>
  <c r="BE101" i="2" s="1"/>
  <c r="BM33" i="2"/>
  <c r="BM34" i="2" s="1"/>
  <c r="BM35" i="2" s="1"/>
  <c r="BM36" i="2" s="1"/>
  <c r="BM37" i="2" s="1"/>
  <c r="BM38" i="2" s="1"/>
  <c r="BM39" i="2" s="1"/>
  <c r="BM40" i="2" s="1"/>
  <c r="BM41" i="2" s="1"/>
  <c r="BM42" i="2" s="1"/>
  <c r="BM43" i="2" s="1"/>
  <c r="BM44" i="2" s="1"/>
  <c r="BM45" i="2" s="1"/>
  <c r="BM46" i="2" s="1"/>
  <c r="BM47" i="2" s="1"/>
  <c r="BM49" i="2" s="1"/>
  <c r="BM50" i="2" s="1"/>
  <c r="BM51" i="2" s="1"/>
  <c r="BM52" i="2" s="1"/>
  <c r="BM53" i="2" s="1"/>
  <c r="BM54" i="2" s="1"/>
  <c r="BM55" i="2" s="1"/>
  <c r="BM56" i="2" s="1"/>
  <c r="BM57" i="2" s="1"/>
  <c r="BM58" i="2" s="1"/>
  <c r="BM59" i="2" s="1"/>
  <c r="BM60" i="2" s="1"/>
  <c r="BM61" i="2" s="1"/>
  <c r="BM62" i="2" s="1"/>
  <c r="BM63" i="2" s="1"/>
  <c r="BM64" i="2" s="1"/>
  <c r="BM65" i="2" s="1"/>
  <c r="BM66" i="2" s="1"/>
  <c r="BM67" i="2" s="1"/>
  <c r="BM68" i="2" s="1"/>
  <c r="BM69" i="2" s="1"/>
  <c r="BH96" i="2"/>
  <c r="BI95" i="2"/>
  <c r="BI96" i="2" s="1"/>
  <c r="BJ96" i="2" s="1"/>
  <c r="BD102" i="2"/>
  <c r="BD103" i="2" s="1"/>
  <c r="BD104" i="2" s="1"/>
  <c r="BD105" i="2" s="1"/>
  <c r="BD106" i="2" s="1"/>
  <c r="AK6" i="17"/>
  <c r="AE6" i="20"/>
  <c r="AD6" i="20"/>
  <c r="BM70" i="2" l="1"/>
  <c r="BM71" i="2" s="1"/>
  <c r="BM72" i="2" s="1"/>
  <c r="BM73" i="2" s="1"/>
  <c r="BM74" i="2" s="1"/>
  <c r="BM75" i="2" s="1"/>
  <c r="BM76" i="2" s="1"/>
  <c r="BM77" i="2" s="1"/>
  <c r="BM78" i="2" s="1"/>
  <c r="BM79" i="2" s="1"/>
  <c r="BM80" i="2" s="1"/>
  <c r="BM81" i="2" s="1"/>
  <c r="BM83" i="2" s="1"/>
  <c r="BM84" i="2" s="1"/>
  <c r="BM85" i="2" s="1"/>
  <c r="BM86" i="2" s="1"/>
  <c r="BM88" i="2" s="1"/>
  <c r="BM89" i="2" s="1"/>
  <c r="BM90" i="2" s="1"/>
  <c r="BM91" i="2" s="1"/>
  <c r="BM92" i="2" s="1"/>
  <c r="BM93" i="2" s="1"/>
  <c r="BM94" i="2" s="1"/>
  <c r="BM95" i="2" s="1"/>
  <c r="BF97" i="2"/>
  <c r="BF99" i="2" s="1"/>
  <c r="BF100" i="2" s="1"/>
  <c r="BF101" i="2" s="1"/>
  <c r="BK96" i="2"/>
  <c r="BL96" i="2" s="1"/>
  <c r="BE102" i="2"/>
  <c r="BE103" i="2" s="1"/>
  <c r="BE104" i="2" s="1"/>
  <c r="BE105" i="2" s="1"/>
  <c r="BE106" i="2" s="1"/>
  <c r="AL6" i="17"/>
  <c r="BG97" i="2" l="1"/>
  <c r="BG99" i="2" s="1"/>
  <c r="BG100" i="2" s="1"/>
  <c r="BG101" i="2" s="1"/>
  <c r="BM96" i="2"/>
  <c r="BF102" i="2"/>
  <c r="BF103" i="2" s="1"/>
  <c r="BF104" i="2" s="1"/>
  <c r="BF105" i="2" s="1"/>
  <c r="BF106" i="2" s="1"/>
  <c r="AM6" i="17"/>
  <c r="AG6" i="20"/>
  <c r="AF6" i="20"/>
  <c r="BH97" i="2" l="1"/>
  <c r="BH99" i="2" s="1"/>
  <c r="BH100" i="2" s="1"/>
  <c r="BH101" i="2" s="1"/>
  <c r="BG102" i="2"/>
  <c r="BG103" i="2" s="1"/>
  <c r="BG104" i="2" s="1"/>
  <c r="BG105" i="2" s="1"/>
  <c r="BG106" i="2" s="1"/>
  <c r="AN6" i="17"/>
  <c r="AH6" i="20"/>
  <c r="BI97" i="2" l="1"/>
  <c r="BI99" i="2" s="1"/>
  <c r="BI100" i="2" s="1"/>
  <c r="BI101" i="2" s="1"/>
  <c r="BH102" i="2"/>
  <c r="BH103" i="2" s="1"/>
  <c r="BH104" i="2" s="1"/>
  <c r="BH105" i="2" s="1"/>
  <c r="BH106" i="2" s="1"/>
  <c r="AO6" i="17"/>
  <c r="AI6" i="20"/>
  <c r="BJ97" i="2" l="1"/>
  <c r="BJ99" i="2" s="1"/>
  <c r="BJ100" i="2" s="1"/>
  <c r="BJ101" i="2" s="1"/>
  <c r="BI102" i="2"/>
  <c r="BI103" i="2" s="1"/>
  <c r="BI104" i="2" s="1"/>
  <c r="BI105" i="2" s="1"/>
  <c r="BI106" i="2" s="1"/>
  <c r="AP6" i="17"/>
  <c r="L12" i="2"/>
  <c r="AJ6" i="20"/>
  <c r="BK97" i="2" l="1"/>
  <c r="BK99" i="2" s="1"/>
  <c r="BK100" i="2" s="1"/>
  <c r="BK101" i="2" s="1"/>
  <c r="BJ102" i="2"/>
  <c r="BJ103" i="2" s="1"/>
  <c r="BJ104" i="2" s="1"/>
  <c r="BJ105" i="2" s="1"/>
  <c r="BJ106" i="2" s="1"/>
  <c r="AQ6" i="17"/>
  <c r="AK6" i="20"/>
  <c r="BL97" i="2" l="1"/>
  <c r="BL99" i="2" s="1"/>
  <c r="BL100" i="2" s="1"/>
  <c r="BL101" i="2" s="1"/>
  <c r="BK102" i="2"/>
  <c r="BK103" i="2" s="1"/>
  <c r="BK104" i="2" s="1"/>
  <c r="BK105" i="2" s="1"/>
  <c r="BK106" i="2" s="1"/>
  <c r="AR6" i="17"/>
  <c r="AM6" i="20"/>
  <c r="AL6" i="20"/>
  <c r="BM97" i="2" l="1"/>
  <c r="BM99" i="2" s="1"/>
  <c r="BM100" i="2" s="1"/>
  <c r="BM101" i="2" s="1"/>
  <c r="BL102" i="2"/>
  <c r="BL103" i="2" s="1"/>
  <c r="BL104" i="2" s="1"/>
  <c r="BL105" i="2" s="1"/>
  <c r="BL106" i="2" s="1"/>
  <c r="L13" i="2"/>
  <c r="AT6" i="17"/>
  <c r="AO6" i="20"/>
  <c r="L15" i="2"/>
  <c r="BM102" i="2" l="1"/>
  <c r="BM103" i="2" s="1"/>
  <c r="BM104" i="2" s="1"/>
  <c r="BM105" i="2" s="1"/>
  <c r="BM106" i="2" s="1"/>
  <c r="AU6" i="17"/>
  <c r="AS6" i="17"/>
  <c r="AN6" i="20"/>
  <c r="AV6" i="17" l="1"/>
  <c r="AP6" i="20"/>
  <c r="L16" i="2" l="1"/>
  <c r="AX6" i="17"/>
  <c r="AW6" i="17"/>
  <c r="AQ6" i="20"/>
  <c r="AY6" i="17"/>
  <c r="AR6" i="20" l="1"/>
  <c r="AZ6" i="17"/>
  <c r="L17" i="2" l="1"/>
  <c r="AS6" i="20"/>
  <c r="BA6" i="17"/>
  <c r="L18" i="2" l="1"/>
  <c r="AT6" i="20"/>
  <c r="BB6" i="17"/>
  <c r="L25" i="2" l="1"/>
  <c r="AU6" i="20"/>
  <c r="BC6" i="17"/>
  <c r="AW6" i="20" l="1"/>
  <c r="AV6" i="20"/>
  <c r="BD6" i="17"/>
  <c r="AX6" i="20" l="1"/>
  <c r="BE6" i="17"/>
  <c r="L19" i="2" l="1"/>
  <c r="AY6" i="20"/>
  <c r="AZ6" i="20"/>
  <c r="BF6" i="17" l="1"/>
  <c r="L20" i="2"/>
  <c r="BA6" i="20"/>
  <c r="BG6" i="17"/>
  <c r="G6" i="17" l="1"/>
  <c r="L21" i="2"/>
  <c r="BB6" i="20"/>
  <c r="L22" i="2" l="1"/>
  <c r="BH6" i="17"/>
  <c r="L26" i="2"/>
  <c r="BC6" i="20"/>
  <c r="L23" i="2" l="1"/>
  <c r="L24" i="2"/>
  <c r="BD6" i="20"/>
  <c r="BE6" i="20" l="1"/>
  <c r="L27" i="2" l="1"/>
  <c r="L28" i="2"/>
  <c r="L29" i="2"/>
  <c r="BF6" i="20"/>
  <c r="F6" i="20" s="1"/>
  <c r="L30" i="2" l="1"/>
  <c r="L31" i="2" l="1"/>
  <c r="L32" i="2" l="1"/>
  <c r="L33" i="2" l="1"/>
  <c r="L34" i="2" l="1"/>
  <c r="L35" i="2" l="1"/>
  <c r="BG6" i="20" l="1"/>
  <c r="L37" i="2" l="1"/>
  <c r="L36" i="2"/>
  <c r="L38" i="2" l="1"/>
  <c r="L39" i="2" l="1"/>
  <c r="L40" i="2" l="1"/>
  <c r="L41" i="2" l="1"/>
  <c r="L42" i="2" l="1"/>
  <c r="L43" i="2" l="1"/>
  <c r="L44" i="2" l="1"/>
  <c r="L45" i="2" l="1"/>
  <c r="L46" i="2" l="1"/>
  <c r="L48" i="2"/>
  <c r="L47" i="2" l="1"/>
  <c r="L49" i="2" l="1"/>
  <c r="L50" i="2" l="1"/>
  <c r="L51" i="2" l="1"/>
  <c r="L52" i="2" l="1"/>
  <c r="L53" i="2" l="1"/>
  <c r="L54" i="2" l="1"/>
  <c r="L55" i="2" l="1"/>
  <c r="L56" i="2" l="1"/>
  <c r="L57" i="2" l="1"/>
  <c r="L58" i="2" l="1"/>
  <c r="L59" i="2" l="1"/>
  <c r="L60" i="2" l="1"/>
  <c r="L61" i="2" l="1"/>
  <c r="L62" i="2" l="1"/>
  <c r="L63" i="2" l="1"/>
  <c r="L64" i="2" l="1"/>
  <c r="L65" i="2" l="1"/>
  <c r="L66" i="2" l="1"/>
  <c r="L67" i="2" l="1"/>
  <c r="L68" i="2" l="1"/>
  <c r="L121" i="2"/>
  <c r="L69" i="2" l="1"/>
  <c r="L70" i="2" l="1"/>
  <c r="L71" i="2" l="1"/>
  <c r="L72" i="2" l="1"/>
  <c r="L122" i="2"/>
  <c r="L73" i="2" l="1"/>
  <c r="L74" i="2" l="1"/>
  <c r="L125" i="2"/>
  <c r="L126" i="2"/>
  <c r="L75" i="2" l="1"/>
  <c r="L129" i="2"/>
  <c r="L120" i="2"/>
  <c r="L130" i="2"/>
  <c r="L76" i="2" l="1"/>
  <c r="L123" i="2"/>
  <c r="L131" i="2"/>
  <c r="L128" i="2"/>
  <c r="L77" i="2" l="1"/>
  <c r="L127" i="2"/>
  <c r="L79" i="2" l="1"/>
  <c r="L78" i="2"/>
  <c r="L124" i="2"/>
  <c r="L82" i="2" l="1"/>
  <c r="L80" i="2" l="1"/>
  <c r="L81" i="2"/>
  <c r="L134" i="2"/>
  <c r="L83" i="2" l="1"/>
  <c r="L132" i="2"/>
  <c r="L84" i="2" l="1"/>
  <c r="L85" i="2" l="1"/>
  <c r="L136" i="2"/>
  <c r="L137" i="2"/>
  <c r="L86" i="2" l="1"/>
  <c r="L135" i="2"/>
  <c r="L87" i="2" l="1"/>
  <c r="L88" i="2" l="1"/>
  <c r="L138" i="2"/>
  <c r="L133" i="2"/>
  <c r="L89" i="2" l="1"/>
  <c r="L140" i="2"/>
  <c r="L139" i="2"/>
  <c r="L90" i="2" l="1"/>
  <c r="L141" i="2"/>
  <c r="L91" i="2" l="1"/>
  <c r="L92" i="2" l="1"/>
  <c r="L93" i="2" l="1"/>
  <c r="L94" i="2" l="1"/>
  <c r="L95" i="2" l="1"/>
  <c r="L96" i="2" l="1"/>
  <c r="L98" i="2"/>
  <c r="L97" i="2" l="1"/>
  <c r="L99" i="2" l="1"/>
  <c r="L100" i="2" l="1"/>
  <c r="L101" i="2" l="1"/>
  <c r="L102" i="2" l="1"/>
  <c r="L103" i="2" l="1"/>
  <c r="L104" i="2" l="1"/>
  <c r="L105" i="2" l="1"/>
  <c r="L106" i="2" l="1"/>
  <c r="L110" i="2" l="1"/>
  <c r="L111" i="2" l="1"/>
  <c r="L113" i="2" l="1"/>
  <c r="L112" i="2"/>
  <c r="L114" i="2" l="1"/>
  <c r="L115" i="2" l="1"/>
  <c r="L117" i="2"/>
  <c r="L11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Fabian Niño Vasquez</author>
  </authors>
  <commentList>
    <comment ref="L14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Daniel Fabian Niño Vasquez:</t>
        </r>
        <r>
          <rPr>
            <sz val="9"/>
            <color indexed="81"/>
            <rFont val="Tahoma"/>
            <family val="2"/>
          </rPr>
          <t xml:space="preserve">
Estas fechas son un ejemplo para seleccionar las que se vayan a acordar, en la columna de cada mes</t>
        </r>
      </text>
    </comment>
  </commentList>
</comments>
</file>

<file path=xl/sharedStrings.xml><?xml version="1.0" encoding="utf-8"?>
<sst xmlns="http://schemas.openxmlformats.org/spreadsheetml/2006/main" count="22118" uniqueCount="2008">
  <si>
    <t>CRONOGRAMA PARA TOMA DE MUESTRAS PRUEBAS DE FILIACIÓN</t>
  </si>
  <si>
    <t>INSTITUTO NACIONAL DE MEDICINA LEGAL Y CIENCIAS FORENSES</t>
  </si>
  <si>
    <t xml:space="preserve">Sem. Santa </t>
  </si>
  <si>
    <t>Sitios de Atención</t>
  </si>
  <si>
    <t>Dirección</t>
  </si>
  <si>
    <t>CIENAGA</t>
  </si>
  <si>
    <t>CARTAGENA</t>
  </si>
  <si>
    <t>BARRANQUILLA</t>
  </si>
  <si>
    <t>SANTA MARTA</t>
  </si>
  <si>
    <t>RIOHACHA</t>
  </si>
  <si>
    <t>VALLEDUPAR</t>
  </si>
  <si>
    <t>CHIRIGUANA</t>
  </si>
  <si>
    <t>SAN JUAN DEL CESAR</t>
  </si>
  <si>
    <t>YARUMAL</t>
  </si>
  <si>
    <t>LA CEJA</t>
  </si>
  <si>
    <t>RIONEGRO</t>
  </si>
  <si>
    <t xml:space="preserve"> </t>
  </si>
  <si>
    <t>MEDELLIN</t>
  </si>
  <si>
    <t>ENVIGADO</t>
  </si>
  <si>
    <t>CALDAS</t>
  </si>
  <si>
    <t>BELLO</t>
  </si>
  <si>
    <t>ANDES</t>
  </si>
  <si>
    <t>MAGANGUE</t>
  </si>
  <si>
    <t>SINCELEJO</t>
  </si>
  <si>
    <t>CAUCASIA</t>
  </si>
  <si>
    <t>MONTERIA</t>
  </si>
  <si>
    <t>LORICA</t>
  </si>
  <si>
    <t>SANTA ROSA DE CABAL</t>
  </si>
  <si>
    <t>LA VIRGINIA</t>
  </si>
  <si>
    <t>PEREIRA</t>
  </si>
  <si>
    <t>ARMENIA</t>
  </si>
  <si>
    <t>CARTAGO</t>
  </si>
  <si>
    <t>CHINCHINA</t>
  </si>
  <si>
    <t>ANSERMA</t>
  </si>
  <si>
    <t>RIOSUCIO</t>
  </si>
  <si>
    <t>AGUADAS</t>
  </si>
  <si>
    <t>MANIZALES</t>
  </si>
  <si>
    <t>GARAGOA</t>
  </si>
  <si>
    <t>SOGAMOSO</t>
  </si>
  <si>
    <t>CHIQUINQUIRA</t>
  </si>
  <si>
    <t>TUNJA</t>
  </si>
  <si>
    <t>DUITAMA</t>
  </si>
  <si>
    <t>Hosp. Regional Av. Las Américas Cra.35 P.1</t>
  </si>
  <si>
    <t>VELEZ</t>
  </si>
  <si>
    <t>TOLIMA</t>
  </si>
  <si>
    <t>CHAPARRAL</t>
  </si>
  <si>
    <t>GIRARDOT</t>
  </si>
  <si>
    <t>IBAGUE</t>
  </si>
  <si>
    <t>ESPINAL</t>
  </si>
  <si>
    <t>LA DORADA</t>
  </si>
  <si>
    <t>CUNDINAMARCA</t>
  </si>
  <si>
    <t>CHOCONTA</t>
  </si>
  <si>
    <t>PACHO</t>
  </si>
  <si>
    <t>CAQUEZA</t>
  </si>
  <si>
    <t>LA MESA</t>
  </si>
  <si>
    <t>FACATATIVA</t>
  </si>
  <si>
    <t>FUSAGASUGA</t>
  </si>
  <si>
    <t>VILLETA</t>
  </si>
  <si>
    <t>ZIPAQUIRA</t>
  </si>
  <si>
    <t>SOACHA</t>
  </si>
  <si>
    <t>Carrera 13 No. 6a-97</t>
  </si>
  <si>
    <t>BUCARAMANGA</t>
  </si>
  <si>
    <t>SAN GIL</t>
  </si>
  <si>
    <t>BARRANCABERMEJA</t>
  </si>
  <si>
    <t>AGUACHICA</t>
  </si>
  <si>
    <t>PAMPLONA</t>
  </si>
  <si>
    <t>CUCUTA</t>
  </si>
  <si>
    <t>ARAUCA</t>
  </si>
  <si>
    <t>TAME</t>
  </si>
  <si>
    <t>SARAVENA</t>
  </si>
  <si>
    <t>TULUA</t>
  </si>
  <si>
    <t>SEVILLA</t>
  </si>
  <si>
    <t>ROLDANILLO</t>
  </si>
  <si>
    <t>PALMIRA</t>
  </si>
  <si>
    <t>CALI</t>
  </si>
  <si>
    <t>BUGA</t>
  </si>
  <si>
    <t>BUENAVENTURA</t>
  </si>
  <si>
    <t>POPAYAN</t>
  </si>
  <si>
    <t>SANTANDER DE QUILICHAO</t>
  </si>
  <si>
    <t>PASTO</t>
  </si>
  <si>
    <t>IPIALES</t>
  </si>
  <si>
    <t>TUQUERRES</t>
  </si>
  <si>
    <t>LA UNION</t>
  </si>
  <si>
    <t>PITALITO</t>
  </si>
  <si>
    <t>NEIVA</t>
  </si>
  <si>
    <t>GARZON</t>
  </si>
  <si>
    <t>LA PLATA</t>
  </si>
  <si>
    <t>YOPAL</t>
  </si>
  <si>
    <t>Carrera 15 No 9-10 Barrio La Corocora</t>
  </si>
  <si>
    <t>ACACIAS</t>
  </si>
  <si>
    <t>PUERTO LOPEZ</t>
  </si>
  <si>
    <t>GRANADA</t>
  </si>
  <si>
    <t>VILLAVICENCIO</t>
  </si>
  <si>
    <t>APARTADO</t>
  </si>
  <si>
    <t>BELEN DE UMBRIA</t>
  </si>
  <si>
    <t>CIMITARRA</t>
  </si>
  <si>
    <t>Casa fiscal N. 3 Frente al colegio SICA</t>
  </si>
  <si>
    <t>EL BANCO</t>
  </si>
  <si>
    <t>FUNDACION</t>
  </si>
  <si>
    <t>LETICIA</t>
  </si>
  <si>
    <t>MAICAO</t>
  </si>
  <si>
    <t>MALAGA</t>
  </si>
  <si>
    <t>MOCOA</t>
  </si>
  <si>
    <t>OCAÑA</t>
  </si>
  <si>
    <t>PAZ DE ARIPORO</t>
  </si>
  <si>
    <t>PUERTO BERRIO</t>
  </si>
  <si>
    <t>PUERTO BOYACA</t>
  </si>
  <si>
    <t>PUERTO CARREÑO</t>
  </si>
  <si>
    <t>Hospital San Juan de Dios Barrio la Primavera</t>
  </si>
  <si>
    <t>QUIBDO</t>
  </si>
  <si>
    <t>SALAMINA</t>
  </si>
  <si>
    <t>TUMACO</t>
  </si>
  <si>
    <t>UBATE</t>
  </si>
  <si>
    <t>YUMBO</t>
  </si>
  <si>
    <t>ZARZAL</t>
  </si>
  <si>
    <t>EL COCUY</t>
  </si>
  <si>
    <t>GUAPI</t>
  </si>
  <si>
    <t>MIRAFLORES</t>
  </si>
  <si>
    <t>Centro Zonal ICBF - Calle 15A No. 14-7 Centro</t>
  </si>
  <si>
    <t>ITSMINA</t>
  </si>
  <si>
    <t>HONDA</t>
  </si>
  <si>
    <t>BARBACOAS</t>
  </si>
  <si>
    <t>TURBO</t>
  </si>
  <si>
    <t>WinCalendar</t>
  </si>
  <si>
    <t>Domingo</t>
  </si>
  <si>
    <t>Lunes</t>
  </si>
  <si>
    <t>Martes</t>
  </si>
  <si>
    <t>Miércoles</t>
  </si>
  <si>
    <t>Jueves</t>
  </si>
  <si>
    <t>Viernes</t>
  </si>
  <si>
    <t>Sábado</t>
  </si>
  <si>
    <t>Semana 53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</si>
  <si>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</si>
  <si>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</si>
  <si>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</si>
  <si>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</si>
  <si>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</si>
  <si>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</si>
  <si>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</si>
  <si>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</si>
  <si>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</si>
  <si>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</si>
  <si>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</si>
  <si>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</si>
  <si>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</si>
  <si>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</si>
  <si>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</si>
  <si>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t>Semana 17</t>
  </si>
  <si>
    <t>Semana 18</t>
  </si>
  <si>
    <t>Semana 19</t>
  </si>
  <si>
    <t>Semana 20</t>
  </si>
  <si>
    <t>Semana 21</t>
  </si>
  <si>
    <t>Semana 22</t>
  </si>
  <si>
    <t>Semana 23</t>
  </si>
  <si>
    <t>Semana 24</t>
  </si>
  <si>
    <t>Semana 25</t>
  </si>
  <si>
    <t>Semana 26</t>
  </si>
  <si>
    <t>Semana 27</t>
  </si>
  <si>
    <t>Semana 28</t>
  </si>
  <si>
    <t>Semana 29</t>
  </si>
  <si>
    <t>Semana 30</t>
  </si>
  <si>
    <t>Semana 31</t>
  </si>
  <si>
    <t>Semana 32</t>
  </si>
  <si>
    <t>Semana 33</t>
  </si>
  <si>
    <t>Semana 34</t>
  </si>
  <si>
    <t>Semana 35</t>
  </si>
  <si>
    <t>Semana 36</t>
  </si>
  <si>
    <t>Semana 37</t>
  </si>
  <si>
    <t>Semana 38</t>
  </si>
  <si>
    <t>Semana 39</t>
  </si>
  <si>
    <t>Semana 40</t>
  </si>
  <si>
    <t>Semana 41</t>
  </si>
  <si>
    <t>Semana 42</t>
  </si>
  <si>
    <t>Semana 43</t>
  </si>
  <si>
    <t>Semana 44</t>
  </si>
  <si>
    <t>Semana 45</t>
  </si>
  <si>
    <t>Semana 46</t>
  </si>
  <si>
    <t>Semana 47</t>
  </si>
  <si>
    <t>Semana 48</t>
  </si>
  <si>
    <t>Dic. 2019</t>
  </si>
  <si>
    <t>Semana 49</t>
  </si>
  <si>
    <t>Semana 50</t>
  </si>
  <si>
    <t>Semana 51</t>
  </si>
  <si>
    <t>Semana 52</t>
  </si>
  <si>
    <t>Más diseños de Calendarios 2019…</t>
  </si>
  <si>
    <t>Formato Excel</t>
  </si>
  <si>
    <t>Formato Word</t>
  </si>
  <si>
    <t>Calendario de feriados</t>
  </si>
  <si>
    <t>Enero</t>
  </si>
  <si>
    <t>Diciembre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</si>
  <si>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</si>
  <si>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</si>
  <si>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</si>
  <si>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</si>
  <si>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</si>
  <si>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</si>
  <si>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</si>
  <si>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</si>
  <si>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</si>
  <si>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</si>
  <si>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Semana1</t>
  </si>
  <si>
    <t>Semana12</t>
  </si>
  <si>
    <t>Semana19</t>
  </si>
  <si>
    <t>Semana26</t>
  </si>
  <si>
    <t>Semana5</t>
  </si>
  <si>
    <t>Semana2</t>
  </si>
  <si>
    <t>Semana9</t>
  </si>
  <si>
    <t>Semana16</t>
  </si>
  <si>
    <t>Semana23</t>
  </si>
  <si>
    <t>Semana30</t>
  </si>
  <si>
    <t>Semana7</t>
  </si>
  <si>
    <t>Semana14</t>
  </si>
  <si>
    <t>Semana21</t>
  </si>
  <si>
    <t>Semana28</t>
  </si>
  <si>
    <t>Semana4</t>
  </si>
  <si>
    <t>Semana11</t>
  </si>
  <si>
    <t>Semana18</t>
  </si>
  <si>
    <t>Semana25</t>
  </si>
  <si>
    <t>Semana3</t>
  </si>
  <si>
    <t>Semana6</t>
  </si>
  <si>
    <t>Semana8</t>
  </si>
  <si>
    <t>Semana10</t>
  </si>
  <si>
    <t>Semana13</t>
  </si>
  <si>
    <t>Semana15</t>
  </si>
  <si>
    <t>Semana17</t>
  </si>
  <si>
    <t>Semana20</t>
  </si>
  <si>
    <t>Semana22</t>
  </si>
  <si>
    <t>Semana24</t>
  </si>
  <si>
    <t>Semana27</t>
  </si>
  <si>
    <t>Semana29</t>
  </si>
  <si>
    <t>Semana31</t>
  </si>
  <si>
    <t>Semana32</t>
  </si>
  <si>
    <t>Semana33</t>
  </si>
  <si>
    <t>Semana34</t>
  </si>
  <si>
    <t>Semana35</t>
  </si>
  <si>
    <t>Semana36</t>
  </si>
  <si>
    <t>Semana37</t>
  </si>
  <si>
    <t>Semana38</t>
  </si>
  <si>
    <t>Semana39</t>
  </si>
  <si>
    <t>Semana40</t>
  </si>
  <si>
    <t>Semana41</t>
  </si>
  <si>
    <t>Semana42</t>
  </si>
  <si>
    <t>Semana43</t>
  </si>
  <si>
    <t>Semana44</t>
  </si>
  <si>
    <t>Semana45</t>
  </si>
  <si>
    <t>Semana46</t>
  </si>
  <si>
    <t>Semana47</t>
  </si>
  <si>
    <t>Semana48</t>
  </si>
  <si>
    <t>Semana49</t>
  </si>
  <si>
    <t>Semana50</t>
  </si>
  <si>
    <t>Semana51</t>
  </si>
  <si>
    <t>Semana52</t>
  </si>
  <si>
    <t>Semana53</t>
  </si>
  <si>
    <t>Día de Toma en la Semana</t>
  </si>
  <si>
    <t>Número de días al Mes</t>
  </si>
  <si>
    <t>Seleccione:</t>
  </si>
  <si>
    <t>Festivos</t>
  </si>
  <si>
    <t>Nombre_municipio</t>
  </si>
  <si>
    <t>Codigo_mun</t>
  </si>
  <si>
    <t>Codigo_municipio</t>
  </si>
  <si>
    <t>Codigo_depto</t>
  </si>
  <si>
    <t>ANTIOQUIA</t>
  </si>
  <si>
    <t>ABEJORRAL</t>
  </si>
  <si>
    <t>ABRIAQUI</t>
  </si>
  <si>
    <t>ALEJANDRIA</t>
  </si>
  <si>
    <t>AMAGA</t>
  </si>
  <si>
    <t>AMALFI</t>
  </si>
  <si>
    <t>ANGELOPOLIS</t>
  </si>
  <si>
    <t>ANGOSTURA</t>
  </si>
  <si>
    <t>ANORI</t>
  </si>
  <si>
    <t>SANTA FE DE ANTIOQUIA</t>
  </si>
  <si>
    <t>ANZA</t>
  </si>
  <si>
    <t>ARBOLETES</t>
  </si>
  <si>
    <t>ARGELIA</t>
  </si>
  <si>
    <t>BARBOSA</t>
  </si>
  <si>
    <t>BELMIRA</t>
  </si>
  <si>
    <t>BETANIA</t>
  </si>
  <si>
    <t>BETULIA</t>
  </si>
  <si>
    <t>CIUDAD BOLIVAR</t>
  </si>
  <si>
    <t>BRICENO</t>
  </si>
  <si>
    <t>BURITICA</t>
  </si>
  <si>
    <t>CACERES</t>
  </si>
  <si>
    <t>CAICEDO</t>
  </si>
  <si>
    <t>CAMPAMENTO</t>
  </si>
  <si>
    <t>CANASGORDAS</t>
  </si>
  <si>
    <t>CARACOLI</t>
  </si>
  <si>
    <t>CARAMANTA</t>
  </si>
  <si>
    <t>CAREPA</t>
  </si>
  <si>
    <t>CARMEN DE VIBORAL</t>
  </si>
  <si>
    <t>CAROLINA</t>
  </si>
  <si>
    <t>CHIGORODO</t>
  </si>
  <si>
    <t>CISNEROS</t>
  </si>
  <si>
    <t>COCORNA</t>
  </si>
  <si>
    <t>CONCEPCION</t>
  </si>
  <si>
    <t>CONCORDIA</t>
  </si>
  <si>
    <t>COPACABANA</t>
  </si>
  <si>
    <t>DABEIBA</t>
  </si>
  <si>
    <t>DON MATIAS</t>
  </si>
  <si>
    <t>EBEJICO</t>
  </si>
  <si>
    <t>EL BAGRE</t>
  </si>
  <si>
    <t>ENTRERRIOS</t>
  </si>
  <si>
    <t>FREDONIA</t>
  </si>
  <si>
    <t>FRONTINO</t>
  </si>
  <si>
    <t>GIRALDO</t>
  </si>
  <si>
    <t>GIRARDOTA</t>
  </si>
  <si>
    <t>GOMEZ PLATA</t>
  </si>
  <si>
    <t>GUADALUPE</t>
  </si>
  <si>
    <t>GUARNE</t>
  </si>
  <si>
    <t>GUATAPE</t>
  </si>
  <si>
    <t>HELICONIA</t>
  </si>
  <si>
    <t>HISPANIA</t>
  </si>
  <si>
    <t>ITAGÜI</t>
  </si>
  <si>
    <t>ITUANGO</t>
  </si>
  <si>
    <t>JARDIN</t>
  </si>
  <si>
    <t>JERICO</t>
  </si>
  <si>
    <t>LA ESTRELLA</t>
  </si>
  <si>
    <t>LA PINTADA</t>
  </si>
  <si>
    <t>LIBORINA</t>
  </si>
  <si>
    <t>MACEO</t>
  </si>
  <si>
    <t>MARINILLA</t>
  </si>
  <si>
    <t>MONTEBELLO</t>
  </si>
  <si>
    <t>MURINDO</t>
  </si>
  <si>
    <t>MUTATA</t>
  </si>
  <si>
    <t>NARINO</t>
  </si>
  <si>
    <t>NECOCLI</t>
  </si>
  <si>
    <t>NECHI</t>
  </si>
  <si>
    <t>OLAYA</t>
  </si>
  <si>
    <t>PENOL</t>
  </si>
  <si>
    <t>PEQUE</t>
  </si>
  <si>
    <t>PUEBLORRICO</t>
  </si>
  <si>
    <t>PUERTO NARE</t>
  </si>
  <si>
    <t>PUERTO TRIUNFO</t>
  </si>
  <si>
    <t>REMEDIOS</t>
  </si>
  <si>
    <t>RETIRO</t>
  </si>
  <si>
    <t>SABANALARGA</t>
  </si>
  <si>
    <t>SABANETA</t>
  </si>
  <si>
    <t>SALGAR</t>
  </si>
  <si>
    <t>SAN ANDRES</t>
  </si>
  <si>
    <t>SAN CARLOS</t>
  </si>
  <si>
    <t>SAN FRANCISCO</t>
  </si>
  <si>
    <t>SAN JERONIMO</t>
  </si>
  <si>
    <t>SAN JOSE DE LA MONTANA</t>
  </si>
  <si>
    <t>SAN JUAN DE URABA</t>
  </si>
  <si>
    <t>SAN LUIS</t>
  </si>
  <si>
    <t>SAN PEDRO</t>
  </si>
  <si>
    <t>SAN PEDRO DE URABA</t>
  </si>
  <si>
    <t>SAN RAFAEL</t>
  </si>
  <si>
    <t>SAN ROQUE</t>
  </si>
  <si>
    <t>SAN VICENTE</t>
  </si>
  <si>
    <t>SANTA BARBARA</t>
  </si>
  <si>
    <t>SANTA ROSA DE OSOS</t>
  </si>
  <si>
    <t>SANTO DOMINGO</t>
  </si>
  <si>
    <t>SANTUARIO</t>
  </si>
  <si>
    <t>SEGOVIA</t>
  </si>
  <si>
    <t>SONSON</t>
  </si>
  <si>
    <t>SOPETRAN</t>
  </si>
  <si>
    <t>TAMESIS</t>
  </si>
  <si>
    <t>TARAZA</t>
  </si>
  <si>
    <t>TARSO</t>
  </si>
  <si>
    <t>TITIRIBI</t>
  </si>
  <si>
    <t>TOLEDO</t>
  </si>
  <si>
    <t>URAMITA</t>
  </si>
  <si>
    <t>URRAO</t>
  </si>
  <si>
    <t>VALDIVIA</t>
  </si>
  <si>
    <t>VALPARAISO</t>
  </si>
  <si>
    <t>VEGACHI</t>
  </si>
  <si>
    <t>VENECIA</t>
  </si>
  <si>
    <t>VIGIA DEL FUERTE</t>
  </si>
  <si>
    <t>YALI</t>
  </si>
  <si>
    <t>YOLOMBO</t>
  </si>
  <si>
    <t>YONDO (Casabe)</t>
  </si>
  <si>
    <t>ZARAGOZA</t>
  </si>
  <si>
    <t>ATLANTICO</t>
  </si>
  <si>
    <t>BARANOA</t>
  </si>
  <si>
    <t>CAMPO DE LA CRUZ</t>
  </si>
  <si>
    <t>CANDELARIA</t>
  </si>
  <si>
    <t>GALAPA</t>
  </si>
  <si>
    <t>JUAN DE ACOSTA</t>
  </si>
  <si>
    <t>LURUACO</t>
  </si>
  <si>
    <t>MALAMBO</t>
  </si>
  <si>
    <t>MANATI</t>
  </si>
  <si>
    <t>PALMAR DE VARELA</t>
  </si>
  <si>
    <t>PIOJO</t>
  </si>
  <si>
    <t>POLONUEVO</t>
  </si>
  <si>
    <t>PONEDERA</t>
  </si>
  <si>
    <t>PUERTO COLOMBIA</t>
  </si>
  <si>
    <t>REPELON</t>
  </si>
  <si>
    <t>SABANAGRANDE</t>
  </si>
  <si>
    <t>SANTA LUCIA</t>
  </si>
  <si>
    <t>SANTO TOMAS</t>
  </si>
  <si>
    <t>SOLEDAD</t>
  </si>
  <si>
    <t>SUAN</t>
  </si>
  <si>
    <t>TUBARA</t>
  </si>
  <si>
    <t>USIACURI</t>
  </si>
  <si>
    <t>BOGOTA D. C.</t>
  </si>
  <si>
    <t>BOLIVAR</t>
  </si>
  <si>
    <t>ACHI</t>
  </si>
  <si>
    <t>ALTOS DEL ROSARIO</t>
  </si>
  <si>
    <t>ARENAL</t>
  </si>
  <si>
    <t>ARJONA</t>
  </si>
  <si>
    <t>ARROYOHONDO</t>
  </si>
  <si>
    <t>BARRANCO DE LOBA</t>
  </si>
  <si>
    <t>CALAMAR</t>
  </si>
  <si>
    <t>CANTAGALLO</t>
  </si>
  <si>
    <t>CICUCO</t>
  </si>
  <si>
    <t>CORDOBA</t>
  </si>
  <si>
    <t>CLEMENCIA</t>
  </si>
  <si>
    <t>EL CARMEN DE BOLIVAR</t>
  </si>
  <si>
    <t>EL GUAMO</t>
  </si>
  <si>
    <t>EL PENON</t>
  </si>
  <si>
    <t>HATILLO DE LOBA</t>
  </si>
  <si>
    <t>MAHATES</t>
  </si>
  <si>
    <t>MARGARITA</t>
  </si>
  <si>
    <t>MARIA LA BAJA</t>
  </si>
  <si>
    <t>MONTECRISTO</t>
  </si>
  <si>
    <t>MOMPOS</t>
  </si>
  <si>
    <t>MORALES</t>
  </si>
  <si>
    <t>PINILLOS</t>
  </si>
  <si>
    <t>REGIDOR</t>
  </si>
  <si>
    <t>RIOVIEJO</t>
  </si>
  <si>
    <t>SAN CRISTOBAL</t>
  </si>
  <si>
    <t>SAN ESTANISLAO</t>
  </si>
  <si>
    <t>SAN FERNANDO</t>
  </si>
  <si>
    <t>SAN JACINTO</t>
  </si>
  <si>
    <t>SAN JACINTO DEL CAUCA</t>
  </si>
  <si>
    <t>SAN JUAN NEPOMUCENO</t>
  </si>
  <si>
    <t>SAN MARTIN DE LOBA</t>
  </si>
  <si>
    <t>SAN PABLO</t>
  </si>
  <si>
    <t>SANTA CATALINA</t>
  </si>
  <si>
    <t>SANTA ROSA</t>
  </si>
  <si>
    <t>SANTA ROSA DEL SUR</t>
  </si>
  <si>
    <t>SIMITI</t>
  </si>
  <si>
    <t>SOPLAVIENTO</t>
  </si>
  <si>
    <t>TALAIGUA NUEVO</t>
  </si>
  <si>
    <t>TIQUISIO (Puerto Rico)</t>
  </si>
  <si>
    <t>TURBACO</t>
  </si>
  <si>
    <t>TURBANA</t>
  </si>
  <si>
    <t>VILLANUEVA</t>
  </si>
  <si>
    <t>ZAMBRANO</t>
  </si>
  <si>
    <t>BOYACA</t>
  </si>
  <si>
    <t>ALMEIDA</t>
  </si>
  <si>
    <t>AQUITANIA</t>
  </si>
  <si>
    <t>ARCABUCO</t>
  </si>
  <si>
    <t>BELEN</t>
  </si>
  <si>
    <t>BERBEO</t>
  </si>
  <si>
    <t>BETEITIVA</t>
  </si>
  <si>
    <t>BOAVITA</t>
  </si>
  <si>
    <t>BUENAVISTA</t>
  </si>
  <si>
    <t>BUSBANZA</t>
  </si>
  <si>
    <t>CAMPOHERMOSO</t>
  </si>
  <si>
    <t>CERINZA</t>
  </si>
  <si>
    <t>CHINAVITA</t>
  </si>
  <si>
    <t>CHISCAS</t>
  </si>
  <si>
    <t>CHITA</t>
  </si>
  <si>
    <t>CHITARAQUE</t>
  </si>
  <si>
    <t>CHIVATA</t>
  </si>
  <si>
    <t>CIENEGA</t>
  </si>
  <si>
    <t>COMBITA</t>
  </si>
  <si>
    <t>COPER</t>
  </si>
  <si>
    <t>CORRALES</t>
  </si>
  <si>
    <t>COVARACHIA</t>
  </si>
  <si>
    <t>CUBARA</t>
  </si>
  <si>
    <t>CUCAITA</t>
  </si>
  <si>
    <t>CUITIVA</t>
  </si>
  <si>
    <t>CHIQUIZA</t>
  </si>
  <si>
    <t>CHIVOR</t>
  </si>
  <si>
    <t>EL ESPINO</t>
  </si>
  <si>
    <t>FIRAVITOBA</t>
  </si>
  <si>
    <t>FLORESTA</t>
  </si>
  <si>
    <t>GACHANTIVA</t>
  </si>
  <si>
    <t>GAMEZA</t>
  </si>
  <si>
    <t>GUACAMAYAS</t>
  </si>
  <si>
    <t>GUATEQUE</t>
  </si>
  <si>
    <t>GUAYATA</t>
  </si>
  <si>
    <t>GUICAN</t>
  </si>
  <si>
    <t>IZA</t>
  </si>
  <si>
    <t>JENESANO</t>
  </si>
  <si>
    <t>LABRANZAGRANDE</t>
  </si>
  <si>
    <t>LA CAPILLA</t>
  </si>
  <si>
    <t>LA VICTORIA</t>
  </si>
  <si>
    <t>LA UVITA</t>
  </si>
  <si>
    <t>VILLA DE LEIVA</t>
  </si>
  <si>
    <t>MACANAL</t>
  </si>
  <si>
    <t>MARIPI</t>
  </si>
  <si>
    <t>MONGUA</t>
  </si>
  <si>
    <t>MONGUI</t>
  </si>
  <si>
    <t>MONIQUIRA</t>
  </si>
  <si>
    <t>MOTAVITA</t>
  </si>
  <si>
    <t>MUZO</t>
  </si>
  <si>
    <t>NOBSA</t>
  </si>
  <si>
    <t>NUEVO COLON</t>
  </si>
  <si>
    <t>OICATA</t>
  </si>
  <si>
    <t>OTANCHE</t>
  </si>
  <si>
    <t>PACHAVITA</t>
  </si>
  <si>
    <t>PAEZ</t>
  </si>
  <si>
    <t>PAIPA</t>
  </si>
  <si>
    <t>PAJARITO</t>
  </si>
  <si>
    <t>PANQUEBA</t>
  </si>
  <si>
    <t>PAUNA</t>
  </si>
  <si>
    <t>PAYA</t>
  </si>
  <si>
    <t>PAZ DE RIO</t>
  </si>
  <si>
    <t>PESCA</t>
  </si>
  <si>
    <t>PISVA</t>
  </si>
  <si>
    <t>QUIPAMA</t>
  </si>
  <si>
    <t>RAMIRIQUI</t>
  </si>
  <si>
    <t>RAQUIRA</t>
  </si>
  <si>
    <t>RONDON</t>
  </si>
  <si>
    <t>SABOYA</t>
  </si>
  <si>
    <t>SACHICA</t>
  </si>
  <si>
    <t>SAMACA</t>
  </si>
  <si>
    <t>SAN EDUARDO</t>
  </si>
  <si>
    <t>SAN JOSEDE PARE</t>
  </si>
  <si>
    <t>SAN LUIS DE GACENO</t>
  </si>
  <si>
    <t>SAN MATEO</t>
  </si>
  <si>
    <t>SAN MIGUEL DE SEMA</t>
  </si>
  <si>
    <t>SAN PABLO DE BORBUR</t>
  </si>
  <si>
    <t>SANTANA</t>
  </si>
  <si>
    <t>SANTA MARIA</t>
  </si>
  <si>
    <t>SANTA ROSA DE VITERBO</t>
  </si>
  <si>
    <t>SANTA SOFIA</t>
  </si>
  <si>
    <t>SATIVANORTE</t>
  </si>
  <si>
    <t>SATIVASUR</t>
  </si>
  <si>
    <t>SIACHOQUE</t>
  </si>
  <si>
    <t>SOATA</t>
  </si>
  <si>
    <t>SOCOTA</t>
  </si>
  <si>
    <t>SOCHA</t>
  </si>
  <si>
    <t>SOMONDOCO</t>
  </si>
  <si>
    <t>SORA</t>
  </si>
  <si>
    <t>SOTAQUIRA</t>
  </si>
  <si>
    <t>SORACA</t>
  </si>
  <si>
    <t>SUSACON</t>
  </si>
  <si>
    <t>SUTAMARCHAN</t>
  </si>
  <si>
    <t>SUTATENZA</t>
  </si>
  <si>
    <t>TASCO</t>
  </si>
  <si>
    <t>TENZA</t>
  </si>
  <si>
    <t>TIBANA</t>
  </si>
  <si>
    <t>TIBASOSA</t>
  </si>
  <si>
    <t>TINJACA</t>
  </si>
  <si>
    <t>TIPACOQUE</t>
  </si>
  <si>
    <t>TOCA</t>
  </si>
  <si>
    <t>TOGÜI</t>
  </si>
  <si>
    <t>TOPAGA</t>
  </si>
  <si>
    <t>TOTA</t>
  </si>
  <si>
    <t>TUNUNGUA</t>
  </si>
  <si>
    <t>TURMEQUE</t>
  </si>
  <si>
    <t>TUTA</t>
  </si>
  <si>
    <t>TUTAZA</t>
  </si>
  <si>
    <t>UMBITA</t>
  </si>
  <si>
    <t>VENTAQUEMADA</t>
  </si>
  <si>
    <t>VIRACACHA</t>
  </si>
  <si>
    <t>ZETAQUIRA</t>
  </si>
  <si>
    <t>ARANZAZU</t>
  </si>
  <si>
    <t>BELALCAZAR</t>
  </si>
  <si>
    <t>FILADELFIA</t>
  </si>
  <si>
    <t>LA MERCED</t>
  </si>
  <si>
    <t>MANZANARES</t>
  </si>
  <si>
    <t>MARMATO</t>
  </si>
  <si>
    <t>MARQUETALIA</t>
  </si>
  <si>
    <t>MARULANDA</t>
  </si>
  <si>
    <t>NEIRA</t>
  </si>
  <si>
    <t>NORCASIA</t>
  </si>
  <si>
    <t>PACORA</t>
  </si>
  <si>
    <t>PALESTINA</t>
  </si>
  <si>
    <t>PENSILVANIA</t>
  </si>
  <si>
    <t>RISARALDA</t>
  </si>
  <si>
    <t>SAMANA</t>
  </si>
  <si>
    <t>SAN JOSE</t>
  </si>
  <si>
    <t>SUPIA</t>
  </si>
  <si>
    <t>VICTORIA</t>
  </si>
  <si>
    <t>VILLAMARIA</t>
  </si>
  <si>
    <t>VITERBO</t>
  </si>
  <si>
    <t>FLORENCIA</t>
  </si>
  <si>
    <t>CAQUETA</t>
  </si>
  <si>
    <t>ALBANIA</t>
  </si>
  <si>
    <t>BELEN DE LOS ANDAQUIES</t>
  </si>
  <si>
    <t>CARTAGENA DEL CHAIRA</t>
  </si>
  <si>
    <t>CURILLO</t>
  </si>
  <si>
    <t>EL DONCELLO</t>
  </si>
  <si>
    <t>EL PAUJIL</t>
  </si>
  <si>
    <t>MONTANITA</t>
  </si>
  <si>
    <t>MILAN</t>
  </si>
  <si>
    <t>MORELIA</t>
  </si>
  <si>
    <t>PUERTO RICO</t>
  </si>
  <si>
    <t>SAN JOSE DEL FRAGUA</t>
  </si>
  <si>
    <t>SAN VICENTE DEL CAGUAN</t>
  </si>
  <si>
    <t>SOLANO</t>
  </si>
  <si>
    <t>SOLITA</t>
  </si>
  <si>
    <t>CAUCA</t>
  </si>
  <si>
    <t>ALMAGUER</t>
  </si>
  <si>
    <t>BALBOA</t>
  </si>
  <si>
    <t>BUENOS AIRES</t>
  </si>
  <si>
    <t>CAJIBIO</t>
  </si>
  <si>
    <t>CALDONO</t>
  </si>
  <si>
    <t>CALOTO</t>
  </si>
  <si>
    <t>CORINTO</t>
  </si>
  <si>
    <t>EL TAMBO</t>
  </si>
  <si>
    <t>INZA</t>
  </si>
  <si>
    <t>JAMBALO</t>
  </si>
  <si>
    <t>LA SIERRA</t>
  </si>
  <si>
    <t>LA VEGA</t>
  </si>
  <si>
    <t>LOPEZ</t>
  </si>
  <si>
    <t>MERCADERES</t>
  </si>
  <si>
    <t>MIRANDA</t>
  </si>
  <si>
    <t>PADILLA</t>
  </si>
  <si>
    <t>PAEZ (Belalcázar)</t>
  </si>
  <si>
    <t>PATIA (El Bordo)</t>
  </si>
  <si>
    <t>PIAMONTE</t>
  </si>
  <si>
    <t>PIENDAMO</t>
  </si>
  <si>
    <t>PUERTO TEJADA</t>
  </si>
  <si>
    <t>PURACE (Coconuco)</t>
  </si>
  <si>
    <t>ROSAS</t>
  </si>
  <si>
    <t>SAN SEBASTIAN</t>
  </si>
  <si>
    <t>SILVIA</t>
  </si>
  <si>
    <t>SOTARA (Paispamba)</t>
  </si>
  <si>
    <t>SUAREZ</t>
  </si>
  <si>
    <t>SUCRE</t>
  </si>
  <si>
    <t>TIMBIO</t>
  </si>
  <si>
    <t>TIMBIQUI</t>
  </si>
  <si>
    <t>TORIBIO</t>
  </si>
  <si>
    <t>TOTORO</t>
  </si>
  <si>
    <t>VILLA RICA</t>
  </si>
  <si>
    <t>CESAR</t>
  </si>
  <si>
    <t>AGUSTIN CODAZZI</t>
  </si>
  <si>
    <t>ASTREA</t>
  </si>
  <si>
    <t>BECERRIL</t>
  </si>
  <si>
    <t>BOSCONIA</t>
  </si>
  <si>
    <t>CHIMI HAGUA</t>
  </si>
  <si>
    <t>CURUMANI</t>
  </si>
  <si>
    <t>EL COPEY</t>
  </si>
  <si>
    <t>EL PASO</t>
  </si>
  <si>
    <t>GAMARRA</t>
  </si>
  <si>
    <t>GONZALEZ</t>
  </si>
  <si>
    <t>LA GLORIA</t>
  </si>
  <si>
    <t>LA JAGUA DE IBIRICO</t>
  </si>
  <si>
    <t>MANAURE BALCON DEL CESAR</t>
  </si>
  <si>
    <t>PAILITAS</t>
  </si>
  <si>
    <t>PELAYA</t>
  </si>
  <si>
    <t>PUEBLO BELLO</t>
  </si>
  <si>
    <t>RIO DE ORO</t>
  </si>
  <si>
    <t>LA PAZ</t>
  </si>
  <si>
    <t>SAN ALBERTO</t>
  </si>
  <si>
    <t>SAN DIEGO</t>
  </si>
  <si>
    <t>SAN MARTIN</t>
  </si>
  <si>
    <t>TAMALAMEQUE</t>
  </si>
  <si>
    <t>AYAPEL</t>
  </si>
  <si>
    <t>CANALETE</t>
  </si>
  <si>
    <t>CERETE</t>
  </si>
  <si>
    <t>CHIMA</t>
  </si>
  <si>
    <t>FUNZA</t>
  </si>
  <si>
    <t>FUQUENE</t>
  </si>
  <si>
    <t>GACHALA</t>
  </si>
  <si>
    <t>GACHANCIPA</t>
  </si>
  <si>
    <t>GACHETA</t>
  </si>
  <si>
    <t>GAMA</t>
  </si>
  <si>
    <t>GUACHETA</t>
  </si>
  <si>
    <t>GUADUAS</t>
  </si>
  <si>
    <t>GUASCA</t>
  </si>
  <si>
    <t>GUATAQUI</t>
  </si>
  <si>
    <t>GUATAVITA</t>
  </si>
  <si>
    <t>GUAYABAL DE SIQUIMA</t>
  </si>
  <si>
    <t>GUAYABETAL</t>
  </si>
  <si>
    <t>GUTIERREZ</t>
  </si>
  <si>
    <t>JERUSALEN</t>
  </si>
  <si>
    <t>JUNIN</t>
  </si>
  <si>
    <t>LA CALERA</t>
  </si>
  <si>
    <t>LA PALMA</t>
  </si>
  <si>
    <t>LA PENA</t>
  </si>
  <si>
    <t>LENGUAZAQUE</t>
  </si>
  <si>
    <t>MACHETA</t>
  </si>
  <si>
    <t>MADRID</t>
  </si>
  <si>
    <t>MANTA</t>
  </si>
  <si>
    <t>MEDINA</t>
  </si>
  <si>
    <t>MOSQUERA</t>
  </si>
  <si>
    <t>NEMOCON</t>
  </si>
  <si>
    <t>NILO</t>
  </si>
  <si>
    <t>NIMAIMA</t>
  </si>
  <si>
    <t>NOCAIMA</t>
  </si>
  <si>
    <t>PAIME</t>
  </si>
  <si>
    <t>PANDI</t>
  </si>
  <si>
    <t>PARATEBUENO</t>
  </si>
  <si>
    <t>PASCA</t>
  </si>
  <si>
    <t>PUERTO SALGAR</t>
  </si>
  <si>
    <t>PULI</t>
  </si>
  <si>
    <t>QUEBRADANEGRA</t>
  </si>
  <si>
    <t>QUETAME</t>
  </si>
  <si>
    <t>QUIPILE</t>
  </si>
  <si>
    <t>APULO</t>
  </si>
  <si>
    <t>RICAURTE</t>
  </si>
  <si>
    <t>SAN ANTONIO DE TEQUENDAMA</t>
  </si>
  <si>
    <t>SAN BERNARDO</t>
  </si>
  <si>
    <t>SAN CAYETANO</t>
  </si>
  <si>
    <t>SAN JUAN DE RIOSECO</t>
  </si>
  <si>
    <t>SASAIMA</t>
  </si>
  <si>
    <t>SESQUILE</t>
  </si>
  <si>
    <t>SIBATE</t>
  </si>
  <si>
    <t>SILVANIA</t>
  </si>
  <si>
    <t>SIMIJACA</t>
  </si>
  <si>
    <t>SOPO</t>
  </si>
  <si>
    <t>SUBACHOQUE</t>
  </si>
  <si>
    <t>SUESCA</t>
  </si>
  <si>
    <t>SUPATA</t>
  </si>
  <si>
    <t>SUSA</t>
  </si>
  <si>
    <t>SUTATAUSA</t>
  </si>
  <si>
    <t>TABIO</t>
  </si>
  <si>
    <t>TAUSA</t>
  </si>
  <si>
    <t>TENA</t>
  </si>
  <si>
    <t>TENJO</t>
  </si>
  <si>
    <t>TIBACUY</t>
  </si>
  <si>
    <t>TIBIRITA</t>
  </si>
  <si>
    <t>TOCAIMA</t>
  </si>
  <si>
    <t>TOCANCIPA</t>
  </si>
  <si>
    <t>TOPAIPI</t>
  </si>
  <si>
    <t>UBALA</t>
  </si>
  <si>
    <t>UBAQUE</t>
  </si>
  <si>
    <t>UNE</t>
  </si>
  <si>
    <t>UTICA</t>
  </si>
  <si>
    <t>VERGARA</t>
  </si>
  <si>
    <t>VIANI</t>
  </si>
  <si>
    <t>VILLAGOMEZ</t>
  </si>
  <si>
    <t>VILLAPINZON</t>
  </si>
  <si>
    <t>VIOTA</t>
  </si>
  <si>
    <t>YACOPI</t>
  </si>
  <si>
    <t>ZIPACON</t>
  </si>
  <si>
    <t>CHOCO</t>
  </si>
  <si>
    <t>ACANDI</t>
  </si>
  <si>
    <t>ALTO BAUDO (Pie de Pato)</t>
  </si>
  <si>
    <t>ATRATO (Yuto)</t>
  </si>
  <si>
    <t>BAGADO</t>
  </si>
  <si>
    <t>BAHIA SOLANO (Mutis)</t>
  </si>
  <si>
    <t>BAJO BAUDO (Pizarro)</t>
  </si>
  <si>
    <t>BOJAYA (Bellavista)</t>
  </si>
  <si>
    <t>EL CANTON DEL SAN PABLO (Managrú)</t>
  </si>
  <si>
    <t>CARMEN DEL DARIEN (Curbaradó)</t>
  </si>
  <si>
    <t>CERTEGUI</t>
  </si>
  <si>
    <t>CONDOTO</t>
  </si>
  <si>
    <t>EL CARMEN</t>
  </si>
  <si>
    <t>EL LITORAL DEL SAN JUAN (Docordó)</t>
  </si>
  <si>
    <t>JURADO</t>
  </si>
  <si>
    <t>LLORO</t>
  </si>
  <si>
    <t>MEDIO ATRATO (Beté)</t>
  </si>
  <si>
    <t>MEDIO BAUDO (Boca de Pepé)</t>
  </si>
  <si>
    <t>MEDIO SAN JUAN (Andagoya)</t>
  </si>
  <si>
    <t>NOVITA</t>
  </si>
  <si>
    <t>NUQUI</t>
  </si>
  <si>
    <t>RIO IRO (Santa Rita)</t>
  </si>
  <si>
    <t>RIO QUITO (Paimadó)</t>
  </si>
  <si>
    <t>SAN JOSE DEL PALMAR</t>
  </si>
  <si>
    <t>SIPI</t>
  </si>
  <si>
    <t>TADO</t>
  </si>
  <si>
    <t>UNGUIA</t>
  </si>
  <si>
    <t>UNION PANAMERICANA ( Animas)</t>
  </si>
  <si>
    <t>HUILA</t>
  </si>
  <si>
    <t>ACEVEDO</t>
  </si>
  <si>
    <t>AGRADO</t>
  </si>
  <si>
    <t>AIPE</t>
  </si>
  <si>
    <t>ALGECIRAS</t>
  </si>
  <si>
    <t>ALTAMIRA</t>
  </si>
  <si>
    <t>BARAYA</t>
  </si>
  <si>
    <t>CAMPOALEGRE</t>
  </si>
  <si>
    <t>COLOMBIA</t>
  </si>
  <si>
    <t>ELIAS</t>
  </si>
  <si>
    <t>GIGANTE</t>
  </si>
  <si>
    <t>HOBO</t>
  </si>
  <si>
    <t>IQUIRA</t>
  </si>
  <si>
    <t>ISNOS</t>
  </si>
  <si>
    <t>LA ARGENTINA</t>
  </si>
  <si>
    <t>NATAGA</t>
  </si>
  <si>
    <t>OPORAPA</t>
  </si>
  <si>
    <t>PAICOL</t>
  </si>
  <si>
    <t>PALERMO</t>
  </si>
  <si>
    <t>PITAL</t>
  </si>
  <si>
    <t>RIVERA</t>
  </si>
  <si>
    <t>SALADOBLANCO</t>
  </si>
  <si>
    <t>SAN AGUSTIN</t>
  </si>
  <si>
    <t>SUAZA</t>
  </si>
  <si>
    <t>TARQUI</t>
  </si>
  <si>
    <t>TESALIA</t>
  </si>
  <si>
    <t>TELLO</t>
  </si>
  <si>
    <t>TERUEL</t>
  </si>
  <si>
    <t>TIMANA</t>
  </si>
  <si>
    <t>VILLAVIEJA</t>
  </si>
  <si>
    <t>YAGUARA</t>
  </si>
  <si>
    <t>GUAJIRA</t>
  </si>
  <si>
    <t>BARRANCAS</t>
  </si>
  <si>
    <t>DIBULLA</t>
  </si>
  <si>
    <t>DISTRACCION</t>
  </si>
  <si>
    <t>EL MOLINO</t>
  </si>
  <si>
    <t>FONSECA</t>
  </si>
  <si>
    <t>HATO NUEVO</t>
  </si>
  <si>
    <t>LA JAGUA DEL PILAR</t>
  </si>
  <si>
    <t>MANAURE</t>
  </si>
  <si>
    <t>URIBIA</t>
  </si>
  <si>
    <t>URUMITA</t>
  </si>
  <si>
    <t>MAGDALENA</t>
  </si>
  <si>
    <t>ALGARROBO</t>
  </si>
  <si>
    <t>ARACATACA</t>
  </si>
  <si>
    <t>ARIGUANI (El Dificil)</t>
  </si>
  <si>
    <t>CERRO DE SAN ANTONIO</t>
  </si>
  <si>
    <t>CHIVOLO</t>
  </si>
  <si>
    <t>EL PINON</t>
  </si>
  <si>
    <t>EL RETEN</t>
  </si>
  <si>
    <t>GUAMAL</t>
  </si>
  <si>
    <t>NUEVA GRANADA</t>
  </si>
  <si>
    <t>PEDRAZA</t>
  </si>
  <si>
    <t>PIJINO DEL CARMEN</t>
  </si>
  <si>
    <t>PIVIJAY</t>
  </si>
  <si>
    <t>PLATO</t>
  </si>
  <si>
    <t>PUEBLOVIEJO</t>
  </si>
  <si>
    <t>REMOLINO</t>
  </si>
  <si>
    <t>SABANAS DE SAN ANGEL</t>
  </si>
  <si>
    <t>SAN SEBASTIAN DE BUENAVISTA</t>
  </si>
  <si>
    <t>SAN ZENON</t>
  </si>
  <si>
    <t>SANTA ANA</t>
  </si>
  <si>
    <t>SANTA BARBARA DE PINTO</t>
  </si>
  <si>
    <t>SITIONUEVO</t>
  </si>
  <si>
    <t>TENERIFE</t>
  </si>
  <si>
    <t>ZAPAYAN</t>
  </si>
  <si>
    <t>ZONA BANANERA</t>
  </si>
  <si>
    <t>META</t>
  </si>
  <si>
    <t>BARRANCA DE UPIA</t>
  </si>
  <si>
    <t>CABUYARO</t>
  </si>
  <si>
    <t>CASTILLA LA NUEVA</t>
  </si>
  <si>
    <t>CUBARRAL</t>
  </si>
  <si>
    <t>CUMARAL</t>
  </si>
  <si>
    <t>EL CALVARIO</t>
  </si>
  <si>
    <t>EL CASTILLO</t>
  </si>
  <si>
    <t>EL DORADO</t>
  </si>
  <si>
    <t>FUENTE DE ORO</t>
  </si>
  <si>
    <t>MAPIRIPAN</t>
  </si>
  <si>
    <t>MESETAS</t>
  </si>
  <si>
    <t>LA MACARENA</t>
  </si>
  <si>
    <t>URIBE</t>
  </si>
  <si>
    <t>LEJANIAS</t>
  </si>
  <si>
    <t>PUERTO CONCORDIA</t>
  </si>
  <si>
    <t>PUERTO GAITAN</t>
  </si>
  <si>
    <t>PUERTO LLERAS</t>
  </si>
  <si>
    <t>RESTREPO</t>
  </si>
  <si>
    <t>SAN CARLOS DE GUAROA</t>
  </si>
  <si>
    <t>SAN JUAN DE ARAMA</t>
  </si>
  <si>
    <t>SAN JUANITO</t>
  </si>
  <si>
    <t>VISTAHERMOSA</t>
  </si>
  <si>
    <t>ALBAN (San José)</t>
  </si>
  <si>
    <t>ALDANA</t>
  </si>
  <si>
    <t>ANCUYA</t>
  </si>
  <si>
    <t>ARBOLEDA (Berruecos)</t>
  </si>
  <si>
    <t>BUESACO</t>
  </si>
  <si>
    <t>COLON (GEnova)</t>
  </si>
  <si>
    <t>CONSACA</t>
  </si>
  <si>
    <t>CONTADERO</t>
  </si>
  <si>
    <t>CUASPUD (Carlosama)</t>
  </si>
  <si>
    <t>CUMBAL</t>
  </si>
  <si>
    <t>CUMBITARA</t>
  </si>
  <si>
    <t>CHACHAGUI</t>
  </si>
  <si>
    <t>EL CHARCO</t>
  </si>
  <si>
    <t>EL PENOL</t>
  </si>
  <si>
    <t>EL ROSARIO</t>
  </si>
  <si>
    <t>EL TABLON</t>
  </si>
  <si>
    <t>FUNES</t>
  </si>
  <si>
    <t>GUACHUCAL</t>
  </si>
  <si>
    <t>GUAITARILLA</t>
  </si>
  <si>
    <t>GUALMATAN</t>
  </si>
  <si>
    <t>ILES</t>
  </si>
  <si>
    <t>IMUES</t>
  </si>
  <si>
    <t>LA CRUZ</t>
  </si>
  <si>
    <t>LA FLORIDA</t>
  </si>
  <si>
    <t>LA LLANADA</t>
  </si>
  <si>
    <t>LA TOLA</t>
  </si>
  <si>
    <t>LEIVA</t>
  </si>
  <si>
    <t>LINARES</t>
  </si>
  <si>
    <t>LOS ANDES (Sotomayor)</t>
  </si>
  <si>
    <t>MAGÜI (Payán)</t>
  </si>
  <si>
    <t>MALLAMA (Piedrancha)</t>
  </si>
  <si>
    <t>OLAYA HERRERA (Bocas de Satinga)</t>
  </si>
  <si>
    <t>OSPINA</t>
  </si>
  <si>
    <t>FRANCISCO PIZARRO (Salahonda)</t>
  </si>
  <si>
    <t>POLICARPA</t>
  </si>
  <si>
    <t>POTOSI</t>
  </si>
  <si>
    <t>PROVIDENCIA</t>
  </si>
  <si>
    <t>PUERRES</t>
  </si>
  <si>
    <t>PUPIALES</t>
  </si>
  <si>
    <t>ROBERTO PAYAN (San José)</t>
  </si>
  <si>
    <t>SAMANIEGO</t>
  </si>
  <si>
    <t>SANDONA</t>
  </si>
  <si>
    <t>SAN LORENZO</t>
  </si>
  <si>
    <t>SAN PEDRO DE CARTAGO (Cartago)</t>
  </si>
  <si>
    <t>SANTA BARBARA (Iscuandé)</t>
  </si>
  <si>
    <t>SANTA CRUZ (Guachavés)</t>
  </si>
  <si>
    <t>SAPUYES</t>
  </si>
  <si>
    <t>TAMINANGO</t>
  </si>
  <si>
    <t>TANGUA</t>
  </si>
  <si>
    <t>YACUANQUER</t>
  </si>
  <si>
    <t>NORTE DE SANTANDER</t>
  </si>
  <si>
    <t>ABREGO</t>
  </si>
  <si>
    <t>ARBOLEDAS</t>
  </si>
  <si>
    <t>BOCHALEMA</t>
  </si>
  <si>
    <t>BUCARASICA</t>
  </si>
  <si>
    <t>CACOTA</t>
  </si>
  <si>
    <t>CACHIRA</t>
  </si>
  <si>
    <t>CHINACOTA</t>
  </si>
  <si>
    <t>CHITAGA</t>
  </si>
  <si>
    <t>CONVENCION</t>
  </si>
  <si>
    <t>CUCUTILLA</t>
  </si>
  <si>
    <t>DURANIA</t>
  </si>
  <si>
    <t>EL TARRA</t>
  </si>
  <si>
    <t>EL ZULIA</t>
  </si>
  <si>
    <t>GRAMALOTE</t>
  </si>
  <si>
    <t>HACARI</t>
  </si>
  <si>
    <t>HERRAN</t>
  </si>
  <si>
    <t>LABATECA</t>
  </si>
  <si>
    <t>LA ESPERANZA</t>
  </si>
  <si>
    <t>LA PLAYA</t>
  </si>
  <si>
    <t>LOS PATIOS</t>
  </si>
  <si>
    <t>LOURDES</t>
  </si>
  <si>
    <t>MUTISCUA</t>
  </si>
  <si>
    <t>OCANA</t>
  </si>
  <si>
    <t>PAMPLONITA</t>
  </si>
  <si>
    <t>PUERTO SANTANDER</t>
  </si>
  <si>
    <t>RAGONVALIA</t>
  </si>
  <si>
    <t>SALAZAR</t>
  </si>
  <si>
    <t>SAN CALIXTO</t>
  </si>
  <si>
    <t>SANTIAGO</t>
  </si>
  <si>
    <t>SARDINATA</t>
  </si>
  <si>
    <t>SILOS</t>
  </si>
  <si>
    <t>TEORAMA</t>
  </si>
  <si>
    <t>TIBU</t>
  </si>
  <si>
    <t>VILLA CARO</t>
  </si>
  <si>
    <t>VILLA DEL ROSARIO</t>
  </si>
  <si>
    <t>QUINDIO</t>
  </si>
  <si>
    <t>CALARCA</t>
  </si>
  <si>
    <t>CIRCASIA</t>
  </si>
  <si>
    <t>FILANDIA</t>
  </si>
  <si>
    <t>GENOVA</t>
  </si>
  <si>
    <t>LA TEBAIDA</t>
  </si>
  <si>
    <t>MONTENEGRO</t>
  </si>
  <si>
    <t>PIJAO</t>
  </si>
  <si>
    <t>QUIMBAYA</t>
  </si>
  <si>
    <t>SALENTO</t>
  </si>
  <si>
    <t>APIA</t>
  </si>
  <si>
    <t>DOSQUEBRADAS</t>
  </si>
  <si>
    <t>GUATICA</t>
  </si>
  <si>
    <t>LA CELIA</t>
  </si>
  <si>
    <t>MARSELLA</t>
  </si>
  <si>
    <t>MISTRATO</t>
  </si>
  <si>
    <t>PUEBLO RICO</t>
  </si>
  <si>
    <t>QUINCHIA</t>
  </si>
  <si>
    <t>SANTANDER</t>
  </si>
  <si>
    <t>AGUADA</t>
  </si>
  <si>
    <t>ARATOCA</t>
  </si>
  <si>
    <t>BARICHARA</t>
  </si>
  <si>
    <t>CABRERA</t>
  </si>
  <si>
    <t>CALIFORNIA</t>
  </si>
  <si>
    <t>CAPITANEJO</t>
  </si>
  <si>
    <t>CARCASI</t>
  </si>
  <si>
    <t>CEPITA</t>
  </si>
  <si>
    <t>CERRITO</t>
  </si>
  <si>
    <t>CHARALA</t>
  </si>
  <si>
    <t>CHARTA</t>
  </si>
  <si>
    <t>CHIPATA</t>
  </si>
  <si>
    <t>CONFINES</t>
  </si>
  <si>
    <t>CONTRATACION</t>
  </si>
  <si>
    <t>COROMORO</t>
  </si>
  <si>
    <t>CURITI</t>
  </si>
  <si>
    <t>EL GUACAMAYO</t>
  </si>
  <si>
    <t>EL PLAYON</t>
  </si>
  <si>
    <t>ENCINO</t>
  </si>
  <si>
    <t>ENCISO</t>
  </si>
  <si>
    <t>FLORIAN</t>
  </si>
  <si>
    <t>FLORIDABLANCA</t>
  </si>
  <si>
    <t>GALAN</t>
  </si>
  <si>
    <t>GAMBITA</t>
  </si>
  <si>
    <t>GIRON</t>
  </si>
  <si>
    <t>GUACA</t>
  </si>
  <si>
    <t>GUAPOTA</t>
  </si>
  <si>
    <t>GUAVATA</t>
  </si>
  <si>
    <t>GÜEPSA</t>
  </si>
  <si>
    <t>HATO</t>
  </si>
  <si>
    <t>JESUS MARIA</t>
  </si>
  <si>
    <t>JORDAN</t>
  </si>
  <si>
    <t>LA BELLEZA</t>
  </si>
  <si>
    <t>LANDAZURI</t>
  </si>
  <si>
    <t>LEBRIJA</t>
  </si>
  <si>
    <t>LOS SANTOS</t>
  </si>
  <si>
    <t>MACARAVITA</t>
  </si>
  <si>
    <t>MATANZA</t>
  </si>
  <si>
    <t>MOGOTES</t>
  </si>
  <si>
    <t>MOLAGAVITA</t>
  </si>
  <si>
    <t>OCAMONTE</t>
  </si>
  <si>
    <t>OIBA</t>
  </si>
  <si>
    <t>ONZAGA</t>
  </si>
  <si>
    <t>PALMAR</t>
  </si>
  <si>
    <t>PALMAS DEL SOCORRO</t>
  </si>
  <si>
    <t>PARAMO</t>
  </si>
  <si>
    <t>PIEDECUESTA</t>
  </si>
  <si>
    <t>PINCHOTE</t>
  </si>
  <si>
    <t>PUENTE NACIONAL</t>
  </si>
  <si>
    <t>PUERTO PARRA</t>
  </si>
  <si>
    <t>PUERTO WILCHES</t>
  </si>
  <si>
    <t>SABANA DE TORRES</t>
  </si>
  <si>
    <t>SAN BENITO</t>
  </si>
  <si>
    <t>SAN JOAQUIN</t>
  </si>
  <si>
    <t>SAN JOSE DE MIRANDA</t>
  </si>
  <si>
    <t>SAN MIGUEL</t>
  </si>
  <si>
    <t>SAN VICENTE DE CHUCURI</t>
  </si>
  <si>
    <t>SANTA HELENA DEL OPON</t>
  </si>
  <si>
    <t>SIMACOTA</t>
  </si>
  <si>
    <t>SOCORRO</t>
  </si>
  <si>
    <t>SUAITA</t>
  </si>
  <si>
    <t>SURATA</t>
  </si>
  <si>
    <t>TONA</t>
  </si>
  <si>
    <t>VALLE DE SAN JOSE</t>
  </si>
  <si>
    <t>VETAS</t>
  </si>
  <si>
    <t>ZAPATOCA</t>
  </si>
  <si>
    <t>CAIMITO</t>
  </si>
  <si>
    <t>COLOSO</t>
  </si>
  <si>
    <t>COROZAL</t>
  </si>
  <si>
    <t>COVENAS</t>
  </si>
  <si>
    <t>CHALAN</t>
  </si>
  <si>
    <t>EL ROBLE</t>
  </si>
  <si>
    <t>GALERAS</t>
  </si>
  <si>
    <t>GUARANDA</t>
  </si>
  <si>
    <t>LOS PALMITOS</t>
  </si>
  <si>
    <t>MAJAGUAL</t>
  </si>
  <si>
    <t>MORROA</t>
  </si>
  <si>
    <t>OVEJAS</t>
  </si>
  <si>
    <t>PALMITO</t>
  </si>
  <si>
    <t>SAMPUES</t>
  </si>
  <si>
    <t>SAN BENITO ABAD</t>
  </si>
  <si>
    <t>SAN JUAN DE BETULIA (Betulia)</t>
  </si>
  <si>
    <t>SAN MARCOS</t>
  </si>
  <si>
    <t>SAN ONOFRE</t>
  </si>
  <si>
    <t>CHINU</t>
  </si>
  <si>
    <t>CIENAGA DE ORO</t>
  </si>
  <si>
    <t>COTORRA</t>
  </si>
  <si>
    <t>LA APARTADA</t>
  </si>
  <si>
    <t>LOS CORDOBAS</t>
  </si>
  <si>
    <t>MOMIL</t>
  </si>
  <si>
    <t>MONTELIBANO</t>
  </si>
  <si>
    <t>MONITOS</t>
  </si>
  <si>
    <t>PLANETA RICA</t>
  </si>
  <si>
    <t>PUEBLO NUEVO</t>
  </si>
  <si>
    <t>PUERTO ESCONDIDO</t>
  </si>
  <si>
    <t>PUERTO LIBERTADOR</t>
  </si>
  <si>
    <t>PURISIMA</t>
  </si>
  <si>
    <t>SAHAGUN</t>
  </si>
  <si>
    <t>SAN ANDRES DE SOTAVENTO</t>
  </si>
  <si>
    <t>SAN ANTERO</t>
  </si>
  <si>
    <t>SAN BERNARDO DEL VIENTO</t>
  </si>
  <si>
    <t>SAN PELAYO</t>
  </si>
  <si>
    <t>TIERRALTA</t>
  </si>
  <si>
    <t>VALENCIA</t>
  </si>
  <si>
    <t>AGUA DE DIOS</t>
  </si>
  <si>
    <t>ALBAN</t>
  </si>
  <si>
    <t>ANAPOIMA</t>
  </si>
  <si>
    <t>ANOLAIMA</t>
  </si>
  <si>
    <t>ARBELAEZ</t>
  </si>
  <si>
    <t>BELTRAN</t>
  </si>
  <si>
    <t>BITUIMA</t>
  </si>
  <si>
    <t>BOJACA</t>
  </si>
  <si>
    <t>CACHIPAY</t>
  </si>
  <si>
    <t>CAJICA</t>
  </si>
  <si>
    <t>CAPARRAPI</t>
  </si>
  <si>
    <t>CARMEN DE CARUPA</t>
  </si>
  <si>
    <t>CHAGUANI</t>
  </si>
  <si>
    <t>CHIA</t>
  </si>
  <si>
    <t>CHIPAQUE</t>
  </si>
  <si>
    <t>CHOACHI</t>
  </si>
  <si>
    <t>COGUA</t>
  </si>
  <si>
    <t>COTA</t>
  </si>
  <si>
    <t>CUCUNUBA</t>
  </si>
  <si>
    <t>EL COLEGIO</t>
  </si>
  <si>
    <t>EL ROSAL</t>
  </si>
  <si>
    <t>FOMEQUE</t>
  </si>
  <si>
    <t>FOSCA</t>
  </si>
  <si>
    <t>SINCE</t>
  </si>
  <si>
    <t>TOLU</t>
  </si>
  <si>
    <t>TOLUVIEJO</t>
  </si>
  <si>
    <t>ALPUJARRA</t>
  </si>
  <si>
    <t>ALVARADO</t>
  </si>
  <si>
    <t>AMBALEMA</t>
  </si>
  <si>
    <t>ANZOATEGUI</t>
  </si>
  <si>
    <t>ARMERO (Guayabal)</t>
  </si>
  <si>
    <t>ATACO</t>
  </si>
  <si>
    <t>CAJAMARCA</t>
  </si>
  <si>
    <t>CARMEN DE APICALA</t>
  </si>
  <si>
    <t>CASABIANCA</t>
  </si>
  <si>
    <t>COELLO</t>
  </si>
  <si>
    <t>COYAIMA</t>
  </si>
  <si>
    <t>CUNDAY</t>
  </si>
  <si>
    <t>DOLORES</t>
  </si>
  <si>
    <t>FALAN</t>
  </si>
  <si>
    <t>FLANDES</t>
  </si>
  <si>
    <t>FRESNO</t>
  </si>
  <si>
    <t>GUAMO</t>
  </si>
  <si>
    <t>HERVEO</t>
  </si>
  <si>
    <t>ICONONZO</t>
  </si>
  <si>
    <t>LERIDA</t>
  </si>
  <si>
    <t>LIBANO</t>
  </si>
  <si>
    <t>MARIQUITA</t>
  </si>
  <si>
    <t>MELGAR</t>
  </si>
  <si>
    <t>MURILLO</t>
  </si>
  <si>
    <t>NATAGAIMA</t>
  </si>
  <si>
    <t>ORTEGA</t>
  </si>
  <si>
    <t>PALOCABILDO</t>
  </si>
  <si>
    <t>PIEDRAS</t>
  </si>
  <si>
    <t>PLANADAS</t>
  </si>
  <si>
    <t>PRADO</t>
  </si>
  <si>
    <t>PURIFICACION</t>
  </si>
  <si>
    <t>RIOBLANCO</t>
  </si>
  <si>
    <t>RONCESVALLES</t>
  </si>
  <si>
    <t>ROVIRA</t>
  </si>
  <si>
    <t>SALDANA</t>
  </si>
  <si>
    <t>SAN ANTONIO</t>
  </si>
  <si>
    <t>SANTA ISABEL</t>
  </si>
  <si>
    <t>VALLE DE SAN JUAN</t>
  </si>
  <si>
    <t>VENADILLO</t>
  </si>
  <si>
    <t>VILLAHERMOSA</t>
  </si>
  <si>
    <t>VILLARRICA</t>
  </si>
  <si>
    <t>VALLE</t>
  </si>
  <si>
    <t>ALCALA</t>
  </si>
  <si>
    <t>ANDALUCIA</t>
  </si>
  <si>
    <t>ANSERMANUEVO</t>
  </si>
  <si>
    <t>BUGALAGRANDE</t>
  </si>
  <si>
    <t>CAICEDONIA</t>
  </si>
  <si>
    <t>CALIMA (El DariEn)</t>
  </si>
  <si>
    <t>DAGUA</t>
  </si>
  <si>
    <t>EL AGUILA</t>
  </si>
  <si>
    <t>EL CAIRO</t>
  </si>
  <si>
    <t>EL CERRITO</t>
  </si>
  <si>
    <t>EL DOVIO</t>
  </si>
  <si>
    <t>FLORIDA</t>
  </si>
  <si>
    <t>GINEBRA</t>
  </si>
  <si>
    <t>GUACARI</t>
  </si>
  <si>
    <t>JAMUNDI</t>
  </si>
  <si>
    <t>LA CUMBRE</t>
  </si>
  <si>
    <t>OBANDO</t>
  </si>
  <si>
    <t>PRADERA</t>
  </si>
  <si>
    <t>RIOFRIO</t>
  </si>
  <si>
    <t>TORO</t>
  </si>
  <si>
    <t>TRUJILLO</t>
  </si>
  <si>
    <t>ULLOA</t>
  </si>
  <si>
    <t>VERSALLES</t>
  </si>
  <si>
    <t>VIJES</t>
  </si>
  <si>
    <t>YOTOCO</t>
  </si>
  <si>
    <t>ARAUQUITA</t>
  </si>
  <si>
    <t>CRAVO NORTE</t>
  </si>
  <si>
    <t>FORTUL</t>
  </si>
  <si>
    <t>PUERTO RONDON</t>
  </si>
  <si>
    <t>CASANARE</t>
  </si>
  <si>
    <t>AGUAZUL</t>
  </si>
  <si>
    <t>CHAMEZA</t>
  </si>
  <si>
    <t>HATO COROZAL</t>
  </si>
  <si>
    <t>LA SALINA</t>
  </si>
  <si>
    <t>MANI</t>
  </si>
  <si>
    <t>MONTERREY</t>
  </si>
  <si>
    <t>NUNCHIA</t>
  </si>
  <si>
    <t>OROCUE</t>
  </si>
  <si>
    <t>PORE</t>
  </si>
  <si>
    <t>RECETOR</t>
  </si>
  <si>
    <t>SACAMA</t>
  </si>
  <si>
    <t>SAN LUIS DE PALENQUE</t>
  </si>
  <si>
    <t>TAMARA</t>
  </si>
  <si>
    <t>TAURAMENA</t>
  </si>
  <si>
    <t>TRINIDAD</t>
  </si>
  <si>
    <t>PUTUMAYO</t>
  </si>
  <si>
    <t>COLON</t>
  </si>
  <si>
    <t>ORITO</t>
  </si>
  <si>
    <t>PUERTO ASIS</t>
  </si>
  <si>
    <t>PUERTO CAICEDO</t>
  </si>
  <si>
    <t>PUERTO GUZMAN</t>
  </si>
  <si>
    <t>PUERTO LEGUIZAMO</t>
  </si>
  <si>
    <t>SIBUNDOY</t>
  </si>
  <si>
    <t>SAN MIGUEL (La Dorada)</t>
  </si>
  <si>
    <t>VALLE DEL GUAMUEZ (La Hormiga)</t>
  </si>
  <si>
    <t>VILLAGARZON</t>
  </si>
  <si>
    <t>PROVIDENCIA Y SANTA CATALINA</t>
  </si>
  <si>
    <t>AMAZONAS</t>
  </si>
  <si>
    <t>EL ENCANTO (Cor. Departamental)</t>
  </si>
  <si>
    <t>LA CHORRERA (Cor. Departamental)</t>
  </si>
  <si>
    <t>LA PEDRERA</t>
  </si>
  <si>
    <t>MIRITI-PARANA (Campoamor)</t>
  </si>
  <si>
    <t>PUERTO ALEGRIA</t>
  </si>
  <si>
    <t>PUERTO ARICA</t>
  </si>
  <si>
    <t>PUERTO NARINO</t>
  </si>
  <si>
    <t>SANTANDER (Araracuara)</t>
  </si>
  <si>
    <t>TARAPACA</t>
  </si>
  <si>
    <t>INIRIDA</t>
  </si>
  <si>
    <t>GUAINIA</t>
  </si>
  <si>
    <t>BARRANCO MINA</t>
  </si>
  <si>
    <t>MAPIRIPANA</t>
  </si>
  <si>
    <t>SAN FELIPE</t>
  </si>
  <si>
    <t>LA GUADALUPE</t>
  </si>
  <si>
    <t>CACAHUAL</t>
  </si>
  <si>
    <t>PANA-PANA (Campo Alegre)</t>
  </si>
  <si>
    <t>MORICHAL (Morichal Nuevo)</t>
  </si>
  <si>
    <t>SAN JOSE DEL GUAVIARE</t>
  </si>
  <si>
    <t>GUAVIARE</t>
  </si>
  <si>
    <t>EL RETORNO</t>
  </si>
  <si>
    <t>MITU</t>
  </si>
  <si>
    <t>VAUPES</t>
  </si>
  <si>
    <t>CARURU</t>
  </si>
  <si>
    <t>PACOA</t>
  </si>
  <si>
    <t>TARAIRA</t>
  </si>
  <si>
    <t>PAPUNAUA</t>
  </si>
  <si>
    <t>YAVARATE</t>
  </si>
  <si>
    <t>PUERTO CARRENO</t>
  </si>
  <si>
    <t>VICHADA</t>
  </si>
  <si>
    <t>LA PRIMAVERA</t>
  </si>
  <si>
    <t>SANTA ROSALIA</t>
  </si>
  <si>
    <t>CUMARIBO</t>
  </si>
  <si>
    <t>SIN INFORMACION</t>
  </si>
  <si>
    <t>DEPARTAMENTO</t>
  </si>
  <si>
    <t>LA GUAJIRA</t>
  </si>
  <si>
    <t>Total general</t>
  </si>
  <si>
    <t>Etiquetas de fila</t>
  </si>
  <si>
    <t>Registro - Envío Muestras</t>
  </si>
  <si>
    <t>Las fechas para la toma de muestras en estos puntos de atención serán acordadas  con las autoridades respectivas.</t>
  </si>
  <si>
    <t>SAN ANDRES Y PROVIDENCIA</t>
  </si>
  <si>
    <t>REGIONAL</t>
  </si>
  <si>
    <t>DIRECCION SECCIONAL SUCRE</t>
  </si>
  <si>
    <t>DIRECCION SECCIONAL BOLIVAR</t>
  </si>
  <si>
    <t>DIRECCION SECCIONAL GUAJIRA</t>
  </si>
  <si>
    <t>DIRECCION SECCIONAL CHOCO</t>
  </si>
  <si>
    <t>DIRECCION SECCIONAL CORDOBA</t>
  </si>
  <si>
    <t>DIRECCION SECCIONAL NORTE DE SANTANDER</t>
  </si>
  <si>
    <t>DIRECCION SECCIONAL CALDAS</t>
  </si>
  <si>
    <t>DIRECCION SECCIONAL HUILA</t>
  </si>
  <si>
    <t>DIRECCION SECCIONAL CAQUETA</t>
  </si>
  <si>
    <t>DIRECCION SECCIONAL TOLIMA</t>
  </si>
  <si>
    <t>DIRECCION SECCIONAL ARAUCA</t>
  </si>
  <si>
    <t>DIRECCION SECCIONAL BOYACA</t>
  </si>
  <si>
    <t>DIRECCION SECCIONAL META</t>
  </si>
  <si>
    <t>DIRECCION SECCIONAL CAUCA</t>
  </si>
  <si>
    <t>DIRECCION SECCIONAL QUINDIO</t>
  </si>
  <si>
    <t>DIRECCION SECCIONAL ATLANTICO</t>
  </si>
  <si>
    <t>DIRECCION SECCIONAL NARIÑO</t>
  </si>
  <si>
    <t>DIRECCION SECCIONAL SANTANDER</t>
  </si>
  <si>
    <t>DIRECCION SECCIONAL CESAR</t>
  </si>
  <si>
    <t>DIRECCION SECCIONAL MAGDALENA</t>
  </si>
  <si>
    <t>DIRECCION SECCIONAL PUTUMAYO</t>
  </si>
  <si>
    <t>DIRECCION SECCIONAL RISARALDA</t>
  </si>
  <si>
    <t>DIRECCION SECCIONAL VALLE DEL CAUCA</t>
  </si>
  <si>
    <t>DIRECCION SECCIONAL ANTIOQUIA</t>
  </si>
  <si>
    <t>codigoEntidad</t>
  </si>
  <si>
    <t>codigoClasificaEntidad</t>
  </si>
  <si>
    <t>nombreEntidad</t>
  </si>
  <si>
    <t>codigoMunicipio</t>
  </si>
  <si>
    <t>direccionEntidad</t>
  </si>
  <si>
    <t>Calle 38 # 25 A - 261 Troncal</t>
  </si>
  <si>
    <t>Calle 29 No.50-50 Hospital Universitario Barrio Zaragocilla</t>
  </si>
  <si>
    <t>Calle 7 No. 15 - 45 Piso1 Diagonal Palacio De Justicia</t>
  </si>
  <si>
    <t>Cl 25 No. 6-08 Br. Pandeyuca</t>
  </si>
  <si>
    <t>Carrera 7 Con Calle 10 Esquina Barrio Buenavista</t>
  </si>
  <si>
    <t>Calle 16  N°4-101 Sector Corral De Piedra</t>
  </si>
  <si>
    <t>Carrera 27 #48-85</t>
  </si>
  <si>
    <t>Calle 13  N° 5-140</t>
  </si>
  <si>
    <t>Carrera 10 N° 5a - 28</t>
  </si>
  <si>
    <t>Calle 45 N° 8 Sur - 58</t>
  </si>
  <si>
    <t>Carrera 20   5-50 Barrio La Granja</t>
  </si>
  <si>
    <t>Calle 24 N° 5a - 61 Antiguo Hospital San Rafael</t>
  </si>
  <si>
    <t>Carrera 2 # 24 - 83 Barrio Menegua</t>
  </si>
  <si>
    <t>Carrera 17 Sur N° 10 - 101</t>
  </si>
  <si>
    <t>Calle 18 N N° 14 - 42</t>
  </si>
  <si>
    <t>Carrera 23 N° 53 D - 56 Barrio Andes</t>
  </si>
  <si>
    <t>Calle 22 No 7 - 93 Hospital Universitario Departamental De Nariño Parque Bolivar</t>
  </si>
  <si>
    <t>Calle 45 Nº 1-51 Barrio Campo Hermoso</t>
  </si>
  <si>
    <t>Hospital Rosario Pumarejo De Lopez Carrera 17 Calle 16</t>
  </si>
  <si>
    <t>Calle 26 A No 9 - 85</t>
  </si>
  <si>
    <t>Calle 8 N° 2-27 (Casa De Justicia) Barrio San Agustin</t>
  </si>
  <si>
    <t>Calle 49 N° 13 - 33 Piso 5</t>
  </si>
  <si>
    <t>Avenida Las Américas No. 98-25</t>
  </si>
  <si>
    <t>Calle 4 B No. 36 -01</t>
  </si>
  <si>
    <t>Carrera 65 No. 80 - 325</t>
  </si>
  <si>
    <t>DIRECCION REGIONAL NORTE</t>
  </si>
  <si>
    <t>DIRECCION REGIONAL NOROCCIDENTE</t>
  </si>
  <si>
    <t>DIRECCION REGIONAL OCCIDENTE</t>
  </si>
  <si>
    <t>DIRECCION REGIONAL SUR</t>
  </si>
  <si>
    <t>DIRECCION REGIONAL NORORIENTE</t>
  </si>
  <si>
    <t>DIRECCION REGIONAL BOGOTA</t>
  </si>
  <si>
    <t>DIRECCION REGIONAL SUROCCIDENTE</t>
  </si>
  <si>
    <t>NORTE</t>
  </si>
  <si>
    <t>NOROCCIDENTE</t>
  </si>
  <si>
    <t>OCCIDENTE</t>
  </si>
  <si>
    <t>SUR</t>
  </si>
  <si>
    <t>NORORIENTE</t>
  </si>
  <si>
    <t>ORIENTE</t>
  </si>
  <si>
    <t>SUROCCIDENTE</t>
  </si>
  <si>
    <t>UNIDAD BASICA AMAZONAS</t>
  </si>
  <si>
    <t>UNIDAD BASICA SAN JOSE DEL GUAVIARE</t>
  </si>
  <si>
    <t>Carrera 23 Calle 21 Casa De La Justicia</t>
  </si>
  <si>
    <t>UNIDAD BASICA VICHADA</t>
  </si>
  <si>
    <t>Calle 18 # 10-43 Barrio La Primavera</t>
  </si>
  <si>
    <t>UNIDAD BASICA GUAINIA</t>
  </si>
  <si>
    <t>Carrera 9 #16 14 Hospital Manuel Elkin Patarroyo</t>
  </si>
  <si>
    <t>UNIDAD BASICA CARMEN DE BOLIVAR</t>
  </si>
  <si>
    <t>Hospital Nuestra Señora Del Carmen</t>
  </si>
  <si>
    <t>UNIDAD BASICA MAGANGUE</t>
  </si>
  <si>
    <t>Hospital San Juan De Dios</t>
  </si>
  <si>
    <t>UNIDAD BASICA MAICAO</t>
  </si>
  <si>
    <t>Carrera 16  16-50</t>
  </si>
  <si>
    <t>UNIDAD BASICA EL BANCO</t>
  </si>
  <si>
    <t>Hospital La Candelaria</t>
  </si>
  <si>
    <t>UNIDAD BASICA FUNDACION</t>
  </si>
  <si>
    <t>Calle 5 No. 5-21 Edificio Fiscalía 3er PISO</t>
  </si>
  <si>
    <t>UNIDAD BASICA PLATO</t>
  </si>
  <si>
    <t>Hospital Fray Luis Leon</t>
  </si>
  <si>
    <t>UNIDAD BASICA RIONEGRO</t>
  </si>
  <si>
    <t>Hospital San Juan De Dios Cra 48 Nro 56-59</t>
  </si>
  <si>
    <t>UNIDAD BASICA SANTA FE DE ANTIOQUIA</t>
  </si>
  <si>
    <t>Hospital San Juan De Dios</t>
  </si>
  <si>
    <t>UNIDAD BASICA TURBO</t>
  </si>
  <si>
    <t>Hospital Francisco Valderrama Nro 48-20</t>
  </si>
  <si>
    <t>UNIDAD BASICA YARUMAL</t>
  </si>
  <si>
    <t>UNIDAD BASICA DE CALDAS</t>
  </si>
  <si>
    <t>San Vicente De Paul Cra 48  Nro 135 Sur-41</t>
  </si>
  <si>
    <t>UNIDAD BASICA ANDES</t>
  </si>
  <si>
    <t>Hospital San Rafael  Av.Medellin Nro 48-20</t>
  </si>
  <si>
    <t>UNIDAD BASICA APARTADO</t>
  </si>
  <si>
    <t>Hospital Antonio Roldan Betancur  Cra 98  106-176</t>
  </si>
  <si>
    <t>UNIDAD BASICA BELLO</t>
  </si>
  <si>
    <t>Hospital Marco Fidel Suarez   Av.42 Nro 59-06</t>
  </si>
  <si>
    <t>UNIDAD BASICA ENVIGADO</t>
  </si>
  <si>
    <t>Hospital Cra 43a  Nro 40 Sur-125</t>
  </si>
  <si>
    <t>UNIDAD BASICA CASA DE JUSTICIA - ITAGUI</t>
  </si>
  <si>
    <t>Contiguo Al Cementerio Jardines Montesacro Diagonal   43  Nro  28-51</t>
  </si>
  <si>
    <t>UNIDAD BASICA PUERTO BERRIO</t>
  </si>
  <si>
    <t>Hospital La Cruz</t>
  </si>
  <si>
    <t>UNIDAD BASICA PUERTO BOYACA</t>
  </si>
  <si>
    <t>Hospital Jose Cayetano Vasquez Cra 5  No. 26-02</t>
  </si>
  <si>
    <t>UNIDAD BASICA ISTMINA</t>
  </si>
  <si>
    <t>Casa De Justicia De Itsmina</t>
  </si>
  <si>
    <t>UNIDAD BASICA MOVIL LORICA</t>
  </si>
  <si>
    <t>Fiscalia Local Crra 28 Nro 17-127</t>
  </si>
  <si>
    <t>UNIDAD BASICA SANTIAGO DE TOLU</t>
  </si>
  <si>
    <t>Hospital Local Santiago El Mayo Carrera 10 Nro  16-17</t>
  </si>
  <si>
    <t>UNIDAD BASICA CODAZZI</t>
  </si>
  <si>
    <t>Calle 14 N° 8 - 67 Hospital Agustin Codazzi</t>
  </si>
  <si>
    <t>UNIDAD BASICA SUR DEL CESAR</t>
  </si>
  <si>
    <t>UNIDAD BASICA OCAÑA</t>
  </si>
  <si>
    <t>Calle 7a N° 29-144 La Primavera</t>
  </si>
  <si>
    <t>UNIDAD BASICA PAMPLONA</t>
  </si>
  <si>
    <t>Carrera 9 Calle 5 Hospital San Juan De Dios</t>
  </si>
  <si>
    <t>UNIDAD BASICA BARRANCABERMEJA</t>
  </si>
  <si>
    <t>Avenida 52 N 8a Diagonal Cristo Petrolero</t>
  </si>
  <si>
    <t>UNIDAD BASICA AGUADAS</t>
  </si>
  <si>
    <t>Hospital San Jose</t>
  </si>
  <si>
    <t>UNIDAD BASICA ANSERMA</t>
  </si>
  <si>
    <t>Hospital San Vicente De Paul</t>
  </si>
  <si>
    <t>UNIDAD BASICA MANZANARES</t>
  </si>
  <si>
    <t>UNIDAD BASICA RIOSUCIO</t>
  </si>
  <si>
    <t>UNIDAD BASICA SALAMINA</t>
  </si>
  <si>
    <t>UNIDAD BASICA APIA</t>
  </si>
  <si>
    <t>UNIDAD BASICA BELEN DE UMBRIA</t>
  </si>
  <si>
    <t>UNIDAD BASICA ZONAL CARTAGO</t>
  </si>
  <si>
    <t>UNIDAD BASICA MARSELLA</t>
  </si>
  <si>
    <t>Alcaldia- Palacio Municipal P.1</t>
  </si>
  <si>
    <t>UNIDAD BASICA SANTA ROSA DE CABAL</t>
  </si>
  <si>
    <t>UNIDAD BASICA LA VIRGINIA</t>
  </si>
  <si>
    <t>UNIDAD BASICA SANTANDER DE QUILICHAO</t>
  </si>
  <si>
    <t>Carrera 9 N° 2-118</t>
  </si>
  <si>
    <t>UNIDAD BASICA EL BORDO</t>
  </si>
  <si>
    <t>Carrera 4 Cll 3</t>
  </si>
  <si>
    <t>UNIDAD BASICA IPIALES</t>
  </si>
  <si>
    <t>Avenida Panamericana Norte Hospital Civil</t>
  </si>
  <si>
    <t>UNIDAD BASICA ZONAL TUMACO</t>
  </si>
  <si>
    <t>Calle 5 Carrera 11 Avenida La Playa - Hospital San Andres</t>
  </si>
  <si>
    <t>UNIDAD BASICA TUQUERRES</t>
  </si>
  <si>
    <t>Cll 27 N° 14 - 58 Hospital Gestional Bienestar</t>
  </si>
  <si>
    <t>UNIDAD BASICA YUMBO</t>
  </si>
  <si>
    <t>Cll 10 Cra 6</t>
  </si>
  <si>
    <t>UNIDAD BASICA BUGA</t>
  </si>
  <si>
    <t>Calle 5 No. 11-76 Piso 2</t>
  </si>
  <si>
    <t>UNIDAD BASICA CAICEDONIA</t>
  </si>
  <si>
    <t>Hospital Regional</t>
  </si>
  <si>
    <t>UNIDAD BASICA ZONAL ROLDANILLO</t>
  </si>
  <si>
    <t>Av Santander Hospital Regional San Antonio</t>
  </si>
  <si>
    <t>UNIDAD BASICA SEVILLA</t>
  </si>
  <si>
    <t>Calle 49 No. 47-74</t>
  </si>
  <si>
    <t>UNIDAD BASICA MOVIL CENTRAL DEL VALLE</t>
  </si>
  <si>
    <t>Carrera 25c No. 48  101 Barrio Nuevo Principe</t>
  </si>
  <si>
    <t>UNIDAD BASICA ZARZAL</t>
  </si>
  <si>
    <t>Cll 10 Cra 10</t>
  </si>
  <si>
    <t>UNIDAD BASICA GARZON</t>
  </si>
  <si>
    <t>Palacio De Justicia Oficina 102 Carrera 8 #8-72</t>
  </si>
  <si>
    <t>UNIDAD BASICA LA PLATA</t>
  </si>
  <si>
    <t>Hospital Departamental San Antonio De Padua</t>
  </si>
  <si>
    <t>UNIDAD BASICA ZONAL PITALITO</t>
  </si>
  <si>
    <t>Diagonal 3 Sur N° 1a-89</t>
  </si>
  <si>
    <t>UNIDAD BASICA ESPINAL</t>
  </si>
  <si>
    <t>Hospital San Rafael</t>
  </si>
  <si>
    <t>UNIDAD BASICA LIBANO</t>
  </si>
  <si>
    <t>Hospital Regional De Líbano</t>
  </si>
  <si>
    <t>UNIDAD BASICA MARIQUITA</t>
  </si>
  <si>
    <t>Carrera 4 # 10 - 12 Hospital San José</t>
  </si>
  <si>
    <t>UNIDAD BASICA LA DORADA</t>
  </si>
  <si>
    <t>Cra. 6 # 10b - 04 Hospital La Dorada</t>
  </si>
  <si>
    <t>UNIDAD BASICA SARAVENA</t>
  </si>
  <si>
    <t>Calle 19a N° 28-53 Barrio Modelo</t>
  </si>
  <si>
    <t>UNIDAD BASICA TAME</t>
  </si>
  <si>
    <t>Calle 14  35-10 Manzana F, Lote 9 Urbanización Los Mangos-Rivadavia</t>
  </si>
  <si>
    <t>UNIDAD BASICA GARAGOA - GUATEQUE</t>
  </si>
  <si>
    <t>Carrera 9  9-46, Piso 2</t>
  </si>
  <si>
    <t>UNIDAD BASICA MONIQUIRA</t>
  </si>
  <si>
    <t>Hospital Regional Moniquira  Carrera  14  Nro 15a - 14</t>
  </si>
  <si>
    <t>UNIDAD BASICA SOGAMOSO</t>
  </si>
  <si>
    <t>Calle 8  11-43 Hospital Regional</t>
  </si>
  <si>
    <t>UNIDAD BASICA DUITAMA</t>
  </si>
  <si>
    <t>UNIDAD BASICA CAQUEZA</t>
  </si>
  <si>
    <t>Avenida 5  5-80 Hospital Caqueza</t>
  </si>
  <si>
    <t>UNIDAD BASICA CHOCONTA</t>
  </si>
  <si>
    <t>Hospital San Martin De Porras  Carrera 4  8-12</t>
  </si>
  <si>
    <t>UNIDAD BASICA FACATATIVA</t>
  </si>
  <si>
    <t>UNIDAD BASICA FUSAGASUGA</t>
  </si>
  <si>
    <t>Transversal  12 # 22 - 51 Hospital San Rafael</t>
  </si>
  <si>
    <t>UNIDAD BASICA GIRARDOT</t>
  </si>
  <si>
    <t>Carrera 5 Calle 22 Esquina. Hospital San Rafael Girardot</t>
  </si>
  <si>
    <t>UNIDAD BASICA LA MESA</t>
  </si>
  <si>
    <t>UNIDAD BASICA SOACHA</t>
  </si>
  <si>
    <t>Carrera 6 15-96, Barrio San Luis (7812592)</t>
  </si>
  <si>
    <t>UNIDAD BASICA VILLETA</t>
  </si>
  <si>
    <t>Calle 1 # 7 - 56 Hospital Fernando Salazar</t>
  </si>
  <si>
    <t>UNIDAD BASICA UBATE</t>
  </si>
  <si>
    <t>Carrera  4 - 55 Hospital El Salvador</t>
  </si>
  <si>
    <t>UNIDAD BASICA PAZ DE ARIPORO</t>
  </si>
  <si>
    <t>Carrera 7 # 5-10 Barrio Las Villas Hospital Local Jorge Camilo Abril</t>
  </si>
  <si>
    <t>UNIDAD BASICA ACACIAS</t>
  </si>
  <si>
    <t>Diagonal 15n° 26-21 Barrio San Jose</t>
  </si>
  <si>
    <t>UNIDAD BASICA PUERTO LOPEZ</t>
  </si>
  <si>
    <t>Hospital Local Cl. 6a. Con 50</t>
  </si>
  <si>
    <t>UNIDAD BASICA PUERTO ASIS</t>
  </si>
  <si>
    <t>Calle 14 Carrera 19 Esquina Casa De Justicia</t>
  </si>
  <si>
    <t>Manzanares</t>
  </si>
  <si>
    <t>Calle 3 #9a-21 Hospital Felipe Suarez</t>
  </si>
  <si>
    <t>Palacio De Justicia Oficina 102 Carrera 8 No. 8-72</t>
  </si>
  <si>
    <t>Carrera 6  15-96, Barrio San Luis</t>
  </si>
  <si>
    <t>Cra 48 #48-66</t>
  </si>
  <si>
    <t>UNIDAD BASICA SABANALARGA</t>
  </si>
  <si>
    <t>UNIDAD BASICA GRANADA</t>
  </si>
  <si>
    <t>Carrera 11 No 15-39 Barrio Camilo Torres</t>
  </si>
  <si>
    <t>UNIDAD BASICA LA UNION</t>
  </si>
  <si>
    <t>Carrera 2 No. 16 - 08 - Hospital Eduardo Santos</t>
  </si>
  <si>
    <t>UNIDAD BASICA SAN ANDRES Y PROVIDENCIA</t>
  </si>
  <si>
    <t>Manzana 5 Casa 10 Entrada 2 Via San Luis</t>
  </si>
  <si>
    <t>UNIDAD BASICA SINCE</t>
  </si>
  <si>
    <t>Hospital Local de Sincé</t>
  </si>
  <si>
    <t>BOGOTA</t>
  </si>
  <si>
    <t>NARIÑO</t>
  </si>
  <si>
    <t>VALLE DEL CAUCA</t>
  </si>
  <si>
    <t>Nombre_departamento</t>
  </si>
  <si>
    <t>GRUPO REGIONAL CIENCIAS FORENSES -D.R.OCCIDENTE</t>
  </si>
  <si>
    <t>GRUPO REGIONAL PATOLOGÍA FORENSE D.R OCCIDENTE</t>
  </si>
  <si>
    <t>GRUPO REGIONAL CIENCIAS FORENSES -D.R.NORORIENTE</t>
  </si>
  <si>
    <t>GRUPO REGIONAL PATOLOGÍA FORENSE -D.R.NORORIENTE</t>
  </si>
  <si>
    <t>UNIDAD BÁSICA ZONAL DE HONDA</t>
  </si>
  <si>
    <t>UNIDAD BÁSICA DE LA CEJA</t>
  </si>
  <si>
    <t>UNIDAD BÁSICA MÓVIL DEL SUR DE SANTANDER</t>
  </si>
  <si>
    <t>UNIDAD BÁSICA ZONAL BUENAVENTURA</t>
  </si>
  <si>
    <t>UNIDAD BÁSICA CASA JUSTICIA CAIMITOS</t>
  </si>
  <si>
    <t>UNIDAD BÁSICA DE MITÚ- VAUPÉS</t>
  </si>
  <si>
    <t>UNIDAD BÁSICA CHAPARRAL</t>
  </si>
  <si>
    <t>UNIDAD BÁSICA ZONAL ZIPAQUIRA</t>
  </si>
  <si>
    <t>DIRECCIÓN SECCIONAL CASANARE</t>
  </si>
  <si>
    <t>UNIDAD BÁSICA MÓVIL DE BARBOSA</t>
  </si>
  <si>
    <t>UNIDAD BÁSICA CAUCASIA</t>
  </si>
  <si>
    <t>UNIDAD BÁSICA CHINCHINA</t>
  </si>
  <si>
    <t>UNIDAD BÁSICA MÓVIL DE GARCÍA ROVIRA</t>
  </si>
  <si>
    <t>UNIDAD BÁSICA MOVIL SAN GIL</t>
  </si>
  <si>
    <t>UNIDAD BÁSICA MOVIL FONSECA</t>
  </si>
  <si>
    <t>UNIDAD BÁSICA ZONAL CHIGORODÓ</t>
  </si>
  <si>
    <t>UNIDAD BÁSICA MÓVIL CIMITARRA</t>
  </si>
  <si>
    <t>UNIDAD BÁSICA SOLEDAD</t>
  </si>
  <si>
    <t>UNIDAD BÁSICA CHIQUINQUIRA</t>
  </si>
  <si>
    <t>GRUPO REGIONAL PATOLOGÍA D.R.SUROCCIDENTE</t>
  </si>
  <si>
    <t>UNIDAD BÁSICA CIENAGA</t>
  </si>
  <si>
    <t>DIRECCION REGIONAL NORORIENTE GRUPO REGIONAL DE PATOLOGIA, ANTROPOLOGIA E IDENTIFICACION</t>
  </si>
  <si>
    <t>GRUPO REGIONAL DE PATOLOGIA ANTROPOLOGÍA FORENSE E IDENTIFICACIÓN</t>
  </si>
  <si>
    <t>GRUPO GENETICA CRIMINALÍSTICA</t>
  </si>
  <si>
    <t>UNIDAD BÁSICA CHIRIGUANA</t>
  </si>
  <si>
    <t>GRUPO REGIONAL CIENCIAS FORENSES -D.R.SUROCCIDENTE</t>
  </si>
  <si>
    <t>UNIDAD BÁSICA DE SUPIA</t>
  </si>
  <si>
    <t>SANTA MARTA (Distrito Turistico Cultural</t>
  </si>
  <si>
    <t>COORDINACION GRUPO REGIONAL CLINICA, ODONTOLOGIA, PSIQUIATRIA D. R. SUROCCIDENTE</t>
  </si>
  <si>
    <t>UNIDAD BÁSICA REMEDIOS-SEGOVIA</t>
  </si>
  <si>
    <t>UNIDAD BÁSICA ZONAL BARANOA</t>
  </si>
  <si>
    <t>UNIDAD BÁSICA DE BOSCONIA</t>
  </si>
  <si>
    <t>UNIDAD BASICÁ DE MONTELÍBANO</t>
  </si>
  <si>
    <t>UNIDAD BASICA CASA DE JUSTICIA CHÍA</t>
  </si>
  <si>
    <t>UNIDAD BÁSICA ARMENIA</t>
  </si>
  <si>
    <t>UNIDAD CAPIV DOSQUEBRADAS</t>
  </si>
  <si>
    <t>UNIDAD COMISARIA DE FAMILIA PIEDECUESTA</t>
  </si>
  <si>
    <t>UB ANDES</t>
  </si>
  <si>
    <t>UB APARTADO</t>
  </si>
  <si>
    <t>UB BELLO</t>
  </si>
  <si>
    <t>UB CASA DE JUSTICIA - ITAGUI</t>
  </si>
  <si>
    <t>UB DE CALDAS</t>
  </si>
  <si>
    <t>UB ENVIGADO</t>
  </si>
  <si>
    <t>UB GRANADA</t>
  </si>
  <si>
    <t>UB ISTMINA</t>
  </si>
  <si>
    <t>UB LA UNION</t>
  </si>
  <si>
    <t>UB PUERTO BERRIO</t>
  </si>
  <si>
    <t>UB RIONEGRO</t>
  </si>
  <si>
    <t>UB SABANALARGA</t>
  </si>
  <si>
    <t>UB SANTA FE DE ANTIOQUIA</t>
  </si>
  <si>
    <t>UB TURBO</t>
  </si>
  <si>
    <t>UB YARUMAL</t>
  </si>
  <si>
    <t>UB BARRANCABERMEJA</t>
  </si>
  <si>
    <t>UB CODAZZI</t>
  </si>
  <si>
    <t>UB OCAÑA</t>
  </si>
  <si>
    <t>UB PAMPLONA</t>
  </si>
  <si>
    <t>UB SARAVENA</t>
  </si>
  <si>
    <t>UB SUR DEL CESAR</t>
  </si>
  <si>
    <t>UB TAME</t>
  </si>
  <si>
    <t>UB CARMEN DE BOLIVAR</t>
  </si>
  <si>
    <t>UB EL BANCO</t>
  </si>
  <si>
    <t>UB FUNDACION</t>
  </si>
  <si>
    <t>UB MAGANGUE</t>
  </si>
  <si>
    <t>UB MAICAO</t>
  </si>
  <si>
    <t>UB PLATO</t>
  </si>
  <si>
    <t>UB SAN ANDRES Y PROVIDENCIA</t>
  </si>
  <si>
    <t>UB SANTIAGO DE TOLU</t>
  </si>
  <si>
    <t>UB SINCE</t>
  </si>
  <si>
    <t>UB AGUADAS</t>
  </si>
  <si>
    <t>UB ANSERMA</t>
  </si>
  <si>
    <t>UB APIA</t>
  </si>
  <si>
    <t>UB BELEN DE UMBRIA</t>
  </si>
  <si>
    <t>UB LA DORADA</t>
  </si>
  <si>
    <t>UB LA VIRGINIA</t>
  </si>
  <si>
    <t>UB MANZANARES</t>
  </si>
  <si>
    <t>UB MARSELLA</t>
  </si>
  <si>
    <t>UB RIOSUCIO</t>
  </si>
  <si>
    <t>UB SALAMINA</t>
  </si>
  <si>
    <t>UB SANTA ROSA DE CABAL</t>
  </si>
  <si>
    <t>UB ACACIAS</t>
  </si>
  <si>
    <t>UB AMAZONAS</t>
  </si>
  <si>
    <t>UB CAQUEZA</t>
  </si>
  <si>
    <t>UB CHOCONTA</t>
  </si>
  <si>
    <t>UB DUITAMA</t>
  </si>
  <si>
    <t>UB FACATATIVA</t>
  </si>
  <si>
    <t>UB FUSAGASUGA</t>
  </si>
  <si>
    <t>UB GARAGOA - GUATEQUE</t>
  </si>
  <si>
    <t>UB GIRARDOT</t>
  </si>
  <si>
    <t>UB GUAINIA</t>
  </si>
  <si>
    <t>UB LA MESA</t>
  </si>
  <si>
    <t>UB MONIQUIRA</t>
  </si>
  <si>
    <t>UB PAZ DE ARIPORO</t>
  </si>
  <si>
    <t>UB PUERTO BOYACA</t>
  </si>
  <si>
    <t>UB PUERTO LOPEZ</t>
  </si>
  <si>
    <t>UB SAN JOSE DEL GUAVIARE</t>
  </si>
  <si>
    <t>UB SOACHA</t>
  </si>
  <si>
    <t>UB SOGAMOSO</t>
  </si>
  <si>
    <t>UB UBATE</t>
  </si>
  <si>
    <t>UB VICHADA</t>
  </si>
  <si>
    <t>UB VILLETA</t>
  </si>
  <si>
    <t>UB ESPINAL</t>
  </si>
  <si>
    <t>UB GARZON</t>
  </si>
  <si>
    <t>UB LA PLATA</t>
  </si>
  <si>
    <t>UB LIBANO</t>
  </si>
  <si>
    <t>UB MARIQUITA</t>
  </si>
  <si>
    <t>UB PUERTO ASIS</t>
  </si>
  <si>
    <t>UB ZONAL PITALITO</t>
  </si>
  <si>
    <t>UB BUGA</t>
  </si>
  <si>
    <t>UB CAICEDONIA</t>
  </si>
  <si>
    <t>UB EL BORDO</t>
  </si>
  <si>
    <t>UB IPIALES</t>
  </si>
  <si>
    <t>UB MOVIL CENTRAL DEL VALLE</t>
  </si>
  <si>
    <t>UB MOVIL LORICA</t>
  </si>
  <si>
    <t>UB SANTANDER DE QUILICHAO</t>
  </si>
  <si>
    <t>UB SEVILLA</t>
  </si>
  <si>
    <t>UB TUQUERRES</t>
  </si>
  <si>
    <t>UB YUMBO</t>
  </si>
  <si>
    <t>UB ZARZAL</t>
  </si>
  <si>
    <t>UB ZONAL CARTAGO</t>
  </si>
  <si>
    <t>UB ZONAL ROLDANILLO</t>
  </si>
  <si>
    <t>UB ZONAL TUMACO</t>
  </si>
  <si>
    <t>DS ANTIOQUIA</t>
  </si>
  <si>
    <t>DS CHOCO</t>
  </si>
  <si>
    <t>DS CORDOBA</t>
  </si>
  <si>
    <t>DS ARAUCA</t>
  </si>
  <si>
    <t>DS CESAR</t>
  </si>
  <si>
    <t>DS NORTE DE SANTANDER</t>
  </si>
  <si>
    <t>DS SANTANDER</t>
  </si>
  <si>
    <t>DS ATLANTICO</t>
  </si>
  <si>
    <t>DS BOLIVAR</t>
  </si>
  <si>
    <t>DS GUAJIRA</t>
  </si>
  <si>
    <t>DS MAGDALENA</t>
  </si>
  <si>
    <t>DS SUCRE</t>
  </si>
  <si>
    <t>DS CALDAS</t>
  </si>
  <si>
    <t>DS QUINDIO</t>
  </si>
  <si>
    <t>DS RISARALDA</t>
  </si>
  <si>
    <t>DS BOYACA</t>
  </si>
  <si>
    <t>DS CUNDINAMARCA</t>
  </si>
  <si>
    <t>DS META</t>
  </si>
  <si>
    <t>DS CAQUETA</t>
  </si>
  <si>
    <t>DS HUILA</t>
  </si>
  <si>
    <t>DS PUTUMAYO</t>
  </si>
  <si>
    <t>DS TOLIMA</t>
  </si>
  <si>
    <t>DS CAUCA</t>
  </si>
  <si>
    <t>DS NARIÑO</t>
  </si>
  <si>
    <t>DS VALLE DEL CAUCA</t>
  </si>
  <si>
    <t>DR BOGOTA</t>
  </si>
  <si>
    <t>BASE INMLyCF</t>
  </si>
  <si>
    <t>Regional INMLNyCF</t>
  </si>
  <si>
    <t>Departamento</t>
  </si>
  <si>
    <t>Municipio</t>
  </si>
  <si>
    <t>UB CIENAGA</t>
  </si>
  <si>
    <t>UB CHIRIGUANA</t>
  </si>
  <si>
    <t>UB LA CEJA</t>
  </si>
  <si>
    <t>UB CHINCHINA</t>
  </si>
  <si>
    <t>UB CHIQUINQUIRA</t>
  </si>
  <si>
    <t>UB VELEZ</t>
  </si>
  <si>
    <t>UB ZIPAQUIRA</t>
  </si>
  <si>
    <t>UB HONDA</t>
  </si>
  <si>
    <t>UB CHAPARRAL</t>
  </si>
  <si>
    <t>UB SAN GIL</t>
  </si>
  <si>
    <t>UB BUENAVENTURA</t>
  </si>
  <si>
    <t>UB PALMIRA</t>
  </si>
  <si>
    <t>DS YOPAL</t>
  </si>
  <si>
    <t>Marginal de la Selva Diagonal 9 No 13C-68 Barrio La Corocora</t>
  </si>
  <si>
    <t>UB CIMITARRA</t>
  </si>
  <si>
    <t>UB MALAGA</t>
  </si>
  <si>
    <t>Calle 13 No 4-90 Barrio Unión</t>
  </si>
  <si>
    <t>CZ ICBF BAHIA SOLANO (Mutis)</t>
  </si>
  <si>
    <t>JF BARBACOAS</t>
  </si>
  <si>
    <t>CZ ICBF EL COCUY</t>
  </si>
  <si>
    <t>CZ ICBF MIRAFLORES</t>
  </si>
  <si>
    <t>CZ ICBF MOMPOS</t>
  </si>
  <si>
    <t>JF SAN MARCOS</t>
  </si>
  <si>
    <t>CZ ICBF SIMITI</t>
  </si>
  <si>
    <t>CZ ICBF MITU</t>
  </si>
  <si>
    <t>CONSULTA POR DPTO - MUNICIPIO</t>
  </si>
  <si>
    <t>Cantidad de Tomas</t>
  </si>
  <si>
    <t>Cantidad Tomas</t>
  </si>
  <si>
    <t>Item</t>
  </si>
  <si>
    <t>CONSULTA POR BASE - SITIO DE ATENCIÓN</t>
  </si>
  <si>
    <t>secc1</t>
  </si>
  <si>
    <t>mun1</t>
  </si>
  <si>
    <t>reg</t>
  </si>
  <si>
    <t>secc2</t>
  </si>
  <si>
    <t>munic</t>
  </si>
  <si>
    <t>Ciudad BASE</t>
  </si>
  <si>
    <t>Hospital Regional Leticia</t>
  </si>
  <si>
    <t>Carrera 20 N°  5 -5 0 Barrio Fundadores</t>
  </si>
  <si>
    <t>Hospital Pedro León Alvarez</t>
  </si>
  <si>
    <t>Hospital San Pedro y San Pablo</t>
  </si>
  <si>
    <t>CARRERA 13 Nº 29-91</t>
  </si>
  <si>
    <t>DNV</t>
  </si>
  <si>
    <t>Calendario Semanal 2020 - Días Feriados Colombia</t>
  </si>
  <si>
    <r>
      <t xml:space="preserve">Descargar calendarios gratis en </t>
    </r>
    <r>
      <rPr>
        <b/>
        <sz val="11"/>
        <color rgb="FF4175B5"/>
        <rFont val="Arial"/>
        <family val="2"/>
      </rPr>
      <t>WinCalendar.com</t>
    </r>
  </si>
  <si>
    <t>Este Calendario es completamente modificable e ideal para imprimir.</t>
  </si>
  <si>
    <t>Año Nuevo</t>
  </si>
  <si>
    <t>Carnaval de Negros y Blancos Comienza (Pasto)</t>
  </si>
  <si>
    <t>Ene. 2020</t>
  </si>
  <si>
    <r>
      <t xml:space="preserve">Reyes Magos (Trasladado) </t>
    </r>
    <r>
      <rPr>
        <sz val="8"/>
        <color rgb="FF333399"/>
        <rFont val="Arial Narrow"/>
        <family val="2"/>
      </rPr>
      <t>/ Reyes Magos</t>
    </r>
  </si>
  <si>
    <t>Fiesta de las Corralejas (Sincelejo)</t>
  </si>
  <si>
    <t>Año Nuevo Chino</t>
  </si>
  <si>
    <t>Feb. 2020</t>
  </si>
  <si>
    <t>Día del Indio (Colombia)</t>
  </si>
  <si>
    <t>Día Mundial del Cáncer</t>
  </si>
  <si>
    <t>San Valentín</t>
  </si>
  <si>
    <t>Carnaval de Barranquilla (Comienzo)</t>
  </si>
  <si>
    <t>Carnaval (Lunes)</t>
  </si>
  <si>
    <t>Mar. 2020</t>
  </si>
  <si>
    <t>Día Intl. da Protección Civil</t>
  </si>
  <si>
    <t>Día Intl. de la Mujer</t>
  </si>
  <si>
    <t>Día Mundial del Riñón</t>
  </si>
  <si>
    <t>San Patricio</t>
  </si>
  <si>
    <t>Día Intl. de la Felicidad</t>
  </si>
  <si>
    <t>Día Mundial del Agua</t>
  </si>
  <si>
    <t>San José</t>
  </si>
  <si>
    <t>Abr. 2020</t>
  </si>
  <si>
    <t>Día Mundial de la Salud</t>
  </si>
  <si>
    <t>Jueves Santo</t>
  </si>
  <si>
    <t>Viernes Santo</t>
  </si>
  <si>
    <t>Pascua</t>
  </si>
  <si>
    <t>Día de la Tierra</t>
  </si>
  <si>
    <t>Día del Libro (Intl.)</t>
  </si>
  <si>
    <t>Día de la Secretaria</t>
  </si>
  <si>
    <t>Día del Trabajo</t>
  </si>
  <si>
    <t>May. 2020</t>
  </si>
  <si>
    <t>Día de la Madre</t>
  </si>
  <si>
    <t>Día del Maestro</t>
  </si>
  <si>
    <t>Día Intl. de Internet</t>
  </si>
  <si>
    <t>Día de la Ascensión</t>
  </si>
  <si>
    <t>Día de la Ascensión (Trasladado)</t>
  </si>
  <si>
    <t>Jun. 2020</t>
  </si>
  <si>
    <t>Día del Padre</t>
  </si>
  <si>
    <t>Día del Campesino (Colombia)</t>
  </si>
  <si>
    <t>San Pedro y San Pablo (Trasladado)</t>
  </si>
  <si>
    <t>Día Nal. del Café</t>
  </si>
  <si>
    <t>Jul. 2020</t>
  </si>
  <si>
    <t>Independencia de Colombia</t>
  </si>
  <si>
    <t>Día Intl. contra el Tráfico de Seres humanos</t>
  </si>
  <si>
    <t>Ago. 2020</t>
  </si>
  <si>
    <t>Día del Periodista</t>
  </si>
  <si>
    <t>Batalla de Boyacá</t>
  </si>
  <si>
    <t>Día del Ingeniero</t>
  </si>
  <si>
    <t>Sep. 2020</t>
  </si>
  <si>
    <t>Día de Amor y Amistad</t>
  </si>
  <si>
    <t>Día Intl. de la Paz</t>
  </si>
  <si>
    <t>Equinoccio de Otoño (Hemisferio Norte)</t>
  </si>
  <si>
    <t>Día del Turismo</t>
  </si>
  <si>
    <t>Oct. 2020</t>
  </si>
  <si>
    <t>Día Nal. de la Vida (Colombia)</t>
  </si>
  <si>
    <t>Día de la Raza (Dscbr. de América) Trasladado</t>
  </si>
  <si>
    <t>Día de las Naciones Unidas</t>
  </si>
  <si>
    <t>Día del Arquitecto</t>
  </si>
  <si>
    <t>Halloween</t>
  </si>
  <si>
    <t>Nov. 2020</t>
  </si>
  <si>
    <t>Día de Todos los Santos</t>
  </si>
  <si>
    <t>Independencia de Cartagena</t>
  </si>
  <si>
    <t>Día de la Flor Nal. (Colombia)</t>
  </si>
  <si>
    <t>Dic. 2020</t>
  </si>
  <si>
    <t>Día de los Derechos Humanos</t>
  </si>
  <si>
    <t>Día Latinoamericano del Ambientalista</t>
  </si>
  <si>
    <t>Inicio del Invierno - Norte</t>
  </si>
  <si>
    <r>
      <t xml:space="preserve">Navidad </t>
    </r>
    <r>
      <rPr>
        <sz val="8"/>
        <color rgb="FF333399"/>
        <rFont val="Arial Narrow"/>
        <family val="2"/>
      </rPr>
      <t>/ Feria de Cali (Comienzo)</t>
    </r>
  </si>
  <si>
    <t>Día de los Inocentes</t>
  </si>
  <si>
    <t>Más Calendarios:</t>
  </si>
  <si>
    <t>Calendarios Word</t>
  </si>
  <si>
    <t>Calendarios PDF</t>
  </si>
  <si>
    <t>Creado con el Generador de Calendario de WinCalendar para Microsoft Word y Excel</t>
  </si>
  <si>
    <r>
      <t>►</t>
    </r>
    <r>
      <rPr>
        <sz val="11"/>
        <color theme="1"/>
        <rFont val="Calibri"/>
        <family val="2"/>
        <scheme val="minor"/>
      </rPr>
      <t xml:space="preserve"> Para más diseños, colores, opciones y para calendarios con otros días feriados (15 países, cristianos, judíos y musulmanes) descargue WinCalendar desde WinCalendar.com.</t>
    </r>
  </si>
  <si>
    <r>
      <t>►</t>
    </r>
    <r>
      <rPr>
        <sz val="11"/>
        <color theme="1"/>
        <rFont val="Calibri"/>
        <family val="2"/>
        <scheme val="minor"/>
      </rPr>
      <t xml:space="preserve"> Usted inclusive puede convertir Microsoft Oulook, Google, o Yahoo Calendar a formato de Word y Excel usando WinCalendar.</t>
    </r>
  </si>
  <si>
    <r>
      <t>►</t>
    </r>
    <r>
      <rPr>
        <sz val="11"/>
        <color theme="1"/>
        <rFont val="Calibri"/>
        <family val="2"/>
        <scheme val="minor"/>
      </rPr>
      <t xml:space="preserve"> WinCalendar viene con un calendario y selector de fechas gratis para el escritorio que también se integra con Microsoft Word y Excel</t>
    </r>
  </si>
  <si>
    <t>CZ ICBF RIOSUCIO</t>
  </si>
  <si>
    <t>Barrio Maken</t>
  </si>
  <si>
    <t>RIOSUCIO (Chocó)</t>
  </si>
  <si>
    <t>DPTO</t>
  </si>
  <si>
    <t>MUNICIPIO</t>
  </si>
  <si>
    <t>SITIO</t>
  </si>
  <si>
    <t>Mes Toma</t>
  </si>
  <si>
    <t>GRUPO NACIONAL DE GENETICA CONTRATO ICBF</t>
  </si>
  <si>
    <t>Calendario Semanal 2021 Colombia</t>
  </si>
  <si>
    <r>
      <t xml:space="preserve">Cortesia de </t>
    </r>
    <r>
      <rPr>
        <b/>
        <sz val="11"/>
        <color rgb="FF4175B5"/>
        <rFont val="Arial"/>
        <family val="2"/>
      </rPr>
      <t>WinCalendar.com</t>
    </r>
  </si>
  <si>
    <t>Este Calendario de Excel está diseñado para ser usado fácilmente como un planificador.</t>
  </si>
  <si>
    <t>Ene. 2021</t>
  </si>
  <si>
    <t>Semana 1</t>
  </si>
  <si>
    <t>Reyes Magos</t>
  </si>
  <si>
    <t>Reyes Magos (Trasladado)</t>
  </si>
  <si>
    <t>Feb. 2021</t>
  </si>
  <si>
    <t>Mar. 2021</t>
  </si>
  <si>
    <r>
      <t xml:space="preserve">San José </t>
    </r>
    <r>
      <rPr>
        <sz val="8"/>
        <color rgb="FF333399"/>
        <rFont val="Arial Narrow"/>
        <family val="2"/>
      </rPr>
      <t>/ Día Mundial del Agua</t>
    </r>
  </si>
  <si>
    <t>Abr. 2021</t>
  </si>
  <si>
    <t>May. 2021</t>
  </si>
  <si>
    <r>
      <t xml:space="preserve">Día de la Ascensión (Trasladado) </t>
    </r>
    <r>
      <rPr>
        <sz val="8"/>
        <color rgb="FF333399"/>
        <rFont val="Arial Narrow"/>
        <family val="2"/>
      </rPr>
      <t>/ Día Intl. de Internet</t>
    </r>
  </si>
  <si>
    <t>Jun. 2021</t>
  </si>
  <si>
    <t>Jul. 2021</t>
  </si>
  <si>
    <t>Ago. 2021</t>
  </si>
  <si>
    <t>Sep. 2021</t>
  </si>
  <si>
    <t>Oct. 2021</t>
  </si>
  <si>
    <t>Nov. 2021</t>
  </si>
  <si>
    <t>Dic. 2021</t>
  </si>
  <si>
    <t>Calendario Colombia:</t>
  </si>
  <si>
    <t>Calendarios Excel</t>
  </si>
  <si>
    <t>Calendario inteligente</t>
  </si>
  <si>
    <t>Creado con WinCalendar</t>
  </si>
  <si>
    <r>
      <t>►</t>
    </r>
    <r>
      <rPr>
        <sz val="11"/>
        <color theme="1"/>
        <rFont val="Calibri"/>
        <family val="2"/>
        <scheme val="minor"/>
      </rPr>
      <t xml:space="preserve"> Para más diseños, colores, opciones y modelos, descargue WinCalendar desde WinCalendar.com.</t>
    </r>
  </si>
  <si>
    <r>
      <t>►</t>
    </r>
    <r>
      <rPr>
        <sz val="11"/>
        <color theme="1"/>
        <rFont val="Calibri"/>
        <family val="2"/>
        <scheme val="minor"/>
      </rPr>
      <t xml:space="preserve"> WinCalendar soporta la importación de data desde Microsoft Outlook, Google Calendar, Yahoo Calendar y ical.</t>
    </r>
  </si>
  <si>
    <r>
      <t>►</t>
    </r>
    <r>
      <rPr>
        <sz val="11"/>
        <color theme="1"/>
        <rFont val="Calibri"/>
        <family val="2"/>
        <scheme val="minor"/>
      </rPr>
      <t xml:space="preserve"> Viene con un calendario de escritorio compacto libre y selector de fecha.</t>
    </r>
  </si>
  <si>
    <t>Calendario Semanal 2022 Colombia</t>
  </si>
  <si>
    <t>Ene. 2022</t>
  </si>
  <si>
    <t>Feb. 2022</t>
  </si>
  <si>
    <t>Mar. 2022</t>
  </si>
  <si>
    <t>Abr. 2022</t>
  </si>
  <si>
    <t>May. 2022</t>
  </si>
  <si>
    <t>Jun. 2022</t>
  </si>
  <si>
    <t>Jul. 2022</t>
  </si>
  <si>
    <t>Ago. 2022</t>
  </si>
  <si>
    <t>Sep. 2022</t>
  </si>
  <si>
    <t>Oct. 2022</t>
  </si>
  <si>
    <t>Nov. 2022</t>
  </si>
  <si>
    <t>Dic. 2022</t>
  </si>
  <si>
    <t>Calendario Semanal 2023</t>
  </si>
  <si>
    <t>Ene. 2023</t>
  </si>
  <si>
    <t>Feb. 2023</t>
  </si>
  <si>
    <t>Mar. 2023</t>
  </si>
  <si>
    <t>Abr. 2023</t>
  </si>
  <si>
    <t>May. 2023</t>
  </si>
  <si>
    <t>Jun. 2023</t>
  </si>
  <si>
    <t>Jul. 2023</t>
  </si>
  <si>
    <t>Ago. 2023</t>
  </si>
  <si>
    <t>Sep. 2023</t>
  </si>
  <si>
    <t>Oct. 2023</t>
  </si>
  <si>
    <t>Nov. 2023</t>
  </si>
  <si>
    <t>Dic. 2023</t>
  </si>
  <si>
    <t>VIGENCIA</t>
  </si>
  <si>
    <t>Regional INMLyCF</t>
  </si>
  <si>
    <t>Semana Inicio</t>
  </si>
  <si>
    <t/>
  </si>
  <si>
    <t>HERRAMIENTA PARA AJUSTAR EL CRONOGRAMA PARA TOMA DE MUESTRAS PRUEBAS DE FILIACIÓN</t>
  </si>
  <si>
    <t>BASE DS INMLyCF</t>
  </si>
  <si>
    <t>Seleccione VIGENCIA:</t>
  </si>
  <si>
    <t>ICBF-INMLyCF</t>
  </si>
  <si>
    <t>Interválo días</t>
  </si>
  <si>
    <t>Día de Toma</t>
  </si>
  <si>
    <t>Carrera 2 con Calle 5 Esquina Barrio La Esperanza</t>
  </si>
  <si>
    <t>CZ ICBF COSTA PACIFICA</t>
  </si>
  <si>
    <t>LA UNIÓN</t>
  </si>
  <si>
    <t>CZ CAUCASIA</t>
  </si>
  <si>
    <t>CARRERA 1 N° 11-55, PISO 1 PALACIO DE JUSTICIA</t>
  </si>
  <si>
    <t>Avenida los Libertadores, Hospital San Juan De Dios</t>
  </si>
  <si>
    <t>Carrera 19A N° 28 - 53 Barrio Modelo</t>
  </si>
  <si>
    <t>Calle 14A N 35 - 10 LOTE 9 MZ F URB Los Mangoa</t>
  </si>
  <si>
    <t>Calle 29 No 50-100 Barrio Zaragocilla Hospital Universitario del Caribe</t>
  </si>
  <si>
    <t>Hospital Regional Av. Las Américas Cra.35 P.1</t>
  </si>
  <si>
    <t>Transversal 8 N° 6-06</t>
  </si>
  <si>
    <t>Carrera 5A - Calle 1A Hospital San Vicente de Paúl</t>
  </si>
  <si>
    <t>Cl 16 con Cr 17 Hospital Rosario Pumarejo de López</t>
  </si>
  <si>
    <t xml:space="preserve">Casa de Justicia Barrio Cubis Sector Divino Niño </t>
  </si>
  <si>
    <t>Carrera 7 con Calle 10 Esquina B/ Buena vista</t>
  </si>
  <si>
    <t>Carrera 23 Calle 21 Casa de Justicia</t>
  </si>
  <si>
    <t>Cra. 8 Calle 8 Of 102 Palacio de Justicia</t>
  </si>
  <si>
    <t>Hospital La Candelaria .Cll 7 Carretera a Chiriguana</t>
  </si>
  <si>
    <t xml:space="preserve">Cra 6 No 24A-14 </t>
  </si>
  <si>
    <t>Hospital San Jose Diag 15 Nº 26-21</t>
  </si>
  <si>
    <t>Hospital Local Calle 8.N 6 - 50 Barrio Gaitán</t>
  </si>
  <si>
    <t>Avenida Panamericana Norte Hospital Civil Regional Ipiales</t>
  </si>
  <si>
    <t>Ciudadela Sector Nuevo Horizonte Enseguida del Centro Hospital Divino Niño</t>
  </si>
  <si>
    <t>UB LA UNIÓN</t>
  </si>
  <si>
    <t>Hosp. Emiro Quintero Cañizalez Calle 7A nro. 29 - 29</t>
  </si>
  <si>
    <t>Calle 14 Cra 19 esquina Casa de la Justicia</t>
  </si>
  <si>
    <t>UN CAPIV DOSQUEBRADAS</t>
  </si>
  <si>
    <t>Carrera 12 número 4 - 14 Sector La Playa</t>
  </si>
  <si>
    <t>Calle 38 No 25A - 211 Troncal de Occidente</t>
  </si>
  <si>
    <t>Centro de convivencia Ciudadana Barrio Villa Paz</t>
  </si>
  <si>
    <t>Calle 6 Cra 9 Esquina Hospital Departamental Santander</t>
  </si>
  <si>
    <t>Hosp. San Juan de Dios B. La Primavera</t>
  </si>
  <si>
    <t>Diagonal 65 N° 42 A - 11 - Sede Casa de Justicia de Bello</t>
  </si>
  <si>
    <t>UB CAUCASIA</t>
  </si>
  <si>
    <t>UB ITAGUI</t>
  </si>
  <si>
    <t>Hospital San Juan de Dios</t>
  </si>
  <si>
    <t>Semana</t>
  </si>
  <si>
    <t>Semana 0</t>
  </si>
  <si>
    <t>Hospital San Marcos</t>
  </si>
  <si>
    <t>Hospital Sanantonio</t>
  </si>
  <si>
    <t>DUMIAN MEDICAL Cra. 5a. Cl. 22 Of.209</t>
  </si>
  <si>
    <t>Hospital Local De Sincé</t>
  </si>
  <si>
    <t>Calle 10 Con Carrera 10 Edificio De Rentas Departamentales 2 Piso</t>
  </si>
  <si>
    <t xml:space="preserve">Hospital San Juan de Dios </t>
  </si>
  <si>
    <t>CZ PACHO</t>
  </si>
  <si>
    <t>Calle El Guabo frente al Banco Agrario Barrio Paso Grande</t>
  </si>
  <si>
    <t>Carrera 27 # 17-15 Juzgado Promiscuo de Famila Barrio Centro</t>
  </si>
  <si>
    <t>CZ ORIENTE</t>
  </si>
  <si>
    <t>Calle 7 N° 5 - 26 Alcaldía Municipal Calle Bolivar</t>
  </si>
  <si>
    <t>Calle 27 N° 14 - 58 Hospital San José</t>
  </si>
  <si>
    <t>CZ OCCIDENTE</t>
  </si>
  <si>
    <t>CZ SUROESTE</t>
  </si>
  <si>
    <t>CZ ICBF SUR</t>
  </si>
  <si>
    <t>CZ LA UNIÓN</t>
  </si>
  <si>
    <t>Desde el numeral 114 se presentan los sitios de atención que requieren una programación especial de citas, dado que son municipios que por la distancia geográfica y/o por que el INML y CF no cuenta con sede y en ICBF si, se realizará la toma de muestras en las instalaciones del ICBF a excepción del Municipio de San Marcos.</t>
  </si>
  <si>
    <t>ENERO - FEBRERO 2021</t>
  </si>
  <si>
    <t>HOSP CALDAS</t>
  </si>
  <si>
    <t>Casa de la justicia</t>
  </si>
  <si>
    <t>Calle 52 Nº 89-30 Sector Comercial Frente a Cristo Petrolero</t>
  </si>
  <si>
    <t>GRANADA (Meta)</t>
  </si>
  <si>
    <t>GRANADA (Cund)</t>
  </si>
  <si>
    <t>*</t>
  </si>
  <si>
    <t>CHIGORODÓ</t>
  </si>
  <si>
    <t>UB ZONAL CHIGORODÓ</t>
  </si>
  <si>
    <t>UB ZONAL BARANOA</t>
  </si>
  <si>
    <t>KM 2 vía El Bagre, Centro Logistico Barrio Pensilvania Lote 2 Mz 11</t>
  </si>
  <si>
    <t>Calle 9 N° 11 - 27 Parque Principal</t>
  </si>
  <si>
    <t>Carrera 23 N° 53D - 56 Barrio Andes</t>
  </si>
  <si>
    <t>Carrera 19 N° 32B-250</t>
  </si>
  <si>
    <t>Carrera 13 N° 6A-97 Piso 1</t>
  </si>
  <si>
    <t>CRA. 13 N° 6A-97 PISO 1</t>
  </si>
  <si>
    <t>Calle 23 N° 56-32 Hospital Nuestra Señora del Carmen</t>
  </si>
  <si>
    <t>Antiguo hospital San Rafael, calle 24 N° 5A-61</t>
  </si>
  <si>
    <t>CARRERA 27 N° 48-85</t>
  </si>
  <si>
    <t>Hospital Local Jorge Camilo Abril Cra.7 N°5-40</t>
  </si>
  <si>
    <t>Carrera 17 Sur N° 10-101 Esquina</t>
  </si>
  <si>
    <t>Hospital Agustín Codazzi Calle 14 N° 8 - 67</t>
  </si>
  <si>
    <t>Calle 25 N° 6 - 08</t>
  </si>
  <si>
    <t>KR 6 N° 15-96 BARRIO SAN LUIS</t>
  </si>
  <si>
    <t>Hospital El Salvador Cra. 4 N° 5-44</t>
  </si>
  <si>
    <t>Calle 7 N°15-45 Diagonal Palacio de Justicia</t>
  </si>
  <si>
    <t>Calle 9 N°11-23 Barrio el boscan</t>
  </si>
  <si>
    <t>Cale 26 A N°9-85</t>
  </si>
  <si>
    <t>Calle 22 N° 7-93 Hospital Universitario Departamental de Nariño</t>
  </si>
  <si>
    <t>Calle 18 N N° 14-42</t>
  </si>
  <si>
    <t>Avenida Las Américas N° 98-25</t>
  </si>
  <si>
    <t xml:space="preserve">Calle 7 N° 7 -13 Hospital San Vicente de Paul </t>
  </si>
  <si>
    <t xml:space="preserve">Calle 9 No 9-14 Piso 1 Alcaldía Municipal. Patología Calle 14 N° 16 - 20 Hospital San Jose </t>
  </si>
  <si>
    <t>Calle 8 N° 2-30</t>
  </si>
  <si>
    <t>Hospital de Tolú - Calle 16 N° 9-61</t>
  </si>
  <si>
    <t>Calle 45 N° 8Sur-58, Zona Industrial El Papayo</t>
  </si>
  <si>
    <t>Diagonal 8 N° 12 - 00 (Casa de Justicia)</t>
  </si>
  <si>
    <t>Calle 4 B N° 36 -01</t>
  </si>
  <si>
    <t>Carrera 9 Bis N° 17-71</t>
  </si>
  <si>
    <t>Calle 23 N° 33 - 81</t>
  </si>
  <si>
    <t>Carrera 25c N° 48 – 101 Contiguo a la Universidad Uceva</t>
  </si>
  <si>
    <t>Carrera 4 N°2-55 B/ Belalcazar</t>
  </si>
  <si>
    <t>Calle 11 N° 12 A - 12</t>
  </si>
  <si>
    <t>Av. Santander N° 10-50 Hospital San Antonio</t>
  </si>
  <si>
    <t xml:space="preserve">CRA 48 N°135 SUR-41 Hospital San Vicente de Paul </t>
  </si>
  <si>
    <t>Centro Zonal Bajo Cauca - Transversal 13 N° 14C-36 Barrio Pajonal</t>
  </si>
  <si>
    <t>Calle 61 B N° 44 - 21 Piso 2 Casa de Justicia Jorge Humberto Gonzalez Noreña</t>
  </si>
  <si>
    <t>N°¡REF!</t>
  </si>
  <si>
    <t>Hospital Divina Misericordia Calle 16 C N° 13-146 Barrio San Jose</t>
  </si>
  <si>
    <t>Calle 19 N° 1 A - 15 Barrio Centro Mompós</t>
  </si>
  <si>
    <t>Calle 11 Libertador N° 8 - 35 Barrio La Sabana</t>
  </si>
  <si>
    <t>Hospital San Salvador Cra. 13 N° 18-60</t>
  </si>
  <si>
    <t>Carrera 4 N° 7 - 39 Barrio Santa Cecilia</t>
  </si>
  <si>
    <t>Carrera 6 N° 5 - 13 Barrio El Rayo</t>
  </si>
  <si>
    <t>Hospital San José Cl. 19 N° 8-88</t>
  </si>
  <si>
    <t>Hospital Regional Calle 8 N° 11-43</t>
  </si>
  <si>
    <t>Cra. 6 N° 10b - 04 Hospital La Dorada</t>
  </si>
  <si>
    <t>Calle 3 N° 9A-21 Hospital Felipe Suarez</t>
  </si>
  <si>
    <t>Cra. 10 N° 5A - 28  Barrio Las Avenidas.</t>
  </si>
  <si>
    <t>Calle 6 N° 6 - 18 Barrio Balboita</t>
  </si>
  <si>
    <t>Carrera 9 N° 2sur - 36 barrio canalón</t>
  </si>
  <si>
    <t>Carrera 2 N° 4 - 98 Barrio El Carmen</t>
  </si>
  <si>
    <t>Hospital San Rafael Av. 5a. N° 5 - 80</t>
  </si>
  <si>
    <t>E.S.E Hospital San Martín de Porres Cra. 4 N°8-12</t>
  </si>
  <si>
    <t>Hospital San Rafael Cra. 2a. N° 1-80</t>
  </si>
  <si>
    <t>Hospital San Rafael Transv. 12 N° 22-51</t>
  </si>
  <si>
    <t>Carrera 16 N° 6 - 52 Piso 2 y 3 Barrio Centro</t>
  </si>
  <si>
    <t>Hospital Fernando Salazar Cl. 1a. N° 7-56</t>
  </si>
  <si>
    <t>Hospital Universitario de la Samaritana Unidad Funcional Zipaquira CL.10 N°6-70</t>
  </si>
  <si>
    <t>Calle 15 N° 8 - 86 Barrio La Esperanza</t>
  </si>
  <si>
    <t>Calle 13 N° 5 - 140</t>
  </si>
  <si>
    <t>Cra. 8 N° 10A - 32 Casa de Justicia</t>
  </si>
  <si>
    <t>Diag. 3 sur N° 1a - 89 Av. Juan Bosco</t>
  </si>
  <si>
    <t>Hogar infantil Mi Edad de Oro ICBF - CALLE  14 N° 13 -98</t>
  </si>
  <si>
    <t>Calle 12 N° 18-03</t>
  </si>
  <si>
    <t>Calle 9 N° 7-46</t>
  </si>
  <si>
    <t>Calle 4 N° 13-44</t>
  </si>
  <si>
    <t>Carrera 2 N° 16-08-Hospital Eduardo Santos</t>
  </si>
  <si>
    <t>Carrera 1 N° 11-37 Barrio San Antonio</t>
  </si>
  <si>
    <t>Calle 8A N° 3-50 Edificio Santander - Palacio Nacional, piso 3</t>
  </si>
  <si>
    <t>Carrera 9a N° 6-39 Hospital San Juan de Dios</t>
  </si>
  <si>
    <t xml:space="preserve">Carrera 13 N° 4-135 Hospital San José </t>
  </si>
  <si>
    <t>Carrera 16 N° 72-45, Av Simón Bolívar P 2 ed Fiscalía General de la Nación</t>
  </si>
  <si>
    <t>Juzg Promiscuo de Familia Calle 18 N° 24-56 Palacio de Justicia</t>
  </si>
  <si>
    <t>Calle 9 N° 22A - 193 (Hospital San Juan de Dios)</t>
  </si>
  <si>
    <t>Calle 51 N° 50 - 10 Alcaldia</t>
  </si>
  <si>
    <t xml:space="preserve">Calle 14 N° 15 - 07 </t>
  </si>
  <si>
    <t xml:space="preserve">	Carrera 51 N° 51 55</t>
  </si>
  <si>
    <t>Carrera 43a  N° 40 Sur-125</t>
  </si>
  <si>
    <t>Calle 17 N°. 20-53</t>
  </si>
  <si>
    <t>Hospital San Juan De Dios Cra 48 N° 56-59</t>
  </si>
  <si>
    <t>CRA 108A N°. 101A - 57</t>
  </si>
  <si>
    <t>Hospital Francisco Valderrama N° 48-20</t>
  </si>
  <si>
    <t>Carrera 5 N°. 26 02 Hospital José Cayetano Vásquez</t>
  </si>
  <si>
    <t>Carrera 28 N°. 17 127 Barrio San Pedro - Hospital San Vicente de Paul</t>
  </si>
  <si>
    <t>Hospital San Rafael  Av.Medellin N° 48 - 20</t>
  </si>
  <si>
    <t>Calle 49 N° 49A - 39 Andes</t>
  </si>
  <si>
    <t>Hospital Antonio Roldan Betancur  Cra 98 N° 106-176</t>
  </si>
  <si>
    <t>KRA 52A N° 74 - 67</t>
  </si>
  <si>
    <t xml:space="preserve">Avenida Simón Bolivia N° 17 - 40 contiguo a urgencias del Hospital </t>
  </si>
  <si>
    <t>CZ ICBF CENTRO POPAYAN</t>
  </si>
  <si>
    <t>Calle 6 Carrera 26 Esquina Barrio Santa Helena</t>
  </si>
  <si>
    <t>Carrera 65 N° 80 - 325  Medellín</t>
  </si>
  <si>
    <t>Sitio para toma de muestra en Centro Zonal, por confirmar por parte del ICFB la habilitación de un espacio, por falta de espacio y/o remodelación de UB</t>
  </si>
  <si>
    <t>Calle 4 N° 25 - 57 Barrio Sabanita</t>
  </si>
  <si>
    <t>Desde el numeral 114 se presentan los sitios de atención que requieren una programación especial de citas, dado que son municipios que por la distancia geográfica y/o porque el INML y CF no cuenta con sede y en ICBF si, se realizará la toma de muestras en las instalaciones del ICBF a excepción del Municipio de San Marcos.</t>
  </si>
  <si>
    <t>dic 27 - 31</t>
  </si>
  <si>
    <t>ene 03 - 07</t>
  </si>
  <si>
    <t>ene 10 - 14</t>
  </si>
  <si>
    <t>ene 17 - 21</t>
  </si>
  <si>
    <t>ene 24 - 28</t>
  </si>
  <si>
    <t>ene 31 - 04</t>
  </si>
  <si>
    <t>feb 07 - 11</t>
  </si>
  <si>
    <t>feb 14 - 18</t>
  </si>
  <si>
    <t>feb 21 - 25</t>
  </si>
  <si>
    <t>feb 28 - 04</t>
  </si>
  <si>
    <t>mar 07 - 11</t>
  </si>
  <si>
    <t>mar 14 - 18</t>
  </si>
  <si>
    <t>mar 21 - 25</t>
  </si>
  <si>
    <t>mar 28 - 01</t>
  </si>
  <si>
    <t>abr 04 - 08</t>
  </si>
  <si>
    <t>abr 11 - 15</t>
  </si>
  <si>
    <t>abr 18 - 22</t>
  </si>
  <si>
    <t>abr 25 - 29</t>
  </si>
  <si>
    <t>may 02 - 06</t>
  </si>
  <si>
    <t>may 09 - 13</t>
  </si>
  <si>
    <t>may 16 - 20</t>
  </si>
  <si>
    <t>may 23 - 27</t>
  </si>
  <si>
    <t>may 30 - 03</t>
  </si>
  <si>
    <t>jun 06 - 10</t>
  </si>
  <si>
    <t>jun 13 - 17</t>
  </si>
  <si>
    <t>jun 20 - 24</t>
  </si>
  <si>
    <t>jun 27 - 01</t>
  </si>
  <si>
    <t>jul 04 - 08</t>
  </si>
  <si>
    <t>jul 11 - 15</t>
  </si>
  <si>
    <t>jul 18 - 22</t>
  </si>
  <si>
    <t>jul 25 - 29</t>
  </si>
  <si>
    <t>ago 01 - 05</t>
  </si>
  <si>
    <t>ago 08 - 12</t>
  </si>
  <si>
    <t>ago 15 - 19</t>
  </si>
  <si>
    <t>ago 22 - 26</t>
  </si>
  <si>
    <t>ago 29 - 02</t>
  </si>
  <si>
    <t>sep 05 - 09</t>
  </si>
  <si>
    <t>sep 12 - 16</t>
  </si>
  <si>
    <t>sep 19 - 23</t>
  </si>
  <si>
    <t>sep 26 - 30</t>
  </si>
  <si>
    <t>oct 03 - 07</t>
  </si>
  <si>
    <t>oct 10 - 14</t>
  </si>
  <si>
    <t>oct 17 - 21</t>
  </si>
  <si>
    <t>oct 24 - 28</t>
  </si>
  <si>
    <t>oct 31 - 04</t>
  </si>
  <si>
    <t>nov 07 - 11</t>
  </si>
  <si>
    <t>nov 14 - 18</t>
  </si>
  <si>
    <t>nov 21 - 25</t>
  </si>
  <si>
    <t>nov 28 - 02</t>
  </si>
  <si>
    <t>dic 05 - 09</t>
  </si>
  <si>
    <t>dic 12 - 16</t>
  </si>
  <si>
    <t>dic 19 - 23</t>
  </si>
  <si>
    <t>dic 26 - 30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</si>
</sst>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[$-C0A]dddd"/>
    <numFmt numFmtId="165" formatCode="d"/>
    <numFmt numFmtId="166" formatCode="ddd"/>
    <numFmt numFmtId="167" formatCode="[$-C0A]dddd&quot; &quot;d"/>
    <numFmt numFmtId="168" formatCode="_(* #,##0.00_);_(* \(#,##0.00\);_(* &quot;-&quot;??_);_(@_)"/>
    <numFmt numFmtId="169" formatCode="_(* #,##0_);_(* \(#,##0\);_(* &quot;-&quot;??_);_(@_)"/>
  </numFmts>
  <fonts count="5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color rgb="FFFFFFFF"/>
      <name val="Arial"/>
      <family val="2"/>
    </font>
    <font>
      <b/>
      <sz val="10"/>
      <color rgb="FFFFFFFF"/>
      <name val="Arial"/>
      <family val="2"/>
    </font>
    <font>
      <b/>
      <sz val="11"/>
      <color rgb="FF000080"/>
      <name val="Arial"/>
      <family val="2"/>
    </font>
    <font>
      <b/>
      <sz val="11"/>
      <color indexed="18"/>
      <name val="Arial"/>
      <family val="2"/>
    </font>
    <font>
      <sz val="8"/>
      <color rgb="FF333399"/>
      <name val="Arial Narrow"/>
      <family val="2"/>
    </font>
    <font>
      <sz val="8"/>
      <color indexed="16"/>
      <name val="Arial Narrow"/>
      <family val="2"/>
    </font>
    <font>
      <sz val="9"/>
      <name val="Arial Narrow"/>
      <family val="2"/>
    </font>
    <font>
      <sz val="8"/>
      <color rgb="FF808080"/>
      <name val="Arial"/>
      <family val="2"/>
    </font>
    <font>
      <u/>
      <sz val="8"/>
      <color rgb="FF808080"/>
      <name val="Arial"/>
      <family val="2"/>
    </font>
    <font>
      <sz val="8"/>
      <color rgb="FF196739"/>
      <name val="Arial"/>
      <family val="2"/>
    </font>
    <font>
      <b/>
      <sz val="10"/>
      <color rgb="FFFFFFCC"/>
      <name val="Arial"/>
      <family val="2"/>
    </font>
    <font>
      <sz val="9"/>
      <color indexed="8"/>
      <name val="Arial Narrow"/>
      <family val="2"/>
    </font>
    <font>
      <b/>
      <sz val="10"/>
      <color rgb="FF263E74"/>
      <name val="Arial"/>
      <family val="2"/>
    </font>
    <font>
      <b/>
      <sz val="11"/>
      <color indexed="56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theme="0" tint="-0.14999847407452621"/>
      <name val="Calibri"/>
      <family val="2"/>
      <scheme val="minor"/>
    </font>
    <font>
      <sz val="10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sz val="15"/>
      <color rgb="FF244062"/>
      <name val="Arial"/>
      <family val="2"/>
    </font>
    <font>
      <u/>
      <sz val="10"/>
      <color theme="10"/>
      <name val="Arial"/>
      <family val="2"/>
    </font>
    <font>
      <sz val="10"/>
      <color rgb="FF244062"/>
      <name val="Arial"/>
      <family val="2"/>
    </font>
    <font>
      <b/>
      <sz val="11"/>
      <color rgb="FF4175B5"/>
      <name val="Arial"/>
      <family val="2"/>
    </font>
    <font>
      <sz val="11"/>
      <color rgb="FF244062"/>
      <name val="Arial"/>
      <family val="2"/>
    </font>
    <font>
      <sz val="10"/>
      <color indexed="18"/>
      <name val="Arial"/>
      <family val="2"/>
    </font>
    <font>
      <sz val="8"/>
      <color rgb="FF800000"/>
      <name val="Arial Narrow"/>
      <family val="2"/>
    </font>
    <font>
      <u/>
      <sz val="8"/>
      <color rgb="FF808080"/>
      <name val="Arial Narrow"/>
      <family val="2"/>
    </font>
    <font>
      <b/>
      <sz val="11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E8EEF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415D8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23188"/>
        <bgColor indexed="64"/>
      </patternFill>
    </fill>
    <fill>
      <patternFill patternType="solid">
        <fgColor rgb="FFF9F9E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14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medium">
        <color theme="8" tint="-0.249977111117893"/>
      </left>
      <right/>
      <top style="medium">
        <color theme="8" tint="-0.249977111117893"/>
      </top>
      <bottom/>
      <diagonal/>
    </border>
    <border>
      <left style="thin">
        <color indexed="22"/>
      </left>
      <right/>
      <top style="medium">
        <color theme="8" tint="-0.249977111117893"/>
      </top>
      <bottom style="medium">
        <color theme="8" tint="-0.249977111117893"/>
      </bottom>
      <diagonal/>
    </border>
    <border>
      <left style="thin">
        <color rgb="FF718DB7"/>
      </left>
      <right style="thin">
        <color rgb="FFDDEBF7"/>
      </right>
      <top style="thin">
        <color indexed="54"/>
      </top>
      <bottom/>
      <diagonal/>
    </border>
    <border>
      <left/>
      <right style="thin">
        <color rgb="FFD6DDEE"/>
      </right>
      <top style="thin">
        <color rgb="FF7C808A"/>
      </top>
      <bottom style="thin">
        <color rgb="FFD6DDEE"/>
      </bottom>
      <diagonal/>
    </border>
    <border>
      <left style="thin">
        <color rgb="FFD6DDEE"/>
      </left>
      <right style="thin">
        <color rgb="FFD6DDEE"/>
      </right>
      <top style="thin">
        <color rgb="FF7C808A"/>
      </top>
      <bottom style="thin">
        <color rgb="FFD6DDEE"/>
      </bottom>
      <diagonal/>
    </border>
    <border>
      <left style="thin">
        <color rgb="FFD6DDEE"/>
      </left>
      <right style="thin">
        <color rgb="FF718DB7"/>
      </right>
      <top style="thin">
        <color rgb="FF7C808A"/>
      </top>
      <bottom style="thin">
        <color rgb="FFD6DDEE"/>
      </bottom>
      <diagonal/>
    </border>
    <border>
      <left style="thin">
        <color rgb="FFD6DDEE"/>
      </left>
      <right style="thin">
        <color rgb="FFD6DDEE"/>
      </right>
      <top/>
      <bottom style="thin">
        <color rgb="FFD6DDEE"/>
      </bottom>
      <diagonal/>
    </border>
    <border>
      <left style="thin">
        <color rgb="FFD6DDEE"/>
      </left>
      <right style="thin">
        <color rgb="FF718DB7"/>
      </right>
      <top/>
      <bottom style="thin">
        <color rgb="FFD6DDEE"/>
      </bottom>
      <diagonal/>
    </border>
    <border>
      <left style="thin">
        <color rgb="FFD6DDEE"/>
      </left>
      <right style="thin">
        <color rgb="FFD6DDEE"/>
      </right>
      <top style="thin">
        <color rgb="FFD6DDEE"/>
      </top>
      <bottom style="thin">
        <color rgb="FFD6DDEE"/>
      </bottom>
      <diagonal/>
    </border>
    <border>
      <left style="thin">
        <color rgb="FFD6DDEE"/>
      </left>
      <right style="thin">
        <color rgb="FF718DB7"/>
      </right>
      <top style="thin">
        <color rgb="FFD6DDEE"/>
      </top>
      <bottom style="thin">
        <color rgb="FFD6DDEE"/>
      </bottom>
      <diagonal/>
    </border>
    <border>
      <left style="thin">
        <color rgb="FFD6DDEE"/>
      </left>
      <right style="thin">
        <color rgb="FFD6DDEE"/>
      </right>
      <top style="thin">
        <color rgb="FFD6DDEE"/>
      </top>
      <bottom/>
      <diagonal/>
    </border>
    <border>
      <left style="thin">
        <color rgb="FFD6DDEE"/>
      </left>
      <right style="thin">
        <color rgb="FF718DB7"/>
      </right>
      <top style="thin">
        <color rgb="FFD6DDEE"/>
      </top>
      <bottom/>
      <diagonal/>
    </border>
    <border>
      <left style="thin">
        <color rgb="FFD6DDEE"/>
      </left>
      <right style="thin">
        <color rgb="FFD6DDEE"/>
      </right>
      <top style="thin">
        <color rgb="FFD6DDEE"/>
      </top>
      <bottom style="thin">
        <color rgb="FF718DB7"/>
      </bottom>
      <diagonal/>
    </border>
    <border>
      <left style="thin">
        <color rgb="FFD6DDEE"/>
      </left>
      <right/>
      <top style="thin">
        <color rgb="FFD6DDEE"/>
      </top>
      <bottom style="thin">
        <color rgb="FF718DB7"/>
      </bottom>
      <diagonal/>
    </border>
    <border>
      <left style="thin">
        <color rgb="FFD6DDEE"/>
      </left>
      <right style="thin">
        <color rgb="FF718DB7"/>
      </right>
      <top style="thin">
        <color rgb="FFD6DDEE"/>
      </top>
      <bottom style="thin">
        <color rgb="FF718DB7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rgb="FFD6DDEE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/>
      <bottom/>
      <diagonal/>
    </border>
    <border>
      <left style="thin">
        <color rgb="FF718DB7"/>
      </left>
      <right style="thin">
        <color rgb="FFD6DDEE"/>
      </right>
      <top/>
      <bottom style="thin">
        <color rgb="FFD6DDEE"/>
      </bottom>
      <diagonal/>
    </border>
    <border>
      <left style="thin">
        <color rgb="FF718DB7"/>
      </left>
      <right style="thin">
        <color rgb="FFD6DDEE"/>
      </right>
      <top style="thin">
        <color rgb="FFD6DDEE"/>
      </top>
      <bottom style="thin">
        <color rgb="FFD6DDEE"/>
      </bottom>
      <diagonal/>
    </border>
    <border>
      <left style="thin">
        <color rgb="FF718DB7"/>
      </left>
      <right style="thin">
        <color rgb="FFD6DDEE"/>
      </right>
      <top style="thin">
        <color rgb="FFD6DDEE"/>
      </top>
      <bottom/>
      <diagonal/>
    </border>
    <border>
      <left style="thin">
        <color rgb="FF718DB7"/>
      </left>
      <right style="thin">
        <color rgb="FFD6DDEE"/>
      </right>
      <top style="thin">
        <color rgb="FFD6DDEE"/>
      </top>
      <bottom style="thin">
        <color rgb="FF718DB7"/>
      </bottom>
      <diagonal/>
    </border>
    <border>
      <left style="thin">
        <color rgb="FF718DB7"/>
      </left>
      <right/>
      <top style="thin">
        <color rgb="FFD6DDEE"/>
      </top>
      <bottom style="thin">
        <color rgb="FF718DB7"/>
      </bottom>
      <diagonal/>
    </border>
    <border>
      <left style="thin">
        <color rgb="FF718DB7"/>
      </left>
      <right style="thin">
        <color rgb="FFD6DDEE"/>
      </right>
      <top style="thin">
        <color rgb="FF7C808A"/>
      </top>
      <bottom style="thin">
        <color rgb="FFD6DDEE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 style="hair">
        <color indexed="64"/>
      </right>
      <top style="thin">
        <color theme="4" tint="-0.249977111117893"/>
      </top>
      <bottom style="thin">
        <color theme="4" tint="-0.249977111117893"/>
      </bottom>
      <diagonal/>
    </border>
    <border>
      <left style="hair">
        <color indexed="64"/>
      </left>
      <right style="hair">
        <color indexed="64"/>
      </right>
      <top style="thin">
        <color theme="4" tint="-0.249977111117893"/>
      </top>
      <bottom style="thin">
        <color theme="4" tint="-0.249977111117893"/>
      </bottom>
      <diagonal/>
    </border>
    <border>
      <left style="hair">
        <color indexed="64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4" tint="-0.249977111117893"/>
      </bottom>
      <diagonal/>
    </border>
    <border>
      <left style="thick">
        <color rgb="FF333399"/>
      </left>
      <right/>
      <top style="thick">
        <color rgb="FF333399"/>
      </top>
      <bottom/>
      <diagonal/>
    </border>
    <border>
      <left style="thin">
        <color indexed="22"/>
      </left>
      <right/>
      <top style="thick">
        <color rgb="FF333399"/>
      </top>
      <bottom style="thin">
        <color indexed="55"/>
      </bottom>
      <diagonal/>
    </border>
    <border>
      <left/>
      <right style="thin">
        <color indexed="22"/>
      </right>
      <top style="thick">
        <color rgb="FF333399"/>
      </top>
      <bottom style="thin">
        <color indexed="55"/>
      </bottom>
      <diagonal/>
    </border>
    <border>
      <left/>
      <right style="thin">
        <color indexed="22"/>
      </right>
      <top style="thick">
        <color rgb="FF333399"/>
      </top>
      <bottom/>
      <diagonal/>
    </border>
    <border>
      <left style="thin">
        <color indexed="22"/>
      </left>
      <right/>
      <top style="thick">
        <color rgb="FF333399"/>
      </top>
      <bottom/>
      <diagonal/>
    </border>
    <border>
      <left/>
      <right style="thick">
        <color rgb="FF333399"/>
      </right>
      <top style="thick">
        <color rgb="FF333399"/>
      </top>
      <bottom/>
      <diagonal/>
    </border>
    <border>
      <left style="thick">
        <color rgb="FF333399"/>
      </left>
      <right style="thin">
        <color rgb="FF333399"/>
      </right>
      <top style="thin">
        <color indexed="55"/>
      </top>
      <bottom/>
      <diagonal/>
    </border>
    <border>
      <left style="medium">
        <color rgb="FF123188"/>
      </left>
      <right/>
      <top style="medium">
        <color rgb="FF123188"/>
      </top>
      <bottom/>
      <diagonal/>
    </border>
    <border>
      <left/>
      <right/>
      <top style="medium">
        <color rgb="FF123188"/>
      </top>
      <bottom/>
      <diagonal/>
    </border>
    <border>
      <left style="thin">
        <color indexed="55"/>
      </left>
      <right/>
      <top style="medium">
        <color rgb="FF123188"/>
      </top>
      <bottom/>
      <diagonal/>
    </border>
    <border>
      <left/>
      <right style="thick">
        <color rgb="FF333399"/>
      </right>
      <top style="medium">
        <color rgb="FF123188"/>
      </top>
      <bottom/>
      <diagonal/>
    </border>
    <border>
      <left style="thick">
        <color rgb="FF333399"/>
      </left>
      <right style="thin">
        <color rgb="FF333399"/>
      </right>
      <top/>
      <bottom style="medium">
        <color rgb="FF123188"/>
      </bottom>
      <diagonal/>
    </border>
    <border>
      <left/>
      <right style="medium">
        <color rgb="FF123188"/>
      </right>
      <top/>
      <bottom/>
      <diagonal/>
    </border>
    <border>
      <left/>
      <right style="thick">
        <color rgb="FF333399"/>
      </right>
      <top/>
      <bottom style="thin">
        <color indexed="55"/>
      </bottom>
      <diagonal/>
    </border>
    <border>
      <left style="thick">
        <color rgb="FF333399"/>
      </left>
      <right style="thin">
        <color rgb="FF333399"/>
      </right>
      <top style="medium">
        <color rgb="FF123188"/>
      </top>
      <bottom/>
      <diagonal/>
    </border>
    <border>
      <left/>
      <right style="thin">
        <color indexed="55"/>
      </right>
      <top style="medium">
        <color rgb="FF123188"/>
      </top>
      <bottom/>
      <diagonal/>
    </border>
    <border>
      <left/>
      <right style="thick">
        <color rgb="FF333399"/>
      </right>
      <top style="thin">
        <color indexed="55"/>
      </top>
      <bottom/>
      <diagonal/>
    </border>
    <border>
      <left style="thick">
        <color rgb="FF333399"/>
      </left>
      <right style="thin">
        <color rgb="FF333399"/>
      </right>
      <top/>
      <bottom/>
      <diagonal/>
    </border>
    <border>
      <left/>
      <right style="thick">
        <color rgb="FF333399"/>
      </right>
      <top/>
      <bottom/>
      <diagonal/>
    </border>
    <border>
      <left style="thick">
        <color rgb="FF333399"/>
      </left>
      <right style="thin">
        <color rgb="FF333399"/>
      </right>
      <top/>
      <bottom style="thin">
        <color rgb="FF333399"/>
      </bottom>
      <diagonal/>
    </border>
    <border>
      <left/>
      <right/>
      <top/>
      <bottom style="thin">
        <color rgb="FF333399"/>
      </bottom>
      <diagonal/>
    </border>
    <border>
      <left/>
      <right style="thin">
        <color indexed="55"/>
      </right>
      <top/>
      <bottom style="thin">
        <color rgb="FF333399"/>
      </bottom>
      <diagonal/>
    </border>
    <border>
      <left style="thin">
        <color indexed="55"/>
      </left>
      <right/>
      <top/>
      <bottom style="thin">
        <color rgb="FF333399"/>
      </bottom>
      <diagonal/>
    </border>
    <border>
      <left/>
      <right style="medium">
        <color rgb="FF123188"/>
      </right>
      <top/>
      <bottom style="thin">
        <color rgb="FF333399"/>
      </bottom>
      <diagonal/>
    </border>
    <border>
      <left/>
      <right style="thick">
        <color rgb="FF333399"/>
      </right>
      <top/>
      <bottom style="thin">
        <color rgb="FF333399"/>
      </bottom>
      <diagonal/>
    </border>
    <border>
      <left style="thin">
        <color rgb="FF333399"/>
      </left>
      <right/>
      <top/>
      <bottom style="medium">
        <color rgb="FF123188"/>
      </bottom>
      <diagonal/>
    </border>
    <border>
      <left/>
      <right style="thin">
        <color indexed="55"/>
      </right>
      <top/>
      <bottom style="medium">
        <color rgb="FF123188"/>
      </bottom>
      <diagonal/>
    </border>
    <border>
      <left style="thin">
        <color rgb="FF333399"/>
      </left>
      <right/>
      <top/>
      <bottom style="thin">
        <color indexed="55"/>
      </bottom>
      <diagonal/>
    </border>
    <border>
      <left/>
      <right style="medium">
        <color rgb="FF123188"/>
      </right>
      <top/>
      <bottom style="medium">
        <color rgb="FF123188"/>
      </bottom>
      <diagonal/>
    </border>
    <border>
      <left style="thin">
        <color rgb="FF333399"/>
      </left>
      <right/>
      <top/>
      <bottom style="thin">
        <color rgb="FF333399"/>
      </bottom>
      <diagonal/>
    </border>
    <border>
      <left style="thin">
        <color rgb="FFD6DDEE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 style="medium">
        <color theme="0"/>
      </top>
      <bottom style="medium">
        <color theme="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rgb="FFD6DDEE"/>
      </left>
      <right/>
      <top style="thin">
        <color rgb="FFD6DDEE"/>
      </top>
      <bottom style="thin">
        <color rgb="FFD6DDEE"/>
      </bottom>
      <diagonal/>
    </border>
    <border>
      <left/>
      <right/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4" tint="-0.249977111117893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hair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hair">
        <color indexed="64"/>
      </bottom>
      <diagonal/>
    </border>
    <border>
      <left/>
      <right/>
      <top style="thin">
        <color theme="1" tint="0.499984740745262"/>
      </top>
      <bottom style="hair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hair">
        <color indexed="64"/>
      </bottom>
      <diagonal/>
    </border>
    <border>
      <left style="thin">
        <color theme="1" tint="0.499984740745262"/>
      </left>
      <right style="hair">
        <color indexed="64"/>
      </right>
      <top style="hair">
        <color indexed="64"/>
      </top>
      <bottom/>
      <diagonal/>
    </border>
    <border>
      <left/>
      <right style="thin">
        <color theme="1" tint="0.499984740745262"/>
      </right>
      <top style="hair">
        <color indexed="64"/>
      </top>
      <bottom/>
      <diagonal/>
    </border>
    <border>
      <left style="thin">
        <color theme="1" tint="0.49998474074526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1" tint="0.499984740745262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thin">
        <color theme="8" tint="-0.249977111117893"/>
      </right>
      <top/>
      <bottom style="hair">
        <color indexed="64"/>
      </bottom>
      <diagonal/>
    </border>
    <border>
      <left style="hair">
        <color indexed="64"/>
      </left>
      <right style="thin">
        <color theme="8" tint="-0.249977111117893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/>
      <top style="medium">
        <color theme="0"/>
      </top>
      <bottom/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1" tint="0.499984740745262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1" tint="0.499984740745262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8" tint="-0.249977111117893"/>
      </left>
      <right style="hair">
        <color indexed="64"/>
      </right>
      <top style="medium">
        <color theme="8" tint="-0.249977111117893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8" tint="-0.249977111117893"/>
      </top>
      <bottom/>
      <diagonal/>
    </border>
    <border>
      <left/>
      <right style="hair">
        <color indexed="64"/>
      </right>
      <top style="medium">
        <color theme="8" tint="-0.249977111117893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8" tint="-0.249977111117893"/>
      </top>
      <bottom style="hair">
        <color indexed="64"/>
      </bottom>
      <diagonal/>
    </border>
    <border>
      <left/>
      <right/>
      <top style="medium">
        <color theme="8" tint="-0.249977111117893"/>
      </top>
      <bottom/>
      <diagonal/>
    </border>
    <border>
      <left style="hair">
        <color indexed="64"/>
      </left>
      <right style="medium">
        <color theme="8" tint="-0.249977111117893"/>
      </right>
      <top style="medium">
        <color theme="8" tint="-0.249977111117893"/>
      </top>
      <bottom style="hair">
        <color indexed="64"/>
      </bottom>
      <diagonal/>
    </border>
    <border>
      <left style="medium">
        <color theme="8" tint="-0.249977111117893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theme="8" tint="-0.249977111117893"/>
      </right>
      <top style="hair">
        <color indexed="64"/>
      </top>
      <bottom style="hair">
        <color indexed="64"/>
      </bottom>
      <diagonal/>
    </border>
    <border>
      <left style="medium">
        <color theme="8" tint="-0.249977111117893"/>
      </left>
      <right style="hair">
        <color indexed="64"/>
      </right>
      <top/>
      <bottom style="medium">
        <color theme="8" tint="-0.249977111117893"/>
      </bottom>
      <diagonal/>
    </border>
    <border>
      <left style="hair">
        <color indexed="64"/>
      </left>
      <right style="hair">
        <color indexed="64"/>
      </right>
      <top/>
      <bottom style="medium">
        <color theme="8" tint="-0.249977111117893"/>
      </bottom>
      <diagonal/>
    </border>
    <border>
      <left/>
      <right style="hair">
        <color indexed="64"/>
      </right>
      <top/>
      <bottom style="medium">
        <color theme="8" tint="-0.24997711111789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8" tint="-0.249977111117893"/>
      </bottom>
      <diagonal/>
    </border>
    <border>
      <left/>
      <right/>
      <top/>
      <bottom style="medium">
        <color theme="8" tint="-0.249977111117893"/>
      </bottom>
      <diagonal/>
    </border>
    <border>
      <left style="hair">
        <color indexed="64"/>
      </left>
      <right style="medium">
        <color theme="8" tint="-0.249977111117893"/>
      </right>
      <top style="hair">
        <color indexed="64"/>
      </top>
      <bottom style="medium">
        <color theme="8" tint="-0.249977111117893"/>
      </bottom>
      <diagonal/>
    </border>
    <border>
      <left style="medium">
        <color theme="8" tint="-0.249977111117893"/>
      </left>
      <right style="hair">
        <color indexed="64"/>
      </right>
      <top style="medium">
        <color theme="8" tint="-0.249977111117893"/>
      </top>
      <bottom style="medium">
        <color theme="8" tint="-0.249977111117893"/>
      </bottom>
      <diagonal/>
    </border>
    <border>
      <left style="hair">
        <color indexed="64"/>
      </left>
      <right style="hair">
        <color indexed="64"/>
      </right>
      <top style="medium">
        <color theme="8" tint="-0.249977111117893"/>
      </top>
      <bottom style="medium">
        <color theme="8" tint="-0.249977111117893"/>
      </bottom>
      <diagonal/>
    </border>
    <border>
      <left/>
      <right style="hair">
        <color indexed="64"/>
      </right>
      <top style="medium">
        <color theme="8" tint="-0.249977111117893"/>
      </top>
      <bottom style="medium">
        <color theme="8" tint="-0.249977111117893"/>
      </bottom>
      <diagonal/>
    </border>
    <border>
      <left/>
      <right/>
      <top style="medium">
        <color theme="8" tint="-0.249977111117893"/>
      </top>
      <bottom style="medium">
        <color theme="8" tint="-0.249977111117893"/>
      </bottom>
      <diagonal/>
    </border>
    <border>
      <left style="hair">
        <color indexed="64"/>
      </left>
      <right style="medium">
        <color theme="8" tint="-0.249977111117893"/>
      </right>
      <top style="medium">
        <color theme="8" tint="-0.249977111117893"/>
      </top>
      <bottom style="medium">
        <color theme="8" tint="-0.249977111117893"/>
      </bottom>
      <diagonal/>
    </border>
    <border>
      <left style="hair">
        <color indexed="64"/>
      </left>
      <right style="medium">
        <color theme="8" tint="-0.249977111117893"/>
      </right>
      <top/>
      <bottom style="hair">
        <color indexed="64"/>
      </bottom>
      <diagonal/>
    </border>
    <border>
      <left style="medium">
        <color theme="8" tint="-0.249977111117893"/>
      </left>
      <right style="hair">
        <color indexed="64"/>
      </right>
      <top/>
      <bottom/>
      <diagonal/>
    </border>
    <border>
      <left style="hair">
        <color indexed="64"/>
      </left>
      <right style="medium">
        <color theme="8" tint="-0.249977111117893"/>
      </right>
      <top style="hair">
        <color indexed="64"/>
      </top>
      <bottom/>
      <diagonal/>
    </border>
    <border>
      <left style="hair">
        <color indexed="64"/>
      </left>
      <right style="medium">
        <color theme="8" tint="-0.249977111117893"/>
      </right>
      <top/>
      <bottom style="medium">
        <color theme="8" tint="-0.249977111117893"/>
      </bottom>
      <diagonal/>
    </border>
    <border>
      <left style="hair">
        <color indexed="64"/>
      </left>
      <right style="medium">
        <color theme="8" tint="-0.249977111117893"/>
      </right>
      <top/>
      <bottom/>
      <diagonal/>
    </border>
  </borders>
  <cellStyleXfs count="12">
    <xf numFmtId="0" fontId="0" fillId="0" borderId="0"/>
    <xf numFmtId="0" fontId="1" fillId="0" borderId="0"/>
    <xf numFmtId="49" fontId="14" fillId="11" borderId="0" applyBorder="0" applyProtection="0">
      <alignment horizontal="left" vertical="top" wrapText="1"/>
    </xf>
    <xf numFmtId="0" fontId="1" fillId="0" borderId="0"/>
    <xf numFmtId="0" fontId="33" fillId="0" borderId="0"/>
    <xf numFmtId="0" fontId="35" fillId="0" borderId="0" applyNumberFormat="0" applyFill="0" applyBorder="0" applyAlignment="0" applyProtection="0"/>
    <xf numFmtId="168" fontId="1" fillId="0" borderId="0" applyFont="0" applyFill="0" applyBorder="0" applyAlignment="0" applyProtection="0"/>
    <xf numFmtId="49" fontId="9" fillId="0" borderId="0" applyFill="0" applyBorder="0" applyProtection="0">
      <alignment horizontal="left" vertical="top" wrapText="1"/>
    </xf>
    <xf numFmtId="49" fontId="9" fillId="0" borderId="0" applyFill="0" applyBorder="0" applyProtection="0">
      <alignment horizontal="left" vertical="top" wrapText="1"/>
    </xf>
    <xf numFmtId="49" fontId="9" fillId="0" borderId="0" applyFill="0" applyBorder="0" applyProtection="0">
      <alignment horizontal="left" vertical="top" wrapText="1"/>
    </xf>
    <xf numFmtId="49" fontId="9" fillId="0" borderId="0" applyFill="0" applyBorder="0" applyProtection="0">
      <alignment horizontal="left" vertical="top" wrapText="1"/>
    </xf>
    <xf numFmtId="49" fontId="9" fillId="0" borderId="0" applyFill="0" applyBorder="0" applyProtection="0">
      <alignment horizontal="left" vertical="top" wrapText="1"/>
    </xf>
  </cellStyleXfs>
  <cellXfs count="652">
    <xf numFmtId="0" fontId="0" fillId="0" borderId="0" xfId="0"/>
    <xf numFmtId="165" fontId="6" fillId="2" borderId="4" xfId="0" applyNumberFormat="1" applyFont="1" applyFill="1" applyBorder="1" applyAlignment="1">
      <alignment horizontal="center" vertical="top" shrinkToFit="1"/>
    </xf>
    <xf numFmtId="0" fontId="8" fillId="2" borderId="3" xfId="0" applyNumberFormat="1" applyFont="1" applyFill="1" applyBorder="1" applyAlignment="1">
      <alignment horizontal="left" vertical="top"/>
    </xf>
    <xf numFmtId="0" fontId="0" fillId="0" borderId="0" xfId="0" applyFill="1" applyBorder="1"/>
    <xf numFmtId="0" fontId="10" fillId="0" borderId="0" xfId="0" applyFont="1"/>
    <xf numFmtId="49" fontId="11" fillId="0" borderId="0" xfId="0" applyNumberFormat="1" applyFont="1" applyBorder="1"/>
    <xf numFmtId="49" fontId="11" fillId="0" borderId="0" xfId="0" applyNumberFormat="1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 shrinkToFit="1"/>
    </xf>
    <xf numFmtId="164" fontId="4" fillId="9" borderId="11" xfId="0" applyNumberFormat="1" applyFont="1" applyFill="1" applyBorder="1" applyAlignment="1">
      <alignment horizontal="center" shrinkToFit="1"/>
    </xf>
    <xf numFmtId="166" fontId="13" fillId="10" borderId="12" xfId="1" quotePrefix="1" applyNumberFormat="1" applyFont="1" applyFill="1" applyBorder="1" applyAlignment="1">
      <alignment horizontal="center" shrinkToFit="1"/>
    </xf>
    <xf numFmtId="165" fontId="15" fillId="2" borderId="13" xfId="1" applyNumberFormat="1" applyFont="1" applyFill="1" applyBorder="1" applyAlignment="1">
      <alignment horizontal="center" vertical="center" shrinkToFit="1"/>
    </xf>
    <xf numFmtId="165" fontId="15" fillId="2" borderId="14" xfId="1" applyNumberFormat="1" applyFont="1" applyFill="1" applyBorder="1" applyAlignment="1">
      <alignment horizontal="center" vertical="center" shrinkToFit="1"/>
    </xf>
    <xf numFmtId="165" fontId="15" fillId="8" borderId="15" xfId="1" applyNumberFormat="1" applyFont="1" applyFill="1" applyBorder="1" applyAlignment="1">
      <alignment horizontal="center" vertical="center" shrinkToFit="1"/>
    </xf>
    <xf numFmtId="165" fontId="15" fillId="2" borderId="16" xfId="1" applyNumberFormat="1" applyFont="1" applyFill="1" applyBorder="1" applyAlignment="1">
      <alignment horizontal="center" vertical="center" shrinkToFit="1"/>
    </xf>
    <xf numFmtId="165" fontId="15" fillId="8" borderId="17" xfId="1" applyNumberFormat="1" applyFont="1" applyFill="1" applyBorder="1" applyAlignment="1">
      <alignment horizontal="center" vertical="center" shrinkToFit="1"/>
    </xf>
    <xf numFmtId="165" fontId="15" fillId="2" borderId="18" xfId="1" applyNumberFormat="1" applyFont="1" applyFill="1" applyBorder="1" applyAlignment="1">
      <alignment horizontal="center" vertical="center" shrinkToFit="1"/>
    </xf>
    <xf numFmtId="165" fontId="15" fillId="8" borderId="19" xfId="1" applyNumberFormat="1" applyFont="1" applyFill="1" applyBorder="1" applyAlignment="1">
      <alignment horizontal="center" vertical="center" shrinkToFit="1"/>
    </xf>
    <xf numFmtId="165" fontId="15" fillId="2" borderId="20" xfId="1" applyNumberFormat="1" applyFont="1" applyFill="1" applyBorder="1" applyAlignment="1">
      <alignment horizontal="center" vertical="center" shrinkToFit="1"/>
    </xf>
    <xf numFmtId="165" fontId="15" fillId="8" borderId="21" xfId="1" applyNumberFormat="1" applyFont="1" applyFill="1" applyBorder="1" applyAlignment="1">
      <alignment horizontal="center" vertical="center" shrinkToFit="1"/>
    </xf>
    <xf numFmtId="165" fontId="15" fillId="2" borderId="22" xfId="1" applyNumberFormat="1" applyFont="1" applyFill="1" applyBorder="1" applyAlignment="1">
      <alignment horizontal="center" vertical="center" shrinkToFit="1"/>
    </xf>
    <xf numFmtId="165" fontId="15" fillId="8" borderId="15" xfId="3" applyNumberFormat="1" applyFont="1" applyFill="1" applyBorder="1" applyAlignment="1">
      <alignment horizontal="center" vertical="center" shrinkToFit="1"/>
    </xf>
    <xf numFmtId="165" fontId="15" fillId="2" borderId="16" xfId="3" applyNumberFormat="1" applyFont="1" applyFill="1" applyBorder="1" applyAlignment="1">
      <alignment horizontal="center" vertical="center" shrinkToFit="1"/>
    </xf>
    <xf numFmtId="165" fontId="15" fillId="8" borderId="17" xfId="3" applyNumberFormat="1" applyFont="1" applyFill="1" applyBorder="1" applyAlignment="1">
      <alignment horizontal="center" vertical="center" shrinkToFit="1"/>
    </xf>
    <xf numFmtId="165" fontId="15" fillId="2" borderId="18" xfId="3" applyNumberFormat="1" applyFont="1" applyFill="1" applyBorder="1" applyAlignment="1">
      <alignment horizontal="center" vertical="center" shrinkToFit="1"/>
    </xf>
    <xf numFmtId="165" fontId="15" fillId="8" borderId="19" xfId="3" applyNumberFormat="1" applyFont="1" applyFill="1" applyBorder="1" applyAlignment="1">
      <alignment horizontal="center" vertical="center" shrinkToFit="1"/>
    </xf>
    <xf numFmtId="165" fontId="15" fillId="2" borderId="20" xfId="3" applyNumberFormat="1" applyFont="1" applyFill="1" applyBorder="1" applyAlignment="1">
      <alignment horizontal="center" vertical="center" shrinkToFit="1"/>
    </xf>
    <xf numFmtId="165" fontId="15" fillId="8" borderId="21" xfId="3" applyNumberFormat="1" applyFont="1" applyFill="1" applyBorder="1" applyAlignment="1">
      <alignment horizontal="center" vertical="center" shrinkToFit="1"/>
    </xf>
    <xf numFmtId="165" fontId="15" fillId="2" borderId="22" xfId="3" applyNumberFormat="1" applyFont="1" applyFill="1" applyBorder="1" applyAlignment="1">
      <alignment horizontal="center" vertical="center" shrinkToFit="1"/>
    </xf>
    <xf numFmtId="165" fontId="15" fillId="2" borderId="23" xfId="3" applyNumberFormat="1" applyFont="1" applyFill="1" applyBorder="1" applyAlignment="1">
      <alignment horizontal="center" vertical="center" shrinkToFit="1"/>
    </xf>
    <xf numFmtId="165" fontId="15" fillId="2" borderId="14" xfId="3" applyNumberFormat="1" applyFont="1" applyFill="1" applyBorder="1" applyAlignment="1">
      <alignment horizontal="center" vertical="center" shrinkToFit="1"/>
    </xf>
    <xf numFmtId="165" fontId="15" fillId="8" borderId="24" xfId="3" applyNumberFormat="1" applyFont="1" applyFill="1" applyBorder="1" applyAlignment="1">
      <alignment horizontal="center" vertical="center" shrinkToFit="1"/>
    </xf>
    <xf numFmtId="49" fontId="5" fillId="7" borderId="25" xfId="0" applyNumberFormat="1" applyFont="1" applyFill="1" applyBorder="1" applyAlignment="1">
      <alignment horizontal="center" vertical="center" wrapText="1"/>
    </xf>
    <xf numFmtId="165" fontId="15" fillId="8" borderId="26" xfId="1" applyNumberFormat="1" applyFont="1" applyFill="1" applyBorder="1" applyAlignment="1">
      <alignment horizontal="center" vertical="center" shrinkToFit="1"/>
    </xf>
    <xf numFmtId="165" fontId="15" fillId="8" borderId="28" xfId="1" applyNumberFormat="1" applyFont="1" applyFill="1" applyBorder="1" applyAlignment="1">
      <alignment horizontal="center" vertical="center" shrinkToFit="1"/>
    </xf>
    <xf numFmtId="165" fontId="15" fillId="8" borderId="29" xfId="1" applyNumberFormat="1" applyFont="1" applyFill="1" applyBorder="1" applyAlignment="1">
      <alignment horizontal="center" vertical="center" shrinkToFit="1"/>
    </xf>
    <xf numFmtId="165" fontId="15" fillId="8" borderId="30" xfId="1" applyNumberFormat="1" applyFont="1" applyFill="1" applyBorder="1" applyAlignment="1">
      <alignment horizontal="center" vertical="center" shrinkToFit="1"/>
    </xf>
    <xf numFmtId="165" fontId="15" fillId="8" borderId="31" xfId="1" applyNumberFormat="1" applyFont="1" applyFill="1" applyBorder="1" applyAlignment="1">
      <alignment horizontal="center" vertical="center" shrinkToFit="1"/>
    </xf>
    <xf numFmtId="165" fontId="15" fillId="8" borderId="28" xfId="3" applyNumberFormat="1" applyFont="1" applyFill="1" applyBorder="1" applyAlignment="1">
      <alignment horizontal="center" vertical="center" shrinkToFit="1"/>
    </xf>
    <xf numFmtId="165" fontId="15" fillId="8" borderId="29" xfId="3" applyNumberFormat="1" applyFont="1" applyFill="1" applyBorder="1" applyAlignment="1">
      <alignment horizontal="center" vertical="center" shrinkToFit="1"/>
    </xf>
    <xf numFmtId="165" fontId="15" fillId="8" borderId="30" xfId="3" applyNumberFormat="1" applyFont="1" applyFill="1" applyBorder="1" applyAlignment="1">
      <alignment horizontal="center" vertical="center" shrinkToFit="1"/>
    </xf>
    <xf numFmtId="165" fontId="15" fillId="8" borderId="31" xfId="3" applyNumberFormat="1" applyFont="1" applyFill="1" applyBorder="1" applyAlignment="1">
      <alignment horizontal="center" vertical="center" shrinkToFit="1"/>
    </xf>
    <xf numFmtId="165" fontId="15" fillId="8" borderId="32" xfId="3" applyNumberFormat="1" applyFont="1" applyFill="1" applyBorder="1" applyAlignment="1">
      <alignment horizontal="center" vertical="center" shrinkToFit="1"/>
    </xf>
    <xf numFmtId="165" fontId="15" fillId="8" borderId="33" xfId="3" applyNumberFormat="1" applyFont="1" applyFill="1" applyBorder="1" applyAlignment="1">
      <alignment horizontal="center" vertical="center" shrinkToFit="1"/>
    </xf>
    <xf numFmtId="165" fontId="15" fillId="14" borderId="18" xfId="3" applyNumberFormat="1" applyFont="1" applyFill="1" applyBorder="1" applyAlignment="1">
      <alignment horizontal="center" vertical="center" shrinkToFit="1"/>
    </xf>
    <xf numFmtId="165" fontId="15" fillId="14" borderId="20" xfId="3" applyNumberFormat="1" applyFont="1" applyFill="1" applyBorder="1" applyAlignment="1">
      <alignment horizontal="center" vertical="center" shrinkToFit="1"/>
    </xf>
    <xf numFmtId="165" fontId="15" fillId="14" borderId="16" xfId="3" applyNumberFormat="1" applyFont="1" applyFill="1" applyBorder="1" applyAlignment="1">
      <alignment horizontal="center" vertical="center" shrinkToFit="1"/>
    </xf>
    <xf numFmtId="0" fontId="0" fillId="0" borderId="0" xfId="0" applyFont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Fill="1"/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8" fillId="5" borderId="0" xfId="0" applyFont="1" applyFill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16" fontId="20" fillId="0" borderId="0" xfId="0" applyNumberFormat="1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/>
    <xf numFmtId="0" fontId="20" fillId="0" borderId="0" xfId="0" applyFont="1" applyFill="1" applyBorder="1" applyAlignment="1">
      <alignment vertical="justify" wrapText="1"/>
    </xf>
    <xf numFmtId="0" fontId="25" fillId="0" borderId="0" xfId="0" applyFont="1" applyFill="1" applyBorder="1" applyAlignment="1"/>
    <xf numFmtId="0" fontId="25" fillId="0" borderId="0" xfId="0" applyFont="1" applyFill="1" applyBorder="1" applyAlignment="1">
      <alignment horizontal="center"/>
    </xf>
    <xf numFmtId="0" fontId="17" fillId="0" borderId="0" xfId="0" applyFont="1" applyBorder="1"/>
    <xf numFmtId="0" fontId="20" fillId="0" borderId="0" xfId="0" applyFont="1" applyFill="1" applyBorder="1" applyAlignment="1">
      <alignment horizontal="center" vertical="center"/>
    </xf>
    <xf numFmtId="0" fontId="17" fillId="0" borderId="0" xfId="0" applyFont="1" applyBorder="1" applyAlignment="1"/>
    <xf numFmtId="0" fontId="17" fillId="0" borderId="0" xfId="0" applyFont="1" applyBorder="1" applyAlignment="1">
      <alignment horizontal="center"/>
    </xf>
    <xf numFmtId="0" fontId="25" fillId="0" borderId="0" xfId="0" applyFont="1" applyFill="1" applyBorder="1" applyAlignment="1">
      <alignment horizontal="left" vertical="center" indent="1"/>
    </xf>
    <xf numFmtId="0" fontId="26" fillId="0" borderId="0" xfId="0" applyFont="1" applyFill="1" applyBorder="1" applyAlignment="1">
      <alignment horizontal="left" vertical="center" indent="1"/>
    </xf>
    <xf numFmtId="0" fontId="25" fillId="0" borderId="0" xfId="0" applyFont="1" applyBorder="1" applyAlignment="1">
      <alignment horizontal="center"/>
    </xf>
    <xf numFmtId="0" fontId="25" fillId="0" borderId="0" xfId="0" applyFont="1" applyFill="1" applyBorder="1"/>
    <xf numFmtId="0" fontId="25" fillId="0" borderId="0" xfId="0" applyFont="1" applyBorder="1"/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NumberFormat="1" applyFont="1"/>
    <xf numFmtId="16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3" borderId="0" xfId="0" applyFill="1"/>
    <xf numFmtId="0" fontId="19" fillId="0" borderId="0" xfId="0" applyFont="1" applyFill="1" applyBorder="1" applyAlignment="1">
      <alignment horizontal="left" vertical="center"/>
    </xf>
    <xf numFmtId="0" fontId="17" fillId="0" borderId="0" xfId="0" applyFont="1" applyFill="1" applyBorder="1"/>
    <xf numFmtId="0" fontId="21" fillId="0" borderId="0" xfId="0" applyFont="1" applyFill="1" applyBorder="1" applyAlignment="1"/>
    <xf numFmtId="0" fontId="17" fillId="0" borderId="0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0" fillId="0" borderId="0" xfId="0" applyFont="1" applyProtection="1"/>
    <xf numFmtId="0" fontId="19" fillId="0" borderId="0" xfId="0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/>
      <protection locked="0"/>
    </xf>
    <xf numFmtId="0" fontId="24" fillId="6" borderId="39" xfId="0" applyFont="1" applyFill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left" vertical="center"/>
    </xf>
    <xf numFmtId="0" fontId="19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 applyProtection="1">
      <alignment vertical="center"/>
    </xf>
    <xf numFmtId="0" fontId="24" fillId="6" borderId="34" xfId="0" applyFont="1" applyFill="1" applyBorder="1" applyAlignment="1" applyProtection="1">
      <alignment horizontal="center" vertical="center"/>
    </xf>
    <xf numFmtId="0" fontId="23" fillId="0" borderId="0" xfId="0" applyFont="1" applyBorder="1" applyAlignment="1" applyProtection="1">
      <alignment horizontal="center"/>
    </xf>
    <xf numFmtId="0" fontId="23" fillId="0" borderId="0" xfId="0" applyFont="1" applyFill="1" applyBorder="1" applyAlignment="1" applyProtection="1">
      <alignment horizontal="center"/>
    </xf>
    <xf numFmtId="49" fontId="28" fillId="15" borderId="0" xfId="0" applyNumberFormat="1" applyFont="1" applyFill="1" applyAlignment="1" applyProtection="1">
      <alignment horizontal="left" indent="1"/>
    </xf>
    <xf numFmtId="167" fontId="20" fillId="0" borderId="1" xfId="0" applyNumberFormat="1" applyFont="1" applyFill="1" applyBorder="1" applyAlignment="1" applyProtection="1">
      <alignment horizontal="left" vertical="center" wrapText="1" indent="1"/>
    </xf>
    <xf numFmtId="167" fontId="20" fillId="0" borderId="2" xfId="0" applyNumberFormat="1" applyFont="1" applyFill="1" applyBorder="1" applyAlignment="1" applyProtection="1">
      <alignment horizontal="left" vertical="center" wrapText="1" indent="1"/>
    </xf>
    <xf numFmtId="0" fontId="0" fillId="0" borderId="0" xfId="0" applyFont="1" applyFill="1" applyProtection="1"/>
    <xf numFmtId="167" fontId="20" fillId="0" borderId="35" xfId="0" applyNumberFormat="1" applyFont="1" applyFill="1" applyBorder="1" applyAlignment="1" applyProtection="1">
      <alignment horizontal="left" vertical="center" wrapText="1" indent="1"/>
    </xf>
    <xf numFmtId="0" fontId="20" fillId="12" borderId="0" xfId="0" applyFont="1" applyFill="1" applyBorder="1" applyAlignment="1">
      <alignment horizontal="center" vertical="center"/>
    </xf>
    <xf numFmtId="0" fontId="24" fillId="6" borderId="39" xfId="0" applyFont="1" applyFill="1" applyBorder="1" applyAlignment="1" applyProtection="1">
      <alignment vertical="center"/>
      <protection locked="0"/>
    </xf>
    <xf numFmtId="16" fontId="29" fillId="6" borderId="34" xfId="0" applyNumberFormat="1" applyFont="1" applyFill="1" applyBorder="1" applyAlignment="1" applyProtection="1">
      <alignment horizontal="left" vertical="center" indent="1"/>
    </xf>
    <xf numFmtId="167" fontId="30" fillId="0" borderId="1" xfId="0" applyNumberFormat="1" applyFont="1" applyFill="1" applyBorder="1" applyAlignment="1">
      <alignment horizontal="left" vertical="center" indent="1"/>
    </xf>
    <xf numFmtId="167" fontId="30" fillId="13" borderId="1" xfId="0" applyNumberFormat="1" applyFont="1" applyFill="1" applyBorder="1" applyAlignment="1">
      <alignment horizontal="left" vertical="center" indent="1"/>
    </xf>
    <xf numFmtId="16" fontId="29" fillId="6" borderId="39" xfId="0" applyNumberFormat="1" applyFont="1" applyFill="1" applyBorder="1" applyAlignment="1" applyProtection="1">
      <alignment horizontal="left" vertical="center" indent="1"/>
    </xf>
    <xf numFmtId="167" fontId="30" fillId="0" borderId="35" xfId="0" applyNumberFormat="1" applyFont="1" applyFill="1" applyBorder="1" applyAlignment="1">
      <alignment horizontal="left" vertical="center" indent="1"/>
    </xf>
    <xf numFmtId="0" fontId="24" fillId="6" borderId="41" xfId="0" applyFont="1" applyFill="1" applyBorder="1" applyAlignment="1" applyProtection="1">
      <alignment horizontal="center" vertical="center"/>
    </xf>
    <xf numFmtId="0" fontId="24" fillId="6" borderId="41" xfId="0" applyFont="1" applyFill="1" applyBorder="1" applyAlignment="1" applyProtection="1">
      <alignment vertical="center"/>
    </xf>
    <xf numFmtId="167" fontId="30" fillId="0" borderId="44" xfId="0" applyNumberFormat="1" applyFont="1" applyFill="1" applyBorder="1" applyAlignment="1">
      <alignment horizontal="left" vertical="center" indent="1"/>
    </xf>
    <xf numFmtId="167" fontId="30" fillId="0" borderId="45" xfId="0" applyNumberFormat="1" applyFont="1" applyFill="1" applyBorder="1" applyAlignment="1">
      <alignment horizontal="left" vertical="center" indent="1"/>
    </xf>
    <xf numFmtId="167" fontId="30" fillId="0" borderId="43" xfId="0" applyNumberFormat="1" applyFont="1" applyFill="1" applyBorder="1" applyAlignment="1">
      <alignment horizontal="left" vertical="center" indent="1"/>
    </xf>
    <xf numFmtId="0" fontId="25" fillId="0" borderId="42" xfId="0" applyFont="1" applyFill="1" applyBorder="1" applyAlignment="1" applyProtection="1">
      <alignment horizontal="left" vertical="center" indent="1"/>
      <protection locked="0"/>
    </xf>
    <xf numFmtId="0" fontId="0" fillId="0" borderId="42" xfId="0" applyBorder="1"/>
    <xf numFmtId="0" fontId="0" fillId="0" borderId="46" xfId="0" applyBorder="1"/>
    <xf numFmtId="0" fontId="19" fillId="4" borderId="34" xfId="0" applyFont="1" applyFill="1" applyBorder="1" applyAlignment="1" applyProtection="1">
      <alignment vertical="center"/>
    </xf>
    <xf numFmtId="0" fontId="24" fillId="6" borderId="39" xfId="0" applyFont="1" applyFill="1" applyBorder="1" applyAlignment="1" applyProtection="1">
      <alignment horizontal="center" vertical="center"/>
    </xf>
    <xf numFmtId="0" fontId="20" fillId="0" borderId="0" xfId="0" applyFont="1"/>
    <xf numFmtId="0" fontId="31" fillId="0" borderId="0" xfId="0" applyFont="1"/>
    <xf numFmtId="0" fontId="34" fillId="0" borderId="0" xfId="4" applyFont="1"/>
    <xf numFmtId="0" fontId="33" fillId="0" borderId="0" xfId="4"/>
    <xf numFmtId="0" fontId="36" fillId="0" borderId="0" xfId="5" applyFont="1" applyAlignment="1">
      <alignment horizontal="right"/>
    </xf>
    <xf numFmtId="0" fontId="38" fillId="2" borderId="0" xfId="4" applyFont="1" applyFill="1"/>
    <xf numFmtId="0" fontId="33" fillId="2" borderId="0" xfId="4" applyFill="1"/>
    <xf numFmtId="169" fontId="2" fillId="2" borderId="0" xfId="6" applyNumberFormat="1" applyFont="1" applyFill="1" applyAlignment="1">
      <alignment horizontal="left"/>
    </xf>
    <xf numFmtId="169" fontId="1" fillId="2" borderId="0" xfId="6" applyNumberFormat="1" applyFill="1"/>
    <xf numFmtId="0" fontId="39" fillId="2" borderId="0" xfId="4" applyFont="1" applyFill="1" applyAlignment="1">
      <alignment horizontal="right"/>
    </xf>
    <xf numFmtId="0" fontId="33" fillId="2" borderId="0" xfId="4" applyFill="1" applyAlignment="1">
      <alignment horizontal="left"/>
    </xf>
    <xf numFmtId="0" fontId="3" fillId="16" borderId="49" xfId="4" applyFont="1" applyFill="1" applyBorder="1" applyAlignment="1">
      <alignment horizontal="center" shrinkToFit="1"/>
    </xf>
    <xf numFmtId="0" fontId="33" fillId="2" borderId="0" xfId="4" applyFill="1" applyBorder="1"/>
    <xf numFmtId="165" fontId="6" fillId="17" borderId="3" xfId="4" applyNumberFormat="1" applyFont="1" applyFill="1" applyBorder="1" applyAlignment="1">
      <alignment horizontal="center" vertical="top" shrinkToFit="1"/>
    </xf>
    <xf numFmtId="0" fontId="7" fillId="17" borderId="3" xfId="4" applyNumberFormat="1" applyFont="1" applyFill="1" applyBorder="1" applyAlignment="1">
      <alignment horizontal="left" vertical="top"/>
    </xf>
    <xf numFmtId="165" fontId="6" fillId="2" borderId="4" xfId="4" applyNumberFormat="1" applyFont="1" applyFill="1" applyBorder="1" applyAlignment="1">
      <alignment horizontal="center" vertical="top" shrinkToFit="1"/>
    </xf>
    <xf numFmtId="0" fontId="8" fillId="2" borderId="3" xfId="4" applyNumberFormat="1" applyFont="1" applyFill="1" applyBorder="1" applyAlignment="1">
      <alignment horizontal="left" vertical="top"/>
    </xf>
    <xf numFmtId="165" fontId="6" fillId="2" borderId="56" xfId="4" applyNumberFormat="1" applyFont="1" applyFill="1" applyBorder="1" applyAlignment="1">
      <alignment horizontal="center" vertical="top" shrinkToFit="1"/>
    </xf>
    <xf numFmtId="0" fontId="8" fillId="2" borderId="57" xfId="4" applyNumberFormat="1" applyFont="1" applyFill="1" applyBorder="1" applyAlignment="1">
      <alignment horizontal="left" vertical="top" wrapText="1"/>
    </xf>
    <xf numFmtId="165" fontId="6" fillId="2" borderId="58" xfId="4" applyNumberFormat="1" applyFont="1" applyFill="1" applyBorder="1" applyAlignment="1">
      <alignment horizontal="center" vertical="top" shrinkToFit="1"/>
    </xf>
    <xf numFmtId="0" fontId="7" fillId="2" borderId="57" xfId="4" applyNumberFormat="1" applyFont="1" applyFill="1" applyBorder="1" applyAlignment="1">
      <alignment horizontal="left" vertical="top" wrapText="1"/>
    </xf>
    <xf numFmtId="0" fontId="8" fillId="2" borderId="57" xfId="4" applyNumberFormat="1" applyFont="1" applyFill="1" applyBorder="1" applyAlignment="1">
      <alignment horizontal="left" vertical="top"/>
    </xf>
    <xf numFmtId="165" fontId="6" fillId="17" borderId="58" xfId="4" applyNumberFormat="1" applyFont="1" applyFill="1" applyBorder="1" applyAlignment="1">
      <alignment horizontal="center" vertical="top" shrinkToFit="1"/>
    </xf>
    <xf numFmtId="0" fontId="8" fillId="17" borderId="59" xfId="4" applyFont="1" applyFill="1" applyBorder="1" applyAlignment="1">
      <alignment horizontal="left" vertical="top"/>
    </xf>
    <xf numFmtId="165" fontId="6" fillId="17" borderId="57" xfId="4" applyNumberFormat="1" applyFont="1" applyFill="1" applyBorder="1" applyAlignment="1">
      <alignment horizontal="center" vertical="top" shrinkToFit="1"/>
    </xf>
    <xf numFmtId="0" fontId="7" fillId="17" borderId="57" xfId="4" applyNumberFormat="1" applyFont="1" applyFill="1" applyBorder="1" applyAlignment="1">
      <alignment horizontal="left" vertical="top"/>
    </xf>
    <xf numFmtId="0" fontId="40" fillId="2" borderId="57" xfId="4" applyNumberFormat="1" applyFont="1" applyFill="1" applyBorder="1" applyAlignment="1">
      <alignment horizontal="left" vertical="top" wrapText="1"/>
    </xf>
    <xf numFmtId="0" fontId="8" fillId="2" borderId="64" xfId="4" applyNumberFormat="1" applyFont="1" applyFill="1" applyBorder="1" applyAlignment="1">
      <alignment horizontal="left" vertical="top"/>
    </xf>
    <xf numFmtId="165" fontId="6" fillId="17" borderId="4" xfId="4" applyNumberFormat="1" applyFont="1" applyFill="1" applyBorder="1" applyAlignment="1">
      <alignment horizontal="center" vertical="top" shrinkToFit="1"/>
    </xf>
    <xf numFmtId="0" fontId="8" fillId="17" borderId="65" xfId="4" applyFont="1" applyFill="1" applyBorder="1" applyAlignment="1">
      <alignment horizontal="left" vertical="top"/>
    </xf>
    <xf numFmtId="0" fontId="7" fillId="2" borderId="3" xfId="4" applyNumberFormat="1" applyFont="1" applyFill="1" applyBorder="1" applyAlignment="1">
      <alignment horizontal="left" vertical="top" wrapText="1"/>
    </xf>
    <xf numFmtId="0" fontId="7" fillId="17" borderId="65" xfId="4" applyFont="1" applyFill="1" applyBorder="1" applyAlignment="1">
      <alignment horizontal="left" vertical="top" wrapText="1"/>
    </xf>
    <xf numFmtId="165" fontId="6" fillId="17" borderId="56" xfId="4" applyNumberFormat="1" applyFont="1" applyFill="1" applyBorder="1" applyAlignment="1">
      <alignment horizontal="center" vertical="top" shrinkToFit="1"/>
    </xf>
    <xf numFmtId="0" fontId="7" fillId="17" borderId="57" xfId="4" applyNumberFormat="1" applyFont="1" applyFill="1" applyBorder="1" applyAlignment="1">
      <alignment horizontal="left" vertical="top" wrapText="1"/>
    </xf>
    <xf numFmtId="0" fontId="8" fillId="2" borderId="3" xfId="4" applyNumberFormat="1" applyFont="1" applyFill="1" applyBorder="1" applyAlignment="1">
      <alignment horizontal="left" vertical="top" wrapText="1"/>
    </xf>
    <xf numFmtId="0" fontId="7" fillId="17" borderId="3" xfId="4" applyNumberFormat="1" applyFont="1" applyFill="1" applyBorder="1" applyAlignment="1">
      <alignment horizontal="left" vertical="top" wrapText="1"/>
    </xf>
    <xf numFmtId="0" fontId="7" fillId="2" borderId="64" xfId="4" applyNumberFormat="1" applyFont="1" applyFill="1" applyBorder="1" applyAlignment="1">
      <alignment horizontal="left" vertical="top" wrapText="1"/>
    </xf>
    <xf numFmtId="0" fontId="7" fillId="17" borderId="64" xfId="4" applyNumberFormat="1" applyFont="1" applyFill="1" applyBorder="1" applyAlignment="1">
      <alignment horizontal="left" vertical="top"/>
    </xf>
    <xf numFmtId="0" fontId="8" fillId="2" borderId="64" xfId="4" applyNumberFormat="1" applyFont="1" applyFill="1" applyBorder="1" applyAlignment="1">
      <alignment horizontal="left" vertical="top" wrapText="1"/>
    </xf>
    <xf numFmtId="0" fontId="40" fillId="2" borderId="3" xfId="4" applyNumberFormat="1" applyFont="1" applyFill="1" applyBorder="1" applyAlignment="1">
      <alignment horizontal="left" vertical="top" wrapText="1"/>
    </xf>
    <xf numFmtId="0" fontId="7" fillId="17" borderId="59" xfId="4" applyFont="1" applyFill="1" applyBorder="1" applyAlignment="1">
      <alignment horizontal="left" vertical="top" wrapText="1"/>
    </xf>
    <xf numFmtId="0" fontId="33" fillId="0" borderId="0" xfId="4" applyFill="1" applyBorder="1"/>
    <xf numFmtId="0" fontId="10" fillId="0" borderId="0" xfId="5" applyFont="1" applyAlignment="1" applyProtection="1">
      <alignment horizontal="right"/>
    </xf>
    <xf numFmtId="0" fontId="10" fillId="0" borderId="0" xfId="4" applyFont="1"/>
    <xf numFmtId="0" fontId="41" fillId="0" borderId="0" xfId="5" applyNumberFormat="1" applyFont="1" applyBorder="1" applyAlignment="1" applyProtection="1">
      <alignment horizontal="right"/>
    </xf>
    <xf numFmtId="49" fontId="11" fillId="0" borderId="0" xfId="4" applyNumberFormat="1" applyFont="1" applyBorder="1"/>
    <xf numFmtId="0" fontId="11" fillId="0" borderId="0" xfId="5" applyNumberFormat="1" applyFont="1" applyBorder="1" applyAlignment="1" applyProtection="1">
      <alignment horizontal="right"/>
    </xf>
    <xf numFmtId="49" fontId="11" fillId="0" borderId="0" xfId="4" applyNumberFormat="1" applyFont="1" applyFill="1" applyBorder="1" applyAlignment="1">
      <alignment horizontal="center"/>
    </xf>
    <xf numFmtId="0" fontId="11" fillId="0" borderId="0" xfId="5" applyNumberFormat="1" applyFont="1" applyAlignment="1" applyProtection="1">
      <alignment horizontal="right"/>
    </xf>
    <xf numFmtId="0" fontId="35" fillId="2" borderId="0" xfId="5" applyFill="1" applyAlignment="1"/>
    <xf numFmtId="0" fontId="12" fillId="2" borderId="0" xfId="4" applyFont="1" applyFill="1" applyAlignment="1"/>
    <xf numFmtId="164" fontId="4" fillId="9" borderId="11" xfId="0" applyNumberFormat="1" applyFont="1" applyFill="1" applyBorder="1" applyAlignment="1">
      <alignment horizontal="center" shrinkToFit="1"/>
    </xf>
    <xf numFmtId="164" fontId="4" fillId="0" borderId="0" xfId="0" applyNumberFormat="1" applyFont="1" applyFill="1" applyBorder="1" applyAlignment="1">
      <alignment horizontal="center" shrinkToFit="1"/>
    </xf>
    <xf numFmtId="165" fontId="15" fillId="2" borderId="79" xfId="1" applyNumberFormat="1" applyFont="1" applyFill="1" applyBorder="1" applyAlignment="1">
      <alignment horizontal="center" vertical="center" shrinkToFit="1"/>
    </xf>
    <xf numFmtId="0" fontId="5" fillId="7" borderId="27" xfId="0" applyNumberFormat="1" applyFont="1" applyFill="1" applyBorder="1" applyAlignment="1">
      <alignment vertical="center" wrapText="1"/>
    </xf>
    <xf numFmtId="0" fontId="21" fillId="0" borderId="40" xfId="0" applyFont="1" applyFill="1" applyBorder="1" applyAlignment="1" applyProtection="1">
      <alignment horizontal="left" vertical="center" indent="1"/>
      <protection locked="0"/>
    </xf>
    <xf numFmtId="0" fontId="21" fillId="0" borderId="40" xfId="0" applyFont="1" applyFill="1" applyBorder="1" applyAlignment="1" applyProtection="1">
      <alignment horizontal="left" vertical="center" indent="1"/>
    </xf>
    <xf numFmtId="0" fontId="21" fillId="0" borderId="40" xfId="0" applyFont="1" applyFill="1" applyBorder="1" applyAlignment="1" applyProtection="1">
      <alignment vertical="center"/>
    </xf>
    <xf numFmtId="0" fontId="21" fillId="19" borderId="40" xfId="0" applyFont="1" applyFill="1" applyBorder="1" applyAlignment="1" applyProtection="1">
      <alignment horizontal="left" vertical="center" indent="1"/>
      <protection locked="0"/>
    </xf>
    <xf numFmtId="0" fontId="21" fillId="18" borderId="40" xfId="0" applyFont="1" applyFill="1" applyBorder="1" applyAlignment="1" applyProtection="1">
      <alignment horizontal="left" vertical="center" indent="1"/>
      <protection locked="0"/>
    </xf>
    <xf numFmtId="0" fontId="21" fillId="18" borderId="40" xfId="0" applyFont="1" applyFill="1" applyBorder="1" applyAlignment="1" applyProtection="1">
      <alignment horizontal="left" vertical="center" indent="1"/>
    </xf>
    <xf numFmtId="0" fontId="43" fillId="0" borderId="0" xfId="0" applyFont="1"/>
    <xf numFmtId="0" fontId="21" fillId="0" borderId="38" xfId="0" applyFont="1" applyFill="1" applyBorder="1" applyAlignment="1" applyProtection="1">
      <alignment horizontal="left" vertical="center" indent="1"/>
      <protection locked="0"/>
    </xf>
    <xf numFmtId="0" fontId="21" fillId="0" borderId="40" xfId="0" applyFont="1" applyFill="1" applyBorder="1" applyAlignment="1" applyProtection="1">
      <alignment horizontal="left" vertical="center" wrapText="1" indent="1"/>
    </xf>
    <xf numFmtId="0" fontId="21" fillId="18" borderId="40" xfId="0" applyFont="1" applyFill="1" applyBorder="1" applyAlignment="1" applyProtection="1">
      <alignment horizontal="left" vertical="center" wrapText="1" indent="1"/>
    </xf>
    <xf numFmtId="0" fontId="24" fillId="6" borderId="81" xfId="0" applyFont="1" applyFill="1" applyBorder="1" applyAlignment="1" applyProtection="1">
      <alignment vertical="center"/>
      <protection locked="0"/>
    </xf>
    <xf numFmtId="0" fontId="24" fillId="6" borderId="82" xfId="0" applyFont="1" applyFill="1" applyBorder="1" applyAlignment="1" applyProtection="1">
      <alignment vertical="center"/>
    </xf>
    <xf numFmtId="0" fontId="24" fillId="6" borderId="83" xfId="0" applyFont="1" applyFill="1" applyBorder="1" applyAlignment="1" applyProtection="1">
      <alignment vertical="center"/>
    </xf>
    <xf numFmtId="0" fontId="24" fillId="6" borderId="81" xfId="0" applyFont="1" applyFill="1" applyBorder="1" applyAlignment="1" applyProtection="1">
      <alignment horizontal="center" vertical="center"/>
      <protection locked="0"/>
    </xf>
    <xf numFmtId="0" fontId="24" fillId="6" borderId="84" xfId="0" applyFont="1" applyFill="1" applyBorder="1" applyAlignment="1" applyProtection="1">
      <alignment horizontal="center" vertical="center"/>
    </xf>
    <xf numFmtId="0" fontId="24" fillId="6" borderId="84" xfId="0" applyFont="1" applyFill="1" applyBorder="1" applyAlignment="1" applyProtection="1">
      <alignment vertical="center"/>
    </xf>
    <xf numFmtId="0" fontId="24" fillId="6" borderId="83" xfId="0" applyFont="1" applyFill="1" applyBorder="1" applyAlignment="1" applyProtection="1">
      <alignment horizontal="center" vertical="center"/>
    </xf>
    <xf numFmtId="0" fontId="24" fillId="6" borderId="80" xfId="0" applyFont="1" applyFill="1" applyBorder="1" applyAlignment="1" applyProtection="1">
      <alignment vertical="center"/>
      <protection locked="0"/>
    </xf>
    <xf numFmtId="0" fontId="25" fillId="12" borderId="35" xfId="0" applyFont="1" applyFill="1" applyBorder="1" applyAlignment="1" applyProtection="1">
      <alignment horizontal="left" vertical="center" wrapText="1" indent="1"/>
      <protection locked="0"/>
    </xf>
    <xf numFmtId="49" fontId="44" fillId="12" borderId="0" xfId="0" applyNumberFormat="1" applyFont="1" applyFill="1" applyAlignment="1" applyProtection="1">
      <alignment horizontal="left" vertical="center" indent="1"/>
      <protection locked="0"/>
    </xf>
    <xf numFmtId="0" fontId="25" fillId="12" borderId="1" xfId="0" applyFont="1" applyFill="1" applyBorder="1" applyAlignment="1" applyProtection="1">
      <alignment horizontal="left" vertical="center" wrapText="1" indent="1"/>
      <protection locked="0"/>
    </xf>
    <xf numFmtId="0" fontId="25" fillId="13" borderId="1" xfId="0" applyFont="1" applyFill="1" applyBorder="1" applyAlignment="1" applyProtection="1">
      <alignment horizontal="center" vertical="center"/>
      <protection locked="0"/>
    </xf>
    <xf numFmtId="0" fontId="25" fillId="18" borderId="1" xfId="0" applyFont="1" applyFill="1" applyBorder="1" applyAlignment="1" applyProtection="1">
      <alignment horizontal="left" vertical="center" wrapText="1" indent="1"/>
      <protection locked="0"/>
    </xf>
    <xf numFmtId="0" fontId="32" fillId="0" borderId="1" xfId="0" applyFont="1" applyFill="1" applyBorder="1" applyAlignment="1" applyProtection="1">
      <alignment horizontal="left" vertical="center" wrapText="1" indent="1"/>
      <protection locked="0"/>
    </xf>
    <xf numFmtId="0" fontId="25" fillId="0" borderId="1" xfId="0" applyFont="1" applyFill="1" applyBorder="1" applyAlignment="1" applyProtection="1">
      <alignment horizontal="center" vertical="center"/>
      <protection locked="0"/>
    </xf>
    <xf numFmtId="0" fontId="25" fillId="0" borderId="35" xfId="0" applyFont="1" applyFill="1" applyBorder="1" applyAlignment="1" applyProtection="1">
      <alignment horizontal="center" vertical="center"/>
      <protection locked="0"/>
    </xf>
    <xf numFmtId="0" fontId="25" fillId="13" borderId="35" xfId="0" applyFont="1" applyFill="1" applyBorder="1" applyAlignment="1" applyProtection="1">
      <alignment horizontal="center" vertical="center"/>
    </xf>
    <xf numFmtId="0" fontId="25" fillId="18" borderId="35" xfId="0" applyFont="1" applyFill="1" applyBorder="1" applyAlignment="1" applyProtection="1">
      <alignment horizontal="center" vertical="center"/>
    </xf>
    <xf numFmtId="167" fontId="20" fillId="0" borderId="85" xfId="0" applyNumberFormat="1" applyFont="1" applyFill="1" applyBorder="1" applyAlignment="1" applyProtection="1">
      <alignment horizontal="left" vertical="center" wrapText="1" indent="1"/>
    </xf>
    <xf numFmtId="167" fontId="20" fillId="0" borderId="86" xfId="0" applyNumberFormat="1" applyFont="1" applyFill="1" applyBorder="1" applyAlignment="1" applyProtection="1">
      <alignment horizontal="left" vertical="center" wrapText="1" indent="1"/>
    </xf>
    <xf numFmtId="167" fontId="20" fillId="0" borderId="87" xfId="0" applyNumberFormat="1" applyFont="1" applyFill="1" applyBorder="1" applyAlignment="1" applyProtection="1">
      <alignment horizontal="left" vertical="center" wrapText="1" indent="1"/>
    </xf>
    <xf numFmtId="49" fontId="28" fillId="15" borderId="34" xfId="0" applyNumberFormat="1" applyFont="1" applyFill="1" applyBorder="1" applyAlignment="1" applyProtection="1">
      <alignment horizontal="left" indent="1"/>
    </xf>
    <xf numFmtId="165" fontId="6" fillId="17" borderId="3" xfId="0" applyNumberFormat="1" applyFont="1" applyFill="1" applyBorder="1" applyAlignment="1">
      <alignment horizontal="center" vertical="top" shrinkToFit="1"/>
    </xf>
    <xf numFmtId="0" fontId="7" fillId="17" borderId="3" xfId="0" applyNumberFormat="1" applyFont="1" applyFill="1" applyBorder="1" applyAlignment="1">
      <alignment horizontal="left" vertical="top"/>
    </xf>
    <xf numFmtId="165" fontId="6" fillId="2" borderId="56" xfId="0" applyNumberFormat="1" applyFont="1" applyFill="1" applyBorder="1" applyAlignment="1">
      <alignment horizontal="center" vertical="top" shrinkToFit="1"/>
    </xf>
    <xf numFmtId="0" fontId="8" fillId="2" borderId="57" xfId="0" applyNumberFormat="1" applyFont="1" applyFill="1" applyBorder="1" applyAlignment="1">
      <alignment horizontal="left" vertical="top" wrapText="1"/>
    </xf>
    <xf numFmtId="165" fontId="6" fillId="2" borderId="58" xfId="0" applyNumberFormat="1" applyFont="1" applyFill="1" applyBorder="1" applyAlignment="1">
      <alignment horizontal="center" vertical="top" shrinkToFit="1"/>
    </xf>
    <xf numFmtId="0" fontId="7" fillId="2" borderId="57" xfId="0" applyNumberFormat="1" applyFont="1" applyFill="1" applyBorder="1" applyAlignment="1">
      <alignment horizontal="left" vertical="top" wrapText="1"/>
    </xf>
    <xf numFmtId="0" fontId="8" fillId="2" borderId="57" xfId="0" applyNumberFormat="1" applyFont="1" applyFill="1" applyBorder="1" applyAlignment="1">
      <alignment horizontal="left" vertical="top"/>
    </xf>
    <xf numFmtId="165" fontId="6" fillId="17" borderId="58" xfId="0" applyNumberFormat="1" applyFont="1" applyFill="1" applyBorder="1" applyAlignment="1">
      <alignment horizontal="center" vertical="top" shrinkToFit="1"/>
    </xf>
    <xf numFmtId="0" fontId="8" fillId="17" borderId="59" xfId="0" applyFont="1" applyFill="1" applyBorder="1" applyAlignment="1">
      <alignment horizontal="left" vertical="top"/>
    </xf>
    <xf numFmtId="165" fontId="6" fillId="17" borderId="57" xfId="0" applyNumberFormat="1" applyFont="1" applyFill="1" applyBorder="1" applyAlignment="1">
      <alignment horizontal="center" vertical="top" shrinkToFit="1"/>
    </xf>
    <xf numFmtId="0" fontId="7" fillId="17" borderId="57" xfId="0" applyNumberFormat="1" applyFont="1" applyFill="1" applyBorder="1" applyAlignment="1">
      <alignment horizontal="left" vertical="top" wrapText="1"/>
    </xf>
    <xf numFmtId="0" fontId="8" fillId="2" borderId="64" xfId="0" applyNumberFormat="1" applyFont="1" applyFill="1" applyBorder="1" applyAlignment="1">
      <alignment horizontal="left" vertical="top" wrapText="1"/>
    </xf>
    <xf numFmtId="165" fontId="6" fillId="17" borderId="4" xfId="0" applyNumberFormat="1" applyFont="1" applyFill="1" applyBorder="1" applyAlignment="1">
      <alignment horizontal="center" vertical="top" shrinkToFit="1"/>
    </xf>
    <xf numFmtId="0" fontId="8" fillId="17" borderId="65" xfId="0" applyFont="1" applyFill="1" applyBorder="1" applyAlignment="1">
      <alignment horizontal="left" vertical="top"/>
    </xf>
    <xf numFmtId="0" fontId="7" fillId="17" borderId="3" xfId="0" applyNumberFormat="1" applyFont="1" applyFill="1" applyBorder="1" applyAlignment="1">
      <alignment horizontal="left" vertical="top" wrapText="1"/>
    </xf>
    <xf numFmtId="0" fontId="7" fillId="17" borderId="59" xfId="0" applyFont="1" applyFill="1" applyBorder="1" applyAlignment="1">
      <alignment horizontal="left" vertical="top" wrapText="1"/>
    </xf>
    <xf numFmtId="0" fontId="7" fillId="17" borderId="57" xfId="0" applyNumberFormat="1" applyFont="1" applyFill="1" applyBorder="1" applyAlignment="1">
      <alignment horizontal="left" vertical="top"/>
    </xf>
    <xf numFmtId="0" fontId="8" fillId="2" borderId="64" xfId="0" applyNumberFormat="1" applyFont="1" applyFill="1" applyBorder="1" applyAlignment="1">
      <alignment horizontal="left" vertical="top"/>
    </xf>
    <xf numFmtId="0" fontId="7" fillId="2" borderId="3" xfId="0" applyNumberFormat="1" applyFont="1" applyFill="1" applyBorder="1" applyAlignment="1">
      <alignment horizontal="left" vertical="top" wrapText="1"/>
    </xf>
    <xf numFmtId="0" fontId="8" fillId="2" borderId="3" xfId="0" applyNumberFormat="1" applyFont="1" applyFill="1" applyBorder="1" applyAlignment="1">
      <alignment horizontal="left" vertical="top" wrapText="1"/>
    </xf>
    <xf numFmtId="165" fontId="6" fillId="17" borderId="56" xfId="0" applyNumberFormat="1" applyFont="1" applyFill="1" applyBorder="1" applyAlignment="1">
      <alignment horizontal="center" vertical="top" shrinkToFit="1"/>
    </xf>
    <xf numFmtId="0" fontId="7" fillId="17" borderId="65" xfId="0" applyFont="1" applyFill="1" applyBorder="1" applyAlignment="1">
      <alignment horizontal="left" vertical="top" wrapText="1"/>
    </xf>
    <xf numFmtId="0" fontId="7" fillId="17" borderId="64" xfId="0" applyNumberFormat="1" applyFont="1" applyFill="1" applyBorder="1" applyAlignment="1">
      <alignment horizontal="left" vertical="top"/>
    </xf>
    <xf numFmtId="0" fontId="40" fillId="2" borderId="3" xfId="0" applyNumberFormat="1" applyFont="1" applyFill="1" applyBorder="1" applyAlignment="1">
      <alignment horizontal="left" vertical="top" wrapText="1"/>
    </xf>
    <xf numFmtId="0" fontId="40" fillId="2" borderId="57" xfId="0" applyNumberFormat="1" applyFont="1" applyFill="1" applyBorder="1" applyAlignment="1">
      <alignment horizontal="left" vertical="top" wrapText="1"/>
    </xf>
    <xf numFmtId="0" fontId="7" fillId="2" borderId="64" xfId="0" applyNumberFormat="1" applyFont="1" applyFill="1" applyBorder="1" applyAlignment="1">
      <alignment horizontal="left" vertical="top" wrapText="1"/>
    </xf>
    <xf numFmtId="165" fontId="15" fillId="2" borderId="88" xfId="1" applyNumberFormat="1" applyFont="1" applyFill="1" applyBorder="1" applyAlignment="1">
      <alignment horizontal="center" vertical="center" shrinkToFit="1"/>
    </xf>
    <xf numFmtId="165" fontId="15" fillId="0" borderId="0" xfId="1" applyNumberFormat="1" applyFont="1" applyFill="1" applyBorder="1" applyAlignment="1">
      <alignment horizontal="center" vertical="center" shrinkToFit="1"/>
    </xf>
    <xf numFmtId="167" fontId="0" fillId="0" borderId="0" xfId="0" applyNumberFormat="1" applyFill="1" applyBorder="1"/>
    <xf numFmtId="0" fontId="34" fillId="0" borderId="0" xfId="0" applyFont="1"/>
    <xf numFmtId="0" fontId="38" fillId="2" borderId="0" xfId="0" applyFont="1" applyFill="1"/>
    <xf numFmtId="0" fontId="0" fillId="2" borderId="0" xfId="0" applyFill="1"/>
    <xf numFmtId="0" fontId="39" fillId="2" borderId="0" xfId="0" applyFont="1" applyFill="1" applyAlignment="1">
      <alignment horizontal="right"/>
    </xf>
    <xf numFmtId="0" fontId="0" fillId="2" borderId="0" xfId="0" applyFill="1" applyAlignment="1">
      <alignment horizontal="left"/>
    </xf>
    <xf numFmtId="0" fontId="3" fillId="16" borderId="49" xfId="0" applyFont="1" applyFill="1" applyBorder="1" applyAlignment="1">
      <alignment horizontal="center" shrinkToFit="1"/>
    </xf>
    <xf numFmtId="0" fontId="0" fillId="2" borderId="0" xfId="0" applyFill="1" applyBorder="1"/>
    <xf numFmtId="0" fontId="8" fillId="17" borderId="59" xfId="0" applyFont="1" applyFill="1" applyBorder="1" applyAlignment="1">
      <alignment horizontal="left" vertical="top" wrapText="1"/>
    </xf>
    <xf numFmtId="0" fontId="40" fillId="17" borderId="65" xfId="0" applyFont="1" applyFill="1" applyBorder="1" applyAlignment="1">
      <alignment horizontal="left" vertical="top" wrapText="1"/>
    </xf>
    <xf numFmtId="49" fontId="41" fillId="0" borderId="0" xfId="0" applyNumberFormat="1" applyFont="1" applyBorder="1"/>
    <xf numFmtId="0" fontId="12" fillId="2" borderId="0" xfId="0" applyFont="1" applyFill="1" applyAlignment="1"/>
    <xf numFmtId="0" fontId="8" fillId="17" borderId="57" xfId="0" applyNumberFormat="1" applyFont="1" applyFill="1" applyBorder="1" applyAlignment="1">
      <alignment horizontal="left" vertical="top" wrapText="1"/>
    </xf>
    <xf numFmtId="0" fontId="8" fillId="17" borderId="64" xfId="0" applyNumberFormat="1" applyFont="1" applyFill="1" applyBorder="1" applyAlignment="1">
      <alignment horizontal="left" vertical="top" wrapText="1"/>
    </xf>
    <xf numFmtId="0" fontId="40" fillId="17" borderId="3" xfId="0" applyNumberFormat="1" applyFont="1" applyFill="1" applyBorder="1" applyAlignment="1">
      <alignment horizontal="left" vertical="top" wrapText="1"/>
    </xf>
    <xf numFmtId="0" fontId="19" fillId="0" borderId="0" xfId="0" applyFont="1" applyBorder="1" applyAlignment="1">
      <alignment horizontal="right" vertical="center"/>
    </xf>
    <xf numFmtId="0" fontId="43" fillId="0" borderId="0" xfId="0" applyFont="1" applyFill="1"/>
    <xf numFmtId="0" fontId="20" fillId="0" borderId="0" xfId="0" applyFont="1" applyFill="1"/>
    <xf numFmtId="0" fontId="0" fillId="0" borderId="0" xfId="0" applyFont="1" applyFill="1" applyAlignment="1"/>
    <xf numFmtId="0" fontId="0" fillId="0" borderId="0" xfId="0" applyFont="1" applyFill="1" applyAlignment="1">
      <alignment horizontal="center"/>
    </xf>
    <xf numFmtId="0" fontId="27" fillId="0" borderId="0" xfId="0" applyFont="1" applyFill="1"/>
    <xf numFmtId="0" fontId="0" fillId="0" borderId="0" xfId="0" applyFont="1" applyFill="1" applyBorder="1"/>
    <xf numFmtId="167" fontId="42" fillId="18" borderId="1" xfId="0" applyNumberFormat="1" applyFont="1" applyFill="1" applyBorder="1" applyAlignment="1" applyProtection="1">
      <alignment horizontal="left" vertical="center" indent="1"/>
      <protection locked="0"/>
    </xf>
    <xf numFmtId="14" fontId="30" fillId="0" borderId="1" xfId="0" applyNumberFormat="1" applyFont="1" applyFill="1" applyBorder="1" applyAlignment="1" applyProtection="1">
      <alignment horizontal="left" vertical="center" indent="1"/>
      <protection locked="0"/>
    </xf>
    <xf numFmtId="1" fontId="44" fillId="0" borderId="0" xfId="0" applyNumberFormat="1" applyFont="1" applyFill="1" applyProtection="1">
      <protection locked="0"/>
    </xf>
    <xf numFmtId="0" fontId="18" fillId="4" borderId="34" xfId="0" applyFont="1" applyFill="1" applyBorder="1" applyAlignment="1" applyProtection="1">
      <alignment vertical="center"/>
    </xf>
    <xf numFmtId="0" fontId="0" fillId="0" borderId="0" xfId="0" applyFont="1" applyProtection="1">
      <protection locked="0"/>
    </xf>
    <xf numFmtId="0" fontId="16" fillId="0" borderId="0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Fill="1" applyProtection="1"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vertical="center"/>
      <protection locked="0"/>
    </xf>
    <xf numFmtId="0" fontId="23" fillId="0" borderId="0" xfId="0" applyFont="1" applyFill="1" applyBorder="1" applyAlignment="1" applyProtection="1">
      <alignment horizontal="center"/>
      <protection locked="0"/>
    </xf>
    <xf numFmtId="49" fontId="25" fillId="18" borderId="0" xfId="0" applyNumberFormat="1" applyFont="1" applyFill="1" applyBorder="1" applyAlignment="1" applyProtection="1">
      <alignment horizontal="left" vertical="center" indent="1"/>
      <protection locked="0"/>
    </xf>
    <xf numFmtId="167" fontId="48" fillId="18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left" vertical="center" wrapText="1" indent="1"/>
      <protection locked="0"/>
    </xf>
    <xf numFmtId="1" fontId="25" fillId="0" borderId="0" xfId="0" applyNumberFormat="1" applyFont="1" applyFill="1" applyProtection="1">
      <protection locked="0"/>
    </xf>
    <xf numFmtId="0" fontId="19" fillId="0" borderId="85" xfId="0" applyNumberFormat="1" applyFont="1" applyFill="1" applyBorder="1" applyAlignment="1" applyProtection="1">
      <alignment horizontal="left" vertical="center" wrapText="1" indent="1"/>
    </xf>
    <xf numFmtId="0" fontId="25" fillId="0" borderId="35" xfId="0" applyFont="1" applyFill="1" applyBorder="1" applyAlignment="1" applyProtection="1">
      <alignment horizontal="center" vertical="center"/>
    </xf>
    <xf numFmtId="0" fontId="19" fillId="4" borderId="34" xfId="0" applyFont="1" applyFill="1" applyBorder="1" applyAlignment="1" applyProtection="1">
      <alignment horizontal="left" vertical="center"/>
    </xf>
    <xf numFmtId="0" fontId="19" fillId="0" borderId="89" xfId="0" applyFont="1" applyBorder="1" applyAlignment="1" applyProtection="1">
      <alignment vertical="center"/>
    </xf>
    <xf numFmtId="1" fontId="25" fillId="12" borderId="0" xfId="0" applyNumberFormat="1" applyFont="1" applyFill="1" applyAlignment="1" applyProtection="1">
      <alignment horizontal="center" vertical="center"/>
    </xf>
    <xf numFmtId="0" fontId="23" fillId="0" borderId="0" xfId="0" applyFont="1" applyBorder="1" applyAlignment="1" applyProtection="1">
      <alignment horizontal="left" vertical="center"/>
      <protection locked="0"/>
    </xf>
    <xf numFmtId="0" fontId="0" fillId="21" borderId="0" xfId="0" applyFill="1"/>
    <xf numFmtId="0" fontId="0" fillId="22" borderId="0" xfId="0" applyFill="1"/>
    <xf numFmtId="0" fontId="28" fillId="15" borderId="34" xfId="0" applyNumberFormat="1" applyFont="1" applyFill="1" applyBorder="1" applyAlignment="1" applyProtection="1">
      <alignment horizontal="left" indent="1"/>
    </xf>
    <xf numFmtId="0" fontId="1" fillId="0" borderId="0" xfId="4" applyFont="1"/>
    <xf numFmtId="0" fontId="50" fillId="0" borderId="40" xfId="0" applyFont="1" applyFill="1" applyBorder="1" applyAlignment="1" applyProtection="1">
      <alignment horizontal="left" vertical="center" indent="1"/>
      <protection locked="0"/>
    </xf>
    <xf numFmtId="0" fontId="50" fillId="0" borderId="40" xfId="0" applyFont="1" applyFill="1" applyBorder="1" applyAlignment="1" applyProtection="1">
      <alignment horizontal="left" vertical="center" indent="1"/>
    </xf>
    <xf numFmtId="0" fontId="0" fillId="23" borderId="0" xfId="0" applyFill="1"/>
    <xf numFmtId="0" fontId="0" fillId="0" borderId="0" xfId="0" applyAlignment="1">
      <alignment wrapText="1"/>
    </xf>
    <xf numFmtId="0" fontId="0" fillId="23" borderId="0" xfId="0" applyFill="1" applyAlignment="1">
      <alignment wrapText="1"/>
    </xf>
    <xf numFmtId="0" fontId="0" fillId="24" borderId="0" xfId="0" applyFill="1"/>
    <xf numFmtId="167" fontId="20" fillId="0" borderId="94" xfId="0" applyNumberFormat="1" applyFont="1" applyFill="1" applyBorder="1" applyAlignment="1" applyProtection="1">
      <alignment horizontal="left" vertical="center" wrapText="1" indent="1"/>
    </xf>
    <xf numFmtId="49" fontId="28" fillId="15" borderId="95" xfId="0" applyNumberFormat="1" applyFont="1" applyFill="1" applyBorder="1" applyAlignment="1" applyProtection="1">
      <alignment horizontal="left" indent="1"/>
    </xf>
    <xf numFmtId="16" fontId="29" fillId="6" borderId="95" xfId="0" applyNumberFormat="1" applyFont="1" applyFill="1" applyBorder="1" applyAlignment="1" applyProtection="1">
      <alignment horizontal="left" vertical="center" indent="1"/>
    </xf>
    <xf numFmtId="49" fontId="28" fillId="15" borderId="96" xfId="0" applyNumberFormat="1" applyFont="1" applyFill="1" applyBorder="1" applyAlignment="1" applyProtection="1">
      <alignment horizontal="left" indent="1"/>
    </xf>
    <xf numFmtId="16" fontId="29" fillId="6" borderId="96" xfId="0" applyNumberFormat="1" applyFont="1" applyFill="1" applyBorder="1" applyAlignment="1" applyProtection="1">
      <alignment horizontal="left" vertical="center" indent="1"/>
    </xf>
    <xf numFmtId="167" fontId="20" fillId="0" borderId="100" xfId="0" applyNumberFormat="1" applyFont="1" applyFill="1" applyBorder="1" applyAlignment="1" applyProtection="1">
      <alignment horizontal="left" vertical="center" wrapText="1" indent="1"/>
    </xf>
    <xf numFmtId="167" fontId="20" fillId="0" borderId="101" xfId="0" applyNumberFormat="1" applyFont="1" applyFill="1" applyBorder="1" applyAlignment="1" applyProtection="1">
      <alignment horizontal="left" vertical="center" wrapText="1" indent="1"/>
    </xf>
    <xf numFmtId="49" fontId="28" fillId="15" borderId="102" xfId="0" applyNumberFormat="1" applyFont="1" applyFill="1" applyBorder="1" applyAlignment="1" applyProtection="1">
      <alignment horizontal="left" indent="1"/>
    </xf>
    <xf numFmtId="49" fontId="28" fillId="15" borderId="103" xfId="0" applyNumberFormat="1" applyFont="1" applyFill="1" applyBorder="1" applyAlignment="1" applyProtection="1">
      <alignment horizontal="left" indent="1"/>
    </xf>
    <xf numFmtId="16" fontId="29" fillId="6" borderId="102" xfId="0" applyNumberFormat="1" applyFont="1" applyFill="1" applyBorder="1" applyAlignment="1" applyProtection="1">
      <alignment horizontal="left" vertical="center" indent="1"/>
    </xf>
    <xf numFmtId="16" fontId="29" fillId="6" borderId="103" xfId="0" applyNumberFormat="1" applyFont="1" applyFill="1" applyBorder="1" applyAlignment="1" applyProtection="1">
      <alignment horizontal="left" vertical="center" indent="1"/>
    </xf>
    <xf numFmtId="0" fontId="24" fillId="6" borderId="92" xfId="0" applyFont="1" applyFill="1" applyBorder="1" applyAlignment="1" applyProtection="1">
      <alignment vertical="center" wrapText="1"/>
    </xf>
    <xf numFmtId="0" fontId="21" fillId="0" borderId="38" xfId="0" applyFont="1" applyFill="1" applyBorder="1" applyAlignment="1" applyProtection="1">
      <alignment horizontal="left" vertical="center" indent="1"/>
    </xf>
    <xf numFmtId="0" fontId="25" fillId="13" borderId="86" xfId="0" applyFont="1" applyFill="1" applyBorder="1" applyAlignment="1" applyProtection="1">
      <alignment horizontal="center" vertical="center"/>
      <protection locked="0"/>
    </xf>
    <xf numFmtId="0" fontId="25" fillId="13" borderId="87" xfId="0" applyFont="1" applyFill="1" applyBorder="1" applyAlignment="1" applyProtection="1">
      <alignment horizontal="center" vertical="center"/>
    </xf>
    <xf numFmtId="167" fontId="30" fillId="0" borderId="86" xfId="0" applyNumberFormat="1" applyFont="1" applyFill="1" applyBorder="1" applyAlignment="1">
      <alignment horizontal="left" vertical="center" indent="1"/>
    </xf>
    <xf numFmtId="167" fontId="30" fillId="13" borderId="86" xfId="0" applyNumberFormat="1" applyFont="1" applyFill="1" applyBorder="1" applyAlignment="1">
      <alignment horizontal="left" vertical="center" indent="1"/>
    </xf>
    <xf numFmtId="0" fontId="25" fillId="13" borderId="35" xfId="0" applyFont="1" applyFill="1" applyBorder="1" applyAlignment="1" applyProtection="1">
      <alignment horizontal="center" vertical="center"/>
      <protection locked="0"/>
    </xf>
    <xf numFmtId="167" fontId="30" fillId="13" borderId="35" xfId="0" applyNumberFormat="1" applyFont="1" applyFill="1" applyBorder="1" applyAlignment="1">
      <alignment horizontal="left" vertical="center" indent="1"/>
    </xf>
    <xf numFmtId="49" fontId="44" fillId="12" borderId="0" xfId="0" applyNumberFormat="1" applyFont="1" applyFill="1" applyBorder="1" applyAlignment="1" applyProtection="1">
      <alignment horizontal="left" vertical="center" indent="1"/>
      <protection locked="0"/>
    </xf>
    <xf numFmtId="0" fontId="24" fillId="6" borderId="107" xfId="0" applyFont="1" applyFill="1" applyBorder="1" applyAlignment="1" applyProtection="1">
      <alignment horizontal="center" vertical="center"/>
    </xf>
    <xf numFmtId="0" fontId="24" fillId="6" borderId="107" xfId="0" applyFont="1" applyFill="1" applyBorder="1" applyAlignment="1" applyProtection="1">
      <alignment vertical="center"/>
    </xf>
    <xf numFmtId="0" fontId="24" fillId="6" borderId="108" xfId="0" applyFont="1" applyFill="1" applyBorder="1" applyAlignment="1" applyProtection="1">
      <alignment horizontal="center" vertical="center"/>
    </xf>
    <xf numFmtId="0" fontId="24" fillId="6" borderId="109" xfId="0" applyFont="1" applyFill="1" applyBorder="1" applyAlignment="1" applyProtection="1">
      <alignment vertical="center" wrapText="1"/>
    </xf>
    <xf numFmtId="16" fontId="29" fillId="6" borderId="111" xfId="0" applyNumberFormat="1" applyFont="1" applyFill="1" applyBorder="1" applyAlignment="1" applyProtection="1">
      <alignment horizontal="left" vertical="center" indent="1"/>
    </xf>
    <xf numFmtId="16" fontId="29" fillId="6" borderId="112" xfId="0" applyNumberFormat="1" applyFont="1" applyFill="1" applyBorder="1" applyAlignment="1" applyProtection="1">
      <alignment horizontal="left" vertical="center" indent="1"/>
    </xf>
    <xf numFmtId="16" fontId="29" fillId="6" borderId="92" xfId="0" applyNumberFormat="1" applyFont="1" applyFill="1" applyBorder="1" applyAlignment="1" applyProtection="1">
      <alignment horizontal="left" vertical="center" indent="1"/>
    </xf>
    <xf numFmtId="0" fontId="24" fillId="6" borderId="113" xfId="0" applyFont="1" applyFill="1" applyBorder="1" applyAlignment="1" applyProtection="1">
      <alignment vertical="center"/>
      <protection locked="0"/>
    </xf>
    <xf numFmtId="0" fontId="24" fillId="6" borderId="106" xfId="0" applyFont="1" applyFill="1" applyBorder="1" applyAlignment="1" applyProtection="1">
      <alignment vertical="center"/>
      <protection locked="0"/>
    </xf>
    <xf numFmtId="0" fontId="24" fillId="6" borderId="114" xfId="0" applyFont="1" applyFill="1" applyBorder="1" applyAlignment="1" applyProtection="1">
      <alignment vertical="center"/>
    </xf>
    <xf numFmtId="0" fontId="21" fillId="0" borderId="40" xfId="0" applyFont="1" applyFill="1" applyBorder="1" applyAlignment="1" applyProtection="1">
      <alignment vertical="center" wrapText="1"/>
      <protection locked="0"/>
    </xf>
    <xf numFmtId="0" fontId="16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 applyProtection="1">
      <alignment horizontal="left" vertical="center" wrapText="1"/>
    </xf>
    <xf numFmtId="0" fontId="24" fillId="6" borderId="106" xfId="0" applyFont="1" applyFill="1" applyBorder="1" applyAlignment="1" applyProtection="1">
      <alignment horizontal="center" vertical="center" wrapText="1"/>
      <protection locked="0"/>
    </xf>
    <xf numFmtId="0" fontId="21" fillId="0" borderId="4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Fill="1" applyBorder="1" applyAlignment="1">
      <alignment horizontal="left" wrapText="1"/>
    </xf>
    <xf numFmtId="0" fontId="17" fillId="0" borderId="25" xfId="0" applyFont="1" applyFill="1" applyBorder="1" applyAlignment="1">
      <alignment horizontal="left" wrapText="1"/>
    </xf>
    <xf numFmtId="0" fontId="0" fillId="0" borderId="0" xfId="0" applyFont="1" applyFill="1" applyAlignment="1">
      <alignment horizontal="left" wrapText="1"/>
    </xf>
    <xf numFmtId="0" fontId="24" fillId="6" borderId="108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horizontal="left" vertical="center" indent="1"/>
      <protection locked="0"/>
    </xf>
    <xf numFmtId="0" fontId="19" fillId="0" borderId="89" xfId="0" applyFont="1" applyBorder="1" applyAlignment="1" applyProtection="1">
      <alignment vertical="center" wrapText="1"/>
    </xf>
    <xf numFmtId="0" fontId="45" fillId="20" borderId="0" xfId="0" applyFont="1" applyFill="1" applyBorder="1" applyAlignment="1">
      <alignment horizontal="center" vertical="center"/>
    </xf>
    <xf numFmtId="0" fontId="45" fillId="20" borderId="115" xfId="0" applyFont="1" applyFill="1" applyBorder="1" applyAlignment="1">
      <alignment vertical="center"/>
    </xf>
    <xf numFmtId="0" fontId="45" fillId="0" borderId="11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45" fillId="0" borderId="0" xfId="0" applyFont="1" applyFill="1" applyBorder="1" applyAlignment="1">
      <alignment horizontal="center" vertical="center"/>
    </xf>
    <xf numFmtId="0" fontId="21" fillId="0" borderId="40" xfId="0" applyFont="1" applyFill="1" applyBorder="1" applyAlignment="1" applyProtection="1">
      <alignment horizontal="left" vertical="center" wrapText="1" indent="1"/>
      <protection locked="0"/>
    </xf>
    <xf numFmtId="0" fontId="50" fillId="0" borderId="40" xfId="0" applyFont="1" applyFill="1" applyBorder="1" applyAlignment="1" applyProtection="1">
      <alignment horizontal="left" vertical="center" wrapText="1" indent="1"/>
      <protection locked="0"/>
    </xf>
    <xf numFmtId="0" fontId="50" fillId="0" borderId="40" xfId="0" applyFont="1" applyFill="1" applyBorder="1" applyAlignment="1" applyProtection="1">
      <alignment horizontal="left" vertical="center" wrapText="1" indent="1"/>
    </xf>
    <xf numFmtId="0" fontId="24" fillId="6" borderId="106" xfId="0" applyFont="1" applyFill="1" applyBorder="1" applyAlignment="1" applyProtection="1">
      <alignment horizontal="center" vertical="center"/>
      <protection locked="0"/>
    </xf>
    <xf numFmtId="16" fontId="29" fillId="6" borderId="41" xfId="0" applyNumberFormat="1" applyFont="1" applyFill="1" applyBorder="1" applyAlignment="1" applyProtection="1">
      <alignment horizontal="left" vertical="center" indent="1"/>
    </xf>
    <xf numFmtId="0" fontId="21" fillId="0" borderId="116" xfId="0" applyFont="1" applyFill="1" applyBorder="1" applyAlignment="1" applyProtection="1">
      <alignment vertical="center"/>
    </xf>
    <xf numFmtId="0" fontId="21" fillId="0" borderId="118" xfId="0" applyFont="1" applyFill="1" applyBorder="1" applyAlignment="1" applyProtection="1">
      <alignment horizontal="left" vertical="center" wrapText="1" indent="1"/>
      <protection locked="0"/>
    </xf>
    <xf numFmtId="0" fontId="21" fillId="0" borderId="118" xfId="0" applyFont="1" applyFill="1" applyBorder="1" applyAlignment="1" applyProtection="1">
      <alignment horizontal="left" vertical="center" wrapText="1" indent="1"/>
    </xf>
    <xf numFmtId="0" fontId="25" fillId="12" borderId="119" xfId="0" applyFont="1" applyFill="1" applyBorder="1" applyAlignment="1" applyProtection="1">
      <alignment horizontal="left" vertical="center" wrapText="1" indent="1"/>
      <protection locked="0"/>
    </xf>
    <xf numFmtId="49" fontId="44" fillId="12" borderId="120" xfId="0" applyNumberFormat="1" applyFont="1" applyFill="1" applyBorder="1" applyAlignment="1" applyProtection="1">
      <alignment horizontal="left" vertical="center" indent="1"/>
      <protection locked="0"/>
    </xf>
    <xf numFmtId="0" fontId="25" fillId="13" borderId="119" xfId="0" applyFont="1" applyFill="1" applyBorder="1" applyAlignment="1" applyProtection="1">
      <alignment horizontal="center" vertical="center"/>
      <protection locked="0"/>
    </xf>
    <xf numFmtId="0" fontId="25" fillId="13" borderId="119" xfId="0" applyFont="1" applyFill="1" applyBorder="1" applyAlignment="1" applyProtection="1">
      <alignment horizontal="center" vertical="center"/>
    </xf>
    <xf numFmtId="167" fontId="30" fillId="0" borderId="119" xfId="0" applyNumberFormat="1" applyFont="1" applyFill="1" applyBorder="1" applyAlignment="1">
      <alignment horizontal="left" vertical="center" indent="1"/>
    </xf>
    <xf numFmtId="167" fontId="30" fillId="13" borderId="119" xfId="0" applyNumberFormat="1" applyFont="1" applyFill="1" applyBorder="1" applyAlignment="1">
      <alignment horizontal="left" vertical="center" indent="1"/>
    </xf>
    <xf numFmtId="167" fontId="30" fillId="13" borderId="121" xfId="0" applyNumberFormat="1" applyFont="1" applyFill="1" applyBorder="1" applyAlignment="1">
      <alignment horizontal="left" vertical="center" indent="1"/>
    </xf>
    <xf numFmtId="0" fontId="21" fillId="0" borderId="122" xfId="0" applyFont="1" applyFill="1" applyBorder="1" applyAlignment="1" applyProtection="1">
      <alignment vertical="center"/>
    </xf>
    <xf numFmtId="167" fontId="30" fillId="13" borderId="123" xfId="0" applyNumberFormat="1" applyFont="1" applyFill="1" applyBorder="1" applyAlignment="1">
      <alignment horizontal="left" vertical="center" indent="1"/>
    </xf>
    <xf numFmtId="0" fontId="21" fillId="0" borderId="124" xfId="0" applyFont="1" applyFill="1" applyBorder="1" applyAlignment="1" applyProtection="1">
      <alignment vertical="center"/>
    </xf>
    <xf numFmtId="0" fontId="21" fillId="0" borderId="126" xfId="0" applyFont="1" applyFill="1" applyBorder="1" applyAlignment="1" applyProtection="1">
      <alignment horizontal="left" vertical="center" wrapText="1" indent="1"/>
      <protection locked="0"/>
    </xf>
    <xf numFmtId="0" fontId="21" fillId="0" borderId="126" xfId="0" applyFont="1" applyFill="1" applyBorder="1" applyAlignment="1" applyProtection="1">
      <alignment horizontal="left" vertical="center" wrapText="1" indent="1"/>
    </xf>
    <xf numFmtId="0" fontId="25" fillId="12" borderId="127" xfId="0" applyFont="1" applyFill="1" applyBorder="1" applyAlignment="1" applyProtection="1">
      <alignment horizontal="left" vertical="center" wrapText="1" indent="1"/>
      <protection locked="0"/>
    </xf>
    <xf numFmtId="49" fontId="44" fillId="12" borderId="128" xfId="0" applyNumberFormat="1" applyFont="1" applyFill="1" applyBorder="1" applyAlignment="1" applyProtection="1">
      <alignment horizontal="left" vertical="center" indent="1"/>
      <protection locked="0"/>
    </xf>
    <xf numFmtId="0" fontId="25" fillId="13" borderId="127" xfId="0" applyFont="1" applyFill="1" applyBorder="1" applyAlignment="1" applyProtection="1">
      <alignment horizontal="center" vertical="center"/>
      <protection locked="0"/>
    </xf>
    <xf numFmtId="0" fontId="25" fillId="13" borderId="125" xfId="0" applyFont="1" applyFill="1" applyBorder="1" applyAlignment="1" applyProtection="1">
      <alignment horizontal="center" vertical="center"/>
    </xf>
    <xf numFmtId="167" fontId="30" fillId="0" borderId="127" xfId="0" applyNumberFormat="1" applyFont="1" applyFill="1" applyBorder="1" applyAlignment="1">
      <alignment horizontal="left" vertical="center" indent="1"/>
    </xf>
    <xf numFmtId="167" fontId="30" fillId="13" borderId="127" xfId="0" applyNumberFormat="1" applyFont="1" applyFill="1" applyBorder="1" applyAlignment="1">
      <alignment horizontal="left" vertical="center" indent="1"/>
    </xf>
    <xf numFmtId="167" fontId="30" fillId="13" borderId="129" xfId="0" applyNumberFormat="1" applyFont="1" applyFill="1" applyBorder="1" applyAlignment="1">
      <alignment horizontal="left" vertical="center" indent="1"/>
    </xf>
    <xf numFmtId="0" fontId="21" fillId="0" borderId="38" xfId="0" applyFont="1" applyFill="1" applyBorder="1" applyAlignment="1" applyProtection="1">
      <alignment horizontal="left" vertical="center" wrapText="1" indent="1"/>
      <protection locked="0"/>
    </xf>
    <xf numFmtId="0" fontId="50" fillId="0" borderId="38" xfId="0" applyFont="1" applyFill="1" applyBorder="1" applyAlignment="1" applyProtection="1">
      <alignment horizontal="left" vertical="center" wrapText="1" indent="1"/>
      <protection locked="0"/>
    </xf>
    <xf numFmtId="0" fontId="50" fillId="0" borderId="38" xfId="0" applyFont="1" applyFill="1" applyBorder="1" applyAlignment="1" applyProtection="1">
      <alignment horizontal="left" vertical="center" wrapText="1" indent="1"/>
    </xf>
    <xf numFmtId="0" fontId="21" fillId="0" borderId="38" xfId="0" applyFont="1" applyFill="1" applyBorder="1" applyAlignment="1" applyProtection="1">
      <alignment horizontal="left" vertical="center" wrapText="1" indent="1"/>
    </xf>
    <xf numFmtId="0" fontId="25" fillId="12" borderId="86" xfId="0" applyFont="1" applyFill="1" applyBorder="1" applyAlignment="1" applyProtection="1">
      <alignment horizontal="left" vertical="center" wrapText="1" indent="1"/>
      <protection locked="0"/>
    </xf>
    <xf numFmtId="0" fontId="21" fillId="0" borderId="130" xfId="0" applyFont="1" applyFill="1" applyBorder="1" applyAlignment="1" applyProtection="1">
      <alignment vertical="center"/>
    </xf>
    <xf numFmtId="0" fontId="21" fillId="0" borderId="131" xfId="0" applyFont="1" applyFill="1" applyBorder="1" applyAlignment="1" applyProtection="1">
      <alignment horizontal="left" vertical="center" wrapText="1" indent="1"/>
      <protection locked="0"/>
    </xf>
    <xf numFmtId="0" fontId="21" fillId="0" borderId="131" xfId="0" applyFont="1" applyFill="1" applyBorder="1" applyAlignment="1" applyProtection="1">
      <alignment horizontal="left" vertical="center" wrapText="1" indent="1"/>
    </xf>
    <xf numFmtId="0" fontId="21" fillId="0" borderId="132" xfId="0" applyFont="1" applyFill="1" applyBorder="1" applyAlignment="1" applyProtection="1">
      <alignment horizontal="left" vertical="center" wrapText="1" indent="1"/>
      <protection locked="0"/>
    </xf>
    <xf numFmtId="0" fontId="21" fillId="0" borderId="132" xfId="0" applyFont="1" applyFill="1" applyBorder="1" applyAlignment="1" applyProtection="1">
      <alignment horizontal="left" vertical="center" wrapText="1" indent="1"/>
    </xf>
    <xf numFmtId="0" fontId="25" fillId="12" borderId="131" xfId="0" applyFont="1" applyFill="1" applyBorder="1" applyAlignment="1" applyProtection="1">
      <alignment horizontal="left" vertical="center" wrapText="1" indent="1"/>
      <protection locked="0"/>
    </xf>
    <xf numFmtId="49" fontId="44" fillId="12" borderId="133" xfId="0" applyNumberFormat="1" applyFont="1" applyFill="1" applyBorder="1" applyAlignment="1" applyProtection="1">
      <alignment horizontal="left" vertical="center" indent="1"/>
      <protection locked="0"/>
    </xf>
    <xf numFmtId="0" fontId="25" fillId="13" borderId="131" xfId="0" applyFont="1" applyFill="1" applyBorder="1" applyAlignment="1" applyProtection="1">
      <alignment horizontal="center" vertical="center"/>
      <protection locked="0"/>
    </xf>
    <xf numFmtId="0" fontId="25" fillId="13" borderId="131" xfId="0" applyFont="1" applyFill="1" applyBorder="1" applyAlignment="1" applyProtection="1">
      <alignment horizontal="center" vertical="center"/>
    </xf>
    <xf numFmtId="167" fontId="30" fillId="0" borderId="131" xfId="0" applyNumberFormat="1" applyFont="1" applyFill="1" applyBorder="1" applyAlignment="1">
      <alignment horizontal="left" vertical="center" indent="1"/>
    </xf>
    <xf numFmtId="167" fontId="30" fillId="13" borderId="131" xfId="0" applyNumberFormat="1" applyFont="1" applyFill="1" applyBorder="1" applyAlignment="1">
      <alignment horizontal="left" vertical="center" indent="1"/>
    </xf>
    <xf numFmtId="167" fontId="30" fillId="13" borderId="134" xfId="0" applyNumberFormat="1" applyFont="1" applyFill="1" applyBorder="1" applyAlignment="1">
      <alignment horizontal="left" vertical="center" indent="1"/>
    </xf>
    <xf numFmtId="14" fontId="30" fillId="0" borderId="35" xfId="0" applyNumberFormat="1" applyFont="1" applyFill="1" applyBorder="1" applyAlignment="1" applyProtection="1">
      <alignment horizontal="left" vertical="center" indent="1"/>
      <protection locked="0"/>
    </xf>
    <xf numFmtId="167" fontId="30" fillId="13" borderId="135" xfId="0" applyNumberFormat="1" applyFont="1" applyFill="1" applyBorder="1" applyAlignment="1">
      <alignment horizontal="left" vertical="center" indent="1"/>
    </xf>
    <xf numFmtId="0" fontId="21" fillId="0" borderId="136" xfId="0" applyFont="1" applyFill="1" applyBorder="1" applyAlignment="1" applyProtection="1">
      <alignment vertical="center"/>
    </xf>
    <xf numFmtId="167" fontId="30" fillId="13" borderId="137" xfId="0" applyNumberFormat="1" applyFont="1" applyFill="1" applyBorder="1" applyAlignment="1">
      <alignment horizontal="left" vertical="center" indent="1"/>
    </xf>
    <xf numFmtId="14" fontId="30" fillId="0" borderId="123" xfId="0" applyNumberFormat="1" applyFont="1" applyFill="1" applyBorder="1" applyAlignment="1" applyProtection="1">
      <alignment horizontal="left" vertical="center" indent="1"/>
      <protection locked="0"/>
    </xf>
    <xf numFmtId="0" fontId="50" fillId="0" borderId="126" xfId="0" applyFont="1" applyFill="1" applyBorder="1" applyAlignment="1" applyProtection="1">
      <alignment horizontal="left" vertical="center" wrapText="1" indent="1"/>
      <protection locked="0"/>
    </xf>
    <xf numFmtId="0" fontId="50" fillId="0" borderId="126" xfId="0" applyFont="1" applyFill="1" applyBorder="1" applyAlignment="1" applyProtection="1">
      <alignment horizontal="left" vertical="center" wrapText="1" indent="1"/>
    </xf>
    <xf numFmtId="14" fontId="30" fillId="0" borderId="127" xfId="0" applyNumberFormat="1" applyFont="1" applyFill="1" applyBorder="1" applyAlignment="1" applyProtection="1">
      <alignment horizontal="left" vertical="center" indent="1"/>
      <protection locked="0"/>
    </xf>
    <xf numFmtId="14" fontId="30" fillId="0" borderId="129" xfId="0" applyNumberFormat="1" applyFont="1" applyFill="1" applyBorder="1" applyAlignment="1" applyProtection="1">
      <alignment horizontal="left" vertical="center" indent="1"/>
      <protection locked="0"/>
    </xf>
    <xf numFmtId="0" fontId="21" fillId="18" borderId="38" xfId="0" applyFont="1" applyFill="1" applyBorder="1" applyAlignment="1" applyProtection="1">
      <alignment horizontal="left" vertical="center" wrapText="1" indent="1"/>
      <protection locked="0"/>
    </xf>
    <xf numFmtId="0" fontId="21" fillId="18" borderId="38" xfId="0" applyFont="1" applyFill="1" applyBorder="1" applyAlignment="1" applyProtection="1">
      <alignment horizontal="left" vertical="center" wrapText="1" indent="1"/>
    </xf>
    <xf numFmtId="167" fontId="48" fillId="18" borderId="86" xfId="0" applyNumberFormat="1" applyFont="1" applyFill="1" applyBorder="1" applyAlignment="1" applyProtection="1">
      <alignment horizontal="center" vertical="center" wrapText="1"/>
      <protection locked="0"/>
    </xf>
    <xf numFmtId="0" fontId="25" fillId="18" borderId="87" xfId="0" applyFont="1" applyFill="1" applyBorder="1" applyAlignment="1" applyProtection="1">
      <alignment horizontal="center" vertical="center"/>
    </xf>
    <xf numFmtId="167" fontId="42" fillId="18" borderId="86" xfId="0" applyNumberFormat="1" applyFont="1" applyFill="1" applyBorder="1" applyAlignment="1" applyProtection="1">
      <alignment horizontal="left" vertical="center" indent="1"/>
      <protection locked="0"/>
    </xf>
    <xf numFmtId="167" fontId="42" fillId="18" borderId="137" xfId="0" applyNumberFormat="1" applyFont="1" applyFill="1" applyBorder="1" applyAlignment="1" applyProtection="1">
      <alignment horizontal="left" vertical="center" indent="1"/>
      <protection locked="0"/>
    </xf>
    <xf numFmtId="14" fontId="30" fillId="0" borderId="135" xfId="0" applyNumberFormat="1" applyFont="1" applyFill="1" applyBorder="1" applyAlignment="1" applyProtection="1">
      <alignment horizontal="left" vertical="center" indent="1"/>
      <protection locked="0"/>
    </xf>
    <xf numFmtId="14" fontId="30" fillId="0" borderId="119" xfId="0" applyNumberFormat="1" applyFont="1" applyFill="1" applyBorder="1" applyAlignment="1" applyProtection="1">
      <alignment horizontal="left" vertical="center" indent="1"/>
      <protection locked="0"/>
    </xf>
    <xf numFmtId="14" fontId="30" fillId="0" borderId="121" xfId="0" applyNumberFormat="1" applyFont="1" applyFill="1" applyBorder="1" applyAlignment="1" applyProtection="1">
      <alignment horizontal="left" vertical="center" indent="1"/>
      <protection locked="0"/>
    </xf>
    <xf numFmtId="14" fontId="30" fillId="0" borderId="86" xfId="0" applyNumberFormat="1" applyFont="1" applyFill="1" applyBorder="1" applyAlignment="1" applyProtection="1">
      <alignment horizontal="left" vertical="center" indent="1"/>
      <protection locked="0"/>
    </xf>
    <xf numFmtId="14" fontId="30" fillId="0" borderId="137" xfId="0" applyNumberFormat="1" applyFont="1" applyFill="1" applyBorder="1" applyAlignment="1" applyProtection="1">
      <alignment horizontal="left" vertical="center" indent="1"/>
      <protection locked="0"/>
    </xf>
    <xf numFmtId="0" fontId="50" fillId="0" borderId="118" xfId="0" applyFont="1" applyFill="1" applyBorder="1" applyAlignment="1" applyProtection="1">
      <alignment horizontal="left" vertical="center" wrapText="1" indent="1"/>
      <protection locked="0"/>
    </xf>
    <xf numFmtId="0" fontId="50" fillId="0" borderId="118" xfId="0" applyFont="1" applyFill="1" applyBorder="1" applyAlignment="1" applyProtection="1">
      <alignment horizontal="left" vertical="center" wrapText="1" indent="1"/>
    </xf>
    <xf numFmtId="0" fontId="21" fillId="0" borderId="130" xfId="0" applyFont="1" applyFill="1" applyBorder="1" applyAlignment="1" applyProtection="1">
      <alignment horizontal="left" vertical="center" wrapText="1" indent="1"/>
      <protection locked="0"/>
    </xf>
    <xf numFmtId="0" fontId="21" fillId="0" borderId="126" xfId="0" applyFont="1" applyFill="1" applyBorder="1" applyAlignment="1" applyProtection="1">
      <alignment horizontal="left" vertical="center" indent="1"/>
      <protection locked="0"/>
    </xf>
    <xf numFmtId="0" fontId="21" fillId="0" borderId="126" xfId="0" applyFont="1" applyFill="1" applyBorder="1" applyAlignment="1" applyProtection="1">
      <alignment horizontal="left" vertical="center" indent="1"/>
    </xf>
    <xf numFmtId="0" fontId="25" fillId="13" borderId="125" xfId="0" applyFont="1" applyFill="1" applyBorder="1" applyAlignment="1" applyProtection="1">
      <alignment horizontal="center" vertical="center"/>
      <protection locked="0"/>
    </xf>
    <xf numFmtId="167" fontId="30" fillId="0" borderId="125" xfId="0" applyNumberFormat="1" applyFont="1" applyFill="1" applyBorder="1" applyAlignment="1">
      <alignment horizontal="left" vertical="center" indent="1"/>
    </xf>
    <xf numFmtId="167" fontId="30" fillId="13" borderId="125" xfId="0" applyNumberFormat="1" applyFont="1" applyFill="1" applyBorder="1" applyAlignment="1">
      <alignment horizontal="left" vertical="center" indent="1"/>
    </xf>
    <xf numFmtId="167" fontId="30" fillId="13" borderId="138" xfId="0" applyNumberFormat="1" applyFont="1" applyFill="1" applyBorder="1" applyAlignment="1">
      <alignment horizontal="left" vertical="center" indent="1"/>
    </xf>
    <xf numFmtId="0" fontId="21" fillId="0" borderId="118" xfId="0" applyFont="1" applyFill="1" applyBorder="1" applyAlignment="1" applyProtection="1">
      <alignment horizontal="left" vertical="center" indent="1"/>
      <protection locked="0"/>
    </xf>
    <xf numFmtId="0" fontId="21" fillId="0" borderId="118" xfId="0" applyFont="1" applyFill="1" applyBorder="1" applyAlignment="1" applyProtection="1">
      <alignment horizontal="left" vertical="center" indent="1"/>
    </xf>
    <xf numFmtId="0" fontId="21" fillId="0" borderId="132" xfId="0" applyFont="1" applyFill="1" applyBorder="1" applyAlignment="1" applyProtection="1">
      <alignment horizontal="left" vertical="center" indent="1"/>
      <protection locked="0"/>
    </xf>
    <xf numFmtId="0" fontId="21" fillId="0" borderId="132" xfId="0" applyFont="1" applyFill="1" applyBorder="1" applyAlignment="1" applyProtection="1">
      <alignment horizontal="left" vertical="center" indent="1"/>
    </xf>
    <xf numFmtId="0" fontId="21" fillId="25" borderId="132" xfId="0" applyFont="1" applyFill="1" applyBorder="1" applyAlignment="1" applyProtection="1">
      <alignment horizontal="left" vertical="center" indent="1"/>
      <protection locked="0"/>
    </xf>
    <xf numFmtId="0" fontId="21" fillId="25" borderId="126" xfId="0" applyFont="1" applyFill="1" applyBorder="1" applyAlignment="1" applyProtection="1">
      <alignment horizontal="left" vertical="center" indent="1"/>
      <protection locked="0"/>
    </xf>
    <xf numFmtId="0" fontId="21" fillId="25" borderId="40" xfId="0" applyFont="1" applyFill="1" applyBorder="1" applyAlignment="1" applyProtection="1">
      <alignment horizontal="left" vertical="center" indent="1"/>
      <protection locked="0"/>
    </xf>
    <xf numFmtId="0" fontId="21" fillId="25" borderId="38" xfId="0" applyFont="1" applyFill="1" applyBorder="1" applyAlignment="1" applyProtection="1">
      <alignment horizontal="left" vertical="center" indent="1"/>
      <protection locked="0"/>
    </xf>
    <xf numFmtId="0" fontId="21" fillId="25" borderId="118" xfId="0" applyFont="1" applyFill="1" applyBorder="1" applyAlignment="1" applyProtection="1">
      <alignment horizontal="left" vertical="center" wrapText="1" indent="1"/>
      <protection locked="0"/>
    </xf>
    <xf numFmtId="0" fontId="21" fillId="25" borderId="40" xfId="0" applyFont="1" applyFill="1" applyBorder="1" applyAlignment="1" applyProtection="1">
      <alignment horizontal="left" vertical="center" wrapText="1" indent="1"/>
      <protection locked="0"/>
    </xf>
    <xf numFmtId="0" fontId="21" fillId="25" borderId="126" xfId="0" applyFont="1" applyFill="1" applyBorder="1" applyAlignment="1" applyProtection="1">
      <alignment horizontal="left" vertical="center" wrapText="1" indent="1"/>
      <protection locked="0"/>
    </xf>
    <xf numFmtId="0" fontId="21" fillId="25" borderId="38" xfId="0" applyFont="1" applyFill="1" applyBorder="1" applyAlignment="1" applyProtection="1">
      <alignment horizontal="left" vertical="center" wrapText="1" indent="1"/>
      <protection locked="0"/>
    </xf>
    <xf numFmtId="0" fontId="21" fillId="0" borderId="134" xfId="0" applyFont="1" applyFill="1" applyBorder="1" applyAlignment="1" applyProtection="1">
      <alignment horizontal="left" vertical="center" wrapText="1" indent="1"/>
      <protection locked="0"/>
    </xf>
    <xf numFmtId="14" fontId="30" fillId="0" borderId="125" xfId="0" applyNumberFormat="1" applyFont="1" applyFill="1" applyBorder="1" applyAlignment="1" applyProtection="1">
      <alignment horizontal="left" vertical="center" indent="1"/>
      <protection locked="0"/>
    </xf>
    <xf numFmtId="14" fontId="30" fillId="0" borderId="138" xfId="0" applyNumberFormat="1" applyFont="1" applyFill="1" applyBorder="1" applyAlignment="1" applyProtection="1">
      <alignment horizontal="left" vertical="center" indent="1"/>
      <protection locked="0"/>
    </xf>
    <xf numFmtId="0" fontId="21" fillId="25" borderId="132" xfId="0" applyFont="1" applyFill="1" applyBorder="1" applyAlignment="1" applyProtection="1">
      <alignment horizontal="left" vertical="center" wrapText="1" indent="1"/>
      <protection locked="0"/>
    </xf>
    <xf numFmtId="14" fontId="30" fillId="0" borderId="131" xfId="0" applyNumberFormat="1" applyFont="1" applyFill="1" applyBorder="1" applyAlignment="1" applyProtection="1">
      <alignment horizontal="left" vertical="center" indent="1"/>
      <protection locked="0"/>
    </xf>
    <xf numFmtId="14" fontId="30" fillId="0" borderId="134" xfId="0" applyNumberFormat="1" applyFont="1" applyFill="1" applyBorder="1" applyAlignment="1" applyProtection="1">
      <alignment horizontal="left" vertical="center" indent="1"/>
      <protection locked="0"/>
    </xf>
    <xf numFmtId="0" fontId="21" fillId="0" borderId="117" xfId="0" applyFont="1" applyFill="1" applyBorder="1" applyAlignment="1" applyProtection="1">
      <alignment horizontal="left" vertical="center" wrapText="1" indent="1"/>
      <protection locked="0"/>
    </xf>
    <xf numFmtId="0" fontId="21" fillId="0" borderId="87" xfId="0" applyFont="1" applyFill="1" applyBorder="1" applyAlignment="1" applyProtection="1">
      <alignment horizontal="left" vertical="center" wrapText="1" indent="1"/>
      <protection locked="0"/>
    </xf>
    <xf numFmtId="0" fontId="21" fillId="0" borderId="125" xfId="0" applyFont="1" applyFill="1" applyBorder="1" applyAlignment="1" applyProtection="1">
      <alignment horizontal="left" vertical="center" wrapText="1" indent="1"/>
      <protection locked="0"/>
    </xf>
    <xf numFmtId="0" fontId="21" fillId="0" borderId="131" xfId="0" applyFont="1" applyFill="1" applyBorder="1" applyAlignment="1" applyProtection="1">
      <alignment horizontal="left" vertical="center" wrapText="1" indent="1"/>
      <protection locked="0"/>
    </xf>
    <xf numFmtId="0" fontId="21" fillId="0" borderId="87" xfId="0" applyFont="1" applyFill="1" applyBorder="1" applyAlignment="1" applyProtection="1">
      <alignment horizontal="left" vertical="center" wrapText="1" indent="1"/>
    </xf>
    <xf numFmtId="0" fontId="21" fillId="0" borderId="117" xfId="0" applyFont="1" applyFill="1" applyBorder="1" applyAlignment="1" applyProtection="1">
      <alignment horizontal="left" vertical="center" wrapText="1" indent="1"/>
    </xf>
    <xf numFmtId="0" fontId="21" fillId="0" borderId="125" xfId="0" applyFont="1" applyFill="1" applyBorder="1" applyAlignment="1" applyProtection="1">
      <alignment horizontal="left" vertical="center" wrapText="1" indent="1"/>
    </xf>
    <xf numFmtId="0" fontId="25" fillId="13" borderId="87" xfId="0" applyFont="1" applyFill="1" applyBorder="1" applyAlignment="1" applyProtection="1">
      <alignment horizontal="center" vertical="center"/>
      <protection locked="0"/>
    </xf>
    <xf numFmtId="167" fontId="30" fillId="0" borderId="87" xfId="0" applyNumberFormat="1" applyFont="1" applyFill="1" applyBorder="1" applyAlignment="1">
      <alignment horizontal="left" vertical="center" indent="1"/>
    </xf>
    <xf numFmtId="167" fontId="30" fillId="13" borderId="87" xfId="0" applyNumberFormat="1" applyFont="1" applyFill="1" applyBorder="1" applyAlignment="1">
      <alignment horizontal="left" vertical="center" indent="1"/>
    </xf>
    <xf numFmtId="167" fontId="30" fillId="13" borderId="139" xfId="0" applyNumberFormat="1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/>
    </xf>
    <xf numFmtId="0" fontId="51" fillId="0" borderId="0" xfId="0" applyNumberFormat="1" applyFont="1" applyFill="1" applyBorder="1" applyAlignment="1">
      <alignment vertical="center"/>
    </xf>
    <xf numFmtId="0" fontId="21" fillId="26" borderId="40" xfId="0" applyFont="1" applyFill="1" applyBorder="1" applyAlignment="1" applyProtection="1">
      <alignment horizontal="left" vertical="center" wrapText="1" indent="1"/>
    </xf>
    <xf numFmtId="0" fontId="21" fillId="26" borderId="40" xfId="0" applyFont="1" applyFill="1" applyBorder="1" applyAlignment="1" applyProtection="1">
      <alignment horizontal="left" vertical="center" wrapText="1" indent="1"/>
      <protection locked="0"/>
    </xf>
    <xf numFmtId="0" fontId="45" fillId="26" borderId="0" xfId="0" applyFont="1" applyFill="1" applyBorder="1" applyAlignment="1">
      <alignment vertical="center" wrapText="1"/>
    </xf>
    <xf numFmtId="0" fontId="45" fillId="0" borderId="0" xfId="0" applyFont="1" applyFill="1" applyBorder="1" applyAlignment="1">
      <alignment vertical="center" wrapText="1"/>
    </xf>
    <xf numFmtId="167" fontId="20" fillId="12" borderId="86" xfId="0" applyNumberFormat="1" applyFont="1" applyFill="1" applyBorder="1" applyAlignment="1" applyProtection="1">
      <alignment horizontal="left" vertical="center" wrapText="1" indent="1"/>
    </xf>
    <xf numFmtId="0" fontId="21" fillId="28" borderId="40" xfId="0" applyFont="1" applyFill="1" applyBorder="1" applyAlignment="1" applyProtection="1">
      <alignment horizontal="left" vertical="center" indent="1"/>
      <protection locked="0"/>
    </xf>
    <xf numFmtId="0" fontId="21" fillId="28" borderId="40" xfId="0" applyFont="1" applyFill="1" applyBorder="1" applyAlignment="1" applyProtection="1">
      <alignment horizontal="left" vertical="center" indent="1"/>
    </xf>
    <xf numFmtId="0" fontId="21" fillId="28" borderId="40" xfId="0" applyFont="1" applyFill="1" applyBorder="1" applyAlignment="1" applyProtection="1">
      <alignment horizontal="left" vertical="center" wrapText="1" indent="1"/>
    </xf>
    <xf numFmtId="0" fontId="51" fillId="4" borderId="97" xfId="0" applyNumberFormat="1" applyFont="1" applyFill="1" applyBorder="1" applyAlignment="1">
      <alignment horizontal="center" vertical="center"/>
    </xf>
    <xf numFmtId="0" fontId="51" fillId="4" borderId="98" xfId="0" applyNumberFormat="1" applyFont="1" applyFill="1" applyBorder="1" applyAlignment="1">
      <alignment horizontal="center" vertical="center"/>
    </xf>
    <xf numFmtId="0" fontId="51" fillId="4" borderId="99" xfId="0" applyNumberFormat="1" applyFont="1" applyFill="1" applyBorder="1" applyAlignment="1">
      <alignment horizontal="center" vertical="center"/>
    </xf>
    <xf numFmtId="0" fontId="24" fillId="6" borderId="39" xfId="0" applyFont="1" applyFill="1" applyBorder="1" applyAlignment="1" applyProtection="1">
      <alignment horizontal="center" vertical="center" wrapText="1"/>
    </xf>
    <xf numFmtId="0" fontId="24" fillId="6" borderId="110" xfId="0" applyFont="1" applyFill="1" applyBorder="1" applyAlignment="1" applyProtection="1">
      <alignment horizontal="center" vertical="center" wrapText="1"/>
    </xf>
    <xf numFmtId="0" fontId="21" fillId="0" borderId="117" xfId="0" applyFont="1" applyFill="1" applyBorder="1" applyAlignment="1" applyProtection="1">
      <alignment horizontal="left" vertical="center" wrapText="1" indent="1"/>
      <protection locked="0"/>
    </xf>
    <xf numFmtId="0" fontId="21" fillId="0" borderId="87" xfId="0" applyFont="1" applyFill="1" applyBorder="1" applyAlignment="1" applyProtection="1">
      <alignment horizontal="left" vertical="center" wrapText="1" indent="1"/>
      <protection locked="0"/>
    </xf>
    <xf numFmtId="0" fontId="21" fillId="0" borderId="125" xfId="0" applyFont="1" applyFill="1" applyBorder="1" applyAlignment="1" applyProtection="1">
      <alignment horizontal="left" vertical="center" wrapText="1" indent="1"/>
      <protection locked="0"/>
    </xf>
    <xf numFmtId="0" fontId="21" fillId="0" borderId="117" xfId="0" applyFont="1" applyFill="1" applyBorder="1" applyAlignment="1" applyProtection="1">
      <alignment horizontal="left" vertical="center" wrapText="1" indent="1"/>
    </xf>
    <xf numFmtId="0" fontId="21" fillId="0" borderId="87" xfId="0" applyFont="1" applyFill="1" applyBorder="1" applyAlignment="1" applyProtection="1">
      <alignment horizontal="left" vertical="center" wrapText="1" indent="1"/>
    </xf>
    <xf numFmtId="0" fontId="21" fillId="0" borderId="125" xfId="0" applyFont="1" applyFill="1" applyBorder="1" applyAlignment="1" applyProtection="1">
      <alignment horizontal="left" vertical="center" wrapText="1" indent="1"/>
    </xf>
    <xf numFmtId="0" fontId="21" fillId="0" borderId="120" xfId="0" applyFont="1" applyFill="1" applyBorder="1" applyAlignment="1" applyProtection="1">
      <alignment horizontal="left" vertical="center" wrapText="1" indent="1"/>
    </xf>
    <xf numFmtId="0" fontId="21" fillId="0" borderId="87" xfId="0" applyFont="1" applyFill="1" applyBorder="1" applyAlignment="1" applyProtection="1">
      <alignment horizontal="center" vertical="center" wrapText="1"/>
      <protection locked="0"/>
    </xf>
    <xf numFmtId="0" fontId="21" fillId="0" borderId="125" xfId="0" applyFont="1" applyFill="1" applyBorder="1" applyAlignment="1" applyProtection="1">
      <alignment horizontal="center" vertical="center" wrapText="1"/>
      <protection locked="0"/>
    </xf>
    <xf numFmtId="0" fontId="21" fillId="0" borderId="86" xfId="0" applyFont="1" applyFill="1" applyBorder="1" applyAlignment="1" applyProtection="1">
      <alignment horizontal="left" vertical="center" wrapText="1" indent="1"/>
      <protection locked="0"/>
    </xf>
    <xf numFmtId="0" fontId="21" fillId="0" borderId="35" xfId="0" applyFont="1" applyFill="1" applyBorder="1" applyAlignment="1" applyProtection="1">
      <alignment horizontal="left" vertical="center" wrapText="1" indent="1"/>
      <protection locked="0"/>
    </xf>
    <xf numFmtId="0" fontId="45" fillId="20" borderId="115" xfId="0" applyFont="1" applyFill="1" applyBorder="1" applyAlignment="1">
      <alignment horizontal="center" vertical="center" wrapText="1"/>
    </xf>
    <xf numFmtId="0" fontId="45" fillId="20" borderId="0" xfId="0" applyFont="1" applyFill="1" applyBorder="1" applyAlignment="1">
      <alignment horizontal="center" vertical="center" wrapText="1"/>
    </xf>
    <xf numFmtId="0" fontId="21" fillId="0" borderId="117" xfId="0" applyFont="1" applyFill="1" applyBorder="1" applyAlignment="1" applyProtection="1">
      <alignment horizontal="center" vertical="center" wrapText="1"/>
      <protection locked="0"/>
    </xf>
    <xf numFmtId="0" fontId="21" fillId="0" borderId="131" xfId="0" applyFont="1" applyFill="1" applyBorder="1" applyAlignment="1" applyProtection="1">
      <alignment horizontal="left" vertical="center" wrapText="1" indent="1"/>
      <protection locked="0"/>
    </xf>
    <xf numFmtId="0" fontId="45" fillId="27" borderId="115" xfId="0" applyFont="1" applyFill="1" applyBorder="1" applyAlignment="1">
      <alignment horizontal="center" vertical="center" wrapText="1"/>
    </xf>
    <xf numFmtId="0" fontId="45" fillId="27" borderId="0" xfId="0" applyFont="1" applyFill="1" applyBorder="1" applyAlignment="1">
      <alignment horizontal="center" vertical="center" wrapText="1"/>
    </xf>
    <xf numFmtId="0" fontId="21" fillId="0" borderId="117" xfId="0" applyFont="1" applyFill="1" applyBorder="1" applyAlignment="1" applyProtection="1">
      <alignment horizontal="left" vertical="center" indent="1"/>
      <protection locked="0"/>
    </xf>
    <xf numFmtId="0" fontId="21" fillId="0" borderId="87" xfId="0" applyFont="1" applyFill="1" applyBorder="1" applyAlignment="1" applyProtection="1">
      <alignment horizontal="left" vertical="center" indent="1"/>
      <protection locked="0"/>
    </xf>
    <xf numFmtId="0" fontId="21" fillId="0" borderId="125" xfId="0" applyFont="1" applyFill="1" applyBorder="1" applyAlignment="1" applyProtection="1">
      <alignment horizontal="left" vertical="center" indent="1"/>
      <protection locked="0"/>
    </xf>
    <xf numFmtId="0" fontId="24" fillId="6" borderId="92" xfId="0" applyFont="1" applyFill="1" applyBorder="1" applyAlignment="1" applyProtection="1">
      <alignment horizontal="center" vertical="center" wrapText="1"/>
    </xf>
    <xf numFmtId="0" fontId="24" fillId="6" borderId="93" xfId="0" applyFont="1" applyFill="1" applyBorder="1" applyAlignment="1" applyProtection="1">
      <alignment horizontal="center" vertical="center" wrapText="1"/>
    </xf>
    <xf numFmtId="0" fontId="24" fillId="6" borderId="91" xfId="0" applyFont="1" applyFill="1" applyBorder="1" applyAlignment="1" applyProtection="1">
      <alignment horizontal="center" vertical="center" wrapText="1"/>
    </xf>
    <xf numFmtId="0" fontId="24" fillId="6" borderId="90" xfId="0" applyFont="1" applyFill="1" applyBorder="1" applyAlignment="1" applyProtection="1">
      <alignment horizontal="center" vertical="center" wrapText="1"/>
    </xf>
    <xf numFmtId="0" fontId="45" fillId="20" borderId="36" xfId="0" applyFont="1" applyFill="1" applyBorder="1" applyAlignment="1">
      <alignment horizontal="center" vertical="center" wrapText="1"/>
    </xf>
    <xf numFmtId="0" fontId="45" fillId="20" borderId="37" xfId="0" applyFont="1" applyFill="1" applyBorder="1" applyAlignment="1">
      <alignment horizontal="center" vertical="center" wrapText="1"/>
    </xf>
    <xf numFmtId="0" fontId="24" fillId="6" borderId="34" xfId="0" applyFont="1" applyFill="1" applyBorder="1" applyAlignment="1" applyProtection="1">
      <alignment horizontal="center" vertical="center" wrapText="1"/>
    </xf>
    <xf numFmtId="0" fontId="24" fillId="6" borderId="47" xfId="0" applyFont="1" applyFill="1" applyBorder="1" applyAlignment="1" applyProtection="1">
      <alignment horizontal="center" vertical="center" wrapText="1"/>
    </xf>
    <xf numFmtId="0" fontId="24" fillId="6" borderId="48" xfId="0" applyFont="1" applyFill="1" applyBorder="1" applyAlignment="1" applyProtection="1">
      <alignment horizontal="center" vertical="center" wrapText="1"/>
    </xf>
    <xf numFmtId="164" fontId="4" fillId="16" borderId="50" xfId="4" applyNumberFormat="1" applyFont="1" applyFill="1" applyBorder="1" applyAlignment="1">
      <alignment horizontal="center" shrinkToFit="1"/>
    </xf>
    <xf numFmtId="164" fontId="4" fillId="16" borderId="51" xfId="4" applyNumberFormat="1" applyFont="1" applyFill="1" applyBorder="1" applyAlignment="1">
      <alignment horizontal="center" shrinkToFit="1"/>
    </xf>
    <xf numFmtId="164" fontId="4" fillId="16" borderId="52" xfId="4" applyNumberFormat="1" applyFont="1" applyFill="1" applyBorder="1" applyAlignment="1">
      <alignment horizontal="center" shrinkToFit="1"/>
    </xf>
    <xf numFmtId="164" fontId="4" fillId="16" borderId="53" xfId="4" applyNumberFormat="1" applyFont="1" applyFill="1" applyBorder="1" applyAlignment="1">
      <alignment horizontal="center" shrinkToFit="1"/>
    </xf>
    <xf numFmtId="164" fontId="4" fillId="16" borderId="54" xfId="4" applyNumberFormat="1" applyFont="1" applyFill="1" applyBorder="1" applyAlignment="1">
      <alignment horizontal="center" shrinkToFit="1"/>
    </xf>
    <xf numFmtId="49" fontId="9" fillId="2" borderId="9" xfId="7" applyFill="1" applyBorder="1">
      <alignment horizontal="left" vertical="top" wrapText="1"/>
    </xf>
    <xf numFmtId="49" fontId="9" fillId="2" borderId="8" xfId="7" applyFill="1" applyBorder="1">
      <alignment horizontal="left" vertical="top" wrapText="1"/>
    </xf>
    <xf numFmtId="49" fontId="9" fillId="17" borderId="9" xfId="7" applyFill="1" applyBorder="1">
      <alignment horizontal="left" vertical="top" wrapText="1"/>
    </xf>
    <xf numFmtId="49" fontId="9" fillId="17" borderId="62" xfId="7" applyFill="1" applyBorder="1">
      <alignment horizontal="left" vertical="top" wrapText="1"/>
    </xf>
    <xf numFmtId="49" fontId="5" fillId="7" borderId="63" xfId="4" applyNumberFormat="1" applyFont="1" applyFill="1" applyBorder="1" applyAlignment="1">
      <alignment horizontal="center" vertical="center" wrapText="1"/>
    </xf>
    <xf numFmtId="49" fontId="33" fillId="0" borderId="66" xfId="4" applyNumberFormat="1" applyBorder="1" applyAlignment="1">
      <alignment horizontal="center" vertical="center" wrapText="1"/>
    </xf>
    <xf numFmtId="49" fontId="33" fillId="0" borderId="60" xfId="4" applyNumberFormat="1" applyBorder="1" applyAlignment="1">
      <alignment horizontal="center" vertical="center" wrapText="1"/>
    </xf>
    <xf numFmtId="49" fontId="9" fillId="17" borderId="76" xfId="7" applyFill="1" applyBorder="1">
      <alignment horizontal="left" vertical="top" wrapText="1"/>
    </xf>
    <xf numFmtId="49" fontId="9" fillId="17" borderId="8" xfId="7" applyFill="1" applyBorder="1">
      <alignment horizontal="left" vertical="top" wrapText="1"/>
    </xf>
    <xf numFmtId="49" fontId="5" fillId="7" borderId="55" xfId="4" applyNumberFormat="1" applyFont="1" applyFill="1" applyBorder="1" applyAlignment="1">
      <alignment horizontal="center" vertical="center" wrapText="1"/>
    </xf>
    <xf numFmtId="49" fontId="9" fillId="17" borderId="74" xfId="7" applyFill="1" applyBorder="1">
      <alignment horizontal="left" vertical="top" wrapText="1"/>
    </xf>
    <xf numFmtId="49" fontId="9" fillId="17" borderId="75" xfId="7" applyFill="1" applyBorder="1">
      <alignment horizontal="left" vertical="top" wrapText="1"/>
    </xf>
    <xf numFmtId="49" fontId="9" fillId="2" borderId="6" xfId="7" applyFill="1" applyBorder="1">
      <alignment horizontal="left" vertical="top" wrapText="1"/>
    </xf>
    <xf numFmtId="49" fontId="9" fillId="2" borderId="5" xfId="7" applyFill="1" applyBorder="1">
      <alignment horizontal="left" vertical="top" wrapText="1"/>
    </xf>
    <xf numFmtId="49" fontId="9" fillId="2" borderId="61" xfId="7" applyFill="1" applyBorder="1">
      <alignment horizontal="left" vertical="top" wrapText="1"/>
    </xf>
    <xf numFmtId="49" fontId="9" fillId="2" borderId="7" xfId="7" applyFill="1" applyBorder="1">
      <alignment horizontal="left" vertical="top" wrapText="1"/>
    </xf>
    <xf numFmtId="49" fontId="9" fillId="17" borderId="6" xfId="7" applyFill="1" applyBorder="1">
      <alignment horizontal="left" vertical="top" wrapText="1"/>
    </xf>
    <xf numFmtId="49" fontId="9" fillId="17" borderId="67" xfId="7" applyFill="1" applyBorder="1">
      <alignment horizontal="left" vertical="top" wrapText="1"/>
    </xf>
    <xf numFmtId="49" fontId="9" fillId="17" borderId="7" xfId="7" applyFill="1" applyBorder="1">
      <alignment horizontal="left" vertical="top" wrapText="1"/>
    </xf>
    <xf numFmtId="49" fontId="9" fillId="17" borderId="77" xfId="7" applyFill="1" applyBorder="1">
      <alignment horizontal="left" vertical="top" wrapText="1"/>
    </xf>
    <xf numFmtId="49" fontId="33" fillId="0" borderId="68" xfId="4" applyNumberFormat="1" applyBorder="1" applyAlignment="1">
      <alignment horizontal="center" vertical="center" wrapText="1"/>
    </xf>
    <xf numFmtId="49" fontId="9" fillId="17" borderId="78" xfId="7" applyFill="1" applyBorder="1">
      <alignment horizontal="left" vertical="top" wrapText="1"/>
    </xf>
    <xf numFmtId="49" fontId="9" fillId="17" borderId="70" xfId="7" applyFill="1" applyBorder="1">
      <alignment horizontal="left" vertical="top" wrapText="1"/>
    </xf>
    <xf numFmtId="49" fontId="9" fillId="2" borderId="71" xfId="7" applyFill="1" applyBorder="1">
      <alignment horizontal="left" vertical="top" wrapText="1"/>
    </xf>
    <xf numFmtId="49" fontId="9" fillId="2" borderId="70" xfId="7" applyFill="1" applyBorder="1">
      <alignment horizontal="left" vertical="top" wrapText="1"/>
    </xf>
    <xf numFmtId="49" fontId="9" fillId="2" borderId="72" xfId="7" applyFill="1" applyBorder="1">
      <alignment horizontal="left" vertical="top" wrapText="1"/>
    </xf>
    <xf numFmtId="49" fontId="9" fillId="2" borderId="69" xfId="7" applyFill="1" applyBorder="1">
      <alignment horizontal="left" vertical="top" wrapText="1"/>
    </xf>
    <xf numFmtId="49" fontId="9" fillId="17" borderId="71" xfId="7" applyFill="1" applyBorder="1">
      <alignment horizontal="left" vertical="top" wrapText="1"/>
    </xf>
    <xf numFmtId="49" fontId="9" fillId="17" borderId="73" xfId="7" applyFill="1" applyBorder="1">
      <alignment horizontal="left" vertical="top" wrapText="1"/>
    </xf>
    <xf numFmtId="0" fontId="33" fillId="2" borderId="0" xfId="4" applyFill="1" applyAlignment="1">
      <alignment horizontal="left"/>
    </xf>
    <xf numFmtId="49" fontId="9" fillId="2" borderId="9" xfId="8" applyFill="1" applyBorder="1">
      <alignment horizontal="left" vertical="top" wrapText="1"/>
    </xf>
    <xf numFmtId="49" fontId="9" fillId="2" borderId="8" xfId="8" applyFill="1" applyBorder="1">
      <alignment horizontal="left" vertical="top" wrapText="1"/>
    </xf>
    <xf numFmtId="49" fontId="9" fillId="17" borderId="9" xfId="8" applyFill="1" applyBorder="1">
      <alignment horizontal="left" vertical="top" wrapText="1"/>
    </xf>
    <xf numFmtId="49" fontId="9" fillId="17" borderId="62" xfId="8" applyFill="1" applyBorder="1">
      <alignment horizontal="left" vertical="top" wrapText="1"/>
    </xf>
    <xf numFmtId="49" fontId="5" fillId="7" borderId="63" xfId="0" applyNumberFormat="1" applyFont="1" applyFill="1" applyBorder="1" applyAlignment="1">
      <alignment horizontal="center" vertical="center" wrapText="1"/>
    </xf>
    <xf numFmtId="49" fontId="0" fillId="0" borderId="66" xfId="0" applyNumberFormat="1" applyBorder="1" applyAlignment="1">
      <alignment horizontal="center" vertical="center" wrapText="1"/>
    </xf>
    <xf numFmtId="49" fontId="0" fillId="0" borderId="60" xfId="0" applyNumberFormat="1" applyBorder="1" applyAlignment="1">
      <alignment horizontal="center" vertical="center" wrapText="1"/>
    </xf>
    <xf numFmtId="49" fontId="9" fillId="17" borderId="7" xfId="8" applyFill="1" applyBorder="1">
      <alignment horizontal="left" vertical="top" wrapText="1"/>
    </xf>
    <xf numFmtId="49" fontId="9" fillId="17" borderId="8" xfId="8" applyFill="1" applyBorder="1">
      <alignment horizontal="left" vertical="top" wrapText="1"/>
    </xf>
    <xf numFmtId="49" fontId="5" fillId="7" borderId="55" xfId="0" applyNumberFormat="1" applyFont="1" applyFill="1" applyBorder="1" applyAlignment="1">
      <alignment horizontal="center" vertical="center" wrapText="1"/>
    </xf>
    <xf numFmtId="49" fontId="9" fillId="17" borderId="0" xfId="8" applyFill="1" applyBorder="1">
      <alignment horizontal="left" vertical="top" wrapText="1"/>
    </xf>
    <xf numFmtId="49" fontId="9" fillId="17" borderId="5" xfId="8" applyFill="1" applyBorder="1">
      <alignment horizontal="left" vertical="top" wrapText="1"/>
    </xf>
    <xf numFmtId="49" fontId="9" fillId="2" borderId="6" xfId="8" applyFill="1" applyBorder="1">
      <alignment horizontal="left" vertical="top" wrapText="1"/>
    </xf>
    <xf numFmtId="49" fontId="9" fillId="2" borderId="5" xfId="8" applyFill="1" applyBorder="1">
      <alignment horizontal="left" vertical="top" wrapText="1"/>
    </xf>
    <xf numFmtId="49" fontId="9" fillId="2" borderId="61" xfId="8" applyFill="1" applyBorder="1">
      <alignment horizontal="left" vertical="top" wrapText="1"/>
    </xf>
    <xf numFmtId="49" fontId="9" fillId="2" borderId="7" xfId="8" applyFill="1" applyBorder="1">
      <alignment horizontal="left" vertical="top" wrapText="1"/>
    </xf>
    <xf numFmtId="49" fontId="9" fillId="17" borderId="6" xfId="8" applyFill="1" applyBorder="1">
      <alignment horizontal="left" vertical="top" wrapText="1"/>
    </xf>
    <xf numFmtId="49" fontId="9" fillId="17" borderId="67" xfId="8" applyFill="1" applyBorder="1">
      <alignment horizontal="left" vertical="top" wrapText="1"/>
    </xf>
    <xf numFmtId="49" fontId="9" fillId="17" borderId="61" xfId="8" applyFill="1" applyBorder="1">
      <alignment horizontal="left" vertical="top" wrapText="1"/>
    </xf>
    <xf numFmtId="49" fontId="0" fillId="0" borderId="68" xfId="0" applyNumberFormat="1" applyBorder="1" applyAlignment="1">
      <alignment horizontal="center" vertical="center" wrapText="1"/>
    </xf>
    <xf numFmtId="49" fontId="9" fillId="17" borderId="69" xfId="8" applyFill="1" applyBorder="1">
      <alignment horizontal="left" vertical="top" wrapText="1"/>
    </xf>
    <xf numFmtId="49" fontId="9" fillId="17" borderId="70" xfId="8" applyFill="1" applyBorder="1">
      <alignment horizontal="left" vertical="top" wrapText="1"/>
    </xf>
    <xf numFmtId="49" fontId="9" fillId="2" borderId="71" xfId="8" applyFill="1" applyBorder="1">
      <alignment horizontal="left" vertical="top" wrapText="1"/>
    </xf>
    <xf numFmtId="49" fontId="9" fillId="2" borderId="70" xfId="8" applyFill="1" applyBorder="1">
      <alignment horizontal="left" vertical="top" wrapText="1"/>
    </xf>
    <xf numFmtId="49" fontId="9" fillId="2" borderId="72" xfId="8" applyFill="1" applyBorder="1">
      <alignment horizontal="left" vertical="top" wrapText="1"/>
    </xf>
    <xf numFmtId="49" fontId="9" fillId="2" borderId="69" xfId="8" applyFill="1" applyBorder="1">
      <alignment horizontal="left" vertical="top" wrapText="1"/>
    </xf>
    <xf numFmtId="49" fontId="9" fillId="17" borderId="71" xfId="8" applyFill="1" applyBorder="1">
      <alignment horizontal="left" vertical="top" wrapText="1"/>
    </xf>
    <xf numFmtId="49" fontId="9" fillId="17" borderId="73" xfId="8" applyFill="1" applyBorder="1">
      <alignment horizontal="left" vertical="top" wrapText="1"/>
    </xf>
    <xf numFmtId="49" fontId="9" fillId="17" borderId="6" xfId="9" applyFill="1" applyBorder="1">
      <alignment horizontal="left" vertical="top" wrapText="1"/>
    </xf>
    <xf numFmtId="49" fontId="9" fillId="17" borderId="67" xfId="9" applyFill="1" applyBorder="1">
      <alignment horizontal="left" vertical="top" wrapText="1"/>
    </xf>
    <xf numFmtId="49" fontId="9" fillId="17" borderId="69" xfId="9" applyFill="1" applyBorder="1">
      <alignment horizontal="left" vertical="top" wrapText="1"/>
    </xf>
    <xf numFmtId="49" fontId="9" fillId="17" borderId="70" xfId="9" applyFill="1" applyBorder="1">
      <alignment horizontal="left" vertical="top" wrapText="1"/>
    </xf>
    <xf numFmtId="49" fontId="9" fillId="2" borderId="71" xfId="9" applyFill="1" applyBorder="1">
      <alignment horizontal="left" vertical="top" wrapText="1"/>
    </xf>
    <xf numFmtId="49" fontId="9" fillId="2" borderId="70" xfId="9" applyFill="1" applyBorder="1">
      <alignment horizontal="left" vertical="top" wrapText="1"/>
    </xf>
    <xf numFmtId="49" fontId="9" fillId="2" borderId="72" xfId="9" applyFill="1" applyBorder="1">
      <alignment horizontal="left" vertical="top" wrapText="1"/>
    </xf>
    <xf numFmtId="49" fontId="9" fillId="17" borderId="73" xfId="9" applyFill="1" applyBorder="1">
      <alignment horizontal="left" vertical="top" wrapText="1"/>
    </xf>
    <xf numFmtId="49" fontId="9" fillId="17" borderId="7" xfId="9" applyFill="1" applyBorder="1">
      <alignment horizontal="left" vertical="top" wrapText="1"/>
    </xf>
    <xf numFmtId="49" fontId="9" fillId="17" borderId="8" xfId="9" applyFill="1" applyBorder="1">
      <alignment horizontal="left" vertical="top" wrapText="1"/>
    </xf>
    <xf numFmtId="49" fontId="9" fillId="2" borderId="9" xfId="9" applyFill="1" applyBorder="1">
      <alignment horizontal="left" vertical="top" wrapText="1"/>
    </xf>
    <xf numFmtId="49" fontId="9" fillId="2" borderId="8" xfId="9" applyFill="1" applyBorder="1">
      <alignment horizontal="left" vertical="top" wrapText="1"/>
    </xf>
    <xf numFmtId="49" fontId="9" fillId="2" borderId="5" xfId="9" applyFill="1" applyBorder="1">
      <alignment horizontal="left" vertical="top" wrapText="1"/>
    </xf>
    <xf numFmtId="49" fontId="9" fillId="17" borderId="9" xfId="9" applyFill="1" applyBorder="1">
      <alignment horizontal="left" vertical="top" wrapText="1"/>
    </xf>
    <xf numFmtId="49" fontId="9" fillId="17" borderId="62" xfId="9" applyFill="1" applyBorder="1">
      <alignment horizontal="left" vertical="top" wrapText="1"/>
    </xf>
    <xf numFmtId="49" fontId="9" fillId="17" borderId="0" xfId="9" applyFill="1" applyBorder="1">
      <alignment horizontal="left" vertical="top" wrapText="1"/>
    </xf>
    <xf numFmtId="49" fontId="9" fillId="17" borderId="5" xfId="9" applyFill="1" applyBorder="1">
      <alignment horizontal="left" vertical="top" wrapText="1"/>
    </xf>
    <xf numFmtId="49" fontId="9" fillId="2" borderId="6" xfId="9" applyFill="1" applyBorder="1">
      <alignment horizontal="left" vertical="top" wrapText="1"/>
    </xf>
    <xf numFmtId="49" fontId="9" fillId="2" borderId="61" xfId="9" applyFill="1" applyBorder="1">
      <alignment horizontal="left" vertical="top" wrapText="1"/>
    </xf>
    <xf numFmtId="49" fontId="9" fillId="2" borderId="7" xfId="9" applyFill="1" applyBorder="1">
      <alignment horizontal="left" vertical="top" wrapText="1"/>
    </xf>
    <xf numFmtId="49" fontId="9" fillId="17" borderId="61" xfId="9" applyFill="1" applyBorder="1">
      <alignment horizontal="left" vertical="top" wrapText="1"/>
    </xf>
    <xf numFmtId="0" fontId="0" fillId="2" borderId="0" xfId="0" applyFill="1" applyAlignment="1">
      <alignment horizontal="left"/>
    </xf>
    <xf numFmtId="164" fontId="4" fillId="16" borderId="50" xfId="0" applyNumberFormat="1" applyFont="1" applyFill="1" applyBorder="1" applyAlignment="1">
      <alignment horizontal="center" shrinkToFit="1"/>
    </xf>
    <xf numFmtId="164" fontId="4" fillId="16" borderId="51" xfId="0" applyNumberFormat="1" applyFont="1" applyFill="1" applyBorder="1" applyAlignment="1">
      <alignment horizontal="center" shrinkToFit="1"/>
    </xf>
    <xf numFmtId="164" fontId="4" fillId="16" borderId="52" xfId="0" applyNumberFormat="1" applyFont="1" applyFill="1" applyBorder="1" applyAlignment="1">
      <alignment horizontal="center" shrinkToFit="1"/>
    </xf>
    <xf numFmtId="164" fontId="4" fillId="16" borderId="53" xfId="0" applyNumberFormat="1" applyFont="1" applyFill="1" applyBorder="1" applyAlignment="1">
      <alignment horizontal="center" shrinkToFit="1"/>
    </xf>
    <xf numFmtId="164" fontId="4" fillId="16" borderId="54" xfId="0" applyNumberFormat="1" applyFont="1" applyFill="1" applyBorder="1" applyAlignment="1">
      <alignment horizontal="center" shrinkToFit="1"/>
    </xf>
    <xf numFmtId="49" fontId="9" fillId="17" borderId="9" xfId="10" applyFill="1" applyBorder="1">
      <alignment horizontal="left" vertical="top" wrapText="1"/>
    </xf>
    <xf numFmtId="49" fontId="9" fillId="17" borderId="62" xfId="10" applyFill="1" applyBorder="1">
      <alignment horizontal="left" vertical="top" wrapText="1"/>
    </xf>
    <xf numFmtId="49" fontId="9" fillId="17" borderId="69" xfId="10" applyFill="1" applyBorder="1">
      <alignment horizontal="left" vertical="top" wrapText="1"/>
    </xf>
    <xf numFmtId="49" fontId="9" fillId="17" borderId="70" xfId="10" applyFill="1" applyBorder="1">
      <alignment horizontal="left" vertical="top" wrapText="1"/>
    </xf>
    <xf numFmtId="49" fontId="9" fillId="2" borderId="71" xfId="10" applyFill="1" applyBorder="1">
      <alignment horizontal="left" vertical="top" wrapText="1"/>
    </xf>
    <xf numFmtId="49" fontId="9" fillId="2" borderId="70" xfId="10" applyFill="1" applyBorder="1">
      <alignment horizontal="left" vertical="top" wrapText="1"/>
    </xf>
    <xf numFmtId="49" fontId="9" fillId="17" borderId="71" xfId="10" applyFill="1" applyBorder="1">
      <alignment horizontal="left" vertical="top" wrapText="1"/>
    </xf>
    <xf numFmtId="49" fontId="9" fillId="17" borderId="73" xfId="10" applyFill="1" applyBorder="1">
      <alignment horizontal="left" vertical="top" wrapText="1"/>
    </xf>
    <xf numFmtId="49" fontId="9" fillId="17" borderId="7" xfId="10" applyFill="1" applyBorder="1">
      <alignment horizontal="left" vertical="top" wrapText="1"/>
    </xf>
    <xf numFmtId="49" fontId="9" fillId="17" borderId="8" xfId="10" applyFill="1" applyBorder="1">
      <alignment horizontal="left" vertical="top" wrapText="1"/>
    </xf>
    <xf numFmtId="49" fontId="9" fillId="2" borderId="9" xfId="10" applyFill="1" applyBorder="1">
      <alignment horizontal="left" vertical="top" wrapText="1"/>
    </xf>
    <xf numFmtId="49" fontId="9" fillId="2" borderId="8" xfId="10" applyFill="1" applyBorder="1">
      <alignment horizontal="left" vertical="top" wrapText="1"/>
    </xf>
    <xf numFmtId="49" fontId="9" fillId="17" borderId="0" xfId="10" applyFill="1" applyBorder="1">
      <alignment horizontal="left" vertical="top" wrapText="1"/>
    </xf>
    <xf numFmtId="49" fontId="9" fillId="17" borderId="5" xfId="10" applyFill="1" applyBorder="1">
      <alignment horizontal="left" vertical="top" wrapText="1"/>
    </xf>
    <xf numFmtId="49" fontId="9" fillId="2" borderId="6" xfId="10" applyFill="1" applyBorder="1">
      <alignment horizontal="left" vertical="top" wrapText="1"/>
    </xf>
    <xf numFmtId="49" fontId="9" fillId="2" borderId="5" xfId="10" applyFill="1" applyBorder="1">
      <alignment horizontal="left" vertical="top" wrapText="1"/>
    </xf>
    <xf numFmtId="49" fontId="9" fillId="2" borderId="61" xfId="10" applyFill="1" applyBorder="1">
      <alignment horizontal="left" vertical="top" wrapText="1"/>
    </xf>
    <xf numFmtId="49" fontId="9" fillId="2" borderId="7" xfId="10" applyFill="1" applyBorder="1">
      <alignment horizontal="left" vertical="top" wrapText="1"/>
    </xf>
    <xf numFmtId="49" fontId="9" fillId="17" borderId="6" xfId="10" applyFill="1" applyBorder="1">
      <alignment horizontal="left" vertical="top" wrapText="1"/>
    </xf>
    <xf numFmtId="49" fontId="9" fillId="17" borderId="67" xfId="10" applyFill="1" applyBorder="1">
      <alignment horizontal="left" vertical="top" wrapText="1"/>
    </xf>
    <xf numFmtId="49" fontId="9" fillId="17" borderId="61" xfId="10" applyFill="1" applyBorder="1">
      <alignment horizontal="left" vertical="top" wrapText="1"/>
    </xf>
    <xf numFmtId="49" fontId="9" fillId="17" borderId="6" xfId="11" applyFill="1" applyBorder="1">
      <alignment horizontal="left" vertical="top" wrapText="1"/>
    </xf>
    <xf numFmtId="49" fontId="9" fillId="17" borderId="67" xfId="11" applyFill="1" applyBorder="1">
      <alignment horizontal="left" vertical="top" wrapText="1"/>
    </xf>
    <xf numFmtId="49" fontId="9" fillId="17" borderId="69" xfId="11" applyFill="1" applyBorder="1">
      <alignment horizontal="left" vertical="top" wrapText="1"/>
    </xf>
    <xf numFmtId="49" fontId="9" fillId="17" borderId="72" xfId="11" applyFill="1" applyBorder="1">
      <alignment horizontal="left" vertical="top" wrapText="1"/>
    </xf>
    <xf numFmtId="49" fontId="9" fillId="2" borderId="69" xfId="11" applyFill="1" applyBorder="1">
      <alignment horizontal="left" vertical="top" wrapText="1"/>
    </xf>
    <xf numFmtId="49" fontId="9" fillId="2" borderId="70" xfId="11" applyFill="1" applyBorder="1">
      <alignment horizontal="left" vertical="top" wrapText="1"/>
    </xf>
    <xf numFmtId="49" fontId="9" fillId="2" borderId="71" xfId="11" applyFill="1" applyBorder="1">
      <alignment horizontal="left" vertical="top" wrapText="1"/>
    </xf>
    <xf numFmtId="49" fontId="9" fillId="17" borderId="71" xfId="11" applyFill="1" applyBorder="1">
      <alignment horizontal="left" vertical="top" wrapText="1"/>
    </xf>
    <xf numFmtId="49" fontId="9" fillId="17" borderId="73" xfId="11" applyFill="1" applyBorder="1">
      <alignment horizontal="left" vertical="top" wrapText="1"/>
    </xf>
    <xf numFmtId="49" fontId="9" fillId="17" borderId="7" xfId="11" applyFill="1" applyBorder="1">
      <alignment horizontal="left" vertical="top" wrapText="1"/>
    </xf>
    <xf numFmtId="49" fontId="9" fillId="17" borderId="5" xfId="11" applyFill="1" applyBorder="1">
      <alignment horizontal="left" vertical="top" wrapText="1"/>
    </xf>
    <xf numFmtId="49" fontId="9" fillId="2" borderId="6" xfId="11" applyFill="1" applyBorder="1">
      <alignment horizontal="left" vertical="top" wrapText="1"/>
    </xf>
    <xf numFmtId="49" fontId="9" fillId="2" borderId="5" xfId="11" applyFill="1" applyBorder="1">
      <alignment horizontal="left" vertical="top" wrapText="1"/>
    </xf>
    <xf numFmtId="49" fontId="9" fillId="2" borderId="9" xfId="11" applyFill="1" applyBorder="1">
      <alignment horizontal="left" vertical="top" wrapText="1"/>
    </xf>
    <xf numFmtId="49" fontId="9" fillId="2" borderId="8" xfId="11" applyFill="1" applyBorder="1">
      <alignment horizontal="left" vertical="top" wrapText="1"/>
    </xf>
    <xf numFmtId="49" fontId="9" fillId="17" borderId="9" xfId="11" applyFill="1" applyBorder="1">
      <alignment horizontal="left" vertical="top" wrapText="1"/>
    </xf>
    <xf numFmtId="49" fontId="9" fillId="17" borderId="62" xfId="11" applyFill="1" applyBorder="1">
      <alignment horizontal="left" vertical="top" wrapText="1"/>
    </xf>
    <xf numFmtId="49" fontId="9" fillId="17" borderId="8" xfId="11" applyFill="1" applyBorder="1">
      <alignment horizontal="left" vertical="top" wrapText="1"/>
    </xf>
    <xf numFmtId="49" fontId="9" fillId="17" borderId="0" xfId="11" applyFill="1" applyBorder="1">
      <alignment horizontal="left" vertical="top" wrapText="1"/>
    </xf>
    <xf numFmtId="49" fontId="9" fillId="2" borderId="61" xfId="11" applyFill="1" applyBorder="1">
      <alignment horizontal="left" vertical="top" wrapText="1"/>
    </xf>
    <xf numFmtId="49" fontId="9" fillId="2" borderId="7" xfId="11" applyFill="1" applyBorder="1">
      <alignment horizontal="left" vertical="top" wrapText="1"/>
    </xf>
    <xf numFmtId="49" fontId="9" fillId="17" borderId="61" xfId="11" applyFill="1" applyBorder="1">
      <alignment horizontal="left" vertical="top" wrapText="1"/>
    </xf>
    <xf numFmtId="0" fontId="45" fillId="20" borderId="0" xfId="0" applyFont="1" applyFill="1" applyBorder="1" applyAlignment="1">
      <alignment vertical="center" wrapText="1"/>
    </xf>
    <xf numFmtId="0" fontId="45" fillId="27" borderId="0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51" fillId="0" borderId="0" xfId="0" applyNumberFormat="1" applyFont="1" applyFill="1" applyBorder="1" applyAlignment="1">
      <alignment horizontal="center" vertical="center"/>
    </xf>
    <xf numFmtId="16" fontId="20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167" fontId="20" fillId="0" borderId="86" xfId="0" applyNumberFormat="1" applyFont="1" applyFill="1" applyBorder="1" applyAlignment="1" applyProtection="1">
      <alignment horizontal="center" vertical="center" wrapText="1"/>
    </xf>
    <xf numFmtId="167" fontId="20" fillId="12" borderId="86" xfId="0" applyNumberFormat="1" applyFont="1" applyFill="1" applyBorder="1" applyAlignment="1" applyProtection="1">
      <alignment horizontal="center" vertical="center" wrapText="1"/>
    </xf>
    <xf numFmtId="167" fontId="20" fillId="12" borderId="87" xfId="0" applyNumberFormat="1" applyFont="1" applyFill="1" applyBorder="1" applyAlignment="1" applyProtection="1">
      <alignment horizontal="center" vertical="center" wrapText="1"/>
    </xf>
    <xf numFmtId="49" fontId="28" fillId="15" borderId="34" xfId="0" applyNumberFormat="1" applyFont="1" applyFill="1" applyBorder="1" applyAlignment="1" applyProtection="1">
      <alignment horizontal="center"/>
    </xf>
    <xf numFmtId="49" fontId="28" fillId="15" borderId="103" xfId="0" applyNumberFormat="1" applyFont="1" applyFill="1" applyBorder="1" applyAlignment="1" applyProtection="1">
      <alignment horizontal="center"/>
    </xf>
    <xf numFmtId="49" fontId="28" fillId="15" borderId="96" xfId="0" applyNumberFormat="1" applyFont="1" applyFill="1" applyBorder="1" applyAlignment="1" applyProtection="1">
      <alignment horizontal="center"/>
    </xf>
    <xf numFmtId="16" fontId="29" fillId="6" borderId="39" xfId="0" applyNumberFormat="1" applyFont="1" applyFill="1" applyBorder="1" applyAlignment="1" applyProtection="1">
      <alignment horizontal="center" vertical="center"/>
    </xf>
    <xf numFmtId="16" fontId="29" fillId="6" borderId="112" xfId="0" applyNumberFormat="1" applyFont="1" applyFill="1" applyBorder="1" applyAlignment="1" applyProtection="1">
      <alignment horizontal="center" vertical="center"/>
    </xf>
    <xf numFmtId="16" fontId="29" fillId="6" borderId="92" xfId="0" applyNumberFormat="1" applyFont="1" applyFill="1" applyBorder="1" applyAlignment="1" applyProtection="1">
      <alignment horizontal="center" vertical="center"/>
    </xf>
    <xf numFmtId="167" fontId="30" fillId="13" borderId="131" xfId="0" applyNumberFormat="1" applyFont="1" applyFill="1" applyBorder="1" applyAlignment="1">
      <alignment horizontal="center" vertical="center"/>
    </xf>
    <xf numFmtId="167" fontId="30" fillId="0" borderId="131" xfId="0" applyNumberFormat="1" applyFont="1" applyFill="1" applyBorder="1" applyAlignment="1">
      <alignment horizontal="center" vertical="center"/>
    </xf>
    <xf numFmtId="167" fontId="30" fillId="13" borderId="134" xfId="0" applyNumberFormat="1" applyFont="1" applyFill="1" applyBorder="1" applyAlignment="1">
      <alignment horizontal="center" vertical="center"/>
    </xf>
    <xf numFmtId="167" fontId="30" fillId="13" borderId="119" xfId="0" applyNumberFormat="1" applyFont="1" applyFill="1" applyBorder="1" applyAlignment="1">
      <alignment horizontal="center" vertical="center"/>
    </xf>
    <xf numFmtId="167" fontId="30" fillId="0" borderId="119" xfId="0" applyNumberFormat="1" applyFont="1" applyFill="1" applyBorder="1" applyAlignment="1">
      <alignment horizontal="center" vertical="center"/>
    </xf>
    <xf numFmtId="167" fontId="30" fillId="13" borderId="121" xfId="0" applyNumberFormat="1" applyFont="1" applyFill="1" applyBorder="1" applyAlignment="1">
      <alignment horizontal="center" vertical="center"/>
    </xf>
    <xf numFmtId="167" fontId="30" fillId="13" borderId="1" xfId="0" applyNumberFormat="1" applyFont="1" applyFill="1" applyBorder="1" applyAlignment="1">
      <alignment horizontal="center" vertical="center"/>
    </xf>
    <xf numFmtId="167" fontId="30" fillId="0" borderId="1" xfId="0" applyNumberFormat="1" applyFont="1" applyFill="1" applyBorder="1" applyAlignment="1">
      <alignment horizontal="center" vertical="center"/>
    </xf>
    <xf numFmtId="167" fontId="30" fillId="13" borderId="123" xfId="0" applyNumberFormat="1" applyFont="1" applyFill="1" applyBorder="1" applyAlignment="1">
      <alignment horizontal="center" vertical="center"/>
    </xf>
    <xf numFmtId="167" fontId="30" fillId="13" borderId="127" xfId="0" applyNumberFormat="1" applyFont="1" applyFill="1" applyBorder="1" applyAlignment="1">
      <alignment horizontal="center" vertical="center"/>
    </xf>
    <xf numFmtId="167" fontId="30" fillId="0" borderId="127" xfId="0" applyNumberFormat="1" applyFont="1" applyFill="1" applyBorder="1" applyAlignment="1">
      <alignment horizontal="center" vertical="center"/>
    </xf>
    <xf numFmtId="167" fontId="30" fillId="13" borderId="129" xfId="0" applyNumberFormat="1" applyFont="1" applyFill="1" applyBorder="1" applyAlignment="1">
      <alignment horizontal="center" vertical="center"/>
    </xf>
    <xf numFmtId="167" fontId="30" fillId="13" borderId="86" xfId="0" applyNumberFormat="1" applyFont="1" applyFill="1" applyBorder="1" applyAlignment="1">
      <alignment horizontal="center" vertical="center"/>
    </xf>
    <xf numFmtId="167" fontId="30" fillId="0" borderId="86" xfId="0" applyNumberFormat="1" applyFont="1" applyFill="1" applyBorder="1" applyAlignment="1">
      <alignment horizontal="center" vertical="center"/>
    </xf>
    <xf numFmtId="167" fontId="30" fillId="13" borderId="137" xfId="0" applyNumberFormat="1" applyFont="1" applyFill="1" applyBorder="1" applyAlignment="1">
      <alignment horizontal="center" vertical="center"/>
    </xf>
    <xf numFmtId="167" fontId="30" fillId="13" borderId="35" xfId="0" applyNumberFormat="1" applyFont="1" applyFill="1" applyBorder="1" applyAlignment="1">
      <alignment horizontal="center" vertical="center"/>
    </xf>
    <xf numFmtId="167" fontId="30" fillId="0" borderId="35" xfId="0" applyNumberFormat="1" applyFont="1" applyFill="1" applyBorder="1" applyAlignment="1">
      <alignment horizontal="center" vertical="center"/>
    </xf>
    <xf numFmtId="167" fontId="30" fillId="13" borderId="104" xfId="0" applyNumberFormat="1" applyFont="1" applyFill="1" applyBorder="1" applyAlignment="1">
      <alignment horizontal="center" vertical="center"/>
    </xf>
    <xf numFmtId="167" fontId="30" fillId="13" borderId="105" xfId="0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/>
    </xf>
  </cellXfs>
  <cellStyles count="12">
    <cellStyle name="Hipervínculo 2" xfId="5" xr:uid="{00000000-0005-0000-0000-000000000000}"/>
    <cellStyle name="Millares 2" xfId="6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  <cellStyle name="Normal 4" xfId="4" xr:uid="{00000000-0005-0000-0000-000005000000}"/>
    <cellStyle name="WinCalendar_BlankCells_40" xfId="2" xr:uid="{00000000-0005-0000-0000-000006000000}"/>
    <cellStyle name="WinCalendar_BlankDates_10" xfId="11" xr:uid="{00000000-0005-0000-0000-000007000000}"/>
    <cellStyle name="WinCalendar_BlankDates_16" xfId="8" xr:uid="{00000000-0005-0000-0000-000008000000}"/>
    <cellStyle name="WinCalendar_BlankDates_17" xfId="7" xr:uid="{00000000-0005-0000-0000-000009000000}"/>
    <cellStyle name="WinCalendar_BlankDates_20" xfId="9" xr:uid="{00000000-0005-0000-0000-00000A000000}"/>
    <cellStyle name="WinCalendar_BlankDates_34" xfId="10" xr:uid="{00000000-0005-0000-0000-00000B000000}"/>
  </cellStyles>
  <dxfs count="4886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59996337778862885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4885"/>
      <tableStyleElement type="headerRow" dxfId="4884"/>
    </tableStyle>
  </tableStyles>
  <colors>
    <mruColors>
      <color rgb="FFF6F8FC"/>
      <color rgb="FFECF0F8"/>
      <color rgb="FFE6EBF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2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282819</xdr:colOff>
      <xdr:row>0</xdr:row>
      <xdr:rowOff>76934</xdr:rowOff>
    </xdr:from>
    <xdr:to>
      <xdr:col>7</xdr:col>
      <xdr:colOff>904874</xdr:colOff>
      <xdr:row>2</xdr:row>
      <xdr:rowOff>165678</xdr:rowOff>
    </xdr:to>
    <xdr:pic>
      <xdr:nvPicPr>
        <xdr:cNvPr id="2" name="Picture 64" descr="http://profile.ak.fbcdn.net/hprofile-ak-ash3/162033_140018906052797_2203329_n.jpg">
          <a:extLst>
            <a:ext uri="{FF2B5EF4-FFF2-40B4-BE49-F238E27FC236}">
              <a16:creationId xmlns:a16="http://schemas.microsoft.com/office/drawing/2014/main" id="{CF729C63-6F80-45F6-9B8D-A453AFCFE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2169" y="76934"/>
          <a:ext cx="622055" cy="564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1031089</xdr:colOff>
      <xdr:row>0</xdr:row>
      <xdr:rowOff>34945</xdr:rowOff>
    </xdr:from>
    <xdr:to>
      <xdr:col>7</xdr:col>
      <xdr:colOff>1597071</xdr:colOff>
      <xdr:row>2</xdr:row>
      <xdr:rowOff>172692</xdr:rowOff>
    </xdr:to>
    <xdr:pic>
      <xdr:nvPicPr>
        <xdr:cNvPr id="3" name="Picture 63" descr="http://29.media.tumblr.com/tumblr_lvl43qdJti1qcnn8do1_250.gif">
          <a:extLst>
            <a:ext uri="{FF2B5EF4-FFF2-40B4-BE49-F238E27FC236}">
              <a16:creationId xmlns:a16="http://schemas.microsoft.com/office/drawing/2014/main" id="{4F24847B-EA8B-4685-85C9-D3ABC6738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0439" y="34945"/>
          <a:ext cx="565982" cy="6139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282819</xdr:colOff>
      <xdr:row>0</xdr:row>
      <xdr:rowOff>76934</xdr:rowOff>
    </xdr:from>
    <xdr:to>
      <xdr:col>7</xdr:col>
      <xdr:colOff>904874</xdr:colOff>
      <xdr:row>2</xdr:row>
      <xdr:rowOff>165678</xdr:rowOff>
    </xdr:to>
    <xdr:pic>
      <xdr:nvPicPr>
        <xdr:cNvPr id="2" name="Picture 64" descr="http://profile.ak.fbcdn.net/hprofile-ak-ash3/162033_140018906052797_2203329_n.jpg">
          <a:extLst>
            <a:ext uri="{FF2B5EF4-FFF2-40B4-BE49-F238E27FC236}">
              <a16:creationId xmlns:a16="http://schemas.microsoft.com/office/drawing/2014/main" id="{B964363C-154E-4748-B919-BE9D834FF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6019" y="76934"/>
          <a:ext cx="622055" cy="564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1031089</xdr:colOff>
      <xdr:row>0</xdr:row>
      <xdr:rowOff>34945</xdr:rowOff>
    </xdr:from>
    <xdr:to>
      <xdr:col>7</xdr:col>
      <xdr:colOff>1597071</xdr:colOff>
      <xdr:row>2</xdr:row>
      <xdr:rowOff>172692</xdr:rowOff>
    </xdr:to>
    <xdr:pic>
      <xdr:nvPicPr>
        <xdr:cNvPr id="3" name="Picture 63" descr="http://29.media.tumblr.com/tumblr_lvl43qdJti1qcnn8do1_250.gif">
          <a:extLst>
            <a:ext uri="{FF2B5EF4-FFF2-40B4-BE49-F238E27FC236}">
              <a16:creationId xmlns:a16="http://schemas.microsoft.com/office/drawing/2014/main" id="{06E28EE7-624E-4CA9-A266-B375EA7B7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4289" y="34945"/>
          <a:ext cx="565982" cy="6139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282819</xdr:colOff>
      <xdr:row>0</xdr:row>
      <xdr:rowOff>76934</xdr:rowOff>
    </xdr:from>
    <xdr:to>
      <xdr:col>7</xdr:col>
      <xdr:colOff>904874</xdr:colOff>
      <xdr:row>2</xdr:row>
      <xdr:rowOff>165678</xdr:rowOff>
    </xdr:to>
    <xdr:pic>
      <xdr:nvPicPr>
        <xdr:cNvPr id="2" name="Picture 64" descr="http://profile.ak.fbcdn.net/hprofile-ak-ash3/162033_140018906052797_2203329_n.jpg">
          <a:extLst>
            <a:ext uri="{FF2B5EF4-FFF2-40B4-BE49-F238E27FC236}">
              <a16:creationId xmlns:a16="http://schemas.microsoft.com/office/drawing/2014/main" id="{84F094E2-9E9E-4D79-B5A7-25B577FF0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2894" y="76934"/>
          <a:ext cx="622055" cy="564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1031089</xdr:colOff>
      <xdr:row>0</xdr:row>
      <xdr:rowOff>34945</xdr:rowOff>
    </xdr:from>
    <xdr:to>
      <xdr:col>7</xdr:col>
      <xdr:colOff>1597071</xdr:colOff>
      <xdr:row>2</xdr:row>
      <xdr:rowOff>172692</xdr:rowOff>
    </xdr:to>
    <xdr:pic>
      <xdr:nvPicPr>
        <xdr:cNvPr id="3" name="Picture 63" descr="http://29.media.tumblr.com/tumblr_lvl43qdJti1qcnn8do1_250.gif">
          <a:extLst>
            <a:ext uri="{FF2B5EF4-FFF2-40B4-BE49-F238E27FC236}">
              <a16:creationId xmlns:a16="http://schemas.microsoft.com/office/drawing/2014/main" id="{86BA6CBC-393E-409B-A7FE-833C0CEE3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1164" y="34945"/>
          <a:ext cx="565982" cy="6139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282819</xdr:colOff>
      <xdr:row>0</xdr:row>
      <xdr:rowOff>76934</xdr:rowOff>
    </xdr:from>
    <xdr:to>
      <xdr:col>7</xdr:col>
      <xdr:colOff>904874</xdr:colOff>
      <xdr:row>2</xdr:row>
      <xdr:rowOff>165678</xdr:rowOff>
    </xdr:to>
    <xdr:pic>
      <xdr:nvPicPr>
        <xdr:cNvPr id="2" name="Picture 64" descr="http://profile.ak.fbcdn.net/hprofile-ak-ash3/162033_140018906052797_2203329_n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9319" y="76934"/>
          <a:ext cx="622055" cy="5649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1031089</xdr:colOff>
      <xdr:row>0</xdr:row>
      <xdr:rowOff>34945</xdr:rowOff>
    </xdr:from>
    <xdr:to>
      <xdr:col>7</xdr:col>
      <xdr:colOff>1597071</xdr:colOff>
      <xdr:row>2</xdr:row>
      <xdr:rowOff>172692</xdr:rowOff>
    </xdr:to>
    <xdr:pic>
      <xdr:nvPicPr>
        <xdr:cNvPr id="3" name="Picture 63" descr="http://29.media.tumblr.com/tumblr_lvl43qdJti1qcnn8do1_250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719" y="34945"/>
          <a:ext cx="565982" cy="6181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57149</xdr:colOff>
      <xdr:row>0</xdr:row>
      <xdr:rowOff>28575</xdr:rowOff>
    </xdr:from>
    <xdr:to>
      <xdr:col>10</xdr:col>
      <xdr:colOff>142874</xdr:colOff>
      <xdr:row>2</xdr:row>
      <xdr:rowOff>28575</xdr:rowOff>
    </xdr:to>
    <xdr:sp macro="[0]!MacroCopiarDatos" textlink="">
      <xdr:nvSpPr>
        <xdr:cNvPr id="4" name="Rectángulo 3">
          <a:extLst>
            <a:ext uri="{FF2B5EF4-FFF2-40B4-BE49-F238E27FC236}">
              <a16:creationId xmlns:a16="http://schemas.microsoft.com/office/drawing/2014/main" id="{1430A775-D760-40CD-AF58-B91076EA31FC}"/>
            </a:ext>
          </a:extLst>
        </xdr:cNvPr>
        <xdr:cNvSpPr/>
      </xdr:nvSpPr>
      <xdr:spPr>
        <a:xfrm>
          <a:off x="7496174" y="28575"/>
          <a:ext cx="1419225" cy="47625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/>
            <a:t>Copiar a Cronograma Definitivo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31-D-066\Compartida%20ICBF\01b111a53b83a032\Documentos\INMLCF\EJECUCION%202020\Cronograma%20toma%20de%20muestras%202021%2012%20ENERO%20-%20FEBRE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RRAMIENTA"/>
      <sheetName val="Consulta BASE"/>
      <sheetName val="Consulta DPTO"/>
      <sheetName val="Calendario"/>
      <sheetName val="CalendarioCopia"/>
      <sheetName val="Calendario2020"/>
      <sheetName val="Calendario2021"/>
      <sheetName val="Calendario2022"/>
      <sheetName val="Calendario2023"/>
      <sheetName val="TDirReg"/>
      <sheetName val="Tmunic"/>
      <sheetName val="TSeccM"/>
      <sheetName val="TSeccBS"/>
      <sheetName val="Cronograma Definitivo ENE FEB"/>
      <sheetName val="Cronograma X Depto ENE FEB"/>
      <sheetName val="Cronograma Observaciones"/>
      <sheetName val="TRegU"/>
      <sheetName val="TSecc"/>
      <sheetName val="Consulta1DptoReg"/>
      <sheetName val="Cronograma toma de muestras 202"/>
    </sheetNames>
    <definedNames>
      <definedName name="LOCAL_DATE_SEPARATOR" refersTo="#¡REF!"/>
      <definedName name="LOCAL_DAY_FORMAT" refersTo="#¡REF!"/>
      <definedName name="LOCAL_HOUR_FORMAT" refersTo="#¡REF!"/>
      <definedName name="LOCAL_MINUTE_FORMAT" refersTo="#¡REF!"/>
      <definedName name="LOCAL_MONTH_FORMAT" refersTo="#¡REF!"/>
      <definedName name="LOCAL_SECOND_FORMAT" refersTo="#¡REF!"/>
      <definedName name="LOCAL_TIME_SEPARATOR" refersTo="#¡REF!"/>
      <definedName name="LOCAL_YEAR_FORMAT" refersTo="#¡REF!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 Fabian Niño Vasquez" refreshedDate="43425.677093402781" createdVersion="6" refreshedVersion="6" minRefreshableVersion="3" recordCount="119" xr:uid="{00000000-000A-0000-FFFF-FFFF00000000}">
  <cacheSource type="worksheet">
    <worksheetSource ref="A1:G171" sheet="TDirReg"/>
  </cacheSource>
  <cacheFields count="6">
    <cacheField name="codigoEntidad" numFmtId="0">
      <sharedItems containsString="0" containsBlank="1" containsNumber="1" containsInteger="1" minValue="11001" maxValue="27101"/>
    </cacheField>
    <cacheField name="codigoClasificaEntidad" numFmtId="0">
      <sharedItems containsString="0" containsBlank="1" containsNumber="1" containsInteger="1" minValue="22" maxValue="22"/>
    </cacheField>
    <cacheField name="REGIONAL" numFmtId="0">
      <sharedItems containsBlank="1" count="9">
        <s v="NORTE"/>
        <s v="NOROCCIDENTE"/>
        <s v="NORORIENTE"/>
        <s v="OCCIDENTE"/>
        <s v="SUR"/>
        <s v="ORIENTE"/>
        <s v="SUROCCIDENTE"/>
        <s v="BOGOTA"/>
        <m/>
      </sharedItems>
    </cacheField>
    <cacheField name="nombreEntidad" numFmtId="0">
      <sharedItems containsBlank="1"/>
    </cacheField>
    <cacheField name="codigoMunicipio" numFmtId="0">
      <sharedItems containsString="0" containsBlank="1" containsNumber="1" containsInteger="1" minValue="5001" maxValue="99001"/>
    </cacheField>
    <cacheField name="direccionEntidad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 Fabian Niño Vasquez" refreshedDate="43447.520002314814" createdVersion="6" refreshedVersion="6" minRefreshableVersion="3" recordCount="142" xr:uid="{00000000-000A-0000-FFFF-FFFF01000000}">
  <cacheSource type="worksheet">
    <worksheetSource ref="C1:C1048576" sheet="TDirReg"/>
  </cacheSource>
  <cacheFields count="1">
    <cacheField name="REGIONAL" numFmtId="0">
      <sharedItems containsBlank="1" count="9">
        <s v="ORIENTE"/>
        <s v="NOROCCIDENTE"/>
        <s v="OCCIDENTE"/>
        <s v="NORORIENTE"/>
        <s v="NORTE"/>
        <s v="BOGOTA"/>
        <s v="SUR"/>
        <s v="SUROCCIDENT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 Fabian Niño Vasquez" refreshedDate="43447.52017546296" createdVersion="6" refreshedVersion="6" minRefreshableVersion="3" recordCount="1140" xr:uid="{00000000-000A-0000-FFFF-FFFF02000000}">
  <cacheSource type="worksheet">
    <worksheetSource ref="A1:C1048576" sheet="Tmunic"/>
  </cacheSource>
  <cacheFields count="3">
    <cacheField name="REGIONAL" numFmtId="0">
      <sharedItems containsBlank="1" count="10">
        <s v="NOROCCIDENTE"/>
        <s v="NORTE"/>
        <s v="BOGOTA"/>
        <s v="ORIENTE"/>
        <s v="OCCIDENTE"/>
        <s v="SUR"/>
        <s v="SUROCCIDENTE"/>
        <s v="NORORIENTE"/>
        <s v="SIN INFORMACION"/>
        <m/>
      </sharedItems>
    </cacheField>
    <cacheField name="DEPARTAMENTO" numFmtId="0">
      <sharedItems containsBlank="1"/>
    </cacheField>
    <cacheField name="Nombre_municipi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 Fabian Niño Vasquez" refreshedDate="43447.520192824071" createdVersion="6" refreshedVersion="6" minRefreshableVersion="3" recordCount="1139" xr:uid="{00000000-000A-0000-FFFF-FFFF03000000}">
  <cacheSource type="worksheet">
    <worksheetSource ref="B1:B1120" sheet="Tmunic"/>
  </cacheSource>
  <cacheFields count="1">
    <cacheField name="DEPARTAMENTO" numFmtId="0">
      <sharedItems count="35">
        <s v="ANTIOQUIA"/>
        <s v="ATLANTICO"/>
        <s v="BOGOTA D. C."/>
        <s v="BOLIVAR"/>
        <s v="BOYACA"/>
        <s v="CALDAS"/>
        <s v="CAQUETA"/>
        <s v="CAUCA"/>
        <s v="CESAR"/>
        <s v="CORDOBA"/>
        <s v="CUNDINAMARCA"/>
        <s v="CHOCO"/>
        <s v="HUILA"/>
        <s v="LA GUAJIRA"/>
        <s v="MAGDALENA"/>
        <s v="META"/>
        <s v="NARIÑO"/>
        <s v="NORTE DE SANTANDER"/>
        <s v="QUINDIO"/>
        <s v="RISARALDA"/>
        <s v="SANTANDER"/>
        <s v="SUCRE"/>
        <s v="TOLIMA"/>
        <s v="VALLE"/>
        <s v="ARAUCA"/>
        <s v="CASANARE"/>
        <s v="PUTUMAYO"/>
        <s v="SAN ANDRES"/>
        <s v="AMAZONAS"/>
        <s v="GUAINIA"/>
        <s v="GUAVIARE"/>
        <s v="VAUPES"/>
        <s v="VICHADA"/>
        <s v="SIN INFORMACION"/>
        <s v="NARINO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 Fabian Niño Vasquez" refreshedDate="43447.520743634261" createdVersion="6" refreshedVersion="6" minRefreshableVersion="3" recordCount="118" xr:uid="{00000000-000A-0000-FFFF-FFFF04000000}">
  <cacheSource type="worksheet">
    <worksheetSource ref="A1:F1048576" sheet="TSecc"/>
  </cacheSource>
  <cacheFields count="6">
    <cacheField name="codigoEntidad" numFmtId="0">
      <sharedItems containsString="0" containsBlank="1" containsNumber="1" containsInteger="1" minValue="11001" maxValue="85001"/>
    </cacheField>
    <cacheField name="codigoClasificaEntidad" numFmtId="0">
      <sharedItems containsString="0" containsBlank="1" containsNumber="1" containsInteger="1" minValue="22" maxValue="22"/>
    </cacheField>
    <cacheField name="REGIONAL" numFmtId="0">
      <sharedItems containsBlank="1"/>
    </cacheField>
    <cacheField name="nombreEntidad" numFmtId="0">
      <sharedItems containsBlank="1" count="111">
        <s v="DR BOGOTA"/>
        <s v="DS ANTIOQUIA"/>
        <s v="DS CHOCO"/>
        <s v="DS CORDOBA"/>
        <s v="UB ANDES"/>
        <s v="UB APARTADO"/>
        <s v="UB BELLO"/>
        <s v="UB CASA DE JUSTICIA - ITAGUI"/>
        <s v="UB DE CALDAS"/>
        <s v="UB ENVIGADO"/>
        <s v="UB GRANADA"/>
        <s v="UB ISTMINA"/>
        <s v="UB LA UNION"/>
        <s v="UB PUERTO BERRIO"/>
        <s v="UB RIONEGRO"/>
        <s v="UB SABANALARGA"/>
        <s v="UB SANTA FE DE ANTIOQUIA"/>
        <s v="UB TURBO"/>
        <s v="UB YARUMAL"/>
        <s v="DS ARAUCA"/>
        <s v="DS CESAR"/>
        <s v="DS NORTE DE SANTANDER"/>
        <s v="DS SANTANDER"/>
        <s v="UB BARRANCABERMEJA"/>
        <s v="UB CODAZZI"/>
        <s v="UB OCAÑA"/>
        <s v="UB PAMPLONA"/>
        <s v="UB SARAVENA"/>
        <s v="UB SUR DEL CESAR"/>
        <s v="UB TAME"/>
        <s v="DS ATLANTICO"/>
        <s v="DS BOLIVAR"/>
        <s v="DS GUAJIRA"/>
        <s v="DS MAGDALENA"/>
        <s v="DS SUCRE"/>
        <s v="UB CARMEN DE BOLIVAR"/>
        <s v="UB EL BANCO"/>
        <s v="UB FUNDACION"/>
        <s v="UB MAGANGUE"/>
        <s v="UB MAICAO"/>
        <s v="UB PLATO"/>
        <s v="UB SAN ANDRES Y PROVIDENCIA"/>
        <s v="UB SANTIAGO DE TOLU"/>
        <s v="UB SINCE"/>
        <s v="DS CALDAS"/>
        <s v="DS QUINDIO"/>
        <s v="DS RISARALDA"/>
        <s v="UB AGUADAS"/>
        <s v="UB ANSERMA"/>
        <s v="UB APIA"/>
        <s v="UB BELEN DE UMBRIA"/>
        <s v="UB LA DORADA"/>
        <s v="UB LA VIRGINIA"/>
        <s v="UB MANZANARES"/>
        <s v="UB MARSELLA"/>
        <s v="UB RIOSUCIO"/>
        <s v="UB SALAMINA"/>
        <s v="UB SANTA ROSA DE CABAL"/>
        <s v="DS BOYACA"/>
        <s v="DS CUNDINAMARCA"/>
        <s v="DS META"/>
        <s v="UB ACACIAS"/>
        <s v="UB AMAZONAS"/>
        <s v="UB CAQUEZA"/>
        <s v="UB CHOCONTA"/>
        <s v="UB DUITAMA"/>
        <s v="UB FACATATIVA"/>
        <s v="UB FUSAGASUGA"/>
        <s v="UB GARAGOA - GUATEQUE"/>
        <s v="UB GIRARDOT"/>
        <s v="UB GUAINIA"/>
        <s v="UB LA MESA"/>
        <s v="UB MONIQUIRA"/>
        <s v="UB PAZ DE ARIPORO"/>
        <s v="UB PUERTO BOYACA"/>
        <s v="UB PUERTO LOPEZ"/>
        <s v="UB SAN JOSE DEL GUAVIARE"/>
        <s v="UB SOACHA"/>
        <s v="UB SOGAMOSO"/>
        <s v="UB UBATE"/>
        <s v="UB VICHADA"/>
        <s v="UB VILLETA"/>
        <s v="DS CAQUETA"/>
        <s v="DS HUILA"/>
        <s v="DS PUTUMAYO"/>
        <s v="DS TOLIMA"/>
        <s v="UB ESPINAL"/>
        <s v="UB GARZON"/>
        <s v="UB LA PLATA"/>
        <s v="UB LIBANO"/>
        <s v="UB MARIQUITA"/>
        <s v="UB PUERTO ASIS"/>
        <s v="UB ZONAL PITALITO"/>
        <s v="DS CAUCA"/>
        <s v="DS NARIÑO"/>
        <s v="DS VALLE DEL CAUCA"/>
        <s v="UB BUGA"/>
        <s v="UB CAICEDONIA"/>
        <s v="UB EL BORDO"/>
        <s v="UB IPIALES"/>
        <s v="UB MOVIL CENTRAL DEL VALLE"/>
        <s v="UB MOVIL LORICA"/>
        <s v="UB SANTANDER DE QUILICHAO"/>
        <s v="UB SEVILLA"/>
        <s v="UB TUQUERRES"/>
        <s v="UB YUMBO"/>
        <s v="UB ZARZAL"/>
        <s v="UB ZONAL CARTAGO"/>
        <s v="UB ZONAL ROLDANILLO"/>
        <s v="UB ZONAL TUMACO"/>
        <m/>
      </sharedItems>
    </cacheField>
    <cacheField name="codigoMunicipio" numFmtId="0">
      <sharedItems containsString="0" containsBlank="1" containsNumber="1" containsInteger="1" minValue="5001" maxValue="99001"/>
    </cacheField>
    <cacheField name="direccionEntidad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9">
  <r>
    <n v="22000"/>
    <n v="22"/>
    <x v="0"/>
    <s v="DIRECCION SECCIONAL SUCRE"/>
    <n v="70001"/>
    <s v="Calle 38 # 25 A - 261 Troncal"/>
  </r>
  <r>
    <n v="22006"/>
    <n v="22"/>
    <x v="0"/>
    <s v="DIRECCION SECCIONAL BOLIVAR"/>
    <n v="13001"/>
    <s v="Calle 29 No.50-50 Hospital Universitario Barrio Zaragocilla"/>
  </r>
  <r>
    <n v="22012"/>
    <n v="22"/>
    <x v="0"/>
    <s v="DIRECCION SECCIONAL GUAJIRA"/>
    <n v="44001"/>
    <s v="Calle 7 No. 15 - 45 Piso1 Diagonal Palacio De Justicia"/>
  </r>
  <r>
    <n v="22037"/>
    <n v="22"/>
    <x v="1"/>
    <s v="DIRECCION SECCIONAL CHOCO"/>
    <n v="27001"/>
    <s v="Cl 25 No. 6-08 Br. Pandeyuca"/>
  </r>
  <r>
    <n v="22040"/>
    <n v="22"/>
    <x v="1"/>
    <s v="DIRECCION SECCIONAL CORDOBA"/>
    <n v="23001"/>
    <s v="Carrera 7 Con Calle 10 Esquina Barrio Buenavista"/>
  </r>
  <r>
    <n v="22056"/>
    <n v="22"/>
    <x v="2"/>
    <s v="DIRECCION SECCIONAL NORTE DE SANTANDER"/>
    <n v="54001"/>
    <s v="Calle 16  N°4-101 Sector Corral De Piedra"/>
  </r>
  <r>
    <n v="22074"/>
    <n v="22"/>
    <x v="3"/>
    <s v="DIRECCION SECCIONAL CALDAS"/>
    <n v="17001"/>
    <s v="Carrera 27 #48-85"/>
  </r>
  <r>
    <n v="22112"/>
    <n v="22"/>
    <x v="4"/>
    <s v="DIRECCION SECCIONAL HUILA"/>
    <n v="41001"/>
    <s v="Calle 13  N° 5-140"/>
  </r>
  <r>
    <n v="22114"/>
    <n v="22"/>
    <x v="4"/>
    <s v="DIRECCION SECCIONAL CAQUETA"/>
    <n v="18001"/>
    <s v="Carrera 10 N° 5a - 28"/>
  </r>
  <r>
    <n v="22117"/>
    <n v="22"/>
    <x v="4"/>
    <s v="DIRECCION SECCIONAL TOLIMA"/>
    <n v="73001"/>
    <s v="Calle 45 N° 8 Sur - 58"/>
  </r>
  <r>
    <n v="22127"/>
    <n v="22"/>
    <x v="2"/>
    <s v="DIRECCION SECCIONAL ARAUCA"/>
    <n v="81001"/>
    <s v="Carrera 20   5-50 Barrio La Granja"/>
  </r>
  <r>
    <n v="22132"/>
    <n v="22"/>
    <x v="5"/>
    <s v="DIRECCION SECCIONAL BOYACA"/>
    <n v="15001"/>
    <s v="Calle 24 N° 5a - 61 Antiguo Hospital San Rafael"/>
  </r>
  <r>
    <n v="22161"/>
    <n v="22"/>
    <x v="5"/>
    <s v="DIRECCION SECCIONAL META"/>
    <n v="50001"/>
    <s v="Carrera 2 # 24 - 83 Barrio Menegua"/>
  </r>
  <r>
    <n v="25181"/>
    <n v="22"/>
    <x v="6"/>
    <s v="DIRECCION SECCIONAL CAUCA"/>
    <n v="19001"/>
    <s v="Carrera 17 Sur N° 10 - 101"/>
  </r>
  <r>
    <n v="25287"/>
    <n v="22"/>
    <x v="3"/>
    <s v="DIRECCION SECCIONAL QUINDIO"/>
    <n v="63001"/>
    <s v="Calle 18 N N° 14 - 42"/>
  </r>
  <r>
    <n v="25288"/>
    <n v="22"/>
    <x v="0"/>
    <s v="DIRECCION SECCIONAL ATLANTICO"/>
    <n v="8001"/>
    <s v="Carrera 23 N° 53 D - 56 Barrio Andes"/>
  </r>
  <r>
    <n v="25330"/>
    <n v="22"/>
    <x v="6"/>
    <s v="DIRECCION SECCIONAL NARIÑO"/>
    <n v="52001"/>
    <s v="Calle 22 No 7 - 93 Hospital Universitario Departamental De Nariño Parque Bolivar"/>
  </r>
  <r>
    <n v="25487"/>
    <n v="22"/>
    <x v="2"/>
    <s v="DIRECCION SECCIONAL SANTANDER"/>
    <n v="68001"/>
    <s v="Calle 45 Nº 1-51 Barrio Campo Hermoso"/>
  </r>
  <r>
    <n v="25904"/>
    <n v="22"/>
    <x v="2"/>
    <s v="DIRECCION SECCIONAL CESAR"/>
    <n v="20001"/>
    <s v="Hospital Rosario Pumarejo De Lopez Carrera 17 Calle 16"/>
  </r>
  <r>
    <n v="26247"/>
    <n v="22"/>
    <x v="0"/>
    <s v="DIRECCION SECCIONAL MAGDALENA"/>
    <n v="47001"/>
    <s v="Calle 26 A No 9 - 85"/>
  </r>
  <r>
    <n v="26271"/>
    <n v="22"/>
    <x v="4"/>
    <s v="DIRECCION SECCIONAL PUTUMAYO"/>
    <n v="86001"/>
    <s v="Calle 8 N° 2-27 (Casa De Justicia) Barrio San Agustin"/>
  </r>
  <r>
    <n v="27006"/>
    <n v="22"/>
    <x v="5"/>
    <s v="DIRECCION SECCIONAL CUNDINAMARCA"/>
    <n v="25001"/>
    <s v="Calle 49 N° 13 - 33 Piso 5"/>
  </r>
  <r>
    <n v="27093"/>
    <n v="22"/>
    <x v="3"/>
    <s v="DIRECCION SECCIONAL RISARALDA"/>
    <n v="66001"/>
    <s v="Avenida Las Américas No. 98-25"/>
  </r>
  <r>
    <n v="27095"/>
    <n v="22"/>
    <x v="6"/>
    <s v="DIRECCION SECCIONAL VALLE DEL CAUCA"/>
    <n v="76001"/>
    <s v="Calle 4 B No. 36 -01"/>
  </r>
  <r>
    <n v="27096"/>
    <n v="22"/>
    <x v="1"/>
    <s v="DIRECCION SECCIONAL ANTIOQUIA"/>
    <n v="5001"/>
    <s v="Carrera 65 No. 80 - 325"/>
  </r>
  <r>
    <n v="11001"/>
    <n v="22"/>
    <x v="7"/>
    <s v="DIRECCION REGIONAL BOGOTA"/>
    <n v="11001"/>
    <s v="Carrera 13 No. 6a-97"/>
  </r>
  <r>
    <n v="22005"/>
    <n v="22"/>
    <x v="0"/>
    <s v="UNIDAD BASICA CARMEN DE BOLIVAR"/>
    <n v="13244"/>
    <s v="Hospital Nuestra Señora Del Carmen"/>
  </r>
  <r>
    <n v="22007"/>
    <n v="22"/>
    <x v="0"/>
    <s v="UNIDAD BASICA MAGANGUE"/>
    <n v="13430"/>
    <s v="Hospital San Juan De Dios"/>
  </r>
  <r>
    <n v="22011"/>
    <n v="22"/>
    <x v="0"/>
    <s v="UNIDAD BASICA MAICAO"/>
    <n v="44430"/>
    <s v="Carrera 16  16-50"/>
  </r>
  <r>
    <n v="22016"/>
    <n v="22"/>
    <x v="0"/>
    <s v="UNIDAD BASICA EL BANCO"/>
    <n v="47245"/>
    <s v="Hospital La Candelaria"/>
  </r>
  <r>
    <n v="22017"/>
    <n v="22"/>
    <x v="0"/>
    <s v="UNIDAD BASICA FUNDACION"/>
    <n v="47288"/>
    <s v="Calle 5 No. 5-21 Edificio Fiscalía 3er PISO"/>
  </r>
  <r>
    <n v="22018"/>
    <n v="22"/>
    <x v="0"/>
    <s v="UNIDAD BASICA PLATO"/>
    <n v="47555"/>
    <s v="Hospital Fray Luis Leon"/>
  </r>
  <r>
    <n v="22020"/>
    <n v="22"/>
    <x v="1"/>
    <s v="UNIDAD BASICA RIONEGRO"/>
    <n v="5615"/>
    <s v="Hospital San Juan De Dios Cra 48 Nro 56-59"/>
  </r>
  <r>
    <n v="22021"/>
    <n v="22"/>
    <x v="1"/>
    <s v="UNIDAD BASICA SANTA FE DE ANTIOQUIA"/>
    <n v="5042"/>
    <s v="Hospital San Juan De Dios"/>
  </r>
  <r>
    <n v="22022"/>
    <n v="22"/>
    <x v="1"/>
    <s v="UNIDAD BASICA TURBO"/>
    <n v="5837"/>
    <s v="Hospital Francisco Valderrama Nro 48-20"/>
  </r>
  <r>
    <n v="22023"/>
    <n v="22"/>
    <x v="1"/>
    <s v="UNIDAD BASICA YARUMAL"/>
    <n v="5887"/>
    <s v="Hospital San Juan De Dios"/>
  </r>
  <r>
    <n v="22025"/>
    <n v="22"/>
    <x v="1"/>
    <s v="UNIDAD BASICA DE CALDAS"/>
    <n v="5129"/>
    <s v="San Vicente De Paul Cra 48  Nro 135 Sur-41"/>
  </r>
  <r>
    <n v="22029"/>
    <n v="22"/>
    <x v="1"/>
    <s v="UNIDAD BASICA ANDES"/>
    <n v="5034"/>
    <s v="Hospital San Rafael  Av.Medellin Nro 48-20"/>
  </r>
  <r>
    <n v="22030"/>
    <n v="22"/>
    <x v="1"/>
    <s v="UNIDAD BASICA APARTADO"/>
    <n v="5045"/>
    <s v="Hospital Antonio Roldan Betancur  Cra 98  106-176"/>
  </r>
  <r>
    <n v="22031"/>
    <n v="22"/>
    <x v="1"/>
    <s v="UNIDAD BASICA BELLO"/>
    <n v="5088"/>
    <s v="Hospital Marco Fidel Suarez   Av.42 Nro 59-06"/>
  </r>
  <r>
    <n v="22033"/>
    <n v="22"/>
    <x v="1"/>
    <s v="UNIDAD BASICA ENVIGADO"/>
    <n v="5266"/>
    <s v="Hospital Cra 43a  Nro 40 Sur-125"/>
  </r>
  <r>
    <n v="22034"/>
    <n v="22"/>
    <x v="1"/>
    <s v="UNIDAD BASICA CASA DE JUSTICIA - ITAGUI"/>
    <n v="5360"/>
    <s v="Contiguo Al Cementerio Jardines Montesacro Diagonal   43  Nro  28-51"/>
  </r>
  <r>
    <n v="22035"/>
    <n v="22"/>
    <x v="1"/>
    <s v="UNIDAD BASICA PUERTO BERRIO"/>
    <n v="5579"/>
    <s v="Hospital La Cruz"/>
  </r>
  <r>
    <n v="22036"/>
    <n v="22"/>
    <x v="5"/>
    <s v="UNIDAD BASICA PUERTO BOYACA"/>
    <n v="15572"/>
    <s v="Hospital Jose Cayetano Vasquez Cra 5  No. 26-02"/>
  </r>
  <r>
    <n v="22038"/>
    <n v="22"/>
    <x v="1"/>
    <s v="UNIDAD BASICA ISTMINA"/>
    <n v="27361"/>
    <s v="Casa De Justicia De Itsmina"/>
  </r>
  <r>
    <n v="22039"/>
    <n v="22"/>
    <x v="6"/>
    <s v="UNIDAD BASICA MOVIL LORICA"/>
    <n v="23417"/>
    <s v="Fiscalia Local Crra 28 Nro 17-127"/>
  </r>
  <r>
    <n v="22047"/>
    <n v="22"/>
    <x v="0"/>
    <s v="UNIDAD BASICA SANTIAGO DE TOLU"/>
    <n v="70820"/>
    <s v="Hospital Local Santiago El Mayo Carrera 10 Nro  16-17"/>
  </r>
  <r>
    <n v="22052"/>
    <n v="22"/>
    <x v="2"/>
    <s v="UNIDAD BASICA CODAZZI"/>
    <n v="20013"/>
    <s v="Calle 14 N° 8 - 67 Hospital Agustin Codazzi"/>
  </r>
  <r>
    <n v="22054"/>
    <n v="22"/>
    <x v="2"/>
    <s v="UNIDAD BASICA SUR DEL CESAR"/>
    <n v="20011"/>
    <m/>
  </r>
  <r>
    <n v="22057"/>
    <n v="22"/>
    <x v="2"/>
    <s v="UNIDAD BASICA OCAÑA"/>
    <n v="54498"/>
    <s v="Calle 7a N° 29-144 La Primavera"/>
  </r>
  <r>
    <n v="22058"/>
    <n v="22"/>
    <x v="2"/>
    <s v="UNIDAD BASICA PAMPLONA"/>
    <n v="54518"/>
    <s v="Carrera 9 Calle 5 Hospital San Juan De Dios"/>
  </r>
  <r>
    <n v="22060"/>
    <n v="22"/>
    <x v="2"/>
    <s v="UNIDAD BASICA BARRANCABERMEJA"/>
    <n v="68081"/>
    <s v="Avenida 52 N 8a Diagonal Cristo Petrolero"/>
  </r>
  <r>
    <n v="22068"/>
    <n v="22"/>
    <x v="3"/>
    <s v="UNIDAD BASICA AGUADAS"/>
    <n v="17013"/>
    <s v="Hospital San Jose"/>
  </r>
  <r>
    <n v="22069"/>
    <n v="22"/>
    <x v="3"/>
    <s v="UNIDAD BASICA ANSERMA"/>
    <n v="17042"/>
    <s v="Hospital San Vicente De Paul"/>
  </r>
  <r>
    <n v="22071"/>
    <n v="22"/>
    <x v="3"/>
    <s v="UNIDAD BASICA MANZANARES"/>
    <n v="17433"/>
    <m/>
  </r>
  <r>
    <n v="22072"/>
    <n v="22"/>
    <x v="3"/>
    <s v="UNIDAD BASICA RIOSUCIO"/>
    <n v="17614"/>
    <m/>
  </r>
  <r>
    <n v="22073"/>
    <n v="22"/>
    <x v="3"/>
    <s v="UNIDAD BASICA SALAMINA"/>
    <n v="17653"/>
    <m/>
  </r>
  <r>
    <n v="22080"/>
    <n v="22"/>
    <x v="3"/>
    <s v="UNIDAD BASICA APIA"/>
    <n v="66045"/>
    <m/>
  </r>
  <r>
    <n v="22081"/>
    <n v="22"/>
    <x v="3"/>
    <s v="UNIDAD BASICA BELEN DE UMBRIA"/>
    <n v="66088"/>
    <m/>
  </r>
  <r>
    <n v="22082"/>
    <n v="22"/>
    <x v="6"/>
    <s v="UNIDAD BASICA ZONAL CARTAGO"/>
    <n v="76147"/>
    <m/>
  </r>
  <r>
    <n v="22083"/>
    <n v="22"/>
    <x v="3"/>
    <s v="UNIDAD BASICA MARSELLA"/>
    <n v="66440"/>
    <s v="Alcaldia- Palacio Municipal P.1"/>
  </r>
  <r>
    <n v="22084"/>
    <n v="22"/>
    <x v="3"/>
    <s v="UNIDAD BASICA SANTA ROSA DE CABAL"/>
    <n v="66682"/>
    <m/>
  </r>
  <r>
    <n v="22085"/>
    <n v="22"/>
    <x v="3"/>
    <s v="UNIDAD BASICA LA VIRGINIA"/>
    <n v="66400"/>
    <m/>
  </r>
  <r>
    <n v="22088"/>
    <n v="22"/>
    <x v="6"/>
    <s v="UNIDAD BASICA SANTANDER DE QUILICHAO"/>
    <n v="19698"/>
    <s v="Carrera 9 N° 2-118"/>
  </r>
  <r>
    <n v="22091"/>
    <n v="22"/>
    <x v="6"/>
    <s v="UNIDAD BASICA EL BORDO"/>
    <n v="19532"/>
    <s v="Carrera 4 Cll 3"/>
  </r>
  <r>
    <n v="22092"/>
    <n v="22"/>
    <x v="6"/>
    <s v="UNIDAD BASICA IPIALES"/>
    <n v="52356"/>
    <s v="Avenida Panamericana Norte Hospital Civil"/>
  </r>
  <r>
    <n v="22094"/>
    <n v="22"/>
    <x v="6"/>
    <s v="UNIDAD BASICA ZONAL TUMACO"/>
    <n v="52835"/>
    <s v="Calle 5 Carrera 11 Avenida La Playa - Hospital San Andres"/>
  </r>
  <r>
    <n v="22095"/>
    <n v="22"/>
    <x v="6"/>
    <s v="UNIDAD BASICA TUQUERRES"/>
    <n v="52838"/>
    <s v="Cll 27 N° 14 - 58 Hospital Gestional Bienestar"/>
  </r>
  <r>
    <n v="22100"/>
    <n v="22"/>
    <x v="6"/>
    <s v="UNIDAD BASICA YUMBO"/>
    <n v="76892"/>
    <s v="Cll 10 Cra 6"/>
  </r>
  <r>
    <n v="22102"/>
    <n v="22"/>
    <x v="6"/>
    <s v="UNIDAD BASICA BUGA"/>
    <n v="76111"/>
    <s v="Calle 5 No. 11-76 Piso 2"/>
  </r>
  <r>
    <n v="22103"/>
    <n v="22"/>
    <x v="6"/>
    <s v="UNIDAD BASICA CAICEDONIA"/>
    <n v="76122"/>
    <s v="Hospital Regional"/>
  </r>
  <r>
    <n v="22104"/>
    <n v="22"/>
    <x v="6"/>
    <s v="UNIDAD BASICA ZONAL ROLDANILLO"/>
    <n v="76622"/>
    <s v="Av Santander Hospital Regional San Antonio"/>
  </r>
  <r>
    <n v="22105"/>
    <n v="22"/>
    <x v="6"/>
    <s v="UNIDAD BASICA SEVILLA"/>
    <n v="76736"/>
    <s v="Calle 49 No. 47-74"/>
  </r>
  <r>
    <n v="22106"/>
    <n v="22"/>
    <x v="6"/>
    <s v="UNIDAD BASICA MOVIL CENTRAL DEL VALLE"/>
    <n v="76834"/>
    <s v="Carrera 25c No. 48  101 Barrio Nuevo Principe"/>
  </r>
  <r>
    <n v="22107"/>
    <n v="22"/>
    <x v="6"/>
    <s v="UNIDAD BASICA ZARZAL"/>
    <n v="76895"/>
    <s v="Cll 10 Cra 10"/>
  </r>
  <r>
    <n v="22109"/>
    <n v="22"/>
    <x v="4"/>
    <s v="UNIDAD BASICA GARZON"/>
    <n v="41298"/>
    <s v="Palacio De Justicia Oficina 102 Carrera 8 #8-72"/>
  </r>
  <r>
    <n v="22110"/>
    <n v="22"/>
    <x v="4"/>
    <s v="UNIDAD BASICA LA PLATA"/>
    <n v="41396"/>
    <s v="Hospital Departamental San Antonio De Padua"/>
  </r>
  <r>
    <n v="22111"/>
    <n v="22"/>
    <x v="4"/>
    <s v="UNIDAD BASICA ZONAL PITALITO"/>
    <n v="41551"/>
    <s v="Diagonal 3 Sur N° 1a-89"/>
  </r>
  <r>
    <n v="22118"/>
    <n v="22"/>
    <x v="4"/>
    <s v="UNIDAD BASICA ESPINAL"/>
    <n v="73268"/>
    <s v="Hospital San Rafael"/>
  </r>
  <r>
    <n v="22120"/>
    <n v="22"/>
    <x v="4"/>
    <s v="UNIDAD BASICA LIBANO"/>
    <n v="73411"/>
    <s v="Hospital Regional De Líbano"/>
  </r>
  <r>
    <n v="22121"/>
    <n v="22"/>
    <x v="4"/>
    <s v="UNIDAD BASICA MARIQUITA"/>
    <n v="73443"/>
    <s v="Carrera 4 # 10 - 12 Hospital San José"/>
  </r>
  <r>
    <n v="22122"/>
    <n v="22"/>
    <x v="3"/>
    <s v="UNIDAD BASICA LA DORADA"/>
    <n v="17380"/>
    <s v="Cra. 6 # 10b - 04 Hospital La Dorada"/>
  </r>
  <r>
    <n v="22126"/>
    <n v="22"/>
    <x v="2"/>
    <s v="UNIDAD BASICA SARAVENA"/>
    <n v="81736"/>
    <s v="Calle 19a N° 28-53 Barrio Modelo"/>
  </r>
  <r>
    <n v="22128"/>
    <n v="22"/>
    <x v="2"/>
    <s v="UNIDAD BASICA TAME"/>
    <n v="81794"/>
    <s v="Calle 14  35-10 Manzana F, Lote 9 Urbanización Los Mangos-Rivadavia"/>
  </r>
  <r>
    <n v="22130"/>
    <n v="22"/>
    <x v="5"/>
    <s v="UNIDAD BASICA GARAGOA - GUATEQUE"/>
    <n v="15299"/>
    <s v="Carrera 9  9-46, Piso 2"/>
  </r>
  <r>
    <n v="22131"/>
    <n v="22"/>
    <x v="5"/>
    <s v="UNIDAD BASICA MONIQUIRA"/>
    <n v="15469"/>
    <s v="Hospital Regional Moniquira  Carrera  14  Nro 15a - 14"/>
  </r>
  <r>
    <n v="22133"/>
    <n v="22"/>
    <x v="5"/>
    <s v="UNIDAD BASICA SOGAMOSO"/>
    <n v="15759"/>
    <s v="Calle 8  11-43 Hospital Regional"/>
  </r>
  <r>
    <n v="22134"/>
    <n v="22"/>
    <x v="5"/>
    <s v="UNIDAD BASICA DUITAMA"/>
    <n v="15238"/>
    <s v="Hosp. Regional Av. Las Américas Cra.35 P.1"/>
  </r>
  <r>
    <n v="22137"/>
    <n v="22"/>
    <x v="5"/>
    <s v="UNIDAD BASICA CAQUEZA"/>
    <n v="25151"/>
    <s v="Avenida 5  5-80 Hospital Caqueza"/>
  </r>
  <r>
    <n v="22138"/>
    <n v="22"/>
    <x v="5"/>
    <s v="UNIDAD BASICA CHOCONTA"/>
    <n v="25183"/>
    <s v="Hospital San Martin De Porras  Carrera 4  8-12"/>
  </r>
  <r>
    <n v="22139"/>
    <n v="22"/>
    <x v="5"/>
    <s v="UNIDAD BASICA FACATATIVA"/>
    <n v="25269"/>
    <m/>
  </r>
  <r>
    <n v="22140"/>
    <n v="22"/>
    <x v="5"/>
    <s v="UNIDAD BASICA FUSAGASUGA"/>
    <n v="25290"/>
    <s v="Transversal  12 # 22 - 51 Hospital San Rafael"/>
  </r>
  <r>
    <n v="22141"/>
    <n v="22"/>
    <x v="5"/>
    <s v="UNIDAD BASICA GIRARDOT"/>
    <n v="25307"/>
    <s v="Carrera 5 Calle 22 Esquina. Hospital San Rafael Girardot"/>
  </r>
  <r>
    <n v="22142"/>
    <n v="22"/>
    <x v="5"/>
    <s v="UNIDAD BASICA LA MESA"/>
    <n v="25386"/>
    <m/>
  </r>
  <r>
    <n v="22144"/>
    <n v="22"/>
    <x v="5"/>
    <s v="UNIDAD BASICA SOACHA"/>
    <n v="25754"/>
    <s v="Carrera 6 15-96, Barrio San Luis (7812592)"/>
  </r>
  <r>
    <n v="22145"/>
    <n v="22"/>
    <x v="5"/>
    <s v="UNIDAD BASICA VILLETA"/>
    <n v="25875"/>
    <s v="Calle 1 # 7 - 56 Hospital Fernando Salazar"/>
  </r>
  <r>
    <n v="22149"/>
    <n v="22"/>
    <x v="5"/>
    <s v="UNIDAD BASICA AMAZONAS"/>
    <n v="91001"/>
    <m/>
  </r>
  <r>
    <n v="22150"/>
    <n v="22"/>
    <x v="5"/>
    <s v="UNIDAD BASICA UBATE"/>
    <n v="25843"/>
    <s v="Carrera  4 - 55 Hospital El Salvador"/>
  </r>
  <r>
    <n v="22155"/>
    <n v="22"/>
    <x v="5"/>
    <s v="UNIDAD BASICA PAZ DE ARIPORO"/>
    <n v="85250"/>
    <s v="Carrera 7 # 5-10 Barrio Las Villas Hospital Local Jorge Camilo Abril"/>
  </r>
  <r>
    <n v="22156"/>
    <n v="22"/>
    <x v="5"/>
    <s v="UNIDAD BASICA ACACIAS"/>
    <n v="50006"/>
    <s v="Diagonal 15n° 26-21 Barrio San Jose"/>
  </r>
  <r>
    <n v="22158"/>
    <n v="22"/>
    <x v="5"/>
    <s v="UNIDAD BASICA PUERTO LOPEZ"/>
    <n v="50573"/>
    <s v="Hospital Local Cl. 6a. Con 50"/>
  </r>
  <r>
    <n v="22159"/>
    <n v="22"/>
    <x v="5"/>
    <s v="UNIDAD BASICA ACACIAS"/>
    <n v="50006"/>
    <m/>
  </r>
  <r>
    <n v="22160"/>
    <n v="22"/>
    <x v="5"/>
    <s v="UNIDAD BASICA SAN JOSE DEL GUAVIARE"/>
    <n v="95001"/>
    <s v="Carrera 23 Calle 21 Casa De La Justicia"/>
  </r>
  <r>
    <n v="22162"/>
    <n v="22"/>
    <x v="5"/>
    <s v="UNIDAD BASICA VICHADA"/>
    <n v="99001"/>
    <s v="Calle 18 # 10-43 Barrio La Primavera"/>
  </r>
  <r>
    <n v="22164"/>
    <n v="22"/>
    <x v="5"/>
    <s v="UNIDAD BASICA GUAINIA"/>
    <n v="94001"/>
    <s v="Carrera 9 #16 14 Hospital Manuel Elkin Patarroyo"/>
  </r>
  <r>
    <n v="24387"/>
    <n v="22"/>
    <x v="4"/>
    <s v="UNIDAD BASICA PUERTO ASIS"/>
    <n v="86568"/>
    <s v="Calle 14 Carrera 19 Esquina Casa De Justicia"/>
  </r>
  <r>
    <n v="24686"/>
    <n v="22"/>
    <x v="3"/>
    <s v="UNIDAD BASICA MANZANARES"/>
    <n v="17433"/>
    <s v="Manzanares"/>
  </r>
  <r>
    <n v="24777"/>
    <n v="22"/>
    <x v="3"/>
    <s v="UNIDAD BASICA SALAMINA"/>
    <n v="17653"/>
    <s v="Calle 3 #9a-21 Hospital Felipe Suarez"/>
  </r>
  <r>
    <n v="25090"/>
    <n v="22"/>
    <x v="4"/>
    <s v="UNIDAD BASICA GARZON"/>
    <n v="41298"/>
    <s v="Palacio De Justicia Oficina 102 Carrera 8 No. 8-72"/>
  </r>
  <r>
    <n v="25739"/>
    <n v="22"/>
    <x v="5"/>
    <s v="UNIDAD BASICA SOACHA"/>
    <n v="25754"/>
    <s v="Carrera 6  15-96, Barrio San Luis"/>
  </r>
  <r>
    <n v="25939"/>
    <n v="22"/>
    <x v="6"/>
    <s v="UNIDAD BASICA SEVILLA"/>
    <n v="76736"/>
    <s v="Cra 48 #48-66"/>
  </r>
  <r>
    <n v="27001"/>
    <n v="22"/>
    <x v="1"/>
    <s v="UNIDAD BASICA SABANALARGA"/>
    <n v="5628"/>
    <m/>
  </r>
  <r>
    <n v="27086"/>
    <n v="22"/>
    <x v="1"/>
    <s v="UNIDAD BASICA GRANADA"/>
    <n v="5313"/>
    <s v="Carrera 11 No 15-39 Barrio Camilo Torres"/>
  </r>
  <r>
    <n v="27087"/>
    <n v="22"/>
    <x v="1"/>
    <s v="UNIDAD BASICA LA UNION"/>
    <n v="5400"/>
    <s v="Carrera 2 No. 16 - 08 - Hospital Eduardo Santos"/>
  </r>
  <r>
    <n v="27091"/>
    <n v="22"/>
    <x v="0"/>
    <s v="UNIDAD BASICA SAN ANDRES Y PROVIDENCIA"/>
    <n v="88001"/>
    <s v="Manzana 5 Casa 10 Entrada 2 Via San Luis"/>
  </r>
  <r>
    <n v="27101"/>
    <n v="22"/>
    <x v="0"/>
    <s v="UNIDAD BASICA SINCE"/>
    <n v="70742"/>
    <s v="Hospital Local de Sincé"/>
  </r>
  <r>
    <m/>
    <m/>
    <x v="8"/>
    <m/>
    <m/>
    <m/>
  </r>
  <r>
    <m/>
    <m/>
    <x v="8"/>
    <m/>
    <m/>
    <m/>
  </r>
  <r>
    <m/>
    <m/>
    <x v="8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2"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3"/>
  </r>
  <r>
    <x v="3"/>
  </r>
  <r>
    <x v="3"/>
  </r>
  <r>
    <x v="4"/>
  </r>
  <r>
    <x v="5"/>
  </r>
  <r>
    <x v="0"/>
  </r>
  <r>
    <x v="4"/>
  </r>
  <r>
    <x v="4"/>
  </r>
  <r>
    <x v="4"/>
  </r>
  <r>
    <x v="4"/>
  </r>
  <r>
    <x v="4"/>
  </r>
  <r>
    <x v="0"/>
  </r>
  <r>
    <x v="0"/>
  </r>
  <r>
    <x v="0"/>
  </r>
  <r>
    <x v="0"/>
  </r>
  <r>
    <x v="0"/>
  </r>
  <r>
    <x v="0"/>
  </r>
  <r>
    <x v="0"/>
  </r>
  <r>
    <x v="0"/>
  </r>
  <r>
    <x v="0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6"/>
  </r>
  <r>
    <x v="0"/>
  </r>
  <r>
    <x v="0"/>
  </r>
  <r>
    <x v="7"/>
  </r>
  <r>
    <x v="7"/>
  </r>
  <r>
    <x v="7"/>
  </r>
  <r>
    <x v="7"/>
  </r>
  <r>
    <x v="3"/>
  </r>
  <r>
    <x v="3"/>
  </r>
  <r>
    <x v="3"/>
  </r>
  <r>
    <x v="3"/>
  </r>
  <r>
    <x v="1"/>
  </r>
  <r>
    <x v="1"/>
  </r>
  <r>
    <x v="1"/>
  </r>
  <r>
    <x v="1"/>
  </r>
  <r>
    <x v="7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6"/>
  </r>
  <r>
    <x v="6"/>
  </r>
  <r>
    <x v="6"/>
  </r>
  <r>
    <x v="6"/>
  </r>
  <r>
    <x v="3"/>
  </r>
  <r>
    <x v="4"/>
  </r>
  <r>
    <x v="4"/>
  </r>
  <r>
    <x v="4"/>
  </r>
  <r>
    <x v="4"/>
  </r>
  <r>
    <x v="4"/>
  </r>
  <r>
    <x v="4"/>
  </r>
  <r>
    <x v="4"/>
  </r>
  <r>
    <x v="0"/>
  </r>
  <r>
    <x v="0"/>
  </r>
  <r>
    <x v="0"/>
  </r>
  <r>
    <x v="0"/>
  </r>
  <r>
    <x v="7"/>
  </r>
  <r>
    <x v="7"/>
  </r>
  <r>
    <x v="7"/>
  </r>
  <r>
    <x v="7"/>
  </r>
  <r>
    <x v="7"/>
  </r>
  <r>
    <x v="3"/>
  </r>
  <r>
    <x v="3"/>
  </r>
  <r>
    <x v="3"/>
  </r>
  <r>
    <x v="6"/>
  </r>
  <r>
    <x v="6"/>
  </r>
  <r>
    <x v="2"/>
  </r>
  <r>
    <x v="2"/>
  </r>
  <r>
    <x v="2"/>
  </r>
  <r>
    <x v="2"/>
  </r>
  <r>
    <x v="2"/>
  </r>
  <r>
    <x v="2"/>
  </r>
  <r>
    <x v="4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6"/>
  </r>
  <r>
    <x v="6"/>
  </r>
  <r>
    <x v="6"/>
  </r>
  <r>
    <x v="6"/>
  </r>
  <r>
    <x v="6"/>
  </r>
  <r>
    <x v="6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0"/>
  </r>
  <r>
    <x v="0"/>
  </r>
  <r>
    <x v="8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40">
  <r>
    <x v="0"/>
    <s v="ANTIOQUIA"/>
    <s v="MEDELLIN"/>
  </r>
  <r>
    <x v="0"/>
    <s v="ANTIOQUIA"/>
    <s v="ABEJORRAL"/>
  </r>
  <r>
    <x v="0"/>
    <s v="ANTIOQUIA"/>
    <s v="ABRIAQUI"/>
  </r>
  <r>
    <x v="0"/>
    <s v="ANTIOQUIA"/>
    <s v="ALEJANDRIA"/>
  </r>
  <r>
    <x v="0"/>
    <s v="ANTIOQUIA"/>
    <s v="AMAGA"/>
  </r>
  <r>
    <x v="0"/>
    <s v="ANTIOQUIA"/>
    <s v="AMALFI"/>
  </r>
  <r>
    <x v="0"/>
    <s v="ANTIOQUIA"/>
    <s v="ANDES"/>
  </r>
  <r>
    <x v="0"/>
    <s v="ANTIOQUIA"/>
    <s v="ANGELOPOLIS"/>
  </r>
  <r>
    <x v="0"/>
    <s v="ANTIOQUIA"/>
    <s v="ANGOSTURA"/>
  </r>
  <r>
    <x v="0"/>
    <s v="ANTIOQUIA"/>
    <s v="ANORI"/>
  </r>
  <r>
    <x v="0"/>
    <s v="ANTIOQUIA"/>
    <s v="ANZA"/>
  </r>
  <r>
    <x v="0"/>
    <s v="ANTIOQUIA"/>
    <s v="APARTADO"/>
  </r>
  <r>
    <x v="0"/>
    <s v="ANTIOQUIA"/>
    <s v="ARBOLETES"/>
  </r>
  <r>
    <x v="0"/>
    <s v="ANTIOQUIA"/>
    <s v="ARGELIA"/>
  </r>
  <r>
    <x v="0"/>
    <s v="ANTIOQUIA"/>
    <s v="ARMENIA"/>
  </r>
  <r>
    <x v="0"/>
    <s v="ANTIOQUIA"/>
    <s v="BARBOSA"/>
  </r>
  <r>
    <x v="0"/>
    <s v="ANTIOQUIA"/>
    <s v="BELMIRA"/>
  </r>
  <r>
    <x v="0"/>
    <s v="ANTIOQUIA"/>
    <s v="BELLO"/>
  </r>
  <r>
    <x v="0"/>
    <s v="ANTIOQUIA"/>
    <s v="BETANIA"/>
  </r>
  <r>
    <x v="0"/>
    <s v="ANTIOQUIA"/>
    <s v="BETULIA"/>
  </r>
  <r>
    <x v="0"/>
    <s v="ANTIOQUIA"/>
    <s v="CIUDAD BOLIVAR"/>
  </r>
  <r>
    <x v="0"/>
    <s v="ANTIOQUIA"/>
    <s v="BRICENO"/>
  </r>
  <r>
    <x v="0"/>
    <s v="ANTIOQUIA"/>
    <s v="BURITICA"/>
  </r>
  <r>
    <x v="0"/>
    <s v="ANTIOQUIA"/>
    <s v="CACERES"/>
  </r>
  <r>
    <x v="0"/>
    <s v="ANTIOQUIA"/>
    <s v="CAICEDO"/>
  </r>
  <r>
    <x v="0"/>
    <s v="ANTIOQUIA"/>
    <s v="CALDAS"/>
  </r>
  <r>
    <x v="0"/>
    <s v="ANTIOQUIA"/>
    <s v="CAMPAMENTO"/>
  </r>
  <r>
    <x v="0"/>
    <s v="ANTIOQUIA"/>
    <s v="CANASGORDAS"/>
  </r>
  <r>
    <x v="0"/>
    <s v="ANTIOQUIA"/>
    <s v="CARACOLI"/>
  </r>
  <r>
    <x v="0"/>
    <s v="ANTIOQUIA"/>
    <s v="CARAMANTA"/>
  </r>
  <r>
    <x v="0"/>
    <s v="ANTIOQUIA"/>
    <s v="CAREPA"/>
  </r>
  <r>
    <x v="0"/>
    <s v="ANTIOQUIA"/>
    <s v="CARMEN DE VIBORAL"/>
  </r>
  <r>
    <x v="0"/>
    <s v="ANTIOQUIA"/>
    <s v="CAROLINA"/>
  </r>
  <r>
    <x v="0"/>
    <s v="ANTIOQUIA"/>
    <s v="CAUCASIA"/>
  </r>
  <r>
    <x v="0"/>
    <s v="ANTIOQUIA"/>
    <s v="CHIGORODO"/>
  </r>
  <r>
    <x v="0"/>
    <s v="ANTIOQUIA"/>
    <s v="CISNEROS"/>
  </r>
  <r>
    <x v="0"/>
    <s v="ANTIOQUIA"/>
    <s v="COCORNA"/>
  </r>
  <r>
    <x v="0"/>
    <s v="ANTIOQUIA"/>
    <s v="CONCEPCION"/>
  </r>
  <r>
    <x v="0"/>
    <s v="ANTIOQUIA"/>
    <s v="CONCORDIA"/>
  </r>
  <r>
    <x v="0"/>
    <s v="ANTIOQUIA"/>
    <s v="COPACABANA"/>
  </r>
  <r>
    <x v="0"/>
    <s v="ANTIOQUIA"/>
    <s v="DABEIBA"/>
  </r>
  <r>
    <x v="0"/>
    <s v="ANTIOQUIA"/>
    <s v="DON MATIAS"/>
  </r>
  <r>
    <x v="0"/>
    <s v="ANTIOQUIA"/>
    <s v="EBEJICO"/>
  </r>
  <r>
    <x v="0"/>
    <s v="ANTIOQUIA"/>
    <s v="EL BAGRE"/>
  </r>
  <r>
    <x v="0"/>
    <s v="ANTIOQUIA"/>
    <s v="ENTRERRIOS"/>
  </r>
  <r>
    <x v="0"/>
    <s v="ANTIOQUIA"/>
    <s v="ENVIGADO"/>
  </r>
  <r>
    <x v="0"/>
    <s v="ANTIOQUIA"/>
    <s v="FREDONIA"/>
  </r>
  <r>
    <x v="0"/>
    <s v="ANTIOQUIA"/>
    <s v="FRONTINO"/>
  </r>
  <r>
    <x v="0"/>
    <s v="ANTIOQUIA"/>
    <s v="GIRALDO"/>
  </r>
  <r>
    <x v="0"/>
    <s v="ANTIOQUIA"/>
    <s v="GIRARDOTA"/>
  </r>
  <r>
    <x v="0"/>
    <s v="ANTIOQUIA"/>
    <s v="GOMEZ PLATA"/>
  </r>
  <r>
    <x v="0"/>
    <s v="ANTIOQUIA"/>
    <s v="GRANADA"/>
  </r>
  <r>
    <x v="0"/>
    <s v="ANTIOQUIA"/>
    <s v="GUADALUPE"/>
  </r>
  <r>
    <x v="0"/>
    <s v="ANTIOQUIA"/>
    <s v="GUARNE"/>
  </r>
  <r>
    <x v="0"/>
    <s v="ANTIOQUIA"/>
    <s v="GUATAPE"/>
  </r>
  <r>
    <x v="0"/>
    <s v="ANTIOQUIA"/>
    <s v="HELICONIA"/>
  </r>
  <r>
    <x v="0"/>
    <s v="ANTIOQUIA"/>
    <s v="HISPANIA"/>
  </r>
  <r>
    <x v="0"/>
    <s v="ANTIOQUIA"/>
    <s v="ITAGÜI"/>
  </r>
  <r>
    <x v="0"/>
    <s v="ANTIOQUIA"/>
    <s v="ITUANGO"/>
  </r>
  <r>
    <x v="0"/>
    <s v="ANTIOQUIA"/>
    <s v="JARDIN"/>
  </r>
  <r>
    <x v="0"/>
    <s v="ANTIOQUIA"/>
    <s v="JERICO"/>
  </r>
  <r>
    <x v="0"/>
    <s v="ANTIOQUIA"/>
    <s v="LA CEJA"/>
  </r>
  <r>
    <x v="0"/>
    <s v="ANTIOQUIA"/>
    <s v="LA ESTRELLA"/>
  </r>
  <r>
    <x v="0"/>
    <s v="ANTIOQUIA"/>
    <s v="LA PINTADA"/>
  </r>
  <r>
    <x v="0"/>
    <s v="ANTIOQUIA"/>
    <s v="LA UNION"/>
  </r>
  <r>
    <x v="0"/>
    <s v="ANTIOQUIA"/>
    <s v="LIBORINA"/>
  </r>
  <r>
    <x v="0"/>
    <s v="ANTIOQUIA"/>
    <s v="MACEO"/>
  </r>
  <r>
    <x v="0"/>
    <s v="ANTIOQUIA"/>
    <s v="MARINILLA"/>
  </r>
  <r>
    <x v="0"/>
    <s v="ANTIOQUIA"/>
    <s v="MONTEBELLO"/>
  </r>
  <r>
    <x v="0"/>
    <s v="ANTIOQUIA"/>
    <s v="MURINDO"/>
  </r>
  <r>
    <x v="0"/>
    <s v="ANTIOQUIA"/>
    <s v="MUTATA"/>
  </r>
  <r>
    <x v="0"/>
    <s v="ANTIOQUIA"/>
    <s v="NARINO"/>
  </r>
  <r>
    <x v="0"/>
    <s v="ANTIOQUIA"/>
    <s v="NECOCLI"/>
  </r>
  <r>
    <x v="0"/>
    <s v="ANTIOQUIA"/>
    <s v="NECHI"/>
  </r>
  <r>
    <x v="0"/>
    <s v="ANTIOQUIA"/>
    <s v="OLAYA"/>
  </r>
  <r>
    <x v="0"/>
    <s v="ANTIOQUIA"/>
    <s v="PENOL"/>
  </r>
  <r>
    <x v="0"/>
    <s v="ANTIOQUIA"/>
    <s v="PEQUE"/>
  </r>
  <r>
    <x v="0"/>
    <s v="ANTIOQUIA"/>
    <s v="PUEBLORRICO"/>
  </r>
  <r>
    <x v="0"/>
    <s v="ANTIOQUIA"/>
    <s v="PUERTO BERRIO"/>
  </r>
  <r>
    <x v="0"/>
    <s v="ANTIOQUIA"/>
    <s v="PUERTO NARE"/>
  </r>
  <r>
    <x v="0"/>
    <s v="ANTIOQUIA"/>
    <s v="PUERTO TRIUNFO"/>
  </r>
  <r>
    <x v="0"/>
    <s v="ANTIOQUIA"/>
    <s v="REMEDIOS"/>
  </r>
  <r>
    <x v="0"/>
    <s v="ANTIOQUIA"/>
    <s v="RETIRO"/>
  </r>
  <r>
    <x v="0"/>
    <s v="ANTIOQUIA"/>
    <s v="RIONEGRO"/>
  </r>
  <r>
    <x v="0"/>
    <s v="ANTIOQUIA"/>
    <s v="SABANALARGA"/>
  </r>
  <r>
    <x v="0"/>
    <s v="ANTIOQUIA"/>
    <s v="SABANETA"/>
  </r>
  <r>
    <x v="0"/>
    <s v="ANTIOQUIA"/>
    <s v="SALGAR"/>
  </r>
  <r>
    <x v="0"/>
    <s v="ANTIOQUIA"/>
    <s v="SAN ANDRES"/>
  </r>
  <r>
    <x v="0"/>
    <s v="ANTIOQUIA"/>
    <s v="SAN CARLOS"/>
  </r>
  <r>
    <x v="0"/>
    <s v="ANTIOQUIA"/>
    <s v="SAN FRANCISCO"/>
  </r>
  <r>
    <x v="0"/>
    <s v="ANTIOQUIA"/>
    <s v="SAN JERONIMO"/>
  </r>
  <r>
    <x v="0"/>
    <s v="ANTIOQUIA"/>
    <s v="SAN JOSE DE LA MONTANA"/>
  </r>
  <r>
    <x v="0"/>
    <s v="ANTIOQUIA"/>
    <s v="SAN JUAN DE URABA"/>
  </r>
  <r>
    <x v="0"/>
    <s v="ANTIOQUIA"/>
    <s v="SAN LUIS"/>
  </r>
  <r>
    <x v="0"/>
    <s v="ANTIOQUIA"/>
    <s v="SAN PEDRO"/>
  </r>
  <r>
    <x v="0"/>
    <s v="ANTIOQUIA"/>
    <s v="SAN PEDRO DE URABA"/>
  </r>
  <r>
    <x v="0"/>
    <s v="ANTIOQUIA"/>
    <s v="SAN RAFAEL"/>
  </r>
  <r>
    <x v="0"/>
    <s v="ANTIOQUIA"/>
    <s v="SAN ROQUE"/>
  </r>
  <r>
    <x v="0"/>
    <s v="ANTIOQUIA"/>
    <s v="SAN VICENTE"/>
  </r>
  <r>
    <x v="0"/>
    <s v="ANTIOQUIA"/>
    <s v="SANTA BARBARA"/>
  </r>
  <r>
    <x v="0"/>
    <s v="ANTIOQUIA"/>
    <s v="SANTA FE DE ANTIOQUIA"/>
  </r>
  <r>
    <x v="0"/>
    <s v="ANTIOQUIA"/>
    <s v="SANTA ROSA DE OSOS"/>
  </r>
  <r>
    <x v="0"/>
    <s v="ANTIOQUIA"/>
    <s v="SANTO DOMINGO"/>
  </r>
  <r>
    <x v="0"/>
    <s v="ANTIOQUIA"/>
    <s v="SANTUARIO"/>
  </r>
  <r>
    <x v="0"/>
    <s v="ANTIOQUIA"/>
    <s v="SEGOVIA"/>
  </r>
  <r>
    <x v="0"/>
    <s v="ANTIOQUIA"/>
    <s v="SONSON"/>
  </r>
  <r>
    <x v="0"/>
    <s v="ANTIOQUIA"/>
    <s v="SOPETRAN"/>
  </r>
  <r>
    <x v="0"/>
    <s v="ANTIOQUIA"/>
    <s v="TAMESIS"/>
  </r>
  <r>
    <x v="0"/>
    <s v="ANTIOQUIA"/>
    <s v="TARAZA"/>
  </r>
  <r>
    <x v="0"/>
    <s v="ANTIOQUIA"/>
    <s v="TARSO"/>
  </r>
  <r>
    <x v="0"/>
    <s v="ANTIOQUIA"/>
    <s v="TITIRIBI"/>
  </r>
  <r>
    <x v="0"/>
    <s v="ANTIOQUIA"/>
    <s v="TOLEDO"/>
  </r>
  <r>
    <x v="0"/>
    <s v="ANTIOQUIA"/>
    <s v="TURBO"/>
  </r>
  <r>
    <x v="0"/>
    <s v="ANTIOQUIA"/>
    <s v="URAMITA"/>
  </r>
  <r>
    <x v="0"/>
    <s v="ANTIOQUIA"/>
    <s v="URRAO"/>
  </r>
  <r>
    <x v="0"/>
    <s v="ANTIOQUIA"/>
    <s v="VALDIVIA"/>
  </r>
  <r>
    <x v="0"/>
    <s v="ANTIOQUIA"/>
    <s v="VALPARAISO"/>
  </r>
  <r>
    <x v="0"/>
    <s v="ANTIOQUIA"/>
    <s v="VEGACHI"/>
  </r>
  <r>
    <x v="0"/>
    <s v="ANTIOQUIA"/>
    <s v="VENECIA"/>
  </r>
  <r>
    <x v="0"/>
    <s v="ANTIOQUIA"/>
    <s v="VIGIA DEL FUERTE"/>
  </r>
  <r>
    <x v="0"/>
    <s v="ANTIOQUIA"/>
    <s v="YALI"/>
  </r>
  <r>
    <x v="0"/>
    <s v="ANTIOQUIA"/>
    <s v="YARUMAL"/>
  </r>
  <r>
    <x v="0"/>
    <s v="ANTIOQUIA"/>
    <s v="YOLOMBO"/>
  </r>
  <r>
    <x v="0"/>
    <s v="ANTIOQUIA"/>
    <s v="YONDO (Casabe)"/>
  </r>
  <r>
    <x v="0"/>
    <s v="ANTIOQUIA"/>
    <s v="ZARAGOZA"/>
  </r>
  <r>
    <x v="0"/>
    <s v="ANTIOQUIA"/>
    <s v="Registro - Envío Muestras"/>
  </r>
  <r>
    <x v="1"/>
    <s v="ATLANTICO"/>
    <s v="BARRANQUILLA"/>
  </r>
  <r>
    <x v="1"/>
    <s v="ATLANTICO"/>
    <s v="BARANOA"/>
  </r>
  <r>
    <x v="1"/>
    <s v="ATLANTICO"/>
    <s v="CAMPO DE LA CRUZ"/>
  </r>
  <r>
    <x v="1"/>
    <s v="ATLANTICO"/>
    <s v="CANDELARIA"/>
  </r>
  <r>
    <x v="1"/>
    <s v="ATLANTICO"/>
    <s v="GALAPA"/>
  </r>
  <r>
    <x v="1"/>
    <s v="ATLANTICO"/>
    <s v="JUAN DE ACOSTA"/>
  </r>
  <r>
    <x v="1"/>
    <s v="ATLANTICO"/>
    <s v="LURUACO"/>
  </r>
  <r>
    <x v="1"/>
    <s v="ATLANTICO"/>
    <s v="MALAMBO"/>
  </r>
  <r>
    <x v="1"/>
    <s v="ATLANTICO"/>
    <s v="MANATI"/>
  </r>
  <r>
    <x v="1"/>
    <s v="ATLANTICO"/>
    <s v="PALMAR DE VARELA"/>
  </r>
  <r>
    <x v="1"/>
    <s v="ATLANTICO"/>
    <s v="PIOJO"/>
  </r>
  <r>
    <x v="1"/>
    <s v="ATLANTICO"/>
    <s v="POLONUEVO"/>
  </r>
  <r>
    <x v="1"/>
    <s v="ATLANTICO"/>
    <s v="PONEDERA"/>
  </r>
  <r>
    <x v="1"/>
    <s v="ATLANTICO"/>
    <s v="PUERTO COLOMBIA"/>
  </r>
  <r>
    <x v="1"/>
    <s v="ATLANTICO"/>
    <s v="REPELON"/>
  </r>
  <r>
    <x v="1"/>
    <s v="ATLANTICO"/>
    <s v="SABANAGRANDE"/>
  </r>
  <r>
    <x v="1"/>
    <s v="ATLANTICO"/>
    <s v="SABANALARGA"/>
  </r>
  <r>
    <x v="1"/>
    <s v="ATLANTICO"/>
    <s v="SANTA LUCIA"/>
  </r>
  <r>
    <x v="1"/>
    <s v="ATLANTICO"/>
    <s v="SANTO TOMAS"/>
  </r>
  <r>
    <x v="1"/>
    <s v="ATLANTICO"/>
    <s v="SOLEDAD"/>
  </r>
  <r>
    <x v="1"/>
    <s v="ATLANTICO"/>
    <s v="SUAN"/>
  </r>
  <r>
    <x v="1"/>
    <s v="ATLANTICO"/>
    <s v="TUBARA"/>
  </r>
  <r>
    <x v="1"/>
    <s v="ATLANTICO"/>
    <s v="USIACURI"/>
  </r>
  <r>
    <x v="1"/>
    <s v="ATLANTICO"/>
    <s v="Registro - Envío Muestras"/>
  </r>
  <r>
    <x v="2"/>
    <s v="BOGOTA D. C."/>
    <s v="BOGOTA D. C."/>
  </r>
  <r>
    <x v="2"/>
    <s v="BOGOTA D. C."/>
    <s v="Registro - Envío Muestras"/>
  </r>
  <r>
    <x v="1"/>
    <s v="BOLIVAR"/>
    <s v="CARTAGENA"/>
  </r>
  <r>
    <x v="1"/>
    <s v="BOLIVAR"/>
    <s v="ACHI"/>
  </r>
  <r>
    <x v="1"/>
    <s v="BOLIVAR"/>
    <s v="ALTOS DEL ROSARIO"/>
  </r>
  <r>
    <x v="1"/>
    <s v="BOLIVAR"/>
    <s v="ARENAL"/>
  </r>
  <r>
    <x v="1"/>
    <s v="BOLIVAR"/>
    <s v="ARJONA"/>
  </r>
  <r>
    <x v="1"/>
    <s v="BOLIVAR"/>
    <s v="ARROYOHONDO"/>
  </r>
  <r>
    <x v="1"/>
    <s v="BOLIVAR"/>
    <s v="BARRANCO DE LOBA"/>
  </r>
  <r>
    <x v="1"/>
    <s v="BOLIVAR"/>
    <s v="CALAMAR"/>
  </r>
  <r>
    <x v="1"/>
    <s v="BOLIVAR"/>
    <s v="CANTAGALLO"/>
  </r>
  <r>
    <x v="1"/>
    <s v="BOLIVAR"/>
    <s v="CICUCO"/>
  </r>
  <r>
    <x v="1"/>
    <s v="BOLIVAR"/>
    <s v="CORDOBA"/>
  </r>
  <r>
    <x v="1"/>
    <s v="BOLIVAR"/>
    <s v="CLEMENCIA"/>
  </r>
  <r>
    <x v="1"/>
    <s v="BOLIVAR"/>
    <s v="EL CARMEN DE BOLIVAR"/>
  </r>
  <r>
    <x v="1"/>
    <s v="BOLIVAR"/>
    <s v="EL GUAMO"/>
  </r>
  <r>
    <x v="1"/>
    <s v="BOLIVAR"/>
    <s v="EL PENON"/>
  </r>
  <r>
    <x v="1"/>
    <s v="BOLIVAR"/>
    <s v="HATILLO DE LOBA"/>
  </r>
  <r>
    <x v="1"/>
    <s v="BOLIVAR"/>
    <s v="MAGANGUE"/>
  </r>
  <r>
    <x v="1"/>
    <s v="BOLIVAR"/>
    <s v="MAHATES"/>
  </r>
  <r>
    <x v="1"/>
    <s v="BOLIVAR"/>
    <s v="MARGARITA"/>
  </r>
  <r>
    <x v="1"/>
    <s v="BOLIVAR"/>
    <s v="MARIA LA BAJA"/>
  </r>
  <r>
    <x v="1"/>
    <s v="BOLIVAR"/>
    <s v="MONTECRISTO"/>
  </r>
  <r>
    <x v="1"/>
    <s v="BOLIVAR"/>
    <s v="MOMPOS"/>
  </r>
  <r>
    <x v="1"/>
    <s v="BOLIVAR"/>
    <s v="MORALES"/>
  </r>
  <r>
    <x v="1"/>
    <s v="BOLIVAR"/>
    <s v="PINILLOS"/>
  </r>
  <r>
    <x v="1"/>
    <s v="BOLIVAR"/>
    <s v="REGIDOR"/>
  </r>
  <r>
    <x v="1"/>
    <s v="BOLIVAR"/>
    <s v="RIOVIEJO"/>
  </r>
  <r>
    <x v="1"/>
    <s v="BOLIVAR"/>
    <s v="SAN CRISTOBAL"/>
  </r>
  <r>
    <x v="1"/>
    <s v="BOLIVAR"/>
    <s v="SAN ESTANISLAO"/>
  </r>
  <r>
    <x v="1"/>
    <s v="BOLIVAR"/>
    <s v="SAN FERNANDO"/>
  </r>
  <r>
    <x v="1"/>
    <s v="BOLIVAR"/>
    <s v="SAN JACINTO"/>
  </r>
  <r>
    <x v="1"/>
    <s v="BOLIVAR"/>
    <s v="SAN JACINTO DEL CAUCA"/>
  </r>
  <r>
    <x v="1"/>
    <s v="BOLIVAR"/>
    <s v="SAN JUAN NEPOMUCENO"/>
  </r>
  <r>
    <x v="1"/>
    <s v="BOLIVAR"/>
    <s v="SAN MARTIN DE LOBA"/>
  </r>
  <r>
    <x v="1"/>
    <s v="BOLIVAR"/>
    <s v="SAN PABLO"/>
  </r>
  <r>
    <x v="1"/>
    <s v="BOLIVAR"/>
    <s v="SANTA CATALINA"/>
  </r>
  <r>
    <x v="1"/>
    <s v="BOLIVAR"/>
    <s v="SANTA ROSA"/>
  </r>
  <r>
    <x v="1"/>
    <s v="BOLIVAR"/>
    <s v="SANTA ROSA DEL SUR"/>
  </r>
  <r>
    <x v="1"/>
    <s v="BOLIVAR"/>
    <s v="SIMITI"/>
  </r>
  <r>
    <x v="1"/>
    <s v="BOLIVAR"/>
    <s v="SOPLAVIENTO"/>
  </r>
  <r>
    <x v="1"/>
    <s v="BOLIVAR"/>
    <s v="TALAIGUA NUEVO"/>
  </r>
  <r>
    <x v="1"/>
    <s v="BOLIVAR"/>
    <s v="TIQUISIO (Puerto Rico)"/>
  </r>
  <r>
    <x v="1"/>
    <s v="BOLIVAR"/>
    <s v="TURBACO"/>
  </r>
  <r>
    <x v="1"/>
    <s v="BOLIVAR"/>
    <s v="TURBANA"/>
  </r>
  <r>
    <x v="1"/>
    <s v="BOLIVAR"/>
    <s v="VILLANUEVA"/>
  </r>
  <r>
    <x v="1"/>
    <s v="BOLIVAR"/>
    <s v="ZAMBRANO"/>
  </r>
  <r>
    <x v="1"/>
    <s v="BOLIVAR"/>
    <s v="Registro - Envío Muestras"/>
  </r>
  <r>
    <x v="3"/>
    <s v="BOYACA"/>
    <s v="TUNJA"/>
  </r>
  <r>
    <x v="3"/>
    <s v="BOYACA"/>
    <s v="ALMEIDA"/>
  </r>
  <r>
    <x v="3"/>
    <s v="BOYACA"/>
    <s v="AQUITANIA"/>
  </r>
  <r>
    <x v="3"/>
    <s v="BOYACA"/>
    <s v="ARCABUCO"/>
  </r>
  <r>
    <x v="3"/>
    <s v="BOYACA"/>
    <s v="BELEN"/>
  </r>
  <r>
    <x v="3"/>
    <s v="BOYACA"/>
    <s v="BERBEO"/>
  </r>
  <r>
    <x v="3"/>
    <s v="BOYACA"/>
    <s v="BETEITIVA"/>
  </r>
  <r>
    <x v="3"/>
    <s v="BOYACA"/>
    <s v="BOAVITA"/>
  </r>
  <r>
    <x v="3"/>
    <s v="BOYACA"/>
    <s v="BOYACA"/>
  </r>
  <r>
    <x v="3"/>
    <s v="BOYACA"/>
    <s v="BRICENO"/>
  </r>
  <r>
    <x v="3"/>
    <s v="BOYACA"/>
    <s v="BUENAVISTA"/>
  </r>
  <r>
    <x v="3"/>
    <s v="BOYACA"/>
    <s v="BUSBANZA"/>
  </r>
  <r>
    <x v="3"/>
    <s v="BOYACA"/>
    <s v="CALDAS"/>
  </r>
  <r>
    <x v="3"/>
    <s v="BOYACA"/>
    <s v="CAMPOHERMOSO"/>
  </r>
  <r>
    <x v="3"/>
    <s v="BOYACA"/>
    <s v="CERINZA"/>
  </r>
  <r>
    <x v="3"/>
    <s v="BOYACA"/>
    <s v="CHINAVITA"/>
  </r>
  <r>
    <x v="3"/>
    <s v="BOYACA"/>
    <s v="CHIQUINQUIRA"/>
  </r>
  <r>
    <x v="3"/>
    <s v="BOYACA"/>
    <s v="CHISCAS"/>
  </r>
  <r>
    <x v="3"/>
    <s v="BOYACA"/>
    <s v="CHITA"/>
  </r>
  <r>
    <x v="3"/>
    <s v="BOYACA"/>
    <s v="CHITARAQUE"/>
  </r>
  <r>
    <x v="3"/>
    <s v="BOYACA"/>
    <s v="CHIVATA"/>
  </r>
  <r>
    <x v="3"/>
    <s v="BOYACA"/>
    <s v="CIENEGA"/>
  </r>
  <r>
    <x v="3"/>
    <s v="BOYACA"/>
    <s v="COMBITA"/>
  </r>
  <r>
    <x v="3"/>
    <s v="BOYACA"/>
    <s v="COPER"/>
  </r>
  <r>
    <x v="3"/>
    <s v="BOYACA"/>
    <s v="CORRALES"/>
  </r>
  <r>
    <x v="3"/>
    <s v="BOYACA"/>
    <s v="COVARACHIA"/>
  </r>
  <r>
    <x v="3"/>
    <s v="BOYACA"/>
    <s v="CUBARA"/>
  </r>
  <r>
    <x v="3"/>
    <s v="BOYACA"/>
    <s v="CUCAITA"/>
  </r>
  <r>
    <x v="3"/>
    <s v="BOYACA"/>
    <s v="CUITIVA"/>
  </r>
  <r>
    <x v="3"/>
    <s v="BOYACA"/>
    <s v="CHIQUIZA"/>
  </r>
  <r>
    <x v="3"/>
    <s v="BOYACA"/>
    <s v="CHIVOR"/>
  </r>
  <r>
    <x v="3"/>
    <s v="BOYACA"/>
    <s v="DUITAMA"/>
  </r>
  <r>
    <x v="3"/>
    <s v="BOYACA"/>
    <s v="EL COCUY"/>
  </r>
  <r>
    <x v="3"/>
    <s v="BOYACA"/>
    <s v="EL ESPINO"/>
  </r>
  <r>
    <x v="3"/>
    <s v="BOYACA"/>
    <s v="FIRAVITOBA"/>
  </r>
  <r>
    <x v="3"/>
    <s v="BOYACA"/>
    <s v="FLORESTA"/>
  </r>
  <r>
    <x v="3"/>
    <s v="BOYACA"/>
    <s v="GACHANTIVA"/>
  </r>
  <r>
    <x v="3"/>
    <s v="BOYACA"/>
    <s v="GAMEZA"/>
  </r>
  <r>
    <x v="3"/>
    <s v="BOYACA"/>
    <s v="GARAGOA"/>
  </r>
  <r>
    <x v="3"/>
    <s v="BOYACA"/>
    <s v="GUACAMAYAS"/>
  </r>
  <r>
    <x v="3"/>
    <s v="BOYACA"/>
    <s v="GUATEQUE"/>
  </r>
  <r>
    <x v="3"/>
    <s v="BOYACA"/>
    <s v="GUAYATA"/>
  </r>
  <r>
    <x v="3"/>
    <s v="BOYACA"/>
    <s v="GUICAN"/>
  </r>
  <r>
    <x v="3"/>
    <s v="BOYACA"/>
    <s v="IZA"/>
  </r>
  <r>
    <x v="3"/>
    <s v="BOYACA"/>
    <s v="JENESANO"/>
  </r>
  <r>
    <x v="3"/>
    <s v="BOYACA"/>
    <s v="JERICO"/>
  </r>
  <r>
    <x v="3"/>
    <s v="BOYACA"/>
    <s v="LABRANZAGRANDE"/>
  </r>
  <r>
    <x v="3"/>
    <s v="BOYACA"/>
    <s v="LA CAPILLA"/>
  </r>
  <r>
    <x v="3"/>
    <s v="BOYACA"/>
    <s v="LA VICTORIA"/>
  </r>
  <r>
    <x v="3"/>
    <s v="BOYACA"/>
    <s v="LA UVITA"/>
  </r>
  <r>
    <x v="3"/>
    <s v="BOYACA"/>
    <s v="VILLA DE LEIVA"/>
  </r>
  <r>
    <x v="3"/>
    <s v="BOYACA"/>
    <s v="MACANAL"/>
  </r>
  <r>
    <x v="3"/>
    <s v="BOYACA"/>
    <s v="MARIPI"/>
  </r>
  <r>
    <x v="3"/>
    <s v="BOYACA"/>
    <s v="MIRAFLORES"/>
  </r>
  <r>
    <x v="3"/>
    <s v="BOYACA"/>
    <s v="MONGUA"/>
  </r>
  <r>
    <x v="3"/>
    <s v="BOYACA"/>
    <s v="MONGUI"/>
  </r>
  <r>
    <x v="3"/>
    <s v="BOYACA"/>
    <s v="MONIQUIRA"/>
  </r>
  <r>
    <x v="3"/>
    <s v="BOYACA"/>
    <s v="MOTAVITA"/>
  </r>
  <r>
    <x v="3"/>
    <s v="BOYACA"/>
    <s v="MUZO"/>
  </r>
  <r>
    <x v="3"/>
    <s v="BOYACA"/>
    <s v="NOBSA"/>
  </r>
  <r>
    <x v="3"/>
    <s v="BOYACA"/>
    <s v="NUEVO COLON"/>
  </r>
  <r>
    <x v="3"/>
    <s v="BOYACA"/>
    <s v="OICATA"/>
  </r>
  <r>
    <x v="3"/>
    <s v="BOYACA"/>
    <s v="OTANCHE"/>
  </r>
  <r>
    <x v="3"/>
    <s v="BOYACA"/>
    <s v="PACHAVITA"/>
  </r>
  <r>
    <x v="3"/>
    <s v="BOYACA"/>
    <s v="PAEZ"/>
  </r>
  <r>
    <x v="3"/>
    <s v="BOYACA"/>
    <s v="PAIPA"/>
  </r>
  <r>
    <x v="3"/>
    <s v="BOYACA"/>
    <s v="PAJARITO"/>
  </r>
  <r>
    <x v="3"/>
    <s v="BOYACA"/>
    <s v="PANQUEBA"/>
  </r>
  <r>
    <x v="3"/>
    <s v="BOYACA"/>
    <s v="PAUNA"/>
  </r>
  <r>
    <x v="3"/>
    <s v="BOYACA"/>
    <s v="PAYA"/>
  </r>
  <r>
    <x v="3"/>
    <s v="BOYACA"/>
    <s v="PAZ DE RIO"/>
  </r>
  <r>
    <x v="3"/>
    <s v="BOYACA"/>
    <s v="PESCA"/>
  </r>
  <r>
    <x v="3"/>
    <s v="BOYACA"/>
    <s v="PISVA"/>
  </r>
  <r>
    <x v="3"/>
    <s v="BOYACA"/>
    <s v="PUERTO BOYACA"/>
  </r>
  <r>
    <x v="3"/>
    <s v="BOYACA"/>
    <s v="QUIPAMA"/>
  </r>
  <r>
    <x v="3"/>
    <s v="BOYACA"/>
    <s v="RAMIRIQUI"/>
  </r>
  <r>
    <x v="3"/>
    <s v="BOYACA"/>
    <s v="RAQUIRA"/>
  </r>
  <r>
    <x v="3"/>
    <s v="BOYACA"/>
    <s v="RONDON"/>
  </r>
  <r>
    <x v="3"/>
    <s v="BOYACA"/>
    <s v="SABOYA"/>
  </r>
  <r>
    <x v="3"/>
    <s v="BOYACA"/>
    <s v="SACHICA"/>
  </r>
  <r>
    <x v="3"/>
    <s v="BOYACA"/>
    <s v="SAMACA"/>
  </r>
  <r>
    <x v="3"/>
    <s v="BOYACA"/>
    <s v="SAN EDUARDO"/>
  </r>
  <r>
    <x v="3"/>
    <s v="BOYACA"/>
    <s v="SAN JOSEDE PARE"/>
  </r>
  <r>
    <x v="3"/>
    <s v="BOYACA"/>
    <s v="SAN LUIS DE GACENO"/>
  </r>
  <r>
    <x v="3"/>
    <s v="BOYACA"/>
    <s v="SAN MATEO"/>
  </r>
  <r>
    <x v="3"/>
    <s v="BOYACA"/>
    <s v="SAN MIGUEL DE SEMA"/>
  </r>
  <r>
    <x v="3"/>
    <s v="BOYACA"/>
    <s v="SAN PABLO DE BORBUR"/>
  </r>
  <r>
    <x v="3"/>
    <s v="BOYACA"/>
    <s v="SANTANA"/>
  </r>
  <r>
    <x v="3"/>
    <s v="BOYACA"/>
    <s v="SANTA MARIA"/>
  </r>
  <r>
    <x v="3"/>
    <s v="BOYACA"/>
    <s v="SANTA ROSA DE VITERBO"/>
  </r>
  <r>
    <x v="3"/>
    <s v="BOYACA"/>
    <s v="SANTA SOFIA"/>
  </r>
  <r>
    <x v="3"/>
    <s v="BOYACA"/>
    <s v="SATIVANORTE"/>
  </r>
  <r>
    <x v="3"/>
    <s v="BOYACA"/>
    <s v="SATIVASUR"/>
  </r>
  <r>
    <x v="3"/>
    <s v="BOYACA"/>
    <s v="SIACHOQUE"/>
  </r>
  <r>
    <x v="3"/>
    <s v="BOYACA"/>
    <s v="SOATA"/>
  </r>
  <r>
    <x v="3"/>
    <s v="BOYACA"/>
    <s v="SOCOTA"/>
  </r>
  <r>
    <x v="3"/>
    <s v="BOYACA"/>
    <s v="SOCHA"/>
  </r>
  <r>
    <x v="3"/>
    <s v="BOYACA"/>
    <s v="SOGAMOSO"/>
  </r>
  <r>
    <x v="3"/>
    <s v="BOYACA"/>
    <s v="SOMONDOCO"/>
  </r>
  <r>
    <x v="3"/>
    <s v="BOYACA"/>
    <s v="SORA"/>
  </r>
  <r>
    <x v="3"/>
    <s v="BOYACA"/>
    <s v="SOTAQUIRA"/>
  </r>
  <r>
    <x v="3"/>
    <s v="BOYACA"/>
    <s v="SORACA"/>
  </r>
  <r>
    <x v="3"/>
    <s v="BOYACA"/>
    <s v="SUSACON"/>
  </r>
  <r>
    <x v="3"/>
    <s v="BOYACA"/>
    <s v="SUTAMARCHAN"/>
  </r>
  <r>
    <x v="3"/>
    <s v="BOYACA"/>
    <s v="SUTATENZA"/>
  </r>
  <r>
    <x v="3"/>
    <s v="BOYACA"/>
    <s v="TASCO"/>
  </r>
  <r>
    <x v="3"/>
    <s v="BOYACA"/>
    <s v="TENZA"/>
  </r>
  <r>
    <x v="3"/>
    <s v="BOYACA"/>
    <s v="TIBANA"/>
  </r>
  <r>
    <x v="3"/>
    <s v="BOYACA"/>
    <s v="TIBASOSA"/>
  </r>
  <r>
    <x v="3"/>
    <s v="BOYACA"/>
    <s v="TINJACA"/>
  </r>
  <r>
    <x v="3"/>
    <s v="BOYACA"/>
    <s v="TIPACOQUE"/>
  </r>
  <r>
    <x v="3"/>
    <s v="BOYACA"/>
    <s v="TOCA"/>
  </r>
  <r>
    <x v="3"/>
    <s v="BOYACA"/>
    <s v="TOGÜI"/>
  </r>
  <r>
    <x v="3"/>
    <s v="BOYACA"/>
    <s v="TOPAGA"/>
  </r>
  <r>
    <x v="3"/>
    <s v="BOYACA"/>
    <s v="TOTA"/>
  </r>
  <r>
    <x v="3"/>
    <s v="BOYACA"/>
    <s v="TUNUNGUA"/>
  </r>
  <r>
    <x v="3"/>
    <s v="BOYACA"/>
    <s v="TURMEQUE"/>
  </r>
  <r>
    <x v="3"/>
    <s v="BOYACA"/>
    <s v="TUTA"/>
  </r>
  <r>
    <x v="3"/>
    <s v="BOYACA"/>
    <s v="TUTAZA"/>
  </r>
  <r>
    <x v="3"/>
    <s v="BOYACA"/>
    <s v="UMBITA"/>
  </r>
  <r>
    <x v="3"/>
    <s v="BOYACA"/>
    <s v="VENTAQUEMADA"/>
  </r>
  <r>
    <x v="3"/>
    <s v="BOYACA"/>
    <s v="VIRACACHA"/>
  </r>
  <r>
    <x v="3"/>
    <s v="BOYACA"/>
    <s v="ZETAQUIRA"/>
  </r>
  <r>
    <x v="3"/>
    <s v="BOYACA"/>
    <s v="Registro - Envío Muestras"/>
  </r>
  <r>
    <x v="4"/>
    <s v="CALDAS"/>
    <s v="MANIZALES"/>
  </r>
  <r>
    <x v="4"/>
    <s v="CALDAS"/>
    <s v="AGUADAS"/>
  </r>
  <r>
    <x v="4"/>
    <s v="CALDAS"/>
    <s v="ANSERMA"/>
  </r>
  <r>
    <x v="4"/>
    <s v="CALDAS"/>
    <s v="ARANZAZU"/>
  </r>
  <r>
    <x v="4"/>
    <s v="CALDAS"/>
    <s v="BELALCAZAR"/>
  </r>
  <r>
    <x v="4"/>
    <s v="CALDAS"/>
    <s v="CHINCHINA"/>
  </r>
  <r>
    <x v="4"/>
    <s v="CALDAS"/>
    <s v="FILADELFIA"/>
  </r>
  <r>
    <x v="4"/>
    <s v="CALDAS"/>
    <s v="LA DORADA"/>
  </r>
  <r>
    <x v="4"/>
    <s v="CALDAS"/>
    <s v="LA MERCED"/>
  </r>
  <r>
    <x v="4"/>
    <s v="CALDAS"/>
    <s v="MANZANARES"/>
  </r>
  <r>
    <x v="4"/>
    <s v="CALDAS"/>
    <s v="MARMATO"/>
  </r>
  <r>
    <x v="4"/>
    <s v="CALDAS"/>
    <s v="MARQUETALIA"/>
  </r>
  <r>
    <x v="4"/>
    <s v="CALDAS"/>
    <s v="MARULANDA"/>
  </r>
  <r>
    <x v="4"/>
    <s v="CALDAS"/>
    <s v="NEIRA"/>
  </r>
  <r>
    <x v="4"/>
    <s v="CALDAS"/>
    <s v="NORCASIA"/>
  </r>
  <r>
    <x v="4"/>
    <s v="CALDAS"/>
    <s v="PACORA"/>
  </r>
  <r>
    <x v="4"/>
    <s v="CALDAS"/>
    <s v="PALESTINA"/>
  </r>
  <r>
    <x v="4"/>
    <s v="CALDAS"/>
    <s v="PENSILVANIA"/>
  </r>
  <r>
    <x v="4"/>
    <s v="CALDAS"/>
    <s v="RIOSUCIO"/>
  </r>
  <r>
    <x v="4"/>
    <s v="CALDAS"/>
    <s v="RISARALDA"/>
  </r>
  <r>
    <x v="4"/>
    <s v="CALDAS"/>
    <s v="SALAMINA"/>
  </r>
  <r>
    <x v="4"/>
    <s v="CALDAS"/>
    <s v="SAMANA"/>
  </r>
  <r>
    <x v="4"/>
    <s v="CALDAS"/>
    <s v="SAN JOSE"/>
  </r>
  <r>
    <x v="4"/>
    <s v="CALDAS"/>
    <s v="SUPIA"/>
  </r>
  <r>
    <x v="4"/>
    <s v="CALDAS"/>
    <s v="VICTORIA"/>
  </r>
  <r>
    <x v="4"/>
    <s v="CALDAS"/>
    <s v="VILLAMARIA"/>
  </r>
  <r>
    <x v="4"/>
    <s v="CALDAS"/>
    <s v="VITERBO"/>
  </r>
  <r>
    <x v="4"/>
    <s v="CALDAS"/>
    <s v="Registro - Envío Muestras"/>
  </r>
  <r>
    <x v="5"/>
    <s v="CAQUETA"/>
    <s v="FLORENCIA"/>
  </r>
  <r>
    <x v="5"/>
    <s v="CAQUETA"/>
    <s v="ALBANIA"/>
  </r>
  <r>
    <x v="5"/>
    <s v="CAQUETA"/>
    <s v="BELEN DE LOS ANDAQUIES"/>
  </r>
  <r>
    <x v="5"/>
    <s v="CAQUETA"/>
    <s v="CARTAGENA DEL CHAIRA"/>
  </r>
  <r>
    <x v="5"/>
    <s v="CAQUETA"/>
    <s v="CURILLO"/>
  </r>
  <r>
    <x v="5"/>
    <s v="CAQUETA"/>
    <s v="EL DONCELLO"/>
  </r>
  <r>
    <x v="5"/>
    <s v="CAQUETA"/>
    <s v="EL PAUJIL"/>
  </r>
  <r>
    <x v="5"/>
    <s v="CAQUETA"/>
    <s v="MONTANITA"/>
  </r>
  <r>
    <x v="5"/>
    <s v="CAQUETA"/>
    <s v="MILAN"/>
  </r>
  <r>
    <x v="5"/>
    <s v="CAQUETA"/>
    <s v="MORELIA"/>
  </r>
  <r>
    <x v="5"/>
    <s v="CAQUETA"/>
    <s v="PUERTO RICO"/>
  </r>
  <r>
    <x v="5"/>
    <s v="CAQUETA"/>
    <s v="SAN JOSE DEL FRAGUA"/>
  </r>
  <r>
    <x v="5"/>
    <s v="CAQUETA"/>
    <s v="SAN VICENTE DEL CAGUAN"/>
  </r>
  <r>
    <x v="5"/>
    <s v="CAQUETA"/>
    <s v="SOLANO"/>
  </r>
  <r>
    <x v="5"/>
    <s v="CAQUETA"/>
    <s v="SOLITA"/>
  </r>
  <r>
    <x v="5"/>
    <s v="CAQUETA"/>
    <s v="VALPARAISO"/>
  </r>
  <r>
    <x v="5"/>
    <s v="CAQUETA"/>
    <s v="Registro - Envío Muestras"/>
  </r>
  <r>
    <x v="6"/>
    <s v="CAUCA"/>
    <s v="POPAYAN"/>
  </r>
  <r>
    <x v="6"/>
    <s v="CAUCA"/>
    <s v="ALMAGUER"/>
  </r>
  <r>
    <x v="6"/>
    <s v="CAUCA"/>
    <s v="ARGELIA"/>
  </r>
  <r>
    <x v="6"/>
    <s v="CAUCA"/>
    <s v="BALBOA"/>
  </r>
  <r>
    <x v="6"/>
    <s v="CAUCA"/>
    <s v="BOLIVAR"/>
  </r>
  <r>
    <x v="6"/>
    <s v="CAUCA"/>
    <s v="BUENOS AIRES"/>
  </r>
  <r>
    <x v="6"/>
    <s v="CAUCA"/>
    <s v="CAJIBIO"/>
  </r>
  <r>
    <x v="6"/>
    <s v="CAUCA"/>
    <s v="CALDONO"/>
  </r>
  <r>
    <x v="6"/>
    <s v="CAUCA"/>
    <s v="CALOTO"/>
  </r>
  <r>
    <x v="6"/>
    <s v="CAUCA"/>
    <s v="CORINTO"/>
  </r>
  <r>
    <x v="6"/>
    <s v="CAUCA"/>
    <s v="EL TAMBO"/>
  </r>
  <r>
    <x v="6"/>
    <s v="CAUCA"/>
    <s v="FLORENCIA"/>
  </r>
  <r>
    <x v="6"/>
    <s v="CAUCA"/>
    <s v="GUAPI"/>
  </r>
  <r>
    <x v="6"/>
    <s v="CAUCA"/>
    <s v="INZA"/>
  </r>
  <r>
    <x v="6"/>
    <s v="CAUCA"/>
    <s v="JAMBALO"/>
  </r>
  <r>
    <x v="6"/>
    <s v="CAUCA"/>
    <s v="LA SIERRA"/>
  </r>
  <r>
    <x v="6"/>
    <s v="CAUCA"/>
    <s v="LA VEGA"/>
  </r>
  <r>
    <x v="6"/>
    <s v="CAUCA"/>
    <s v="LOPEZ"/>
  </r>
  <r>
    <x v="6"/>
    <s v="CAUCA"/>
    <s v="MERCADERES"/>
  </r>
  <r>
    <x v="6"/>
    <s v="CAUCA"/>
    <s v="MIRANDA"/>
  </r>
  <r>
    <x v="6"/>
    <s v="CAUCA"/>
    <s v="MORALES"/>
  </r>
  <r>
    <x v="6"/>
    <s v="CAUCA"/>
    <s v="PADILLA"/>
  </r>
  <r>
    <x v="6"/>
    <s v="CAUCA"/>
    <s v="PAEZ (Belalcázar)"/>
  </r>
  <r>
    <x v="6"/>
    <s v="CAUCA"/>
    <s v="PATIA (El Bordo)"/>
  </r>
  <r>
    <x v="6"/>
    <s v="CAUCA"/>
    <s v="PIAMONTE"/>
  </r>
  <r>
    <x v="6"/>
    <s v="CAUCA"/>
    <s v="PIENDAMO"/>
  </r>
  <r>
    <x v="6"/>
    <s v="CAUCA"/>
    <s v="PUERTO TEJADA"/>
  </r>
  <r>
    <x v="6"/>
    <s v="CAUCA"/>
    <s v="PURACE (Coconuco)"/>
  </r>
  <r>
    <x v="6"/>
    <s v="CAUCA"/>
    <s v="ROSAS"/>
  </r>
  <r>
    <x v="6"/>
    <s v="CAUCA"/>
    <s v="SAN SEBASTIAN"/>
  </r>
  <r>
    <x v="6"/>
    <s v="CAUCA"/>
    <s v="SANTANDER DE QUILICHAO"/>
  </r>
  <r>
    <x v="6"/>
    <s v="CAUCA"/>
    <s v="SANTA ROSA"/>
  </r>
  <r>
    <x v="6"/>
    <s v="CAUCA"/>
    <s v="SILVIA"/>
  </r>
  <r>
    <x v="6"/>
    <s v="CAUCA"/>
    <s v="SOTARA (Paispamba)"/>
  </r>
  <r>
    <x v="6"/>
    <s v="CAUCA"/>
    <s v="SUAREZ"/>
  </r>
  <r>
    <x v="6"/>
    <s v="CAUCA"/>
    <s v="SUCRE"/>
  </r>
  <r>
    <x v="6"/>
    <s v="CAUCA"/>
    <s v="TIMBIO"/>
  </r>
  <r>
    <x v="6"/>
    <s v="CAUCA"/>
    <s v="TIMBIQUI"/>
  </r>
  <r>
    <x v="6"/>
    <s v="CAUCA"/>
    <s v="TORIBIO"/>
  </r>
  <r>
    <x v="6"/>
    <s v="CAUCA"/>
    <s v="TOTORO"/>
  </r>
  <r>
    <x v="6"/>
    <s v="CAUCA"/>
    <s v="VILLA RICA"/>
  </r>
  <r>
    <x v="6"/>
    <s v="CAUCA"/>
    <s v="Registro - Envío Muestras"/>
  </r>
  <r>
    <x v="7"/>
    <s v="CESAR"/>
    <s v="VALLEDUPAR"/>
  </r>
  <r>
    <x v="7"/>
    <s v="CESAR"/>
    <s v="AGUACHICA"/>
  </r>
  <r>
    <x v="7"/>
    <s v="CESAR"/>
    <s v="AGUSTIN CODAZZI"/>
  </r>
  <r>
    <x v="7"/>
    <s v="CESAR"/>
    <s v="ASTREA"/>
  </r>
  <r>
    <x v="7"/>
    <s v="CESAR"/>
    <s v="BECERRIL"/>
  </r>
  <r>
    <x v="7"/>
    <s v="CESAR"/>
    <s v="BOSCONIA"/>
  </r>
  <r>
    <x v="7"/>
    <s v="CESAR"/>
    <s v="CHIMI HAGUA"/>
  </r>
  <r>
    <x v="7"/>
    <s v="CESAR"/>
    <s v="CHIRIGUANA"/>
  </r>
  <r>
    <x v="7"/>
    <s v="CESAR"/>
    <s v="CURUMANI"/>
  </r>
  <r>
    <x v="7"/>
    <s v="CESAR"/>
    <s v="EL COPEY"/>
  </r>
  <r>
    <x v="7"/>
    <s v="CESAR"/>
    <s v="EL PASO"/>
  </r>
  <r>
    <x v="7"/>
    <s v="CESAR"/>
    <s v="GAMARRA"/>
  </r>
  <r>
    <x v="7"/>
    <s v="CESAR"/>
    <s v="GONZALEZ"/>
  </r>
  <r>
    <x v="7"/>
    <s v="CESAR"/>
    <s v="LA GLORIA"/>
  </r>
  <r>
    <x v="7"/>
    <s v="CESAR"/>
    <s v="LA JAGUA DE IBIRICO"/>
  </r>
  <r>
    <x v="7"/>
    <s v="CESAR"/>
    <s v="MANAURE BALCON DEL CESAR"/>
  </r>
  <r>
    <x v="7"/>
    <s v="CESAR"/>
    <s v="PAILITAS"/>
  </r>
  <r>
    <x v="7"/>
    <s v="CESAR"/>
    <s v="PELAYA"/>
  </r>
  <r>
    <x v="7"/>
    <s v="CESAR"/>
    <s v="PUEBLO BELLO"/>
  </r>
  <r>
    <x v="7"/>
    <s v="CESAR"/>
    <s v="RIO DE ORO"/>
  </r>
  <r>
    <x v="7"/>
    <s v="CESAR"/>
    <s v="LA PAZ"/>
  </r>
  <r>
    <x v="7"/>
    <s v="CESAR"/>
    <s v="SAN ALBERTO"/>
  </r>
  <r>
    <x v="7"/>
    <s v="CESAR"/>
    <s v="SAN DIEGO"/>
  </r>
  <r>
    <x v="7"/>
    <s v="CESAR"/>
    <s v="SAN MARTIN"/>
  </r>
  <r>
    <x v="7"/>
    <s v="CESAR"/>
    <s v="TAMALAMEQUE"/>
  </r>
  <r>
    <x v="7"/>
    <s v="CESAR"/>
    <s v="Registro - Envío Muestras"/>
  </r>
  <r>
    <x v="0"/>
    <s v="CORDOBA"/>
    <s v="MONTERIA"/>
  </r>
  <r>
    <x v="0"/>
    <s v="CORDOBA"/>
    <s v="AYAPEL"/>
  </r>
  <r>
    <x v="0"/>
    <s v="CORDOBA"/>
    <s v="BUENAVISTA"/>
  </r>
  <r>
    <x v="0"/>
    <s v="CORDOBA"/>
    <s v="CANALETE"/>
  </r>
  <r>
    <x v="0"/>
    <s v="CORDOBA"/>
    <s v="CERETE"/>
  </r>
  <r>
    <x v="0"/>
    <s v="CORDOBA"/>
    <s v="CHIMA"/>
  </r>
  <r>
    <x v="0"/>
    <s v="CORDOBA"/>
    <s v="CHINU"/>
  </r>
  <r>
    <x v="0"/>
    <s v="CORDOBA"/>
    <s v="CIENAGA DE ORO"/>
  </r>
  <r>
    <x v="0"/>
    <s v="CORDOBA"/>
    <s v="COTORRA"/>
  </r>
  <r>
    <x v="0"/>
    <s v="CORDOBA"/>
    <s v="LA APARTADA"/>
  </r>
  <r>
    <x v="0"/>
    <s v="CORDOBA"/>
    <s v="LORICA"/>
  </r>
  <r>
    <x v="0"/>
    <s v="CORDOBA"/>
    <s v="LOS CORDOBAS"/>
  </r>
  <r>
    <x v="0"/>
    <s v="CORDOBA"/>
    <s v="MOMIL"/>
  </r>
  <r>
    <x v="0"/>
    <s v="CORDOBA"/>
    <s v="MONTELIBANO"/>
  </r>
  <r>
    <x v="0"/>
    <s v="CORDOBA"/>
    <s v="MONITOS"/>
  </r>
  <r>
    <x v="0"/>
    <s v="CORDOBA"/>
    <s v="PLANETA RICA"/>
  </r>
  <r>
    <x v="0"/>
    <s v="CORDOBA"/>
    <s v="PUEBLO NUEVO"/>
  </r>
  <r>
    <x v="0"/>
    <s v="CORDOBA"/>
    <s v="PUERTO ESCONDIDO"/>
  </r>
  <r>
    <x v="0"/>
    <s v="CORDOBA"/>
    <s v="PUERTO LIBERTADOR"/>
  </r>
  <r>
    <x v="0"/>
    <s v="CORDOBA"/>
    <s v="PURISIMA"/>
  </r>
  <r>
    <x v="0"/>
    <s v="CORDOBA"/>
    <s v="SAHAGUN"/>
  </r>
  <r>
    <x v="0"/>
    <s v="CORDOBA"/>
    <s v="SAN ANDRES DE SOTAVENTO"/>
  </r>
  <r>
    <x v="0"/>
    <s v="CORDOBA"/>
    <s v="SAN ANTERO"/>
  </r>
  <r>
    <x v="0"/>
    <s v="CORDOBA"/>
    <s v="SAN BERNARDO DEL VIENTO"/>
  </r>
  <r>
    <x v="0"/>
    <s v="CORDOBA"/>
    <s v="SAN CARLOS"/>
  </r>
  <r>
    <x v="0"/>
    <s v="CORDOBA"/>
    <s v="SAN PELAYO"/>
  </r>
  <r>
    <x v="0"/>
    <s v="CORDOBA"/>
    <s v="TIERRALTA"/>
  </r>
  <r>
    <x v="0"/>
    <s v="CORDOBA"/>
    <s v="VALENCIA"/>
  </r>
  <r>
    <x v="0"/>
    <s v="CORDOBA"/>
    <s v="Registro - Envío Muestras"/>
  </r>
  <r>
    <x v="3"/>
    <s v="CUNDINAMARCA"/>
    <s v="AGUA DE DIOS"/>
  </r>
  <r>
    <x v="3"/>
    <s v="CUNDINAMARCA"/>
    <s v="ALBAN"/>
  </r>
  <r>
    <x v="3"/>
    <s v="CUNDINAMARCA"/>
    <s v="ANAPOIMA"/>
  </r>
  <r>
    <x v="3"/>
    <s v="CUNDINAMARCA"/>
    <s v="ANOLAIMA"/>
  </r>
  <r>
    <x v="3"/>
    <s v="CUNDINAMARCA"/>
    <s v="ARBELAEZ"/>
  </r>
  <r>
    <x v="3"/>
    <s v="CUNDINAMARCA"/>
    <s v="BELTRAN"/>
  </r>
  <r>
    <x v="3"/>
    <s v="CUNDINAMARCA"/>
    <s v="BITUIMA"/>
  </r>
  <r>
    <x v="3"/>
    <s v="CUNDINAMARCA"/>
    <s v="BOJACA"/>
  </r>
  <r>
    <x v="3"/>
    <s v="CUNDINAMARCA"/>
    <s v="CABRERA"/>
  </r>
  <r>
    <x v="3"/>
    <s v="CUNDINAMARCA"/>
    <s v="CACHIPAY"/>
  </r>
  <r>
    <x v="3"/>
    <s v="CUNDINAMARCA"/>
    <s v="CAJICA"/>
  </r>
  <r>
    <x v="3"/>
    <s v="CUNDINAMARCA"/>
    <s v="CAPARRAPI"/>
  </r>
  <r>
    <x v="3"/>
    <s v="CUNDINAMARCA"/>
    <s v="CAQUEZA"/>
  </r>
  <r>
    <x v="3"/>
    <s v="CUNDINAMARCA"/>
    <s v="CARMEN DE CARUPA"/>
  </r>
  <r>
    <x v="3"/>
    <s v="CUNDINAMARCA"/>
    <s v="CHAGUANI"/>
  </r>
  <r>
    <x v="3"/>
    <s v="CUNDINAMARCA"/>
    <s v="CHIA"/>
  </r>
  <r>
    <x v="3"/>
    <s v="CUNDINAMARCA"/>
    <s v="CHIPAQUE"/>
  </r>
  <r>
    <x v="3"/>
    <s v="CUNDINAMARCA"/>
    <s v="CHOACHI"/>
  </r>
  <r>
    <x v="3"/>
    <s v="CUNDINAMARCA"/>
    <s v="CHOCONTA"/>
  </r>
  <r>
    <x v="3"/>
    <s v="CUNDINAMARCA"/>
    <s v="COGUA"/>
  </r>
  <r>
    <x v="3"/>
    <s v="CUNDINAMARCA"/>
    <s v="COTA"/>
  </r>
  <r>
    <x v="3"/>
    <s v="CUNDINAMARCA"/>
    <s v="CUCUNUBA"/>
  </r>
  <r>
    <x v="3"/>
    <s v="CUNDINAMARCA"/>
    <s v="EL COLEGIO"/>
  </r>
  <r>
    <x v="3"/>
    <s v="CUNDINAMARCA"/>
    <s v="EL PENON"/>
  </r>
  <r>
    <x v="3"/>
    <s v="CUNDINAMARCA"/>
    <s v="EL ROSAL"/>
  </r>
  <r>
    <x v="3"/>
    <s v="CUNDINAMARCA"/>
    <s v="FACATATIVA"/>
  </r>
  <r>
    <x v="3"/>
    <s v="CUNDINAMARCA"/>
    <s v="FOMEQUE"/>
  </r>
  <r>
    <x v="3"/>
    <s v="CUNDINAMARCA"/>
    <s v="FOSCA"/>
  </r>
  <r>
    <x v="3"/>
    <s v="CUNDINAMARCA"/>
    <s v="FUNZA"/>
  </r>
  <r>
    <x v="3"/>
    <s v="CUNDINAMARCA"/>
    <s v="FUQUENE"/>
  </r>
  <r>
    <x v="3"/>
    <s v="CUNDINAMARCA"/>
    <s v="FUSAGASUGA"/>
  </r>
  <r>
    <x v="3"/>
    <s v="CUNDINAMARCA"/>
    <s v="GACHALA"/>
  </r>
  <r>
    <x v="3"/>
    <s v="CUNDINAMARCA"/>
    <s v="GACHANCIPA"/>
  </r>
  <r>
    <x v="3"/>
    <s v="CUNDINAMARCA"/>
    <s v="GACHETA"/>
  </r>
  <r>
    <x v="3"/>
    <s v="CUNDINAMARCA"/>
    <s v="GAMA"/>
  </r>
  <r>
    <x v="3"/>
    <s v="CUNDINAMARCA"/>
    <s v="GIRARDOT"/>
  </r>
  <r>
    <x v="3"/>
    <s v="CUNDINAMARCA"/>
    <s v="GRANADA"/>
  </r>
  <r>
    <x v="3"/>
    <s v="CUNDINAMARCA"/>
    <s v="GUACHETA"/>
  </r>
  <r>
    <x v="3"/>
    <s v="CUNDINAMARCA"/>
    <s v="GUADUAS"/>
  </r>
  <r>
    <x v="3"/>
    <s v="CUNDINAMARCA"/>
    <s v="GUASCA"/>
  </r>
  <r>
    <x v="3"/>
    <s v="CUNDINAMARCA"/>
    <s v="GUATAQUI"/>
  </r>
  <r>
    <x v="3"/>
    <s v="CUNDINAMARCA"/>
    <s v="GUATAVITA"/>
  </r>
  <r>
    <x v="3"/>
    <s v="CUNDINAMARCA"/>
    <s v="GUAYABAL DE SIQUIMA"/>
  </r>
  <r>
    <x v="3"/>
    <s v="CUNDINAMARCA"/>
    <s v="GUAYABETAL"/>
  </r>
  <r>
    <x v="3"/>
    <s v="CUNDINAMARCA"/>
    <s v="GUTIERREZ"/>
  </r>
  <r>
    <x v="3"/>
    <s v="CUNDINAMARCA"/>
    <s v="JERUSALEN"/>
  </r>
  <r>
    <x v="3"/>
    <s v="CUNDINAMARCA"/>
    <s v="JUNIN"/>
  </r>
  <r>
    <x v="3"/>
    <s v="CUNDINAMARCA"/>
    <s v="LA CALERA"/>
  </r>
  <r>
    <x v="3"/>
    <s v="CUNDINAMARCA"/>
    <s v="LA MESA"/>
  </r>
  <r>
    <x v="3"/>
    <s v="CUNDINAMARCA"/>
    <s v="LA PALMA"/>
  </r>
  <r>
    <x v="3"/>
    <s v="CUNDINAMARCA"/>
    <s v="LA PENA"/>
  </r>
  <r>
    <x v="3"/>
    <s v="CUNDINAMARCA"/>
    <s v="LA VEGA"/>
  </r>
  <r>
    <x v="3"/>
    <s v="CUNDINAMARCA"/>
    <s v="LENGUAZAQUE"/>
  </r>
  <r>
    <x v="3"/>
    <s v="CUNDINAMARCA"/>
    <s v="MACHETA"/>
  </r>
  <r>
    <x v="3"/>
    <s v="CUNDINAMARCA"/>
    <s v="MADRID"/>
  </r>
  <r>
    <x v="3"/>
    <s v="CUNDINAMARCA"/>
    <s v="MANTA"/>
  </r>
  <r>
    <x v="3"/>
    <s v="CUNDINAMARCA"/>
    <s v="MEDINA"/>
  </r>
  <r>
    <x v="3"/>
    <s v="CUNDINAMARCA"/>
    <s v="MOSQUERA"/>
  </r>
  <r>
    <x v="3"/>
    <s v="CUNDINAMARCA"/>
    <s v="NARINO"/>
  </r>
  <r>
    <x v="3"/>
    <s v="CUNDINAMARCA"/>
    <s v="NEMOCON"/>
  </r>
  <r>
    <x v="3"/>
    <s v="CUNDINAMARCA"/>
    <s v="NILO"/>
  </r>
  <r>
    <x v="3"/>
    <s v="CUNDINAMARCA"/>
    <s v="NIMAIMA"/>
  </r>
  <r>
    <x v="3"/>
    <s v="CUNDINAMARCA"/>
    <s v="NOCAIMA"/>
  </r>
  <r>
    <x v="3"/>
    <s v="CUNDINAMARCA"/>
    <s v="VENECIA"/>
  </r>
  <r>
    <x v="3"/>
    <s v="CUNDINAMARCA"/>
    <s v="PACHO"/>
  </r>
  <r>
    <x v="3"/>
    <s v="CUNDINAMARCA"/>
    <s v="PAIME"/>
  </r>
  <r>
    <x v="3"/>
    <s v="CUNDINAMARCA"/>
    <s v="PANDI"/>
  </r>
  <r>
    <x v="3"/>
    <s v="CUNDINAMARCA"/>
    <s v="PARATEBUENO"/>
  </r>
  <r>
    <x v="3"/>
    <s v="CUNDINAMARCA"/>
    <s v="PASCA"/>
  </r>
  <r>
    <x v="3"/>
    <s v="CUNDINAMARCA"/>
    <s v="PUERTO SALGAR"/>
  </r>
  <r>
    <x v="3"/>
    <s v="CUNDINAMARCA"/>
    <s v="PULI"/>
  </r>
  <r>
    <x v="3"/>
    <s v="CUNDINAMARCA"/>
    <s v="QUEBRADANEGRA"/>
  </r>
  <r>
    <x v="3"/>
    <s v="CUNDINAMARCA"/>
    <s v="QUETAME"/>
  </r>
  <r>
    <x v="3"/>
    <s v="CUNDINAMARCA"/>
    <s v="QUIPILE"/>
  </r>
  <r>
    <x v="3"/>
    <s v="CUNDINAMARCA"/>
    <s v="APULO"/>
  </r>
  <r>
    <x v="3"/>
    <s v="CUNDINAMARCA"/>
    <s v="RICAURTE"/>
  </r>
  <r>
    <x v="3"/>
    <s v="CUNDINAMARCA"/>
    <s v="SAN ANTONIO DE TEQUENDAMA"/>
  </r>
  <r>
    <x v="3"/>
    <s v="CUNDINAMARCA"/>
    <s v="SAN BERNARDO"/>
  </r>
  <r>
    <x v="3"/>
    <s v="CUNDINAMARCA"/>
    <s v="SAN CAYETANO"/>
  </r>
  <r>
    <x v="3"/>
    <s v="CUNDINAMARCA"/>
    <s v="SAN FRANCISCO"/>
  </r>
  <r>
    <x v="3"/>
    <s v="CUNDINAMARCA"/>
    <s v="SAN JUAN DE RIOSECO"/>
  </r>
  <r>
    <x v="3"/>
    <s v="CUNDINAMARCA"/>
    <s v="SASAIMA"/>
  </r>
  <r>
    <x v="3"/>
    <s v="CUNDINAMARCA"/>
    <s v="SESQUILE"/>
  </r>
  <r>
    <x v="3"/>
    <s v="CUNDINAMARCA"/>
    <s v="SIBATE"/>
  </r>
  <r>
    <x v="3"/>
    <s v="CUNDINAMARCA"/>
    <s v="SILVANIA"/>
  </r>
  <r>
    <x v="3"/>
    <s v="CUNDINAMARCA"/>
    <s v="SIMIJACA"/>
  </r>
  <r>
    <x v="3"/>
    <s v="CUNDINAMARCA"/>
    <s v="SOACHA"/>
  </r>
  <r>
    <x v="3"/>
    <s v="CUNDINAMARCA"/>
    <s v="SOPO"/>
  </r>
  <r>
    <x v="3"/>
    <s v="CUNDINAMARCA"/>
    <s v="SUBACHOQUE"/>
  </r>
  <r>
    <x v="3"/>
    <s v="CUNDINAMARCA"/>
    <s v="SUESCA"/>
  </r>
  <r>
    <x v="3"/>
    <s v="CUNDINAMARCA"/>
    <s v="SUPATA"/>
  </r>
  <r>
    <x v="3"/>
    <s v="CUNDINAMARCA"/>
    <s v="SUSA"/>
  </r>
  <r>
    <x v="3"/>
    <s v="CUNDINAMARCA"/>
    <s v="SUTATAUSA"/>
  </r>
  <r>
    <x v="3"/>
    <s v="CUNDINAMARCA"/>
    <s v="TABIO"/>
  </r>
  <r>
    <x v="3"/>
    <s v="CUNDINAMARCA"/>
    <s v="TAUSA"/>
  </r>
  <r>
    <x v="3"/>
    <s v="CUNDINAMARCA"/>
    <s v="TENA"/>
  </r>
  <r>
    <x v="3"/>
    <s v="CUNDINAMARCA"/>
    <s v="TENJO"/>
  </r>
  <r>
    <x v="3"/>
    <s v="CUNDINAMARCA"/>
    <s v="TIBACUY"/>
  </r>
  <r>
    <x v="3"/>
    <s v="CUNDINAMARCA"/>
    <s v="TIBIRITA"/>
  </r>
  <r>
    <x v="3"/>
    <s v="CUNDINAMARCA"/>
    <s v="TOCAIMA"/>
  </r>
  <r>
    <x v="3"/>
    <s v="CUNDINAMARCA"/>
    <s v="TOCANCIPA"/>
  </r>
  <r>
    <x v="3"/>
    <s v="CUNDINAMARCA"/>
    <s v="TOPAIPI"/>
  </r>
  <r>
    <x v="3"/>
    <s v="CUNDINAMARCA"/>
    <s v="UBALA"/>
  </r>
  <r>
    <x v="3"/>
    <s v="CUNDINAMARCA"/>
    <s v="UBAQUE"/>
  </r>
  <r>
    <x v="3"/>
    <s v="CUNDINAMARCA"/>
    <s v="UBATE"/>
  </r>
  <r>
    <x v="3"/>
    <s v="CUNDINAMARCA"/>
    <s v="UNE"/>
  </r>
  <r>
    <x v="3"/>
    <s v="CUNDINAMARCA"/>
    <s v="UTICA"/>
  </r>
  <r>
    <x v="3"/>
    <s v="CUNDINAMARCA"/>
    <s v="VERGARA"/>
  </r>
  <r>
    <x v="3"/>
    <s v="CUNDINAMARCA"/>
    <s v="VIANI"/>
  </r>
  <r>
    <x v="3"/>
    <s v="CUNDINAMARCA"/>
    <s v="VILLAGOMEZ"/>
  </r>
  <r>
    <x v="3"/>
    <s v="CUNDINAMARCA"/>
    <s v="VILLAPINZON"/>
  </r>
  <r>
    <x v="3"/>
    <s v="CUNDINAMARCA"/>
    <s v="VILLETA"/>
  </r>
  <r>
    <x v="3"/>
    <s v="CUNDINAMARCA"/>
    <s v="VIOTA"/>
  </r>
  <r>
    <x v="3"/>
    <s v="CUNDINAMARCA"/>
    <s v="YACOPI"/>
  </r>
  <r>
    <x v="3"/>
    <s v="CUNDINAMARCA"/>
    <s v="ZIPACON"/>
  </r>
  <r>
    <x v="3"/>
    <s v="CUNDINAMARCA"/>
    <s v="ZIPAQUIRA"/>
  </r>
  <r>
    <x v="0"/>
    <s v="CHOCO"/>
    <s v="QUIBDO"/>
  </r>
  <r>
    <x v="0"/>
    <s v="CHOCO"/>
    <s v="ACANDI"/>
  </r>
  <r>
    <x v="0"/>
    <s v="CHOCO"/>
    <s v="ALTO BAUDO (Pie de Pato)"/>
  </r>
  <r>
    <x v="0"/>
    <s v="CHOCO"/>
    <s v="ATRATO (Yuto)"/>
  </r>
  <r>
    <x v="0"/>
    <s v="CHOCO"/>
    <s v="BAGADO"/>
  </r>
  <r>
    <x v="0"/>
    <s v="CHOCO"/>
    <s v="BAHIA SOLANO (Mutis)"/>
  </r>
  <r>
    <x v="0"/>
    <s v="CHOCO"/>
    <s v="BAJO BAUDO (Pizarro)"/>
  </r>
  <r>
    <x v="0"/>
    <s v="CHOCO"/>
    <s v="BOJAYA (Bellavista)"/>
  </r>
  <r>
    <x v="0"/>
    <s v="CHOCO"/>
    <s v="EL CANTON DEL SAN PABLO (Managrú)"/>
  </r>
  <r>
    <x v="0"/>
    <s v="CHOCO"/>
    <s v="CARMEN DEL DARIEN (Curbaradó)"/>
  </r>
  <r>
    <x v="0"/>
    <s v="CHOCO"/>
    <s v="CERTEGUI"/>
  </r>
  <r>
    <x v="0"/>
    <s v="CHOCO"/>
    <s v="CONDOTO"/>
  </r>
  <r>
    <x v="0"/>
    <s v="CHOCO"/>
    <s v="EL CARMEN"/>
  </r>
  <r>
    <x v="0"/>
    <s v="CHOCO"/>
    <s v="EL LITORAL DEL SAN JUAN (Docordó)"/>
  </r>
  <r>
    <x v="0"/>
    <s v="CHOCO"/>
    <s v="ITSMINA"/>
  </r>
  <r>
    <x v="0"/>
    <s v="CHOCO"/>
    <s v="JURADO"/>
  </r>
  <r>
    <x v="0"/>
    <s v="CHOCO"/>
    <s v="LLORO"/>
  </r>
  <r>
    <x v="0"/>
    <s v="CHOCO"/>
    <s v="MEDIO ATRATO (Beté)"/>
  </r>
  <r>
    <x v="0"/>
    <s v="CHOCO"/>
    <s v="MEDIO BAUDO (Boca de Pepé)"/>
  </r>
  <r>
    <x v="0"/>
    <s v="CHOCO"/>
    <s v="MEDIO SAN JUAN (Andagoya)"/>
  </r>
  <r>
    <x v="0"/>
    <s v="CHOCO"/>
    <s v="NOVITA"/>
  </r>
  <r>
    <x v="0"/>
    <s v="CHOCO"/>
    <s v="NUQUI"/>
  </r>
  <r>
    <x v="0"/>
    <s v="CHOCO"/>
    <s v="RIO IRO (Santa Rita)"/>
  </r>
  <r>
    <x v="0"/>
    <s v="CHOCO"/>
    <s v="RIO QUITO (Paimadó)"/>
  </r>
  <r>
    <x v="0"/>
    <s v="CHOCO"/>
    <s v="RIOSUCIO"/>
  </r>
  <r>
    <x v="0"/>
    <s v="CHOCO"/>
    <s v="SAN JOSE DEL PALMAR"/>
  </r>
  <r>
    <x v="0"/>
    <s v="CHOCO"/>
    <s v="SIPI"/>
  </r>
  <r>
    <x v="0"/>
    <s v="CHOCO"/>
    <s v="TADO"/>
  </r>
  <r>
    <x v="0"/>
    <s v="CHOCO"/>
    <s v="UNGUIA"/>
  </r>
  <r>
    <x v="0"/>
    <s v="CHOCO"/>
    <s v="UNION PANAMERICANA ( Animas)"/>
  </r>
  <r>
    <x v="5"/>
    <s v="HUILA"/>
    <s v="NEIVA"/>
  </r>
  <r>
    <x v="5"/>
    <s v="HUILA"/>
    <s v="ACEVEDO"/>
  </r>
  <r>
    <x v="5"/>
    <s v="HUILA"/>
    <s v="AGRADO"/>
  </r>
  <r>
    <x v="5"/>
    <s v="HUILA"/>
    <s v="AIPE"/>
  </r>
  <r>
    <x v="5"/>
    <s v="HUILA"/>
    <s v="ALGECIRAS"/>
  </r>
  <r>
    <x v="5"/>
    <s v="HUILA"/>
    <s v="ALTAMIRA"/>
  </r>
  <r>
    <x v="5"/>
    <s v="HUILA"/>
    <s v="BARAYA"/>
  </r>
  <r>
    <x v="5"/>
    <s v="HUILA"/>
    <s v="CAMPOALEGRE"/>
  </r>
  <r>
    <x v="5"/>
    <s v="HUILA"/>
    <s v="COLOMBIA"/>
  </r>
  <r>
    <x v="5"/>
    <s v="HUILA"/>
    <s v="ELIAS"/>
  </r>
  <r>
    <x v="5"/>
    <s v="HUILA"/>
    <s v="GARZON"/>
  </r>
  <r>
    <x v="5"/>
    <s v="HUILA"/>
    <s v="GIGANTE"/>
  </r>
  <r>
    <x v="5"/>
    <s v="HUILA"/>
    <s v="GUADALUPE"/>
  </r>
  <r>
    <x v="5"/>
    <s v="HUILA"/>
    <s v="HOBO"/>
  </r>
  <r>
    <x v="5"/>
    <s v="HUILA"/>
    <s v="IQUIRA"/>
  </r>
  <r>
    <x v="5"/>
    <s v="HUILA"/>
    <s v="ISNOS"/>
  </r>
  <r>
    <x v="5"/>
    <s v="HUILA"/>
    <s v="LA ARGENTINA"/>
  </r>
  <r>
    <x v="5"/>
    <s v="HUILA"/>
    <s v="LA PLATA"/>
  </r>
  <r>
    <x v="5"/>
    <s v="HUILA"/>
    <s v="NATAGA"/>
  </r>
  <r>
    <x v="5"/>
    <s v="HUILA"/>
    <s v="OPORAPA"/>
  </r>
  <r>
    <x v="5"/>
    <s v="HUILA"/>
    <s v="PAICOL"/>
  </r>
  <r>
    <x v="5"/>
    <s v="HUILA"/>
    <s v="PALERMO"/>
  </r>
  <r>
    <x v="5"/>
    <s v="HUILA"/>
    <s v="PALESTINA"/>
  </r>
  <r>
    <x v="5"/>
    <s v="HUILA"/>
    <s v="PITAL"/>
  </r>
  <r>
    <x v="5"/>
    <s v="HUILA"/>
    <s v="PITALITO"/>
  </r>
  <r>
    <x v="5"/>
    <s v="HUILA"/>
    <s v="RIVERA"/>
  </r>
  <r>
    <x v="5"/>
    <s v="HUILA"/>
    <s v="SALADOBLANCO"/>
  </r>
  <r>
    <x v="5"/>
    <s v="HUILA"/>
    <s v="SAN AGUSTIN"/>
  </r>
  <r>
    <x v="5"/>
    <s v="HUILA"/>
    <s v="SANTA MARIA"/>
  </r>
  <r>
    <x v="5"/>
    <s v="HUILA"/>
    <s v="SUAZA"/>
  </r>
  <r>
    <x v="5"/>
    <s v="HUILA"/>
    <s v="TARQUI"/>
  </r>
  <r>
    <x v="5"/>
    <s v="HUILA"/>
    <s v="TESALIA"/>
  </r>
  <r>
    <x v="5"/>
    <s v="HUILA"/>
    <s v="TELLO"/>
  </r>
  <r>
    <x v="5"/>
    <s v="HUILA"/>
    <s v="TERUEL"/>
  </r>
  <r>
    <x v="5"/>
    <s v="HUILA"/>
    <s v="TIMANA"/>
  </r>
  <r>
    <x v="5"/>
    <s v="HUILA"/>
    <s v="VILLAVIEJA"/>
  </r>
  <r>
    <x v="5"/>
    <s v="HUILA"/>
    <s v="YAGUARA"/>
  </r>
  <r>
    <x v="5"/>
    <s v="HUILA"/>
    <s v="Registro - Envío Muestras"/>
  </r>
  <r>
    <x v="1"/>
    <s v="LA GUAJIRA"/>
    <s v="RIOHACHA"/>
  </r>
  <r>
    <x v="1"/>
    <s v="LA GUAJIRA"/>
    <s v="ALBANIA"/>
  </r>
  <r>
    <x v="1"/>
    <s v="LA GUAJIRA"/>
    <s v="BARRANCAS"/>
  </r>
  <r>
    <x v="1"/>
    <s v="LA GUAJIRA"/>
    <s v="DIBULLA"/>
  </r>
  <r>
    <x v="1"/>
    <s v="LA GUAJIRA"/>
    <s v="DISTRACCION"/>
  </r>
  <r>
    <x v="1"/>
    <s v="LA GUAJIRA"/>
    <s v="EL MOLINO"/>
  </r>
  <r>
    <x v="1"/>
    <s v="LA GUAJIRA"/>
    <s v="FONSECA"/>
  </r>
  <r>
    <x v="1"/>
    <s v="LA GUAJIRA"/>
    <s v="HATO NUEVO"/>
  </r>
  <r>
    <x v="1"/>
    <s v="LA GUAJIRA"/>
    <s v="LA JAGUA DEL PILAR"/>
  </r>
  <r>
    <x v="1"/>
    <s v="LA GUAJIRA"/>
    <s v="MAICAO"/>
  </r>
  <r>
    <x v="1"/>
    <s v="LA GUAJIRA"/>
    <s v="MANAURE"/>
  </r>
  <r>
    <x v="1"/>
    <s v="LA GUAJIRA"/>
    <s v="SAN JUAN DEL CESAR"/>
  </r>
  <r>
    <x v="1"/>
    <s v="LA GUAJIRA"/>
    <s v="URIBIA"/>
  </r>
  <r>
    <x v="1"/>
    <s v="LA GUAJIRA"/>
    <s v="URUMITA"/>
  </r>
  <r>
    <x v="1"/>
    <s v="LA GUAJIRA"/>
    <s v="VILLANUEVA"/>
  </r>
  <r>
    <x v="1"/>
    <s v="MAGDALENA"/>
    <s v="SANTA MARTA"/>
  </r>
  <r>
    <x v="1"/>
    <s v="MAGDALENA"/>
    <s v="ALGARROBO"/>
  </r>
  <r>
    <x v="1"/>
    <s v="MAGDALENA"/>
    <s v="ARACATACA"/>
  </r>
  <r>
    <x v="1"/>
    <s v="MAGDALENA"/>
    <s v="ARIGUANI (El Dificil)"/>
  </r>
  <r>
    <x v="1"/>
    <s v="MAGDALENA"/>
    <s v="CERRO DE SAN ANTONIO"/>
  </r>
  <r>
    <x v="1"/>
    <s v="MAGDALENA"/>
    <s v="CHIVOLO"/>
  </r>
  <r>
    <x v="1"/>
    <s v="MAGDALENA"/>
    <s v="CIENAGA"/>
  </r>
  <r>
    <x v="1"/>
    <s v="MAGDALENA"/>
    <s v="CONCORDIA"/>
  </r>
  <r>
    <x v="1"/>
    <s v="MAGDALENA"/>
    <s v="EL BANCO"/>
  </r>
  <r>
    <x v="1"/>
    <s v="MAGDALENA"/>
    <s v="EL PINON"/>
  </r>
  <r>
    <x v="1"/>
    <s v="MAGDALENA"/>
    <s v="EL RETEN"/>
  </r>
  <r>
    <x v="1"/>
    <s v="MAGDALENA"/>
    <s v="FUNDACION"/>
  </r>
  <r>
    <x v="1"/>
    <s v="MAGDALENA"/>
    <s v="GUAMAL"/>
  </r>
  <r>
    <x v="1"/>
    <s v="MAGDALENA"/>
    <s v="NUEVA GRANADA"/>
  </r>
  <r>
    <x v="1"/>
    <s v="MAGDALENA"/>
    <s v="PEDRAZA"/>
  </r>
  <r>
    <x v="1"/>
    <s v="MAGDALENA"/>
    <s v="PIJINO DEL CARMEN"/>
  </r>
  <r>
    <x v="1"/>
    <s v="MAGDALENA"/>
    <s v="PIVIJAY"/>
  </r>
  <r>
    <x v="1"/>
    <s v="MAGDALENA"/>
    <s v="PLATO"/>
  </r>
  <r>
    <x v="1"/>
    <s v="MAGDALENA"/>
    <s v="PUEBLOVIEJO"/>
  </r>
  <r>
    <x v="1"/>
    <s v="MAGDALENA"/>
    <s v="REMOLINO"/>
  </r>
  <r>
    <x v="1"/>
    <s v="MAGDALENA"/>
    <s v="SABANAS DE SAN ANGEL"/>
  </r>
  <r>
    <x v="1"/>
    <s v="MAGDALENA"/>
    <s v="SALAMINA"/>
  </r>
  <r>
    <x v="1"/>
    <s v="MAGDALENA"/>
    <s v="SAN SEBASTIAN DE BUENAVISTA"/>
  </r>
  <r>
    <x v="1"/>
    <s v="MAGDALENA"/>
    <s v="SAN ZENON"/>
  </r>
  <r>
    <x v="1"/>
    <s v="MAGDALENA"/>
    <s v="SANTA ANA"/>
  </r>
  <r>
    <x v="1"/>
    <s v="MAGDALENA"/>
    <s v="SANTA BARBARA DE PINTO"/>
  </r>
  <r>
    <x v="1"/>
    <s v="MAGDALENA"/>
    <s v="SITIONUEVO"/>
  </r>
  <r>
    <x v="1"/>
    <s v="MAGDALENA"/>
    <s v="TENERIFE"/>
  </r>
  <r>
    <x v="1"/>
    <s v="MAGDALENA"/>
    <s v="ZAPAYAN"/>
  </r>
  <r>
    <x v="1"/>
    <s v="MAGDALENA"/>
    <s v="ZONA BANANERA"/>
  </r>
  <r>
    <x v="1"/>
    <s v="MAGDALENA"/>
    <s v="Registro - Envío Muestras"/>
  </r>
  <r>
    <x v="3"/>
    <s v="META"/>
    <s v="VILLAVICENCIO"/>
  </r>
  <r>
    <x v="3"/>
    <s v="META"/>
    <s v="ACACIAS"/>
  </r>
  <r>
    <x v="3"/>
    <s v="META"/>
    <s v="BARRANCA DE UPIA"/>
  </r>
  <r>
    <x v="3"/>
    <s v="META"/>
    <s v="CABUYARO"/>
  </r>
  <r>
    <x v="3"/>
    <s v="META"/>
    <s v="CASTILLA LA NUEVA"/>
  </r>
  <r>
    <x v="3"/>
    <s v="META"/>
    <s v="CUBARRAL"/>
  </r>
  <r>
    <x v="3"/>
    <s v="META"/>
    <s v="CUMARAL"/>
  </r>
  <r>
    <x v="3"/>
    <s v="META"/>
    <s v="EL CALVARIO"/>
  </r>
  <r>
    <x v="3"/>
    <s v="META"/>
    <s v="EL CASTILLO"/>
  </r>
  <r>
    <x v="3"/>
    <s v="META"/>
    <s v="EL DORADO"/>
  </r>
  <r>
    <x v="3"/>
    <s v="META"/>
    <s v="FUENTE DE ORO"/>
  </r>
  <r>
    <x v="3"/>
    <s v="META"/>
    <s v="GRANADA"/>
  </r>
  <r>
    <x v="3"/>
    <s v="META"/>
    <s v="GUAMAL"/>
  </r>
  <r>
    <x v="3"/>
    <s v="META"/>
    <s v="MAPIRIPAN"/>
  </r>
  <r>
    <x v="3"/>
    <s v="META"/>
    <s v="MESETAS"/>
  </r>
  <r>
    <x v="3"/>
    <s v="META"/>
    <s v="LA MACARENA"/>
  </r>
  <r>
    <x v="3"/>
    <s v="META"/>
    <s v="URIBE"/>
  </r>
  <r>
    <x v="3"/>
    <s v="META"/>
    <s v="LEJANIAS"/>
  </r>
  <r>
    <x v="3"/>
    <s v="META"/>
    <s v="PUERTO CONCORDIA"/>
  </r>
  <r>
    <x v="3"/>
    <s v="META"/>
    <s v="PUERTO GAITAN"/>
  </r>
  <r>
    <x v="3"/>
    <s v="META"/>
    <s v="PUERTO LOPEZ"/>
  </r>
  <r>
    <x v="3"/>
    <s v="META"/>
    <s v="PUERTO LLERAS"/>
  </r>
  <r>
    <x v="3"/>
    <s v="META"/>
    <s v="PUERTO RICO"/>
  </r>
  <r>
    <x v="3"/>
    <s v="META"/>
    <s v="RESTREPO"/>
  </r>
  <r>
    <x v="3"/>
    <s v="META"/>
    <s v="SAN CARLOS DE GUAROA"/>
  </r>
  <r>
    <x v="3"/>
    <s v="META"/>
    <s v="SAN JUAN DE ARAMA"/>
  </r>
  <r>
    <x v="3"/>
    <s v="META"/>
    <s v="SAN JUANITO"/>
  </r>
  <r>
    <x v="3"/>
    <s v="META"/>
    <s v="SAN MARTIN"/>
  </r>
  <r>
    <x v="3"/>
    <s v="META"/>
    <s v="VISTAHERMOSA"/>
  </r>
  <r>
    <x v="3"/>
    <s v="META"/>
    <s v="Registro - Envío Muestras"/>
  </r>
  <r>
    <x v="6"/>
    <s v="NARIÑO"/>
    <s v="PASTO"/>
  </r>
  <r>
    <x v="6"/>
    <s v="NARIÑO"/>
    <s v="ALBAN (San José)"/>
  </r>
  <r>
    <x v="6"/>
    <s v="NARIÑO"/>
    <s v="ALDANA"/>
  </r>
  <r>
    <x v="6"/>
    <s v="NARIÑO"/>
    <s v="ANCUYA"/>
  </r>
  <r>
    <x v="6"/>
    <s v="NARIÑO"/>
    <s v="ARBOLEDA (Berruecos)"/>
  </r>
  <r>
    <x v="6"/>
    <s v="NARIÑO"/>
    <s v="BARBACOAS"/>
  </r>
  <r>
    <x v="6"/>
    <s v="NARIÑO"/>
    <s v="BELEN"/>
  </r>
  <r>
    <x v="6"/>
    <s v="NARIÑO"/>
    <s v="BUESACO"/>
  </r>
  <r>
    <x v="6"/>
    <s v="NARIÑO"/>
    <s v="COLON (GEnova)"/>
  </r>
  <r>
    <x v="6"/>
    <s v="NARIÑO"/>
    <s v="CONSACA"/>
  </r>
  <r>
    <x v="6"/>
    <s v="NARIÑO"/>
    <s v="CONTADERO"/>
  </r>
  <r>
    <x v="6"/>
    <s v="NARIÑO"/>
    <s v="CORDOBA"/>
  </r>
  <r>
    <x v="6"/>
    <s v="NARIÑO"/>
    <s v="CUASPUD (Carlosama)"/>
  </r>
  <r>
    <x v="6"/>
    <s v="NARIÑO"/>
    <s v="CUMBAL"/>
  </r>
  <r>
    <x v="6"/>
    <s v="NARIÑO"/>
    <s v="CUMBITARA"/>
  </r>
  <r>
    <x v="6"/>
    <s v="NARIÑO"/>
    <s v="CHACHAGUI"/>
  </r>
  <r>
    <x v="6"/>
    <s v="NARIÑO"/>
    <s v="EL CHARCO"/>
  </r>
  <r>
    <x v="6"/>
    <s v="NARIÑO"/>
    <s v="EL PENOL"/>
  </r>
  <r>
    <x v="6"/>
    <s v="NARIÑO"/>
    <s v="EL ROSARIO"/>
  </r>
  <r>
    <x v="6"/>
    <s v="NARIÑO"/>
    <s v="EL TABLON"/>
  </r>
  <r>
    <x v="6"/>
    <s v="NARIÑO"/>
    <s v="EL TAMBO"/>
  </r>
  <r>
    <x v="6"/>
    <s v="NARIÑO"/>
    <s v="FUNES"/>
  </r>
  <r>
    <x v="6"/>
    <s v="NARIÑO"/>
    <s v="GUACHUCAL"/>
  </r>
  <r>
    <x v="6"/>
    <s v="NARIÑO"/>
    <s v="GUAITARILLA"/>
  </r>
  <r>
    <x v="6"/>
    <s v="NARIÑO"/>
    <s v="GUALMATAN"/>
  </r>
  <r>
    <x v="6"/>
    <s v="NARIÑO"/>
    <s v="ILES"/>
  </r>
  <r>
    <x v="6"/>
    <s v="NARIÑO"/>
    <s v="IMUES"/>
  </r>
  <r>
    <x v="6"/>
    <s v="NARIÑO"/>
    <s v="IPIALES"/>
  </r>
  <r>
    <x v="6"/>
    <s v="NARIÑO"/>
    <s v="LA CRUZ"/>
  </r>
  <r>
    <x v="6"/>
    <s v="NARIÑO"/>
    <s v="LA FLORIDA"/>
  </r>
  <r>
    <x v="6"/>
    <s v="NARIÑO"/>
    <s v="LA LLANADA"/>
  </r>
  <r>
    <x v="6"/>
    <s v="NARIÑO"/>
    <s v="LA TOLA"/>
  </r>
  <r>
    <x v="6"/>
    <s v="NARIÑO"/>
    <s v="LA UNION"/>
  </r>
  <r>
    <x v="6"/>
    <s v="NARIÑO"/>
    <s v="LEIVA"/>
  </r>
  <r>
    <x v="6"/>
    <s v="NARIÑO"/>
    <s v="LINARES"/>
  </r>
  <r>
    <x v="6"/>
    <s v="NARIÑO"/>
    <s v="LOS ANDES (Sotomayor)"/>
  </r>
  <r>
    <x v="6"/>
    <s v="NARIÑO"/>
    <s v="MAGÜI (Payán)"/>
  </r>
  <r>
    <x v="6"/>
    <s v="NARIÑO"/>
    <s v="MALLAMA (Piedrancha)"/>
  </r>
  <r>
    <x v="6"/>
    <s v="NARIÑO"/>
    <s v="MOSQUERA"/>
  </r>
  <r>
    <x v="6"/>
    <s v="NARIÑO"/>
    <s v="NARINO"/>
  </r>
  <r>
    <x v="6"/>
    <s v="NARIÑO"/>
    <s v="OLAYA HERRERA (Bocas de Satinga)"/>
  </r>
  <r>
    <x v="6"/>
    <s v="NARIÑO"/>
    <s v="OSPINA"/>
  </r>
  <r>
    <x v="6"/>
    <s v="NARIÑO"/>
    <s v="FRANCISCO PIZARRO (Salahonda)"/>
  </r>
  <r>
    <x v="6"/>
    <s v="NARIÑO"/>
    <s v="POLICARPA"/>
  </r>
  <r>
    <x v="6"/>
    <s v="NARIÑO"/>
    <s v="POTOSI"/>
  </r>
  <r>
    <x v="6"/>
    <s v="NARIÑO"/>
    <s v="PROVIDENCIA"/>
  </r>
  <r>
    <x v="6"/>
    <s v="NARIÑO"/>
    <s v="PUERRES"/>
  </r>
  <r>
    <x v="6"/>
    <s v="NARIÑO"/>
    <s v="PUPIALES"/>
  </r>
  <r>
    <x v="6"/>
    <s v="NARIÑO"/>
    <s v="RICAURTE"/>
  </r>
  <r>
    <x v="6"/>
    <s v="NARIÑO"/>
    <s v="ROBERTO PAYAN (San José)"/>
  </r>
  <r>
    <x v="6"/>
    <s v="NARIÑO"/>
    <s v="SAMANIEGO"/>
  </r>
  <r>
    <x v="6"/>
    <s v="NARIÑO"/>
    <s v="SANDONA"/>
  </r>
  <r>
    <x v="6"/>
    <s v="NARIÑO"/>
    <s v="SAN BERNARDO"/>
  </r>
  <r>
    <x v="6"/>
    <s v="NARIÑO"/>
    <s v="SAN LORENZO"/>
  </r>
  <r>
    <x v="6"/>
    <s v="NARIÑO"/>
    <s v="SAN PABLO"/>
  </r>
  <r>
    <x v="6"/>
    <s v="NARIÑO"/>
    <s v="SAN PEDRO DE CARTAGO (Cartago)"/>
  </r>
  <r>
    <x v="6"/>
    <s v="NARIÑO"/>
    <s v="SANTA BARBARA (Iscuandé)"/>
  </r>
  <r>
    <x v="6"/>
    <s v="NARIÑO"/>
    <s v="SANTA CRUZ (Guachavés)"/>
  </r>
  <r>
    <x v="6"/>
    <s v="NARIÑO"/>
    <s v="SAPUYES"/>
  </r>
  <r>
    <x v="6"/>
    <s v="NARIÑO"/>
    <s v="TAMINANGO"/>
  </r>
  <r>
    <x v="6"/>
    <s v="NARIÑO"/>
    <s v="TANGUA"/>
  </r>
  <r>
    <x v="6"/>
    <s v="NARIÑO"/>
    <s v="TUMACO"/>
  </r>
  <r>
    <x v="6"/>
    <s v="NARIÑO"/>
    <s v="TUQUERRES"/>
  </r>
  <r>
    <x v="6"/>
    <s v="NARIÑO"/>
    <s v="YACUANQUER"/>
  </r>
  <r>
    <x v="6"/>
    <s v="NARIÑO"/>
    <s v="Registro - Envío Muestras"/>
  </r>
  <r>
    <x v="7"/>
    <s v="NORTE DE SANTANDER"/>
    <s v="CUCUTA"/>
  </r>
  <r>
    <x v="7"/>
    <s v="NORTE DE SANTANDER"/>
    <s v="ABREGO"/>
  </r>
  <r>
    <x v="7"/>
    <s v="NORTE DE SANTANDER"/>
    <s v="ARBOLEDAS"/>
  </r>
  <r>
    <x v="7"/>
    <s v="NORTE DE SANTANDER"/>
    <s v="BOCHALEMA"/>
  </r>
  <r>
    <x v="7"/>
    <s v="NORTE DE SANTANDER"/>
    <s v="BUCARASICA"/>
  </r>
  <r>
    <x v="7"/>
    <s v="NORTE DE SANTANDER"/>
    <s v="CACOTA"/>
  </r>
  <r>
    <x v="7"/>
    <s v="NORTE DE SANTANDER"/>
    <s v="CACHIRA"/>
  </r>
  <r>
    <x v="7"/>
    <s v="NORTE DE SANTANDER"/>
    <s v="CHINACOTA"/>
  </r>
  <r>
    <x v="7"/>
    <s v="NORTE DE SANTANDER"/>
    <s v="CHITAGA"/>
  </r>
  <r>
    <x v="7"/>
    <s v="NORTE DE SANTANDER"/>
    <s v="CONVENCION"/>
  </r>
  <r>
    <x v="7"/>
    <s v="NORTE DE SANTANDER"/>
    <s v="CUCUTILLA"/>
  </r>
  <r>
    <x v="7"/>
    <s v="NORTE DE SANTANDER"/>
    <s v="DURANIA"/>
  </r>
  <r>
    <x v="7"/>
    <s v="NORTE DE SANTANDER"/>
    <s v="EL CARMEN"/>
  </r>
  <r>
    <x v="7"/>
    <s v="NORTE DE SANTANDER"/>
    <s v="EL TARRA"/>
  </r>
  <r>
    <x v="7"/>
    <s v="NORTE DE SANTANDER"/>
    <s v="EL ZULIA"/>
  </r>
  <r>
    <x v="7"/>
    <s v="NORTE DE SANTANDER"/>
    <s v="GRAMALOTE"/>
  </r>
  <r>
    <x v="7"/>
    <s v="NORTE DE SANTANDER"/>
    <s v="HACARI"/>
  </r>
  <r>
    <x v="7"/>
    <s v="NORTE DE SANTANDER"/>
    <s v="HERRAN"/>
  </r>
  <r>
    <x v="7"/>
    <s v="NORTE DE SANTANDER"/>
    <s v="LABATECA"/>
  </r>
  <r>
    <x v="7"/>
    <s v="NORTE DE SANTANDER"/>
    <s v="LA ESPERANZA"/>
  </r>
  <r>
    <x v="7"/>
    <s v="NORTE DE SANTANDER"/>
    <s v="LA PLAYA"/>
  </r>
  <r>
    <x v="7"/>
    <s v="NORTE DE SANTANDER"/>
    <s v="LOS PATIOS"/>
  </r>
  <r>
    <x v="7"/>
    <s v="NORTE DE SANTANDER"/>
    <s v="LOURDES"/>
  </r>
  <r>
    <x v="7"/>
    <s v="NORTE DE SANTANDER"/>
    <s v="MUTISCUA"/>
  </r>
  <r>
    <x v="7"/>
    <s v="NORTE DE SANTANDER"/>
    <s v="OCAÑA"/>
  </r>
  <r>
    <x v="7"/>
    <s v="NORTE DE SANTANDER"/>
    <s v="PAMPLONA"/>
  </r>
  <r>
    <x v="7"/>
    <s v="NORTE DE SANTANDER"/>
    <s v="PAMPLONITA"/>
  </r>
  <r>
    <x v="7"/>
    <s v="NORTE DE SANTANDER"/>
    <s v="PUERTO SANTANDER"/>
  </r>
  <r>
    <x v="7"/>
    <s v="NORTE DE SANTANDER"/>
    <s v="RAGONVALIA"/>
  </r>
  <r>
    <x v="7"/>
    <s v="NORTE DE SANTANDER"/>
    <s v="SALAZAR"/>
  </r>
  <r>
    <x v="7"/>
    <s v="NORTE DE SANTANDER"/>
    <s v="SAN CALIXTO"/>
  </r>
  <r>
    <x v="7"/>
    <s v="NORTE DE SANTANDER"/>
    <s v="SAN CAYETANO"/>
  </r>
  <r>
    <x v="7"/>
    <s v="NORTE DE SANTANDER"/>
    <s v="SANTIAGO"/>
  </r>
  <r>
    <x v="7"/>
    <s v="NORTE DE SANTANDER"/>
    <s v="SARDINATA"/>
  </r>
  <r>
    <x v="7"/>
    <s v="NORTE DE SANTANDER"/>
    <s v="SILOS"/>
  </r>
  <r>
    <x v="7"/>
    <s v="NORTE DE SANTANDER"/>
    <s v="TEORAMA"/>
  </r>
  <r>
    <x v="7"/>
    <s v="NORTE DE SANTANDER"/>
    <s v="TIBU"/>
  </r>
  <r>
    <x v="7"/>
    <s v="NORTE DE SANTANDER"/>
    <s v="TOLEDO"/>
  </r>
  <r>
    <x v="7"/>
    <s v="NORTE DE SANTANDER"/>
    <s v="VILLA CARO"/>
  </r>
  <r>
    <x v="7"/>
    <s v="NORTE DE SANTANDER"/>
    <s v="VILLA DEL ROSARIO"/>
  </r>
  <r>
    <x v="7"/>
    <s v="NORTE DE SANTANDER"/>
    <s v="Registro - Envío Muestras"/>
  </r>
  <r>
    <x v="4"/>
    <s v="QUINDIO"/>
    <s v="ARMENIA"/>
  </r>
  <r>
    <x v="4"/>
    <s v="QUINDIO"/>
    <s v="BUENAVISTA"/>
  </r>
  <r>
    <x v="4"/>
    <s v="QUINDIO"/>
    <s v="CALARCA"/>
  </r>
  <r>
    <x v="4"/>
    <s v="QUINDIO"/>
    <s v="CIRCASIA"/>
  </r>
  <r>
    <x v="4"/>
    <s v="QUINDIO"/>
    <s v="CORDOBA"/>
  </r>
  <r>
    <x v="4"/>
    <s v="QUINDIO"/>
    <s v="FILANDIA"/>
  </r>
  <r>
    <x v="4"/>
    <s v="QUINDIO"/>
    <s v="GENOVA"/>
  </r>
  <r>
    <x v="4"/>
    <s v="QUINDIO"/>
    <s v="LA TEBAIDA"/>
  </r>
  <r>
    <x v="4"/>
    <s v="QUINDIO"/>
    <s v="MONTENEGRO"/>
  </r>
  <r>
    <x v="4"/>
    <s v="QUINDIO"/>
    <s v="PIJAO"/>
  </r>
  <r>
    <x v="4"/>
    <s v="QUINDIO"/>
    <s v="QUIMBAYA"/>
  </r>
  <r>
    <x v="4"/>
    <s v="QUINDIO"/>
    <s v="SALENTO"/>
  </r>
  <r>
    <x v="4"/>
    <s v="RISARALDA"/>
    <s v="PEREIRA"/>
  </r>
  <r>
    <x v="4"/>
    <s v="RISARALDA"/>
    <s v="APIA"/>
  </r>
  <r>
    <x v="4"/>
    <s v="RISARALDA"/>
    <s v="BALBOA"/>
  </r>
  <r>
    <x v="4"/>
    <s v="RISARALDA"/>
    <s v="BELEN DE UMBRIA"/>
  </r>
  <r>
    <x v="4"/>
    <s v="RISARALDA"/>
    <s v="DOSQUEBRADAS"/>
  </r>
  <r>
    <x v="4"/>
    <s v="RISARALDA"/>
    <s v="GUATICA"/>
  </r>
  <r>
    <x v="4"/>
    <s v="RISARALDA"/>
    <s v="LA CELIA"/>
  </r>
  <r>
    <x v="4"/>
    <s v="RISARALDA"/>
    <s v="LA VIRGINIA"/>
  </r>
  <r>
    <x v="4"/>
    <s v="RISARALDA"/>
    <s v="MARSELLA"/>
  </r>
  <r>
    <x v="4"/>
    <s v="RISARALDA"/>
    <s v="MISTRATO"/>
  </r>
  <r>
    <x v="4"/>
    <s v="RISARALDA"/>
    <s v="PUEBLO RICO"/>
  </r>
  <r>
    <x v="4"/>
    <s v="RISARALDA"/>
    <s v="QUINCHIA"/>
  </r>
  <r>
    <x v="4"/>
    <s v="RISARALDA"/>
    <s v="SANTA ROSA DE CABAL"/>
  </r>
  <r>
    <x v="4"/>
    <s v="RISARALDA"/>
    <s v="SANTUARIO"/>
  </r>
  <r>
    <x v="4"/>
    <s v="RISARALDA"/>
    <s v="Registro - Envío Muestras"/>
  </r>
  <r>
    <x v="7"/>
    <s v="SANTANDER"/>
    <s v="BUCARAMANGA"/>
  </r>
  <r>
    <x v="7"/>
    <s v="SANTANDER"/>
    <s v="AGUADA"/>
  </r>
  <r>
    <x v="7"/>
    <s v="SANTANDER"/>
    <s v="ALBANIA"/>
  </r>
  <r>
    <x v="7"/>
    <s v="SANTANDER"/>
    <s v="ARATOCA"/>
  </r>
  <r>
    <x v="7"/>
    <s v="SANTANDER"/>
    <s v="BARBOSA"/>
  </r>
  <r>
    <x v="7"/>
    <s v="SANTANDER"/>
    <s v="BARICHARA"/>
  </r>
  <r>
    <x v="7"/>
    <s v="SANTANDER"/>
    <s v="BARRANCABERMEJA"/>
  </r>
  <r>
    <x v="7"/>
    <s v="SANTANDER"/>
    <s v="BETULIA"/>
  </r>
  <r>
    <x v="7"/>
    <s v="SANTANDER"/>
    <s v="BOLIVAR"/>
  </r>
  <r>
    <x v="7"/>
    <s v="SANTANDER"/>
    <s v="CABRERA"/>
  </r>
  <r>
    <x v="7"/>
    <s v="SANTANDER"/>
    <s v="CALIFORNIA"/>
  </r>
  <r>
    <x v="7"/>
    <s v="SANTANDER"/>
    <s v="CAPITANEJO"/>
  </r>
  <r>
    <x v="7"/>
    <s v="SANTANDER"/>
    <s v="CARCASI"/>
  </r>
  <r>
    <x v="7"/>
    <s v="SANTANDER"/>
    <s v="CEPITA"/>
  </r>
  <r>
    <x v="7"/>
    <s v="SANTANDER"/>
    <s v="CERRITO"/>
  </r>
  <r>
    <x v="7"/>
    <s v="SANTANDER"/>
    <s v="CHARALA"/>
  </r>
  <r>
    <x v="7"/>
    <s v="SANTANDER"/>
    <s v="CHARTA"/>
  </r>
  <r>
    <x v="7"/>
    <s v="SANTANDER"/>
    <s v="CHIMA"/>
  </r>
  <r>
    <x v="7"/>
    <s v="SANTANDER"/>
    <s v="CHIPATA"/>
  </r>
  <r>
    <x v="7"/>
    <s v="SANTANDER"/>
    <s v="CIMITARRA"/>
  </r>
  <r>
    <x v="7"/>
    <s v="SANTANDER"/>
    <s v="CONCEPCION"/>
  </r>
  <r>
    <x v="7"/>
    <s v="SANTANDER"/>
    <s v="CONFINES"/>
  </r>
  <r>
    <x v="7"/>
    <s v="SANTANDER"/>
    <s v="CONTRATACION"/>
  </r>
  <r>
    <x v="7"/>
    <s v="SANTANDER"/>
    <s v="COROMORO"/>
  </r>
  <r>
    <x v="7"/>
    <s v="SANTANDER"/>
    <s v="CURITI"/>
  </r>
  <r>
    <x v="7"/>
    <s v="SANTANDER"/>
    <s v="EL CARMEN"/>
  </r>
  <r>
    <x v="7"/>
    <s v="SANTANDER"/>
    <s v="EL GUACAMAYO"/>
  </r>
  <r>
    <x v="7"/>
    <s v="SANTANDER"/>
    <s v="EL PENON"/>
  </r>
  <r>
    <x v="7"/>
    <s v="SANTANDER"/>
    <s v="EL PLAYON"/>
  </r>
  <r>
    <x v="7"/>
    <s v="SANTANDER"/>
    <s v="ENCINO"/>
  </r>
  <r>
    <x v="7"/>
    <s v="SANTANDER"/>
    <s v="ENCISO"/>
  </r>
  <r>
    <x v="7"/>
    <s v="SANTANDER"/>
    <s v="FLORIAN"/>
  </r>
  <r>
    <x v="7"/>
    <s v="SANTANDER"/>
    <s v="FLORIDABLANCA"/>
  </r>
  <r>
    <x v="7"/>
    <s v="SANTANDER"/>
    <s v="GALAN"/>
  </r>
  <r>
    <x v="7"/>
    <s v="SANTANDER"/>
    <s v="GAMBITA"/>
  </r>
  <r>
    <x v="7"/>
    <s v="SANTANDER"/>
    <s v="GIRON"/>
  </r>
  <r>
    <x v="7"/>
    <s v="SANTANDER"/>
    <s v="GUACA"/>
  </r>
  <r>
    <x v="7"/>
    <s v="SANTANDER"/>
    <s v="GUADALUPE"/>
  </r>
  <r>
    <x v="7"/>
    <s v="SANTANDER"/>
    <s v="GUAPOTA"/>
  </r>
  <r>
    <x v="7"/>
    <s v="SANTANDER"/>
    <s v="GUAVATA"/>
  </r>
  <r>
    <x v="7"/>
    <s v="SANTANDER"/>
    <s v="GÜEPSA"/>
  </r>
  <r>
    <x v="7"/>
    <s v="SANTANDER"/>
    <s v="HATO"/>
  </r>
  <r>
    <x v="7"/>
    <s v="SANTANDER"/>
    <s v="JESUS MARIA"/>
  </r>
  <r>
    <x v="7"/>
    <s v="SANTANDER"/>
    <s v="JORDAN"/>
  </r>
  <r>
    <x v="7"/>
    <s v="SANTANDER"/>
    <s v="LA BELLEZA"/>
  </r>
  <r>
    <x v="7"/>
    <s v="SANTANDER"/>
    <s v="LANDAZURI"/>
  </r>
  <r>
    <x v="7"/>
    <s v="SANTANDER"/>
    <s v="LA PAZ"/>
  </r>
  <r>
    <x v="7"/>
    <s v="SANTANDER"/>
    <s v="LEBRIJA"/>
  </r>
  <r>
    <x v="7"/>
    <s v="SANTANDER"/>
    <s v="LOS SANTOS"/>
  </r>
  <r>
    <x v="7"/>
    <s v="SANTANDER"/>
    <s v="MACARAVITA"/>
  </r>
  <r>
    <x v="7"/>
    <s v="SANTANDER"/>
    <s v="MALAGA"/>
  </r>
  <r>
    <x v="7"/>
    <s v="SANTANDER"/>
    <s v="MATANZA"/>
  </r>
  <r>
    <x v="7"/>
    <s v="SANTANDER"/>
    <s v="MOGOTES"/>
  </r>
  <r>
    <x v="7"/>
    <s v="SANTANDER"/>
    <s v="MOLAGAVITA"/>
  </r>
  <r>
    <x v="7"/>
    <s v="SANTANDER"/>
    <s v="OCAMONTE"/>
  </r>
  <r>
    <x v="7"/>
    <s v="SANTANDER"/>
    <s v="OIBA"/>
  </r>
  <r>
    <x v="7"/>
    <s v="SANTANDER"/>
    <s v="ONZAGA"/>
  </r>
  <r>
    <x v="7"/>
    <s v="SANTANDER"/>
    <s v="PALMAR"/>
  </r>
  <r>
    <x v="7"/>
    <s v="SANTANDER"/>
    <s v="PALMAS DEL SOCORRO"/>
  </r>
  <r>
    <x v="7"/>
    <s v="SANTANDER"/>
    <s v="PARAMO"/>
  </r>
  <r>
    <x v="7"/>
    <s v="SANTANDER"/>
    <s v="PIEDECUESTA"/>
  </r>
  <r>
    <x v="7"/>
    <s v="SANTANDER"/>
    <s v="PINCHOTE"/>
  </r>
  <r>
    <x v="7"/>
    <s v="SANTANDER"/>
    <s v="PUENTE NACIONAL"/>
  </r>
  <r>
    <x v="7"/>
    <s v="SANTANDER"/>
    <s v="PUERTO PARRA"/>
  </r>
  <r>
    <x v="7"/>
    <s v="SANTANDER"/>
    <s v="PUERTO WILCHES"/>
  </r>
  <r>
    <x v="7"/>
    <s v="SANTANDER"/>
    <s v="RIONEGRO"/>
  </r>
  <r>
    <x v="7"/>
    <s v="SANTANDER"/>
    <s v="SABANA DE TORRES"/>
  </r>
  <r>
    <x v="7"/>
    <s v="SANTANDER"/>
    <s v="SAN ANDRES"/>
  </r>
  <r>
    <x v="7"/>
    <s v="SANTANDER"/>
    <s v="SAN BENITO"/>
  </r>
  <r>
    <x v="7"/>
    <s v="SANTANDER"/>
    <s v="SAN GIL"/>
  </r>
  <r>
    <x v="7"/>
    <s v="SANTANDER"/>
    <s v="SAN JOAQUIN"/>
  </r>
  <r>
    <x v="7"/>
    <s v="SANTANDER"/>
    <s v="SAN JOSE DE MIRANDA"/>
  </r>
  <r>
    <x v="7"/>
    <s v="SANTANDER"/>
    <s v="SAN MIGUEL"/>
  </r>
  <r>
    <x v="7"/>
    <s v="SANTANDER"/>
    <s v="SAN VICENTE DE CHUCURI"/>
  </r>
  <r>
    <x v="7"/>
    <s v="SANTANDER"/>
    <s v="SANTA BARBARA"/>
  </r>
  <r>
    <x v="7"/>
    <s v="SANTANDER"/>
    <s v="SANTA HELENA DEL OPON"/>
  </r>
  <r>
    <x v="7"/>
    <s v="SANTANDER"/>
    <s v="SIMACOTA"/>
  </r>
  <r>
    <x v="7"/>
    <s v="SANTANDER"/>
    <s v="SOCORRO"/>
  </r>
  <r>
    <x v="7"/>
    <s v="SANTANDER"/>
    <s v="SUAITA"/>
  </r>
  <r>
    <x v="7"/>
    <s v="SANTANDER"/>
    <s v="SUCRE"/>
  </r>
  <r>
    <x v="7"/>
    <s v="SANTANDER"/>
    <s v="SURATA"/>
  </r>
  <r>
    <x v="7"/>
    <s v="SANTANDER"/>
    <s v="TONA"/>
  </r>
  <r>
    <x v="7"/>
    <s v="SANTANDER"/>
    <s v="VALLE DE SAN JOSE"/>
  </r>
  <r>
    <x v="7"/>
    <s v="SANTANDER"/>
    <s v="VELEZ"/>
  </r>
  <r>
    <x v="7"/>
    <s v="SANTANDER"/>
    <s v="VETAS"/>
  </r>
  <r>
    <x v="7"/>
    <s v="SANTANDER"/>
    <s v="VILLANUEVA"/>
  </r>
  <r>
    <x v="7"/>
    <s v="SANTANDER"/>
    <s v="ZAPATOCA"/>
  </r>
  <r>
    <x v="7"/>
    <s v="SANTANDER"/>
    <s v="Registro - Envío Muestras"/>
  </r>
  <r>
    <x v="1"/>
    <s v="SUCRE"/>
    <s v="SINCELEJO"/>
  </r>
  <r>
    <x v="1"/>
    <s v="SUCRE"/>
    <s v="BUENAVISTA"/>
  </r>
  <r>
    <x v="1"/>
    <s v="SUCRE"/>
    <s v="CAIMITO"/>
  </r>
  <r>
    <x v="1"/>
    <s v="SUCRE"/>
    <s v="COLOSO"/>
  </r>
  <r>
    <x v="1"/>
    <s v="SUCRE"/>
    <s v="COROZAL"/>
  </r>
  <r>
    <x v="1"/>
    <s v="SUCRE"/>
    <s v="COVENAS"/>
  </r>
  <r>
    <x v="1"/>
    <s v="SUCRE"/>
    <s v="CHALAN"/>
  </r>
  <r>
    <x v="1"/>
    <s v="SUCRE"/>
    <s v="EL ROBLE"/>
  </r>
  <r>
    <x v="1"/>
    <s v="SUCRE"/>
    <s v="GALERAS"/>
  </r>
  <r>
    <x v="1"/>
    <s v="SUCRE"/>
    <s v="GUARANDA"/>
  </r>
  <r>
    <x v="1"/>
    <s v="SUCRE"/>
    <s v="LA UNION"/>
  </r>
  <r>
    <x v="1"/>
    <s v="SUCRE"/>
    <s v="LOS PALMITOS"/>
  </r>
  <r>
    <x v="1"/>
    <s v="SUCRE"/>
    <s v="MAJAGUAL"/>
  </r>
  <r>
    <x v="1"/>
    <s v="SUCRE"/>
    <s v="MORROA"/>
  </r>
  <r>
    <x v="1"/>
    <s v="SUCRE"/>
    <s v="OVEJAS"/>
  </r>
  <r>
    <x v="1"/>
    <s v="SUCRE"/>
    <s v="PALMITO"/>
  </r>
  <r>
    <x v="1"/>
    <s v="SUCRE"/>
    <s v="SAMPUES"/>
  </r>
  <r>
    <x v="1"/>
    <s v="SUCRE"/>
    <s v="SAN BENITO ABAD"/>
  </r>
  <r>
    <x v="1"/>
    <s v="SUCRE"/>
    <s v="SAN JUAN DE BETULIA (Betulia)"/>
  </r>
  <r>
    <x v="1"/>
    <s v="SUCRE"/>
    <s v="SAN MARCOS"/>
  </r>
  <r>
    <x v="1"/>
    <s v="SUCRE"/>
    <s v="SAN ONOFRE"/>
  </r>
  <r>
    <x v="1"/>
    <s v="SUCRE"/>
    <s v="SAN PEDRO"/>
  </r>
  <r>
    <x v="1"/>
    <s v="SUCRE"/>
    <s v="SINCE"/>
  </r>
  <r>
    <x v="1"/>
    <s v="SUCRE"/>
    <s v="SUCRE"/>
  </r>
  <r>
    <x v="1"/>
    <s v="SUCRE"/>
    <s v="TOLU"/>
  </r>
  <r>
    <x v="1"/>
    <s v="SUCRE"/>
    <s v="TOLUVIEJO"/>
  </r>
  <r>
    <x v="1"/>
    <s v="SUCRE"/>
    <s v="Registro - Envío Muestras"/>
  </r>
  <r>
    <x v="5"/>
    <s v="TOLIMA"/>
    <s v="IBAGUE"/>
  </r>
  <r>
    <x v="5"/>
    <s v="TOLIMA"/>
    <s v="ALPUJARRA"/>
  </r>
  <r>
    <x v="5"/>
    <s v="TOLIMA"/>
    <s v="ALVARADO"/>
  </r>
  <r>
    <x v="5"/>
    <s v="TOLIMA"/>
    <s v="AMBALEMA"/>
  </r>
  <r>
    <x v="5"/>
    <s v="TOLIMA"/>
    <s v="ANZOATEGUI"/>
  </r>
  <r>
    <x v="5"/>
    <s v="TOLIMA"/>
    <s v="ARMERO (Guayabal)"/>
  </r>
  <r>
    <x v="5"/>
    <s v="TOLIMA"/>
    <s v="ATACO"/>
  </r>
  <r>
    <x v="5"/>
    <s v="TOLIMA"/>
    <s v="CAJAMARCA"/>
  </r>
  <r>
    <x v="5"/>
    <s v="TOLIMA"/>
    <s v="CARMEN DE APICALA"/>
  </r>
  <r>
    <x v="5"/>
    <s v="TOLIMA"/>
    <s v="CASABIANCA"/>
  </r>
  <r>
    <x v="5"/>
    <s v="TOLIMA"/>
    <s v="CHAPARRAL"/>
  </r>
  <r>
    <x v="5"/>
    <s v="TOLIMA"/>
    <s v="COELLO"/>
  </r>
  <r>
    <x v="5"/>
    <s v="TOLIMA"/>
    <s v="COYAIMA"/>
  </r>
  <r>
    <x v="5"/>
    <s v="TOLIMA"/>
    <s v="CUNDAY"/>
  </r>
  <r>
    <x v="5"/>
    <s v="TOLIMA"/>
    <s v="DOLORES"/>
  </r>
  <r>
    <x v="5"/>
    <s v="TOLIMA"/>
    <s v="ESPINAL"/>
  </r>
  <r>
    <x v="5"/>
    <s v="TOLIMA"/>
    <s v="FALAN"/>
  </r>
  <r>
    <x v="5"/>
    <s v="TOLIMA"/>
    <s v="FLANDES"/>
  </r>
  <r>
    <x v="5"/>
    <s v="TOLIMA"/>
    <s v="FRESNO"/>
  </r>
  <r>
    <x v="5"/>
    <s v="TOLIMA"/>
    <s v="GUAMO"/>
  </r>
  <r>
    <x v="5"/>
    <s v="TOLIMA"/>
    <s v="HERVEO"/>
  </r>
  <r>
    <x v="5"/>
    <s v="TOLIMA"/>
    <s v="HONDA"/>
  </r>
  <r>
    <x v="5"/>
    <s v="TOLIMA"/>
    <s v="ICONONZO"/>
  </r>
  <r>
    <x v="5"/>
    <s v="TOLIMA"/>
    <s v="LERIDA"/>
  </r>
  <r>
    <x v="5"/>
    <s v="TOLIMA"/>
    <s v="LIBANO"/>
  </r>
  <r>
    <x v="5"/>
    <s v="TOLIMA"/>
    <s v="MARIQUITA"/>
  </r>
  <r>
    <x v="5"/>
    <s v="TOLIMA"/>
    <s v="MELGAR"/>
  </r>
  <r>
    <x v="5"/>
    <s v="TOLIMA"/>
    <s v="MURILLO"/>
  </r>
  <r>
    <x v="5"/>
    <s v="TOLIMA"/>
    <s v="NATAGAIMA"/>
  </r>
  <r>
    <x v="5"/>
    <s v="TOLIMA"/>
    <s v="ORTEGA"/>
  </r>
  <r>
    <x v="5"/>
    <s v="TOLIMA"/>
    <s v="PALOCABILDO"/>
  </r>
  <r>
    <x v="5"/>
    <s v="TOLIMA"/>
    <s v="PIEDRAS"/>
  </r>
  <r>
    <x v="5"/>
    <s v="TOLIMA"/>
    <s v="PLANADAS"/>
  </r>
  <r>
    <x v="5"/>
    <s v="TOLIMA"/>
    <s v="PRADO"/>
  </r>
  <r>
    <x v="5"/>
    <s v="TOLIMA"/>
    <s v="PURIFICACION"/>
  </r>
  <r>
    <x v="5"/>
    <s v="TOLIMA"/>
    <s v="RIOBLANCO"/>
  </r>
  <r>
    <x v="5"/>
    <s v="TOLIMA"/>
    <s v="RONCESVALLES"/>
  </r>
  <r>
    <x v="5"/>
    <s v="TOLIMA"/>
    <s v="ROVIRA"/>
  </r>
  <r>
    <x v="5"/>
    <s v="TOLIMA"/>
    <s v="SALDANA"/>
  </r>
  <r>
    <x v="5"/>
    <s v="TOLIMA"/>
    <s v="SAN ANTONIO"/>
  </r>
  <r>
    <x v="5"/>
    <s v="TOLIMA"/>
    <s v="SAN LUIS"/>
  </r>
  <r>
    <x v="5"/>
    <s v="TOLIMA"/>
    <s v="SANTA ISABEL"/>
  </r>
  <r>
    <x v="5"/>
    <s v="TOLIMA"/>
    <s v="SUAREZ"/>
  </r>
  <r>
    <x v="5"/>
    <s v="TOLIMA"/>
    <s v="VALLE DE SAN JUAN"/>
  </r>
  <r>
    <x v="5"/>
    <s v="TOLIMA"/>
    <s v="VENADILLO"/>
  </r>
  <r>
    <x v="5"/>
    <s v="TOLIMA"/>
    <s v="VILLAHERMOSA"/>
  </r>
  <r>
    <x v="5"/>
    <s v="TOLIMA"/>
    <s v="VILLARRICA"/>
  </r>
  <r>
    <x v="5"/>
    <s v="TOLIMA"/>
    <s v="Registro - Envío Muestras"/>
  </r>
  <r>
    <x v="6"/>
    <s v="VALLE"/>
    <s v="CALI"/>
  </r>
  <r>
    <x v="6"/>
    <s v="VALLE"/>
    <s v="ALCALA"/>
  </r>
  <r>
    <x v="6"/>
    <s v="VALLE"/>
    <s v="ANDALUCIA"/>
  </r>
  <r>
    <x v="6"/>
    <s v="VALLE"/>
    <s v="ANSERMANUEVO"/>
  </r>
  <r>
    <x v="6"/>
    <s v="VALLE"/>
    <s v="ARGELIA"/>
  </r>
  <r>
    <x v="6"/>
    <s v="VALLE"/>
    <s v="BOLIVAR"/>
  </r>
  <r>
    <x v="6"/>
    <s v="VALLE"/>
    <s v="BUENAVENTURA"/>
  </r>
  <r>
    <x v="6"/>
    <s v="VALLE"/>
    <s v="BUGA"/>
  </r>
  <r>
    <x v="6"/>
    <s v="VALLE"/>
    <s v="BUGALAGRANDE"/>
  </r>
  <r>
    <x v="6"/>
    <s v="VALLE"/>
    <s v="CAICEDONIA"/>
  </r>
  <r>
    <x v="6"/>
    <s v="VALLE"/>
    <s v="CALIMA (El DariEn)"/>
  </r>
  <r>
    <x v="6"/>
    <s v="VALLE"/>
    <s v="CANDELARIA"/>
  </r>
  <r>
    <x v="6"/>
    <s v="VALLE"/>
    <s v="CARTAGO"/>
  </r>
  <r>
    <x v="6"/>
    <s v="VALLE"/>
    <s v="DAGUA"/>
  </r>
  <r>
    <x v="6"/>
    <s v="VALLE"/>
    <s v="EL AGUILA"/>
  </r>
  <r>
    <x v="6"/>
    <s v="VALLE"/>
    <s v="EL CAIRO"/>
  </r>
  <r>
    <x v="6"/>
    <s v="VALLE"/>
    <s v="EL CERRITO"/>
  </r>
  <r>
    <x v="6"/>
    <s v="VALLE"/>
    <s v="EL DOVIO"/>
  </r>
  <r>
    <x v="6"/>
    <s v="VALLE"/>
    <s v="FLORIDA"/>
  </r>
  <r>
    <x v="6"/>
    <s v="VALLE"/>
    <s v="GINEBRA"/>
  </r>
  <r>
    <x v="6"/>
    <s v="VALLE"/>
    <s v="GUACARI"/>
  </r>
  <r>
    <x v="6"/>
    <s v="VALLE"/>
    <s v="JAMUNDI"/>
  </r>
  <r>
    <x v="6"/>
    <s v="VALLE"/>
    <s v="LA CUMBRE"/>
  </r>
  <r>
    <x v="6"/>
    <s v="VALLE"/>
    <s v="LA UNION"/>
  </r>
  <r>
    <x v="6"/>
    <s v="VALLE"/>
    <s v="LA VICTORIA"/>
  </r>
  <r>
    <x v="6"/>
    <s v="VALLE"/>
    <s v="OBANDO"/>
  </r>
  <r>
    <x v="6"/>
    <s v="VALLE"/>
    <s v="PALMIRA"/>
  </r>
  <r>
    <x v="6"/>
    <s v="VALLE"/>
    <s v="PRADERA"/>
  </r>
  <r>
    <x v="6"/>
    <s v="VALLE"/>
    <s v="RESTREPO"/>
  </r>
  <r>
    <x v="6"/>
    <s v="VALLE"/>
    <s v="RIOFRIO"/>
  </r>
  <r>
    <x v="6"/>
    <s v="VALLE"/>
    <s v="ROLDANILLO"/>
  </r>
  <r>
    <x v="6"/>
    <s v="VALLE"/>
    <s v="SAN PEDRO"/>
  </r>
  <r>
    <x v="6"/>
    <s v="VALLE"/>
    <s v="SEVILLA"/>
  </r>
  <r>
    <x v="6"/>
    <s v="VALLE"/>
    <s v="TORO"/>
  </r>
  <r>
    <x v="6"/>
    <s v="VALLE"/>
    <s v="TRUJILLO"/>
  </r>
  <r>
    <x v="6"/>
    <s v="VALLE"/>
    <s v="TULUA"/>
  </r>
  <r>
    <x v="6"/>
    <s v="VALLE"/>
    <s v="ULLOA"/>
  </r>
  <r>
    <x v="6"/>
    <s v="VALLE"/>
    <s v="VERSALLES"/>
  </r>
  <r>
    <x v="6"/>
    <s v="VALLE"/>
    <s v="VIJES"/>
  </r>
  <r>
    <x v="6"/>
    <s v="VALLE"/>
    <s v="YOTOCO"/>
  </r>
  <r>
    <x v="6"/>
    <s v="VALLE"/>
    <s v="YUMBO"/>
  </r>
  <r>
    <x v="6"/>
    <s v="VALLE"/>
    <s v="ZARZAL"/>
  </r>
  <r>
    <x v="6"/>
    <s v="VALLE"/>
    <s v="Registro - Envío Muestras"/>
  </r>
  <r>
    <x v="7"/>
    <s v="ARAUCA"/>
    <s v="ARAUCA"/>
  </r>
  <r>
    <x v="7"/>
    <s v="ARAUCA"/>
    <s v="ARAUQUITA"/>
  </r>
  <r>
    <x v="7"/>
    <s v="ARAUCA"/>
    <s v="CRAVO NORTE"/>
  </r>
  <r>
    <x v="7"/>
    <s v="ARAUCA"/>
    <s v="FORTUL"/>
  </r>
  <r>
    <x v="7"/>
    <s v="ARAUCA"/>
    <s v="PUERTO RONDON"/>
  </r>
  <r>
    <x v="7"/>
    <s v="ARAUCA"/>
    <s v="SARAVENA"/>
  </r>
  <r>
    <x v="7"/>
    <s v="ARAUCA"/>
    <s v="TAME"/>
  </r>
  <r>
    <x v="3"/>
    <s v="CASANARE"/>
    <s v="YOPAL"/>
  </r>
  <r>
    <x v="3"/>
    <s v="CASANARE"/>
    <s v="AGUAZUL"/>
  </r>
  <r>
    <x v="3"/>
    <s v="CASANARE"/>
    <s v="CHAMEZA"/>
  </r>
  <r>
    <x v="3"/>
    <s v="CASANARE"/>
    <s v="HATO COROZAL"/>
  </r>
  <r>
    <x v="3"/>
    <s v="CASANARE"/>
    <s v="LA SALINA"/>
  </r>
  <r>
    <x v="3"/>
    <s v="CASANARE"/>
    <s v="MANI"/>
  </r>
  <r>
    <x v="3"/>
    <s v="CASANARE"/>
    <s v="MONTERREY"/>
  </r>
  <r>
    <x v="3"/>
    <s v="CASANARE"/>
    <s v="NUNCHIA"/>
  </r>
  <r>
    <x v="3"/>
    <s v="CASANARE"/>
    <s v="OROCUE"/>
  </r>
  <r>
    <x v="3"/>
    <s v="CASANARE"/>
    <s v="PAZ DE ARIPORO"/>
  </r>
  <r>
    <x v="3"/>
    <s v="CASANARE"/>
    <s v="PORE"/>
  </r>
  <r>
    <x v="3"/>
    <s v="CASANARE"/>
    <s v="RECETOR"/>
  </r>
  <r>
    <x v="3"/>
    <s v="CASANARE"/>
    <s v="SABANALARGA"/>
  </r>
  <r>
    <x v="3"/>
    <s v="CASANARE"/>
    <s v="SACAMA"/>
  </r>
  <r>
    <x v="3"/>
    <s v="CASANARE"/>
    <s v="SAN LUIS DE PALENQUE"/>
  </r>
  <r>
    <x v="3"/>
    <s v="CASANARE"/>
    <s v="TAMARA"/>
  </r>
  <r>
    <x v="3"/>
    <s v="CASANARE"/>
    <s v="TAURAMENA"/>
  </r>
  <r>
    <x v="3"/>
    <s v="CASANARE"/>
    <s v="TRINIDAD"/>
  </r>
  <r>
    <x v="3"/>
    <s v="CASANARE"/>
    <s v="VILLANUEVA"/>
  </r>
  <r>
    <x v="5"/>
    <s v="PUTUMAYO"/>
    <s v="MOCOA"/>
  </r>
  <r>
    <x v="5"/>
    <s v="PUTUMAYO"/>
    <s v="COLON"/>
  </r>
  <r>
    <x v="5"/>
    <s v="PUTUMAYO"/>
    <s v="ORITO"/>
  </r>
  <r>
    <x v="5"/>
    <s v="PUTUMAYO"/>
    <s v="PUERTO ASIS"/>
  </r>
  <r>
    <x v="5"/>
    <s v="PUTUMAYO"/>
    <s v="PUERTO CAICEDO"/>
  </r>
  <r>
    <x v="5"/>
    <s v="PUTUMAYO"/>
    <s v="PUERTO GUZMAN"/>
  </r>
  <r>
    <x v="5"/>
    <s v="PUTUMAYO"/>
    <s v="PUERTO LEGUIZAMO"/>
  </r>
  <r>
    <x v="5"/>
    <s v="PUTUMAYO"/>
    <s v="SIBUNDOY"/>
  </r>
  <r>
    <x v="5"/>
    <s v="PUTUMAYO"/>
    <s v="SAN FRANCISCO"/>
  </r>
  <r>
    <x v="5"/>
    <s v="PUTUMAYO"/>
    <s v="SAN MIGUEL (La Dorada)"/>
  </r>
  <r>
    <x v="5"/>
    <s v="PUTUMAYO"/>
    <s v="SANTIAGO"/>
  </r>
  <r>
    <x v="5"/>
    <s v="PUTUMAYO"/>
    <s v="VALLE DEL GUAMUEZ (La Hormiga)"/>
  </r>
  <r>
    <x v="5"/>
    <s v="PUTUMAYO"/>
    <s v="VILLAGARZON"/>
  </r>
  <r>
    <x v="1"/>
    <s v="SAN ANDRES"/>
    <s v="SAN ANDRES Y PROVIDENCIA"/>
  </r>
  <r>
    <x v="1"/>
    <s v="SAN ANDRES"/>
    <s v="PROVIDENCIA Y SANTA CATALINA"/>
  </r>
  <r>
    <x v="3"/>
    <s v="AMAZONAS"/>
    <s v="LETICIA"/>
  </r>
  <r>
    <x v="3"/>
    <s v="AMAZONAS"/>
    <s v="EL ENCANTO (Cor. Departamental)"/>
  </r>
  <r>
    <x v="3"/>
    <s v="AMAZONAS"/>
    <s v="LA CHORRERA (Cor. Departamental)"/>
  </r>
  <r>
    <x v="3"/>
    <s v="AMAZONAS"/>
    <s v="LA PEDRERA"/>
  </r>
  <r>
    <x v="3"/>
    <s v="AMAZONAS"/>
    <s v="LA VICTORIA"/>
  </r>
  <r>
    <x v="3"/>
    <s v="AMAZONAS"/>
    <s v="MIRITI-PARANA (Campoamor)"/>
  </r>
  <r>
    <x v="3"/>
    <s v="AMAZONAS"/>
    <s v="PUERTO ALEGRIA"/>
  </r>
  <r>
    <x v="3"/>
    <s v="AMAZONAS"/>
    <s v="PUERTO ARICA"/>
  </r>
  <r>
    <x v="3"/>
    <s v="AMAZONAS"/>
    <s v="PUERTO NARINO"/>
  </r>
  <r>
    <x v="3"/>
    <s v="AMAZONAS"/>
    <s v="SANTANDER (Araracuara)"/>
  </r>
  <r>
    <x v="3"/>
    <s v="AMAZONAS"/>
    <s v="TARAPACA"/>
  </r>
  <r>
    <x v="3"/>
    <s v="GUAINIA"/>
    <s v="INIRIDA"/>
  </r>
  <r>
    <x v="3"/>
    <s v="GUAINIA"/>
    <s v="BARRANCO MINA"/>
  </r>
  <r>
    <x v="3"/>
    <s v="GUAINIA"/>
    <s v="MAPIRIPANA"/>
  </r>
  <r>
    <x v="3"/>
    <s v="GUAINIA"/>
    <s v="SAN FELIPE"/>
  </r>
  <r>
    <x v="3"/>
    <s v="GUAINIA"/>
    <s v="PUERTO COLOMBIA"/>
  </r>
  <r>
    <x v="3"/>
    <s v="GUAINIA"/>
    <s v="LA GUADALUPE"/>
  </r>
  <r>
    <x v="3"/>
    <s v="GUAINIA"/>
    <s v="CACAHUAL"/>
  </r>
  <r>
    <x v="3"/>
    <s v="GUAINIA"/>
    <s v="PANA-PANA (Campo Alegre)"/>
  </r>
  <r>
    <x v="3"/>
    <s v="GUAINIA"/>
    <s v="MORICHAL (Morichal Nuevo)"/>
  </r>
  <r>
    <x v="3"/>
    <s v="GUAVIARE"/>
    <s v="SAN JOSE DEL GUAVIARE"/>
  </r>
  <r>
    <x v="3"/>
    <s v="GUAVIARE"/>
    <s v="CALAMAR"/>
  </r>
  <r>
    <x v="3"/>
    <s v="GUAVIARE"/>
    <s v="EL RETORNO"/>
  </r>
  <r>
    <x v="3"/>
    <s v="GUAVIARE"/>
    <s v="MIRAFLORES"/>
  </r>
  <r>
    <x v="3"/>
    <s v="VAUPES"/>
    <s v="MITU"/>
  </r>
  <r>
    <x v="3"/>
    <s v="VAUPES"/>
    <s v="CARURU"/>
  </r>
  <r>
    <x v="3"/>
    <s v="VAUPES"/>
    <s v="PACOA"/>
  </r>
  <r>
    <x v="3"/>
    <s v="VAUPES"/>
    <s v="TARAIRA"/>
  </r>
  <r>
    <x v="3"/>
    <s v="VAUPES"/>
    <s v="PAPUNAUA"/>
  </r>
  <r>
    <x v="3"/>
    <s v="VAUPES"/>
    <s v="YAVARATE"/>
  </r>
  <r>
    <x v="3"/>
    <s v="VICHADA"/>
    <s v="PUERTO CARREÑO"/>
  </r>
  <r>
    <x v="3"/>
    <s v="VICHADA"/>
    <s v="LA PRIMAVERA"/>
  </r>
  <r>
    <x v="3"/>
    <s v="VICHADA"/>
    <s v="SANTA ROSALIA"/>
  </r>
  <r>
    <x v="3"/>
    <s v="VICHADA"/>
    <s v="CUMARIBO"/>
  </r>
  <r>
    <x v="8"/>
    <s v="SIN INFORMACION"/>
    <s v="SIN INFORMACION"/>
  </r>
  <r>
    <x v="9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39"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8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9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0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2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3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4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6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7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8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19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0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2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3"/>
  </r>
  <r>
    <x v="24"/>
  </r>
  <r>
    <x v="24"/>
  </r>
  <r>
    <x v="24"/>
  </r>
  <r>
    <x v="24"/>
  </r>
  <r>
    <x v="24"/>
  </r>
  <r>
    <x v="24"/>
  </r>
  <r>
    <x v="24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5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6"/>
  </r>
  <r>
    <x v="27"/>
  </r>
  <r>
    <x v="27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8"/>
  </r>
  <r>
    <x v="29"/>
  </r>
  <r>
    <x v="29"/>
  </r>
  <r>
    <x v="29"/>
  </r>
  <r>
    <x v="29"/>
  </r>
  <r>
    <x v="29"/>
  </r>
  <r>
    <x v="29"/>
  </r>
  <r>
    <x v="29"/>
  </r>
  <r>
    <x v="29"/>
  </r>
  <r>
    <x v="29"/>
  </r>
  <r>
    <x v="30"/>
  </r>
  <r>
    <x v="30"/>
  </r>
  <r>
    <x v="30"/>
  </r>
  <r>
    <x v="30"/>
  </r>
  <r>
    <x v="31"/>
  </r>
  <r>
    <x v="31"/>
  </r>
  <r>
    <x v="31"/>
  </r>
  <r>
    <x v="31"/>
  </r>
  <r>
    <x v="31"/>
  </r>
  <r>
    <x v="31"/>
  </r>
  <r>
    <x v="32"/>
  </r>
  <r>
    <x v="32"/>
  </r>
  <r>
    <x v="32"/>
  </r>
  <r>
    <x v="32"/>
  </r>
  <r>
    <x v="33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8">
  <r>
    <n v="11001"/>
    <n v="22"/>
    <s v="BOGOTA"/>
    <x v="0"/>
    <n v="11001"/>
    <s v="Carrera 13 No. 6a-97"/>
  </r>
  <r>
    <n v="27096"/>
    <n v="22"/>
    <s v="NOROCCIDENTE"/>
    <x v="1"/>
    <n v="5001"/>
    <s v="Carrera 65 No. 80 - 325"/>
  </r>
  <r>
    <n v="22037"/>
    <n v="22"/>
    <s v="NOROCCIDENTE"/>
    <x v="2"/>
    <n v="27001"/>
    <s v="Cl 25 No. 6-08 Br. Pandeyuca"/>
  </r>
  <r>
    <n v="22040"/>
    <n v="22"/>
    <s v="NOROCCIDENTE"/>
    <x v="3"/>
    <n v="23001"/>
    <s v="Carrera 7 Con Calle 10 Esquina Barrio Buenavista"/>
  </r>
  <r>
    <n v="22029"/>
    <n v="22"/>
    <s v="NOROCCIDENTE"/>
    <x v="4"/>
    <n v="5034"/>
    <s v="Hospital San Rafael  Av.Medellin Nro 48-20"/>
  </r>
  <r>
    <n v="22030"/>
    <n v="22"/>
    <s v="NOROCCIDENTE"/>
    <x v="5"/>
    <n v="5045"/>
    <s v="Hospital Antonio Roldan Betancur  Cra 98  106-176"/>
  </r>
  <r>
    <n v="22031"/>
    <n v="22"/>
    <s v="NOROCCIDENTE"/>
    <x v="6"/>
    <n v="5088"/>
    <s v="Hospital Marco Fidel Suarez   Av.42 Nro 59-06"/>
  </r>
  <r>
    <n v="22034"/>
    <n v="22"/>
    <s v="NOROCCIDENTE"/>
    <x v="7"/>
    <n v="5360"/>
    <s v="Contiguo Al Cementerio Jardines Montesacro Diagonal   43  Nro  28-51"/>
  </r>
  <r>
    <n v="22025"/>
    <n v="22"/>
    <s v="NOROCCIDENTE"/>
    <x v="8"/>
    <n v="5129"/>
    <s v="San Vicente De Paul Cra 48  Nro 135 Sur-41"/>
  </r>
  <r>
    <n v="22033"/>
    <n v="22"/>
    <s v="NOROCCIDENTE"/>
    <x v="9"/>
    <n v="5266"/>
    <s v="Hospital Cra 43a  Nro 40 Sur-125"/>
  </r>
  <r>
    <n v="27086"/>
    <n v="22"/>
    <s v="NOROCCIDENTE"/>
    <x v="10"/>
    <n v="5313"/>
    <s v="Carrera 11 No 15-39 Barrio Camilo Torres"/>
  </r>
  <r>
    <n v="22038"/>
    <n v="22"/>
    <s v="NOROCCIDENTE"/>
    <x v="11"/>
    <n v="27361"/>
    <s v="Casa De Justicia De Itsmina"/>
  </r>
  <r>
    <n v="27087"/>
    <n v="22"/>
    <s v="NOROCCIDENTE"/>
    <x v="12"/>
    <n v="5400"/>
    <s v="Carrera 2 No. 16 - 08 - Hospital Eduardo Santos"/>
  </r>
  <r>
    <n v="22035"/>
    <n v="22"/>
    <s v="NOROCCIDENTE"/>
    <x v="13"/>
    <n v="5579"/>
    <s v="Hospital La Cruz"/>
  </r>
  <r>
    <n v="22020"/>
    <n v="22"/>
    <s v="NOROCCIDENTE"/>
    <x v="14"/>
    <n v="5615"/>
    <s v="Hospital San Juan De Dios Cra 48 Nro 56-59"/>
  </r>
  <r>
    <n v="27001"/>
    <n v="22"/>
    <s v="NOROCCIDENTE"/>
    <x v="15"/>
    <n v="5628"/>
    <m/>
  </r>
  <r>
    <n v="22021"/>
    <n v="22"/>
    <s v="NOROCCIDENTE"/>
    <x v="16"/>
    <n v="5042"/>
    <s v="Hospital San Juan De Dios"/>
  </r>
  <r>
    <n v="22022"/>
    <n v="22"/>
    <s v="NOROCCIDENTE"/>
    <x v="17"/>
    <n v="5837"/>
    <s v="Hospital Francisco Valderrama Nro 48-20"/>
  </r>
  <r>
    <n v="22023"/>
    <n v="22"/>
    <s v="NOROCCIDENTE"/>
    <x v="18"/>
    <n v="5887"/>
    <s v="Hospital San Juan De Dios"/>
  </r>
  <r>
    <n v="85001"/>
    <n v="22"/>
    <s v="NORORIENTE"/>
    <x v="19"/>
    <n v="81001"/>
    <s v="Carrera 20   5-50 Barrio La Granja"/>
  </r>
  <r>
    <n v="25904"/>
    <n v="22"/>
    <s v="NORORIENTE"/>
    <x v="20"/>
    <n v="20001"/>
    <s v="Hospital Rosario Pumarejo De Lopez Carrera 17 Calle 16"/>
  </r>
  <r>
    <n v="22056"/>
    <n v="22"/>
    <s v="NORORIENTE"/>
    <x v="21"/>
    <n v="54001"/>
    <s v="Calle 16  N°4-101 Sector Corral De Piedra"/>
  </r>
  <r>
    <n v="25487"/>
    <n v="22"/>
    <s v="NORORIENTE"/>
    <x v="22"/>
    <n v="68001"/>
    <s v="Calle 45 Nº 1-51 Barrio Campo Hermoso"/>
  </r>
  <r>
    <n v="22060"/>
    <n v="22"/>
    <s v="NORORIENTE"/>
    <x v="23"/>
    <n v="68081"/>
    <s v="Avenida 52 N 8a Diagonal Cristo Petrolero"/>
  </r>
  <r>
    <n v="22052"/>
    <n v="22"/>
    <s v="NORORIENTE"/>
    <x v="24"/>
    <n v="20013"/>
    <s v="Calle 14 N° 8 - 67 Hospital Agustin Codazzi"/>
  </r>
  <r>
    <n v="22057"/>
    <n v="22"/>
    <s v="NORORIENTE"/>
    <x v="25"/>
    <n v="54498"/>
    <s v="Calle 7a N° 29-144 La Primavera"/>
  </r>
  <r>
    <n v="22058"/>
    <n v="22"/>
    <s v="NORORIENTE"/>
    <x v="26"/>
    <n v="54518"/>
    <s v="Carrera 9 Calle 5 Hospital San Juan De Dios"/>
  </r>
  <r>
    <n v="22126"/>
    <n v="22"/>
    <s v="NORORIENTE"/>
    <x v="27"/>
    <n v="81736"/>
    <s v="Calle 19a N° 28-53 Barrio Modelo"/>
  </r>
  <r>
    <n v="22054"/>
    <n v="22"/>
    <s v="NORORIENTE"/>
    <x v="28"/>
    <n v="20011"/>
    <m/>
  </r>
  <r>
    <n v="22128"/>
    <n v="22"/>
    <s v="NORORIENTE"/>
    <x v="29"/>
    <n v="81794"/>
    <s v="Calle 14  35-10 Manzana F, Lote 9 Urbanización Los Mangos-Rivadavia"/>
  </r>
  <r>
    <n v="25288"/>
    <n v="22"/>
    <s v="NORTE"/>
    <x v="30"/>
    <n v="8001"/>
    <s v="Carrera 23 N° 53 D - 56 Barrio Andes"/>
  </r>
  <r>
    <n v="22006"/>
    <n v="22"/>
    <s v="NORTE"/>
    <x v="31"/>
    <n v="13001"/>
    <s v="Calle 29 No.50-50 Hospital Universitario Barrio Zaragocilla"/>
  </r>
  <r>
    <n v="22012"/>
    <n v="22"/>
    <s v="NORTE"/>
    <x v="32"/>
    <n v="44001"/>
    <s v="Calle 7 No. 15 - 45 Piso1 Diagonal Palacio De Justicia"/>
  </r>
  <r>
    <n v="26247"/>
    <n v="22"/>
    <s v="NORTE"/>
    <x v="33"/>
    <n v="47001"/>
    <s v="Calle 26 A No 9 - 85"/>
  </r>
  <r>
    <n v="22000"/>
    <n v="22"/>
    <s v="NORTE"/>
    <x v="34"/>
    <n v="70001"/>
    <s v="Calle 38 # 25 A - 261 Troncal"/>
  </r>
  <r>
    <n v="22005"/>
    <n v="22"/>
    <s v="NORTE"/>
    <x v="35"/>
    <n v="13244"/>
    <s v="Hospital Nuestra Señora Del Carmen"/>
  </r>
  <r>
    <n v="22016"/>
    <n v="22"/>
    <s v="NORTE"/>
    <x v="36"/>
    <n v="47245"/>
    <s v="Hospital La Candelaria"/>
  </r>
  <r>
    <n v="22017"/>
    <n v="22"/>
    <s v="NORTE"/>
    <x v="37"/>
    <n v="47288"/>
    <s v="Calle 5 No. 5-21 Edificio Fiscalía 3er PISO"/>
  </r>
  <r>
    <n v="22007"/>
    <n v="22"/>
    <s v="NORTE"/>
    <x v="38"/>
    <n v="13430"/>
    <s v="Hospital San Juan De Dios"/>
  </r>
  <r>
    <n v="22011"/>
    <n v="22"/>
    <s v="NORTE"/>
    <x v="39"/>
    <n v="44430"/>
    <s v="Carrera 16  16-50"/>
  </r>
  <r>
    <n v="22018"/>
    <n v="22"/>
    <s v="NORTE"/>
    <x v="40"/>
    <n v="47555"/>
    <s v="Hospital Fray Luis Leon"/>
  </r>
  <r>
    <n v="27091"/>
    <n v="22"/>
    <s v="NORTE"/>
    <x v="41"/>
    <n v="88001"/>
    <s v="Manzana 5 Casa 10 Entrada 2 Via San Luis"/>
  </r>
  <r>
    <n v="22047"/>
    <n v="22"/>
    <s v="NORTE"/>
    <x v="42"/>
    <n v="70820"/>
    <s v="Hospital Local Santiago El Mayo Carrera 10 Nro  16-17"/>
  </r>
  <r>
    <n v="27101"/>
    <n v="22"/>
    <s v="NORTE"/>
    <x v="43"/>
    <n v="70742"/>
    <s v="Hospital Local de Sincé"/>
  </r>
  <r>
    <n v="22074"/>
    <n v="22"/>
    <s v="OCCIDENTE"/>
    <x v="44"/>
    <n v="17001"/>
    <s v="Carrera 27 #48-85"/>
  </r>
  <r>
    <n v="25287"/>
    <n v="22"/>
    <s v="OCCIDENTE"/>
    <x v="45"/>
    <n v="63001"/>
    <s v="Calle 18 N N° 14 - 42"/>
  </r>
  <r>
    <n v="27093"/>
    <n v="22"/>
    <s v="OCCIDENTE"/>
    <x v="46"/>
    <n v="66001"/>
    <s v="Avenida Las Américas No. 98-25"/>
  </r>
  <r>
    <n v="22068"/>
    <n v="22"/>
    <s v="OCCIDENTE"/>
    <x v="47"/>
    <n v="17013"/>
    <s v="Hospital San Jose"/>
  </r>
  <r>
    <n v="22069"/>
    <n v="22"/>
    <s v="OCCIDENTE"/>
    <x v="48"/>
    <n v="17042"/>
    <s v="Hospital San Vicente De Paul"/>
  </r>
  <r>
    <n v="22080"/>
    <n v="22"/>
    <s v="OCCIDENTE"/>
    <x v="49"/>
    <n v="66045"/>
    <m/>
  </r>
  <r>
    <n v="22081"/>
    <n v="22"/>
    <s v="OCCIDENTE"/>
    <x v="50"/>
    <n v="66088"/>
    <m/>
  </r>
  <r>
    <n v="22122"/>
    <n v="22"/>
    <s v="OCCIDENTE"/>
    <x v="51"/>
    <n v="17380"/>
    <s v="Cra. 6 # 10b - 04 Hospital La Dorada"/>
  </r>
  <r>
    <n v="22085"/>
    <n v="22"/>
    <s v="OCCIDENTE"/>
    <x v="52"/>
    <n v="66400"/>
    <m/>
  </r>
  <r>
    <n v="22071"/>
    <n v="22"/>
    <s v="OCCIDENTE"/>
    <x v="53"/>
    <n v="17433"/>
    <m/>
  </r>
  <r>
    <n v="24686"/>
    <n v="22"/>
    <s v="OCCIDENTE"/>
    <x v="53"/>
    <n v="17433"/>
    <s v="Manzanares"/>
  </r>
  <r>
    <n v="22083"/>
    <n v="22"/>
    <s v="OCCIDENTE"/>
    <x v="54"/>
    <n v="66440"/>
    <s v="Alcaldia- Palacio Municipal P.1"/>
  </r>
  <r>
    <n v="22072"/>
    <n v="22"/>
    <s v="OCCIDENTE"/>
    <x v="55"/>
    <n v="17614"/>
    <m/>
  </r>
  <r>
    <n v="22073"/>
    <n v="22"/>
    <s v="OCCIDENTE"/>
    <x v="56"/>
    <n v="17653"/>
    <m/>
  </r>
  <r>
    <n v="24777"/>
    <n v="22"/>
    <s v="OCCIDENTE"/>
    <x v="56"/>
    <n v="17653"/>
    <s v="Calle 3 #9a-21 Hospital Felipe Suarez"/>
  </r>
  <r>
    <n v="22084"/>
    <n v="22"/>
    <s v="OCCIDENTE"/>
    <x v="57"/>
    <n v="66682"/>
    <m/>
  </r>
  <r>
    <n v="11001"/>
    <n v="22"/>
    <s v="ORIENTE"/>
    <x v="0"/>
    <n v="11001"/>
    <s v="Carrera 13 No. 6a-97"/>
  </r>
  <r>
    <n v="22132"/>
    <n v="22"/>
    <s v="ORIENTE"/>
    <x v="58"/>
    <n v="15001"/>
    <s v="Calle 24 N° 5a - 61 Antiguo Hospital San Rafael"/>
  </r>
  <r>
    <n v="27006"/>
    <n v="22"/>
    <s v="ORIENTE"/>
    <x v="59"/>
    <n v="25001"/>
    <s v="Calle 49 N° 13 - 33 Piso 5"/>
  </r>
  <r>
    <n v="22161"/>
    <n v="22"/>
    <s v="ORIENTE"/>
    <x v="60"/>
    <n v="50001"/>
    <s v="Carrera 2 # 24 - 83 Barrio Menegua"/>
  </r>
  <r>
    <n v="22156"/>
    <n v="22"/>
    <s v="ORIENTE"/>
    <x v="61"/>
    <n v="50006"/>
    <s v="Diagonal 15n° 26-21 Barrio San Jose"/>
  </r>
  <r>
    <n v="22159"/>
    <n v="22"/>
    <s v="ORIENTE"/>
    <x v="61"/>
    <n v="50006"/>
    <m/>
  </r>
  <r>
    <n v="22149"/>
    <n v="22"/>
    <s v="ORIENTE"/>
    <x v="62"/>
    <n v="91001"/>
    <m/>
  </r>
  <r>
    <n v="22137"/>
    <n v="22"/>
    <s v="ORIENTE"/>
    <x v="63"/>
    <n v="25151"/>
    <s v="Avenida 5  5-80 Hospital Caqueza"/>
  </r>
  <r>
    <n v="22138"/>
    <n v="22"/>
    <s v="ORIENTE"/>
    <x v="64"/>
    <n v="25183"/>
    <s v="Hospital San Martin De Porras  Carrera 4  8-12"/>
  </r>
  <r>
    <n v="22134"/>
    <n v="22"/>
    <s v="ORIENTE"/>
    <x v="65"/>
    <n v="15238"/>
    <s v="Hosp. Regional Av. Las Américas Cra.35 P.1"/>
  </r>
  <r>
    <n v="22139"/>
    <n v="22"/>
    <s v="ORIENTE"/>
    <x v="66"/>
    <n v="25269"/>
    <m/>
  </r>
  <r>
    <n v="22140"/>
    <n v="22"/>
    <s v="ORIENTE"/>
    <x v="67"/>
    <n v="25290"/>
    <s v="Transversal  12 # 22 - 51 Hospital San Rafael"/>
  </r>
  <r>
    <n v="22130"/>
    <n v="22"/>
    <s v="ORIENTE"/>
    <x v="68"/>
    <n v="15299"/>
    <s v="Carrera 9  9-46, Piso 2"/>
  </r>
  <r>
    <n v="22141"/>
    <n v="22"/>
    <s v="ORIENTE"/>
    <x v="69"/>
    <n v="25307"/>
    <s v="Carrera 5 Calle 22 Esquina. Hospital San Rafael Girardot"/>
  </r>
  <r>
    <n v="22164"/>
    <n v="22"/>
    <s v="ORIENTE"/>
    <x v="70"/>
    <n v="94001"/>
    <s v="Carrera 9 #16 14 Hospital Manuel Elkin Patarroyo"/>
  </r>
  <r>
    <n v="22142"/>
    <n v="22"/>
    <s v="ORIENTE"/>
    <x v="71"/>
    <n v="25386"/>
    <m/>
  </r>
  <r>
    <n v="22131"/>
    <n v="22"/>
    <s v="ORIENTE"/>
    <x v="72"/>
    <n v="15469"/>
    <s v="Hospital Regional Moniquira  Carrera  14  Nro 15a - 14"/>
  </r>
  <r>
    <n v="22155"/>
    <n v="22"/>
    <s v="ORIENTE"/>
    <x v="73"/>
    <n v="85250"/>
    <s v="Carrera 7 # 5-10 Barrio Las Villas Hospital Local Jorge Camilo Abril"/>
  </r>
  <r>
    <n v="22036"/>
    <n v="22"/>
    <s v="ORIENTE"/>
    <x v="74"/>
    <n v="15572"/>
    <s v="Hospital Jose Cayetano Vasquez Cra 5  No. 26-02"/>
  </r>
  <r>
    <n v="22158"/>
    <n v="22"/>
    <s v="ORIENTE"/>
    <x v="75"/>
    <n v="50573"/>
    <s v="Hospital Local Cl. 6a. Con 50"/>
  </r>
  <r>
    <n v="22160"/>
    <n v="22"/>
    <s v="ORIENTE"/>
    <x v="76"/>
    <n v="95001"/>
    <s v="Carrera 23 Calle 21 Casa De La Justicia"/>
  </r>
  <r>
    <n v="22144"/>
    <n v="22"/>
    <s v="ORIENTE"/>
    <x v="77"/>
    <n v="25754"/>
    <s v="Carrera 6 15-96, Barrio San Luis (7812592)"/>
  </r>
  <r>
    <n v="25739"/>
    <n v="22"/>
    <s v="ORIENTE"/>
    <x v="77"/>
    <n v="25754"/>
    <s v="Carrera 6  15-96, Barrio San Luis"/>
  </r>
  <r>
    <n v="22133"/>
    <n v="22"/>
    <s v="ORIENTE"/>
    <x v="78"/>
    <n v="15759"/>
    <s v="Calle 8  11-43 Hospital Regional"/>
  </r>
  <r>
    <n v="22150"/>
    <n v="22"/>
    <s v="ORIENTE"/>
    <x v="79"/>
    <n v="25843"/>
    <s v="Carrera  4 - 55 Hospital El Salvador"/>
  </r>
  <r>
    <n v="22162"/>
    <n v="22"/>
    <s v="ORIENTE"/>
    <x v="80"/>
    <n v="99001"/>
    <s v="Calle 18 # 10-43 Barrio La Primavera"/>
  </r>
  <r>
    <n v="22145"/>
    <n v="22"/>
    <s v="ORIENTE"/>
    <x v="81"/>
    <n v="25875"/>
    <s v="Calle 1 # 7 - 56 Hospital Fernando Salazar"/>
  </r>
  <r>
    <n v="22114"/>
    <n v="22"/>
    <s v="SUR"/>
    <x v="82"/>
    <n v="18001"/>
    <s v="Carrera 10 N° 5a - 28"/>
  </r>
  <r>
    <n v="22112"/>
    <n v="22"/>
    <s v="SUR"/>
    <x v="83"/>
    <n v="41001"/>
    <s v="Calle 13  N° 5-140"/>
  </r>
  <r>
    <n v="26271"/>
    <n v="22"/>
    <s v="SUR"/>
    <x v="84"/>
    <n v="86001"/>
    <s v="Calle 8 N° 2-27 (Casa De Justicia) Barrio San Agustin"/>
  </r>
  <r>
    <n v="22117"/>
    <n v="22"/>
    <s v="SUR"/>
    <x v="85"/>
    <n v="73001"/>
    <s v="Calle 45 N° 8 Sur - 58"/>
  </r>
  <r>
    <n v="22118"/>
    <n v="22"/>
    <s v="SUR"/>
    <x v="86"/>
    <n v="73268"/>
    <s v="Hospital San Rafael"/>
  </r>
  <r>
    <n v="22109"/>
    <n v="22"/>
    <s v="SUR"/>
    <x v="87"/>
    <n v="41298"/>
    <s v="Palacio De Justicia Oficina 102 Carrera 8 #8-72"/>
  </r>
  <r>
    <n v="25090"/>
    <n v="22"/>
    <s v="SUR"/>
    <x v="87"/>
    <n v="41298"/>
    <s v="Palacio De Justicia Oficina 102 Carrera 8 No. 8-72"/>
  </r>
  <r>
    <n v="22110"/>
    <n v="22"/>
    <s v="SUR"/>
    <x v="88"/>
    <n v="41396"/>
    <s v="Hospital Departamental San Antonio De Padua"/>
  </r>
  <r>
    <n v="22120"/>
    <n v="22"/>
    <s v="SUR"/>
    <x v="89"/>
    <n v="73411"/>
    <s v="Hospital Regional De Líbano"/>
  </r>
  <r>
    <n v="22121"/>
    <n v="22"/>
    <s v="SUR"/>
    <x v="90"/>
    <n v="73443"/>
    <s v="Carrera 4 # 10 - 12 Hospital San José"/>
  </r>
  <r>
    <n v="24387"/>
    <n v="22"/>
    <s v="SUR"/>
    <x v="91"/>
    <n v="86568"/>
    <s v="Calle 14 Carrera 19 Esquina Casa De Justicia"/>
  </r>
  <r>
    <n v="22111"/>
    <n v="22"/>
    <s v="SUR"/>
    <x v="92"/>
    <n v="41551"/>
    <s v="Diagonal 3 Sur N° 1a-89"/>
  </r>
  <r>
    <n v="25181"/>
    <n v="22"/>
    <s v="SUROCCIDENTE"/>
    <x v="93"/>
    <n v="19001"/>
    <s v="Carrera 17 Sur N° 10 - 101"/>
  </r>
  <r>
    <n v="25330"/>
    <n v="22"/>
    <s v="SUROCCIDENTE"/>
    <x v="94"/>
    <n v="52001"/>
    <s v="Calle 22 No 7 - 93 Hospital Universitario Departamental De Nariño Parque Bolivar"/>
  </r>
  <r>
    <n v="27095"/>
    <n v="22"/>
    <s v="SUROCCIDENTE"/>
    <x v="95"/>
    <n v="76001"/>
    <s v="Calle 4 B No. 36 -01"/>
  </r>
  <r>
    <n v="22102"/>
    <n v="22"/>
    <s v="SUROCCIDENTE"/>
    <x v="96"/>
    <n v="76111"/>
    <s v="Calle 5 No. 11-76 Piso 2"/>
  </r>
  <r>
    <n v="22103"/>
    <n v="22"/>
    <s v="SUROCCIDENTE"/>
    <x v="97"/>
    <n v="76122"/>
    <s v="Hospital Regional"/>
  </r>
  <r>
    <n v="22091"/>
    <n v="22"/>
    <s v="SUROCCIDENTE"/>
    <x v="98"/>
    <n v="19532"/>
    <s v="Carrera 4 Cll 3"/>
  </r>
  <r>
    <n v="22092"/>
    <n v="22"/>
    <s v="SUROCCIDENTE"/>
    <x v="99"/>
    <n v="52356"/>
    <s v="Avenida Panamericana Norte Hospital Civil"/>
  </r>
  <r>
    <n v="22106"/>
    <n v="22"/>
    <s v="SUROCCIDENTE"/>
    <x v="100"/>
    <n v="76834"/>
    <s v="Carrera 25c No. 48  101 Barrio Nuevo Principe"/>
  </r>
  <r>
    <n v="22039"/>
    <n v="22"/>
    <s v="SUROCCIDENTE"/>
    <x v="101"/>
    <n v="23417"/>
    <s v="Fiscalia Local Crra 28 Nro 17-127"/>
  </r>
  <r>
    <n v="22088"/>
    <n v="22"/>
    <s v="SUROCCIDENTE"/>
    <x v="102"/>
    <n v="19698"/>
    <s v="Carrera 9 N° 2-118"/>
  </r>
  <r>
    <n v="22105"/>
    <n v="22"/>
    <s v="SUROCCIDENTE"/>
    <x v="103"/>
    <n v="76736"/>
    <s v="Calle 49 No. 47-74"/>
  </r>
  <r>
    <n v="25939"/>
    <n v="22"/>
    <s v="SUROCCIDENTE"/>
    <x v="103"/>
    <n v="76736"/>
    <s v="Cra 48 #48-66"/>
  </r>
  <r>
    <n v="22095"/>
    <n v="22"/>
    <s v="SUROCCIDENTE"/>
    <x v="104"/>
    <n v="52838"/>
    <s v="Cll 27 N° 14 - 58 Hospital Gestional Bienestar"/>
  </r>
  <r>
    <n v="22100"/>
    <n v="22"/>
    <s v="SUROCCIDENTE"/>
    <x v="105"/>
    <n v="76892"/>
    <s v="Cll 10 Cra 6"/>
  </r>
  <r>
    <n v="22107"/>
    <n v="22"/>
    <s v="SUROCCIDENTE"/>
    <x v="106"/>
    <n v="76895"/>
    <s v="Cll 10 Cra 10"/>
  </r>
  <r>
    <n v="22082"/>
    <n v="22"/>
    <s v="SUROCCIDENTE"/>
    <x v="107"/>
    <n v="76147"/>
    <m/>
  </r>
  <r>
    <n v="22104"/>
    <n v="22"/>
    <s v="SUROCCIDENTE"/>
    <x v="108"/>
    <n v="76622"/>
    <s v="Av Santander Hospital Regional San Antonio"/>
  </r>
  <r>
    <n v="22094"/>
    <n v="22"/>
    <s v="SUROCCIDENTE"/>
    <x v="109"/>
    <n v="52835"/>
    <s v="Calle 5 Carrera 11 Avenida La Playa - Hospital San Andres"/>
  </r>
  <r>
    <m/>
    <m/>
    <m/>
    <x v="11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0000000}" name="TablaDinámica1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J1:J3" firstHeaderRow="1" firstDataRow="1" firstDataCol="1"/>
  <pivotFields count="6">
    <pivotField showAll="0"/>
    <pivotField showAll="0"/>
    <pivotField axis="axisRow" showAll="0">
      <items count="10">
        <item x="7"/>
        <item h="1" x="1"/>
        <item h="1" x="2"/>
        <item h="1" x="0"/>
        <item h="1" x="3"/>
        <item h="1" x="5"/>
        <item h="1" x="4"/>
        <item h="1" x="6"/>
        <item h="1" x="8"/>
        <item t="default"/>
      </items>
    </pivotField>
    <pivotField showAll="0"/>
    <pivotField showAll="0"/>
    <pivotField showAll="0"/>
  </pivotFields>
  <rowFields count="1">
    <field x="2"/>
  </rowFields>
  <rowItems count="2">
    <i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E00-000000000000}" name="TablaDinámica1" cacheId="3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L1:L36" firstHeaderRow="1" firstDataRow="1" firstDataCol="1"/>
  <pivotFields count="1">
    <pivotField axis="axisRow" showAll="0" sortType="ascending">
      <items count="36">
        <item x="28"/>
        <item x="0"/>
        <item x="24"/>
        <item x="1"/>
        <item x="2"/>
        <item x="3"/>
        <item x="4"/>
        <item x="5"/>
        <item x="6"/>
        <item x="25"/>
        <item x="7"/>
        <item x="8"/>
        <item x="11"/>
        <item x="9"/>
        <item x="10"/>
        <item x="29"/>
        <item x="30"/>
        <item x="12"/>
        <item x="13"/>
        <item x="14"/>
        <item x="15"/>
        <item m="1" x="34"/>
        <item x="16"/>
        <item x="17"/>
        <item x="26"/>
        <item x="18"/>
        <item x="19"/>
        <item x="27"/>
        <item x="20"/>
        <item x="33"/>
        <item x="21"/>
        <item x="22"/>
        <item x="23"/>
        <item x="31"/>
        <item x="32"/>
        <item t="default"/>
      </items>
    </pivotField>
  </pivotFields>
  <rowFields count="1">
    <field x="0"/>
  </rowFields>
  <rowItems count="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E00-000001000000}" name="TablaDinámica3" cacheId="2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N1:N11" firstHeaderRow="1" firstDataRow="1" firstDataCol="1"/>
  <pivotFields count="3">
    <pivotField axis="axisRow" showAll="0">
      <items count="11">
        <item x="2"/>
        <item x="0"/>
        <item x="7"/>
        <item x="1"/>
        <item x="4"/>
        <item x="3"/>
        <item x="8"/>
        <item x="5"/>
        <item x="6"/>
        <item h="1" x="9"/>
        <item t="default"/>
      </items>
    </pivotField>
    <pivotField showAll="0"/>
    <pivotField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000-000000000000}" name="TablaDinámica1" cacheId="1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K1:K10" firstHeaderRow="1" firstDataRow="1" firstDataCol="1"/>
  <pivotFields count="1">
    <pivotField axis="axisRow" showAll="0">
      <items count="10">
        <item x="5"/>
        <item x="1"/>
        <item x="3"/>
        <item x="4"/>
        <item x="2"/>
        <item x="0"/>
        <item x="6"/>
        <item x="7"/>
        <item h="1" x="8"/>
        <item t="default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000-000001000000}" name="TablaDinámica2" cacheId="4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M1:M28" firstHeaderRow="1" firstDataRow="1" firstDataCol="1"/>
  <pivotFields count="6">
    <pivotField showAll="0"/>
    <pivotField showAll="0"/>
    <pivotField showAll="0"/>
    <pivotField axis="axisRow" showAll="0">
      <items count="112">
        <item x="0"/>
        <item x="1"/>
        <item x="19"/>
        <item x="30"/>
        <item x="31"/>
        <item x="58"/>
        <item x="44"/>
        <item x="82"/>
        <item x="93"/>
        <item x="20"/>
        <item x="2"/>
        <item x="3"/>
        <item x="59"/>
        <item x="32"/>
        <item x="83"/>
        <item x="33"/>
        <item x="60"/>
        <item x="94"/>
        <item x="21"/>
        <item x="84"/>
        <item x="45"/>
        <item x="46"/>
        <item x="22"/>
        <item x="34"/>
        <item x="85"/>
        <item x="95"/>
        <item h="1" x="61"/>
        <item h="1" x="47"/>
        <item h="1" x="62"/>
        <item h="1" x="4"/>
        <item h="1" x="48"/>
        <item h="1" x="5"/>
        <item h="1" x="49"/>
        <item h="1" x="23"/>
        <item h="1" x="50"/>
        <item h="1" x="6"/>
        <item h="1" x="96"/>
        <item h="1" x="97"/>
        <item h="1" x="63"/>
        <item h="1" x="35"/>
        <item h="1" x="7"/>
        <item h="1" x="64"/>
        <item h="1" x="24"/>
        <item h="1" x="8"/>
        <item h="1" x="65"/>
        <item h="1" x="36"/>
        <item h="1" x="98"/>
        <item h="1" x="9"/>
        <item h="1" x="86"/>
        <item h="1" x="66"/>
        <item h="1" x="37"/>
        <item h="1" x="67"/>
        <item h="1" x="68"/>
        <item h="1" x="87"/>
        <item h="1" x="69"/>
        <item h="1" x="10"/>
        <item h="1" x="70"/>
        <item h="1" x="99"/>
        <item h="1" x="11"/>
        <item h="1" x="51"/>
        <item h="1" x="71"/>
        <item h="1" x="88"/>
        <item h="1" x="12"/>
        <item h="1" x="52"/>
        <item h="1" x="89"/>
        <item h="1" x="38"/>
        <item h="1" x="39"/>
        <item h="1" x="53"/>
        <item h="1" x="90"/>
        <item h="1" x="54"/>
        <item h="1" x="72"/>
        <item h="1" x="100"/>
        <item h="1" x="101"/>
        <item h="1" x="25"/>
        <item h="1" x="26"/>
        <item h="1" x="73"/>
        <item h="1" x="40"/>
        <item h="1" x="91"/>
        <item h="1" x="13"/>
        <item h="1" x="74"/>
        <item h="1" x="75"/>
        <item h="1" x="14"/>
        <item h="1" x="55"/>
        <item h="1" x="15"/>
        <item h="1" x="56"/>
        <item h="1" x="41"/>
        <item h="1" x="76"/>
        <item h="1" x="16"/>
        <item h="1" x="57"/>
        <item h="1" x="102"/>
        <item h="1" x="42"/>
        <item h="1" x="27"/>
        <item h="1" x="103"/>
        <item h="1" x="43"/>
        <item h="1" x="77"/>
        <item h="1" x="78"/>
        <item h="1" x="28"/>
        <item h="1" x="29"/>
        <item h="1" x="104"/>
        <item h="1" x="17"/>
        <item h="1" x="79"/>
        <item h="1" x="80"/>
        <item h="1" x="81"/>
        <item h="1" x="18"/>
        <item h="1" x="105"/>
        <item h="1" x="106"/>
        <item h="1" x="107"/>
        <item h="1" x="92"/>
        <item h="1" x="108"/>
        <item h="1" x="109"/>
        <item h="1" x="110"/>
        <item t="default"/>
      </items>
    </pivotField>
    <pivotField showAll="0"/>
    <pivotField showAll="0"/>
  </pivotFields>
  <rowFields count="1">
    <field x="3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200-000001000000}" name="TablaDinámica2" cacheId="4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L1:L28" firstHeaderRow="1" firstDataRow="1" firstDataCol="1"/>
  <pivotFields count="6">
    <pivotField showAll="0"/>
    <pivotField showAll="0"/>
    <pivotField showAll="0"/>
    <pivotField axis="axisRow" showAll="0">
      <items count="112">
        <item x="0"/>
        <item x="1"/>
        <item x="19"/>
        <item x="30"/>
        <item x="31"/>
        <item x="58"/>
        <item x="44"/>
        <item x="82"/>
        <item x="93"/>
        <item x="20"/>
        <item x="2"/>
        <item x="3"/>
        <item x="59"/>
        <item x="32"/>
        <item x="83"/>
        <item x="33"/>
        <item x="60"/>
        <item x="94"/>
        <item x="21"/>
        <item x="84"/>
        <item x="45"/>
        <item x="46"/>
        <item x="22"/>
        <item x="34"/>
        <item x="85"/>
        <item x="95"/>
        <item h="1" x="61"/>
        <item h="1" x="47"/>
        <item h="1" x="62"/>
        <item h="1" x="4"/>
        <item h="1" x="48"/>
        <item h="1" x="5"/>
        <item h="1" x="49"/>
        <item h="1" x="23"/>
        <item h="1" x="50"/>
        <item h="1" x="6"/>
        <item h="1" x="96"/>
        <item h="1" x="97"/>
        <item h="1" x="63"/>
        <item h="1" x="35"/>
        <item h="1" x="7"/>
        <item h="1" x="64"/>
        <item h="1" x="24"/>
        <item h="1" x="8"/>
        <item h="1" x="65"/>
        <item h="1" x="36"/>
        <item h="1" x="98"/>
        <item h="1" x="9"/>
        <item h="1" x="86"/>
        <item h="1" x="66"/>
        <item h="1" x="37"/>
        <item h="1" x="67"/>
        <item h="1" x="68"/>
        <item h="1" x="87"/>
        <item h="1" x="69"/>
        <item h="1" x="10"/>
        <item h="1" x="70"/>
        <item h="1" x="99"/>
        <item h="1" x="11"/>
        <item h="1" x="51"/>
        <item h="1" x="71"/>
        <item h="1" x="88"/>
        <item h="1" x="12"/>
        <item h="1" x="52"/>
        <item h="1" x="89"/>
        <item h="1" x="38"/>
        <item h="1" x="39"/>
        <item h="1" x="53"/>
        <item h="1" x="90"/>
        <item h="1" x="54"/>
        <item h="1" x="72"/>
        <item h="1" x="100"/>
        <item h="1" x="101"/>
        <item h="1" x="25"/>
        <item h="1" x="26"/>
        <item h="1" x="73"/>
        <item h="1" x="40"/>
        <item h="1" x="91"/>
        <item h="1" x="13"/>
        <item h="1" x="74"/>
        <item h="1" x="75"/>
        <item h="1" x="14"/>
        <item h="1" x="55"/>
        <item h="1" x="15"/>
        <item h="1" x="56"/>
        <item h="1" x="41"/>
        <item h="1" x="76"/>
        <item h="1" x="16"/>
        <item h="1" x="57"/>
        <item h="1" x="102"/>
        <item h="1" x="42"/>
        <item h="1" x="27"/>
        <item h="1" x="103"/>
        <item h="1" x="43"/>
        <item h="1" x="77"/>
        <item h="1" x="78"/>
        <item h="1" x="28"/>
        <item h="1" x="29"/>
        <item h="1" x="104"/>
        <item h="1" x="17"/>
        <item h="1" x="79"/>
        <item h="1" x="80"/>
        <item h="1" x="81"/>
        <item h="1" x="18"/>
        <item h="1" x="105"/>
        <item h="1" x="106"/>
        <item h="1" x="107"/>
        <item h="1" x="92"/>
        <item h="1" x="108"/>
        <item h="1" x="109"/>
        <item h="1" x="110"/>
        <item t="default"/>
      </items>
    </pivotField>
    <pivotField showAll="0"/>
    <pivotField showAll="0"/>
  </pivotFields>
  <rowFields count="1">
    <field x="3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200-000000000000}" name="TablaDinámica1" cacheId="1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J1:J10" firstHeaderRow="1" firstDataRow="1" firstDataCol="1"/>
  <pivotFields count="1">
    <pivotField axis="axisRow" showAll="0">
      <items count="10">
        <item x="5"/>
        <item x="1"/>
        <item x="3"/>
        <item x="4"/>
        <item x="2"/>
        <item x="0"/>
        <item x="6"/>
        <item x="7"/>
        <item h="1" x="8"/>
        <item t="default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incalendar.com/es/Calendario-2020-Feriados-Colombia" TargetMode="External"/><Relationship Id="rId2" Type="http://schemas.openxmlformats.org/officeDocument/2006/relationships/hyperlink" Target="https://www.wincalendar.com/calendario/Colombia-2020" TargetMode="External"/><Relationship Id="rId1" Type="http://schemas.openxmlformats.org/officeDocument/2006/relationships/hyperlink" Target="https://www.wincalendar.com/es/Creador-De-Calendario" TargetMode="External"/><Relationship Id="rId5" Type="http://schemas.openxmlformats.org/officeDocument/2006/relationships/printerSettings" Target="../printerSettings/printerSettings7.bin"/><Relationship Id="rId4" Type="http://schemas.openxmlformats.org/officeDocument/2006/relationships/hyperlink" Target="https://www.wincalendar.com/es/Calendario-2020-Colombia-Feriados-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incalendar.com/es/Calendario-2020-Colombia-Feriados-PDF" TargetMode="External"/><Relationship Id="rId2" Type="http://schemas.openxmlformats.org/officeDocument/2006/relationships/hyperlink" Target="https://www.wincalendar.com/es/Creador-De-Calendario" TargetMode="External"/><Relationship Id="rId1" Type="http://schemas.openxmlformats.org/officeDocument/2006/relationships/hyperlink" Target="https://www.wincalendar.com/es/Plantilla-Calendario-Excel" TargetMode="External"/><Relationship Id="rId6" Type="http://schemas.openxmlformats.org/officeDocument/2006/relationships/printerSettings" Target="../printerSettings/printerSettings8.bin"/><Relationship Id="rId5" Type="http://schemas.openxmlformats.org/officeDocument/2006/relationships/hyperlink" Target="https://www.wincalendar.com/calendario/Colombia-2020" TargetMode="External"/><Relationship Id="rId4" Type="http://schemas.openxmlformats.org/officeDocument/2006/relationships/hyperlink" Target="https://www.wincalendar.com/es/Calendario-2020-Feriados-Colombia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incalendar.com/es/Calendario-2021-Feriados-Colombia" TargetMode="External"/><Relationship Id="rId2" Type="http://schemas.openxmlformats.org/officeDocument/2006/relationships/hyperlink" Target="https://www.wincalendar.com/es/Creador-De-Calendario" TargetMode="External"/><Relationship Id="rId1" Type="http://schemas.openxmlformats.org/officeDocument/2006/relationships/hyperlink" Target="https://www.wincalendar.com/calendario/Colombia-2019" TargetMode="External"/><Relationship Id="rId6" Type="http://schemas.openxmlformats.org/officeDocument/2006/relationships/printerSettings" Target="../printerSettings/printerSettings9.bin"/><Relationship Id="rId5" Type="http://schemas.openxmlformats.org/officeDocument/2006/relationships/hyperlink" Target="https://www.wincalendar.com/calendario/Colombia-2021" TargetMode="External"/><Relationship Id="rId4" Type="http://schemas.openxmlformats.org/officeDocument/2006/relationships/hyperlink" Target="https://www.wincalendar.com/es/Calendario-2021-Feriados-Colombia-Excel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incalendar.com/calendario/Colombia-2019" TargetMode="External"/><Relationship Id="rId2" Type="http://schemas.openxmlformats.org/officeDocument/2006/relationships/hyperlink" Target="https://www.wincalendar.com/es/Creador-De-Calendario" TargetMode="External"/><Relationship Id="rId1" Type="http://schemas.openxmlformats.org/officeDocument/2006/relationships/hyperlink" Target="https://www.wincalendar.com/es/Calendario-PDF" TargetMode="External"/><Relationship Id="rId6" Type="http://schemas.openxmlformats.org/officeDocument/2006/relationships/printerSettings" Target="../printerSettings/printerSettings10.bin"/><Relationship Id="rId5" Type="http://schemas.openxmlformats.org/officeDocument/2006/relationships/hyperlink" Target="https://www.wincalendar.com/es/Calendario-2019-Colombia-Feriados-PDF" TargetMode="External"/><Relationship Id="rId4" Type="http://schemas.openxmlformats.org/officeDocument/2006/relationships/hyperlink" Target="https://www.wincalendar.com/es/Calendario-2019-Feriados-Colombia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incalendar.com/es/Calendario-En-Blanco-2019-Gratis" TargetMode="External"/><Relationship Id="rId2" Type="http://schemas.openxmlformats.org/officeDocument/2006/relationships/hyperlink" Target="https://www.wincalendar.com/es/Creador-De-Calendario" TargetMode="External"/><Relationship Id="rId1" Type="http://schemas.openxmlformats.org/officeDocument/2006/relationships/hyperlink" Target="https://www.wincalendar.com/es/Plantilla-Calendario-Excel" TargetMode="External"/><Relationship Id="rId6" Type="http://schemas.openxmlformats.org/officeDocument/2006/relationships/printerSettings" Target="../printerSettings/printerSettings11.bin"/><Relationship Id="rId5" Type="http://schemas.openxmlformats.org/officeDocument/2006/relationships/hyperlink" Target="https://www.wincalendar.com/es/calendario-de-hoy" TargetMode="External"/><Relationship Id="rId4" Type="http://schemas.openxmlformats.org/officeDocument/2006/relationships/hyperlink" Target="https://www.wincalendar.com/es/Calendario-Word-2019-En-Blanco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3" filterMode="1">
    <tabColor rgb="FF00B050"/>
  </sheetPr>
  <dimension ref="A1:BK170"/>
  <sheetViews>
    <sheetView zoomScaleNormal="100" zoomScaleSheetLayoutView="130" workbookViewId="0">
      <pane xSplit="10" ySplit="5" topLeftCell="K101" activePane="bottomRight" state="frozen"/>
      <selection pane="topRight" activeCell="J1" sqref="J1"/>
      <selection pane="bottomLeft" activeCell="A7" sqref="A7"/>
      <selection pane="bottomRight" activeCell="C26" sqref="C26:C31"/>
    </sheetView>
  </sheetViews>
  <sheetFormatPr baseColWidth="10" defaultRowHeight="15" x14ac:dyDescent="0.25"/>
  <cols>
    <col min="1" max="1" width="4.85546875" style="49" customWidth="1"/>
    <col min="2" max="2" width="13.5703125" style="49" customWidth="1"/>
    <col min="3" max="3" width="14.140625" style="49" customWidth="1"/>
    <col min="4" max="4" width="14.140625" style="253" customWidth="1"/>
    <col min="5" max="5" width="16.28515625" style="49" customWidth="1"/>
    <col min="6" max="6" width="16.5703125" style="49" customWidth="1"/>
    <col min="7" max="7" width="13.85546875" style="49" customWidth="1"/>
    <col min="8" max="8" width="29.28515625" style="254" customWidth="1"/>
    <col min="9" max="9" width="7.28515625" style="49" customWidth="1"/>
    <col min="10" max="10" width="7.140625" style="49" customWidth="1"/>
    <col min="11" max="11" width="13" style="49" hidden="1" customWidth="1"/>
    <col min="12" max="12" width="12.42578125" style="49" bestFit="1" customWidth="1"/>
    <col min="13" max="13" width="13.42578125" style="49" bestFit="1" customWidth="1"/>
    <col min="14" max="63" width="13.7109375" style="49" customWidth="1"/>
    <col min="64" max="16384" width="11.42578125" style="49"/>
  </cols>
  <sheetData>
    <row r="1" spans="1:63" s="46" customFormat="1" ht="18.75" x14ac:dyDescent="0.25">
      <c r="A1" s="56" t="s">
        <v>1</v>
      </c>
      <c r="C1" s="51"/>
      <c r="D1" s="56"/>
      <c r="E1" s="50"/>
      <c r="G1" s="49"/>
      <c r="H1" s="51"/>
      <c r="I1" s="51"/>
      <c r="J1" s="51"/>
      <c r="K1" s="47"/>
      <c r="L1" s="57"/>
      <c r="M1" s="57"/>
      <c r="N1" s="57"/>
      <c r="O1" s="57"/>
      <c r="P1" s="57"/>
      <c r="Q1" s="57"/>
      <c r="R1" s="52"/>
      <c r="S1" s="52"/>
      <c r="T1" s="53"/>
      <c r="U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3"/>
      <c r="AN1" s="52"/>
      <c r="AO1" s="52"/>
      <c r="BE1" s="47"/>
      <c r="BF1" s="54"/>
    </row>
    <row r="2" spans="1:63" s="46" customFormat="1" ht="18.75" x14ac:dyDescent="0.25">
      <c r="A2" s="56" t="s">
        <v>1730</v>
      </c>
      <c r="C2" s="56"/>
      <c r="D2" s="56"/>
      <c r="E2" s="55"/>
      <c r="F2" s="251"/>
      <c r="G2" s="83"/>
      <c r="H2" s="56"/>
      <c r="I2" s="56"/>
      <c r="J2" s="56"/>
      <c r="K2" s="51"/>
      <c r="L2" s="449" t="s">
        <v>1849</v>
      </c>
      <c r="M2" s="450"/>
      <c r="N2" s="450"/>
      <c r="O2" s="450"/>
      <c r="P2" s="450"/>
      <c r="Q2" s="450"/>
      <c r="R2" s="450"/>
      <c r="S2" s="451"/>
      <c r="T2" s="57"/>
      <c r="U2" s="57"/>
      <c r="V2" s="57"/>
      <c r="W2" s="49"/>
      <c r="X2" s="104" t="s">
        <v>2</v>
      </c>
      <c r="Y2" s="67"/>
      <c r="Z2" s="67"/>
      <c r="AA2" s="57"/>
      <c r="AB2" s="58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</row>
    <row r="3" spans="1:63" s="46" customFormat="1" x14ac:dyDescent="0.25">
      <c r="A3" s="56" t="s">
        <v>0</v>
      </c>
      <c r="C3" s="93"/>
      <c r="D3" s="93"/>
      <c r="E3" s="92"/>
      <c r="F3" s="93"/>
      <c r="G3" s="94"/>
      <c r="H3" s="95"/>
      <c r="I3" s="261"/>
      <c r="J3" s="119"/>
      <c r="K3" s="290" t="str">
        <f>IF(HERRAMIENTA!M3="","",HERRAMIENTA!M3)</f>
        <v/>
      </c>
      <c r="L3" s="295" t="str">
        <f>IF(HERRAMIENTA!N3="","",HERRAMIENTA!N3)</f>
        <v/>
      </c>
      <c r="M3" s="204">
        <f>IF(HERRAMIENTA!O3="","",HERRAMIENTA!O3)</f>
        <v>44571</v>
      </c>
      <c r="N3" s="204" t="str">
        <f>IF(HERRAMIENTA!P3="","",HERRAMIENTA!P3)</f>
        <v/>
      </c>
      <c r="O3" s="204" t="str">
        <f>IF(HERRAMIENTA!Q3="","",HERRAMIENTA!Q3)</f>
        <v/>
      </c>
      <c r="P3" s="204" t="str">
        <f>IF(HERRAMIENTA!R3="","",HERRAMIENTA!R3)</f>
        <v/>
      </c>
      <c r="Q3" s="204" t="str">
        <f>IF(HERRAMIENTA!S3="","",HERRAMIENTA!S3)</f>
        <v/>
      </c>
      <c r="R3" s="204" t="str">
        <f>IF(HERRAMIENTA!T3="","",HERRAMIENTA!T3)</f>
        <v/>
      </c>
      <c r="S3" s="296" t="str">
        <f>IF(HERRAMIENTA!U3="","",HERRAMIENTA!U3)</f>
        <v/>
      </c>
      <c r="T3" s="204" t="str">
        <f>IF(HERRAMIENTA!V3="","",HERRAMIENTA!V3)</f>
        <v/>
      </c>
      <c r="U3" s="204" t="str">
        <f>IF(HERRAMIENTA!W3="","",HERRAMIENTA!W3)</f>
        <v/>
      </c>
      <c r="V3" s="204" t="str">
        <f>IF(HERRAMIENTA!X3="","",HERRAMIENTA!X3)</f>
        <v/>
      </c>
      <c r="W3" s="204">
        <f>IF(HERRAMIENTA!Y3="","",HERRAMIENTA!Y3)</f>
        <v>44641</v>
      </c>
      <c r="X3" s="204" t="str">
        <f>IF(HERRAMIENTA!Z3="","",HERRAMIENTA!Z3)</f>
        <v/>
      </c>
      <c r="Y3" s="204" t="str">
        <f>IF(HERRAMIENTA!AA3="","",HERRAMIENTA!AA3)</f>
        <v/>
      </c>
      <c r="Z3" s="204">
        <f>IF(HERRAMIENTA!AB3="","",HERRAMIENTA!AB3)</f>
        <v>44665</v>
      </c>
      <c r="AA3" s="204" t="str">
        <f>IF(HERRAMIENTA!AC3="","",HERRAMIENTA!AC3)</f>
        <v/>
      </c>
      <c r="AB3" s="204" t="str">
        <f>IF(HERRAMIENTA!AD3="","",HERRAMIENTA!AD3)</f>
        <v/>
      </c>
      <c r="AC3" s="204" t="str">
        <f>IF(HERRAMIENTA!AE3="","",HERRAMIENTA!AE3)</f>
        <v/>
      </c>
      <c r="AD3" s="204" t="str">
        <f>IF(HERRAMIENTA!AF3="","",HERRAMIENTA!AF3)</f>
        <v/>
      </c>
      <c r="AE3" s="204" t="str">
        <f>IF(HERRAMIENTA!AG3="","",HERRAMIENTA!AG3)</f>
        <v/>
      </c>
      <c r="AF3" s="204" t="str">
        <f>IF(HERRAMIENTA!AH3="","",HERRAMIENTA!AH3)</f>
        <v/>
      </c>
      <c r="AG3" s="204">
        <f>IF(HERRAMIENTA!AI3="","",HERRAMIENTA!AI3)</f>
        <v>44711</v>
      </c>
      <c r="AH3" s="204" t="str">
        <f>IF(HERRAMIENTA!AJ3="","",HERRAMIENTA!AJ3)</f>
        <v/>
      </c>
      <c r="AI3" s="204" t="str">
        <f>IF(HERRAMIENTA!AK3="","",HERRAMIENTA!AK3)</f>
        <v/>
      </c>
      <c r="AJ3" s="204">
        <f>IF(HERRAMIENTA!AL3="","",HERRAMIENTA!AL3)</f>
        <v>44732</v>
      </c>
      <c r="AK3" s="204">
        <f>IF(HERRAMIENTA!AM3="","",HERRAMIENTA!AM3)</f>
        <v>44739</v>
      </c>
      <c r="AL3" s="204">
        <f>IF(HERRAMIENTA!AN3="","",HERRAMIENTA!AN3)</f>
        <v>44746</v>
      </c>
      <c r="AM3" s="204" t="str">
        <f>IF(HERRAMIENTA!AO3="","",HERRAMIENTA!AO3)</f>
        <v/>
      </c>
      <c r="AN3" s="204">
        <f>IF(HERRAMIENTA!AP3="","",HERRAMIENTA!AP3)</f>
        <v>44762</v>
      </c>
      <c r="AO3" s="204" t="str">
        <f>IF(HERRAMIENTA!AQ3="","",HERRAMIENTA!AQ3)</f>
        <v/>
      </c>
      <c r="AP3" s="204" t="str">
        <f>IF(HERRAMIENTA!AR3="","",HERRAMIENTA!AR3)</f>
        <v/>
      </c>
      <c r="AQ3" s="204" t="str">
        <f>IF(HERRAMIENTA!AS3="","",HERRAMIENTA!AS3)</f>
        <v/>
      </c>
      <c r="AR3" s="204">
        <f>IF(HERRAMIENTA!AT3="","",HERRAMIENTA!AT3)</f>
        <v>44788</v>
      </c>
      <c r="AS3" s="204" t="str">
        <f>IF(HERRAMIENTA!AU3="","",HERRAMIENTA!AU3)</f>
        <v/>
      </c>
      <c r="AT3" s="204" t="str">
        <f>IF(HERRAMIENTA!AV3="","",HERRAMIENTA!AV3)</f>
        <v/>
      </c>
      <c r="AU3" s="204" t="str">
        <f>IF(HERRAMIENTA!AW3="","",HERRAMIENTA!AW3)</f>
        <v/>
      </c>
      <c r="AV3" s="204" t="str">
        <f>IF(HERRAMIENTA!AX3="","",HERRAMIENTA!AX3)</f>
        <v/>
      </c>
      <c r="AW3" s="204" t="str">
        <f>IF(HERRAMIENTA!AY3="","",HERRAMIENTA!AY3)</f>
        <v/>
      </c>
      <c r="AX3" s="204" t="str">
        <f>IF(HERRAMIENTA!AZ3="","",HERRAMIENTA!AZ3)</f>
        <v/>
      </c>
      <c r="AY3" s="204" t="str">
        <f>IF(HERRAMIENTA!BA3="","",HERRAMIENTA!BA3)</f>
        <v/>
      </c>
      <c r="AZ3" s="204" t="str">
        <f>IF(HERRAMIENTA!BB3="","",HERRAMIENTA!BB3)</f>
        <v/>
      </c>
      <c r="BA3" s="204">
        <f>IF(HERRAMIENTA!BC3="","",HERRAMIENTA!BC3)</f>
        <v>44851</v>
      </c>
      <c r="BB3" s="204" t="str">
        <f>IF(HERRAMIENTA!BD3="","",HERRAMIENTA!BD3)</f>
        <v/>
      </c>
      <c r="BC3" s="204" t="str">
        <f>IF(HERRAMIENTA!BE3="","",HERRAMIENTA!BE3)</f>
        <v/>
      </c>
      <c r="BD3" s="204">
        <f>IF(HERRAMIENTA!BF3="","",HERRAMIENTA!BF3)</f>
        <v>44872</v>
      </c>
      <c r="BE3" s="204">
        <f>IF(HERRAMIENTA!BG3="","",HERRAMIENTA!BG3)</f>
        <v>44879</v>
      </c>
      <c r="BF3" s="204" t="str">
        <f>IF(HERRAMIENTA!BH3="","",HERRAMIENTA!BH3)</f>
        <v/>
      </c>
      <c r="BG3" s="204" t="str">
        <f>IF(HERRAMIENTA!BI3="","",HERRAMIENTA!BI3)</f>
        <v/>
      </c>
      <c r="BH3" s="204">
        <f>IF(HERRAMIENTA!BJ3="","",HERRAMIENTA!BJ3)</f>
        <v>44903</v>
      </c>
      <c r="BI3" s="204" t="str">
        <f>IF(HERRAMIENTA!BK3="","",HERRAMIENTA!BK3)</f>
        <v/>
      </c>
      <c r="BJ3" s="204" t="str">
        <f>IF(HERRAMIENTA!BL3="","",HERRAMIENTA!BL3)</f>
        <v/>
      </c>
      <c r="BK3" s="204" t="str">
        <f>IF(HERRAMIENTA!BM3="","",HERRAMIENTA!BM3)</f>
        <v/>
      </c>
    </row>
    <row r="4" spans="1:63" s="77" customFormat="1" ht="15.75" customHeight="1" thickBot="1" x14ac:dyDescent="0.3">
      <c r="A4" s="89" t="s">
        <v>1784</v>
      </c>
      <c r="B4" s="90"/>
      <c r="E4" s="277">
        <f>HERRAMIENTA!G2</f>
        <v>2022</v>
      </c>
      <c r="F4" s="277"/>
      <c r="G4" s="98"/>
      <c r="H4" s="97"/>
      <c r="I4" s="452" t="s">
        <v>1792</v>
      </c>
      <c r="J4" s="452" t="s">
        <v>1630</v>
      </c>
      <c r="K4" s="291" t="str">
        <f>HERRAMIENTA!M4</f>
        <v>Semana 0</v>
      </c>
      <c r="L4" s="297" t="str">
        <f>HERRAMIENTA!N4</f>
        <v>Semana 1</v>
      </c>
      <c r="M4" s="207" t="str">
        <f>HERRAMIENTA!O4</f>
        <v>Semana 2</v>
      </c>
      <c r="N4" s="207" t="str">
        <f>HERRAMIENTA!P4</f>
        <v>Semana 3</v>
      </c>
      <c r="O4" s="207" t="str">
        <f>HERRAMIENTA!Q4</f>
        <v>Semana 4</v>
      </c>
      <c r="P4" s="207" t="str">
        <f>HERRAMIENTA!R4</f>
        <v>Semana 5</v>
      </c>
      <c r="Q4" s="207" t="str">
        <f>HERRAMIENTA!S4</f>
        <v>Semana 6</v>
      </c>
      <c r="R4" s="207" t="str">
        <f>HERRAMIENTA!T4</f>
        <v>Semana 7</v>
      </c>
      <c r="S4" s="298" t="str">
        <f>HERRAMIENTA!U4</f>
        <v>Semana 8</v>
      </c>
      <c r="T4" s="293" t="str">
        <f>HERRAMIENTA!V4</f>
        <v>Semana 9</v>
      </c>
      <c r="U4" s="207" t="str">
        <f>HERRAMIENTA!W4</f>
        <v>Semana 10</v>
      </c>
      <c r="V4" s="207" t="str">
        <f>HERRAMIENTA!X4</f>
        <v>Semana 11</v>
      </c>
      <c r="W4" s="207" t="str">
        <f>HERRAMIENTA!Y4</f>
        <v>Semana 12</v>
      </c>
      <c r="X4" s="207" t="str">
        <f>HERRAMIENTA!Z4</f>
        <v>Semana 13</v>
      </c>
      <c r="Y4" s="207" t="str">
        <f>HERRAMIENTA!AA4</f>
        <v>Semana 14</v>
      </c>
      <c r="Z4" s="207" t="str">
        <f>HERRAMIENTA!AB4</f>
        <v>Semana 15</v>
      </c>
      <c r="AA4" s="207" t="str">
        <f>HERRAMIENTA!AC4</f>
        <v>Semana 16</v>
      </c>
      <c r="AB4" s="207" t="str">
        <f>HERRAMIENTA!AD4</f>
        <v>Semana 17</v>
      </c>
      <c r="AC4" s="207" t="str">
        <f>HERRAMIENTA!AE4</f>
        <v>Semana 18</v>
      </c>
      <c r="AD4" s="207" t="str">
        <f>HERRAMIENTA!AF4</f>
        <v>Semana 19</v>
      </c>
      <c r="AE4" s="207" t="str">
        <f>HERRAMIENTA!AG4</f>
        <v>Semana 20</v>
      </c>
      <c r="AF4" s="207" t="str">
        <f>HERRAMIENTA!AH4</f>
        <v>Semana 21</v>
      </c>
      <c r="AG4" s="207" t="str">
        <f>HERRAMIENTA!AI4</f>
        <v>Semana 22</v>
      </c>
      <c r="AH4" s="207" t="str">
        <f>HERRAMIENTA!AJ4</f>
        <v>Semana 23</v>
      </c>
      <c r="AI4" s="207" t="str">
        <f>HERRAMIENTA!AK4</f>
        <v>Semana 24</v>
      </c>
      <c r="AJ4" s="207" t="str">
        <f>HERRAMIENTA!AL4</f>
        <v>Semana 25</v>
      </c>
      <c r="AK4" s="207" t="str">
        <f>HERRAMIENTA!AM4</f>
        <v>Semana 26</v>
      </c>
      <c r="AL4" s="207" t="str">
        <f>HERRAMIENTA!AN4</f>
        <v>Semana 27</v>
      </c>
      <c r="AM4" s="207" t="str">
        <f>HERRAMIENTA!AO4</f>
        <v>Semana 28</v>
      </c>
      <c r="AN4" s="207" t="str">
        <f>HERRAMIENTA!AP4</f>
        <v>Semana 29</v>
      </c>
      <c r="AO4" s="207" t="str">
        <f>HERRAMIENTA!AQ4</f>
        <v>Semana 30</v>
      </c>
      <c r="AP4" s="207" t="str">
        <f>HERRAMIENTA!AR4</f>
        <v>Semana 31</v>
      </c>
      <c r="AQ4" s="207" t="str">
        <f>HERRAMIENTA!AS4</f>
        <v>Semana 32</v>
      </c>
      <c r="AR4" s="207" t="str">
        <f>HERRAMIENTA!AT4</f>
        <v>Semana 33</v>
      </c>
      <c r="AS4" s="207" t="str">
        <f>HERRAMIENTA!AU4</f>
        <v>Semana 34</v>
      </c>
      <c r="AT4" s="207" t="str">
        <f>HERRAMIENTA!AV4</f>
        <v>Semana 35</v>
      </c>
      <c r="AU4" s="207" t="str">
        <f>HERRAMIENTA!AW4</f>
        <v>Semana 36</v>
      </c>
      <c r="AV4" s="207" t="str">
        <f>HERRAMIENTA!AX4</f>
        <v>Semana 37</v>
      </c>
      <c r="AW4" s="207" t="str">
        <f>HERRAMIENTA!AY4</f>
        <v>Semana 38</v>
      </c>
      <c r="AX4" s="207" t="str">
        <f>HERRAMIENTA!AZ4</f>
        <v>Semana 39</v>
      </c>
      <c r="AY4" s="207" t="str">
        <f>HERRAMIENTA!BA4</f>
        <v>Semana 40</v>
      </c>
      <c r="AZ4" s="207" t="str">
        <f>HERRAMIENTA!BB4</f>
        <v>Semana 41</v>
      </c>
      <c r="BA4" s="207" t="str">
        <f>HERRAMIENTA!BC4</f>
        <v>Semana 42</v>
      </c>
      <c r="BB4" s="207" t="str">
        <f>HERRAMIENTA!BD4</f>
        <v>Semana 43</v>
      </c>
      <c r="BC4" s="207" t="str">
        <f>HERRAMIENTA!BE4</f>
        <v>Semana 44</v>
      </c>
      <c r="BD4" s="207" t="str">
        <f>HERRAMIENTA!BF4</f>
        <v>Semana 45</v>
      </c>
      <c r="BE4" s="207" t="str">
        <f>HERRAMIENTA!BG4</f>
        <v>Semana 46</v>
      </c>
      <c r="BF4" s="207" t="str">
        <f>HERRAMIENTA!BH4</f>
        <v>Semana 47</v>
      </c>
      <c r="BG4" s="207" t="str">
        <f>HERRAMIENTA!BI4</f>
        <v>Semana 48</v>
      </c>
      <c r="BH4" s="207" t="str">
        <f>HERRAMIENTA!BJ4</f>
        <v>Semana 49</v>
      </c>
      <c r="BI4" s="207" t="str">
        <f>HERRAMIENTA!BK4</f>
        <v>Semana 50</v>
      </c>
      <c r="BJ4" s="207" t="str">
        <f>HERRAMIENTA!BL4</f>
        <v>Semana 51</v>
      </c>
      <c r="BK4" s="207" t="str">
        <f>HERRAMIENTA!BM4</f>
        <v>Semana 52</v>
      </c>
    </row>
    <row r="5" spans="1:63" s="46" customFormat="1" ht="15.75" thickBot="1" x14ac:dyDescent="0.3">
      <c r="A5" s="317" t="s">
        <v>1631</v>
      </c>
      <c r="B5" s="318" t="s">
        <v>1785</v>
      </c>
      <c r="C5" s="319" t="s">
        <v>1789</v>
      </c>
      <c r="D5" s="329" t="s">
        <v>1638</v>
      </c>
      <c r="E5" s="340" t="s">
        <v>1601</v>
      </c>
      <c r="F5" s="310" t="s">
        <v>1602</v>
      </c>
      <c r="G5" s="311" t="s">
        <v>3</v>
      </c>
      <c r="H5" s="312" t="s">
        <v>4</v>
      </c>
      <c r="I5" s="453"/>
      <c r="J5" s="453"/>
      <c r="K5" s="341" t="str">
        <f>HERRAMIENTA!M5</f>
        <v>dic 27 - 31</v>
      </c>
      <c r="L5" s="314" t="str">
        <f>HERRAMIENTA!N5</f>
        <v>ene 03 - 07</v>
      </c>
      <c r="M5" s="109" t="str">
        <f>HERRAMIENTA!O5</f>
        <v>ene 10 - 14</v>
      </c>
      <c r="N5" s="109" t="str">
        <f>HERRAMIENTA!P5</f>
        <v>ene 17 - 21</v>
      </c>
      <c r="O5" s="109" t="str">
        <f>HERRAMIENTA!Q5</f>
        <v>ene 24 - 28</v>
      </c>
      <c r="P5" s="109" t="str">
        <f>HERRAMIENTA!R5</f>
        <v>ene 31 - 04</v>
      </c>
      <c r="Q5" s="109" t="str">
        <f>HERRAMIENTA!S5</f>
        <v>feb 07 - 11</v>
      </c>
      <c r="R5" s="109" t="str">
        <f>HERRAMIENTA!T5</f>
        <v>feb 14 - 18</v>
      </c>
      <c r="S5" s="315" t="str">
        <f>HERRAMIENTA!U5</f>
        <v>feb 21 - 25</v>
      </c>
      <c r="T5" s="316" t="str">
        <f>HERRAMIENTA!V5</f>
        <v>feb 28 - 04</v>
      </c>
      <c r="U5" s="109" t="str">
        <f>HERRAMIENTA!W5</f>
        <v>mar 07 - 11</v>
      </c>
      <c r="V5" s="109" t="str">
        <f>HERRAMIENTA!X5</f>
        <v>mar 14 - 18</v>
      </c>
      <c r="W5" s="109" t="str">
        <f>HERRAMIENTA!Y5</f>
        <v>mar 21 - 25</v>
      </c>
      <c r="X5" s="109" t="str">
        <f>HERRAMIENTA!Z5</f>
        <v>mar 28 - 01</v>
      </c>
      <c r="Y5" s="109" t="str">
        <f>HERRAMIENTA!AA5</f>
        <v>abr 04 - 08</v>
      </c>
      <c r="Z5" s="109" t="str">
        <f>HERRAMIENTA!AB5</f>
        <v>abr 11 - 15</v>
      </c>
      <c r="AA5" s="109" t="str">
        <f>HERRAMIENTA!AC5</f>
        <v>abr 18 - 22</v>
      </c>
      <c r="AB5" s="109" t="str">
        <f>HERRAMIENTA!AD5</f>
        <v>abr 25 - 29</v>
      </c>
      <c r="AC5" s="109" t="str">
        <f>HERRAMIENTA!AE5</f>
        <v>may 02 - 06</v>
      </c>
      <c r="AD5" s="109" t="str">
        <f>HERRAMIENTA!AF5</f>
        <v>may 09 - 13</v>
      </c>
      <c r="AE5" s="109" t="str">
        <f>HERRAMIENTA!AG5</f>
        <v>may 16 - 20</v>
      </c>
      <c r="AF5" s="109" t="str">
        <f>HERRAMIENTA!AH5</f>
        <v>may 23 - 27</v>
      </c>
      <c r="AG5" s="109" t="str">
        <f>HERRAMIENTA!AI5</f>
        <v>may 30 - 03</v>
      </c>
      <c r="AH5" s="109" t="str">
        <f>HERRAMIENTA!AJ5</f>
        <v>jun 06 - 10</v>
      </c>
      <c r="AI5" s="109" t="str">
        <f>HERRAMIENTA!AK5</f>
        <v>jun 13 - 17</v>
      </c>
      <c r="AJ5" s="109" t="str">
        <f>HERRAMIENTA!AL5</f>
        <v>jun 20 - 24</v>
      </c>
      <c r="AK5" s="109" t="str">
        <f>HERRAMIENTA!AM5</f>
        <v>jun 27 - 01</v>
      </c>
      <c r="AL5" s="109" t="str">
        <f>HERRAMIENTA!AN5</f>
        <v>jul 04 - 08</v>
      </c>
      <c r="AM5" s="109" t="str">
        <f>HERRAMIENTA!AO5</f>
        <v>jul 11 - 15</v>
      </c>
      <c r="AN5" s="109" t="str">
        <f>HERRAMIENTA!AP5</f>
        <v>jul 18 - 22</v>
      </c>
      <c r="AO5" s="109" t="str">
        <f>HERRAMIENTA!AQ5</f>
        <v>jul 25 - 29</v>
      </c>
      <c r="AP5" s="109" t="str">
        <f>HERRAMIENTA!AR5</f>
        <v>ago 01 - 05</v>
      </c>
      <c r="AQ5" s="109" t="str">
        <f>HERRAMIENTA!AS5</f>
        <v>ago 08 - 12</v>
      </c>
      <c r="AR5" s="109" t="str">
        <f>HERRAMIENTA!AT5</f>
        <v>ago 15 - 19</v>
      </c>
      <c r="AS5" s="109" t="str">
        <f>HERRAMIENTA!AU5</f>
        <v>ago 22 - 26</v>
      </c>
      <c r="AT5" s="109" t="str">
        <f>HERRAMIENTA!AV5</f>
        <v>ago 29 - 02</v>
      </c>
      <c r="AU5" s="109" t="str">
        <f>HERRAMIENTA!AW5</f>
        <v>sep 05 - 09</v>
      </c>
      <c r="AV5" s="109" t="str">
        <f>HERRAMIENTA!AX5</f>
        <v>sep 12 - 16</v>
      </c>
      <c r="AW5" s="109" t="str">
        <f>HERRAMIENTA!AY5</f>
        <v>sep 19 - 23</v>
      </c>
      <c r="AX5" s="109" t="str">
        <f>HERRAMIENTA!AZ5</f>
        <v>sep 26 - 30</v>
      </c>
      <c r="AY5" s="109" t="str">
        <f>HERRAMIENTA!BA5</f>
        <v>oct 03 - 07</v>
      </c>
      <c r="AZ5" s="109" t="str">
        <f>HERRAMIENTA!BB5</f>
        <v>oct 10 - 14</v>
      </c>
      <c r="BA5" s="109" t="str">
        <f>HERRAMIENTA!BC5</f>
        <v>oct 17 - 21</v>
      </c>
      <c r="BB5" s="109" t="str">
        <f>HERRAMIENTA!BD5</f>
        <v>oct 24 - 28</v>
      </c>
      <c r="BC5" s="109" t="str">
        <f>HERRAMIENTA!BE5</f>
        <v>oct 31 - 04</v>
      </c>
      <c r="BD5" s="109" t="str">
        <f>HERRAMIENTA!BF5</f>
        <v>nov 07 - 11</v>
      </c>
      <c r="BE5" s="109" t="str">
        <f>HERRAMIENTA!BG5</f>
        <v>nov 14 - 18</v>
      </c>
      <c r="BF5" s="109" t="str">
        <f>HERRAMIENTA!BH5</f>
        <v>nov 21 - 25</v>
      </c>
      <c r="BG5" s="109" t="str">
        <f>HERRAMIENTA!BI5</f>
        <v>nov 28 - 02</v>
      </c>
      <c r="BH5" s="109" t="str">
        <f>HERRAMIENTA!BJ5</f>
        <v>dic 05 - 09</v>
      </c>
      <c r="BI5" s="109" t="str">
        <f>HERRAMIENTA!BK5</f>
        <v>dic 12 - 16</v>
      </c>
      <c r="BJ5" s="109" t="str">
        <f>HERRAMIENTA!BL5</f>
        <v>dic 19 - 23</v>
      </c>
      <c r="BK5" s="109" t="str">
        <f>HERRAMIENTA!BM5</f>
        <v>dic 26 - 30</v>
      </c>
    </row>
    <row r="6" spans="1:63" s="102" customFormat="1" ht="26.25" customHeight="1" x14ac:dyDescent="0.25">
      <c r="A6" s="342">
        <v>1</v>
      </c>
      <c r="B6" s="454" t="s">
        <v>1279</v>
      </c>
      <c r="C6" s="454" t="s">
        <v>1580</v>
      </c>
      <c r="D6" s="457" t="s">
        <v>8</v>
      </c>
      <c r="E6" s="343" t="s">
        <v>372</v>
      </c>
      <c r="F6" s="343" t="s">
        <v>7</v>
      </c>
      <c r="G6" s="344" t="str">
        <f>IF(ISNA(VLOOKUP(F6,Tmunic!$C$2:$D$1160,2,FALSE)),"",VLOOKUP(F6,Tmunic!$C$2:$D$1160,2,FALSE))</f>
        <v>DS ATLANTICO</v>
      </c>
      <c r="H6" s="344" t="str">
        <f>IF(ISNA(VLOOKUP($F6,'Cronograma Manual'!$F$6:$BN$171,H$152+1,0)),"",(VLOOKUP($F6,'Cronograma Manual'!$F$6:$BN$171,H$152+1,0)))</f>
        <v>Carrera 23 N° 53D - 56 Barrio Andes</v>
      </c>
      <c r="I6" s="347">
        <f>IF(ISNA(VLOOKUP($F6,'Cronograma Manual'!$F$6:$BN$171,I$152+1,0)),"",(VLOOKUP($F6,'Cronograma Manual'!$F$6:$BN$171,I$152+1,0)))</f>
        <v>1</v>
      </c>
      <c r="J6" s="348">
        <f>IF(ISNA(VLOOKUP($F6,'Cronograma Manual'!$F$6:$BN$171,J$152+1,0)),"",(VLOOKUP($F6,'Cronograma Manual'!$F$6:$BN$171,J$152+1,0)))</f>
        <v>51</v>
      </c>
      <c r="K6" s="349" t="str">
        <f>IF(ISNA(VLOOKUP($F6,'Cronograma Manual'!$F$6:$BN$171,K$152+1,0)),"",(VLOOKUP($F6,'Cronograma Manual'!$F$6:$BN$171,K$152+1,0)))</f>
        <v/>
      </c>
      <c r="L6" s="349">
        <f>IF(ISNA(VLOOKUP($F6,'Cronograma Manual'!$F$6:$BN$171,L$152+1,0)),"",(VLOOKUP($F6,'Cronograma Manual'!$F$6:$BN$171,L$152+1,0)))</f>
        <v>44566</v>
      </c>
      <c r="M6" s="349">
        <f>IF(ISNA(VLOOKUP($F6,'Cronograma Manual'!$F$6:$BN$171,M$152+1,0)),"",(VLOOKUP($F6,'Cronograma Manual'!$F$6:$BN$171,M$152+1,0)))</f>
        <v>44573</v>
      </c>
      <c r="N6" s="349">
        <f>IF(ISNA(VLOOKUP($F6,'Cronograma Manual'!$F$6:$BN$171,N$152+1,0)),"",(VLOOKUP($F6,'Cronograma Manual'!$F$6:$BN$171,N$152+1,0)))</f>
        <v>44580</v>
      </c>
      <c r="O6" s="349">
        <f>IF(ISNA(VLOOKUP($F6,'Cronograma Manual'!$F$6:$BN$171,O$152+1,0)),"",(VLOOKUP($F6,'Cronograma Manual'!$F$6:$BN$171,O$152+1,0)))</f>
        <v>44587</v>
      </c>
      <c r="P6" s="350">
        <f>IF(ISNA(VLOOKUP($F6,'Cronograma Manual'!$F$6:$BN$171,P$152+1,0)),"",(VLOOKUP($F6,'Cronograma Manual'!$F$6:$BN$171,P$152+1,0)))</f>
        <v>44594</v>
      </c>
      <c r="Q6" s="350">
        <f>IF(ISNA(VLOOKUP($F6,'Cronograma Manual'!$F$6:$BN$171,Q$152+1,0)),"",(VLOOKUP($F6,'Cronograma Manual'!$F$6:$BN$171,Q$152+1,0)))</f>
        <v>44601</v>
      </c>
      <c r="R6" s="350">
        <f>IF(ISNA(VLOOKUP($F6,'Cronograma Manual'!$F$6:$BN$171,R$152+1,0)),"",(VLOOKUP($F6,'Cronograma Manual'!$F$6:$BN$171,R$152+1,0)))</f>
        <v>44608</v>
      </c>
      <c r="S6" s="350">
        <f>IF(ISNA(VLOOKUP($F6,'Cronograma Manual'!$F$6:$BN$171,S$152+1,0)),"",(VLOOKUP($F6,'Cronograma Manual'!$F$6:$BN$171,S$152+1,0)))</f>
        <v>44615</v>
      </c>
      <c r="T6" s="349">
        <f>IF(ISNA(VLOOKUP($F6,'Cronograma Manual'!$F$6:$BN$171,T$152+1,0)),"",(VLOOKUP($F6,'Cronograma Manual'!$F$6:$BN$171,T$152+1,0)))</f>
        <v>44622</v>
      </c>
      <c r="U6" s="349">
        <f>IF(ISNA(VLOOKUP($F6,'Cronograma Manual'!$F$6:$BN$171,U$152+1,0)),"",(VLOOKUP($F6,'Cronograma Manual'!$F$6:$BN$171,U$152+1,0)))</f>
        <v>44629</v>
      </c>
      <c r="V6" s="349">
        <f>IF(ISNA(VLOOKUP($F6,'Cronograma Manual'!$F$6:$BN$171,V$152+1,0)),"",(VLOOKUP($F6,'Cronograma Manual'!$F$6:$BN$171,V$152+1,0)))</f>
        <v>44636</v>
      </c>
      <c r="W6" s="349">
        <f>IF(ISNA(VLOOKUP($F6,'Cronograma Manual'!$F$6:$BN$171,W$152+1,0)),"",(VLOOKUP($F6,'Cronograma Manual'!$F$6:$BN$171,W$152+1,0)))</f>
        <v>44643</v>
      </c>
      <c r="X6" s="349">
        <f>IF(ISNA(VLOOKUP($F6,'Cronograma Manual'!$F$6:$BN$171,X$152+1,0)),"",(VLOOKUP($F6,'Cronograma Manual'!$F$6:$BN$171,X$152+1,0)))</f>
        <v>44650</v>
      </c>
      <c r="Y6" s="350">
        <f>IF(ISNA(VLOOKUP($F6,'Cronograma Manual'!$F$6:$BN$171,Y$152+1,0)),"",(VLOOKUP($F6,'Cronograma Manual'!$F$6:$BN$171,Y$152+1,0)))</f>
        <v>44657</v>
      </c>
      <c r="Z6" s="350">
        <f>IF(ISNA(VLOOKUP($F6,'Cronograma Manual'!$F$6:$BN$171,Z$152+1,0)),"",(VLOOKUP($F6,'Cronograma Manual'!$F$6:$BN$171,Z$152+1,0)))</f>
        <v>44664</v>
      </c>
      <c r="AA6" s="350">
        <f>IF(ISNA(VLOOKUP($F6,'Cronograma Manual'!$F$6:$BN$171,AA$152+1,0)),"",(VLOOKUP($F6,'Cronograma Manual'!$F$6:$BN$171,AA$152+1,0)))</f>
        <v>44671</v>
      </c>
      <c r="AB6" s="350">
        <f>IF(ISNA(VLOOKUP($F6,'Cronograma Manual'!$F$6:$BN$171,AB$152+1,0)),"",(VLOOKUP($F6,'Cronograma Manual'!$F$6:$BN$171,AB$152+1,0)))</f>
        <v>44678</v>
      </c>
      <c r="AC6" s="349">
        <f>IF(ISNA(VLOOKUP($F6,'Cronograma Manual'!$F$6:$BN$171,AC$152+1,0)),"",(VLOOKUP($F6,'Cronograma Manual'!$F$6:$BN$171,AC$152+1,0)))</f>
        <v>44685</v>
      </c>
      <c r="AD6" s="349">
        <f>IF(ISNA(VLOOKUP($F6,'Cronograma Manual'!$F$6:$BN$171,AD$152+1,0)),"",(VLOOKUP($F6,'Cronograma Manual'!$F$6:$BN$171,AD$152+1,0)))</f>
        <v>44692</v>
      </c>
      <c r="AE6" s="349">
        <f>IF(ISNA(VLOOKUP($F6,'Cronograma Manual'!$F$6:$BN$171,AE$152+1,0)),"",(VLOOKUP($F6,'Cronograma Manual'!$F$6:$BN$171,AE$152+1,0)))</f>
        <v>44699</v>
      </c>
      <c r="AF6" s="349">
        <f>IF(ISNA(VLOOKUP($F6,'Cronograma Manual'!$F$6:$BN$171,AF$152+1,0)),"",(VLOOKUP($F6,'Cronograma Manual'!$F$6:$BN$171,AF$152+1,0)))</f>
        <v>44706</v>
      </c>
      <c r="AG6" s="350">
        <f>IF(ISNA(VLOOKUP($F6,'Cronograma Manual'!$F$6:$BN$171,AG$152+1,0)),"",(VLOOKUP($F6,'Cronograma Manual'!$F$6:$BN$171,AG$152+1,0)))</f>
        <v>44713</v>
      </c>
      <c r="AH6" s="350">
        <f>IF(ISNA(VLOOKUP($F6,'Cronograma Manual'!$F$6:$BN$171,AH$152+1,0)),"",(VLOOKUP($F6,'Cronograma Manual'!$F$6:$BN$171,AH$152+1,0)))</f>
        <v>44720</v>
      </c>
      <c r="AI6" s="350">
        <f>IF(ISNA(VLOOKUP($F6,'Cronograma Manual'!$F$6:$BN$171,AI$152+1,0)),"",(VLOOKUP($F6,'Cronograma Manual'!$F$6:$BN$171,AI$152+1,0)))</f>
        <v>44727</v>
      </c>
      <c r="AJ6" s="350">
        <f>IF(ISNA(VLOOKUP($F6,'Cronograma Manual'!$F$6:$BN$171,AJ$152+1,0)),"",(VLOOKUP($F6,'Cronograma Manual'!$F$6:$BN$171,AJ$152+1,0)))</f>
        <v>44734</v>
      </c>
      <c r="AK6" s="350">
        <f>IF(ISNA(VLOOKUP($F6,'Cronograma Manual'!$F$6:$BN$171,AK$152+1,0)),"",(VLOOKUP($F6,'Cronograma Manual'!$F$6:$BN$171,AK$152+1,0)))</f>
        <v>44741</v>
      </c>
      <c r="AL6" s="349">
        <f>IF(ISNA(VLOOKUP($F6,'Cronograma Manual'!$F$6:$BN$171,AL$152+1,0)),"",(VLOOKUP($F6,'Cronograma Manual'!$F$6:$BN$171,AL$152+1,0)))</f>
        <v>44748</v>
      </c>
      <c r="AM6" s="349">
        <f>IF(ISNA(VLOOKUP($F6,'Cronograma Manual'!$F$6:$BN$171,AM$152+1,0)),"",(VLOOKUP($F6,'Cronograma Manual'!$F$6:$BN$171,AM$152+1,0)))</f>
        <v>44755</v>
      </c>
      <c r="AN6" s="349" t="str">
        <f>IF(ISNA(VLOOKUP($F6,'Cronograma Manual'!$F$6:$BN$171,AN$152+1,0)),"",(VLOOKUP($F6,'Cronograma Manual'!$F$6:$BN$171,AN$152+1,0)))</f>
        <v/>
      </c>
      <c r="AO6" s="349">
        <f>IF(ISNA(VLOOKUP($F6,'Cronograma Manual'!$F$6:$BN$171,AO$152+1,0)),"",(VLOOKUP($F6,'Cronograma Manual'!$F$6:$BN$171,AO$152+1,0)))</f>
        <v>44769</v>
      </c>
      <c r="AP6" s="350">
        <f>IF(ISNA(VLOOKUP($F6,'Cronograma Manual'!$F$6:$BN$171,AP$152+1,0)),"",(VLOOKUP($F6,'Cronograma Manual'!$F$6:$BN$171,AP$152+1,0)))</f>
        <v>44776</v>
      </c>
      <c r="AQ6" s="350">
        <f>IF(ISNA(VLOOKUP($F6,'Cronograma Manual'!$F$6:$BN$171,AQ$152+1,0)),"",(VLOOKUP($F6,'Cronograma Manual'!$F$6:$BN$171,AQ$152+1,0)))</f>
        <v>44783</v>
      </c>
      <c r="AR6" s="350">
        <f>IF(ISNA(VLOOKUP($F6,'Cronograma Manual'!$F$6:$BN$171,AR$152+1,0)),"",(VLOOKUP($F6,'Cronograma Manual'!$F$6:$BN$171,AR$152+1,0)))</f>
        <v>44790</v>
      </c>
      <c r="AS6" s="350">
        <f>IF(ISNA(VLOOKUP($F6,'Cronograma Manual'!$F$6:$BN$171,AS$152+1,0)),"",(VLOOKUP($F6,'Cronograma Manual'!$F$6:$BN$171,AS$152+1,0)))</f>
        <v>44797</v>
      </c>
      <c r="AT6" s="349">
        <f>IF(ISNA(VLOOKUP($F6,'Cronograma Manual'!$F$6:$BN$171,AT$152+1,0)),"",(VLOOKUP($F6,'Cronograma Manual'!$F$6:$BN$171,AT$152+1,0)))</f>
        <v>44804</v>
      </c>
      <c r="AU6" s="349">
        <f>IF(ISNA(VLOOKUP($F6,'Cronograma Manual'!$F$6:$BN$171,AU$152+1,0)),"",(VLOOKUP($F6,'Cronograma Manual'!$F$6:$BN$171,AU$152+1,0)))</f>
        <v>44811</v>
      </c>
      <c r="AV6" s="349">
        <f>IF(ISNA(VLOOKUP($F6,'Cronograma Manual'!$F$6:$BN$171,AV$152+1,0)),"",(VLOOKUP($F6,'Cronograma Manual'!$F$6:$BN$171,AV$152+1,0)))</f>
        <v>44818</v>
      </c>
      <c r="AW6" s="349">
        <f>IF(ISNA(VLOOKUP($F6,'Cronograma Manual'!$F$6:$BN$171,AW$152+1,0)),"",(VLOOKUP($F6,'Cronograma Manual'!$F$6:$BN$171,AW$152+1,0)))</f>
        <v>44825</v>
      </c>
      <c r="AX6" s="349">
        <f>IF(ISNA(VLOOKUP($F6,'Cronograma Manual'!$F$6:$BN$171,AX$152+1,0)),"",(VLOOKUP($F6,'Cronograma Manual'!$F$6:$BN$171,AX$152+1,0)))</f>
        <v>44832</v>
      </c>
      <c r="AY6" s="350">
        <f>IF(ISNA(VLOOKUP($F6,'Cronograma Manual'!$F$6:$BN$171,AY$152+1,0)),"",(VLOOKUP($F6,'Cronograma Manual'!$F$6:$BN$171,AY$152+1,0)))</f>
        <v>44839</v>
      </c>
      <c r="AZ6" s="350">
        <f>IF(ISNA(VLOOKUP($F6,'Cronograma Manual'!$F$6:$BN$171,AZ$152+1,0)),"",(VLOOKUP($F6,'Cronograma Manual'!$F$6:$BN$171,AZ$152+1,0)))</f>
        <v>44846</v>
      </c>
      <c r="BA6" s="350">
        <f>IF(ISNA(VLOOKUP($F6,'Cronograma Manual'!$F$6:$BN$171,BA$152+1,0)),"",(VLOOKUP($F6,'Cronograma Manual'!$F$6:$BN$171,BA$152+1,0)))</f>
        <v>44853</v>
      </c>
      <c r="BB6" s="350">
        <f>IF(ISNA(VLOOKUP($F6,'Cronograma Manual'!$F$6:$BN$171,BB$152+1,0)),"",(VLOOKUP($F6,'Cronograma Manual'!$F$6:$BN$171,BB$152+1,0)))</f>
        <v>44860</v>
      </c>
      <c r="BC6" s="349">
        <f>IF(ISNA(VLOOKUP($F6,'Cronograma Manual'!$F$6:$BN$171,BC$152+1,0)),"",(VLOOKUP($F6,'Cronograma Manual'!$F$6:$BN$171,BC$152+1,0)))</f>
        <v>44867</v>
      </c>
      <c r="BD6" s="349">
        <f>IF(ISNA(VLOOKUP($F6,'Cronograma Manual'!$F$6:$BN$171,BD$152+1,0)),"",(VLOOKUP($F6,'Cronograma Manual'!$F$6:$BN$171,BD$152+1,0)))</f>
        <v>44874</v>
      </c>
      <c r="BE6" s="349">
        <f>IF(ISNA(VLOOKUP($F6,'Cronograma Manual'!$F$6:$BN$171,BE$152+1,0)),"",(VLOOKUP($F6,'Cronograma Manual'!$F$6:$BN$171,BE$152+1,0)))</f>
        <v>44881</v>
      </c>
      <c r="BF6" s="349">
        <f>IF(ISNA(VLOOKUP($F6,'Cronograma Manual'!$F$6:$BN$171,BF$152+1,0)),"",(VLOOKUP($F6,'Cronograma Manual'!$F$6:$BN$171,BF$152+1,0)))</f>
        <v>44888</v>
      </c>
      <c r="BG6" s="350">
        <f>IF(ISNA(VLOOKUP($F6,'Cronograma Manual'!$F$6:$BN$171,BG$152+1,0)),"",(VLOOKUP($F6,'Cronograma Manual'!$F$6:$BN$171,BG$152+1,0)))</f>
        <v>44895</v>
      </c>
      <c r="BH6" s="350">
        <f>IF(ISNA(VLOOKUP($F6,'Cronograma Manual'!$F$6:$BN$171,BH$152+1,0)),"",(VLOOKUP($F6,'Cronograma Manual'!$F$6:$BN$171,BH$152+1,0)))</f>
        <v>44902</v>
      </c>
      <c r="BI6" s="350">
        <f>IF(ISNA(VLOOKUP($F6,'Cronograma Manual'!$F$6:$BN$171,BI$152+1,0)),"",(VLOOKUP($F6,'Cronograma Manual'!$F$6:$BN$171,BI$152+1,0)))</f>
        <v>44909</v>
      </c>
      <c r="BJ6" s="350">
        <f>IF(ISNA(VLOOKUP($F6,'Cronograma Manual'!$F$6:$BN$171,BJ$152+1,0)),"",(VLOOKUP($F6,'Cronograma Manual'!$F$6:$BN$171,BJ$152+1,0)))</f>
        <v>44916</v>
      </c>
      <c r="BK6" s="351">
        <f>IF(ISNA(VLOOKUP($F6,'Cronograma Manual'!$F$6:$BN$171,BK$152+1,0)),"",(VLOOKUP($F6,'Cronograma Manual'!$F$6:$BN$171,BK$152+1,0)))</f>
        <v>44923</v>
      </c>
    </row>
    <row r="7" spans="1:63" s="102" customFormat="1" ht="26.25" customHeight="1" x14ac:dyDescent="0.25">
      <c r="A7" s="352">
        <v>2</v>
      </c>
      <c r="B7" s="455"/>
      <c r="C7" s="455"/>
      <c r="D7" s="458"/>
      <c r="E7" s="337" t="s">
        <v>395</v>
      </c>
      <c r="F7" s="337" t="s">
        <v>6</v>
      </c>
      <c r="G7" s="184" t="str">
        <f>IF(ISNA(VLOOKUP(F7,Tmunic!$C$2:$D$1160,2,FALSE)),"",VLOOKUP(F7,Tmunic!$C$2:$D$1160,2,FALSE))</f>
        <v>DS BOLIVAR</v>
      </c>
      <c r="H7" s="184" t="str">
        <f>IF(ISNA(VLOOKUP($F7,'Cronograma Manual'!$F$6:$BN$171,H$152+1,0)),"",(VLOOKUP($F7,'Cronograma Manual'!$F$6:$BN$171,H$152+1,0)))</f>
        <v>Calle 29 No 50-100 Barrio Zaragocilla Hospital Universitario del Caribe</v>
      </c>
      <c r="I7" s="197">
        <f>IF(ISNA(VLOOKUP($F7,'Cronograma Manual'!$F$6:$BN$171,I$152+1,0)),"",(VLOOKUP($F7,'Cronograma Manual'!$F$6:$BN$171,I$152+1,0)))</f>
        <v>1</v>
      </c>
      <c r="J7" s="202">
        <f>IF(ISNA(VLOOKUP($F7,'Cronograma Manual'!$F$6:$BN$171,J$152+1,0)),"",(VLOOKUP($F7,'Cronograma Manual'!$F$6:$BN$171,J$152+1,0)))</f>
        <v>51</v>
      </c>
      <c r="K7" s="107" t="str">
        <f>IF(ISNA(VLOOKUP($F7,'Cronograma Manual'!$F$6:$BN$171,K$152+1,0)),"",(VLOOKUP($F7,'Cronograma Manual'!$F$6:$BN$171,K$152+1,0)))</f>
        <v/>
      </c>
      <c r="L7" s="107" t="str">
        <f>IF(ISNA(VLOOKUP($F7,'Cronograma Manual'!$F$6:$BN$171,L$152+1,0)),"",(VLOOKUP($F7,'Cronograma Manual'!$F$6:$BN$171,L$152+1,0)))</f>
        <v/>
      </c>
      <c r="M7" s="107">
        <f>IF(ISNA(VLOOKUP($F7,'Cronograma Manual'!$F$6:$BN$171,M$152+1,0)),"",(VLOOKUP($F7,'Cronograma Manual'!$F$6:$BN$171,M$152+1,0)))</f>
        <v>44572</v>
      </c>
      <c r="N7" s="107">
        <f>IF(ISNA(VLOOKUP($F7,'Cronograma Manual'!$F$6:$BN$171,N$152+1,0)),"",(VLOOKUP($F7,'Cronograma Manual'!$F$6:$BN$171,N$152+1,0)))</f>
        <v>44579</v>
      </c>
      <c r="O7" s="107">
        <f>IF(ISNA(VLOOKUP($F7,'Cronograma Manual'!$F$6:$BN$171,O$152+1,0)),"",(VLOOKUP($F7,'Cronograma Manual'!$F$6:$BN$171,O$152+1,0)))</f>
        <v>44586</v>
      </c>
      <c r="P7" s="108">
        <f>IF(ISNA(VLOOKUP($F7,'Cronograma Manual'!$F$6:$BN$171,P$152+1,0)),"",(VLOOKUP($F7,'Cronograma Manual'!$F$6:$BN$171,P$152+1,0)))</f>
        <v>44593</v>
      </c>
      <c r="Q7" s="108">
        <f>IF(ISNA(VLOOKUP($F7,'Cronograma Manual'!$F$6:$BN$171,Q$152+1,0)),"",(VLOOKUP($F7,'Cronograma Manual'!$F$6:$BN$171,Q$152+1,0)))</f>
        <v>44600</v>
      </c>
      <c r="R7" s="108">
        <f>IF(ISNA(VLOOKUP($F7,'Cronograma Manual'!$F$6:$BN$171,R$152+1,0)),"",(VLOOKUP($F7,'Cronograma Manual'!$F$6:$BN$171,R$152+1,0)))</f>
        <v>44607</v>
      </c>
      <c r="S7" s="108">
        <f>IF(ISNA(VLOOKUP($F7,'Cronograma Manual'!$F$6:$BN$171,S$152+1,0)),"",(VLOOKUP($F7,'Cronograma Manual'!$F$6:$BN$171,S$152+1,0)))</f>
        <v>44614</v>
      </c>
      <c r="T7" s="107">
        <f>IF(ISNA(VLOOKUP($F7,'Cronograma Manual'!$F$6:$BN$171,T$152+1,0)),"",(VLOOKUP($F7,'Cronograma Manual'!$F$6:$BN$171,T$152+1,0)))</f>
        <v>44621</v>
      </c>
      <c r="U7" s="107">
        <f>IF(ISNA(VLOOKUP($F7,'Cronograma Manual'!$F$6:$BN$171,U$152+1,0)),"",(VLOOKUP($F7,'Cronograma Manual'!$F$6:$BN$171,U$152+1,0)))</f>
        <v>44628</v>
      </c>
      <c r="V7" s="107">
        <f>IF(ISNA(VLOOKUP($F7,'Cronograma Manual'!$F$6:$BN$171,V$152+1,0)),"",(VLOOKUP($F7,'Cronograma Manual'!$F$6:$BN$171,V$152+1,0)))</f>
        <v>44635</v>
      </c>
      <c r="W7" s="107">
        <f>IF(ISNA(VLOOKUP($F7,'Cronograma Manual'!$F$6:$BN$171,W$152+1,0)),"",(VLOOKUP($F7,'Cronograma Manual'!$F$6:$BN$171,W$152+1,0)))</f>
        <v>44642</v>
      </c>
      <c r="X7" s="107">
        <f>IF(ISNA(VLOOKUP($F7,'Cronograma Manual'!$F$6:$BN$171,X$152+1,0)),"",(VLOOKUP($F7,'Cronograma Manual'!$F$6:$BN$171,X$152+1,0)))</f>
        <v>44649</v>
      </c>
      <c r="Y7" s="108">
        <f>IF(ISNA(VLOOKUP($F7,'Cronograma Manual'!$F$6:$BN$171,Y$152+1,0)),"",(VLOOKUP($F7,'Cronograma Manual'!$F$6:$BN$171,Y$152+1,0)))</f>
        <v>44656</v>
      </c>
      <c r="Z7" s="108">
        <f>IF(ISNA(VLOOKUP($F7,'Cronograma Manual'!$F$6:$BN$171,Z$152+1,0)),"",(VLOOKUP($F7,'Cronograma Manual'!$F$6:$BN$171,Z$152+1,0)))</f>
        <v>44663</v>
      </c>
      <c r="AA7" s="108">
        <f>IF(ISNA(VLOOKUP($F7,'Cronograma Manual'!$F$6:$BN$171,AA$152+1,0)),"",(VLOOKUP($F7,'Cronograma Manual'!$F$6:$BN$171,AA$152+1,0)))</f>
        <v>44670</v>
      </c>
      <c r="AB7" s="108">
        <f>IF(ISNA(VLOOKUP($F7,'Cronograma Manual'!$F$6:$BN$171,AB$152+1,0)),"",(VLOOKUP($F7,'Cronograma Manual'!$F$6:$BN$171,AB$152+1,0)))</f>
        <v>44677</v>
      </c>
      <c r="AC7" s="107">
        <f>IF(ISNA(VLOOKUP($F7,'Cronograma Manual'!$F$6:$BN$171,AC$152+1,0)),"",(VLOOKUP($F7,'Cronograma Manual'!$F$6:$BN$171,AC$152+1,0)))</f>
        <v>44684</v>
      </c>
      <c r="AD7" s="107">
        <f>IF(ISNA(VLOOKUP($F7,'Cronograma Manual'!$F$6:$BN$171,AD$152+1,0)),"",(VLOOKUP($F7,'Cronograma Manual'!$F$6:$BN$171,AD$152+1,0)))</f>
        <v>44691</v>
      </c>
      <c r="AE7" s="107">
        <f>IF(ISNA(VLOOKUP($F7,'Cronograma Manual'!$F$6:$BN$171,AE$152+1,0)),"",(VLOOKUP($F7,'Cronograma Manual'!$F$6:$BN$171,AE$152+1,0)))</f>
        <v>44698</v>
      </c>
      <c r="AF7" s="107">
        <f>IF(ISNA(VLOOKUP($F7,'Cronograma Manual'!$F$6:$BN$171,AF$152+1,0)),"",(VLOOKUP($F7,'Cronograma Manual'!$F$6:$BN$171,AF$152+1,0)))</f>
        <v>44705</v>
      </c>
      <c r="AG7" s="108">
        <f>IF(ISNA(VLOOKUP($F7,'Cronograma Manual'!$F$6:$BN$171,AG$152+1,0)),"",(VLOOKUP($F7,'Cronograma Manual'!$F$6:$BN$171,AG$152+1,0)))</f>
        <v>44712</v>
      </c>
      <c r="AH7" s="108">
        <f>IF(ISNA(VLOOKUP($F7,'Cronograma Manual'!$F$6:$BN$171,AH$152+1,0)),"",(VLOOKUP($F7,'Cronograma Manual'!$F$6:$BN$171,AH$152+1,0)))</f>
        <v>44719</v>
      </c>
      <c r="AI7" s="108">
        <f>IF(ISNA(VLOOKUP($F7,'Cronograma Manual'!$F$6:$BN$171,AI$152+1,0)),"",(VLOOKUP($F7,'Cronograma Manual'!$F$6:$BN$171,AI$152+1,0)))</f>
        <v>44726</v>
      </c>
      <c r="AJ7" s="108">
        <f>IF(ISNA(VLOOKUP($F7,'Cronograma Manual'!$F$6:$BN$171,AJ$152+1,0)),"",(VLOOKUP($F7,'Cronograma Manual'!$F$6:$BN$171,AJ$152+1,0)))</f>
        <v>44733</v>
      </c>
      <c r="AK7" s="108">
        <f>IF(ISNA(VLOOKUP($F7,'Cronograma Manual'!$F$6:$BN$171,AK$152+1,0)),"",(VLOOKUP($F7,'Cronograma Manual'!$F$6:$BN$171,AK$152+1,0)))</f>
        <v>44740</v>
      </c>
      <c r="AL7" s="107">
        <f>IF(ISNA(VLOOKUP($F7,'Cronograma Manual'!$F$6:$BN$171,AL$152+1,0)),"",(VLOOKUP($F7,'Cronograma Manual'!$F$6:$BN$171,AL$152+1,0)))</f>
        <v>44747</v>
      </c>
      <c r="AM7" s="107">
        <f>IF(ISNA(VLOOKUP($F7,'Cronograma Manual'!$F$6:$BN$171,AM$152+1,0)),"",(VLOOKUP($F7,'Cronograma Manual'!$F$6:$BN$171,AM$152+1,0)))</f>
        <v>44754</v>
      </c>
      <c r="AN7" s="107">
        <f>IF(ISNA(VLOOKUP($F7,'Cronograma Manual'!$F$6:$BN$171,AN$152+1,0)),"",(VLOOKUP($F7,'Cronograma Manual'!$F$6:$BN$171,AN$152+1,0)))</f>
        <v>44761</v>
      </c>
      <c r="AO7" s="107">
        <f>IF(ISNA(VLOOKUP($F7,'Cronograma Manual'!$F$6:$BN$171,AO$152+1,0)),"",(VLOOKUP($F7,'Cronograma Manual'!$F$6:$BN$171,AO$152+1,0)))</f>
        <v>44768</v>
      </c>
      <c r="AP7" s="108">
        <f>IF(ISNA(VLOOKUP($F7,'Cronograma Manual'!$F$6:$BN$171,AP$152+1,0)),"",(VLOOKUP($F7,'Cronograma Manual'!$F$6:$BN$171,AP$152+1,0)))</f>
        <v>44775</v>
      </c>
      <c r="AQ7" s="108">
        <f>IF(ISNA(VLOOKUP($F7,'Cronograma Manual'!$F$6:$BN$171,AQ$152+1,0)),"",(VLOOKUP($F7,'Cronograma Manual'!$F$6:$BN$171,AQ$152+1,0)))</f>
        <v>44782</v>
      </c>
      <c r="AR7" s="108">
        <f>IF(ISNA(VLOOKUP($F7,'Cronograma Manual'!$F$6:$BN$171,AR$152+1,0)),"",(VLOOKUP($F7,'Cronograma Manual'!$F$6:$BN$171,AR$152+1,0)))</f>
        <v>44789</v>
      </c>
      <c r="AS7" s="108">
        <f>IF(ISNA(VLOOKUP($F7,'Cronograma Manual'!$F$6:$BN$171,AS$152+1,0)),"",(VLOOKUP($F7,'Cronograma Manual'!$F$6:$BN$171,AS$152+1,0)))</f>
        <v>44796</v>
      </c>
      <c r="AT7" s="107">
        <f>IF(ISNA(VLOOKUP($F7,'Cronograma Manual'!$F$6:$BN$171,AT$152+1,0)),"",(VLOOKUP($F7,'Cronograma Manual'!$F$6:$BN$171,AT$152+1,0)))</f>
        <v>44803</v>
      </c>
      <c r="AU7" s="107">
        <f>IF(ISNA(VLOOKUP($F7,'Cronograma Manual'!$F$6:$BN$171,AU$152+1,0)),"",(VLOOKUP($F7,'Cronograma Manual'!$F$6:$BN$171,AU$152+1,0)))</f>
        <v>44810</v>
      </c>
      <c r="AV7" s="107">
        <f>IF(ISNA(VLOOKUP($F7,'Cronograma Manual'!$F$6:$BN$171,AV$152+1,0)),"",(VLOOKUP($F7,'Cronograma Manual'!$F$6:$BN$171,AV$152+1,0)))</f>
        <v>44817</v>
      </c>
      <c r="AW7" s="107">
        <f>IF(ISNA(VLOOKUP($F7,'Cronograma Manual'!$F$6:$BN$171,AW$152+1,0)),"",(VLOOKUP($F7,'Cronograma Manual'!$F$6:$BN$171,AW$152+1,0)))</f>
        <v>44824</v>
      </c>
      <c r="AX7" s="107">
        <f>IF(ISNA(VLOOKUP($F7,'Cronograma Manual'!$F$6:$BN$171,AX$152+1,0)),"",(VLOOKUP($F7,'Cronograma Manual'!$F$6:$BN$171,AX$152+1,0)))</f>
        <v>44831</v>
      </c>
      <c r="AY7" s="108">
        <f>IF(ISNA(VLOOKUP($F7,'Cronograma Manual'!$F$6:$BN$171,AY$152+1,0)),"",(VLOOKUP($F7,'Cronograma Manual'!$F$6:$BN$171,AY$152+1,0)))</f>
        <v>44838</v>
      </c>
      <c r="AZ7" s="108">
        <f>IF(ISNA(VLOOKUP($F7,'Cronograma Manual'!$F$6:$BN$171,AZ$152+1,0)),"",(VLOOKUP($F7,'Cronograma Manual'!$F$6:$BN$171,AZ$152+1,0)))</f>
        <v>44845</v>
      </c>
      <c r="BA7" s="108">
        <f>IF(ISNA(VLOOKUP($F7,'Cronograma Manual'!$F$6:$BN$171,BA$152+1,0)),"",(VLOOKUP($F7,'Cronograma Manual'!$F$6:$BN$171,BA$152+1,0)))</f>
        <v>44852</v>
      </c>
      <c r="BB7" s="108">
        <f>IF(ISNA(VLOOKUP($F7,'Cronograma Manual'!$F$6:$BN$171,BB$152+1,0)),"",(VLOOKUP($F7,'Cronograma Manual'!$F$6:$BN$171,BB$152+1,0)))</f>
        <v>44859</v>
      </c>
      <c r="BC7" s="107">
        <f>IF(ISNA(VLOOKUP($F7,'Cronograma Manual'!$F$6:$BN$171,BC$152+1,0)),"",(VLOOKUP($F7,'Cronograma Manual'!$F$6:$BN$171,BC$152+1,0)))</f>
        <v>44866</v>
      </c>
      <c r="BD7" s="107">
        <f>IF(ISNA(VLOOKUP($F7,'Cronograma Manual'!$F$6:$BN$171,BD$152+1,0)),"",(VLOOKUP($F7,'Cronograma Manual'!$F$6:$BN$171,BD$152+1,0)))</f>
        <v>44873</v>
      </c>
      <c r="BE7" s="107">
        <f>IF(ISNA(VLOOKUP($F7,'Cronograma Manual'!$F$6:$BN$171,BE$152+1,0)),"",(VLOOKUP($F7,'Cronograma Manual'!$F$6:$BN$171,BE$152+1,0)))</f>
        <v>44880</v>
      </c>
      <c r="BF7" s="107">
        <f>IF(ISNA(VLOOKUP($F7,'Cronograma Manual'!$F$6:$BN$171,BF$152+1,0)),"",(VLOOKUP($F7,'Cronograma Manual'!$F$6:$BN$171,BF$152+1,0)))</f>
        <v>44887</v>
      </c>
      <c r="BG7" s="108">
        <f>IF(ISNA(VLOOKUP($F7,'Cronograma Manual'!$F$6:$BN$171,BG$152+1,0)),"",(VLOOKUP($F7,'Cronograma Manual'!$F$6:$BN$171,BG$152+1,0)))</f>
        <v>44894</v>
      </c>
      <c r="BH7" s="108">
        <f>IF(ISNA(VLOOKUP($F7,'Cronograma Manual'!$F$6:$BN$171,BH$152+1,0)),"",(VLOOKUP($F7,'Cronograma Manual'!$F$6:$BN$171,BH$152+1,0)))</f>
        <v>44901</v>
      </c>
      <c r="BI7" s="108">
        <f>IF(ISNA(VLOOKUP($F7,'Cronograma Manual'!$F$6:$BN$171,BI$152+1,0)),"",(VLOOKUP($F7,'Cronograma Manual'!$F$6:$BN$171,BI$152+1,0)))</f>
        <v>44908</v>
      </c>
      <c r="BJ7" s="108">
        <f>IF(ISNA(VLOOKUP($F7,'Cronograma Manual'!$F$6:$BN$171,BJ$152+1,0)),"",(VLOOKUP($F7,'Cronograma Manual'!$F$6:$BN$171,BJ$152+1,0)))</f>
        <v>44915</v>
      </c>
      <c r="BK7" s="353">
        <f>IF(ISNA(VLOOKUP($F7,'Cronograma Manual'!$F$6:$BN$171,BK$152+1,0)),"",(VLOOKUP($F7,'Cronograma Manual'!$F$6:$BN$171,BK$152+1,0)))</f>
        <v>44922</v>
      </c>
    </row>
    <row r="8" spans="1:63" s="102" customFormat="1" ht="26.25" customHeight="1" thickBot="1" x14ac:dyDescent="0.3">
      <c r="A8" s="354">
        <v>3</v>
      </c>
      <c r="B8" s="456"/>
      <c r="C8" s="456"/>
      <c r="D8" s="459"/>
      <c r="E8" s="355" t="s">
        <v>793</v>
      </c>
      <c r="F8" s="355" t="s">
        <v>8</v>
      </c>
      <c r="G8" s="356" t="str">
        <f>IF(ISNA(VLOOKUP(F8,Tmunic!$C$2:$D$1160,2,FALSE)),"",VLOOKUP(F8,Tmunic!$C$2:$D$1160,2,FALSE))</f>
        <v>DS MAGDALENA</v>
      </c>
      <c r="H8" s="356" t="str">
        <f>IF(ISNA(VLOOKUP($F8,'Cronograma Manual'!$F$6:$BN$171,H$152+1,0)),"",(VLOOKUP($F8,'Cronograma Manual'!$F$6:$BN$171,H$152+1,0)))</f>
        <v>Cale 26 A N°9-85</v>
      </c>
      <c r="I8" s="359">
        <f>IF(ISNA(VLOOKUP($F8,'Cronograma Manual'!$F$6:$BN$171,I$152+1,0)),"",(VLOOKUP($F8,'Cronograma Manual'!$F$6:$BN$171,I$152+1,0)))</f>
        <v>3</v>
      </c>
      <c r="J8" s="360">
        <f>IF(ISNA(VLOOKUP($F8,'Cronograma Manual'!$F$6:$BN$171,J$152+1,0)),"",(VLOOKUP($F8,'Cronograma Manual'!$F$6:$BN$171,J$152+1,0)))</f>
        <v>17</v>
      </c>
      <c r="K8" s="361" t="str">
        <f>IF(ISNA(VLOOKUP($F8,'Cronograma Manual'!$F$6:$BN$171,K$152+1,0)),"",(VLOOKUP($F8,'Cronograma Manual'!$F$6:$BN$171,K$152+1,0)))</f>
        <v/>
      </c>
      <c r="L8" s="361" t="str">
        <f>IF(ISNA(VLOOKUP($F8,'Cronograma Manual'!$F$6:$BN$171,L$152+1,0)),"",(VLOOKUP($F8,'Cronograma Manual'!$F$6:$BN$171,L$152+1,0)))</f>
        <v/>
      </c>
      <c r="M8" s="361">
        <f>IF(ISNA(VLOOKUP($F8,'Cronograma Manual'!$F$6:$BN$171,M$152+1,0)),"",(VLOOKUP($F8,'Cronograma Manual'!$F$6:$BN$171,M$152+1,0)))</f>
        <v>44574</v>
      </c>
      <c r="N8" s="361" t="str">
        <f>IF(ISNA(VLOOKUP($F8,'Cronograma Manual'!$F$6:$BN$171,N$152+1,0)),"",(VLOOKUP($F8,'Cronograma Manual'!$F$6:$BN$171,N$152+1,0)))</f>
        <v/>
      </c>
      <c r="O8" s="361" t="str">
        <f>IF(ISNA(VLOOKUP($F8,'Cronograma Manual'!$F$6:$BN$171,O$152+1,0)),"",(VLOOKUP($F8,'Cronograma Manual'!$F$6:$BN$171,O$152+1,0)))</f>
        <v/>
      </c>
      <c r="P8" s="362">
        <f>IF(ISNA(VLOOKUP($F8,'Cronograma Manual'!$F$6:$BN$171,P$152+1,0)),"",(VLOOKUP($F8,'Cronograma Manual'!$F$6:$BN$171,P$152+1,0)))</f>
        <v>44595</v>
      </c>
      <c r="Q8" s="362" t="str">
        <f>IF(ISNA(VLOOKUP($F8,'Cronograma Manual'!$F$6:$BN$171,Q$152+1,0)),"",(VLOOKUP($F8,'Cronograma Manual'!$F$6:$BN$171,Q$152+1,0)))</f>
        <v/>
      </c>
      <c r="R8" s="362" t="str">
        <f>IF(ISNA(VLOOKUP($F8,'Cronograma Manual'!$F$6:$BN$171,R$152+1,0)),"",(VLOOKUP($F8,'Cronograma Manual'!$F$6:$BN$171,R$152+1,0)))</f>
        <v/>
      </c>
      <c r="S8" s="362">
        <f>IF(ISNA(VLOOKUP($F8,'Cronograma Manual'!$F$6:$BN$171,S$152+1,0)),"",(VLOOKUP($F8,'Cronograma Manual'!$F$6:$BN$171,S$152+1,0)))</f>
        <v>44616</v>
      </c>
      <c r="T8" s="361" t="str">
        <f>IF(ISNA(VLOOKUP($F8,'Cronograma Manual'!$F$6:$BN$171,T$152+1,0)),"",(VLOOKUP($F8,'Cronograma Manual'!$F$6:$BN$171,T$152+1,0)))</f>
        <v/>
      </c>
      <c r="U8" s="361" t="str">
        <f>IF(ISNA(VLOOKUP($F8,'Cronograma Manual'!$F$6:$BN$171,U$152+1,0)),"",(VLOOKUP($F8,'Cronograma Manual'!$F$6:$BN$171,U$152+1,0)))</f>
        <v/>
      </c>
      <c r="V8" s="361">
        <f>IF(ISNA(VLOOKUP($F8,'Cronograma Manual'!$F$6:$BN$171,V$152+1,0)),"",(VLOOKUP($F8,'Cronograma Manual'!$F$6:$BN$171,V$152+1,0)))</f>
        <v>44637</v>
      </c>
      <c r="W8" s="361" t="str">
        <f>IF(ISNA(VLOOKUP($F8,'Cronograma Manual'!$F$6:$BN$171,W$152+1,0)),"",(VLOOKUP($F8,'Cronograma Manual'!$F$6:$BN$171,W$152+1,0)))</f>
        <v/>
      </c>
      <c r="X8" s="361" t="str">
        <f>IF(ISNA(VLOOKUP($F8,'Cronograma Manual'!$F$6:$BN$171,X$152+1,0)),"",(VLOOKUP($F8,'Cronograma Manual'!$F$6:$BN$171,X$152+1,0)))</f>
        <v/>
      </c>
      <c r="Y8" s="362">
        <f>IF(ISNA(VLOOKUP($F8,'Cronograma Manual'!$F$6:$BN$171,Y$152+1,0)),"",(VLOOKUP($F8,'Cronograma Manual'!$F$6:$BN$171,Y$152+1,0)))</f>
        <v>44658</v>
      </c>
      <c r="Z8" s="362" t="str">
        <f>IF(ISNA(VLOOKUP($F8,'Cronograma Manual'!$F$6:$BN$171,Z$152+1,0)),"",(VLOOKUP($F8,'Cronograma Manual'!$F$6:$BN$171,Z$152+1,0)))</f>
        <v/>
      </c>
      <c r="AA8" s="362" t="str">
        <f>IF(ISNA(VLOOKUP($F8,'Cronograma Manual'!$F$6:$BN$171,AA$152+1,0)),"",(VLOOKUP($F8,'Cronograma Manual'!$F$6:$BN$171,AA$152+1,0)))</f>
        <v/>
      </c>
      <c r="AB8" s="362">
        <f>IF(ISNA(VLOOKUP($F8,'Cronograma Manual'!$F$6:$BN$171,AB$152+1,0)),"",(VLOOKUP($F8,'Cronograma Manual'!$F$6:$BN$171,AB$152+1,0)))</f>
        <v>44679</v>
      </c>
      <c r="AC8" s="361" t="str">
        <f>IF(ISNA(VLOOKUP($F8,'Cronograma Manual'!$F$6:$BN$171,AC$152+1,0)),"",(VLOOKUP($F8,'Cronograma Manual'!$F$6:$BN$171,AC$152+1,0)))</f>
        <v/>
      </c>
      <c r="AD8" s="361" t="str">
        <f>IF(ISNA(VLOOKUP($F8,'Cronograma Manual'!$F$6:$BN$171,AD$152+1,0)),"",(VLOOKUP($F8,'Cronograma Manual'!$F$6:$BN$171,AD$152+1,0)))</f>
        <v/>
      </c>
      <c r="AE8" s="361">
        <f>IF(ISNA(VLOOKUP($F8,'Cronograma Manual'!$F$6:$BN$171,AE$152+1,0)),"",(VLOOKUP($F8,'Cronograma Manual'!$F$6:$BN$171,AE$152+1,0)))</f>
        <v>44700</v>
      </c>
      <c r="AF8" s="361" t="str">
        <f>IF(ISNA(VLOOKUP($F8,'Cronograma Manual'!$F$6:$BN$171,AF$152+1,0)),"",(VLOOKUP($F8,'Cronograma Manual'!$F$6:$BN$171,AF$152+1,0)))</f>
        <v/>
      </c>
      <c r="AG8" s="362" t="str">
        <f>IF(ISNA(VLOOKUP($F8,'Cronograma Manual'!$F$6:$BN$171,AG$152+1,0)),"",(VLOOKUP($F8,'Cronograma Manual'!$F$6:$BN$171,AG$152+1,0)))</f>
        <v/>
      </c>
      <c r="AH8" s="362">
        <f>IF(ISNA(VLOOKUP($F8,'Cronograma Manual'!$F$6:$BN$171,AH$152+1,0)),"",(VLOOKUP($F8,'Cronograma Manual'!$F$6:$BN$171,AH$152+1,0)))</f>
        <v>44721</v>
      </c>
      <c r="AI8" s="362" t="str">
        <f>IF(ISNA(VLOOKUP($F8,'Cronograma Manual'!$F$6:$BN$171,AI$152+1,0)),"",(VLOOKUP($F8,'Cronograma Manual'!$F$6:$BN$171,AI$152+1,0)))</f>
        <v/>
      </c>
      <c r="AJ8" s="362" t="str">
        <f>IF(ISNA(VLOOKUP($F8,'Cronograma Manual'!$F$6:$BN$171,AJ$152+1,0)),"",(VLOOKUP($F8,'Cronograma Manual'!$F$6:$BN$171,AJ$152+1,0)))</f>
        <v/>
      </c>
      <c r="AK8" s="362">
        <f>IF(ISNA(VLOOKUP($F8,'Cronograma Manual'!$F$6:$BN$171,AK$152+1,0)),"",(VLOOKUP($F8,'Cronograma Manual'!$F$6:$BN$171,AK$152+1,0)))</f>
        <v>44742</v>
      </c>
      <c r="AL8" s="361" t="str">
        <f>IF(ISNA(VLOOKUP($F8,'Cronograma Manual'!$F$6:$BN$171,AL$152+1,0)),"",(VLOOKUP($F8,'Cronograma Manual'!$F$6:$BN$171,AL$152+1,0)))</f>
        <v/>
      </c>
      <c r="AM8" s="361" t="str">
        <f>IF(ISNA(VLOOKUP($F8,'Cronograma Manual'!$F$6:$BN$171,AM$152+1,0)),"",(VLOOKUP($F8,'Cronograma Manual'!$F$6:$BN$171,AM$152+1,0)))</f>
        <v/>
      </c>
      <c r="AN8" s="361">
        <f>IF(ISNA(VLOOKUP($F8,'Cronograma Manual'!$F$6:$BN$171,AN$152+1,0)),"",(VLOOKUP($F8,'Cronograma Manual'!$F$6:$BN$171,AN$152+1,0)))</f>
        <v>44763</v>
      </c>
      <c r="AO8" s="361" t="str">
        <f>IF(ISNA(VLOOKUP($F8,'Cronograma Manual'!$F$6:$BN$171,AO$152+1,0)),"",(VLOOKUP($F8,'Cronograma Manual'!$F$6:$BN$171,AO$152+1,0)))</f>
        <v/>
      </c>
      <c r="AP8" s="362" t="str">
        <f>IF(ISNA(VLOOKUP($F8,'Cronograma Manual'!$F$6:$BN$171,AP$152+1,0)),"",(VLOOKUP($F8,'Cronograma Manual'!$F$6:$BN$171,AP$152+1,0)))</f>
        <v/>
      </c>
      <c r="AQ8" s="362">
        <f>IF(ISNA(VLOOKUP($F8,'Cronograma Manual'!$F$6:$BN$171,AQ$152+1,0)),"",(VLOOKUP($F8,'Cronograma Manual'!$F$6:$BN$171,AQ$152+1,0)))</f>
        <v>44784</v>
      </c>
      <c r="AR8" s="362" t="str">
        <f>IF(ISNA(VLOOKUP($F8,'Cronograma Manual'!$F$6:$BN$171,AR$152+1,0)),"",(VLOOKUP($F8,'Cronograma Manual'!$F$6:$BN$171,AR$152+1,0)))</f>
        <v/>
      </c>
      <c r="AS8" s="362" t="str">
        <f>IF(ISNA(VLOOKUP($F8,'Cronograma Manual'!$F$6:$BN$171,AS$152+1,0)),"",(VLOOKUP($F8,'Cronograma Manual'!$F$6:$BN$171,AS$152+1,0)))</f>
        <v/>
      </c>
      <c r="AT8" s="361">
        <f>IF(ISNA(VLOOKUP($F8,'Cronograma Manual'!$F$6:$BN$171,AT$152+1,0)),"",(VLOOKUP($F8,'Cronograma Manual'!$F$6:$BN$171,AT$152+1,0)))</f>
        <v>44805</v>
      </c>
      <c r="AU8" s="361" t="str">
        <f>IF(ISNA(VLOOKUP($F8,'Cronograma Manual'!$F$6:$BN$171,AU$152+1,0)),"",(VLOOKUP($F8,'Cronograma Manual'!$F$6:$BN$171,AU$152+1,0)))</f>
        <v/>
      </c>
      <c r="AV8" s="361" t="str">
        <f>IF(ISNA(VLOOKUP($F8,'Cronograma Manual'!$F$6:$BN$171,AV$152+1,0)),"",(VLOOKUP($F8,'Cronograma Manual'!$F$6:$BN$171,AV$152+1,0)))</f>
        <v/>
      </c>
      <c r="AW8" s="361">
        <f>IF(ISNA(VLOOKUP($F8,'Cronograma Manual'!$F$6:$BN$171,AW$152+1,0)),"",(VLOOKUP($F8,'Cronograma Manual'!$F$6:$BN$171,AW$152+1,0)))</f>
        <v>44826</v>
      </c>
      <c r="AX8" s="361" t="str">
        <f>IF(ISNA(VLOOKUP($F8,'Cronograma Manual'!$F$6:$BN$171,AX$152+1,0)),"",(VLOOKUP($F8,'Cronograma Manual'!$F$6:$BN$171,AX$152+1,0)))</f>
        <v/>
      </c>
      <c r="AY8" s="362" t="str">
        <f>IF(ISNA(VLOOKUP($F8,'Cronograma Manual'!$F$6:$BN$171,AY$152+1,0)),"",(VLOOKUP($F8,'Cronograma Manual'!$F$6:$BN$171,AY$152+1,0)))</f>
        <v/>
      </c>
      <c r="AZ8" s="362">
        <f>IF(ISNA(VLOOKUP($F8,'Cronograma Manual'!$F$6:$BN$171,AZ$152+1,0)),"",(VLOOKUP($F8,'Cronograma Manual'!$F$6:$BN$171,AZ$152+1,0)))</f>
        <v>44847</v>
      </c>
      <c r="BA8" s="362" t="str">
        <f>IF(ISNA(VLOOKUP($F8,'Cronograma Manual'!$F$6:$BN$171,BA$152+1,0)),"",(VLOOKUP($F8,'Cronograma Manual'!$F$6:$BN$171,BA$152+1,0)))</f>
        <v/>
      </c>
      <c r="BB8" s="362" t="str">
        <f>IF(ISNA(VLOOKUP($F8,'Cronograma Manual'!$F$6:$BN$171,BB$152+1,0)),"",(VLOOKUP($F8,'Cronograma Manual'!$F$6:$BN$171,BB$152+1,0)))</f>
        <v/>
      </c>
      <c r="BC8" s="361">
        <f>IF(ISNA(VLOOKUP($F8,'Cronograma Manual'!$F$6:$BN$171,BC$152+1,0)),"",(VLOOKUP($F8,'Cronograma Manual'!$F$6:$BN$171,BC$152+1,0)))</f>
        <v>44868</v>
      </c>
      <c r="BD8" s="361" t="str">
        <f>IF(ISNA(VLOOKUP($F8,'Cronograma Manual'!$F$6:$BN$171,BD$152+1,0)),"",(VLOOKUP($F8,'Cronograma Manual'!$F$6:$BN$171,BD$152+1,0)))</f>
        <v/>
      </c>
      <c r="BE8" s="361" t="str">
        <f>IF(ISNA(VLOOKUP($F8,'Cronograma Manual'!$F$6:$BN$171,BE$152+1,0)),"",(VLOOKUP($F8,'Cronograma Manual'!$F$6:$BN$171,BE$152+1,0)))</f>
        <v/>
      </c>
      <c r="BF8" s="361">
        <f>IF(ISNA(VLOOKUP($F8,'Cronograma Manual'!$F$6:$BN$171,BF$152+1,0)),"",(VLOOKUP($F8,'Cronograma Manual'!$F$6:$BN$171,BF$152+1,0)))</f>
        <v>44889</v>
      </c>
      <c r="BG8" s="362" t="str">
        <f>IF(ISNA(VLOOKUP($F8,'Cronograma Manual'!$F$6:$BN$171,BG$152+1,0)),"",(VLOOKUP($F8,'Cronograma Manual'!$F$6:$BN$171,BG$152+1,0)))</f>
        <v/>
      </c>
      <c r="BH8" s="362" t="str">
        <f>IF(ISNA(VLOOKUP($F8,'Cronograma Manual'!$F$6:$BN$171,BH$152+1,0)),"",(VLOOKUP($F8,'Cronograma Manual'!$F$6:$BN$171,BH$152+1,0)))</f>
        <v/>
      </c>
      <c r="BI8" s="362">
        <f>IF(ISNA(VLOOKUP($F8,'Cronograma Manual'!$F$6:$BN$171,BI$152+1,0)),"",(VLOOKUP($F8,'Cronograma Manual'!$F$6:$BN$171,BI$152+1,0)))</f>
        <v>44910</v>
      </c>
      <c r="BJ8" s="362" t="str">
        <f>IF(ISNA(VLOOKUP($F8,'Cronograma Manual'!$F$6:$BN$171,BJ$152+1,0)),"",(VLOOKUP($F8,'Cronograma Manual'!$F$6:$BN$171,BJ$152+1,0)))</f>
        <v/>
      </c>
      <c r="BK8" s="363" t="str">
        <f>IF(ISNA(VLOOKUP($F8,'Cronograma Manual'!$F$6:$BN$171,BK$152+1,0)),"",(VLOOKUP($F8,'Cronograma Manual'!$F$6:$BN$171,BK$152+1,0)))</f>
        <v/>
      </c>
    </row>
    <row r="9" spans="1:63" s="102" customFormat="1" ht="26.25" customHeight="1" x14ac:dyDescent="0.25">
      <c r="A9" s="342">
        <v>4</v>
      </c>
      <c r="B9" s="454" t="s">
        <v>1279</v>
      </c>
      <c r="C9" s="454" t="s">
        <v>1584</v>
      </c>
      <c r="D9" s="457" t="s">
        <v>23</v>
      </c>
      <c r="E9" s="343" t="s">
        <v>615</v>
      </c>
      <c r="F9" s="343" t="s">
        <v>23</v>
      </c>
      <c r="G9" s="344" t="str">
        <f>IF(ISNA(VLOOKUP(F9,Tmunic!$C$2:$D$1160,2,FALSE)),"",VLOOKUP(F9,Tmunic!$C$2:$D$1160,2,FALSE))</f>
        <v>DS SUCRE</v>
      </c>
      <c r="H9" s="344" t="str">
        <f>IF(ISNA(VLOOKUP($F9,'Cronograma Manual'!$F$6:$BN$171,H$152+1,0)),"",(VLOOKUP($F9,'Cronograma Manual'!$F$6:$BN$171,H$152+1,0)))</f>
        <v>Calle 38 No 25A - 211 Troncal de Occidente</v>
      </c>
      <c r="I9" s="347">
        <f>IF(ISNA(VLOOKUP($F9,'Cronograma Manual'!$F$6:$BN$171,I$152+1,0)),"",(VLOOKUP($F9,'Cronograma Manual'!$F$6:$BN$171,I$152+1,0)))</f>
        <v>1</v>
      </c>
      <c r="J9" s="348">
        <f>IF(ISNA(VLOOKUP($F9,'Cronograma Manual'!$F$6:$BN$171,J$152+1,0)),"",(VLOOKUP($F9,'Cronograma Manual'!$F$6:$BN$171,J$152+1,0)))</f>
        <v>51</v>
      </c>
      <c r="K9" s="349" t="str">
        <f>IF(ISNA(VLOOKUP($F9,'Cronograma Manual'!$F$6:$BN$171,K$152+1,0)),"",(VLOOKUP($F9,'Cronograma Manual'!$F$6:$BN$171,K$152+1,0)))</f>
        <v/>
      </c>
      <c r="L9" s="349">
        <f>IF(ISNA(VLOOKUP($F9,'Cronograma Manual'!$F$6:$BN$171,L$152+1,0)),"",(VLOOKUP($F9,'Cronograma Manual'!$F$6:$BN$171,L$152+1,0)))</f>
        <v>44566</v>
      </c>
      <c r="M9" s="349">
        <f>IF(ISNA(VLOOKUP($F9,'Cronograma Manual'!$F$6:$BN$171,M$152+1,0)),"",(VLOOKUP($F9,'Cronograma Manual'!$F$6:$BN$171,M$152+1,0)))</f>
        <v>44573</v>
      </c>
      <c r="N9" s="349">
        <f>IF(ISNA(VLOOKUP($F9,'Cronograma Manual'!$F$6:$BN$171,N$152+1,0)),"",(VLOOKUP($F9,'Cronograma Manual'!$F$6:$BN$171,N$152+1,0)))</f>
        <v>44580</v>
      </c>
      <c r="O9" s="349">
        <f>IF(ISNA(VLOOKUP($F9,'Cronograma Manual'!$F$6:$BN$171,O$152+1,0)),"",(VLOOKUP($F9,'Cronograma Manual'!$F$6:$BN$171,O$152+1,0)))</f>
        <v>44587</v>
      </c>
      <c r="P9" s="350">
        <f>IF(ISNA(VLOOKUP($F9,'Cronograma Manual'!$F$6:$BN$171,P$152+1,0)),"",(VLOOKUP($F9,'Cronograma Manual'!$F$6:$BN$171,P$152+1,0)))</f>
        <v>44594</v>
      </c>
      <c r="Q9" s="350">
        <f>IF(ISNA(VLOOKUP($F9,'Cronograma Manual'!$F$6:$BN$171,Q$152+1,0)),"",(VLOOKUP($F9,'Cronograma Manual'!$F$6:$BN$171,Q$152+1,0)))</f>
        <v>44601</v>
      </c>
      <c r="R9" s="350">
        <f>IF(ISNA(VLOOKUP($F9,'Cronograma Manual'!$F$6:$BN$171,R$152+1,0)),"",(VLOOKUP($F9,'Cronograma Manual'!$F$6:$BN$171,R$152+1,0)))</f>
        <v>44608</v>
      </c>
      <c r="S9" s="350">
        <f>IF(ISNA(VLOOKUP($F9,'Cronograma Manual'!$F$6:$BN$171,S$152+1,0)),"",(VLOOKUP($F9,'Cronograma Manual'!$F$6:$BN$171,S$152+1,0)))</f>
        <v>44615</v>
      </c>
      <c r="T9" s="349">
        <f>IF(ISNA(VLOOKUP($F9,'Cronograma Manual'!$F$6:$BN$171,T$152+1,0)),"",(VLOOKUP($F9,'Cronograma Manual'!$F$6:$BN$171,T$152+1,0)))</f>
        <v>44622</v>
      </c>
      <c r="U9" s="349">
        <f>IF(ISNA(VLOOKUP($F9,'Cronograma Manual'!$F$6:$BN$171,U$152+1,0)),"",(VLOOKUP($F9,'Cronograma Manual'!$F$6:$BN$171,U$152+1,0)))</f>
        <v>44629</v>
      </c>
      <c r="V9" s="349">
        <f>IF(ISNA(VLOOKUP($F9,'Cronograma Manual'!$F$6:$BN$171,V$152+1,0)),"",(VLOOKUP($F9,'Cronograma Manual'!$F$6:$BN$171,V$152+1,0)))</f>
        <v>44636</v>
      </c>
      <c r="W9" s="349">
        <f>IF(ISNA(VLOOKUP($F9,'Cronograma Manual'!$F$6:$BN$171,W$152+1,0)),"",(VLOOKUP($F9,'Cronograma Manual'!$F$6:$BN$171,W$152+1,0)))</f>
        <v>44643</v>
      </c>
      <c r="X9" s="349">
        <f>IF(ISNA(VLOOKUP($F9,'Cronograma Manual'!$F$6:$BN$171,X$152+1,0)),"",(VLOOKUP($F9,'Cronograma Manual'!$F$6:$BN$171,X$152+1,0)))</f>
        <v>44650</v>
      </c>
      <c r="Y9" s="350">
        <f>IF(ISNA(VLOOKUP($F9,'Cronograma Manual'!$F$6:$BN$171,Y$152+1,0)),"",(VLOOKUP($F9,'Cronograma Manual'!$F$6:$BN$171,Y$152+1,0)))</f>
        <v>44657</v>
      </c>
      <c r="Z9" s="350">
        <f>IF(ISNA(VLOOKUP($F9,'Cronograma Manual'!$F$6:$BN$171,Z$152+1,0)),"",(VLOOKUP($F9,'Cronograma Manual'!$F$6:$BN$171,Z$152+1,0)))</f>
        <v>44664</v>
      </c>
      <c r="AA9" s="350">
        <f>IF(ISNA(VLOOKUP($F9,'Cronograma Manual'!$F$6:$BN$171,AA$152+1,0)),"",(VLOOKUP($F9,'Cronograma Manual'!$F$6:$BN$171,AA$152+1,0)))</f>
        <v>44671</v>
      </c>
      <c r="AB9" s="350">
        <f>IF(ISNA(VLOOKUP($F9,'Cronograma Manual'!$F$6:$BN$171,AB$152+1,0)),"",(VLOOKUP($F9,'Cronograma Manual'!$F$6:$BN$171,AB$152+1,0)))</f>
        <v>44678</v>
      </c>
      <c r="AC9" s="349">
        <f>IF(ISNA(VLOOKUP($F9,'Cronograma Manual'!$F$6:$BN$171,AC$152+1,0)),"",(VLOOKUP($F9,'Cronograma Manual'!$F$6:$BN$171,AC$152+1,0)))</f>
        <v>44685</v>
      </c>
      <c r="AD9" s="349">
        <f>IF(ISNA(VLOOKUP($F9,'Cronograma Manual'!$F$6:$BN$171,AD$152+1,0)),"",(VLOOKUP($F9,'Cronograma Manual'!$F$6:$BN$171,AD$152+1,0)))</f>
        <v>44692</v>
      </c>
      <c r="AE9" s="349">
        <f>IF(ISNA(VLOOKUP($F9,'Cronograma Manual'!$F$6:$BN$171,AE$152+1,0)),"",(VLOOKUP($F9,'Cronograma Manual'!$F$6:$BN$171,AE$152+1,0)))</f>
        <v>44699</v>
      </c>
      <c r="AF9" s="349">
        <f>IF(ISNA(VLOOKUP($F9,'Cronograma Manual'!$F$6:$BN$171,AF$152+1,0)),"",(VLOOKUP($F9,'Cronograma Manual'!$F$6:$BN$171,AF$152+1,0)))</f>
        <v>44706</v>
      </c>
      <c r="AG9" s="350">
        <f>IF(ISNA(VLOOKUP($F9,'Cronograma Manual'!$F$6:$BN$171,AG$152+1,0)),"",(VLOOKUP($F9,'Cronograma Manual'!$F$6:$BN$171,AG$152+1,0)))</f>
        <v>44713</v>
      </c>
      <c r="AH9" s="350">
        <f>IF(ISNA(VLOOKUP($F9,'Cronograma Manual'!$F$6:$BN$171,AH$152+1,0)),"",(VLOOKUP($F9,'Cronograma Manual'!$F$6:$BN$171,AH$152+1,0)))</f>
        <v>44720</v>
      </c>
      <c r="AI9" s="350">
        <f>IF(ISNA(VLOOKUP($F9,'Cronograma Manual'!$F$6:$BN$171,AI$152+1,0)),"",(VLOOKUP($F9,'Cronograma Manual'!$F$6:$BN$171,AI$152+1,0)))</f>
        <v>44727</v>
      </c>
      <c r="AJ9" s="350">
        <f>IF(ISNA(VLOOKUP($F9,'Cronograma Manual'!$F$6:$BN$171,AJ$152+1,0)),"",(VLOOKUP($F9,'Cronograma Manual'!$F$6:$BN$171,AJ$152+1,0)))</f>
        <v>44734</v>
      </c>
      <c r="AK9" s="350">
        <f>IF(ISNA(VLOOKUP($F9,'Cronograma Manual'!$F$6:$BN$171,AK$152+1,0)),"",(VLOOKUP($F9,'Cronograma Manual'!$F$6:$BN$171,AK$152+1,0)))</f>
        <v>44741</v>
      </c>
      <c r="AL9" s="349">
        <f>IF(ISNA(VLOOKUP($F9,'Cronograma Manual'!$F$6:$BN$171,AL$152+1,0)),"",(VLOOKUP($F9,'Cronograma Manual'!$F$6:$BN$171,AL$152+1,0)))</f>
        <v>44748</v>
      </c>
      <c r="AM9" s="349">
        <f>IF(ISNA(VLOOKUP($F9,'Cronograma Manual'!$F$6:$BN$171,AM$152+1,0)),"",(VLOOKUP($F9,'Cronograma Manual'!$F$6:$BN$171,AM$152+1,0)))</f>
        <v>44755</v>
      </c>
      <c r="AN9" s="349" t="str">
        <f>IF(ISNA(VLOOKUP($F9,'Cronograma Manual'!$F$6:$BN$171,AN$152+1,0)),"",(VLOOKUP($F9,'Cronograma Manual'!$F$6:$BN$171,AN$152+1,0)))</f>
        <v/>
      </c>
      <c r="AO9" s="349">
        <f>IF(ISNA(VLOOKUP($F9,'Cronograma Manual'!$F$6:$BN$171,AO$152+1,0)),"",(VLOOKUP($F9,'Cronograma Manual'!$F$6:$BN$171,AO$152+1,0)))</f>
        <v>44769</v>
      </c>
      <c r="AP9" s="350">
        <f>IF(ISNA(VLOOKUP($F9,'Cronograma Manual'!$F$6:$BN$171,AP$152+1,0)),"",(VLOOKUP($F9,'Cronograma Manual'!$F$6:$BN$171,AP$152+1,0)))</f>
        <v>44776</v>
      </c>
      <c r="AQ9" s="350">
        <f>IF(ISNA(VLOOKUP($F9,'Cronograma Manual'!$F$6:$BN$171,AQ$152+1,0)),"",(VLOOKUP($F9,'Cronograma Manual'!$F$6:$BN$171,AQ$152+1,0)))</f>
        <v>44783</v>
      </c>
      <c r="AR9" s="350">
        <f>IF(ISNA(VLOOKUP($F9,'Cronograma Manual'!$F$6:$BN$171,AR$152+1,0)),"",(VLOOKUP($F9,'Cronograma Manual'!$F$6:$BN$171,AR$152+1,0)))</f>
        <v>44790</v>
      </c>
      <c r="AS9" s="350">
        <f>IF(ISNA(VLOOKUP($F9,'Cronograma Manual'!$F$6:$BN$171,AS$152+1,0)),"",(VLOOKUP($F9,'Cronograma Manual'!$F$6:$BN$171,AS$152+1,0)))</f>
        <v>44797</v>
      </c>
      <c r="AT9" s="349">
        <f>IF(ISNA(VLOOKUP($F9,'Cronograma Manual'!$F$6:$BN$171,AT$152+1,0)),"",(VLOOKUP($F9,'Cronograma Manual'!$F$6:$BN$171,AT$152+1,0)))</f>
        <v>44804</v>
      </c>
      <c r="AU9" s="349">
        <f>IF(ISNA(VLOOKUP($F9,'Cronograma Manual'!$F$6:$BN$171,AU$152+1,0)),"",(VLOOKUP($F9,'Cronograma Manual'!$F$6:$BN$171,AU$152+1,0)))</f>
        <v>44811</v>
      </c>
      <c r="AV9" s="349">
        <f>IF(ISNA(VLOOKUP($F9,'Cronograma Manual'!$F$6:$BN$171,AV$152+1,0)),"",(VLOOKUP($F9,'Cronograma Manual'!$F$6:$BN$171,AV$152+1,0)))</f>
        <v>44818</v>
      </c>
      <c r="AW9" s="349">
        <f>IF(ISNA(VLOOKUP($F9,'Cronograma Manual'!$F$6:$BN$171,AW$152+1,0)),"",(VLOOKUP($F9,'Cronograma Manual'!$F$6:$BN$171,AW$152+1,0)))</f>
        <v>44825</v>
      </c>
      <c r="AX9" s="349">
        <f>IF(ISNA(VLOOKUP($F9,'Cronograma Manual'!$F$6:$BN$171,AX$152+1,0)),"",(VLOOKUP($F9,'Cronograma Manual'!$F$6:$BN$171,AX$152+1,0)))</f>
        <v>44832</v>
      </c>
      <c r="AY9" s="350">
        <f>IF(ISNA(VLOOKUP($F9,'Cronograma Manual'!$F$6:$BN$171,AY$152+1,0)),"",(VLOOKUP($F9,'Cronograma Manual'!$F$6:$BN$171,AY$152+1,0)))</f>
        <v>44839</v>
      </c>
      <c r="AZ9" s="350">
        <f>IF(ISNA(VLOOKUP($F9,'Cronograma Manual'!$F$6:$BN$171,AZ$152+1,0)),"",(VLOOKUP($F9,'Cronograma Manual'!$F$6:$BN$171,AZ$152+1,0)))</f>
        <v>44846</v>
      </c>
      <c r="BA9" s="350">
        <f>IF(ISNA(VLOOKUP($F9,'Cronograma Manual'!$F$6:$BN$171,BA$152+1,0)),"",(VLOOKUP($F9,'Cronograma Manual'!$F$6:$BN$171,BA$152+1,0)))</f>
        <v>44853</v>
      </c>
      <c r="BB9" s="350">
        <f>IF(ISNA(VLOOKUP($F9,'Cronograma Manual'!$F$6:$BN$171,BB$152+1,0)),"",(VLOOKUP($F9,'Cronograma Manual'!$F$6:$BN$171,BB$152+1,0)))</f>
        <v>44860</v>
      </c>
      <c r="BC9" s="349">
        <f>IF(ISNA(VLOOKUP($F9,'Cronograma Manual'!$F$6:$BN$171,BC$152+1,0)),"",(VLOOKUP($F9,'Cronograma Manual'!$F$6:$BN$171,BC$152+1,0)))</f>
        <v>44867</v>
      </c>
      <c r="BD9" s="349">
        <f>IF(ISNA(VLOOKUP($F9,'Cronograma Manual'!$F$6:$BN$171,BD$152+1,0)),"",(VLOOKUP($F9,'Cronograma Manual'!$F$6:$BN$171,BD$152+1,0)))</f>
        <v>44874</v>
      </c>
      <c r="BE9" s="349">
        <f>IF(ISNA(VLOOKUP($F9,'Cronograma Manual'!$F$6:$BN$171,BE$152+1,0)),"",(VLOOKUP($F9,'Cronograma Manual'!$F$6:$BN$171,BE$152+1,0)))</f>
        <v>44881</v>
      </c>
      <c r="BF9" s="349">
        <f>IF(ISNA(VLOOKUP($F9,'Cronograma Manual'!$F$6:$BN$171,BF$152+1,0)),"",(VLOOKUP($F9,'Cronograma Manual'!$F$6:$BN$171,BF$152+1,0)))</f>
        <v>44888</v>
      </c>
      <c r="BG9" s="350">
        <f>IF(ISNA(VLOOKUP($F9,'Cronograma Manual'!$F$6:$BN$171,BG$152+1,0)),"",(VLOOKUP($F9,'Cronograma Manual'!$F$6:$BN$171,BG$152+1,0)))</f>
        <v>44895</v>
      </c>
      <c r="BH9" s="350">
        <f>IF(ISNA(VLOOKUP($F9,'Cronograma Manual'!$F$6:$BN$171,BH$152+1,0)),"",(VLOOKUP($F9,'Cronograma Manual'!$F$6:$BN$171,BH$152+1,0)))</f>
        <v>44902</v>
      </c>
      <c r="BI9" s="350">
        <f>IF(ISNA(VLOOKUP($F9,'Cronograma Manual'!$F$6:$BN$171,BI$152+1,0)),"",(VLOOKUP($F9,'Cronograma Manual'!$F$6:$BN$171,BI$152+1,0)))</f>
        <v>44909</v>
      </c>
      <c r="BJ9" s="350">
        <f>IF(ISNA(VLOOKUP($F9,'Cronograma Manual'!$F$6:$BN$171,BJ$152+1,0)),"",(VLOOKUP($F9,'Cronograma Manual'!$F$6:$BN$171,BJ$152+1,0)))</f>
        <v>44916</v>
      </c>
      <c r="BK9" s="351">
        <f>IF(ISNA(VLOOKUP($F9,'Cronograma Manual'!$F$6:$BN$171,BK$152+1,0)),"",(VLOOKUP($F9,'Cronograma Manual'!$F$6:$BN$171,BK$152+1,0)))</f>
        <v>44923</v>
      </c>
    </row>
    <row r="10" spans="1:63" s="102" customFormat="1" ht="26.25" customHeight="1" x14ac:dyDescent="0.25">
      <c r="A10" s="352">
        <v>5</v>
      </c>
      <c r="B10" s="455"/>
      <c r="C10" s="455"/>
      <c r="D10" s="458"/>
      <c r="E10" s="337" t="s">
        <v>395</v>
      </c>
      <c r="F10" s="337" t="s">
        <v>22</v>
      </c>
      <c r="G10" s="184" t="str">
        <f>IF(ISNA(VLOOKUP(F10,Tmunic!$C$2:$D$1160,2,FALSE)),"",VLOOKUP(F10,Tmunic!$C$2:$D$1160,2,FALSE))</f>
        <v>UB MAGANGUE</v>
      </c>
      <c r="H10" s="184" t="str">
        <f>IF(ISNA(VLOOKUP($F10,'Cronograma Manual'!$F$6:$BN$171,H$152+1,0)),"",(VLOOKUP($F10,'Cronograma Manual'!$F$6:$BN$171,H$152+1,0)))</f>
        <v>Hospital Divina Misericordia Calle 16 C N° 13-146 Barrio San Jose</v>
      </c>
      <c r="I10" s="197">
        <f>IF(ISNA(VLOOKUP($F10,'Cronograma Manual'!$F$6:$BN$171,I$152+1,0)),"",(VLOOKUP($F10,'Cronograma Manual'!$F$6:$BN$171,I$152+1,0)))</f>
        <v>4</v>
      </c>
      <c r="J10" s="202">
        <f>IF(ISNA(VLOOKUP($F10,'Cronograma Manual'!$F$6:$BN$171,J$152+1,0)),"",(VLOOKUP($F10,'Cronograma Manual'!$F$6:$BN$171,J$152+1,0)))</f>
        <v>12</v>
      </c>
      <c r="K10" s="107" t="str">
        <f>IF(ISNA(VLOOKUP($F10,'Cronograma Manual'!$F$6:$BN$171,K$152+1,0)),"",(VLOOKUP($F10,'Cronograma Manual'!$F$6:$BN$171,K$152+1,0)))</f>
        <v/>
      </c>
      <c r="L10" s="107" t="str">
        <f>IF(ISNA(VLOOKUP($F10,'Cronograma Manual'!$F$6:$BN$171,L$152+1,0)),"",(VLOOKUP($F10,'Cronograma Manual'!$F$6:$BN$171,L$152+1,0)))</f>
        <v/>
      </c>
      <c r="M10" s="107" t="str">
        <f>IF(ISNA(VLOOKUP($F10,'Cronograma Manual'!$F$6:$BN$171,M$152+1,0)),"",(VLOOKUP($F10,'Cronograma Manual'!$F$6:$BN$171,M$152+1,0)))</f>
        <v/>
      </c>
      <c r="N10" s="107" t="str">
        <f>IF(ISNA(VLOOKUP($F10,'Cronograma Manual'!$F$6:$BN$171,N$152+1,0)),"",(VLOOKUP($F10,'Cronograma Manual'!$F$6:$BN$171,N$152+1,0)))</f>
        <v/>
      </c>
      <c r="O10" s="107">
        <f>IF(ISNA(VLOOKUP($F10,'Cronograma Manual'!$F$6:$BN$171,O$152+1,0)),"",(VLOOKUP($F10,'Cronograma Manual'!$F$6:$BN$171,O$152+1,0)))</f>
        <v>44585</v>
      </c>
      <c r="P10" s="108" t="str">
        <f>IF(ISNA(VLOOKUP($F10,'Cronograma Manual'!$F$6:$BN$171,P$152+1,0)),"",(VLOOKUP($F10,'Cronograma Manual'!$F$6:$BN$171,P$152+1,0)))</f>
        <v/>
      </c>
      <c r="Q10" s="108" t="str">
        <f>IF(ISNA(VLOOKUP($F10,'Cronograma Manual'!$F$6:$BN$171,Q$152+1,0)),"",(VLOOKUP($F10,'Cronograma Manual'!$F$6:$BN$171,Q$152+1,0)))</f>
        <v/>
      </c>
      <c r="R10" s="108" t="str">
        <f>IF(ISNA(VLOOKUP($F10,'Cronograma Manual'!$F$6:$BN$171,R$152+1,0)),"",(VLOOKUP($F10,'Cronograma Manual'!$F$6:$BN$171,R$152+1,0)))</f>
        <v/>
      </c>
      <c r="S10" s="108">
        <f>IF(ISNA(VLOOKUP($F10,'Cronograma Manual'!$F$6:$BN$171,S$152+1,0)),"",(VLOOKUP($F10,'Cronograma Manual'!$F$6:$BN$171,S$152+1,0)))</f>
        <v>44613</v>
      </c>
      <c r="T10" s="107" t="str">
        <f>IF(ISNA(VLOOKUP($F10,'Cronograma Manual'!$F$6:$BN$171,T$152+1,0)),"",(VLOOKUP($F10,'Cronograma Manual'!$F$6:$BN$171,T$152+1,0)))</f>
        <v/>
      </c>
      <c r="U10" s="107" t="str">
        <f>IF(ISNA(VLOOKUP($F10,'Cronograma Manual'!$F$6:$BN$171,U$152+1,0)),"",(VLOOKUP($F10,'Cronograma Manual'!$F$6:$BN$171,U$152+1,0)))</f>
        <v/>
      </c>
      <c r="V10" s="107" t="str">
        <f>IF(ISNA(VLOOKUP($F10,'Cronograma Manual'!$F$6:$BN$171,V$152+1,0)),"",(VLOOKUP($F10,'Cronograma Manual'!$F$6:$BN$171,V$152+1,0)))</f>
        <v/>
      </c>
      <c r="W10" s="107" t="str">
        <f>IF(ISNA(VLOOKUP($F10,'Cronograma Manual'!$F$6:$BN$171,W$152+1,0)),"",(VLOOKUP($F10,'Cronograma Manual'!$F$6:$BN$171,W$152+1,0)))</f>
        <v/>
      </c>
      <c r="X10" s="107">
        <f>IF(ISNA(VLOOKUP($F10,'Cronograma Manual'!$F$6:$BN$171,X$152+1,0)),"",(VLOOKUP($F10,'Cronograma Manual'!$F$6:$BN$171,X$152+1,0)))</f>
        <v>44648</v>
      </c>
      <c r="Y10" s="108" t="str">
        <f>IF(ISNA(VLOOKUP($F10,'Cronograma Manual'!$F$6:$BN$171,Y$152+1,0)),"",(VLOOKUP($F10,'Cronograma Manual'!$F$6:$BN$171,Y$152+1,0)))</f>
        <v/>
      </c>
      <c r="Z10" s="108" t="str">
        <f>IF(ISNA(VLOOKUP($F10,'Cronograma Manual'!$F$6:$BN$171,Z$152+1,0)),"",(VLOOKUP($F10,'Cronograma Manual'!$F$6:$BN$171,Z$152+1,0)))</f>
        <v/>
      </c>
      <c r="AA10" s="108" t="str">
        <f>IF(ISNA(VLOOKUP($F10,'Cronograma Manual'!$F$6:$BN$171,AA$152+1,0)),"",(VLOOKUP($F10,'Cronograma Manual'!$F$6:$BN$171,AA$152+1,0)))</f>
        <v/>
      </c>
      <c r="AB10" s="108">
        <f>IF(ISNA(VLOOKUP($F10,'Cronograma Manual'!$F$6:$BN$171,AB$152+1,0)),"",(VLOOKUP($F10,'Cronograma Manual'!$F$6:$BN$171,AB$152+1,0)))</f>
        <v>44676</v>
      </c>
      <c r="AC10" s="107" t="str">
        <f>IF(ISNA(VLOOKUP($F10,'Cronograma Manual'!$F$6:$BN$171,AC$152+1,0)),"",(VLOOKUP($F10,'Cronograma Manual'!$F$6:$BN$171,AC$152+1,0)))</f>
        <v/>
      </c>
      <c r="AD10" s="107" t="str">
        <f>IF(ISNA(VLOOKUP($F10,'Cronograma Manual'!$F$6:$BN$171,AD$152+1,0)),"",(VLOOKUP($F10,'Cronograma Manual'!$F$6:$BN$171,AD$152+1,0)))</f>
        <v/>
      </c>
      <c r="AE10" s="107" t="str">
        <f>IF(ISNA(VLOOKUP($F10,'Cronograma Manual'!$F$6:$BN$171,AE$152+1,0)),"",(VLOOKUP($F10,'Cronograma Manual'!$F$6:$BN$171,AE$152+1,0)))</f>
        <v/>
      </c>
      <c r="AF10" s="107">
        <f>IF(ISNA(VLOOKUP($F10,'Cronograma Manual'!$F$6:$BN$171,AF$152+1,0)),"",(VLOOKUP($F10,'Cronograma Manual'!$F$6:$BN$171,AF$152+1,0)))</f>
        <v>44704</v>
      </c>
      <c r="AG10" s="108" t="str">
        <f>IF(ISNA(VLOOKUP($F10,'Cronograma Manual'!$F$6:$BN$171,AG$152+1,0)),"",(VLOOKUP($F10,'Cronograma Manual'!$F$6:$BN$171,AG$152+1,0)))</f>
        <v/>
      </c>
      <c r="AH10" s="108" t="str">
        <f>IF(ISNA(VLOOKUP($F10,'Cronograma Manual'!$F$6:$BN$171,AH$152+1,0)),"",(VLOOKUP($F10,'Cronograma Manual'!$F$6:$BN$171,AH$152+1,0)))</f>
        <v/>
      </c>
      <c r="AI10" s="108" t="str">
        <f>IF(ISNA(VLOOKUP($F10,'Cronograma Manual'!$F$6:$BN$171,AI$152+1,0)),"",(VLOOKUP($F10,'Cronograma Manual'!$F$6:$BN$171,AI$152+1,0)))</f>
        <v/>
      </c>
      <c r="AJ10" s="108" t="str">
        <f>IF(ISNA(VLOOKUP($F10,'Cronograma Manual'!$F$6:$BN$171,AJ$152+1,0)),"",(VLOOKUP($F10,'Cronograma Manual'!$F$6:$BN$171,AJ$152+1,0)))</f>
        <v/>
      </c>
      <c r="AK10" s="108" t="str">
        <f>IF(ISNA(VLOOKUP($F10,'Cronograma Manual'!$F$6:$BN$171,AK$152+1,0)),"",(VLOOKUP($F10,'Cronograma Manual'!$F$6:$BN$171,AK$152+1,0)))</f>
        <v/>
      </c>
      <c r="AL10" s="107" t="str">
        <f>IF(ISNA(VLOOKUP($F10,'Cronograma Manual'!$F$6:$BN$171,AL$152+1,0)),"",(VLOOKUP($F10,'Cronograma Manual'!$F$6:$BN$171,AL$152+1,0)))</f>
        <v/>
      </c>
      <c r="AM10" s="107">
        <f>IF(ISNA(VLOOKUP($F10,'Cronograma Manual'!$F$6:$BN$171,AM$152+1,0)),"",(VLOOKUP($F10,'Cronograma Manual'!$F$6:$BN$171,AM$152+1,0)))</f>
        <v>44753</v>
      </c>
      <c r="AN10" s="107" t="str">
        <f>IF(ISNA(VLOOKUP($F10,'Cronograma Manual'!$F$6:$BN$171,AN$152+1,0)),"",(VLOOKUP($F10,'Cronograma Manual'!$F$6:$BN$171,AN$152+1,0)))</f>
        <v/>
      </c>
      <c r="AO10" s="107" t="str">
        <f>IF(ISNA(VLOOKUP($F10,'Cronograma Manual'!$F$6:$BN$171,AO$152+1,0)),"",(VLOOKUP($F10,'Cronograma Manual'!$F$6:$BN$171,AO$152+1,0)))</f>
        <v/>
      </c>
      <c r="AP10" s="108" t="str">
        <f>IF(ISNA(VLOOKUP($F10,'Cronograma Manual'!$F$6:$BN$171,AP$152+1,0)),"",(VLOOKUP($F10,'Cronograma Manual'!$F$6:$BN$171,AP$152+1,0)))</f>
        <v/>
      </c>
      <c r="AQ10" s="108">
        <f>IF(ISNA(VLOOKUP($F10,'Cronograma Manual'!$F$6:$BN$171,AQ$152+1,0)),"",(VLOOKUP($F10,'Cronograma Manual'!$F$6:$BN$171,AQ$152+1,0)))</f>
        <v>44781</v>
      </c>
      <c r="AR10" s="108" t="str">
        <f>IF(ISNA(VLOOKUP($F10,'Cronograma Manual'!$F$6:$BN$171,AR$152+1,0)),"",(VLOOKUP($F10,'Cronograma Manual'!$F$6:$BN$171,AR$152+1,0)))</f>
        <v/>
      </c>
      <c r="AS10" s="108" t="str">
        <f>IF(ISNA(VLOOKUP($F10,'Cronograma Manual'!$F$6:$BN$171,AS$152+1,0)),"",(VLOOKUP($F10,'Cronograma Manual'!$F$6:$BN$171,AS$152+1,0)))</f>
        <v/>
      </c>
      <c r="AT10" s="107" t="str">
        <f>IF(ISNA(VLOOKUP($F10,'Cronograma Manual'!$F$6:$BN$171,AT$152+1,0)),"",(VLOOKUP($F10,'Cronograma Manual'!$F$6:$BN$171,AT$152+1,0)))</f>
        <v/>
      </c>
      <c r="AU10" s="107">
        <f>IF(ISNA(VLOOKUP($F10,'Cronograma Manual'!$F$6:$BN$171,AU$152+1,0)),"",(VLOOKUP($F10,'Cronograma Manual'!$F$6:$BN$171,AU$152+1,0)))</f>
        <v>44809</v>
      </c>
      <c r="AV10" s="107" t="str">
        <f>IF(ISNA(VLOOKUP($F10,'Cronograma Manual'!$F$6:$BN$171,AV$152+1,0)),"",(VLOOKUP($F10,'Cronograma Manual'!$F$6:$BN$171,AV$152+1,0)))</f>
        <v/>
      </c>
      <c r="AW10" s="107" t="str">
        <f>IF(ISNA(VLOOKUP($F10,'Cronograma Manual'!$F$6:$BN$171,AW$152+1,0)),"",(VLOOKUP($F10,'Cronograma Manual'!$F$6:$BN$171,AW$152+1,0)))</f>
        <v/>
      </c>
      <c r="AX10" s="107" t="str">
        <f>IF(ISNA(VLOOKUP($F10,'Cronograma Manual'!$F$6:$BN$171,AX$152+1,0)),"",(VLOOKUP($F10,'Cronograma Manual'!$F$6:$BN$171,AX$152+1,0)))</f>
        <v/>
      </c>
      <c r="AY10" s="108">
        <f>IF(ISNA(VLOOKUP($F10,'Cronograma Manual'!$F$6:$BN$171,AY$152+1,0)),"",(VLOOKUP($F10,'Cronograma Manual'!$F$6:$BN$171,AY$152+1,0)))</f>
        <v>44837</v>
      </c>
      <c r="AZ10" s="108" t="str">
        <f>IF(ISNA(VLOOKUP($F10,'Cronograma Manual'!$F$6:$BN$171,AZ$152+1,0)),"",(VLOOKUP($F10,'Cronograma Manual'!$F$6:$BN$171,AZ$152+1,0)))</f>
        <v/>
      </c>
      <c r="BA10" s="108" t="str">
        <f>IF(ISNA(VLOOKUP($F10,'Cronograma Manual'!$F$6:$BN$171,BA$152+1,0)),"",(VLOOKUP($F10,'Cronograma Manual'!$F$6:$BN$171,BA$152+1,0)))</f>
        <v/>
      </c>
      <c r="BB10" s="108" t="str">
        <f>IF(ISNA(VLOOKUP($F10,'Cronograma Manual'!$F$6:$BN$171,BB$152+1,0)),"",(VLOOKUP($F10,'Cronograma Manual'!$F$6:$BN$171,BB$152+1,0)))</f>
        <v/>
      </c>
      <c r="BC10" s="107">
        <f>IF(ISNA(VLOOKUP($F10,'Cronograma Manual'!$F$6:$BN$171,BC$152+1,0)),"",(VLOOKUP($F10,'Cronograma Manual'!$F$6:$BN$171,BC$152+1,0)))</f>
        <v>44865</v>
      </c>
      <c r="BD10" s="107" t="str">
        <f>IF(ISNA(VLOOKUP($F10,'Cronograma Manual'!$F$6:$BN$171,BD$152+1,0)),"",(VLOOKUP($F10,'Cronograma Manual'!$F$6:$BN$171,BD$152+1,0)))</f>
        <v/>
      </c>
      <c r="BE10" s="107" t="str">
        <f>IF(ISNA(VLOOKUP($F10,'Cronograma Manual'!$F$6:$BN$171,BE$152+1,0)),"",(VLOOKUP($F10,'Cronograma Manual'!$F$6:$BN$171,BE$152+1,0)))</f>
        <v/>
      </c>
      <c r="BF10" s="107" t="str">
        <f>IF(ISNA(VLOOKUP($F10,'Cronograma Manual'!$F$6:$BN$171,BF$152+1,0)),"",(VLOOKUP($F10,'Cronograma Manual'!$F$6:$BN$171,BF$152+1,0)))</f>
        <v/>
      </c>
      <c r="BG10" s="108">
        <f>IF(ISNA(VLOOKUP($F10,'Cronograma Manual'!$F$6:$BN$171,BG$152+1,0)),"",(VLOOKUP($F10,'Cronograma Manual'!$F$6:$BN$171,BG$152+1,0)))</f>
        <v>44893</v>
      </c>
      <c r="BH10" s="108" t="str">
        <f>IF(ISNA(VLOOKUP($F10,'Cronograma Manual'!$F$6:$BN$171,BH$152+1,0)),"",(VLOOKUP($F10,'Cronograma Manual'!$F$6:$BN$171,BH$152+1,0)))</f>
        <v/>
      </c>
      <c r="BI10" s="108" t="str">
        <f>IF(ISNA(VLOOKUP($F10,'Cronograma Manual'!$F$6:$BN$171,BI$152+1,0)),"",(VLOOKUP($F10,'Cronograma Manual'!$F$6:$BN$171,BI$152+1,0)))</f>
        <v/>
      </c>
      <c r="BJ10" s="108" t="str">
        <f>IF(ISNA(VLOOKUP($F10,'Cronograma Manual'!$F$6:$BN$171,BJ$152+1,0)),"",(VLOOKUP($F10,'Cronograma Manual'!$F$6:$BN$171,BJ$152+1,0)))</f>
        <v/>
      </c>
      <c r="BK10" s="353">
        <f>IF(ISNA(VLOOKUP($F10,'Cronograma Manual'!$F$6:$BN$171,BK$152+1,0)),"",(VLOOKUP($F10,'Cronograma Manual'!$F$6:$BN$171,BK$152+1,0)))</f>
        <v>44921</v>
      </c>
    </row>
    <row r="11" spans="1:63" s="102" customFormat="1" ht="26.25" customHeight="1" x14ac:dyDescent="0.25">
      <c r="A11" s="352">
        <v>6</v>
      </c>
      <c r="B11" s="455"/>
      <c r="C11" s="455"/>
      <c r="D11" s="458"/>
      <c r="E11" s="337" t="s">
        <v>395</v>
      </c>
      <c r="F11" s="337" t="s">
        <v>407</v>
      </c>
      <c r="G11" s="184" t="str">
        <f>IF(ISNA(VLOOKUP(F11,Tmunic!$C$2:$D$1160,2,FALSE)),"",VLOOKUP(F11,Tmunic!$C$2:$D$1160,2,FALSE))</f>
        <v>UB CARMEN DE BOLIVAR</v>
      </c>
      <c r="H11" s="184" t="str">
        <f>IF(ISNA(VLOOKUP($F11,'Cronograma Manual'!$F$6:$BN$171,H$152+1,0)),"",(VLOOKUP($F11,'Cronograma Manual'!$F$6:$BN$171,H$152+1,0)))</f>
        <v>Calle 23 N° 56-32 Hospital Nuestra Señora del Carmen</v>
      </c>
      <c r="I11" s="197">
        <f>IF(ISNA(VLOOKUP($F11,'Cronograma Manual'!$F$6:$BN$171,I$152+1,0)),"",(VLOOKUP($F11,'Cronograma Manual'!$F$6:$BN$171,I$152+1,0)))</f>
        <v>4</v>
      </c>
      <c r="J11" s="202">
        <f>IF(ISNA(VLOOKUP($F11,'Cronograma Manual'!$F$6:$BN$171,J$152+1,0)),"",(VLOOKUP($F11,'Cronograma Manual'!$F$6:$BN$171,J$152+1,0)))</f>
        <v>13</v>
      </c>
      <c r="K11" s="107" t="str">
        <f>IF(ISNA(VLOOKUP($F11,'Cronograma Manual'!$F$6:$BN$171,K$152+1,0)),"",(VLOOKUP($F11,'Cronograma Manual'!$F$6:$BN$171,K$152+1,0)))</f>
        <v/>
      </c>
      <c r="L11" s="107" t="str">
        <f>IF(ISNA(VLOOKUP($F11,'Cronograma Manual'!$F$6:$BN$171,L$152+1,0)),"",(VLOOKUP($F11,'Cronograma Manual'!$F$6:$BN$171,L$152+1,0)))</f>
        <v/>
      </c>
      <c r="M11" s="107" t="str">
        <f>IF(ISNA(VLOOKUP($F11,'Cronograma Manual'!$F$6:$BN$171,M$152+1,0)),"",(VLOOKUP($F11,'Cronograma Manual'!$F$6:$BN$171,M$152+1,0)))</f>
        <v/>
      </c>
      <c r="N11" s="107" t="str">
        <f>IF(ISNA(VLOOKUP($F11,'Cronograma Manual'!$F$6:$BN$171,N$152+1,0)),"",(VLOOKUP($F11,'Cronograma Manual'!$F$6:$BN$171,N$152+1,0)))</f>
        <v/>
      </c>
      <c r="O11" s="107" t="str">
        <f>IF(ISNA(VLOOKUP($F11,'Cronograma Manual'!$F$6:$BN$171,O$152+1,0)),"",(VLOOKUP($F11,'Cronograma Manual'!$F$6:$BN$171,O$152+1,0)))</f>
        <v/>
      </c>
      <c r="P11" s="108">
        <f>IF(ISNA(VLOOKUP($F11,'Cronograma Manual'!$F$6:$BN$171,P$152+1,0)),"",(VLOOKUP($F11,'Cronograma Manual'!$F$6:$BN$171,P$152+1,0)))</f>
        <v>44595</v>
      </c>
      <c r="Q11" s="108" t="str">
        <f>IF(ISNA(VLOOKUP($F11,'Cronograma Manual'!$F$6:$BN$171,Q$152+1,0)),"",(VLOOKUP($F11,'Cronograma Manual'!$F$6:$BN$171,Q$152+1,0)))</f>
        <v/>
      </c>
      <c r="R11" s="108" t="str">
        <f>IF(ISNA(VLOOKUP($F11,'Cronograma Manual'!$F$6:$BN$171,R$152+1,0)),"",(VLOOKUP($F11,'Cronograma Manual'!$F$6:$BN$171,R$152+1,0)))</f>
        <v/>
      </c>
      <c r="S11" s="108" t="str">
        <f>IF(ISNA(VLOOKUP($F11,'Cronograma Manual'!$F$6:$BN$171,S$152+1,0)),"",(VLOOKUP($F11,'Cronograma Manual'!$F$6:$BN$171,S$152+1,0)))</f>
        <v/>
      </c>
      <c r="T11" s="107">
        <f>IF(ISNA(VLOOKUP($F11,'Cronograma Manual'!$F$6:$BN$171,T$152+1,0)),"",(VLOOKUP($F11,'Cronograma Manual'!$F$6:$BN$171,T$152+1,0)))</f>
        <v>44623</v>
      </c>
      <c r="U11" s="107" t="str">
        <f>IF(ISNA(VLOOKUP($F11,'Cronograma Manual'!$F$6:$BN$171,U$152+1,0)),"",(VLOOKUP($F11,'Cronograma Manual'!$F$6:$BN$171,U$152+1,0)))</f>
        <v/>
      </c>
      <c r="V11" s="107" t="str">
        <f>IF(ISNA(VLOOKUP($F11,'Cronograma Manual'!$F$6:$BN$171,V$152+1,0)),"",(VLOOKUP($F11,'Cronograma Manual'!$F$6:$BN$171,V$152+1,0)))</f>
        <v/>
      </c>
      <c r="W11" s="107" t="str">
        <f>IF(ISNA(VLOOKUP($F11,'Cronograma Manual'!$F$6:$BN$171,W$152+1,0)),"",(VLOOKUP($F11,'Cronograma Manual'!$F$6:$BN$171,W$152+1,0)))</f>
        <v/>
      </c>
      <c r="X11" s="107">
        <f>IF(ISNA(VLOOKUP($F11,'Cronograma Manual'!$F$6:$BN$171,X$152+1,0)),"",(VLOOKUP($F11,'Cronograma Manual'!$F$6:$BN$171,X$152+1,0)))</f>
        <v>44651</v>
      </c>
      <c r="Y11" s="108" t="str">
        <f>IF(ISNA(VLOOKUP($F11,'Cronograma Manual'!$F$6:$BN$171,Y$152+1,0)),"",(VLOOKUP($F11,'Cronograma Manual'!$F$6:$BN$171,Y$152+1,0)))</f>
        <v/>
      </c>
      <c r="Z11" s="108" t="str">
        <f>IF(ISNA(VLOOKUP($F11,'Cronograma Manual'!$F$6:$BN$171,Z$152+1,0)),"",(VLOOKUP($F11,'Cronograma Manual'!$F$6:$BN$171,Z$152+1,0)))</f>
        <v/>
      </c>
      <c r="AA11" s="108" t="str">
        <f>IF(ISNA(VLOOKUP($F11,'Cronograma Manual'!$F$6:$BN$171,AA$152+1,0)),"",(VLOOKUP($F11,'Cronograma Manual'!$F$6:$BN$171,AA$152+1,0)))</f>
        <v/>
      </c>
      <c r="AB11" s="108">
        <f>IF(ISNA(VLOOKUP($F11,'Cronograma Manual'!$F$6:$BN$171,AB$152+1,0)),"",(VLOOKUP($F11,'Cronograma Manual'!$F$6:$BN$171,AB$152+1,0)))</f>
        <v>44679</v>
      </c>
      <c r="AC11" s="107" t="str">
        <f>IF(ISNA(VLOOKUP($F11,'Cronograma Manual'!$F$6:$BN$171,AC$152+1,0)),"",(VLOOKUP($F11,'Cronograma Manual'!$F$6:$BN$171,AC$152+1,0)))</f>
        <v/>
      </c>
      <c r="AD11" s="107" t="str">
        <f>IF(ISNA(VLOOKUP($F11,'Cronograma Manual'!$F$6:$BN$171,AD$152+1,0)),"",(VLOOKUP($F11,'Cronograma Manual'!$F$6:$BN$171,AD$152+1,0)))</f>
        <v/>
      </c>
      <c r="AE11" s="107" t="str">
        <f>IF(ISNA(VLOOKUP($F11,'Cronograma Manual'!$F$6:$BN$171,AE$152+1,0)),"",(VLOOKUP($F11,'Cronograma Manual'!$F$6:$BN$171,AE$152+1,0)))</f>
        <v/>
      </c>
      <c r="AF11" s="107">
        <f>IF(ISNA(VLOOKUP($F11,'Cronograma Manual'!$F$6:$BN$171,AF$152+1,0)),"",(VLOOKUP($F11,'Cronograma Manual'!$F$6:$BN$171,AF$152+1,0)))</f>
        <v>44707</v>
      </c>
      <c r="AG11" s="108" t="str">
        <f>IF(ISNA(VLOOKUP($F11,'Cronograma Manual'!$F$6:$BN$171,AG$152+1,0)),"",(VLOOKUP($F11,'Cronograma Manual'!$F$6:$BN$171,AG$152+1,0)))</f>
        <v/>
      </c>
      <c r="AH11" s="108" t="str">
        <f>IF(ISNA(VLOOKUP($F11,'Cronograma Manual'!$F$6:$BN$171,AH$152+1,0)),"",(VLOOKUP($F11,'Cronograma Manual'!$F$6:$BN$171,AH$152+1,0)))</f>
        <v/>
      </c>
      <c r="AI11" s="108" t="str">
        <f>IF(ISNA(VLOOKUP($F11,'Cronograma Manual'!$F$6:$BN$171,AI$152+1,0)),"",(VLOOKUP($F11,'Cronograma Manual'!$F$6:$BN$171,AI$152+1,0)))</f>
        <v/>
      </c>
      <c r="AJ11" s="108">
        <f>IF(ISNA(VLOOKUP($F11,'Cronograma Manual'!$F$6:$BN$171,AJ$152+1,0)),"",(VLOOKUP($F11,'Cronograma Manual'!$F$6:$BN$171,AJ$152+1,0)))</f>
        <v>44735</v>
      </c>
      <c r="AK11" s="108" t="str">
        <f>IF(ISNA(VLOOKUP($F11,'Cronograma Manual'!$F$6:$BN$171,AK$152+1,0)),"",(VLOOKUP($F11,'Cronograma Manual'!$F$6:$BN$171,AK$152+1,0)))</f>
        <v/>
      </c>
      <c r="AL11" s="107" t="str">
        <f>IF(ISNA(VLOOKUP($F11,'Cronograma Manual'!$F$6:$BN$171,AL$152+1,0)),"",(VLOOKUP($F11,'Cronograma Manual'!$F$6:$BN$171,AL$152+1,0)))</f>
        <v/>
      </c>
      <c r="AM11" s="107" t="str">
        <f>IF(ISNA(VLOOKUP($F11,'Cronograma Manual'!$F$6:$BN$171,AM$152+1,0)),"",(VLOOKUP($F11,'Cronograma Manual'!$F$6:$BN$171,AM$152+1,0)))</f>
        <v/>
      </c>
      <c r="AN11" s="107">
        <f>IF(ISNA(VLOOKUP($F11,'Cronograma Manual'!$F$6:$BN$171,AN$152+1,0)),"",(VLOOKUP($F11,'Cronograma Manual'!$F$6:$BN$171,AN$152+1,0)))</f>
        <v>44763</v>
      </c>
      <c r="AO11" s="107" t="str">
        <f>IF(ISNA(VLOOKUP($F11,'Cronograma Manual'!$F$6:$BN$171,AO$152+1,0)),"",(VLOOKUP($F11,'Cronograma Manual'!$F$6:$BN$171,AO$152+1,0)))</f>
        <v/>
      </c>
      <c r="AP11" s="108" t="str">
        <f>IF(ISNA(VLOOKUP($F11,'Cronograma Manual'!$F$6:$BN$171,AP$152+1,0)),"",(VLOOKUP($F11,'Cronograma Manual'!$F$6:$BN$171,AP$152+1,0)))</f>
        <v/>
      </c>
      <c r="AQ11" s="108" t="str">
        <f>IF(ISNA(VLOOKUP($F11,'Cronograma Manual'!$F$6:$BN$171,AQ$152+1,0)),"",(VLOOKUP($F11,'Cronograma Manual'!$F$6:$BN$171,AQ$152+1,0)))</f>
        <v/>
      </c>
      <c r="AR11" s="108">
        <f>IF(ISNA(VLOOKUP($F11,'Cronograma Manual'!$F$6:$BN$171,AR$152+1,0)),"",(VLOOKUP($F11,'Cronograma Manual'!$F$6:$BN$171,AR$152+1,0)))</f>
        <v>44791</v>
      </c>
      <c r="AS11" s="108" t="str">
        <f>IF(ISNA(VLOOKUP($F11,'Cronograma Manual'!$F$6:$BN$171,AS$152+1,0)),"",(VLOOKUP($F11,'Cronograma Manual'!$F$6:$BN$171,AS$152+1,0)))</f>
        <v/>
      </c>
      <c r="AT11" s="107" t="str">
        <f>IF(ISNA(VLOOKUP($F11,'Cronograma Manual'!$F$6:$BN$171,AT$152+1,0)),"",(VLOOKUP($F11,'Cronograma Manual'!$F$6:$BN$171,AT$152+1,0)))</f>
        <v/>
      </c>
      <c r="AU11" s="107" t="str">
        <f>IF(ISNA(VLOOKUP($F11,'Cronograma Manual'!$F$6:$BN$171,AU$152+1,0)),"",(VLOOKUP($F11,'Cronograma Manual'!$F$6:$BN$171,AU$152+1,0)))</f>
        <v/>
      </c>
      <c r="AV11" s="107">
        <f>IF(ISNA(VLOOKUP($F11,'Cronograma Manual'!$F$6:$BN$171,AV$152+1,0)),"",(VLOOKUP($F11,'Cronograma Manual'!$F$6:$BN$171,AV$152+1,0)))</f>
        <v>44819</v>
      </c>
      <c r="AW11" s="107" t="str">
        <f>IF(ISNA(VLOOKUP($F11,'Cronograma Manual'!$F$6:$BN$171,AW$152+1,0)),"",(VLOOKUP($F11,'Cronograma Manual'!$F$6:$BN$171,AW$152+1,0)))</f>
        <v/>
      </c>
      <c r="AX11" s="107" t="str">
        <f>IF(ISNA(VLOOKUP($F11,'Cronograma Manual'!$F$6:$BN$171,AX$152+1,0)),"",(VLOOKUP($F11,'Cronograma Manual'!$F$6:$BN$171,AX$152+1,0)))</f>
        <v/>
      </c>
      <c r="AY11" s="108" t="str">
        <f>IF(ISNA(VLOOKUP($F11,'Cronograma Manual'!$F$6:$BN$171,AY$152+1,0)),"",(VLOOKUP($F11,'Cronograma Manual'!$F$6:$BN$171,AY$152+1,0)))</f>
        <v/>
      </c>
      <c r="AZ11" s="108">
        <f>IF(ISNA(VLOOKUP($F11,'Cronograma Manual'!$F$6:$BN$171,AZ$152+1,0)),"",(VLOOKUP($F11,'Cronograma Manual'!$F$6:$BN$171,AZ$152+1,0)))</f>
        <v>44847</v>
      </c>
      <c r="BA11" s="108" t="str">
        <f>IF(ISNA(VLOOKUP($F11,'Cronograma Manual'!$F$6:$BN$171,BA$152+1,0)),"",(VLOOKUP($F11,'Cronograma Manual'!$F$6:$BN$171,BA$152+1,0)))</f>
        <v/>
      </c>
      <c r="BB11" s="108" t="str">
        <f>IF(ISNA(VLOOKUP($F11,'Cronograma Manual'!$F$6:$BN$171,BB$152+1,0)),"",(VLOOKUP($F11,'Cronograma Manual'!$F$6:$BN$171,BB$152+1,0)))</f>
        <v/>
      </c>
      <c r="BC11" s="107" t="str">
        <f>IF(ISNA(VLOOKUP($F11,'Cronograma Manual'!$F$6:$BN$171,BC$152+1,0)),"",(VLOOKUP($F11,'Cronograma Manual'!$F$6:$BN$171,BC$152+1,0)))</f>
        <v/>
      </c>
      <c r="BD11" s="107">
        <f>IF(ISNA(VLOOKUP($F11,'Cronograma Manual'!$F$6:$BN$171,BD$152+1,0)),"",(VLOOKUP($F11,'Cronograma Manual'!$F$6:$BN$171,BD$152+1,0)))</f>
        <v>44875</v>
      </c>
      <c r="BE11" s="107" t="str">
        <f>IF(ISNA(VLOOKUP($F11,'Cronograma Manual'!$F$6:$BN$171,BE$152+1,0)),"",(VLOOKUP($F11,'Cronograma Manual'!$F$6:$BN$171,BE$152+1,0)))</f>
        <v/>
      </c>
      <c r="BF11" s="107" t="str">
        <f>IF(ISNA(VLOOKUP($F11,'Cronograma Manual'!$F$6:$BN$171,BF$152+1,0)),"",(VLOOKUP($F11,'Cronograma Manual'!$F$6:$BN$171,BF$152+1,0)))</f>
        <v/>
      </c>
      <c r="BG11" s="108" t="str">
        <f>IF(ISNA(VLOOKUP($F11,'Cronograma Manual'!$F$6:$BN$171,BG$152+1,0)),"",(VLOOKUP($F11,'Cronograma Manual'!$F$6:$BN$171,BG$152+1,0)))</f>
        <v/>
      </c>
      <c r="BH11" s="108" t="str">
        <f>IF(ISNA(VLOOKUP($F11,'Cronograma Manual'!$F$6:$BN$171,BH$152+1,0)),"",(VLOOKUP($F11,'Cronograma Manual'!$F$6:$BN$171,BH$152+1,0)))</f>
        <v/>
      </c>
      <c r="BI11" s="108">
        <f>IF(ISNA(VLOOKUP($F11,'Cronograma Manual'!$F$6:$BN$171,BI$152+1,0)),"",(VLOOKUP($F11,'Cronograma Manual'!$F$6:$BN$171,BI$152+1,0)))</f>
        <v>44910</v>
      </c>
      <c r="BJ11" s="108" t="str">
        <f>IF(ISNA(VLOOKUP($F11,'Cronograma Manual'!$F$6:$BN$171,BJ$152+1,0)),"",(VLOOKUP($F11,'Cronograma Manual'!$F$6:$BN$171,BJ$152+1,0)))</f>
        <v/>
      </c>
      <c r="BK11" s="353" t="str">
        <f>IF(ISNA(VLOOKUP($F11,'Cronograma Manual'!$F$6:$BN$171,BK$152+1,0)),"",(VLOOKUP($F11,'Cronograma Manual'!$F$6:$BN$171,BK$152+1,0)))</f>
        <v/>
      </c>
    </row>
    <row r="12" spans="1:63" s="102" customFormat="1" ht="26.25" customHeight="1" thickBot="1" x14ac:dyDescent="0.3">
      <c r="A12" s="354">
        <v>7</v>
      </c>
      <c r="B12" s="456"/>
      <c r="C12" s="456"/>
      <c r="D12" s="459"/>
      <c r="E12" s="355" t="s">
        <v>793</v>
      </c>
      <c r="F12" s="355" t="s">
        <v>806</v>
      </c>
      <c r="G12" s="356" t="str">
        <f>IF(ISNA(VLOOKUP(F12,Tmunic!$C$2:$D$1160,2,FALSE)),"",VLOOKUP(F12,Tmunic!$C$2:$D$1160,2,FALSE))</f>
        <v>UB PLATO</v>
      </c>
      <c r="H12" s="356" t="str">
        <f>IF(ISNA(VLOOKUP($F12,'Cronograma Manual'!$F$6:$BN$171,H$152+1,0)),"",(VLOOKUP($F12,'Cronograma Manual'!$F$6:$BN$171,H$152+1,0)))</f>
        <v>Calle 4 N° 13-44</v>
      </c>
      <c r="I12" s="359">
        <f>IF(ISNA(VLOOKUP($F12,'Cronograma Manual'!$F$6:$BN$171,I$152+1,0)),"",(VLOOKUP($F12,'Cronograma Manual'!$F$6:$BN$171,I$152+1,0)))</f>
        <v>4</v>
      </c>
      <c r="J12" s="360">
        <f>IF(ISNA(VLOOKUP($F12,'Cronograma Manual'!$F$6:$BN$171,J$152+1,0)),"",(VLOOKUP($F12,'Cronograma Manual'!$F$6:$BN$171,J$152+1,0)))</f>
        <v>12</v>
      </c>
      <c r="K12" s="361" t="str">
        <f>IF(ISNA(VLOOKUP($F12,'Cronograma Manual'!$F$6:$BN$171,K$152+1,0)),"",(VLOOKUP($F12,'Cronograma Manual'!$F$6:$BN$171,K$152+1,0)))</f>
        <v/>
      </c>
      <c r="L12" s="361" t="str">
        <f>IF(ISNA(VLOOKUP($F12,'Cronograma Manual'!$F$6:$BN$171,L$152+1,0)),"",(VLOOKUP($F12,'Cronograma Manual'!$F$6:$BN$171,L$152+1,0)))</f>
        <v/>
      </c>
      <c r="M12" s="361" t="str">
        <f>IF(ISNA(VLOOKUP($F12,'Cronograma Manual'!$F$6:$BN$171,M$152+1,0)),"",(VLOOKUP($F12,'Cronograma Manual'!$F$6:$BN$171,M$152+1,0)))</f>
        <v/>
      </c>
      <c r="N12" s="361" t="str">
        <f>IF(ISNA(VLOOKUP($F12,'Cronograma Manual'!$F$6:$BN$171,N$152+1,0)),"",(VLOOKUP($F12,'Cronograma Manual'!$F$6:$BN$171,N$152+1,0)))</f>
        <v/>
      </c>
      <c r="O12" s="361" t="str">
        <f>IF(ISNA(VLOOKUP($F12,'Cronograma Manual'!$F$6:$BN$171,O$152+1,0)),"",(VLOOKUP($F12,'Cronograma Manual'!$F$6:$BN$171,O$152+1,0)))</f>
        <v/>
      </c>
      <c r="P12" s="362" t="str">
        <f>IF(ISNA(VLOOKUP($F12,'Cronograma Manual'!$F$6:$BN$171,P$152+1,0)),"",(VLOOKUP($F12,'Cronograma Manual'!$F$6:$BN$171,P$152+1,0)))</f>
        <v/>
      </c>
      <c r="Q12" s="362">
        <f>IF(ISNA(VLOOKUP($F12,'Cronograma Manual'!$F$6:$BN$171,Q$152+1,0)),"",(VLOOKUP($F12,'Cronograma Manual'!$F$6:$BN$171,Q$152+1,0)))</f>
        <v>44602</v>
      </c>
      <c r="R12" s="362" t="str">
        <f>IF(ISNA(VLOOKUP($F12,'Cronograma Manual'!$F$6:$BN$171,R$152+1,0)),"",(VLOOKUP($F12,'Cronograma Manual'!$F$6:$BN$171,R$152+1,0)))</f>
        <v/>
      </c>
      <c r="S12" s="362" t="str">
        <f>IF(ISNA(VLOOKUP($F12,'Cronograma Manual'!$F$6:$BN$171,S$152+1,0)),"",(VLOOKUP($F12,'Cronograma Manual'!$F$6:$BN$171,S$152+1,0)))</f>
        <v/>
      </c>
      <c r="T12" s="361" t="str">
        <f>IF(ISNA(VLOOKUP($F12,'Cronograma Manual'!$F$6:$BN$171,T$152+1,0)),"",(VLOOKUP($F12,'Cronograma Manual'!$F$6:$BN$171,T$152+1,0)))</f>
        <v/>
      </c>
      <c r="U12" s="361">
        <f>IF(ISNA(VLOOKUP($F12,'Cronograma Manual'!$F$6:$BN$171,U$152+1,0)),"",(VLOOKUP($F12,'Cronograma Manual'!$F$6:$BN$171,U$152+1,0)))</f>
        <v>44630</v>
      </c>
      <c r="V12" s="361" t="str">
        <f>IF(ISNA(VLOOKUP($F12,'Cronograma Manual'!$F$6:$BN$171,V$152+1,0)),"",(VLOOKUP($F12,'Cronograma Manual'!$F$6:$BN$171,V$152+1,0)))</f>
        <v/>
      </c>
      <c r="W12" s="361" t="str">
        <f>IF(ISNA(VLOOKUP($F12,'Cronograma Manual'!$F$6:$BN$171,W$152+1,0)),"",(VLOOKUP($F12,'Cronograma Manual'!$F$6:$BN$171,W$152+1,0)))</f>
        <v/>
      </c>
      <c r="X12" s="361" t="str">
        <f>IF(ISNA(VLOOKUP($F12,'Cronograma Manual'!$F$6:$BN$171,X$152+1,0)),"",(VLOOKUP($F12,'Cronograma Manual'!$F$6:$BN$171,X$152+1,0)))</f>
        <v/>
      </c>
      <c r="Y12" s="362">
        <f>IF(ISNA(VLOOKUP($F12,'Cronograma Manual'!$F$6:$BN$171,Y$152+1,0)),"",(VLOOKUP($F12,'Cronograma Manual'!$F$6:$BN$171,Y$152+1,0)))</f>
        <v>44658</v>
      </c>
      <c r="Z12" s="362" t="str">
        <f>IF(ISNA(VLOOKUP($F12,'Cronograma Manual'!$F$6:$BN$171,Z$152+1,0)),"",(VLOOKUP($F12,'Cronograma Manual'!$F$6:$BN$171,Z$152+1,0)))</f>
        <v/>
      </c>
      <c r="AA12" s="362" t="str">
        <f>IF(ISNA(VLOOKUP($F12,'Cronograma Manual'!$F$6:$BN$171,AA$152+1,0)),"",(VLOOKUP($F12,'Cronograma Manual'!$F$6:$BN$171,AA$152+1,0)))</f>
        <v/>
      </c>
      <c r="AB12" s="362" t="str">
        <f>IF(ISNA(VLOOKUP($F12,'Cronograma Manual'!$F$6:$BN$171,AB$152+1,0)),"",(VLOOKUP($F12,'Cronograma Manual'!$F$6:$BN$171,AB$152+1,0)))</f>
        <v/>
      </c>
      <c r="AC12" s="361">
        <f>IF(ISNA(VLOOKUP($F12,'Cronograma Manual'!$F$6:$BN$171,AC$152+1,0)),"",(VLOOKUP($F12,'Cronograma Manual'!$F$6:$BN$171,AC$152+1,0)))</f>
        <v>44686</v>
      </c>
      <c r="AD12" s="361" t="str">
        <f>IF(ISNA(VLOOKUP($F12,'Cronograma Manual'!$F$6:$BN$171,AD$152+1,0)),"",(VLOOKUP($F12,'Cronograma Manual'!$F$6:$BN$171,AD$152+1,0)))</f>
        <v/>
      </c>
      <c r="AE12" s="361" t="str">
        <f>IF(ISNA(VLOOKUP($F12,'Cronograma Manual'!$F$6:$BN$171,AE$152+1,0)),"",(VLOOKUP($F12,'Cronograma Manual'!$F$6:$BN$171,AE$152+1,0)))</f>
        <v/>
      </c>
      <c r="AF12" s="361" t="str">
        <f>IF(ISNA(VLOOKUP($F12,'Cronograma Manual'!$F$6:$BN$171,AF$152+1,0)),"",(VLOOKUP($F12,'Cronograma Manual'!$F$6:$BN$171,AF$152+1,0)))</f>
        <v/>
      </c>
      <c r="AG12" s="362">
        <f>IF(ISNA(VLOOKUP($F12,'Cronograma Manual'!$F$6:$BN$171,AG$152+1,0)),"",(VLOOKUP($F12,'Cronograma Manual'!$F$6:$BN$171,AG$152+1,0)))</f>
        <v>44714</v>
      </c>
      <c r="AH12" s="362" t="str">
        <f>IF(ISNA(VLOOKUP($F12,'Cronograma Manual'!$F$6:$BN$171,AH$152+1,0)),"",(VLOOKUP($F12,'Cronograma Manual'!$F$6:$BN$171,AH$152+1,0)))</f>
        <v/>
      </c>
      <c r="AI12" s="362" t="str">
        <f>IF(ISNA(VLOOKUP($F12,'Cronograma Manual'!$F$6:$BN$171,AI$152+1,0)),"",(VLOOKUP($F12,'Cronograma Manual'!$F$6:$BN$171,AI$152+1,0)))</f>
        <v/>
      </c>
      <c r="AJ12" s="362" t="str">
        <f>IF(ISNA(VLOOKUP($F12,'Cronograma Manual'!$F$6:$BN$171,AJ$152+1,0)),"",(VLOOKUP($F12,'Cronograma Manual'!$F$6:$BN$171,AJ$152+1,0)))</f>
        <v/>
      </c>
      <c r="AK12" s="362">
        <f>IF(ISNA(VLOOKUP($F12,'Cronograma Manual'!$F$6:$BN$171,AK$152+1,0)),"",(VLOOKUP($F12,'Cronograma Manual'!$F$6:$BN$171,AK$152+1,0)))</f>
        <v>44742</v>
      </c>
      <c r="AL12" s="361" t="str">
        <f>IF(ISNA(VLOOKUP($F12,'Cronograma Manual'!$F$6:$BN$171,AL$152+1,0)),"",(VLOOKUP($F12,'Cronograma Manual'!$F$6:$BN$171,AL$152+1,0)))</f>
        <v/>
      </c>
      <c r="AM12" s="361" t="str">
        <f>IF(ISNA(VLOOKUP($F12,'Cronograma Manual'!$F$6:$BN$171,AM$152+1,0)),"",(VLOOKUP($F12,'Cronograma Manual'!$F$6:$BN$171,AM$152+1,0)))</f>
        <v/>
      </c>
      <c r="AN12" s="361" t="str">
        <f>IF(ISNA(VLOOKUP($F12,'Cronograma Manual'!$F$6:$BN$171,AN$152+1,0)),"",(VLOOKUP($F12,'Cronograma Manual'!$F$6:$BN$171,AN$152+1,0)))</f>
        <v/>
      </c>
      <c r="AO12" s="361">
        <f>IF(ISNA(VLOOKUP($F12,'Cronograma Manual'!$F$6:$BN$171,AO$152+1,0)),"",(VLOOKUP($F12,'Cronograma Manual'!$F$6:$BN$171,AO$152+1,0)))</f>
        <v>44770</v>
      </c>
      <c r="AP12" s="362" t="str">
        <f>IF(ISNA(VLOOKUP($F12,'Cronograma Manual'!$F$6:$BN$171,AP$152+1,0)),"",(VLOOKUP($F12,'Cronograma Manual'!$F$6:$BN$171,AP$152+1,0)))</f>
        <v/>
      </c>
      <c r="AQ12" s="362" t="str">
        <f>IF(ISNA(VLOOKUP($F12,'Cronograma Manual'!$F$6:$BN$171,AQ$152+1,0)),"",(VLOOKUP($F12,'Cronograma Manual'!$F$6:$BN$171,AQ$152+1,0)))</f>
        <v/>
      </c>
      <c r="AR12" s="362" t="str">
        <f>IF(ISNA(VLOOKUP($F12,'Cronograma Manual'!$F$6:$BN$171,AR$152+1,0)),"",(VLOOKUP($F12,'Cronograma Manual'!$F$6:$BN$171,AR$152+1,0)))</f>
        <v/>
      </c>
      <c r="AS12" s="362">
        <f>IF(ISNA(VLOOKUP($F12,'Cronograma Manual'!$F$6:$BN$171,AS$152+1,0)),"",(VLOOKUP($F12,'Cronograma Manual'!$F$6:$BN$171,AS$152+1,0)))</f>
        <v>44798</v>
      </c>
      <c r="AT12" s="361" t="str">
        <f>IF(ISNA(VLOOKUP($F12,'Cronograma Manual'!$F$6:$BN$171,AT$152+1,0)),"",(VLOOKUP($F12,'Cronograma Manual'!$F$6:$BN$171,AT$152+1,0)))</f>
        <v/>
      </c>
      <c r="AU12" s="361" t="str">
        <f>IF(ISNA(VLOOKUP($F12,'Cronograma Manual'!$F$6:$BN$171,AU$152+1,0)),"",(VLOOKUP($F12,'Cronograma Manual'!$F$6:$BN$171,AU$152+1,0)))</f>
        <v/>
      </c>
      <c r="AV12" s="361" t="str">
        <f>IF(ISNA(VLOOKUP($F12,'Cronograma Manual'!$F$6:$BN$171,AV$152+1,0)),"",(VLOOKUP($F12,'Cronograma Manual'!$F$6:$BN$171,AV$152+1,0)))</f>
        <v/>
      </c>
      <c r="AW12" s="361">
        <f>IF(ISNA(VLOOKUP($F12,'Cronograma Manual'!$F$6:$BN$171,AW$152+1,0)),"",(VLOOKUP($F12,'Cronograma Manual'!$F$6:$BN$171,AW$152+1,0)))</f>
        <v>44826</v>
      </c>
      <c r="AX12" s="361" t="str">
        <f>IF(ISNA(VLOOKUP($F12,'Cronograma Manual'!$F$6:$BN$171,AX$152+1,0)),"",(VLOOKUP($F12,'Cronograma Manual'!$F$6:$BN$171,AX$152+1,0)))</f>
        <v/>
      </c>
      <c r="AY12" s="362" t="str">
        <f>IF(ISNA(VLOOKUP($F12,'Cronograma Manual'!$F$6:$BN$171,AY$152+1,0)),"",(VLOOKUP($F12,'Cronograma Manual'!$F$6:$BN$171,AY$152+1,0)))</f>
        <v/>
      </c>
      <c r="AZ12" s="362" t="str">
        <f>IF(ISNA(VLOOKUP($F12,'Cronograma Manual'!$F$6:$BN$171,AZ$152+1,0)),"",(VLOOKUP($F12,'Cronograma Manual'!$F$6:$BN$171,AZ$152+1,0)))</f>
        <v/>
      </c>
      <c r="BA12" s="362">
        <f>IF(ISNA(VLOOKUP($F12,'Cronograma Manual'!$F$6:$BN$171,BA$152+1,0)),"",(VLOOKUP($F12,'Cronograma Manual'!$F$6:$BN$171,BA$152+1,0)))</f>
        <v>44854</v>
      </c>
      <c r="BB12" s="362" t="str">
        <f>IF(ISNA(VLOOKUP($F12,'Cronograma Manual'!$F$6:$BN$171,BB$152+1,0)),"",(VLOOKUP($F12,'Cronograma Manual'!$F$6:$BN$171,BB$152+1,0)))</f>
        <v/>
      </c>
      <c r="BC12" s="361" t="str">
        <f>IF(ISNA(VLOOKUP($F12,'Cronograma Manual'!$F$6:$BN$171,BC$152+1,0)),"",(VLOOKUP($F12,'Cronograma Manual'!$F$6:$BN$171,BC$152+1,0)))</f>
        <v/>
      </c>
      <c r="BD12" s="361" t="str">
        <f>IF(ISNA(VLOOKUP($F12,'Cronograma Manual'!$F$6:$BN$171,BD$152+1,0)),"",(VLOOKUP($F12,'Cronograma Manual'!$F$6:$BN$171,BD$152+1,0)))</f>
        <v/>
      </c>
      <c r="BE12" s="361">
        <f>IF(ISNA(VLOOKUP($F12,'Cronograma Manual'!$F$6:$BN$171,BE$152+1,0)),"",(VLOOKUP($F12,'Cronograma Manual'!$F$6:$BN$171,BE$152+1,0)))</f>
        <v>44882</v>
      </c>
      <c r="BF12" s="361" t="str">
        <f>IF(ISNA(VLOOKUP($F12,'Cronograma Manual'!$F$6:$BN$171,BF$152+1,0)),"",(VLOOKUP($F12,'Cronograma Manual'!$F$6:$BN$171,BF$152+1,0)))</f>
        <v/>
      </c>
      <c r="BG12" s="362" t="str">
        <f>IF(ISNA(VLOOKUP($F12,'Cronograma Manual'!$F$6:$BN$171,BG$152+1,0)),"",(VLOOKUP($F12,'Cronograma Manual'!$F$6:$BN$171,BG$152+1,0)))</f>
        <v/>
      </c>
      <c r="BH12" s="362" t="str">
        <f>IF(ISNA(VLOOKUP($F12,'Cronograma Manual'!$F$6:$BN$171,BH$152+1,0)),"",(VLOOKUP($F12,'Cronograma Manual'!$F$6:$BN$171,BH$152+1,0)))</f>
        <v/>
      </c>
      <c r="BI12" s="362">
        <f>IF(ISNA(VLOOKUP($F12,'Cronograma Manual'!$F$6:$BN$171,BI$152+1,0)),"",(VLOOKUP($F12,'Cronograma Manual'!$F$6:$BN$171,BI$152+1,0)))</f>
        <v>44910</v>
      </c>
      <c r="BJ12" s="362" t="str">
        <f>IF(ISNA(VLOOKUP($F12,'Cronograma Manual'!$F$6:$BN$171,BJ$152+1,0)),"",(VLOOKUP($F12,'Cronograma Manual'!$F$6:$BN$171,BJ$152+1,0)))</f>
        <v/>
      </c>
      <c r="BK12" s="363" t="str">
        <f>IF(ISNA(VLOOKUP($F12,'Cronograma Manual'!$F$6:$BN$171,BK$152+1,0)),"",(VLOOKUP($F12,'Cronograma Manual'!$F$6:$BN$171,BK$152+1,0)))</f>
        <v/>
      </c>
    </row>
    <row r="13" spans="1:63" s="102" customFormat="1" ht="26.25" customHeight="1" x14ac:dyDescent="0.25">
      <c r="A13" s="352">
        <v>8</v>
      </c>
      <c r="B13" s="455" t="s">
        <v>1280</v>
      </c>
      <c r="C13" s="455" t="s">
        <v>1573</v>
      </c>
      <c r="D13" s="458" t="s">
        <v>17</v>
      </c>
      <c r="E13" s="337" t="s">
        <v>261</v>
      </c>
      <c r="F13" s="337" t="s">
        <v>17</v>
      </c>
      <c r="G13" s="184"/>
      <c r="H13" s="184" t="str">
        <f>IF(ISNA(VLOOKUP($F13,'Cronograma Manual'!$F$6:$BN$171,H$152+1,0)),"",(VLOOKUP($F13,'Cronograma Manual'!$F$6:$BN$171,H$152+1,0)))</f>
        <v>Carrera 65 N° 80 - 325  Medellín</v>
      </c>
      <c r="I13" s="307">
        <f>IF(ISNA(VLOOKUP($F13,'Cronograma Manual'!$F$6:$BN$171,I$152+1,0)),"",(VLOOKUP($F13,'Cronograma Manual'!$F$6:$BN$171,I$152+1,0)))</f>
        <v>1</v>
      </c>
      <c r="J13" s="202">
        <f>IF(ISNA(VLOOKUP($F13,'Cronograma Manual'!$F$6:$BN$171,J$152+1,0)),"",(VLOOKUP($F13,'Cronograma Manual'!$F$6:$BN$171,J$152+1,0)))</f>
        <v>51</v>
      </c>
      <c r="K13" s="110" t="str">
        <f>IF(ISNA(VLOOKUP($F13,'Cronograma Manual'!$F$6:$BN$171,K$152+1,0)),"",(VLOOKUP($F13,'Cronograma Manual'!$F$6:$BN$171,K$152+1,0)))</f>
        <v/>
      </c>
      <c r="L13" s="110">
        <f>IF(ISNA(VLOOKUP($F13,'Cronograma Manual'!$F$6:$BN$171,L$152+1,0)),"",(VLOOKUP($F13,'Cronograma Manual'!$F$6:$BN$171,L$152+1,0)))</f>
        <v>44566</v>
      </c>
      <c r="M13" s="110">
        <f>IF(ISNA(VLOOKUP($F13,'Cronograma Manual'!$F$6:$BN$171,M$152+1,0)),"",(VLOOKUP($F13,'Cronograma Manual'!$F$6:$BN$171,M$152+1,0)))</f>
        <v>44573</v>
      </c>
      <c r="N13" s="110">
        <f>IF(ISNA(VLOOKUP($F13,'Cronograma Manual'!$F$6:$BN$171,N$152+1,0)),"",(VLOOKUP($F13,'Cronograma Manual'!$F$6:$BN$171,N$152+1,0)))</f>
        <v>44580</v>
      </c>
      <c r="O13" s="110">
        <f>IF(ISNA(VLOOKUP($F13,'Cronograma Manual'!$F$6:$BN$171,O$152+1,0)),"",(VLOOKUP($F13,'Cronograma Manual'!$F$6:$BN$171,O$152+1,0)))</f>
        <v>44587</v>
      </c>
      <c r="P13" s="308">
        <f>IF(ISNA(VLOOKUP($F13,'Cronograma Manual'!$F$6:$BN$171,P$152+1,0)),"",(VLOOKUP($F13,'Cronograma Manual'!$F$6:$BN$171,P$152+1,0)))</f>
        <v>44594</v>
      </c>
      <c r="Q13" s="308">
        <f>IF(ISNA(VLOOKUP($F13,'Cronograma Manual'!$F$6:$BN$171,Q$152+1,0)),"",(VLOOKUP($F13,'Cronograma Manual'!$F$6:$BN$171,Q$152+1,0)))</f>
        <v>44601</v>
      </c>
      <c r="R13" s="308">
        <f>IF(ISNA(VLOOKUP($F13,'Cronograma Manual'!$F$6:$BN$171,R$152+1,0)),"",(VLOOKUP($F13,'Cronograma Manual'!$F$6:$BN$171,R$152+1,0)))</f>
        <v>44608</v>
      </c>
      <c r="S13" s="308">
        <f>IF(ISNA(VLOOKUP($F13,'Cronograma Manual'!$F$6:$BN$171,S$152+1,0)),"",(VLOOKUP($F13,'Cronograma Manual'!$F$6:$BN$171,S$152+1,0)))</f>
        <v>44615</v>
      </c>
      <c r="T13" s="110">
        <f>IF(ISNA(VLOOKUP($F13,'Cronograma Manual'!$F$6:$BN$171,T$152+1,0)),"",(VLOOKUP($F13,'Cronograma Manual'!$F$6:$BN$171,T$152+1,0)))</f>
        <v>44622</v>
      </c>
      <c r="U13" s="110">
        <f>IF(ISNA(VLOOKUP($F13,'Cronograma Manual'!$F$6:$BN$171,U$152+1,0)),"",(VLOOKUP($F13,'Cronograma Manual'!$F$6:$BN$171,U$152+1,0)))</f>
        <v>44629</v>
      </c>
      <c r="V13" s="110">
        <f>IF(ISNA(VLOOKUP($F13,'Cronograma Manual'!$F$6:$BN$171,V$152+1,0)),"",(VLOOKUP($F13,'Cronograma Manual'!$F$6:$BN$171,V$152+1,0)))</f>
        <v>44636</v>
      </c>
      <c r="W13" s="110">
        <f>IF(ISNA(VLOOKUP($F13,'Cronograma Manual'!$F$6:$BN$171,W$152+1,0)),"",(VLOOKUP($F13,'Cronograma Manual'!$F$6:$BN$171,W$152+1,0)))</f>
        <v>44643</v>
      </c>
      <c r="X13" s="110">
        <f>IF(ISNA(VLOOKUP($F13,'Cronograma Manual'!$F$6:$BN$171,X$152+1,0)),"",(VLOOKUP($F13,'Cronograma Manual'!$F$6:$BN$171,X$152+1,0)))</f>
        <v>44650</v>
      </c>
      <c r="Y13" s="308">
        <f>IF(ISNA(VLOOKUP($F13,'Cronograma Manual'!$F$6:$BN$171,Y$152+1,0)),"",(VLOOKUP($F13,'Cronograma Manual'!$F$6:$BN$171,Y$152+1,0)))</f>
        <v>44657</v>
      </c>
      <c r="Z13" s="308">
        <f>IF(ISNA(VLOOKUP($F13,'Cronograma Manual'!$F$6:$BN$171,Z$152+1,0)),"",(VLOOKUP($F13,'Cronograma Manual'!$F$6:$BN$171,Z$152+1,0)))</f>
        <v>44664</v>
      </c>
      <c r="AA13" s="308">
        <f>IF(ISNA(VLOOKUP($F13,'Cronograma Manual'!$F$6:$BN$171,AA$152+1,0)),"",(VLOOKUP($F13,'Cronograma Manual'!$F$6:$BN$171,AA$152+1,0)))</f>
        <v>44671</v>
      </c>
      <c r="AB13" s="308">
        <f>IF(ISNA(VLOOKUP($F13,'Cronograma Manual'!$F$6:$BN$171,AB$152+1,0)),"",(VLOOKUP($F13,'Cronograma Manual'!$F$6:$BN$171,AB$152+1,0)))</f>
        <v>44678</v>
      </c>
      <c r="AC13" s="110">
        <f>IF(ISNA(VLOOKUP($F13,'Cronograma Manual'!$F$6:$BN$171,AC$152+1,0)),"",(VLOOKUP($F13,'Cronograma Manual'!$F$6:$BN$171,AC$152+1,0)))</f>
        <v>44685</v>
      </c>
      <c r="AD13" s="110">
        <f>IF(ISNA(VLOOKUP($F13,'Cronograma Manual'!$F$6:$BN$171,AD$152+1,0)),"",(VLOOKUP($F13,'Cronograma Manual'!$F$6:$BN$171,AD$152+1,0)))</f>
        <v>44692</v>
      </c>
      <c r="AE13" s="110">
        <f>IF(ISNA(VLOOKUP($F13,'Cronograma Manual'!$F$6:$BN$171,AE$152+1,0)),"",(VLOOKUP($F13,'Cronograma Manual'!$F$6:$BN$171,AE$152+1,0)))</f>
        <v>44699</v>
      </c>
      <c r="AF13" s="110">
        <f>IF(ISNA(VLOOKUP($F13,'Cronograma Manual'!$F$6:$BN$171,AF$152+1,0)),"",(VLOOKUP($F13,'Cronograma Manual'!$F$6:$BN$171,AF$152+1,0)))</f>
        <v>44706</v>
      </c>
      <c r="AG13" s="308">
        <f>IF(ISNA(VLOOKUP($F13,'Cronograma Manual'!$F$6:$BN$171,AG$152+1,0)),"",(VLOOKUP($F13,'Cronograma Manual'!$F$6:$BN$171,AG$152+1,0)))</f>
        <v>44713</v>
      </c>
      <c r="AH13" s="308">
        <f>IF(ISNA(VLOOKUP($F13,'Cronograma Manual'!$F$6:$BN$171,AH$152+1,0)),"",(VLOOKUP($F13,'Cronograma Manual'!$F$6:$BN$171,AH$152+1,0)))</f>
        <v>44720</v>
      </c>
      <c r="AI13" s="308">
        <f>IF(ISNA(VLOOKUP($F13,'Cronograma Manual'!$F$6:$BN$171,AI$152+1,0)),"",(VLOOKUP($F13,'Cronograma Manual'!$F$6:$BN$171,AI$152+1,0)))</f>
        <v>44727</v>
      </c>
      <c r="AJ13" s="308">
        <f>IF(ISNA(VLOOKUP($F13,'Cronograma Manual'!$F$6:$BN$171,AJ$152+1,0)),"",(VLOOKUP($F13,'Cronograma Manual'!$F$6:$BN$171,AJ$152+1,0)))</f>
        <v>44734</v>
      </c>
      <c r="AK13" s="308">
        <f>IF(ISNA(VLOOKUP($F13,'Cronograma Manual'!$F$6:$BN$171,AK$152+1,0)),"",(VLOOKUP($F13,'Cronograma Manual'!$F$6:$BN$171,AK$152+1,0)))</f>
        <v>44741</v>
      </c>
      <c r="AL13" s="110">
        <f>IF(ISNA(VLOOKUP($F13,'Cronograma Manual'!$F$6:$BN$171,AL$152+1,0)),"",(VLOOKUP($F13,'Cronograma Manual'!$F$6:$BN$171,AL$152+1,0)))</f>
        <v>44748</v>
      </c>
      <c r="AM13" s="110">
        <f>IF(ISNA(VLOOKUP($F13,'Cronograma Manual'!$F$6:$BN$171,AM$152+1,0)),"",(VLOOKUP($F13,'Cronograma Manual'!$F$6:$BN$171,AM$152+1,0)))</f>
        <v>44755</v>
      </c>
      <c r="AN13" s="110" t="str">
        <f>IF(ISNA(VLOOKUP($F13,'Cronograma Manual'!$F$6:$BN$171,AN$152+1,0)),"",(VLOOKUP($F13,'Cronograma Manual'!$F$6:$BN$171,AN$152+1,0)))</f>
        <v/>
      </c>
      <c r="AO13" s="110">
        <f>IF(ISNA(VLOOKUP($F13,'Cronograma Manual'!$F$6:$BN$171,AO$152+1,0)),"",(VLOOKUP($F13,'Cronograma Manual'!$F$6:$BN$171,AO$152+1,0)))</f>
        <v>44769</v>
      </c>
      <c r="AP13" s="308">
        <f>IF(ISNA(VLOOKUP($F13,'Cronograma Manual'!$F$6:$BN$171,AP$152+1,0)),"",(VLOOKUP($F13,'Cronograma Manual'!$F$6:$BN$171,AP$152+1,0)))</f>
        <v>44776</v>
      </c>
      <c r="AQ13" s="308">
        <f>IF(ISNA(VLOOKUP($F13,'Cronograma Manual'!$F$6:$BN$171,AQ$152+1,0)),"",(VLOOKUP($F13,'Cronograma Manual'!$F$6:$BN$171,AQ$152+1,0)))</f>
        <v>44783</v>
      </c>
      <c r="AR13" s="308">
        <f>IF(ISNA(VLOOKUP($F13,'Cronograma Manual'!$F$6:$BN$171,AR$152+1,0)),"",(VLOOKUP($F13,'Cronograma Manual'!$F$6:$BN$171,AR$152+1,0)))</f>
        <v>44790</v>
      </c>
      <c r="AS13" s="308">
        <f>IF(ISNA(VLOOKUP($F13,'Cronograma Manual'!$F$6:$BN$171,AS$152+1,0)),"",(VLOOKUP($F13,'Cronograma Manual'!$F$6:$BN$171,AS$152+1,0)))</f>
        <v>44797</v>
      </c>
      <c r="AT13" s="110">
        <f>IF(ISNA(VLOOKUP($F13,'Cronograma Manual'!$F$6:$BN$171,AT$152+1,0)),"",(VLOOKUP($F13,'Cronograma Manual'!$F$6:$BN$171,AT$152+1,0)))</f>
        <v>44804</v>
      </c>
      <c r="AU13" s="110">
        <f>IF(ISNA(VLOOKUP($F13,'Cronograma Manual'!$F$6:$BN$171,AU$152+1,0)),"",(VLOOKUP($F13,'Cronograma Manual'!$F$6:$BN$171,AU$152+1,0)))</f>
        <v>44811</v>
      </c>
      <c r="AV13" s="110">
        <f>IF(ISNA(VLOOKUP($F13,'Cronograma Manual'!$F$6:$BN$171,AV$152+1,0)),"",(VLOOKUP($F13,'Cronograma Manual'!$F$6:$BN$171,AV$152+1,0)))</f>
        <v>44818</v>
      </c>
      <c r="AW13" s="110">
        <f>IF(ISNA(VLOOKUP($F13,'Cronograma Manual'!$F$6:$BN$171,AW$152+1,0)),"",(VLOOKUP($F13,'Cronograma Manual'!$F$6:$BN$171,AW$152+1,0)))</f>
        <v>44825</v>
      </c>
      <c r="AX13" s="110">
        <f>IF(ISNA(VLOOKUP($F13,'Cronograma Manual'!$F$6:$BN$171,AX$152+1,0)),"",(VLOOKUP($F13,'Cronograma Manual'!$F$6:$BN$171,AX$152+1,0)))</f>
        <v>44832</v>
      </c>
      <c r="AY13" s="308">
        <f>IF(ISNA(VLOOKUP($F13,'Cronograma Manual'!$F$6:$BN$171,AY$152+1,0)),"",(VLOOKUP($F13,'Cronograma Manual'!$F$6:$BN$171,AY$152+1,0)))</f>
        <v>44839</v>
      </c>
      <c r="AZ13" s="308">
        <f>IF(ISNA(VLOOKUP($F13,'Cronograma Manual'!$F$6:$BN$171,AZ$152+1,0)),"",(VLOOKUP($F13,'Cronograma Manual'!$F$6:$BN$171,AZ$152+1,0)))</f>
        <v>44846</v>
      </c>
      <c r="BA13" s="308">
        <f>IF(ISNA(VLOOKUP($F13,'Cronograma Manual'!$F$6:$BN$171,BA$152+1,0)),"",(VLOOKUP($F13,'Cronograma Manual'!$F$6:$BN$171,BA$152+1,0)))</f>
        <v>44853</v>
      </c>
      <c r="BB13" s="308">
        <f>IF(ISNA(VLOOKUP($F13,'Cronograma Manual'!$F$6:$BN$171,BB$152+1,0)),"",(VLOOKUP($F13,'Cronograma Manual'!$F$6:$BN$171,BB$152+1,0)))</f>
        <v>44860</v>
      </c>
      <c r="BC13" s="110">
        <f>IF(ISNA(VLOOKUP($F13,'Cronograma Manual'!$F$6:$BN$171,BC$152+1,0)),"",(VLOOKUP($F13,'Cronograma Manual'!$F$6:$BN$171,BC$152+1,0)))</f>
        <v>44867</v>
      </c>
      <c r="BD13" s="110">
        <f>IF(ISNA(VLOOKUP($F13,'Cronograma Manual'!$F$6:$BN$171,BD$152+1,0)),"",(VLOOKUP($F13,'Cronograma Manual'!$F$6:$BN$171,BD$152+1,0)))</f>
        <v>44874</v>
      </c>
      <c r="BE13" s="110">
        <f>IF(ISNA(VLOOKUP($F13,'Cronograma Manual'!$F$6:$BN$171,BE$152+1,0)),"",(VLOOKUP($F13,'Cronograma Manual'!$F$6:$BN$171,BE$152+1,0)))</f>
        <v>44881</v>
      </c>
      <c r="BF13" s="110">
        <f>IF(ISNA(VLOOKUP($F13,'Cronograma Manual'!$F$6:$BN$171,BF$152+1,0)),"",(VLOOKUP($F13,'Cronograma Manual'!$F$6:$BN$171,BF$152+1,0)))</f>
        <v>44888</v>
      </c>
      <c r="BG13" s="308">
        <f>IF(ISNA(VLOOKUP($F13,'Cronograma Manual'!$F$6:$BN$171,BG$152+1,0)),"",(VLOOKUP($F13,'Cronograma Manual'!$F$6:$BN$171,BG$152+1,0)))</f>
        <v>44895</v>
      </c>
      <c r="BH13" s="308">
        <f>IF(ISNA(VLOOKUP($F13,'Cronograma Manual'!$F$6:$BN$171,BH$152+1,0)),"",(VLOOKUP($F13,'Cronograma Manual'!$F$6:$BN$171,BH$152+1,0)))</f>
        <v>44902</v>
      </c>
      <c r="BI13" s="308">
        <f>IF(ISNA(VLOOKUP($F13,'Cronograma Manual'!$F$6:$BN$171,BI$152+1,0)),"",(VLOOKUP($F13,'Cronograma Manual'!$F$6:$BN$171,BI$152+1,0)))</f>
        <v>44909</v>
      </c>
      <c r="BJ13" s="308">
        <f>IF(ISNA(VLOOKUP($F13,'Cronograma Manual'!$F$6:$BN$171,BJ$152+1,0)),"",(VLOOKUP($F13,'Cronograma Manual'!$F$6:$BN$171,BJ$152+1,0)))</f>
        <v>44916</v>
      </c>
      <c r="BK13" s="382">
        <f>IF(ISNA(VLOOKUP($F13,'Cronograma Manual'!$F$6:$BN$171,BK$152+1,0)),"",(VLOOKUP($F13,'Cronograma Manual'!$F$6:$BN$171,BK$152+1,0)))</f>
        <v>44923</v>
      </c>
    </row>
    <row r="14" spans="1:63" s="102" customFormat="1" ht="26.25" customHeight="1" x14ac:dyDescent="0.25">
      <c r="A14" s="352">
        <v>9</v>
      </c>
      <c r="B14" s="455"/>
      <c r="C14" s="455"/>
      <c r="D14" s="458"/>
      <c r="E14" s="337" t="s">
        <v>261</v>
      </c>
      <c r="F14" s="337" t="s">
        <v>21</v>
      </c>
      <c r="G14" s="184" t="str">
        <f>IF(ISNA(VLOOKUP(F14,Tmunic!$C$2:$D$1160,2,FALSE)),"",VLOOKUP(F14,Tmunic!$C$2:$D$1160,2,FALSE))</f>
        <v>UB ANDES</v>
      </c>
      <c r="H14" s="184" t="str">
        <f>IF(ISNA(VLOOKUP($F14,'Cronograma Manual'!$F$6:$BN$171,H$152+1,0)),"",(VLOOKUP($F14,'Cronograma Manual'!$F$6:$BN$171,H$152+1,0)))</f>
        <v>Hospital San Rafael  Av.Medellin N° 48 - 20</v>
      </c>
      <c r="I14" s="197">
        <f>IF(ISNA(VLOOKUP($F14,'Cronograma Manual'!$F$6:$BN$171,I$152+1,0)),"",(VLOOKUP($F14,'Cronograma Manual'!$F$6:$BN$171,I$152+1,0)))</f>
        <v>4</v>
      </c>
      <c r="J14" s="202">
        <f>IF(ISNA(VLOOKUP($F14,'Cronograma Manual'!$F$6:$BN$171,J$152+1,0)),"",(VLOOKUP($F14,'Cronograma Manual'!$F$6:$BN$171,J$152+1,0)))</f>
        <v>12</v>
      </c>
      <c r="K14" s="107" t="str">
        <f>IF(ISNA(VLOOKUP($F14,'Cronograma Manual'!$F$6:$BN$171,K$152+1,0)),"",(VLOOKUP($F14,'Cronograma Manual'!$F$6:$BN$171,K$152+1,0)))</f>
        <v/>
      </c>
      <c r="L14" s="107" t="str">
        <f>IF(ISNA(VLOOKUP($F14,'Cronograma Manual'!$F$6:$BN$171,L$152+1,0)),"",(VLOOKUP($F14,'Cronograma Manual'!$F$6:$BN$171,L$152+1,0)))</f>
        <v/>
      </c>
      <c r="M14" s="107" t="str">
        <f>IF(ISNA(VLOOKUP($F14,'Cronograma Manual'!$F$6:$BN$171,M$152+1,0)),"",(VLOOKUP($F14,'Cronograma Manual'!$F$6:$BN$171,M$152+1,0)))</f>
        <v/>
      </c>
      <c r="N14" s="107" t="str">
        <f>IF(ISNA(VLOOKUP($F14,'Cronograma Manual'!$F$6:$BN$171,N$152+1,0)),"",(VLOOKUP($F14,'Cronograma Manual'!$F$6:$BN$171,N$152+1,0)))</f>
        <v/>
      </c>
      <c r="O14" s="107" t="str">
        <f>IF(ISNA(VLOOKUP($F14,'Cronograma Manual'!$F$6:$BN$171,O$152+1,0)),"",(VLOOKUP($F14,'Cronograma Manual'!$F$6:$BN$171,O$152+1,0)))</f>
        <v/>
      </c>
      <c r="P14" s="108">
        <f>IF(ISNA(VLOOKUP($F14,'Cronograma Manual'!$F$6:$BN$171,P$152+1,0)),"",(VLOOKUP($F14,'Cronograma Manual'!$F$6:$BN$171,P$152+1,0)))</f>
        <v>44592</v>
      </c>
      <c r="Q14" s="108" t="str">
        <f>IF(ISNA(VLOOKUP($F14,'Cronograma Manual'!$F$6:$BN$171,Q$152+1,0)),"",(VLOOKUP($F14,'Cronograma Manual'!$F$6:$BN$171,Q$152+1,0)))</f>
        <v/>
      </c>
      <c r="R14" s="108" t="str">
        <f>IF(ISNA(VLOOKUP($F14,'Cronograma Manual'!$F$6:$BN$171,R$152+1,0)),"",(VLOOKUP($F14,'Cronograma Manual'!$F$6:$BN$171,R$152+1,0)))</f>
        <v/>
      </c>
      <c r="S14" s="108" t="str">
        <f>IF(ISNA(VLOOKUP($F14,'Cronograma Manual'!$F$6:$BN$171,S$152+1,0)),"",(VLOOKUP($F14,'Cronograma Manual'!$F$6:$BN$171,S$152+1,0)))</f>
        <v/>
      </c>
      <c r="T14" s="107">
        <f>IF(ISNA(VLOOKUP($F14,'Cronograma Manual'!$F$6:$BN$171,T$152+1,0)),"",(VLOOKUP($F14,'Cronograma Manual'!$F$6:$BN$171,T$152+1,0)))</f>
        <v>44620</v>
      </c>
      <c r="U14" s="107" t="str">
        <f>IF(ISNA(VLOOKUP($F14,'Cronograma Manual'!$F$6:$BN$171,U$152+1,0)),"",(VLOOKUP($F14,'Cronograma Manual'!$F$6:$BN$171,U$152+1,0)))</f>
        <v/>
      </c>
      <c r="V14" s="107" t="str">
        <f>IF(ISNA(VLOOKUP($F14,'Cronograma Manual'!$F$6:$BN$171,V$152+1,0)),"",(VLOOKUP($F14,'Cronograma Manual'!$F$6:$BN$171,V$152+1,0)))</f>
        <v/>
      </c>
      <c r="W14" s="107" t="str">
        <f>IF(ISNA(VLOOKUP($F14,'Cronograma Manual'!$F$6:$BN$171,W$152+1,0)),"",(VLOOKUP($F14,'Cronograma Manual'!$F$6:$BN$171,W$152+1,0)))</f>
        <v/>
      </c>
      <c r="X14" s="107">
        <f>IF(ISNA(VLOOKUP($F14,'Cronograma Manual'!$F$6:$BN$171,X$152+1,0)),"",(VLOOKUP($F14,'Cronograma Manual'!$F$6:$BN$171,X$152+1,0)))</f>
        <v>44648</v>
      </c>
      <c r="Y14" s="108" t="str">
        <f>IF(ISNA(VLOOKUP($F14,'Cronograma Manual'!$F$6:$BN$171,Y$152+1,0)),"",(VLOOKUP($F14,'Cronograma Manual'!$F$6:$BN$171,Y$152+1,0)))</f>
        <v/>
      </c>
      <c r="Z14" s="108" t="str">
        <f>IF(ISNA(VLOOKUP($F14,'Cronograma Manual'!$F$6:$BN$171,Z$152+1,0)),"",(VLOOKUP($F14,'Cronograma Manual'!$F$6:$BN$171,Z$152+1,0)))</f>
        <v/>
      </c>
      <c r="AA14" s="108" t="str">
        <f>IF(ISNA(VLOOKUP($F14,'Cronograma Manual'!$F$6:$BN$171,AA$152+1,0)),"",(VLOOKUP($F14,'Cronograma Manual'!$F$6:$BN$171,AA$152+1,0)))</f>
        <v/>
      </c>
      <c r="AB14" s="108">
        <f>IF(ISNA(VLOOKUP($F14,'Cronograma Manual'!$F$6:$BN$171,AB$152+1,0)),"",(VLOOKUP($F14,'Cronograma Manual'!$F$6:$BN$171,AB$152+1,0)))</f>
        <v>44676</v>
      </c>
      <c r="AC14" s="107" t="str">
        <f>IF(ISNA(VLOOKUP($F14,'Cronograma Manual'!$F$6:$BN$171,AC$152+1,0)),"",(VLOOKUP($F14,'Cronograma Manual'!$F$6:$BN$171,AC$152+1,0)))</f>
        <v/>
      </c>
      <c r="AD14" s="107" t="str">
        <f>IF(ISNA(VLOOKUP($F14,'Cronograma Manual'!$F$6:$BN$171,AD$152+1,0)),"",(VLOOKUP($F14,'Cronograma Manual'!$F$6:$BN$171,AD$152+1,0)))</f>
        <v/>
      </c>
      <c r="AE14" s="107" t="str">
        <f>IF(ISNA(VLOOKUP($F14,'Cronograma Manual'!$F$6:$BN$171,AE$152+1,0)),"",(VLOOKUP($F14,'Cronograma Manual'!$F$6:$BN$171,AE$152+1,0)))</f>
        <v/>
      </c>
      <c r="AF14" s="107">
        <f>IF(ISNA(VLOOKUP($F14,'Cronograma Manual'!$F$6:$BN$171,AF$152+1,0)),"",(VLOOKUP($F14,'Cronograma Manual'!$F$6:$BN$171,AF$152+1,0)))</f>
        <v>44704</v>
      </c>
      <c r="AG14" s="108" t="str">
        <f>IF(ISNA(VLOOKUP($F14,'Cronograma Manual'!$F$6:$BN$171,AG$152+1,0)),"",(VLOOKUP($F14,'Cronograma Manual'!$F$6:$BN$171,AG$152+1,0)))</f>
        <v/>
      </c>
      <c r="AH14" s="108" t="str">
        <f>IF(ISNA(VLOOKUP($F14,'Cronograma Manual'!$F$6:$BN$171,AH$152+1,0)),"",(VLOOKUP($F14,'Cronograma Manual'!$F$6:$BN$171,AH$152+1,0)))</f>
        <v/>
      </c>
      <c r="AI14" s="108" t="str">
        <f>IF(ISNA(VLOOKUP($F14,'Cronograma Manual'!$F$6:$BN$171,AI$152+1,0)),"",(VLOOKUP($F14,'Cronograma Manual'!$F$6:$BN$171,AI$152+1,0)))</f>
        <v/>
      </c>
      <c r="AJ14" s="108" t="str">
        <f>IF(ISNA(VLOOKUP($F14,'Cronograma Manual'!$F$6:$BN$171,AJ$152+1,0)),"",(VLOOKUP($F14,'Cronograma Manual'!$F$6:$BN$171,AJ$152+1,0)))</f>
        <v/>
      </c>
      <c r="AK14" s="108" t="str">
        <f>IF(ISNA(VLOOKUP($F14,'Cronograma Manual'!$F$6:$BN$171,AK$152+1,0)),"",(VLOOKUP($F14,'Cronograma Manual'!$F$6:$BN$171,AK$152+1,0)))</f>
        <v/>
      </c>
      <c r="AL14" s="107" t="str">
        <f>IF(ISNA(VLOOKUP($F14,'Cronograma Manual'!$F$6:$BN$171,AL$152+1,0)),"",(VLOOKUP($F14,'Cronograma Manual'!$F$6:$BN$171,AL$152+1,0)))</f>
        <v/>
      </c>
      <c r="AM14" s="107">
        <f>IF(ISNA(VLOOKUP($F14,'Cronograma Manual'!$F$6:$BN$171,AM$152+1,0)),"",(VLOOKUP($F14,'Cronograma Manual'!$F$6:$BN$171,AM$152+1,0)))</f>
        <v>44753</v>
      </c>
      <c r="AN14" s="107" t="str">
        <f>IF(ISNA(VLOOKUP($F14,'Cronograma Manual'!$F$6:$BN$171,AN$152+1,0)),"",(VLOOKUP($F14,'Cronograma Manual'!$F$6:$BN$171,AN$152+1,0)))</f>
        <v/>
      </c>
      <c r="AO14" s="107" t="str">
        <f>IF(ISNA(VLOOKUP($F14,'Cronograma Manual'!$F$6:$BN$171,AO$152+1,0)),"",(VLOOKUP($F14,'Cronograma Manual'!$F$6:$BN$171,AO$152+1,0)))</f>
        <v/>
      </c>
      <c r="AP14" s="108" t="str">
        <f>IF(ISNA(VLOOKUP($F14,'Cronograma Manual'!$F$6:$BN$171,AP$152+1,0)),"",(VLOOKUP($F14,'Cronograma Manual'!$F$6:$BN$171,AP$152+1,0)))</f>
        <v/>
      </c>
      <c r="AQ14" s="108">
        <f>IF(ISNA(VLOOKUP($F14,'Cronograma Manual'!$F$6:$BN$171,AQ$152+1,0)),"",(VLOOKUP($F14,'Cronograma Manual'!$F$6:$BN$171,AQ$152+1,0)))</f>
        <v>44781</v>
      </c>
      <c r="AR14" s="108" t="str">
        <f>IF(ISNA(VLOOKUP($F14,'Cronograma Manual'!$F$6:$BN$171,AR$152+1,0)),"",(VLOOKUP($F14,'Cronograma Manual'!$F$6:$BN$171,AR$152+1,0)))</f>
        <v/>
      </c>
      <c r="AS14" s="108" t="str">
        <f>IF(ISNA(VLOOKUP($F14,'Cronograma Manual'!$F$6:$BN$171,AS$152+1,0)),"",(VLOOKUP($F14,'Cronograma Manual'!$F$6:$BN$171,AS$152+1,0)))</f>
        <v/>
      </c>
      <c r="AT14" s="107" t="str">
        <f>IF(ISNA(VLOOKUP($F14,'Cronograma Manual'!$F$6:$BN$171,AT$152+1,0)),"",(VLOOKUP($F14,'Cronograma Manual'!$F$6:$BN$171,AT$152+1,0)))</f>
        <v/>
      </c>
      <c r="AU14" s="107">
        <f>IF(ISNA(VLOOKUP($F14,'Cronograma Manual'!$F$6:$BN$171,AU$152+1,0)),"",(VLOOKUP($F14,'Cronograma Manual'!$F$6:$BN$171,AU$152+1,0)))</f>
        <v>44809</v>
      </c>
      <c r="AV14" s="107" t="str">
        <f>IF(ISNA(VLOOKUP($F14,'Cronograma Manual'!$F$6:$BN$171,AV$152+1,0)),"",(VLOOKUP($F14,'Cronograma Manual'!$F$6:$BN$171,AV$152+1,0)))</f>
        <v/>
      </c>
      <c r="AW14" s="107" t="str">
        <f>IF(ISNA(VLOOKUP($F14,'Cronograma Manual'!$F$6:$BN$171,AW$152+1,0)),"",(VLOOKUP($F14,'Cronograma Manual'!$F$6:$BN$171,AW$152+1,0)))</f>
        <v/>
      </c>
      <c r="AX14" s="107" t="str">
        <f>IF(ISNA(VLOOKUP($F14,'Cronograma Manual'!$F$6:$BN$171,AX$152+1,0)),"",(VLOOKUP($F14,'Cronograma Manual'!$F$6:$BN$171,AX$152+1,0)))</f>
        <v/>
      </c>
      <c r="AY14" s="108">
        <f>IF(ISNA(VLOOKUP($F14,'Cronograma Manual'!$F$6:$BN$171,AY$152+1,0)),"",(VLOOKUP($F14,'Cronograma Manual'!$F$6:$BN$171,AY$152+1,0)))</f>
        <v>44837</v>
      </c>
      <c r="AZ14" s="108" t="str">
        <f>IF(ISNA(VLOOKUP($F14,'Cronograma Manual'!$F$6:$BN$171,AZ$152+1,0)),"",(VLOOKUP($F14,'Cronograma Manual'!$F$6:$BN$171,AZ$152+1,0)))</f>
        <v/>
      </c>
      <c r="BA14" s="108" t="str">
        <f>IF(ISNA(VLOOKUP($F14,'Cronograma Manual'!$F$6:$BN$171,BA$152+1,0)),"",(VLOOKUP($F14,'Cronograma Manual'!$F$6:$BN$171,BA$152+1,0)))</f>
        <v/>
      </c>
      <c r="BB14" s="108" t="str">
        <f>IF(ISNA(VLOOKUP($F14,'Cronograma Manual'!$F$6:$BN$171,BB$152+1,0)),"",(VLOOKUP($F14,'Cronograma Manual'!$F$6:$BN$171,BB$152+1,0)))</f>
        <v/>
      </c>
      <c r="BC14" s="107">
        <f>IF(ISNA(VLOOKUP($F14,'Cronograma Manual'!$F$6:$BN$171,BC$152+1,0)),"",(VLOOKUP($F14,'Cronograma Manual'!$F$6:$BN$171,BC$152+1,0)))</f>
        <v>44865</v>
      </c>
      <c r="BD14" s="107" t="str">
        <f>IF(ISNA(VLOOKUP($F14,'Cronograma Manual'!$F$6:$BN$171,BD$152+1,0)),"",(VLOOKUP($F14,'Cronograma Manual'!$F$6:$BN$171,BD$152+1,0)))</f>
        <v/>
      </c>
      <c r="BE14" s="107" t="str">
        <f>IF(ISNA(VLOOKUP($F14,'Cronograma Manual'!$F$6:$BN$171,BE$152+1,0)),"",(VLOOKUP($F14,'Cronograma Manual'!$F$6:$BN$171,BE$152+1,0)))</f>
        <v/>
      </c>
      <c r="BF14" s="107" t="str">
        <f>IF(ISNA(VLOOKUP($F14,'Cronograma Manual'!$F$6:$BN$171,BF$152+1,0)),"",(VLOOKUP($F14,'Cronograma Manual'!$F$6:$BN$171,BF$152+1,0)))</f>
        <v/>
      </c>
      <c r="BG14" s="108">
        <f>IF(ISNA(VLOOKUP($F14,'Cronograma Manual'!$F$6:$BN$171,BG$152+1,0)),"",(VLOOKUP($F14,'Cronograma Manual'!$F$6:$BN$171,BG$152+1,0)))</f>
        <v>44893</v>
      </c>
      <c r="BH14" s="108" t="str">
        <f>IF(ISNA(VLOOKUP($F14,'Cronograma Manual'!$F$6:$BN$171,BH$152+1,0)),"",(VLOOKUP($F14,'Cronograma Manual'!$F$6:$BN$171,BH$152+1,0)))</f>
        <v/>
      </c>
      <c r="BI14" s="108" t="str">
        <f>IF(ISNA(VLOOKUP($F14,'Cronograma Manual'!$F$6:$BN$171,BI$152+1,0)),"",(VLOOKUP($F14,'Cronograma Manual'!$F$6:$BN$171,BI$152+1,0)))</f>
        <v/>
      </c>
      <c r="BJ14" s="108" t="str">
        <f>IF(ISNA(VLOOKUP($F14,'Cronograma Manual'!$F$6:$BN$171,BJ$152+1,0)),"",(VLOOKUP($F14,'Cronograma Manual'!$F$6:$BN$171,BJ$152+1,0)))</f>
        <v/>
      </c>
      <c r="BK14" s="353">
        <f>IF(ISNA(VLOOKUP($F14,'Cronograma Manual'!$F$6:$BN$171,BK$152+1,0)),"",(VLOOKUP($F14,'Cronograma Manual'!$F$6:$BN$171,BK$152+1,0)))</f>
        <v>44921</v>
      </c>
    </row>
    <row r="15" spans="1:63" s="102" customFormat="1" ht="26.25" customHeight="1" x14ac:dyDescent="0.25">
      <c r="A15" s="352">
        <v>10</v>
      </c>
      <c r="B15" s="455"/>
      <c r="C15" s="455"/>
      <c r="D15" s="458"/>
      <c r="E15" s="337" t="s">
        <v>261</v>
      </c>
      <c r="F15" s="337" t="s">
        <v>14</v>
      </c>
      <c r="G15" s="184" t="str">
        <f>IF(ISNA(VLOOKUP(F15,Tmunic!$C$2:$D$1160,2,FALSE)),"",VLOOKUP(F15,Tmunic!$C$2:$D$1160,2,FALSE))</f>
        <v>UB LA CEJA</v>
      </c>
      <c r="H15" s="184" t="str">
        <f>IF(ISNA(VLOOKUP($F15,'Cronograma Manual'!$F$6:$BN$171,H$152+1,0)),"",(VLOOKUP($F15,'Cronograma Manual'!$F$6:$BN$171,H$152+1,0)))</f>
        <v>Calle 17 N°. 20-53</v>
      </c>
      <c r="I15" s="197">
        <f>IF(ISNA(VLOOKUP($F15,'Cronograma Manual'!$F$6:$BN$171,I$152+1,0)),"",(VLOOKUP($F15,'Cronograma Manual'!$F$6:$BN$171,I$152+1,0)))</f>
        <v>4</v>
      </c>
      <c r="J15" s="202">
        <f>IF(ISNA(VLOOKUP($F15,'Cronograma Manual'!$F$6:$BN$171,J$152+1,0)),"",(VLOOKUP($F15,'Cronograma Manual'!$F$6:$BN$171,J$152+1,0)))</f>
        <v>13</v>
      </c>
      <c r="K15" s="107" t="str">
        <f>IF(ISNA(VLOOKUP($F15,'Cronograma Manual'!$F$6:$BN$171,K$152+1,0)),"",(VLOOKUP($F15,'Cronograma Manual'!$F$6:$BN$171,K$152+1,0)))</f>
        <v/>
      </c>
      <c r="L15" s="107" t="str">
        <f>IF(ISNA(VLOOKUP($F15,'Cronograma Manual'!$F$6:$BN$171,L$152+1,0)),"",(VLOOKUP($F15,'Cronograma Manual'!$F$6:$BN$171,L$152+1,0)))</f>
        <v/>
      </c>
      <c r="M15" s="107" t="str">
        <f>IF(ISNA(VLOOKUP($F15,'Cronograma Manual'!$F$6:$BN$171,M$152+1,0)),"",(VLOOKUP($F15,'Cronograma Manual'!$F$6:$BN$171,M$152+1,0)))</f>
        <v/>
      </c>
      <c r="N15" s="107" t="str">
        <f>IF(ISNA(VLOOKUP($F15,'Cronograma Manual'!$F$6:$BN$171,N$152+1,0)),"",(VLOOKUP($F15,'Cronograma Manual'!$F$6:$BN$171,N$152+1,0)))</f>
        <v/>
      </c>
      <c r="O15" s="107">
        <f>IF(ISNA(VLOOKUP($F15,'Cronograma Manual'!$F$6:$BN$171,O$152+1,0)),"",(VLOOKUP($F15,'Cronograma Manual'!$F$6:$BN$171,O$152+1,0)))</f>
        <v>44586</v>
      </c>
      <c r="P15" s="108" t="str">
        <f>IF(ISNA(VLOOKUP($F15,'Cronograma Manual'!$F$6:$BN$171,P$152+1,0)),"",(VLOOKUP($F15,'Cronograma Manual'!$F$6:$BN$171,P$152+1,0)))</f>
        <v/>
      </c>
      <c r="Q15" s="108" t="str">
        <f>IF(ISNA(VLOOKUP($F15,'Cronograma Manual'!$F$6:$BN$171,Q$152+1,0)),"",(VLOOKUP($F15,'Cronograma Manual'!$F$6:$BN$171,Q$152+1,0)))</f>
        <v/>
      </c>
      <c r="R15" s="108" t="str">
        <f>IF(ISNA(VLOOKUP($F15,'Cronograma Manual'!$F$6:$BN$171,R$152+1,0)),"",(VLOOKUP($F15,'Cronograma Manual'!$F$6:$BN$171,R$152+1,0)))</f>
        <v/>
      </c>
      <c r="S15" s="108">
        <f>IF(ISNA(VLOOKUP($F15,'Cronograma Manual'!$F$6:$BN$171,S$152+1,0)),"",(VLOOKUP($F15,'Cronograma Manual'!$F$6:$BN$171,S$152+1,0)))</f>
        <v>44614</v>
      </c>
      <c r="T15" s="107" t="str">
        <f>IF(ISNA(VLOOKUP($F15,'Cronograma Manual'!$F$6:$BN$171,T$152+1,0)),"",(VLOOKUP($F15,'Cronograma Manual'!$F$6:$BN$171,T$152+1,0)))</f>
        <v/>
      </c>
      <c r="U15" s="107" t="str">
        <f>IF(ISNA(VLOOKUP($F15,'Cronograma Manual'!$F$6:$BN$171,U$152+1,0)),"",(VLOOKUP($F15,'Cronograma Manual'!$F$6:$BN$171,U$152+1,0)))</f>
        <v/>
      </c>
      <c r="V15" s="107" t="str">
        <f>IF(ISNA(VLOOKUP($F15,'Cronograma Manual'!$F$6:$BN$171,V$152+1,0)),"",(VLOOKUP($F15,'Cronograma Manual'!$F$6:$BN$171,V$152+1,0)))</f>
        <v/>
      </c>
      <c r="W15" s="107">
        <f>IF(ISNA(VLOOKUP($F15,'Cronograma Manual'!$F$6:$BN$171,W$152+1,0)),"",(VLOOKUP($F15,'Cronograma Manual'!$F$6:$BN$171,W$152+1,0)))</f>
        <v>44642</v>
      </c>
      <c r="X15" s="107" t="str">
        <f>IF(ISNA(VLOOKUP($F15,'Cronograma Manual'!$F$6:$BN$171,X$152+1,0)),"",(VLOOKUP($F15,'Cronograma Manual'!$F$6:$BN$171,X$152+1,0)))</f>
        <v/>
      </c>
      <c r="Y15" s="108" t="str">
        <f>IF(ISNA(VLOOKUP($F15,'Cronograma Manual'!$F$6:$BN$171,Y$152+1,0)),"",(VLOOKUP($F15,'Cronograma Manual'!$F$6:$BN$171,Y$152+1,0)))</f>
        <v/>
      </c>
      <c r="Z15" s="108" t="str">
        <f>IF(ISNA(VLOOKUP($F15,'Cronograma Manual'!$F$6:$BN$171,Z$152+1,0)),"",(VLOOKUP($F15,'Cronograma Manual'!$F$6:$BN$171,Z$152+1,0)))</f>
        <v/>
      </c>
      <c r="AA15" s="108">
        <f>IF(ISNA(VLOOKUP($F15,'Cronograma Manual'!$F$6:$BN$171,AA$152+1,0)),"",(VLOOKUP($F15,'Cronograma Manual'!$F$6:$BN$171,AA$152+1,0)))</f>
        <v>44670</v>
      </c>
      <c r="AB15" s="108" t="str">
        <f>IF(ISNA(VLOOKUP($F15,'Cronograma Manual'!$F$6:$BN$171,AB$152+1,0)),"",(VLOOKUP($F15,'Cronograma Manual'!$F$6:$BN$171,AB$152+1,0)))</f>
        <v/>
      </c>
      <c r="AC15" s="107" t="str">
        <f>IF(ISNA(VLOOKUP($F15,'Cronograma Manual'!$F$6:$BN$171,AC$152+1,0)),"",(VLOOKUP($F15,'Cronograma Manual'!$F$6:$BN$171,AC$152+1,0)))</f>
        <v/>
      </c>
      <c r="AD15" s="107" t="str">
        <f>IF(ISNA(VLOOKUP($F15,'Cronograma Manual'!$F$6:$BN$171,AD$152+1,0)),"",(VLOOKUP($F15,'Cronograma Manual'!$F$6:$BN$171,AD$152+1,0)))</f>
        <v/>
      </c>
      <c r="AE15" s="107">
        <f>IF(ISNA(VLOOKUP($F15,'Cronograma Manual'!$F$6:$BN$171,AE$152+1,0)),"",(VLOOKUP($F15,'Cronograma Manual'!$F$6:$BN$171,AE$152+1,0)))</f>
        <v>44698</v>
      </c>
      <c r="AF15" s="107" t="str">
        <f>IF(ISNA(VLOOKUP($F15,'Cronograma Manual'!$F$6:$BN$171,AF$152+1,0)),"",(VLOOKUP($F15,'Cronograma Manual'!$F$6:$BN$171,AF$152+1,0)))</f>
        <v/>
      </c>
      <c r="AG15" s="108" t="str">
        <f>IF(ISNA(VLOOKUP($F15,'Cronograma Manual'!$F$6:$BN$171,AG$152+1,0)),"",(VLOOKUP($F15,'Cronograma Manual'!$F$6:$BN$171,AG$152+1,0)))</f>
        <v/>
      </c>
      <c r="AH15" s="108" t="str">
        <f>IF(ISNA(VLOOKUP($F15,'Cronograma Manual'!$F$6:$BN$171,AH$152+1,0)),"",(VLOOKUP($F15,'Cronograma Manual'!$F$6:$BN$171,AH$152+1,0)))</f>
        <v/>
      </c>
      <c r="AI15" s="108">
        <f>IF(ISNA(VLOOKUP($F15,'Cronograma Manual'!$F$6:$BN$171,AI$152+1,0)),"",(VLOOKUP($F15,'Cronograma Manual'!$F$6:$BN$171,AI$152+1,0)))</f>
        <v>44726</v>
      </c>
      <c r="AJ15" s="108" t="str">
        <f>IF(ISNA(VLOOKUP($F15,'Cronograma Manual'!$F$6:$BN$171,AJ$152+1,0)),"",(VLOOKUP($F15,'Cronograma Manual'!$F$6:$BN$171,AJ$152+1,0)))</f>
        <v/>
      </c>
      <c r="AK15" s="108" t="str">
        <f>IF(ISNA(VLOOKUP($F15,'Cronograma Manual'!$F$6:$BN$171,AK$152+1,0)),"",(VLOOKUP($F15,'Cronograma Manual'!$F$6:$BN$171,AK$152+1,0)))</f>
        <v/>
      </c>
      <c r="AL15" s="107" t="str">
        <f>IF(ISNA(VLOOKUP($F15,'Cronograma Manual'!$F$6:$BN$171,AL$152+1,0)),"",(VLOOKUP($F15,'Cronograma Manual'!$F$6:$BN$171,AL$152+1,0)))</f>
        <v/>
      </c>
      <c r="AM15" s="107">
        <f>IF(ISNA(VLOOKUP($F15,'Cronograma Manual'!$F$6:$BN$171,AM$152+1,0)),"",(VLOOKUP($F15,'Cronograma Manual'!$F$6:$BN$171,AM$152+1,0)))</f>
        <v>44754</v>
      </c>
      <c r="AN15" s="107" t="str">
        <f>IF(ISNA(VLOOKUP($F15,'Cronograma Manual'!$F$6:$BN$171,AN$152+1,0)),"",(VLOOKUP($F15,'Cronograma Manual'!$F$6:$BN$171,AN$152+1,0)))</f>
        <v/>
      </c>
      <c r="AO15" s="107" t="str">
        <f>IF(ISNA(VLOOKUP($F15,'Cronograma Manual'!$F$6:$BN$171,AO$152+1,0)),"",(VLOOKUP($F15,'Cronograma Manual'!$F$6:$BN$171,AO$152+1,0)))</f>
        <v/>
      </c>
      <c r="AP15" s="108" t="str">
        <f>IF(ISNA(VLOOKUP($F15,'Cronograma Manual'!$F$6:$BN$171,AP$152+1,0)),"",(VLOOKUP($F15,'Cronograma Manual'!$F$6:$BN$171,AP$152+1,0)))</f>
        <v/>
      </c>
      <c r="AQ15" s="108">
        <f>IF(ISNA(VLOOKUP($F15,'Cronograma Manual'!$F$6:$BN$171,AQ$152+1,0)),"",(VLOOKUP($F15,'Cronograma Manual'!$F$6:$BN$171,AQ$152+1,0)))</f>
        <v>44782</v>
      </c>
      <c r="AR15" s="108" t="str">
        <f>IF(ISNA(VLOOKUP($F15,'Cronograma Manual'!$F$6:$BN$171,AR$152+1,0)),"",(VLOOKUP($F15,'Cronograma Manual'!$F$6:$BN$171,AR$152+1,0)))</f>
        <v/>
      </c>
      <c r="AS15" s="108" t="str">
        <f>IF(ISNA(VLOOKUP($F15,'Cronograma Manual'!$F$6:$BN$171,AS$152+1,0)),"",(VLOOKUP($F15,'Cronograma Manual'!$F$6:$BN$171,AS$152+1,0)))</f>
        <v/>
      </c>
      <c r="AT15" s="107" t="str">
        <f>IF(ISNA(VLOOKUP($F15,'Cronograma Manual'!$F$6:$BN$171,AT$152+1,0)),"",(VLOOKUP($F15,'Cronograma Manual'!$F$6:$BN$171,AT$152+1,0)))</f>
        <v/>
      </c>
      <c r="AU15" s="107">
        <f>IF(ISNA(VLOOKUP($F15,'Cronograma Manual'!$F$6:$BN$171,AU$152+1,0)),"",(VLOOKUP($F15,'Cronograma Manual'!$F$6:$BN$171,AU$152+1,0)))</f>
        <v>44810</v>
      </c>
      <c r="AV15" s="107" t="str">
        <f>IF(ISNA(VLOOKUP($F15,'Cronograma Manual'!$F$6:$BN$171,AV$152+1,0)),"",(VLOOKUP($F15,'Cronograma Manual'!$F$6:$BN$171,AV$152+1,0)))</f>
        <v/>
      </c>
      <c r="AW15" s="107" t="str">
        <f>IF(ISNA(VLOOKUP($F15,'Cronograma Manual'!$F$6:$BN$171,AW$152+1,0)),"",(VLOOKUP($F15,'Cronograma Manual'!$F$6:$BN$171,AW$152+1,0)))</f>
        <v/>
      </c>
      <c r="AX15" s="107" t="str">
        <f>IF(ISNA(VLOOKUP($F15,'Cronograma Manual'!$F$6:$BN$171,AX$152+1,0)),"",(VLOOKUP($F15,'Cronograma Manual'!$F$6:$BN$171,AX$152+1,0)))</f>
        <v/>
      </c>
      <c r="AY15" s="108">
        <f>IF(ISNA(VLOOKUP($F15,'Cronograma Manual'!$F$6:$BN$171,AY$152+1,0)),"",(VLOOKUP($F15,'Cronograma Manual'!$F$6:$BN$171,AY$152+1,0)))</f>
        <v>44838</v>
      </c>
      <c r="AZ15" s="108" t="str">
        <f>IF(ISNA(VLOOKUP($F15,'Cronograma Manual'!$F$6:$BN$171,AZ$152+1,0)),"",(VLOOKUP($F15,'Cronograma Manual'!$F$6:$BN$171,AZ$152+1,0)))</f>
        <v/>
      </c>
      <c r="BA15" s="108" t="str">
        <f>IF(ISNA(VLOOKUP($F15,'Cronograma Manual'!$F$6:$BN$171,BA$152+1,0)),"",(VLOOKUP($F15,'Cronograma Manual'!$F$6:$BN$171,BA$152+1,0)))</f>
        <v/>
      </c>
      <c r="BB15" s="108" t="str">
        <f>IF(ISNA(VLOOKUP($F15,'Cronograma Manual'!$F$6:$BN$171,BB$152+1,0)),"",(VLOOKUP($F15,'Cronograma Manual'!$F$6:$BN$171,BB$152+1,0)))</f>
        <v/>
      </c>
      <c r="BC15" s="107">
        <f>IF(ISNA(VLOOKUP($F15,'Cronograma Manual'!$F$6:$BN$171,BC$152+1,0)),"",(VLOOKUP($F15,'Cronograma Manual'!$F$6:$BN$171,BC$152+1,0)))</f>
        <v>44866</v>
      </c>
      <c r="BD15" s="107" t="str">
        <f>IF(ISNA(VLOOKUP($F15,'Cronograma Manual'!$F$6:$BN$171,BD$152+1,0)),"",(VLOOKUP($F15,'Cronograma Manual'!$F$6:$BN$171,BD$152+1,0)))</f>
        <v/>
      </c>
      <c r="BE15" s="107" t="str">
        <f>IF(ISNA(VLOOKUP($F15,'Cronograma Manual'!$F$6:$BN$171,BE$152+1,0)),"",(VLOOKUP($F15,'Cronograma Manual'!$F$6:$BN$171,BE$152+1,0)))</f>
        <v/>
      </c>
      <c r="BF15" s="107" t="str">
        <f>IF(ISNA(VLOOKUP($F15,'Cronograma Manual'!$F$6:$BN$171,BF$152+1,0)),"",(VLOOKUP($F15,'Cronograma Manual'!$F$6:$BN$171,BF$152+1,0)))</f>
        <v/>
      </c>
      <c r="BG15" s="108">
        <f>IF(ISNA(VLOOKUP($F15,'Cronograma Manual'!$F$6:$BN$171,BG$152+1,0)),"",(VLOOKUP($F15,'Cronograma Manual'!$F$6:$BN$171,BG$152+1,0)))</f>
        <v>44894</v>
      </c>
      <c r="BH15" s="108" t="str">
        <f>IF(ISNA(VLOOKUP($F15,'Cronograma Manual'!$F$6:$BN$171,BH$152+1,0)),"",(VLOOKUP($F15,'Cronograma Manual'!$F$6:$BN$171,BH$152+1,0)))</f>
        <v/>
      </c>
      <c r="BI15" s="108" t="str">
        <f>IF(ISNA(VLOOKUP($F15,'Cronograma Manual'!$F$6:$BN$171,BI$152+1,0)),"",(VLOOKUP($F15,'Cronograma Manual'!$F$6:$BN$171,BI$152+1,0)))</f>
        <v/>
      </c>
      <c r="BJ15" s="108" t="str">
        <f>IF(ISNA(VLOOKUP($F15,'Cronograma Manual'!$F$6:$BN$171,BJ$152+1,0)),"",(VLOOKUP($F15,'Cronograma Manual'!$F$6:$BN$171,BJ$152+1,0)))</f>
        <v/>
      </c>
      <c r="BK15" s="353">
        <f>IF(ISNA(VLOOKUP($F15,'Cronograma Manual'!$F$6:$BN$171,BK$152+1,0)),"",(VLOOKUP($F15,'Cronograma Manual'!$F$6:$BN$171,BK$152+1,0)))</f>
        <v>44922</v>
      </c>
    </row>
    <row r="16" spans="1:63" s="102" customFormat="1" ht="26.25" customHeight="1" thickBot="1" x14ac:dyDescent="0.3">
      <c r="A16" s="352">
        <v>11</v>
      </c>
      <c r="B16" s="455"/>
      <c r="C16" s="455"/>
      <c r="D16" s="458"/>
      <c r="E16" s="337" t="s">
        <v>261</v>
      </c>
      <c r="F16" s="337" t="s">
        <v>13</v>
      </c>
      <c r="G16" s="184" t="str">
        <f>IF(ISNA(VLOOKUP(F16,Tmunic!$C$2:$D$1160,2,FALSE)),"",VLOOKUP(F16,Tmunic!$C$2:$D$1160,2,FALSE))</f>
        <v>UB YARUMAL</v>
      </c>
      <c r="H16" s="184" t="str">
        <f>IF(ISNA(VLOOKUP($F16,'Cronograma Manual'!$F$6:$BN$171,H$152+1,0)),"",(VLOOKUP($F16,'Cronograma Manual'!$F$6:$BN$171,H$152+1,0)))</f>
        <v>Avenida los Libertadores, Hospital San Juan De Dios</v>
      </c>
      <c r="I16" s="197">
        <f>IF(ISNA(VLOOKUP($F16,'Cronograma Manual'!$F$6:$BN$171,I$152+1,0)),"",(VLOOKUP($F16,'Cronograma Manual'!$F$6:$BN$171,I$152+1,0)))</f>
        <v>4</v>
      </c>
      <c r="J16" s="202">
        <f>IF(ISNA(VLOOKUP($F16,'Cronograma Manual'!$F$6:$BN$171,J$152+1,0)),"",(VLOOKUP($F16,'Cronograma Manual'!$F$6:$BN$171,J$152+1,0)))</f>
        <v>11</v>
      </c>
      <c r="K16" s="107" t="str">
        <f>IF(ISNA(VLOOKUP($F16,'Cronograma Manual'!$F$6:$BN$171,K$152+1,0)),"",(VLOOKUP($F16,'Cronograma Manual'!$F$6:$BN$171,K$152+1,0)))</f>
        <v/>
      </c>
      <c r="L16" s="107" t="str">
        <f>IF(ISNA(VLOOKUP($F16,'Cronograma Manual'!$F$6:$BN$171,L$152+1,0)),"",(VLOOKUP($F16,'Cronograma Manual'!$F$6:$BN$171,L$152+1,0)))</f>
        <v/>
      </c>
      <c r="M16" s="107" t="str">
        <f>IF(ISNA(VLOOKUP($F16,'Cronograma Manual'!$F$6:$BN$171,M$152+1,0)),"",(VLOOKUP($F16,'Cronograma Manual'!$F$6:$BN$171,M$152+1,0)))</f>
        <v/>
      </c>
      <c r="N16" s="107" t="str">
        <f>IF(ISNA(VLOOKUP($F16,'Cronograma Manual'!$F$6:$BN$171,N$152+1,0)),"",(VLOOKUP($F16,'Cronograma Manual'!$F$6:$BN$171,N$152+1,0)))</f>
        <v/>
      </c>
      <c r="O16" s="107" t="str">
        <f>IF(ISNA(VLOOKUP($F16,'Cronograma Manual'!$F$6:$BN$171,O$152+1,0)),"",(VLOOKUP($F16,'Cronograma Manual'!$F$6:$BN$171,O$152+1,0)))</f>
        <v/>
      </c>
      <c r="P16" s="108" t="str">
        <f>IF(ISNA(VLOOKUP($F16,'Cronograma Manual'!$F$6:$BN$171,P$152+1,0)),"",(VLOOKUP($F16,'Cronograma Manual'!$F$6:$BN$171,P$152+1,0)))</f>
        <v/>
      </c>
      <c r="Q16" s="108">
        <f>IF(ISNA(VLOOKUP($F16,'Cronograma Manual'!$F$6:$BN$171,Q$152+1,0)),"",(VLOOKUP($F16,'Cronograma Manual'!$F$6:$BN$171,Q$152+1,0)))</f>
        <v>44599</v>
      </c>
      <c r="R16" s="108" t="str">
        <f>IF(ISNA(VLOOKUP($F16,'Cronograma Manual'!$F$6:$BN$171,R$152+1,0)),"",(VLOOKUP($F16,'Cronograma Manual'!$F$6:$BN$171,R$152+1,0)))</f>
        <v/>
      </c>
      <c r="S16" s="108" t="str">
        <f>IF(ISNA(VLOOKUP($F16,'Cronograma Manual'!$F$6:$BN$171,S$152+1,0)),"",(VLOOKUP($F16,'Cronograma Manual'!$F$6:$BN$171,S$152+1,0)))</f>
        <v/>
      </c>
      <c r="T16" s="107" t="str">
        <f>IF(ISNA(VLOOKUP($F16,'Cronograma Manual'!$F$6:$BN$171,T$152+1,0)),"",(VLOOKUP($F16,'Cronograma Manual'!$F$6:$BN$171,T$152+1,0)))</f>
        <v/>
      </c>
      <c r="U16" s="107">
        <f>IF(ISNA(VLOOKUP($F16,'Cronograma Manual'!$F$6:$BN$171,U$152+1,0)),"",(VLOOKUP($F16,'Cronograma Manual'!$F$6:$BN$171,U$152+1,0)))</f>
        <v>44627</v>
      </c>
      <c r="V16" s="107" t="str">
        <f>IF(ISNA(VLOOKUP($F16,'Cronograma Manual'!$F$6:$BN$171,V$152+1,0)),"",(VLOOKUP($F16,'Cronograma Manual'!$F$6:$BN$171,V$152+1,0)))</f>
        <v/>
      </c>
      <c r="W16" s="107" t="str">
        <f>IF(ISNA(VLOOKUP($F16,'Cronograma Manual'!$F$6:$BN$171,W$152+1,0)),"",(VLOOKUP($F16,'Cronograma Manual'!$F$6:$BN$171,W$152+1,0)))</f>
        <v/>
      </c>
      <c r="X16" s="107" t="str">
        <f>IF(ISNA(VLOOKUP($F16,'Cronograma Manual'!$F$6:$BN$171,X$152+1,0)),"",(VLOOKUP($F16,'Cronograma Manual'!$F$6:$BN$171,X$152+1,0)))</f>
        <v/>
      </c>
      <c r="Y16" s="108">
        <f>IF(ISNA(VLOOKUP($F16,'Cronograma Manual'!$F$6:$BN$171,Y$152+1,0)),"",(VLOOKUP($F16,'Cronograma Manual'!$F$6:$BN$171,Y$152+1,0)))</f>
        <v>44655</v>
      </c>
      <c r="Z16" s="108" t="str">
        <f>IF(ISNA(VLOOKUP($F16,'Cronograma Manual'!$F$6:$BN$171,Z$152+1,0)),"",(VLOOKUP($F16,'Cronograma Manual'!$F$6:$BN$171,Z$152+1,0)))</f>
        <v/>
      </c>
      <c r="AA16" s="108" t="str">
        <f>IF(ISNA(VLOOKUP($F16,'Cronograma Manual'!$F$6:$BN$171,AA$152+1,0)),"",(VLOOKUP($F16,'Cronograma Manual'!$F$6:$BN$171,AA$152+1,0)))</f>
        <v/>
      </c>
      <c r="AB16" s="108" t="str">
        <f>IF(ISNA(VLOOKUP($F16,'Cronograma Manual'!$F$6:$BN$171,AB$152+1,0)),"",(VLOOKUP($F16,'Cronograma Manual'!$F$6:$BN$171,AB$152+1,0)))</f>
        <v/>
      </c>
      <c r="AC16" s="107">
        <f>IF(ISNA(VLOOKUP($F16,'Cronograma Manual'!$F$6:$BN$171,AC$152+1,0)),"",(VLOOKUP($F16,'Cronograma Manual'!$F$6:$BN$171,AC$152+1,0)))</f>
        <v>44683</v>
      </c>
      <c r="AD16" s="107" t="str">
        <f>IF(ISNA(VLOOKUP($F16,'Cronograma Manual'!$F$6:$BN$171,AD$152+1,0)),"",(VLOOKUP($F16,'Cronograma Manual'!$F$6:$BN$171,AD$152+1,0)))</f>
        <v/>
      </c>
      <c r="AE16" s="107" t="str">
        <f>IF(ISNA(VLOOKUP($F16,'Cronograma Manual'!$F$6:$BN$171,AE$152+1,0)),"",(VLOOKUP($F16,'Cronograma Manual'!$F$6:$BN$171,AE$152+1,0)))</f>
        <v/>
      </c>
      <c r="AF16" s="107" t="str">
        <f>IF(ISNA(VLOOKUP($F16,'Cronograma Manual'!$F$6:$BN$171,AF$152+1,0)),"",(VLOOKUP($F16,'Cronograma Manual'!$F$6:$BN$171,AF$152+1,0)))</f>
        <v/>
      </c>
      <c r="AG16" s="108" t="str">
        <f>IF(ISNA(VLOOKUP($F16,'Cronograma Manual'!$F$6:$BN$171,AG$152+1,0)),"",(VLOOKUP($F16,'Cronograma Manual'!$F$6:$BN$171,AG$152+1,0)))</f>
        <v/>
      </c>
      <c r="AH16" s="108">
        <f>IF(ISNA(VLOOKUP($F16,'Cronograma Manual'!$F$6:$BN$171,AH$152+1,0)),"",(VLOOKUP($F16,'Cronograma Manual'!$F$6:$BN$171,AH$152+1,0)))</f>
        <v>44718</v>
      </c>
      <c r="AI16" s="108" t="str">
        <f>IF(ISNA(VLOOKUP($F16,'Cronograma Manual'!$F$6:$BN$171,AI$152+1,0)),"",(VLOOKUP($F16,'Cronograma Manual'!$F$6:$BN$171,AI$152+1,0)))</f>
        <v/>
      </c>
      <c r="AJ16" s="108" t="str">
        <f>IF(ISNA(VLOOKUP($F16,'Cronograma Manual'!$F$6:$BN$171,AJ$152+1,0)),"",(VLOOKUP($F16,'Cronograma Manual'!$F$6:$BN$171,AJ$152+1,0)))</f>
        <v/>
      </c>
      <c r="AK16" s="108" t="str">
        <f>IF(ISNA(VLOOKUP($F16,'Cronograma Manual'!$F$6:$BN$171,AK$152+1,0)),"",(VLOOKUP($F16,'Cronograma Manual'!$F$6:$BN$171,AK$152+1,0)))</f>
        <v/>
      </c>
      <c r="AL16" s="107" t="str">
        <f>IF(ISNA(VLOOKUP($F16,'Cronograma Manual'!$F$6:$BN$171,AL$152+1,0)),"",(VLOOKUP($F16,'Cronograma Manual'!$F$6:$BN$171,AL$152+1,0)))</f>
        <v/>
      </c>
      <c r="AM16" s="107" t="str">
        <f>IF(ISNA(VLOOKUP($F16,'Cronograma Manual'!$F$6:$BN$171,AM$152+1,0)),"",(VLOOKUP($F16,'Cronograma Manual'!$F$6:$BN$171,AM$152+1,0)))</f>
        <v/>
      </c>
      <c r="AN16" s="107">
        <f>IF(ISNA(VLOOKUP($F16,'Cronograma Manual'!$F$6:$BN$171,AN$152+1,0)),"",(VLOOKUP($F16,'Cronograma Manual'!$F$6:$BN$171,AN$152+1,0)))</f>
        <v>44760</v>
      </c>
      <c r="AO16" s="107" t="str">
        <f>IF(ISNA(VLOOKUP($F16,'Cronograma Manual'!$F$6:$BN$171,AO$152+1,0)),"",(VLOOKUP($F16,'Cronograma Manual'!$F$6:$BN$171,AO$152+1,0)))</f>
        <v/>
      </c>
      <c r="AP16" s="108" t="str">
        <f>IF(ISNA(VLOOKUP($F16,'Cronograma Manual'!$F$6:$BN$171,AP$152+1,0)),"",(VLOOKUP($F16,'Cronograma Manual'!$F$6:$BN$171,AP$152+1,0)))</f>
        <v/>
      </c>
      <c r="AQ16" s="108" t="str">
        <f>IF(ISNA(VLOOKUP($F16,'Cronograma Manual'!$F$6:$BN$171,AQ$152+1,0)),"",(VLOOKUP($F16,'Cronograma Manual'!$F$6:$BN$171,AQ$152+1,0)))</f>
        <v/>
      </c>
      <c r="AR16" s="108" t="str">
        <f>IF(ISNA(VLOOKUP($F16,'Cronograma Manual'!$F$6:$BN$171,AR$152+1,0)),"",(VLOOKUP($F16,'Cronograma Manual'!$F$6:$BN$171,AR$152+1,0)))</f>
        <v/>
      </c>
      <c r="AS16" s="108">
        <f>IF(ISNA(VLOOKUP($F16,'Cronograma Manual'!$F$6:$BN$171,AS$152+1,0)),"",(VLOOKUP($F16,'Cronograma Manual'!$F$6:$BN$171,AS$152+1,0)))</f>
        <v>44795</v>
      </c>
      <c r="AT16" s="107" t="str">
        <f>IF(ISNA(VLOOKUP($F16,'Cronograma Manual'!$F$6:$BN$171,AT$152+1,0)),"",(VLOOKUP($F16,'Cronograma Manual'!$F$6:$BN$171,AT$152+1,0)))</f>
        <v/>
      </c>
      <c r="AU16" s="107" t="str">
        <f>IF(ISNA(VLOOKUP($F16,'Cronograma Manual'!$F$6:$BN$171,AU$152+1,0)),"",(VLOOKUP($F16,'Cronograma Manual'!$F$6:$BN$171,AU$152+1,0)))</f>
        <v/>
      </c>
      <c r="AV16" s="107" t="str">
        <f>IF(ISNA(VLOOKUP($F16,'Cronograma Manual'!$F$6:$BN$171,AV$152+1,0)),"",(VLOOKUP($F16,'Cronograma Manual'!$F$6:$BN$171,AV$152+1,0)))</f>
        <v/>
      </c>
      <c r="AW16" s="107">
        <f>IF(ISNA(VLOOKUP($F16,'Cronograma Manual'!$F$6:$BN$171,AW$152+1,0)),"",(VLOOKUP($F16,'Cronograma Manual'!$F$6:$BN$171,AW$152+1,0)))</f>
        <v>44823</v>
      </c>
      <c r="AX16" s="107" t="str">
        <f>IF(ISNA(VLOOKUP($F16,'Cronograma Manual'!$F$6:$BN$171,AX$152+1,0)),"",(VLOOKUP($F16,'Cronograma Manual'!$F$6:$BN$171,AX$152+1,0)))</f>
        <v/>
      </c>
      <c r="AY16" s="108" t="str">
        <f>IF(ISNA(VLOOKUP($F16,'Cronograma Manual'!$F$6:$BN$171,AY$152+1,0)),"",(VLOOKUP($F16,'Cronograma Manual'!$F$6:$BN$171,AY$152+1,0)))</f>
        <v/>
      </c>
      <c r="AZ16" s="108" t="str">
        <f>IF(ISNA(VLOOKUP($F16,'Cronograma Manual'!$F$6:$BN$171,AZ$152+1,0)),"",(VLOOKUP($F16,'Cronograma Manual'!$F$6:$BN$171,AZ$152+1,0)))</f>
        <v/>
      </c>
      <c r="BA16" s="108" t="str">
        <f>IF(ISNA(VLOOKUP($F16,'Cronograma Manual'!$F$6:$BN$171,BA$152+1,0)),"",(VLOOKUP($F16,'Cronograma Manual'!$F$6:$BN$171,BA$152+1,0)))</f>
        <v/>
      </c>
      <c r="BB16" s="108">
        <f>IF(ISNA(VLOOKUP($F16,'Cronograma Manual'!$F$6:$BN$171,BB$152+1,0)),"",(VLOOKUP($F16,'Cronograma Manual'!$F$6:$BN$171,BB$152+1,0)))</f>
        <v>44858</v>
      </c>
      <c r="BC16" s="107" t="str">
        <f>IF(ISNA(VLOOKUP($F16,'Cronograma Manual'!$F$6:$BN$171,BC$152+1,0)),"",(VLOOKUP($F16,'Cronograma Manual'!$F$6:$BN$171,BC$152+1,0)))</f>
        <v/>
      </c>
      <c r="BD16" s="107" t="str">
        <f>IF(ISNA(VLOOKUP($F16,'Cronograma Manual'!$F$6:$BN$171,BD$152+1,0)),"",(VLOOKUP($F16,'Cronograma Manual'!$F$6:$BN$171,BD$152+1,0)))</f>
        <v/>
      </c>
      <c r="BE16" s="107" t="str">
        <f>IF(ISNA(VLOOKUP($F16,'Cronograma Manual'!$F$6:$BN$171,BE$152+1,0)),"",(VLOOKUP($F16,'Cronograma Manual'!$F$6:$BN$171,BE$152+1,0)))</f>
        <v/>
      </c>
      <c r="BF16" s="107">
        <f>IF(ISNA(VLOOKUP($F16,'Cronograma Manual'!$F$6:$BN$171,BF$152+1,0)),"",(VLOOKUP($F16,'Cronograma Manual'!$F$6:$BN$171,BF$152+1,0)))</f>
        <v>44886</v>
      </c>
      <c r="BG16" s="108" t="str">
        <f>IF(ISNA(VLOOKUP($F16,'Cronograma Manual'!$F$6:$BN$171,BG$152+1,0)),"",(VLOOKUP($F16,'Cronograma Manual'!$F$6:$BN$171,BG$152+1,0)))</f>
        <v/>
      </c>
      <c r="BH16" s="108" t="str">
        <f>IF(ISNA(VLOOKUP($F16,'Cronograma Manual'!$F$6:$BN$171,BH$152+1,0)),"",(VLOOKUP($F16,'Cronograma Manual'!$F$6:$BN$171,BH$152+1,0)))</f>
        <v/>
      </c>
      <c r="BI16" s="108" t="str">
        <f>IF(ISNA(VLOOKUP($F16,'Cronograma Manual'!$F$6:$BN$171,BI$152+1,0)),"",(VLOOKUP($F16,'Cronograma Manual'!$F$6:$BN$171,BI$152+1,0)))</f>
        <v/>
      </c>
      <c r="BJ16" s="108">
        <f>IF(ISNA(VLOOKUP($F16,'Cronograma Manual'!$F$6:$BN$171,BJ$152+1,0)),"",(VLOOKUP($F16,'Cronograma Manual'!$F$6:$BN$171,BJ$152+1,0)))</f>
        <v>44914</v>
      </c>
      <c r="BK16" s="353" t="str">
        <f>IF(ISNA(VLOOKUP($F16,'Cronograma Manual'!$F$6:$BN$171,BK$152+1,0)),"",(VLOOKUP($F16,'Cronograma Manual'!$F$6:$BN$171,BK$152+1,0)))</f>
        <v/>
      </c>
    </row>
    <row r="17" spans="1:63" s="102" customFormat="1" ht="26.25" hidden="1" customHeight="1" x14ac:dyDescent="0.3">
      <c r="A17" s="352">
        <v>12</v>
      </c>
      <c r="B17" s="455"/>
      <c r="C17" s="455"/>
      <c r="D17" s="458"/>
      <c r="E17" s="337"/>
      <c r="F17" s="337"/>
      <c r="G17" s="184" t="str">
        <f>IF(ISNA(VLOOKUP(F17,Tmunic!$C$2:$D$1160,2,FALSE)),"",VLOOKUP(F17,Tmunic!$C$2:$D$1160,2,FALSE))</f>
        <v/>
      </c>
      <c r="H17" s="184" t="str">
        <f>IF(ISNA(VLOOKUP($F17,'Cronograma Manual'!$F$6:$BN$171,H$152+1,0)),"",(VLOOKUP($F17,'Cronograma Manual'!$F$6:$BN$171,H$152+1,0)))</f>
        <v/>
      </c>
      <c r="I17" s="197" t="str">
        <f>IF(ISNA(VLOOKUP($F17,'Cronograma Manual'!$F$6:$BN$171,I$152+1,0)),"",(VLOOKUP($F17,'Cronograma Manual'!$F$6:$BN$171,I$152+1,0)))</f>
        <v/>
      </c>
      <c r="J17" s="202" t="str">
        <f>IF(ISNA(VLOOKUP($F17,'Cronograma Manual'!$F$6:$BN$171,J$152+1,0)),"",(VLOOKUP($F17,'Cronograma Manual'!$F$6:$BN$171,J$152+1,0)))</f>
        <v/>
      </c>
      <c r="K17" s="107" t="str">
        <f>IF(ISNA(VLOOKUP($F17,'Cronograma Manual'!$F$6:$BN$171,K$152+1,0)),"",(VLOOKUP($F17,'Cronograma Manual'!$F$6:$BN$171,K$152+1,0)))</f>
        <v/>
      </c>
      <c r="L17" s="107" t="str">
        <f>IF(ISNA(VLOOKUP($F17,'Cronograma Manual'!$F$6:$BN$171,L$152+1,0)),"",(VLOOKUP($F17,'Cronograma Manual'!$F$6:$BN$171,L$152+1,0)))</f>
        <v/>
      </c>
      <c r="M17" s="107" t="str">
        <f>IF(ISNA(VLOOKUP($F17,'Cronograma Manual'!$F$6:$BN$171,M$152+1,0)),"",(VLOOKUP($F17,'Cronograma Manual'!$F$6:$BN$171,M$152+1,0)))</f>
        <v/>
      </c>
      <c r="N17" s="107" t="str">
        <f>IF(ISNA(VLOOKUP($F17,'Cronograma Manual'!$F$6:$BN$171,N$152+1,0)),"",(VLOOKUP($F17,'Cronograma Manual'!$F$6:$BN$171,N$152+1,0)))</f>
        <v/>
      </c>
      <c r="O17" s="107" t="str">
        <f>IF(ISNA(VLOOKUP($F17,'Cronograma Manual'!$F$6:$BN$171,O$152+1,0)),"",(VLOOKUP($F17,'Cronograma Manual'!$F$6:$BN$171,O$152+1,0)))</f>
        <v/>
      </c>
      <c r="P17" s="108" t="str">
        <f>IF(ISNA(VLOOKUP($F17,'Cronograma Manual'!$F$6:$BN$171,P$152+1,0)),"",(VLOOKUP($F17,'Cronograma Manual'!$F$6:$BN$171,P$152+1,0)))</f>
        <v/>
      </c>
      <c r="Q17" s="108" t="str">
        <f>IF(ISNA(VLOOKUP($F17,'Cronograma Manual'!$F$6:$BN$171,Q$152+1,0)),"",(VLOOKUP($F17,'Cronograma Manual'!$F$6:$BN$171,Q$152+1,0)))</f>
        <v/>
      </c>
      <c r="R17" s="108" t="str">
        <f>IF(ISNA(VLOOKUP($F17,'Cronograma Manual'!$F$6:$BN$171,R$152+1,0)),"",(VLOOKUP($F17,'Cronograma Manual'!$F$6:$BN$171,R$152+1,0)))</f>
        <v/>
      </c>
      <c r="S17" s="108" t="str">
        <f>IF(ISNA(VLOOKUP($F17,'Cronograma Manual'!$F$6:$BN$171,S$152+1,0)),"",(VLOOKUP($F17,'Cronograma Manual'!$F$6:$BN$171,S$152+1,0)))</f>
        <v/>
      </c>
      <c r="T17" s="107" t="str">
        <f>IF(ISNA(VLOOKUP($F17,'Cronograma Manual'!$F$6:$BN$171,T$152+1,0)),"",(VLOOKUP($F17,'Cronograma Manual'!$F$6:$BN$171,T$152+1,0)))</f>
        <v/>
      </c>
      <c r="U17" s="107" t="str">
        <f>IF(ISNA(VLOOKUP($F17,'Cronograma Manual'!$F$6:$BN$171,U$152+1,0)),"",(VLOOKUP($F17,'Cronograma Manual'!$F$6:$BN$171,U$152+1,0)))</f>
        <v/>
      </c>
      <c r="V17" s="107" t="str">
        <f>IF(ISNA(VLOOKUP($F17,'Cronograma Manual'!$F$6:$BN$171,V$152+1,0)),"",(VLOOKUP($F17,'Cronograma Manual'!$F$6:$BN$171,V$152+1,0)))</f>
        <v/>
      </c>
      <c r="W17" s="107" t="str">
        <f>IF(ISNA(VLOOKUP($F17,'Cronograma Manual'!$F$6:$BN$171,W$152+1,0)),"",(VLOOKUP($F17,'Cronograma Manual'!$F$6:$BN$171,W$152+1,0)))</f>
        <v/>
      </c>
      <c r="X17" s="107" t="str">
        <f>IF(ISNA(VLOOKUP($F17,'Cronograma Manual'!$F$6:$BN$171,X$152+1,0)),"",(VLOOKUP($F17,'Cronograma Manual'!$F$6:$BN$171,X$152+1,0)))</f>
        <v/>
      </c>
      <c r="Y17" s="108" t="str">
        <f>IF(ISNA(VLOOKUP($F17,'Cronograma Manual'!$F$6:$BN$171,Y$152+1,0)),"",(VLOOKUP($F17,'Cronograma Manual'!$F$6:$BN$171,Y$152+1,0)))</f>
        <v/>
      </c>
      <c r="Z17" s="108" t="str">
        <f>IF(ISNA(VLOOKUP($F17,'Cronograma Manual'!$F$6:$BN$171,Z$152+1,0)),"",(VLOOKUP($F17,'Cronograma Manual'!$F$6:$BN$171,Z$152+1,0)))</f>
        <v/>
      </c>
      <c r="AA17" s="108" t="str">
        <f>IF(ISNA(VLOOKUP($F17,'Cronograma Manual'!$F$6:$BN$171,AA$152+1,0)),"",(VLOOKUP($F17,'Cronograma Manual'!$F$6:$BN$171,AA$152+1,0)))</f>
        <v/>
      </c>
      <c r="AB17" s="108" t="str">
        <f>IF(ISNA(VLOOKUP($F17,'Cronograma Manual'!$F$6:$BN$171,AB$152+1,0)),"",(VLOOKUP($F17,'Cronograma Manual'!$F$6:$BN$171,AB$152+1,0)))</f>
        <v/>
      </c>
      <c r="AC17" s="107" t="str">
        <f>IF(ISNA(VLOOKUP($F17,'Cronograma Manual'!$F$6:$BN$171,AC$152+1,0)),"",(VLOOKUP($F17,'Cronograma Manual'!$F$6:$BN$171,AC$152+1,0)))</f>
        <v/>
      </c>
      <c r="AD17" s="107" t="str">
        <f>IF(ISNA(VLOOKUP($F17,'Cronograma Manual'!$F$6:$BN$171,AD$152+1,0)),"",(VLOOKUP($F17,'Cronograma Manual'!$F$6:$BN$171,AD$152+1,0)))</f>
        <v/>
      </c>
      <c r="AE17" s="107" t="str">
        <f>IF(ISNA(VLOOKUP($F17,'Cronograma Manual'!$F$6:$BN$171,AE$152+1,0)),"",(VLOOKUP($F17,'Cronograma Manual'!$F$6:$BN$171,AE$152+1,0)))</f>
        <v/>
      </c>
      <c r="AF17" s="107" t="str">
        <f>IF(ISNA(VLOOKUP($F17,'Cronograma Manual'!$F$6:$BN$171,AF$152+1,0)),"",(VLOOKUP($F17,'Cronograma Manual'!$F$6:$BN$171,AF$152+1,0)))</f>
        <v/>
      </c>
      <c r="AG17" s="108" t="str">
        <f>IF(ISNA(VLOOKUP($F17,'Cronograma Manual'!$F$6:$BN$171,AG$152+1,0)),"",(VLOOKUP($F17,'Cronograma Manual'!$F$6:$BN$171,AG$152+1,0)))</f>
        <v/>
      </c>
      <c r="AH17" s="108" t="str">
        <f>IF(ISNA(VLOOKUP($F17,'Cronograma Manual'!$F$6:$BN$171,AH$152+1,0)),"",(VLOOKUP($F17,'Cronograma Manual'!$F$6:$BN$171,AH$152+1,0)))</f>
        <v/>
      </c>
      <c r="AI17" s="108" t="str">
        <f>IF(ISNA(VLOOKUP($F17,'Cronograma Manual'!$F$6:$BN$171,AI$152+1,0)),"",(VLOOKUP($F17,'Cronograma Manual'!$F$6:$BN$171,AI$152+1,0)))</f>
        <v/>
      </c>
      <c r="AJ17" s="108" t="str">
        <f>IF(ISNA(VLOOKUP($F17,'Cronograma Manual'!$F$6:$BN$171,AJ$152+1,0)),"",(VLOOKUP($F17,'Cronograma Manual'!$F$6:$BN$171,AJ$152+1,0)))</f>
        <v/>
      </c>
      <c r="AK17" s="108" t="str">
        <f>IF(ISNA(VLOOKUP($F17,'Cronograma Manual'!$F$6:$BN$171,AK$152+1,0)),"",(VLOOKUP($F17,'Cronograma Manual'!$F$6:$BN$171,AK$152+1,0)))</f>
        <v/>
      </c>
      <c r="AL17" s="107" t="str">
        <f>IF(ISNA(VLOOKUP($F17,'Cronograma Manual'!$F$6:$BN$171,AL$152+1,0)),"",(VLOOKUP($F17,'Cronograma Manual'!$F$6:$BN$171,AL$152+1,0)))</f>
        <v/>
      </c>
      <c r="AM17" s="107" t="str">
        <f>IF(ISNA(VLOOKUP($F17,'Cronograma Manual'!$F$6:$BN$171,AM$152+1,0)),"",(VLOOKUP($F17,'Cronograma Manual'!$F$6:$BN$171,AM$152+1,0)))</f>
        <v/>
      </c>
      <c r="AN17" s="107" t="str">
        <f>IF(ISNA(VLOOKUP($F17,'Cronograma Manual'!$F$6:$BN$171,AN$152+1,0)),"",(VLOOKUP($F17,'Cronograma Manual'!$F$6:$BN$171,AN$152+1,0)))</f>
        <v/>
      </c>
      <c r="AO17" s="107" t="str">
        <f>IF(ISNA(VLOOKUP($F17,'Cronograma Manual'!$F$6:$BN$171,AO$152+1,0)),"",(VLOOKUP($F17,'Cronograma Manual'!$F$6:$BN$171,AO$152+1,0)))</f>
        <v/>
      </c>
      <c r="AP17" s="108" t="str">
        <f>IF(ISNA(VLOOKUP($F17,'Cronograma Manual'!$F$6:$BN$171,AP$152+1,0)),"",(VLOOKUP($F17,'Cronograma Manual'!$F$6:$BN$171,AP$152+1,0)))</f>
        <v/>
      </c>
      <c r="AQ17" s="108" t="str">
        <f>IF(ISNA(VLOOKUP($F17,'Cronograma Manual'!$F$6:$BN$171,AQ$152+1,0)),"",(VLOOKUP($F17,'Cronograma Manual'!$F$6:$BN$171,AQ$152+1,0)))</f>
        <v/>
      </c>
      <c r="AR17" s="108" t="str">
        <f>IF(ISNA(VLOOKUP($F17,'Cronograma Manual'!$F$6:$BN$171,AR$152+1,0)),"",(VLOOKUP($F17,'Cronograma Manual'!$F$6:$BN$171,AR$152+1,0)))</f>
        <v/>
      </c>
      <c r="AS17" s="108" t="str">
        <f>IF(ISNA(VLOOKUP($F17,'Cronograma Manual'!$F$6:$BN$171,AS$152+1,0)),"",(VLOOKUP($F17,'Cronograma Manual'!$F$6:$BN$171,AS$152+1,0)))</f>
        <v/>
      </c>
      <c r="AT17" s="107" t="str">
        <f>IF(ISNA(VLOOKUP($F17,'Cronograma Manual'!$F$6:$BN$171,AT$152+1,0)),"",(VLOOKUP($F17,'Cronograma Manual'!$F$6:$BN$171,AT$152+1,0)))</f>
        <v/>
      </c>
      <c r="AU17" s="107" t="str">
        <f>IF(ISNA(VLOOKUP($F17,'Cronograma Manual'!$F$6:$BN$171,AU$152+1,0)),"",(VLOOKUP($F17,'Cronograma Manual'!$F$6:$BN$171,AU$152+1,0)))</f>
        <v/>
      </c>
      <c r="AV17" s="107" t="str">
        <f>IF(ISNA(VLOOKUP($F17,'Cronograma Manual'!$F$6:$BN$171,AV$152+1,0)),"",(VLOOKUP($F17,'Cronograma Manual'!$F$6:$BN$171,AV$152+1,0)))</f>
        <v/>
      </c>
      <c r="AW17" s="107" t="str">
        <f>IF(ISNA(VLOOKUP($F17,'Cronograma Manual'!$F$6:$BN$171,AW$152+1,0)),"",(VLOOKUP($F17,'Cronograma Manual'!$F$6:$BN$171,AW$152+1,0)))</f>
        <v/>
      </c>
      <c r="AX17" s="107" t="str">
        <f>IF(ISNA(VLOOKUP($F17,'Cronograma Manual'!$F$6:$BN$171,AX$152+1,0)),"",(VLOOKUP($F17,'Cronograma Manual'!$F$6:$BN$171,AX$152+1,0)))</f>
        <v/>
      </c>
      <c r="AY17" s="108" t="str">
        <f>IF(ISNA(VLOOKUP($F17,'Cronograma Manual'!$F$6:$BN$171,AY$152+1,0)),"",(VLOOKUP($F17,'Cronograma Manual'!$F$6:$BN$171,AY$152+1,0)))</f>
        <v/>
      </c>
      <c r="AZ17" s="108" t="str">
        <f>IF(ISNA(VLOOKUP($F17,'Cronograma Manual'!$F$6:$BN$171,AZ$152+1,0)),"",(VLOOKUP($F17,'Cronograma Manual'!$F$6:$BN$171,AZ$152+1,0)))</f>
        <v/>
      </c>
      <c r="BA17" s="108" t="str">
        <f>IF(ISNA(VLOOKUP($F17,'Cronograma Manual'!$F$6:$BN$171,BA$152+1,0)),"",(VLOOKUP($F17,'Cronograma Manual'!$F$6:$BN$171,BA$152+1,0)))</f>
        <v/>
      </c>
      <c r="BB17" s="108" t="str">
        <f>IF(ISNA(VLOOKUP($F17,'Cronograma Manual'!$F$6:$BN$171,BB$152+1,0)),"",(VLOOKUP($F17,'Cronograma Manual'!$F$6:$BN$171,BB$152+1,0)))</f>
        <v/>
      </c>
      <c r="BC17" s="107" t="str">
        <f>IF(ISNA(VLOOKUP($F17,'Cronograma Manual'!$F$6:$BN$171,BC$152+1,0)),"",(VLOOKUP($F17,'Cronograma Manual'!$F$6:$BN$171,BC$152+1,0)))</f>
        <v/>
      </c>
      <c r="BD17" s="107" t="str">
        <f>IF(ISNA(VLOOKUP($F17,'Cronograma Manual'!$F$6:$BN$171,BD$152+1,0)),"",(VLOOKUP($F17,'Cronograma Manual'!$F$6:$BN$171,BD$152+1,0)))</f>
        <v/>
      </c>
      <c r="BE17" s="107" t="str">
        <f>IF(ISNA(VLOOKUP($F17,'Cronograma Manual'!$F$6:$BN$171,BE$152+1,0)),"",(VLOOKUP($F17,'Cronograma Manual'!$F$6:$BN$171,BE$152+1,0)))</f>
        <v/>
      </c>
      <c r="BF17" s="107" t="str">
        <f>IF(ISNA(VLOOKUP($F17,'Cronograma Manual'!$F$6:$BN$171,BF$152+1,0)),"",(VLOOKUP($F17,'Cronograma Manual'!$F$6:$BN$171,BF$152+1,0)))</f>
        <v/>
      </c>
      <c r="BG17" s="108" t="str">
        <f>IF(ISNA(VLOOKUP($F17,'Cronograma Manual'!$F$6:$BN$171,BG$152+1,0)),"",(VLOOKUP($F17,'Cronograma Manual'!$F$6:$BN$171,BG$152+1,0)))</f>
        <v/>
      </c>
      <c r="BH17" s="108" t="str">
        <f>IF(ISNA(VLOOKUP($F17,'Cronograma Manual'!$F$6:$BN$171,BH$152+1,0)),"",(VLOOKUP($F17,'Cronograma Manual'!$F$6:$BN$171,BH$152+1,0)))</f>
        <v/>
      </c>
      <c r="BI17" s="108" t="str">
        <f>IF(ISNA(VLOOKUP($F17,'Cronograma Manual'!$F$6:$BN$171,BI$152+1,0)),"",(VLOOKUP($F17,'Cronograma Manual'!$F$6:$BN$171,BI$152+1,0)))</f>
        <v/>
      </c>
      <c r="BJ17" s="108" t="str">
        <f>IF(ISNA(VLOOKUP($F17,'Cronograma Manual'!$F$6:$BN$171,BJ$152+1,0)),"",(VLOOKUP($F17,'Cronograma Manual'!$F$6:$BN$171,BJ$152+1,0)))</f>
        <v/>
      </c>
      <c r="BK17" s="353" t="str">
        <f>IF(ISNA(VLOOKUP($F17,'Cronograma Manual'!$F$6:$BN$171,BK$152+1,0)),"",(VLOOKUP($F17,'Cronograma Manual'!$F$6:$BN$171,BK$152+1,0)))</f>
        <v/>
      </c>
    </row>
    <row r="18" spans="1:63" s="102" customFormat="1" ht="26.25" hidden="1" customHeight="1" x14ac:dyDescent="0.3">
      <c r="A18" s="352">
        <v>13</v>
      </c>
      <c r="B18" s="455"/>
      <c r="C18" s="455"/>
      <c r="D18" s="458"/>
      <c r="E18" s="337"/>
      <c r="F18" s="338"/>
      <c r="G18" s="339" t="str">
        <f>IF(ISNA(VLOOKUP(F18,Tmunic!$C$2:$D$1160,2,FALSE)),"",VLOOKUP(F18,Tmunic!$C$2:$D$1160,2,FALSE))</f>
        <v/>
      </c>
      <c r="H18" s="184" t="str">
        <f>IF(ISNA(VLOOKUP($F18,'Cronograma Manual'!$F$6:$BN$171,H$152+1,0)),"",(VLOOKUP($F18,'Cronograma Manual'!$F$6:$BN$171,H$152+1,0)))</f>
        <v/>
      </c>
      <c r="I18" s="197" t="str">
        <f>IF(ISNA(VLOOKUP($F18,'Cronograma Manual'!$F$6:$BN$171,I$152+1,0)),"",(VLOOKUP($F18,'Cronograma Manual'!$F$6:$BN$171,I$152+1,0)))</f>
        <v/>
      </c>
      <c r="J18" s="202" t="str">
        <f>IF(ISNA(VLOOKUP($F18,'Cronograma Manual'!$F$6:$BN$171,J$152+1,0)),"",(VLOOKUP($F18,'Cronograma Manual'!$F$6:$BN$171,J$152+1,0)))</f>
        <v/>
      </c>
      <c r="K18" s="107" t="str">
        <f>IF(ISNA(VLOOKUP($F18,'Cronograma Manual'!$F$6:$BN$171,K$152+1,0)),"",(VLOOKUP($F18,'Cronograma Manual'!$F$6:$BN$171,K$152+1,0)))</f>
        <v/>
      </c>
      <c r="L18" s="107" t="str">
        <f>IF(ISNA(VLOOKUP($F18,'Cronograma Manual'!$F$6:$BN$171,L$152+1,0)),"",(VLOOKUP($F18,'Cronograma Manual'!$F$6:$BN$171,L$152+1,0)))</f>
        <v/>
      </c>
      <c r="M18" s="107" t="str">
        <f>IF(ISNA(VLOOKUP($F18,'Cronograma Manual'!$F$6:$BN$171,M$152+1,0)),"",(VLOOKUP($F18,'Cronograma Manual'!$F$6:$BN$171,M$152+1,0)))</f>
        <v/>
      </c>
      <c r="N18" s="107" t="str">
        <f>IF(ISNA(VLOOKUP($F18,'Cronograma Manual'!$F$6:$BN$171,N$152+1,0)),"",(VLOOKUP($F18,'Cronograma Manual'!$F$6:$BN$171,N$152+1,0)))</f>
        <v/>
      </c>
      <c r="O18" s="107" t="str">
        <f>IF(ISNA(VLOOKUP($F18,'Cronograma Manual'!$F$6:$BN$171,O$152+1,0)),"",(VLOOKUP($F18,'Cronograma Manual'!$F$6:$BN$171,O$152+1,0)))</f>
        <v/>
      </c>
      <c r="P18" s="108" t="str">
        <f>IF(ISNA(VLOOKUP($F18,'Cronograma Manual'!$F$6:$BN$171,P$152+1,0)),"",(VLOOKUP($F18,'Cronograma Manual'!$F$6:$BN$171,P$152+1,0)))</f>
        <v/>
      </c>
      <c r="Q18" s="108" t="str">
        <f>IF(ISNA(VLOOKUP($F18,'Cronograma Manual'!$F$6:$BN$171,Q$152+1,0)),"",(VLOOKUP($F18,'Cronograma Manual'!$F$6:$BN$171,Q$152+1,0)))</f>
        <v/>
      </c>
      <c r="R18" s="108" t="str">
        <f>IF(ISNA(VLOOKUP($F18,'Cronograma Manual'!$F$6:$BN$171,R$152+1,0)),"",(VLOOKUP($F18,'Cronograma Manual'!$F$6:$BN$171,R$152+1,0)))</f>
        <v/>
      </c>
      <c r="S18" s="108" t="str">
        <f>IF(ISNA(VLOOKUP($F18,'Cronograma Manual'!$F$6:$BN$171,S$152+1,0)),"",(VLOOKUP($F18,'Cronograma Manual'!$F$6:$BN$171,S$152+1,0)))</f>
        <v/>
      </c>
      <c r="T18" s="107" t="str">
        <f>IF(ISNA(VLOOKUP($F18,'Cronograma Manual'!$F$6:$BN$171,T$152+1,0)),"",(VLOOKUP($F18,'Cronograma Manual'!$F$6:$BN$171,T$152+1,0)))</f>
        <v/>
      </c>
      <c r="U18" s="107" t="str">
        <f>IF(ISNA(VLOOKUP($F18,'Cronograma Manual'!$F$6:$BN$171,U$152+1,0)),"",(VLOOKUP($F18,'Cronograma Manual'!$F$6:$BN$171,U$152+1,0)))</f>
        <v/>
      </c>
      <c r="V18" s="107" t="str">
        <f>IF(ISNA(VLOOKUP($F18,'Cronograma Manual'!$F$6:$BN$171,V$152+1,0)),"",(VLOOKUP($F18,'Cronograma Manual'!$F$6:$BN$171,V$152+1,0)))</f>
        <v/>
      </c>
      <c r="W18" s="107" t="str">
        <f>IF(ISNA(VLOOKUP($F18,'Cronograma Manual'!$F$6:$BN$171,W$152+1,0)),"",(VLOOKUP($F18,'Cronograma Manual'!$F$6:$BN$171,W$152+1,0)))</f>
        <v/>
      </c>
      <c r="X18" s="107" t="str">
        <f>IF(ISNA(VLOOKUP($F18,'Cronograma Manual'!$F$6:$BN$171,X$152+1,0)),"",(VLOOKUP($F18,'Cronograma Manual'!$F$6:$BN$171,X$152+1,0)))</f>
        <v/>
      </c>
      <c r="Y18" s="108" t="str">
        <f>IF(ISNA(VLOOKUP($F18,'Cronograma Manual'!$F$6:$BN$171,Y$152+1,0)),"",(VLOOKUP($F18,'Cronograma Manual'!$F$6:$BN$171,Y$152+1,0)))</f>
        <v/>
      </c>
      <c r="Z18" s="108" t="str">
        <f>IF(ISNA(VLOOKUP($F18,'Cronograma Manual'!$F$6:$BN$171,Z$152+1,0)),"",(VLOOKUP($F18,'Cronograma Manual'!$F$6:$BN$171,Z$152+1,0)))</f>
        <v/>
      </c>
      <c r="AA18" s="108" t="str">
        <f>IF(ISNA(VLOOKUP($F18,'Cronograma Manual'!$F$6:$BN$171,AA$152+1,0)),"",(VLOOKUP($F18,'Cronograma Manual'!$F$6:$BN$171,AA$152+1,0)))</f>
        <v/>
      </c>
      <c r="AB18" s="108" t="str">
        <f>IF(ISNA(VLOOKUP($F18,'Cronograma Manual'!$F$6:$BN$171,AB$152+1,0)),"",(VLOOKUP($F18,'Cronograma Manual'!$F$6:$BN$171,AB$152+1,0)))</f>
        <v/>
      </c>
      <c r="AC18" s="107" t="str">
        <f>IF(ISNA(VLOOKUP($F18,'Cronograma Manual'!$F$6:$BN$171,AC$152+1,0)),"",(VLOOKUP($F18,'Cronograma Manual'!$F$6:$BN$171,AC$152+1,0)))</f>
        <v/>
      </c>
      <c r="AD18" s="107" t="str">
        <f>IF(ISNA(VLOOKUP($F18,'Cronograma Manual'!$F$6:$BN$171,AD$152+1,0)),"",(VLOOKUP($F18,'Cronograma Manual'!$F$6:$BN$171,AD$152+1,0)))</f>
        <v/>
      </c>
      <c r="AE18" s="107" t="str">
        <f>IF(ISNA(VLOOKUP($F18,'Cronograma Manual'!$F$6:$BN$171,AE$152+1,0)),"",(VLOOKUP($F18,'Cronograma Manual'!$F$6:$BN$171,AE$152+1,0)))</f>
        <v/>
      </c>
      <c r="AF18" s="107" t="str">
        <f>IF(ISNA(VLOOKUP($F18,'Cronograma Manual'!$F$6:$BN$171,AF$152+1,0)),"",(VLOOKUP($F18,'Cronograma Manual'!$F$6:$BN$171,AF$152+1,0)))</f>
        <v/>
      </c>
      <c r="AG18" s="108" t="str">
        <f>IF(ISNA(VLOOKUP($F18,'Cronograma Manual'!$F$6:$BN$171,AG$152+1,0)),"",(VLOOKUP($F18,'Cronograma Manual'!$F$6:$BN$171,AG$152+1,0)))</f>
        <v/>
      </c>
      <c r="AH18" s="108" t="str">
        <f>IF(ISNA(VLOOKUP($F18,'Cronograma Manual'!$F$6:$BN$171,AH$152+1,0)),"",(VLOOKUP($F18,'Cronograma Manual'!$F$6:$BN$171,AH$152+1,0)))</f>
        <v/>
      </c>
      <c r="AI18" s="108" t="str">
        <f>IF(ISNA(VLOOKUP($F18,'Cronograma Manual'!$F$6:$BN$171,AI$152+1,0)),"",(VLOOKUP($F18,'Cronograma Manual'!$F$6:$BN$171,AI$152+1,0)))</f>
        <v/>
      </c>
      <c r="AJ18" s="108" t="str">
        <f>IF(ISNA(VLOOKUP($F18,'Cronograma Manual'!$F$6:$BN$171,AJ$152+1,0)),"",(VLOOKUP($F18,'Cronograma Manual'!$F$6:$BN$171,AJ$152+1,0)))</f>
        <v/>
      </c>
      <c r="AK18" s="108" t="str">
        <f>IF(ISNA(VLOOKUP($F18,'Cronograma Manual'!$F$6:$BN$171,AK$152+1,0)),"",(VLOOKUP($F18,'Cronograma Manual'!$F$6:$BN$171,AK$152+1,0)))</f>
        <v/>
      </c>
      <c r="AL18" s="107" t="str">
        <f>IF(ISNA(VLOOKUP($F18,'Cronograma Manual'!$F$6:$BN$171,AL$152+1,0)),"",(VLOOKUP($F18,'Cronograma Manual'!$F$6:$BN$171,AL$152+1,0)))</f>
        <v/>
      </c>
      <c r="AM18" s="107" t="str">
        <f>IF(ISNA(VLOOKUP($F18,'Cronograma Manual'!$F$6:$BN$171,AM$152+1,0)),"",(VLOOKUP($F18,'Cronograma Manual'!$F$6:$BN$171,AM$152+1,0)))</f>
        <v/>
      </c>
      <c r="AN18" s="107" t="str">
        <f>IF(ISNA(VLOOKUP($F18,'Cronograma Manual'!$F$6:$BN$171,AN$152+1,0)),"",(VLOOKUP($F18,'Cronograma Manual'!$F$6:$BN$171,AN$152+1,0)))</f>
        <v/>
      </c>
      <c r="AO18" s="107" t="str">
        <f>IF(ISNA(VLOOKUP($F18,'Cronograma Manual'!$F$6:$BN$171,AO$152+1,0)),"",(VLOOKUP($F18,'Cronograma Manual'!$F$6:$BN$171,AO$152+1,0)))</f>
        <v/>
      </c>
      <c r="AP18" s="108" t="str">
        <f>IF(ISNA(VLOOKUP($F18,'Cronograma Manual'!$F$6:$BN$171,AP$152+1,0)),"",(VLOOKUP($F18,'Cronograma Manual'!$F$6:$BN$171,AP$152+1,0)))</f>
        <v/>
      </c>
      <c r="AQ18" s="108" t="str">
        <f>IF(ISNA(VLOOKUP($F18,'Cronograma Manual'!$F$6:$BN$171,AQ$152+1,0)),"",(VLOOKUP($F18,'Cronograma Manual'!$F$6:$BN$171,AQ$152+1,0)))</f>
        <v/>
      </c>
      <c r="AR18" s="108" t="str">
        <f>IF(ISNA(VLOOKUP($F18,'Cronograma Manual'!$F$6:$BN$171,AR$152+1,0)),"",(VLOOKUP($F18,'Cronograma Manual'!$F$6:$BN$171,AR$152+1,0)))</f>
        <v/>
      </c>
      <c r="AS18" s="108" t="str">
        <f>IF(ISNA(VLOOKUP($F18,'Cronograma Manual'!$F$6:$BN$171,AS$152+1,0)),"",(VLOOKUP($F18,'Cronograma Manual'!$F$6:$BN$171,AS$152+1,0)))</f>
        <v/>
      </c>
      <c r="AT18" s="107" t="str">
        <f>IF(ISNA(VLOOKUP($F18,'Cronograma Manual'!$F$6:$BN$171,AT$152+1,0)),"",(VLOOKUP($F18,'Cronograma Manual'!$F$6:$BN$171,AT$152+1,0)))</f>
        <v/>
      </c>
      <c r="AU18" s="107" t="str">
        <f>IF(ISNA(VLOOKUP($F18,'Cronograma Manual'!$F$6:$BN$171,AU$152+1,0)),"",(VLOOKUP($F18,'Cronograma Manual'!$F$6:$BN$171,AU$152+1,0)))</f>
        <v/>
      </c>
      <c r="AV18" s="107" t="str">
        <f>IF(ISNA(VLOOKUP($F18,'Cronograma Manual'!$F$6:$BN$171,AV$152+1,0)),"",(VLOOKUP($F18,'Cronograma Manual'!$F$6:$BN$171,AV$152+1,0)))</f>
        <v/>
      </c>
      <c r="AW18" s="107" t="str">
        <f>IF(ISNA(VLOOKUP($F18,'Cronograma Manual'!$F$6:$BN$171,AW$152+1,0)),"",(VLOOKUP($F18,'Cronograma Manual'!$F$6:$BN$171,AW$152+1,0)))</f>
        <v/>
      </c>
      <c r="AX18" s="107" t="str">
        <f>IF(ISNA(VLOOKUP($F18,'Cronograma Manual'!$F$6:$BN$171,AX$152+1,0)),"",(VLOOKUP($F18,'Cronograma Manual'!$F$6:$BN$171,AX$152+1,0)))</f>
        <v/>
      </c>
      <c r="AY18" s="108" t="str">
        <f>IF(ISNA(VLOOKUP($F18,'Cronograma Manual'!$F$6:$BN$171,AY$152+1,0)),"",(VLOOKUP($F18,'Cronograma Manual'!$F$6:$BN$171,AY$152+1,0)))</f>
        <v/>
      </c>
      <c r="AZ18" s="108" t="str">
        <f>IF(ISNA(VLOOKUP($F18,'Cronograma Manual'!$F$6:$BN$171,AZ$152+1,0)),"",(VLOOKUP($F18,'Cronograma Manual'!$F$6:$BN$171,AZ$152+1,0)))</f>
        <v/>
      </c>
      <c r="BA18" s="108" t="str">
        <f>IF(ISNA(VLOOKUP($F18,'Cronograma Manual'!$F$6:$BN$171,BA$152+1,0)),"",(VLOOKUP($F18,'Cronograma Manual'!$F$6:$BN$171,BA$152+1,0)))</f>
        <v/>
      </c>
      <c r="BB18" s="108" t="str">
        <f>IF(ISNA(VLOOKUP($F18,'Cronograma Manual'!$F$6:$BN$171,BB$152+1,0)),"",(VLOOKUP($F18,'Cronograma Manual'!$F$6:$BN$171,BB$152+1,0)))</f>
        <v/>
      </c>
      <c r="BC18" s="107" t="str">
        <f>IF(ISNA(VLOOKUP($F18,'Cronograma Manual'!$F$6:$BN$171,BC$152+1,0)),"",(VLOOKUP($F18,'Cronograma Manual'!$F$6:$BN$171,BC$152+1,0)))</f>
        <v/>
      </c>
      <c r="BD18" s="107" t="str">
        <f>IF(ISNA(VLOOKUP($F18,'Cronograma Manual'!$F$6:$BN$171,BD$152+1,0)),"",(VLOOKUP($F18,'Cronograma Manual'!$F$6:$BN$171,BD$152+1,0)))</f>
        <v/>
      </c>
      <c r="BE18" s="107" t="str">
        <f>IF(ISNA(VLOOKUP($F18,'Cronograma Manual'!$F$6:$BN$171,BE$152+1,0)),"",(VLOOKUP($F18,'Cronograma Manual'!$F$6:$BN$171,BE$152+1,0)))</f>
        <v/>
      </c>
      <c r="BF18" s="107" t="str">
        <f>IF(ISNA(VLOOKUP($F18,'Cronograma Manual'!$F$6:$BN$171,BF$152+1,0)),"",(VLOOKUP($F18,'Cronograma Manual'!$F$6:$BN$171,BF$152+1,0)))</f>
        <v/>
      </c>
      <c r="BG18" s="108" t="str">
        <f>IF(ISNA(VLOOKUP($F18,'Cronograma Manual'!$F$6:$BN$171,BG$152+1,0)),"",(VLOOKUP($F18,'Cronograma Manual'!$F$6:$BN$171,BG$152+1,0)))</f>
        <v/>
      </c>
      <c r="BH18" s="108" t="str">
        <f>IF(ISNA(VLOOKUP($F18,'Cronograma Manual'!$F$6:$BN$171,BH$152+1,0)),"",(VLOOKUP($F18,'Cronograma Manual'!$F$6:$BN$171,BH$152+1,0)))</f>
        <v/>
      </c>
      <c r="BI18" s="108" t="str">
        <f>IF(ISNA(VLOOKUP($F18,'Cronograma Manual'!$F$6:$BN$171,BI$152+1,0)),"",(VLOOKUP($F18,'Cronograma Manual'!$F$6:$BN$171,BI$152+1,0)))</f>
        <v/>
      </c>
      <c r="BJ18" s="108" t="str">
        <f>IF(ISNA(VLOOKUP($F18,'Cronograma Manual'!$F$6:$BN$171,BJ$152+1,0)),"",(VLOOKUP($F18,'Cronograma Manual'!$F$6:$BN$171,BJ$152+1,0)))</f>
        <v/>
      </c>
      <c r="BK18" s="353" t="str">
        <f>IF(ISNA(VLOOKUP($F18,'Cronograma Manual'!$F$6:$BN$171,BK$152+1,0)),"",(VLOOKUP($F18,'Cronograma Manual'!$F$6:$BN$171,BK$152+1,0)))</f>
        <v/>
      </c>
    </row>
    <row r="19" spans="1:63" s="102" customFormat="1" ht="26.25" hidden="1" customHeight="1" x14ac:dyDescent="0.3">
      <c r="A19" s="352">
        <v>14</v>
      </c>
      <c r="B19" s="455"/>
      <c r="C19" s="455"/>
      <c r="D19" s="458"/>
      <c r="E19" s="337"/>
      <c r="F19" s="338"/>
      <c r="G19" s="339" t="str">
        <f>IF(ISNA(VLOOKUP(F19,Tmunic!$C$2:$D$1160,2,FALSE)),"",VLOOKUP(F19,Tmunic!$C$2:$D$1160,2,FALSE))</f>
        <v/>
      </c>
      <c r="H19" s="184" t="str">
        <f>IF(ISNA(VLOOKUP($F19,'Cronograma Manual'!$F$6:$BN$171,H$152+1,0)),"",(VLOOKUP($F19,'Cronograma Manual'!$F$6:$BN$171,H$152+1,0)))</f>
        <v/>
      </c>
      <c r="I19" s="197" t="str">
        <f>IF(ISNA(VLOOKUP($F19,'Cronograma Manual'!$F$6:$BN$171,I$152+1,0)),"",(VLOOKUP($F19,'Cronograma Manual'!$F$6:$BN$171,I$152+1,0)))</f>
        <v/>
      </c>
      <c r="J19" s="202" t="str">
        <f>IF(ISNA(VLOOKUP($F19,'Cronograma Manual'!$F$6:$BN$171,J$152+1,0)),"",(VLOOKUP($F19,'Cronograma Manual'!$F$6:$BN$171,J$152+1,0)))</f>
        <v/>
      </c>
      <c r="K19" s="107" t="str">
        <f>IF(ISNA(VLOOKUP($F19,'Cronograma Manual'!$F$6:$BN$171,K$152+1,0)),"",(VLOOKUP($F19,'Cronograma Manual'!$F$6:$BN$171,K$152+1,0)))</f>
        <v/>
      </c>
      <c r="L19" s="107" t="str">
        <f>IF(ISNA(VLOOKUP($F19,'Cronograma Manual'!$F$6:$BN$171,L$152+1,0)),"",(VLOOKUP($F19,'Cronograma Manual'!$F$6:$BN$171,L$152+1,0)))</f>
        <v/>
      </c>
      <c r="M19" s="107" t="str">
        <f>IF(ISNA(VLOOKUP($F19,'Cronograma Manual'!$F$6:$BN$171,M$152+1,0)),"",(VLOOKUP($F19,'Cronograma Manual'!$F$6:$BN$171,M$152+1,0)))</f>
        <v/>
      </c>
      <c r="N19" s="107" t="str">
        <f>IF(ISNA(VLOOKUP($F19,'Cronograma Manual'!$F$6:$BN$171,N$152+1,0)),"",(VLOOKUP($F19,'Cronograma Manual'!$F$6:$BN$171,N$152+1,0)))</f>
        <v/>
      </c>
      <c r="O19" s="107" t="str">
        <f>IF(ISNA(VLOOKUP($F19,'Cronograma Manual'!$F$6:$BN$171,O$152+1,0)),"",(VLOOKUP($F19,'Cronograma Manual'!$F$6:$BN$171,O$152+1,0)))</f>
        <v/>
      </c>
      <c r="P19" s="108" t="str">
        <f>IF(ISNA(VLOOKUP($F19,'Cronograma Manual'!$F$6:$BN$171,P$152+1,0)),"",(VLOOKUP($F19,'Cronograma Manual'!$F$6:$BN$171,P$152+1,0)))</f>
        <v/>
      </c>
      <c r="Q19" s="108" t="str">
        <f>IF(ISNA(VLOOKUP($F19,'Cronograma Manual'!$F$6:$BN$171,Q$152+1,0)),"",(VLOOKUP($F19,'Cronograma Manual'!$F$6:$BN$171,Q$152+1,0)))</f>
        <v/>
      </c>
      <c r="R19" s="108" t="str">
        <f>IF(ISNA(VLOOKUP($F19,'Cronograma Manual'!$F$6:$BN$171,R$152+1,0)),"",(VLOOKUP($F19,'Cronograma Manual'!$F$6:$BN$171,R$152+1,0)))</f>
        <v/>
      </c>
      <c r="S19" s="108" t="str">
        <f>IF(ISNA(VLOOKUP($F19,'Cronograma Manual'!$F$6:$BN$171,S$152+1,0)),"",(VLOOKUP($F19,'Cronograma Manual'!$F$6:$BN$171,S$152+1,0)))</f>
        <v/>
      </c>
      <c r="T19" s="107" t="str">
        <f>IF(ISNA(VLOOKUP($F19,'Cronograma Manual'!$F$6:$BN$171,T$152+1,0)),"",(VLOOKUP($F19,'Cronograma Manual'!$F$6:$BN$171,T$152+1,0)))</f>
        <v/>
      </c>
      <c r="U19" s="107" t="str">
        <f>IF(ISNA(VLOOKUP($F19,'Cronograma Manual'!$F$6:$BN$171,U$152+1,0)),"",(VLOOKUP($F19,'Cronograma Manual'!$F$6:$BN$171,U$152+1,0)))</f>
        <v/>
      </c>
      <c r="V19" s="107" t="str">
        <f>IF(ISNA(VLOOKUP($F19,'Cronograma Manual'!$F$6:$BN$171,V$152+1,0)),"",(VLOOKUP($F19,'Cronograma Manual'!$F$6:$BN$171,V$152+1,0)))</f>
        <v/>
      </c>
      <c r="W19" s="107" t="str">
        <f>IF(ISNA(VLOOKUP($F19,'Cronograma Manual'!$F$6:$BN$171,W$152+1,0)),"",(VLOOKUP($F19,'Cronograma Manual'!$F$6:$BN$171,W$152+1,0)))</f>
        <v/>
      </c>
      <c r="X19" s="107" t="str">
        <f>IF(ISNA(VLOOKUP($F19,'Cronograma Manual'!$F$6:$BN$171,X$152+1,0)),"",(VLOOKUP($F19,'Cronograma Manual'!$F$6:$BN$171,X$152+1,0)))</f>
        <v/>
      </c>
      <c r="Y19" s="108" t="str">
        <f>IF(ISNA(VLOOKUP($F19,'Cronograma Manual'!$F$6:$BN$171,Y$152+1,0)),"",(VLOOKUP($F19,'Cronograma Manual'!$F$6:$BN$171,Y$152+1,0)))</f>
        <v/>
      </c>
      <c r="Z19" s="108" t="str">
        <f>IF(ISNA(VLOOKUP($F19,'Cronograma Manual'!$F$6:$BN$171,Z$152+1,0)),"",(VLOOKUP($F19,'Cronograma Manual'!$F$6:$BN$171,Z$152+1,0)))</f>
        <v/>
      </c>
      <c r="AA19" s="108" t="str">
        <f>IF(ISNA(VLOOKUP($F19,'Cronograma Manual'!$F$6:$BN$171,AA$152+1,0)),"",(VLOOKUP($F19,'Cronograma Manual'!$F$6:$BN$171,AA$152+1,0)))</f>
        <v/>
      </c>
      <c r="AB19" s="108" t="str">
        <f>IF(ISNA(VLOOKUP($F19,'Cronograma Manual'!$F$6:$BN$171,AB$152+1,0)),"",(VLOOKUP($F19,'Cronograma Manual'!$F$6:$BN$171,AB$152+1,0)))</f>
        <v/>
      </c>
      <c r="AC19" s="107" t="str">
        <f>IF(ISNA(VLOOKUP($F19,'Cronograma Manual'!$F$6:$BN$171,AC$152+1,0)),"",(VLOOKUP($F19,'Cronograma Manual'!$F$6:$BN$171,AC$152+1,0)))</f>
        <v/>
      </c>
      <c r="AD19" s="107" t="str">
        <f>IF(ISNA(VLOOKUP($F19,'Cronograma Manual'!$F$6:$BN$171,AD$152+1,0)),"",(VLOOKUP($F19,'Cronograma Manual'!$F$6:$BN$171,AD$152+1,0)))</f>
        <v/>
      </c>
      <c r="AE19" s="107" t="str">
        <f>IF(ISNA(VLOOKUP($F19,'Cronograma Manual'!$F$6:$BN$171,AE$152+1,0)),"",(VLOOKUP($F19,'Cronograma Manual'!$F$6:$BN$171,AE$152+1,0)))</f>
        <v/>
      </c>
      <c r="AF19" s="107" t="str">
        <f>IF(ISNA(VLOOKUP($F19,'Cronograma Manual'!$F$6:$BN$171,AF$152+1,0)),"",(VLOOKUP($F19,'Cronograma Manual'!$F$6:$BN$171,AF$152+1,0)))</f>
        <v/>
      </c>
      <c r="AG19" s="108" t="str">
        <f>IF(ISNA(VLOOKUP($F19,'Cronograma Manual'!$F$6:$BN$171,AG$152+1,0)),"",(VLOOKUP($F19,'Cronograma Manual'!$F$6:$BN$171,AG$152+1,0)))</f>
        <v/>
      </c>
      <c r="AH19" s="108" t="str">
        <f>IF(ISNA(VLOOKUP($F19,'Cronograma Manual'!$F$6:$BN$171,AH$152+1,0)),"",(VLOOKUP($F19,'Cronograma Manual'!$F$6:$BN$171,AH$152+1,0)))</f>
        <v/>
      </c>
      <c r="AI19" s="108" t="str">
        <f>IF(ISNA(VLOOKUP($F19,'Cronograma Manual'!$F$6:$BN$171,AI$152+1,0)),"",(VLOOKUP($F19,'Cronograma Manual'!$F$6:$BN$171,AI$152+1,0)))</f>
        <v/>
      </c>
      <c r="AJ19" s="108" t="str">
        <f>IF(ISNA(VLOOKUP($F19,'Cronograma Manual'!$F$6:$BN$171,AJ$152+1,0)),"",(VLOOKUP($F19,'Cronograma Manual'!$F$6:$BN$171,AJ$152+1,0)))</f>
        <v/>
      </c>
      <c r="AK19" s="108" t="str">
        <f>IF(ISNA(VLOOKUP($F19,'Cronograma Manual'!$F$6:$BN$171,AK$152+1,0)),"",(VLOOKUP($F19,'Cronograma Manual'!$F$6:$BN$171,AK$152+1,0)))</f>
        <v/>
      </c>
      <c r="AL19" s="107" t="str">
        <f>IF(ISNA(VLOOKUP($F19,'Cronograma Manual'!$F$6:$BN$171,AL$152+1,0)),"",(VLOOKUP($F19,'Cronograma Manual'!$F$6:$BN$171,AL$152+1,0)))</f>
        <v/>
      </c>
      <c r="AM19" s="107" t="str">
        <f>IF(ISNA(VLOOKUP($F19,'Cronograma Manual'!$F$6:$BN$171,AM$152+1,0)),"",(VLOOKUP($F19,'Cronograma Manual'!$F$6:$BN$171,AM$152+1,0)))</f>
        <v/>
      </c>
      <c r="AN19" s="107" t="str">
        <f>IF(ISNA(VLOOKUP($F19,'Cronograma Manual'!$F$6:$BN$171,AN$152+1,0)),"",(VLOOKUP($F19,'Cronograma Manual'!$F$6:$BN$171,AN$152+1,0)))</f>
        <v/>
      </c>
      <c r="AO19" s="107" t="str">
        <f>IF(ISNA(VLOOKUP($F19,'Cronograma Manual'!$F$6:$BN$171,AO$152+1,0)),"",(VLOOKUP($F19,'Cronograma Manual'!$F$6:$BN$171,AO$152+1,0)))</f>
        <v/>
      </c>
      <c r="AP19" s="108" t="str">
        <f>IF(ISNA(VLOOKUP($F19,'Cronograma Manual'!$F$6:$BN$171,AP$152+1,0)),"",(VLOOKUP($F19,'Cronograma Manual'!$F$6:$BN$171,AP$152+1,0)))</f>
        <v/>
      </c>
      <c r="AQ19" s="108" t="str">
        <f>IF(ISNA(VLOOKUP($F19,'Cronograma Manual'!$F$6:$BN$171,AQ$152+1,0)),"",(VLOOKUP($F19,'Cronograma Manual'!$F$6:$BN$171,AQ$152+1,0)))</f>
        <v/>
      </c>
      <c r="AR19" s="108" t="str">
        <f>IF(ISNA(VLOOKUP($F19,'Cronograma Manual'!$F$6:$BN$171,AR$152+1,0)),"",(VLOOKUP($F19,'Cronograma Manual'!$F$6:$BN$171,AR$152+1,0)))</f>
        <v/>
      </c>
      <c r="AS19" s="108" t="str">
        <f>IF(ISNA(VLOOKUP($F19,'Cronograma Manual'!$F$6:$BN$171,AS$152+1,0)),"",(VLOOKUP($F19,'Cronograma Manual'!$F$6:$BN$171,AS$152+1,0)))</f>
        <v/>
      </c>
      <c r="AT19" s="107" t="str">
        <f>IF(ISNA(VLOOKUP($F19,'Cronograma Manual'!$F$6:$BN$171,AT$152+1,0)),"",(VLOOKUP($F19,'Cronograma Manual'!$F$6:$BN$171,AT$152+1,0)))</f>
        <v/>
      </c>
      <c r="AU19" s="107" t="str">
        <f>IF(ISNA(VLOOKUP($F19,'Cronograma Manual'!$F$6:$BN$171,AU$152+1,0)),"",(VLOOKUP($F19,'Cronograma Manual'!$F$6:$BN$171,AU$152+1,0)))</f>
        <v/>
      </c>
      <c r="AV19" s="107" t="str">
        <f>IF(ISNA(VLOOKUP($F19,'Cronograma Manual'!$F$6:$BN$171,AV$152+1,0)),"",(VLOOKUP($F19,'Cronograma Manual'!$F$6:$BN$171,AV$152+1,0)))</f>
        <v/>
      </c>
      <c r="AW19" s="107" t="str">
        <f>IF(ISNA(VLOOKUP($F19,'Cronograma Manual'!$F$6:$BN$171,AW$152+1,0)),"",(VLOOKUP($F19,'Cronograma Manual'!$F$6:$BN$171,AW$152+1,0)))</f>
        <v/>
      </c>
      <c r="AX19" s="107" t="str">
        <f>IF(ISNA(VLOOKUP($F19,'Cronograma Manual'!$F$6:$BN$171,AX$152+1,0)),"",(VLOOKUP($F19,'Cronograma Manual'!$F$6:$BN$171,AX$152+1,0)))</f>
        <v/>
      </c>
      <c r="AY19" s="108" t="str">
        <f>IF(ISNA(VLOOKUP($F19,'Cronograma Manual'!$F$6:$BN$171,AY$152+1,0)),"",(VLOOKUP($F19,'Cronograma Manual'!$F$6:$BN$171,AY$152+1,0)))</f>
        <v/>
      </c>
      <c r="AZ19" s="108" t="str">
        <f>IF(ISNA(VLOOKUP($F19,'Cronograma Manual'!$F$6:$BN$171,AZ$152+1,0)),"",(VLOOKUP($F19,'Cronograma Manual'!$F$6:$BN$171,AZ$152+1,0)))</f>
        <v/>
      </c>
      <c r="BA19" s="108" t="str">
        <f>IF(ISNA(VLOOKUP($F19,'Cronograma Manual'!$F$6:$BN$171,BA$152+1,0)),"",(VLOOKUP($F19,'Cronograma Manual'!$F$6:$BN$171,BA$152+1,0)))</f>
        <v/>
      </c>
      <c r="BB19" s="108" t="str">
        <f>IF(ISNA(VLOOKUP($F19,'Cronograma Manual'!$F$6:$BN$171,BB$152+1,0)),"",(VLOOKUP($F19,'Cronograma Manual'!$F$6:$BN$171,BB$152+1,0)))</f>
        <v/>
      </c>
      <c r="BC19" s="107" t="str">
        <f>IF(ISNA(VLOOKUP($F19,'Cronograma Manual'!$F$6:$BN$171,BC$152+1,0)),"",(VLOOKUP($F19,'Cronograma Manual'!$F$6:$BN$171,BC$152+1,0)))</f>
        <v/>
      </c>
      <c r="BD19" s="107" t="str">
        <f>IF(ISNA(VLOOKUP($F19,'Cronograma Manual'!$F$6:$BN$171,BD$152+1,0)),"",(VLOOKUP($F19,'Cronograma Manual'!$F$6:$BN$171,BD$152+1,0)))</f>
        <v/>
      </c>
      <c r="BE19" s="107" t="str">
        <f>IF(ISNA(VLOOKUP($F19,'Cronograma Manual'!$F$6:$BN$171,BE$152+1,0)),"",(VLOOKUP($F19,'Cronograma Manual'!$F$6:$BN$171,BE$152+1,0)))</f>
        <v/>
      </c>
      <c r="BF19" s="107" t="str">
        <f>IF(ISNA(VLOOKUP($F19,'Cronograma Manual'!$F$6:$BN$171,BF$152+1,0)),"",(VLOOKUP($F19,'Cronograma Manual'!$F$6:$BN$171,BF$152+1,0)))</f>
        <v/>
      </c>
      <c r="BG19" s="108" t="str">
        <f>IF(ISNA(VLOOKUP($F19,'Cronograma Manual'!$F$6:$BN$171,BG$152+1,0)),"",(VLOOKUP($F19,'Cronograma Manual'!$F$6:$BN$171,BG$152+1,0)))</f>
        <v/>
      </c>
      <c r="BH19" s="108" t="str">
        <f>IF(ISNA(VLOOKUP($F19,'Cronograma Manual'!$F$6:$BN$171,BH$152+1,0)),"",(VLOOKUP($F19,'Cronograma Manual'!$F$6:$BN$171,BH$152+1,0)))</f>
        <v/>
      </c>
      <c r="BI19" s="108" t="str">
        <f>IF(ISNA(VLOOKUP($F19,'Cronograma Manual'!$F$6:$BN$171,BI$152+1,0)),"",(VLOOKUP($F19,'Cronograma Manual'!$F$6:$BN$171,BI$152+1,0)))</f>
        <v/>
      </c>
      <c r="BJ19" s="108" t="str">
        <f>IF(ISNA(VLOOKUP($F19,'Cronograma Manual'!$F$6:$BN$171,BJ$152+1,0)),"",(VLOOKUP($F19,'Cronograma Manual'!$F$6:$BN$171,BJ$152+1,0)))</f>
        <v/>
      </c>
      <c r="BK19" s="353" t="str">
        <f>IF(ISNA(VLOOKUP($F19,'Cronograma Manual'!$F$6:$BN$171,BK$152+1,0)),"",(VLOOKUP($F19,'Cronograma Manual'!$F$6:$BN$171,BK$152+1,0)))</f>
        <v/>
      </c>
    </row>
    <row r="20" spans="1:63" s="102" customFormat="1" ht="26.25" hidden="1" customHeight="1" x14ac:dyDescent="0.3">
      <c r="A20" s="352">
        <v>15</v>
      </c>
      <c r="B20" s="455"/>
      <c r="C20" s="455"/>
      <c r="D20" s="458"/>
      <c r="E20" s="337"/>
      <c r="F20" s="338"/>
      <c r="G20" s="339" t="str">
        <f>IF(ISNA(VLOOKUP(F20,Tmunic!$C$2:$D$1160,2,FALSE)),"",VLOOKUP(F20,Tmunic!$C$2:$D$1160,2,FALSE))</f>
        <v/>
      </c>
      <c r="H20" s="184" t="str">
        <f>IF(ISNA(VLOOKUP($F20,'Cronograma Manual'!$F$6:$BN$171,H$152+1,0)),"",(VLOOKUP($F20,'Cronograma Manual'!$F$6:$BN$171,H$152+1,0)))</f>
        <v/>
      </c>
      <c r="I20" s="197" t="str">
        <f>IF(ISNA(VLOOKUP($F20,'Cronograma Manual'!$F$6:$BN$171,I$152+1,0)),"",(VLOOKUP($F20,'Cronograma Manual'!$F$6:$BN$171,I$152+1,0)))</f>
        <v/>
      </c>
      <c r="J20" s="202" t="str">
        <f>IF(ISNA(VLOOKUP($F20,'Cronograma Manual'!$F$6:$BN$171,J$152+1,0)),"",(VLOOKUP($F20,'Cronograma Manual'!$F$6:$BN$171,J$152+1,0)))</f>
        <v/>
      </c>
      <c r="K20" s="107" t="str">
        <f>IF(ISNA(VLOOKUP($F20,'Cronograma Manual'!$F$6:$BN$171,K$152+1,0)),"",(VLOOKUP($F20,'Cronograma Manual'!$F$6:$BN$171,K$152+1,0)))</f>
        <v/>
      </c>
      <c r="L20" s="107" t="str">
        <f>IF(ISNA(VLOOKUP($F20,'Cronograma Manual'!$F$6:$BN$171,L$152+1,0)),"",(VLOOKUP($F20,'Cronograma Manual'!$F$6:$BN$171,L$152+1,0)))</f>
        <v/>
      </c>
      <c r="M20" s="107" t="str">
        <f>IF(ISNA(VLOOKUP($F20,'Cronograma Manual'!$F$6:$BN$171,M$152+1,0)),"",(VLOOKUP($F20,'Cronograma Manual'!$F$6:$BN$171,M$152+1,0)))</f>
        <v/>
      </c>
      <c r="N20" s="107" t="str">
        <f>IF(ISNA(VLOOKUP($F20,'Cronograma Manual'!$F$6:$BN$171,N$152+1,0)),"",(VLOOKUP($F20,'Cronograma Manual'!$F$6:$BN$171,N$152+1,0)))</f>
        <v/>
      </c>
      <c r="O20" s="107" t="str">
        <f>IF(ISNA(VLOOKUP($F20,'Cronograma Manual'!$F$6:$BN$171,O$152+1,0)),"",(VLOOKUP($F20,'Cronograma Manual'!$F$6:$BN$171,O$152+1,0)))</f>
        <v/>
      </c>
      <c r="P20" s="108" t="str">
        <f>IF(ISNA(VLOOKUP($F20,'Cronograma Manual'!$F$6:$BN$171,P$152+1,0)),"",(VLOOKUP($F20,'Cronograma Manual'!$F$6:$BN$171,P$152+1,0)))</f>
        <v/>
      </c>
      <c r="Q20" s="108" t="str">
        <f>IF(ISNA(VLOOKUP($F20,'Cronograma Manual'!$F$6:$BN$171,Q$152+1,0)),"",(VLOOKUP($F20,'Cronograma Manual'!$F$6:$BN$171,Q$152+1,0)))</f>
        <v/>
      </c>
      <c r="R20" s="108" t="str">
        <f>IF(ISNA(VLOOKUP($F20,'Cronograma Manual'!$F$6:$BN$171,R$152+1,0)),"",(VLOOKUP($F20,'Cronograma Manual'!$F$6:$BN$171,R$152+1,0)))</f>
        <v/>
      </c>
      <c r="S20" s="108" t="str">
        <f>IF(ISNA(VLOOKUP($F20,'Cronograma Manual'!$F$6:$BN$171,S$152+1,0)),"",(VLOOKUP($F20,'Cronograma Manual'!$F$6:$BN$171,S$152+1,0)))</f>
        <v/>
      </c>
      <c r="T20" s="107" t="str">
        <f>IF(ISNA(VLOOKUP($F20,'Cronograma Manual'!$F$6:$BN$171,T$152+1,0)),"",(VLOOKUP($F20,'Cronograma Manual'!$F$6:$BN$171,T$152+1,0)))</f>
        <v/>
      </c>
      <c r="U20" s="107" t="str">
        <f>IF(ISNA(VLOOKUP($F20,'Cronograma Manual'!$F$6:$BN$171,U$152+1,0)),"",(VLOOKUP($F20,'Cronograma Manual'!$F$6:$BN$171,U$152+1,0)))</f>
        <v/>
      </c>
      <c r="V20" s="107" t="str">
        <f>IF(ISNA(VLOOKUP($F20,'Cronograma Manual'!$F$6:$BN$171,V$152+1,0)),"",(VLOOKUP($F20,'Cronograma Manual'!$F$6:$BN$171,V$152+1,0)))</f>
        <v/>
      </c>
      <c r="W20" s="107" t="str">
        <f>IF(ISNA(VLOOKUP($F20,'Cronograma Manual'!$F$6:$BN$171,W$152+1,0)),"",(VLOOKUP($F20,'Cronograma Manual'!$F$6:$BN$171,W$152+1,0)))</f>
        <v/>
      </c>
      <c r="X20" s="107" t="str">
        <f>IF(ISNA(VLOOKUP($F20,'Cronograma Manual'!$F$6:$BN$171,X$152+1,0)),"",(VLOOKUP($F20,'Cronograma Manual'!$F$6:$BN$171,X$152+1,0)))</f>
        <v/>
      </c>
      <c r="Y20" s="108" t="str">
        <f>IF(ISNA(VLOOKUP($F20,'Cronograma Manual'!$F$6:$BN$171,Y$152+1,0)),"",(VLOOKUP($F20,'Cronograma Manual'!$F$6:$BN$171,Y$152+1,0)))</f>
        <v/>
      </c>
      <c r="Z20" s="108" t="str">
        <f>IF(ISNA(VLOOKUP($F20,'Cronograma Manual'!$F$6:$BN$171,Z$152+1,0)),"",(VLOOKUP($F20,'Cronograma Manual'!$F$6:$BN$171,Z$152+1,0)))</f>
        <v/>
      </c>
      <c r="AA20" s="108" t="str">
        <f>IF(ISNA(VLOOKUP($F20,'Cronograma Manual'!$F$6:$BN$171,AA$152+1,0)),"",(VLOOKUP($F20,'Cronograma Manual'!$F$6:$BN$171,AA$152+1,0)))</f>
        <v/>
      </c>
      <c r="AB20" s="108" t="str">
        <f>IF(ISNA(VLOOKUP($F20,'Cronograma Manual'!$F$6:$BN$171,AB$152+1,0)),"",(VLOOKUP($F20,'Cronograma Manual'!$F$6:$BN$171,AB$152+1,0)))</f>
        <v/>
      </c>
      <c r="AC20" s="107" t="str">
        <f>IF(ISNA(VLOOKUP($F20,'Cronograma Manual'!$F$6:$BN$171,AC$152+1,0)),"",(VLOOKUP($F20,'Cronograma Manual'!$F$6:$BN$171,AC$152+1,0)))</f>
        <v/>
      </c>
      <c r="AD20" s="107" t="str">
        <f>IF(ISNA(VLOOKUP($F20,'Cronograma Manual'!$F$6:$BN$171,AD$152+1,0)),"",(VLOOKUP($F20,'Cronograma Manual'!$F$6:$BN$171,AD$152+1,0)))</f>
        <v/>
      </c>
      <c r="AE20" s="107" t="str">
        <f>IF(ISNA(VLOOKUP($F20,'Cronograma Manual'!$F$6:$BN$171,AE$152+1,0)),"",(VLOOKUP($F20,'Cronograma Manual'!$F$6:$BN$171,AE$152+1,0)))</f>
        <v/>
      </c>
      <c r="AF20" s="107" t="str">
        <f>IF(ISNA(VLOOKUP($F20,'Cronograma Manual'!$F$6:$BN$171,AF$152+1,0)),"",(VLOOKUP($F20,'Cronograma Manual'!$F$6:$BN$171,AF$152+1,0)))</f>
        <v/>
      </c>
      <c r="AG20" s="108" t="str">
        <f>IF(ISNA(VLOOKUP($F20,'Cronograma Manual'!$F$6:$BN$171,AG$152+1,0)),"",(VLOOKUP($F20,'Cronograma Manual'!$F$6:$BN$171,AG$152+1,0)))</f>
        <v/>
      </c>
      <c r="AH20" s="108" t="str">
        <f>IF(ISNA(VLOOKUP($F20,'Cronograma Manual'!$F$6:$BN$171,AH$152+1,0)),"",(VLOOKUP($F20,'Cronograma Manual'!$F$6:$BN$171,AH$152+1,0)))</f>
        <v/>
      </c>
      <c r="AI20" s="108" t="str">
        <f>IF(ISNA(VLOOKUP($F20,'Cronograma Manual'!$F$6:$BN$171,AI$152+1,0)),"",(VLOOKUP($F20,'Cronograma Manual'!$F$6:$BN$171,AI$152+1,0)))</f>
        <v/>
      </c>
      <c r="AJ20" s="108" t="str">
        <f>IF(ISNA(VLOOKUP($F20,'Cronograma Manual'!$F$6:$BN$171,AJ$152+1,0)),"",(VLOOKUP($F20,'Cronograma Manual'!$F$6:$BN$171,AJ$152+1,0)))</f>
        <v/>
      </c>
      <c r="AK20" s="108" t="str">
        <f>IF(ISNA(VLOOKUP($F20,'Cronograma Manual'!$F$6:$BN$171,AK$152+1,0)),"",(VLOOKUP($F20,'Cronograma Manual'!$F$6:$BN$171,AK$152+1,0)))</f>
        <v/>
      </c>
      <c r="AL20" s="107" t="str">
        <f>IF(ISNA(VLOOKUP($F20,'Cronograma Manual'!$F$6:$BN$171,AL$152+1,0)),"",(VLOOKUP($F20,'Cronograma Manual'!$F$6:$BN$171,AL$152+1,0)))</f>
        <v/>
      </c>
      <c r="AM20" s="107" t="str">
        <f>IF(ISNA(VLOOKUP($F20,'Cronograma Manual'!$F$6:$BN$171,AM$152+1,0)),"",(VLOOKUP($F20,'Cronograma Manual'!$F$6:$BN$171,AM$152+1,0)))</f>
        <v/>
      </c>
      <c r="AN20" s="107" t="str">
        <f>IF(ISNA(VLOOKUP($F20,'Cronograma Manual'!$F$6:$BN$171,AN$152+1,0)),"",(VLOOKUP($F20,'Cronograma Manual'!$F$6:$BN$171,AN$152+1,0)))</f>
        <v/>
      </c>
      <c r="AO20" s="107" t="str">
        <f>IF(ISNA(VLOOKUP($F20,'Cronograma Manual'!$F$6:$BN$171,AO$152+1,0)),"",(VLOOKUP($F20,'Cronograma Manual'!$F$6:$BN$171,AO$152+1,0)))</f>
        <v/>
      </c>
      <c r="AP20" s="108" t="str">
        <f>IF(ISNA(VLOOKUP($F20,'Cronograma Manual'!$F$6:$BN$171,AP$152+1,0)),"",(VLOOKUP($F20,'Cronograma Manual'!$F$6:$BN$171,AP$152+1,0)))</f>
        <v/>
      </c>
      <c r="AQ20" s="108" t="str">
        <f>IF(ISNA(VLOOKUP($F20,'Cronograma Manual'!$F$6:$BN$171,AQ$152+1,0)),"",(VLOOKUP($F20,'Cronograma Manual'!$F$6:$BN$171,AQ$152+1,0)))</f>
        <v/>
      </c>
      <c r="AR20" s="108" t="str">
        <f>IF(ISNA(VLOOKUP($F20,'Cronograma Manual'!$F$6:$BN$171,AR$152+1,0)),"",(VLOOKUP($F20,'Cronograma Manual'!$F$6:$BN$171,AR$152+1,0)))</f>
        <v/>
      </c>
      <c r="AS20" s="108" t="str">
        <f>IF(ISNA(VLOOKUP($F20,'Cronograma Manual'!$F$6:$BN$171,AS$152+1,0)),"",(VLOOKUP($F20,'Cronograma Manual'!$F$6:$BN$171,AS$152+1,0)))</f>
        <v/>
      </c>
      <c r="AT20" s="107" t="str">
        <f>IF(ISNA(VLOOKUP($F20,'Cronograma Manual'!$F$6:$BN$171,AT$152+1,0)),"",(VLOOKUP($F20,'Cronograma Manual'!$F$6:$BN$171,AT$152+1,0)))</f>
        <v/>
      </c>
      <c r="AU20" s="107" t="str">
        <f>IF(ISNA(VLOOKUP($F20,'Cronograma Manual'!$F$6:$BN$171,AU$152+1,0)),"",(VLOOKUP($F20,'Cronograma Manual'!$F$6:$BN$171,AU$152+1,0)))</f>
        <v/>
      </c>
      <c r="AV20" s="107" t="str">
        <f>IF(ISNA(VLOOKUP($F20,'Cronograma Manual'!$F$6:$BN$171,AV$152+1,0)),"",(VLOOKUP($F20,'Cronograma Manual'!$F$6:$BN$171,AV$152+1,0)))</f>
        <v/>
      </c>
      <c r="AW20" s="107" t="str">
        <f>IF(ISNA(VLOOKUP($F20,'Cronograma Manual'!$F$6:$BN$171,AW$152+1,0)),"",(VLOOKUP($F20,'Cronograma Manual'!$F$6:$BN$171,AW$152+1,0)))</f>
        <v/>
      </c>
      <c r="AX20" s="107" t="str">
        <f>IF(ISNA(VLOOKUP($F20,'Cronograma Manual'!$F$6:$BN$171,AX$152+1,0)),"",(VLOOKUP($F20,'Cronograma Manual'!$F$6:$BN$171,AX$152+1,0)))</f>
        <v/>
      </c>
      <c r="AY20" s="108" t="str">
        <f>IF(ISNA(VLOOKUP($F20,'Cronograma Manual'!$F$6:$BN$171,AY$152+1,0)),"",(VLOOKUP($F20,'Cronograma Manual'!$F$6:$BN$171,AY$152+1,0)))</f>
        <v/>
      </c>
      <c r="AZ20" s="108" t="str">
        <f>IF(ISNA(VLOOKUP($F20,'Cronograma Manual'!$F$6:$BN$171,AZ$152+1,0)),"",(VLOOKUP($F20,'Cronograma Manual'!$F$6:$BN$171,AZ$152+1,0)))</f>
        <v/>
      </c>
      <c r="BA20" s="108" t="str">
        <f>IF(ISNA(VLOOKUP($F20,'Cronograma Manual'!$F$6:$BN$171,BA$152+1,0)),"",(VLOOKUP($F20,'Cronograma Manual'!$F$6:$BN$171,BA$152+1,0)))</f>
        <v/>
      </c>
      <c r="BB20" s="108" t="str">
        <f>IF(ISNA(VLOOKUP($F20,'Cronograma Manual'!$F$6:$BN$171,BB$152+1,0)),"",(VLOOKUP($F20,'Cronograma Manual'!$F$6:$BN$171,BB$152+1,0)))</f>
        <v/>
      </c>
      <c r="BC20" s="107" t="str">
        <f>IF(ISNA(VLOOKUP($F20,'Cronograma Manual'!$F$6:$BN$171,BC$152+1,0)),"",(VLOOKUP($F20,'Cronograma Manual'!$F$6:$BN$171,BC$152+1,0)))</f>
        <v/>
      </c>
      <c r="BD20" s="107" t="str">
        <f>IF(ISNA(VLOOKUP($F20,'Cronograma Manual'!$F$6:$BN$171,BD$152+1,0)),"",(VLOOKUP($F20,'Cronograma Manual'!$F$6:$BN$171,BD$152+1,0)))</f>
        <v/>
      </c>
      <c r="BE20" s="107" t="str">
        <f>IF(ISNA(VLOOKUP($F20,'Cronograma Manual'!$F$6:$BN$171,BE$152+1,0)),"",(VLOOKUP($F20,'Cronograma Manual'!$F$6:$BN$171,BE$152+1,0)))</f>
        <v/>
      </c>
      <c r="BF20" s="107" t="str">
        <f>IF(ISNA(VLOOKUP($F20,'Cronograma Manual'!$F$6:$BN$171,BF$152+1,0)),"",(VLOOKUP($F20,'Cronograma Manual'!$F$6:$BN$171,BF$152+1,0)))</f>
        <v/>
      </c>
      <c r="BG20" s="108" t="str">
        <f>IF(ISNA(VLOOKUP($F20,'Cronograma Manual'!$F$6:$BN$171,BG$152+1,0)),"",(VLOOKUP($F20,'Cronograma Manual'!$F$6:$BN$171,BG$152+1,0)))</f>
        <v/>
      </c>
      <c r="BH20" s="108" t="str">
        <f>IF(ISNA(VLOOKUP($F20,'Cronograma Manual'!$F$6:$BN$171,BH$152+1,0)),"",(VLOOKUP($F20,'Cronograma Manual'!$F$6:$BN$171,BH$152+1,0)))</f>
        <v/>
      </c>
      <c r="BI20" s="108" t="str">
        <f>IF(ISNA(VLOOKUP($F20,'Cronograma Manual'!$F$6:$BN$171,BI$152+1,0)),"",(VLOOKUP($F20,'Cronograma Manual'!$F$6:$BN$171,BI$152+1,0)))</f>
        <v/>
      </c>
      <c r="BJ20" s="108" t="str">
        <f>IF(ISNA(VLOOKUP($F20,'Cronograma Manual'!$F$6:$BN$171,BJ$152+1,0)),"",(VLOOKUP($F20,'Cronograma Manual'!$F$6:$BN$171,BJ$152+1,0)))</f>
        <v/>
      </c>
      <c r="BK20" s="353" t="str">
        <f>IF(ISNA(VLOOKUP($F20,'Cronograma Manual'!$F$6:$BN$171,BK$152+1,0)),"",(VLOOKUP($F20,'Cronograma Manual'!$F$6:$BN$171,BK$152+1,0)))</f>
        <v/>
      </c>
    </row>
    <row r="21" spans="1:63" s="102" customFormat="1" ht="26.25" hidden="1" customHeight="1" x14ac:dyDescent="0.3">
      <c r="A21" s="352">
        <v>16</v>
      </c>
      <c r="B21" s="455"/>
      <c r="C21" s="455"/>
      <c r="D21" s="458"/>
      <c r="E21" s="337"/>
      <c r="F21" s="338"/>
      <c r="G21" s="339" t="str">
        <f>IF(ISNA(VLOOKUP(F21,Tmunic!$C$2:$D$1160,2,FALSE)),"",VLOOKUP(F21,Tmunic!$C$2:$D$1160,2,FALSE))</f>
        <v/>
      </c>
      <c r="H21" s="184" t="str">
        <f>IF(ISNA(VLOOKUP($F21,'Cronograma Manual'!$F$6:$BN$171,H$152+1,0)),"",(VLOOKUP($F21,'Cronograma Manual'!$F$6:$BN$171,H$152+1,0)))</f>
        <v/>
      </c>
      <c r="I21" s="197" t="str">
        <f>IF(ISNA(VLOOKUP($F21,'Cronograma Manual'!$F$6:$BN$171,I$152+1,0)),"",(VLOOKUP($F21,'Cronograma Manual'!$F$6:$BN$171,I$152+1,0)))</f>
        <v/>
      </c>
      <c r="J21" s="202" t="str">
        <f>IF(ISNA(VLOOKUP($F21,'Cronograma Manual'!$F$6:$BN$171,J$152+1,0)),"",(VLOOKUP($F21,'Cronograma Manual'!$F$6:$BN$171,J$152+1,0)))</f>
        <v/>
      </c>
      <c r="K21" s="107" t="str">
        <f>IF(ISNA(VLOOKUP($F21,'Cronograma Manual'!$F$6:$BN$171,K$152+1,0)),"",(VLOOKUP($F21,'Cronograma Manual'!$F$6:$BN$171,K$152+1,0)))</f>
        <v/>
      </c>
      <c r="L21" s="107" t="str">
        <f>IF(ISNA(VLOOKUP($F21,'Cronograma Manual'!$F$6:$BN$171,L$152+1,0)),"",(VLOOKUP($F21,'Cronograma Manual'!$F$6:$BN$171,L$152+1,0)))</f>
        <v/>
      </c>
      <c r="M21" s="107" t="str">
        <f>IF(ISNA(VLOOKUP($F21,'Cronograma Manual'!$F$6:$BN$171,M$152+1,0)),"",(VLOOKUP($F21,'Cronograma Manual'!$F$6:$BN$171,M$152+1,0)))</f>
        <v/>
      </c>
      <c r="N21" s="107" t="str">
        <f>IF(ISNA(VLOOKUP($F21,'Cronograma Manual'!$F$6:$BN$171,N$152+1,0)),"",(VLOOKUP($F21,'Cronograma Manual'!$F$6:$BN$171,N$152+1,0)))</f>
        <v/>
      </c>
      <c r="O21" s="107" t="str">
        <f>IF(ISNA(VLOOKUP($F21,'Cronograma Manual'!$F$6:$BN$171,O$152+1,0)),"",(VLOOKUP($F21,'Cronograma Manual'!$F$6:$BN$171,O$152+1,0)))</f>
        <v/>
      </c>
      <c r="P21" s="108" t="str">
        <f>IF(ISNA(VLOOKUP($F21,'Cronograma Manual'!$F$6:$BN$171,P$152+1,0)),"",(VLOOKUP($F21,'Cronograma Manual'!$F$6:$BN$171,P$152+1,0)))</f>
        <v/>
      </c>
      <c r="Q21" s="108" t="str">
        <f>IF(ISNA(VLOOKUP($F21,'Cronograma Manual'!$F$6:$BN$171,Q$152+1,0)),"",(VLOOKUP($F21,'Cronograma Manual'!$F$6:$BN$171,Q$152+1,0)))</f>
        <v/>
      </c>
      <c r="R21" s="108" t="str">
        <f>IF(ISNA(VLOOKUP($F21,'Cronograma Manual'!$F$6:$BN$171,R$152+1,0)),"",(VLOOKUP($F21,'Cronograma Manual'!$F$6:$BN$171,R$152+1,0)))</f>
        <v/>
      </c>
      <c r="S21" s="108" t="str">
        <f>IF(ISNA(VLOOKUP($F21,'Cronograma Manual'!$F$6:$BN$171,S$152+1,0)),"",(VLOOKUP($F21,'Cronograma Manual'!$F$6:$BN$171,S$152+1,0)))</f>
        <v/>
      </c>
      <c r="T21" s="107" t="str">
        <f>IF(ISNA(VLOOKUP($F21,'Cronograma Manual'!$F$6:$BN$171,T$152+1,0)),"",(VLOOKUP($F21,'Cronograma Manual'!$F$6:$BN$171,T$152+1,0)))</f>
        <v/>
      </c>
      <c r="U21" s="107" t="str">
        <f>IF(ISNA(VLOOKUP($F21,'Cronograma Manual'!$F$6:$BN$171,U$152+1,0)),"",(VLOOKUP($F21,'Cronograma Manual'!$F$6:$BN$171,U$152+1,0)))</f>
        <v/>
      </c>
      <c r="V21" s="107" t="str">
        <f>IF(ISNA(VLOOKUP($F21,'Cronograma Manual'!$F$6:$BN$171,V$152+1,0)),"",(VLOOKUP($F21,'Cronograma Manual'!$F$6:$BN$171,V$152+1,0)))</f>
        <v/>
      </c>
      <c r="W21" s="107" t="str">
        <f>IF(ISNA(VLOOKUP($F21,'Cronograma Manual'!$F$6:$BN$171,W$152+1,0)),"",(VLOOKUP($F21,'Cronograma Manual'!$F$6:$BN$171,W$152+1,0)))</f>
        <v/>
      </c>
      <c r="X21" s="107" t="str">
        <f>IF(ISNA(VLOOKUP($F21,'Cronograma Manual'!$F$6:$BN$171,X$152+1,0)),"",(VLOOKUP($F21,'Cronograma Manual'!$F$6:$BN$171,X$152+1,0)))</f>
        <v/>
      </c>
      <c r="Y21" s="108" t="str">
        <f>IF(ISNA(VLOOKUP($F21,'Cronograma Manual'!$F$6:$BN$171,Y$152+1,0)),"",(VLOOKUP($F21,'Cronograma Manual'!$F$6:$BN$171,Y$152+1,0)))</f>
        <v/>
      </c>
      <c r="Z21" s="108" t="str">
        <f>IF(ISNA(VLOOKUP($F21,'Cronograma Manual'!$F$6:$BN$171,Z$152+1,0)),"",(VLOOKUP($F21,'Cronograma Manual'!$F$6:$BN$171,Z$152+1,0)))</f>
        <v/>
      </c>
      <c r="AA21" s="108" t="str">
        <f>IF(ISNA(VLOOKUP($F21,'Cronograma Manual'!$F$6:$BN$171,AA$152+1,0)),"",(VLOOKUP($F21,'Cronograma Manual'!$F$6:$BN$171,AA$152+1,0)))</f>
        <v/>
      </c>
      <c r="AB21" s="108" t="str">
        <f>IF(ISNA(VLOOKUP($F21,'Cronograma Manual'!$F$6:$BN$171,AB$152+1,0)),"",(VLOOKUP($F21,'Cronograma Manual'!$F$6:$BN$171,AB$152+1,0)))</f>
        <v/>
      </c>
      <c r="AC21" s="107" t="str">
        <f>IF(ISNA(VLOOKUP($F21,'Cronograma Manual'!$F$6:$BN$171,AC$152+1,0)),"",(VLOOKUP($F21,'Cronograma Manual'!$F$6:$BN$171,AC$152+1,0)))</f>
        <v/>
      </c>
      <c r="AD21" s="107" t="str">
        <f>IF(ISNA(VLOOKUP($F21,'Cronograma Manual'!$F$6:$BN$171,AD$152+1,0)),"",(VLOOKUP($F21,'Cronograma Manual'!$F$6:$BN$171,AD$152+1,0)))</f>
        <v/>
      </c>
      <c r="AE21" s="107" t="str">
        <f>IF(ISNA(VLOOKUP($F21,'Cronograma Manual'!$F$6:$BN$171,AE$152+1,0)),"",(VLOOKUP($F21,'Cronograma Manual'!$F$6:$BN$171,AE$152+1,0)))</f>
        <v/>
      </c>
      <c r="AF21" s="107" t="str">
        <f>IF(ISNA(VLOOKUP($F21,'Cronograma Manual'!$F$6:$BN$171,AF$152+1,0)),"",(VLOOKUP($F21,'Cronograma Manual'!$F$6:$BN$171,AF$152+1,0)))</f>
        <v/>
      </c>
      <c r="AG21" s="108" t="str">
        <f>IF(ISNA(VLOOKUP($F21,'Cronograma Manual'!$F$6:$BN$171,AG$152+1,0)),"",(VLOOKUP($F21,'Cronograma Manual'!$F$6:$BN$171,AG$152+1,0)))</f>
        <v/>
      </c>
      <c r="AH21" s="108" t="str">
        <f>IF(ISNA(VLOOKUP($F21,'Cronograma Manual'!$F$6:$BN$171,AH$152+1,0)),"",(VLOOKUP($F21,'Cronograma Manual'!$F$6:$BN$171,AH$152+1,0)))</f>
        <v/>
      </c>
      <c r="AI21" s="108" t="str">
        <f>IF(ISNA(VLOOKUP($F21,'Cronograma Manual'!$F$6:$BN$171,AI$152+1,0)),"",(VLOOKUP($F21,'Cronograma Manual'!$F$6:$BN$171,AI$152+1,0)))</f>
        <v/>
      </c>
      <c r="AJ21" s="108" t="str">
        <f>IF(ISNA(VLOOKUP($F21,'Cronograma Manual'!$F$6:$BN$171,AJ$152+1,0)),"",(VLOOKUP($F21,'Cronograma Manual'!$F$6:$BN$171,AJ$152+1,0)))</f>
        <v/>
      </c>
      <c r="AK21" s="108" t="str">
        <f>IF(ISNA(VLOOKUP($F21,'Cronograma Manual'!$F$6:$BN$171,AK$152+1,0)),"",(VLOOKUP($F21,'Cronograma Manual'!$F$6:$BN$171,AK$152+1,0)))</f>
        <v/>
      </c>
      <c r="AL21" s="107" t="str">
        <f>IF(ISNA(VLOOKUP($F21,'Cronograma Manual'!$F$6:$BN$171,AL$152+1,0)),"",(VLOOKUP($F21,'Cronograma Manual'!$F$6:$BN$171,AL$152+1,0)))</f>
        <v/>
      </c>
      <c r="AM21" s="107" t="str">
        <f>IF(ISNA(VLOOKUP($F21,'Cronograma Manual'!$F$6:$BN$171,AM$152+1,0)),"",(VLOOKUP($F21,'Cronograma Manual'!$F$6:$BN$171,AM$152+1,0)))</f>
        <v/>
      </c>
      <c r="AN21" s="107" t="str">
        <f>IF(ISNA(VLOOKUP($F21,'Cronograma Manual'!$F$6:$BN$171,AN$152+1,0)),"",(VLOOKUP($F21,'Cronograma Manual'!$F$6:$BN$171,AN$152+1,0)))</f>
        <v/>
      </c>
      <c r="AO21" s="107" t="str">
        <f>IF(ISNA(VLOOKUP($F21,'Cronograma Manual'!$F$6:$BN$171,AO$152+1,0)),"",(VLOOKUP($F21,'Cronograma Manual'!$F$6:$BN$171,AO$152+1,0)))</f>
        <v/>
      </c>
      <c r="AP21" s="108" t="str">
        <f>IF(ISNA(VLOOKUP($F21,'Cronograma Manual'!$F$6:$BN$171,AP$152+1,0)),"",(VLOOKUP($F21,'Cronograma Manual'!$F$6:$BN$171,AP$152+1,0)))</f>
        <v/>
      </c>
      <c r="AQ21" s="108" t="str">
        <f>IF(ISNA(VLOOKUP($F21,'Cronograma Manual'!$F$6:$BN$171,AQ$152+1,0)),"",(VLOOKUP($F21,'Cronograma Manual'!$F$6:$BN$171,AQ$152+1,0)))</f>
        <v/>
      </c>
      <c r="AR21" s="108" t="str">
        <f>IF(ISNA(VLOOKUP($F21,'Cronograma Manual'!$F$6:$BN$171,AR$152+1,0)),"",(VLOOKUP($F21,'Cronograma Manual'!$F$6:$BN$171,AR$152+1,0)))</f>
        <v/>
      </c>
      <c r="AS21" s="108" t="str">
        <f>IF(ISNA(VLOOKUP($F21,'Cronograma Manual'!$F$6:$BN$171,AS$152+1,0)),"",(VLOOKUP($F21,'Cronograma Manual'!$F$6:$BN$171,AS$152+1,0)))</f>
        <v/>
      </c>
      <c r="AT21" s="107" t="str">
        <f>IF(ISNA(VLOOKUP($F21,'Cronograma Manual'!$F$6:$BN$171,AT$152+1,0)),"",(VLOOKUP($F21,'Cronograma Manual'!$F$6:$BN$171,AT$152+1,0)))</f>
        <v/>
      </c>
      <c r="AU21" s="107" t="str">
        <f>IF(ISNA(VLOOKUP($F21,'Cronograma Manual'!$F$6:$BN$171,AU$152+1,0)),"",(VLOOKUP($F21,'Cronograma Manual'!$F$6:$BN$171,AU$152+1,0)))</f>
        <v/>
      </c>
      <c r="AV21" s="107" t="str">
        <f>IF(ISNA(VLOOKUP($F21,'Cronograma Manual'!$F$6:$BN$171,AV$152+1,0)),"",(VLOOKUP($F21,'Cronograma Manual'!$F$6:$BN$171,AV$152+1,0)))</f>
        <v/>
      </c>
      <c r="AW21" s="107" t="str">
        <f>IF(ISNA(VLOOKUP($F21,'Cronograma Manual'!$F$6:$BN$171,AW$152+1,0)),"",(VLOOKUP($F21,'Cronograma Manual'!$F$6:$BN$171,AW$152+1,0)))</f>
        <v/>
      </c>
      <c r="AX21" s="107" t="str">
        <f>IF(ISNA(VLOOKUP($F21,'Cronograma Manual'!$F$6:$BN$171,AX$152+1,0)),"",(VLOOKUP($F21,'Cronograma Manual'!$F$6:$BN$171,AX$152+1,0)))</f>
        <v/>
      </c>
      <c r="AY21" s="108" t="str">
        <f>IF(ISNA(VLOOKUP($F21,'Cronograma Manual'!$F$6:$BN$171,AY$152+1,0)),"",(VLOOKUP($F21,'Cronograma Manual'!$F$6:$BN$171,AY$152+1,0)))</f>
        <v/>
      </c>
      <c r="AZ21" s="108" t="str">
        <f>IF(ISNA(VLOOKUP($F21,'Cronograma Manual'!$F$6:$BN$171,AZ$152+1,0)),"",(VLOOKUP($F21,'Cronograma Manual'!$F$6:$BN$171,AZ$152+1,0)))</f>
        <v/>
      </c>
      <c r="BA21" s="108" t="str">
        <f>IF(ISNA(VLOOKUP($F21,'Cronograma Manual'!$F$6:$BN$171,BA$152+1,0)),"",(VLOOKUP($F21,'Cronograma Manual'!$F$6:$BN$171,BA$152+1,0)))</f>
        <v/>
      </c>
      <c r="BB21" s="108" t="str">
        <f>IF(ISNA(VLOOKUP($F21,'Cronograma Manual'!$F$6:$BN$171,BB$152+1,0)),"",(VLOOKUP($F21,'Cronograma Manual'!$F$6:$BN$171,BB$152+1,0)))</f>
        <v/>
      </c>
      <c r="BC21" s="107" t="str">
        <f>IF(ISNA(VLOOKUP($F21,'Cronograma Manual'!$F$6:$BN$171,BC$152+1,0)),"",(VLOOKUP($F21,'Cronograma Manual'!$F$6:$BN$171,BC$152+1,0)))</f>
        <v/>
      </c>
      <c r="BD21" s="107" t="str">
        <f>IF(ISNA(VLOOKUP($F21,'Cronograma Manual'!$F$6:$BN$171,BD$152+1,0)),"",(VLOOKUP($F21,'Cronograma Manual'!$F$6:$BN$171,BD$152+1,0)))</f>
        <v/>
      </c>
      <c r="BE21" s="107" t="str">
        <f>IF(ISNA(VLOOKUP($F21,'Cronograma Manual'!$F$6:$BN$171,BE$152+1,0)),"",(VLOOKUP($F21,'Cronograma Manual'!$F$6:$BN$171,BE$152+1,0)))</f>
        <v/>
      </c>
      <c r="BF21" s="107" t="str">
        <f>IF(ISNA(VLOOKUP($F21,'Cronograma Manual'!$F$6:$BN$171,BF$152+1,0)),"",(VLOOKUP($F21,'Cronograma Manual'!$F$6:$BN$171,BF$152+1,0)))</f>
        <v/>
      </c>
      <c r="BG21" s="108" t="str">
        <f>IF(ISNA(VLOOKUP($F21,'Cronograma Manual'!$F$6:$BN$171,BG$152+1,0)),"",(VLOOKUP($F21,'Cronograma Manual'!$F$6:$BN$171,BG$152+1,0)))</f>
        <v/>
      </c>
      <c r="BH21" s="108" t="str">
        <f>IF(ISNA(VLOOKUP($F21,'Cronograma Manual'!$F$6:$BN$171,BH$152+1,0)),"",(VLOOKUP($F21,'Cronograma Manual'!$F$6:$BN$171,BH$152+1,0)))</f>
        <v/>
      </c>
      <c r="BI21" s="108" t="str">
        <f>IF(ISNA(VLOOKUP($F21,'Cronograma Manual'!$F$6:$BN$171,BI$152+1,0)),"",(VLOOKUP($F21,'Cronograma Manual'!$F$6:$BN$171,BI$152+1,0)))</f>
        <v/>
      </c>
      <c r="BJ21" s="108" t="str">
        <f>IF(ISNA(VLOOKUP($F21,'Cronograma Manual'!$F$6:$BN$171,BJ$152+1,0)),"",(VLOOKUP($F21,'Cronograma Manual'!$F$6:$BN$171,BJ$152+1,0)))</f>
        <v/>
      </c>
      <c r="BK21" s="353" t="str">
        <f>IF(ISNA(VLOOKUP($F21,'Cronograma Manual'!$F$6:$BN$171,BK$152+1,0)),"",(VLOOKUP($F21,'Cronograma Manual'!$F$6:$BN$171,BK$152+1,0)))</f>
        <v/>
      </c>
    </row>
    <row r="22" spans="1:63" s="102" customFormat="1" ht="26.25" hidden="1" customHeight="1" thickBot="1" x14ac:dyDescent="0.3">
      <c r="A22" s="383">
        <v>17</v>
      </c>
      <c r="B22" s="455"/>
      <c r="C22" s="455"/>
      <c r="D22" s="458"/>
      <c r="E22" s="364"/>
      <c r="F22" s="365"/>
      <c r="G22" s="366" t="str">
        <f>IF(ISNA(VLOOKUP(F22,Tmunic!$C$2:$D$1160,2,FALSE)),"",VLOOKUP(F22,Tmunic!$C$2:$D$1160,2,FALSE))</f>
        <v/>
      </c>
      <c r="H22" s="367" t="str">
        <f>IF(ISNA(VLOOKUP($F22,'Cronograma Manual'!$F$6:$BN$171,H$152+1,0)),"",(VLOOKUP($F22,'Cronograma Manual'!$F$6:$BN$171,H$152+1,0)))</f>
        <v/>
      </c>
      <c r="I22" s="303" t="str">
        <f>IF(ISNA(VLOOKUP($F22,'Cronograma Manual'!$F$6:$BN$171,I$152+1,0)),"",(VLOOKUP($F22,'Cronograma Manual'!$F$6:$BN$171,I$152+1,0)))</f>
        <v/>
      </c>
      <c r="J22" s="304" t="str">
        <f>IF(ISNA(VLOOKUP($F22,'Cronograma Manual'!$F$6:$BN$171,J$152+1,0)),"",(VLOOKUP($F22,'Cronograma Manual'!$F$6:$BN$171,J$152+1,0)))</f>
        <v/>
      </c>
      <c r="K22" s="305" t="str">
        <f>IF(ISNA(VLOOKUP($F22,'Cronograma Manual'!$F$6:$BN$171,K$152+1,0)),"",(VLOOKUP($F22,'Cronograma Manual'!$F$6:$BN$171,K$152+1,0)))</f>
        <v/>
      </c>
      <c r="L22" s="305" t="str">
        <f>IF(ISNA(VLOOKUP($F22,'Cronograma Manual'!$F$6:$BN$171,L$152+1,0)),"",(VLOOKUP($F22,'Cronograma Manual'!$F$6:$BN$171,L$152+1,0)))</f>
        <v/>
      </c>
      <c r="M22" s="305" t="str">
        <f>IF(ISNA(VLOOKUP($F22,'Cronograma Manual'!$F$6:$BN$171,M$152+1,0)),"",(VLOOKUP($F22,'Cronograma Manual'!$F$6:$BN$171,M$152+1,0)))</f>
        <v/>
      </c>
      <c r="N22" s="305" t="str">
        <f>IF(ISNA(VLOOKUP($F22,'Cronograma Manual'!$F$6:$BN$171,N$152+1,0)),"",(VLOOKUP($F22,'Cronograma Manual'!$F$6:$BN$171,N$152+1,0)))</f>
        <v/>
      </c>
      <c r="O22" s="305" t="str">
        <f>IF(ISNA(VLOOKUP($F22,'Cronograma Manual'!$F$6:$BN$171,O$152+1,0)),"",(VLOOKUP($F22,'Cronograma Manual'!$F$6:$BN$171,O$152+1,0)))</f>
        <v/>
      </c>
      <c r="P22" s="306" t="str">
        <f>IF(ISNA(VLOOKUP($F22,'Cronograma Manual'!$F$6:$BN$171,P$152+1,0)),"",(VLOOKUP($F22,'Cronograma Manual'!$F$6:$BN$171,P$152+1,0)))</f>
        <v/>
      </c>
      <c r="Q22" s="306" t="str">
        <f>IF(ISNA(VLOOKUP($F22,'Cronograma Manual'!$F$6:$BN$171,Q$152+1,0)),"",(VLOOKUP($F22,'Cronograma Manual'!$F$6:$BN$171,Q$152+1,0)))</f>
        <v/>
      </c>
      <c r="R22" s="306" t="str">
        <f>IF(ISNA(VLOOKUP($F22,'Cronograma Manual'!$F$6:$BN$171,R$152+1,0)),"",(VLOOKUP($F22,'Cronograma Manual'!$F$6:$BN$171,R$152+1,0)))</f>
        <v/>
      </c>
      <c r="S22" s="306" t="str">
        <f>IF(ISNA(VLOOKUP($F22,'Cronograma Manual'!$F$6:$BN$171,S$152+1,0)),"",(VLOOKUP($F22,'Cronograma Manual'!$F$6:$BN$171,S$152+1,0)))</f>
        <v/>
      </c>
      <c r="T22" s="305" t="str">
        <f>IF(ISNA(VLOOKUP($F22,'Cronograma Manual'!$F$6:$BN$171,T$152+1,0)),"",(VLOOKUP($F22,'Cronograma Manual'!$F$6:$BN$171,T$152+1,0)))</f>
        <v/>
      </c>
      <c r="U22" s="305" t="str">
        <f>IF(ISNA(VLOOKUP($F22,'Cronograma Manual'!$F$6:$BN$171,U$152+1,0)),"",(VLOOKUP($F22,'Cronograma Manual'!$F$6:$BN$171,U$152+1,0)))</f>
        <v/>
      </c>
      <c r="V22" s="305" t="str">
        <f>IF(ISNA(VLOOKUP($F22,'Cronograma Manual'!$F$6:$BN$171,V$152+1,0)),"",(VLOOKUP($F22,'Cronograma Manual'!$F$6:$BN$171,V$152+1,0)))</f>
        <v/>
      </c>
      <c r="W22" s="305" t="str">
        <f>IF(ISNA(VLOOKUP($F22,'Cronograma Manual'!$F$6:$BN$171,W$152+1,0)),"",(VLOOKUP($F22,'Cronograma Manual'!$F$6:$BN$171,W$152+1,0)))</f>
        <v/>
      </c>
      <c r="X22" s="305" t="str">
        <f>IF(ISNA(VLOOKUP($F22,'Cronograma Manual'!$F$6:$BN$171,X$152+1,0)),"",(VLOOKUP($F22,'Cronograma Manual'!$F$6:$BN$171,X$152+1,0)))</f>
        <v/>
      </c>
      <c r="Y22" s="306" t="str">
        <f>IF(ISNA(VLOOKUP($F22,'Cronograma Manual'!$F$6:$BN$171,Y$152+1,0)),"",(VLOOKUP($F22,'Cronograma Manual'!$F$6:$BN$171,Y$152+1,0)))</f>
        <v/>
      </c>
      <c r="Z22" s="306" t="str">
        <f>IF(ISNA(VLOOKUP($F22,'Cronograma Manual'!$F$6:$BN$171,Z$152+1,0)),"",(VLOOKUP($F22,'Cronograma Manual'!$F$6:$BN$171,Z$152+1,0)))</f>
        <v/>
      </c>
      <c r="AA22" s="306" t="str">
        <f>IF(ISNA(VLOOKUP($F22,'Cronograma Manual'!$F$6:$BN$171,AA$152+1,0)),"",(VLOOKUP($F22,'Cronograma Manual'!$F$6:$BN$171,AA$152+1,0)))</f>
        <v/>
      </c>
      <c r="AB22" s="306" t="str">
        <f>IF(ISNA(VLOOKUP($F22,'Cronograma Manual'!$F$6:$BN$171,AB$152+1,0)),"",(VLOOKUP($F22,'Cronograma Manual'!$F$6:$BN$171,AB$152+1,0)))</f>
        <v/>
      </c>
      <c r="AC22" s="305" t="str">
        <f>IF(ISNA(VLOOKUP($F22,'Cronograma Manual'!$F$6:$BN$171,AC$152+1,0)),"",(VLOOKUP($F22,'Cronograma Manual'!$F$6:$BN$171,AC$152+1,0)))</f>
        <v/>
      </c>
      <c r="AD22" s="305" t="str">
        <f>IF(ISNA(VLOOKUP($F22,'Cronograma Manual'!$F$6:$BN$171,AD$152+1,0)),"",(VLOOKUP($F22,'Cronograma Manual'!$F$6:$BN$171,AD$152+1,0)))</f>
        <v/>
      </c>
      <c r="AE22" s="305" t="str">
        <f>IF(ISNA(VLOOKUP($F22,'Cronograma Manual'!$F$6:$BN$171,AE$152+1,0)),"",(VLOOKUP($F22,'Cronograma Manual'!$F$6:$BN$171,AE$152+1,0)))</f>
        <v/>
      </c>
      <c r="AF22" s="305" t="str">
        <f>IF(ISNA(VLOOKUP($F22,'Cronograma Manual'!$F$6:$BN$171,AF$152+1,0)),"",(VLOOKUP($F22,'Cronograma Manual'!$F$6:$BN$171,AF$152+1,0)))</f>
        <v/>
      </c>
      <c r="AG22" s="306" t="str">
        <f>IF(ISNA(VLOOKUP($F22,'Cronograma Manual'!$F$6:$BN$171,AG$152+1,0)),"",(VLOOKUP($F22,'Cronograma Manual'!$F$6:$BN$171,AG$152+1,0)))</f>
        <v/>
      </c>
      <c r="AH22" s="306" t="str">
        <f>IF(ISNA(VLOOKUP($F22,'Cronograma Manual'!$F$6:$BN$171,AH$152+1,0)),"",(VLOOKUP($F22,'Cronograma Manual'!$F$6:$BN$171,AH$152+1,0)))</f>
        <v/>
      </c>
      <c r="AI22" s="306" t="str">
        <f>IF(ISNA(VLOOKUP($F22,'Cronograma Manual'!$F$6:$BN$171,AI$152+1,0)),"",(VLOOKUP($F22,'Cronograma Manual'!$F$6:$BN$171,AI$152+1,0)))</f>
        <v/>
      </c>
      <c r="AJ22" s="306" t="str">
        <f>IF(ISNA(VLOOKUP($F22,'Cronograma Manual'!$F$6:$BN$171,AJ$152+1,0)),"",(VLOOKUP($F22,'Cronograma Manual'!$F$6:$BN$171,AJ$152+1,0)))</f>
        <v/>
      </c>
      <c r="AK22" s="306" t="str">
        <f>IF(ISNA(VLOOKUP($F22,'Cronograma Manual'!$F$6:$BN$171,AK$152+1,0)),"",(VLOOKUP($F22,'Cronograma Manual'!$F$6:$BN$171,AK$152+1,0)))</f>
        <v/>
      </c>
      <c r="AL22" s="305" t="str">
        <f>IF(ISNA(VLOOKUP($F22,'Cronograma Manual'!$F$6:$BN$171,AL$152+1,0)),"",(VLOOKUP($F22,'Cronograma Manual'!$F$6:$BN$171,AL$152+1,0)))</f>
        <v/>
      </c>
      <c r="AM22" s="305" t="str">
        <f>IF(ISNA(VLOOKUP($F22,'Cronograma Manual'!$F$6:$BN$171,AM$152+1,0)),"",(VLOOKUP($F22,'Cronograma Manual'!$F$6:$BN$171,AM$152+1,0)))</f>
        <v/>
      </c>
      <c r="AN22" s="305" t="str">
        <f>IF(ISNA(VLOOKUP($F22,'Cronograma Manual'!$F$6:$BN$171,AN$152+1,0)),"",(VLOOKUP($F22,'Cronograma Manual'!$F$6:$BN$171,AN$152+1,0)))</f>
        <v/>
      </c>
      <c r="AO22" s="305" t="str">
        <f>IF(ISNA(VLOOKUP($F22,'Cronograma Manual'!$F$6:$BN$171,AO$152+1,0)),"",(VLOOKUP($F22,'Cronograma Manual'!$F$6:$BN$171,AO$152+1,0)))</f>
        <v/>
      </c>
      <c r="AP22" s="306" t="str">
        <f>IF(ISNA(VLOOKUP($F22,'Cronograma Manual'!$F$6:$BN$171,AP$152+1,0)),"",(VLOOKUP($F22,'Cronograma Manual'!$F$6:$BN$171,AP$152+1,0)))</f>
        <v/>
      </c>
      <c r="AQ22" s="306" t="str">
        <f>IF(ISNA(VLOOKUP($F22,'Cronograma Manual'!$F$6:$BN$171,AQ$152+1,0)),"",(VLOOKUP($F22,'Cronograma Manual'!$F$6:$BN$171,AQ$152+1,0)))</f>
        <v/>
      </c>
      <c r="AR22" s="306" t="str">
        <f>IF(ISNA(VLOOKUP($F22,'Cronograma Manual'!$F$6:$BN$171,AR$152+1,0)),"",(VLOOKUP($F22,'Cronograma Manual'!$F$6:$BN$171,AR$152+1,0)))</f>
        <v/>
      </c>
      <c r="AS22" s="306" t="str">
        <f>IF(ISNA(VLOOKUP($F22,'Cronograma Manual'!$F$6:$BN$171,AS$152+1,0)),"",(VLOOKUP($F22,'Cronograma Manual'!$F$6:$BN$171,AS$152+1,0)))</f>
        <v/>
      </c>
      <c r="AT22" s="305" t="str">
        <f>IF(ISNA(VLOOKUP($F22,'Cronograma Manual'!$F$6:$BN$171,AT$152+1,0)),"",(VLOOKUP($F22,'Cronograma Manual'!$F$6:$BN$171,AT$152+1,0)))</f>
        <v/>
      </c>
      <c r="AU22" s="305" t="str">
        <f>IF(ISNA(VLOOKUP($F22,'Cronograma Manual'!$F$6:$BN$171,AU$152+1,0)),"",(VLOOKUP($F22,'Cronograma Manual'!$F$6:$BN$171,AU$152+1,0)))</f>
        <v/>
      </c>
      <c r="AV22" s="305" t="str">
        <f>IF(ISNA(VLOOKUP($F22,'Cronograma Manual'!$F$6:$BN$171,AV$152+1,0)),"",(VLOOKUP($F22,'Cronograma Manual'!$F$6:$BN$171,AV$152+1,0)))</f>
        <v/>
      </c>
      <c r="AW22" s="305" t="str">
        <f>IF(ISNA(VLOOKUP($F22,'Cronograma Manual'!$F$6:$BN$171,AW$152+1,0)),"",(VLOOKUP($F22,'Cronograma Manual'!$F$6:$BN$171,AW$152+1,0)))</f>
        <v/>
      </c>
      <c r="AX22" s="305" t="str">
        <f>IF(ISNA(VLOOKUP($F22,'Cronograma Manual'!$F$6:$BN$171,AX$152+1,0)),"",(VLOOKUP($F22,'Cronograma Manual'!$F$6:$BN$171,AX$152+1,0)))</f>
        <v/>
      </c>
      <c r="AY22" s="306" t="str">
        <f>IF(ISNA(VLOOKUP($F22,'Cronograma Manual'!$F$6:$BN$171,AY$152+1,0)),"",(VLOOKUP($F22,'Cronograma Manual'!$F$6:$BN$171,AY$152+1,0)))</f>
        <v/>
      </c>
      <c r="AZ22" s="306" t="str">
        <f>IF(ISNA(VLOOKUP($F22,'Cronograma Manual'!$F$6:$BN$171,AZ$152+1,0)),"",(VLOOKUP($F22,'Cronograma Manual'!$F$6:$BN$171,AZ$152+1,0)))</f>
        <v/>
      </c>
      <c r="BA22" s="306" t="str">
        <f>IF(ISNA(VLOOKUP($F22,'Cronograma Manual'!$F$6:$BN$171,BA$152+1,0)),"",(VLOOKUP($F22,'Cronograma Manual'!$F$6:$BN$171,BA$152+1,0)))</f>
        <v/>
      </c>
      <c r="BB22" s="306" t="str">
        <f>IF(ISNA(VLOOKUP($F22,'Cronograma Manual'!$F$6:$BN$171,BB$152+1,0)),"",(VLOOKUP($F22,'Cronograma Manual'!$F$6:$BN$171,BB$152+1,0)))</f>
        <v/>
      </c>
      <c r="BC22" s="305" t="str">
        <f>IF(ISNA(VLOOKUP($F22,'Cronograma Manual'!$F$6:$BN$171,BC$152+1,0)),"",(VLOOKUP($F22,'Cronograma Manual'!$F$6:$BN$171,BC$152+1,0)))</f>
        <v/>
      </c>
      <c r="BD22" s="305" t="str">
        <f>IF(ISNA(VLOOKUP($F22,'Cronograma Manual'!$F$6:$BN$171,BD$152+1,0)),"",(VLOOKUP($F22,'Cronograma Manual'!$F$6:$BN$171,BD$152+1,0)))</f>
        <v/>
      </c>
      <c r="BE22" s="305" t="str">
        <f>IF(ISNA(VLOOKUP($F22,'Cronograma Manual'!$F$6:$BN$171,BE$152+1,0)),"",(VLOOKUP($F22,'Cronograma Manual'!$F$6:$BN$171,BE$152+1,0)))</f>
        <v/>
      </c>
      <c r="BF22" s="305" t="str">
        <f>IF(ISNA(VLOOKUP($F22,'Cronograma Manual'!$F$6:$BN$171,BF$152+1,0)),"",(VLOOKUP($F22,'Cronograma Manual'!$F$6:$BN$171,BF$152+1,0)))</f>
        <v/>
      </c>
      <c r="BG22" s="306" t="str">
        <f>IF(ISNA(VLOOKUP($F22,'Cronograma Manual'!$F$6:$BN$171,BG$152+1,0)),"",(VLOOKUP($F22,'Cronograma Manual'!$F$6:$BN$171,BG$152+1,0)))</f>
        <v/>
      </c>
      <c r="BH22" s="306" t="str">
        <f>IF(ISNA(VLOOKUP($F22,'Cronograma Manual'!$F$6:$BN$171,BH$152+1,0)),"",(VLOOKUP($F22,'Cronograma Manual'!$F$6:$BN$171,BH$152+1,0)))</f>
        <v/>
      </c>
      <c r="BI22" s="306" t="str">
        <f>IF(ISNA(VLOOKUP($F22,'Cronograma Manual'!$F$6:$BN$171,BI$152+1,0)),"",(VLOOKUP($F22,'Cronograma Manual'!$F$6:$BN$171,BI$152+1,0)))</f>
        <v/>
      </c>
      <c r="BJ22" s="306" t="str">
        <f>IF(ISNA(VLOOKUP($F22,'Cronograma Manual'!$F$6:$BN$171,BJ$152+1,0)),"",(VLOOKUP($F22,'Cronograma Manual'!$F$6:$BN$171,BJ$152+1,0)))</f>
        <v/>
      </c>
      <c r="BK22" s="384" t="str">
        <f>IF(ISNA(VLOOKUP($F22,'Cronograma Manual'!$F$6:$BN$171,BK$152+1,0)),"",(VLOOKUP($F22,'Cronograma Manual'!$F$6:$BN$171,BK$152+1,0)))</f>
        <v/>
      </c>
    </row>
    <row r="23" spans="1:63" s="102" customFormat="1" ht="26.25" customHeight="1" x14ac:dyDescent="0.25">
      <c r="A23" s="342">
        <v>18</v>
      </c>
      <c r="B23" s="454" t="s">
        <v>1280</v>
      </c>
      <c r="C23" s="454" t="s">
        <v>1575</v>
      </c>
      <c r="D23" s="457" t="s">
        <v>25</v>
      </c>
      <c r="E23" s="343" t="s">
        <v>405</v>
      </c>
      <c r="F23" s="343" t="s">
        <v>25</v>
      </c>
      <c r="G23" s="344" t="str">
        <f>IF(ISNA(VLOOKUP(F23,Tmunic!$C$2:$D$1160,2,FALSE)),"",VLOOKUP(F23,Tmunic!$C$2:$D$1160,2,FALSE))</f>
        <v>DS CORDOBA</v>
      </c>
      <c r="H23" s="344" t="str">
        <f>IF(ISNA(VLOOKUP($F23,'Cronograma Manual'!$F$6:$BN$171,H$152+1,0)),"",(VLOOKUP($F23,'Cronograma Manual'!$F$6:$BN$171,H$152+1,0)))</f>
        <v>Carrera 7 con Calle 10 Esquina B/ Buena vista</v>
      </c>
      <c r="I23" s="347">
        <f>IF(ISNA(VLOOKUP($F23,'Cronograma Manual'!$F$6:$BN$171,I$152+1,0)),"",(VLOOKUP($F23,'Cronograma Manual'!$F$6:$BN$171,I$152+1,0)))</f>
        <v>1</v>
      </c>
      <c r="J23" s="348">
        <f>IF(ISNA(VLOOKUP($F23,'Cronograma Manual'!$F$6:$BN$171,J$152+1,0)),"",(VLOOKUP($F23,'Cronograma Manual'!$F$6:$BN$171,J$152+1,0)))</f>
        <v>51</v>
      </c>
      <c r="K23" s="349" t="str">
        <f>IF(ISNA(VLOOKUP($F23,'Cronograma Manual'!$F$6:$BN$171,K$152+1,0)),"",(VLOOKUP($F23,'Cronograma Manual'!$F$6:$BN$171,K$152+1,0)))</f>
        <v/>
      </c>
      <c r="L23" s="349">
        <f>IF(ISNA(VLOOKUP($F23,'Cronograma Manual'!$F$6:$BN$171,L$152+1,0)),"",(VLOOKUP($F23,'Cronograma Manual'!$F$6:$BN$171,L$152+1,0)))</f>
        <v>44566</v>
      </c>
      <c r="M23" s="349">
        <f>IF(ISNA(VLOOKUP($F23,'Cronograma Manual'!$F$6:$BN$171,M$152+1,0)),"",(VLOOKUP($F23,'Cronograma Manual'!$F$6:$BN$171,M$152+1,0)))</f>
        <v>44573</v>
      </c>
      <c r="N23" s="349">
        <f>IF(ISNA(VLOOKUP($F23,'Cronograma Manual'!$F$6:$BN$171,N$152+1,0)),"",(VLOOKUP($F23,'Cronograma Manual'!$F$6:$BN$171,N$152+1,0)))</f>
        <v>44580</v>
      </c>
      <c r="O23" s="349">
        <f>IF(ISNA(VLOOKUP($F23,'Cronograma Manual'!$F$6:$BN$171,O$152+1,0)),"",(VLOOKUP($F23,'Cronograma Manual'!$F$6:$BN$171,O$152+1,0)))</f>
        <v>44587</v>
      </c>
      <c r="P23" s="350">
        <f>IF(ISNA(VLOOKUP($F23,'Cronograma Manual'!$F$6:$BN$171,P$152+1,0)),"",(VLOOKUP($F23,'Cronograma Manual'!$F$6:$BN$171,P$152+1,0)))</f>
        <v>44594</v>
      </c>
      <c r="Q23" s="350">
        <f>IF(ISNA(VLOOKUP($F23,'Cronograma Manual'!$F$6:$BN$171,Q$152+1,0)),"",(VLOOKUP($F23,'Cronograma Manual'!$F$6:$BN$171,Q$152+1,0)))</f>
        <v>44601</v>
      </c>
      <c r="R23" s="350">
        <f>IF(ISNA(VLOOKUP($F23,'Cronograma Manual'!$F$6:$BN$171,R$152+1,0)),"",(VLOOKUP($F23,'Cronograma Manual'!$F$6:$BN$171,R$152+1,0)))</f>
        <v>44608</v>
      </c>
      <c r="S23" s="350">
        <f>IF(ISNA(VLOOKUP($F23,'Cronograma Manual'!$F$6:$BN$171,S$152+1,0)),"",(VLOOKUP($F23,'Cronograma Manual'!$F$6:$BN$171,S$152+1,0)))</f>
        <v>44615</v>
      </c>
      <c r="T23" s="349">
        <f>IF(ISNA(VLOOKUP($F23,'Cronograma Manual'!$F$6:$BN$171,T$152+1,0)),"",(VLOOKUP($F23,'Cronograma Manual'!$F$6:$BN$171,T$152+1,0)))</f>
        <v>44622</v>
      </c>
      <c r="U23" s="349">
        <f>IF(ISNA(VLOOKUP($F23,'Cronograma Manual'!$F$6:$BN$171,U$152+1,0)),"",(VLOOKUP($F23,'Cronograma Manual'!$F$6:$BN$171,U$152+1,0)))</f>
        <v>44629</v>
      </c>
      <c r="V23" s="349">
        <f>IF(ISNA(VLOOKUP($F23,'Cronograma Manual'!$F$6:$BN$171,V$152+1,0)),"",(VLOOKUP($F23,'Cronograma Manual'!$F$6:$BN$171,V$152+1,0)))</f>
        <v>44636</v>
      </c>
      <c r="W23" s="349">
        <f>IF(ISNA(VLOOKUP($F23,'Cronograma Manual'!$F$6:$BN$171,W$152+1,0)),"",(VLOOKUP($F23,'Cronograma Manual'!$F$6:$BN$171,W$152+1,0)))</f>
        <v>44643</v>
      </c>
      <c r="X23" s="349">
        <f>IF(ISNA(VLOOKUP($F23,'Cronograma Manual'!$F$6:$BN$171,X$152+1,0)),"",(VLOOKUP($F23,'Cronograma Manual'!$F$6:$BN$171,X$152+1,0)))</f>
        <v>44650</v>
      </c>
      <c r="Y23" s="350">
        <f>IF(ISNA(VLOOKUP($F23,'Cronograma Manual'!$F$6:$BN$171,Y$152+1,0)),"",(VLOOKUP($F23,'Cronograma Manual'!$F$6:$BN$171,Y$152+1,0)))</f>
        <v>44657</v>
      </c>
      <c r="Z23" s="350">
        <f>IF(ISNA(VLOOKUP($F23,'Cronograma Manual'!$F$6:$BN$171,Z$152+1,0)),"",(VLOOKUP($F23,'Cronograma Manual'!$F$6:$BN$171,Z$152+1,0)))</f>
        <v>44664</v>
      </c>
      <c r="AA23" s="350">
        <f>IF(ISNA(VLOOKUP($F23,'Cronograma Manual'!$F$6:$BN$171,AA$152+1,0)),"",(VLOOKUP($F23,'Cronograma Manual'!$F$6:$BN$171,AA$152+1,0)))</f>
        <v>44671</v>
      </c>
      <c r="AB23" s="350">
        <f>IF(ISNA(VLOOKUP($F23,'Cronograma Manual'!$F$6:$BN$171,AB$152+1,0)),"",(VLOOKUP($F23,'Cronograma Manual'!$F$6:$BN$171,AB$152+1,0)))</f>
        <v>44678</v>
      </c>
      <c r="AC23" s="349">
        <f>IF(ISNA(VLOOKUP($F23,'Cronograma Manual'!$F$6:$BN$171,AC$152+1,0)),"",(VLOOKUP($F23,'Cronograma Manual'!$F$6:$BN$171,AC$152+1,0)))</f>
        <v>44685</v>
      </c>
      <c r="AD23" s="349">
        <f>IF(ISNA(VLOOKUP($F23,'Cronograma Manual'!$F$6:$BN$171,AD$152+1,0)),"",(VLOOKUP($F23,'Cronograma Manual'!$F$6:$BN$171,AD$152+1,0)))</f>
        <v>44692</v>
      </c>
      <c r="AE23" s="349">
        <f>IF(ISNA(VLOOKUP($F23,'Cronograma Manual'!$F$6:$BN$171,AE$152+1,0)),"",(VLOOKUP($F23,'Cronograma Manual'!$F$6:$BN$171,AE$152+1,0)))</f>
        <v>44699</v>
      </c>
      <c r="AF23" s="349">
        <f>IF(ISNA(VLOOKUP($F23,'Cronograma Manual'!$F$6:$BN$171,AF$152+1,0)),"",(VLOOKUP($F23,'Cronograma Manual'!$F$6:$BN$171,AF$152+1,0)))</f>
        <v>44706</v>
      </c>
      <c r="AG23" s="350">
        <f>IF(ISNA(VLOOKUP($F23,'Cronograma Manual'!$F$6:$BN$171,AG$152+1,0)),"",(VLOOKUP($F23,'Cronograma Manual'!$F$6:$BN$171,AG$152+1,0)))</f>
        <v>44713</v>
      </c>
      <c r="AH23" s="350">
        <f>IF(ISNA(VLOOKUP($F23,'Cronograma Manual'!$F$6:$BN$171,AH$152+1,0)),"",(VLOOKUP($F23,'Cronograma Manual'!$F$6:$BN$171,AH$152+1,0)))</f>
        <v>44720</v>
      </c>
      <c r="AI23" s="350">
        <f>IF(ISNA(VLOOKUP($F23,'Cronograma Manual'!$F$6:$BN$171,AI$152+1,0)),"",(VLOOKUP($F23,'Cronograma Manual'!$F$6:$BN$171,AI$152+1,0)))</f>
        <v>44727</v>
      </c>
      <c r="AJ23" s="350">
        <f>IF(ISNA(VLOOKUP($F23,'Cronograma Manual'!$F$6:$BN$171,AJ$152+1,0)),"",(VLOOKUP($F23,'Cronograma Manual'!$F$6:$BN$171,AJ$152+1,0)))</f>
        <v>44734</v>
      </c>
      <c r="AK23" s="350">
        <f>IF(ISNA(VLOOKUP($F23,'Cronograma Manual'!$F$6:$BN$171,AK$152+1,0)),"",(VLOOKUP($F23,'Cronograma Manual'!$F$6:$BN$171,AK$152+1,0)))</f>
        <v>44741</v>
      </c>
      <c r="AL23" s="349">
        <f>IF(ISNA(VLOOKUP($F23,'Cronograma Manual'!$F$6:$BN$171,AL$152+1,0)),"",(VLOOKUP($F23,'Cronograma Manual'!$F$6:$BN$171,AL$152+1,0)))</f>
        <v>44748</v>
      </c>
      <c r="AM23" s="349">
        <f>IF(ISNA(VLOOKUP($F23,'Cronograma Manual'!$F$6:$BN$171,AM$152+1,0)),"",(VLOOKUP($F23,'Cronograma Manual'!$F$6:$BN$171,AM$152+1,0)))</f>
        <v>44755</v>
      </c>
      <c r="AN23" s="349" t="str">
        <f>IF(ISNA(VLOOKUP($F23,'Cronograma Manual'!$F$6:$BN$171,AN$152+1,0)),"",(VLOOKUP($F23,'Cronograma Manual'!$F$6:$BN$171,AN$152+1,0)))</f>
        <v/>
      </c>
      <c r="AO23" s="349">
        <f>IF(ISNA(VLOOKUP($F23,'Cronograma Manual'!$F$6:$BN$171,AO$152+1,0)),"",(VLOOKUP($F23,'Cronograma Manual'!$F$6:$BN$171,AO$152+1,0)))</f>
        <v>44769</v>
      </c>
      <c r="AP23" s="350">
        <f>IF(ISNA(VLOOKUP($F23,'Cronograma Manual'!$F$6:$BN$171,AP$152+1,0)),"",(VLOOKUP($F23,'Cronograma Manual'!$F$6:$BN$171,AP$152+1,0)))</f>
        <v>44776</v>
      </c>
      <c r="AQ23" s="350">
        <f>IF(ISNA(VLOOKUP($F23,'Cronograma Manual'!$F$6:$BN$171,AQ$152+1,0)),"",(VLOOKUP($F23,'Cronograma Manual'!$F$6:$BN$171,AQ$152+1,0)))</f>
        <v>44783</v>
      </c>
      <c r="AR23" s="350">
        <f>IF(ISNA(VLOOKUP($F23,'Cronograma Manual'!$F$6:$BN$171,AR$152+1,0)),"",(VLOOKUP($F23,'Cronograma Manual'!$F$6:$BN$171,AR$152+1,0)))</f>
        <v>44790</v>
      </c>
      <c r="AS23" s="350">
        <f>IF(ISNA(VLOOKUP($F23,'Cronograma Manual'!$F$6:$BN$171,AS$152+1,0)),"",(VLOOKUP($F23,'Cronograma Manual'!$F$6:$BN$171,AS$152+1,0)))</f>
        <v>44797</v>
      </c>
      <c r="AT23" s="349">
        <f>IF(ISNA(VLOOKUP($F23,'Cronograma Manual'!$F$6:$BN$171,AT$152+1,0)),"",(VLOOKUP($F23,'Cronograma Manual'!$F$6:$BN$171,AT$152+1,0)))</f>
        <v>44804</v>
      </c>
      <c r="AU23" s="349">
        <f>IF(ISNA(VLOOKUP($F23,'Cronograma Manual'!$F$6:$BN$171,AU$152+1,0)),"",(VLOOKUP($F23,'Cronograma Manual'!$F$6:$BN$171,AU$152+1,0)))</f>
        <v>44811</v>
      </c>
      <c r="AV23" s="349">
        <f>IF(ISNA(VLOOKUP($F23,'Cronograma Manual'!$F$6:$BN$171,AV$152+1,0)),"",(VLOOKUP($F23,'Cronograma Manual'!$F$6:$BN$171,AV$152+1,0)))</f>
        <v>44818</v>
      </c>
      <c r="AW23" s="349">
        <f>IF(ISNA(VLOOKUP($F23,'Cronograma Manual'!$F$6:$BN$171,AW$152+1,0)),"",(VLOOKUP($F23,'Cronograma Manual'!$F$6:$BN$171,AW$152+1,0)))</f>
        <v>44825</v>
      </c>
      <c r="AX23" s="349">
        <f>IF(ISNA(VLOOKUP($F23,'Cronograma Manual'!$F$6:$BN$171,AX$152+1,0)),"",(VLOOKUP($F23,'Cronograma Manual'!$F$6:$BN$171,AX$152+1,0)))</f>
        <v>44832</v>
      </c>
      <c r="AY23" s="350">
        <f>IF(ISNA(VLOOKUP($F23,'Cronograma Manual'!$F$6:$BN$171,AY$152+1,0)),"",(VLOOKUP($F23,'Cronograma Manual'!$F$6:$BN$171,AY$152+1,0)))</f>
        <v>44839</v>
      </c>
      <c r="AZ23" s="350">
        <f>IF(ISNA(VLOOKUP($F23,'Cronograma Manual'!$F$6:$BN$171,AZ$152+1,0)),"",(VLOOKUP($F23,'Cronograma Manual'!$F$6:$BN$171,AZ$152+1,0)))</f>
        <v>44846</v>
      </c>
      <c r="BA23" s="350">
        <f>IF(ISNA(VLOOKUP($F23,'Cronograma Manual'!$F$6:$BN$171,BA$152+1,0)),"",(VLOOKUP($F23,'Cronograma Manual'!$F$6:$BN$171,BA$152+1,0)))</f>
        <v>44853</v>
      </c>
      <c r="BB23" s="350">
        <f>IF(ISNA(VLOOKUP($F23,'Cronograma Manual'!$F$6:$BN$171,BB$152+1,0)),"",(VLOOKUP($F23,'Cronograma Manual'!$F$6:$BN$171,BB$152+1,0)))</f>
        <v>44860</v>
      </c>
      <c r="BC23" s="349">
        <f>IF(ISNA(VLOOKUP($F23,'Cronograma Manual'!$F$6:$BN$171,BC$152+1,0)),"",(VLOOKUP($F23,'Cronograma Manual'!$F$6:$BN$171,BC$152+1,0)))</f>
        <v>44867</v>
      </c>
      <c r="BD23" s="349">
        <f>IF(ISNA(VLOOKUP($F23,'Cronograma Manual'!$F$6:$BN$171,BD$152+1,0)),"",(VLOOKUP($F23,'Cronograma Manual'!$F$6:$BN$171,BD$152+1,0)))</f>
        <v>44874</v>
      </c>
      <c r="BE23" s="349">
        <f>IF(ISNA(VLOOKUP($F23,'Cronograma Manual'!$F$6:$BN$171,BE$152+1,0)),"",(VLOOKUP($F23,'Cronograma Manual'!$F$6:$BN$171,BE$152+1,0)))</f>
        <v>44881</v>
      </c>
      <c r="BF23" s="349">
        <f>IF(ISNA(VLOOKUP($F23,'Cronograma Manual'!$F$6:$BN$171,BF$152+1,0)),"",(VLOOKUP($F23,'Cronograma Manual'!$F$6:$BN$171,BF$152+1,0)))</f>
        <v>44888</v>
      </c>
      <c r="BG23" s="350">
        <f>IF(ISNA(VLOOKUP($F23,'Cronograma Manual'!$F$6:$BN$171,BG$152+1,0)),"",(VLOOKUP($F23,'Cronograma Manual'!$F$6:$BN$171,BG$152+1,0)))</f>
        <v>44895</v>
      </c>
      <c r="BH23" s="350">
        <f>IF(ISNA(VLOOKUP($F23,'Cronograma Manual'!$F$6:$BN$171,BH$152+1,0)),"",(VLOOKUP($F23,'Cronograma Manual'!$F$6:$BN$171,BH$152+1,0)))</f>
        <v>44902</v>
      </c>
      <c r="BI23" s="350">
        <f>IF(ISNA(VLOOKUP($F23,'Cronograma Manual'!$F$6:$BN$171,BI$152+1,0)),"",(VLOOKUP($F23,'Cronograma Manual'!$F$6:$BN$171,BI$152+1,0)))</f>
        <v>44909</v>
      </c>
      <c r="BJ23" s="350">
        <f>IF(ISNA(VLOOKUP($F23,'Cronograma Manual'!$F$6:$BN$171,BJ$152+1,0)),"",(VLOOKUP($F23,'Cronograma Manual'!$F$6:$BN$171,BJ$152+1,0)))</f>
        <v>44916</v>
      </c>
      <c r="BK23" s="351">
        <f>IF(ISNA(VLOOKUP($F23,'Cronograma Manual'!$F$6:$BN$171,BK$152+1,0)),"",(VLOOKUP($F23,'Cronograma Manual'!$F$6:$BN$171,BK$152+1,0)))</f>
        <v>44923</v>
      </c>
    </row>
    <row r="24" spans="1:63" s="102" customFormat="1" ht="26.25" customHeight="1" thickBot="1" x14ac:dyDescent="0.3">
      <c r="A24" s="352">
        <v>19</v>
      </c>
      <c r="B24" s="455"/>
      <c r="C24" s="455"/>
      <c r="D24" s="458"/>
      <c r="E24" s="337" t="s">
        <v>405</v>
      </c>
      <c r="F24" s="337" t="s">
        <v>26</v>
      </c>
      <c r="G24" s="184" t="str">
        <f>IF(ISNA(VLOOKUP(F24,Tmunic!$C$2:$D$1160,2,FALSE)),"",VLOOKUP(F24,Tmunic!$C$2:$D$1160,2,FALSE))</f>
        <v>UB MOVIL LORICA</v>
      </c>
      <c r="H24" s="184" t="str">
        <f>IF(ISNA(VLOOKUP($F24,'Cronograma Manual'!$F$6:$BN$171,H$152+1,0)),"",(VLOOKUP($F24,'Cronograma Manual'!$F$6:$BN$171,H$152+1,0)))</f>
        <v>Carrera 28 N°. 17 127 Barrio San Pedro - Hospital San Vicente de Paul</v>
      </c>
      <c r="I24" s="197">
        <f>IF(ISNA(VLOOKUP($F24,'Cronograma Manual'!$F$6:$BN$171,I$152+1,0)),"",(VLOOKUP($F24,'Cronograma Manual'!$F$6:$BN$171,I$152+1,0)))</f>
        <v>4</v>
      </c>
      <c r="J24" s="202">
        <f>IF(ISNA(VLOOKUP($F24,'Cronograma Manual'!$F$6:$BN$171,J$152+1,0)),"",(VLOOKUP($F24,'Cronograma Manual'!$F$6:$BN$171,J$152+1,0)))</f>
        <v>13</v>
      </c>
      <c r="K24" s="107" t="str">
        <f>IF(ISNA(VLOOKUP($F24,'Cronograma Manual'!$F$6:$BN$171,K$152+1,0)),"",(VLOOKUP($F24,'Cronograma Manual'!$F$6:$BN$171,K$152+1,0)))</f>
        <v/>
      </c>
      <c r="L24" s="107" t="str">
        <f>IF(ISNA(VLOOKUP($F24,'Cronograma Manual'!$F$6:$BN$171,L$152+1,0)),"",(VLOOKUP($F24,'Cronograma Manual'!$F$6:$BN$171,L$152+1,0)))</f>
        <v/>
      </c>
      <c r="M24" s="107" t="str">
        <f>IF(ISNA(VLOOKUP($F24,'Cronograma Manual'!$F$6:$BN$171,M$152+1,0)),"",(VLOOKUP($F24,'Cronograma Manual'!$F$6:$BN$171,M$152+1,0)))</f>
        <v/>
      </c>
      <c r="N24" s="107" t="str">
        <f>IF(ISNA(VLOOKUP($F24,'Cronograma Manual'!$F$6:$BN$171,N$152+1,0)),"",(VLOOKUP($F24,'Cronograma Manual'!$F$6:$BN$171,N$152+1,0)))</f>
        <v/>
      </c>
      <c r="O24" s="107">
        <f>IF(ISNA(VLOOKUP($F24,'Cronograma Manual'!$F$6:$BN$171,O$152+1,0)),"",(VLOOKUP($F24,'Cronograma Manual'!$F$6:$BN$171,O$152+1,0)))</f>
        <v>44588</v>
      </c>
      <c r="P24" s="108" t="str">
        <f>IF(ISNA(VLOOKUP($F24,'Cronograma Manual'!$F$6:$BN$171,P$152+1,0)),"",(VLOOKUP($F24,'Cronograma Manual'!$F$6:$BN$171,P$152+1,0)))</f>
        <v/>
      </c>
      <c r="Q24" s="108" t="str">
        <f>IF(ISNA(VLOOKUP($F24,'Cronograma Manual'!$F$6:$BN$171,Q$152+1,0)),"",(VLOOKUP($F24,'Cronograma Manual'!$F$6:$BN$171,Q$152+1,0)))</f>
        <v/>
      </c>
      <c r="R24" s="108" t="str">
        <f>IF(ISNA(VLOOKUP($F24,'Cronograma Manual'!$F$6:$BN$171,R$152+1,0)),"",(VLOOKUP($F24,'Cronograma Manual'!$F$6:$BN$171,R$152+1,0)))</f>
        <v/>
      </c>
      <c r="S24" s="108">
        <f>IF(ISNA(VLOOKUP($F24,'Cronograma Manual'!$F$6:$BN$171,S$152+1,0)),"",(VLOOKUP($F24,'Cronograma Manual'!$F$6:$BN$171,S$152+1,0)))</f>
        <v>44616</v>
      </c>
      <c r="T24" s="107" t="str">
        <f>IF(ISNA(VLOOKUP($F24,'Cronograma Manual'!$F$6:$BN$171,T$152+1,0)),"",(VLOOKUP($F24,'Cronograma Manual'!$F$6:$BN$171,T$152+1,0)))</f>
        <v/>
      </c>
      <c r="U24" s="107" t="str">
        <f>IF(ISNA(VLOOKUP($F24,'Cronograma Manual'!$F$6:$BN$171,U$152+1,0)),"",(VLOOKUP($F24,'Cronograma Manual'!$F$6:$BN$171,U$152+1,0)))</f>
        <v/>
      </c>
      <c r="V24" s="107" t="str">
        <f>IF(ISNA(VLOOKUP($F24,'Cronograma Manual'!$F$6:$BN$171,V$152+1,0)),"",(VLOOKUP($F24,'Cronograma Manual'!$F$6:$BN$171,V$152+1,0)))</f>
        <v/>
      </c>
      <c r="W24" s="107">
        <f>IF(ISNA(VLOOKUP($F24,'Cronograma Manual'!$F$6:$BN$171,W$152+1,0)),"",(VLOOKUP($F24,'Cronograma Manual'!$F$6:$BN$171,W$152+1,0)))</f>
        <v>44644</v>
      </c>
      <c r="X24" s="107" t="str">
        <f>IF(ISNA(VLOOKUP($F24,'Cronograma Manual'!$F$6:$BN$171,X$152+1,0)),"",(VLOOKUP($F24,'Cronograma Manual'!$F$6:$BN$171,X$152+1,0)))</f>
        <v/>
      </c>
      <c r="Y24" s="108" t="str">
        <f>IF(ISNA(VLOOKUP($F24,'Cronograma Manual'!$F$6:$BN$171,Y$152+1,0)),"",(VLOOKUP($F24,'Cronograma Manual'!$F$6:$BN$171,Y$152+1,0)))</f>
        <v/>
      </c>
      <c r="Z24" s="108" t="str">
        <f>IF(ISNA(VLOOKUP($F24,'Cronograma Manual'!$F$6:$BN$171,Z$152+1,0)),"",(VLOOKUP($F24,'Cronograma Manual'!$F$6:$BN$171,Z$152+1,0)))</f>
        <v/>
      </c>
      <c r="AA24" s="108">
        <f>IF(ISNA(VLOOKUP($F24,'Cronograma Manual'!$F$6:$BN$171,AA$152+1,0)),"",(VLOOKUP($F24,'Cronograma Manual'!$F$6:$BN$171,AA$152+1,0)))</f>
        <v>44672</v>
      </c>
      <c r="AB24" s="108" t="str">
        <f>IF(ISNA(VLOOKUP($F24,'Cronograma Manual'!$F$6:$BN$171,AB$152+1,0)),"",(VLOOKUP($F24,'Cronograma Manual'!$F$6:$BN$171,AB$152+1,0)))</f>
        <v/>
      </c>
      <c r="AC24" s="107" t="str">
        <f>IF(ISNA(VLOOKUP($F24,'Cronograma Manual'!$F$6:$BN$171,AC$152+1,0)),"",(VLOOKUP($F24,'Cronograma Manual'!$F$6:$BN$171,AC$152+1,0)))</f>
        <v/>
      </c>
      <c r="AD24" s="107" t="str">
        <f>IF(ISNA(VLOOKUP($F24,'Cronograma Manual'!$F$6:$BN$171,AD$152+1,0)),"",(VLOOKUP($F24,'Cronograma Manual'!$F$6:$BN$171,AD$152+1,0)))</f>
        <v/>
      </c>
      <c r="AE24" s="107">
        <f>IF(ISNA(VLOOKUP($F24,'Cronograma Manual'!$F$6:$BN$171,AE$152+1,0)),"",(VLOOKUP($F24,'Cronograma Manual'!$F$6:$BN$171,AE$152+1,0)))</f>
        <v>44700</v>
      </c>
      <c r="AF24" s="107" t="str">
        <f>IF(ISNA(VLOOKUP($F24,'Cronograma Manual'!$F$6:$BN$171,AF$152+1,0)),"",(VLOOKUP($F24,'Cronograma Manual'!$F$6:$BN$171,AF$152+1,0)))</f>
        <v/>
      </c>
      <c r="AG24" s="108" t="str">
        <f>IF(ISNA(VLOOKUP($F24,'Cronograma Manual'!$F$6:$BN$171,AG$152+1,0)),"",(VLOOKUP($F24,'Cronograma Manual'!$F$6:$BN$171,AG$152+1,0)))</f>
        <v/>
      </c>
      <c r="AH24" s="108" t="str">
        <f>IF(ISNA(VLOOKUP($F24,'Cronograma Manual'!$F$6:$BN$171,AH$152+1,0)),"",(VLOOKUP($F24,'Cronograma Manual'!$F$6:$BN$171,AH$152+1,0)))</f>
        <v/>
      </c>
      <c r="AI24" s="108">
        <f>IF(ISNA(VLOOKUP($F24,'Cronograma Manual'!$F$6:$BN$171,AI$152+1,0)),"",(VLOOKUP($F24,'Cronograma Manual'!$F$6:$BN$171,AI$152+1,0)))</f>
        <v>44728</v>
      </c>
      <c r="AJ24" s="108" t="str">
        <f>IF(ISNA(VLOOKUP($F24,'Cronograma Manual'!$F$6:$BN$171,AJ$152+1,0)),"",(VLOOKUP($F24,'Cronograma Manual'!$F$6:$BN$171,AJ$152+1,0)))</f>
        <v/>
      </c>
      <c r="AK24" s="108" t="str">
        <f>IF(ISNA(VLOOKUP($F24,'Cronograma Manual'!$F$6:$BN$171,AK$152+1,0)),"",(VLOOKUP($F24,'Cronograma Manual'!$F$6:$BN$171,AK$152+1,0)))</f>
        <v/>
      </c>
      <c r="AL24" s="107" t="str">
        <f>IF(ISNA(VLOOKUP($F24,'Cronograma Manual'!$F$6:$BN$171,AL$152+1,0)),"",(VLOOKUP($F24,'Cronograma Manual'!$F$6:$BN$171,AL$152+1,0)))</f>
        <v/>
      </c>
      <c r="AM24" s="107">
        <f>IF(ISNA(VLOOKUP($F24,'Cronograma Manual'!$F$6:$BN$171,AM$152+1,0)),"",(VLOOKUP($F24,'Cronograma Manual'!$F$6:$BN$171,AM$152+1,0)))</f>
        <v>44756</v>
      </c>
      <c r="AN24" s="107" t="str">
        <f>IF(ISNA(VLOOKUP($F24,'Cronograma Manual'!$F$6:$BN$171,AN$152+1,0)),"",(VLOOKUP($F24,'Cronograma Manual'!$F$6:$BN$171,AN$152+1,0)))</f>
        <v/>
      </c>
      <c r="AO24" s="107" t="str">
        <f>IF(ISNA(VLOOKUP($F24,'Cronograma Manual'!$F$6:$BN$171,AO$152+1,0)),"",(VLOOKUP($F24,'Cronograma Manual'!$F$6:$BN$171,AO$152+1,0)))</f>
        <v/>
      </c>
      <c r="AP24" s="108" t="str">
        <f>IF(ISNA(VLOOKUP($F24,'Cronograma Manual'!$F$6:$BN$171,AP$152+1,0)),"",(VLOOKUP($F24,'Cronograma Manual'!$F$6:$BN$171,AP$152+1,0)))</f>
        <v/>
      </c>
      <c r="AQ24" s="108">
        <f>IF(ISNA(VLOOKUP($F24,'Cronograma Manual'!$F$6:$BN$171,AQ$152+1,0)),"",(VLOOKUP($F24,'Cronograma Manual'!$F$6:$BN$171,AQ$152+1,0)))</f>
        <v>44784</v>
      </c>
      <c r="AR24" s="108" t="str">
        <f>IF(ISNA(VLOOKUP($F24,'Cronograma Manual'!$F$6:$BN$171,AR$152+1,0)),"",(VLOOKUP($F24,'Cronograma Manual'!$F$6:$BN$171,AR$152+1,0)))</f>
        <v/>
      </c>
      <c r="AS24" s="108" t="str">
        <f>IF(ISNA(VLOOKUP($F24,'Cronograma Manual'!$F$6:$BN$171,AS$152+1,0)),"",(VLOOKUP($F24,'Cronograma Manual'!$F$6:$BN$171,AS$152+1,0)))</f>
        <v/>
      </c>
      <c r="AT24" s="107" t="str">
        <f>IF(ISNA(VLOOKUP($F24,'Cronograma Manual'!$F$6:$BN$171,AT$152+1,0)),"",(VLOOKUP($F24,'Cronograma Manual'!$F$6:$BN$171,AT$152+1,0)))</f>
        <v/>
      </c>
      <c r="AU24" s="107">
        <f>IF(ISNA(VLOOKUP($F24,'Cronograma Manual'!$F$6:$BN$171,AU$152+1,0)),"",(VLOOKUP($F24,'Cronograma Manual'!$F$6:$BN$171,AU$152+1,0)))</f>
        <v>44812</v>
      </c>
      <c r="AV24" s="107" t="str">
        <f>IF(ISNA(VLOOKUP($F24,'Cronograma Manual'!$F$6:$BN$171,AV$152+1,0)),"",(VLOOKUP($F24,'Cronograma Manual'!$F$6:$BN$171,AV$152+1,0)))</f>
        <v/>
      </c>
      <c r="AW24" s="107" t="str">
        <f>IF(ISNA(VLOOKUP($F24,'Cronograma Manual'!$F$6:$BN$171,AW$152+1,0)),"",(VLOOKUP($F24,'Cronograma Manual'!$F$6:$BN$171,AW$152+1,0)))</f>
        <v/>
      </c>
      <c r="AX24" s="107" t="str">
        <f>IF(ISNA(VLOOKUP($F24,'Cronograma Manual'!$F$6:$BN$171,AX$152+1,0)),"",(VLOOKUP($F24,'Cronograma Manual'!$F$6:$BN$171,AX$152+1,0)))</f>
        <v/>
      </c>
      <c r="AY24" s="108">
        <f>IF(ISNA(VLOOKUP($F24,'Cronograma Manual'!$F$6:$BN$171,AY$152+1,0)),"",(VLOOKUP($F24,'Cronograma Manual'!$F$6:$BN$171,AY$152+1,0)))</f>
        <v>44840</v>
      </c>
      <c r="AZ24" s="108" t="str">
        <f>IF(ISNA(VLOOKUP($F24,'Cronograma Manual'!$F$6:$BN$171,AZ$152+1,0)),"",(VLOOKUP($F24,'Cronograma Manual'!$F$6:$BN$171,AZ$152+1,0)))</f>
        <v/>
      </c>
      <c r="BA24" s="108" t="str">
        <f>IF(ISNA(VLOOKUP($F24,'Cronograma Manual'!$F$6:$BN$171,BA$152+1,0)),"",(VLOOKUP($F24,'Cronograma Manual'!$F$6:$BN$171,BA$152+1,0)))</f>
        <v/>
      </c>
      <c r="BB24" s="108" t="str">
        <f>IF(ISNA(VLOOKUP($F24,'Cronograma Manual'!$F$6:$BN$171,BB$152+1,0)),"",(VLOOKUP($F24,'Cronograma Manual'!$F$6:$BN$171,BB$152+1,0)))</f>
        <v/>
      </c>
      <c r="BC24" s="107">
        <f>IF(ISNA(VLOOKUP($F24,'Cronograma Manual'!$F$6:$BN$171,BC$152+1,0)),"",(VLOOKUP($F24,'Cronograma Manual'!$F$6:$BN$171,BC$152+1,0)))</f>
        <v>44868</v>
      </c>
      <c r="BD24" s="107" t="str">
        <f>IF(ISNA(VLOOKUP($F24,'Cronograma Manual'!$F$6:$BN$171,BD$152+1,0)),"",(VLOOKUP($F24,'Cronograma Manual'!$F$6:$BN$171,BD$152+1,0)))</f>
        <v/>
      </c>
      <c r="BE24" s="107" t="str">
        <f>IF(ISNA(VLOOKUP($F24,'Cronograma Manual'!$F$6:$BN$171,BE$152+1,0)),"",(VLOOKUP($F24,'Cronograma Manual'!$F$6:$BN$171,BE$152+1,0)))</f>
        <v/>
      </c>
      <c r="BF24" s="107" t="str">
        <f>IF(ISNA(VLOOKUP($F24,'Cronograma Manual'!$F$6:$BN$171,BF$152+1,0)),"",(VLOOKUP($F24,'Cronograma Manual'!$F$6:$BN$171,BF$152+1,0)))</f>
        <v/>
      </c>
      <c r="BG24" s="108">
        <f>IF(ISNA(VLOOKUP($F24,'Cronograma Manual'!$F$6:$BN$171,BG$152+1,0)),"",(VLOOKUP($F24,'Cronograma Manual'!$F$6:$BN$171,BG$152+1,0)))</f>
        <v>44896</v>
      </c>
      <c r="BH24" s="108" t="str">
        <f>IF(ISNA(VLOOKUP($F24,'Cronograma Manual'!$F$6:$BN$171,BH$152+1,0)),"",(VLOOKUP($F24,'Cronograma Manual'!$F$6:$BN$171,BH$152+1,0)))</f>
        <v/>
      </c>
      <c r="BI24" s="108" t="str">
        <f>IF(ISNA(VLOOKUP($F24,'Cronograma Manual'!$F$6:$BN$171,BI$152+1,0)),"",(VLOOKUP($F24,'Cronograma Manual'!$F$6:$BN$171,BI$152+1,0)))</f>
        <v/>
      </c>
      <c r="BJ24" s="108" t="str">
        <f>IF(ISNA(VLOOKUP($F24,'Cronograma Manual'!$F$6:$BN$171,BJ$152+1,0)),"",(VLOOKUP($F24,'Cronograma Manual'!$F$6:$BN$171,BJ$152+1,0)))</f>
        <v/>
      </c>
      <c r="BK24" s="353">
        <f>IF(ISNA(VLOOKUP($F24,'Cronograma Manual'!$F$6:$BN$171,BK$152+1,0)),"",(VLOOKUP($F24,'Cronograma Manual'!$F$6:$BN$171,BK$152+1,0)))</f>
        <v>44924</v>
      </c>
    </row>
    <row r="25" spans="1:63" s="102" customFormat="1" ht="26.25" hidden="1" customHeight="1" thickBot="1" x14ac:dyDescent="0.3">
      <c r="A25" s="354">
        <v>20</v>
      </c>
      <c r="B25" s="456"/>
      <c r="C25" s="456"/>
      <c r="D25" s="459"/>
      <c r="E25" s="355"/>
      <c r="F25" s="355"/>
      <c r="G25" s="356" t="str">
        <f>IF(ISNA(VLOOKUP(F25,Tmunic!$C$2:$D$1160,2,FALSE)),"",VLOOKUP(F25,Tmunic!$C$2:$D$1160,2,FALSE))</f>
        <v/>
      </c>
      <c r="H25" s="356" t="str">
        <f>IF(ISNA(VLOOKUP($F25,'Cronograma Manual'!$F$6:$BN$171,H$152+1,0)),"",(VLOOKUP($F25,'Cronograma Manual'!$F$6:$BN$171,H$152+1,0)))</f>
        <v/>
      </c>
      <c r="I25" s="359" t="str">
        <f>IF(ISNA(VLOOKUP($F25,'Cronograma Manual'!$F$6:$BN$171,I$152+1,0)),"",(VLOOKUP($F25,'Cronograma Manual'!$F$6:$BN$171,I$152+1,0)))</f>
        <v/>
      </c>
      <c r="J25" s="360" t="str">
        <f>IF(ISNA(VLOOKUP($F25,'Cronograma Manual'!$F$6:$BN$171,J$152+1,0)),"",(VLOOKUP($F25,'Cronograma Manual'!$F$6:$BN$171,J$152+1,0)))</f>
        <v/>
      </c>
      <c r="K25" s="361" t="str">
        <f>IF(ISNA(VLOOKUP($F25,'Cronograma Manual'!$F$6:$BN$171,K$152+1,0)),"",(VLOOKUP($F25,'Cronograma Manual'!$F$6:$BN$171,K$152+1,0)))</f>
        <v/>
      </c>
      <c r="L25" s="361" t="str">
        <f>IF(ISNA(VLOOKUP($F25,'Cronograma Manual'!$F$6:$BN$171,L$152+1,0)),"",(VLOOKUP($F25,'Cronograma Manual'!$F$6:$BN$171,L$152+1,0)))</f>
        <v/>
      </c>
      <c r="M25" s="361" t="str">
        <f>IF(ISNA(VLOOKUP($F25,'Cronograma Manual'!$F$6:$BN$171,M$152+1,0)),"",(VLOOKUP($F25,'Cronograma Manual'!$F$6:$BN$171,M$152+1,0)))</f>
        <v/>
      </c>
      <c r="N25" s="361" t="str">
        <f>IF(ISNA(VLOOKUP($F25,'Cronograma Manual'!$F$6:$BN$171,N$152+1,0)),"",(VLOOKUP($F25,'Cronograma Manual'!$F$6:$BN$171,N$152+1,0)))</f>
        <v/>
      </c>
      <c r="O25" s="361" t="str">
        <f>IF(ISNA(VLOOKUP($F25,'Cronograma Manual'!$F$6:$BN$171,O$152+1,0)),"",(VLOOKUP($F25,'Cronograma Manual'!$F$6:$BN$171,O$152+1,0)))</f>
        <v/>
      </c>
      <c r="P25" s="362" t="str">
        <f>IF(ISNA(VLOOKUP($F25,'Cronograma Manual'!$F$6:$BN$171,P$152+1,0)),"",(VLOOKUP($F25,'Cronograma Manual'!$F$6:$BN$171,P$152+1,0)))</f>
        <v/>
      </c>
      <c r="Q25" s="362" t="str">
        <f>IF(ISNA(VLOOKUP($F25,'Cronograma Manual'!$F$6:$BN$171,Q$152+1,0)),"",(VLOOKUP($F25,'Cronograma Manual'!$F$6:$BN$171,Q$152+1,0)))</f>
        <v/>
      </c>
      <c r="R25" s="362" t="str">
        <f>IF(ISNA(VLOOKUP($F25,'Cronograma Manual'!$F$6:$BN$171,R$152+1,0)),"",(VLOOKUP($F25,'Cronograma Manual'!$F$6:$BN$171,R$152+1,0)))</f>
        <v/>
      </c>
      <c r="S25" s="362" t="str">
        <f>IF(ISNA(VLOOKUP($F25,'Cronograma Manual'!$F$6:$BN$171,S$152+1,0)),"",(VLOOKUP($F25,'Cronograma Manual'!$F$6:$BN$171,S$152+1,0)))</f>
        <v/>
      </c>
      <c r="T25" s="361" t="str">
        <f>IF(ISNA(VLOOKUP($F25,'Cronograma Manual'!$F$6:$BN$171,T$152+1,0)),"",(VLOOKUP($F25,'Cronograma Manual'!$F$6:$BN$171,T$152+1,0)))</f>
        <v/>
      </c>
      <c r="U25" s="361" t="str">
        <f>IF(ISNA(VLOOKUP($F25,'Cronograma Manual'!$F$6:$BN$171,U$152+1,0)),"",(VLOOKUP($F25,'Cronograma Manual'!$F$6:$BN$171,U$152+1,0)))</f>
        <v/>
      </c>
      <c r="V25" s="361" t="str">
        <f>IF(ISNA(VLOOKUP($F25,'Cronograma Manual'!$F$6:$BN$171,V$152+1,0)),"",(VLOOKUP($F25,'Cronograma Manual'!$F$6:$BN$171,V$152+1,0)))</f>
        <v/>
      </c>
      <c r="W25" s="361" t="str">
        <f>IF(ISNA(VLOOKUP($F25,'Cronograma Manual'!$F$6:$BN$171,W$152+1,0)),"",(VLOOKUP($F25,'Cronograma Manual'!$F$6:$BN$171,W$152+1,0)))</f>
        <v/>
      </c>
      <c r="X25" s="361" t="str">
        <f>IF(ISNA(VLOOKUP($F25,'Cronograma Manual'!$F$6:$BN$171,X$152+1,0)),"",(VLOOKUP($F25,'Cronograma Manual'!$F$6:$BN$171,X$152+1,0)))</f>
        <v/>
      </c>
      <c r="Y25" s="362" t="str">
        <f>IF(ISNA(VLOOKUP($F25,'Cronograma Manual'!$F$6:$BN$171,Y$152+1,0)),"",(VLOOKUP($F25,'Cronograma Manual'!$F$6:$BN$171,Y$152+1,0)))</f>
        <v/>
      </c>
      <c r="Z25" s="362" t="str">
        <f>IF(ISNA(VLOOKUP($F25,'Cronograma Manual'!$F$6:$BN$171,Z$152+1,0)),"",(VLOOKUP($F25,'Cronograma Manual'!$F$6:$BN$171,Z$152+1,0)))</f>
        <v/>
      </c>
      <c r="AA25" s="362" t="str">
        <f>IF(ISNA(VLOOKUP($F25,'Cronograma Manual'!$F$6:$BN$171,AA$152+1,0)),"",(VLOOKUP($F25,'Cronograma Manual'!$F$6:$BN$171,AA$152+1,0)))</f>
        <v/>
      </c>
      <c r="AB25" s="362" t="str">
        <f>IF(ISNA(VLOOKUP($F25,'Cronograma Manual'!$F$6:$BN$171,AB$152+1,0)),"",(VLOOKUP($F25,'Cronograma Manual'!$F$6:$BN$171,AB$152+1,0)))</f>
        <v/>
      </c>
      <c r="AC25" s="361" t="str">
        <f>IF(ISNA(VLOOKUP($F25,'Cronograma Manual'!$F$6:$BN$171,AC$152+1,0)),"",(VLOOKUP($F25,'Cronograma Manual'!$F$6:$BN$171,AC$152+1,0)))</f>
        <v/>
      </c>
      <c r="AD25" s="361" t="str">
        <f>IF(ISNA(VLOOKUP($F25,'Cronograma Manual'!$F$6:$BN$171,AD$152+1,0)),"",(VLOOKUP($F25,'Cronograma Manual'!$F$6:$BN$171,AD$152+1,0)))</f>
        <v/>
      </c>
      <c r="AE25" s="361" t="str">
        <f>IF(ISNA(VLOOKUP($F25,'Cronograma Manual'!$F$6:$BN$171,AE$152+1,0)),"",(VLOOKUP($F25,'Cronograma Manual'!$F$6:$BN$171,AE$152+1,0)))</f>
        <v/>
      </c>
      <c r="AF25" s="361" t="str">
        <f>IF(ISNA(VLOOKUP($F25,'Cronograma Manual'!$F$6:$BN$171,AF$152+1,0)),"",(VLOOKUP($F25,'Cronograma Manual'!$F$6:$BN$171,AF$152+1,0)))</f>
        <v/>
      </c>
      <c r="AG25" s="362" t="str">
        <f>IF(ISNA(VLOOKUP($F25,'Cronograma Manual'!$F$6:$BN$171,AG$152+1,0)),"",(VLOOKUP($F25,'Cronograma Manual'!$F$6:$BN$171,AG$152+1,0)))</f>
        <v/>
      </c>
      <c r="AH25" s="362" t="str">
        <f>IF(ISNA(VLOOKUP($F25,'Cronograma Manual'!$F$6:$BN$171,AH$152+1,0)),"",(VLOOKUP($F25,'Cronograma Manual'!$F$6:$BN$171,AH$152+1,0)))</f>
        <v/>
      </c>
      <c r="AI25" s="362" t="str">
        <f>IF(ISNA(VLOOKUP($F25,'Cronograma Manual'!$F$6:$BN$171,AI$152+1,0)),"",(VLOOKUP($F25,'Cronograma Manual'!$F$6:$BN$171,AI$152+1,0)))</f>
        <v/>
      </c>
      <c r="AJ25" s="362" t="str">
        <f>IF(ISNA(VLOOKUP($F25,'Cronograma Manual'!$F$6:$BN$171,AJ$152+1,0)),"",(VLOOKUP($F25,'Cronograma Manual'!$F$6:$BN$171,AJ$152+1,0)))</f>
        <v/>
      </c>
      <c r="AK25" s="362" t="str">
        <f>IF(ISNA(VLOOKUP($F25,'Cronograma Manual'!$F$6:$BN$171,AK$152+1,0)),"",(VLOOKUP($F25,'Cronograma Manual'!$F$6:$BN$171,AK$152+1,0)))</f>
        <v/>
      </c>
      <c r="AL25" s="361" t="str">
        <f>IF(ISNA(VLOOKUP($F25,'Cronograma Manual'!$F$6:$BN$171,AL$152+1,0)),"",(VLOOKUP($F25,'Cronograma Manual'!$F$6:$BN$171,AL$152+1,0)))</f>
        <v/>
      </c>
      <c r="AM25" s="361" t="str">
        <f>IF(ISNA(VLOOKUP($F25,'Cronograma Manual'!$F$6:$BN$171,AM$152+1,0)),"",(VLOOKUP($F25,'Cronograma Manual'!$F$6:$BN$171,AM$152+1,0)))</f>
        <v/>
      </c>
      <c r="AN25" s="361" t="str">
        <f>IF(ISNA(VLOOKUP($F25,'Cronograma Manual'!$F$6:$BN$171,AN$152+1,0)),"",(VLOOKUP($F25,'Cronograma Manual'!$F$6:$BN$171,AN$152+1,0)))</f>
        <v/>
      </c>
      <c r="AO25" s="361" t="str">
        <f>IF(ISNA(VLOOKUP($F25,'Cronograma Manual'!$F$6:$BN$171,AO$152+1,0)),"",(VLOOKUP($F25,'Cronograma Manual'!$F$6:$BN$171,AO$152+1,0)))</f>
        <v/>
      </c>
      <c r="AP25" s="362" t="str">
        <f>IF(ISNA(VLOOKUP($F25,'Cronograma Manual'!$F$6:$BN$171,AP$152+1,0)),"",(VLOOKUP($F25,'Cronograma Manual'!$F$6:$BN$171,AP$152+1,0)))</f>
        <v/>
      </c>
      <c r="AQ25" s="362" t="str">
        <f>IF(ISNA(VLOOKUP($F25,'Cronograma Manual'!$F$6:$BN$171,AQ$152+1,0)),"",(VLOOKUP($F25,'Cronograma Manual'!$F$6:$BN$171,AQ$152+1,0)))</f>
        <v/>
      </c>
      <c r="AR25" s="362" t="str">
        <f>IF(ISNA(VLOOKUP($F25,'Cronograma Manual'!$F$6:$BN$171,AR$152+1,0)),"",(VLOOKUP($F25,'Cronograma Manual'!$F$6:$BN$171,AR$152+1,0)))</f>
        <v/>
      </c>
      <c r="AS25" s="362" t="str">
        <f>IF(ISNA(VLOOKUP($F25,'Cronograma Manual'!$F$6:$BN$171,AS$152+1,0)),"",(VLOOKUP($F25,'Cronograma Manual'!$F$6:$BN$171,AS$152+1,0)))</f>
        <v/>
      </c>
      <c r="AT25" s="361" t="str">
        <f>IF(ISNA(VLOOKUP($F25,'Cronograma Manual'!$F$6:$BN$171,AT$152+1,0)),"",(VLOOKUP($F25,'Cronograma Manual'!$F$6:$BN$171,AT$152+1,0)))</f>
        <v/>
      </c>
      <c r="AU25" s="361" t="str">
        <f>IF(ISNA(VLOOKUP($F25,'Cronograma Manual'!$F$6:$BN$171,AU$152+1,0)),"",(VLOOKUP($F25,'Cronograma Manual'!$F$6:$BN$171,AU$152+1,0)))</f>
        <v/>
      </c>
      <c r="AV25" s="361" t="str">
        <f>IF(ISNA(VLOOKUP($F25,'Cronograma Manual'!$F$6:$BN$171,AV$152+1,0)),"",(VLOOKUP($F25,'Cronograma Manual'!$F$6:$BN$171,AV$152+1,0)))</f>
        <v/>
      </c>
      <c r="AW25" s="361" t="str">
        <f>IF(ISNA(VLOOKUP($F25,'Cronograma Manual'!$F$6:$BN$171,AW$152+1,0)),"",(VLOOKUP($F25,'Cronograma Manual'!$F$6:$BN$171,AW$152+1,0)))</f>
        <v/>
      </c>
      <c r="AX25" s="361" t="str">
        <f>IF(ISNA(VLOOKUP($F25,'Cronograma Manual'!$F$6:$BN$171,AX$152+1,0)),"",(VLOOKUP($F25,'Cronograma Manual'!$F$6:$BN$171,AX$152+1,0)))</f>
        <v/>
      </c>
      <c r="AY25" s="362" t="str">
        <f>IF(ISNA(VLOOKUP($F25,'Cronograma Manual'!$F$6:$BN$171,AY$152+1,0)),"",(VLOOKUP($F25,'Cronograma Manual'!$F$6:$BN$171,AY$152+1,0)))</f>
        <v/>
      </c>
      <c r="AZ25" s="362" t="str">
        <f>IF(ISNA(VLOOKUP($F25,'Cronograma Manual'!$F$6:$BN$171,AZ$152+1,0)),"",(VLOOKUP($F25,'Cronograma Manual'!$F$6:$BN$171,AZ$152+1,0)))</f>
        <v/>
      </c>
      <c r="BA25" s="362" t="str">
        <f>IF(ISNA(VLOOKUP($F25,'Cronograma Manual'!$F$6:$BN$171,BA$152+1,0)),"",(VLOOKUP($F25,'Cronograma Manual'!$F$6:$BN$171,BA$152+1,0)))</f>
        <v/>
      </c>
      <c r="BB25" s="362" t="str">
        <f>IF(ISNA(VLOOKUP($F25,'Cronograma Manual'!$F$6:$BN$171,BB$152+1,0)),"",(VLOOKUP($F25,'Cronograma Manual'!$F$6:$BN$171,BB$152+1,0)))</f>
        <v/>
      </c>
      <c r="BC25" s="361" t="str">
        <f>IF(ISNA(VLOOKUP($F25,'Cronograma Manual'!$F$6:$BN$171,BC$152+1,0)),"",(VLOOKUP($F25,'Cronograma Manual'!$F$6:$BN$171,BC$152+1,0)))</f>
        <v/>
      </c>
      <c r="BD25" s="361" t="str">
        <f>IF(ISNA(VLOOKUP($F25,'Cronograma Manual'!$F$6:$BN$171,BD$152+1,0)),"",(VLOOKUP($F25,'Cronograma Manual'!$F$6:$BN$171,BD$152+1,0)))</f>
        <v/>
      </c>
      <c r="BE25" s="361" t="str">
        <f>IF(ISNA(VLOOKUP($F25,'Cronograma Manual'!$F$6:$BN$171,BE$152+1,0)),"",(VLOOKUP($F25,'Cronograma Manual'!$F$6:$BN$171,BE$152+1,0)))</f>
        <v/>
      </c>
      <c r="BF25" s="361" t="str">
        <f>IF(ISNA(VLOOKUP($F25,'Cronograma Manual'!$F$6:$BN$171,BF$152+1,0)),"",(VLOOKUP($F25,'Cronograma Manual'!$F$6:$BN$171,BF$152+1,0)))</f>
        <v/>
      </c>
      <c r="BG25" s="362" t="str">
        <f>IF(ISNA(VLOOKUP($F25,'Cronograma Manual'!$F$6:$BN$171,BG$152+1,0)),"",(VLOOKUP($F25,'Cronograma Manual'!$F$6:$BN$171,BG$152+1,0)))</f>
        <v/>
      </c>
      <c r="BH25" s="362" t="str">
        <f>IF(ISNA(VLOOKUP($F25,'Cronograma Manual'!$F$6:$BN$171,BH$152+1,0)),"",(VLOOKUP($F25,'Cronograma Manual'!$F$6:$BN$171,BH$152+1,0)))</f>
        <v/>
      </c>
      <c r="BI25" s="362" t="str">
        <f>IF(ISNA(VLOOKUP($F25,'Cronograma Manual'!$F$6:$BN$171,BI$152+1,0)),"",(VLOOKUP($F25,'Cronograma Manual'!$F$6:$BN$171,BI$152+1,0)))</f>
        <v/>
      </c>
      <c r="BJ25" s="362" t="str">
        <f>IF(ISNA(VLOOKUP($F25,'Cronograma Manual'!$F$6:$BN$171,BJ$152+1,0)),"",(VLOOKUP($F25,'Cronograma Manual'!$F$6:$BN$171,BJ$152+1,0)))</f>
        <v/>
      </c>
      <c r="BK25" s="363" t="str">
        <f>IF(ISNA(VLOOKUP($F25,'Cronograma Manual'!$F$6:$BN$171,BK$152+1,0)),"",(VLOOKUP($F25,'Cronograma Manual'!$F$6:$BN$171,BK$152+1,0)))</f>
        <v/>
      </c>
    </row>
    <row r="26" spans="1:63" s="102" customFormat="1" ht="26.25" customHeight="1" x14ac:dyDescent="0.25">
      <c r="A26" s="342">
        <v>21</v>
      </c>
      <c r="B26" s="454" t="s">
        <v>1281</v>
      </c>
      <c r="C26" s="454" t="s">
        <v>1587</v>
      </c>
      <c r="D26" s="457" t="s">
        <v>29</v>
      </c>
      <c r="E26" s="343" t="s">
        <v>564</v>
      </c>
      <c r="F26" s="343" t="s">
        <v>29</v>
      </c>
      <c r="G26" s="344" t="str">
        <f>IF(ISNA(VLOOKUP(F26,Tmunic!$C$2:$D$1160,2,FALSE)),"",VLOOKUP(F26,Tmunic!$C$2:$D$1160,2,FALSE))</f>
        <v>DS RISARALDA</v>
      </c>
      <c r="H26" s="344" t="str">
        <f>IF(ISNA(VLOOKUP($F26,'Cronograma Manual'!$F$6:$BN$171,H$152+1,0)),"",(VLOOKUP($F26,'Cronograma Manual'!$F$6:$BN$171,H$152+1,0)))</f>
        <v>Avenida Las Américas N° 98-25</v>
      </c>
      <c r="I26" s="347">
        <f>IF(ISNA(VLOOKUP($F26,'Cronograma Manual'!$F$6:$BN$171,I$152+1,0)),"",(VLOOKUP($F26,'Cronograma Manual'!$F$6:$BN$171,I$152+1,0)))</f>
        <v>1</v>
      </c>
      <c r="J26" s="348">
        <f>IF(ISNA(VLOOKUP($F26,'Cronograma Manual'!$F$6:$BN$171,J$152+1,0)),"",(VLOOKUP($F26,'Cronograma Manual'!$F$6:$BN$171,J$152+1,0)))</f>
        <v>51</v>
      </c>
      <c r="K26" s="349" t="str">
        <f>IF(ISNA(VLOOKUP($F26,'Cronograma Manual'!$F$6:$BN$171,K$152+1,0)),"",(VLOOKUP($F26,'Cronograma Manual'!$F$6:$BN$171,K$152+1,0)))</f>
        <v/>
      </c>
      <c r="L26" s="349">
        <f>IF(ISNA(VLOOKUP($F26,'Cronograma Manual'!$F$6:$BN$171,L$152+1,0)),"",(VLOOKUP($F26,'Cronograma Manual'!$F$6:$BN$171,L$152+1,0)))</f>
        <v>44566</v>
      </c>
      <c r="M26" s="349">
        <f>IF(ISNA(VLOOKUP($F26,'Cronograma Manual'!$F$6:$BN$171,M$152+1,0)),"",(VLOOKUP($F26,'Cronograma Manual'!$F$6:$BN$171,M$152+1,0)))</f>
        <v>44573</v>
      </c>
      <c r="N26" s="349">
        <f>IF(ISNA(VLOOKUP($F26,'Cronograma Manual'!$F$6:$BN$171,N$152+1,0)),"",(VLOOKUP($F26,'Cronograma Manual'!$F$6:$BN$171,N$152+1,0)))</f>
        <v>44580</v>
      </c>
      <c r="O26" s="349">
        <f>IF(ISNA(VLOOKUP($F26,'Cronograma Manual'!$F$6:$BN$171,O$152+1,0)),"",(VLOOKUP($F26,'Cronograma Manual'!$F$6:$BN$171,O$152+1,0)))</f>
        <v>44587</v>
      </c>
      <c r="P26" s="350">
        <f>IF(ISNA(VLOOKUP($F26,'Cronograma Manual'!$F$6:$BN$171,P$152+1,0)),"",(VLOOKUP($F26,'Cronograma Manual'!$F$6:$BN$171,P$152+1,0)))</f>
        <v>44594</v>
      </c>
      <c r="Q26" s="350">
        <f>IF(ISNA(VLOOKUP($F26,'Cronograma Manual'!$F$6:$BN$171,Q$152+1,0)),"",(VLOOKUP($F26,'Cronograma Manual'!$F$6:$BN$171,Q$152+1,0)))</f>
        <v>44601</v>
      </c>
      <c r="R26" s="350">
        <f>IF(ISNA(VLOOKUP($F26,'Cronograma Manual'!$F$6:$BN$171,R$152+1,0)),"",(VLOOKUP($F26,'Cronograma Manual'!$F$6:$BN$171,R$152+1,0)))</f>
        <v>44608</v>
      </c>
      <c r="S26" s="350">
        <f>IF(ISNA(VLOOKUP($F26,'Cronograma Manual'!$F$6:$BN$171,S$152+1,0)),"",(VLOOKUP($F26,'Cronograma Manual'!$F$6:$BN$171,S$152+1,0)))</f>
        <v>44615</v>
      </c>
      <c r="T26" s="349">
        <f>IF(ISNA(VLOOKUP($F26,'Cronograma Manual'!$F$6:$BN$171,T$152+1,0)),"",(VLOOKUP($F26,'Cronograma Manual'!$F$6:$BN$171,T$152+1,0)))</f>
        <v>44622</v>
      </c>
      <c r="U26" s="349">
        <f>IF(ISNA(VLOOKUP($F26,'Cronograma Manual'!$F$6:$BN$171,U$152+1,0)),"",(VLOOKUP($F26,'Cronograma Manual'!$F$6:$BN$171,U$152+1,0)))</f>
        <v>44629</v>
      </c>
      <c r="V26" s="349">
        <f>IF(ISNA(VLOOKUP($F26,'Cronograma Manual'!$F$6:$BN$171,V$152+1,0)),"",(VLOOKUP($F26,'Cronograma Manual'!$F$6:$BN$171,V$152+1,0)))</f>
        <v>44636</v>
      </c>
      <c r="W26" s="349">
        <f>IF(ISNA(VLOOKUP($F26,'Cronograma Manual'!$F$6:$BN$171,W$152+1,0)),"",(VLOOKUP($F26,'Cronograma Manual'!$F$6:$BN$171,W$152+1,0)))</f>
        <v>44643</v>
      </c>
      <c r="X26" s="349">
        <f>IF(ISNA(VLOOKUP($F26,'Cronograma Manual'!$F$6:$BN$171,X$152+1,0)),"",(VLOOKUP($F26,'Cronograma Manual'!$F$6:$BN$171,X$152+1,0)))</f>
        <v>44650</v>
      </c>
      <c r="Y26" s="350">
        <f>IF(ISNA(VLOOKUP($F26,'Cronograma Manual'!$F$6:$BN$171,Y$152+1,0)),"",(VLOOKUP($F26,'Cronograma Manual'!$F$6:$BN$171,Y$152+1,0)))</f>
        <v>44657</v>
      </c>
      <c r="Z26" s="350">
        <f>IF(ISNA(VLOOKUP($F26,'Cronograma Manual'!$F$6:$BN$171,Z$152+1,0)),"",(VLOOKUP($F26,'Cronograma Manual'!$F$6:$BN$171,Z$152+1,0)))</f>
        <v>44664</v>
      </c>
      <c r="AA26" s="350">
        <f>IF(ISNA(VLOOKUP($F26,'Cronograma Manual'!$F$6:$BN$171,AA$152+1,0)),"",(VLOOKUP($F26,'Cronograma Manual'!$F$6:$BN$171,AA$152+1,0)))</f>
        <v>44671</v>
      </c>
      <c r="AB26" s="350">
        <f>IF(ISNA(VLOOKUP($F26,'Cronograma Manual'!$F$6:$BN$171,AB$152+1,0)),"",(VLOOKUP($F26,'Cronograma Manual'!$F$6:$BN$171,AB$152+1,0)))</f>
        <v>44678</v>
      </c>
      <c r="AC26" s="349">
        <f>IF(ISNA(VLOOKUP($F26,'Cronograma Manual'!$F$6:$BN$171,AC$152+1,0)),"",(VLOOKUP($F26,'Cronograma Manual'!$F$6:$BN$171,AC$152+1,0)))</f>
        <v>44685</v>
      </c>
      <c r="AD26" s="349">
        <f>IF(ISNA(VLOOKUP($F26,'Cronograma Manual'!$F$6:$BN$171,AD$152+1,0)),"",(VLOOKUP($F26,'Cronograma Manual'!$F$6:$BN$171,AD$152+1,0)))</f>
        <v>44692</v>
      </c>
      <c r="AE26" s="349">
        <f>IF(ISNA(VLOOKUP($F26,'Cronograma Manual'!$F$6:$BN$171,AE$152+1,0)),"",(VLOOKUP($F26,'Cronograma Manual'!$F$6:$BN$171,AE$152+1,0)))</f>
        <v>44699</v>
      </c>
      <c r="AF26" s="349">
        <f>IF(ISNA(VLOOKUP($F26,'Cronograma Manual'!$F$6:$BN$171,AF$152+1,0)),"",(VLOOKUP($F26,'Cronograma Manual'!$F$6:$BN$171,AF$152+1,0)))</f>
        <v>44706</v>
      </c>
      <c r="AG26" s="350">
        <f>IF(ISNA(VLOOKUP($F26,'Cronograma Manual'!$F$6:$BN$171,AG$152+1,0)),"",(VLOOKUP($F26,'Cronograma Manual'!$F$6:$BN$171,AG$152+1,0)))</f>
        <v>44713</v>
      </c>
      <c r="AH26" s="350">
        <f>IF(ISNA(VLOOKUP($F26,'Cronograma Manual'!$F$6:$BN$171,AH$152+1,0)),"",(VLOOKUP($F26,'Cronograma Manual'!$F$6:$BN$171,AH$152+1,0)))</f>
        <v>44720</v>
      </c>
      <c r="AI26" s="350">
        <f>IF(ISNA(VLOOKUP($F26,'Cronograma Manual'!$F$6:$BN$171,AI$152+1,0)),"",(VLOOKUP($F26,'Cronograma Manual'!$F$6:$BN$171,AI$152+1,0)))</f>
        <v>44727</v>
      </c>
      <c r="AJ26" s="350">
        <f>IF(ISNA(VLOOKUP($F26,'Cronograma Manual'!$F$6:$BN$171,AJ$152+1,0)),"",(VLOOKUP($F26,'Cronograma Manual'!$F$6:$BN$171,AJ$152+1,0)))</f>
        <v>44734</v>
      </c>
      <c r="AK26" s="350">
        <f>IF(ISNA(VLOOKUP($F26,'Cronograma Manual'!$F$6:$BN$171,AK$152+1,0)),"",(VLOOKUP($F26,'Cronograma Manual'!$F$6:$BN$171,AK$152+1,0)))</f>
        <v>44741</v>
      </c>
      <c r="AL26" s="349">
        <f>IF(ISNA(VLOOKUP($F26,'Cronograma Manual'!$F$6:$BN$171,AL$152+1,0)),"",(VLOOKUP($F26,'Cronograma Manual'!$F$6:$BN$171,AL$152+1,0)))</f>
        <v>44748</v>
      </c>
      <c r="AM26" s="349">
        <f>IF(ISNA(VLOOKUP($F26,'Cronograma Manual'!$F$6:$BN$171,AM$152+1,0)),"",(VLOOKUP($F26,'Cronograma Manual'!$F$6:$BN$171,AM$152+1,0)))</f>
        <v>44755</v>
      </c>
      <c r="AN26" s="349" t="str">
        <f>IF(ISNA(VLOOKUP($F26,'Cronograma Manual'!$F$6:$BN$171,AN$152+1,0)),"",(VLOOKUP($F26,'Cronograma Manual'!$F$6:$BN$171,AN$152+1,0)))</f>
        <v/>
      </c>
      <c r="AO26" s="349">
        <f>IF(ISNA(VLOOKUP($F26,'Cronograma Manual'!$F$6:$BN$171,AO$152+1,0)),"",(VLOOKUP($F26,'Cronograma Manual'!$F$6:$BN$171,AO$152+1,0)))</f>
        <v>44769</v>
      </c>
      <c r="AP26" s="350">
        <f>IF(ISNA(VLOOKUP($F26,'Cronograma Manual'!$F$6:$BN$171,AP$152+1,0)),"",(VLOOKUP($F26,'Cronograma Manual'!$F$6:$BN$171,AP$152+1,0)))</f>
        <v>44776</v>
      </c>
      <c r="AQ26" s="350">
        <f>IF(ISNA(VLOOKUP($F26,'Cronograma Manual'!$F$6:$BN$171,AQ$152+1,0)),"",(VLOOKUP($F26,'Cronograma Manual'!$F$6:$BN$171,AQ$152+1,0)))</f>
        <v>44783</v>
      </c>
      <c r="AR26" s="350">
        <f>IF(ISNA(VLOOKUP($F26,'Cronograma Manual'!$F$6:$BN$171,AR$152+1,0)),"",(VLOOKUP($F26,'Cronograma Manual'!$F$6:$BN$171,AR$152+1,0)))</f>
        <v>44790</v>
      </c>
      <c r="AS26" s="350">
        <f>IF(ISNA(VLOOKUP($F26,'Cronograma Manual'!$F$6:$BN$171,AS$152+1,0)),"",(VLOOKUP($F26,'Cronograma Manual'!$F$6:$BN$171,AS$152+1,0)))</f>
        <v>44797</v>
      </c>
      <c r="AT26" s="349">
        <f>IF(ISNA(VLOOKUP($F26,'Cronograma Manual'!$F$6:$BN$171,AT$152+1,0)),"",(VLOOKUP($F26,'Cronograma Manual'!$F$6:$BN$171,AT$152+1,0)))</f>
        <v>44804</v>
      </c>
      <c r="AU26" s="349">
        <f>IF(ISNA(VLOOKUP($F26,'Cronograma Manual'!$F$6:$BN$171,AU$152+1,0)),"",(VLOOKUP($F26,'Cronograma Manual'!$F$6:$BN$171,AU$152+1,0)))</f>
        <v>44811</v>
      </c>
      <c r="AV26" s="349">
        <f>IF(ISNA(VLOOKUP($F26,'Cronograma Manual'!$F$6:$BN$171,AV$152+1,0)),"",(VLOOKUP($F26,'Cronograma Manual'!$F$6:$BN$171,AV$152+1,0)))</f>
        <v>44818</v>
      </c>
      <c r="AW26" s="349">
        <f>IF(ISNA(VLOOKUP($F26,'Cronograma Manual'!$F$6:$BN$171,AW$152+1,0)),"",(VLOOKUP($F26,'Cronograma Manual'!$F$6:$BN$171,AW$152+1,0)))</f>
        <v>44825</v>
      </c>
      <c r="AX26" s="349">
        <f>IF(ISNA(VLOOKUP($F26,'Cronograma Manual'!$F$6:$BN$171,AX$152+1,0)),"",(VLOOKUP($F26,'Cronograma Manual'!$F$6:$BN$171,AX$152+1,0)))</f>
        <v>44832</v>
      </c>
      <c r="AY26" s="350">
        <f>IF(ISNA(VLOOKUP($F26,'Cronograma Manual'!$F$6:$BN$171,AY$152+1,0)),"",(VLOOKUP($F26,'Cronograma Manual'!$F$6:$BN$171,AY$152+1,0)))</f>
        <v>44839</v>
      </c>
      <c r="AZ26" s="350">
        <f>IF(ISNA(VLOOKUP($F26,'Cronograma Manual'!$F$6:$BN$171,AZ$152+1,0)),"",(VLOOKUP($F26,'Cronograma Manual'!$F$6:$BN$171,AZ$152+1,0)))</f>
        <v>44846</v>
      </c>
      <c r="BA26" s="350">
        <f>IF(ISNA(VLOOKUP($F26,'Cronograma Manual'!$F$6:$BN$171,BA$152+1,0)),"",(VLOOKUP($F26,'Cronograma Manual'!$F$6:$BN$171,BA$152+1,0)))</f>
        <v>44853</v>
      </c>
      <c r="BB26" s="350">
        <f>IF(ISNA(VLOOKUP($F26,'Cronograma Manual'!$F$6:$BN$171,BB$152+1,0)),"",(VLOOKUP($F26,'Cronograma Manual'!$F$6:$BN$171,BB$152+1,0)))</f>
        <v>44860</v>
      </c>
      <c r="BC26" s="349">
        <f>IF(ISNA(VLOOKUP($F26,'Cronograma Manual'!$F$6:$BN$171,BC$152+1,0)),"",(VLOOKUP($F26,'Cronograma Manual'!$F$6:$BN$171,BC$152+1,0)))</f>
        <v>44867</v>
      </c>
      <c r="BD26" s="349">
        <f>IF(ISNA(VLOOKUP($F26,'Cronograma Manual'!$F$6:$BN$171,BD$152+1,0)),"",(VLOOKUP($F26,'Cronograma Manual'!$F$6:$BN$171,BD$152+1,0)))</f>
        <v>44874</v>
      </c>
      <c r="BE26" s="349">
        <f>IF(ISNA(VLOOKUP($F26,'Cronograma Manual'!$F$6:$BN$171,BE$152+1,0)),"",(VLOOKUP($F26,'Cronograma Manual'!$F$6:$BN$171,BE$152+1,0)))</f>
        <v>44881</v>
      </c>
      <c r="BF26" s="349">
        <f>IF(ISNA(VLOOKUP($F26,'Cronograma Manual'!$F$6:$BN$171,BF$152+1,0)),"",(VLOOKUP($F26,'Cronograma Manual'!$F$6:$BN$171,BF$152+1,0)))</f>
        <v>44888</v>
      </c>
      <c r="BG26" s="350">
        <f>IF(ISNA(VLOOKUP($F26,'Cronograma Manual'!$F$6:$BN$171,BG$152+1,0)),"",(VLOOKUP($F26,'Cronograma Manual'!$F$6:$BN$171,BG$152+1,0)))</f>
        <v>44895</v>
      </c>
      <c r="BH26" s="350">
        <f>IF(ISNA(VLOOKUP($F26,'Cronograma Manual'!$F$6:$BN$171,BH$152+1,0)),"",(VLOOKUP($F26,'Cronograma Manual'!$F$6:$BN$171,BH$152+1,0)))</f>
        <v>44902</v>
      </c>
      <c r="BI26" s="350">
        <f>IF(ISNA(VLOOKUP($F26,'Cronograma Manual'!$F$6:$BN$171,BI$152+1,0)),"",(VLOOKUP($F26,'Cronograma Manual'!$F$6:$BN$171,BI$152+1,0)))</f>
        <v>44909</v>
      </c>
      <c r="BJ26" s="350">
        <f>IF(ISNA(VLOOKUP($F26,'Cronograma Manual'!$F$6:$BN$171,BJ$152+1,0)),"",(VLOOKUP($F26,'Cronograma Manual'!$F$6:$BN$171,BJ$152+1,0)))</f>
        <v>44916</v>
      </c>
      <c r="BK26" s="351">
        <f>IF(ISNA(VLOOKUP($F26,'Cronograma Manual'!$F$6:$BN$171,BK$152+1,0)),"",(VLOOKUP($F26,'Cronograma Manual'!$F$6:$BN$171,BK$152+1,0)))</f>
        <v>44923</v>
      </c>
    </row>
    <row r="27" spans="1:63" s="102" customFormat="1" ht="26.25" customHeight="1" x14ac:dyDescent="0.25">
      <c r="A27" s="352">
        <v>22</v>
      </c>
      <c r="B27" s="455"/>
      <c r="C27" s="455"/>
      <c r="D27" s="458"/>
      <c r="E27" s="337" t="s">
        <v>564</v>
      </c>
      <c r="F27" s="337" t="s">
        <v>27</v>
      </c>
      <c r="G27" s="184" t="str">
        <f>IF(ISNA(VLOOKUP(F27,Tmunic!$C$2:$D$1160,2,FALSE)),"",VLOOKUP(F27,Tmunic!$C$2:$D$1160,2,FALSE))</f>
        <v>UB SANTA ROSA DE CABAL</v>
      </c>
      <c r="H27" s="184" t="str">
        <f>IF(ISNA(VLOOKUP($F27,'Cronograma Manual'!$F$6:$BN$171,H$152+1,0)),"",(VLOOKUP($F27,'Cronograma Manual'!$F$6:$BN$171,H$152+1,0)))</f>
        <v>CARRERA 13 Nº 29-91</v>
      </c>
      <c r="I27" s="197">
        <f>IF(ISNA(VLOOKUP($F27,'Cronograma Manual'!$F$6:$BN$171,I$152+1,0)),"",(VLOOKUP($F27,'Cronograma Manual'!$F$6:$BN$171,I$152+1,0)))</f>
        <v>4</v>
      </c>
      <c r="J27" s="202">
        <f>IF(ISNA(VLOOKUP($F27,'Cronograma Manual'!$F$6:$BN$171,J$152+1,0)),"",(VLOOKUP($F27,'Cronograma Manual'!$F$6:$BN$171,J$152+1,0)))</f>
        <v>12</v>
      </c>
      <c r="K27" s="107" t="str">
        <f>IF(ISNA(VLOOKUP($F27,'Cronograma Manual'!$F$6:$BN$171,K$152+1,0)),"",(VLOOKUP($F27,'Cronograma Manual'!$F$6:$BN$171,K$152+1,0)))</f>
        <v/>
      </c>
      <c r="L27" s="107" t="str">
        <f>IF(ISNA(VLOOKUP($F27,'Cronograma Manual'!$F$6:$BN$171,L$152+1,0)),"",(VLOOKUP($F27,'Cronograma Manual'!$F$6:$BN$171,L$152+1,0)))</f>
        <v/>
      </c>
      <c r="M27" s="107" t="str">
        <f>IF(ISNA(VLOOKUP($F27,'Cronograma Manual'!$F$6:$BN$171,M$152+1,0)),"",(VLOOKUP($F27,'Cronograma Manual'!$F$6:$BN$171,M$152+1,0)))</f>
        <v/>
      </c>
      <c r="N27" s="107" t="str">
        <f>IF(ISNA(VLOOKUP($F27,'Cronograma Manual'!$F$6:$BN$171,N$152+1,0)),"",(VLOOKUP($F27,'Cronograma Manual'!$F$6:$BN$171,N$152+1,0)))</f>
        <v/>
      </c>
      <c r="O27" s="107">
        <f>IF(ISNA(VLOOKUP($F27,'Cronograma Manual'!$F$6:$BN$171,O$152+1,0)),"",(VLOOKUP($F27,'Cronograma Manual'!$F$6:$BN$171,O$152+1,0)))</f>
        <v>44585</v>
      </c>
      <c r="P27" s="108" t="str">
        <f>IF(ISNA(VLOOKUP($F27,'Cronograma Manual'!$F$6:$BN$171,P$152+1,0)),"",(VLOOKUP($F27,'Cronograma Manual'!$F$6:$BN$171,P$152+1,0)))</f>
        <v/>
      </c>
      <c r="Q27" s="108" t="str">
        <f>IF(ISNA(VLOOKUP($F27,'Cronograma Manual'!$F$6:$BN$171,Q$152+1,0)),"",(VLOOKUP($F27,'Cronograma Manual'!$F$6:$BN$171,Q$152+1,0)))</f>
        <v/>
      </c>
      <c r="R27" s="108" t="str">
        <f>IF(ISNA(VLOOKUP($F27,'Cronograma Manual'!$F$6:$BN$171,R$152+1,0)),"",(VLOOKUP($F27,'Cronograma Manual'!$F$6:$BN$171,R$152+1,0)))</f>
        <v/>
      </c>
      <c r="S27" s="108">
        <f>IF(ISNA(VLOOKUP($F27,'Cronograma Manual'!$F$6:$BN$171,S$152+1,0)),"",(VLOOKUP($F27,'Cronograma Manual'!$F$6:$BN$171,S$152+1,0)))</f>
        <v>44613</v>
      </c>
      <c r="T27" s="107" t="str">
        <f>IF(ISNA(VLOOKUP($F27,'Cronograma Manual'!$F$6:$BN$171,T$152+1,0)),"",(VLOOKUP($F27,'Cronograma Manual'!$F$6:$BN$171,T$152+1,0)))</f>
        <v/>
      </c>
      <c r="U27" s="107" t="str">
        <f>IF(ISNA(VLOOKUP($F27,'Cronograma Manual'!$F$6:$BN$171,U$152+1,0)),"",(VLOOKUP($F27,'Cronograma Manual'!$F$6:$BN$171,U$152+1,0)))</f>
        <v/>
      </c>
      <c r="V27" s="107" t="str">
        <f>IF(ISNA(VLOOKUP($F27,'Cronograma Manual'!$F$6:$BN$171,V$152+1,0)),"",(VLOOKUP($F27,'Cronograma Manual'!$F$6:$BN$171,V$152+1,0)))</f>
        <v/>
      </c>
      <c r="W27" s="107" t="str">
        <f>IF(ISNA(VLOOKUP($F27,'Cronograma Manual'!$F$6:$BN$171,W$152+1,0)),"",(VLOOKUP($F27,'Cronograma Manual'!$F$6:$BN$171,W$152+1,0)))</f>
        <v/>
      </c>
      <c r="X27" s="107">
        <f>IF(ISNA(VLOOKUP($F27,'Cronograma Manual'!$F$6:$BN$171,X$152+1,0)),"",(VLOOKUP($F27,'Cronograma Manual'!$F$6:$BN$171,X$152+1,0)))</f>
        <v>44648</v>
      </c>
      <c r="Y27" s="108" t="str">
        <f>IF(ISNA(VLOOKUP($F27,'Cronograma Manual'!$F$6:$BN$171,Y$152+1,0)),"",(VLOOKUP($F27,'Cronograma Manual'!$F$6:$BN$171,Y$152+1,0)))</f>
        <v/>
      </c>
      <c r="Z27" s="108" t="str">
        <f>IF(ISNA(VLOOKUP($F27,'Cronograma Manual'!$F$6:$BN$171,Z$152+1,0)),"",(VLOOKUP($F27,'Cronograma Manual'!$F$6:$BN$171,Z$152+1,0)))</f>
        <v/>
      </c>
      <c r="AA27" s="108" t="str">
        <f>IF(ISNA(VLOOKUP($F27,'Cronograma Manual'!$F$6:$BN$171,AA$152+1,0)),"",(VLOOKUP($F27,'Cronograma Manual'!$F$6:$BN$171,AA$152+1,0)))</f>
        <v/>
      </c>
      <c r="AB27" s="108">
        <f>IF(ISNA(VLOOKUP($F27,'Cronograma Manual'!$F$6:$BN$171,AB$152+1,0)),"",(VLOOKUP($F27,'Cronograma Manual'!$F$6:$BN$171,AB$152+1,0)))</f>
        <v>44676</v>
      </c>
      <c r="AC27" s="107" t="str">
        <f>IF(ISNA(VLOOKUP($F27,'Cronograma Manual'!$F$6:$BN$171,AC$152+1,0)),"",(VLOOKUP($F27,'Cronograma Manual'!$F$6:$BN$171,AC$152+1,0)))</f>
        <v/>
      </c>
      <c r="AD27" s="107" t="str">
        <f>IF(ISNA(VLOOKUP($F27,'Cronograma Manual'!$F$6:$BN$171,AD$152+1,0)),"",(VLOOKUP($F27,'Cronograma Manual'!$F$6:$BN$171,AD$152+1,0)))</f>
        <v/>
      </c>
      <c r="AE27" s="107" t="str">
        <f>IF(ISNA(VLOOKUP($F27,'Cronograma Manual'!$F$6:$BN$171,AE$152+1,0)),"",(VLOOKUP($F27,'Cronograma Manual'!$F$6:$BN$171,AE$152+1,0)))</f>
        <v/>
      </c>
      <c r="AF27" s="107">
        <f>IF(ISNA(VLOOKUP($F27,'Cronograma Manual'!$F$6:$BN$171,AF$152+1,0)),"",(VLOOKUP($F27,'Cronograma Manual'!$F$6:$BN$171,AF$152+1,0)))</f>
        <v>44704</v>
      </c>
      <c r="AG27" s="108" t="str">
        <f>IF(ISNA(VLOOKUP($F27,'Cronograma Manual'!$F$6:$BN$171,AG$152+1,0)),"",(VLOOKUP($F27,'Cronograma Manual'!$F$6:$BN$171,AG$152+1,0)))</f>
        <v/>
      </c>
      <c r="AH27" s="108" t="str">
        <f>IF(ISNA(VLOOKUP($F27,'Cronograma Manual'!$F$6:$BN$171,AH$152+1,0)),"",(VLOOKUP($F27,'Cronograma Manual'!$F$6:$BN$171,AH$152+1,0)))</f>
        <v/>
      </c>
      <c r="AI27" s="108" t="str">
        <f>IF(ISNA(VLOOKUP($F27,'Cronograma Manual'!$F$6:$BN$171,AI$152+1,0)),"",(VLOOKUP($F27,'Cronograma Manual'!$F$6:$BN$171,AI$152+1,0)))</f>
        <v/>
      </c>
      <c r="AJ27" s="108" t="str">
        <f>IF(ISNA(VLOOKUP($F27,'Cronograma Manual'!$F$6:$BN$171,AJ$152+1,0)),"",(VLOOKUP($F27,'Cronograma Manual'!$F$6:$BN$171,AJ$152+1,0)))</f>
        <v/>
      </c>
      <c r="AK27" s="108" t="str">
        <f>IF(ISNA(VLOOKUP($F27,'Cronograma Manual'!$F$6:$BN$171,AK$152+1,0)),"",(VLOOKUP($F27,'Cronograma Manual'!$F$6:$BN$171,AK$152+1,0)))</f>
        <v/>
      </c>
      <c r="AL27" s="107" t="str">
        <f>IF(ISNA(VLOOKUP($F27,'Cronograma Manual'!$F$6:$BN$171,AL$152+1,0)),"",(VLOOKUP($F27,'Cronograma Manual'!$F$6:$BN$171,AL$152+1,0)))</f>
        <v/>
      </c>
      <c r="AM27" s="107">
        <f>IF(ISNA(VLOOKUP($F27,'Cronograma Manual'!$F$6:$BN$171,AM$152+1,0)),"",(VLOOKUP($F27,'Cronograma Manual'!$F$6:$BN$171,AM$152+1,0)))</f>
        <v>44753</v>
      </c>
      <c r="AN27" s="107" t="str">
        <f>IF(ISNA(VLOOKUP($F27,'Cronograma Manual'!$F$6:$BN$171,AN$152+1,0)),"",(VLOOKUP($F27,'Cronograma Manual'!$F$6:$BN$171,AN$152+1,0)))</f>
        <v/>
      </c>
      <c r="AO27" s="107" t="str">
        <f>IF(ISNA(VLOOKUP($F27,'Cronograma Manual'!$F$6:$BN$171,AO$152+1,0)),"",(VLOOKUP($F27,'Cronograma Manual'!$F$6:$BN$171,AO$152+1,0)))</f>
        <v/>
      </c>
      <c r="AP27" s="108" t="str">
        <f>IF(ISNA(VLOOKUP($F27,'Cronograma Manual'!$F$6:$BN$171,AP$152+1,0)),"",(VLOOKUP($F27,'Cronograma Manual'!$F$6:$BN$171,AP$152+1,0)))</f>
        <v/>
      </c>
      <c r="AQ27" s="108">
        <f>IF(ISNA(VLOOKUP($F27,'Cronograma Manual'!$F$6:$BN$171,AQ$152+1,0)),"",(VLOOKUP($F27,'Cronograma Manual'!$F$6:$BN$171,AQ$152+1,0)))</f>
        <v>44781</v>
      </c>
      <c r="AR27" s="108" t="str">
        <f>IF(ISNA(VLOOKUP($F27,'Cronograma Manual'!$F$6:$BN$171,AR$152+1,0)),"",(VLOOKUP($F27,'Cronograma Manual'!$F$6:$BN$171,AR$152+1,0)))</f>
        <v/>
      </c>
      <c r="AS27" s="108" t="str">
        <f>IF(ISNA(VLOOKUP($F27,'Cronograma Manual'!$F$6:$BN$171,AS$152+1,0)),"",(VLOOKUP($F27,'Cronograma Manual'!$F$6:$BN$171,AS$152+1,0)))</f>
        <v/>
      </c>
      <c r="AT27" s="107" t="str">
        <f>IF(ISNA(VLOOKUP($F27,'Cronograma Manual'!$F$6:$BN$171,AT$152+1,0)),"",(VLOOKUP($F27,'Cronograma Manual'!$F$6:$BN$171,AT$152+1,0)))</f>
        <v/>
      </c>
      <c r="AU27" s="107">
        <f>IF(ISNA(VLOOKUP($F27,'Cronograma Manual'!$F$6:$BN$171,AU$152+1,0)),"",(VLOOKUP($F27,'Cronograma Manual'!$F$6:$BN$171,AU$152+1,0)))</f>
        <v>44809</v>
      </c>
      <c r="AV27" s="107" t="str">
        <f>IF(ISNA(VLOOKUP($F27,'Cronograma Manual'!$F$6:$BN$171,AV$152+1,0)),"",(VLOOKUP($F27,'Cronograma Manual'!$F$6:$BN$171,AV$152+1,0)))</f>
        <v/>
      </c>
      <c r="AW27" s="107" t="str">
        <f>IF(ISNA(VLOOKUP($F27,'Cronograma Manual'!$F$6:$BN$171,AW$152+1,0)),"",(VLOOKUP($F27,'Cronograma Manual'!$F$6:$BN$171,AW$152+1,0)))</f>
        <v/>
      </c>
      <c r="AX27" s="107" t="str">
        <f>IF(ISNA(VLOOKUP($F27,'Cronograma Manual'!$F$6:$BN$171,AX$152+1,0)),"",(VLOOKUP($F27,'Cronograma Manual'!$F$6:$BN$171,AX$152+1,0)))</f>
        <v/>
      </c>
      <c r="AY27" s="108">
        <f>IF(ISNA(VLOOKUP($F27,'Cronograma Manual'!$F$6:$BN$171,AY$152+1,0)),"",(VLOOKUP($F27,'Cronograma Manual'!$F$6:$BN$171,AY$152+1,0)))</f>
        <v>44837</v>
      </c>
      <c r="AZ27" s="108" t="str">
        <f>IF(ISNA(VLOOKUP($F27,'Cronograma Manual'!$F$6:$BN$171,AZ$152+1,0)),"",(VLOOKUP($F27,'Cronograma Manual'!$F$6:$BN$171,AZ$152+1,0)))</f>
        <v/>
      </c>
      <c r="BA27" s="108" t="str">
        <f>IF(ISNA(VLOOKUP($F27,'Cronograma Manual'!$F$6:$BN$171,BA$152+1,0)),"",(VLOOKUP($F27,'Cronograma Manual'!$F$6:$BN$171,BA$152+1,0)))</f>
        <v/>
      </c>
      <c r="BB27" s="108" t="str">
        <f>IF(ISNA(VLOOKUP($F27,'Cronograma Manual'!$F$6:$BN$171,BB$152+1,0)),"",(VLOOKUP($F27,'Cronograma Manual'!$F$6:$BN$171,BB$152+1,0)))</f>
        <v/>
      </c>
      <c r="BC27" s="107">
        <f>IF(ISNA(VLOOKUP($F27,'Cronograma Manual'!$F$6:$BN$171,BC$152+1,0)),"",(VLOOKUP($F27,'Cronograma Manual'!$F$6:$BN$171,BC$152+1,0)))</f>
        <v>44865</v>
      </c>
      <c r="BD27" s="107" t="str">
        <f>IF(ISNA(VLOOKUP($F27,'Cronograma Manual'!$F$6:$BN$171,BD$152+1,0)),"",(VLOOKUP($F27,'Cronograma Manual'!$F$6:$BN$171,BD$152+1,0)))</f>
        <v/>
      </c>
      <c r="BE27" s="107" t="str">
        <f>IF(ISNA(VLOOKUP($F27,'Cronograma Manual'!$F$6:$BN$171,BE$152+1,0)),"",(VLOOKUP($F27,'Cronograma Manual'!$F$6:$BN$171,BE$152+1,0)))</f>
        <v/>
      </c>
      <c r="BF27" s="107" t="str">
        <f>IF(ISNA(VLOOKUP($F27,'Cronograma Manual'!$F$6:$BN$171,BF$152+1,0)),"",(VLOOKUP($F27,'Cronograma Manual'!$F$6:$BN$171,BF$152+1,0)))</f>
        <v/>
      </c>
      <c r="BG27" s="108">
        <f>IF(ISNA(VLOOKUP($F27,'Cronograma Manual'!$F$6:$BN$171,BG$152+1,0)),"",(VLOOKUP($F27,'Cronograma Manual'!$F$6:$BN$171,BG$152+1,0)))</f>
        <v>44893</v>
      </c>
      <c r="BH27" s="108" t="str">
        <f>IF(ISNA(VLOOKUP($F27,'Cronograma Manual'!$F$6:$BN$171,BH$152+1,0)),"",(VLOOKUP($F27,'Cronograma Manual'!$F$6:$BN$171,BH$152+1,0)))</f>
        <v/>
      </c>
      <c r="BI27" s="108" t="str">
        <f>IF(ISNA(VLOOKUP($F27,'Cronograma Manual'!$F$6:$BN$171,BI$152+1,0)),"",(VLOOKUP($F27,'Cronograma Manual'!$F$6:$BN$171,BI$152+1,0)))</f>
        <v/>
      </c>
      <c r="BJ27" s="108" t="str">
        <f>IF(ISNA(VLOOKUP($F27,'Cronograma Manual'!$F$6:$BN$171,BJ$152+1,0)),"",(VLOOKUP($F27,'Cronograma Manual'!$F$6:$BN$171,BJ$152+1,0)))</f>
        <v/>
      </c>
      <c r="BK27" s="353">
        <f>IF(ISNA(VLOOKUP($F27,'Cronograma Manual'!$F$6:$BN$171,BK$152+1,0)),"",(VLOOKUP($F27,'Cronograma Manual'!$F$6:$BN$171,BK$152+1,0)))</f>
        <v>44921</v>
      </c>
    </row>
    <row r="28" spans="1:63" s="102" customFormat="1" ht="26.25" customHeight="1" x14ac:dyDescent="0.25">
      <c r="A28" s="352">
        <v>23</v>
      </c>
      <c r="B28" s="455"/>
      <c r="C28" s="455"/>
      <c r="D28" s="458"/>
      <c r="E28" s="337" t="s">
        <v>19</v>
      </c>
      <c r="F28" s="337" t="s">
        <v>32</v>
      </c>
      <c r="G28" s="184" t="str">
        <f>IF(ISNA(VLOOKUP(F28,Tmunic!$C$2:$D$1160,2,FALSE)),"",VLOOKUP(F28,Tmunic!$C$2:$D$1160,2,FALSE))</f>
        <v>UB CHINCHINA</v>
      </c>
      <c r="H28" s="184" t="str">
        <f>IF(ISNA(VLOOKUP($F28,'Cronograma Manual'!$F$6:$BN$171,H$152+1,0)),"",(VLOOKUP($F28,'Cronograma Manual'!$F$6:$BN$171,H$152+1,0)))</f>
        <v>Hospital San Marcos</v>
      </c>
      <c r="I28" s="197">
        <f>IF(ISNA(VLOOKUP($F28,'Cronograma Manual'!$F$6:$BN$171,I$152+1,0)),"",(VLOOKUP($F28,'Cronograma Manual'!$F$6:$BN$171,I$152+1,0)))</f>
        <v>4</v>
      </c>
      <c r="J28" s="202">
        <f>IF(ISNA(VLOOKUP($F28,'Cronograma Manual'!$F$6:$BN$171,J$152+1,0)),"",(VLOOKUP($F28,'Cronograma Manual'!$F$6:$BN$171,J$152+1,0)))</f>
        <v>11</v>
      </c>
      <c r="K28" s="107" t="str">
        <f>IF(ISNA(VLOOKUP($F28,'Cronograma Manual'!$F$6:$BN$171,K$152+1,0)),"",(VLOOKUP($F28,'Cronograma Manual'!$F$6:$BN$171,K$152+1,0)))</f>
        <v/>
      </c>
      <c r="L28" s="107" t="str">
        <f>IF(ISNA(VLOOKUP($F28,'Cronograma Manual'!$F$6:$BN$171,L$152+1,0)),"",(VLOOKUP($F28,'Cronograma Manual'!$F$6:$BN$171,L$152+1,0)))</f>
        <v/>
      </c>
      <c r="M28" s="107" t="str">
        <f>IF(ISNA(VLOOKUP($F28,'Cronograma Manual'!$F$6:$BN$171,M$152+1,0)),"",(VLOOKUP($F28,'Cronograma Manual'!$F$6:$BN$171,M$152+1,0)))</f>
        <v/>
      </c>
      <c r="N28" s="107" t="str">
        <f>IF(ISNA(VLOOKUP($F28,'Cronograma Manual'!$F$6:$BN$171,N$152+1,0)),"",(VLOOKUP($F28,'Cronograma Manual'!$F$6:$BN$171,N$152+1,0)))</f>
        <v/>
      </c>
      <c r="O28" s="107" t="str">
        <f>IF(ISNA(VLOOKUP($F28,'Cronograma Manual'!$F$6:$BN$171,O$152+1,0)),"",(VLOOKUP($F28,'Cronograma Manual'!$F$6:$BN$171,O$152+1,0)))</f>
        <v/>
      </c>
      <c r="P28" s="108" t="str">
        <f>IF(ISNA(VLOOKUP($F28,'Cronograma Manual'!$F$6:$BN$171,P$152+1,0)),"",(VLOOKUP($F28,'Cronograma Manual'!$F$6:$BN$171,P$152+1,0)))</f>
        <v/>
      </c>
      <c r="Q28" s="108">
        <f>IF(ISNA(VLOOKUP($F28,'Cronograma Manual'!$F$6:$BN$171,Q$152+1,0)),"",(VLOOKUP($F28,'Cronograma Manual'!$F$6:$BN$171,Q$152+1,0)))</f>
        <v>44599</v>
      </c>
      <c r="R28" s="108" t="str">
        <f>IF(ISNA(VLOOKUP($F28,'Cronograma Manual'!$F$6:$BN$171,R$152+1,0)),"",(VLOOKUP($F28,'Cronograma Manual'!$F$6:$BN$171,R$152+1,0)))</f>
        <v/>
      </c>
      <c r="S28" s="108" t="str">
        <f>IF(ISNA(VLOOKUP($F28,'Cronograma Manual'!$F$6:$BN$171,S$152+1,0)),"",(VLOOKUP($F28,'Cronograma Manual'!$F$6:$BN$171,S$152+1,0)))</f>
        <v/>
      </c>
      <c r="T28" s="107" t="str">
        <f>IF(ISNA(VLOOKUP($F28,'Cronograma Manual'!$F$6:$BN$171,T$152+1,0)),"",(VLOOKUP($F28,'Cronograma Manual'!$F$6:$BN$171,T$152+1,0)))</f>
        <v/>
      </c>
      <c r="U28" s="107">
        <f>IF(ISNA(VLOOKUP($F28,'Cronograma Manual'!$F$6:$BN$171,U$152+1,0)),"",(VLOOKUP($F28,'Cronograma Manual'!$F$6:$BN$171,U$152+1,0)))</f>
        <v>44627</v>
      </c>
      <c r="V28" s="107" t="str">
        <f>IF(ISNA(VLOOKUP($F28,'Cronograma Manual'!$F$6:$BN$171,V$152+1,0)),"",(VLOOKUP($F28,'Cronograma Manual'!$F$6:$BN$171,V$152+1,0)))</f>
        <v/>
      </c>
      <c r="W28" s="107" t="str">
        <f>IF(ISNA(VLOOKUP($F28,'Cronograma Manual'!$F$6:$BN$171,W$152+1,0)),"",(VLOOKUP($F28,'Cronograma Manual'!$F$6:$BN$171,W$152+1,0)))</f>
        <v/>
      </c>
      <c r="X28" s="107" t="str">
        <f>IF(ISNA(VLOOKUP($F28,'Cronograma Manual'!$F$6:$BN$171,X$152+1,0)),"",(VLOOKUP($F28,'Cronograma Manual'!$F$6:$BN$171,X$152+1,0)))</f>
        <v/>
      </c>
      <c r="Y28" s="108">
        <f>IF(ISNA(VLOOKUP($F28,'Cronograma Manual'!$F$6:$BN$171,Y$152+1,0)),"",(VLOOKUP($F28,'Cronograma Manual'!$F$6:$BN$171,Y$152+1,0)))</f>
        <v>44655</v>
      </c>
      <c r="Z28" s="108" t="str">
        <f>IF(ISNA(VLOOKUP($F28,'Cronograma Manual'!$F$6:$BN$171,Z$152+1,0)),"",(VLOOKUP($F28,'Cronograma Manual'!$F$6:$BN$171,Z$152+1,0)))</f>
        <v/>
      </c>
      <c r="AA28" s="108" t="str">
        <f>IF(ISNA(VLOOKUP($F28,'Cronograma Manual'!$F$6:$BN$171,AA$152+1,0)),"",(VLOOKUP($F28,'Cronograma Manual'!$F$6:$BN$171,AA$152+1,0)))</f>
        <v/>
      </c>
      <c r="AB28" s="108" t="str">
        <f>IF(ISNA(VLOOKUP($F28,'Cronograma Manual'!$F$6:$BN$171,AB$152+1,0)),"",(VLOOKUP($F28,'Cronograma Manual'!$F$6:$BN$171,AB$152+1,0)))</f>
        <v/>
      </c>
      <c r="AC28" s="107">
        <f>IF(ISNA(VLOOKUP($F28,'Cronograma Manual'!$F$6:$BN$171,AC$152+1,0)),"",(VLOOKUP($F28,'Cronograma Manual'!$F$6:$BN$171,AC$152+1,0)))</f>
        <v>44683</v>
      </c>
      <c r="AD28" s="107" t="str">
        <f>IF(ISNA(VLOOKUP($F28,'Cronograma Manual'!$F$6:$BN$171,AD$152+1,0)),"",(VLOOKUP($F28,'Cronograma Manual'!$F$6:$BN$171,AD$152+1,0)))</f>
        <v/>
      </c>
      <c r="AE28" s="107" t="str">
        <f>IF(ISNA(VLOOKUP($F28,'Cronograma Manual'!$F$6:$BN$171,AE$152+1,0)),"",(VLOOKUP($F28,'Cronograma Manual'!$F$6:$BN$171,AE$152+1,0)))</f>
        <v/>
      </c>
      <c r="AF28" s="107" t="str">
        <f>IF(ISNA(VLOOKUP($F28,'Cronograma Manual'!$F$6:$BN$171,AF$152+1,0)),"",(VLOOKUP($F28,'Cronograma Manual'!$F$6:$BN$171,AF$152+1,0)))</f>
        <v/>
      </c>
      <c r="AG28" s="108" t="str">
        <f>IF(ISNA(VLOOKUP($F28,'Cronograma Manual'!$F$6:$BN$171,AG$152+1,0)),"",(VLOOKUP($F28,'Cronograma Manual'!$F$6:$BN$171,AG$152+1,0)))</f>
        <v/>
      </c>
      <c r="AH28" s="108">
        <f>IF(ISNA(VLOOKUP($F28,'Cronograma Manual'!$F$6:$BN$171,AH$152+1,0)),"",(VLOOKUP($F28,'Cronograma Manual'!$F$6:$BN$171,AH$152+1,0)))</f>
        <v>44718</v>
      </c>
      <c r="AI28" s="108" t="str">
        <f>IF(ISNA(VLOOKUP($F28,'Cronograma Manual'!$F$6:$BN$171,AI$152+1,0)),"",(VLOOKUP($F28,'Cronograma Manual'!$F$6:$BN$171,AI$152+1,0)))</f>
        <v/>
      </c>
      <c r="AJ28" s="108" t="str">
        <f>IF(ISNA(VLOOKUP($F28,'Cronograma Manual'!$F$6:$BN$171,AJ$152+1,0)),"",(VLOOKUP($F28,'Cronograma Manual'!$F$6:$BN$171,AJ$152+1,0)))</f>
        <v/>
      </c>
      <c r="AK28" s="108" t="str">
        <f>IF(ISNA(VLOOKUP($F28,'Cronograma Manual'!$F$6:$BN$171,AK$152+1,0)),"",(VLOOKUP($F28,'Cronograma Manual'!$F$6:$BN$171,AK$152+1,0)))</f>
        <v/>
      </c>
      <c r="AL28" s="107" t="str">
        <f>IF(ISNA(VLOOKUP($F28,'Cronograma Manual'!$F$6:$BN$171,AL$152+1,0)),"",(VLOOKUP($F28,'Cronograma Manual'!$F$6:$BN$171,AL$152+1,0)))</f>
        <v/>
      </c>
      <c r="AM28" s="107" t="str">
        <f>IF(ISNA(VLOOKUP($F28,'Cronograma Manual'!$F$6:$BN$171,AM$152+1,0)),"",(VLOOKUP($F28,'Cronograma Manual'!$F$6:$BN$171,AM$152+1,0)))</f>
        <v/>
      </c>
      <c r="AN28" s="107">
        <f>IF(ISNA(VLOOKUP($F28,'Cronograma Manual'!$F$6:$BN$171,AN$152+1,0)),"",(VLOOKUP($F28,'Cronograma Manual'!$F$6:$BN$171,AN$152+1,0)))</f>
        <v>44760</v>
      </c>
      <c r="AO28" s="107" t="str">
        <f>IF(ISNA(VLOOKUP($F28,'Cronograma Manual'!$F$6:$BN$171,AO$152+1,0)),"",(VLOOKUP($F28,'Cronograma Manual'!$F$6:$BN$171,AO$152+1,0)))</f>
        <v/>
      </c>
      <c r="AP28" s="108" t="str">
        <f>IF(ISNA(VLOOKUP($F28,'Cronograma Manual'!$F$6:$BN$171,AP$152+1,0)),"",(VLOOKUP($F28,'Cronograma Manual'!$F$6:$BN$171,AP$152+1,0)))</f>
        <v/>
      </c>
      <c r="AQ28" s="108" t="str">
        <f>IF(ISNA(VLOOKUP($F28,'Cronograma Manual'!$F$6:$BN$171,AQ$152+1,0)),"",(VLOOKUP($F28,'Cronograma Manual'!$F$6:$BN$171,AQ$152+1,0)))</f>
        <v/>
      </c>
      <c r="AR28" s="108" t="str">
        <f>IF(ISNA(VLOOKUP($F28,'Cronograma Manual'!$F$6:$BN$171,AR$152+1,0)),"",(VLOOKUP($F28,'Cronograma Manual'!$F$6:$BN$171,AR$152+1,0)))</f>
        <v/>
      </c>
      <c r="AS28" s="108">
        <f>IF(ISNA(VLOOKUP($F28,'Cronograma Manual'!$F$6:$BN$171,AS$152+1,0)),"",(VLOOKUP($F28,'Cronograma Manual'!$F$6:$BN$171,AS$152+1,0)))</f>
        <v>44795</v>
      </c>
      <c r="AT28" s="107" t="str">
        <f>IF(ISNA(VLOOKUP($F28,'Cronograma Manual'!$F$6:$BN$171,AT$152+1,0)),"",(VLOOKUP($F28,'Cronograma Manual'!$F$6:$BN$171,AT$152+1,0)))</f>
        <v/>
      </c>
      <c r="AU28" s="107" t="str">
        <f>IF(ISNA(VLOOKUP($F28,'Cronograma Manual'!$F$6:$BN$171,AU$152+1,0)),"",(VLOOKUP($F28,'Cronograma Manual'!$F$6:$BN$171,AU$152+1,0)))</f>
        <v/>
      </c>
      <c r="AV28" s="107" t="str">
        <f>IF(ISNA(VLOOKUP($F28,'Cronograma Manual'!$F$6:$BN$171,AV$152+1,0)),"",(VLOOKUP($F28,'Cronograma Manual'!$F$6:$BN$171,AV$152+1,0)))</f>
        <v/>
      </c>
      <c r="AW28" s="107">
        <f>IF(ISNA(VLOOKUP($F28,'Cronograma Manual'!$F$6:$BN$171,AW$152+1,0)),"",(VLOOKUP($F28,'Cronograma Manual'!$F$6:$BN$171,AW$152+1,0)))</f>
        <v>44823</v>
      </c>
      <c r="AX28" s="107" t="str">
        <f>IF(ISNA(VLOOKUP($F28,'Cronograma Manual'!$F$6:$BN$171,AX$152+1,0)),"",(VLOOKUP($F28,'Cronograma Manual'!$F$6:$BN$171,AX$152+1,0)))</f>
        <v/>
      </c>
      <c r="AY28" s="108" t="str">
        <f>IF(ISNA(VLOOKUP($F28,'Cronograma Manual'!$F$6:$BN$171,AY$152+1,0)),"",(VLOOKUP($F28,'Cronograma Manual'!$F$6:$BN$171,AY$152+1,0)))</f>
        <v/>
      </c>
      <c r="AZ28" s="108" t="str">
        <f>IF(ISNA(VLOOKUP($F28,'Cronograma Manual'!$F$6:$BN$171,AZ$152+1,0)),"",(VLOOKUP($F28,'Cronograma Manual'!$F$6:$BN$171,AZ$152+1,0)))</f>
        <v/>
      </c>
      <c r="BA28" s="108" t="str">
        <f>IF(ISNA(VLOOKUP($F28,'Cronograma Manual'!$F$6:$BN$171,BA$152+1,0)),"",(VLOOKUP($F28,'Cronograma Manual'!$F$6:$BN$171,BA$152+1,0)))</f>
        <v/>
      </c>
      <c r="BB28" s="108">
        <f>IF(ISNA(VLOOKUP($F28,'Cronograma Manual'!$F$6:$BN$171,BB$152+1,0)),"",(VLOOKUP($F28,'Cronograma Manual'!$F$6:$BN$171,BB$152+1,0)))</f>
        <v>44858</v>
      </c>
      <c r="BC28" s="107" t="str">
        <f>IF(ISNA(VLOOKUP($F28,'Cronograma Manual'!$F$6:$BN$171,BC$152+1,0)),"",(VLOOKUP($F28,'Cronograma Manual'!$F$6:$BN$171,BC$152+1,0)))</f>
        <v/>
      </c>
      <c r="BD28" s="107" t="str">
        <f>IF(ISNA(VLOOKUP($F28,'Cronograma Manual'!$F$6:$BN$171,BD$152+1,0)),"",(VLOOKUP($F28,'Cronograma Manual'!$F$6:$BN$171,BD$152+1,0)))</f>
        <v/>
      </c>
      <c r="BE28" s="107" t="str">
        <f>IF(ISNA(VLOOKUP($F28,'Cronograma Manual'!$F$6:$BN$171,BE$152+1,0)),"",(VLOOKUP($F28,'Cronograma Manual'!$F$6:$BN$171,BE$152+1,0)))</f>
        <v/>
      </c>
      <c r="BF28" s="107">
        <f>IF(ISNA(VLOOKUP($F28,'Cronograma Manual'!$F$6:$BN$171,BF$152+1,0)),"",(VLOOKUP($F28,'Cronograma Manual'!$F$6:$BN$171,BF$152+1,0)))</f>
        <v>44886</v>
      </c>
      <c r="BG28" s="108" t="str">
        <f>IF(ISNA(VLOOKUP($F28,'Cronograma Manual'!$F$6:$BN$171,BG$152+1,0)),"",(VLOOKUP($F28,'Cronograma Manual'!$F$6:$BN$171,BG$152+1,0)))</f>
        <v/>
      </c>
      <c r="BH28" s="108" t="str">
        <f>IF(ISNA(VLOOKUP($F28,'Cronograma Manual'!$F$6:$BN$171,BH$152+1,0)),"",(VLOOKUP($F28,'Cronograma Manual'!$F$6:$BN$171,BH$152+1,0)))</f>
        <v/>
      </c>
      <c r="BI28" s="108" t="str">
        <f>IF(ISNA(VLOOKUP($F28,'Cronograma Manual'!$F$6:$BN$171,BI$152+1,0)),"",(VLOOKUP($F28,'Cronograma Manual'!$F$6:$BN$171,BI$152+1,0)))</f>
        <v/>
      </c>
      <c r="BJ28" s="108">
        <f>IF(ISNA(VLOOKUP($F28,'Cronograma Manual'!$F$6:$BN$171,BJ$152+1,0)),"",(VLOOKUP($F28,'Cronograma Manual'!$F$6:$BN$171,BJ$152+1,0)))</f>
        <v>44914</v>
      </c>
      <c r="BK28" s="353" t="str">
        <f>IF(ISNA(VLOOKUP($F28,'Cronograma Manual'!$F$6:$BN$171,BK$152+1,0)),"",(VLOOKUP($F28,'Cronograma Manual'!$F$6:$BN$171,BK$152+1,0)))</f>
        <v/>
      </c>
    </row>
    <row r="29" spans="1:63" s="102" customFormat="1" ht="26.25" customHeight="1" x14ac:dyDescent="0.25">
      <c r="A29" s="352">
        <v>24</v>
      </c>
      <c r="B29" s="455"/>
      <c r="C29" s="455"/>
      <c r="D29" s="458"/>
      <c r="E29" s="337" t="s">
        <v>564</v>
      </c>
      <c r="F29" s="337" t="s">
        <v>28</v>
      </c>
      <c r="G29" s="184" t="str">
        <f>IF(ISNA(VLOOKUP(F29,Tmunic!$C$2:$D$1160,2,FALSE)),"",VLOOKUP(F29,Tmunic!$C$2:$D$1160,2,FALSE))</f>
        <v>UB LA VIRGINIA</v>
      </c>
      <c r="H29" s="184" t="str">
        <f>IF(ISNA(VLOOKUP($F29,'Cronograma Manual'!$F$6:$BN$171,H$152+1,0)),"",(VLOOKUP($F29,'Cronograma Manual'!$F$6:$BN$171,H$152+1,0)))</f>
        <v/>
      </c>
      <c r="I29" s="197" t="str">
        <f>IF(ISNA(VLOOKUP($F29,'Cronograma Manual'!$F$6:$BN$171,I$152+1,0)),"",(VLOOKUP($F29,'Cronograma Manual'!$F$6:$BN$171,I$152+1,0)))</f>
        <v/>
      </c>
      <c r="J29" s="202" t="str">
        <f>IF(ISNA(VLOOKUP($F29,'Cronograma Manual'!$F$6:$BN$171,J$152+1,0)),"",(VLOOKUP($F29,'Cronograma Manual'!$F$6:$BN$171,J$152+1,0)))</f>
        <v/>
      </c>
      <c r="K29" s="107" t="str">
        <f>IF(ISNA(VLOOKUP($F29,'Cronograma Manual'!$F$6:$BN$171,K$152+1,0)),"",(VLOOKUP($F29,'Cronograma Manual'!$F$6:$BN$171,K$152+1,0)))</f>
        <v/>
      </c>
      <c r="L29" s="107" t="str">
        <f>IF(ISNA(VLOOKUP($F29,'Cronograma Manual'!$F$6:$BN$171,L$152+1,0)),"",(VLOOKUP($F29,'Cronograma Manual'!$F$6:$BN$171,L$152+1,0)))</f>
        <v/>
      </c>
      <c r="M29" s="107" t="str">
        <f>IF(ISNA(VLOOKUP($F29,'Cronograma Manual'!$F$6:$BN$171,M$152+1,0)),"",(VLOOKUP($F29,'Cronograma Manual'!$F$6:$BN$171,M$152+1,0)))</f>
        <v/>
      </c>
      <c r="N29" s="107" t="str">
        <f>IF(ISNA(VLOOKUP($F29,'Cronograma Manual'!$F$6:$BN$171,N$152+1,0)),"",(VLOOKUP($F29,'Cronograma Manual'!$F$6:$BN$171,N$152+1,0)))</f>
        <v/>
      </c>
      <c r="O29" s="107" t="str">
        <f>IF(ISNA(VLOOKUP($F29,'Cronograma Manual'!$F$6:$BN$171,O$152+1,0)),"",(VLOOKUP($F29,'Cronograma Manual'!$F$6:$BN$171,O$152+1,0)))</f>
        <v/>
      </c>
      <c r="P29" s="108" t="str">
        <f>IF(ISNA(VLOOKUP($F29,'Cronograma Manual'!$F$6:$BN$171,P$152+1,0)),"",(VLOOKUP($F29,'Cronograma Manual'!$F$6:$BN$171,P$152+1,0)))</f>
        <v/>
      </c>
      <c r="Q29" s="108" t="str">
        <f>IF(ISNA(VLOOKUP($F29,'Cronograma Manual'!$F$6:$BN$171,Q$152+1,0)),"",(VLOOKUP($F29,'Cronograma Manual'!$F$6:$BN$171,Q$152+1,0)))</f>
        <v/>
      </c>
      <c r="R29" s="108" t="str">
        <f>IF(ISNA(VLOOKUP($F29,'Cronograma Manual'!$F$6:$BN$171,R$152+1,0)),"",(VLOOKUP($F29,'Cronograma Manual'!$F$6:$BN$171,R$152+1,0)))</f>
        <v/>
      </c>
      <c r="S29" s="108" t="str">
        <f>IF(ISNA(VLOOKUP($F29,'Cronograma Manual'!$F$6:$BN$171,S$152+1,0)),"",(VLOOKUP($F29,'Cronograma Manual'!$F$6:$BN$171,S$152+1,0)))</f>
        <v/>
      </c>
      <c r="T29" s="107" t="str">
        <f>IF(ISNA(VLOOKUP($F29,'Cronograma Manual'!$F$6:$BN$171,T$152+1,0)),"",(VLOOKUP($F29,'Cronograma Manual'!$F$6:$BN$171,T$152+1,0)))</f>
        <v/>
      </c>
      <c r="U29" s="107" t="str">
        <f>IF(ISNA(VLOOKUP($F29,'Cronograma Manual'!$F$6:$BN$171,U$152+1,0)),"",(VLOOKUP($F29,'Cronograma Manual'!$F$6:$BN$171,U$152+1,0)))</f>
        <v/>
      </c>
      <c r="V29" s="107" t="str">
        <f>IF(ISNA(VLOOKUP($F29,'Cronograma Manual'!$F$6:$BN$171,V$152+1,0)),"",(VLOOKUP($F29,'Cronograma Manual'!$F$6:$BN$171,V$152+1,0)))</f>
        <v/>
      </c>
      <c r="W29" s="107" t="str">
        <f>IF(ISNA(VLOOKUP($F29,'Cronograma Manual'!$F$6:$BN$171,W$152+1,0)),"",(VLOOKUP($F29,'Cronograma Manual'!$F$6:$BN$171,W$152+1,0)))</f>
        <v/>
      </c>
      <c r="X29" s="107" t="str">
        <f>IF(ISNA(VLOOKUP($F29,'Cronograma Manual'!$F$6:$BN$171,X$152+1,0)),"",(VLOOKUP($F29,'Cronograma Manual'!$F$6:$BN$171,X$152+1,0)))</f>
        <v/>
      </c>
      <c r="Y29" s="108" t="str">
        <f>IF(ISNA(VLOOKUP($F29,'Cronograma Manual'!$F$6:$BN$171,Y$152+1,0)),"",(VLOOKUP($F29,'Cronograma Manual'!$F$6:$BN$171,Y$152+1,0)))</f>
        <v/>
      </c>
      <c r="Z29" s="108" t="str">
        <f>IF(ISNA(VLOOKUP($F29,'Cronograma Manual'!$F$6:$BN$171,Z$152+1,0)),"",(VLOOKUP($F29,'Cronograma Manual'!$F$6:$BN$171,Z$152+1,0)))</f>
        <v/>
      </c>
      <c r="AA29" s="108" t="str">
        <f>IF(ISNA(VLOOKUP($F29,'Cronograma Manual'!$F$6:$BN$171,AA$152+1,0)),"",(VLOOKUP($F29,'Cronograma Manual'!$F$6:$BN$171,AA$152+1,0)))</f>
        <v/>
      </c>
      <c r="AB29" s="108" t="str">
        <f>IF(ISNA(VLOOKUP($F29,'Cronograma Manual'!$F$6:$BN$171,AB$152+1,0)),"",(VLOOKUP($F29,'Cronograma Manual'!$F$6:$BN$171,AB$152+1,0)))</f>
        <v/>
      </c>
      <c r="AC29" s="107" t="str">
        <f>IF(ISNA(VLOOKUP($F29,'Cronograma Manual'!$F$6:$BN$171,AC$152+1,0)),"",(VLOOKUP($F29,'Cronograma Manual'!$F$6:$BN$171,AC$152+1,0)))</f>
        <v/>
      </c>
      <c r="AD29" s="107" t="str">
        <f>IF(ISNA(VLOOKUP($F29,'Cronograma Manual'!$F$6:$BN$171,AD$152+1,0)),"",(VLOOKUP($F29,'Cronograma Manual'!$F$6:$BN$171,AD$152+1,0)))</f>
        <v/>
      </c>
      <c r="AE29" s="107" t="str">
        <f>IF(ISNA(VLOOKUP($F29,'Cronograma Manual'!$F$6:$BN$171,AE$152+1,0)),"",(VLOOKUP($F29,'Cronograma Manual'!$F$6:$BN$171,AE$152+1,0)))</f>
        <v/>
      </c>
      <c r="AF29" s="107" t="str">
        <f>IF(ISNA(VLOOKUP($F29,'Cronograma Manual'!$F$6:$BN$171,AF$152+1,0)),"",(VLOOKUP($F29,'Cronograma Manual'!$F$6:$BN$171,AF$152+1,0)))</f>
        <v/>
      </c>
      <c r="AG29" s="108" t="str">
        <f>IF(ISNA(VLOOKUP($F29,'Cronograma Manual'!$F$6:$BN$171,AG$152+1,0)),"",(VLOOKUP($F29,'Cronograma Manual'!$F$6:$BN$171,AG$152+1,0)))</f>
        <v/>
      </c>
      <c r="AH29" s="108" t="str">
        <f>IF(ISNA(VLOOKUP($F29,'Cronograma Manual'!$F$6:$BN$171,AH$152+1,0)),"",(VLOOKUP($F29,'Cronograma Manual'!$F$6:$BN$171,AH$152+1,0)))</f>
        <v/>
      </c>
      <c r="AI29" s="108" t="str">
        <f>IF(ISNA(VLOOKUP($F29,'Cronograma Manual'!$F$6:$BN$171,AI$152+1,0)),"",(VLOOKUP($F29,'Cronograma Manual'!$F$6:$BN$171,AI$152+1,0)))</f>
        <v/>
      </c>
      <c r="AJ29" s="108" t="str">
        <f>IF(ISNA(VLOOKUP($F29,'Cronograma Manual'!$F$6:$BN$171,AJ$152+1,0)),"",(VLOOKUP($F29,'Cronograma Manual'!$F$6:$BN$171,AJ$152+1,0)))</f>
        <v/>
      </c>
      <c r="AK29" s="108" t="str">
        <f>IF(ISNA(VLOOKUP($F29,'Cronograma Manual'!$F$6:$BN$171,AK$152+1,0)),"",(VLOOKUP($F29,'Cronograma Manual'!$F$6:$BN$171,AK$152+1,0)))</f>
        <v/>
      </c>
      <c r="AL29" s="107" t="str">
        <f>IF(ISNA(VLOOKUP($F29,'Cronograma Manual'!$F$6:$BN$171,AL$152+1,0)),"",(VLOOKUP($F29,'Cronograma Manual'!$F$6:$BN$171,AL$152+1,0)))</f>
        <v/>
      </c>
      <c r="AM29" s="107" t="str">
        <f>IF(ISNA(VLOOKUP($F29,'Cronograma Manual'!$F$6:$BN$171,AM$152+1,0)),"",(VLOOKUP($F29,'Cronograma Manual'!$F$6:$BN$171,AM$152+1,0)))</f>
        <v/>
      </c>
      <c r="AN29" s="107" t="str">
        <f>IF(ISNA(VLOOKUP($F29,'Cronograma Manual'!$F$6:$BN$171,AN$152+1,0)),"",(VLOOKUP($F29,'Cronograma Manual'!$F$6:$BN$171,AN$152+1,0)))</f>
        <v/>
      </c>
      <c r="AO29" s="107" t="str">
        <f>IF(ISNA(VLOOKUP($F29,'Cronograma Manual'!$F$6:$BN$171,AO$152+1,0)),"",(VLOOKUP($F29,'Cronograma Manual'!$F$6:$BN$171,AO$152+1,0)))</f>
        <v/>
      </c>
      <c r="AP29" s="108" t="str">
        <f>IF(ISNA(VLOOKUP($F29,'Cronograma Manual'!$F$6:$BN$171,AP$152+1,0)),"",(VLOOKUP($F29,'Cronograma Manual'!$F$6:$BN$171,AP$152+1,0)))</f>
        <v/>
      </c>
      <c r="AQ29" s="108" t="str">
        <f>IF(ISNA(VLOOKUP($F29,'Cronograma Manual'!$F$6:$BN$171,AQ$152+1,0)),"",(VLOOKUP($F29,'Cronograma Manual'!$F$6:$BN$171,AQ$152+1,0)))</f>
        <v/>
      </c>
      <c r="AR29" s="108" t="str">
        <f>IF(ISNA(VLOOKUP($F29,'Cronograma Manual'!$F$6:$BN$171,AR$152+1,0)),"",(VLOOKUP($F29,'Cronograma Manual'!$F$6:$BN$171,AR$152+1,0)))</f>
        <v/>
      </c>
      <c r="AS29" s="108" t="str">
        <f>IF(ISNA(VLOOKUP($F29,'Cronograma Manual'!$F$6:$BN$171,AS$152+1,0)),"",(VLOOKUP($F29,'Cronograma Manual'!$F$6:$BN$171,AS$152+1,0)))</f>
        <v/>
      </c>
      <c r="AT29" s="107" t="str">
        <f>IF(ISNA(VLOOKUP($F29,'Cronograma Manual'!$F$6:$BN$171,AT$152+1,0)),"",(VLOOKUP($F29,'Cronograma Manual'!$F$6:$BN$171,AT$152+1,0)))</f>
        <v/>
      </c>
      <c r="AU29" s="107" t="str">
        <f>IF(ISNA(VLOOKUP($F29,'Cronograma Manual'!$F$6:$BN$171,AU$152+1,0)),"",(VLOOKUP($F29,'Cronograma Manual'!$F$6:$BN$171,AU$152+1,0)))</f>
        <v/>
      </c>
      <c r="AV29" s="107" t="str">
        <f>IF(ISNA(VLOOKUP($F29,'Cronograma Manual'!$F$6:$BN$171,AV$152+1,0)),"",(VLOOKUP($F29,'Cronograma Manual'!$F$6:$BN$171,AV$152+1,0)))</f>
        <v/>
      </c>
      <c r="AW29" s="107" t="str">
        <f>IF(ISNA(VLOOKUP($F29,'Cronograma Manual'!$F$6:$BN$171,AW$152+1,0)),"",(VLOOKUP($F29,'Cronograma Manual'!$F$6:$BN$171,AW$152+1,0)))</f>
        <v/>
      </c>
      <c r="AX29" s="107" t="str">
        <f>IF(ISNA(VLOOKUP($F29,'Cronograma Manual'!$F$6:$BN$171,AX$152+1,0)),"",(VLOOKUP($F29,'Cronograma Manual'!$F$6:$BN$171,AX$152+1,0)))</f>
        <v/>
      </c>
      <c r="AY29" s="108" t="str">
        <f>IF(ISNA(VLOOKUP($F29,'Cronograma Manual'!$F$6:$BN$171,AY$152+1,0)),"",(VLOOKUP($F29,'Cronograma Manual'!$F$6:$BN$171,AY$152+1,0)))</f>
        <v/>
      </c>
      <c r="AZ29" s="108" t="str">
        <f>IF(ISNA(VLOOKUP($F29,'Cronograma Manual'!$F$6:$BN$171,AZ$152+1,0)),"",(VLOOKUP($F29,'Cronograma Manual'!$F$6:$BN$171,AZ$152+1,0)))</f>
        <v/>
      </c>
      <c r="BA29" s="108" t="str">
        <f>IF(ISNA(VLOOKUP($F29,'Cronograma Manual'!$F$6:$BN$171,BA$152+1,0)),"",(VLOOKUP($F29,'Cronograma Manual'!$F$6:$BN$171,BA$152+1,0)))</f>
        <v/>
      </c>
      <c r="BB29" s="108" t="str">
        <f>IF(ISNA(VLOOKUP($F29,'Cronograma Manual'!$F$6:$BN$171,BB$152+1,0)),"",(VLOOKUP($F29,'Cronograma Manual'!$F$6:$BN$171,BB$152+1,0)))</f>
        <v/>
      </c>
      <c r="BC29" s="107" t="str">
        <f>IF(ISNA(VLOOKUP($F29,'Cronograma Manual'!$F$6:$BN$171,BC$152+1,0)),"",(VLOOKUP($F29,'Cronograma Manual'!$F$6:$BN$171,BC$152+1,0)))</f>
        <v/>
      </c>
      <c r="BD29" s="107" t="str">
        <f>IF(ISNA(VLOOKUP($F29,'Cronograma Manual'!$F$6:$BN$171,BD$152+1,0)),"",(VLOOKUP($F29,'Cronograma Manual'!$F$6:$BN$171,BD$152+1,0)))</f>
        <v/>
      </c>
      <c r="BE29" s="107" t="str">
        <f>IF(ISNA(VLOOKUP($F29,'Cronograma Manual'!$F$6:$BN$171,BE$152+1,0)),"",(VLOOKUP($F29,'Cronograma Manual'!$F$6:$BN$171,BE$152+1,0)))</f>
        <v/>
      </c>
      <c r="BF29" s="107" t="str">
        <f>IF(ISNA(VLOOKUP($F29,'Cronograma Manual'!$F$6:$BN$171,BF$152+1,0)),"",(VLOOKUP($F29,'Cronograma Manual'!$F$6:$BN$171,BF$152+1,0)))</f>
        <v/>
      </c>
      <c r="BG29" s="108" t="str">
        <f>IF(ISNA(VLOOKUP($F29,'Cronograma Manual'!$F$6:$BN$171,BG$152+1,0)),"",(VLOOKUP($F29,'Cronograma Manual'!$F$6:$BN$171,BG$152+1,0)))</f>
        <v/>
      </c>
      <c r="BH29" s="108" t="str">
        <f>IF(ISNA(VLOOKUP($F29,'Cronograma Manual'!$F$6:$BN$171,BH$152+1,0)),"",(VLOOKUP($F29,'Cronograma Manual'!$F$6:$BN$171,BH$152+1,0)))</f>
        <v/>
      </c>
      <c r="BI29" s="108" t="str">
        <f>IF(ISNA(VLOOKUP($F29,'Cronograma Manual'!$F$6:$BN$171,BI$152+1,0)),"",(VLOOKUP($F29,'Cronograma Manual'!$F$6:$BN$171,BI$152+1,0)))</f>
        <v/>
      </c>
      <c r="BJ29" s="108" t="str">
        <f>IF(ISNA(VLOOKUP($F29,'Cronograma Manual'!$F$6:$BN$171,BJ$152+1,0)),"",(VLOOKUP($F29,'Cronograma Manual'!$F$6:$BN$171,BJ$152+1,0)))</f>
        <v/>
      </c>
      <c r="BK29" s="353" t="str">
        <f>IF(ISNA(VLOOKUP($F29,'Cronograma Manual'!$F$6:$BN$171,BK$152+1,0)),"",(VLOOKUP($F29,'Cronograma Manual'!$F$6:$BN$171,BK$152+1,0)))</f>
        <v/>
      </c>
    </row>
    <row r="30" spans="1:63" s="102" customFormat="1" ht="26.25" customHeight="1" x14ac:dyDescent="0.25">
      <c r="A30" s="352">
        <v>25</v>
      </c>
      <c r="B30" s="455"/>
      <c r="C30" s="455"/>
      <c r="D30" s="458"/>
      <c r="E30" s="337" t="s">
        <v>927</v>
      </c>
      <c r="F30" s="337" t="s">
        <v>30</v>
      </c>
      <c r="G30" s="184" t="str">
        <f>IF(ISNA(VLOOKUP(F30,Tmunic!$C$2:$D$1160,2,FALSE)),"",VLOOKUP(F30,Tmunic!$C$2:$D$1160,2,FALSE))</f>
        <v>DS QUINDIO</v>
      </c>
      <c r="H30" s="184" t="str">
        <f>IF(ISNA(VLOOKUP($F30,'Cronograma Manual'!$F$6:$BN$171,H$152+1,0)),"",(VLOOKUP($F30,'Cronograma Manual'!$F$6:$BN$171,H$152+1,0)))</f>
        <v>Calle 18 N N° 14-42</v>
      </c>
      <c r="I30" s="197">
        <f>IF(ISNA(VLOOKUP($F30,'Cronograma Manual'!$F$6:$BN$171,I$152+1,0)),"",(VLOOKUP($F30,'Cronograma Manual'!$F$6:$BN$171,I$152+1,0)))</f>
        <v>3</v>
      </c>
      <c r="J30" s="202">
        <f>IF(ISNA(VLOOKUP($F30,'Cronograma Manual'!$F$6:$BN$171,J$152+1,0)),"",(VLOOKUP($F30,'Cronograma Manual'!$F$6:$BN$171,J$152+1,0)))</f>
        <v>17</v>
      </c>
      <c r="K30" s="107" t="str">
        <f>IF(ISNA(VLOOKUP($F30,'Cronograma Manual'!$F$6:$BN$171,K$152+1,0)),"",(VLOOKUP($F30,'Cronograma Manual'!$F$6:$BN$171,K$152+1,0)))</f>
        <v/>
      </c>
      <c r="L30" s="107" t="str">
        <f>IF(ISNA(VLOOKUP($F30,'Cronograma Manual'!$F$6:$BN$171,L$152+1,0)),"",(VLOOKUP($F30,'Cronograma Manual'!$F$6:$BN$171,L$152+1,0)))</f>
        <v/>
      </c>
      <c r="M30" s="107">
        <f>IF(ISNA(VLOOKUP($F30,'Cronograma Manual'!$F$6:$BN$171,M$152+1,0)),"",(VLOOKUP($F30,'Cronograma Manual'!$F$6:$BN$171,M$152+1,0)))</f>
        <v>44572</v>
      </c>
      <c r="N30" s="107" t="str">
        <f>IF(ISNA(VLOOKUP($F30,'Cronograma Manual'!$F$6:$BN$171,N$152+1,0)),"",(VLOOKUP($F30,'Cronograma Manual'!$F$6:$BN$171,N$152+1,0)))</f>
        <v/>
      </c>
      <c r="O30" s="107" t="str">
        <f>IF(ISNA(VLOOKUP($F30,'Cronograma Manual'!$F$6:$BN$171,O$152+1,0)),"",(VLOOKUP($F30,'Cronograma Manual'!$F$6:$BN$171,O$152+1,0)))</f>
        <v/>
      </c>
      <c r="P30" s="108">
        <f>IF(ISNA(VLOOKUP($F30,'Cronograma Manual'!$F$6:$BN$171,P$152+1,0)),"",(VLOOKUP($F30,'Cronograma Manual'!$F$6:$BN$171,P$152+1,0)))</f>
        <v>44593</v>
      </c>
      <c r="Q30" s="108" t="str">
        <f>IF(ISNA(VLOOKUP($F30,'Cronograma Manual'!$F$6:$BN$171,Q$152+1,0)),"",(VLOOKUP($F30,'Cronograma Manual'!$F$6:$BN$171,Q$152+1,0)))</f>
        <v/>
      </c>
      <c r="R30" s="108" t="str">
        <f>IF(ISNA(VLOOKUP($F30,'Cronograma Manual'!$F$6:$BN$171,R$152+1,0)),"",(VLOOKUP($F30,'Cronograma Manual'!$F$6:$BN$171,R$152+1,0)))</f>
        <v/>
      </c>
      <c r="S30" s="108">
        <f>IF(ISNA(VLOOKUP($F30,'Cronograma Manual'!$F$6:$BN$171,S$152+1,0)),"",(VLOOKUP($F30,'Cronograma Manual'!$F$6:$BN$171,S$152+1,0)))</f>
        <v>44614</v>
      </c>
      <c r="T30" s="107" t="str">
        <f>IF(ISNA(VLOOKUP($F30,'Cronograma Manual'!$F$6:$BN$171,T$152+1,0)),"",(VLOOKUP($F30,'Cronograma Manual'!$F$6:$BN$171,T$152+1,0)))</f>
        <v/>
      </c>
      <c r="U30" s="107" t="str">
        <f>IF(ISNA(VLOOKUP($F30,'Cronograma Manual'!$F$6:$BN$171,U$152+1,0)),"",(VLOOKUP($F30,'Cronograma Manual'!$F$6:$BN$171,U$152+1,0)))</f>
        <v/>
      </c>
      <c r="V30" s="107">
        <f>IF(ISNA(VLOOKUP($F30,'Cronograma Manual'!$F$6:$BN$171,V$152+1,0)),"",(VLOOKUP($F30,'Cronograma Manual'!$F$6:$BN$171,V$152+1,0)))</f>
        <v>44635</v>
      </c>
      <c r="W30" s="107" t="str">
        <f>IF(ISNA(VLOOKUP($F30,'Cronograma Manual'!$F$6:$BN$171,W$152+1,0)),"",(VLOOKUP($F30,'Cronograma Manual'!$F$6:$BN$171,W$152+1,0)))</f>
        <v/>
      </c>
      <c r="X30" s="107" t="str">
        <f>IF(ISNA(VLOOKUP($F30,'Cronograma Manual'!$F$6:$BN$171,X$152+1,0)),"",(VLOOKUP($F30,'Cronograma Manual'!$F$6:$BN$171,X$152+1,0)))</f>
        <v/>
      </c>
      <c r="Y30" s="108">
        <f>IF(ISNA(VLOOKUP($F30,'Cronograma Manual'!$F$6:$BN$171,Y$152+1,0)),"",(VLOOKUP($F30,'Cronograma Manual'!$F$6:$BN$171,Y$152+1,0)))</f>
        <v>44656</v>
      </c>
      <c r="Z30" s="108" t="str">
        <f>IF(ISNA(VLOOKUP($F30,'Cronograma Manual'!$F$6:$BN$171,Z$152+1,0)),"",(VLOOKUP($F30,'Cronograma Manual'!$F$6:$BN$171,Z$152+1,0)))</f>
        <v/>
      </c>
      <c r="AA30" s="108" t="str">
        <f>IF(ISNA(VLOOKUP($F30,'Cronograma Manual'!$F$6:$BN$171,AA$152+1,0)),"",(VLOOKUP($F30,'Cronograma Manual'!$F$6:$BN$171,AA$152+1,0)))</f>
        <v/>
      </c>
      <c r="AB30" s="108">
        <f>IF(ISNA(VLOOKUP($F30,'Cronograma Manual'!$F$6:$BN$171,AB$152+1,0)),"",(VLOOKUP($F30,'Cronograma Manual'!$F$6:$BN$171,AB$152+1,0)))</f>
        <v>44677</v>
      </c>
      <c r="AC30" s="107" t="str">
        <f>IF(ISNA(VLOOKUP($F30,'Cronograma Manual'!$F$6:$BN$171,AC$152+1,0)),"",(VLOOKUP($F30,'Cronograma Manual'!$F$6:$BN$171,AC$152+1,0)))</f>
        <v/>
      </c>
      <c r="AD30" s="107" t="str">
        <f>IF(ISNA(VLOOKUP($F30,'Cronograma Manual'!$F$6:$BN$171,AD$152+1,0)),"",(VLOOKUP($F30,'Cronograma Manual'!$F$6:$BN$171,AD$152+1,0)))</f>
        <v/>
      </c>
      <c r="AE30" s="107">
        <f>IF(ISNA(VLOOKUP($F30,'Cronograma Manual'!$F$6:$BN$171,AE$152+1,0)),"",(VLOOKUP($F30,'Cronograma Manual'!$F$6:$BN$171,AE$152+1,0)))</f>
        <v>44698</v>
      </c>
      <c r="AF30" s="107" t="str">
        <f>IF(ISNA(VLOOKUP($F30,'Cronograma Manual'!$F$6:$BN$171,AF$152+1,0)),"",(VLOOKUP($F30,'Cronograma Manual'!$F$6:$BN$171,AF$152+1,0)))</f>
        <v/>
      </c>
      <c r="AG30" s="108" t="str">
        <f>IF(ISNA(VLOOKUP($F30,'Cronograma Manual'!$F$6:$BN$171,AG$152+1,0)),"",(VLOOKUP($F30,'Cronograma Manual'!$F$6:$BN$171,AG$152+1,0)))</f>
        <v/>
      </c>
      <c r="AH30" s="108">
        <f>IF(ISNA(VLOOKUP($F30,'Cronograma Manual'!$F$6:$BN$171,AH$152+1,0)),"",(VLOOKUP($F30,'Cronograma Manual'!$F$6:$BN$171,AH$152+1,0)))</f>
        <v>44719</v>
      </c>
      <c r="AI30" s="108" t="str">
        <f>IF(ISNA(VLOOKUP($F30,'Cronograma Manual'!$F$6:$BN$171,AI$152+1,0)),"",(VLOOKUP($F30,'Cronograma Manual'!$F$6:$BN$171,AI$152+1,0)))</f>
        <v/>
      </c>
      <c r="AJ30" s="108" t="str">
        <f>IF(ISNA(VLOOKUP($F30,'Cronograma Manual'!$F$6:$BN$171,AJ$152+1,0)),"",(VLOOKUP($F30,'Cronograma Manual'!$F$6:$BN$171,AJ$152+1,0)))</f>
        <v/>
      </c>
      <c r="AK30" s="108">
        <f>IF(ISNA(VLOOKUP($F30,'Cronograma Manual'!$F$6:$BN$171,AK$152+1,0)),"",(VLOOKUP($F30,'Cronograma Manual'!$F$6:$BN$171,AK$152+1,0)))</f>
        <v>44740</v>
      </c>
      <c r="AL30" s="107" t="str">
        <f>IF(ISNA(VLOOKUP($F30,'Cronograma Manual'!$F$6:$BN$171,AL$152+1,0)),"",(VLOOKUP($F30,'Cronograma Manual'!$F$6:$BN$171,AL$152+1,0)))</f>
        <v/>
      </c>
      <c r="AM30" s="107" t="str">
        <f>IF(ISNA(VLOOKUP($F30,'Cronograma Manual'!$F$6:$BN$171,AM$152+1,0)),"",(VLOOKUP($F30,'Cronograma Manual'!$F$6:$BN$171,AM$152+1,0)))</f>
        <v/>
      </c>
      <c r="AN30" s="107">
        <f>IF(ISNA(VLOOKUP($F30,'Cronograma Manual'!$F$6:$BN$171,AN$152+1,0)),"",(VLOOKUP($F30,'Cronograma Manual'!$F$6:$BN$171,AN$152+1,0)))</f>
        <v>44761</v>
      </c>
      <c r="AO30" s="107" t="str">
        <f>IF(ISNA(VLOOKUP($F30,'Cronograma Manual'!$F$6:$BN$171,AO$152+1,0)),"",(VLOOKUP($F30,'Cronograma Manual'!$F$6:$BN$171,AO$152+1,0)))</f>
        <v/>
      </c>
      <c r="AP30" s="108" t="str">
        <f>IF(ISNA(VLOOKUP($F30,'Cronograma Manual'!$F$6:$BN$171,AP$152+1,0)),"",(VLOOKUP($F30,'Cronograma Manual'!$F$6:$BN$171,AP$152+1,0)))</f>
        <v/>
      </c>
      <c r="AQ30" s="108">
        <f>IF(ISNA(VLOOKUP($F30,'Cronograma Manual'!$F$6:$BN$171,AQ$152+1,0)),"",(VLOOKUP($F30,'Cronograma Manual'!$F$6:$BN$171,AQ$152+1,0)))</f>
        <v>44782</v>
      </c>
      <c r="AR30" s="108" t="str">
        <f>IF(ISNA(VLOOKUP($F30,'Cronograma Manual'!$F$6:$BN$171,AR$152+1,0)),"",(VLOOKUP($F30,'Cronograma Manual'!$F$6:$BN$171,AR$152+1,0)))</f>
        <v/>
      </c>
      <c r="AS30" s="108" t="str">
        <f>IF(ISNA(VLOOKUP($F30,'Cronograma Manual'!$F$6:$BN$171,AS$152+1,0)),"",(VLOOKUP($F30,'Cronograma Manual'!$F$6:$BN$171,AS$152+1,0)))</f>
        <v/>
      </c>
      <c r="AT30" s="107">
        <f>IF(ISNA(VLOOKUP($F30,'Cronograma Manual'!$F$6:$BN$171,AT$152+1,0)),"",(VLOOKUP($F30,'Cronograma Manual'!$F$6:$BN$171,AT$152+1,0)))</f>
        <v>44803</v>
      </c>
      <c r="AU30" s="107" t="str">
        <f>IF(ISNA(VLOOKUP($F30,'Cronograma Manual'!$F$6:$BN$171,AU$152+1,0)),"",(VLOOKUP($F30,'Cronograma Manual'!$F$6:$BN$171,AU$152+1,0)))</f>
        <v/>
      </c>
      <c r="AV30" s="107" t="str">
        <f>IF(ISNA(VLOOKUP($F30,'Cronograma Manual'!$F$6:$BN$171,AV$152+1,0)),"",(VLOOKUP($F30,'Cronograma Manual'!$F$6:$BN$171,AV$152+1,0)))</f>
        <v/>
      </c>
      <c r="AW30" s="107">
        <f>IF(ISNA(VLOOKUP($F30,'Cronograma Manual'!$F$6:$BN$171,AW$152+1,0)),"",(VLOOKUP($F30,'Cronograma Manual'!$F$6:$BN$171,AW$152+1,0)))</f>
        <v>44824</v>
      </c>
      <c r="AX30" s="107" t="str">
        <f>IF(ISNA(VLOOKUP($F30,'Cronograma Manual'!$F$6:$BN$171,AX$152+1,0)),"",(VLOOKUP($F30,'Cronograma Manual'!$F$6:$BN$171,AX$152+1,0)))</f>
        <v/>
      </c>
      <c r="AY30" s="108" t="str">
        <f>IF(ISNA(VLOOKUP($F30,'Cronograma Manual'!$F$6:$BN$171,AY$152+1,0)),"",(VLOOKUP($F30,'Cronograma Manual'!$F$6:$BN$171,AY$152+1,0)))</f>
        <v/>
      </c>
      <c r="AZ30" s="108">
        <f>IF(ISNA(VLOOKUP($F30,'Cronograma Manual'!$F$6:$BN$171,AZ$152+1,0)),"",(VLOOKUP($F30,'Cronograma Manual'!$F$6:$BN$171,AZ$152+1,0)))</f>
        <v>44845</v>
      </c>
      <c r="BA30" s="108" t="str">
        <f>IF(ISNA(VLOOKUP($F30,'Cronograma Manual'!$F$6:$BN$171,BA$152+1,0)),"",(VLOOKUP($F30,'Cronograma Manual'!$F$6:$BN$171,BA$152+1,0)))</f>
        <v/>
      </c>
      <c r="BB30" s="108" t="str">
        <f>IF(ISNA(VLOOKUP($F30,'Cronograma Manual'!$F$6:$BN$171,BB$152+1,0)),"",(VLOOKUP($F30,'Cronograma Manual'!$F$6:$BN$171,BB$152+1,0)))</f>
        <v/>
      </c>
      <c r="BC30" s="107">
        <f>IF(ISNA(VLOOKUP($F30,'Cronograma Manual'!$F$6:$BN$171,BC$152+1,0)),"",(VLOOKUP($F30,'Cronograma Manual'!$F$6:$BN$171,BC$152+1,0)))</f>
        <v>44866</v>
      </c>
      <c r="BD30" s="107" t="str">
        <f>IF(ISNA(VLOOKUP($F30,'Cronograma Manual'!$F$6:$BN$171,BD$152+1,0)),"",(VLOOKUP($F30,'Cronograma Manual'!$F$6:$BN$171,BD$152+1,0)))</f>
        <v/>
      </c>
      <c r="BE30" s="107" t="str">
        <f>IF(ISNA(VLOOKUP($F30,'Cronograma Manual'!$F$6:$BN$171,BE$152+1,0)),"",(VLOOKUP($F30,'Cronograma Manual'!$F$6:$BN$171,BE$152+1,0)))</f>
        <v/>
      </c>
      <c r="BF30" s="107">
        <f>IF(ISNA(VLOOKUP($F30,'Cronograma Manual'!$F$6:$BN$171,BF$152+1,0)),"",(VLOOKUP($F30,'Cronograma Manual'!$F$6:$BN$171,BF$152+1,0)))</f>
        <v>44887</v>
      </c>
      <c r="BG30" s="108" t="str">
        <f>IF(ISNA(VLOOKUP($F30,'Cronograma Manual'!$F$6:$BN$171,BG$152+1,0)),"",(VLOOKUP($F30,'Cronograma Manual'!$F$6:$BN$171,BG$152+1,0)))</f>
        <v/>
      </c>
      <c r="BH30" s="108" t="str">
        <f>IF(ISNA(VLOOKUP($F30,'Cronograma Manual'!$F$6:$BN$171,BH$152+1,0)),"",(VLOOKUP($F30,'Cronograma Manual'!$F$6:$BN$171,BH$152+1,0)))</f>
        <v/>
      </c>
      <c r="BI30" s="108">
        <f>IF(ISNA(VLOOKUP($F30,'Cronograma Manual'!$F$6:$BN$171,BI$152+1,0)),"",(VLOOKUP($F30,'Cronograma Manual'!$F$6:$BN$171,BI$152+1,0)))</f>
        <v>44908</v>
      </c>
      <c r="BJ30" s="108" t="str">
        <f>IF(ISNA(VLOOKUP($F30,'Cronograma Manual'!$F$6:$BN$171,BJ$152+1,0)),"",(VLOOKUP($F30,'Cronograma Manual'!$F$6:$BN$171,BJ$152+1,0)))</f>
        <v/>
      </c>
      <c r="BK30" s="353" t="str">
        <f>IF(ISNA(VLOOKUP($F30,'Cronograma Manual'!$F$6:$BN$171,BK$152+1,0)),"",(VLOOKUP($F30,'Cronograma Manual'!$F$6:$BN$171,BK$152+1,0)))</f>
        <v/>
      </c>
    </row>
    <row r="31" spans="1:63" s="102" customFormat="1" ht="26.25" customHeight="1" thickBot="1" x14ac:dyDescent="0.3">
      <c r="A31" s="354">
        <v>26</v>
      </c>
      <c r="B31" s="456"/>
      <c r="C31" s="456"/>
      <c r="D31" s="459"/>
      <c r="E31" s="355" t="s">
        <v>1446</v>
      </c>
      <c r="F31" s="355" t="s">
        <v>31</v>
      </c>
      <c r="G31" s="356" t="str">
        <f>IF(ISNA(VLOOKUP(F31,Tmunic!$C$2:$D$1160,2,FALSE)),"",VLOOKUP(F31,Tmunic!$C$2:$D$1160,2,FALSE))</f>
        <v>UB ZONAL CARTAGO</v>
      </c>
      <c r="H31" s="356" t="str">
        <f>IF(ISNA(VLOOKUP($F31,'Cronograma Manual'!$F$6:$BN$171,H$152+1,0)),"",(VLOOKUP($F31,'Cronograma Manual'!$F$6:$BN$171,H$152+1,0)))</f>
        <v>Calle 11 N° 12 A - 12</v>
      </c>
      <c r="I31" s="359">
        <f>IF(ISNA(VLOOKUP($F31,'Cronograma Manual'!$F$6:$BN$171,I$152+1,0)),"",(VLOOKUP($F31,'Cronograma Manual'!$F$6:$BN$171,I$152+1,0)))</f>
        <v>4</v>
      </c>
      <c r="J31" s="360">
        <f>IF(ISNA(VLOOKUP($F31,'Cronograma Manual'!$F$6:$BN$171,J$152+1,0)),"",(VLOOKUP($F31,'Cronograma Manual'!$F$6:$BN$171,J$152+1,0)))</f>
        <v>11</v>
      </c>
      <c r="K31" s="361" t="str">
        <f>IF(ISNA(VLOOKUP($F31,'Cronograma Manual'!$F$6:$BN$171,K$152+1,0)),"",(VLOOKUP($F31,'Cronograma Manual'!$F$6:$BN$171,K$152+1,0)))</f>
        <v/>
      </c>
      <c r="L31" s="361" t="str">
        <f>IF(ISNA(VLOOKUP($F31,'Cronograma Manual'!$F$6:$BN$171,L$152+1,0)),"",(VLOOKUP($F31,'Cronograma Manual'!$F$6:$BN$171,L$152+1,0)))</f>
        <v/>
      </c>
      <c r="M31" s="361" t="str">
        <f>IF(ISNA(VLOOKUP($F31,'Cronograma Manual'!$F$6:$BN$171,M$152+1,0)),"",(VLOOKUP($F31,'Cronograma Manual'!$F$6:$BN$171,M$152+1,0)))</f>
        <v/>
      </c>
      <c r="N31" s="361" t="str">
        <f>IF(ISNA(VLOOKUP($F31,'Cronograma Manual'!$F$6:$BN$171,N$152+1,0)),"",(VLOOKUP($F31,'Cronograma Manual'!$F$6:$BN$171,N$152+1,0)))</f>
        <v/>
      </c>
      <c r="O31" s="361">
        <f>IF(ISNA(VLOOKUP($F31,'Cronograma Manual'!$F$6:$BN$171,O$152+1,0)),"",(VLOOKUP($F31,'Cronograma Manual'!$F$6:$BN$171,O$152+1,0)))</f>
        <v>44586</v>
      </c>
      <c r="P31" s="362" t="str">
        <f>IF(ISNA(VLOOKUP($F31,'Cronograma Manual'!$F$6:$BN$171,P$152+1,0)),"",(VLOOKUP($F31,'Cronograma Manual'!$F$6:$BN$171,P$152+1,0)))</f>
        <v/>
      </c>
      <c r="Q31" s="362" t="str">
        <f>IF(ISNA(VLOOKUP($F31,'Cronograma Manual'!$F$6:$BN$171,Q$152+1,0)),"",(VLOOKUP($F31,'Cronograma Manual'!$F$6:$BN$171,Q$152+1,0)))</f>
        <v/>
      </c>
      <c r="R31" s="362" t="str">
        <f>IF(ISNA(VLOOKUP($F31,'Cronograma Manual'!$F$6:$BN$171,R$152+1,0)),"",(VLOOKUP($F31,'Cronograma Manual'!$F$6:$BN$171,R$152+1,0)))</f>
        <v/>
      </c>
      <c r="S31" s="362" t="str">
        <f>IF(ISNA(VLOOKUP($F31,'Cronograma Manual'!$F$6:$BN$171,S$152+1,0)),"",(VLOOKUP($F31,'Cronograma Manual'!$F$6:$BN$171,S$152+1,0)))</f>
        <v/>
      </c>
      <c r="T31" s="361">
        <f>IF(ISNA(VLOOKUP($F31,'Cronograma Manual'!$F$6:$BN$171,T$152+1,0)),"",(VLOOKUP($F31,'Cronograma Manual'!$F$6:$BN$171,T$152+1,0)))</f>
        <v>44621</v>
      </c>
      <c r="U31" s="361" t="str">
        <f>IF(ISNA(VLOOKUP($F31,'Cronograma Manual'!$F$6:$BN$171,U$152+1,0)),"",(VLOOKUP($F31,'Cronograma Manual'!$F$6:$BN$171,U$152+1,0)))</f>
        <v/>
      </c>
      <c r="V31" s="361" t="str">
        <f>IF(ISNA(VLOOKUP($F31,'Cronograma Manual'!$F$6:$BN$171,V$152+1,0)),"",(VLOOKUP($F31,'Cronograma Manual'!$F$6:$BN$171,V$152+1,0)))</f>
        <v/>
      </c>
      <c r="W31" s="361" t="str">
        <f>IF(ISNA(VLOOKUP($F31,'Cronograma Manual'!$F$6:$BN$171,W$152+1,0)),"",(VLOOKUP($F31,'Cronograma Manual'!$F$6:$BN$171,W$152+1,0)))</f>
        <v/>
      </c>
      <c r="X31" s="361">
        <f>IF(ISNA(VLOOKUP($F31,'Cronograma Manual'!$F$6:$BN$171,X$152+1,0)),"",(VLOOKUP($F31,'Cronograma Manual'!$F$6:$BN$171,X$152+1,0)))</f>
        <v>44649</v>
      </c>
      <c r="Y31" s="362" t="str">
        <f>IF(ISNA(VLOOKUP($F31,'Cronograma Manual'!$F$6:$BN$171,Y$152+1,0)),"",(VLOOKUP($F31,'Cronograma Manual'!$F$6:$BN$171,Y$152+1,0)))</f>
        <v/>
      </c>
      <c r="Z31" s="362" t="str">
        <f>IF(ISNA(VLOOKUP($F31,'Cronograma Manual'!$F$6:$BN$171,Z$152+1,0)),"",(VLOOKUP($F31,'Cronograma Manual'!$F$6:$BN$171,Z$152+1,0)))</f>
        <v/>
      </c>
      <c r="AA31" s="362" t="str">
        <f>IF(ISNA(VLOOKUP($F31,'Cronograma Manual'!$F$6:$BN$171,AA$152+1,0)),"",(VLOOKUP($F31,'Cronograma Manual'!$F$6:$BN$171,AA$152+1,0)))</f>
        <v/>
      </c>
      <c r="AB31" s="362" t="str">
        <f>IF(ISNA(VLOOKUP($F31,'Cronograma Manual'!$F$6:$BN$171,AB$152+1,0)),"",(VLOOKUP($F31,'Cronograma Manual'!$F$6:$BN$171,AB$152+1,0)))</f>
        <v/>
      </c>
      <c r="AC31" s="361">
        <f>IF(ISNA(VLOOKUP($F31,'Cronograma Manual'!$F$6:$BN$171,AC$152+1,0)),"",(VLOOKUP($F31,'Cronograma Manual'!$F$6:$BN$171,AC$152+1,0)))</f>
        <v>44684</v>
      </c>
      <c r="AD31" s="361" t="str">
        <f>IF(ISNA(VLOOKUP($F31,'Cronograma Manual'!$F$6:$BN$171,AD$152+1,0)),"",(VLOOKUP($F31,'Cronograma Manual'!$F$6:$BN$171,AD$152+1,0)))</f>
        <v/>
      </c>
      <c r="AE31" s="361" t="str">
        <f>IF(ISNA(VLOOKUP($F31,'Cronograma Manual'!$F$6:$BN$171,AE$152+1,0)),"",(VLOOKUP($F31,'Cronograma Manual'!$F$6:$BN$171,AE$152+1,0)))</f>
        <v/>
      </c>
      <c r="AF31" s="361" t="str">
        <f>IF(ISNA(VLOOKUP($F31,'Cronograma Manual'!$F$6:$BN$171,AF$152+1,0)),"",(VLOOKUP($F31,'Cronograma Manual'!$F$6:$BN$171,AF$152+1,0)))</f>
        <v/>
      </c>
      <c r="AG31" s="362">
        <f>IF(ISNA(VLOOKUP($F31,'Cronograma Manual'!$F$6:$BN$171,AG$152+1,0)),"",(VLOOKUP($F31,'Cronograma Manual'!$F$6:$BN$171,AG$152+1,0)))</f>
        <v>44712</v>
      </c>
      <c r="AH31" s="362" t="str">
        <f>IF(ISNA(VLOOKUP($F31,'Cronograma Manual'!$F$6:$BN$171,AH$152+1,0)),"",(VLOOKUP($F31,'Cronograma Manual'!$F$6:$BN$171,AH$152+1,0)))</f>
        <v/>
      </c>
      <c r="AI31" s="362" t="str">
        <f>IF(ISNA(VLOOKUP($F31,'Cronograma Manual'!$F$6:$BN$171,AI$152+1,0)),"",(VLOOKUP($F31,'Cronograma Manual'!$F$6:$BN$171,AI$152+1,0)))</f>
        <v/>
      </c>
      <c r="AJ31" s="362" t="str">
        <f>IF(ISNA(VLOOKUP($F31,'Cronograma Manual'!$F$6:$BN$171,AJ$152+1,0)),"",(VLOOKUP($F31,'Cronograma Manual'!$F$6:$BN$171,AJ$152+1,0)))</f>
        <v/>
      </c>
      <c r="AK31" s="362" t="str">
        <f>IF(ISNA(VLOOKUP($F31,'Cronograma Manual'!$F$6:$BN$171,AK$152+1,0)),"",(VLOOKUP($F31,'Cronograma Manual'!$F$6:$BN$171,AK$152+1,0)))</f>
        <v/>
      </c>
      <c r="AL31" s="361">
        <f>IF(ISNA(VLOOKUP($F31,'Cronograma Manual'!$F$6:$BN$171,AL$152+1,0)),"",(VLOOKUP($F31,'Cronograma Manual'!$F$6:$BN$171,AL$152+1,0)))</f>
        <v>44747</v>
      </c>
      <c r="AM31" s="361" t="str">
        <f>IF(ISNA(VLOOKUP($F31,'Cronograma Manual'!$F$6:$BN$171,AM$152+1,0)),"",(VLOOKUP($F31,'Cronograma Manual'!$F$6:$BN$171,AM$152+1,0)))</f>
        <v/>
      </c>
      <c r="AN31" s="361" t="str">
        <f>IF(ISNA(VLOOKUP($F31,'Cronograma Manual'!$F$6:$BN$171,AN$152+1,0)),"",(VLOOKUP($F31,'Cronograma Manual'!$F$6:$BN$171,AN$152+1,0)))</f>
        <v/>
      </c>
      <c r="AO31" s="361" t="str">
        <f>IF(ISNA(VLOOKUP($F31,'Cronograma Manual'!$F$6:$BN$171,AO$152+1,0)),"",(VLOOKUP($F31,'Cronograma Manual'!$F$6:$BN$171,AO$152+1,0)))</f>
        <v/>
      </c>
      <c r="AP31" s="362">
        <f>IF(ISNA(VLOOKUP($F31,'Cronograma Manual'!$F$6:$BN$171,AP$152+1,0)),"",(VLOOKUP($F31,'Cronograma Manual'!$F$6:$BN$171,AP$152+1,0)))</f>
        <v>44775</v>
      </c>
      <c r="AQ31" s="362" t="str">
        <f>IF(ISNA(VLOOKUP($F31,'Cronograma Manual'!$F$6:$BN$171,AQ$152+1,0)),"",(VLOOKUP($F31,'Cronograma Manual'!$F$6:$BN$171,AQ$152+1,0)))</f>
        <v/>
      </c>
      <c r="AR31" s="362" t="str">
        <f>IF(ISNA(VLOOKUP($F31,'Cronograma Manual'!$F$6:$BN$171,AR$152+1,0)),"",(VLOOKUP($F31,'Cronograma Manual'!$F$6:$BN$171,AR$152+1,0)))</f>
        <v/>
      </c>
      <c r="AS31" s="362" t="str">
        <f>IF(ISNA(VLOOKUP($F31,'Cronograma Manual'!$F$6:$BN$171,AS$152+1,0)),"",(VLOOKUP($F31,'Cronograma Manual'!$F$6:$BN$171,AS$152+1,0)))</f>
        <v/>
      </c>
      <c r="AT31" s="361" t="str">
        <f>IF(ISNA(VLOOKUP($F31,'Cronograma Manual'!$F$6:$BN$171,AT$152+1,0)),"",(VLOOKUP($F31,'Cronograma Manual'!$F$6:$BN$171,AT$152+1,0)))</f>
        <v/>
      </c>
      <c r="AU31" s="361">
        <f>IF(ISNA(VLOOKUP($F31,'Cronograma Manual'!$F$6:$BN$171,AU$152+1,0)),"",(VLOOKUP($F31,'Cronograma Manual'!$F$6:$BN$171,AU$152+1,0)))</f>
        <v>44810</v>
      </c>
      <c r="AV31" s="361" t="str">
        <f>IF(ISNA(VLOOKUP($F31,'Cronograma Manual'!$F$6:$BN$171,AV$152+1,0)),"",(VLOOKUP($F31,'Cronograma Manual'!$F$6:$BN$171,AV$152+1,0)))</f>
        <v/>
      </c>
      <c r="AW31" s="361" t="str">
        <f>IF(ISNA(VLOOKUP($F31,'Cronograma Manual'!$F$6:$BN$171,AW$152+1,0)),"",(VLOOKUP($F31,'Cronograma Manual'!$F$6:$BN$171,AW$152+1,0)))</f>
        <v/>
      </c>
      <c r="AX31" s="361" t="str">
        <f>IF(ISNA(VLOOKUP($F31,'Cronograma Manual'!$F$6:$BN$171,AX$152+1,0)),"",(VLOOKUP($F31,'Cronograma Manual'!$F$6:$BN$171,AX$152+1,0)))</f>
        <v/>
      </c>
      <c r="AY31" s="362">
        <f>IF(ISNA(VLOOKUP($F31,'Cronograma Manual'!$F$6:$BN$171,AY$152+1,0)),"",(VLOOKUP($F31,'Cronograma Manual'!$F$6:$BN$171,AY$152+1,0)))</f>
        <v>44838</v>
      </c>
      <c r="AZ31" s="362" t="str">
        <f>IF(ISNA(VLOOKUP($F31,'Cronograma Manual'!$F$6:$BN$171,AZ$152+1,0)),"",(VLOOKUP($F31,'Cronograma Manual'!$F$6:$BN$171,AZ$152+1,0)))</f>
        <v/>
      </c>
      <c r="BA31" s="362" t="str">
        <f>IF(ISNA(VLOOKUP($F31,'Cronograma Manual'!$F$6:$BN$171,BA$152+1,0)),"",(VLOOKUP($F31,'Cronograma Manual'!$F$6:$BN$171,BA$152+1,0)))</f>
        <v/>
      </c>
      <c r="BB31" s="362" t="str">
        <f>IF(ISNA(VLOOKUP($F31,'Cronograma Manual'!$F$6:$BN$171,BB$152+1,0)),"",(VLOOKUP($F31,'Cronograma Manual'!$F$6:$BN$171,BB$152+1,0)))</f>
        <v/>
      </c>
      <c r="BC31" s="361" t="str">
        <f>IF(ISNA(VLOOKUP($F31,'Cronograma Manual'!$F$6:$BN$171,BC$152+1,0)),"",(VLOOKUP($F31,'Cronograma Manual'!$F$6:$BN$171,BC$152+1,0)))</f>
        <v/>
      </c>
      <c r="BD31" s="361">
        <f>IF(ISNA(VLOOKUP($F31,'Cronograma Manual'!$F$6:$BN$171,BD$152+1,0)),"",(VLOOKUP($F31,'Cronograma Manual'!$F$6:$BN$171,BD$152+1,0)))</f>
        <v>44873</v>
      </c>
      <c r="BE31" s="361" t="str">
        <f>IF(ISNA(VLOOKUP($F31,'Cronograma Manual'!$F$6:$BN$171,BE$152+1,0)),"",(VLOOKUP($F31,'Cronograma Manual'!$F$6:$BN$171,BE$152+1,0)))</f>
        <v/>
      </c>
      <c r="BF31" s="361" t="str">
        <f>IF(ISNA(VLOOKUP($F31,'Cronograma Manual'!$F$6:$BN$171,BF$152+1,0)),"",(VLOOKUP($F31,'Cronograma Manual'!$F$6:$BN$171,BF$152+1,0)))</f>
        <v/>
      </c>
      <c r="BG31" s="362" t="str">
        <f>IF(ISNA(VLOOKUP($F31,'Cronograma Manual'!$F$6:$BN$171,BG$152+1,0)),"",(VLOOKUP($F31,'Cronograma Manual'!$F$6:$BN$171,BG$152+1,0)))</f>
        <v/>
      </c>
      <c r="BH31" s="362">
        <f>IF(ISNA(VLOOKUP($F31,'Cronograma Manual'!$F$6:$BN$171,BH$152+1,0)),"",(VLOOKUP($F31,'Cronograma Manual'!$F$6:$BN$171,BH$152+1,0)))</f>
        <v>44901</v>
      </c>
      <c r="BI31" s="362" t="str">
        <f>IF(ISNA(VLOOKUP($F31,'Cronograma Manual'!$F$6:$BN$171,BI$152+1,0)),"",(VLOOKUP($F31,'Cronograma Manual'!$F$6:$BN$171,BI$152+1,0)))</f>
        <v/>
      </c>
      <c r="BJ31" s="362" t="str">
        <f>IF(ISNA(VLOOKUP($F31,'Cronograma Manual'!$F$6:$BN$171,BJ$152+1,0)),"",(VLOOKUP($F31,'Cronograma Manual'!$F$6:$BN$171,BJ$152+1,0)))</f>
        <v/>
      </c>
      <c r="BK31" s="363" t="str">
        <f>IF(ISNA(VLOOKUP($F31,'Cronograma Manual'!$F$6:$BN$171,BK$152+1,0)),"",(VLOOKUP($F31,'Cronograma Manual'!$F$6:$BN$171,BK$152+1,0)))</f>
        <v/>
      </c>
    </row>
    <row r="32" spans="1:63" s="102" customFormat="1" ht="26.25" customHeight="1" x14ac:dyDescent="0.25">
      <c r="A32" s="342">
        <v>27</v>
      </c>
      <c r="B32" s="454" t="s">
        <v>1281</v>
      </c>
      <c r="C32" s="454" t="s">
        <v>1585</v>
      </c>
      <c r="D32" s="457" t="s">
        <v>36</v>
      </c>
      <c r="E32" s="343" t="s">
        <v>19</v>
      </c>
      <c r="F32" s="343" t="s">
        <v>36</v>
      </c>
      <c r="G32" s="344" t="str">
        <f>IF(ISNA(VLOOKUP(F32,Tmunic!$C$2:$D$1160,2,FALSE)),"",VLOOKUP(F32,Tmunic!$C$2:$D$1160,2,FALSE))</f>
        <v>DS CALDAS</v>
      </c>
      <c r="H32" s="344" t="str">
        <f>IF(ISNA(VLOOKUP($F32,'Cronograma Manual'!$F$6:$BN$171,H$152+1,0)),"",(VLOOKUP($F32,'Cronograma Manual'!$F$6:$BN$171,H$152+1,0)))</f>
        <v>CARRERA 27 N° 48-85</v>
      </c>
      <c r="I32" s="347">
        <f>IF(ISNA(VLOOKUP($F32,'Cronograma Manual'!$F$6:$BN$171,I$152+1,0)),"",(VLOOKUP($F32,'Cronograma Manual'!$F$6:$BN$171,I$152+1,0)))</f>
        <v>1</v>
      </c>
      <c r="J32" s="348">
        <f>IF(ISNA(VLOOKUP($F32,'Cronograma Manual'!$F$6:$BN$171,J$152+1,0)),"",(VLOOKUP($F32,'Cronograma Manual'!$F$6:$BN$171,J$152+1,0)))</f>
        <v>51</v>
      </c>
      <c r="K32" s="349" t="str">
        <f>IF(ISNA(VLOOKUP($F32,'Cronograma Manual'!$F$6:$BN$171,K$152+1,0)),"",(VLOOKUP($F32,'Cronograma Manual'!$F$6:$BN$171,K$152+1,0)))</f>
        <v/>
      </c>
      <c r="L32" s="349">
        <f>IF(ISNA(VLOOKUP($F32,'Cronograma Manual'!$F$6:$BN$171,L$152+1,0)),"",(VLOOKUP($F32,'Cronograma Manual'!$F$6:$BN$171,L$152+1,0)))</f>
        <v>44566</v>
      </c>
      <c r="M32" s="349">
        <f>IF(ISNA(VLOOKUP($F32,'Cronograma Manual'!$F$6:$BN$171,M$152+1,0)),"",(VLOOKUP($F32,'Cronograma Manual'!$F$6:$BN$171,M$152+1,0)))</f>
        <v>44573</v>
      </c>
      <c r="N32" s="349">
        <f>IF(ISNA(VLOOKUP($F32,'Cronograma Manual'!$F$6:$BN$171,N$152+1,0)),"",(VLOOKUP($F32,'Cronograma Manual'!$F$6:$BN$171,N$152+1,0)))</f>
        <v>44580</v>
      </c>
      <c r="O32" s="349">
        <f>IF(ISNA(VLOOKUP($F32,'Cronograma Manual'!$F$6:$BN$171,O$152+1,0)),"",(VLOOKUP($F32,'Cronograma Manual'!$F$6:$BN$171,O$152+1,0)))</f>
        <v>44587</v>
      </c>
      <c r="P32" s="350">
        <f>IF(ISNA(VLOOKUP($F32,'Cronograma Manual'!$F$6:$BN$171,P$152+1,0)),"",(VLOOKUP($F32,'Cronograma Manual'!$F$6:$BN$171,P$152+1,0)))</f>
        <v>44594</v>
      </c>
      <c r="Q32" s="350">
        <f>IF(ISNA(VLOOKUP($F32,'Cronograma Manual'!$F$6:$BN$171,Q$152+1,0)),"",(VLOOKUP($F32,'Cronograma Manual'!$F$6:$BN$171,Q$152+1,0)))</f>
        <v>44601</v>
      </c>
      <c r="R32" s="350">
        <f>IF(ISNA(VLOOKUP($F32,'Cronograma Manual'!$F$6:$BN$171,R$152+1,0)),"",(VLOOKUP($F32,'Cronograma Manual'!$F$6:$BN$171,R$152+1,0)))</f>
        <v>44608</v>
      </c>
      <c r="S32" s="350">
        <f>IF(ISNA(VLOOKUP($F32,'Cronograma Manual'!$F$6:$BN$171,S$152+1,0)),"",(VLOOKUP($F32,'Cronograma Manual'!$F$6:$BN$171,S$152+1,0)))</f>
        <v>44615</v>
      </c>
      <c r="T32" s="349">
        <f>IF(ISNA(VLOOKUP($F32,'Cronograma Manual'!$F$6:$BN$171,T$152+1,0)),"",(VLOOKUP($F32,'Cronograma Manual'!$F$6:$BN$171,T$152+1,0)))</f>
        <v>44622</v>
      </c>
      <c r="U32" s="349">
        <f>IF(ISNA(VLOOKUP($F32,'Cronograma Manual'!$F$6:$BN$171,U$152+1,0)),"",(VLOOKUP($F32,'Cronograma Manual'!$F$6:$BN$171,U$152+1,0)))</f>
        <v>44629</v>
      </c>
      <c r="V32" s="349">
        <f>IF(ISNA(VLOOKUP($F32,'Cronograma Manual'!$F$6:$BN$171,V$152+1,0)),"",(VLOOKUP($F32,'Cronograma Manual'!$F$6:$BN$171,V$152+1,0)))</f>
        <v>44636</v>
      </c>
      <c r="W32" s="349">
        <f>IF(ISNA(VLOOKUP($F32,'Cronograma Manual'!$F$6:$BN$171,W$152+1,0)),"",(VLOOKUP($F32,'Cronograma Manual'!$F$6:$BN$171,W$152+1,0)))</f>
        <v>44643</v>
      </c>
      <c r="X32" s="349">
        <f>IF(ISNA(VLOOKUP($F32,'Cronograma Manual'!$F$6:$BN$171,X$152+1,0)),"",(VLOOKUP($F32,'Cronograma Manual'!$F$6:$BN$171,X$152+1,0)))</f>
        <v>44650</v>
      </c>
      <c r="Y32" s="350">
        <f>IF(ISNA(VLOOKUP($F32,'Cronograma Manual'!$F$6:$BN$171,Y$152+1,0)),"",(VLOOKUP($F32,'Cronograma Manual'!$F$6:$BN$171,Y$152+1,0)))</f>
        <v>44657</v>
      </c>
      <c r="Z32" s="350">
        <f>IF(ISNA(VLOOKUP($F32,'Cronograma Manual'!$F$6:$BN$171,Z$152+1,0)),"",(VLOOKUP($F32,'Cronograma Manual'!$F$6:$BN$171,Z$152+1,0)))</f>
        <v>44664</v>
      </c>
      <c r="AA32" s="350">
        <f>IF(ISNA(VLOOKUP($F32,'Cronograma Manual'!$F$6:$BN$171,AA$152+1,0)),"",(VLOOKUP($F32,'Cronograma Manual'!$F$6:$BN$171,AA$152+1,0)))</f>
        <v>44671</v>
      </c>
      <c r="AB32" s="350">
        <f>IF(ISNA(VLOOKUP($F32,'Cronograma Manual'!$F$6:$BN$171,AB$152+1,0)),"",(VLOOKUP($F32,'Cronograma Manual'!$F$6:$BN$171,AB$152+1,0)))</f>
        <v>44678</v>
      </c>
      <c r="AC32" s="349">
        <f>IF(ISNA(VLOOKUP($F32,'Cronograma Manual'!$F$6:$BN$171,AC$152+1,0)),"",(VLOOKUP($F32,'Cronograma Manual'!$F$6:$BN$171,AC$152+1,0)))</f>
        <v>44685</v>
      </c>
      <c r="AD32" s="349">
        <f>IF(ISNA(VLOOKUP($F32,'Cronograma Manual'!$F$6:$BN$171,AD$152+1,0)),"",(VLOOKUP($F32,'Cronograma Manual'!$F$6:$BN$171,AD$152+1,0)))</f>
        <v>44692</v>
      </c>
      <c r="AE32" s="349">
        <f>IF(ISNA(VLOOKUP($F32,'Cronograma Manual'!$F$6:$BN$171,AE$152+1,0)),"",(VLOOKUP($F32,'Cronograma Manual'!$F$6:$BN$171,AE$152+1,0)))</f>
        <v>44699</v>
      </c>
      <c r="AF32" s="349">
        <f>IF(ISNA(VLOOKUP($F32,'Cronograma Manual'!$F$6:$BN$171,AF$152+1,0)),"",(VLOOKUP($F32,'Cronograma Manual'!$F$6:$BN$171,AF$152+1,0)))</f>
        <v>44706</v>
      </c>
      <c r="AG32" s="350">
        <f>IF(ISNA(VLOOKUP($F32,'Cronograma Manual'!$F$6:$BN$171,AG$152+1,0)),"",(VLOOKUP($F32,'Cronograma Manual'!$F$6:$BN$171,AG$152+1,0)))</f>
        <v>44713</v>
      </c>
      <c r="AH32" s="350">
        <f>IF(ISNA(VLOOKUP($F32,'Cronograma Manual'!$F$6:$BN$171,AH$152+1,0)),"",(VLOOKUP($F32,'Cronograma Manual'!$F$6:$BN$171,AH$152+1,0)))</f>
        <v>44720</v>
      </c>
      <c r="AI32" s="350">
        <f>IF(ISNA(VLOOKUP($F32,'Cronograma Manual'!$F$6:$BN$171,AI$152+1,0)),"",(VLOOKUP($F32,'Cronograma Manual'!$F$6:$BN$171,AI$152+1,0)))</f>
        <v>44727</v>
      </c>
      <c r="AJ32" s="350">
        <f>IF(ISNA(VLOOKUP($F32,'Cronograma Manual'!$F$6:$BN$171,AJ$152+1,0)),"",(VLOOKUP($F32,'Cronograma Manual'!$F$6:$BN$171,AJ$152+1,0)))</f>
        <v>44734</v>
      </c>
      <c r="AK32" s="350">
        <f>IF(ISNA(VLOOKUP($F32,'Cronograma Manual'!$F$6:$BN$171,AK$152+1,0)),"",(VLOOKUP($F32,'Cronograma Manual'!$F$6:$BN$171,AK$152+1,0)))</f>
        <v>44741</v>
      </c>
      <c r="AL32" s="349">
        <f>IF(ISNA(VLOOKUP($F32,'Cronograma Manual'!$F$6:$BN$171,AL$152+1,0)),"",(VLOOKUP($F32,'Cronograma Manual'!$F$6:$BN$171,AL$152+1,0)))</f>
        <v>44748</v>
      </c>
      <c r="AM32" s="349">
        <f>IF(ISNA(VLOOKUP($F32,'Cronograma Manual'!$F$6:$BN$171,AM$152+1,0)),"",(VLOOKUP($F32,'Cronograma Manual'!$F$6:$BN$171,AM$152+1,0)))</f>
        <v>44755</v>
      </c>
      <c r="AN32" s="349" t="str">
        <f>IF(ISNA(VLOOKUP($F32,'Cronograma Manual'!$F$6:$BN$171,AN$152+1,0)),"",(VLOOKUP($F32,'Cronograma Manual'!$F$6:$BN$171,AN$152+1,0)))</f>
        <v/>
      </c>
      <c r="AO32" s="349">
        <f>IF(ISNA(VLOOKUP($F32,'Cronograma Manual'!$F$6:$BN$171,AO$152+1,0)),"",(VLOOKUP($F32,'Cronograma Manual'!$F$6:$BN$171,AO$152+1,0)))</f>
        <v>44769</v>
      </c>
      <c r="AP32" s="350">
        <f>IF(ISNA(VLOOKUP($F32,'Cronograma Manual'!$F$6:$BN$171,AP$152+1,0)),"",(VLOOKUP($F32,'Cronograma Manual'!$F$6:$BN$171,AP$152+1,0)))</f>
        <v>44776</v>
      </c>
      <c r="AQ32" s="350">
        <f>IF(ISNA(VLOOKUP($F32,'Cronograma Manual'!$F$6:$BN$171,AQ$152+1,0)),"",(VLOOKUP($F32,'Cronograma Manual'!$F$6:$BN$171,AQ$152+1,0)))</f>
        <v>44783</v>
      </c>
      <c r="AR32" s="350">
        <f>IF(ISNA(VLOOKUP($F32,'Cronograma Manual'!$F$6:$BN$171,AR$152+1,0)),"",(VLOOKUP($F32,'Cronograma Manual'!$F$6:$BN$171,AR$152+1,0)))</f>
        <v>44790</v>
      </c>
      <c r="AS32" s="350">
        <f>IF(ISNA(VLOOKUP($F32,'Cronograma Manual'!$F$6:$BN$171,AS$152+1,0)),"",(VLOOKUP($F32,'Cronograma Manual'!$F$6:$BN$171,AS$152+1,0)))</f>
        <v>44797</v>
      </c>
      <c r="AT32" s="349">
        <f>IF(ISNA(VLOOKUP($F32,'Cronograma Manual'!$F$6:$BN$171,AT$152+1,0)),"",(VLOOKUP($F32,'Cronograma Manual'!$F$6:$BN$171,AT$152+1,0)))</f>
        <v>44804</v>
      </c>
      <c r="AU32" s="349">
        <f>IF(ISNA(VLOOKUP($F32,'Cronograma Manual'!$F$6:$BN$171,AU$152+1,0)),"",(VLOOKUP($F32,'Cronograma Manual'!$F$6:$BN$171,AU$152+1,0)))</f>
        <v>44811</v>
      </c>
      <c r="AV32" s="349">
        <f>IF(ISNA(VLOOKUP($F32,'Cronograma Manual'!$F$6:$BN$171,AV$152+1,0)),"",(VLOOKUP($F32,'Cronograma Manual'!$F$6:$BN$171,AV$152+1,0)))</f>
        <v>44818</v>
      </c>
      <c r="AW32" s="349">
        <f>IF(ISNA(VLOOKUP($F32,'Cronograma Manual'!$F$6:$BN$171,AW$152+1,0)),"",(VLOOKUP($F32,'Cronograma Manual'!$F$6:$BN$171,AW$152+1,0)))</f>
        <v>44825</v>
      </c>
      <c r="AX32" s="349">
        <f>IF(ISNA(VLOOKUP($F32,'Cronograma Manual'!$F$6:$BN$171,AX$152+1,0)),"",(VLOOKUP($F32,'Cronograma Manual'!$F$6:$BN$171,AX$152+1,0)))</f>
        <v>44832</v>
      </c>
      <c r="AY32" s="350">
        <f>IF(ISNA(VLOOKUP($F32,'Cronograma Manual'!$F$6:$BN$171,AY$152+1,0)),"",(VLOOKUP($F32,'Cronograma Manual'!$F$6:$BN$171,AY$152+1,0)))</f>
        <v>44839</v>
      </c>
      <c r="AZ32" s="350">
        <f>IF(ISNA(VLOOKUP($F32,'Cronograma Manual'!$F$6:$BN$171,AZ$152+1,0)),"",(VLOOKUP($F32,'Cronograma Manual'!$F$6:$BN$171,AZ$152+1,0)))</f>
        <v>44846</v>
      </c>
      <c r="BA32" s="350">
        <f>IF(ISNA(VLOOKUP($F32,'Cronograma Manual'!$F$6:$BN$171,BA$152+1,0)),"",(VLOOKUP($F32,'Cronograma Manual'!$F$6:$BN$171,BA$152+1,0)))</f>
        <v>44853</v>
      </c>
      <c r="BB32" s="350">
        <f>IF(ISNA(VLOOKUP($F32,'Cronograma Manual'!$F$6:$BN$171,BB$152+1,0)),"",(VLOOKUP($F32,'Cronograma Manual'!$F$6:$BN$171,BB$152+1,0)))</f>
        <v>44860</v>
      </c>
      <c r="BC32" s="349">
        <f>IF(ISNA(VLOOKUP($F32,'Cronograma Manual'!$F$6:$BN$171,BC$152+1,0)),"",(VLOOKUP($F32,'Cronograma Manual'!$F$6:$BN$171,BC$152+1,0)))</f>
        <v>44867</v>
      </c>
      <c r="BD32" s="349">
        <f>IF(ISNA(VLOOKUP($F32,'Cronograma Manual'!$F$6:$BN$171,BD$152+1,0)),"",(VLOOKUP($F32,'Cronograma Manual'!$F$6:$BN$171,BD$152+1,0)))</f>
        <v>44874</v>
      </c>
      <c r="BE32" s="349">
        <f>IF(ISNA(VLOOKUP($F32,'Cronograma Manual'!$F$6:$BN$171,BE$152+1,0)),"",(VLOOKUP($F32,'Cronograma Manual'!$F$6:$BN$171,BE$152+1,0)))</f>
        <v>44881</v>
      </c>
      <c r="BF32" s="349">
        <f>IF(ISNA(VLOOKUP($F32,'Cronograma Manual'!$F$6:$BN$171,BF$152+1,0)),"",(VLOOKUP($F32,'Cronograma Manual'!$F$6:$BN$171,BF$152+1,0)))</f>
        <v>44888</v>
      </c>
      <c r="BG32" s="350">
        <f>IF(ISNA(VLOOKUP($F32,'Cronograma Manual'!$F$6:$BN$171,BG$152+1,0)),"",(VLOOKUP($F32,'Cronograma Manual'!$F$6:$BN$171,BG$152+1,0)))</f>
        <v>44895</v>
      </c>
      <c r="BH32" s="350">
        <f>IF(ISNA(VLOOKUP($F32,'Cronograma Manual'!$F$6:$BN$171,BH$152+1,0)),"",(VLOOKUP($F32,'Cronograma Manual'!$F$6:$BN$171,BH$152+1,0)))</f>
        <v>44902</v>
      </c>
      <c r="BI32" s="350">
        <f>IF(ISNA(VLOOKUP($F32,'Cronograma Manual'!$F$6:$BN$171,BI$152+1,0)),"",(VLOOKUP($F32,'Cronograma Manual'!$F$6:$BN$171,BI$152+1,0)))</f>
        <v>44909</v>
      </c>
      <c r="BJ32" s="350">
        <f>IF(ISNA(VLOOKUP($F32,'Cronograma Manual'!$F$6:$BN$171,BJ$152+1,0)),"",(VLOOKUP($F32,'Cronograma Manual'!$F$6:$BN$171,BJ$152+1,0)))</f>
        <v>44916</v>
      </c>
      <c r="BK32" s="351">
        <f>IF(ISNA(VLOOKUP($F32,'Cronograma Manual'!$F$6:$BN$171,BK$152+1,0)),"",(VLOOKUP($F32,'Cronograma Manual'!$F$6:$BN$171,BK$152+1,0)))</f>
        <v>44923</v>
      </c>
    </row>
    <row r="33" spans="1:63" s="102" customFormat="1" ht="26.25" customHeight="1" x14ac:dyDescent="0.25">
      <c r="A33" s="352">
        <v>28</v>
      </c>
      <c r="B33" s="455"/>
      <c r="C33" s="455"/>
      <c r="D33" s="458"/>
      <c r="E33" s="337" t="s">
        <v>19</v>
      </c>
      <c r="F33" s="337" t="s">
        <v>34</v>
      </c>
      <c r="G33" s="184" t="str">
        <f>IF(ISNA(VLOOKUP(F33,Tmunic!$C$2:$D$1160,2,FALSE)),"",VLOOKUP(F33,Tmunic!$C$2:$D$1160,2,FALSE))</f>
        <v>UB RIOSUCIO</v>
      </c>
      <c r="H33" s="184" t="str">
        <f>IF(ISNA(VLOOKUP($F33,'Cronograma Manual'!$F$6:$BN$171,H$152+1,0)),"",(VLOOKUP($F33,'Cronograma Manual'!$F$6:$BN$171,H$152+1,0)))</f>
        <v>Casa de la justicia</v>
      </c>
      <c r="I33" s="197">
        <f>IF(ISNA(VLOOKUP($F33,'Cronograma Manual'!$F$6:$BN$171,I$152+1,0)),"",(VLOOKUP($F33,'Cronograma Manual'!$F$6:$BN$171,I$152+1,0)))</f>
        <v>4</v>
      </c>
      <c r="J33" s="202">
        <f>IF(ISNA(VLOOKUP($F33,'Cronograma Manual'!$F$6:$BN$171,J$152+1,0)),"",(VLOOKUP($F33,'Cronograma Manual'!$F$6:$BN$171,J$152+1,0)))</f>
        <v>13</v>
      </c>
      <c r="K33" s="107" t="str">
        <f>IF(ISNA(VLOOKUP($F33,'Cronograma Manual'!$F$6:$BN$171,K$152+1,0)),"",(VLOOKUP($F33,'Cronograma Manual'!$F$6:$BN$171,K$152+1,0)))</f>
        <v/>
      </c>
      <c r="L33" s="107" t="str">
        <f>IF(ISNA(VLOOKUP($F33,'Cronograma Manual'!$F$6:$BN$171,L$152+1,0)),"",(VLOOKUP($F33,'Cronograma Manual'!$F$6:$BN$171,L$152+1,0)))</f>
        <v/>
      </c>
      <c r="M33" s="107" t="str">
        <f>IF(ISNA(VLOOKUP($F33,'Cronograma Manual'!$F$6:$BN$171,M$152+1,0)),"",(VLOOKUP($F33,'Cronograma Manual'!$F$6:$BN$171,M$152+1,0)))</f>
        <v/>
      </c>
      <c r="N33" s="107" t="str">
        <f>IF(ISNA(VLOOKUP($F33,'Cronograma Manual'!$F$6:$BN$171,N$152+1,0)),"",(VLOOKUP($F33,'Cronograma Manual'!$F$6:$BN$171,N$152+1,0)))</f>
        <v/>
      </c>
      <c r="O33" s="107">
        <f>IF(ISNA(VLOOKUP($F33,'Cronograma Manual'!$F$6:$BN$171,O$152+1,0)),"",(VLOOKUP($F33,'Cronograma Manual'!$F$6:$BN$171,O$152+1,0)))</f>
        <v>44586</v>
      </c>
      <c r="P33" s="108" t="str">
        <f>IF(ISNA(VLOOKUP($F33,'Cronograma Manual'!$F$6:$BN$171,P$152+1,0)),"",(VLOOKUP($F33,'Cronograma Manual'!$F$6:$BN$171,P$152+1,0)))</f>
        <v/>
      </c>
      <c r="Q33" s="108" t="str">
        <f>IF(ISNA(VLOOKUP($F33,'Cronograma Manual'!$F$6:$BN$171,Q$152+1,0)),"",(VLOOKUP($F33,'Cronograma Manual'!$F$6:$BN$171,Q$152+1,0)))</f>
        <v/>
      </c>
      <c r="R33" s="108" t="str">
        <f>IF(ISNA(VLOOKUP($F33,'Cronograma Manual'!$F$6:$BN$171,R$152+1,0)),"",(VLOOKUP($F33,'Cronograma Manual'!$F$6:$BN$171,R$152+1,0)))</f>
        <v/>
      </c>
      <c r="S33" s="108">
        <f>IF(ISNA(VLOOKUP($F33,'Cronograma Manual'!$F$6:$BN$171,S$152+1,0)),"",(VLOOKUP($F33,'Cronograma Manual'!$F$6:$BN$171,S$152+1,0)))</f>
        <v>44614</v>
      </c>
      <c r="T33" s="107" t="str">
        <f>IF(ISNA(VLOOKUP($F33,'Cronograma Manual'!$F$6:$BN$171,T$152+1,0)),"",(VLOOKUP($F33,'Cronograma Manual'!$F$6:$BN$171,T$152+1,0)))</f>
        <v/>
      </c>
      <c r="U33" s="107" t="str">
        <f>IF(ISNA(VLOOKUP($F33,'Cronograma Manual'!$F$6:$BN$171,U$152+1,0)),"",(VLOOKUP($F33,'Cronograma Manual'!$F$6:$BN$171,U$152+1,0)))</f>
        <v/>
      </c>
      <c r="V33" s="107" t="str">
        <f>IF(ISNA(VLOOKUP($F33,'Cronograma Manual'!$F$6:$BN$171,V$152+1,0)),"",(VLOOKUP($F33,'Cronograma Manual'!$F$6:$BN$171,V$152+1,0)))</f>
        <v/>
      </c>
      <c r="W33" s="107">
        <f>IF(ISNA(VLOOKUP($F33,'Cronograma Manual'!$F$6:$BN$171,W$152+1,0)),"",(VLOOKUP($F33,'Cronograma Manual'!$F$6:$BN$171,W$152+1,0)))</f>
        <v>44642</v>
      </c>
      <c r="X33" s="107" t="str">
        <f>IF(ISNA(VLOOKUP($F33,'Cronograma Manual'!$F$6:$BN$171,X$152+1,0)),"",(VLOOKUP($F33,'Cronograma Manual'!$F$6:$BN$171,X$152+1,0)))</f>
        <v/>
      </c>
      <c r="Y33" s="108" t="str">
        <f>IF(ISNA(VLOOKUP($F33,'Cronograma Manual'!$F$6:$BN$171,Y$152+1,0)),"",(VLOOKUP($F33,'Cronograma Manual'!$F$6:$BN$171,Y$152+1,0)))</f>
        <v/>
      </c>
      <c r="Z33" s="108" t="str">
        <f>IF(ISNA(VLOOKUP($F33,'Cronograma Manual'!$F$6:$BN$171,Z$152+1,0)),"",(VLOOKUP($F33,'Cronograma Manual'!$F$6:$BN$171,Z$152+1,0)))</f>
        <v/>
      </c>
      <c r="AA33" s="108">
        <f>IF(ISNA(VLOOKUP($F33,'Cronograma Manual'!$F$6:$BN$171,AA$152+1,0)),"",(VLOOKUP($F33,'Cronograma Manual'!$F$6:$BN$171,AA$152+1,0)))</f>
        <v>44670</v>
      </c>
      <c r="AB33" s="108" t="str">
        <f>IF(ISNA(VLOOKUP($F33,'Cronograma Manual'!$F$6:$BN$171,AB$152+1,0)),"",(VLOOKUP($F33,'Cronograma Manual'!$F$6:$BN$171,AB$152+1,0)))</f>
        <v/>
      </c>
      <c r="AC33" s="107" t="str">
        <f>IF(ISNA(VLOOKUP($F33,'Cronograma Manual'!$F$6:$BN$171,AC$152+1,0)),"",(VLOOKUP($F33,'Cronograma Manual'!$F$6:$BN$171,AC$152+1,0)))</f>
        <v/>
      </c>
      <c r="AD33" s="107" t="str">
        <f>IF(ISNA(VLOOKUP($F33,'Cronograma Manual'!$F$6:$BN$171,AD$152+1,0)),"",(VLOOKUP($F33,'Cronograma Manual'!$F$6:$BN$171,AD$152+1,0)))</f>
        <v/>
      </c>
      <c r="AE33" s="107">
        <f>IF(ISNA(VLOOKUP($F33,'Cronograma Manual'!$F$6:$BN$171,AE$152+1,0)),"",(VLOOKUP($F33,'Cronograma Manual'!$F$6:$BN$171,AE$152+1,0)))</f>
        <v>44698</v>
      </c>
      <c r="AF33" s="107" t="str">
        <f>IF(ISNA(VLOOKUP($F33,'Cronograma Manual'!$F$6:$BN$171,AF$152+1,0)),"",(VLOOKUP($F33,'Cronograma Manual'!$F$6:$BN$171,AF$152+1,0)))</f>
        <v/>
      </c>
      <c r="AG33" s="108" t="str">
        <f>IF(ISNA(VLOOKUP($F33,'Cronograma Manual'!$F$6:$BN$171,AG$152+1,0)),"",(VLOOKUP($F33,'Cronograma Manual'!$F$6:$BN$171,AG$152+1,0)))</f>
        <v/>
      </c>
      <c r="AH33" s="108" t="str">
        <f>IF(ISNA(VLOOKUP($F33,'Cronograma Manual'!$F$6:$BN$171,AH$152+1,0)),"",(VLOOKUP($F33,'Cronograma Manual'!$F$6:$BN$171,AH$152+1,0)))</f>
        <v/>
      </c>
      <c r="AI33" s="108">
        <f>IF(ISNA(VLOOKUP($F33,'Cronograma Manual'!$F$6:$BN$171,AI$152+1,0)),"",(VLOOKUP($F33,'Cronograma Manual'!$F$6:$BN$171,AI$152+1,0)))</f>
        <v>44726</v>
      </c>
      <c r="AJ33" s="108" t="str">
        <f>IF(ISNA(VLOOKUP($F33,'Cronograma Manual'!$F$6:$BN$171,AJ$152+1,0)),"",(VLOOKUP($F33,'Cronograma Manual'!$F$6:$BN$171,AJ$152+1,0)))</f>
        <v/>
      </c>
      <c r="AK33" s="108" t="str">
        <f>IF(ISNA(VLOOKUP($F33,'Cronograma Manual'!$F$6:$BN$171,AK$152+1,0)),"",(VLOOKUP($F33,'Cronograma Manual'!$F$6:$BN$171,AK$152+1,0)))</f>
        <v/>
      </c>
      <c r="AL33" s="107" t="str">
        <f>IF(ISNA(VLOOKUP($F33,'Cronograma Manual'!$F$6:$BN$171,AL$152+1,0)),"",(VLOOKUP($F33,'Cronograma Manual'!$F$6:$BN$171,AL$152+1,0)))</f>
        <v/>
      </c>
      <c r="AM33" s="107">
        <f>IF(ISNA(VLOOKUP($F33,'Cronograma Manual'!$F$6:$BN$171,AM$152+1,0)),"",(VLOOKUP($F33,'Cronograma Manual'!$F$6:$BN$171,AM$152+1,0)))</f>
        <v>44754</v>
      </c>
      <c r="AN33" s="107" t="str">
        <f>IF(ISNA(VLOOKUP($F33,'Cronograma Manual'!$F$6:$BN$171,AN$152+1,0)),"",(VLOOKUP($F33,'Cronograma Manual'!$F$6:$BN$171,AN$152+1,0)))</f>
        <v/>
      </c>
      <c r="AO33" s="107" t="str">
        <f>IF(ISNA(VLOOKUP($F33,'Cronograma Manual'!$F$6:$BN$171,AO$152+1,0)),"",(VLOOKUP($F33,'Cronograma Manual'!$F$6:$BN$171,AO$152+1,0)))</f>
        <v/>
      </c>
      <c r="AP33" s="108" t="str">
        <f>IF(ISNA(VLOOKUP($F33,'Cronograma Manual'!$F$6:$BN$171,AP$152+1,0)),"",(VLOOKUP($F33,'Cronograma Manual'!$F$6:$BN$171,AP$152+1,0)))</f>
        <v/>
      </c>
      <c r="AQ33" s="108">
        <f>IF(ISNA(VLOOKUP($F33,'Cronograma Manual'!$F$6:$BN$171,AQ$152+1,0)),"",(VLOOKUP($F33,'Cronograma Manual'!$F$6:$BN$171,AQ$152+1,0)))</f>
        <v>44782</v>
      </c>
      <c r="AR33" s="108" t="str">
        <f>IF(ISNA(VLOOKUP($F33,'Cronograma Manual'!$F$6:$BN$171,AR$152+1,0)),"",(VLOOKUP($F33,'Cronograma Manual'!$F$6:$BN$171,AR$152+1,0)))</f>
        <v/>
      </c>
      <c r="AS33" s="108" t="str">
        <f>IF(ISNA(VLOOKUP($F33,'Cronograma Manual'!$F$6:$BN$171,AS$152+1,0)),"",(VLOOKUP($F33,'Cronograma Manual'!$F$6:$BN$171,AS$152+1,0)))</f>
        <v/>
      </c>
      <c r="AT33" s="107" t="str">
        <f>IF(ISNA(VLOOKUP($F33,'Cronograma Manual'!$F$6:$BN$171,AT$152+1,0)),"",(VLOOKUP($F33,'Cronograma Manual'!$F$6:$BN$171,AT$152+1,0)))</f>
        <v/>
      </c>
      <c r="AU33" s="107">
        <f>IF(ISNA(VLOOKUP($F33,'Cronograma Manual'!$F$6:$BN$171,AU$152+1,0)),"",(VLOOKUP($F33,'Cronograma Manual'!$F$6:$BN$171,AU$152+1,0)))</f>
        <v>44810</v>
      </c>
      <c r="AV33" s="107" t="str">
        <f>IF(ISNA(VLOOKUP($F33,'Cronograma Manual'!$F$6:$BN$171,AV$152+1,0)),"",(VLOOKUP($F33,'Cronograma Manual'!$F$6:$BN$171,AV$152+1,0)))</f>
        <v/>
      </c>
      <c r="AW33" s="107" t="str">
        <f>IF(ISNA(VLOOKUP($F33,'Cronograma Manual'!$F$6:$BN$171,AW$152+1,0)),"",(VLOOKUP($F33,'Cronograma Manual'!$F$6:$BN$171,AW$152+1,0)))</f>
        <v/>
      </c>
      <c r="AX33" s="107" t="str">
        <f>IF(ISNA(VLOOKUP($F33,'Cronograma Manual'!$F$6:$BN$171,AX$152+1,0)),"",(VLOOKUP($F33,'Cronograma Manual'!$F$6:$BN$171,AX$152+1,0)))</f>
        <v/>
      </c>
      <c r="AY33" s="108">
        <f>IF(ISNA(VLOOKUP($F33,'Cronograma Manual'!$F$6:$BN$171,AY$152+1,0)),"",(VLOOKUP($F33,'Cronograma Manual'!$F$6:$BN$171,AY$152+1,0)))</f>
        <v>44838</v>
      </c>
      <c r="AZ33" s="108" t="str">
        <f>IF(ISNA(VLOOKUP($F33,'Cronograma Manual'!$F$6:$BN$171,AZ$152+1,0)),"",(VLOOKUP($F33,'Cronograma Manual'!$F$6:$BN$171,AZ$152+1,0)))</f>
        <v/>
      </c>
      <c r="BA33" s="108" t="str">
        <f>IF(ISNA(VLOOKUP($F33,'Cronograma Manual'!$F$6:$BN$171,BA$152+1,0)),"",(VLOOKUP($F33,'Cronograma Manual'!$F$6:$BN$171,BA$152+1,0)))</f>
        <v/>
      </c>
      <c r="BB33" s="108" t="str">
        <f>IF(ISNA(VLOOKUP($F33,'Cronograma Manual'!$F$6:$BN$171,BB$152+1,0)),"",(VLOOKUP($F33,'Cronograma Manual'!$F$6:$BN$171,BB$152+1,0)))</f>
        <v/>
      </c>
      <c r="BC33" s="107">
        <f>IF(ISNA(VLOOKUP($F33,'Cronograma Manual'!$F$6:$BN$171,BC$152+1,0)),"",(VLOOKUP($F33,'Cronograma Manual'!$F$6:$BN$171,BC$152+1,0)))</f>
        <v>44866</v>
      </c>
      <c r="BD33" s="107" t="str">
        <f>IF(ISNA(VLOOKUP($F33,'Cronograma Manual'!$F$6:$BN$171,BD$152+1,0)),"",(VLOOKUP($F33,'Cronograma Manual'!$F$6:$BN$171,BD$152+1,0)))</f>
        <v/>
      </c>
      <c r="BE33" s="107" t="str">
        <f>IF(ISNA(VLOOKUP($F33,'Cronograma Manual'!$F$6:$BN$171,BE$152+1,0)),"",(VLOOKUP($F33,'Cronograma Manual'!$F$6:$BN$171,BE$152+1,0)))</f>
        <v/>
      </c>
      <c r="BF33" s="107" t="str">
        <f>IF(ISNA(VLOOKUP($F33,'Cronograma Manual'!$F$6:$BN$171,BF$152+1,0)),"",(VLOOKUP($F33,'Cronograma Manual'!$F$6:$BN$171,BF$152+1,0)))</f>
        <v/>
      </c>
      <c r="BG33" s="108">
        <f>IF(ISNA(VLOOKUP($F33,'Cronograma Manual'!$F$6:$BN$171,BG$152+1,0)),"",(VLOOKUP($F33,'Cronograma Manual'!$F$6:$BN$171,BG$152+1,0)))</f>
        <v>44894</v>
      </c>
      <c r="BH33" s="108" t="str">
        <f>IF(ISNA(VLOOKUP($F33,'Cronograma Manual'!$F$6:$BN$171,BH$152+1,0)),"",(VLOOKUP($F33,'Cronograma Manual'!$F$6:$BN$171,BH$152+1,0)))</f>
        <v/>
      </c>
      <c r="BI33" s="108" t="str">
        <f>IF(ISNA(VLOOKUP($F33,'Cronograma Manual'!$F$6:$BN$171,BI$152+1,0)),"",(VLOOKUP($F33,'Cronograma Manual'!$F$6:$BN$171,BI$152+1,0)))</f>
        <v/>
      </c>
      <c r="BJ33" s="108" t="str">
        <f>IF(ISNA(VLOOKUP($F33,'Cronograma Manual'!$F$6:$BN$171,BJ$152+1,0)),"",(VLOOKUP($F33,'Cronograma Manual'!$F$6:$BN$171,BJ$152+1,0)))</f>
        <v/>
      </c>
      <c r="BK33" s="353">
        <f>IF(ISNA(VLOOKUP($F33,'Cronograma Manual'!$F$6:$BN$171,BK$152+1,0)),"",(VLOOKUP($F33,'Cronograma Manual'!$F$6:$BN$171,BK$152+1,0)))</f>
        <v>44922</v>
      </c>
    </row>
    <row r="34" spans="1:63" s="102" customFormat="1" ht="26.25" customHeight="1" x14ac:dyDescent="0.25">
      <c r="A34" s="352">
        <v>29</v>
      </c>
      <c r="B34" s="455"/>
      <c r="C34" s="455"/>
      <c r="D34" s="458"/>
      <c r="E34" s="337" t="s">
        <v>19</v>
      </c>
      <c r="F34" s="337" t="s">
        <v>35</v>
      </c>
      <c r="G34" s="184" t="str">
        <f>IF(ISNA(VLOOKUP(F34,Tmunic!$C$2:$D$1160,2,FALSE)),"",VLOOKUP(F34,Tmunic!$C$2:$D$1160,2,FALSE))</f>
        <v>UB AGUADAS</v>
      </c>
      <c r="H34" s="184" t="str">
        <f>IF(ISNA(VLOOKUP($F34,'Cronograma Manual'!$F$6:$BN$171,H$152+1,0)),"",(VLOOKUP($F34,'Cronograma Manual'!$F$6:$BN$171,H$152+1,0)))</f>
        <v>Hospital San Jose</v>
      </c>
      <c r="I34" s="197">
        <f>IF(ISNA(VLOOKUP($F34,'Cronograma Manual'!$F$6:$BN$171,I$152+1,0)),"",(VLOOKUP($F34,'Cronograma Manual'!$F$6:$BN$171,I$152+1,0)))</f>
        <v>4</v>
      </c>
      <c r="J34" s="202">
        <f>IF(ISNA(VLOOKUP($F34,'Cronograma Manual'!$F$6:$BN$171,J$152+1,0)),"",(VLOOKUP($F34,'Cronograma Manual'!$F$6:$BN$171,J$152+1,0)))</f>
        <v>12</v>
      </c>
      <c r="K34" s="107" t="str">
        <f>IF(ISNA(VLOOKUP($F34,'Cronograma Manual'!$F$6:$BN$171,K$152+1,0)),"",(VLOOKUP($F34,'Cronograma Manual'!$F$6:$BN$171,K$152+1,0)))</f>
        <v/>
      </c>
      <c r="L34" s="107" t="str">
        <f>IF(ISNA(VLOOKUP($F34,'Cronograma Manual'!$F$6:$BN$171,L$152+1,0)),"",(VLOOKUP($F34,'Cronograma Manual'!$F$6:$BN$171,L$152+1,0)))</f>
        <v/>
      </c>
      <c r="M34" s="107" t="str">
        <f>IF(ISNA(VLOOKUP($F34,'Cronograma Manual'!$F$6:$BN$171,M$152+1,0)),"",(VLOOKUP($F34,'Cronograma Manual'!$F$6:$BN$171,M$152+1,0)))</f>
        <v/>
      </c>
      <c r="N34" s="107" t="str">
        <f>IF(ISNA(VLOOKUP($F34,'Cronograma Manual'!$F$6:$BN$171,N$152+1,0)),"",(VLOOKUP($F34,'Cronograma Manual'!$F$6:$BN$171,N$152+1,0)))</f>
        <v/>
      </c>
      <c r="O34" s="107" t="str">
        <f>IF(ISNA(VLOOKUP($F34,'Cronograma Manual'!$F$6:$BN$171,O$152+1,0)),"",(VLOOKUP($F34,'Cronograma Manual'!$F$6:$BN$171,O$152+1,0)))</f>
        <v/>
      </c>
      <c r="P34" s="108">
        <f>IF(ISNA(VLOOKUP($F34,'Cronograma Manual'!$F$6:$BN$171,P$152+1,0)),"",(VLOOKUP($F34,'Cronograma Manual'!$F$6:$BN$171,P$152+1,0)))</f>
        <v>44592</v>
      </c>
      <c r="Q34" s="108" t="str">
        <f>IF(ISNA(VLOOKUP($F34,'Cronograma Manual'!$F$6:$BN$171,Q$152+1,0)),"",(VLOOKUP($F34,'Cronograma Manual'!$F$6:$BN$171,Q$152+1,0)))</f>
        <v/>
      </c>
      <c r="R34" s="108" t="str">
        <f>IF(ISNA(VLOOKUP($F34,'Cronograma Manual'!$F$6:$BN$171,R$152+1,0)),"",(VLOOKUP($F34,'Cronograma Manual'!$F$6:$BN$171,R$152+1,0)))</f>
        <v/>
      </c>
      <c r="S34" s="108" t="str">
        <f>IF(ISNA(VLOOKUP($F34,'Cronograma Manual'!$F$6:$BN$171,S$152+1,0)),"",(VLOOKUP($F34,'Cronograma Manual'!$F$6:$BN$171,S$152+1,0)))</f>
        <v/>
      </c>
      <c r="T34" s="107">
        <f>IF(ISNA(VLOOKUP($F34,'Cronograma Manual'!$F$6:$BN$171,T$152+1,0)),"",(VLOOKUP($F34,'Cronograma Manual'!$F$6:$BN$171,T$152+1,0)))</f>
        <v>44620</v>
      </c>
      <c r="U34" s="107" t="str">
        <f>IF(ISNA(VLOOKUP($F34,'Cronograma Manual'!$F$6:$BN$171,U$152+1,0)),"",(VLOOKUP($F34,'Cronograma Manual'!$F$6:$BN$171,U$152+1,0)))</f>
        <v/>
      </c>
      <c r="V34" s="107" t="str">
        <f>IF(ISNA(VLOOKUP($F34,'Cronograma Manual'!$F$6:$BN$171,V$152+1,0)),"",(VLOOKUP($F34,'Cronograma Manual'!$F$6:$BN$171,V$152+1,0)))</f>
        <v/>
      </c>
      <c r="W34" s="107" t="str">
        <f>IF(ISNA(VLOOKUP($F34,'Cronograma Manual'!$F$6:$BN$171,W$152+1,0)),"",(VLOOKUP($F34,'Cronograma Manual'!$F$6:$BN$171,W$152+1,0)))</f>
        <v/>
      </c>
      <c r="X34" s="107">
        <f>IF(ISNA(VLOOKUP($F34,'Cronograma Manual'!$F$6:$BN$171,X$152+1,0)),"",(VLOOKUP($F34,'Cronograma Manual'!$F$6:$BN$171,X$152+1,0)))</f>
        <v>44648</v>
      </c>
      <c r="Y34" s="108" t="str">
        <f>IF(ISNA(VLOOKUP($F34,'Cronograma Manual'!$F$6:$BN$171,Y$152+1,0)),"",(VLOOKUP($F34,'Cronograma Manual'!$F$6:$BN$171,Y$152+1,0)))</f>
        <v/>
      </c>
      <c r="Z34" s="108" t="str">
        <f>IF(ISNA(VLOOKUP($F34,'Cronograma Manual'!$F$6:$BN$171,Z$152+1,0)),"",(VLOOKUP($F34,'Cronograma Manual'!$F$6:$BN$171,Z$152+1,0)))</f>
        <v/>
      </c>
      <c r="AA34" s="108" t="str">
        <f>IF(ISNA(VLOOKUP($F34,'Cronograma Manual'!$F$6:$BN$171,AA$152+1,0)),"",(VLOOKUP($F34,'Cronograma Manual'!$F$6:$BN$171,AA$152+1,0)))</f>
        <v/>
      </c>
      <c r="AB34" s="108">
        <f>IF(ISNA(VLOOKUP($F34,'Cronograma Manual'!$F$6:$BN$171,AB$152+1,0)),"",(VLOOKUP($F34,'Cronograma Manual'!$F$6:$BN$171,AB$152+1,0)))</f>
        <v>44676</v>
      </c>
      <c r="AC34" s="107" t="str">
        <f>IF(ISNA(VLOOKUP($F34,'Cronograma Manual'!$F$6:$BN$171,AC$152+1,0)),"",(VLOOKUP($F34,'Cronograma Manual'!$F$6:$BN$171,AC$152+1,0)))</f>
        <v/>
      </c>
      <c r="AD34" s="107" t="str">
        <f>IF(ISNA(VLOOKUP($F34,'Cronograma Manual'!$F$6:$BN$171,AD$152+1,0)),"",(VLOOKUP($F34,'Cronograma Manual'!$F$6:$BN$171,AD$152+1,0)))</f>
        <v/>
      </c>
      <c r="AE34" s="107" t="str">
        <f>IF(ISNA(VLOOKUP($F34,'Cronograma Manual'!$F$6:$BN$171,AE$152+1,0)),"",(VLOOKUP($F34,'Cronograma Manual'!$F$6:$BN$171,AE$152+1,0)))</f>
        <v/>
      </c>
      <c r="AF34" s="107">
        <f>IF(ISNA(VLOOKUP($F34,'Cronograma Manual'!$F$6:$BN$171,AF$152+1,0)),"",(VLOOKUP($F34,'Cronograma Manual'!$F$6:$BN$171,AF$152+1,0)))</f>
        <v>44704</v>
      </c>
      <c r="AG34" s="108" t="str">
        <f>IF(ISNA(VLOOKUP($F34,'Cronograma Manual'!$F$6:$BN$171,AG$152+1,0)),"",(VLOOKUP($F34,'Cronograma Manual'!$F$6:$BN$171,AG$152+1,0)))</f>
        <v/>
      </c>
      <c r="AH34" s="108" t="str">
        <f>IF(ISNA(VLOOKUP($F34,'Cronograma Manual'!$F$6:$BN$171,AH$152+1,0)),"",(VLOOKUP($F34,'Cronograma Manual'!$F$6:$BN$171,AH$152+1,0)))</f>
        <v/>
      </c>
      <c r="AI34" s="108" t="str">
        <f>IF(ISNA(VLOOKUP($F34,'Cronograma Manual'!$F$6:$BN$171,AI$152+1,0)),"",(VLOOKUP($F34,'Cronograma Manual'!$F$6:$BN$171,AI$152+1,0)))</f>
        <v/>
      </c>
      <c r="AJ34" s="108" t="str">
        <f>IF(ISNA(VLOOKUP($F34,'Cronograma Manual'!$F$6:$BN$171,AJ$152+1,0)),"",(VLOOKUP($F34,'Cronograma Manual'!$F$6:$BN$171,AJ$152+1,0)))</f>
        <v/>
      </c>
      <c r="AK34" s="108" t="str">
        <f>IF(ISNA(VLOOKUP($F34,'Cronograma Manual'!$F$6:$BN$171,AK$152+1,0)),"",(VLOOKUP($F34,'Cronograma Manual'!$F$6:$BN$171,AK$152+1,0)))</f>
        <v/>
      </c>
      <c r="AL34" s="107" t="str">
        <f>IF(ISNA(VLOOKUP($F34,'Cronograma Manual'!$F$6:$BN$171,AL$152+1,0)),"",(VLOOKUP($F34,'Cronograma Manual'!$F$6:$BN$171,AL$152+1,0)))</f>
        <v/>
      </c>
      <c r="AM34" s="107">
        <f>IF(ISNA(VLOOKUP($F34,'Cronograma Manual'!$F$6:$BN$171,AM$152+1,0)),"",(VLOOKUP($F34,'Cronograma Manual'!$F$6:$BN$171,AM$152+1,0)))</f>
        <v>44753</v>
      </c>
      <c r="AN34" s="107" t="str">
        <f>IF(ISNA(VLOOKUP($F34,'Cronograma Manual'!$F$6:$BN$171,AN$152+1,0)),"",(VLOOKUP($F34,'Cronograma Manual'!$F$6:$BN$171,AN$152+1,0)))</f>
        <v/>
      </c>
      <c r="AO34" s="107" t="str">
        <f>IF(ISNA(VLOOKUP($F34,'Cronograma Manual'!$F$6:$BN$171,AO$152+1,0)),"",(VLOOKUP($F34,'Cronograma Manual'!$F$6:$BN$171,AO$152+1,0)))</f>
        <v/>
      </c>
      <c r="AP34" s="108" t="str">
        <f>IF(ISNA(VLOOKUP($F34,'Cronograma Manual'!$F$6:$BN$171,AP$152+1,0)),"",(VLOOKUP($F34,'Cronograma Manual'!$F$6:$BN$171,AP$152+1,0)))</f>
        <v/>
      </c>
      <c r="AQ34" s="108">
        <f>IF(ISNA(VLOOKUP($F34,'Cronograma Manual'!$F$6:$BN$171,AQ$152+1,0)),"",(VLOOKUP($F34,'Cronograma Manual'!$F$6:$BN$171,AQ$152+1,0)))</f>
        <v>44781</v>
      </c>
      <c r="AR34" s="108" t="str">
        <f>IF(ISNA(VLOOKUP($F34,'Cronograma Manual'!$F$6:$BN$171,AR$152+1,0)),"",(VLOOKUP($F34,'Cronograma Manual'!$F$6:$BN$171,AR$152+1,0)))</f>
        <v/>
      </c>
      <c r="AS34" s="108" t="str">
        <f>IF(ISNA(VLOOKUP($F34,'Cronograma Manual'!$F$6:$BN$171,AS$152+1,0)),"",(VLOOKUP($F34,'Cronograma Manual'!$F$6:$BN$171,AS$152+1,0)))</f>
        <v/>
      </c>
      <c r="AT34" s="107" t="str">
        <f>IF(ISNA(VLOOKUP($F34,'Cronograma Manual'!$F$6:$BN$171,AT$152+1,0)),"",(VLOOKUP($F34,'Cronograma Manual'!$F$6:$BN$171,AT$152+1,0)))</f>
        <v/>
      </c>
      <c r="AU34" s="107">
        <f>IF(ISNA(VLOOKUP($F34,'Cronograma Manual'!$F$6:$BN$171,AU$152+1,0)),"",(VLOOKUP($F34,'Cronograma Manual'!$F$6:$BN$171,AU$152+1,0)))</f>
        <v>44809</v>
      </c>
      <c r="AV34" s="107" t="str">
        <f>IF(ISNA(VLOOKUP($F34,'Cronograma Manual'!$F$6:$BN$171,AV$152+1,0)),"",(VLOOKUP($F34,'Cronograma Manual'!$F$6:$BN$171,AV$152+1,0)))</f>
        <v/>
      </c>
      <c r="AW34" s="107" t="str">
        <f>IF(ISNA(VLOOKUP($F34,'Cronograma Manual'!$F$6:$BN$171,AW$152+1,0)),"",(VLOOKUP($F34,'Cronograma Manual'!$F$6:$BN$171,AW$152+1,0)))</f>
        <v/>
      </c>
      <c r="AX34" s="107" t="str">
        <f>IF(ISNA(VLOOKUP($F34,'Cronograma Manual'!$F$6:$BN$171,AX$152+1,0)),"",(VLOOKUP($F34,'Cronograma Manual'!$F$6:$BN$171,AX$152+1,0)))</f>
        <v/>
      </c>
      <c r="AY34" s="108">
        <f>IF(ISNA(VLOOKUP($F34,'Cronograma Manual'!$F$6:$BN$171,AY$152+1,0)),"",(VLOOKUP($F34,'Cronograma Manual'!$F$6:$BN$171,AY$152+1,0)))</f>
        <v>44837</v>
      </c>
      <c r="AZ34" s="108" t="str">
        <f>IF(ISNA(VLOOKUP($F34,'Cronograma Manual'!$F$6:$BN$171,AZ$152+1,0)),"",(VLOOKUP($F34,'Cronograma Manual'!$F$6:$BN$171,AZ$152+1,0)))</f>
        <v/>
      </c>
      <c r="BA34" s="108" t="str">
        <f>IF(ISNA(VLOOKUP($F34,'Cronograma Manual'!$F$6:$BN$171,BA$152+1,0)),"",(VLOOKUP($F34,'Cronograma Manual'!$F$6:$BN$171,BA$152+1,0)))</f>
        <v/>
      </c>
      <c r="BB34" s="108" t="str">
        <f>IF(ISNA(VLOOKUP($F34,'Cronograma Manual'!$F$6:$BN$171,BB$152+1,0)),"",(VLOOKUP($F34,'Cronograma Manual'!$F$6:$BN$171,BB$152+1,0)))</f>
        <v/>
      </c>
      <c r="BC34" s="107">
        <f>IF(ISNA(VLOOKUP($F34,'Cronograma Manual'!$F$6:$BN$171,BC$152+1,0)),"",(VLOOKUP($F34,'Cronograma Manual'!$F$6:$BN$171,BC$152+1,0)))</f>
        <v>44865</v>
      </c>
      <c r="BD34" s="107" t="str">
        <f>IF(ISNA(VLOOKUP($F34,'Cronograma Manual'!$F$6:$BN$171,BD$152+1,0)),"",(VLOOKUP($F34,'Cronograma Manual'!$F$6:$BN$171,BD$152+1,0)))</f>
        <v/>
      </c>
      <c r="BE34" s="107" t="str">
        <f>IF(ISNA(VLOOKUP($F34,'Cronograma Manual'!$F$6:$BN$171,BE$152+1,0)),"",(VLOOKUP($F34,'Cronograma Manual'!$F$6:$BN$171,BE$152+1,0)))</f>
        <v/>
      </c>
      <c r="BF34" s="107" t="str">
        <f>IF(ISNA(VLOOKUP($F34,'Cronograma Manual'!$F$6:$BN$171,BF$152+1,0)),"",(VLOOKUP($F34,'Cronograma Manual'!$F$6:$BN$171,BF$152+1,0)))</f>
        <v/>
      </c>
      <c r="BG34" s="108">
        <f>IF(ISNA(VLOOKUP($F34,'Cronograma Manual'!$F$6:$BN$171,BG$152+1,0)),"",(VLOOKUP($F34,'Cronograma Manual'!$F$6:$BN$171,BG$152+1,0)))</f>
        <v>44893</v>
      </c>
      <c r="BH34" s="108" t="str">
        <f>IF(ISNA(VLOOKUP($F34,'Cronograma Manual'!$F$6:$BN$171,BH$152+1,0)),"",(VLOOKUP($F34,'Cronograma Manual'!$F$6:$BN$171,BH$152+1,0)))</f>
        <v/>
      </c>
      <c r="BI34" s="108" t="str">
        <f>IF(ISNA(VLOOKUP($F34,'Cronograma Manual'!$F$6:$BN$171,BI$152+1,0)),"",(VLOOKUP($F34,'Cronograma Manual'!$F$6:$BN$171,BI$152+1,0)))</f>
        <v/>
      </c>
      <c r="BJ34" s="108" t="str">
        <f>IF(ISNA(VLOOKUP($F34,'Cronograma Manual'!$F$6:$BN$171,BJ$152+1,0)),"",(VLOOKUP($F34,'Cronograma Manual'!$F$6:$BN$171,BJ$152+1,0)))</f>
        <v/>
      </c>
      <c r="BK34" s="353">
        <f>IF(ISNA(VLOOKUP($F34,'Cronograma Manual'!$F$6:$BN$171,BK$152+1,0)),"",(VLOOKUP($F34,'Cronograma Manual'!$F$6:$BN$171,BK$152+1,0)))</f>
        <v>44921</v>
      </c>
    </row>
    <row r="35" spans="1:63" s="102" customFormat="1" ht="26.25" customHeight="1" thickBot="1" x14ac:dyDescent="0.3">
      <c r="A35" s="354">
        <v>30</v>
      </c>
      <c r="B35" s="456"/>
      <c r="C35" s="456"/>
      <c r="D35" s="459"/>
      <c r="E35" s="355" t="s">
        <v>19</v>
      </c>
      <c r="F35" s="355" t="s">
        <v>33</v>
      </c>
      <c r="G35" s="356" t="str">
        <f>IF(ISNA(VLOOKUP(F35,Tmunic!$C$2:$D$1160,2,FALSE)),"",VLOOKUP(F35,Tmunic!$C$2:$D$1160,2,FALSE))</f>
        <v>UB ANSERMA</v>
      </c>
      <c r="H35" s="356" t="str">
        <f>IF(ISNA(VLOOKUP($F35,'Cronograma Manual'!$F$6:$BN$171,H$152+1,0)),"",(VLOOKUP($F35,'Cronograma Manual'!$F$6:$BN$171,H$152+1,0)))</f>
        <v>Carrera 5A - Calle 1A Hospital San Vicente de Paúl</v>
      </c>
      <c r="I35" s="359">
        <f>IF(ISNA(VLOOKUP($F35,'Cronograma Manual'!$F$6:$BN$171,I$152+1,0)),"",(VLOOKUP($F35,'Cronograma Manual'!$F$6:$BN$171,I$152+1,0)))</f>
        <v>4</v>
      </c>
      <c r="J35" s="360">
        <f>IF(ISNA(VLOOKUP($F35,'Cronograma Manual'!$F$6:$BN$171,J$152+1,0)),"",(VLOOKUP($F35,'Cronograma Manual'!$F$6:$BN$171,J$152+1,0)))</f>
        <v>12</v>
      </c>
      <c r="K35" s="361" t="str">
        <f>IF(ISNA(VLOOKUP($F35,'Cronograma Manual'!$F$6:$BN$171,K$152+1,0)),"",(VLOOKUP($F35,'Cronograma Manual'!$F$6:$BN$171,K$152+1,0)))</f>
        <v/>
      </c>
      <c r="L35" s="361" t="str">
        <f>IF(ISNA(VLOOKUP($F35,'Cronograma Manual'!$F$6:$BN$171,L$152+1,0)),"",(VLOOKUP($F35,'Cronograma Manual'!$F$6:$BN$171,L$152+1,0)))</f>
        <v/>
      </c>
      <c r="M35" s="361" t="str">
        <f>IF(ISNA(VLOOKUP($F35,'Cronograma Manual'!$F$6:$BN$171,M$152+1,0)),"",(VLOOKUP($F35,'Cronograma Manual'!$F$6:$BN$171,M$152+1,0)))</f>
        <v/>
      </c>
      <c r="N35" s="361" t="str">
        <f>IF(ISNA(VLOOKUP($F35,'Cronograma Manual'!$F$6:$BN$171,N$152+1,0)),"",(VLOOKUP($F35,'Cronograma Manual'!$F$6:$BN$171,N$152+1,0)))</f>
        <v/>
      </c>
      <c r="O35" s="361" t="str">
        <f>IF(ISNA(VLOOKUP($F35,'Cronograma Manual'!$F$6:$BN$171,O$152+1,0)),"",(VLOOKUP($F35,'Cronograma Manual'!$F$6:$BN$171,O$152+1,0)))</f>
        <v/>
      </c>
      <c r="P35" s="362" t="str">
        <f>IF(ISNA(VLOOKUP($F35,'Cronograma Manual'!$F$6:$BN$171,P$152+1,0)),"",(VLOOKUP($F35,'Cronograma Manual'!$F$6:$BN$171,P$152+1,0)))</f>
        <v/>
      </c>
      <c r="Q35" s="362">
        <f>IF(ISNA(VLOOKUP($F35,'Cronograma Manual'!$F$6:$BN$171,Q$152+1,0)),"",(VLOOKUP($F35,'Cronograma Manual'!$F$6:$BN$171,Q$152+1,0)))</f>
        <v>44600</v>
      </c>
      <c r="R35" s="362" t="str">
        <f>IF(ISNA(VLOOKUP($F35,'Cronograma Manual'!$F$6:$BN$171,R$152+1,0)),"",(VLOOKUP($F35,'Cronograma Manual'!$F$6:$BN$171,R$152+1,0)))</f>
        <v/>
      </c>
      <c r="S35" s="362" t="str">
        <f>IF(ISNA(VLOOKUP($F35,'Cronograma Manual'!$F$6:$BN$171,S$152+1,0)),"",(VLOOKUP($F35,'Cronograma Manual'!$F$6:$BN$171,S$152+1,0)))</f>
        <v/>
      </c>
      <c r="T35" s="361" t="str">
        <f>IF(ISNA(VLOOKUP($F35,'Cronograma Manual'!$F$6:$BN$171,T$152+1,0)),"",(VLOOKUP($F35,'Cronograma Manual'!$F$6:$BN$171,T$152+1,0)))</f>
        <v/>
      </c>
      <c r="U35" s="361">
        <f>IF(ISNA(VLOOKUP($F35,'Cronograma Manual'!$F$6:$BN$171,U$152+1,0)),"",(VLOOKUP($F35,'Cronograma Manual'!$F$6:$BN$171,U$152+1,0)))</f>
        <v>44628</v>
      </c>
      <c r="V35" s="361" t="str">
        <f>IF(ISNA(VLOOKUP($F35,'Cronograma Manual'!$F$6:$BN$171,V$152+1,0)),"",(VLOOKUP($F35,'Cronograma Manual'!$F$6:$BN$171,V$152+1,0)))</f>
        <v/>
      </c>
      <c r="W35" s="361" t="str">
        <f>IF(ISNA(VLOOKUP($F35,'Cronograma Manual'!$F$6:$BN$171,W$152+1,0)),"",(VLOOKUP($F35,'Cronograma Manual'!$F$6:$BN$171,W$152+1,0)))</f>
        <v/>
      </c>
      <c r="X35" s="361" t="str">
        <f>IF(ISNA(VLOOKUP($F35,'Cronograma Manual'!$F$6:$BN$171,X$152+1,0)),"",(VLOOKUP($F35,'Cronograma Manual'!$F$6:$BN$171,X$152+1,0)))</f>
        <v/>
      </c>
      <c r="Y35" s="362">
        <f>IF(ISNA(VLOOKUP($F35,'Cronograma Manual'!$F$6:$BN$171,Y$152+1,0)),"",(VLOOKUP($F35,'Cronograma Manual'!$F$6:$BN$171,Y$152+1,0)))</f>
        <v>44656</v>
      </c>
      <c r="Z35" s="362" t="str">
        <f>IF(ISNA(VLOOKUP($F35,'Cronograma Manual'!$F$6:$BN$171,Z$152+1,0)),"",(VLOOKUP($F35,'Cronograma Manual'!$F$6:$BN$171,Z$152+1,0)))</f>
        <v/>
      </c>
      <c r="AA35" s="362" t="str">
        <f>IF(ISNA(VLOOKUP($F35,'Cronograma Manual'!$F$6:$BN$171,AA$152+1,0)),"",(VLOOKUP($F35,'Cronograma Manual'!$F$6:$BN$171,AA$152+1,0)))</f>
        <v/>
      </c>
      <c r="AB35" s="362" t="str">
        <f>IF(ISNA(VLOOKUP($F35,'Cronograma Manual'!$F$6:$BN$171,AB$152+1,0)),"",(VLOOKUP($F35,'Cronograma Manual'!$F$6:$BN$171,AB$152+1,0)))</f>
        <v/>
      </c>
      <c r="AC35" s="361">
        <f>IF(ISNA(VLOOKUP($F35,'Cronograma Manual'!$F$6:$BN$171,AC$152+1,0)),"",(VLOOKUP($F35,'Cronograma Manual'!$F$6:$BN$171,AC$152+1,0)))</f>
        <v>44684</v>
      </c>
      <c r="AD35" s="361" t="str">
        <f>IF(ISNA(VLOOKUP($F35,'Cronograma Manual'!$F$6:$BN$171,AD$152+1,0)),"",(VLOOKUP($F35,'Cronograma Manual'!$F$6:$BN$171,AD$152+1,0)))</f>
        <v/>
      </c>
      <c r="AE35" s="361" t="str">
        <f>IF(ISNA(VLOOKUP($F35,'Cronograma Manual'!$F$6:$BN$171,AE$152+1,0)),"",(VLOOKUP($F35,'Cronograma Manual'!$F$6:$BN$171,AE$152+1,0)))</f>
        <v/>
      </c>
      <c r="AF35" s="361" t="str">
        <f>IF(ISNA(VLOOKUP($F35,'Cronograma Manual'!$F$6:$BN$171,AF$152+1,0)),"",(VLOOKUP($F35,'Cronograma Manual'!$F$6:$BN$171,AF$152+1,0)))</f>
        <v/>
      </c>
      <c r="AG35" s="362">
        <f>IF(ISNA(VLOOKUP($F35,'Cronograma Manual'!$F$6:$BN$171,AG$152+1,0)),"",(VLOOKUP($F35,'Cronograma Manual'!$F$6:$BN$171,AG$152+1,0)))</f>
        <v>44712</v>
      </c>
      <c r="AH35" s="362" t="str">
        <f>IF(ISNA(VLOOKUP($F35,'Cronograma Manual'!$F$6:$BN$171,AH$152+1,0)),"",(VLOOKUP($F35,'Cronograma Manual'!$F$6:$BN$171,AH$152+1,0)))</f>
        <v/>
      </c>
      <c r="AI35" s="362" t="str">
        <f>IF(ISNA(VLOOKUP($F35,'Cronograma Manual'!$F$6:$BN$171,AI$152+1,0)),"",(VLOOKUP($F35,'Cronograma Manual'!$F$6:$BN$171,AI$152+1,0)))</f>
        <v/>
      </c>
      <c r="AJ35" s="362" t="str">
        <f>IF(ISNA(VLOOKUP($F35,'Cronograma Manual'!$F$6:$BN$171,AJ$152+1,0)),"",(VLOOKUP($F35,'Cronograma Manual'!$F$6:$BN$171,AJ$152+1,0)))</f>
        <v/>
      </c>
      <c r="AK35" s="362">
        <f>IF(ISNA(VLOOKUP($F35,'Cronograma Manual'!$F$6:$BN$171,AK$152+1,0)),"",(VLOOKUP($F35,'Cronograma Manual'!$F$6:$BN$171,AK$152+1,0)))</f>
        <v>44740</v>
      </c>
      <c r="AL35" s="361" t="str">
        <f>IF(ISNA(VLOOKUP($F35,'Cronograma Manual'!$F$6:$BN$171,AL$152+1,0)),"",(VLOOKUP($F35,'Cronograma Manual'!$F$6:$BN$171,AL$152+1,0)))</f>
        <v/>
      </c>
      <c r="AM35" s="361" t="str">
        <f>IF(ISNA(VLOOKUP($F35,'Cronograma Manual'!$F$6:$BN$171,AM$152+1,0)),"",(VLOOKUP($F35,'Cronograma Manual'!$F$6:$BN$171,AM$152+1,0)))</f>
        <v/>
      </c>
      <c r="AN35" s="361" t="str">
        <f>IF(ISNA(VLOOKUP($F35,'Cronograma Manual'!$F$6:$BN$171,AN$152+1,0)),"",(VLOOKUP($F35,'Cronograma Manual'!$F$6:$BN$171,AN$152+1,0)))</f>
        <v/>
      </c>
      <c r="AO35" s="361">
        <f>IF(ISNA(VLOOKUP($F35,'Cronograma Manual'!$F$6:$BN$171,AO$152+1,0)),"",(VLOOKUP($F35,'Cronograma Manual'!$F$6:$BN$171,AO$152+1,0)))</f>
        <v>44768</v>
      </c>
      <c r="AP35" s="362" t="str">
        <f>IF(ISNA(VLOOKUP($F35,'Cronograma Manual'!$F$6:$BN$171,AP$152+1,0)),"",(VLOOKUP($F35,'Cronograma Manual'!$F$6:$BN$171,AP$152+1,0)))</f>
        <v/>
      </c>
      <c r="AQ35" s="362" t="str">
        <f>IF(ISNA(VLOOKUP($F35,'Cronograma Manual'!$F$6:$BN$171,AQ$152+1,0)),"",(VLOOKUP($F35,'Cronograma Manual'!$F$6:$BN$171,AQ$152+1,0)))</f>
        <v/>
      </c>
      <c r="AR35" s="362" t="str">
        <f>IF(ISNA(VLOOKUP($F35,'Cronograma Manual'!$F$6:$BN$171,AR$152+1,0)),"",(VLOOKUP($F35,'Cronograma Manual'!$F$6:$BN$171,AR$152+1,0)))</f>
        <v/>
      </c>
      <c r="AS35" s="362">
        <f>IF(ISNA(VLOOKUP($F35,'Cronograma Manual'!$F$6:$BN$171,AS$152+1,0)),"",(VLOOKUP($F35,'Cronograma Manual'!$F$6:$BN$171,AS$152+1,0)))</f>
        <v>44796</v>
      </c>
      <c r="AT35" s="361" t="str">
        <f>IF(ISNA(VLOOKUP($F35,'Cronograma Manual'!$F$6:$BN$171,AT$152+1,0)),"",(VLOOKUP($F35,'Cronograma Manual'!$F$6:$BN$171,AT$152+1,0)))</f>
        <v/>
      </c>
      <c r="AU35" s="361" t="str">
        <f>IF(ISNA(VLOOKUP($F35,'Cronograma Manual'!$F$6:$BN$171,AU$152+1,0)),"",(VLOOKUP($F35,'Cronograma Manual'!$F$6:$BN$171,AU$152+1,0)))</f>
        <v/>
      </c>
      <c r="AV35" s="361" t="str">
        <f>IF(ISNA(VLOOKUP($F35,'Cronograma Manual'!$F$6:$BN$171,AV$152+1,0)),"",(VLOOKUP($F35,'Cronograma Manual'!$F$6:$BN$171,AV$152+1,0)))</f>
        <v/>
      </c>
      <c r="AW35" s="361">
        <f>IF(ISNA(VLOOKUP($F35,'Cronograma Manual'!$F$6:$BN$171,AW$152+1,0)),"",(VLOOKUP($F35,'Cronograma Manual'!$F$6:$BN$171,AW$152+1,0)))</f>
        <v>44824</v>
      </c>
      <c r="AX35" s="361" t="str">
        <f>IF(ISNA(VLOOKUP($F35,'Cronograma Manual'!$F$6:$BN$171,AX$152+1,0)),"",(VLOOKUP($F35,'Cronograma Manual'!$F$6:$BN$171,AX$152+1,0)))</f>
        <v/>
      </c>
      <c r="AY35" s="362" t="str">
        <f>IF(ISNA(VLOOKUP($F35,'Cronograma Manual'!$F$6:$BN$171,AY$152+1,0)),"",(VLOOKUP($F35,'Cronograma Manual'!$F$6:$BN$171,AY$152+1,0)))</f>
        <v/>
      </c>
      <c r="AZ35" s="362" t="str">
        <f>IF(ISNA(VLOOKUP($F35,'Cronograma Manual'!$F$6:$BN$171,AZ$152+1,0)),"",(VLOOKUP($F35,'Cronograma Manual'!$F$6:$BN$171,AZ$152+1,0)))</f>
        <v/>
      </c>
      <c r="BA35" s="362">
        <f>IF(ISNA(VLOOKUP($F35,'Cronograma Manual'!$F$6:$BN$171,BA$152+1,0)),"",(VLOOKUP($F35,'Cronograma Manual'!$F$6:$BN$171,BA$152+1,0)))</f>
        <v>44852</v>
      </c>
      <c r="BB35" s="362" t="str">
        <f>IF(ISNA(VLOOKUP($F35,'Cronograma Manual'!$F$6:$BN$171,BB$152+1,0)),"",(VLOOKUP($F35,'Cronograma Manual'!$F$6:$BN$171,BB$152+1,0)))</f>
        <v/>
      </c>
      <c r="BC35" s="361" t="str">
        <f>IF(ISNA(VLOOKUP($F35,'Cronograma Manual'!$F$6:$BN$171,BC$152+1,0)),"",(VLOOKUP($F35,'Cronograma Manual'!$F$6:$BN$171,BC$152+1,0)))</f>
        <v/>
      </c>
      <c r="BD35" s="361" t="str">
        <f>IF(ISNA(VLOOKUP($F35,'Cronograma Manual'!$F$6:$BN$171,BD$152+1,0)),"",(VLOOKUP($F35,'Cronograma Manual'!$F$6:$BN$171,BD$152+1,0)))</f>
        <v/>
      </c>
      <c r="BE35" s="361">
        <f>IF(ISNA(VLOOKUP($F35,'Cronograma Manual'!$F$6:$BN$171,BE$152+1,0)),"",(VLOOKUP($F35,'Cronograma Manual'!$F$6:$BN$171,BE$152+1,0)))</f>
        <v>44880</v>
      </c>
      <c r="BF35" s="361" t="str">
        <f>IF(ISNA(VLOOKUP($F35,'Cronograma Manual'!$F$6:$BN$171,BF$152+1,0)),"",(VLOOKUP($F35,'Cronograma Manual'!$F$6:$BN$171,BF$152+1,0)))</f>
        <v/>
      </c>
      <c r="BG35" s="362" t="str">
        <f>IF(ISNA(VLOOKUP($F35,'Cronograma Manual'!$F$6:$BN$171,BG$152+1,0)),"",(VLOOKUP($F35,'Cronograma Manual'!$F$6:$BN$171,BG$152+1,0)))</f>
        <v/>
      </c>
      <c r="BH35" s="362" t="str">
        <f>IF(ISNA(VLOOKUP($F35,'Cronograma Manual'!$F$6:$BN$171,BH$152+1,0)),"",(VLOOKUP($F35,'Cronograma Manual'!$F$6:$BN$171,BH$152+1,0)))</f>
        <v/>
      </c>
      <c r="BI35" s="362">
        <f>IF(ISNA(VLOOKUP($F35,'Cronograma Manual'!$F$6:$BN$171,BI$152+1,0)),"",(VLOOKUP($F35,'Cronograma Manual'!$F$6:$BN$171,BI$152+1,0)))</f>
        <v>44908</v>
      </c>
      <c r="BJ35" s="362" t="str">
        <f>IF(ISNA(VLOOKUP($F35,'Cronograma Manual'!$F$6:$BN$171,BJ$152+1,0)),"",(VLOOKUP($F35,'Cronograma Manual'!$F$6:$BN$171,BJ$152+1,0)))</f>
        <v/>
      </c>
      <c r="BK35" s="363" t="str">
        <f>IF(ISNA(VLOOKUP($F35,'Cronograma Manual'!$F$6:$BN$171,BK$152+1,0)),"",(VLOOKUP($F35,'Cronograma Manual'!$F$6:$BN$171,BK$152+1,0)))</f>
        <v/>
      </c>
    </row>
    <row r="36" spans="1:63" s="102" customFormat="1" ht="26.25" customHeight="1" x14ac:dyDescent="0.25">
      <c r="A36" s="352">
        <v>31</v>
      </c>
      <c r="B36" s="455" t="s">
        <v>1284</v>
      </c>
      <c r="C36" s="455" t="s">
        <v>1588</v>
      </c>
      <c r="D36" s="458" t="s">
        <v>40</v>
      </c>
      <c r="E36" s="337" t="s">
        <v>439</v>
      </c>
      <c r="F36" s="337" t="s">
        <v>40</v>
      </c>
      <c r="G36" s="184" t="str">
        <f>IF(ISNA(VLOOKUP(F36,Tmunic!$C$2:$D$1160,2,FALSE)),"",VLOOKUP(F36,Tmunic!$C$2:$D$1160,2,FALSE))</f>
        <v>DS BOYACA</v>
      </c>
      <c r="H36" s="184" t="str">
        <f>IF(ISNA(VLOOKUP($F36,'Cronograma Manual'!$F$6:$BN$171,H$152+1,0)),"",(VLOOKUP($F36,'Cronograma Manual'!$F$6:$BN$171,H$152+1,0)))</f>
        <v>Antiguo hospital San Rafael, calle 24 N° 5A-61</v>
      </c>
      <c r="I36" s="307">
        <f>IF(ISNA(VLOOKUP($F36,'Cronograma Manual'!$F$6:$BN$171,I$152+1,0)),"",(VLOOKUP($F36,'Cronograma Manual'!$F$6:$BN$171,I$152+1,0)))</f>
        <v>1</v>
      </c>
      <c r="J36" s="202">
        <f>IF(ISNA(VLOOKUP($F36,'Cronograma Manual'!$F$6:$BN$171,J$152+1,0)),"",(VLOOKUP($F36,'Cronograma Manual'!$F$6:$BN$171,J$152+1,0)))</f>
        <v>51</v>
      </c>
      <c r="K36" s="110" t="str">
        <f>IF(ISNA(VLOOKUP($F36,'Cronograma Manual'!$F$6:$BN$171,K$152+1,0)),"",(VLOOKUP($F36,'Cronograma Manual'!$F$6:$BN$171,K$152+1,0)))</f>
        <v/>
      </c>
      <c r="L36" s="110">
        <f>IF(ISNA(VLOOKUP($F36,'Cronograma Manual'!$F$6:$BN$171,L$152+1,0)),"",(VLOOKUP($F36,'Cronograma Manual'!$F$6:$BN$171,L$152+1,0)))</f>
        <v>44566</v>
      </c>
      <c r="M36" s="110">
        <f>IF(ISNA(VLOOKUP($F36,'Cronograma Manual'!$F$6:$BN$171,M$152+1,0)),"",(VLOOKUP($F36,'Cronograma Manual'!$F$6:$BN$171,M$152+1,0)))</f>
        <v>44573</v>
      </c>
      <c r="N36" s="110">
        <f>IF(ISNA(VLOOKUP($F36,'Cronograma Manual'!$F$6:$BN$171,N$152+1,0)),"",(VLOOKUP($F36,'Cronograma Manual'!$F$6:$BN$171,N$152+1,0)))</f>
        <v>44580</v>
      </c>
      <c r="O36" s="110">
        <f>IF(ISNA(VLOOKUP($F36,'Cronograma Manual'!$F$6:$BN$171,O$152+1,0)),"",(VLOOKUP($F36,'Cronograma Manual'!$F$6:$BN$171,O$152+1,0)))</f>
        <v>44587</v>
      </c>
      <c r="P36" s="308">
        <f>IF(ISNA(VLOOKUP($F36,'Cronograma Manual'!$F$6:$BN$171,P$152+1,0)),"",(VLOOKUP($F36,'Cronograma Manual'!$F$6:$BN$171,P$152+1,0)))</f>
        <v>44594</v>
      </c>
      <c r="Q36" s="308">
        <f>IF(ISNA(VLOOKUP($F36,'Cronograma Manual'!$F$6:$BN$171,Q$152+1,0)),"",(VLOOKUP($F36,'Cronograma Manual'!$F$6:$BN$171,Q$152+1,0)))</f>
        <v>44601</v>
      </c>
      <c r="R36" s="308">
        <f>IF(ISNA(VLOOKUP($F36,'Cronograma Manual'!$F$6:$BN$171,R$152+1,0)),"",(VLOOKUP($F36,'Cronograma Manual'!$F$6:$BN$171,R$152+1,0)))</f>
        <v>44608</v>
      </c>
      <c r="S36" s="308">
        <f>IF(ISNA(VLOOKUP($F36,'Cronograma Manual'!$F$6:$BN$171,S$152+1,0)),"",(VLOOKUP($F36,'Cronograma Manual'!$F$6:$BN$171,S$152+1,0)))</f>
        <v>44615</v>
      </c>
      <c r="T36" s="110">
        <f>IF(ISNA(VLOOKUP($F36,'Cronograma Manual'!$F$6:$BN$171,T$152+1,0)),"",(VLOOKUP($F36,'Cronograma Manual'!$F$6:$BN$171,T$152+1,0)))</f>
        <v>44622</v>
      </c>
      <c r="U36" s="110">
        <f>IF(ISNA(VLOOKUP($F36,'Cronograma Manual'!$F$6:$BN$171,U$152+1,0)),"",(VLOOKUP($F36,'Cronograma Manual'!$F$6:$BN$171,U$152+1,0)))</f>
        <v>44629</v>
      </c>
      <c r="V36" s="110">
        <f>IF(ISNA(VLOOKUP($F36,'Cronograma Manual'!$F$6:$BN$171,V$152+1,0)),"",(VLOOKUP($F36,'Cronograma Manual'!$F$6:$BN$171,V$152+1,0)))</f>
        <v>44636</v>
      </c>
      <c r="W36" s="110">
        <f>IF(ISNA(VLOOKUP($F36,'Cronograma Manual'!$F$6:$BN$171,W$152+1,0)),"",(VLOOKUP($F36,'Cronograma Manual'!$F$6:$BN$171,W$152+1,0)))</f>
        <v>44643</v>
      </c>
      <c r="X36" s="110">
        <f>IF(ISNA(VLOOKUP($F36,'Cronograma Manual'!$F$6:$BN$171,X$152+1,0)),"",(VLOOKUP($F36,'Cronograma Manual'!$F$6:$BN$171,X$152+1,0)))</f>
        <v>44650</v>
      </c>
      <c r="Y36" s="308">
        <f>IF(ISNA(VLOOKUP($F36,'Cronograma Manual'!$F$6:$BN$171,Y$152+1,0)),"",(VLOOKUP($F36,'Cronograma Manual'!$F$6:$BN$171,Y$152+1,0)))</f>
        <v>44657</v>
      </c>
      <c r="Z36" s="308">
        <f>IF(ISNA(VLOOKUP($F36,'Cronograma Manual'!$F$6:$BN$171,Z$152+1,0)),"",(VLOOKUP($F36,'Cronograma Manual'!$F$6:$BN$171,Z$152+1,0)))</f>
        <v>44664</v>
      </c>
      <c r="AA36" s="308">
        <f>IF(ISNA(VLOOKUP($F36,'Cronograma Manual'!$F$6:$BN$171,AA$152+1,0)),"",(VLOOKUP($F36,'Cronograma Manual'!$F$6:$BN$171,AA$152+1,0)))</f>
        <v>44671</v>
      </c>
      <c r="AB36" s="308">
        <f>IF(ISNA(VLOOKUP($F36,'Cronograma Manual'!$F$6:$BN$171,AB$152+1,0)),"",(VLOOKUP($F36,'Cronograma Manual'!$F$6:$BN$171,AB$152+1,0)))</f>
        <v>44678</v>
      </c>
      <c r="AC36" s="110">
        <f>IF(ISNA(VLOOKUP($F36,'Cronograma Manual'!$F$6:$BN$171,AC$152+1,0)),"",(VLOOKUP($F36,'Cronograma Manual'!$F$6:$BN$171,AC$152+1,0)))</f>
        <v>44685</v>
      </c>
      <c r="AD36" s="110">
        <f>IF(ISNA(VLOOKUP($F36,'Cronograma Manual'!$F$6:$BN$171,AD$152+1,0)),"",(VLOOKUP($F36,'Cronograma Manual'!$F$6:$BN$171,AD$152+1,0)))</f>
        <v>44692</v>
      </c>
      <c r="AE36" s="110">
        <f>IF(ISNA(VLOOKUP($F36,'Cronograma Manual'!$F$6:$BN$171,AE$152+1,0)),"",(VLOOKUP($F36,'Cronograma Manual'!$F$6:$BN$171,AE$152+1,0)))</f>
        <v>44699</v>
      </c>
      <c r="AF36" s="110">
        <f>IF(ISNA(VLOOKUP($F36,'Cronograma Manual'!$F$6:$BN$171,AF$152+1,0)),"",(VLOOKUP($F36,'Cronograma Manual'!$F$6:$BN$171,AF$152+1,0)))</f>
        <v>44706</v>
      </c>
      <c r="AG36" s="308">
        <f>IF(ISNA(VLOOKUP($F36,'Cronograma Manual'!$F$6:$BN$171,AG$152+1,0)),"",(VLOOKUP($F36,'Cronograma Manual'!$F$6:$BN$171,AG$152+1,0)))</f>
        <v>44713</v>
      </c>
      <c r="AH36" s="308">
        <f>IF(ISNA(VLOOKUP($F36,'Cronograma Manual'!$F$6:$BN$171,AH$152+1,0)),"",(VLOOKUP($F36,'Cronograma Manual'!$F$6:$BN$171,AH$152+1,0)))</f>
        <v>44720</v>
      </c>
      <c r="AI36" s="308">
        <f>IF(ISNA(VLOOKUP($F36,'Cronograma Manual'!$F$6:$BN$171,AI$152+1,0)),"",(VLOOKUP($F36,'Cronograma Manual'!$F$6:$BN$171,AI$152+1,0)))</f>
        <v>44727</v>
      </c>
      <c r="AJ36" s="308">
        <f>IF(ISNA(VLOOKUP($F36,'Cronograma Manual'!$F$6:$BN$171,AJ$152+1,0)),"",(VLOOKUP($F36,'Cronograma Manual'!$F$6:$BN$171,AJ$152+1,0)))</f>
        <v>44734</v>
      </c>
      <c r="AK36" s="308">
        <f>IF(ISNA(VLOOKUP($F36,'Cronograma Manual'!$F$6:$BN$171,AK$152+1,0)),"",(VLOOKUP($F36,'Cronograma Manual'!$F$6:$BN$171,AK$152+1,0)))</f>
        <v>44741</v>
      </c>
      <c r="AL36" s="110">
        <f>IF(ISNA(VLOOKUP($F36,'Cronograma Manual'!$F$6:$BN$171,AL$152+1,0)),"",(VLOOKUP($F36,'Cronograma Manual'!$F$6:$BN$171,AL$152+1,0)))</f>
        <v>44748</v>
      </c>
      <c r="AM36" s="110">
        <f>IF(ISNA(VLOOKUP($F36,'Cronograma Manual'!$F$6:$BN$171,AM$152+1,0)),"",(VLOOKUP($F36,'Cronograma Manual'!$F$6:$BN$171,AM$152+1,0)))</f>
        <v>44755</v>
      </c>
      <c r="AN36" s="110" t="str">
        <f>IF(ISNA(VLOOKUP($F36,'Cronograma Manual'!$F$6:$BN$171,AN$152+1,0)),"",(VLOOKUP($F36,'Cronograma Manual'!$F$6:$BN$171,AN$152+1,0)))</f>
        <v/>
      </c>
      <c r="AO36" s="110">
        <f>IF(ISNA(VLOOKUP($F36,'Cronograma Manual'!$F$6:$BN$171,AO$152+1,0)),"",(VLOOKUP($F36,'Cronograma Manual'!$F$6:$BN$171,AO$152+1,0)))</f>
        <v>44769</v>
      </c>
      <c r="AP36" s="308">
        <f>IF(ISNA(VLOOKUP($F36,'Cronograma Manual'!$F$6:$BN$171,AP$152+1,0)),"",(VLOOKUP($F36,'Cronograma Manual'!$F$6:$BN$171,AP$152+1,0)))</f>
        <v>44776</v>
      </c>
      <c r="AQ36" s="308">
        <f>IF(ISNA(VLOOKUP($F36,'Cronograma Manual'!$F$6:$BN$171,AQ$152+1,0)),"",(VLOOKUP($F36,'Cronograma Manual'!$F$6:$BN$171,AQ$152+1,0)))</f>
        <v>44783</v>
      </c>
      <c r="AR36" s="308">
        <f>IF(ISNA(VLOOKUP($F36,'Cronograma Manual'!$F$6:$BN$171,AR$152+1,0)),"",(VLOOKUP($F36,'Cronograma Manual'!$F$6:$BN$171,AR$152+1,0)))</f>
        <v>44790</v>
      </c>
      <c r="AS36" s="308">
        <f>IF(ISNA(VLOOKUP($F36,'Cronograma Manual'!$F$6:$BN$171,AS$152+1,0)),"",(VLOOKUP($F36,'Cronograma Manual'!$F$6:$BN$171,AS$152+1,0)))</f>
        <v>44797</v>
      </c>
      <c r="AT36" s="110">
        <f>IF(ISNA(VLOOKUP($F36,'Cronograma Manual'!$F$6:$BN$171,AT$152+1,0)),"",(VLOOKUP($F36,'Cronograma Manual'!$F$6:$BN$171,AT$152+1,0)))</f>
        <v>44804</v>
      </c>
      <c r="AU36" s="110">
        <f>IF(ISNA(VLOOKUP($F36,'Cronograma Manual'!$F$6:$BN$171,AU$152+1,0)),"",(VLOOKUP($F36,'Cronograma Manual'!$F$6:$BN$171,AU$152+1,0)))</f>
        <v>44811</v>
      </c>
      <c r="AV36" s="110">
        <f>IF(ISNA(VLOOKUP($F36,'Cronograma Manual'!$F$6:$BN$171,AV$152+1,0)),"",(VLOOKUP($F36,'Cronograma Manual'!$F$6:$BN$171,AV$152+1,0)))</f>
        <v>44818</v>
      </c>
      <c r="AW36" s="110">
        <f>IF(ISNA(VLOOKUP($F36,'Cronograma Manual'!$F$6:$BN$171,AW$152+1,0)),"",(VLOOKUP($F36,'Cronograma Manual'!$F$6:$BN$171,AW$152+1,0)))</f>
        <v>44825</v>
      </c>
      <c r="AX36" s="110">
        <f>IF(ISNA(VLOOKUP($F36,'Cronograma Manual'!$F$6:$BN$171,AX$152+1,0)),"",(VLOOKUP($F36,'Cronograma Manual'!$F$6:$BN$171,AX$152+1,0)))</f>
        <v>44832</v>
      </c>
      <c r="AY36" s="308">
        <f>IF(ISNA(VLOOKUP($F36,'Cronograma Manual'!$F$6:$BN$171,AY$152+1,0)),"",(VLOOKUP($F36,'Cronograma Manual'!$F$6:$BN$171,AY$152+1,0)))</f>
        <v>44839</v>
      </c>
      <c r="AZ36" s="308">
        <f>IF(ISNA(VLOOKUP($F36,'Cronograma Manual'!$F$6:$BN$171,AZ$152+1,0)),"",(VLOOKUP($F36,'Cronograma Manual'!$F$6:$BN$171,AZ$152+1,0)))</f>
        <v>44846</v>
      </c>
      <c r="BA36" s="308">
        <f>IF(ISNA(VLOOKUP($F36,'Cronograma Manual'!$F$6:$BN$171,BA$152+1,0)),"",(VLOOKUP($F36,'Cronograma Manual'!$F$6:$BN$171,BA$152+1,0)))</f>
        <v>44853</v>
      </c>
      <c r="BB36" s="308">
        <f>IF(ISNA(VLOOKUP($F36,'Cronograma Manual'!$F$6:$BN$171,BB$152+1,0)),"",(VLOOKUP($F36,'Cronograma Manual'!$F$6:$BN$171,BB$152+1,0)))</f>
        <v>44860</v>
      </c>
      <c r="BC36" s="110">
        <f>IF(ISNA(VLOOKUP($F36,'Cronograma Manual'!$F$6:$BN$171,BC$152+1,0)),"",(VLOOKUP($F36,'Cronograma Manual'!$F$6:$BN$171,BC$152+1,0)))</f>
        <v>44867</v>
      </c>
      <c r="BD36" s="110">
        <f>IF(ISNA(VLOOKUP($F36,'Cronograma Manual'!$F$6:$BN$171,BD$152+1,0)),"",(VLOOKUP($F36,'Cronograma Manual'!$F$6:$BN$171,BD$152+1,0)))</f>
        <v>44874</v>
      </c>
      <c r="BE36" s="110">
        <f>IF(ISNA(VLOOKUP($F36,'Cronograma Manual'!$F$6:$BN$171,BE$152+1,0)),"",(VLOOKUP($F36,'Cronograma Manual'!$F$6:$BN$171,BE$152+1,0)))</f>
        <v>44881</v>
      </c>
      <c r="BF36" s="110">
        <f>IF(ISNA(VLOOKUP($F36,'Cronograma Manual'!$F$6:$BN$171,BF$152+1,0)),"",(VLOOKUP($F36,'Cronograma Manual'!$F$6:$BN$171,BF$152+1,0)))</f>
        <v>44888</v>
      </c>
      <c r="BG36" s="308">
        <f>IF(ISNA(VLOOKUP($F36,'Cronograma Manual'!$F$6:$BN$171,BG$152+1,0)),"",(VLOOKUP($F36,'Cronograma Manual'!$F$6:$BN$171,BG$152+1,0)))</f>
        <v>44895</v>
      </c>
      <c r="BH36" s="308">
        <f>IF(ISNA(VLOOKUP($F36,'Cronograma Manual'!$F$6:$BN$171,BH$152+1,0)),"",(VLOOKUP($F36,'Cronograma Manual'!$F$6:$BN$171,BH$152+1,0)))</f>
        <v>44902</v>
      </c>
      <c r="BI36" s="308">
        <f>IF(ISNA(VLOOKUP($F36,'Cronograma Manual'!$F$6:$BN$171,BI$152+1,0)),"",(VLOOKUP($F36,'Cronograma Manual'!$F$6:$BN$171,BI$152+1,0)))</f>
        <v>44909</v>
      </c>
      <c r="BJ36" s="308">
        <f>IF(ISNA(VLOOKUP($F36,'Cronograma Manual'!$F$6:$BN$171,BJ$152+1,0)),"",(VLOOKUP($F36,'Cronograma Manual'!$F$6:$BN$171,BJ$152+1,0)))</f>
        <v>44916</v>
      </c>
      <c r="BK36" s="382">
        <f>IF(ISNA(VLOOKUP($F36,'Cronograma Manual'!$F$6:$BN$171,BK$152+1,0)),"",(VLOOKUP($F36,'Cronograma Manual'!$F$6:$BN$171,BK$152+1,0)))</f>
        <v>44923</v>
      </c>
    </row>
    <row r="37" spans="1:63" s="102" customFormat="1" ht="26.25" customHeight="1" x14ac:dyDescent="0.25">
      <c r="A37" s="352">
        <v>32</v>
      </c>
      <c r="B37" s="455"/>
      <c r="C37" s="455"/>
      <c r="D37" s="458"/>
      <c r="E37" s="337" t="s">
        <v>439</v>
      </c>
      <c r="F37" s="337" t="s">
        <v>39</v>
      </c>
      <c r="G37" s="184" t="str">
        <f>IF(ISNA(VLOOKUP(F37,Tmunic!$C$2:$D$1160,2,FALSE)),"",VLOOKUP(F37,Tmunic!$C$2:$D$1160,2,FALSE))</f>
        <v>UB CHIQUINQUIRA</v>
      </c>
      <c r="H37" s="184" t="str">
        <f>IF(ISNA(VLOOKUP($F37,'Cronograma Manual'!$F$6:$BN$171,H$152+1,0)),"",(VLOOKUP($F37,'Cronograma Manual'!$F$6:$BN$171,H$152+1,0)))</f>
        <v>Hospital San Salvador Cra. 13 N° 18-60</v>
      </c>
      <c r="I37" s="197">
        <f>IF(ISNA(VLOOKUP($F37,'Cronograma Manual'!$F$6:$BN$171,I$152+1,0)),"",(VLOOKUP($F37,'Cronograma Manual'!$F$6:$BN$171,I$152+1,0)))</f>
        <v>2</v>
      </c>
      <c r="J37" s="202">
        <f>IF(ISNA(VLOOKUP($F37,'Cronograma Manual'!$F$6:$BN$171,J$152+1,0)),"",(VLOOKUP($F37,'Cronograma Manual'!$F$6:$BN$171,J$152+1,0)))</f>
        <v>25</v>
      </c>
      <c r="K37" s="107" t="str">
        <f>IF(ISNA(VLOOKUP($F37,'Cronograma Manual'!$F$6:$BN$171,K$152+1,0)),"",(VLOOKUP($F37,'Cronograma Manual'!$F$6:$BN$171,K$152+1,0)))</f>
        <v/>
      </c>
      <c r="L37" s="107" t="str">
        <f>IF(ISNA(VLOOKUP($F37,'Cronograma Manual'!$F$6:$BN$171,L$152+1,0)),"",(VLOOKUP($F37,'Cronograma Manual'!$F$6:$BN$171,L$152+1,0)))</f>
        <v/>
      </c>
      <c r="M37" s="107" t="str">
        <f>IF(ISNA(VLOOKUP($F37,'Cronograma Manual'!$F$6:$BN$171,M$152+1,0)),"",(VLOOKUP($F37,'Cronograma Manual'!$F$6:$BN$171,M$152+1,0)))</f>
        <v/>
      </c>
      <c r="N37" s="107" t="str">
        <f>IF(ISNA(VLOOKUP($F37,'Cronograma Manual'!$F$6:$BN$171,N$152+1,0)),"",(VLOOKUP($F37,'Cronograma Manual'!$F$6:$BN$171,N$152+1,0)))</f>
        <v/>
      </c>
      <c r="O37" s="107">
        <f>IF(ISNA(VLOOKUP($F37,'Cronograma Manual'!$F$6:$BN$171,O$152+1,0)),"",(VLOOKUP($F37,'Cronograma Manual'!$F$6:$BN$171,O$152+1,0)))</f>
        <v>44586</v>
      </c>
      <c r="P37" s="108" t="str">
        <f>IF(ISNA(VLOOKUP($F37,'Cronograma Manual'!$F$6:$BN$171,P$152+1,0)),"",(VLOOKUP($F37,'Cronograma Manual'!$F$6:$BN$171,P$152+1,0)))</f>
        <v/>
      </c>
      <c r="Q37" s="108">
        <f>IF(ISNA(VLOOKUP($F37,'Cronograma Manual'!$F$6:$BN$171,Q$152+1,0)),"",(VLOOKUP($F37,'Cronograma Manual'!$F$6:$BN$171,Q$152+1,0)))</f>
        <v>44600</v>
      </c>
      <c r="R37" s="108" t="str">
        <f>IF(ISNA(VLOOKUP($F37,'Cronograma Manual'!$F$6:$BN$171,R$152+1,0)),"",(VLOOKUP($F37,'Cronograma Manual'!$F$6:$BN$171,R$152+1,0)))</f>
        <v/>
      </c>
      <c r="S37" s="108">
        <f>IF(ISNA(VLOOKUP($F37,'Cronograma Manual'!$F$6:$BN$171,S$152+1,0)),"",(VLOOKUP($F37,'Cronograma Manual'!$F$6:$BN$171,S$152+1,0)))</f>
        <v>44614</v>
      </c>
      <c r="T37" s="107" t="str">
        <f>IF(ISNA(VLOOKUP($F37,'Cronograma Manual'!$F$6:$BN$171,T$152+1,0)),"",(VLOOKUP($F37,'Cronograma Manual'!$F$6:$BN$171,T$152+1,0)))</f>
        <v/>
      </c>
      <c r="U37" s="107">
        <f>IF(ISNA(VLOOKUP($F37,'Cronograma Manual'!$F$6:$BN$171,U$152+1,0)),"",(VLOOKUP($F37,'Cronograma Manual'!$F$6:$BN$171,U$152+1,0)))</f>
        <v>44628</v>
      </c>
      <c r="V37" s="107" t="str">
        <f>IF(ISNA(VLOOKUP($F37,'Cronograma Manual'!$F$6:$BN$171,V$152+1,0)),"",(VLOOKUP($F37,'Cronograma Manual'!$F$6:$BN$171,V$152+1,0)))</f>
        <v/>
      </c>
      <c r="W37" s="107">
        <f>IF(ISNA(VLOOKUP($F37,'Cronograma Manual'!$F$6:$BN$171,W$152+1,0)),"",(VLOOKUP($F37,'Cronograma Manual'!$F$6:$BN$171,W$152+1,0)))</f>
        <v>44642</v>
      </c>
      <c r="X37" s="107" t="str">
        <f>IF(ISNA(VLOOKUP($F37,'Cronograma Manual'!$F$6:$BN$171,X$152+1,0)),"",(VLOOKUP($F37,'Cronograma Manual'!$F$6:$BN$171,X$152+1,0)))</f>
        <v/>
      </c>
      <c r="Y37" s="108">
        <f>IF(ISNA(VLOOKUP($F37,'Cronograma Manual'!$F$6:$BN$171,Y$152+1,0)),"",(VLOOKUP($F37,'Cronograma Manual'!$F$6:$BN$171,Y$152+1,0)))</f>
        <v>44656</v>
      </c>
      <c r="Z37" s="108" t="str">
        <f>IF(ISNA(VLOOKUP($F37,'Cronograma Manual'!$F$6:$BN$171,Z$152+1,0)),"",(VLOOKUP($F37,'Cronograma Manual'!$F$6:$BN$171,Z$152+1,0)))</f>
        <v/>
      </c>
      <c r="AA37" s="108">
        <f>IF(ISNA(VLOOKUP($F37,'Cronograma Manual'!$F$6:$BN$171,AA$152+1,0)),"",(VLOOKUP($F37,'Cronograma Manual'!$F$6:$BN$171,AA$152+1,0)))</f>
        <v>44670</v>
      </c>
      <c r="AB37" s="108" t="str">
        <f>IF(ISNA(VLOOKUP($F37,'Cronograma Manual'!$F$6:$BN$171,AB$152+1,0)),"",(VLOOKUP($F37,'Cronograma Manual'!$F$6:$BN$171,AB$152+1,0)))</f>
        <v/>
      </c>
      <c r="AC37" s="107">
        <f>IF(ISNA(VLOOKUP($F37,'Cronograma Manual'!$F$6:$BN$171,AC$152+1,0)),"",(VLOOKUP($F37,'Cronograma Manual'!$F$6:$BN$171,AC$152+1,0)))</f>
        <v>44684</v>
      </c>
      <c r="AD37" s="107" t="str">
        <f>IF(ISNA(VLOOKUP($F37,'Cronograma Manual'!$F$6:$BN$171,AD$152+1,0)),"",(VLOOKUP($F37,'Cronograma Manual'!$F$6:$BN$171,AD$152+1,0)))</f>
        <v/>
      </c>
      <c r="AE37" s="107">
        <f>IF(ISNA(VLOOKUP($F37,'Cronograma Manual'!$F$6:$BN$171,AE$152+1,0)),"",(VLOOKUP($F37,'Cronograma Manual'!$F$6:$BN$171,AE$152+1,0)))</f>
        <v>44698</v>
      </c>
      <c r="AF37" s="107" t="str">
        <f>IF(ISNA(VLOOKUP($F37,'Cronograma Manual'!$F$6:$BN$171,AF$152+1,0)),"",(VLOOKUP($F37,'Cronograma Manual'!$F$6:$BN$171,AF$152+1,0)))</f>
        <v/>
      </c>
      <c r="AG37" s="108">
        <f>IF(ISNA(VLOOKUP($F37,'Cronograma Manual'!$F$6:$BN$171,AG$152+1,0)),"",(VLOOKUP($F37,'Cronograma Manual'!$F$6:$BN$171,AG$152+1,0)))</f>
        <v>44712</v>
      </c>
      <c r="AH37" s="108" t="str">
        <f>IF(ISNA(VLOOKUP($F37,'Cronograma Manual'!$F$6:$BN$171,AH$152+1,0)),"",(VLOOKUP($F37,'Cronograma Manual'!$F$6:$BN$171,AH$152+1,0)))</f>
        <v/>
      </c>
      <c r="AI37" s="108">
        <f>IF(ISNA(VLOOKUP($F37,'Cronograma Manual'!$F$6:$BN$171,AI$152+1,0)),"",(VLOOKUP($F37,'Cronograma Manual'!$F$6:$BN$171,AI$152+1,0)))</f>
        <v>44726</v>
      </c>
      <c r="AJ37" s="108" t="str">
        <f>IF(ISNA(VLOOKUP($F37,'Cronograma Manual'!$F$6:$BN$171,AJ$152+1,0)),"",(VLOOKUP($F37,'Cronograma Manual'!$F$6:$BN$171,AJ$152+1,0)))</f>
        <v/>
      </c>
      <c r="AK37" s="108">
        <f>IF(ISNA(VLOOKUP($F37,'Cronograma Manual'!$F$6:$BN$171,AK$152+1,0)),"",(VLOOKUP($F37,'Cronograma Manual'!$F$6:$BN$171,AK$152+1,0)))</f>
        <v>44740</v>
      </c>
      <c r="AL37" s="107" t="str">
        <f>IF(ISNA(VLOOKUP($F37,'Cronograma Manual'!$F$6:$BN$171,AL$152+1,0)),"",(VLOOKUP($F37,'Cronograma Manual'!$F$6:$BN$171,AL$152+1,0)))</f>
        <v/>
      </c>
      <c r="AM37" s="107">
        <f>IF(ISNA(VLOOKUP($F37,'Cronograma Manual'!$F$6:$BN$171,AM$152+1,0)),"",(VLOOKUP($F37,'Cronograma Manual'!$F$6:$BN$171,AM$152+1,0)))</f>
        <v>44754</v>
      </c>
      <c r="AN37" s="107" t="str">
        <f>IF(ISNA(VLOOKUP($F37,'Cronograma Manual'!$F$6:$BN$171,AN$152+1,0)),"",(VLOOKUP($F37,'Cronograma Manual'!$F$6:$BN$171,AN$152+1,0)))</f>
        <v/>
      </c>
      <c r="AO37" s="107">
        <f>IF(ISNA(VLOOKUP($F37,'Cronograma Manual'!$F$6:$BN$171,AO$152+1,0)),"",(VLOOKUP($F37,'Cronograma Manual'!$F$6:$BN$171,AO$152+1,0)))</f>
        <v>44768</v>
      </c>
      <c r="AP37" s="108" t="str">
        <f>IF(ISNA(VLOOKUP($F37,'Cronograma Manual'!$F$6:$BN$171,AP$152+1,0)),"",(VLOOKUP($F37,'Cronograma Manual'!$F$6:$BN$171,AP$152+1,0)))</f>
        <v/>
      </c>
      <c r="AQ37" s="108">
        <f>IF(ISNA(VLOOKUP($F37,'Cronograma Manual'!$F$6:$BN$171,AQ$152+1,0)),"",(VLOOKUP($F37,'Cronograma Manual'!$F$6:$BN$171,AQ$152+1,0)))</f>
        <v>44782</v>
      </c>
      <c r="AR37" s="108" t="str">
        <f>IF(ISNA(VLOOKUP($F37,'Cronograma Manual'!$F$6:$BN$171,AR$152+1,0)),"",(VLOOKUP($F37,'Cronograma Manual'!$F$6:$BN$171,AR$152+1,0)))</f>
        <v/>
      </c>
      <c r="AS37" s="108">
        <f>IF(ISNA(VLOOKUP($F37,'Cronograma Manual'!$F$6:$BN$171,AS$152+1,0)),"",(VLOOKUP($F37,'Cronograma Manual'!$F$6:$BN$171,AS$152+1,0)))</f>
        <v>44796</v>
      </c>
      <c r="AT37" s="107" t="str">
        <f>IF(ISNA(VLOOKUP($F37,'Cronograma Manual'!$F$6:$BN$171,AT$152+1,0)),"",(VLOOKUP($F37,'Cronograma Manual'!$F$6:$BN$171,AT$152+1,0)))</f>
        <v/>
      </c>
      <c r="AU37" s="107">
        <f>IF(ISNA(VLOOKUP($F37,'Cronograma Manual'!$F$6:$BN$171,AU$152+1,0)),"",(VLOOKUP($F37,'Cronograma Manual'!$F$6:$BN$171,AU$152+1,0)))</f>
        <v>44810</v>
      </c>
      <c r="AV37" s="107" t="str">
        <f>IF(ISNA(VLOOKUP($F37,'Cronograma Manual'!$F$6:$BN$171,AV$152+1,0)),"",(VLOOKUP($F37,'Cronograma Manual'!$F$6:$BN$171,AV$152+1,0)))</f>
        <v/>
      </c>
      <c r="AW37" s="107">
        <f>IF(ISNA(VLOOKUP($F37,'Cronograma Manual'!$F$6:$BN$171,AW$152+1,0)),"",(VLOOKUP($F37,'Cronograma Manual'!$F$6:$BN$171,AW$152+1,0)))</f>
        <v>44824</v>
      </c>
      <c r="AX37" s="107" t="str">
        <f>IF(ISNA(VLOOKUP($F37,'Cronograma Manual'!$F$6:$BN$171,AX$152+1,0)),"",(VLOOKUP($F37,'Cronograma Manual'!$F$6:$BN$171,AX$152+1,0)))</f>
        <v/>
      </c>
      <c r="AY37" s="108">
        <f>IF(ISNA(VLOOKUP($F37,'Cronograma Manual'!$F$6:$BN$171,AY$152+1,0)),"",(VLOOKUP($F37,'Cronograma Manual'!$F$6:$BN$171,AY$152+1,0)))</f>
        <v>44838</v>
      </c>
      <c r="AZ37" s="108" t="str">
        <f>IF(ISNA(VLOOKUP($F37,'Cronograma Manual'!$F$6:$BN$171,AZ$152+1,0)),"",(VLOOKUP($F37,'Cronograma Manual'!$F$6:$BN$171,AZ$152+1,0)))</f>
        <v/>
      </c>
      <c r="BA37" s="108">
        <f>IF(ISNA(VLOOKUP($F37,'Cronograma Manual'!$F$6:$BN$171,BA$152+1,0)),"",(VLOOKUP($F37,'Cronograma Manual'!$F$6:$BN$171,BA$152+1,0)))</f>
        <v>44852</v>
      </c>
      <c r="BB37" s="108" t="str">
        <f>IF(ISNA(VLOOKUP($F37,'Cronograma Manual'!$F$6:$BN$171,BB$152+1,0)),"",(VLOOKUP($F37,'Cronograma Manual'!$F$6:$BN$171,BB$152+1,0)))</f>
        <v/>
      </c>
      <c r="BC37" s="107">
        <f>IF(ISNA(VLOOKUP($F37,'Cronograma Manual'!$F$6:$BN$171,BC$152+1,0)),"",(VLOOKUP($F37,'Cronograma Manual'!$F$6:$BN$171,BC$152+1,0)))</f>
        <v>44866</v>
      </c>
      <c r="BD37" s="107" t="str">
        <f>IF(ISNA(VLOOKUP($F37,'Cronograma Manual'!$F$6:$BN$171,BD$152+1,0)),"",(VLOOKUP($F37,'Cronograma Manual'!$F$6:$BN$171,BD$152+1,0)))</f>
        <v/>
      </c>
      <c r="BE37" s="107">
        <f>IF(ISNA(VLOOKUP($F37,'Cronograma Manual'!$F$6:$BN$171,BE$152+1,0)),"",(VLOOKUP($F37,'Cronograma Manual'!$F$6:$BN$171,BE$152+1,0)))</f>
        <v>44880</v>
      </c>
      <c r="BF37" s="107" t="str">
        <f>IF(ISNA(VLOOKUP($F37,'Cronograma Manual'!$F$6:$BN$171,BF$152+1,0)),"",(VLOOKUP($F37,'Cronograma Manual'!$F$6:$BN$171,BF$152+1,0)))</f>
        <v/>
      </c>
      <c r="BG37" s="108">
        <f>IF(ISNA(VLOOKUP($F37,'Cronograma Manual'!$F$6:$BN$171,BG$152+1,0)),"",(VLOOKUP($F37,'Cronograma Manual'!$F$6:$BN$171,BG$152+1,0)))</f>
        <v>44894</v>
      </c>
      <c r="BH37" s="108" t="str">
        <f>IF(ISNA(VLOOKUP($F37,'Cronograma Manual'!$F$6:$BN$171,BH$152+1,0)),"",(VLOOKUP($F37,'Cronograma Manual'!$F$6:$BN$171,BH$152+1,0)))</f>
        <v/>
      </c>
      <c r="BI37" s="108">
        <f>IF(ISNA(VLOOKUP($F37,'Cronograma Manual'!$F$6:$BN$171,BI$152+1,0)),"",(VLOOKUP($F37,'Cronograma Manual'!$F$6:$BN$171,BI$152+1,0)))</f>
        <v>44908</v>
      </c>
      <c r="BJ37" s="108" t="str">
        <f>IF(ISNA(VLOOKUP($F37,'Cronograma Manual'!$F$6:$BN$171,BJ$152+1,0)),"",(VLOOKUP($F37,'Cronograma Manual'!$F$6:$BN$171,BJ$152+1,0)))</f>
        <v/>
      </c>
      <c r="BK37" s="353">
        <f>IF(ISNA(VLOOKUP($F37,'Cronograma Manual'!$F$6:$BN$171,BK$152+1,0)),"",(VLOOKUP($F37,'Cronograma Manual'!$F$6:$BN$171,BK$152+1,0)))</f>
        <v>44922</v>
      </c>
    </row>
    <row r="38" spans="1:63" s="102" customFormat="1" ht="26.25" customHeight="1" x14ac:dyDescent="0.25">
      <c r="A38" s="352">
        <v>33</v>
      </c>
      <c r="B38" s="455"/>
      <c r="C38" s="455"/>
      <c r="D38" s="458"/>
      <c r="E38" s="337" t="s">
        <v>439</v>
      </c>
      <c r="F38" s="337" t="s">
        <v>38</v>
      </c>
      <c r="G38" s="184" t="str">
        <f>IF(ISNA(VLOOKUP(F38,Tmunic!$C$2:$D$1160,2,FALSE)),"",VLOOKUP(F38,Tmunic!$C$2:$D$1160,2,FALSE))</f>
        <v>UB SOGAMOSO</v>
      </c>
      <c r="H38" s="184" t="str">
        <f>IF(ISNA(VLOOKUP($F38,'Cronograma Manual'!$F$6:$BN$171,H$152+1,0)),"",(VLOOKUP($F38,'Cronograma Manual'!$F$6:$BN$171,H$152+1,0)))</f>
        <v>Hospital Regional Calle 8 N° 11-43</v>
      </c>
      <c r="I38" s="197">
        <f>IF(ISNA(VLOOKUP($F38,'Cronograma Manual'!$F$6:$BN$171,I$152+1,0)),"",(VLOOKUP($F38,'Cronograma Manual'!$F$6:$BN$171,I$152+1,0)))</f>
        <v>2</v>
      </c>
      <c r="J38" s="202">
        <f>IF(ISNA(VLOOKUP($F38,'Cronograma Manual'!$F$6:$BN$171,J$152+1,0)),"",(VLOOKUP($F38,'Cronograma Manual'!$F$6:$BN$171,J$152+1,0)))</f>
        <v>25</v>
      </c>
      <c r="K38" s="107" t="str">
        <f>IF(ISNA(VLOOKUP($F38,'Cronograma Manual'!$F$6:$BN$171,K$152+1,0)),"",(VLOOKUP($F38,'Cronograma Manual'!$F$6:$BN$171,K$152+1,0)))</f>
        <v/>
      </c>
      <c r="L38" s="107" t="str">
        <f>IF(ISNA(VLOOKUP($F38,'Cronograma Manual'!$F$6:$BN$171,L$152+1,0)),"",(VLOOKUP($F38,'Cronograma Manual'!$F$6:$BN$171,L$152+1,0)))</f>
        <v/>
      </c>
      <c r="M38" s="107" t="str">
        <f>IF(ISNA(VLOOKUP($F38,'Cronograma Manual'!$F$6:$BN$171,M$152+1,0)),"",(VLOOKUP($F38,'Cronograma Manual'!$F$6:$BN$171,M$152+1,0)))</f>
        <v/>
      </c>
      <c r="N38" s="107">
        <f>IF(ISNA(VLOOKUP($F38,'Cronograma Manual'!$F$6:$BN$171,N$152+1,0)),"",(VLOOKUP($F38,'Cronograma Manual'!$F$6:$BN$171,N$152+1,0)))</f>
        <v>44579</v>
      </c>
      <c r="O38" s="107" t="str">
        <f>IF(ISNA(VLOOKUP($F38,'Cronograma Manual'!$F$6:$BN$171,O$152+1,0)),"",(VLOOKUP($F38,'Cronograma Manual'!$F$6:$BN$171,O$152+1,0)))</f>
        <v/>
      </c>
      <c r="P38" s="108">
        <f>IF(ISNA(VLOOKUP($F38,'Cronograma Manual'!$F$6:$BN$171,P$152+1,0)),"",(VLOOKUP($F38,'Cronograma Manual'!$F$6:$BN$171,P$152+1,0)))</f>
        <v>44593</v>
      </c>
      <c r="Q38" s="108" t="str">
        <f>IF(ISNA(VLOOKUP($F38,'Cronograma Manual'!$F$6:$BN$171,Q$152+1,0)),"",(VLOOKUP($F38,'Cronograma Manual'!$F$6:$BN$171,Q$152+1,0)))</f>
        <v/>
      </c>
      <c r="R38" s="108">
        <f>IF(ISNA(VLOOKUP($F38,'Cronograma Manual'!$F$6:$BN$171,R$152+1,0)),"",(VLOOKUP($F38,'Cronograma Manual'!$F$6:$BN$171,R$152+1,0)))</f>
        <v>44607</v>
      </c>
      <c r="S38" s="108" t="str">
        <f>IF(ISNA(VLOOKUP($F38,'Cronograma Manual'!$F$6:$BN$171,S$152+1,0)),"",(VLOOKUP($F38,'Cronograma Manual'!$F$6:$BN$171,S$152+1,0)))</f>
        <v/>
      </c>
      <c r="T38" s="107">
        <f>IF(ISNA(VLOOKUP($F38,'Cronograma Manual'!$F$6:$BN$171,T$152+1,0)),"",(VLOOKUP($F38,'Cronograma Manual'!$F$6:$BN$171,T$152+1,0)))</f>
        <v>44621</v>
      </c>
      <c r="U38" s="107" t="str">
        <f>IF(ISNA(VLOOKUP($F38,'Cronograma Manual'!$F$6:$BN$171,U$152+1,0)),"",(VLOOKUP($F38,'Cronograma Manual'!$F$6:$BN$171,U$152+1,0)))</f>
        <v/>
      </c>
      <c r="V38" s="107">
        <f>IF(ISNA(VLOOKUP($F38,'Cronograma Manual'!$F$6:$BN$171,V$152+1,0)),"",(VLOOKUP($F38,'Cronograma Manual'!$F$6:$BN$171,V$152+1,0)))</f>
        <v>44635</v>
      </c>
      <c r="W38" s="107" t="str">
        <f>IF(ISNA(VLOOKUP($F38,'Cronograma Manual'!$F$6:$BN$171,W$152+1,0)),"",(VLOOKUP($F38,'Cronograma Manual'!$F$6:$BN$171,W$152+1,0)))</f>
        <v/>
      </c>
      <c r="X38" s="107">
        <f>IF(ISNA(VLOOKUP($F38,'Cronograma Manual'!$F$6:$BN$171,X$152+1,0)),"",(VLOOKUP($F38,'Cronograma Manual'!$F$6:$BN$171,X$152+1,0)))</f>
        <v>44649</v>
      </c>
      <c r="Y38" s="108" t="str">
        <f>IF(ISNA(VLOOKUP($F38,'Cronograma Manual'!$F$6:$BN$171,Y$152+1,0)),"",(VLOOKUP($F38,'Cronograma Manual'!$F$6:$BN$171,Y$152+1,0)))</f>
        <v/>
      </c>
      <c r="Z38" s="108">
        <f>IF(ISNA(VLOOKUP($F38,'Cronograma Manual'!$F$6:$BN$171,Z$152+1,0)),"",(VLOOKUP($F38,'Cronograma Manual'!$F$6:$BN$171,Z$152+1,0)))</f>
        <v>44663</v>
      </c>
      <c r="AA38" s="108" t="str">
        <f>IF(ISNA(VLOOKUP($F38,'Cronograma Manual'!$F$6:$BN$171,AA$152+1,0)),"",(VLOOKUP($F38,'Cronograma Manual'!$F$6:$BN$171,AA$152+1,0)))</f>
        <v/>
      </c>
      <c r="AB38" s="108">
        <f>IF(ISNA(VLOOKUP($F38,'Cronograma Manual'!$F$6:$BN$171,AB$152+1,0)),"",(VLOOKUP($F38,'Cronograma Manual'!$F$6:$BN$171,AB$152+1,0)))</f>
        <v>44677</v>
      </c>
      <c r="AC38" s="107" t="str">
        <f>IF(ISNA(VLOOKUP($F38,'Cronograma Manual'!$F$6:$BN$171,AC$152+1,0)),"",(VLOOKUP($F38,'Cronograma Manual'!$F$6:$BN$171,AC$152+1,0)))</f>
        <v/>
      </c>
      <c r="AD38" s="107">
        <f>IF(ISNA(VLOOKUP($F38,'Cronograma Manual'!$F$6:$BN$171,AD$152+1,0)),"",(VLOOKUP($F38,'Cronograma Manual'!$F$6:$BN$171,AD$152+1,0)))</f>
        <v>44691</v>
      </c>
      <c r="AE38" s="107" t="str">
        <f>IF(ISNA(VLOOKUP($F38,'Cronograma Manual'!$F$6:$BN$171,AE$152+1,0)),"",(VLOOKUP($F38,'Cronograma Manual'!$F$6:$BN$171,AE$152+1,0)))</f>
        <v/>
      </c>
      <c r="AF38" s="107">
        <f>IF(ISNA(VLOOKUP($F38,'Cronograma Manual'!$F$6:$BN$171,AF$152+1,0)),"",(VLOOKUP($F38,'Cronograma Manual'!$F$6:$BN$171,AF$152+1,0)))</f>
        <v>44705</v>
      </c>
      <c r="AG38" s="108" t="str">
        <f>IF(ISNA(VLOOKUP($F38,'Cronograma Manual'!$F$6:$BN$171,AG$152+1,0)),"",(VLOOKUP($F38,'Cronograma Manual'!$F$6:$BN$171,AG$152+1,0)))</f>
        <v/>
      </c>
      <c r="AH38" s="108">
        <f>IF(ISNA(VLOOKUP($F38,'Cronograma Manual'!$F$6:$BN$171,AH$152+1,0)),"",(VLOOKUP($F38,'Cronograma Manual'!$F$6:$BN$171,AH$152+1,0)))</f>
        <v>44719</v>
      </c>
      <c r="AI38" s="108" t="str">
        <f>IF(ISNA(VLOOKUP($F38,'Cronograma Manual'!$F$6:$BN$171,AI$152+1,0)),"",(VLOOKUP($F38,'Cronograma Manual'!$F$6:$BN$171,AI$152+1,0)))</f>
        <v/>
      </c>
      <c r="AJ38" s="108">
        <f>IF(ISNA(VLOOKUP($F38,'Cronograma Manual'!$F$6:$BN$171,AJ$152+1,0)),"",(VLOOKUP($F38,'Cronograma Manual'!$F$6:$BN$171,AJ$152+1,0)))</f>
        <v>44733</v>
      </c>
      <c r="AK38" s="108" t="str">
        <f>IF(ISNA(VLOOKUP($F38,'Cronograma Manual'!$F$6:$BN$171,AK$152+1,0)),"",(VLOOKUP($F38,'Cronograma Manual'!$F$6:$BN$171,AK$152+1,0)))</f>
        <v/>
      </c>
      <c r="AL38" s="107">
        <f>IF(ISNA(VLOOKUP($F38,'Cronograma Manual'!$F$6:$BN$171,AL$152+1,0)),"",(VLOOKUP($F38,'Cronograma Manual'!$F$6:$BN$171,AL$152+1,0)))</f>
        <v>44747</v>
      </c>
      <c r="AM38" s="107" t="str">
        <f>IF(ISNA(VLOOKUP($F38,'Cronograma Manual'!$F$6:$BN$171,AM$152+1,0)),"",(VLOOKUP($F38,'Cronograma Manual'!$F$6:$BN$171,AM$152+1,0)))</f>
        <v/>
      </c>
      <c r="AN38" s="107">
        <f>IF(ISNA(VLOOKUP($F38,'Cronograma Manual'!$F$6:$BN$171,AN$152+1,0)),"",(VLOOKUP($F38,'Cronograma Manual'!$F$6:$BN$171,AN$152+1,0)))</f>
        <v>44761</v>
      </c>
      <c r="AO38" s="107" t="str">
        <f>IF(ISNA(VLOOKUP($F38,'Cronograma Manual'!$F$6:$BN$171,AO$152+1,0)),"",(VLOOKUP($F38,'Cronograma Manual'!$F$6:$BN$171,AO$152+1,0)))</f>
        <v/>
      </c>
      <c r="AP38" s="108">
        <f>IF(ISNA(VLOOKUP($F38,'Cronograma Manual'!$F$6:$BN$171,AP$152+1,0)),"",(VLOOKUP($F38,'Cronograma Manual'!$F$6:$BN$171,AP$152+1,0)))</f>
        <v>44775</v>
      </c>
      <c r="AQ38" s="108" t="str">
        <f>IF(ISNA(VLOOKUP($F38,'Cronograma Manual'!$F$6:$BN$171,AQ$152+1,0)),"",(VLOOKUP($F38,'Cronograma Manual'!$F$6:$BN$171,AQ$152+1,0)))</f>
        <v/>
      </c>
      <c r="AR38" s="108">
        <f>IF(ISNA(VLOOKUP($F38,'Cronograma Manual'!$F$6:$BN$171,AR$152+1,0)),"",(VLOOKUP($F38,'Cronograma Manual'!$F$6:$BN$171,AR$152+1,0)))</f>
        <v>44789</v>
      </c>
      <c r="AS38" s="108" t="str">
        <f>IF(ISNA(VLOOKUP($F38,'Cronograma Manual'!$F$6:$BN$171,AS$152+1,0)),"",(VLOOKUP($F38,'Cronograma Manual'!$F$6:$BN$171,AS$152+1,0)))</f>
        <v/>
      </c>
      <c r="AT38" s="107">
        <f>IF(ISNA(VLOOKUP($F38,'Cronograma Manual'!$F$6:$BN$171,AT$152+1,0)),"",(VLOOKUP($F38,'Cronograma Manual'!$F$6:$BN$171,AT$152+1,0)))</f>
        <v>44803</v>
      </c>
      <c r="AU38" s="107" t="str">
        <f>IF(ISNA(VLOOKUP($F38,'Cronograma Manual'!$F$6:$BN$171,AU$152+1,0)),"",(VLOOKUP($F38,'Cronograma Manual'!$F$6:$BN$171,AU$152+1,0)))</f>
        <v/>
      </c>
      <c r="AV38" s="107">
        <f>IF(ISNA(VLOOKUP($F38,'Cronograma Manual'!$F$6:$BN$171,AV$152+1,0)),"",(VLOOKUP($F38,'Cronograma Manual'!$F$6:$BN$171,AV$152+1,0)))</f>
        <v>44817</v>
      </c>
      <c r="AW38" s="107" t="str">
        <f>IF(ISNA(VLOOKUP($F38,'Cronograma Manual'!$F$6:$BN$171,AW$152+1,0)),"",(VLOOKUP($F38,'Cronograma Manual'!$F$6:$BN$171,AW$152+1,0)))</f>
        <v/>
      </c>
      <c r="AX38" s="107">
        <f>IF(ISNA(VLOOKUP($F38,'Cronograma Manual'!$F$6:$BN$171,AX$152+1,0)),"",(VLOOKUP($F38,'Cronograma Manual'!$F$6:$BN$171,AX$152+1,0)))</f>
        <v>44831</v>
      </c>
      <c r="AY38" s="108" t="str">
        <f>IF(ISNA(VLOOKUP($F38,'Cronograma Manual'!$F$6:$BN$171,AY$152+1,0)),"",(VLOOKUP($F38,'Cronograma Manual'!$F$6:$BN$171,AY$152+1,0)))</f>
        <v/>
      </c>
      <c r="AZ38" s="108">
        <f>IF(ISNA(VLOOKUP($F38,'Cronograma Manual'!$F$6:$BN$171,AZ$152+1,0)),"",(VLOOKUP($F38,'Cronograma Manual'!$F$6:$BN$171,AZ$152+1,0)))</f>
        <v>44845</v>
      </c>
      <c r="BA38" s="108" t="str">
        <f>IF(ISNA(VLOOKUP($F38,'Cronograma Manual'!$F$6:$BN$171,BA$152+1,0)),"",(VLOOKUP($F38,'Cronograma Manual'!$F$6:$BN$171,BA$152+1,0)))</f>
        <v/>
      </c>
      <c r="BB38" s="108">
        <f>IF(ISNA(VLOOKUP($F38,'Cronograma Manual'!$F$6:$BN$171,BB$152+1,0)),"",(VLOOKUP($F38,'Cronograma Manual'!$F$6:$BN$171,BB$152+1,0)))</f>
        <v>44859</v>
      </c>
      <c r="BC38" s="107" t="str">
        <f>IF(ISNA(VLOOKUP($F38,'Cronograma Manual'!$F$6:$BN$171,BC$152+1,0)),"",(VLOOKUP($F38,'Cronograma Manual'!$F$6:$BN$171,BC$152+1,0)))</f>
        <v/>
      </c>
      <c r="BD38" s="107">
        <f>IF(ISNA(VLOOKUP($F38,'Cronograma Manual'!$F$6:$BN$171,BD$152+1,0)),"",(VLOOKUP($F38,'Cronograma Manual'!$F$6:$BN$171,BD$152+1,0)))</f>
        <v>44873</v>
      </c>
      <c r="BE38" s="107" t="str">
        <f>IF(ISNA(VLOOKUP($F38,'Cronograma Manual'!$F$6:$BN$171,BE$152+1,0)),"",(VLOOKUP($F38,'Cronograma Manual'!$F$6:$BN$171,BE$152+1,0)))</f>
        <v/>
      </c>
      <c r="BF38" s="107">
        <f>IF(ISNA(VLOOKUP($F38,'Cronograma Manual'!$F$6:$BN$171,BF$152+1,0)),"",(VLOOKUP($F38,'Cronograma Manual'!$F$6:$BN$171,BF$152+1,0)))</f>
        <v>44887</v>
      </c>
      <c r="BG38" s="108" t="str">
        <f>IF(ISNA(VLOOKUP($F38,'Cronograma Manual'!$F$6:$BN$171,BG$152+1,0)),"",(VLOOKUP($F38,'Cronograma Manual'!$F$6:$BN$171,BG$152+1,0)))</f>
        <v/>
      </c>
      <c r="BH38" s="108">
        <f>IF(ISNA(VLOOKUP($F38,'Cronograma Manual'!$F$6:$BN$171,BH$152+1,0)),"",(VLOOKUP($F38,'Cronograma Manual'!$F$6:$BN$171,BH$152+1,0)))</f>
        <v>44901</v>
      </c>
      <c r="BI38" s="108" t="str">
        <f>IF(ISNA(VLOOKUP($F38,'Cronograma Manual'!$F$6:$BN$171,BI$152+1,0)),"",(VLOOKUP($F38,'Cronograma Manual'!$F$6:$BN$171,BI$152+1,0)))</f>
        <v/>
      </c>
      <c r="BJ38" s="108">
        <f>IF(ISNA(VLOOKUP($F38,'Cronograma Manual'!$F$6:$BN$171,BJ$152+1,0)),"",(VLOOKUP($F38,'Cronograma Manual'!$F$6:$BN$171,BJ$152+1,0)))</f>
        <v>44915</v>
      </c>
      <c r="BK38" s="353" t="str">
        <f>IF(ISNA(VLOOKUP($F38,'Cronograma Manual'!$F$6:$BN$171,BK$152+1,0)),"",(VLOOKUP($F38,'Cronograma Manual'!$F$6:$BN$171,BK$152+1,0)))</f>
        <v/>
      </c>
    </row>
    <row r="39" spans="1:63" s="102" customFormat="1" ht="26.25" customHeight="1" x14ac:dyDescent="0.25">
      <c r="A39" s="352">
        <v>34</v>
      </c>
      <c r="B39" s="455"/>
      <c r="C39" s="455"/>
      <c r="D39" s="458"/>
      <c r="E39" s="337" t="s">
        <v>439</v>
      </c>
      <c r="F39" s="337" t="s">
        <v>37</v>
      </c>
      <c r="G39" s="184" t="str">
        <f>IF(ISNA(VLOOKUP(F39,Tmunic!$C$2:$D$1160,2,FALSE)),"",VLOOKUP(F39,Tmunic!$C$2:$D$1160,2,FALSE))</f>
        <v>UB GARAGOA - GUATEQUE</v>
      </c>
      <c r="H39" s="184" t="str">
        <f>IF(ISNA(VLOOKUP($F39,'Cronograma Manual'!$F$6:$BN$171,H$152+1,0)),"",(VLOOKUP($F39,'Cronograma Manual'!$F$6:$BN$171,H$152+1,0)))</f>
        <v>Transversal 8 N° 6-06</v>
      </c>
      <c r="I39" s="197">
        <f>IF(ISNA(VLOOKUP($F39,'Cronograma Manual'!$F$6:$BN$171,I$152+1,0)),"",(VLOOKUP($F39,'Cronograma Manual'!$F$6:$BN$171,I$152+1,0)))</f>
        <v>4</v>
      </c>
      <c r="J39" s="202">
        <f>IF(ISNA(VLOOKUP($F39,'Cronograma Manual'!$F$6:$BN$171,J$152+1,0)),"",(VLOOKUP($F39,'Cronograma Manual'!$F$6:$BN$171,J$152+1,0)))</f>
        <v>12</v>
      </c>
      <c r="K39" s="107" t="str">
        <f>IF(ISNA(VLOOKUP($F39,'Cronograma Manual'!$F$6:$BN$171,K$152+1,0)),"",(VLOOKUP($F39,'Cronograma Manual'!$F$6:$BN$171,K$152+1,0)))</f>
        <v/>
      </c>
      <c r="L39" s="107" t="str">
        <f>IF(ISNA(VLOOKUP($F39,'Cronograma Manual'!$F$6:$BN$171,L$152+1,0)),"",(VLOOKUP($F39,'Cronograma Manual'!$F$6:$BN$171,L$152+1,0)))</f>
        <v/>
      </c>
      <c r="M39" s="107" t="str">
        <f>IF(ISNA(VLOOKUP($F39,'Cronograma Manual'!$F$6:$BN$171,M$152+1,0)),"",(VLOOKUP($F39,'Cronograma Manual'!$F$6:$BN$171,M$152+1,0)))</f>
        <v/>
      </c>
      <c r="N39" s="107" t="str">
        <f>IF(ISNA(VLOOKUP($F39,'Cronograma Manual'!$F$6:$BN$171,N$152+1,0)),"",(VLOOKUP($F39,'Cronograma Manual'!$F$6:$BN$171,N$152+1,0)))</f>
        <v/>
      </c>
      <c r="O39" s="107">
        <f>IF(ISNA(VLOOKUP($F39,'Cronograma Manual'!$F$6:$BN$171,O$152+1,0)),"",(VLOOKUP($F39,'Cronograma Manual'!$F$6:$BN$171,O$152+1,0)))</f>
        <v>44585</v>
      </c>
      <c r="P39" s="108" t="str">
        <f>IF(ISNA(VLOOKUP($F39,'Cronograma Manual'!$F$6:$BN$171,P$152+1,0)),"",(VLOOKUP($F39,'Cronograma Manual'!$F$6:$BN$171,P$152+1,0)))</f>
        <v/>
      </c>
      <c r="Q39" s="108" t="str">
        <f>IF(ISNA(VLOOKUP($F39,'Cronograma Manual'!$F$6:$BN$171,Q$152+1,0)),"",(VLOOKUP($F39,'Cronograma Manual'!$F$6:$BN$171,Q$152+1,0)))</f>
        <v/>
      </c>
      <c r="R39" s="108" t="str">
        <f>IF(ISNA(VLOOKUP($F39,'Cronograma Manual'!$F$6:$BN$171,R$152+1,0)),"",(VLOOKUP($F39,'Cronograma Manual'!$F$6:$BN$171,R$152+1,0)))</f>
        <v/>
      </c>
      <c r="S39" s="108">
        <f>IF(ISNA(VLOOKUP($F39,'Cronograma Manual'!$F$6:$BN$171,S$152+1,0)),"",(VLOOKUP($F39,'Cronograma Manual'!$F$6:$BN$171,S$152+1,0)))</f>
        <v>44613</v>
      </c>
      <c r="T39" s="107" t="str">
        <f>IF(ISNA(VLOOKUP($F39,'Cronograma Manual'!$F$6:$BN$171,T$152+1,0)),"",(VLOOKUP($F39,'Cronograma Manual'!$F$6:$BN$171,T$152+1,0)))</f>
        <v/>
      </c>
      <c r="U39" s="107" t="str">
        <f>IF(ISNA(VLOOKUP($F39,'Cronograma Manual'!$F$6:$BN$171,U$152+1,0)),"",(VLOOKUP($F39,'Cronograma Manual'!$F$6:$BN$171,U$152+1,0)))</f>
        <v/>
      </c>
      <c r="V39" s="107" t="str">
        <f>IF(ISNA(VLOOKUP($F39,'Cronograma Manual'!$F$6:$BN$171,V$152+1,0)),"",(VLOOKUP($F39,'Cronograma Manual'!$F$6:$BN$171,V$152+1,0)))</f>
        <v/>
      </c>
      <c r="W39" s="107" t="str">
        <f>IF(ISNA(VLOOKUP($F39,'Cronograma Manual'!$F$6:$BN$171,W$152+1,0)),"",(VLOOKUP($F39,'Cronograma Manual'!$F$6:$BN$171,W$152+1,0)))</f>
        <v/>
      </c>
      <c r="X39" s="107">
        <f>IF(ISNA(VLOOKUP($F39,'Cronograma Manual'!$F$6:$BN$171,X$152+1,0)),"",(VLOOKUP($F39,'Cronograma Manual'!$F$6:$BN$171,X$152+1,0)))</f>
        <v>44648</v>
      </c>
      <c r="Y39" s="108" t="str">
        <f>IF(ISNA(VLOOKUP($F39,'Cronograma Manual'!$F$6:$BN$171,Y$152+1,0)),"",(VLOOKUP($F39,'Cronograma Manual'!$F$6:$BN$171,Y$152+1,0)))</f>
        <v/>
      </c>
      <c r="Z39" s="108" t="str">
        <f>IF(ISNA(VLOOKUP($F39,'Cronograma Manual'!$F$6:$BN$171,Z$152+1,0)),"",(VLOOKUP($F39,'Cronograma Manual'!$F$6:$BN$171,Z$152+1,0)))</f>
        <v/>
      </c>
      <c r="AA39" s="108" t="str">
        <f>IF(ISNA(VLOOKUP($F39,'Cronograma Manual'!$F$6:$BN$171,AA$152+1,0)),"",(VLOOKUP($F39,'Cronograma Manual'!$F$6:$BN$171,AA$152+1,0)))</f>
        <v/>
      </c>
      <c r="AB39" s="108">
        <f>IF(ISNA(VLOOKUP($F39,'Cronograma Manual'!$F$6:$BN$171,AB$152+1,0)),"",(VLOOKUP($F39,'Cronograma Manual'!$F$6:$BN$171,AB$152+1,0)))</f>
        <v>44676</v>
      </c>
      <c r="AC39" s="107" t="str">
        <f>IF(ISNA(VLOOKUP($F39,'Cronograma Manual'!$F$6:$BN$171,AC$152+1,0)),"",(VLOOKUP($F39,'Cronograma Manual'!$F$6:$BN$171,AC$152+1,0)))</f>
        <v/>
      </c>
      <c r="AD39" s="107" t="str">
        <f>IF(ISNA(VLOOKUP($F39,'Cronograma Manual'!$F$6:$BN$171,AD$152+1,0)),"",(VLOOKUP($F39,'Cronograma Manual'!$F$6:$BN$171,AD$152+1,0)))</f>
        <v/>
      </c>
      <c r="AE39" s="107" t="str">
        <f>IF(ISNA(VLOOKUP($F39,'Cronograma Manual'!$F$6:$BN$171,AE$152+1,0)),"",(VLOOKUP($F39,'Cronograma Manual'!$F$6:$BN$171,AE$152+1,0)))</f>
        <v/>
      </c>
      <c r="AF39" s="107">
        <f>IF(ISNA(VLOOKUP($F39,'Cronograma Manual'!$F$6:$BN$171,AF$152+1,0)),"",(VLOOKUP($F39,'Cronograma Manual'!$F$6:$BN$171,AF$152+1,0)))</f>
        <v>44704</v>
      </c>
      <c r="AG39" s="108" t="str">
        <f>IF(ISNA(VLOOKUP($F39,'Cronograma Manual'!$F$6:$BN$171,AG$152+1,0)),"",(VLOOKUP($F39,'Cronograma Manual'!$F$6:$BN$171,AG$152+1,0)))</f>
        <v/>
      </c>
      <c r="AH39" s="108" t="str">
        <f>IF(ISNA(VLOOKUP($F39,'Cronograma Manual'!$F$6:$BN$171,AH$152+1,0)),"",(VLOOKUP($F39,'Cronograma Manual'!$F$6:$BN$171,AH$152+1,0)))</f>
        <v/>
      </c>
      <c r="AI39" s="108" t="str">
        <f>IF(ISNA(VLOOKUP($F39,'Cronograma Manual'!$F$6:$BN$171,AI$152+1,0)),"",(VLOOKUP($F39,'Cronograma Manual'!$F$6:$BN$171,AI$152+1,0)))</f>
        <v/>
      </c>
      <c r="AJ39" s="108" t="str">
        <f>IF(ISNA(VLOOKUP($F39,'Cronograma Manual'!$F$6:$BN$171,AJ$152+1,0)),"",(VLOOKUP($F39,'Cronograma Manual'!$F$6:$BN$171,AJ$152+1,0)))</f>
        <v/>
      </c>
      <c r="AK39" s="108" t="str">
        <f>IF(ISNA(VLOOKUP($F39,'Cronograma Manual'!$F$6:$BN$171,AK$152+1,0)),"",(VLOOKUP($F39,'Cronograma Manual'!$F$6:$BN$171,AK$152+1,0)))</f>
        <v/>
      </c>
      <c r="AL39" s="107" t="str">
        <f>IF(ISNA(VLOOKUP($F39,'Cronograma Manual'!$F$6:$BN$171,AL$152+1,0)),"",(VLOOKUP($F39,'Cronograma Manual'!$F$6:$BN$171,AL$152+1,0)))</f>
        <v/>
      </c>
      <c r="AM39" s="107">
        <f>IF(ISNA(VLOOKUP($F39,'Cronograma Manual'!$F$6:$BN$171,AM$152+1,0)),"",(VLOOKUP($F39,'Cronograma Manual'!$F$6:$BN$171,AM$152+1,0)))</f>
        <v>44753</v>
      </c>
      <c r="AN39" s="107" t="str">
        <f>IF(ISNA(VLOOKUP($F39,'Cronograma Manual'!$F$6:$BN$171,AN$152+1,0)),"",(VLOOKUP($F39,'Cronograma Manual'!$F$6:$BN$171,AN$152+1,0)))</f>
        <v/>
      </c>
      <c r="AO39" s="107" t="str">
        <f>IF(ISNA(VLOOKUP($F39,'Cronograma Manual'!$F$6:$BN$171,AO$152+1,0)),"",(VLOOKUP($F39,'Cronograma Manual'!$F$6:$BN$171,AO$152+1,0)))</f>
        <v/>
      </c>
      <c r="AP39" s="108" t="str">
        <f>IF(ISNA(VLOOKUP($F39,'Cronograma Manual'!$F$6:$BN$171,AP$152+1,0)),"",(VLOOKUP($F39,'Cronograma Manual'!$F$6:$BN$171,AP$152+1,0)))</f>
        <v/>
      </c>
      <c r="AQ39" s="108">
        <f>IF(ISNA(VLOOKUP($F39,'Cronograma Manual'!$F$6:$BN$171,AQ$152+1,0)),"",(VLOOKUP($F39,'Cronograma Manual'!$F$6:$BN$171,AQ$152+1,0)))</f>
        <v>44781</v>
      </c>
      <c r="AR39" s="108" t="str">
        <f>IF(ISNA(VLOOKUP($F39,'Cronograma Manual'!$F$6:$BN$171,AR$152+1,0)),"",(VLOOKUP($F39,'Cronograma Manual'!$F$6:$BN$171,AR$152+1,0)))</f>
        <v/>
      </c>
      <c r="AS39" s="108" t="str">
        <f>IF(ISNA(VLOOKUP($F39,'Cronograma Manual'!$F$6:$BN$171,AS$152+1,0)),"",(VLOOKUP($F39,'Cronograma Manual'!$F$6:$BN$171,AS$152+1,0)))</f>
        <v/>
      </c>
      <c r="AT39" s="107" t="str">
        <f>IF(ISNA(VLOOKUP($F39,'Cronograma Manual'!$F$6:$BN$171,AT$152+1,0)),"",(VLOOKUP($F39,'Cronograma Manual'!$F$6:$BN$171,AT$152+1,0)))</f>
        <v/>
      </c>
      <c r="AU39" s="107">
        <f>IF(ISNA(VLOOKUP($F39,'Cronograma Manual'!$F$6:$BN$171,AU$152+1,0)),"",(VLOOKUP($F39,'Cronograma Manual'!$F$6:$BN$171,AU$152+1,0)))</f>
        <v>44809</v>
      </c>
      <c r="AV39" s="107" t="str">
        <f>IF(ISNA(VLOOKUP($F39,'Cronograma Manual'!$F$6:$BN$171,AV$152+1,0)),"",(VLOOKUP($F39,'Cronograma Manual'!$F$6:$BN$171,AV$152+1,0)))</f>
        <v/>
      </c>
      <c r="AW39" s="107" t="str">
        <f>IF(ISNA(VLOOKUP($F39,'Cronograma Manual'!$F$6:$BN$171,AW$152+1,0)),"",(VLOOKUP($F39,'Cronograma Manual'!$F$6:$BN$171,AW$152+1,0)))</f>
        <v/>
      </c>
      <c r="AX39" s="107" t="str">
        <f>IF(ISNA(VLOOKUP($F39,'Cronograma Manual'!$F$6:$BN$171,AX$152+1,0)),"",(VLOOKUP($F39,'Cronograma Manual'!$F$6:$BN$171,AX$152+1,0)))</f>
        <v/>
      </c>
      <c r="AY39" s="108">
        <f>IF(ISNA(VLOOKUP($F39,'Cronograma Manual'!$F$6:$BN$171,AY$152+1,0)),"",(VLOOKUP($F39,'Cronograma Manual'!$F$6:$BN$171,AY$152+1,0)))</f>
        <v>44837</v>
      </c>
      <c r="AZ39" s="108" t="str">
        <f>IF(ISNA(VLOOKUP($F39,'Cronograma Manual'!$F$6:$BN$171,AZ$152+1,0)),"",(VLOOKUP($F39,'Cronograma Manual'!$F$6:$BN$171,AZ$152+1,0)))</f>
        <v/>
      </c>
      <c r="BA39" s="108" t="str">
        <f>IF(ISNA(VLOOKUP($F39,'Cronograma Manual'!$F$6:$BN$171,BA$152+1,0)),"",(VLOOKUP($F39,'Cronograma Manual'!$F$6:$BN$171,BA$152+1,0)))</f>
        <v/>
      </c>
      <c r="BB39" s="108" t="str">
        <f>IF(ISNA(VLOOKUP($F39,'Cronograma Manual'!$F$6:$BN$171,BB$152+1,0)),"",(VLOOKUP($F39,'Cronograma Manual'!$F$6:$BN$171,BB$152+1,0)))</f>
        <v/>
      </c>
      <c r="BC39" s="107">
        <f>IF(ISNA(VLOOKUP($F39,'Cronograma Manual'!$F$6:$BN$171,BC$152+1,0)),"",(VLOOKUP($F39,'Cronograma Manual'!$F$6:$BN$171,BC$152+1,0)))</f>
        <v>44865</v>
      </c>
      <c r="BD39" s="107" t="str">
        <f>IF(ISNA(VLOOKUP($F39,'Cronograma Manual'!$F$6:$BN$171,BD$152+1,0)),"",(VLOOKUP($F39,'Cronograma Manual'!$F$6:$BN$171,BD$152+1,0)))</f>
        <v/>
      </c>
      <c r="BE39" s="107" t="str">
        <f>IF(ISNA(VLOOKUP($F39,'Cronograma Manual'!$F$6:$BN$171,BE$152+1,0)),"",(VLOOKUP($F39,'Cronograma Manual'!$F$6:$BN$171,BE$152+1,0)))</f>
        <v/>
      </c>
      <c r="BF39" s="107" t="str">
        <f>IF(ISNA(VLOOKUP($F39,'Cronograma Manual'!$F$6:$BN$171,BF$152+1,0)),"",(VLOOKUP($F39,'Cronograma Manual'!$F$6:$BN$171,BF$152+1,0)))</f>
        <v/>
      </c>
      <c r="BG39" s="108">
        <f>IF(ISNA(VLOOKUP($F39,'Cronograma Manual'!$F$6:$BN$171,BG$152+1,0)),"",(VLOOKUP($F39,'Cronograma Manual'!$F$6:$BN$171,BG$152+1,0)))</f>
        <v>44893</v>
      </c>
      <c r="BH39" s="108" t="str">
        <f>IF(ISNA(VLOOKUP($F39,'Cronograma Manual'!$F$6:$BN$171,BH$152+1,0)),"",(VLOOKUP($F39,'Cronograma Manual'!$F$6:$BN$171,BH$152+1,0)))</f>
        <v/>
      </c>
      <c r="BI39" s="108" t="str">
        <f>IF(ISNA(VLOOKUP($F39,'Cronograma Manual'!$F$6:$BN$171,BI$152+1,0)),"",(VLOOKUP($F39,'Cronograma Manual'!$F$6:$BN$171,BI$152+1,0)))</f>
        <v/>
      </c>
      <c r="BJ39" s="108" t="str">
        <f>IF(ISNA(VLOOKUP($F39,'Cronograma Manual'!$F$6:$BN$171,BJ$152+1,0)),"",(VLOOKUP($F39,'Cronograma Manual'!$F$6:$BN$171,BJ$152+1,0)))</f>
        <v/>
      </c>
      <c r="BK39" s="353">
        <f>IF(ISNA(VLOOKUP($F39,'Cronograma Manual'!$F$6:$BN$171,BK$152+1,0)),"",(VLOOKUP($F39,'Cronograma Manual'!$F$6:$BN$171,BK$152+1,0)))</f>
        <v>44921</v>
      </c>
    </row>
    <row r="40" spans="1:63" s="102" customFormat="1" ht="26.25" customHeight="1" x14ac:dyDescent="0.25">
      <c r="A40" s="352">
        <v>35</v>
      </c>
      <c r="B40" s="455"/>
      <c r="C40" s="455"/>
      <c r="D40" s="458"/>
      <c r="E40" s="337" t="s">
        <v>439</v>
      </c>
      <c r="F40" s="337" t="s">
        <v>41</v>
      </c>
      <c r="G40" s="184" t="str">
        <f>IF(ISNA(VLOOKUP(F40,Tmunic!$C$2:$D$1160,2,FALSE)),"",VLOOKUP(F40,Tmunic!$C$2:$D$1160,2,FALSE))</f>
        <v>UB DUITAMA</v>
      </c>
      <c r="H40" s="184" t="str">
        <f>IF(ISNA(VLOOKUP($F40,'Cronograma Manual'!$F$6:$BN$171,H$152+1,0)),"",(VLOOKUP($F40,'Cronograma Manual'!$F$6:$BN$171,H$152+1,0)))</f>
        <v>Hospital Regional Av. Las Américas Cra.35 P.1</v>
      </c>
      <c r="I40" s="197">
        <f>IF(ISNA(VLOOKUP($F40,'Cronograma Manual'!$F$6:$BN$171,I$152+1,0)),"",(VLOOKUP($F40,'Cronograma Manual'!$F$6:$BN$171,I$152+1,0)))</f>
        <v>2</v>
      </c>
      <c r="J40" s="202">
        <f>IF(ISNA(VLOOKUP($F40,'Cronograma Manual'!$F$6:$BN$171,J$152+1,0)),"",(VLOOKUP($F40,'Cronograma Manual'!$F$6:$BN$171,J$152+1,0)))</f>
        <v>25</v>
      </c>
      <c r="K40" s="107" t="str">
        <f>IF(ISNA(VLOOKUP($F40,'Cronograma Manual'!$F$6:$BN$171,K$152+1,0)),"",(VLOOKUP($F40,'Cronograma Manual'!$F$6:$BN$171,K$152+1,0)))</f>
        <v/>
      </c>
      <c r="L40" s="107" t="str">
        <f>IF(ISNA(VLOOKUP($F40,'Cronograma Manual'!$F$6:$BN$171,L$152+1,0)),"",(VLOOKUP($F40,'Cronograma Manual'!$F$6:$BN$171,L$152+1,0)))</f>
        <v/>
      </c>
      <c r="M40" s="107" t="str">
        <f>IF(ISNA(VLOOKUP($F40,'Cronograma Manual'!$F$6:$BN$171,M$152+1,0)),"",(VLOOKUP($F40,'Cronograma Manual'!$F$6:$BN$171,M$152+1,0)))</f>
        <v/>
      </c>
      <c r="N40" s="107">
        <f>IF(ISNA(VLOOKUP($F40,'Cronograma Manual'!$F$6:$BN$171,N$152+1,0)),"",(VLOOKUP($F40,'Cronograma Manual'!$F$6:$BN$171,N$152+1,0)))</f>
        <v>44581</v>
      </c>
      <c r="O40" s="107" t="str">
        <f>IF(ISNA(VLOOKUP($F40,'Cronograma Manual'!$F$6:$BN$171,O$152+1,0)),"",(VLOOKUP($F40,'Cronograma Manual'!$F$6:$BN$171,O$152+1,0)))</f>
        <v/>
      </c>
      <c r="P40" s="108">
        <f>IF(ISNA(VLOOKUP($F40,'Cronograma Manual'!$F$6:$BN$171,P$152+1,0)),"",(VLOOKUP($F40,'Cronograma Manual'!$F$6:$BN$171,P$152+1,0)))</f>
        <v>44595</v>
      </c>
      <c r="Q40" s="108" t="str">
        <f>IF(ISNA(VLOOKUP($F40,'Cronograma Manual'!$F$6:$BN$171,Q$152+1,0)),"",(VLOOKUP($F40,'Cronograma Manual'!$F$6:$BN$171,Q$152+1,0)))</f>
        <v/>
      </c>
      <c r="R40" s="108">
        <f>IF(ISNA(VLOOKUP($F40,'Cronograma Manual'!$F$6:$BN$171,R$152+1,0)),"",(VLOOKUP($F40,'Cronograma Manual'!$F$6:$BN$171,R$152+1,0)))</f>
        <v>44609</v>
      </c>
      <c r="S40" s="108" t="str">
        <f>IF(ISNA(VLOOKUP($F40,'Cronograma Manual'!$F$6:$BN$171,S$152+1,0)),"",(VLOOKUP($F40,'Cronograma Manual'!$F$6:$BN$171,S$152+1,0)))</f>
        <v/>
      </c>
      <c r="T40" s="107">
        <f>IF(ISNA(VLOOKUP($F40,'Cronograma Manual'!$F$6:$BN$171,T$152+1,0)),"",(VLOOKUP($F40,'Cronograma Manual'!$F$6:$BN$171,T$152+1,0)))</f>
        <v>44623</v>
      </c>
      <c r="U40" s="107" t="str">
        <f>IF(ISNA(VLOOKUP($F40,'Cronograma Manual'!$F$6:$BN$171,U$152+1,0)),"",(VLOOKUP($F40,'Cronograma Manual'!$F$6:$BN$171,U$152+1,0)))</f>
        <v/>
      </c>
      <c r="V40" s="107">
        <f>IF(ISNA(VLOOKUP($F40,'Cronograma Manual'!$F$6:$BN$171,V$152+1,0)),"",(VLOOKUP($F40,'Cronograma Manual'!$F$6:$BN$171,V$152+1,0)))</f>
        <v>44637</v>
      </c>
      <c r="W40" s="107" t="str">
        <f>IF(ISNA(VLOOKUP($F40,'Cronograma Manual'!$F$6:$BN$171,W$152+1,0)),"",(VLOOKUP($F40,'Cronograma Manual'!$F$6:$BN$171,W$152+1,0)))</f>
        <v/>
      </c>
      <c r="X40" s="107">
        <f>IF(ISNA(VLOOKUP($F40,'Cronograma Manual'!$F$6:$BN$171,X$152+1,0)),"",(VLOOKUP($F40,'Cronograma Manual'!$F$6:$BN$171,X$152+1,0)))</f>
        <v>44651</v>
      </c>
      <c r="Y40" s="108" t="str">
        <f>IF(ISNA(VLOOKUP($F40,'Cronograma Manual'!$F$6:$BN$171,Y$152+1,0)),"",(VLOOKUP($F40,'Cronograma Manual'!$F$6:$BN$171,Y$152+1,0)))</f>
        <v/>
      </c>
      <c r="Z40" s="108" t="str">
        <f>IF(ISNA(VLOOKUP($F40,'Cronograma Manual'!$F$6:$BN$171,Z$152+1,0)),"",(VLOOKUP($F40,'Cronograma Manual'!$F$6:$BN$171,Z$152+1,0)))</f>
        <v/>
      </c>
      <c r="AA40" s="108">
        <f>IF(ISNA(VLOOKUP($F40,'Cronograma Manual'!$F$6:$BN$171,AA$152+1,0)),"",(VLOOKUP($F40,'Cronograma Manual'!$F$6:$BN$171,AA$152+1,0)))</f>
        <v>44672</v>
      </c>
      <c r="AB40" s="108" t="str">
        <f>IF(ISNA(VLOOKUP($F40,'Cronograma Manual'!$F$6:$BN$171,AB$152+1,0)),"",(VLOOKUP($F40,'Cronograma Manual'!$F$6:$BN$171,AB$152+1,0)))</f>
        <v/>
      </c>
      <c r="AC40" s="107">
        <f>IF(ISNA(VLOOKUP($F40,'Cronograma Manual'!$F$6:$BN$171,AC$152+1,0)),"",(VLOOKUP($F40,'Cronograma Manual'!$F$6:$BN$171,AC$152+1,0)))</f>
        <v>44686</v>
      </c>
      <c r="AD40" s="107" t="str">
        <f>IF(ISNA(VLOOKUP($F40,'Cronograma Manual'!$F$6:$BN$171,AD$152+1,0)),"",(VLOOKUP($F40,'Cronograma Manual'!$F$6:$BN$171,AD$152+1,0)))</f>
        <v/>
      </c>
      <c r="AE40" s="107">
        <f>IF(ISNA(VLOOKUP($F40,'Cronograma Manual'!$F$6:$BN$171,AE$152+1,0)),"",(VLOOKUP($F40,'Cronograma Manual'!$F$6:$BN$171,AE$152+1,0)))</f>
        <v>44700</v>
      </c>
      <c r="AF40" s="107" t="str">
        <f>IF(ISNA(VLOOKUP($F40,'Cronograma Manual'!$F$6:$BN$171,AF$152+1,0)),"",(VLOOKUP($F40,'Cronograma Manual'!$F$6:$BN$171,AF$152+1,0)))</f>
        <v/>
      </c>
      <c r="AG40" s="108">
        <f>IF(ISNA(VLOOKUP($F40,'Cronograma Manual'!$F$6:$BN$171,AG$152+1,0)),"",(VLOOKUP($F40,'Cronograma Manual'!$F$6:$BN$171,AG$152+1,0)))</f>
        <v>44714</v>
      </c>
      <c r="AH40" s="108" t="str">
        <f>IF(ISNA(VLOOKUP($F40,'Cronograma Manual'!$F$6:$BN$171,AH$152+1,0)),"",(VLOOKUP($F40,'Cronograma Manual'!$F$6:$BN$171,AH$152+1,0)))</f>
        <v/>
      </c>
      <c r="AI40" s="108">
        <f>IF(ISNA(VLOOKUP($F40,'Cronograma Manual'!$F$6:$BN$171,AI$152+1,0)),"",(VLOOKUP($F40,'Cronograma Manual'!$F$6:$BN$171,AI$152+1,0)))</f>
        <v>44728</v>
      </c>
      <c r="AJ40" s="108" t="str">
        <f>IF(ISNA(VLOOKUP($F40,'Cronograma Manual'!$F$6:$BN$171,AJ$152+1,0)),"",(VLOOKUP($F40,'Cronograma Manual'!$F$6:$BN$171,AJ$152+1,0)))</f>
        <v/>
      </c>
      <c r="AK40" s="108">
        <f>IF(ISNA(VLOOKUP($F40,'Cronograma Manual'!$F$6:$BN$171,AK$152+1,0)),"",(VLOOKUP($F40,'Cronograma Manual'!$F$6:$BN$171,AK$152+1,0)))</f>
        <v>44742</v>
      </c>
      <c r="AL40" s="107" t="str">
        <f>IF(ISNA(VLOOKUP($F40,'Cronograma Manual'!$F$6:$BN$171,AL$152+1,0)),"",(VLOOKUP($F40,'Cronograma Manual'!$F$6:$BN$171,AL$152+1,0)))</f>
        <v/>
      </c>
      <c r="AM40" s="107">
        <f>IF(ISNA(VLOOKUP($F40,'Cronograma Manual'!$F$6:$BN$171,AM$152+1,0)),"",(VLOOKUP($F40,'Cronograma Manual'!$F$6:$BN$171,AM$152+1,0)))</f>
        <v>44756</v>
      </c>
      <c r="AN40" s="107" t="str">
        <f>IF(ISNA(VLOOKUP($F40,'Cronograma Manual'!$F$6:$BN$171,AN$152+1,0)),"",(VLOOKUP($F40,'Cronograma Manual'!$F$6:$BN$171,AN$152+1,0)))</f>
        <v/>
      </c>
      <c r="AO40" s="107">
        <f>IF(ISNA(VLOOKUP($F40,'Cronograma Manual'!$F$6:$BN$171,AO$152+1,0)),"",(VLOOKUP($F40,'Cronograma Manual'!$F$6:$BN$171,AO$152+1,0)))</f>
        <v>44770</v>
      </c>
      <c r="AP40" s="108" t="str">
        <f>IF(ISNA(VLOOKUP($F40,'Cronograma Manual'!$F$6:$BN$171,AP$152+1,0)),"",(VLOOKUP($F40,'Cronograma Manual'!$F$6:$BN$171,AP$152+1,0)))</f>
        <v/>
      </c>
      <c r="AQ40" s="108">
        <f>IF(ISNA(VLOOKUP($F40,'Cronograma Manual'!$F$6:$BN$171,AQ$152+1,0)),"",(VLOOKUP($F40,'Cronograma Manual'!$F$6:$BN$171,AQ$152+1,0)))</f>
        <v>44784</v>
      </c>
      <c r="AR40" s="108" t="str">
        <f>IF(ISNA(VLOOKUP($F40,'Cronograma Manual'!$F$6:$BN$171,AR$152+1,0)),"",(VLOOKUP($F40,'Cronograma Manual'!$F$6:$BN$171,AR$152+1,0)))</f>
        <v/>
      </c>
      <c r="AS40" s="108">
        <f>IF(ISNA(VLOOKUP($F40,'Cronograma Manual'!$F$6:$BN$171,AS$152+1,0)),"",(VLOOKUP($F40,'Cronograma Manual'!$F$6:$BN$171,AS$152+1,0)))</f>
        <v>44798</v>
      </c>
      <c r="AT40" s="107" t="str">
        <f>IF(ISNA(VLOOKUP($F40,'Cronograma Manual'!$F$6:$BN$171,AT$152+1,0)),"",(VLOOKUP($F40,'Cronograma Manual'!$F$6:$BN$171,AT$152+1,0)))</f>
        <v/>
      </c>
      <c r="AU40" s="107">
        <f>IF(ISNA(VLOOKUP($F40,'Cronograma Manual'!$F$6:$BN$171,AU$152+1,0)),"",(VLOOKUP($F40,'Cronograma Manual'!$F$6:$BN$171,AU$152+1,0)))</f>
        <v>44812</v>
      </c>
      <c r="AV40" s="107" t="str">
        <f>IF(ISNA(VLOOKUP($F40,'Cronograma Manual'!$F$6:$BN$171,AV$152+1,0)),"",(VLOOKUP($F40,'Cronograma Manual'!$F$6:$BN$171,AV$152+1,0)))</f>
        <v/>
      </c>
      <c r="AW40" s="107">
        <f>IF(ISNA(VLOOKUP($F40,'Cronograma Manual'!$F$6:$BN$171,AW$152+1,0)),"",(VLOOKUP($F40,'Cronograma Manual'!$F$6:$BN$171,AW$152+1,0)))</f>
        <v>44826</v>
      </c>
      <c r="AX40" s="107" t="str">
        <f>IF(ISNA(VLOOKUP($F40,'Cronograma Manual'!$F$6:$BN$171,AX$152+1,0)),"",(VLOOKUP($F40,'Cronograma Manual'!$F$6:$BN$171,AX$152+1,0)))</f>
        <v/>
      </c>
      <c r="AY40" s="108">
        <f>IF(ISNA(VLOOKUP($F40,'Cronograma Manual'!$F$6:$BN$171,AY$152+1,0)),"",(VLOOKUP($F40,'Cronograma Manual'!$F$6:$BN$171,AY$152+1,0)))</f>
        <v>44840</v>
      </c>
      <c r="AZ40" s="108" t="str">
        <f>IF(ISNA(VLOOKUP($F40,'Cronograma Manual'!$F$6:$BN$171,AZ$152+1,0)),"",(VLOOKUP($F40,'Cronograma Manual'!$F$6:$BN$171,AZ$152+1,0)))</f>
        <v/>
      </c>
      <c r="BA40" s="108">
        <f>IF(ISNA(VLOOKUP($F40,'Cronograma Manual'!$F$6:$BN$171,BA$152+1,0)),"",(VLOOKUP($F40,'Cronograma Manual'!$F$6:$BN$171,BA$152+1,0)))</f>
        <v>44854</v>
      </c>
      <c r="BB40" s="108" t="str">
        <f>IF(ISNA(VLOOKUP($F40,'Cronograma Manual'!$F$6:$BN$171,BB$152+1,0)),"",(VLOOKUP($F40,'Cronograma Manual'!$F$6:$BN$171,BB$152+1,0)))</f>
        <v/>
      </c>
      <c r="BC40" s="107">
        <f>IF(ISNA(VLOOKUP($F40,'Cronograma Manual'!$F$6:$BN$171,BC$152+1,0)),"",(VLOOKUP($F40,'Cronograma Manual'!$F$6:$BN$171,BC$152+1,0)))</f>
        <v>44868</v>
      </c>
      <c r="BD40" s="107" t="str">
        <f>IF(ISNA(VLOOKUP($F40,'Cronograma Manual'!$F$6:$BN$171,BD$152+1,0)),"",(VLOOKUP($F40,'Cronograma Manual'!$F$6:$BN$171,BD$152+1,0)))</f>
        <v/>
      </c>
      <c r="BE40" s="107">
        <f>IF(ISNA(VLOOKUP($F40,'Cronograma Manual'!$F$6:$BN$171,BE$152+1,0)),"",(VLOOKUP($F40,'Cronograma Manual'!$F$6:$BN$171,BE$152+1,0)))</f>
        <v>44882</v>
      </c>
      <c r="BF40" s="107" t="str">
        <f>IF(ISNA(VLOOKUP($F40,'Cronograma Manual'!$F$6:$BN$171,BF$152+1,0)),"",(VLOOKUP($F40,'Cronograma Manual'!$F$6:$BN$171,BF$152+1,0)))</f>
        <v/>
      </c>
      <c r="BG40" s="108">
        <f>IF(ISNA(VLOOKUP($F40,'Cronograma Manual'!$F$6:$BN$171,BG$152+1,0)),"",(VLOOKUP($F40,'Cronograma Manual'!$F$6:$BN$171,BG$152+1,0)))</f>
        <v>44896</v>
      </c>
      <c r="BH40" s="108" t="str">
        <f>IF(ISNA(VLOOKUP($F40,'Cronograma Manual'!$F$6:$BN$171,BH$152+1,0)),"",(VLOOKUP($F40,'Cronograma Manual'!$F$6:$BN$171,BH$152+1,0)))</f>
        <v/>
      </c>
      <c r="BI40" s="108">
        <f>IF(ISNA(VLOOKUP($F40,'Cronograma Manual'!$F$6:$BN$171,BI$152+1,0)),"",(VLOOKUP($F40,'Cronograma Manual'!$F$6:$BN$171,BI$152+1,0)))</f>
        <v>44910</v>
      </c>
      <c r="BJ40" s="108" t="str">
        <f>IF(ISNA(VLOOKUP($F40,'Cronograma Manual'!$F$6:$BN$171,BJ$152+1,0)),"",(VLOOKUP($F40,'Cronograma Manual'!$F$6:$BN$171,BJ$152+1,0)))</f>
        <v/>
      </c>
      <c r="BK40" s="353">
        <f>IF(ISNA(VLOOKUP($F40,'Cronograma Manual'!$F$6:$BN$171,BK$152+1,0)),"",(VLOOKUP($F40,'Cronograma Manual'!$F$6:$BN$171,BK$152+1,0)))</f>
        <v>44924</v>
      </c>
    </row>
    <row r="41" spans="1:63" s="102" customFormat="1" ht="26.25" customHeight="1" thickBot="1" x14ac:dyDescent="0.3">
      <c r="A41" s="352">
        <v>36</v>
      </c>
      <c r="B41" s="455"/>
      <c r="C41" s="455"/>
      <c r="D41" s="458"/>
      <c r="E41" s="337" t="s">
        <v>945</v>
      </c>
      <c r="F41" s="337" t="s">
        <v>43</v>
      </c>
      <c r="G41" s="184" t="str">
        <f>IF(ISNA(VLOOKUP(F41,Tmunic!$C$2:$D$1160,2,FALSE)),"",VLOOKUP(F41,Tmunic!$C$2:$D$1160,2,FALSE))</f>
        <v>UB VELEZ</v>
      </c>
      <c r="H41" s="184" t="str">
        <f>IF(ISNA(VLOOKUP($F41,'Cronograma Manual'!$F$6:$BN$171,H$152+1,0)),"",(VLOOKUP($F41,'Cronograma Manual'!$F$6:$BN$171,H$152+1,0)))</f>
        <v>Calle 8 N° 2-30</v>
      </c>
      <c r="I41" s="197">
        <f>IF(ISNA(VLOOKUP($F41,'Cronograma Manual'!$F$6:$BN$171,I$152+1,0)),"",(VLOOKUP($F41,'Cronograma Manual'!$F$6:$BN$171,I$152+1,0)))</f>
        <v>4</v>
      </c>
      <c r="J41" s="202">
        <f>IF(ISNA(VLOOKUP($F41,'Cronograma Manual'!$F$6:$BN$171,J$152+1,0)),"",(VLOOKUP($F41,'Cronograma Manual'!$F$6:$BN$171,J$152+1,0)))</f>
        <v>12</v>
      </c>
      <c r="K41" s="107" t="str">
        <f>IF(ISNA(VLOOKUP($F41,'Cronograma Manual'!$F$6:$BN$171,K$152+1,0)),"",(VLOOKUP($F41,'Cronograma Manual'!$F$6:$BN$171,K$152+1,0)))</f>
        <v/>
      </c>
      <c r="L41" s="107" t="str">
        <f>IF(ISNA(VLOOKUP($F41,'Cronograma Manual'!$F$6:$BN$171,L$152+1,0)),"",(VLOOKUP($F41,'Cronograma Manual'!$F$6:$BN$171,L$152+1,0)))</f>
        <v/>
      </c>
      <c r="M41" s="107" t="str">
        <f>IF(ISNA(VLOOKUP($F41,'Cronograma Manual'!$F$6:$BN$171,M$152+1,0)),"",(VLOOKUP($F41,'Cronograma Manual'!$F$6:$BN$171,M$152+1,0)))</f>
        <v/>
      </c>
      <c r="N41" s="107" t="str">
        <f>IF(ISNA(VLOOKUP($F41,'Cronograma Manual'!$F$6:$BN$171,N$152+1,0)),"",(VLOOKUP($F41,'Cronograma Manual'!$F$6:$BN$171,N$152+1,0)))</f>
        <v/>
      </c>
      <c r="O41" s="107" t="str">
        <f>IF(ISNA(VLOOKUP($F41,'Cronograma Manual'!$F$6:$BN$171,O$152+1,0)),"",(VLOOKUP($F41,'Cronograma Manual'!$F$6:$BN$171,O$152+1,0)))</f>
        <v/>
      </c>
      <c r="P41" s="108" t="str">
        <f>IF(ISNA(VLOOKUP($F41,'Cronograma Manual'!$F$6:$BN$171,P$152+1,0)),"",(VLOOKUP($F41,'Cronograma Manual'!$F$6:$BN$171,P$152+1,0)))</f>
        <v/>
      </c>
      <c r="Q41" s="108">
        <f>IF(ISNA(VLOOKUP($F41,'Cronograma Manual'!$F$6:$BN$171,Q$152+1,0)),"",(VLOOKUP($F41,'Cronograma Manual'!$F$6:$BN$171,Q$152+1,0)))</f>
        <v>44602</v>
      </c>
      <c r="R41" s="108" t="str">
        <f>IF(ISNA(VLOOKUP($F41,'Cronograma Manual'!$F$6:$BN$171,R$152+1,0)),"",(VLOOKUP($F41,'Cronograma Manual'!$F$6:$BN$171,R$152+1,0)))</f>
        <v/>
      </c>
      <c r="S41" s="108" t="str">
        <f>IF(ISNA(VLOOKUP($F41,'Cronograma Manual'!$F$6:$BN$171,S$152+1,0)),"",(VLOOKUP($F41,'Cronograma Manual'!$F$6:$BN$171,S$152+1,0)))</f>
        <v/>
      </c>
      <c r="T41" s="107" t="str">
        <f>IF(ISNA(VLOOKUP($F41,'Cronograma Manual'!$F$6:$BN$171,T$152+1,0)),"",(VLOOKUP($F41,'Cronograma Manual'!$F$6:$BN$171,T$152+1,0)))</f>
        <v/>
      </c>
      <c r="U41" s="107">
        <f>IF(ISNA(VLOOKUP($F41,'Cronograma Manual'!$F$6:$BN$171,U$152+1,0)),"",(VLOOKUP($F41,'Cronograma Manual'!$F$6:$BN$171,U$152+1,0)))</f>
        <v>44630</v>
      </c>
      <c r="V41" s="107" t="str">
        <f>IF(ISNA(VLOOKUP($F41,'Cronograma Manual'!$F$6:$BN$171,V$152+1,0)),"",(VLOOKUP($F41,'Cronograma Manual'!$F$6:$BN$171,V$152+1,0)))</f>
        <v/>
      </c>
      <c r="W41" s="107" t="str">
        <f>IF(ISNA(VLOOKUP($F41,'Cronograma Manual'!$F$6:$BN$171,W$152+1,0)),"",(VLOOKUP($F41,'Cronograma Manual'!$F$6:$BN$171,W$152+1,0)))</f>
        <v/>
      </c>
      <c r="X41" s="107" t="str">
        <f>IF(ISNA(VLOOKUP($F41,'Cronograma Manual'!$F$6:$BN$171,X$152+1,0)),"",(VLOOKUP($F41,'Cronograma Manual'!$F$6:$BN$171,X$152+1,0)))</f>
        <v/>
      </c>
      <c r="Y41" s="108">
        <f>IF(ISNA(VLOOKUP($F41,'Cronograma Manual'!$F$6:$BN$171,Y$152+1,0)),"",(VLOOKUP($F41,'Cronograma Manual'!$F$6:$BN$171,Y$152+1,0)))</f>
        <v>44658</v>
      </c>
      <c r="Z41" s="108" t="str">
        <f>IF(ISNA(VLOOKUP($F41,'Cronograma Manual'!$F$6:$BN$171,Z$152+1,0)),"",(VLOOKUP($F41,'Cronograma Manual'!$F$6:$BN$171,Z$152+1,0)))</f>
        <v/>
      </c>
      <c r="AA41" s="108" t="str">
        <f>IF(ISNA(VLOOKUP($F41,'Cronograma Manual'!$F$6:$BN$171,AA$152+1,0)),"",(VLOOKUP($F41,'Cronograma Manual'!$F$6:$BN$171,AA$152+1,0)))</f>
        <v/>
      </c>
      <c r="AB41" s="108" t="str">
        <f>IF(ISNA(VLOOKUP($F41,'Cronograma Manual'!$F$6:$BN$171,AB$152+1,0)),"",(VLOOKUP($F41,'Cronograma Manual'!$F$6:$BN$171,AB$152+1,0)))</f>
        <v/>
      </c>
      <c r="AC41" s="107" t="str">
        <f>IF(ISNA(VLOOKUP($F41,'Cronograma Manual'!$F$6:$BN$171,AC$152+1,0)),"",(VLOOKUP($F41,'Cronograma Manual'!$F$6:$BN$171,AC$152+1,0)))</f>
        <v/>
      </c>
      <c r="AD41" s="107">
        <f>IF(ISNA(VLOOKUP($F41,'Cronograma Manual'!$F$6:$BN$171,AD$152+1,0)),"",(VLOOKUP($F41,'Cronograma Manual'!$F$6:$BN$171,AD$152+1,0)))</f>
        <v>44693</v>
      </c>
      <c r="AE41" s="107" t="str">
        <f>IF(ISNA(VLOOKUP($F41,'Cronograma Manual'!$F$6:$BN$171,AE$152+1,0)),"",(VLOOKUP($F41,'Cronograma Manual'!$F$6:$BN$171,AE$152+1,0)))</f>
        <v/>
      </c>
      <c r="AF41" s="107" t="str">
        <f>IF(ISNA(VLOOKUP($F41,'Cronograma Manual'!$F$6:$BN$171,AF$152+1,0)),"",(VLOOKUP($F41,'Cronograma Manual'!$F$6:$BN$171,AF$152+1,0)))</f>
        <v/>
      </c>
      <c r="AG41" s="108" t="str">
        <f>IF(ISNA(VLOOKUP($F41,'Cronograma Manual'!$F$6:$BN$171,AG$152+1,0)),"",(VLOOKUP($F41,'Cronograma Manual'!$F$6:$BN$171,AG$152+1,0)))</f>
        <v/>
      </c>
      <c r="AH41" s="108">
        <f>IF(ISNA(VLOOKUP($F41,'Cronograma Manual'!$F$6:$BN$171,AH$152+1,0)),"",(VLOOKUP($F41,'Cronograma Manual'!$F$6:$BN$171,AH$152+1,0)))</f>
        <v>44721</v>
      </c>
      <c r="AI41" s="108" t="str">
        <f>IF(ISNA(VLOOKUP($F41,'Cronograma Manual'!$F$6:$BN$171,AI$152+1,0)),"",(VLOOKUP($F41,'Cronograma Manual'!$F$6:$BN$171,AI$152+1,0)))</f>
        <v/>
      </c>
      <c r="AJ41" s="108" t="str">
        <f>IF(ISNA(VLOOKUP($F41,'Cronograma Manual'!$F$6:$BN$171,AJ$152+1,0)),"",(VLOOKUP($F41,'Cronograma Manual'!$F$6:$BN$171,AJ$152+1,0)))</f>
        <v/>
      </c>
      <c r="AK41" s="108" t="str">
        <f>IF(ISNA(VLOOKUP($F41,'Cronograma Manual'!$F$6:$BN$171,AK$152+1,0)),"",(VLOOKUP($F41,'Cronograma Manual'!$F$6:$BN$171,AK$152+1,0)))</f>
        <v/>
      </c>
      <c r="AL41" s="107">
        <f>IF(ISNA(VLOOKUP($F41,'Cronograma Manual'!$F$6:$BN$171,AL$152+1,0)),"",(VLOOKUP($F41,'Cronograma Manual'!$F$6:$BN$171,AL$152+1,0)))</f>
        <v>44749</v>
      </c>
      <c r="AM41" s="107" t="str">
        <f>IF(ISNA(VLOOKUP($F41,'Cronograma Manual'!$F$6:$BN$171,AM$152+1,0)),"",(VLOOKUP($F41,'Cronograma Manual'!$F$6:$BN$171,AM$152+1,0)))</f>
        <v/>
      </c>
      <c r="AN41" s="107" t="str">
        <f>IF(ISNA(VLOOKUP($F41,'Cronograma Manual'!$F$6:$BN$171,AN$152+1,0)),"",(VLOOKUP($F41,'Cronograma Manual'!$F$6:$BN$171,AN$152+1,0)))</f>
        <v/>
      </c>
      <c r="AO41" s="107" t="str">
        <f>IF(ISNA(VLOOKUP($F41,'Cronograma Manual'!$F$6:$BN$171,AO$152+1,0)),"",(VLOOKUP($F41,'Cronograma Manual'!$F$6:$BN$171,AO$152+1,0)))</f>
        <v/>
      </c>
      <c r="AP41" s="108">
        <f>IF(ISNA(VLOOKUP($F41,'Cronograma Manual'!$F$6:$BN$171,AP$152+1,0)),"",(VLOOKUP($F41,'Cronograma Manual'!$F$6:$BN$171,AP$152+1,0)))</f>
        <v>44777</v>
      </c>
      <c r="AQ41" s="108" t="str">
        <f>IF(ISNA(VLOOKUP($F41,'Cronograma Manual'!$F$6:$BN$171,AQ$152+1,0)),"",(VLOOKUP($F41,'Cronograma Manual'!$F$6:$BN$171,AQ$152+1,0)))</f>
        <v/>
      </c>
      <c r="AR41" s="108" t="str">
        <f>IF(ISNA(VLOOKUP($F41,'Cronograma Manual'!$F$6:$BN$171,AR$152+1,0)),"",(VLOOKUP($F41,'Cronograma Manual'!$F$6:$BN$171,AR$152+1,0)))</f>
        <v/>
      </c>
      <c r="AS41" s="108" t="str">
        <f>IF(ISNA(VLOOKUP($F41,'Cronograma Manual'!$F$6:$BN$171,AS$152+1,0)),"",(VLOOKUP($F41,'Cronograma Manual'!$F$6:$BN$171,AS$152+1,0)))</f>
        <v/>
      </c>
      <c r="AT41" s="107">
        <f>IF(ISNA(VLOOKUP($F41,'Cronograma Manual'!$F$6:$BN$171,AT$152+1,0)),"",(VLOOKUP($F41,'Cronograma Manual'!$F$6:$BN$171,AT$152+1,0)))</f>
        <v>44805</v>
      </c>
      <c r="AU41" s="107" t="str">
        <f>IF(ISNA(VLOOKUP($F41,'Cronograma Manual'!$F$6:$BN$171,AU$152+1,0)),"",(VLOOKUP($F41,'Cronograma Manual'!$F$6:$BN$171,AU$152+1,0)))</f>
        <v/>
      </c>
      <c r="AV41" s="107" t="str">
        <f>IF(ISNA(VLOOKUP($F41,'Cronograma Manual'!$F$6:$BN$171,AV$152+1,0)),"",(VLOOKUP($F41,'Cronograma Manual'!$F$6:$BN$171,AV$152+1,0)))</f>
        <v/>
      </c>
      <c r="AW41" s="107" t="str">
        <f>IF(ISNA(VLOOKUP($F41,'Cronograma Manual'!$F$6:$BN$171,AW$152+1,0)),"",(VLOOKUP($F41,'Cronograma Manual'!$F$6:$BN$171,AW$152+1,0)))</f>
        <v/>
      </c>
      <c r="AX41" s="107">
        <f>IF(ISNA(VLOOKUP($F41,'Cronograma Manual'!$F$6:$BN$171,AX$152+1,0)),"",(VLOOKUP($F41,'Cronograma Manual'!$F$6:$BN$171,AX$152+1,0)))</f>
        <v>44833</v>
      </c>
      <c r="AY41" s="108" t="str">
        <f>IF(ISNA(VLOOKUP($F41,'Cronograma Manual'!$F$6:$BN$171,AY$152+1,0)),"",(VLOOKUP($F41,'Cronograma Manual'!$F$6:$BN$171,AY$152+1,0)))</f>
        <v/>
      </c>
      <c r="AZ41" s="108" t="str">
        <f>IF(ISNA(VLOOKUP($F41,'Cronograma Manual'!$F$6:$BN$171,AZ$152+1,0)),"",(VLOOKUP($F41,'Cronograma Manual'!$F$6:$BN$171,AZ$152+1,0)))</f>
        <v/>
      </c>
      <c r="BA41" s="108" t="str">
        <f>IF(ISNA(VLOOKUP($F41,'Cronograma Manual'!$F$6:$BN$171,BA$152+1,0)),"",(VLOOKUP($F41,'Cronograma Manual'!$F$6:$BN$171,BA$152+1,0)))</f>
        <v/>
      </c>
      <c r="BB41" s="108">
        <f>IF(ISNA(VLOOKUP($F41,'Cronograma Manual'!$F$6:$BN$171,BB$152+1,0)),"",(VLOOKUP($F41,'Cronograma Manual'!$F$6:$BN$171,BB$152+1,0)))</f>
        <v>44861</v>
      </c>
      <c r="BC41" s="107" t="str">
        <f>IF(ISNA(VLOOKUP($F41,'Cronograma Manual'!$F$6:$BN$171,BC$152+1,0)),"",(VLOOKUP($F41,'Cronograma Manual'!$F$6:$BN$171,BC$152+1,0)))</f>
        <v/>
      </c>
      <c r="BD41" s="107" t="str">
        <f>IF(ISNA(VLOOKUP($F41,'Cronograma Manual'!$F$6:$BN$171,BD$152+1,0)),"",(VLOOKUP($F41,'Cronograma Manual'!$F$6:$BN$171,BD$152+1,0)))</f>
        <v/>
      </c>
      <c r="BE41" s="107" t="str">
        <f>IF(ISNA(VLOOKUP($F41,'Cronograma Manual'!$F$6:$BN$171,BE$152+1,0)),"",(VLOOKUP($F41,'Cronograma Manual'!$F$6:$BN$171,BE$152+1,0)))</f>
        <v/>
      </c>
      <c r="BF41" s="107">
        <f>IF(ISNA(VLOOKUP($F41,'Cronograma Manual'!$F$6:$BN$171,BF$152+1,0)),"",(VLOOKUP($F41,'Cronograma Manual'!$F$6:$BN$171,BF$152+1,0)))</f>
        <v>44889</v>
      </c>
      <c r="BG41" s="108" t="str">
        <f>IF(ISNA(VLOOKUP($F41,'Cronograma Manual'!$F$6:$BN$171,BG$152+1,0)),"",(VLOOKUP($F41,'Cronograma Manual'!$F$6:$BN$171,BG$152+1,0)))</f>
        <v/>
      </c>
      <c r="BH41" s="108" t="str">
        <f>IF(ISNA(VLOOKUP($F41,'Cronograma Manual'!$F$6:$BN$171,BH$152+1,0)),"",(VLOOKUP($F41,'Cronograma Manual'!$F$6:$BN$171,BH$152+1,0)))</f>
        <v/>
      </c>
      <c r="BI41" s="108" t="str">
        <f>IF(ISNA(VLOOKUP($F41,'Cronograma Manual'!$F$6:$BN$171,BI$152+1,0)),"",(VLOOKUP($F41,'Cronograma Manual'!$F$6:$BN$171,BI$152+1,0)))</f>
        <v/>
      </c>
      <c r="BJ41" s="108">
        <f>IF(ISNA(VLOOKUP($F41,'Cronograma Manual'!$F$6:$BN$171,BJ$152+1,0)),"",(VLOOKUP($F41,'Cronograma Manual'!$F$6:$BN$171,BJ$152+1,0)))</f>
        <v>44917</v>
      </c>
      <c r="BK41" s="353" t="str">
        <f>IF(ISNA(VLOOKUP($F41,'Cronograma Manual'!$F$6:$BN$171,BK$152+1,0)),"",(VLOOKUP($F41,'Cronograma Manual'!$F$6:$BN$171,BK$152+1,0)))</f>
        <v/>
      </c>
    </row>
    <row r="42" spans="1:63" s="102" customFormat="1" ht="26.25" hidden="1" customHeight="1" thickBot="1" x14ac:dyDescent="0.3">
      <c r="A42" s="383" t="s">
        <v>1787</v>
      </c>
      <c r="B42" s="455"/>
      <c r="C42" s="455"/>
      <c r="D42" s="458"/>
      <c r="E42" s="364"/>
      <c r="F42" s="364"/>
      <c r="G42" s="367" t="str">
        <f>IF(ISNA(VLOOKUP(F42,Tmunic!$C$2:$D$1160,2,FALSE)),"",VLOOKUP(F42,Tmunic!$C$2:$D$1160,2,FALSE))</f>
        <v/>
      </c>
      <c r="H42" s="367" t="str">
        <f>IF(ISNA(VLOOKUP($F42,'Cronograma Manual'!$F$6:$BN$171,H$152+1,0)),"",(VLOOKUP($F42,'Cronograma Manual'!$F$6:$BN$171,H$152+1,0)))</f>
        <v/>
      </c>
      <c r="I42" s="303" t="str">
        <f>IF(ISNA(VLOOKUP($F42,'Cronograma Manual'!$F$6:$BN$171,I$152+1,0)),"",(VLOOKUP($F42,'Cronograma Manual'!$F$6:$BN$171,I$152+1,0)))</f>
        <v/>
      </c>
      <c r="J42" s="304" t="str">
        <f>IF(ISNA(VLOOKUP($F42,'Cronograma Manual'!$F$6:$BN$171,J$152+1,0)),"",(VLOOKUP($F42,'Cronograma Manual'!$F$6:$BN$171,J$152+1,0)))</f>
        <v/>
      </c>
      <c r="K42" s="305" t="str">
        <f>IF(ISNA(VLOOKUP($F42,'Cronograma Manual'!$F$6:$BN$171,K$152+1,0)),"",(VLOOKUP($F42,'Cronograma Manual'!$F$6:$BN$171,K$152+1,0)))</f>
        <v/>
      </c>
      <c r="L42" s="305" t="str">
        <f>IF(ISNA(VLOOKUP($F42,'Cronograma Manual'!$F$6:$BN$171,L$152+1,0)),"",(VLOOKUP($F42,'Cronograma Manual'!$F$6:$BN$171,L$152+1,0)))</f>
        <v/>
      </c>
      <c r="M42" s="305" t="str">
        <f>IF(ISNA(VLOOKUP($F42,'Cronograma Manual'!$F$6:$BN$171,M$152+1,0)),"",(VLOOKUP($F42,'Cronograma Manual'!$F$6:$BN$171,M$152+1,0)))</f>
        <v/>
      </c>
      <c r="N42" s="305" t="str">
        <f>IF(ISNA(VLOOKUP($F42,'Cronograma Manual'!$F$6:$BN$171,N$152+1,0)),"",(VLOOKUP($F42,'Cronograma Manual'!$F$6:$BN$171,N$152+1,0)))</f>
        <v/>
      </c>
      <c r="O42" s="305" t="str">
        <f>IF(ISNA(VLOOKUP($F42,'Cronograma Manual'!$F$6:$BN$171,O$152+1,0)),"",(VLOOKUP($F42,'Cronograma Manual'!$F$6:$BN$171,O$152+1,0)))</f>
        <v/>
      </c>
      <c r="P42" s="306" t="str">
        <f>IF(ISNA(VLOOKUP($F42,'Cronograma Manual'!$F$6:$BN$171,P$152+1,0)),"",(VLOOKUP($F42,'Cronograma Manual'!$F$6:$BN$171,P$152+1,0)))</f>
        <v/>
      </c>
      <c r="Q42" s="306" t="str">
        <f>IF(ISNA(VLOOKUP($F42,'Cronograma Manual'!$F$6:$BN$171,Q$152+1,0)),"",(VLOOKUP($F42,'Cronograma Manual'!$F$6:$BN$171,Q$152+1,0)))</f>
        <v/>
      </c>
      <c r="R42" s="306" t="str">
        <f>IF(ISNA(VLOOKUP($F42,'Cronograma Manual'!$F$6:$BN$171,R$152+1,0)),"",(VLOOKUP($F42,'Cronograma Manual'!$F$6:$BN$171,R$152+1,0)))</f>
        <v/>
      </c>
      <c r="S42" s="306" t="str">
        <f>IF(ISNA(VLOOKUP($F42,'Cronograma Manual'!$F$6:$BN$171,S$152+1,0)),"",(VLOOKUP($F42,'Cronograma Manual'!$F$6:$BN$171,S$152+1,0)))</f>
        <v/>
      </c>
      <c r="T42" s="305" t="str">
        <f>IF(ISNA(VLOOKUP($F42,'Cronograma Manual'!$F$6:$BN$171,T$152+1,0)),"",(VLOOKUP($F42,'Cronograma Manual'!$F$6:$BN$171,T$152+1,0)))</f>
        <v/>
      </c>
      <c r="U42" s="305" t="str">
        <f>IF(ISNA(VLOOKUP($F42,'Cronograma Manual'!$F$6:$BN$171,U$152+1,0)),"",(VLOOKUP($F42,'Cronograma Manual'!$F$6:$BN$171,U$152+1,0)))</f>
        <v/>
      </c>
      <c r="V42" s="305" t="str">
        <f>IF(ISNA(VLOOKUP($F42,'Cronograma Manual'!$F$6:$BN$171,V$152+1,0)),"",(VLOOKUP($F42,'Cronograma Manual'!$F$6:$BN$171,V$152+1,0)))</f>
        <v/>
      </c>
      <c r="W42" s="305" t="str">
        <f>IF(ISNA(VLOOKUP($F42,'Cronograma Manual'!$F$6:$BN$171,W$152+1,0)),"",(VLOOKUP($F42,'Cronograma Manual'!$F$6:$BN$171,W$152+1,0)))</f>
        <v/>
      </c>
      <c r="X42" s="305" t="str">
        <f>IF(ISNA(VLOOKUP($F42,'Cronograma Manual'!$F$6:$BN$171,X$152+1,0)),"",(VLOOKUP($F42,'Cronograma Manual'!$F$6:$BN$171,X$152+1,0)))</f>
        <v/>
      </c>
      <c r="Y42" s="306" t="str">
        <f>IF(ISNA(VLOOKUP($F42,'Cronograma Manual'!$F$6:$BN$171,Y$152+1,0)),"",(VLOOKUP($F42,'Cronograma Manual'!$F$6:$BN$171,Y$152+1,0)))</f>
        <v/>
      </c>
      <c r="Z42" s="306" t="str">
        <f>IF(ISNA(VLOOKUP($F42,'Cronograma Manual'!$F$6:$BN$171,Z$152+1,0)),"",(VLOOKUP($F42,'Cronograma Manual'!$F$6:$BN$171,Z$152+1,0)))</f>
        <v/>
      </c>
      <c r="AA42" s="306" t="str">
        <f>IF(ISNA(VLOOKUP($F42,'Cronograma Manual'!$F$6:$BN$171,AA$152+1,0)),"",(VLOOKUP($F42,'Cronograma Manual'!$F$6:$BN$171,AA$152+1,0)))</f>
        <v/>
      </c>
      <c r="AB42" s="306" t="str">
        <f>IF(ISNA(VLOOKUP($F42,'Cronograma Manual'!$F$6:$BN$171,AB$152+1,0)),"",(VLOOKUP($F42,'Cronograma Manual'!$F$6:$BN$171,AB$152+1,0)))</f>
        <v/>
      </c>
      <c r="AC42" s="305" t="str">
        <f>IF(ISNA(VLOOKUP($F42,'Cronograma Manual'!$F$6:$BN$171,AC$152+1,0)),"",(VLOOKUP($F42,'Cronograma Manual'!$F$6:$BN$171,AC$152+1,0)))</f>
        <v/>
      </c>
      <c r="AD42" s="305" t="str">
        <f>IF(ISNA(VLOOKUP($F42,'Cronograma Manual'!$F$6:$BN$171,AD$152+1,0)),"",(VLOOKUP($F42,'Cronograma Manual'!$F$6:$BN$171,AD$152+1,0)))</f>
        <v/>
      </c>
      <c r="AE42" s="305" t="str">
        <f>IF(ISNA(VLOOKUP($F42,'Cronograma Manual'!$F$6:$BN$171,AE$152+1,0)),"",(VLOOKUP($F42,'Cronograma Manual'!$F$6:$BN$171,AE$152+1,0)))</f>
        <v/>
      </c>
      <c r="AF42" s="305" t="str">
        <f>IF(ISNA(VLOOKUP($F42,'Cronograma Manual'!$F$6:$BN$171,AF$152+1,0)),"",(VLOOKUP($F42,'Cronograma Manual'!$F$6:$BN$171,AF$152+1,0)))</f>
        <v/>
      </c>
      <c r="AG42" s="306" t="str">
        <f>IF(ISNA(VLOOKUP($F42,'Cronograma Manual'!$F$6:$BN$171,AG$152+1,0)),"",(VLOOKUP($F42,'Cronograma Manual'!$F$6:$BN$171,AG$152+1,0)))</f>
        <v/>
      </c>
      <c r="AH42" s="306" t="str">
        <f>IF(ISNA(VLOOKUP($F42,'Cronograma Manual'!$F$6:$BN$171,AH$152+1,0)),"",(VLOOKUP($F42,'Cronograma Manual'!$F$6:$BN$171,AH$152+1,0)))</f>
        <v/>
      </c>
      <c r="AI42" s="306" t="str">
        <f>IF(ISNA(VLOOKUP($F42,'Cronograma Manual'!$F$6:$BN$171,AI$152+1,0)),"",(VLOOKUP($F42,'Cronograma Manual'!$F$6:$BN$171,AI$152+1,0)))</f>
        <v/>
      </c>
      <c r="AJ42" s="306" t="str">
        <f>IF(ISNA(VLOOKUP($F42,'Cronograma Manual'!$F$6:$BN$171,AJ$152+1,0)),"",(VLOOKUP($F42,'Cronograma Manual'!$F$6:$BN$171,AJ$152+1,0)))</f>
        <v/>
      </c>
      <c r="AK42" s="306" t="str">
        <f>IF(ISNA(VLOOKUP($F42,'Cronograma Manual'!$F$6:$BN$171,AK$152+1,0)),"",(VLOOKUP($F42,'Cronograma Manual'!$F$6:$BN$171,AK$152+1,0)))</f>
        <v/>
      </c>
      <c r="AL42" s="305" t="str">
        <f>IF(ISNA(VLOOKUP($F42,'Cronograma Manual'!$F$6:$BN$171,AL$152+1,0)),"",(VLOOKUP($F42,'Cronograma Manual'!$F$6:$BN$171,AL$152+1,0)))</f>
        <v/>
      </c>
      <c r="AM42" s="305" t="str">
        <f>IF(ISNA(VLOOKUP($F42,'Cronograma Manual'!$F$6:$BN$171,AM$152+1,0)),"",(VLOOKUP($F42,'Cronograma Manual'!$F$6:$BN$171,AM$152+1,0)))</f>
        <v/>
      </c>
      <c r="AN42" s="305" t="str">
        <f>IF(ISNA(VLOOKUP($F42,'Cronograma Manual'!$F$6:$BN$171,AN$152+1,0)),"",(VLOOKUP($F42,'Cronograma Manual'!$F$6:$BN$171,AN$152+1,0)))</f>
        <v/>
      </c>
      <c r="AO42" s="305" t="str">
        <f>IF(ISNA(VLOOKUP($F42,'Cronograma Manual'!$F$6:$BN$171,AO$152+1,0)),"",(VLOOKUP($F42,'Cronograma Manual'!$F$6:$BN$171,AO$152+1,0)))</f>
        <v/>
      </c>
      <c r="AP42" s="306" t="str">
        <f>IF(ISNA(VLOOKUP($F42,'Cronograma Manual'!$F$6:$BN$171,AP$152+1,0)),"",(VLOOKUP($F42,'Cronograma Manual'!$F$6:$BN$171,AP$152+1,0)))</f>
        <v/>
      </c>
      <c r="AQ42" s="306" t="str">
        <f>IF(ISNA(VLOOKUP($F42,'Cronograma Manual'!$F$6:$BN$171,AQ$152+1,0)),"",(VLOOKUP($F42,'Cronograma Manual'!$F$6:$BN$171,AQ$152+1,0)))</f>
        <v/>
      </c>
      <c r="AR42" s="306" t="str">
        <f>IF(ISNA(VLOOKUP($F42,'Cronograma Manual'!$F$6:$BN$171,AR$152+1,0)),"",(VLOOKUP($F42,'Cronograma Manual'!$F$6:$BN$171,AR$152+1,0)))</f>
        <v/>
      </c>
      <c r="AS42" s="306" t="str">
        <f>IF(ISNA(VLOOKUP($F42,'Cronograma Manual'!$F$6:$BN$171,AS$152+1,0)),"",(VLOOKUP($F42,'Cronograma Manual'!$F$6:$BN$171,AS$152+1,0)))</f>
        <v/>
      </c>
      <c r="AT42" s="305" t="str">
        <f>IF(ISNA(VLOOKUP($F42,'Cronograma Manual'!$F$6:$BN$171,AT$152+1,0)),"",(VLOOKUP($F42,'Cronograma Manual'!$F$6:$BN$171,AT$152+1,0)))</f>
        <v/>
      </c>
      <c r="AU42" s="305" t="str">
        <f>IF(ISNA(VLOOKUP($F42,'Cronograma Manual'!$F$6:$BN$171,AU$152+1,0)),"",(VLOOKUP($F42,'Cronograma Manual'!$F$6:$BN$171,AU$152+1,0)))</f>
        <v/>
      </c>
      <c r="AV42" s="305" t="str">
        <f>IF(ISNA(VLOOKUP($F42,'Cronograma Manual'!$F$6:$BN$171,AV$152+1,0)),"",(VLOOKUP($F42,'Cronograma Manual'!$F$6:$BN$171,AV$152+1,0)))</f>
        <v/>
      </c>
      <c r="AW42" s="305" t="str">
        <f>IF(ISNA(VLOOKUP($F42,'Cronograma Manual'!$F$6:$BN$171,AW$152+1,0)),"",(VLOOKUP($F42,'Cronograma Manual'!$F$6:$BN$171,AW$152+1,0)))</f>
        <v/>
      </c>
      <c r="AX42" s="305" t="str">
        <f>IF(ISNA(VLOOKUP($F42,'Cronograma Manual'!$F$6:$BN$171,AX$152+1,0)),"",(VLOOKUP($F42,'Cronograma Manual'!$F$6:$BN$171,AX$152+1,0)))</f>
        <v/>
      </c>
      <c r="AY42" s="306" t="str">
        <f>IF(ISNA(VLOOKUP($F42,'Cronograma Manual'!$F$6:$BN$171,AY$152+1,0)),"",(VLOOKUP($F42,'Cronograma Manual'!$F$6:$BN$171,AY$152+1,0)))</f>
        <v/>
      </c>
      <c r="AZ42" s="306" t="str">
        <f>IF(ISNA(VLOOKUP($F42,'Cronograma Manual'!$F$6:$BN$171,AZ$152+1,0)),"",(VLOOKUP($F42,'Cronograma Manual'!$F$6:$BN$171,AZ$152+1,0)))</f>
        <v/>
      </c>
      <c r="BA42" s="306" t="str">
        <f>IF(ISNA(VLOOKUP($F42,'Cronograma Manual'!$F$6:$BN$171,BA$152+1,0)),"",(VLOOKUP($F42,'Cronograma Manual'!$F$6:$BN$171,BA$152+1,0)))</f>
        <v/>
      </c>
      <c r="BB42" s="306" t="str">
        <f>IF(ISNA(VLOOKUP($F42,'Cronograma Manual'!$F$6:$BN$171,BB$152+1,0)),"",(VLOOKUP($F42,'Cronograma Manual'!$F$6:$BN$171,BB$152+1,0)))</f>
        <v/>
      </c>
      <c r="BC42" s="305" t="str">
        <f>IF(ISNA(VLOOKUP($F42,'Cronograma Manual'!$F$6:$BN$171,BC$152+1,0)),"",(VLOOKUP($F42,'Cronograma Manual'!$F$6:$BN$171,BC$152+1,0)))</f>
        <v/>
      </c>
      <c r="BD42" s="305" t="str">
        <f>IF(ISNA(VLOOKUP($F42,'Cronograma Manual'!$F$6:$BN$171,BD$152+1,0)),"",(VLOOKUP($F42,'Cronograma Manual'!$F$6:$BN$171,BD$152+1,0)))</f>
        <v/>
      </c>
      <c r="BE42" s="305" t="str">
        <f>IF(ISNA(VLOOKUP($F42,'Cronograma Manual'!$F$6:$BN$171,BE$152+1,0)),"",(VLOOKUP($F42,'Cronograma Manual'!$F$6:$BN$171,BE$152+1,0)))</f>
        <v/>
      </c>
      <c r="BF42" s="305" t="str">
        <f>IF(ISNA(VLOOKUP($F42,'Cronograma Manual'!$F$6:$BN$171,BF$152+1,0)),"",(VLOOKUP($F42,'Cronograma Manual'!$F$6:$BN$171,BF$152+1,0)))</f>
        <v/>
      </c>
      <c r="BG42" s="306" t="str">
        <f>IF(ISNA(VLOOKUP($F42,'Cronograma Manual'!$F$6:$BN$171,BG$152+1,0)),"",(VLOOKUP($F42,'Cronograma Manual'!$F$6:$BN$171,BG$152+1,0)))</f>
        <v/>
      </c>
      <c r="BH42" s="306" t="str">
        <f>IF(ISNA(VLOOKUP($F42,'Cronograma Manual'!$F$6:$BN$171,BH$152+1,0)),"",(VLOOKUP($F42,'Cronograma Manual'!$F$6:$BN$171,BH$152+1,0)))</f>
        <v/>
      </c>
      <c r="BI42" s="306" t="str">
        <f>IF(ISNA(VLOOKUP($F42,'Cronograma Manual'!$F$6:$BN$171,BI$152+1,0)),"",(VLOOKUP($F42,'Cronograma Manual'!$F$6:$BN$171,BI$152+1,0)))</f>
        <v/>
      </c>
      <c r="BJ42" s="306" t="str">
        <f>IF(ISNA(VLOOKUP($F42,'Cronograma Manual'!$F$6:$BN$171,BJ$152+1,0)),"",(VLOOKUP($F42,'Cronograma Manual'!$F$6:$BN$171,BJ$152+1,0)))</f>
        <v/>
      </c>
      <c r="BK42" s="384" t="str">
        <f>IF(ISNA(VLOOKUP($F42,'Cronograma Manual'!$F$6:$BN$171,BK$152+1,0)),"",(VLOOKUP($F42,'Cronograma Manual'!$F$6:$BN$171,BK$152+1,0)))</f>
        <v/>
      </c>
    </row>
    <row r="43" spans="1:63" s="102" customFormat="1" ht="26.25" customHeight="1" thickBot="1" x14ac:dyDescent="0.3">
      <c r="A43" s="369">
        <v>37</v>
      </c>
      <c r="B43" s="370" t="s">
        <v>1444</v>
      </c>
      <c r="C43" s="422" t="s">
        <v>1598</v>
      </c>
      <c r="D43" s="460" t="s">
        <v>394</v>
      </c>
      <c r="E43" s="403" t="s">
        <v>394</v>
      </c>
      <c r="F43" s="372" t="s">
        <v>394</v>
      </c>
      <c r="G43" s="373" t="str">
        <f>IF(ISNA(VLOOKUP(F43,Tmunic!$C$2:$D$1160,2,FALSE)),"",VLOOKUP(F43,Tmunic!$C$2:$D$1160,2,FALSE))</f>
        <v>DR BOGOTA</v>
      </c>
      <c r="H43" s="373" t="str">
        <f>IF(ISNA(VLOOKUP($F43,'Cronograma Manual'!$F$6:$BN$171,H$152+1,0)),"",(VLOOKUP($F43,'Cronograma Manual'!$F$6:$BN$171,H$152+1,0)))</f>
        <v>Carrera 13 N° 6A-97 Piso 1</v>
      </c>
      <c r="I43" s="376">
        <f>IF(ISNA(VLOOKUP($F43,'Cronograma Manual'!$F$6:$BN$171,I$152+1,0)),"",(VLOOKUP($F43,'Cronograma Manual'!$F$6:$BN$171,I$152+1,0)))</f>
        <v>1</v>
      </c>
      <c r="J43" s="377">
        <f>IF(ISNA(VLOOKUP($F43,'Cronograma Manual'!$F$6:$BN$171,J$152+1,0)),"",(VLOOKUP($F43,'Cronograma Manual'!$F$6:$BN$171,J$152+1,0)))</f>
        <v>51</v>
      </c>
      <c r="K43" s="378" t="str">
        <f>IF(ISNA(VLOOKUP($F43,'Cronograma Manual'!$F$6:$BN$171,K$152+1,0)),"",(VLOOKUP($F43,'Cronograma Manual'!$F$6:$BN$171,K$152+1,0)))</f>
        <v/>
      </c>
      <c r="L43" s="378">
        <f>IF(ISNA(VLOOKUP($F43,'Cronograma Manual'!$F$6:$BN$171,L$152+1,0)),"",(VLOOKUP($F43,'Cronograma Manual'!$F$6:$BN$171,L$152+1,0)))</f>
        <v>44566</v>
      </c>
      <c r="M43" s="378">
        <f>IF(ISNA(VLOOKUP($F43,'Cronograma Manual'!$F$6:$BN$171,M$152+1,0)),"",(VLOOKUP($F43,'Cronograma Manual'!$F$6:$BN$171,M$152+1,0)))</f>
        <v>44573</v>
      </c>
      <c r="N43" s="378">
        <f>IF(ISNA(VLOOKUP($F43,'Cronograma Manual'!$F$6:$BN$171,N$152+1,0)),"",(VLOOKUP($F43,'Cronograma Manual'!$F$6:$BN$171,N$152+1,0)))</f>
        <v>44580</v>
      </c>
      <c r="O43" s="378">
        <f>IF(ISNA(VLOOKUP($F43,'Cronograma Manual'!$F$6:$BN$171,O$152+1,0)),"",(VLOOKUP($F43,'Cronograma Manual'!$F$6:$BN$171,O$152+1,0)))</f>
        <v>44587</v>
      </c>
      <c r="P43" s="379">
        <f>IF(ISNA(VLOOKUP($F43,'Cronograma Manual'!$F$6:$BN$171,P$152+1,0)),"",(VLOOKUP($F43,'Cronograma Manual'!$F$6:$BN$171,P$152+1,0)))</f>
        <v>44594</v>
      </c>
      <c r="Q43" s="379">
        <f>IF(ISNA(VLOOKUP($F43,'Cronograma Manual'!$F$6:$BN$171,Q$152+1,0)),"",(VLOOKUP($F43,'Cronograma Manual'!$F$6:$BN$171,Q$152+1,0)))</f>
        <v>44601</v>
      </c>
      <c r="R43" s="379">
        <f>IF(ISNA(VLOOKUP($F43,'Cronograma Manual'!$F$6:$BN$171,R$152+1,0)),"",(VLOOKUP($F43,'Cronograma Manual'!$F$6:$BN$171,R$152+1,0)))</f>
        <v>44608</v>
      </c>
      <c r="S43" s="379">
        <f>IF(ISNA(VLOOKUP($F43,'Cronograma Manual'!$F$6:$BN$171,S$152+1,0)),"",(VLOOKUP($F43,'Cronograma Manual'!$F$6:$BN$171,S$152+1,0)))</f>
        <v>44615</v>
      </c>
      <c r="T43" s="378">
        <f>IF(ISNA(VLOOKUP($F43,'Cronograma Manual'!$F$6:$BN$171,T$152+1,0)),"",(VLOOKUP($F43,'Cronograma Manual'!$F$6:$BN$171,T$152+1,0)))</f>
        <v>44622</v>
      </c>
      <c r="U43" s="378">
        <f>IF(ISNA(VLOOKUP($F43,'Cronograma Manual'!$F$6:$BN$171,U$152+1,0)),"",(VLOOKUP($F43,'Cronograma Manual'!$F$6:$BN$171,U$152+1,0)))</f>
        <v>44629</v>
      </c>
      <c r="V43" s="378">
        <f>IF(ISNA(VLOOKUP($F43,'Cronograma Manual'!$F$6:$BN$171,V$152+1,0)),"",(VLOOKUP($F43,'Cronograma Manual'!$F$6:$BN$171,V$152+1,0)))</f>
        <v>44636</v>
      </c>
      <c r="W43" s="378">
        <f>IF(ISNA(VLOOKUP($F43,'Cronograma Manual'!$F$6:$BN$171,W$152+1,0)),"",(VLOOKUP($F43,'Cronograma Manual'!$F$6:$BN$171,W$152+1,0)))</f>
        <v>44643</v>
      </c>
      <c r="X43" s="378">
        <f>IF(ISNA(VLOOKUP($F43,'Cronograma Manual'!$F$6:$BN$171,X$152+1,0)),"",(VLOOKUP($F43,'Cronograma Manual'!$F$6:$BN$171,X$152+1,0)))</f>
        <v>44650</v>
      </c>
      <c r="Y43" s="379">
        <f>IF(ISNA(VLOOKUP($F43,'Cronograma Manual'!$F$6:$BN$171,Y$152+1,0)),"",(VLOOKUP($F43,'Cronograma Manual'!$F$6:$BN$171,Y$152+1,0)))</f>
        <v>44657</v>
      </c>
      <c r="Z43" s="379">
        <f>IF(ISNA(VLOOKUP($F43,'Cronograma Manual'!$F$6:$BN$171,Z$152+1,0)),"",(VLOOKUP($F43,'Cronograma Manual'!$F$6:$BN$171,Z$152+1,0)))</f>
        <v>44664</v>
      </c>
      <c r="AA43" s="379">
        <f>IF(ISNA(VLOOKUP($F43,'Cronograma Manual'!$F$6:$BN$171,AA$152+1,0)),"",(VLOOKUP($F43,'Cronograma Manual'!$F$6:$BN$171,AA$152+1,0)))</f>
        <v>44671</v>
      </c>
      <c r="AB43" s="379">
        <f>IF(ISNA(VLOOKUP($F43,'Cronograma Manual'!$F$6:$BN$171,AB$152+1,0)),"",(VLOOKUP($F43,'Cronograma Manual'!$F$6:$BN$171,AB$152+1,0)))</f>
        <v>44678</v>
      </c>
      <c r="AC43" s="378">
        <f>IF(ISNA(VLOOKUP($F43,'Cronograma Manual'!$F$6:$BN$171,AC$152+1,0)),"",(VLOOKUP($F43,'Cronograma Manual'!$F$6:$BN$171,AC$152+1,0)))</f>
        <v>44685</v>
      </c>
      <c r="AD43" s="378">
        <f>IF(ISNA(VLOOKUP($F43,'Cronograma Manual'!$F$6:$BN$171,AD$152+1,0)),"",(VLOOKUP($F43,'Cronograma Manual'!$F$6:$BN$171,AD$152+1,0)))</f>
        <v>44692</v>
      </c>
      <c r="AE43" s="378">
        <f>IF(ISNA(VLOOKUP($F43,'Cronograma Manual'!$F$6:$BN$171,AE$152+1,0)),"",(VLOOKUP($F43,'Cronograma Manual'!$F$6:$BN$171,AE$152+1,0)))</f>
        <v>44699</v>
      </c>
      <c r="AF43" s="378">
        <f>IF(ISNA(VLOOKUP($F43,'Cronograma Manual'!$F$6:$BN$171,AF$152+1,0)),"",(VLOOKUP($F43,'Cronograma Manual'!$F$6:$BN$171,AF$152+1,0)))</f>
        <v>44706</v>
      </c>
      <c r="AG43" s="379">
        <f>IF(ISNA(VLOOKUP($F43,'Cronograma Manual'!$F$6:$BN$171,AG$152+1,0)),"",(VLOOKUP($F43,'Cronograma Manual'!$F$6:$BN$171,AG$152+1,0)))</f>
        <v>44713</v>
      </c>
      <c r="AH43" s="379">
        <f>IF(ISNA(VLOOKUP($F43,'Cronograma Manual'!$F$6:$BN$171,AH$152+1,0)),"",(VLOOKUP($F43,'Cronograma Manual'!$F$6:$BN$171,AH$152+1,0)))</f>
        <v>44720</v>
      </c>
      <c r="AI43" s="379">
        <f>IF(ISNA(VLOOKUP($F43,'Cronograma Manual'!$F$6:$BN$171,AI$152+1,0)),"",(VLOOKUP($F43,'Cronograma Manual'!$F$6:$BN$171,AI$152+1,0)))</f>
        <v>44727</v>
      </c>
      <c r="AJ43" s="379">
        <f>IF(ISNA(VLOOKUP($F43,'Cronograma Manual'!$F$6:$BN$171,AJ$152+1,0)),"",(VLOOKUP($F43,'Cronograma Manual'!$F$6:$BN$171,AJ$152+1,0)))</f>
        <v>44734</v>
      </c>
      <c r="AK43" s="379">
        <f>IF(ISNA(VLOOKUP($F43,'Cronograma Manual'!$F$6:$BN$171,AK$152+1,0)),"",(VLOOKUP($F43,'Cronograma Manual'!$F$6:$BN$171,AK$152+1,0)))</f>
        <v>44741</v>
      </c>
      <c r="AL43" s="378">
        <f>IF(ISNA(VLOOKUP($F43,'Cronograma Manual'!$F$6:$BN$171,AL$152+1,0)),"",(VLOOKUP($F43,'Cronograma Manual'!$F$6:$BN$171,AL$152+1,0)))</f>
        <v>44748</v>
      </c>
      <c r="AM43" s="378">
        <f>IF(ISNA(VLOOKUP($F43,'Cronograma Manual'!$F$6:$BN$171,AM$152+1,0)),"",(VLOOKUP($F43,'Cronograma Manual'!$F$6:$BN$171,AM$152+1,0)))</f>
        <v>44755</v>
      </c>
      <c r="AN43" s="378" t="str">
        <f>IF(ISNA(VLOOKUP($F43,'Cronograma Manual'!$F$6:$BN$171,AN$152+1,0)),"",(VLOOKUP($F43,'Cronograma Manual'!$F$6:$BN$171,AN$152+1,0)))</f>
        <v/>
      </c>
      <c r="AO43" s="378">
        <f>IF(ISNA(VLOOKUP($F43,'Cronograma Manual'!$F$6:$BN$171,AO$152+1,0)),"",(VLOOKUP($F43,'Cronograma Manual'!$F$6:$BN$171,AO$152+1,0)))</f>
        <v>44769</v>
      </c>
      <c r="AP43" s="379">
        <f>IF(ISNA(VLOOKUP($F43,'Cronograma Manual'!$F$6:$BN$171,AP$152+1,0)),"",(VLOOKUP($F43,'Cronograma Manual'!$F$6:$BN$171,AP$152+1,0)))</f>
        <v>44776</v>
      </c>
      <c r="AQ43" s="379">
        <f>IF(ISNA(VLOOKUP($F43,'Cronograma Manual'!$F$6:$BN$171,AQ$152+1,0)),"",(VLOOKUP($F43,'Cronograma Manual'!$F$6:$BN$171,AQ$152+1,0)))</f>
        <v>44783</v>
      </c>
      <c r="AR43" s="379">
        <f>IF(ISNA(VLOOKUP($F43,'Cronograma Manual'!$F$6:$BN$171,AR$152+1,0)),"",(VLOOKUP($F43,'Cronograma Manual'!$F$6:$BN$171,AR$152+1,0)))</f>
        <v>44790</v>
      </c>
      <c r="AS43" s="379">
        <f>IF(ISNA(VLOOKUP($F43,'Cronograma Manual'!$F$6:$BN$171,AS$152+1,0)),"",(VLOOKUP($F43,'Cronograma Manual'!$F$6:$BN$171,AS$152+1,0)))</f>
        <v>44797</v>
      </c>
      <c r="AT43" s="378">
        <f>IF(ISNA(VLOOKUP($F43,'Cronograma Manual'!$F$6:$BN$171,AT$152+1,0)),"",(VLOOKUP($F43,'Cronograma Manual'!$F$6:$BN$171,AT$152+1,0)))</f>
        <v>44804</v>
      </c>
      <c r="AU43" s="378">
        <f>IF(ISNA(VLOOKUP($F43,'Cronograma Manual'!$F$6:$BN$171,AU$152+1,0)),"",(VLOOKUP($F43,'Cronograma Manual'!$F$6:$BN$171,AU$152+1,0)))</f>
        <v>44811</v>
      </c>
      <c r="AV43" s="378">
        <f>IF(ISNA(VLOOKUP($F43,'Cronograma Manual'!$F$6:$BN$171,AV$152+1,0)),"",(VLOOKUP($F43,'Cronograma Manual'!$F$6:$BN$171,AV$152+1,0)))</f>
        <v>44818</v>
      </c>
      <c r="AW43" s="378">
        <f>IF(ISNA(VLOOKUP($F43,'Cronograma Manual'!$F$6:$BN$171,AW$152+1,0)),"",(VLOOKUP($F43,'Cronograma Manual'!$F$6:$BN$171,AW$152+1,0)))</f>
        <v>44825</v>
      </c>
      <c r="AX43" s="378">
        <f>IF(ISNA(VLOOKUP($F43,'Cronograma Manual'!$F$6:$BN$171,AX$152+1,0)),"",(VLOOKUP($F43,'Cronograma Manual'!$F$6:$BN$171,AX$152+1,0)))</f>
        <v>44832</v>
      </c>
      <c r="AY43" s="379">
        <f>IF(ISNA(VLOOKUP($F43,'Cronograma Manual'!$F$6:$BN$171,AY$152+1,0)),"",(VLOOKUP($F43,'Cronograma Manual'!$F$6:$BN$171,AY$152+1,0)))</f>
        <v>44839</v>
      </c>
      <c r="AZ43" s="379">
        <f>IF(ISNA(VLOOKUP($F43,'Cronograma Manual'!$F$6:$BN$171,AZ$152+1,0)),"",(VLOOKUP($F43,'Cronograma Manual'!$F$6:$BN$171,AZ$152+1,0)))</f>
        <v>44846</v>
      </c>
      <c r="BA43" s="379">
        <f>IF(ISNA(VLOOKUP($F43,'Cronograma Manual'!$F$6:$BN$171,BA$152+1,0)),"",(VLOOKUP($F43,'Cronograma Manual'!$F$6:$BN$171,BA$152+1,0)))</f>
        <v>44853</v>
      </c>
      <c r="BB43" s="379">
        <f>IF(ISNA(VLOOKUP($F43,'Cronograma Manual'!$F$6:$BN$171,BB$152+1,0)),"",(VLOOKUP($F43,'Cronograma Manual'!$F$6:$BN$171,BB$152+1,0)))</f>
        <v>44860</v>
      </c>
      <c r="BC43" s="378">
        <f>IF(ISNA(VLOOKUP($F43,'Cronograma Manual'!$F$6:$BN$171,BC$152+1,0)),"",(VLOOKUP($F43,'Cronograma Manual'!$F$6:$BN$171,BC$152+1,0)))</f>
        <v>44867</v>
      </c>
      <c r="BD43" s="378">
        <f>IF(ISNA(VLOOKUP($F43,'Cronograma Manual'!$F$6:$BN$171,BD$152+1,0)),"",(VLOOKUP($F43,'Cronograma Manual'!$F$6:$BN$171,BD$152+1,0)))</f>
        <v>44874</v>
      </c>
      <c r="BE43" s="378">
        <f>IF(ISNA(VLOOKUP($F43,'Cronograma Manual'!$F$6:$BN$171,BE$152+1,0)),"",(VLOOKUP($F43,'Cronograma Manual'!$F$6:$BN$171,BE$152+1,0)))</f>
        <v>44881</v>
      </c>
      <c r="BF43" s="378">
        <f>IF(ISNA(VLOOKUP($F43,'Cronograma Manual'!$F$6:$BN$171,BF$152+1,0)),"",(VLOOKUP($F43,'Cronograma Manual'!$F$6:$BN$171,BF$152+1,0)))</f>
        <v>44888</v>
      </c>
      <c r="BG43" s="379">
        <f>IF(ISNA(VLOOKUP($F43,'Cronograma Manual'!$F$6:$BN$171,BG$152+1,0)),"",(VLOOKUP($F43,'Cronograma Manual'!$F$6:$BN$171,BG$152+1,0)))</f>
        <v>44895</v>
      </c>
      <c r="BH43" s="379">
        <f>IF(ISNA(VLOOKUP($F43,'Cronograma Manual'!$F$6:$BN$171,BH$152+1,0)),"",(VLOOKUP($F43,'Cronograma Manual'!$F$6:$BN$171,BH$152+1,0)))</f>
        <v>44902</v>
      </c>
      <c r="BI43" s="379">
        <f>IF(ISNA(VLOOKUP($F43,'Cronograma Manual'!$F$6:$BN$171,BI$152+1,0)),"",(VLOOKUP($F43,'Cronograma Manual'!$F$6:$BN$171,BI$152+1,0)))</f>
        <v>44909</v>
      </c>
      <c r="BJ43" s="379">
        <f>IF(ISNA(VLOOKUP($F43,'Cronograma Manual'!$F$6:$BN$171,BJ$152+1,0)),"",(VLOOKUP($F43,'Cronograma Manual'!$F$6:$BN$171,BJ$152+1,0)))</f>
        <v>44916</v>
      </c>
      <c r="BK43" s="380">
        <f>IF(ISNA(VLOOKUP($F43,'Cronograma Manual'!$F$6:$BN$171,BK$152+1,0)),"",(VLOOKUP($F43,'Cronograma Manual'!$F$6:$BN$171,BK$152+1,0)))</f>
        <v>44923</v>
      </c>
    </row>
    <row r="44" spans="1:63" s="102" customFormat="1" ht="26.25" customHeight="1" x14ac:dyDescent="0.25">
      <c r="A44" s="352">
        <v>38</v>
      </c>
      <c r="B44" s="461" t="s">
        <v>1284</v>
      </c>
      <c r="C44" s="461" t="s">
        <v>1589</v>
      </c>
      <c r="D44" s="458"/>
      <c r="E44" s="337" t="s">
        <v>50</v>
      </c>
      <c r="F44" s="337" t="s">
        <v>58</v>
      </c>
      <c r="G44" s="184" t="str">
        <f>IF(ISNA(VLOOKUP(F44,Tmunic!$C$2:$D$1160,2,FALSE)),"",VLOOKUP(F44,Tmunic!$C$2:$D$1160,2,FALSE))</f>
        <v>UB ZIPAQUIRA</v>
      </c>
      <c r="H44" s="184" t="str">
        <f>IF(ISNA(VLOOKUP($F44,'Cronograma Manual'!$F$6:$BN$171,H$152+1,0)),"",(VLOOKUP($F44,'Cronograma Manual'!$F$6:$BN$171,H$152+1,0)))</f>
        <v>Hospital Universitario de la Samaritana Unidad Funcional Zipaquira CL.10 N°6-70</v>
      </c>
      <c r="I44" s="307">
        <f>IF(ISNA(VLOOKUP($F44,'Cronograma Manual'!$F$6:$BN$171,I$152+1,0)),"",(VLOOKUP($F44,'Cronograma Manual'!$F$6:$BN$171,I$152+1,0)))</f>
        <v>2</v>
      </c>
      <c r="J44" s="202">
        <f>IF(ISNA(VLOOKUP($F44,'Cronograma Manual'!$F$6:$BN$171,J$152+1,0)),"",(VLOOKUP($F44,'Cronograma Manual'!$F$6:$BN$171,J$152+1,0)))</f>
        <v>23</v>
      </c>
      <c r="K44" s="110" t="str">
        <f>IF(ISNA(VLOOKUP($F44,'Cronograma Manual'!$F$6:$BN$171,K$152+1,0)),"",(VLOOKUP($F44,'Cronograma Manual'!$F$6:$BN$171,K$152+1,0)))</f>
        <v/>
      </c>
      <c r="L44" s="110" t="str">
        <f>IF(ISNA(VLOOKUP($F44,'Cronograma Manual'!$F$6:$BN$171,L$152+1,0)),"",(VLOOKUP($F44,'Cronograma Manual'!$F$6:$BN$171,L$152+1,0)))</f>
        <v/>
      </c>
      <c r="M44" s="110" t="str">
        <f>IF(ISNA(VLOOKUP($F44,'Cronograma Manual'!$F$6:$BN$171,M$152+1,0)),"",(VLOOKUP($F44,'Cronograma Manual'!$F$6:$BN$171,M$152+1,0)))</f>
        <v/>
      </c>
      <c r="N44" s="110">
        <f>IF(ISNA(VLOOKUP($F44,'Cronograma Manual'!$F$6:$BN$171,N$152+1,0)),"",(VLOOKUP($F44,'Cronograma Manual'!$F$6:$BN$171,N$152+1,0)))</f>
        <v>44581</v>
      </c>
      <c r="O44" s="110" t="str">
        <f>IF(ISNA(VLOOKUP($F44,'Cronograma Manual'!$F$6:$BN$171,O$152+1,0)),"",(VLOOKUP($F44,'Cronograma Manual'!$F$6:$BN$171,O$152+1,0)))</f>
        <v/>
      </c>
      <c r="P44" s="308">
        <f>IF(ISNA(VLOOKUP($F44,'Cronograma Manual'!$F$6:$BN$171,P$152+1,0)),"",(VLOOKUP($F44,'Cronograma Manual'!$F$6:$BN$171,P$152+1,0)))</f>
        <v>44595</v>
      </c>
      <c r="Q44" s="308" t="str">
        <f>IF(ISNA(VLOOKUP($F44,'Cronograma Manual'!$F$6:$BN$171,Q$152+1,0)),"",(VLOOKUP($F44,'Cronograma Manual'!$F$6:$BN$171,Q$152+1,0)))</f>
        <v/>
      </c>
      <c r="R44" s="308">
        <f>IF(ISNA(VLOOKUP($F44,'Cronograma Manual'!$F$6:$BN$171,R$152+1,0)),"",(VLOOKUP($F44,'Cronograma Manual'!$F$6:$BN$171,R$152+1,0)))</f>
        <v>44609</v>
      </c>
      <c r="S44" s="308" t="str">
        <f>IF(ISNA(VLOOKUP($F44,'Cronograma Manual'!$F$6:$BN$171,S$152+1,0)),"",(VLOOKUP($F44,'Cronograma Manual'!$F$6:$BN$171,S$152+1,0)))</f>
        <v/>
      </c>
      <c r="T44" s="110">
        <f>IF(ISNA(VLOOKUP($F44,'Cronograma Manual'!$F$6:$BN$171,T$152+1,0)),"",(VLOOKUP($F44,'Cronograma Manual'!$F$6:$BN$171,T$152+1,0)))</f>
        <v>44623</v>
      </c>
      <c r="U44" s="110" t="str">
        <f>IF(ISNA(VLOOKUP($F44,'Cronograma Manual'!$F$6:$BN$171,U$152+1,0)),"",(VLOOKUP($F44,'Cronograma Manual'!$F$6:$BN$171,U$152+1,0)))</f>
        <v/>
      </c>
      <c r="V44" s="110">
        <f>IF(ISNA(VLOOKUP($F44,'Cronograma Manual'!$F$6:$BN$171,V$152+1,0)),"",(VLOOKUP($F44,'Cronograma Manual'!$F$6:$BN$171,V$152+1,0)))</f>
        <v>44637</v>
      </c>
      <c r="W44" s="110" t="str">
        <f>IF(ISNA(VLOOKUP($F44,'Cronograma Manual'!$F$6:$BN$171,W$152+1,0)),"",(VLOOKUP($F44,'Cronograma Manual'!$F$6:$BN$171,W$152+1,0)))</f>
        <v/>
      </c>
      <c r="X44" s="110">
        <f>IF(ISNA(VLOOKUP($F44,'Cronograma Manual'!$F$6:$BN$171,X$152+1,0)),"",(VLOOKUP($F44,'Cronograma Manual'!$F$6:$BN$171,X$152+1,0)))</f>
        <v>44651</v>
      </c>
      <c r="Y44" s="308" t="str">
        <f>IF(ISNA(VLOOKUP($F44,'Cronograma Manual'!$F$6:$BN$171,Y$152+1,0)),"",(VLOOKUP($F44,'Cronograma Manual'!$F$6:$BN$171,Y$152+1,0)))</f>
        <v/>
      </c>
      <c r="Z44" s="308" t="str">
        <f>IF(ISNA(VLOOKUP($F44,'Cronograma Manual'!$F$6:$BN$171,Z$152+1,0)),"",(VLOOKUP($F44,'Cronograma Manual'!$F$6:$BN$171,Z$152+1,0)))</f>
        <v/>
      </c>
      <c r="AA44" s="308" t="str">
        <f>IF(ISNA(VLOOKUP($F44,'Cronograma Manual'!$F$6:$BN$171,AA$152+1,0)),"",(VLOOKUP($F44,'Cronograma Manual'!$F$6:$BN$171,AA$152+1,0)))</f>
        <v/>
      </c>
      <c r="AB44" s="308">
        <f>IF(ISNA(VLOOKUP($F44,'Cronograma Manual'!$F$6:$BN$171,AB$152+1,0)),"",(VLOOKUP($F44,'Cronograma Manual'!$F$6:$BN$171,AB$152+1,0)))</f>
        <v>44679</v>
      </c>
      <c r="AC44" s="110" t="str">
        <f>IF(ISNA(VLOOKUP($F44,'Cronograma Manual'!$F$6:$BN$171,AC$152+1,0)),"",(VLOOKUP($F44,'Cronograma Manual'!$F$6:$BN$171,AC$152+1,0)))</f>
        <v/>
      </c>
      <c r="AD44" s="110">
        <f>IF(ISNA(VLOOKUP($F44,'Cronograma Manual'!$F$6:$BN$171,AD$152+1,0)),"",(VLOOKUP($F44,'Cronograma Manual'!$F$6:$BN$171,AD$152+1,0)))</f>
        <v>44693</v>
      </c>
      <c r="AE44" s="110" t="str">
        <f>IF(ISNA(VLOOKUP($F44,'Cronograma Manual'!$F$6:$BN$171,AE$152+1,0)),"",(VLOOKUP($F44,'Cronograma Manual'!$F$6:$BN$171,AE$152+1,0)))</f>
        <v/>
      </c>
      <c r="AF44" s="110">
        <f>IF(ISNA(VLOOKUP($F44,'Cronograma Manual'!$F$6:$BN$171,AF$152+1,0)),"",(VLOOKUP($F44,'Cronograma Manual'!$F$6:$BN$171,AF$152+1,0)))</f>
        <v>44707</v>
      </c>
      <c r="AG44" s="308" t="str">
        <f>IF(ISNA(VLOOKUP($F44,'Cronograma Manual'!$F$6:$BN$171,AG$152+1,0)),"",(VLOOKUP($F44,'Cronograma Manual'!$F$6:$BN$171,AG$152+1,0)))</f>
        <v/>
      </c>
      <c r="AH44" s="308">
        <f>IF(ISNA(VLOOKUP($F44,'Cronograma Manual'!$F$6:$BN$171,AH$152+1,0)),"",(VLOOKUP($F44,'Cronograma Manual'!$F$6:$BN$171,AH$152+1,0)))</f>
        <v>44721</v>
      </c>
      <c r="AI44" s="308" t="str">
        <f>IF(ISNA(VLOOKUP($F44,'Cronograma Manual'!$F$6:$BN$171,AI$152+1,0)),"",(VLOOKUP($F44,'Cronograma Manual'!$F$6:$BN$171,AI$152+1,0)))</f>
        <v/>
      </c>
      <c r="AJ44" s="308">
        <f>IF(ISNA(VLOOKUP($F44,'Cronograma Manual'!$F$6:$BN$171,AJ$152+1,0)),"",(VLOOKUP($F44,'Cronograma Manual'!$F$6:$BN$171,AJ$152+1,0)))</f>
        <v>44735</v>
      </c>
      <c r="AK44" s="308" t="str">
        <f>IF(ISNA(VLOOKUP($F44,'Cronograma Manual'!$F$6:$BN$171,AK$152+1,0)),"",(VLOOKUP($F44,'Cronograma Manual'!$F$6:$BN$171,AK$152+1,0)))</f>
        <v/>
      </c>
      <c r="AL44" s="110">
        <f>IF(ISNA(VLOOKUP($F44,'Cronograma Manual'!$F$6:$BN$171,AL$152+1,0)),"",(VLOOKUP($F44,'Cronograma Manual'!$F$6:$BN$171,AL$152+1,0)))</f>
        <v>44749</v>
      </c>
      <c r="AM44" s="110" t="str">
        <f>IF(ISNA(VLOOKUP($F44,'Cronograma Manual'!$F$6:$BN$171,AM$152+1,0)),"",(VLOOKUP($F44,'Cronograma Manual'!$F$6:$BN$171,AM$152+1,0)))</f>
        <v/>
      </c>
      <c r="AN44" s="110">
        <f>IF(ISNA(VLOOKUP($F44,'Cronograma Manual'!$F$6:$BN$171,AN$152+1,0)),"",(VLOOKUP($F44,'Cronograma Manual'!$F$6:$BN$171,AN$152+1,0)))</f>
        <v>44763</v>
      </c>
      <c r="AO44" s="110" t="str">
        <f>IF(ISNA(VLOOKUP($F44,'Cronograma Manual'!$F$6:$BN$171,AO$152+1,0)),"",(VLOOKUP($F44,'Cronograma Manual'!$F$6:$BN$171,AO$152+1,0)))</f>
        <v/>
      </c>
      <c r="AP44" s="308">
        <f>IF(ISNA(VLOOKUP($F44,'Cronograma Manual'!$F$6:$BN$171,AP$152+1,0)),"",(VLOOKUP($F44,'Cronograma Manual'!$F$6:$BN$171,AP$152+1,0)))</f>
        <v>44777</v>
      </c>
      <c r="AQ44" s="308" t="str">
        <f>IF(ISNA(VLOOKUP($F44,'Cronograma Manual'!$F$6:$BN$171,AQ$152+1,0)),"",(VLOOKUP($F44,'Cronograma Manual'!$F$6:$BN$171,AQ$152+1,0)))</f>
        <v/>
      </c>
      <c r="AR44" s="308">
        <f>IF(ISNA(VLOOKUP($F44,'Cronograma Manual'!$F$6:$BN$171,AR$152+1,0)),"",(VLOOKUP($F44,'Cronograma Manual'!$F$6:$BN$171,AR$152+1,0)))</f>
        <v>44791</v>
      </c>
      <c r="AS44" s="308" t="str">
        <f>IF(ISNA(VLOOKUP($F44,'Cronograma Manual'!$F$6:$BN$171,AS$152+1,0)),"",(VLOOKUP($F44,'Cronograma Manual'!$F$6:$BN$171,AS$152+1,0)))</f>
        <v/>
      </c>
      <c r="AT44" s="110">
        <f>IF(ISNA(VLOOKUP($F44,'Cronograma Manual'!$F$6:$BN$171,AT$152+1,0)),"",(VLOOKUP($F44,'Cronograma Manual'!$F$6:$BN$171,AT$152+1,0)))</f>
        <v>44805</v>
      </c>
      <c r="AU44" s="110" t="str">
        <f>IF(ISNA(VLOOKUP($F44,'Cronograma Manual'!$F$6:$BN$171,AU$152+1,0)),"",(VLOOKUP($F44,'Cronograma Manual'!$F$6:$BN$171,AU$152+1,0)))</f>
        <v/>
      </c>
      <c r="AV44" s="110">
        <f>IF(ISNA(VLOOKUP($F44,'Cronograma Manual'!$F$6:$BN$171,AV$152+1,0)),"",(VLOOKUP($F44,'Cronograma Manual'!$F$6:$BN$171,AV$152+1,0)))</f>
        <v>44819</v>
      </c>
      <c r="AW44" s="110" t="str">
        <f>IF(ISNA(VLOOKUP($F44,'Cronograma Manual'!$F$6:$BN$171,AW$152+1,0)),"",(VLOOKUP($F44,'Cronograma Manual'!$F$6:$BN$171,AW$152+1,0)))</f>
        <v/>
      </c>
      <c r="AX44" s="110">
        <f>IF(ISNA(VLOOKUP($F44,'Cronograma Manual'!$F$6:$BN$171,AX$152+1,0)),"",(VLOOKUP($F44,'Cronograma Manual'!$F$6:$BN$171,AX$152+1,0)))</f>
        <v>44833</v>
      </c>
      <c r="AY44" s="308" t="str">
        <f>IF(ISNA(VLOOKUP($F44,'Cronograma Manual'!$F$6:$BN$171,AY$152+1,0)),"",(VLOOKUP($F44,'Cronograma Manual'!$F$6:$BN$171,AY$152+1,0)))</f>
        <v/>
      </c>
      <c r="AZ44" s="308">
        <f>IF(ISNA(VLOOKUP($F44,'Cronograma Manual'!$F$6:$BN$171,AZ$152+1,0)),"",(VLOOKUP($F44,'Cronograma Manual'!$F$6:$BN$171,AZ$152+1,0)))</f>
        <v>44847</v>
      </c>
      <c r="BA44" s="308" t="str">
        <f>IF(ISNA(VLOOKUP($F44,'Cronograma Manual'!$F$6:$BN$171,BA$152+1,0)),"",(VLOOKUP($F44,'Cronograma Manual'!$F$6:$BN$171,BA$152+1,0)))</f>
        <v/>
      </c>
      <c r="BB44" s="308">
        <f>IF(ISNA(VLOOKUP($F44,'Cronograma Manual'!$F$6:$BN$171,BB$152+1,0)),"",(VLOOKUP($F44,'Cronograma Manual'!$F$6:$BN$171,BB$152+1,0)))</f>
        <v>44861</v>
      </c>
      <c r="BC44" s="110" t="str">
        <f>IF(ISNA(VLOOKUP($F44,'Cronograma Manual'!$F$6:$BN$171,BC$152+1,0)),"",(VLOOKUP($F44,'Cronograma Manual'!$F$6:$BN$171,BC$152+1,0)))</f>
        <v/>
      </c>
      <c r="BD44" s="110">
        <f>IF(ISNA(VLOOKUP($F44,'Cronograma Manual'!$F$6:$BN$171,BD$152+1,0)),"",(VLOOKUP($F44,'Cronograma Manual'!$F$6:$BN$171,BD$152+1,0)))</f>
        <v>44875</v>
      </c>
      <c r="BE44" s="110" t="str">
        <f>IF(ISNA(VLOOKUP($F44,'Cronograma Manual'!$F$6:$BN$171,BE$152+1,0)),"",(VLOOKUP($F44,'Cronograma Manual'!$F$6:$BN$171,BE$152+1,0)))</f>
        <v/>
      </c>
      <c r="BF44" s="110">
        <f>IF(ISNA(VLOOKUP($F44,'Cronograma Manual'!$F$6:$BN$171,BF$152+1,0)),"",(VLOOKUP($F44,'Cronograma Manual'!$F$6:$BN$171,BF$152+1,0)))</f>
        <v>44889</v>
      </c>
      <c r="BG44" s="308" t="str">
        <f>IF(ISNA(VLOOKUP($F44,'Cronograma Manual'!$F$6:$BN$171,BG$152+1,0)),"",(VLOOKUP($F44,'Cronograma Manual'!$F$6:$BN$171,BG$152+1,0)))</f>
        <v/>
      </c>
      <c r="BH44" s="308" t="str">
        <f>IF(ISNA(VLOOKUP($F44,'Cronograma Manual'!$F$6:$BN$171,BH$152+1,0)),"",(VLOOKUP($F44,'Cronograma Manual'!$F$6:$BN$171,BH$152+1,0)))</f>
        <v/>
      </c>
      <c r="BI44" s="308">
        <f>IF(ISNA(VLOOKUP($F44,'Cronograma Manual'!$F$6:$BN$171,BI$152+1,0)),"",(VLOOKUP($F44,'Cronograma Manual'!$F$6:$BN$171,BI$152+1,0)))</f>
        <v>44910</v>
      </c>
      <c r="BJ44" s="308" t="str">
        <f>IF(ISNA(VLOOKUP($F44,'Cronograma Manual'!$F$6:$BN$171,BJ$152+1,0)),"",(VLOOKUP($F44,'Cronograma Manual'!$F$6:$BN$171,BJ$152+1,0)))</f>
        <v/>
      </c>
      <c r="BK44" s="382" t="str">
        <f>IF(ISNA(VLOOKUP($F44,'Cronograma Manual'!$F$6:$BN$171,BK$152+1,0)),"",(VLOOKUP($F44,'Cronograma Manual'!$F$6:$BN$171,BK$152+1,0)))</f>
        <v/>
      </c>
    </row>
    <row r="45" spans="1:63" s="102" customFormat="1" ht="26.25" customHeight="1" x14ac:dyDescent="0.25">
      <c r="A45" s="352">
        <v>39</v>
      </c>
      <c r="B45" s="461"/>
      <c r="C45" s="461"/>
      <c r="D45" s="458"/>
      <c r="E45" s="337" t="s">
        <v>50</v>
      </c>
      <c r="F45" s="337" t="s">
        <v>57</v>
      </c>
      <c r="G45" s="337" t="str">
        <f>IF(ISNA(VLOOKUP(F45,Tmunic!$C$2:$D$1160,2,FALSE)),"",VLOOKUP(F45,Tmunic!$C$2:$D$1160,2,FALSE))</f>
        <v>UB VILLETA</v>
      </c>
      <c r="H45" s="184" t="str">
        <f>IF(ISNA(VLOOKUP($F45,'Cronograma Manual'!$F$6:$BN$171,H$152+1,0)),"",(VLOOKUP($F45,'Cronograma Manual'!$F$6:$BN$171,H$152+1,0)))</f>
        <v>Hospital Fernando Salazar Cl. 1a. N° 7-56</v>
      </c>
      <c r="I45" s="197">
        <f>IF(ISNA(VLOOKUP($F45,'Cronograma Manual'!$F$6:$BN$171,I$152+1,0)),"",(VLOOKUP($F45,'Cronograma Manual'!$F$6:$BN$171,I$152+1,0)))</f>
        <v>4</v>
      </c>
      <c r="J45" s="202">
        <f>IF(ISNA(VLOOKUP($F45,'Cronograma Manual'!$F$6:$BN$171,J$152+1,0)),"",(VLOOKUP($F45,'Cronograma Manual'!$F$6:$BN$171,J$152+1,0)))</f>
        <v>13</v>
      </c>
      <c r="K45" s="107" t="str">
        <f>IF(ISNA(VLOOKUP($F45,'Cronograma Manual'!$F$6:$BN$171,K$152+1,0)),"",(VLOOKUP($F45,'Cronograma Manual'!$F$6:$BN$171,K$152+1,0)))</f>
        <v/>
      </c>
      <c r="L45" s="107" t="str">
        <f>IF(ISNA(VLOOKUP($F45,'Cronograma Manual'!$F$6:$BN$171,L$152+1,0)),"",(VLOOKUP($F45,'Cronograma Manual'!$F$6:$BN$171,L$152+1,0)))</f>
        <v/>
      </c>
      <c r="M45" s="107" t="str">
        <f>IF(ISNA(VLOOKUP($F45,'Cronograma Manual'!$F$6:$BN$171,M$152+1,0)),"",(VLOOKUP($F45,'Cronograma Manual'!$F$6:$BN$171,M$152+1,0)))</f>
        <v/>
      </c>
      <c r="N45" s="107" t="str">
        <f>IF(ISNA(VLOOKUP($F45,'Cronograma Manual'!$F$6:$BN$171,N$152+1,0)),"",(VLOOKUP($F45,'Cronograma Manual'!$F$6:$BN$171,N$152+1,0)))</f>
        <v/>
      </c>
      <c r="O45" s="107">
        <f>IF(ISNA(VLOOKUP($F45,'Cronograma Manual'!$F$6:$BN$171,O$152+1,0)),"",(VLOOKUP($F45,'Cronograma Manual'!$F$6:$BN$171,O$152+1,0)))</f>
        <v>44588</v>
      </c>
      <c r="P45" s="108" t="str">
        <f>IF(ISNA(VLOOKUP($F45,'Cronograma Manual'!$F$6:$BN$171,P$152+1,0)),"",(VLOOKUP($F45,'Cronograma Manual'!$F$6:$BN$171,P$152+1,0)))</f>
        <v/>
      </c>
      <c r="Q45" s="108" t="str">
        <f>IF(ISNA(VLOOKUP($F45,'Cronograma Manual'!$F$6:$BN$171,Q$152+1,0)),"",(VLOOKUP($F45,'Cronograma Manual'!$F$6:$BN$171,Q$152+1,0)))</f>
        <v/>
      </c>
      <c r="R45" s="108" t="str">
        <f>IF(ISNA(VLOOKUP($F45,'Cronograma Manual'!$F$6:$BN$171,R$152+1,0)),"",(VLOOKUP($F45,'Cronograma Manual'!$F$6:$BN$171,R$152+1,0)))</f>
        <v/>
      </c>
      <c r="S45" s="108">
        <f>IF(ISNA(VLOOKUP($F45,'Cronograma Manual'!$F$6:$BN$171,S$152+1,0)),"",(VLOOKUP($F45,'Cronograma Manual'!$F$6:$BN$171,S$152+1,0)))</f>
        <v>44616</v>
      </c>
      <c r="T45" s="107" t="str">
        <f>IF(ISNA(VLOOKUP($F45,'Cronograma Manual'!$F$6:$BN$171,T$152+1,0)),"",(VLOOKUP($F45,'Cronograma Manual'!$F$6:$BN$171,T$152+1,0)))</f>
        <v/>
      </c>
      <c r="U45" s="107" t="str">
        <f>IF(ISNA(VLOOKUP($F45,'Cronograma Manual'!$F$6:$BN$171,U$152+1,0)),"",(VLOOKUP($F45,'Cronograma Manual'!$F$6:$BN$171,U$152+1,0)))</f>
        <v/>
      </c>
      <c r="V45" s="107" t="str">
        <f>IF(ISNA(VLOOKUP($F45,'Cronograma Manual'!$F$6:$BN$171,V$152+1,0)),"",(VLOOKUP($F45,'Cronograma Manual'!$F$6:$BN$171,V$152+1,0)))</f>
        <v/>
      </c>
      <c r="W45" s="107">
        <f>IF(ISNA(VLOOKUP($F45,'Cronograma Manual'!$F$6:$BN$171,W$152+1,0)),"",(VLOOKUP($F45,'Cronograma Manual'!$F$6:$BN$171,W$152+1,0)))</f>
        <v>44644</v>
      </c>
      <c r="X45" s="107" t="str">
        <f>IF(ISNA(VLOOKUP($F45,'Cronograma Manual'!$F$6:$BN$171,X$152+1,0)),"",(VLOOKUP($F45,'Cronograma Manual'!$F$6:$BN$171,X$152+1,0)))</f>
        <v/>
      </c>
      <c r="Y45" s="108" t="str">
        <f>IF(ISNA(VLOOKUP($F45,'Cronograma Manual'!$F$6:$BN$171,Y$152+1,0)),"",(VLOOKUP($F45,'Cronograma Manual'!$F$6:$BN$171,Y$152+1,0)))</f>
        <v/>
      </c>
      <c r="Z45" s="108" t="str">
        <f>IF(ISNA(VLOOKUP($F45,'Cronograma Manual'!$F$6:$BN$171,Z$152+1,0)),"",(VLOOKUP($F45,'Cronograma Manual'!$F$6:$BN$171,Z$152+1,0)))</f>
        <v/>
      </c>
      <c r="AA45" s="108">
        <f>IF(ISNA(VLOOKUP($F45,'Cronograma Manual'!$F$6:$BN$171,AA$152+1,0)),"",(VLOOKUP($F45,'Cronograma Manual'!$F$6:$BN$171,AA$152+1,0)))</f>
        <v>44672</v>
      </c>
      <c r="AB45" s="108" t="str">
        <f>IF(ISNA(VLOOKUP($F45,'Cronograma Manual'!$F$6:$BN$171,AB$152+1,0)),"",(VLOOKUP($F45,'Cronograma Manual'!$F$6:$BN$171,AB$152+1,0)))</f>
        <v/>
      </c>
      <c r="AC45" s="107" t="str">
        <f>IF(ISNA(VLOOKUP($F45,'Cronograma Manual'!$F$6:$BN$171,AC$152+1,0)),"",(VLOOKUP($F45,'Cronograma Manual'!$F$6:$BN$171,AC$152+1,0)))</f>
        <v/>
      </c>
      <c r="AD45" s="107" t="str">
        <f>IF(ISNA(VLOOKUP($F45,'Cronograma Manual'!$F$6:$BN$171,AD$152+1,0)),"",(VLOOKUP($F45,'Cronograma Manual'!$F$6:$BN$171,AD$152+1,0)))</f>
        <v/>
      </c>
      <c r="AE45" s="107">
        <f>IF(ISNA(VLOOKUP($F45,'Cronograma Manual'!$F$6:$BN$171,AE$152+1,0)),"",(VLOOKUP($F45,'Cronograma Manual'!$F$6:$BN$171,AE$152+1,0)))</f>
        <v>44700</v>
      </c>
      <c r="AF45" s="107" t="str">
        <f>IF(ISNA(VLOOKUP($F45,'Cronograma Manual'!$F$6:$BN$171,AF$152+1,0)),"",(VLOOKUP($F45,'Cronograma Manual'!$F$6:$BN$171,AF$152+1,0)))</f>
        <v/>
      </c>
      <c r="AG45" s="108" t="str">
        <f>IF(ISNA(VLOOKUP($F45,'Cronograma Manual'!$F$6:$BN$171,AG$152+1,0)),"",(VLOOKUP($F45,'Cronograma Manual'!$F$6:$BN$171,AG$152+1,0)))</f>
        <v/>
      </c>
      <c r="AH45" s="108" t="str">
        <f>IF(ISNA(VLOOKUP($F45,'Cronograma Manual'!$F$6:$BN$171,AH$152+1,0)),"",(VLOOKUP($F45,'Cronograma Manual'!$F$6:$BN$171,AH$152+1,0)))</f>
        <v/>
      </c>
      <c r="AI45" s="108">
        <f>IF(ISNA(VLOOKUP($F45,'Cronograma Manual'!$F$6:$BN$171,AI$152+1,0)),"",(VLOOKUP($F45,'Cronograma Manual'!$F$6:$BN$171,AI$152+1,0)))</f>
        <v>44728</v>
      </c>
      <c r="AJ45" s="108" t="str">
        <f>IF(ISNA(VLOOKUP($F45,'Cronograma Manual'!$F$6:$BN$171,AJ$152+1,0)),"",(VLOOKUP($F45,'Cronograma Manual'!$F$6:$BN$171,AJ$152+1,0)))</f>
        <v/>
      </c>
      <c r="AK45" s="108" t="str">
        <f>IF(ISNA(VLOOKUP($F45,'Cronograma Manual'!$F$6:$BN$171,AK$152+1,0)),"",(VLOOKUP($F45,'Cronograma Manual'!$F$6:$BN$171,AK$152+1,0)))</f>
        <v/>
      </c>
      <c r="AL45" s="107" t="str">
        <f>IF(ISNA(VLOOKUP($F45,'Cronograma Manual'!$F$6:$BN$171,AL$152+1,0)),"",(VLOOKUP($F45,'Cronograma Manual'!$F$6:$BN$171,AL$152+1,0)))</f>
        <v/>
      </c>
      <c r="AM45" s="107">
        <f>IF(ISNA(VLOOKUP($F45,'Cronograma Manual'!$F$6:$BN$171,AM$152+1,0)),"",(VLOOKUP($F45,'Cronograma Manual'!$F$6:$BN$171,AM$152+1,0)))</f>
        <v>44756</v>
      </c>
      <c r="AN45" s="107" t="str">
        <f>IF(ISNA(VLOOKUP($F45,'Cronograma Manual'!$F$6:$BN$171,AN$152+1,0)),"",(VLOOKUP($F45,'Cronograma Manual'!$F$6:$BN$171,AN$152+1,0)))</f>
        <v/>
      </c>
      <c r="AO45" s="107" t="str">
        <f>IF(ISNA(VLOOKUP($F45,'Cronograma Manual'!$F$6:$BN$171,AO$152+1,0)),"",(VLOOKUP($F45,'Cronograma Manual'!$F$6:$BN$171,AO$152+1,0)))</f>
        <v/>
      </c>
      <c r="AP45" s="108" t="str">
        <f>IF(ISNA(VLOOKUP($F45,'Cronograma Manual'!$F$6:$BN$171,AP$152+1,0)),"",(VLOOKUP($F45,'Cronograma Manual'!$F$6:$BN$171,AP$152+1,0)))</f>
        <v/>
      </c>
      <c r="AQ45" s="108">
        <f>IF(ISNA(VLOOKUP($F45,'Cronograma Manual'!$F$6:$BN$171,AQ$152+1,0)),"",(VLOOKUP($F45,'Cronograma Manual'!$F$6:$BN$171,AQ$152+1,0)))</f>
        <v>44784</v>
      </c>
      <c r="AR45" s="108" t="str">
        <f>IF(ISNA(VLOOKUP($F45,'Cronograma Manual'!$F$6:$BN$171,AR$152+1,0)),"",(VLOOKUP($F45,'Cronograma Manual'!$F$6:$BN$171,AR$152+1,0)))</f>
        <v/>
      </c>
      <c r="AS45" s="108" t="str">
        <f>IF(ISNA(VLOOKUP($F45,'Cronograma Manual'!$F$6:$BN$171,AS$152+1,0)),"",(VLOOKUP($F45,'Cronograma Manual'!$F$6:$BN$171,AS$152+1,0)))</f>
        <v/>
      </c>
      <c r="AT45" s="107" t="str">
        <f>IF(ISNA(VLOOKUP($F45,'Cronograma Manual'!$F$6:$BN$171,AT$152+1,0)),"",(VLOOKUP($F45,'Cronograma Manual'!$F$6:$BN$171,AT$152+1,0)))</f>
        <v/>
      </c>
      <c r="AU45" s="107">
        <f>IF(ISNA(VLOOKUP($F45,'Cronograma Manual'!$F$6:$BN$171,AU$152+1,0)),"",(VLOOKUP($F45,'Cronograma Manual'!$F$6:$BN$171,AU$152+1,0)))</f>
        <v>44812</v>
      </c>
      <c r="AV45" s="107" t="str">
        <f>IF(ISNA(VLOOKUP($F45,'Cronograma Manual'!$F$6:$BN$171,AV$152+1,0)),"",(VLOOKUP($F45,'Cronograma Manual'!$F$6:$BN$171,AV$152+1,0)))</f>
        <v/>
      </c>
      <c r="AW45" s="107" t="str">
        <f>IF(ISNA(VLOOKUP($F45,'Cronograma Manual'!$F$6:$BN$171,AW$152+1,0)),"",(VLOOKUP($F45,'Cronograma Manual'!$F$6:$BN$171,AW$152+1,0)))</f>
        <v/>
      </c>
      <c r="AX45" s="107" t="str">
        <f>IF(ISNA(VLOOKUP($F45,'Cronograma Manual'!$F$6:$BN$171,AX$152+1,0)),"",(VLOOKUP($F45,'Cronograma Manual'!$F$6:$BN$171,AX$152+1,0)))</f>
        <v/>
      </c>
      <c r="AY45" s="108">
        <f>IF(ISNA(VLOOKUP($F45,'Cronograma Manual'!$F$6:$BN$171,AY$152+1,0)),"",(VLOOKUP($F45,'Cronograma Manual'!$F$6:$BN$171,AY$152+1,0)))</f>
        <v>44840</v>
      </c>
      <c r="AZ45" s="108" t="str">
        <f>IF(ISNA(VLOOKUP($F45,'Cronograma Manual'!$F$6:$BN$171,AZ$152+1,0)),"",(VLOOKUP($F45,'Cronograma Manual'!$F$6:$BN$171,AZ$152+1,0)))</f>
        <v/>
      </c>
      <c r="BA45" s="108" t="str">
        <f>IF(ISNA(VLOOKUP($F45,'Cronograma Manual'!$F$6:$BN$171,BA$152+1,0)),"",(VLOOKUP($F45,'Cronograma Manual'!$F$6:$BN$171,BA$152+1,0)))</f>
        <v/>
      </c>
      <c r="BB45" s="108" t="str">
        <f>IF(ISNA(VLOOKUP($F45,'Cronograma Manual'!$F$6:$BN$171,BB$152+1,0)),"",(VLOOKUP($F45,'Cronograma Manual'!$F$6:$BN$171,BB$152+1,0)))</f>
        <v/>
      </c>
      <c r="BC45" s="107">
        <f>IF(ISNA(VLOOKUP($F45,'Cronograma Manual'!$F$6:$BN$171,BC$152+1,0)),"",(VLOOKUP($F45,'Cronograma Manual'!$F$6:$BN$171,BC$152+1,0)))</f>
        <v>44868</v>
      </c>
      <c r="BD45" s="107" t="str">
        <f>IF(ISNA(VLOOKUP($F45,'Cronograma Manual'!$F$6:$BN$171,BD$152+1,0)),"",(VLOOKUP($F45,'Cronograma Manual'!$F$6:$BN$171,BD$152+1,0)))</f>
        <v/>
      </c>
      <c r="BE45" s="107" t="str">
        <f>IF(ISNA(VLOOKUP($F45,'Cronograma Manual'!$F$6:$BN$171,BE$152+1,0)),"",(VLOOKUP($F45,'Cronograma Manual'!$F$6:$BN$171,BE$152+1,0)))</f>
        <v/>
      </c>
      <c r="BF45" s="107" t="str">
        <f>IF(ISNA(VLOOKUP($F45,'Cronograma Manual'!$F$6:$BN$171,BF$152+1,0)),"",(VLOOKUP($F45,'Cronograma Manual'!$F$6:$BN$171,BF$152+1,0)))</f>
        <v/>
      </c>
      <c r="BG45" s="108">
        <f>IF(ISNA(VLOOKUP($F45,'Cronograma Manual'!$F$6:$BN$171,BG$152+1,0)),"",(VLOOKUP($F45,'Cronograma Manual'!$F$6:$BN$171,BG$152+1,0)))</f>
        <v>44896</v>
      </c>
      <c r="BH45" s="108" t="str">
        <f>IF(ISNA(VLOOKUP($F45,'Cronograma Manual'!$F$6:$BN$171,BH$152+1,0)),"",(VLOOKUP($F45,'Cronograma Manual'!$F$6:$BN$171,BH$152+1,0)))</f>
        <v/>
      </c>
      <c r="BI45" s="108" t="str">
        <f>IF(ISNA(VLOOKUP($F45,'Cronograma Manual'!$F$6:$BN$171,BI$152+1,0)),"",(VLOOKUP($F45,'Cronograma Manual'!$F$6:$BN$171,BI$152+1,0)))</f>
        <v/>
      </c>
      <c r="BJ45" s="108" t="str">
        <f>IF(ISNA(VLOOKUP($F45,'Cronograma Manual'!$F$6:$BN$171,BJ$152+1,0)),"",(VLOOKUP($F45,'Cronograma Manual'!$F$6:$BN$171,BJ$152+1,0)))</f>
        <v/>
      </c>
      <c r="BK45" s="353">
        <f>IF(ISNA(VLOOKUP($F45,'Cronograma Manual'!$F$6:$BN$171,BK$152+1,0)),"",(VLOOKUP($F45,'Cronograma Manual'!$F$6:$BN$171,BK$152+1,0)))</f>
        <v>44924</v>
      </c>
    </row>
    <row r="46" spans="1:63" s="102" customFormat="1" ht="26.25" customHeight="1" x14ac:dyDescent="0.25">
      <c r="A46" s="352">
        <v>40</v>
      </c>
      <c r="B46" s="461"/>
      <c r="C46" s="461"/>
      <c r="D46" s="458"/>
      <c r="E46" s="337" t="s">
        <v>50</v>
      </c>
      <c r="F46" s="337" t="s">
        <v>53</v>
      </c>
      <c r="G46" s="184" t="str">
        <f>IF(ISNA(VLOOKUP(F46,Tmunic!$C$2:$D$1160,2,FALSE)),"",VLOOKUP(F46,Tmunic!$C$2:$D$1160,2,FALSE))</f>
        <v>UB CAQUEZA</v>
      </c>
      <c r="H46" s="184" t="str">
        <f>IF(ISNA(VLOOKUP($F46,'Cronograma Manual'!$F$6:$BN$171,H$152+1,0)),"",(VLOOKUP($F46,'Cronograma Manual'!$F$6:$BN$171,H$152+1,0)))</f>
        <v>Hospital San Rafael Av. 5a. N° 5 - 80</v>
      </c>
      <c r="I46" s="197">
        <f>IF(ISNA(VLOOKUP($F46,'Cronograma Manual'!$F$6:$BN$171,I$152+1,0)),"",(VLOOKUP($F46,'Cronograma Manual'!$F$6:$BN$171,I$152+1,0)))</f>
        <v>4</v>
      </c>
      <c r="J46" s="202">
        <f>IF(ISNA(VLOOKUP($F46,'Cronograma Manual'!$F$6:$BN$171,J$152+1,0)),"",(VLOOKUP($F46,'Cronograma Manual'!$F$6:$BN$171,J$152+1,0)))</f>
        <v>12</v>
      </c>
      <c r="K46" s="107" t="str">
        <f>IF(ISNA(VLOOKUP($F46,'Cronograma Manual'!$F$6:$BN$171,K$152+1,0)),"",(VLOOKUP($F46,'Cronograma Manual'!$F$6:$BN$171,K$152+1,0)))</f>
        <v/>
      </c>
      <c r="L46" s="107" t="str">
        <f>IF(ISNA(VLOOKUP($F46,'Cronograma Manual'!$F$6:$BN$171,L$152+1,0)),"",(VLOOKUP($F46,'Cronograma Manual'!$F$6:$BN$171,L$152+1,0)))</f>
        <v/>
      </c>
      <c r="M46" s="107" t="str">
        <f>IF(ISNA(VLOOKUP($F46,'Cronograma Manual'!$F$6:$BN$171,M$152+1,0)),"",(VLOOKUP($F46,'Cronograma Manual'!$F$6:$BN$171,M$152+1,0)))</f>
        <v/>
      </c>
      <c r="N46" s="107" t="str">
        <f>IF(ISNA(VLOOKUP($F46,'Cronograma Manual'!$F$6:$BN$171,N$152+1,0)),"",(VLOOKUP($F46,'Cronograma Manual'!$F$6:$BN$171,N$152+1,0)))</f>
        <v/>
      </c>
      <c r="O46" s="107" t="str">
        <f>IF(ISNA(VLOOKUP($F46,'Cronograma Manual'!$F$6:$BN$171,O$152+1,0)),"",(VLOOKUP($F46,'Cronograma Manual'!$F$6:$BN$171,O$152+1,0)))</f>
        <v/>
      </c>
      <c r="P46" s="108">
        <f>IF(ISNA(VLOOKUP($F46,'Cronograma Manual'!$F$6:$BN$171,P$152+1,0)),"",(VLOOKUP($F46,'Cronograma Manual'!$F$6:$BN$171,P$152+1,0)))</f>
        <v>44594</v>
      </c>
      <c r="Q46" s="108" t="str">
        <f>IF(ISNA(VLOOKUP($F46,'Cronograma Manual'!$F$6:$BN$171,Q$152+1,0)),"",(VLOOKUP($F46,'Cronograma Manual'!$F$6:$BN$171,Q$152+1,0)))</f>
        <v/>
      </c>
      <c r="R46" s="108" t="str">
        <f>IF(ISNA(VLOOKUP($F46,'Cronograma Manual'!$F$6:$BN$171,R$152+1,0)),"",(VLOOKUP($F46,'Cronograma Manual'!$F$6:$BN$171,R$152+1,0)))</f>
        <v/>
      </c>
      <c r="S46" s="108" t="str">
        <f>IF(ISNA(VLOOKUP($F46,'Cronograma Manual'!$F$6:$BN$171,S$152+1,0)),"",(VLOOKUP($F46,'Cronograma Manual'!$F$6:$BN$171,S$152+1,0)))</f>
        <v/>
      </c>
      <c r="T46" s="107">
        <f>IF(ISNA(VLOOKUP($F46,'Cronograma Manual'!$F$6:$BN$171,T$152+1,0)),"",(VLOOKUP($F46,'Cronograma Manual'!$F$6:$BN$171,T$152+1,0)))</f>
        <v>44622</v>
      </c>
      <c r="U46" s="107" t="str">
        <f>IF(ISNA(VLOOKUP($F46,'Cronograma Manual'!$F$6:$BN$171,U$152+1,0)),"",(VLOOKUP($F46,'Cronograma Manual'!$F$6:$BN$171,U$152+1,0)))</f>
        <v/>
      </c>
      <c r="V46" s="107" t="str">
        <f>IF(ISNA(VLOOKUP($F46,'Cronograma Manual'!$F$6:$BN$171,V$152+1,0)),"",(VLOOKUP($F46,'Cronograma Manual'!$F$6:$BN$171,V$152+1,0)))</f>
        <v/>
      </c>
      <c r="W46" s="107" t="str">
        <f>IF(ISNA(VLOOKUP($F46,'Cronograma Manual'!$F$6:$BN$171,W$152+1,0)),"",(VLOOKUP($F46,'Cronograma Manual'!$F$6:$BN$171,W$152+1,0)))</f>
        <v/>
      </c>
      <c r="X46" s="107">
        <f>IF(ISNA(VLOOKUP($F46,'Cronograma Manual'!$F$6:$BN$171,X$152+1,0)),"",(VLOOKUP($F46,'Cronograma Manual'!$F$6:$BN$171,X$152+1,0)))</f>
        <v>44650</v>
      </c>
      <c r="Y46" s="108" t="str">
        <f>IF(ISNA(VLOOKUP($F46,'Cronograma Manual'!$F$6:$BN$171,Y$152+1,0)),"",(VLOOKUP($F46,'Cronograma Manual'!$F$6:$BN$171,Y$152+1,0)))</f>
        <v/>
      </c>
      <c r="Z46" s="108" t="str">
        <f>IF(ISNA(VLOOKUP($F46,'Cronograma Manual'!$F$6:$BN$171,Z$152+1,0)),"",(VLOOKUP($F46,'Cronograma Manual'!$F$6:$BN$171,Z$152+1,0)))</f>
        <v/>
      </c>
      <c r="AA46" s="108" t="str">
        <f>IF(ISNA(VLOOKUP($F46,'Cronograma Manual'!$F$6:$BN$171,AA$152+1,0)),"",(VLOOKUP($F46,'Cronograma Manual'!$F$6:$BN$171,AA$152+1,0)))</f>
        <v/>
      </c>
      <c r="AB46" s="108">
        <f>IF(ISNA(VLOOKUP($F46,'Cronograma Manual'!$F$6:$BN$171,AB$152+1,0)),"",(VLOOKUP($F46,'Cronograma Manual'!$F$6:$BN$171,AB$152+1,0)))</f>
        <v>44678</v>
      </c>
      <c r="AC46" s="107" t="str">
        <f>IF(ISNA(VLOOKUP($F46,'Cronograma Manual'!$F$6:$BN$171,AC$152+1,0)),"",(VLOOKUP($F46,'Cronograma Manual'!$F$6:$BN$171,AC$152+1,0)))</f>
        <v/>
      </c>
      <c r="AD46" s="107" t="str">
        <f>IF(ISNA(VLOOKUP($F46,'Cronograma Manual'!$F$6:$BN$171,AD$152+1,0)),"",(VLOOKUP($F46,'Cronograma Manual'!$F$6:$BN$171,AD$152+1,0)))</f>
        <v/>
      </c>
      <c r="AE46" s="107" t="str">
        <f>IF(ISNA(VLOOKUP($F46,'Cronograma Manual'!$F$6:$BN$171,AE$152+1,0)),"",(VLOOKUP($F46,'Cronograma Manual'!$F$6:$BN$171,AE$152+1,0)))</f>
        <v/>
      </c>
      <c r="AF46" s="107">
        <f>IF(ISNA(VLOOKUP($F46,'Cronograma Manual'!$F$6:$BN$171,AF$152+1,0)),"",(VLOOKUP($F46,'Cronograma Manual'!$F$6:$BN$171,AF$152+1,0)))</f>
        <v>44706</v>
      </c>
      <c r="AG46" s="108" t="str">
        <f>IF(ISNA(VLOOKUP($F46,'Cronograma Manual'!$F$6:$BN$171,AG$152+1,0)),"",(VLOOKUP($F46,'Cronograma Manual'!$F$6:$BN$171,AG$152+1,0)))</f>
        <v/>
      </c>
      <c r="AH46" s="108" t="str">
        <f>IF(ISNA(VLOOKUP($F46,'Cronograma Manual'!$F$6:$BN$171,AH$152+1,0)),"",(VLOOKUP($F46,'Cronograma Manual'!$F$6:$BN$171,AH$152+1,0)))</f>
        <v/>
      </c>
      <c r="AI46" s="108" t="str">
        <f>IF(ISNA(VLOOKUP($F46,'Cronograma Manual'!$F$6:$BN$171,AI$152+1,0)),"",(VLOOKUP($F46,'Cronograma Manual'!$F$6:$BN$171,AI$152+1,0)))</f>
        <v/>
      </c>
      <c r="AJ46" s="108">
        <f>IF(ISNA(VLOOKUP($F46,'Cronograma Manual'!$F$6:$BN$171,AJ$152+1,0)),"",(VLOOKUP($F46,'Cronograma Manual'!$F$6:$BN$171,AJ$152+1,0)))</f>
        <v>44734</v>
      </c>
      <c r="AK46" s="108" t="str">
        <f>IF(ISNA(VLOOKUP($F46,'Cronograma Manual'!$F$6:$BN$171,AK$152+1,0)),"",(VLOOKUP($F46,'Cronograma Manual'!$F$6:$BN$171,AK$152+1,0)))</f>
        <v/>
      </c>
      <c r="AL46" s="107" t="str">
        <f>IF(ISNA(VLOOKUP($F46,'Cronograma Manual'!$F$6:$BN$171,AL$152+1,0)),"",(VLOOKUP($F46,'Cronograma Manual'!$F$6:$BN$171,AL$152+1,0)))</f>
        <v/>
      </c>
      <c r="AM46" s="107" t="str">
        <f>IF(ISNA(VLOOKUP($F46,'Cronograma Manual'!$F$6:$BN$171,AM$152+1,0)),"",(VLOOKUP($F46,'Cronograma Manual'!$F$6:$BN$171,AM$152+1,0)))</f>
        <v/>
      </c>
      <c r="AN46" s="107" t="str">
        <f>IF(ISNA(VLOOKUP($F46,'Cronograma Manual'!$F$6:$BN$171,AN$152+1,0)),"",(VLOOKUP($F46,'Cronograma Manual'!$F$6:$BN$171,AN$152+1,0)))</f>
        <v/>
      </c>
      <c r="AO46" s="107">
        <f>IF(ISNA(VLOOKUP($F46,'Cronograma Manual'!$F$6:$BN$171,AO$152+1,0)),"",(VLOOKUP($F46,'Cronograma Manual'!$F$6:$BN$171,AO$152+1,0)))</f>
        <v>44769</v>
      </c>
      <c r="AP46" s="108" t="str">
        <f>IF(ISNA(VLOOKUP($F46,'Cronograma Manual'!$F$6:$BN$171,AP$152+1,0)),"",(VLOOKUP($F46,'Cronograma Manual'!$F$6:$BN$171,AP$152+1,0)))</f>
        <v/>
      </c>
      <c r="AQ46" s="108" t="str">
        <f>IF(ISNA(VLOOKUP($F46,'Cronograma Manual'!$F$6:$BN$171,AQ$152+1,0)),"",(VLOOKUP($F46,'Cronograma Manual'!$F$6:$BN$171,AQ$152+1,0)))</f>
        <v/>
      </c>
      <c r="AR46" s="108" t="str">
        <f>IF(ISNA(VLOOKUP($F46,'Cronograma Manual'!$F$6:$BN$171,AR$152+1,0)),"",(VLOOKUP($F46,'Cronograma Manual'!$F$6:$BN$171,AR$152+1,0)))</f>
        <v/>
      </c>
      <c r="AS46" s="108">
        <f>IF(ISNA(VLOOKUP($F46,'Cronograma Manual'!$F$6:$BN$171,AS$152+1,0)),"",(VLOOKUP($F46,'Cronograma Manual'!$F$6:$BN$171,AS$152+1,0)))</f>
        <v>44797</v>
      </c>
      <c r="AT46" s="107" t="str">
        <f>IF(ISNA(VLOOKUP($F46,'Cronograma Manual'!$F$6:$BN$171,AT$152+1,0)),"",(VLOOKUP($F46,'Cronograma Manual'!$F$6:$BN$171,AT$152+1,0)))</f>
        <v/>
      </c>
      <c r="AU46" s="107" t="str">
        <f>IF(ISNA(VLOOKUP($F46,'Cronograma Manual'!$F$6:$BN$171,AU$152+1,0)),"",(VLOOKUP($F46,'Cronograma Manual'!$F$6:$BN$171,AU$152+1,0)))</f>
        <v/>
      </c>
      <c r="AV46" s="107" t="str">
        <f>IF(ISNA(VLOOKUP($F46,'Cronograma Manual'!$F$6:$BN$171,AV$152+1,0)),"",(VLOOKUP($F46,'Cronograma Manual'!$F$6:$BN$171,AV$152+1,0)))</f>
        <v/>
      </c>
      <c r="AW46" s="107">
        <f>IF(ISNA(VLOOKUP($F46,'Cronograma Manual'!$F$6:$BN$171,AW$152+1,0)),"",(VLOOKUP($F46,'Cronograma Manual'!$F$6:$BN$171,AW$152+1,0)))</f>
        <v>44825</v>
      </c>
      <c r="AX46" s="107" t="str">
        <f>IF(ISNA(VLOOKUP($F46,'Cronograma Manual'!$F$6:$BN$171,AX$152+1,0)),"",(VLOOKUP($F46,'Cronograma Manual'!$F$6:$BN$171,AX$152+1,0)))</f>
        <v/>
      </c>
      <c r="AY46" s="108" t="str">
        <f>IF(ISNA(VLOOKUP($F46,'Cronograma Manual'!$F$6:$BN$171,AY$152+1,0)),"",(VLOOKUP($F46,'Cronograma Manual'!$F$6:$BN$171,AY$152+1,0)))</f>
        <v/>
      </c>
      <c r="AZ46" s="108" t="str">
        <f>IF(ISNA(VLOOKUP($F46,'Cronograma Manual'!$F$6:$BN$171,AZ$152+1,0)),"",(VLOOKUP($F46,'Cronograma Manual'!$F$6:$BN$171,AZ$152+1,0)))</f>
        <v/>
      </c>
      <c r="BA46" s="108">
        <f>IF(ISNA(VLOOKUP($F46,'Cronograma Manual'!$F$6:$BN$171,BA$152+1,0)),"",(VLOOKUP($F46,'Cronograma Manual'!$F$6:$BN$171,BA$152+1,0)))</f>
        <v>44853</v>
      </c>
      <c r="BB46" s="108" t="str">
        <f>IF(ISNA(VLOOKUP($F46,'Cronograma Manual'!$F$6:$BN$171,BB$152+1,0)),"",(VLOOKUP($F46,'Cronograma Manual'!$F$6:$BN$171,BB$152+1,0)))</f>
        <v/>
      </c>
      <c r="BC46" s="107" t="str">
        <f>IF(ISNA(VLOOKUP($F46,'Cronograma Manual'!$F$6:$BN$171,BC$152+1,0)),"",(VLOOKUP($F46,'Cronograma Manual'!$F$6:$BN$171,BC$152+1,0)))</f>
        <v/>
      </c>
      <c r="BD46" s="107" t="str">
        <f>IF(ISNA(VLOOKUP($F46,'Cronograma Manual'!$F$6:$BN$171,BD$152+1,0)),"",(VLOOKUP($F46,'Cronograma Manual'!$F$6:$BN$171,BD$152+1,0)))</f>
        <v/>
      </c>
      <c r="BE46" s="107">
        <f>IF(ISNA(VLOOKUP($F46,'Cronograma Manual'!$F$6:$BN$171,BE$152+1,0)),"",(VLOOKUP($F46,'Cronograma Manual'!$F$6:$BN$171,BE$152+1,0)))</f>
        <v>44881</v>
      </c>
      <c r="BF46" s="107" t="str">
        <f>IF(ISNA(VLOOKUP($F46,'Cronograma Manual'!$F$6:$BN$171,BF$152+1,0)),"",(VLOOKUP($F46,'Cronograma Manual'!$F$6:$BN$171,BF$152+1,0)))</f>
        <v/>
      </c>
      <c r="BG46" s="108" t="str">
        <f>IF(ISNA(VLOOKUP($F46,'Cronograma Manual'!$F$6:$BN$171,BG$152+1,0)),"",(VLOOKUP($F46,'Cronograma Manual'!$F$6:$BN$171,BG$152+1,0)))</f>
        <v/>
      </c>
      <c r="BH46" s="108" t="str">
        <f>IF(ISNA(VLOOKUP($F46,'Cronograma Manual'!$F$6:$BN$171,BH$152+1,0)),"",(VLOOKUP($F46,'Cronograma Manual'!$F$6:$BN$171,BH$152+1,0)))</f>
        <v/>
      </c>
      <c r="BI46" s="108">
        <f>IF(ISNA(VLOOKUP($F46,'Cronograma Manual'!$F$6:$BN$171,BI$152+1,0)),"",(VLOOKUP($F46,'Cronograma Manual'!$F$6:$BN$171,BI$152+1,0)))</f>
        <v>44909</v>
      </c>
      <c r="BJ46" s="108" t="str">
        <f>IF(ISNA(VLOOKUP($F46,'Cronograma Manual'!$F$6:$BN$171,BJ$152+1,0)),"",(VLOOKUP($F46,'Cronograma Manual'!$F$6:$BN$171,BJ$152+1,0)))</f>
        <v/>
      </c>
      <c r="BK46" s="353" t="str">
        <f>IF(ISNA(VLOOKUP($F46,'Cronograma Manual'!$F$6:$BN$171,BK$152+1,0)),"",(VLOOKUP($F46,'Cronograma Manual'!$F$6:$BN$171,BK$152+1,0)))</f>
        <v/>
      </c>
    </row>
    <row r="47" spans="1:63" s="102" customFormat="1" ht="26.25" customHeight="1" x14ac:dyDescent="0.25">
      <c r="A47" s="352">
        <v>41</v>
      </c>
      <c r="B47" s="461"/>
      <c r="C47" s="461"/>
      <c r="D47" s="458"/>
      <c r="E47" s="337" t="s">
        <v>50</v>
      </c>
      <c r="F47" s="337" t="s">
        <v>56</v>
      </c>
      <c r="G47" s="184" t="str">
        <f>IF(ISNA(VLOOKUP(F47,Tmunic!$C$2:$D$1160,2,FALSE)),"",VLOOKUP(F47,Tmunic!$C$2:$D$1160,2,FALSE))</f>
        <v>UB FUSAGASUGA</v>
      </c>
      <c r="H47" s="184" t="str">
        <f>IF(ISNA(VLOOKUP($F47,'Cronograma Manual'!$F$6:$BN$171,H$152+1,0)),"",(VLOOKUP($F47,'Cronograma Manual'!$F$6:$BN$171,H$152+1,0)))</f>
        <v>Hospital San Rafael Transv. 12 N° 22-51</v>
      </c>
      <c r="I47" s="197">
        <f>IF(ISNA(VLOOKUP($F47,'Cronograma Manual'!$F$6:$BN$171,I$152+1,0)),"",(VLOOKUP($F47,'Cronograma Manual'!$F$6:$BN$171,I$152+1,0)))</f>
        <v>4</v>
      </c>
      <c r="J47" s="202">
        <f>IF(ISNA(VLOOKUP($F47,'Cronograma Manual'!$F$6:$BN$171,J$152+1,0)),"",(VLOOKUP($F47,'Cronograma Manual'!$F$6:$BN$171,J$152+1,0)))</f>
        <v>12</v>
      </c>
      <c r="K47" s="107" t="str">
        <f>IF(ISNA(VLOOKUP($F47,'Cronograma Manual'!$F$6:$BN$171,K$152+1,0)),"",(VLOOKUP($F47,'Cronograma Manual'!$F$6:$BN$171,K$152+1,0)))</f>
        <v/>
      </c>
      <c r="L47" s="107" t="str">
        <f>IF(ISNA(VLOOKUP($F47,'Cronograma Manual'!$F$6:$BN$171,L$152+1,0)),"",(VLOOKUP($F47,'Cronograma Manual'!$F$6:$BN$171,L$152+1,0)))</f>
        <v/>
      </c>
      <c r="M47" s="107" t="str">
        <f>IF(ISNA(VLOOKUP($F47,'Cronograma Manual'!$F$6:$BN$171,M$152+1,0)),"",(VLOOKUP($F47,'Cronograma Manual'!$F$6:$BN$171,M$152+1,0)))</f>
        <v/>
      </c>
      <c r="N47" s="107" t="str">
        <f>IF(ISNA(VLOOKUP($F47,'Cronograma Manual'!$F$6:$BN$171,N$152+1,0)),"",(VLOOKUP($F47,'Cronograma Manual'!$F$6:$BN$171,N$152+1,0)))</f>
        <v/>
      </c>
      <c r="O47" s="107" t="str">
        <f>IF(ISNA(VLOOKUP($F47,'Cronograma Manual'!$F$6:$BN$171,O$152+1,0)),"",(VLOOKUP($F47,'Cronograma Manual'!$F$6:$BN$171,O$152+1,0)))</f>
        <v/>
      </c>
      <c r="P47" s="108">
        <f>IF(ISNA(VLOOKUP($F47,'Cronograma Manual'!$F$6:$BN$171,P$152+1,0)),"",(VLOOKUP($F47,'Cronograma Manual'!$F$6:$BN$171,P$152+1,0)))</f>
        <v>44594</v>
      </c>
      <c r="Q47" s="108" t="str">
        <f>IF(ISNA(VLOOKUP($F47,'Cronograma Manual'!$F$6:$BN$171,Q$152+1,0)),"",(VLOOKUP($F47,'Cronograma Manual'!$F$6:$BN$171,Q$152+1,0)))</f>
        <v/>
      </c>
      <c r="R47" s="108" t="str">
        <f>IF(ISNA(VLOOKUP($F47,'Cronograma Manual'!$F$6:$BN$171,R$152+1,0)),"",(VLOOKUP($F47,'Cronograma Manual'!$F$6:$BN$171,R$152+1,0)))</f>
        <v/>
      </c>
      <c r="S47" s="108" t="str">
        <f>IF(ISNA(VLOOKUP($F47,'Cronograma Manual'!$F$6:$BN$171,S$152+1,0)),"",(VLOOKUP($F47,'Cronograma Manual'!$F$6:$BN$171,S$152+1,0)))</f>
        <v/>
      </c>
      <c r="T47" s="107">
        <f>IF(ISNA(VLOOKUP($F47,'Cronograma Manual'!$F$6:$BN$171,T$152+1,0)),"",(VLOOKUP($F47,'Cronograma Manual'!$F$6:$BN$171,T$152+1,0)))</f>
        <v>44622</v>
      </c>
      <c r="U47" s="107" t="str">
        <f>IF(ISNA(VLOOKUP($F47,'Cronograma Manual'!$F$6:$BN$171,U$152+1,0)),"",(VLOOKUP($F47,'Cronograma Manual'!$F$6:$BN$171,U$152+1,0)))</f>
        <v/>
      </c>
      <c r="V47" s="107" t="str">
        <f>IF(ISNA(VLOOKUP($F47,'Cronograma Manual'!$F$6:$BN$171,V$152+1,0)),"",(VLOOKUP($F47,'Cronograma Manual'!$F$6:$BN$171,V$152+1,0)))</f>
        <v/>
      </c>
      <c r="W47" s="107" t="str">
        <f>IF(ISNA(VLOOKUP($F47,'Cronograma Manual'!$F$6:$BN$171,W$152+1,0)),"",(VLOOKUP($F47,'Cronograma Manual'!$F$6:$BN$171,W$152+1,0)))</f>
        <v/>
      </c>
      <c r="X47" s="107">
        <f>IF(ISNA(VLOOKUP($F47,'Cronograma Manual'!$F$6:$BN$171,X$152+1,0)),"",(VLOOKUP($F47,'Cronograma Manual'!$F$6:$BN$171,X$152+1,0)))</f>
        <v>44650</v>
      </c>
      <c r="Y47" s="108" t="str">
        <f>IF(ISNA(VLOOKUP($F47,'Cronograma Manual'!$F$6:$BN$171,Y$152+1,0)),"",(VLOOKUP($F47,'Cronograma Manual'!$F$6:$BN$171,Y$152+1,0)))</f>
        <v/>
      </c>
      <c r="Z47" s="108" t="str">
        <f>IF(ISNA(VLOOKUP($F47,'Cronograma Manual'!$F$6:$BN$171,Z$152+1,0)),"",(VLOOKUP($F47,'Cronograma Manual'!$F$6:$BN$171,Z$152+1,0)))</f>
        <v/>
      </c>
      <c r="AA47" s="108" t="str">
        <f>IF(ISNA(VLOOKUP($F47,'Cronograma Manual'!$F$6:$BN$171,AA$152+1,0)),"",(VLOOKUP($F47,'Cronograma Manual'!$F$6:$BN$171,AA$152+1,0)))</f>
        <v/>
      </c>
      <c r="AB47" s="108">
        <f>IF(ISNA(VLOOKUP($F47,'Cronograma Manual'!$F$6:$BN$171,AB$152+1,0)),"",(VLOOKUP($F47,'Cronograma Manual'!$F$6:$BN$171,AB$152+1,0)))</f>
        <v>44678</v>
      </c>
      <c r="AC47" s="107" t="str">
        <f>IF(ISNA(VLOOKUP($F47,'Cronograma Manual'!$F$6:$BN$171,AC$152+1,0)),"",(VLOOKUP($F47,'Cronograma Manual'!$F$6:$BN$171,AC$152+1,0)))</f>
        <v/>
      </c>
      <c r="AD47" s="107" t="str">
        <f>IF(ISNA(VLOOKUP($F47,'Cronograma Manual'!$F$6:$BN$171,AD$152+1,0)),"",(VLOOKUP($F47,'Cronograma Manual'!$F$6:$BN$171,AD$152+1,0)))</f>
        <v/>
      </c>
      <c r="AE47" s="107" t="str">
        <f>IF(ISNA(VLOOKUP($F47,'Cronograma Manual'!$F$6:$BN$171,AE$152+1,0)),"",(VLOOKUP($F47,'Cronograma Manual'!$F$6:$BN$171,AE$152+1,0)))</f>
        <v/>
      </c>
      <c r="AF47" s="107">
        <f>IF(ISNA(VLOOKUP($F47,'Cronograma Manual'!$F$6:$BN$171,AF$152+1,0)),"",(VLOOKUP($F47,'Cronograma Manual'!$F$6:$BN$171,AF$152+1,0)))</f>
        <v>44706</v>
      </c>
      <c r="AG47" s="108" t="str">
        <f>IF(ISNA(VLOOKUP($F47,'Cronograma Manual'!$F$6:$BN$171,AG$152+1,0)),"",(VLOOKUP($F47,'Cronograma Manual'!$F$6:$BN$171,AG$152+1,0)))</f>
        <v/>
      </c>
      <c r="AH47" s="108" t="str">
        <f>IF(ISNA(VLOOKUP($F47,'Cronograma Manual'!$F$6:$BN$171,AH$152+1,0)),"",(VLOOKUP($F47,'Cronograma Manual'!$F$6:$BN$171,AH$152+1,0)))</f>
        <v/>
      </c>
      <c r="AI47" s="108" t="str">
        <f>IF(ISNA(VLOOKUP($F47,'Cronograma Manual'!$F$6:$BN$171,AI$152+1,0)),"",(VLOOKUP($F47,'Cronograma Manual'!$F$6:$BN$171,AI$152+1,0)))</f>
        <v/>
      </c>
      <c r="AJ47" s="108">
        <f>IF(ISNA(VLOOKUP($F47,'Cronograma Manual'!$F$6:$BN$171,AJ$152+1,0)),"",(VLOOKUP($F47,'Cronograma Manual'!$F$6:$BN$171,AJ$152+1,0)))</f>
        <v>44734</v>
      </c>
      <c r="AK47" s="108" t="str">
        <f>IF(ISNA(VLOOKUP($F47,'Cronograma Manual'!$F$6:$BN$171,AK$152+1,0)),"",(VLOOKUP($F47,'Cronograma Manual'!$F$6:$BN$171,AK$152+1,0)))</f>
        <v/>
      </c>
      <c r="AL47" s="107" t="str">
        <f>IF(ISNA(VLOOKUP($F47,'Cronograma Manual'!$F$6:$BN$171,AL$152+1,0)),"",(VLOOKUP($F47,'Cronograma Manual'!$F$6:$BN$171,AL$152+1,0)))</f>
        <v/>
      </c>
      <c r="AM47" s="107" t="str">
        <f>IF(ISNA(VLOOKUP($F47,'Cronograma Manual'!$F$6:$BN$171,AM$152+1,0)),"",(VLOOKUP($F47,'Cronograma Manual'!$F$6:$BN$171,AM$152+1,0)))</f>
        <v/>
      </c>
      <c r="AN47" s="107" t="str">
        <f>IF(ISNA(VLOOKUP($F47,'Cronograma Manual'!$F$6:$BN$171,AN$152+1,0)),"",(VLOOKUP($F47,'Cronograma Manual'!$F$6:$BN$171,AN$152+1,0)))</f>
        <v/>
      </c>
      <c r="AO47" s="107">
        <f>IF(ISNA(VLOOKUP($F47,'Cronograma Manual'!$F$6:$BN$171,AO$152+1,0)),"",(VLOOKUP($F47,'Cronograma Manual'!$F$6:$BN$171,AO$152+1,0)))</f>
        <v>44769</v>
      </c>
      <c r="AP47" s="108" t="str">
        <f>IF(ISNA(VLOOKUP($F47,'Cronograma Manual'!$F$6:$BN$171,AP$152+1,0)),"",(VLOOKUP($F47,'Cronograma Manual'!$F$6:$BN$171,AP$152+1,0)))</f>
        <v/>
      </c>
      <c r="AQ47" s="108" t="str">
        <f>IF(ISNA(VLOOKUP($F47,'Cronograma Manual'!$F$6:$BN$171,AQ$152+1,0)),"",(VLOOKUP($F47,'Cronograma Manual'!$F$6:$BN$171,AQ$152+1,0)))</f>
        <v/>
      </c>
      <c r="AR47" s="108" t="str">
        <f>IF(ISNA(VLOOKUP($F47,'Cronograma Manual'!$F$6:$BN$171,AR$152+1,0)),"",(VLOOKUP($F47,'Cronograma Manual'!$F$6:$BN$171,AR$152+1,0)))</f>
        <v/>
      </c>
      <c r="AS47" s="108">
        <f>IF(ISNA(VLOOKUP($F47,'Cronograma Manual'!$F$6:$BN$171,AS$152+1,0)),"",(VLOOKUP($F47,'Cronograma Manual'!$F$6:$BN$171,AS$152+1,0)))</f>
        <v>44797</v>
      </c>
      <c r="AT47" s="107" t="str">
        <f>IF(ISNA(VLOOKUP($F47,'Cronograma Manual'!$F$6:$BN$171,AT$152+1,0)),"",(VLOOKUP($F47,'Cronograma Manual'!$F$6:$BN$171,AT$152+1,0)))</f>
        <v/>
      </c>
      <c r="AU47" s="107" t="str">
        <f>IF(ISNA(VLOOKUP($F47,'Cronograma Manual'!$F$6:$BN$171,AU$152+1,0)),"",(VLOOKUP($F47,'Cronograma Manual'!$F$6:$BN$171,AU$152+1,0)))</f>
        <v/>
      </c>
      <c r="AV47" s="107" t="str">
        <f>IF(ISNA(VLOOKUP($F47,'Cronograma Manual'!$F$6:$BN$171,AV$152+1,0)),"",(VLOOKUP($F47,'Cronograma Manual'!$F$6:$BN$171,AV$152+1,0)))</f>
        <v/>
      </c>
      <c r="AW47" s="107">
        <f>IF(ISNA(VLOOKUP($F47,'Cronograma Manual'!$F$6:$BN$171,AW$152+1,0)),"",(VLOOKUP($F47,'Cronograma Manual'!$F$6:$BN$171,AW$152+1,0)))</f>
        <v>44825</v>
      </c>
      <c r="AX47" s="107" t="str">
        <f>IF(ISNA(VLOOKUP($F47,'Cronograma Manual'!$F$6:$BN$171,AX$152+1,0)),"",(VLOOKUP($F47,'Cronograma Manual'!$F$6:$BN$171,AX$152+1,0)))</f>
        <v/>
      </c>
      <c r="AY47" s="108" t="str">
        <f>IF(ISNA(VLOOKUP($F47,'Cronograma Manual'!$F$6:$BN$171,AY$152+1,0)),"",(VLOOKUP($F47,'Cronograma Manual'!$F$6:$BN$171,AY$152+1,0)))</f>
        <v/>
      </c>
      <c r="AZ47" s="108" t="str">
        <f>IF(ISNA(VLOOKUP($F47,'Cronograma Manual'!$F$6:$BN$171,AZ$152+1,0)),"",(VLOOKUP($F47,'Cronograma Manual'!$F$6:$BN$171,AZ$152+1,0)))</f>
        <v/>
      </c>
      <c r="BA47" s="108">
        <f>IF(ISNA(VLOOKUP($F47,'Cronograma Manual'!$F$6:$BN$171,BA$152+1,0)),"",(VLOOKUP($F47,'Cronograma Manual'!$F$6:$BN$171,BA$152+1,0)))</f>
        <v>44853</v>
      </c>
      <c r="BB47" s="108" t="str">
        <f>IF(ISNA(VLOOKUP($F47,'Cronograma Manual'!$F$6:$BN$171,BB$152+1,0)),"",(VLOOKUP($F47,'Cronograma Manual'!$F$6:$BN$171,BB$152+1,0)))</f>
        <v/>
      </c>
      <c r="BC47" s="107" t="str">
        <f>IF(ISNA(VLOOKUP($F47,'Cronograma Manual'!$F$6:$BN$171,BC$152+1,0)),"",(VLOOKUP($F47,'Cronograma Manual'!$F$6:$BN$171,BC$152+1,0)))</f>
        <v/>
      </c>
      <c r="BD47" s="107" t="str">
        <f>IF(ISNA(VLOOKUP($F47,'Cronograma Manual'!$F$6:$BN$171,BD$152+1,0)),"",(VLOOKUP($F47,'Cronograma Manual'!$F$6:$BN$171,BD$152+1,0)))</f>
        <v/>
      </c>
      <c r="BE47" s="107">
        <f>IF(ISNA(VLOOKUP($F47,'Cronograma Manual'!$F$6:$BN$171,BE$152+1,0)),"",(VLOOKUP($F47,'Cronograma Manual'!$F$6:$BN$171,BE$152+1,0)))</f>
        <v>44881</v>
      </c>
      <c r="BF47" s="107" t="str">
        <f>IF(ISNA(VLOOKUP($F47,'Cronograma Manual'!$F$6:$BN$171,BF$152+1,0)),"",(VLOOKUP($F47,'Cronograma Manual'!$F$6:$BN$171,BF$152+1,0)))</f>
        <v/>
      </c>
      <c r="BG47" s="108" t="str">
        <f>IF(ISNA(VLOOKUP($F47,'Cronograma Manual'!$F$6:$BN$171,BG$152+1,0)),"",(VLOOKUP($F47,'Cronograma Manual'!$F$6:$BN$171,BG$152+1,0)))</f>
        <v/>
      </c>
      <c r="BH47" s="108" t="str">
        <f>IF(ISNA(VLOOKUP($F47,'Cronograma Manual'!$F$6:$BN$171,BH$152+1,0)),"",(VLOOKUP($F47,'Cronograma Manual'!$F$6:$BN$171,BH$152+1,0)))</f>
        <v/>
      </c>
      <c r="BI47" s="108">
        <f>IF(ISNA(VLOOKUP($F47,'Cronograma Manual'!$F$6:$BN$171,BI$152+1,0)),"",(VLOOKUP($F47,'Cronograma Manual'!$F$6:$BN$171,BI$152+1,0)))</f>
        <v>44909</v>
      </c>
      <c r="BJ47" s="108" t="str">
        <f>IF(ISNA(VLOOKUP($F47,'Cronograma Manual'!$F$6:$BN$171,BJ$152+1,0)),"",(VLOOKUP($F47,'Cronograma Manual'!$F$6:$BN$171,BJ$152+1,0)))</f>
        <v/>
      </c>
      <c r="BK47" s="353" t="str">
        <f>IF(ISNA(VLOOKUP($F47,'Cronograma Manual'!$F$6:$BN$171,BK$152+1,0)),"",(VLOOKUP($F47,'Cronograma Manual'!$F$6:$BN$171,BK$152+1,0)))</f>
        <v/>
      </c>
    </row>
    <row r="48" spans="1:63" s="102" customFormat="1" ht="26.25" customHeight="1" x14ac:dyDescent="0.25">
      <c r="A48" s="352">
        <v>42</v>
      </c>
      <c r="B48" s="461"/>
      <c r="C48" s="461"/>
      <c r="D48" s="458"/>
      <c r="E48" s="337" t="s">
        <v>50</v>
      </c>
      <c r="F48" s="337" t="s">
        <v>55</v>
      </c>
      <c r="G48" s="184" t="str">
        <f>IF(ISNA(VLOOKUP(F48,Tmunic!$C$2:$D$1160,2,FALSE)),"",VLOOKUP(F48,Tmunic!$C$2:$D$1160,2,FALSE))</f>
        <v>UB FACATATIVA</v>
      </c>
      <c r="H48" s="184" t="str">
        <f>IF(ISNA(VLOOKUP($F48,'Cronograma Manual'!$F$6:$BN$171,H$152+1,0)),"",(VLOOKUP($F48,'Cronograma Manual'!$F$6:$BN$171,H$152+1,0)))</f>
        <v>Hospital San Rafael Cra. 2a. N° 1-80</v>
      </c>
      <c r="I48" s="197">
        <f>IF(ISNA(VLOOKUP($F48,'Cronograma Manual'!$F$6:$BN$171,I$152+1,0)),"",(VLOOKUP($F48,'Cronograma Manual'!$F$6:$BN$171,I$152+1,0)))</f>
        <v>2</v>
      </c>
      <c r="J48" s="202">
        <f>IF(ISNA(VLOOKUP($F48,'Cronograma Manual'!$F$6:$BN$171,J$152+1,0)),"",(VLOOKUP($F48,'Cronograma Manual'!$F$6:$BN$171,J$152+1,0)))</f>
        <v>25</v>
      </c>
      <c r="K48" s="107" t="str">
        <f>IF(ISNA(VLOOKUP($F48,'Cronograma Manual'!$F$6:$BN$171,K$152+1,0)),"",(VLOOKUP($F48,'Cronograma Manual'!$F$6:$BN$171,K$152+1,0)))</f>
        <v/>
      </c>
      <c r="L48" s="107" t="str">
        <f>IF(ISNA(VLOOKUP($F48,'Cronograma Manual'!$F$6:$BN$171,L$152+1,0)),"",(VLOOKUP($F48,'Cronograma Manual'!$F$6:$BN$171,L$152+1,0)))</f>
        <v/>
      </c>
      <c r="M48" s="107" t="str">
        <f>IF(ISNA(VLOOKUP($F48,'Cronograma Manual'!$F$6:$BN$171,M$152+1,0)),"",(VLOOKUP($F48,'Cronograma Manual'!$F$6:$BN$171,M$152+1,0)))</f>
        <v/>
      </c>
      <c r="N48" s="107">
        <f>IF(ISNA(VLOOKUP($F48,'Cronograma Manual'!$F$6:$BN$171,N$152+1,0)),"",(VLOOKUP($F48,'Cronograma Manual'!$F$6:$BN$171,N$152+1,0)))</f>
        <v>44579</v>
      </c>
      <c r="O48" s="107" t="str">
        <f>IF(ISNA(VLOOKUP($F48,'Cronograma Manual'!$F$6:$BN$171,O$152+1,0)),"",(VLOOKUP($F48,'Cronograma Manual'!$F$6:$BN$171,O$152+1,0)))</f>
        <v/>
      </c>
      <c r="P48" s="108">
        <f>IF(ISNA(VLOOKUP($F48,'Cronograma Manual'!$F$6:$BN$171,P$152+1,0)),"",(VLOOKUP($F48,'Cronograma Manual'!$F$6:$BN$171,P$152+1,0)))</f>
        <v>44593</v>
      </c>
      <c r="Q48" s="108" t="str">
        <f>IF(ISNA(VLOOKUP($F48,'Cronograma Manual'!$F$6:$BN$171,Q$152+1,0)),"",(VLOOKUP($F48,'Cronograma Manual'!$F$6:$BN$171,Q$152+1,0)))</f>
        <v/>
      </c>
      <c r="R48" s="108">
        <f>IF(ISNA(VLOOKUP($F48,'Cronograma Manual'!$F$6:$BN$171,R$152+1,0)),"",(VLOOKUP($F48,'Cronograma Manual'!$F$6:$BN$171,R$152+1,0)))</f>
        <v>44607</v>
      </c>
      <c r="S48" s="108" t="str">
        <f>IF(ISNA(VLOOKUP($F48,'Cronograma Manual'!$F$6:$BN$171,S$152+1,0)),"",(VLOOKUP($F48,'Cronograma Manual'!$F$6:$BN$171,S$152+1,0)))</f>
        <v/>
      </c>
      <c r="T48" s="107">
        <f>IF(ISNA(VLOOKUP($F48,'Cronograma Manual'!$F$6:$BN$171,T$152+1,0)),"",(VLOOKUP($F48,'Cronograma Manual'!$F$6:$BN$171,T$152+1,0)))</f>
        <v>44621</v>
      </c>
      <c r="U48" s="107" t="str">
        <f>IF(ISNA(VLOOKUP($F48,'Cronograma Manual'!$F$6:$BN$171,U$152+1,0)),"",(VLOOKUP($F48,'Cronograma Manual'!$F$6:$BN$171,U$152+1,0)))</f>
        <v/>
      </c>
      <c r="V48" s="107">
        <f>IF(ISNA(VLOOKUP($F48,'Cronograma Manual'!$F$6:$BN$171,V$152+1,0)),"",(VLOOKUP($F48,'Cronograma Manual'!$F$6:$BN$171,V$152+1,0)))</f>
        <v>44635</v>
      </c>
      <c r="W48" s="107" t="str">
        <f>IF(ISNA(VLOOKUP($F48,'Cronograma Manual'!$F$6:$BN$171,W$152+1,0)),"",(VLOOKUP($F48,'Cronograma Manual'!$F$6:$BN$171,W$152+1,0)))</f>
        <v/>
      </c>
      <c r="X48" s="107">
        <f>IF(ISNA(VLOOKUP($F48,'Cronograma Manual'!$F$6:$BN$171,X$152+1,0)),"",(VLOOKUP($F48,'Cronograma Manual'!$F$6:$BN$171,X$152+1,0)))</f>
        <v>44649</v>
      </c>
      <c r="Y48" s="108" t="str">
        <f>IF(ISNA(VLOOKUP($F48,'Cronograma Manual'!$F$6:$BN$171,Y$152+1,0)),"",(VLOOKUP($F48,'Cronograma Manual'!$F$6:$BN$171,Y$152+1,0)))</f>
        <v/>
      </c>
      <c r="Z48" s="108">
        <f>IF(ISNA(VLOOKUP($F48,'Cronograma Manual'!$F$6:$BN$171,Z$152+1,0)),"",(VLOOKUP($F48,'Cronograma Manual'!$F$6:$BN$171,Z$152+1,0)))</f>
        <v>44663</v>
      </c>
      <c r="AA48" s="108" t="str">
        <f>IF(ISNA(VLOOKUP($F48,'Cronograma Manual'!$F$6:$BN$171,AA$152+1,0)),"",(VLOOKUP($F48,'Cronograma Manual'!$F$6:$BN$171,AA$152+1,0)))</f>
        <v/>
      </c>
      <c r="AB48" s="108">
        <f>IF(ISNA(VLOOKUP($F48,'Cronograma Manual'!$F$6:$BN$171,AB$152+1,0)),"",(VLOOKUP($F48,'Cronograma Manual'!$F$6:$BN$171,AB$152+1,0)))</f>
        <v>44677</v>
      </c>
      <c r="AC48" s="107" t="str">
        <f>IF(ISNA(VLOOKUP($F48,'Cronograma Manual'!$F$6:$BN$171,AC$152+1,0)),"",(VLOOKUP($F48,'Cronograma Manual'!$F$6:$BN$171,AC$152+1,0)))</f>
        <v/>
      </c>
      <c r="AD48" s="107">
        <f>IF(ISNA(VLOOKUP($F48,'Cronograma Manual'!$F$6:$BN$171,AD$152+1,0)),"",(VLOOKUP($F48,'Cronograma Manual'!$F$6:$BN$171,AD$152+1,0)))</f>
        <v>44691</v>
      </c>
      <c r="AE48" s="107" t="str">
        <f>IF(ISNA(VLOOKUP($F48,'Cronograma Manual'!$F$6:$BN$171,AE$152+1,0)),"",(VLOOKUP($F48,'Cronograma Manual'!$F$6:$BN$171,AE$152+1,0)))</f>
        <v/>
      </c>
      <c r="AF48" s="107">
        <f>IF(ISNA(VLOOKUP($F48,'Cronograma Manual'!$F$6:$BN$171,AF$152+1,0)),"",(VLOOKUP($F48,'Cronograma Manual'!$F$6:$BN$171,AF$152+1,0)))</f>
        <v>44705</v>
      </c>
      <c r="AG48" s="108" t="str">
        <f>IF(ISNA(VLOOKUP($F48,'Cronograma Manual'!$F$6:$BN$171,AG$152+1,0)),"",(VLOOKUP($F48,'Cronograma Manual'!$F$6:$BN$171,AG$152+1,0)))</f>
        <v/>
      </c>
      <c r="AH48" s="108">
        <f>IF(ISNA(VLOOKUP($F48,'Cronograma Manual'!$F$6:$BN$171,AH$152+1,0)),"",(VLOOKUP($F48,'Cronograma Manual'!$F$6:$BN$171,AH$152+1,0)))</f>
        <v>44719</v>
      </c>
      <c r="AI48" s="108" t="str">
        <f>IF(ISNA(VLOOKUP($F48,'Cronograma Manual'!$F$6:$BN$171,AI$152+1,0)),"",(VLOOKUP($F48,'Cronograma Manual'!$F$6:$BN$171,AI$152+1,0)))</f>
        <v/>
      </c>
      <c r="AJ48" s="108">
        <f>IF(ISNA(VLOOKUP($F48,'Cronograma Manual'!$F$6:$BN$171,AJ$152+1,0)),"",(VLOOKUP($F48,'Cronograma Manual'!$F$6:$BN$171,AJ$152+1,0)))</f>
        <v>44733</v>
      </c>
      <c r="AK48" s="108" t="str">
        <f>IF(ISNA(VLOOKUP($F48,'Cronograma Manual'!$F$6:$BN$171,AK$152+1,0)),"",(VLOOKUP($F48,'Cronograma Manual'!$F$6:$BN$171,AK$152+1,0)))</f>
        <v/>
      </c>
      <c r="AL48" s="107">
        <f>IF(ISNA(VLOOKUP($F48,'Cronograma Manual'!$F$6:$BN$171,AL$152+1,0)),"",(VLOOKUP($F48,'Cronograma Manual'!$F$6:$BN$171,AL$152+1,0)))</f>
        <v>44747</v>
      </c>
      <c r="AM48" s="107" t="str">
        <f>IF(ISNA(VLOOKUP($F48,'Cronograma Manual'!$F$6:$BN$171,AM$152+1,0)),"",(VLOOKUP($F48,'Cronograma Manual'!$F$6:$BN$171,AM$152+1,0)))</f>
        <v/>
      </c>
      <c r="AN48" s="107">
        <f>IF(ISNA(VLOOKUP($F48,'Cronograma Manual'!$F$6:$BN$171,AN$152+1,0)),"",(VLOOKUP($F48,'Cronograma Manual'!$F$6:$BN$171,AN$152+1,0)))</f>
        <v>44761</v>
      </c>
      <c r="AO48" s="107" t="str">
        <f>IF(ISNA(VLOOKUP($F48,'Cronograma Manual'!$F$6:$BN$171,AO$152+1,0)),"",(VLOOKUP($F48,'Cronograma Manual'!$F$6:$BN$171,AO$152+1,0)))</f>
        <v/>
      </c>
      <c r="AP48" s="108">
        <f>IF(ISNA(VLOOKUP($F48,'Cronograma Manual'!$F$6:$BN$171,AP$152+1,0)),"",(VLOOKUP($F48,'Cronograma Manual'!$F$6:$BN$171,AP$152+1,0)))</f>
        <v>44775</v>
      </c>
      <c r="AQ48" s="108" t="str">
        <f>IF(ISNA(VLOOKUP($F48,'Cronograma Manual'!$F$6:$BN$171,AQ$152+1,0)),"",(VLOOKUP($F48,'Cronograma Manual'!$F$6:$BN$171,AQ$152+1,0)))</f>
        <v/>
      </c>
      <c r="AR48" s="108">
        <f>IF(ISNA(VLOOKUP($F48,'Cronograma Manual'!$F$6:$BN$171,AR$152+1,0)),"",(VLOOKUP($F48,'Cronograma Manual'!$F$6:$BN$171,AR$152+1,0)))</f>
        <v>44789</v>
      </c>
      <c r="AS48" s="108" t="str">
        <f>IF(ISNA(VLOOKUP($F48,'Cronograma Manual'!$F$6:$BN$171,AS$152+1,0)),"",(VLOOKUP($F48,'Cronograma Manual'!$F$6:$BN$171,AS$152+1,0)))</f>
        <v/>
      </c>
      <c r="AT48" s="107">
        <f>IF(ISNA(VLOOKUP($F48,'Cronograma Manual'!$F$6:$BN$171,AT$152+1,0)),"",(VLOOKUP($F48,'Cronograma Manual'!$F$6:$BN$171,AT$152+1,0)))</f>
        <v>44803</v>
      </c>
      <c r="AU48" s="107" t="str">
        <f>IF(ISNA(VLOOKUP($F48,'Cronograma Manual'!$F$6:$BN$171,AU$152+1,0)),"",(VLOOKUP($F48,'Cronograma Manual'!$F$6:$BN$171,AU$152+1,0)))</f>
        <v/>
      </c>
      <c r="AV48" s="107">
        <f>IF(ISNA(VLOOKUP($F48,'Cronograma Manual'!$F$6:$BN$171,AV$152+1,0)),"",(VLOOKUP($F48,'Cronograma Manual'!$F$6:$BN$171,AV$152+1,0)))</f>
        <v>44817</v>
      </c>
      <c r="AW48" s="107" t="str">
        <f>IF(ISNA(VLOOKUP($F48,'Cronograma Manual'!$F$6:$BN$171,AW$152+1,0)),"",(VLOOKUP($F48,'Cronograma Manual'!$F$6:$BN$171,AW$152+1,0)))</f>
        <v/>
      </c>
      <c r="AX48" s="107">
        <f>IF(ISNA(VLOOKUP($F48,'Cronograma Manual'!$F$6:$BN$171,AX$152+1,0)),"",(VLOOKUP($F48,'Cronograma Manual'!$F$6:$BN$171,AX$152+1,0)))</f>
        <v>44831</v>
      </c>
      <c r="AY48" s="108" t="str">
        <f>IF(ISNA(VLOOKUP($F48,'Cronograma Manual'!$F$6:$BN$171,AY$152+1,0)),"",(VLOOKUP($F48,'Cronograma Manual'!$F$6:$BN$171,AY$152+1,0)))</f>
        <v/>
      </c>
      <c r="AZ48" s="108">
        <f>IF(ISNA(VLOOKUP($F48,'Cronograma Manual'!$F$6:$BN$171,AZ$152+1,0)),"",(VLOOKUP($F48,'Cronograma Manual'!$F$6:$BN$171,AZ$152+1,0)))</f>
        <v>44845</v>
      </c>
      <c r="BA48" s="108" t="str">
        <f>IF(ISNA(VLOOKUP($F48,'Cronograma Manual'!$F$6:$BN$171,BA$152+1,0)),"",(VLOOKUP($F48,'Cronograma Manual'!$F$6:$BN$171,BA$152+1,0)))</f>
        <v/>
      </c>
      <c r="BB48" s="108">
        <f>IF(ISNA(VLOOKUP($F48,'Cronograma Manual'!$F$6:$BN$171,BB$152+1,0)),"",(VLOOKUP($F48,'Cronograma Manual'!$F$6:$BN$171,BB$152+1,0)))</f>
        <v>44859</v>
      </c>
      <c r="BC48" s="107" t="str">
        <f>IF(ISNA(VLOOKUP($F48,'Cronograma Manual'!$F$6:$BN$171,BC$152+1,0)),"",(VLOOKUP($F48,'Cronograma Manual'!$F$6:$BN$171,BC$152+1,0)))</f>
        <v/>
      </c>
      <c r="BD48" s="107">
        <f>IF(ISNA(VLOOKUP($F48,'Cronograma Manual'!$F$6:$BN$171,BD$152+1,0)),"",(VLOOKUP($F48,'Cronograma Manual'!$F$6:$BN$171,BD$152+1,0)))</f>
        <v>44873</v>
      </c>
      <c r="BE48" s="107" t="str">
        <f>IF(ISNA(VLOOKUP($F48,'Cronograma Manual'!$F$6:$BN$171,BE$152+1,0)),"",(VLOOKUP($F48,'Cronograma Manual'!$F$6:$BN$171,BE$152+1,0)))</f>
        <v/>
      </c>
      <c r="BF48" s="107">
        <f>IF(ISNA(VLOOKUP($F48,'Cronograma Manual'!$F$6:$BN$171,BF$152+1,0)),"",(VLOOKUP($F48,'Cronograma Manual'!$F$6:$BN$171,BF$152+1,0)))</f>
        <v>44887</v>
      </c>
      <c r="BG48" s="108" t="str">
        <f>IF(ISNA(VLOOKUP($F48,'Cronograma Manual'!$F$6:$BN$171,BG$152+1,0)),"",(VLOOKUP($F48,'Cronograma Manual'!$F$6:$BN$171,BG$152+1,0)))</f>
        <v/>
      </c>
      <c r="BH48" s="108">
        <f>IF(ISNA(VLOOKUP($F48,'Cronograma Manual'!$F$6:$BN$171,BH$152+1,0)),"",(VLOOKUP($F48,'Cronograma Manual'!$F$6:$BN$171,BH$152+1,0)))</f>
        <v>44901</v>
      </c>
      <c r="BI48" s="108" t="str">
        <f>IF(ISNA(VLOOKUP($F48,'Cronograma Manual'!$F$6:$BN$171,BI$152+1,0)),"",(VLOOKUP($F48,'Cronograma Manual'!$F$6:$BN$171,BI$152+1,0)))</f>
        <v/>
      </c>
      <c r="BJ48" s="108">
        <f>IF(ISNA(VLOOKUP($F48,'Cronograma Manual'!$F$6:$BN$171,BJ$152+1,0)),"",(VLOOKUP($F48,'Cronograma Manual'!$F$6:$BN$171,BJ$152+1,0)))</f>
        <v>44915</v>
      </c>
      <c r="BK48" s="353" t="str">
        <f>IF(ISNA(VLOOKUP($F48,'Cronograma Manual'!$F$6:$BN$171,BK$152+1,0)),"",(VLOOKUP($F48,'Cronograma Manual'!$F$6:$BN$171,BK$152+1,0)))</f>
        <v/>
      </c>
    </row>
    <row r="49" spans="1:63" s="102" customFormat="1" ht="26.25" customHeight="1" thickBot="1" x14ac:dyDescent="0.3">
      <c r="A49" s="352">
        <v>43</v>
      </c>
      <c r="B49" s="461"/>
      <c r="C49" s="461"/>
      <c r="D49" s="458"/>
      <c r="E49" s="337" t="s">
        <v>50</v>
      </c>
      <c r="F49" s="337" t="s">
        <v>54</v>
      </c>
      <c r="G49" s="184" t="str">
        <f>IF(ISNA(VLOOKUP(F49,Tmunic!$C$2:$D$1160,2,FALSE)),"",VLOOKUP(F49,Tmunic!$C$2:$D$1160,2,FALSE))</f>
        <v>UB LA MESA</v>
      </c>
      <c r="H49" s="184" t="str">
        <f>IF(ISNA(VLOOKUP($F49,'Cronograma Manual'!$F$6:$BN$171,H$152+1,0)),"",(VLOOKUP($F49,'Cronograma Manual'!$F$6:$BN$171,H$152+1,0)))</f>
        <v>Hospital Pedro León Alvarez</v>
      </c>
      <c r="I49" s="197">
        <f>IF(ISNA(VLOOKUP($F49,'Cronograma Manual'!$F$6:$BN$171,I$152+1,0)),"",(VLOOKUP($F49,'Cronograma Manual'!$F$6:$BN$171,I$152+1,0)))</f>
        <v>4</v>
      </c>
      <c r="J49" s="202">
        <f>IF(ISNA(VLOOKUP($F49,'Cronograma Manual'!$F$6:$BN$171,J$152+1,0)),"",(VLOOKUP($F49,'Cronograma Manual'!$F$6:$BN$171,J$152+1,0)))</f>
        <v>12</v>
      </c>
      <c r="K49" s="107" t="str">
        <f>IF(ISNA(VLOOKUP($F49,'Cronograma Manual'!$F$6:$BN$171,K$152+1,0)),"",(VLOOKUP($F49,'Cronograma Manual'!$F$6:$BN$171,K$152+1,0)))</f>
        <v/>
      </c>
      <c r="L49" s="107" t="str">
        <f>IF(ISNA(VLOOKUP($F49,'Cronograma Manual'!$F$6:$BN$171,L$152+1,0)),"",(VLOOKUP($F49,'Cronograma Manual'!$F$6:$BN$171,L$152+1,0)))</f>
        <v/>
      </c>
      <c r="M49" s="107" t="str">
        <f>IF(ISNA(VLOOKUP($F49,'Cronograma Manual'!$F$6:$BN$171,M$152+1,0)),"",(VLOOKUP($F49,'Cronograma Manual'!$F$6:$BN$171,M$152+1,0)))</f>
        <v/>
      </c>
      <c r="N49" s="107" t="str">
        <f>IF(ISNA(VLOOKUP($F49,'Cronograma Manual'!$F$6:$BN$171,N$152+1,0)),"",(VLOOKUP($F49,'Cronograma Manual'!$F$6:$BN$171,N$152+1,0)))</f>
        <v/>
      </c>
      <c r="O49" s="107" t="str">
        <f>IF(ISNA(VLOOKUP($F49,'Cronograma Manual'!$F$6:$BN$171,O$152+1,0)),"",(VLOOKUP($F49,'Cronograma Manual'!$F$6:$BN$171,O$152+1,0)))</f>
        <v/>
      </c>
      <c r="P49" s="108">
        <f>IF(ISNA(VLOOKUP($F49,'Cronograma Manual'!$F$6:$BN$171,P$152+1,0)),"",(VLOOKUP($F49,'Cronograma Manual'!$F$6:$BN$171,P$152+1,0)))</f>
        <v>44594</v>
      </c>
      <c r="Q49" s="108" t="str">
        <f>IF(ISNA(VLOOKUP($F49,'Cronograma Manual'!$F$6:$BN$171,Q$152+1,0)),"",(VLOOKUP($F49,'Cronograma Manual'!$F$6:$BN$171,Q$152+1,0)))</f>
        <v/>
      </c>
      <c r="R49" s="108" t="str">
        <f>IF(ISNA(VLOOKUP($F49,'Cronograma Manual'!$F$6:$BN$171,R$152+1,0)),"",(VLOOKUP($F49,'Cronograma Manual'!$F$6:$BN$171,R$152+1,0)))</f>
        <v/>
      </c>
      <c r="S49" s="108" t="str">
        <f>IF(ISNA(VLOOKUP($F49,'Cronograma Manual'!$F$6:$BN$171,S$152+1,0)),"",(VLOOKUP($F49,'Cronograma Manual'!$F$6:$BN$171,S$152+1,0)))</f>
        <v/>
      </c>
      <c r="T49" s="107">
        <f>IF(ISNA(VLOOKUP($F49,'Cronograma Manual'!$F$6:$BN$171,T$152+1,0)),"",(VLOOKUP($F49,'Cronograma Manual'!$F$6:$BN$171,T$152+1,0)))</f>
        <v>44622</v>
      </c>
      <c r="U49" s="107" t="str">
        <f>IF(ISNA(VLOOKUP($F49,'Cronograma Manual'!$F$6:$BN$171,U$152+1,0)),"",(VLOOKUP($F49,'Cronograma Manual'!$F$6:$BN$171,U$152+1,0)))</f>
        <v/>
      </c>
      <c r="V49" s="107" t="str">
        <f>IF(ISNA(VLOOKUP($F49,'Cronograma Manual'!$F$6:$BN$171,V$152+1,0)),"",(VLOOKUP($F49,'Cronograma Manual'!$F$6:$BN$171,V$152+1,0)))</f>
        <v/>
      </c>
      <c r="W49" s="107" t="str">
        <f>IF(ISNA(VLOOKUP($F49,'Cronograma Manual'!$F$6:$BN$171,W$152+1,0)),"",(VLOOKUP($F49,'Cronograma Manual'!$F$6:$BN$171,W$152+1,0)))</f>
        <v/>
      </c>
      <c r="X49" s="107">
        <f>IF(ISNA(VLOOKUP($F49,'Cronograma Manual'!$F$6:$BN$171,X$152+1,0)),"",(VLOOKUP($F49,'Cronograma Manual'!$F$6:$BN$171,X$152+1,0)))</f>
        <v>44650</v>
      </c>
      <c r="Y49" s="108" t="str">
        <f>IF(ISNA(VLOOKUP($F49,'Cronograma Manual'!$F$6:$BN$171,Y$152+1,0)),"",(VLOOKUP($F49,'Cronograma Manual'!$F$6:$BN$171,Y$152+1,0)))</f>
        <v/>
      </c>
      <c r="Z49" s="108" t="str">
        <f>IF(ISNA(VLOOKUP($F49,'Cronograma Manual'!$F$6:$BN$171,Z$152+1,0)),"",(VLOOKUP($F49,'Cronograma Manual'!$F$6:$BN$171,Z$152+1,0)))</f>
        <v/>
      </c>
      <c r="AA49" s="108" t="str">
        <f>IF(ISNA(VLOOKUP($F49,'Cronograma Manual'!$F$6:$BN$171,AA$152+1,0)),"",(VLOOKUP($F49,'Cronograma Manual'!$F$6:$BN$171,AA$152+1,0)))</f>
        <v/>
      </c>
      <c r="AB49" s="108">
        <f>IF(ISNA(VLOOKUP($F49,'Cronograma Manual'!$F$6:$BN$171,AB$152+1,0)),"",(VLOOKUP($F49,'Cronograma Manual'!$F$6:$BN$171,AB$152+1,0)))</f>
        <v>44678</v>
      </c>
      <c r="AC49" s="107" t="str">
        <f>IF(ISNA(VLOOKUP($F49,'Cronograma Manual'!$F$6:$BN$171,AC$152+1,0)),"",(VLOOKUP($F49,'Cronograma Manual'!$F$6:$BN$171,AC$152+1,0)))</f>
        <v/>
      </c>
      <c r="AD49" s="107" t="str">
        <f>IF(ISNA(VLOOKUP($F49,'Cronograma Manual'!$F$6:$BN$171,AD$152+1,0)),"",(VLOOKUP($F49,'Cronograma Manual'!$F$6:$BN$171,AD$152+1,0)))</f>
        <v/>
      </c>
      <c r="AE49" s="107" t="str">
        <f>IF(ISNA(VLOOKUP($F49,'Cronograma Manual'!$F$6:$BN$171,AE$152+1,0)),"",(VLOOKUP($F49,'Cronograma Manual'!$F$6:$BN$171,AE$152+1,0)))</f>
        <v/>
      </c>
      <c r="AF49" s="107">
        <f>IF(ISNA(VLOOKUP($F49,'Cronograma Manual'!$F$6:$BN$171,AF$152+1,0)),"",(VLOOKUP($F49,'Cronograma Manual'!$F$6:$BN$171,AF$152+1,0)))</f>
        <v>44706</v>
      </c>
      <c r="AG49" s="108" t="str">
        <f>IF(ISNA(VLOOKUP($F49,'Cronograma Manual'!$F$6:$BN$171,AG$152+1,0)),"",(VLOOKUP($F49,'Cronograma Manual'!$F$6:$BN$171,AG$152+1,0)))</f>
        <v/>
      </c>
      <c r="AH49" s="108" t="str">
        <f>IF(ISNA(VLOOKUP($F49,'Cronograma Manual'!$F$6:$BN$171,AH$152+1,0)),"",(VLOOKUP($F49,'Cronograma Manual'!$F$6:$BN$171,AH$152+1,0)))</f>
        <v/>
      </c>
      <c r="AI49" s="108" t="str">
        <f>IF(ISNA(VLOOKUP($F49,'Cronograma Manual'!$F$6:$BN$171,AI$152+1,0)),"",(VLOOKUP($F49,'Cronograma Manual'!$F$6:$BN$171,AI$152+1,0)))</f>
        <v/>
      </c>
      <c r="AJ49" s="108">
        <f>IF(ISNA(VLOOKUP($F49,'Cronograma Manual'!$F$6:$BN$171,AJ$152+1,0)),"",(VLOOKUP($F49,'Cronograma Manual'!$F$6:$BN$171,AJ$152+1,0)))</f>
        <v>44734</v>
      </c>
      <c r="AK49" s="108" t="str">
        <f>IF(ISNA(VLOOKUP($F49,'Cronograma Manual'!$F$6:$BN$171,AK$152+1,0)),"",(VLOOKUP($F49,'Cronograma Manual'!$F$6:$BN$171,AK$152+1,0)))</f>
        <v/>
      </c>
      <c r="AL49" s="107" t="str">
        <f>IF(ISNA(VLOOKUP($F49,'Cronograma Manual'!$F$6:$BN$171,AL$152+1,0)),"",(VLOOKUP($F49,'Cronograma Manual'!$F$6:$BN$171,AL$152+1,0)))</f>
        <v/>
      </c>
      <c r="AM49" s="107" t="str">
        <f>IF(ISNA(VLOOKUP($F49,'Cronograma Manual'!$F$6:$BN$171,AM$152+1,0)),"",(VLOOKUP($F49,'Cronograma Manual'!$F$6:$BN$171,AM$152+1,0)))</f>
        <v/>
      </c>
      <c r="AN49" s="107" t="str">
        <f>IF(ISNA(VLOOKUP($F49,'Cronograma Manual'!$F$6:$BN$171,AN$152+1,0)),"",(VLOOKUP($F49,'Cronograma Manual'!$F$6:$BN$171,AN$152+1,0)))</f>
        <v/>
      </c>
      <c r="AO49" s="107">
        <f>IF(ISNA(VLOOKUP($F49,'Cronograma Manual'!$F$6:$BN$171,AO$152+1,0)),"",(VLOOKUP($F49,'Cronograma Manual'!$F$6:$BN$171,AO$152+1,0)))</f>
        <v>44769</v>
      </c>
      <c r="AP49" s="108" t="str">
        <f>IF(ISNA(VLOOKUP($F49,'Cronograma Manual'!$F$6:$BN$171,AP$152+1,0)),"",(VLOOKUP($F49,'Cronograma Manual'!$F$6:$BN$171,AP$152+1,0)))</f>
        <v/>
      </c>
      <c r="AQ49" s="108" t="str">
        <f>IF(ISNA(VLOOKUP($F49,'Cronograma Manual'!$F$6:$BN$171,AQ$152+1,0)),"",(VLOOKUP($F49,'Cronograma Manual'!$F$6:$BN$171,AQ$152+1,0)))</f>
        <v/>
      </c>
      <c r="AR49" s="108" t="str">
        <f>IF(ISNA(VLOOKUP($F49,'Cronograma Manual'!$F$6:$BN$171,AR$152+1,0)),"",(VLOOKUP($F49,'Cronograma Manual'!$F$6:$BN$171,AR$152+1,0)))</f>
        <v/>
      </c>
      <c r="AS49" s="108">
        <f>IF(ISNA(VLOOKUP($F49,'Cronograma Manual'!$F$6:$BN$171,AS$152+1,0)),"",(VLOOKUP($F49,'Cronograma Manual'!$F$6:$BN$171,AS$152+1,0)))</f>
        <v>44797</v>
      </c>
      <c r="AT49" s="107" t="str">
        <f>IF(ISNA(VLOOKUP($F49,'Cronograma Manual'!$F$6:$BN$171,AT$152+1,0)),"",(VLOOKUP($F49,'Cronograma Manual'!$F$6:$BN$171,AT$152+1,0)))</f>
        <v/>
      </c>
      <c r="AU49" s="107" t="str">
        <f>IF(ISNA(VLOOKUP($F49,'Cronograma Manual'!$F$6:$BN$171,AU$152+1,0)),"",(VLOOKUP($F49,'Cronograma Manual'!$F$6:$BN$171,AU$152+1,0)))</f>
        <v/>
      </c>
      <c r="AV49" s="107" t="str">
        <f>IF(ISNA(VLOOKUP($F49,'Cronograma Manual'!$F$6:$BN$171,AV$152+1,0)),"",(VLOOKUP($F49,'Cronograma Manual'!$F$6:$BN$171,AV$152+1,0)))</f>
        <v/>
      </c>
      <c r="AW49" s="107">
        <f>IF(ISNA(VLOOKUP($F49,'Cronograma Manual'!$F$6:$BN$171,AW$152+1,0)),"",(VLOOKUP($F49,'Cronograma Manual'!$F$6:$BN$171,AW$152+1,0)))</f>
        <v>44825</v>
      </c>
      <c r="AX49" s="107" t="str">
        <f>IF(ISNA(VLOOKUP($F49,'Cronograma Manual'!$F$6:$BN$171,AX$152+1,0)),"",(VLOOKUP($F49,'Cronograma Manual'!$F$6:$BN$171,AX$152+1,0)))</f>
        <v/>
      </c>
      <c r="AY49" s="108" t="str">
        <f>IF(ISNA(VLOOKUP($F49,'Cronograma Manual'!$F$6:$BN$171,AY$152+1,0)),"",(VLOOKUP($F49,'Cronograma Manual'!$F$6:$BN$171,AY$152+1,0)))</f>
        <v/>
      </c>
      <c r="AZ49" s="108" t="str">
        <f>IF(ISNA(VLOOKUP($F49,'Cronograma Manual'!$F$6:$BN$171,AZ$152+1,0)),"",(VLOOKUP($F49,'Cronograma Manual'!$F$6:$BN$171,AZ$152+1,0)))</f>
        <v/>
      </c>
      <c r="BA49" s="108">
        <f>IF(ISNA(VLOOKUP($F49,'Cronograma Manual'!$F$6:$BN$171,BA$152+1,0)),"",(VLOOKUP($F49,'Cronograma Manual'!$F$6:$BN$171,BA$152+1,0)))</f>
        <v>44853</v>
      </c>
      <c r="BB49" s="108" t="str">
        <f>IF(ISNA(VLOOKUP($F49,'Cronograma Manual'!$F$6:$BN$171,BB$152+1,0)),"",(VLOOKUP($F49,'Cronograma Manual'!$F$6:$BN$171,BB$152+1,0)))</f>
        <v/>
      </c>
      <c r="BC49" s="107" t="str">
        <f>IF(ISNA(VLOOKUP($F49,'Cronograma Manual'!$F$6:$BN$171,BC$152+1,0)),"",(VLOOKUP($F49,'Cronograma Manual'!$F$6:$BN$171,BC$152+1,0)))</f>
        <v/>
      </c>
      <c r="BD49" s="107" t="str">
        <f>IF(ISNA(VLOOKUP($F49,'Cronograma Manual'!$F$6:$BN$171,BD$152+1,0)),"",(VLOOKUP($F49,'Cronograma Manual'!$F$6:$BN$171,BD$152+1,0)))</f>
        <v/>
      </c>
      <c r="BE49" s="107">
        <f>IF(ISNA(VLOOKUP($F49,'Cronograma Manual'!$F$6:$BN$171,BE$152+1,0)),"",(VLOOKUP($F49,'Cronograma Manual'!$F$6:$BN$171,BE$152+1,0)))</f>
        <v>44881</v>
      </c>
      <c r="BF49" s="107" t="str">
        <f>IF(ISNA(VLOOKUP($F49,'Cronograma Manual'!$F$6:$BN$171,BF$152+1,0)),"",(VLOOKUP($F49,'Cronograma Manual'!$F$6:$BN$171,BF$152+1,0)))</f>
        <v/>
      </c>
      <c r="BG49" s="108" t="str">
        <f>IF(ISNA(VLOOKUP($F49,'Cronograma Manual'!$F$6:$BN$171,BG$152+1,0)),"",(VLOOKUP($F49,'Cronograma Manual'!$F$6:$BN$171,BG$152+1,0)))</f>
        <v/>
      </c>
      <c r="BH49" s="108" t="str">
        <f>IF(ISNA(VLOOKUP($F49,'Cronograma Manual'!$F$6:$BN$171,BH$152+1,0)),"",(VLOOKUP($F49,'Cronograma Manual'!$F$6:$BN$171,BH$152+1,0)))</f>
        <v/>
      </c>
      <c r="BI49" s="108">
        <f>IF(ISNA(VLOOKUP($F49,'Cronograma Manual'!$F$6:$BN$171,BI$152+1,0)),"",(VLOOKUP($F49,'Cronograma Manual'!$F$6:$BN$171,BI$152+1,0)))</f>
        <v>44909</v>
      </c>
      <c r="BJ49" s="108" t="str">
        <f>IF(ISNA(VLOOKUP($F49,'Cronograma Manual'!$F$6:$BN$171,BJ$152+1,0)),"",(VLOOKUP($F49,'Cronograma Manual'!$F$6:$BN$171,BJ$152+1,0)))</f>
        <v/>
      </c>
      <c r="BK49" s="353" t="str">
        <f>IF(ISNA(VLOOKUP($F49,'Cronograma Manual'!$F$6:$BN$171,BK$152+1,0)),"",(VLOOKUP($F49,'Cronograma Manual'!$F$6:$BN$171,BK$152+1,0)))</f>
        <v/>
      </c>
    </row>
    <row r="50" spans="1:63" s="102" customFormat="1" ht="26.25" hidden="1" customHeight="1" thickBot="1" x14ac:dyDescent="0.3">
      <c r="A50" s="354" t="s">
        <v>1787</v>
      </c>
      <c r="B50" s="462"/>
      <c r="C50" s="462"/>
      <c r="D50" s="459"/>
      <c r="E50" s="355"/>
      <c r="F50" s="355"/>
      <c r="G50" s="356" t="str">
        <f>IF(ISNA(VLOOKUP(F50,Tmunic!$C$2:$D$1160,2,FALSE)),"",VLOOKUP(F50,Tmunic!$C$2:$D$1160,2,FALSE))</f>
        <v/>
      </c>
      <c r="H50" s="356" t="str">
        <f>IF(ISNA(VLOOKUP($F50,'Cronograma Manual'!$F$6:$BN$171,H$152+1,0)),"",(VLOOKUP($F50,'Cronograma Manual'!$F$6:$BN$171,H$152+1,0)))</f>
        <v/>
      </c>
      <c r="I50" s="359" t="str">
        <f>IF(ISNA(VLOOKUP($F50,'Cronograma Manual'!$F$6:$BN$171,I$152+1,0)),"",(VLOOKUP($F50,'Cronograma Manual'!$F$6:$BN$171,I$152+1,0)))</f>
        <v/>
      </c>
      <c r="J50" s="360" t="str">
        <f>IF(ISNA(VLOOKUP($F50,'Cronograma Manual'!$F$6:$BN$171,J$152+1,0)),"",(VLOOKUP($F50,'Cronograma Manual'!$F$6:$BN$171,J$152+1,0)))</f>
        <v/>
      </c>
      <c r="K50" s="361" t="str">
        <f>IF(ISNA(VLOOKUP($F50,'Cronograma Manual'!$F$6:$BN$171,K$152+1,0)),"",(VLOOKUP($F50,'Cronograma Manual'!$F$6:$BN$171,K$152+1,0)))</f>
        <v/>
      </c>
      <c r="L50" s="361" t="str">
        <f>IF(ISNA(VLOOKUP($F50,'Cronograma Manual'!$F$6:$BN$171,L$152+1,0)),"",(VLOOKUP($F50,'Cronograma Manual'!$F$6:$BN$171,L$152+1,0)))</f>
        <v/>
      </c>
      <c r="M50" s="361" t="str">
        <f>IF(ISNA(VLOOKUP($F50,'Cronograma Manual'!$F$6:$BN$171,M$152+1,0)),"",(VLOOKUP($F50,'Cronograma Manual'!$F$6:$BN$171,M$152+1,0)))</f>
        <v/>
      </c>
      <c r="N50" s="361" t="str">
        <f>IF(ISNA(VLOOKUP($F50,'Cronograma Manual'!$F$6:$BN$171,N$152+1,0)),"",(VLOOKUP($F50,'Cronograma Manual'!$F$6:$BN$171,N$152+1,0)))</f>
        <v/>
      </c>
      <c r="O50" s="361" t="str">
        <f>IF(ISNA(VLOOKUP($F50,'Cronograma Manual'!$F$6:$BN$171,O$152+1,0)),"",(VLOOKUP($F50,'Cronograma Manual'!$F$6:$BN$171,O$152+1,0)))</f>
        <v/>
      </c>
      <c r="P50" s="362" t="str">
        <f>IF(ISNA(VLOOKUP($F50,'Cronograma Manual'!$F$6:$BN$171,P$152+1,0)),"",(VLOOKUP($F50,'Cronograma Manual'!$F$6:$BN$171,P$152+1,0)))</f>
        <v/>
      </c>
      <c r="Q50" s="362" t="str">
        <f>IF(ISNA(VLOOKUP($F50,'Cronograma Manual'!$F$6:$BN$171,Q$152+1,0)),"",(VLOOKUP($F50,'Cronograma Manual'!$F$6:$BN$171,Q$152+1,0)))</f>
        <v/>
      </c>
      <c r="R50" s="362" t="str">
        <f>IF(ISNA(VLOOKUP($F50,'Cronograma Manual'!$F$6:$BN$171,R$152+1,0)),"",(VLOOKUP($F50,'Cronograma Manual'!$F$6:$BN$171,R$152+1,0)))</f>
        <v/>
      </c>
      <c r="S50" s="362" t="str">
        <f>IF(ISNA(VLOOKUP($F50,'Cronograma Manual'!$F$6:$BN$171,S$152+1,0)),"",(VLOOKUP($F50,'Cronograma Manual'!$F$6:$BN$171,S$152+1,0)))</f>
        <v/>
      </c>
      <c r="T50" s="361" t="str">
        <f>IF(ISNA(VLOOKUP($F50,'Cronograma Manual'!$F$6:$BN$171,T$152+1,0)),"",(VLOOKUP($F50,'Cronograma Manual'!$F$6:$BN$171,T$152+1,0)))</f>
        <v/>
      </c>
      <c r="U50" s="361" t="str">
        <f>IF(ISNA(VLOOKUP($F50,'Cronograma Manual'!$F$6:$BN$171,U$152+1,0)),"",(VLOOKUP($F50,'Cronograma Manual'!$F$6:$BN$171,U$152+1,0)))</f>
        <v/>
      </c>
      <c r="V50" s="361" t="str">
        <f>IF(ISNA(VLOOKUP($F50,'Cronograma Manual'!$F$6:$BN$171,V$152+1,0)),"",(VLOOKUP($F50,'Cronograma Manual'!$F$6:$BN$171,V$152+1,0)))</f>
        <v/>
      </c>
      <c r="W50" s="361" t="str">
        <f>IF(ISNA(VLOOKUP($F50,'Cronograma Manual'!$F$6:$BN$171,W$152+1,0)),"",(VLOOKUP($F50,'Cronograma Manual'!$F$6:$BN$171,W$152+1,0)))</f>
        <v/>
      </c>
      <c r="X50" s="361" t="str">
        <f>IF(ISNA(VLOOKUP($F50,'Cronograma Manual'!$F$6:$BN$171,X$152+1,0)),"",(VLOOKUP($F50,'Cronograma Manual'!$F$6:$BN$171,X$152+1,0)))</f>
        <v/>
      </c>
      <c r="Y50" s="362" t="str">
        <f>IF(ISNA(VLOOKUP($F50,'Cronograma Manual'!$F$6:$BN$171,Y$152+1,0)),"",(VLOOKUP($F50,'Cronograma Manual'!$F$6:$BN$171,Y$152+1,0)))</f>
        <v/>
      </c>
      <c r="Z50" s="362" t="str">
        <f>IF(ISNA(VLOOKUP($F50,'Cronograma Manual'!$F$6:$BN$171,Z$152+1,0)),"",(VLOOKUP($F50,'Cronograma Manual'!$F$6:$BN$171,Z$152+1,0)))</f>
        <v/>
      </c>
      <c r="AA50" s="362" t="str">
        <f>IF(ISNA(VLOOKUP($F50,'Cronograma Manual'!$F$6:$BN$171,AA$152+1,0)),"",(VLOOKUP($F50,'Cronograma Manual'!$F$6:$BN$171,AA$152+1,0)))</f>
        <v/>
      </c>
      <c r="AB50" s="362" t="str">
        <f>IF(ISNA(VLOOKUP($F50,'Cronograma Manual'!$F$6:$BN$171,AB$152+1,0)),"",(VLOOKUP($F50,'Cronograma Manual'!$F$6:$BN$171,AB$152+1,0)))</f>
        <v/>
      </c>
      <c r="AC50" s="361" t="str">
        <f>IF(ISNA(VLOOKUP($F50,'Cronograma Manual'!$F$6:$BN$171,AC$152+1,0)),"",(VLOOKUP($F50,'Cronograma Manual'!$F$6:$BN$171,AC$152+1,0)))</f>
        <v/>
      </c>
      <c r="AD50" s="361" t="str">
        <f>IF(ISNA(VLOOKUP($F50,'Cronograma Manual'!$F$6:$BN$171,AD$152+1,0)),"",(VLOOKUP($F50,'Cronograma Manual'!$F$6:$BN$171,AD$152+1,0)))</f>
        <v/>
      </c>
      <c r="AE50" s="361" t="str">
        <f>IF(ISNA(VLOOKUP($F50,'Cronograma Manual'!$F$6:$BN$171,AE$152+1,0)),"",(VLOOKUP($F50,'Cronograma Manual'!$F$6:$BN$171,AE$152+1,0)))</f>
        <v/>
      </c>
      <c r="AF50" s="361" t="str">
        <f>IF(ISNA(VLOOKUP($F50,'Cronograma Manual'!$F$6:$BN$171,AF$152+1,0)),"",(VLOOKUP($F50,'Cronograma Manual'!$F$6:$BN$171,AF$152+1,0)))</f>
        <v/>
      </c>
      <c r="AG50" s="362" t="str">
        <f>IF(ISNA(VLOOKUP($F50,'Cronograma Manual'!$F$6:$BN$171,AG$152+1,0)),"",(VLOOKUP($F50,'Cronograma Manual'!$F$6:$BN$171,AG$152+1,0)))</f>
        <v/>
      </c>
      <c r="AH50" s="362" t="str">
        <f>IF(ISNA(VLOOKUP($F50,'Cronograma Manual'!$F$6:$BN$171,AH$152+1,0)),"",(VLOOKUP($F50,'Cronograma Manual'!$F$6:$BN$171,AH$152+1,0)))</f>
        <v/>
      </c>
      <c r="AI50" s="362" t="str">
        <f>IF(ISNA(VLOOKUP($F50,'Cronograma Manual'!$F$6:$BN$171,AI$152+1,0)),"",(VLOOKUP($F50,'Cronograma Manual'!$F$6:$BN$171,AI$152+1,0)))</f>
        <v/>
      </c>
      <c r="AJ50" s="362" t="str">
        <f>IF(ISNA(VLOOKUP($F50,'Cronograma Manual'!$F$6:$BN$171,AJ$152+1,0)),"",(VLOOKUP($F50,'Cronograma Manual'!$F$6:$BN$171,AJ$152+1,0)))</f>
        <v/>
      </c>
      <c r="AK50" s="362" t="str">
        <f>IF(ISNA(VLOOKUP($F50,'Cronograma Manual'!$F$6:$BN$171,AK$152+1,0)),"",(VLOOKUP($F50,'Cronograma Manual'!$F$6:$BN$171,AK$152+1,0)))</f>
        <v/>
      </c>
      <c r="AL50" s="361" t="str">
        <f>IF(ISNA(VLOOKUP($F50,'Cronograma Manual'!$F$6:$BN$171,AL$152+1,0)),"",(VLOOKUP($F50,'Cronograma Manual'!$F$6:$BN$171,AL$152+1,0)))</f>
        <v/>
      </c>
      <c r="AM50" s="361" t="str">
        <f>IF(ISNA(VLOOKUP($F50,'Cronograma Manual'!$F$6:$BN$171,AM$152+1,0)),"",(VLOOKUP($F50,'Cronograma Manual'!$F$6:$BN$171,AM$152+1,0)))</f>
        <v/>
      </c>
      <c r="AN50" s="361" t="str">
        <f>IF(ISNA(VLOOKUP($F50,'Cronograma Manual'!$F$6:$BN$171,AN$152+1,0)),"",(VLOOKUP($F50,'Cronograma Manual'!$F$6:$BN$171,AN$152+1,0)))</f>
        <v/>
      </c>
      <c r="AO50" s="361" t="str">
        <f>IF(ISNA(VLOOKUP($F50,'Cronograma Manual'!$F$6:$BN$171,AO$152+1,0)),"",(VLOOKUP($F50,'Cronograma Manual'!$F$6:$BN$171,AO$152+1,0)))</f>
        <v/>
      </c>
      <c r="AP50" s="362" t="str">
        <f>IF(ISNA(VLOOKUP($F50,'Cronograma Manual'!$F$6:$BN$171,AP$152+1,0)),"",(VLOOKUP($F50,'Cronograma Manual'!$F$6:$BN$171,AP$152+1,0)))</f>
        <v/>
      </c>
      <c r="AQ50" s="362" t="str">
        <f>IF(ISNA(VLOOKUP($F50,'Cronograma Manual'!$F$6:$BN$171,AQ$152+1,0)),"",(VLOOKUP($F50,'Cronograma Manual'!$F$6:$BN$171,AQ$152+1,0)))</f>
        <v/>
      </c>
      <c r="AR50" s="362" t="str">
        <f>IF(ISNA(VLOOKUP($F50,'Cronograma Manual'!$F$6:$BN$171,AR$152+1,0)),"",(VLOOKUP($F50,'Cronograma Manual'!$F$6:$BN$171,AR$152+1,0)))</f>
        <v/>
      </c>
      <c r="AS50" s="362" t="str">
        <f>IF(ISNA(VLOOKUP($F50,'Cronograma Manual'!$F$6:$BN$171,AS$152+1,0)),"",(VLOOKUP($F50,'Cronograma Manual'!$F$6:$BN$171,AS$152+1,0)))</f>
        <v/>
      </c>
      <c r="AT50" s="361" t="str">
        <f>IF(ISNA(VLOOKUP($F50,'Cronograma Manual'!$F$6:$BN$171,AT$152+1,0)),"",(VLOOKUP($F50,'Cronograma Manual'!$F$6:$BN$171,AT$152+1,0)))</f>
        <v/>
      </c>
      <c r="AU50" s="361" t="str">
        <f>IF(ISNA(VLOOKUP($F50,'Cronograma Manual'!$F$6:$BN$171,AU$152+1,0)),"",(VLOOKUP($F50,'Cronograma Manual'!$F$6:$BN$171,AU$152+1,0)))</f>
        <v/>
      </c>
      <c r="AV50" s="361" t="str">
        <f>IF(ISNA(VLOOKUP($F50,'Cronograma Manual'!$F$6:$BN$171,AV$152+1,0)),"",(VLOOKUP($F50,'Cronograma Manual'!$F$6:$BN$171,AV$152+1,0)))</f>
        <v/>
      </c>
      <c r="AW50" s="361" t="str">
        <f>IF(ISNA(VLOOKUP($F50,'Cronograma Manual'!$F$6:$BN$171,AW$152+1,0)),"",(VLOOKUP($F50,'Cronograma Manual'!$F$6:$BN$171,AW$152+1,0)))</f>
        <v/>
      </c>
      <c r="AX50" s="361" t="str">
        <f>IF(ISNA(VLOOKUP($F50,'Cronograma Manual'!$F$6:$BN$171,AX$152+1,0)),"",(VLOOKUP($F50,'Cronograma Manual'!$F$6:$BN$171,AX$152+1,0)))</f>
        <v/>
      </c>
      <c r="AY50" s="362" t="str">
        <f>IF(ISNA(VLOOKUP($F50,'Cronograma Manual'!$F$6:$BN$171,AY$152+1,0)),"",(VLOOKUP($F50,'Cronograma Manual'!$F$6:$BN$171,AY$152+1,0)))</f>
        <v/>
      </c>
      <c r="AZ50" s="362" t="str">
        <f>IF(ISNA(VLOOKUP($F50,'Cronograma Manual'!$F$6:$BN$171,AZ$152+1,0)),"",(VLOOKUP($F50,'Cronograma Manual'!$F$6:$BN$171,AZ$152+1,0)))</f>
        <v/>
      </c>
      <c r="BA50" s="362" t="str">
        <f>IF(ISNA(VLOOKUP($F50,'Cronograma Manual'!$F$6:$BN$171,BA$152+1,0)),"",(VLOOKUP($F50,'Cronograma Manual'!$F$6:$BN$171,BA$152+1,0)))</f>
        <v/>
      </c>
      <c r="BB50" s="362" t="str">
        <f>IF(ISNA(VLOOKUP($F50,'Cronograma Manual'!$F$6:$BN$171,BB$152+1,0)),"",(VLOOKUP($F50,'Cronograma Manual'!$F$6:$BN$171,BB$152+1,0)))</f>
        <v/>
      </c>
      <c r="BC50" s="361" t="str">
        <f>IF(ISNA(VLOOKUP($F50,'Cronograma Manual'!$F$6:$BN$171,BC$152+1,0)),"",(VLOOKUP($F50,'Cronograma Manual'!$F$6:$BN$171,BC$152+1,0)))</f>
        <v/>
      </c>
      <c r="BD50" s="361" t="str">
        <f>IF(ISNA(VLOOKUP($F50,'Cronograma Manual'!$F$6:$BN$171,BD$152+1,0)),"",(VLOOKUP($F50,'Cronograma Manual'!$F$6:$BN$171,BD$152+1,0)))</f>
        <v/>
      </c>
      <c r="BE50" s="361" t="str">
        <f>IF(ISNA(VLOOKUP($F50,'Cronograma Manual'!$F$6:$BN$171,BE$152+1,0)),"",(VLOOKUP($F50,'Cronograma Manual'!$F$6:$BN$171,BE$152+1,0)))</f>
        <v/>
      </c>
      <c r="BF50" s="361" t="str">
        <f>IF(ISNA(VLOOKUP($F50,'Cronograma Manual'!$F$6:$BN$171,BF$152+1,0)),"",(VLOOKUP($F50,'Cronograma Manual'!$F$6:$BN$171,BF$152+1,0)))</f>
        <v/>
      </c>
      <c r="BG50" s="362" t="str">
        <f>IF(ISNA(VLOOKUP($F50,'Cronograma Manual'!$F$6:$BN$171,BG$152+1,0)),"",(VLOOKUP($F50,'Cronograma Manual'!$F$6:$BN$171,BG$152+1,0)))</f>
        <v/>
      </c>
      <c r="BH50" s="362" t="str">
        <f>IF(ISNA(VLOOKUP($F50,'Cronograma Manual'!$F$6:$BN$171,BH$152+1,0)),"",(VLOOKUP($F50,'Cronograma Manual'!$F$6:$BN$171,BH$152+1,0)))</f>
        <v/>
      </c>
      <c r="BI50" s="362" t="str">
        <f>IF(ISNA(VLOOKUP($F50,'Cronograma Manual'!$F$6:$BN$171,BI$152+1,0)),"",(VLOOKUP($F50,'Cronograma Manual'!$F$6:$BN$171,BI$152+1,0)))</f>
        <v/>
      </c>
      <c r="BJ50" s="362" t="str">
        <f>IF(ISNA(VLOOKUP($F50,'Cronograma Manual'!$F$6:$BN$171,BJ$152+1,0)),"",(VLOOKUP($F50,'Cronograma Manual'!$F$6:$BN$171,BJ$152+1,0)))</f>
        <v/>
      </c>
      <c r="BK50" s="363" t="str">
        <f>IF(ISNA(VLOOKUP($F50,'Cronograma Manual'!$F$6:$BN$171,BK$152+1,0)),"",(VLOOKUP($F50,'Cronograma Manual'!$F$6:$BN$171,BK$152+1,0)))</f>
        <v/>
      </c>
    </row>
    <row r="51" spans="1:63" s="102" customFormat="1" ht="26.25" customHeight="1" x14ac:dyDescent="0.25">
      <c r="A51" s="342">
        <v>44</v>
      </c>
      <c r="B51" s="454" t="s">
        <v>1284</v>
      </c>
      <c r="C51" s="454" t="s">
        <v>1590</v>
      </c>
      <c r="D51" s="457" t="s">
        <v>92</v>
      </c>
      <c r="E51" s="343" t="s">
        <v>818</v>
      </c>
      <c r="F51" s="343" t="s">
        <v>92</v>
      </c>
      <c r="G51" s="344" t="str">
        <f>IF(ISNA(VLOOKUP(F51,Tmunic!$C$2:$D$1160,2,FALSE)),"",VLOOKUP(F51,Tmunic!$C$2:$D$1160,2,FALSE))</f>
        <v>DS META</v>
      </c>
      <c r="H51" s="344" t="str">
        <f>IF(ISNA(VLOOKUP($F51,'Cronograma Manual'!$F$6:$BN$171,H$152+1,0)),"",(VLOOKUP($F51,'Cronograma Manual'!$F$6:$BN$171,H$152+1,0)))</f>
        <v xml:space="preserve">Cra 6 No 24A-14 </v>
      </c>
      <c r="I51" s="347">
        <f>IF(ISNA(VLOOKUP($F51,'Cronograma Manual'!$F$6:$BN$171,I$152+1,0)),"",(VLOOKUP($F51,'Cronograma Manual'!$F$6:$BN$171,I$152+1,0)))</f>
        <v>1</v>
      </c>
      <c r="J51" s="348">
        <f>IF(ISNA(VLOOKUP($F51,'Cronograma Manual'!$F$6:$BN$171,J$152+1,0)),"",(VLOOKUP($F51,'Cronograma Manual'!$F$6:$BN$171,J$152+1,0)))</f>
        <v>51</v>
      </c>
      <c r="K51" s="349" t="str">
        <f>IF(ISNA(VLOOKUP($F51,'Cronograma Manual'!$F$6:$BN$171,K$152+1,0)),"",(VLOOKUP($F51,'Cronograma Manual'!$F$6:$BN$171,K$152+1,0)))</f>
        <v/>
      </c>
      <c r="L51" s="349">
        <f>IF(ISNA(VLOOKUP($F51,'Cronograma Manual'!$F$6:$BN$171,L$152+1,0)),"",(VLOOKUP($F51,'Cronograma Manual'!$F$6:$BN$171,L$152+1,0)))</f>
        <v>44566</v>
      </c>
      <c r="M51" s="349">
        <f>IF(ISNA(VLOOKUP($F51,'Cronograma Manual'!$F$6:$BN$171,M$152+1,0)),"",(VLOOKUP($F51,'Cronograma Manual'!$F$6:$BN$171,M$152+1,0)))</f>
        <v>44573</v>
      </c>
      <c r="N51" s="349">
        <f>IF(ISNA(VLOOKUP($F51,'Cronograma Manual'!$F$6:$BN$171,N$152+1,0)),"",(VLOOKUP($F51,'Cronograma Manual'!$F$6:$BN$171,N$152+1,0)))</f>
        <v>44580</v>
      </c>
      <c r="O51" s="349">
        <f>IF(ISNA(VLOOKUP($F51,'Cronograma Manual'!$F$6:$BN$171,O$152+1,0)),"",(VLOOKUP($F51,'Cronograma Manual'!$F$6:$BN$171,O$152+1,0)))</f>
        <v>44587</v>
      </c>
      <c r="P51" s="350">
        <f>IF(ISNA(VLOOKUP($F51,'Cronograma Manual'!$F$6:$BN$171,P$152+1,0)),"",(VLOOKUP($F51,'Cronograma Manual'!$F$6:$BN$171,P$152+1,0)))</f>
        <v>44594</v>
      </c>
      <c r="Q51" s="350">
        <f>IF(ISNA(VLOOKUP($F51,'Cronograma Manual'!$F$6:$BN$171,Q$152+1,0)),"",(VLOOKUP($F51,'Cronograma Manual'!$F$6:$BN$171,Q$152+1,0)))</f>
        <v>44601</v>
      </c>
      <c r="R51" s="350">
        <f>IF(ISNA(VLOOKUP($F51,'Cronograma Manual'!$F$6:$BN$171,R$152+1,0)),"",(VLOOKUP($F51,'Cronograma Manual'!$F$6:$BN$171,R$152+1,0)))</f>
        <v>44608</v>
      </c>
      <c r="S51" s="350">
        <f>IF(ISNA(VLOOKUP($F51,'Cronograma Manual'!$F$6:$BN$171,S$152+1,0)),"",(VLOOKUP($F51,'Cronograma Manual'!$F$6:$BN$171,S$152+1,0)))</f>
        <v>44615</v>
      </c>
      <c r="T51" s="349">
        <f>IF(ISNA(VLOOKUP($F51,'Cronograma Manual'!$F$6:$BN$171,T$152+1,0)),"",(VLOOKUP($F51,'Cronograma Manual'!$F$6:$BN$171,T$152+1,0)))</f>
        <v>44622</v>
      </c>
      <c r="U51" s="349">
        <f>IF(ISNA(VLOOKUP($F51,'Cronograma Manual'!$F$6:$BN$171,U$152+1,0)),"",(VLOOKUP($F51,'Cronograma Manual'!$F$6:$BN$171,U$152+1,0)))</f>
        <v>44629</v>
      </c>
      <c r="V51" s="349">
        <f>IF(ISNA(VLOOKUP($F51,'Cronograma Manual'!$F$6:$BN$171,V$152+1,0)),"",(VLOOKUP($F51,'Cronograma Manual'!$F$6:$BN$171,V$152+1,0)))</f>
        <v>44636</v>
      </c>
      <c r="W51" s="349">
        <f>IF(ISNA(VLOOKUP($F51,'Cronograma Manual'!$F$6:$BN$171,W$152+1,0)),"",(VLOOKUP($F51,'Cronograma Manual'!$F$6:$BN$171,W$152+1,0)))</f>
        <v>44643</v>
      </c>
      <c r="X51" s="349">
        <f>IF(ISNA(VLOOKUP($F51,'Cronograma Manual'!$F$6:$BN$171,X$152+1,0)),"",(VLOOKUP($F51,'Cronograma Manual'!$F$6:$BN$171,X$152+1,0)))</f>
        <v>44650</v>
      </c>
      <c r="Y51" s="350">
        <f>IF(ISNA(VLOOKUP($F51,'Cronograma Manual'!$F$6:$BN$171,Y$152+1,0)),"",(VLOOKUP($F51,'Cronograma Manual'!$F$6:$BN$171,Y$152+1,0)))</f>
        <v>44657</v>
      </c>
      <c r="Z51" s="350">
        <f>IF(ISNA(VLOOKUP($F51,'Cronograma Manual'!$F$6:$BN$171,Z$152+1,0)),"",(VLOOKUP($F51,'Cronograma Manual'!$F$6:$BN$171,Z$152+1,0)))</f>
        <v>44664</v>
      </c>
      <c r="AA51" s="350">
        <f>IF(ISNA(VLOOKUP($F51,'Cronograma Manual'!$F$6:$BN$171,AA$152+1,0)),"",(VLOOKUP($F51,'Cronograma Manual'!$F$6:$BN$171,AA$152+1,0)))</f>
        <v>44671</v>
      </c>
      <c r="AB51" s="350">
        <f>IF(ISNA(VLOOKUP($F51,'Cronograma Manual'!$F$6:$BN$171,AB$152+1,0)),"",(VLOOKUP($F51,'Cronograma Manual'!$F$6:$BN$171,AB$152+1,0)))</f>
        <v>44678</v>
      </c>
      <c r="AC51" s="349">
        <f>IF(ISNA(VLOOKUP($F51,'Cronograma Manual'!$F$6:$BN$171,AC$152+1,0)),"",(VLOOKUP($F51,'Cronograma Manual'!$F$6:$BN$171,AC$152+1,0)))</f>
        <v>44685</v>
      </c>
      <c r="AD51" s="349">
        <f>IF(ISNA(VLOOKUP($F51,'Cronograma Manual'!$F$6:$BN$171,AD$152+1,0)),"",(VLOOKUP($F51,'Cronograma Manual'!$F$6:$BN$171,AD$152+1,0)))</f>
        <v>44692</v>
      </c>
      <c r="AE51" s="349">
        <f>IF(ISNA(VLOOKUP($F51,'Cronograma Manual'!$F$6:$BN$171,AE$152+1,0)),"",(VLOOKUP($F51,'Cronograma Manual'!$F$6:$BN$171,AE$152+1,0)))</f>
        <v>44699</v>
      </c>
      <c r="AF51" s="349">
        <f>IF(ISNA(VLOOKUP($F51,'Cronograma Manual'!$F$6:$BN$171,AF$152+1,0)),"",(VLOOKUP($F51,'Cronograma Manual'!$F$6:$BN$171,AF$152+1,0)))</f>
        <v>44706</v>
      </c>
      <c r="AG51" s="350">
        <f>IF(ISNA(VLOOKUP($F51,'Cronograma Manual'!$F$6:$BN$171,AG$152+1,0)),"",(VLOOKUP($F51,'Cronograma Manual'!$F$6:$BN$171,AG$152+1,0)))</f>
        <v>44713</v>
      </c>
      <c r="AH51" s="350">
        <f>IF(ISNA(VLOOKUP($F51,'Cronograma Manual'!$F$6:$BN$171,AH$152+1,0)),"",(VLOOKUP($F51,'Cronograma Manual'!$F$6:$BN$171,AH$152+1,0)))</f>
        <v>44720</v>
      </c>
      <c r="AI51" s="350">
        <f>IF(ISNA(VLOOKUP($F51,'Cronograma Manual'!$F$6:$BN$171,AI$152+1,0)),"",(VLOOKUP($F51,'Cronograma Manual'!$F$6:$BN$171,AI$152+1,0)))</f>
        <v>44727</v>
      </c>
      <c r="AJ51" s="350">
        <f>IF(ISNA(VLOOKUP($F51,'Cronograma Manual'!$F$6:$BN$171,AJ$152+1,0)),"",(VLOOKUP($F51,'Cronograma Manual'!$F$6:$BN$171,AJ$152+1,0)))</f>
        <v>44734</v>
      </c>
      <c r="AK51" s="350">
        <f>IF(ISNA(VLOOKUP($F51,'Cronograma Manual'!$F$6:$BN$171,AK$152+1,0)),"",(VLOOKUP($F51,'Cronograma Manual'!$F$6:$BN$171,AK$152+1,0)))</f>
        <v>44741</v>
      </c>
      <c r="AL51" s="349">
        <f>IF(ISNA(VLOOKUP($F51,'Cronograma Manual'!$F$6:$BN$171,AL$152+1,0)),"",(VLOOKUP($F51,'Cronograma Manual'!$F$6:$BN$171,AL$152+1,0)))</f>
        <v>44748</v>
      </c>
      <c r="AM51" s="349">
        <f>IF(ISNA(VLOOKUP($F51,'Cronograma Manual'!$F$6:$BN$171,AM$152+1,0)),"",(VLOOKUP($F51,'Cronograma Manual'!$F$6:$BN$171,AM$152+1,0)))</f>
        <v>44755</v>
      </c>
      <c r="AN51" s="349" t="str">
        <f>IF(ISNA(VLOOKUP($F51,'Cronograma Manual'!$F$6:$BN$171,AN$152+1,0)),"",(VLOOKUP($F51,'Cronograma Manual'!$F$6:$BN$171,AN$152+1,0)))</f>
        <v/>
      </c>
      <c r="AO51" s="349">
        <f>IF(ISNA(VLOOKUP($F51,'Cronograma Manual'!$F$6:$BN$171,AO$152+1,0)),"",(VLOOKUP($F51,'Cronograma Manual'!$F$6:$BN$171,AO$152+1,0)))</f>
        <v>44769</v>
      </c>
      <c r="AP51" s="350">
        <f>IF(ISNA(VLOOKUP($F51,'Cronograma Manual'!$F$6:$BN$171,AP$152+1,0)),"",(VLOOKUP($F51,'Cronograma Manual'!$F$6:$BN$171,AP$152+1,0)))</f>
        <v>44776</v>
      </c>
      <c r="AQ51" s="350">
        <f>IF(ISNA(VLOOKUP($F51,'Cronograma Manual'!$F$6:$BN$171,AQ$152+1,0)),"",(VLOOKUP($F51,'Cronograma Manual'!$F$6:$BN$171,AQ$152+1,0)))</f>
        <v>44783</v>
      </c>
      <c r="AR51" s="350">
        <f>IF(ISNA(VLOOKUP($F51,'Cronograma Manual'!$F$6:$BN$171,AR$152+1,0)),"",(VLOOKUP($F51,'Cronograma Manual'!$F$6:$BN$171,AR$152+1,0)))</f>
        <v>44790</v>
      </c>
      <c r="AS51" s="350">
        <f>IF(ISNA(VLOOKUP($F51,'Cronograma Manual'!$F$6:$BN$171,AS$152+1,0)),"",(VLOOKUP($F51,'Cronograma Manual'!$F$6:$BN$171,AS$152+1,0)))</f>
        <v>44797</v>
      </c>
      <c r="AT51" s="349">
        <f>IF(ISNA(VLOOKUP($F51,'Cronograma Manual'!$F$6:$BN$171,AT$152+1,0)),"",(VLOOKUP($F51,'Cronograma Manual'!$F$6:$BN$171,AT$152+1,0)))</f>
        <v>44804</v>
      </c>
      <c r="AU51" s="349">
        <f>IF(ISNA(VLOOKUP($F51,'Cronograma Manual'!$F$6:$BN$171,AU$152+1,0)),"",(VLOOKUP($F51,'Cronograma Manual'!$F$6:$BN$171,AU$152+1,0)))</f>
        <v>44811</v>
      </c>
      <c r="AV51" s="349">
        <f>IF(ISNA(VLOOKUP($F51,'Cronograma Manual'!$F$6:$BN$171,AV$152+1,0)),"",(VLOOKUP($F51,'Cronograma Manual'!$F$6:$BN$171,AV$152+1,0)))</f>
        <v>44818</v>
      </c>
      <c r="AW51" s="349">
        <f>IF(ISNA(VLOOKUP($F51,'Cronograma Manual'!$F$6:$BN$171,AW$152+1,0)),"",(VLOOKUP($F51,'Cronograma Manual'!$F$6:$BN$171,AW$152+1,0)))</f>
        <v>44825</v>
      </c>
      <c r="AX51" s="349">
        <f>IF(ISNA(VLOOKUP($F51,'Cronograma Manual'!$F$6:$BN$171,AX$152+1,0)),"",(VLOOKUP($F51,'Cronograma Manual'!$F$6:$BN$171,AX$152+1,0)))</f>
        <v>44832</v>
      </c>
      <c r="AY51" s="350">
        <f>IF(ISNA(VLOOKUP($F51,'Cronograma Manual'!$F$6:$BN$171,AY$152+1,0)),"",(VLOOKUP($F51,'Cronograma Manual'!$F$6:$BN$171,AY$152+1,0)))</f>
        <v>44839</v>
      </c>
      <c r="AZ51" s="350">
        <f>IF(ISNA(VLOOKUP($F51,'Cronograma Manual'!$F$6:$BN$171,AZ$152+1,0)),"",(VLOOKUP($F51,'Cronograma Manual'!$F$6:$BN$171,AZ$152+1,0)))</f>
        <v>44846</v>
      </c>
      <c r="BA51" s="350">
        <f>IF(ISNA(VLOOKUP($F51,'Cronograma Manual'!$F$6:$BN$171,BA$152+1,0)),"",(VLOOKUP($F51,'Cronograma Manual'!$F$6:$BN$171,BA$152+1,0)))</f>
        <v>44853</v>
      </c>
      <c r="BB51" s="350">
        <f>IF(ISNA(VLOOKUP($F51,'Cronograma Manual'!$F$6:$BN$171,BB$152+1,0)),"",(VLOOKUP($F51,'Cronograma Manual'!$F$6:$BN$171,BB$152+1,0)))</f>
        <v>44860</v>
      </c>
      <c r="BC51" s="349">
        <f>IF(ISNA(VLOOKUP($F51,'Cronograma Manual'!$F$6:$BN$171,BC$152+1,0)),"",(VLOOKUP($F51,'Cronograma Manual'!$F$6:$BN$171,BC$152+1,0)))</f>
        <v>44867</v>
      </c>
      <c r="BD51" s="349">
        <f>IF(ISNA(VLOOKUP($F51,'Cronograma Manual'!$F$6:$BN$171,BD$152+1,0)),"",(VLOOKUP($F51,'Cronograma Manual'!$F$6:$BN$171,BD$152+1,0)))</f>
        <v>44874</v>
      </c>
      <c r="BE51" s="349">
        <f>IF(ISNA(VLOOKUP($F51,'Cronograma Manual'!$F$6:$BN$171,BE$152+1,0)),"",(VLOOKUP($F51,'Cronograma Manual'!$F$6:$BN$171,BE$152+1,0)))</f>
        <v>44881</v>
      </c>
      <c r="BF51" s="349">
        <f>IF(ISNA(VLOOKUP($F51,'Cronograma Manual'!$F$6:$BN$171,BF$152+1,0)),"",(VLOOKUP($F51,'Cronograma Manual'!$F$6:$BN$171,BF$152+1,0)))</f>
        <v>44888</v>
      </c>
      <c r="BG51" s="350">
        <f>IF(ISNA(VLOOKUP($F51,'Cronograma Manual'!$F$6:$BN$171,BG$152+1,0)),"",(VLOOKUP($F51,'Cronograma Manual'!$F$6:$BN$171,BG$152+1,0)))</f>
        <v>44895</v>
      </c>
      <c r="BH51" s="350">
        <f>IF(ISNA(VLOOKUP($F51,'Cronograma Manual'!$F$6:$BN$171,BH$152+1,0)),"",(VLOOKUP($F51,'Cronograma Manual'!$F$6:$BN$171,BH$152+1,0)))</f>
        <v>44902</v>
      </c>
      <c r="BI51" s="350">
        <f>IF(ISNA(VLOOKUP($F51,'Cronograma Manual'!$F$6:$BN$171,BI$152+1,0)),"",(VLOOKUP($F51,'Cronograma Manual'!$F$6:$BN$171,BI$152+1,0)))</f>
        <v>44909</v>
      </c>
      <c r="BJ51" s="350">
        <f>IF(ISNA(VLOOKUP($F51,'Cronograma Manual'!$F$6:$BN$171,BJ$152+1,0)),"",(VLOOKUP($F51,'Cronograma Manual'!$F$6:$BN$171,BJ$152+1,0)))</f>
        <v>44916</v>
      </c>
      <c r="BK51" s="351">
        <f>IF(ISNA(VLOOKUP($F51,'Cronograma Manual'!$F$6:$BN$171,BK$152+1,0)),"",(VLOOKUP($F51,'Cronograma Manual'!$F$6:$BN$171,BK$152+1,0)))</f>
        <v>44923</v>
      </c>
    </row>
    <row r="52" spans="1:63" s="102" customFormat="1" ht="26.25" customHeight="1" x14ac:dyDescent="0.25">
      <c r="A52" s="352">
        <v>45</v>
      </c>
      <c r="B52" s="455"/>
      <c r="C52" s="455"/>
      <c r="D52" s="458"/>
      <c r="E52" s="337" t="s">
        <v>818</v>
      </c>
      <c r="F52" s="337" t="s">
        <v>89</v>
      </c>
      <c r="G52" s="184" t="str">
        <f>IF(ISNA(VLOOKUP(F52,Tmunic!$C$2:$D$1160,2,FALSE)),"",VLOOKUP(F52,Tmunic!$C$2:$D$1160,2,FALSE))</f>
        <v>UB ACACIAS</v>
      </c>
      <c r="H52" s="184" t="str">
        <f>IF(ISNA(VLOOKUP($F52,'Cronograma Manual'!$F$6:$BN$171,H$152+1,0)),"",(VLOOKUP($F52,'Cronograma Manual'!$F$6:$BN$171,H$152+1,0)))</f>
        <v>Hospital San Jose Diag 15 Nº 26-21</v>
      </c>
      <c r="I52" s="197">
        <f>IF(ISNA(VLOOKUP($F52,'Cronograma Manual'!$F$6:$BN$171,I$152+1,0)),"",(VLOOKUP($F52,'Cronograma Manual'!$F$6:$BN$171,I$152+1,0)))</f>
        <v>4</v>
      </c>
      <c r="J52" s="202">
        <f>IF(ISNA(VLOOKUP($F52,'Cronograma Manual'!$F$6:$BN$171,J$152+1,0)),"",(VLOOKUP($F52,'Cronograma Manual'!$F$6:$BN$171,J$152+1,0)))</f>
        <v>13</v>
      </c>
      <c r="K52" s="107" t="str">
        <f>IF(ISNA(VLOOKUP($F52,'Cronograma Manual'!$F$6:$BN$171,K$152+1,0)),"",(VLOOKUP($F52,'Cronograma Manual'!$F$6:$BN$171,K$152+1,0)))</f>
        <v/>
      </c>
      <c r="L52" s="107" t="str">
        <f>IF(ISNA(VLOOKUP($F52,'Cronograma Manual'!$F$6:$BN$171,L$152+1,0)),"",(VLOOKUP($F52,'Cronograma Manual'!$F$6:$BN$171,L$152+1,0)))</f>
        <v/>
      </c>
      <c r="M52" s="107" t="str">
        <f>IF(ISNA(VLOOKUP($F52,'Cronograma Manual'!$F$6:$BN$171,M$152+1,0)),"",(VLOOKUP($F52,'Cronograma Manual'!$F$6:$BN$171,M$152+1,0)))</f>
        <v/>
      </c>
      <c r="N52" s="107">
        <f>IF(ISNA(VLOOKUP($F52,'Cronograma Manual'!$F$6:$BN$171,N$152+1,0)),"",(VLOOKUP($F52,'Cronograma Manual'!$F$6:$BN$171,N$152+1,0)))</f>
        <v>44579</v>
      </c>
      <c r="O52" s="107" t="str">
        <f>IF(ISNA(VLOOKUP($F52,'Cronograma Manual'!$F$6:$BN$171,O$152+1,0)),"",(VLOOKUP($F52,'Cronograma Manual'!$F$6:$BN$171,O$152+1,0)))</f>
        <v/>
      </c>
      <c r="P52" s="108" t="str">
        <f>IF(ISNA(VLOOKUP($F52,'Cronograma Manual'!$F$6:$BN$171,P$152+1,0)),"",(VLOOKUP($F52,'Cronograma Manual'!$F$6:$BN$171,P$152+1,0)))</f>
        <v/>
      </c>
      <c r="Q52" s="108" t="str">
        <f>IF(ISNA(VLOOKUP($F52,'Cronograma Manual'!$F$6:$BN$171,Q$152+1,0)),"",(VLOOKUP($F52,'Cronograma Manual'!$F$6:$BN$171,Q$152+1,0)))</f>
        <v/>
      </c>
      <c r="R52" s="108">
        <f>IF(ISNA(VLOOKUP($F52,'Cronograma Manual'!$F$6:$BN$171,R$152+1,0)),"",(VLOOKUP($F52,'Cronograma Manual'!$F$6:$BN$171,R$152+1,0)))</f>
        <v>44607</v>
      </c>
      <c r="S52" s="108" t="str">
        <f>IF(ISNA(VLOOKUP($F52,'Cronograma Manual'!$F$6:$BN$171,S$152+1,0)),"",(VLOOKUP($F52,'Cronograma Manual'!$F$6:$BN$171,S$152+1,0)))</f>
        <v/>
      </c>
      <c r="T52" s="107" t="str">
        <f>IF(ISNA(VLOOKUP($F52,'Cronograma Manual'!$F$6:$BN$171,T$152+1,0)),"",(VLOOKUP($F52,'Cronograma Manual'!$F$6:$BN$171,T$152+1,0)))</f>
        <v/>
      </c>
      <c r="U52" s="107" t="str">
        <f>IF(ISNA(VLOOKUP($F52,'Cronograma Manual'!$F$6:$BN$171,U$152+1,0)),"",(VLOOKUP($F52,'Cronograma Manual'!$F$6:$BN$171,U$152+1,0)))</f>
        <v/>
      </c>
      <c r="V52" s="107">
        <f>IF(ISNA(VLOOKUP($F52,'Cronograma Manual'!$F$6:$BN$171,V$152+1,0)),"",(VLOOKUP($F52,'Cronograma Manual'!$F$6:$BN$171,V$152+1,0)))</f>
        <v>44635</v>
      </c>
      <c r="W52" s="107" t="str">
        <f>IF(ISNA(VLOOKUP($F52,'Cronograma Manual'!$F$6:$BN$171,W$152+1,0)),"",(VLOOKUP($F52,'Cronograma Manual'!$F$6:$BN$171,W$152+1,0)))</f>
        <v/>
      </c>
      <c r="X52" s="107" t="str">
        <f>IF(ISNA(VLOOKUP($F52,'Cronograma Manual'!$F$6:$BN$171,X$152+1,0)),"",(VLOOKUP($F52,'Cronograma Manual'!$F$6:$BN$171,X$152+1,0)))</f>
        <v/>
      </c>
      <c r="Y52" s="108" t="str">
        <f>IF(ISNA(VLOOKUP($F52,'Cronograma Manual'!$F$6:$BN$171,Y$152+1,0)),"",(VLOOKUP($F52,'Cronograma Manual'!$F$6:$BN$171,Y$152+1,0)))</f>
        <v/>
      </c>
      <c r="Z52" s="108">
        <f>IF(ISNA(VLOOKUP($F52,'Cronograma Manual'!$F$6:$BN$171,Z$152+1,0)),"",(VLOOKUP($F52,'Cronograma Manual'!$F$6:$BN$171,Z$152+1,0)))</f>
        <v>44663</v>
      </c>
      <c r="AA52" s="108" t="str">
        <f>IF(ISNA(VLOOKUP($F52,'Cronograma Manual'!$F$6:$BN$171,AA$152+1,0)),"",(VLOOKUP($F52,'Cronograma Manual'!$F$6:$BN$171,AA$152+1,0)))</f>
        <v/>
      </c>
      <c r="AB52" s="108" t="str">
        <f>IF(ISNA(VLOOKUP($F52,'Cronograma Manual'!$F$6:$BN$171,AB$152+1,0)),"",(VLOOKUP($F52,'Cronograma Manual'!$F$6:$BN$171,AB$152+1,0)))</f>
        <v/>
      </c>
      <c r="AC52" s="107" t="str">
        <f>IF(ISNA(VLOOKUP($F52,'Cronograma Manual'!$F$6:$BN$171,AC$152+1,0)),"",(VLOOKUP($F52,'Cronograma Manual'!$F$6:$BN$171,AC$152+1,0)))</f>
        <v/>
      </c>
      <c r="AD52" s="107">
        <f>IF(ISNA(VLOOKUP($F52,'Cronograma Manual'!$F$6:$BN$171,AD$152+1,0)),"",(VLOOKUP($F52,'Cronograma Manual'!$F$6:$BN$171,AD$152+1,0)))</f>
        <v>44691</v>
      </c>
      <c r="AE52" s="107" t="str">
        <f>IF(ISNA(VLOOKUP($F52,'Cronograma Manual'!$F$6:$BN$171,AE$152+1,0)),"",(VLOOKUP($F52,'Cronograma Manual'!$F$6:$BN$171,AE$152+1,0)))</f>
        <v/>
      </c>
      <c r="AF52" s="107" t="str">
        <f>IF(ISNA(VLOOKUP($F52,'Cronograma Manual'!$F$6:$BN$171,AF$152+1,0)),"",(VLOOKUP($F52,'Cronograma Manual'!$F$6:$BN$171,AF$152+1,0)))</f>
        <v/>
      </c>
      <c r="AG52" s="108" t="str">
        <f>IF(ISNA(VLOOKUP($F52,'Cronograma Manual'!$F$6:$BN$171,AG$152+1,0)),"",(VLOOKUP($F52,'Cronograma Manual'!$F$6:$BN$171,AG$152+1,0)))</f>
        <v/>
      </c>
      <c r="AH52" s="108">
        <f>IF(ISNA(VLOOKUP($F52,'Cronograma Manual'!$F$6:$BN$171,AH$152+1,0)),"",(VLOOKUP($F52,'Cronograma Manual'!$F$6:$BN$171,AH$152+1,0)))</f>
        <v>44719</v>
      </c>
      <c r="AI52" s="108" t="str">
        <f>IF(ISNA(VLOOKUP($F52,'Cronograma Manual'!$F$6:$BN$171,AI$152+1,0)),"",(VLOOKUP($F52,'Cronograma Manual'!$F$6:$BN$171,AI$152+1,0)))</f>
        <v/>
      </c>
      <c r="AJ52" s="108" t="str">
        <f>IF(ISNA(VLOOKUP($F52,'Cronograma Manual'!$F$6:$BN$171,AJ$152+1,0)),"",(VLOOKUP($F52,'Cronograma Manual'!$F$6:$BN$171,AJ$152+1,0)))</f>
        <v/>
      </c>
      <c r="AK52" s="108" t="str">
        <f>IF(ISNA(VLOOKUP($F52,'Cronograma Manual'!$F$6:$BN$171,AK$152+1,0)),"",(VLOOKUP($F52,'Cronograma Manual'!$F$6:$BN$171,AK$152+1,0)))</f>
        <v/>
      </c>
      <c r="AL52" s="107">
        <f>IF(ISNA(VLOOKUP($F52,'Cronograma Manual'!$F$6:$BN$171,AL$152+1,0)),"",(VLOOKUP($F52,'Cronograma Manual'!$F$6:$BN$171,AL$152+1,0)))</f>
        <v>44747</v>
      </c>
      <c r="AM52" s="107" t="str">
        <f>IF(ISNA(VLOOKUP($F52,'Cronograma Manual'!$F$6:$BN$171,AM$152+1,0)),"",(VLOOKUP($F52,'Cronograma Manual'!$F$6:$BN$171,AM$152+1,0)))</f>
        <v/>
      </c>
      <c r="AN52" s="107" t="str">
        <f>IF(ISNA(VLOOKUP($F52,'Cronograma Manual'!$F$6:$BN$171,AN$152+1,0)),"",(VLOOKUP($F52,'Cronograma Manual'!$F$6:$BN$171,AN$152+1,0)))</f>
        <v/>
      </c>
      <c r="AO52" s="107" t="str">
        <f>IF(ISNA(VLOOKUP($F52,'Cronograma Manual'!$F$6:$BN$171,AO$152+1,0)),"",(VLOOKUP($F52,'Cronograma Manual'!$F$6:$BN$171,AO$152+1,0)))</f>
        <v/>
      </c>
      <c r="AP52" s="108">
        <f>IF(ISNA(VLOOKUP($F52,'Cronograma Manual'!$F$6:$BN$171,AP$152+1,0)),"",(VLOOKUP($F52,'Cronograma Manual'!$F$6:$BN$171,AP$152+1,0)))</f>
        <v>44775</v>
      </c>
      <c r="AQ52" s="108" t="str">
        <f>IF(ISNA(VLOOKUP($F52,'Cronograma Manual'!$F$6:$BN$171,AQ$152+1,0)),"",(VLOOKUP($F52,'Cronograma Manual'!$F$6:$BN$171,AQ$152+1,0)))</f>
        <v/>
      </c>
      <c r="AR52" s="108" t="str">
        <f>IF(ISNA(VLOOKUP($F52,'Cronograma Manual'!$F$6:$BN$171,AR$152+1,0)),"",(VLOOKUP($F52,'Cronograma Manual'!$F$6:$BN$171,AR$152+1,0)))</f>
        <v/>
      </c>
      <c r="AS52" s="108" t="str">
        <f>IF(ISNA(VLOOKUP($F52,'Cronograma Manual'!$F$6:$BN$171,AS$152+1,0)),"",(VLOOKUP($F52,'Cronograma Manual'!$F$6:$BN$171,AS$152+1,0)))</f>
        <v/>
      </c>
      <c r="AT52" s="107">
        <f>IF(ISNA(VLOOKUP($F52,'Cronograma Manual'!$F$6:$BN$171,AT$152+1,0)),"",(VLOOKUP($F52,'Cronograma Manual'!$F$6:$BN$171,AT$152+1,0)))</f>
        <v>44803</v>
      </c>
      <c r="AU52" s="107" t="str">
        <f>IF(ISNA(VLOOKUP($F52,'Cronograma Manual'!$F$6:$BN$171,AU$152+1,0)),"",(VLOOKUP($F52,'Cronograma Manual'!$F$6:$BN$171,AU$152+1,0)))</f>
        <v/>
      </c>
      <c r="AV52" s="107" t="str">
        <f>IF(ISNA(VLOOKUP($F52,'Cronograma Manual'!$F$6:$BN$171,AV$152+1,0)),"",(VLOOKUP($F52,'Cronograma Manual'!$F$6:$BN$171,AV$152+1,0)))</f>
        <v/>
      </c>
      <c r="AW52" s="107" t="str">
        <f>IF(ISNA(VLOOKUP($F52,'Cronograma Manual'!$F$6:$BN$171,AW$152+1,0)),"",(VLOOKUP($F52,'Cronograma Manual'!$F$6:$BN$171,AW$152+1,0)))</f>
        <v/>
      </c>
      <c r="AX52" s="107">
        <f>IF(ISNA(VLOOKUP($F52,'Cronograma Manual'!$F$6:$BN$171,AX$152+1,0)),"",(VLOOKUP($F52,'Cronograma Manual'!$F$6:$BN$171,AX$152+1,0)))</f>
        <v>44831</v>
      </c>
      <c r="AY52" s="108" t="str">
        <f>IF(ISNA(VLOOKUP($F52,'Cronograma Manual'!$F$6:$BN$171,AY$152+1,0)),"",(VLOOKUP($F52,'Cronograma Manual'!$F$6:$BN$171,AY$152+1,0)))</f>
        <v/>
      </c>
      <c r="AZ52" s="108" t="str">
        <f>IF(ISNA(VLOOKUP($F52,'Cronograma Manual'!$F$6:$BN$171,AZ$152+1,0)),"",(VLOOKUP($F52,'Cronograma Manual'!$F$6:$BN$171,AZ$152+1,0)))</f>
        <v/>
      </c>
      <c r="BA52" s="108" t="str">
        <f>IF(ISNA(VLOOKUP($F52,'Cronograma Manual'!$F$6:$BN$171,BA$152+1,0)),"",(VLOOKUP($F52,'Cronograma Manual'!$F$6:$BN$171,BA$152+1,0)))</f>
        <v/>
      </c>
      <c r="BB52" s="108">
        <f>IF(ISNA(VLOOKUP($F52,'Cronograma Manual'!$F$6:$BN$171,BB$152+1,0)),"",(VLOOKUP($F52,'Cronograma Manual'!$F$6:$BN$171,BB$152+1,0)))</f>
        <v>44859</v>
      </c>
      <c r="BC52" s="107" t="str">
        <f>IF(ISNA(VLOOKUP($F52,'Cronograma Manual'!$F$6:$BN$171,BC$152+1,0)),"",(VLOOKUP($F52,'Cronograma Manual'!$F$6:$BN$171,BC$152+1,0)))</f>
        <v/>
      </c>
      <c r="BD52" s="107" t="str">
        <f>IF(ISNA(VLOOKUP($F52,'Cronograma Manual'!$F$6:$BN$171,BD$152+1,0)),"",(VLOOKUP($F52,'Cronograma Manual'!$F$6:$BN$171,BD$152+1,0)))</f>
        <v/>
      </c>
      <c r="BE52" s="107" t="str">
        <f>IF(ISNA(VLOOKUP($F52,'Cronograma Manual'!$F$6:$BN$171,BE$152+1,0)),"",(VLOOKUP($F52,'Cronograma Manual'!$F$6:$BN$171,BE$152+1,0)))</f>
        <v/>
      </c>
      <c r="BF52" s="107">
        <f>IF(ISNA(VLOOKUP($F52,'Cronograma Manual'!$F$6:$BN$171,BF$152+1,0)),"",(VLOOKUP($F52,'Cronograma Manual'!$F$6:$BN$171,BF$152+1,0)))</f>
        <v>44887</v>
      </c>
      <c r="BG52" s="108" t="str">
        <f>IF(ISNA(VLOOKUP($F52,'Cronograma Manual'!$F$6:$BN$171,BG$152+1,0)),"",(VLOOKUP($F52,'Cronograma Manual'!$F$6:$BN$171,BG$152+1,0)))</f>
        <v/>
      </c>
      <c r="BH52" s="108" t="str">
        <f>IF(ISNA(VLOOKUP($F52,'Cronograma Manual'!$F$6:$BN$171,BH$152+1,0)),"",(VLOOKUP($F52,'Cronograma Manual'!$F$6:$BN$171,BH$152+1,0)))</f>
        <v/>
      </c>
      <c r="BI52" s="108" t="str">
        <f>IF(ISNA(VLOOKUP($F52,'Cronograma Manual'!$F$6:$BN$171,BI$152+1,0)),"",(VLOOKUP($F52,'Cronograma Manual'!$F$6:$BN$171,BI$152+1,0)))</f>
        <v/>
      </c>
      <c r="BJ52" s="108">
        <f>IF(ISNA(VLOOKUP($F52,'Cronograma Manual'!$F$6:$BN$171,BJ$152+1,0)),"",(VLOOKUP($F52,'Cronograma Manual'!$F$6:$BN$171,BJ$152+1,0)))</f>
        <v>44915</v>
      </c>
      <c r="BK52" s="353" t="str">
        <f>IF(ISNA(VLOOKUP($F52,'Cronograma Manual'!$F$6:$BN$171,BK$152+1,0)),"",(VLOOKUP($F52,'Cronograma Manual'!$F$6:$BN$171,BK$152+1,0)))</f>
        <v/>
      </c>
    </row>
    <row r="53" spans="1:63" s="102" customFormat="1" ht="26.25" customHeight="1" x14ac:dyDescent="0.25">
      <c r="A53" s="352">
        <v>46</v>
      </c>
      <c r="B53" s="455"/>
      <c r="C53" s="455"/>
      <c r="D53" s="458"/>
      <c r="E53" s="337" t="s">
        <v>818</v>
      </c>
      <c r="F53" s="337" t="s">
        <v>90</v>
      </c>
      <c r="G53" s="184" t="str">
        <f>IF(ISNA(VLOOKUP(F53,Tmunic!$C$2:$D$1160,2,FALSE)),"",VLOOKUP(F53,Tmunic!$C$2:$D$1160,2,FALSE))</f>
        <v>UB PUERTO LOPEZ</v>
      </c>
      <c r="H53" s="184" t="str">
        <f>IF(ISNA(VLOOKUP($F53,'Cronograma Manual'!$F$6:$BN$171,H$152+1,0)),"",(VLOOKUP($F53,'Cronograma Manual'!$F$6:$BN$171,H$152+1,0)))</f>
        <v>Hospital Local Calle 8.N 6 - 50 Barrio Gaitán</v>
      </c>
      <c r="I53" s="197">
        <f>IF(ISNA(VLOOKUP($F53,'Cronograma Manual'!$F$6:$BN$171,I$152+1,0)),"",(VLOOKUP($F53,'Cronograma Manual'!$F$6:$BN$171,I$152+1,0)))</f>
        <v>4</v>
      </c>
      <c r="J53" s="202">
        <f>IF(ISNA(VLOOKUP($F53,'Cronograma Manual'!$F$6:$BN$171,J$152+1,0)),"",(VLOOKUP($F53,'Cronograma Manual'!$F$6:$BN$171,J$152+1,0)))</f>
        <v>13</v>
      </c>
      <c r="K53" s="107" t="str">
        <f>IF(ISNA(VLOOKUP($F53,'Cronograma Manual'!$F$6:$BN$171,K$152+1,0)),"",(VLOOKUP($F53,'Cronograma Manual'!$F$6:$BN$171,K$152+1,0)))</f>
        <v/>
      </c>
      <c r="L53" s="107" t="str">
        <f>IF(ISNA(VLOOKUP($F53,'Cronograma Manual'!$F$6:$BN$171,L$152+1,0)),"",(VLOOKUP($F53,'Cronograma Manual'!$F$6:$BN$171,L$152+1,0)))</f>
        <v/>
      </c>
      <c r="M53" s="107" t="str">
        <f>IF(ISNA(VLOOKUP($F53,'Cronograma Manual'!$F$6:$BN$171,M$152+1,0)),"",(VLOOKUP($F53,'Cronograma Manual'!$F$6:$BN$171,M$152+1,0)))</f>
        <v/>
      </c>
      <c r="N53" s="107" t="str">
        <f>IF(ISNA(VLOOKUP($F53,'Cronograma Manual'!$F$6:$BN$171,N$152+1,0)),"",(VLOOKUP($F53,'Cronograma Manual'!$F$6:$BN$171,N$152+1,0)))</f>
        <v/>
      </c>
      <c r="O53" s="107">
        <f>IF(ISNA(VLOOKUP($F53,'Cronograma Manual'!$F$6:$BN$171,O$152+1,0)),"",(VLOOKUP($F53,'Cronograma Manual'!$F$6:$BN$171,O$152+1,0)))</f>
        <v>44586</v>
      </c>
      <c r="P53" s="108" t="str">
        <f>IF(ISNA(VLOOKUP($F53,'Cronograma Manual'!$F$6:$BN$171,P$152+1,0)),"",(VLOOKUP($F53,'Cronograma Manual'!$F$6:$BN$171,P$152+1,0)))</f>
        <v/>
      </c>
      <c r="Q53" s="108" t="str">
        <f>IF(ISNA(VLOOKUP($F53,'Cronograma Manual'!$F$6:$BN$171,Q$152+1,0)),"",(VLOOKUP($F53,'Cronograma Manual'!$F$6:$BN$171,Q$152+1,0)))</f>
        <v/>
      </c>
      <c r="R53" s="108" t="str">
        <f>IF(ISNA(VLOOKUP($F53,'Cronograma Manual'!$F$6:$BN$171,R$152+1,0)),"",(VLOOKUP($F53,'Cronograma Manual'!$F$6:$BN$171,R$152+1,0)))</f>
        <v/>
      </c>
      <c r="S53" s="108">
        <f>IF(ISNA(VLOOKUP($F53,'Cronograma Manual'!$F$6:$BN$171,S$152+1,0)),"",(VLOOKUP($F53,'Cronograma Manual'!$F$6:$BN$171,S$152+1,0)))</f>
        <v>44614</v>
      </c>
      <c r="T53" s="107" t="str">
        <f>IF(ISNA(VLOOKUP($F53,'Cronograma Manual'!$F$6:$BN$171,T$152+1,0)),"",(VLOOKUP($F53,'Cronograma Manual'!$F$6:$BN$171,T$152+1,0)))</f>
        <v/>
      </c>
      <c r="U53" s="107" t="str">
        <f>IF(ISNA(VLOOKUP($F53,'Cronograma Manual'!$F$6:$BN$171,U$152+1,0)),"",(VLOOKUP($F53,'Cronograma Manual'!$F$6:$BN$171,U$152+1,0)))</f>
        <v/>
      </c>
      <c r="V53" s="107" t="str">
        <f>IF(ISNA(VLOOKUP($F53,'Cronograma Manual'!$F$6:$BN$171,V$152+1,0)),"",(VLOOKUP($F53,'Cronograma Manual'!$F$6:$BN$171,V$152+1,0)))</f>
        <v/>
      </c>
      <c r="W53" s="107">
        <f>IF(ISNA(VLOOKUP($F53,'Cronograma Manual'!$F$6:$BN$171,W$152+1,0)),"",(VLOOKUP($F53,'Cronograma Manual'!$F$6:$BN$171,W$152+1,0)))</f>
        <v>44642</v>
      </c>
      <c r="X53" s="107" t="str">
        <f>IF(ISNA(VLOOKUP($F53,'Cronograma Manual'!$F$6:$BN$171,X$152+1,0)),"",(VLOOKUP($F53,'Cronograma Manual'!$F$6:$BN$171,X$152+1,0)))</f>
        <v/>
      </c>
      <c r="Y53" s="108" t="str">
        <f>IF(ISNA(VLOOKUP($F53,'Cronograma Manual'!$F$6:$BN$171,Y$152+1,0)),"",(VLOOKUP($F53,'Cronograma Manual'!$F$6:$BN$171,Y$152+1,0)))</f>
        <v/>
      </c>
      <c r="Z53" s="108" t="str">
        <f>IF(ISNA(VLOOKUP($F53,'Cronograma Manual'!$F$6:$BN$171,Z$152+1,0)),"",(VLOOKUP($F53,'Cronograma Manual'!$F$6:$BN$171,Z$152+1,0)))</f>
        <v/>
      </c>
      <c r="AA53" s="108">
        <f>IF(ISNA(VLOOKUP($F53,'Cronograma Manual'!$F$6:$BN$171,AA$152+1,0)),"",(VLOOKUP($F53,'Cronograma Manual'!$F$6:$BN$171,AA$152+1,0)))</f>
        <v>44670</v>
      </c>
      <c r="AB53" s="108" t="str">
        <f>IF(ISNA(VLOOKUP($F53,'Cronograma Manual'!$F$6:$BN$171,AB$152+1,0)),"",(VLOOKUP($F53,'Cronograma Manual'!$F$6:$BN$171,AB$152+1,0)))</f>
        <v/>
      </c>
      <c r="AC53" s="107" t="str">
        <f>IF(ISNA(VLOOKUP($F53,'Cronograma Manual'!$F$6:$BN$171,AC$152+1,0)),"",(VLOOKUP($F53,'Cronograma Manual'!$F$6:$BN$171,AC$152+1,0)))</f>
        <v/>
      </c>
      <c r="AD53" s="107" t="str">
        <f>IF(ISNA(VLOOKUP($F53,'Cronograma Manual'!$F$6:$BN$171,AD$152+1,0)),"",(VLOOKUP($F53,'Cronograma Manual'!$F$6:$BN$171,AD$152+1,0)))</f>
        <v/>
      </c>
      <c r="AE53" s="107">
        <f>IF(ISNA(VLOOKUP($F53,'Cronograma Manual'!$F$6:$BN$171,AE$152+1,0)),"",(VLOOKUP($F53,'Cronograma Manual'!$F$6:$BN$171,AE$152+1,0)))</f>
        <v>44698</v>
      </c>
      <c r="AF53" s="107" t="str">
        <f>IF(ISNA(VLOOKUP($F53,'Cronograma Manual'!$F$6:$BN$171,AF$152+1,0)),"",(VLOOKUP($F53,'Cronograma Manual'!$F$6:$BN$171,AF$152+1,0)))</f>
        <v/>
      </c>
      <c r="AG53" s="108" t="str">
        <f>IF(ISNA(VLOOKUP($F53,'Cronograma Manual'!$F$6:$BN$171,AG$152+1,0)),"",(VLOOKUP($F53,'Cronograma Manual'!$F$6:$BN$171,AG$152+1,0)))</f>
        <v/>
      </c>
      <c r="AH53" s="108" t="str">
        <f>IF(ISNA(VLOOKUP($F53,'Cronograma Manual'!$F$6:$BN$171,AH$152+1,0)),"",(VLOOKUP($F53,'Cronograma Manual'!$F$6:$BN$171,AH$152+1,0)))</f>
        <v/>
      </c>
      <c r="AI53" s="108">
        <f>IF(ISNA(VLOOKUP($F53,'Cronograma Manual'!$F$6:$BN$171,AI$152+1,0)),"",(VLOOKUP($F53,'Cronograma Manual'!$F$6:$BN$171,AI$152+1,0)))</f>
        <v>44726</v>
      </c>
      <c r="AJ53" s="108" t="str">
        <f>IF(ISNA(VLOOKUP($F53,'Cronograma Manual'!$F$6:$BN$171,AJ$152+1,0)),"",(VLOOKUP($F53,'Cronograma Manual'!$F$6:$BN$171,AJ$152+1,0)))</f>
        <v/>
      </c>
      <c r="AK53" s="108" t="str">
        <f>IF(ISNA(VLOOKUP($F53,'Cronograma Manual'!$F$6:$BN$171,AK$152+1,0)),"",(VLOOKUP($F53,'Cronograma Manual'!$F$6:$BN$171,AK$152+1,0)))</f>
        <v/>
      </c>
      <c r="AL53" s="107" t="str">
        <f>IF(ISNA(VLOOKUP($F53,'Cronograma Manual'!$F$6:$BN$171,AL$152+1,0)),"",(VLOOKUP($F53,'Cronograma Manual'!$F$6:$BN$171,AL$152+1,0)))</f>
        <v/>
      </c>
      <c r="AM53" s="107">
        <f>IF(ISNA(VLOOKUP($F53,'Cronograma Manual'!$F$6:$BN$171,AM$152+1,0)),"",(VLOOKUP($F53,'Cronograma Manual'!$F$6:$BN$171,AM$152+1,0)))</f>
        <v>44754</v>
      </c>
      <c r="AN53" s="107" t="str">
        <f>IF(ISNA(VLOOKUP($F53,'Cronograma Manual'!$F$6:$BN$171,AN$152+1,0)),"",(VLOOKUP($F53,'Cronograma Manual'!$F$6:$BN$171,AN$152+1,0)))</f>
        <v/>
      </c>
      <c r="AO53" s="107" t="str">
        <f>IF(ISNA(VLOOKUP($F53,'Cronograma Manual'!$F$6:$BN$171,AO$152+1,0)),"",(VLOOKUP($F53,'Cronograma Manual'!$F$6:$BN$171,AO$152+1,0)))</f>
        <v/>
      </c>
      <c r="AP53" s="108" t="str">
        <f>IF(ISNA(VLOOKUP($F53,'Cronograma Manual'!$F$6:$BN$171,AP$152+1,0)),"",(VLOOKUP($F53,'Cronograma Manual'!$F$6:$BN$171,AP$152+1,0)))</f>
        <v/>
      </c>
      <c r="AQ53" s="108">
        <f>IF(ISNA(VLOOKUP($F53,'Cronograma Manual'!$F$6:$BN$171,AQ$152+1,0)),"",(VLOOKUP($F53,'Cronograma Manual'!$F$6:$BN$171,AQ$152+1,0)))</f>
        <v>44782</v>
      </c>
      <c r="AR53" s="108" t="str">
        <f>IF(ISNA(VLOOKUP($F53,'Cronograma Manual'!$F$6:$BN$171,AR$152+1,0)),"",(VLOOKUP($F53,'Cronograma Manual'!$F$6:$BN$171,AR$152+1,0)))</f>
        <v/>
      </c>
      <c r="AS53" s="108" t="str">
        <f>IF(ISNA(VLOOKUP($F53,'Cronograma Manual'!$F$6:$BN$171,AS$152+1,0)),"",(VLOOKUP($F53,'Cronograma Manual'!$F$6:$BN$171,AS$152+1,0)))</f>
        <v/>
      </c>
      <c r="AT53" s="107" t="str">
        <f>IF(ISNA(VLOOKUP($F53,'Cronograma Manual'!$F$6:$BN$171,AT$152+1,0)),"",(VLOOKUP($F53,'Cronograma Manual'!$F$6:$BN$171,AT$152+1,0)))</f>
        <v/>
      </c>
      <c r="AU53" s="107">
        <f>IF(ISNA(VLOOKUP($F53,'Cronograma Manual'!$F$6:$BN$171,AU$152+1,0)),"",(VLOOKUP($F53,'Cronograma Manual'!$F$6:$BN$171,AU$152+1,0)))</f>
        <v>44810</v>
      </c>
      <c r="AV53" s="107" t="str">
        <f>IF(ISNA(VLOOKUP($F53,'Cronograma Manual'!$F$6:$BN$171,AV$152+1,0)),"",(VLOOKUP($F53,'Cronograma Manual'!$F$6:$BN$171,AV$152+1,0)))</f>
        <v/>
      </c>
      <c r="AW53" s="107" t="str">
        <f>IF(ISNA(VLOOKUP($F53,'Cronograma Manual'!$F$6:$BN$171,AW$152+1,0)),"",(VLOOKUP($F53,'Cronograma Manual'!$F$6:$BN$171,AW$152+1,0)))</f>
        <v/>
      </c>
      <c r="AX53" s="107" t="str">
        <f>IF(ISNA(VLOOKUP($F53,'Cronograma Manual'!$F$6:$BN$171,AX$152+1,0)),"",(VLOOKUP($F53,'Cronograma Manual'!$F$6:$BN$171,AX$152+1,0)))</f>
        <v/>
      </c>
      <c r="AY53" s="108">
        <f>IF(ISNA(VLOOKUP($F53,'Cronograma Manual'!$F$6:$BN$171,AY$152+1,0)),"",(VLOOKUP($F53,'Cronograma Manual'!$F$6:$BN$171,AY$152+1,0)))</f>
        <v>44838</v>
      </c>
      <c r="AZ53" s="108" t="str">
        <f>IF(ISNA(VLOOKUP($F53,'Cronograma Manual'!$F$6:$BN$171,AZ$152+1,0)),"",(VLOOKUP($F53,'Cronograma Manual'!$F$6:$BN$171,AZ$152+1,0)))</f>
        <v/>
      </c>
      <c r="BA53" s="108" t="str">
        <f>IF(ISNA(VLOOKUP($F53,'Cronograma Manual'!$F$6:$BN$171,BA$152+1,0)),"",(VLOOKUP($F53,'Cronograma Manual'!$F$6:$BN$171,BA$152+1,0)))</f>
        <v/>
      </c>
      <c r="BB53" s="108" t="str">
        <f>IF(ISNA(VLOOKUP($F53,'Cronograma Manual'!$F$6:$BN$171,BB$152+1,0)),"",(VLOOKUP($F53,'Cronograma Manual'!$F$6:$BN$171,BB$152+1,0)))</f>
        <v/>
      </c>
      <c r="BC53" s="107">
        <f>IF(ISNA(VLOOKUP($F53,'Cronograma Manual'!$F$6:$BN$171,BC$152+1,0)),"",(VLOOKUP($F53,'Cronograma Manual'!$F$6:$BN$171,BC$152+1,0)))</f>
        <v>44866</v>
      </c>
      <c r="BD53" s="107" t="str">
        <f>IF(ISNA(VLOOKUP($F53,'Cronograma Manual'!$F$6:$BN$171,BD$152+1,0)),"",(VLOOKUP($F53,'Cronograma Manual'!$F$6:$BN$171,BD$152+1,0)))</f>
        <v/>
      </c>
      <c r="BE53" s="107" t="str">
        <f>IF(ISNA(VLOOKUP($F53,'Cronograma Manual'!$F$6:$BN$171,BE$152+1,0)),"",(VLOOKUP($F53,'Cronograma Manual'!$F$6:$BN$171,BE$152+1,0)))</f>
        <v/>
      </c>
      <c r="BF53" s="107" t="str">
        <f>IF(ISNA(VLOOKUP($F53,'Cronograma Manual'!$F$6:$BN$171,BF$152+1,0)),"",(VLOOKUP($F53,'Cronograma Manual'!$F$6:$BN$171,BF$152+1,0)))</f>
        <v/>
      </c>
      <c r="BG53" s="108">
        <f>IF(ISNA(VLOOKUP($F53,'Cronograma Manual'!$F$6:$BN$171,BG$152+1,0)),"",(VLOOKUP($F53,'Cronograma Manual'!$F$6:$BN$171,BG$152+1,0)))</f>
        <v>44894</v>
      </c>
      <c r="BH53" s="108" t="str">
        <f>IF(ISNA(VLOOKUP($F53,'Cronograma Manual'!$F$6:$BN$171,BH$152+1,0)),"",(VLOOKUP($F53,'Cronograma Manual'!$F$6:$BN$171,BH$152+1,0)))</f>
        <v/>
      </c>
      <c r="BI53" s="108" t="str">
        <f>IF(ISNA(VLOOKUP($F53,'Cronograma Manual'!$F$6:$BN$171,BI$152+1,0)),"",(VLOOKUP($F53,'Cronograma Manual'!$F$6:$BN$171,BI$152+1,0)))</f>
        <v/>
      </c>
      <c r="BJ53" s="108" t="str">
        <f>IF(ISNA(VLOOKUP($F53,'Cronograma Manual'!$F$6:$BN$171,BJ$152+1,0)),"",(VLOOKUP($F53,'Cronograma Manual'!$F$6:$BN$171,BJ$152+1,0)))</f>
        <v/>
      </c>
      <c r="BK53" s="353">
        <f>IF(ISNA(VLOOKUP($F53,'Cronograma Manual'!$F$6:$BN$171,BK$152+1,0)),"",(VLOOKUP($F53,'Cronograma Manual'!$F$6:$BN$171,BK$152+1,0)))</f>
        <v>44922</v>
      </c>
    </row>
    <row r="54" spans="1:63" s="102" customFormat="1" ht="26.25" customHeight="1" x14ac:dyDescent="0.25">
      <c r="A54" s="352">
        <v>47</v>
      </c>
      <c r="B54" s="455"/>
      <c r="C54" s="455"/>
      <c r="D54" s="458"/>
      <c r="E54" s="337" t="s">
        <v>818</v>
      </c>
      <c r="F54" s="337" t="s">
        <v>91</v>
      </c>
      <c r="G54" s="184" t="str">
        <f>IF(ISNA(VLOOKUP(F54,Tmunic!$C$2:$D$1160,2,FALSE)),"",VLOOKUP(F54,Tmunic!$C$2:$D$1160,2,FALSE))</f>
        <v>UB GRANADA</v>
      </c>
      <c r="H54" s="184" t="str">
        <f>IF(ISNA(VLOOKUP($F54,'Cronograma Manual'!$F$6:$BN$171,H$152+1,0)),"",(VLOOKUP($F54,'Cronograma Manual'!$F$6:$BN$171,H$152+1,0)))</f>
        <v>Carrera 11 No 15-39 Barrio Camilo Torres</v>
      </c>
      <c r="I54" s="197">
        <f>IF(ISNA(VLOOKUP($F54,'Cronograma Manual'!$F$6:$BN$171,I$152+1,0)),"",(VLOOKUP($F54,'Cronograma Manual'!$F$6:$BN$171,I$152+1,0)))</f>
        <v>4</v>
      </c>
      <c r="J54" s="202">
        <f>IF(ISNA(VLOOKUP($F54,'Cronograma Manual'!$F$6:$BN$171,J$152+1,0)),"",(VLOOKUP($F54,'Cronograma Manual'!$F$6:$BN$171,J$152+1,0)))</f>
        <v>12</v>
      </c>
      <c r="K54" s="107" t="str">
        <f>IF(ISNA(VLOOKUP($F54,'Cronograma Manual'!$F$6:$BN$171,K$152+1,0)),"",(VLOOKUP($F54,'Cronograma Manual'!$F$6:$BN$171,K$152+1,0)))</f>
        <v/>
      </c>
      <c r="L54" s="107" t="str">
        <f>IF(ISNA(VLOOKUP($F54,'Cronograma Manual'!$F$6:$BN$171,L$152+1,0)),"",(VLOOKUP($F54,'Cronograma Manual'!$F$6:$BN$171,L$152+1,0)))</f>
        <v/>
      </c>
      <c r="M54" s="107" t="str">
        <f>IF(ISNA(VLOOKUP($F54,'Cronograma Manual'!$F$6:$BN$171,M$152+1,0)),"",(VLOOKUP($F54,'Cronograma Manual'!$F$6:$BN$171,M$152+1,0)))</f>
        <v/>
      </c>
      <c r="N54" s="107" t="str">
        <f>IF(ISNA(VLOOKUP($F54,'Cronograma Manual'!$F$6:$BN$171,N$152+1,0)),"",(VLOOKUP($F54,'Cronograma Manual'!$F$6:$BN$171,N$152+1,0)))</f>
        <v/>
      </c>
      <c r="O54" s="107" t="str">
        <f>IF(ISNA(VLOOKUP($F54,'Cronograma Manual'!$F$6:$BN$171,O$152+1,0)),"",(VLOOKUP($F54,'Cronograma Manual'!$F$6:$BN$171,O$152+1,0)))</f>
        <v/>
      </c>
      <c r="P54" s="108" t="str">
        <f>IF(ISNA(VLOOKUP($F54,'Cronograma Manual'!$F$6:$BN$171,P$152+1,0)),"",(VLOOKUP($F54,'Cronograma Manual'!$F$6:$BN$171,P$152+1,0)))</f>
        <v/>
      </c>
      <c r="Q54" s="108">
        <f>IF(ISNA(VLOOKUP($F54,'Cronograma Manual'!$F$6:$BN$171,Q$152+1,0)),"",(VLOOKUP($F54,'Cronograma Manual'!$F$6:$BN$171,Q$152+1,0)))</f>
        <v>44600</v>
      </c>
      <c r="R54" s="108" t="str">
        <f>IF(ISNA(VLOOKUP($F54,'Cronograma Manual'!$F$6:$BN$171,R$152+1,0)),"",(VLOOKUP($F54,'Cronograma Manual'!$F$6:$BN$171,R$152+1,0)))</f>
        <v/>
      </c>
      <c r="S54" s="108" t="str">
        <f>IF(ISNA(VLOOKUP($F54,'Cronograma Manual'!$F$6:$BN$171,S$152+1,0)),"",(VLOOKUP($F54,'Cronograma Manual'!$F$6:$BN$171,S$152+1,0)))</f>
        <v/>
      </c>
      <c r="T54" s="107" t="str">
        <f>IF(ISNA(VLOOKUP($F54,'Cronograma Manual'!$F$6:$BN$171,T$152+1,0)),"",(VLOOKUP($F54,'Cronograma Manual'!$F$6:$BN$171,T$152+1,0)))</f>
        <v/>
      </c>
      <c r="U54" s="107">
        <f>IF(ISNA(VLOOKUP($F54,'Cronograma Manual'!$F$6:$BN$171,U$152+1,0)),"",(VLOOKUP($F54,'Cronograma Manual'!$F$6:$BN$171,U$152+1,0)))</f>
        <v>44628</v>
      </c>
      <c r="V54" s="107" t="str">
        <f>IF(ISNA(VLOOKUP($F54,'Cronograma Manual'!$F$6:$BN$171,V$152+1,0)),"",(VLOOKUP($F54,'Cronograma Manual'!$F$6:$BN$171,V$152+1,0)))</f>
        <v/>
      </c>
      <c r="W54" s="107" t="str">
        <f>IF(ISNA(VLOOKUP($F54,'Cronograma Manual'!$F$6:$BN$171,W$152+1,0)),"",(VLOOKUP($F54,'Cronograma Manual'!$F$6:$BN$171,W$152+1,0)))</f>
        <v/>
      </c>
      <c r="X54" s="107" t="str">
        <f>IF(ISNA(VLOOKUP($F54,'Cronograma Manual'!$F$6:$BN$171,X$152+1,0)),"",(VLOOKUP($F54,'Cronograma Manual'!$F$6:$BN$171,X$152+1,0)))</f>
        <v/>
      </c>
      <c r="Y54" s="108">
        <f>IF(ISNA(VLOOKUP($F54,'Cronograma Manual'!$F$6:$BN$171,Y$152+1,0)),"",(VLOOKUP($F54,'Cronograma Manual'!$F$6:$BN$171,Y$152+1,0)))</f>
        <v>44656</v>
      </c>
      <c r="Z54" s="108" t="str">
        <f>IF(ISNA(VLOOKUP($F54,'Cronograma Manual'!$F$6:$BN$171,Z$152+1,0)),"",(VLOOKUP($F54,'Cronograma Manual'!$F$6:$BN$171,Z$152+1,0)))</f>
        <v/>
      </c>
      <c r="AA54" s="108" t="str">
        <f>IF(ISNA(VLOOKUP($F54,'Cronograma Manual'!$F$6:$BN$171,AA$152+1,0)),"",(VLOOKUP($F54,'Cronograma Manual'!$F$6:$BN$171,AA$152+1,0)))</f>
        <v/>
      </c>
      <c r="AB54" s="108" t="str">
        <f>IF(ISNA(VLOOKUP($F54,'Cronograma Manual'!$F$6:$BN$171,AB$152+1,0)),"",(VLOOKUP($F54,'Cronograma Manual'!$F$6:$BN$171,AB$152+1,0)))</f>
        <v/>
      </c>
      <c r="AC54" s="107">
        <f>IF(ISNA(VLOOKUP($F54,'Cronograma Manual'!$F$6:$BN$171,AC$152+1,0)),"",(VLOOKUP($F54,'Cronograma Manual'!$F$6:$BN$171,AC$152+1,0)))</f>
        <v>44684</v>
      </c>
      <c r="AD54" s="107" t="str">
        <f>IF(ISNA(VLOOKUP($F54,'Cronograma Manual'!$F$6:$BN$171,AD$152+1,0)),"",(VLOOKUP($F54,'Cronograma Manual'!$F$6:$BN$171,AD$152+1,0)))</f>
        <v/>
      </c>
      <c r="AE54" s="107" t="str">
        <f>IF(ISNA(VLOOKUP($F54,'Cronograma Manual'!$F$6:$BN$171,AE$152+1,0)),"",(VLOOKUP($F54,'Cronograma Manual'!$F$6:$BN$171,AE$152+1,0)))</f>
        <v/>
      </c>
      <c r="AF54" s="107" t="str">
        <f>IF(ISNA(VLOOKUP($F54,'Cronograma Manual'!$F$6:$BN$171,AF$152+1,0)),"",(VLOOKUP($F54,'Cronograma Manual'!$F$6:$BN$171,AF$152+1,0)))</f>
        <v/>
      </c>
      <c r="AG54" s="108">
        <f>IF(ISNA(VLOOKUP($F54,'Cronograma Manual'!$F$6:$BN$171,AG$152+1,0)),"",(VLOOKUP($F54,'Cronograma Manual'!$F$6:$BN$171,AG$152+1,0)))</f>
        <v>44712</v>
      </c>
      <c r="AH54" s="108" t="str">
        <f>IF(ISNA(VLOOKUP($F54,'Cronograma Manual'!$F$6:$BN$171,AH$152+1,0)),"",(VLOOKUP($F54,'Cronograma Manual'!$F$6:$BN$171,AH$152+1,0)))</f>
        <v/>
      </c>
      <c r="AI54" s="108" t="str">
        <f>IF(ISNA(VLOOKUP($F54,'Cronograma Manual'!$F$6:$BN$171,AI$152+1,0)),"",(VLOOKUP($F54,'Cronograma Manual'!$F$6:$BN$171,AI$152+1,0)))</f>
        <v/>
      </c>
      <c r="AJ54" s="108" t="str">
        <f>IF(ISNA(VLOOKUP($F54,'Cronograma Manual'!$F$6:$BN$171,AJ$152+1,0)),"",(VLOOKUP($F54,'Cronograma Manual'!$F$6:$BN$171,AJ$152+1,0)))</f>
        <v/>
      </c>
      <c r="AK54" s="108">
        <f>IF(ISNA(VLOOKUP($F54,'Cronograma Manual'!$F$6:$BN$171,AK$152+1,0)),"",(VLOOKUP($F54,'Cronograma Manual'!$F$6:$BN$171,AK$152+1,0)))</f>
        <v>44740</v>
      </c>
      <c r="AL54" s="107" t="str">
        <f>IF(ISNA(VLOOKUP($F54,'Cronograma Manual'!$F$6:$BN$171,AL$152+1,0)),"",(VLOOKUP($F54,'Cronograma Manual'!$F$6:$BN$171,AL$152+1,0)))</f>
        <v/>
      </c>
      <c r="AM54" s="107" t="str">
        <f>IF(ISNA(VLOOKUP($F54,'Cronograma Manual'!$F$6:$BN$171,AM$152+1,0)),"",(VLOOKUP($F54,'Cronograma Manual'!$F$6:$BN$171,AM$152+1,0)))</f>
        <v/>
      </c>
      <c r="AN54" s="107" t="str">
        <f>IF(ISNA(VLOOKUP($F54,'Cronograma Manual'!$F$6:$BN$171,AN$152+1,0)),"",(VLOOKUP($F54,'Cronograma Manual'!$F$6:$BN$171,AN$152+1,0)))</f>
        <v/>
      </c>
      <c r="AO54" s="107">
        <f>IF(ISNA(VLOOKUP($F54,'Cronograma Manual'!$F$6:$BN$171,AO$152+1,0)),"",(VLOOKUP($F54,'Cronograma Manual'!$F$6:$BN$171,AO$152+1,0)))</f>
        <v>44768</v>
      </c>
      <c r="AP54" s="108" t="str">
        <f>IF(ISNA(VLOOKUP($F54,'Cronograma Manual'!$F$6:$BN$171,AP$152+1,0)),"",(VLOOKUP($F54,'Cronograma Manual'!$F$6:$BN$171,AP$152+1,0)))</f>
        <v/>
      </c>
      <c r="AQ54" s="108" t="str">
        <f>IF(ISNA(VLOOKUP($F54,'Cronograma Manual'!$F$6:$BN$171,AQ$152+1,0)),"",(VLOOKUP($F54,'Cronograma Manual'!$F$6:$BN$171,AQ$152+1,0)))</f>
        <v/>
      </c>
      <c r="AR54" s="108" t="str">
        <f>IF(ISNA(VLOOKUP($F54,'Cronograma Manual'!$F$6:$BN$171,AR$152+1,0)),"",(VLOOKUP($F54,'Cronograma Manual'!$F$6:$BN$171,AR$152+1,0)))</f>
        <v/>
      </c>
      <c r="AS54" s="108">
        <f>IF(ISNA(VLOOKUP($F54,'Cronograma Manual'!$F$6:$BN$171,AS$152+1,0)),"",(VLOOKUP($F54,'Cronograma Manual'!$F$6:$BN$171,AS$152+1,0)))</f>
        <v>44796</v>
      </c>
      <c r="AT54" s="107" t="str">
        <f>IF(ISNA(VLOOKUP($F54,'Cronograma Manual'!$F$6:$BN$171,AT$152+1,0)),"",(VLOOKUP($F54,'Cronograma Manual'!$F$6:$BN$171,AT$152+1,0)))</f>
        <v/>
      </c>
      <c r="AU54" s="107" t="str">
        <f>IF(ISNA(VLOOKUP($F54,'Cronograma Manual'!$F$6:$BN$171,AU$152+1,0)),"",(VLOOKUP($F54,'Cronograma Manual'!$F$6:$BN$171,AU$152+1,0)))</f>
        <v/>
      </c>
      <c r="AV54" s="107" t="str">
        <f>IF(ISNA(VLOOKUP($F54,'Cronograma Manual'!$F$6:$BN$171,AV$152+1,0)),"",(VLOOKUP($F54,'Cronograma Manual'!$F$6:$BN$171,AV$152+1,0)))</f>
        <v/>
      </c>
      <c r="AW54" s="107">
        <f>IF(ISNA(VLOOKUP($F54,'Cronograma Manual'!$F$6:$BN$171,AW$152+1,0)),"",(VLOOKUP($F54,'Cronograma Manual'!$F$6:$BN$171,AW$152+1,0)))</f>
        <v>44824</v>
      </c>
      <c r="AX54" s="107" t="str">
        <f>IF(ISNA(VLOOKUP($F54,'Cronograma Manual'!$F$6:$BN$171,AX$152+1,0)),"",(VLOOKUP($F54,'Cronograma Manual'!$F$6:$BN$171,AX$152+1,0)))</f>
        <v/>
      </c>
      <c r="AY54" s="108" t="str">
        <f>IF(ISNA(VLOOKUP($F54,'Cronograma Manual'!$F$6:$BN$171,AY$152+1,0)),"",(VLOOKUP($F54,'Cronograma Manual'!$F$6:$BN$171,AY$152+1,0)))</f>
        <v/>
      </c>
      <c r="AZ54" s="108" t="str">
        <f>IF(ISNA(VLOOKUP($F54,'Cronograma Manual'!$F$6:$BN$171,AZ$152+1,0)),"",(VLOOKUP($F54,'Cronograma Manual'!$F$6:$BN$171,AZ$152+1,0)))</f>
        <v/>
      </c>
      <c r="BA54" s="108">
        <f>IF(ISNA(VLOOKUP($F54,'Cronograma Manual'!$F$6:$BN$171,BA$152+1,0)),"",(VLOOKUP($F54,'Cronograma Manual'!$F$6:$BN$171,BA$152+1,0)))</f>
        <v>44852</v>
      </c>
      <c r="BB54" s="108" t="str">
        <f>IF(ISNA(VLOOKUP($F54,'Cronograma Manual'!$F$6:$BN$171,BB$152+1,0)),"",(VLOOKUP($F54,'Cronograma Manual'!$F$6:$BN$171,BB$152+1,0)))</f>
        <v/>
      </c>
      <c r="BC54" s="107" t="str">
        <f>IF(ISNA(VLOOKUP($F54,'Cronograma Manual'!$F$6:$BN$171,BC$152+1,0)),"",(VLOOKUP($F54,'Cronograma Manual'!$F$6:$BN$171,BC$152+1,0)))</f>
        <v/>
      </c>
      <c r="BD54" s="107" t="str">
        <f>IF(ISNA(VLOOKUP($F54,'Cronograma Manual'!$F$6:$BN$171,BD$152+1,0)),"",(VLOOKUP($F54,'Cronograma Manual'!$F$6:$BN$171,BD$152+1,0)))</f>
        <v/>
      </c>
      <c r="BE54" s="107">
        <f>IF(ISNA(VLOOKUP($F54,'Cronograma Manual'!$F$6:$BN$171,BE$152+1,0)),"",(VLOOKUP($F54,'Cronograma Manual'!$F$6:$BN$171,BE$152+1,0)))</f>
        <v>44880</v>
      </c>
      <c r="BF54" s="107" t="str">
        <f>IF(ISNA(VLOOKUP($F54,'Cronograma Manual'!$F$6:$BN$171,BF$152+1,0)),"",(VLOOKUP($F54,'Cronograma Manual'!$F$6:$BN$171,BF$152+1,0)))</f>
        <v/>
      </c>
      <c r="BG54" s="108" t="str">
        <f>IF(ISNA(VLOOKUP($F54,'Cronograma Manual'!$F$6:$BN$171,BG$152+1,0)),"",(VLOOKUP($F54,'Cronograma Manual'!$F$6:$BN$171,BG$152+1,0)))</f>
        <v/>
      </c>
      <c r="BH54" s="108" t="str">
        <f>IF(ISNA(VLOOKUP($F54,'Cronograma Manual'!$F$6:$BN$171,BH$152+1,0)),"",(VLOOKUP($F54,'Cronograma Manual'!$F$6:$BN$171,BH$152+1,0)))</f>
        <v/>
      </c>
      <c r="BI54" s="108">
        <f>IF(ISNA(VLOOKUP($F54,'Cronograma Manual'!$F$6:$BN$171,BI$152+1,0)),"",(VLOOKUP($F54,'Cronograma Manual'!$F$6:$BN$171,BI$152+1,0)))</f>
        <v>44908</v>
      </c>
      <c r="BJ54" s="108" t="str">
        <f>IF(ISNA(VLOOKUP($F54,'Cronograma Manual'!$F$6:$BN$171,BJ$152+1,0)),"",(VLOOKUP($F54,'Cronograma Manual'!$F$6:$BN$171,BJ$152+1,0)))</f>
        <v/>
      </c>
      <c r="BK54" s="353" t="str">
        <f>IF(ISNA(VLOOKUP($F54,'Cronograma Manual'!$F$6:$BN$171,BK$152+1,0)),"",(VLOOKUP($F54,'Cronograma Manual'!$F$6:$BN$171,BK$152+1,0)))</f>
        <v/>
      </c>
    </row>
    <row r="55" spans="1:63" s="102" customFormat="1" ht="26.25" customHeight="1" thickBot="1" x14ac:dyDescent="0.3">
      <c r="A55" s="354">
        <v>48</v>
      </c>
      <c r="B55" s="456"/>
      <c r="C55" s="456"/>
      <c r="D55" s="459"/>
      <c r="E55" s="355" t="s">
        <v>1147</v>
      </c>
      <c r="F55" s="355" t="s">
        <v>87</v>
      </c>
      <c r="G55" s="356" t="str">
        <f>IF(ISNA(VLOOKUP(F55,Tmunic!$C$2:$D$1160,2,FALSE)),"",VLOOKUP(F55,Tmunic!$C$2:$D$1160,2,FALSE))</f>
        <v>DS YOPAL</v>
      </c>
      <c r="H55" s="356" t="str">
        <f>IF(ISNA(VLOOKUP($F55,'Cronograma Manual'!$F$6:$BN$171,H$152+1,0)),"",(VLOOKUP($F55,'Cronograma Manual'!$F$6:$BN$171,H$152+1,0)))</f>
        <v>Marginal de la Selva Diagonal 9 No 13C-68 Barrio La Corocora</v>
      </c>
      <c r="I55" s="359">
        <f>IF(ISNA(VLOOKUP($F55,'Cronograma Manual'!$F$6:$BN$171,I$152+1,0)),"",(VLOOKUP($F55,'Cronograma Manual'!$F$6:$BN$171,I$152+1,0)))</f>
        <v>3</v>
      </c>
      <c r="J55" s="360">
        <f>IF(ISNA(VLOOKUP($F55,'Cronograma Manual'!$F$6:$BN$171,J$152+1,0)),"",(VLOOKUP($F55,'Cronograma Manual'!$F$6:$BN$171,J$152+1,0)))</f>
        <v>17</v>
      </c>
      <c r="K55" s="361" t="str">
        <f>IF(ISNA(VLOOKUP($F55,'Cronograma Manual'!$F$6:$BN$171,K$152+1,0)),"",(VLOOKUP($F55,'Cronograma Manual'!$F$6:$BN$171,K$152+1,0)))</f>
        <v/>
      </c>
      <c r="L55" s="361" t="str">
        <f>IF(ISNA(VLOOKUP($F55,'Cronograma Manual'!$F$6:$BN$171,L$152+1,0)),"",(VLOOKUP($F55,'Cronograma Manual'!$F$6:$BN$171,L$152+1,0)))</f>
        <v/>
      </c>
      <c r="M55" s="361">
        <f>IF(ISNA(VLOOKUP($F55,'Cronograma Manual'!$F$6:$BN$171,M$152+1,0)),"",(VLOOKUP($F55,'Cronograma Manual'!$F$6:$BN$171,M$152+1,0)))</f>
        <v>44574</v>
      </c>
      <c r="N55" s="361" t="str">
        <f>IF(ISNA(VLOOKUP($F55,'Cronograma Manual'!$F$6:$BN$171,N$152+1,0)),"",(VLOOKUP($F55,'Cronograma Manual'!$F$6:$BN$171,N$152+1,0)))</f>
        <v/>
      </c>
      <c r="O55" s="361" t="str">
        <f>IF(ISNA(VLOOKUP($F55,'Cronograma Manual'!$F$6:$BN$171,O$152+1,0)),"",(VLOOKUP($F55,'Cronograma Manual'!$F$6:$BN$171,O$152+1,0)))</f>
        <v/>
      </c>
      <c r="P55" s="362">
        <f>IF(ISNA(VLOOKUP($F55,'Cronograma Manual'!$F$6:$BN$171,P$152+1,0)),"",(VLOOKUP($F55,'Cronograma Manual'!$F$6:$BN$171,P$152+1,0)))</f>
        <v>44595</v>
      </c>
      <c r="Q55" s="362" t="str">
        <f>IF(ISNA(VLOOKUP($F55,'Cronograma Manual'!$F$6:$BN$171,Q$152+1,0)),"",(VLOOKUP($F55,'Cronograma Manual'!$F$6:$BN$171,Q$152+1,0)))</f>
        <v/>
      </c>
      <c r="R55" s="362" t="str">
        <f>IF(ISNA(VLOOKUP($F55,'Cronograma Manual'!$F$6:$BN$171,R$152+1,0)),"",(VLOOKUP($F55,'Cronograma Manual'!$F$6:$BN$171,R$152+1,0)))</f>
        <v/>
      </c>
      <c r="S55" s="362">
        <f>IF(ISNA(VLOOKUP($F55,'Cronograma Manual'!$F$6:$BN$171,S$152+1,0)),"",(VLOOKUP($F55,'Cronograma Manual'!$F$6:$BN$171,S$152+1,0)))</f>
        <v>44616</v>
      </c>
      <c r="T55" s="361" t="str">
        <f>IF(ISNA(VLOOKUP($F55,'Cronograma Manual'!$F$6:$BN$171,T$152+1,0)),"",(VLOOKUP($F55,'Cronograma Manual'!$F$6:$BN$171,T$152+1,0)))</f>
        <v/>
      </c>
      <c r="U55" s="361" t="str">
        <f>IF(ISNA(VLOOKUP($F55,'Cronograma Manual'!$F$6:$BN$171,U$152+1,0)),"",(VLOOKUP($F55,'Cronograma Manual'!$F$6:$BN$171,U$152+1,0)))</f>
        <v/>
      </c>
      <c r="V55" s="361">
        <f>IF(ISNA(VLOOKUP($F55,'Cronograma Manual'!$F$6:$BN$171,V$152+1,0)),"",(VLOOKUP($F55,'Cronograma Manual'!$F$6:$BN$171,V$152+1,0)))</f>
        <v>44637</v>
      </c>
      <c r="W55" s="361" t="str">
        <f>IF(ISNA(VLOOKUP($F55,'Cronograma Manual'!$F$6:$BN$171,W$152+1,0)),"",(VLOOKUP($F55,'Cronograma Manual'!$F$6:$BN$171,W$152+1,0)))</f>
        <v/>
      </c>
      <c r="X55" s="361" t="str">
        <f>IF(ISNA(VLOOKUP($F55,'Cronograma Manual'!$F$6:$BN$171,X$152+1,0)),"",(VLOOKUP($F55,'Cronograma Manual'!$F$6:$BN$171,X$152+1,0)))</f>
        <v/>
      </c>
      <c r="Y55" s="362">
        <f>IF(ISNA(VLOOKUP($F55,'Cronograma Manual'!$F$6:$BN$171,Y$152+1,0)),"",(VLOOKUP($F55,'Cronograma Manual'!$F$6:$BN$171,Y$152+1,0)))</f>
        <v>44658</v>
      </c>
      <c r="Z55" s="362" t="str">
        <f>IF(ISNA(VLOOKUP($F55,'Cronograma Manual'!$F$6:$BN$171,Z$152+1,0)),"",(VLOOKUP($F55,'Cronograma Manual'!$F$6:$BN$171,Z$152+1,0)))</f>
        <v/>
      </c>
      <c r="AA55" s="362" t="str">
        <f>IF(ISNA(VLOOKUP($F55,'Cronograma Manual'!$F$6:$BN$171,AA$152+1,0)),"",(VLOOKUP($F55,'Cronograma Manual'!$F$6:$BN$171,AA$152+1,0)))</f>
        <v/>
      </c>
      <c r="AB55" s="362">
        <f>IF(ISNA(VLOOKUP($F55,'Cronograma Manual'!$F$6:$BN$171,AB$152+1,0)),"",(VLOOKUP($F55,'Cronograma Manual'!$F$6:$BN$171,AB$152+1,0)))</f>
        <v>44679</v>
      </c>
      <c r="AC55" s="361" t="str">
        <f>IF(ISNA(VLOOKUP($F55,'Cronograma Manual'!$F$6:$BN$171,AC$152+1,0)),"",(VLOOKUP($F55,'Cronograma Manual'!$F$6:$BN$171,AC$152+1,0)))</f>
        <v/>
      </c>
      <c r="AD55" s="361" t="str">
        <f>IF(ISNA(VLOOKUP($F55,'Cronograma Manual'!$F$6:$BN$171,AD$152+1,0)),"",(VLOOKUP($F55,'Cronograma Manual'!$F$6:$BN$171,AD$152+1,0)))</f>
        <v/>
      </c>
      <c r="AE55" s="361">
        <f>IF(ISNA(VLOOKUP($F55,'Cronograma Manual'!$F$6:$BN$171,AE$152+1,0)),"",(VLOOKUP($F55,'Cronograma Manual'!$F$6:$BN$171,AE$152+1,0)))</f>
        <v>44700</v>
      </c>
      <c r="AF55" s="361" t="str">
        <f>IF(ISNA(VLOOKUP($F55,'Cronograma Manual'!$F$6:$BN$171,AF$152+1,0)),"",(VLOOKUP($F55,'Cronograma Manual'!$F$6:$BN$171,AF$152+1,0)))</f>
        <v/>
      </c>
      <c r="AG55" s="362" t="str">
        <f>IF(ISNA(VLOOKUP($F55,'Cronograma Manual'!$F$6:$BN$171,AG$152+1,0)),"",(VLOOKUP($F55,'Cronograma Manual'!$F$6:$BN$171,AG$152+1,0)))</f>
        <v/>
      </c>
      <c r="AH55" s="362">
        <f>IF(ISNA(VLOOKUP($F55,'Cronograma Manual'!$F$6:$BN$171,AH$152+1,0)),"",(VLOOKUP($F55,'Cronograma Manual'!$F$6:$BN$171,AH$152+1,0)))</f>
        <v>44721</v>
      </c>
      <c r="AI55" s="362" t="str">
        <f>IF(ISNA(VLOOKUP($F55,'Cronograma Manual'!$F$6:$BN$171,AI$152+1,0)),"",(VLOOKUP($F55,'Cronograma Manual'!$F$6:$BN$171,AI$152+1,0)))</f>
        <v/>
      </c>
      <c r="AJ55" s="362" t="str">
        <f>IF(ISNA(VLOOKUP($F55,'Cronograma Manual'!$F$6:$BN$171,AJ$152+1,0)),"",(VLOOKUP($F55,'Cronograma Manual'!$F$6:$BN$171,AJ$152+1,0)))</f>
        <v/>
      </c>
      <c r="AK55" s="362">
        <f>IF(ISNA(VLOOKUP($F55,'Cronograma Manual'!$F$6:$BN$171,AK$152+1,0)),"",(VLOOKUP($F55,'Cronograma Manual'!$F$6:$BN$171,AK$152+1,0)))</f>
        <v>44742</v>
      </c>
      <c r="AL55" s="361" t="str">
        <f>IF(ISNA(VLOOKUP($F55,'Cronograma Manual'!$F$6:$BN$171,AL$152+1,0)),"",(VLOOKUP($F55,'Cronograma Manual'!$F$6:$BN$171,AL$152+1,0)))</f>
        <v/>
      </c>
      <c r="AM55" s="361" t="str">
        <f>IF(ISNA(VLOOKUP($F55,'Cronograma Manual'!$F$6:$BN$171,AM$152+1,0)),"",(VLOOKUP($F55,'Cronograma Manual'!$F$6:$BN$171,AM$152+1,0)))</f>
        <v/>
      </c>
      <c r="AN55" s="361">
        <f>IF(ISNA(VLOOKUP($F55,'Cronograma Manual'!$F$6:$BN$171,AN$152+1,0)),"",(VLOOKUP($F55,'Cronograma Manual'!$F$6:$BN$171,AN$152+1,0)))</f>
        <v>44763</v>
      </c>
      <c r="AO55" s="361" t="str">
        <f>IF(ISNA(VLOOKUP($F55,'Cronograma Manual'!$F$6:$BN$171,AO$152+1,0)),"",(VLOOKUP($F55,'Cronograma Manual'!$F$6:$BN$171,AO$152+1,0)))</f>
        <v/>
      </c>
      <c r="AP55" s="362" t="str">
        <f>IF(ISNA(VLOOKUP($F55,'Cronograma Manual'!$F$6:$BN$171,AP$152+1,0)),"",(VLOOKUP($F55,'Cronograma Manual'!$F$6:$BN$171,AP$152+1,0)))</f>
        <v/>
      </c>
      <c r="AQ55" s="362">
        <f>IF(ISNA(VLOOKUP($F55,'Cronograma Manual'!$F$6:$BN$171,AQ$152+1,0)),"",(VLOOKUP($F55,'Cronograma Manual'!$F$6:$BN$171,AQ$152+1,0)))</f>
        <v>44784</v>
      </c>
      <c r="AR55" s="362" t="str">
        <f>IF(ISNA(VLOOKUP($F55,'Cronograma Manual'!$F$6:$BN$171,AR$152+1,0)),"",(VLOOKUP($F55,'Cronograma Manual'!$F$6:$BN$171,AR$152+1,0)))</f>
        <v/>
      </c>
      <c r="AS55" s="362" t="str">
        <f>IF(ISNA(VLOOKUP($F55,'Cronograma Manual'!$F$6:$BN$171,AS$152+1,0)),"",(VLOOKUP($F55,'Cronograma Manual'!$F$6:$BN$171,AS$152+1,0)))</f>
        <v/>
      </c>
      <c r="AT55" s="361">
        <f>IF(ISNA(VLOOKUP($F55,'Cronograma Manual'!$F$6:$BN$171,AT$152+1,0)),"",(VLOOKUP($F55,'Cronograma Manual'!$F$6:$BN$171,AT$152+1,0)))</f>
        <v>44805</v>
      </c>
      <c r="AU55" s="361" t="str">
        <f>IF(ISNA(VLOOKUP($F55,'Cronograma Manual'!$F$6:$BN$171,AU$152+1,0)),"",(VLOOKUP($F55,'Cronograma Manual'!$F$6:$BN$171,AU$152+1,0)))</f>
        <v/>
      </c>
      <c r="AV55" s="361" t="str">
        <f>IF(ISNA(VLOOKUP($F55,'Cronograma Manual'!$F$6:$BN$171,AV$152+1,0)),"",(VLOOKUP($F55,'Cronograma Manual'!$F$6:$BN$171,AV$152+1,0)))</f>
        <v/>
      </c>
      <c r="AW55" s="361">
        <f>IF(ISNA(VLOOKUP($F55,'Cronograma Manual'!$F$6:$BN$171,AW$152+1,0)),"",(VLOOKUP($F55,'Cronograma Manual'!$F$6:$BN$171,AW$152+1,0)))</f>
        <v>44826</v>
      </c>
      <c r="AX55" s="361" t="str">
        <f>IF(ISNA(VLOOKUP($F55,'Cronograma Manual'!$F$6:$BN$171,AX$152+1,0)),"",(VLOOKUP($F55,'Cronograma Manual'!$F$6:$BN$171,AX$152+1,0)))</f>
        <v/>
      </c>
      <c r="AY55" s="362" t="str">
        <f>IF(ISNA(VLOOKUP($F55,'Cronograma Manual'!$F$6:$BN$171,AY$152+1,0)),"",(VLOOKUP($F55,'Cronograma Manual'!$F$6:$BN$171,AY$152+1,0)))</f>
        <v/>
      </c>
      <c r="AZ55" s="362">
        <f>IF(ISNA(VLOOKUP($F55,'Cronograma Manual'!$F$6:$BN$171,AZ$152+1,0)),"",(VLOOKUP($F55,'Cronograma Manual'!$F$6:$BN$171,AZ$152+1,0)))</f>
        <v>44847</v>
      </c>
      <c r="BA55" s="362" t="str">
        <f>IF(ISNA(VLOOKUP($F55,'Cronograma Manual'!$F$6:$BN$171,BA$152+1,0)),"",(VLOOKUP($F55,'Cronograma Manual'!$F$6:$BN$171,BA$152+1,0)))</f>
        <v/>
      </c>
      <c r="BB55" s="362" t="str">
        <f>IF(ISNA(VLOOKUP($F55,'Cronograma Manual'!$F$6:$BN$171,BB$152+1,0)),"",(VLOOKUP($F55,'Cronograma Manual'!$F$6:$BN$171,BB$152+1,0)))</f>
        <v/>
      </c>
      <c r="BC55" s="361">
        <f>IF(ISNA(VLOOKUP($F55,'Cronograma Manual'!$F$6:$BN$171,BC$152+1,0)),"",(VLOOKUP($F55,'Cronograma Manual'!$F$6:$BN$171,BC$152+1,0)))</f>
        <v>44868</v>
      </c>
      <c r="BD55" s="361" t="str">
        <f>IF(ISNA(VLOOKUP($F55,'Cronograma Manual'!$F$6:$BN$171,BD$152+1,0)),"",(VLOOKUP($F55,'Cronograma Manual'!$F$6:$BN$171,BD$152+1,0)))</f>
        <v/>
      </c>
      <c r="BE55" s="361" t="str">
        <f>IF(ISNA(VLOOKUP($F55,'Cronograma Manual'!$F$6:$BN$171,BE$152+1,0)),"",(VLOOKUP($F55,'Cronograma Manual'!$F$6:$BN$171,BE$152+1,0)))</f>
        <v/>
      </c>
      <c r="BF55" s="361">
        <f>IF(ISNA(VLOOKUP($F55,'Cronograma Manual'!$F$6:$BN$171,BF$152+1,0)),"",(VLOOKUP($F55,'Cronograma Manual'!$F$6:$BN$171,BF$152+1,0)))</f>
        <v>44889</v>
      </c>
      <c r="BG55" s="362" t="str">
        <f>IF(ISNA(VLOOKUP($F55,'Cronograma Manual'!$F$6:$BN$171,BG$152+1,0)),"",(VLOOKUP($F55,'Cronograma Manual'!$F$6:$BN$171,BG$152+1,0)))</f>
        <v/>
      </c>
      <c r="BH55" s="362" t="str">
        <f>IF(ISNA(VLOOKUP($F55,'Cronograma Manual'!$F$6:$BN$171,BH$152+1,0)),"",(VLOOKUP($F55,'Cronograma Manual'!$F$6:$BN$171,BH$152+1,0)))</f>
        <v/>
      </c>
      <c r="BI55" s="362">
        <f>IF(ISNA(VLOOKUP($F55,'Cronograma Manual'!$F$6:$BN$171,BI$152+1,0)),"",(VLOOKUP($F55,'Cronograma Manual'!$F$6:$BN$171,BI$152+1,0)))</f>
        <v>44910</v>
      </c>
      <c r="BJ55" s="362" t="str">
        <f>IF(ISNA(VLOOKUP($F55,'Cronograma Manual'!$F$6:$BN$171,BJ$152+1,0)),"",(VLOOKUP($F55,'Cronograma Manual'!$F$6:$BN$171,BJ$152+1,0)))</f>
        <v/>
      </c>
      <c r="BK55" s="363" t="str">
        <f>IF(ISNA(VLOOKUP($F55,'Cronograma Manual'!$F$6:$BN$171,BK$152+1,0)),"",(VLOOKUP($F55,'Cronograma Manual'!$F$6:$BN$171,BK$152+1,0)))</f>
        <v/>
      </c>
    </row>
    <row r="56" spans="1:63" s="102" customFormat="1" ht="26.25" customHeight="1" x14ac:dyDescent="0.25">
      <c r="A56" s="352">
        <v>49</v>
      </c>
      <c r="B56" s="455" t="s">
        <v>1283</v>
      </c>
      <c r="C56" s="455" t="s">
        <v>1579</v>
      </c>
      <c r="D56" s="458" t="s">
        <v>61</v>
      </c>
      <c r="E56" s="337" t="s">
        <v>945</v>
      </c>
      <c r="F56" s="337" t="s">
        <v>61</v>
      </c>
      <c r="G56" s="184" t="str">
        <f>IF(ISNA(VLOOKUP(F56,Tmunic!$C$2:$D$1160,2,FALSE)),"",VLOOKUP(F56,Tmunic!$C$2:$D$1160,2,FALSE))</f>
        <v>DS SANTANDER</v>
      </c>
      <c r="H56" s="184" t="str">
        <f>IF(ISNA(VLOOKUP($F56,'Cronograma Manual'!$F$6:$BN$171,H$152+1,0)),"",(VLOOKUP($F56,'Cronograma Manual'!$F$6:$BN$171,H$152+1,0)))</f>
        <v>Calle 45 Nº 1-51 Barrio Campo Hermoso</v>
      </c>
      <c r="I56" s="307">
        <f>IF(ISNA(VLOOKUP($F56,'Cronograma Manual'!$F$6:$BN$171,I$152+1,0)),"",(VLOOKUP($F56,'Cronograma Manual'!$F$6:$BN$171,I$152+1,0)))</f>
        <v>1</v>
      </c>
      <c r="J56" s="202">
        <f>IF(ISNA(VLOOKUP($F56,'Cronograma Manual'!$F$6:$BN$171,J$152+1,0)),"",(VLOOKUP($F56,'Cronograma Manual'!$F$6:$BN$171,J$152+1,0)))</f>
        <v>51</v>
      </c>
      <c r="K56" s="110" t="str">
        <f>IF(ISNA(VLOOKUP($F56,'Cronograma Manual'!$F$6:$BN$171,K$152+1,0)),"",(VLOOKUP($F56,'Cronograma Manual'!$F$6:$BN$171,K$152+1,0)))</f>
        <v/>
      </c>
      <c r="L56" s="110">
        <f>IF(ISNA(VLOOKUP($F56,'Cronograma Manual'!$F$6:$BN$171,L$152+1,0)),"",(VLOOKUP($F56,'Cronograma Manual'!$F$6:$BN$171,L$152+1,0)))</f>
        <v>44566</v>
      </c>
      <c r="M56" s="110">
        <f>IF(ISNA(VLOOKUP($F56,'Cronograma Manual'!$F$6:$BN$171,M$152+1,0)),"",(VLOOKUP($F56,'Cronograma Manual'!$F$6:$BN$171,M$152+1,0)))</f>
        <v>44573</v>
      </c>
      <c r="N56" s="110">
        <f>IF(ISNA(VLOOKUP($F56,'Cronograma Manual'!$F$6:$BN$171,N$152+1,0)),"",(VLOOKUP($F56,'Cronograma Manual'!$F$6:$BN$171,N$152+1,0)))</f>
        <v>44580</v>
      </c>
      <c r="O56" s="110">
        <f>IF(ISNA(VLOOKUP($F56,'Cronograma Manual'!$F$6:$BN$171,O$152+1,0)),"",(VLOOKUP($F56,'Cronograma Manual'!$F$6:$BN$171,O$152+1,0)))</f>
        <v>44587</v>
      </c>
      <c r="P56" s="308">
        <f>IF(ISNA(VLOOKUP($F56,'Cronograma Manual'!$F$6:$BN$171,P$152+1,0)),"",(VLOOKUP($F56,'Cronograma Manual'!$F$6:$BN$171,P$152+1,0)))</f>
        <v>44594</v>
      </c>
      <c r="Q56" s="308">
        <f>IF(ISNA(VLOOKUP($F56,'Cronograma Manual'!$F$6:$BN$171,Q$152+1,0)),"",(VLOOKUP($F56,'Cronograma Manual'!$F$6:$BN$171,Q$152+1,0)))</f>
        <v>44601</v>
      </c>
      <c r="R56" s="308">
        <f>IF(ISNA(VLOOKUP($F56,'Cronograma Manual'!$F$6:$BN$171,R$152+1,0)),"",(VLOOKUP($F56,'Cronograma Manual'!$F$6:$BN$171,R$152+1,0)))</f>
        <v>44608</v>
      </c>
      <c r="S56" s="308">
        <f>IF(ISNA(VLOOKUP($F56,'Cronograma Manual'!$F$6:$BN$171,S$152+1,0)),"",(VLOOKUP($F56,'Cronograma Manual'!$F$6:$BN$171,S$152+1,0)))</f>
        <v>44615</v>
      </c>
      <c r="T56" s="110">
        <f>IF(ISNA(VLOOKUP($F56,'Cronograma Manual'!$F$6:$BN$171,T$152+1,0)),"",(VLOOKUP($F56,'Cronograma Manual'!$F$6:$BN$171,T$152+1,0)))</f>
        <v>44622</v>
      </c>
      <c r="U56" s="110">
        <f>IF(ISNA(VLOOKUP($F56,'Cronograma Manual'!$F$6:$BN$171,U$152+1,0)),"",(VLOOKUP($F56,'Cronograma Manual'!$F$6:$BN$171,U$152+1,0)))</f>
        <v>44629</v>
      </c>
      <c r="V56" s="110">
        <f>IF(ISNA(VLOOKUP($F56,'Cronograma Manual'!$F$6:$BN$171,V$152+1,0)),"",(VLOOKUP($F56,'Cronograma Manual'!$F$6:$BN$171,V$152+1,0)))</f>
        <v>44636</v>
      </c>
      <c r="W56" s="110">
        <f>IF(ISNA(VLOOKUP($F56,'Cronograma Manual'!$F$6:$BN$171,W$152+1,0)),"",(VLOOKUP($F56,'Cronograma Manual'!$F$6:$BN$171,W$152+1,0)))</f>
        <v>44643</v>
      </c>
      <c r="X56" s="110">
        <f>IF(ISNA(VLOOKUP($F56,'Cronograma Manual'!$F$6:$BN$171,X$152+1,0)),"",(VLOOKUP($F56,'Cronograma Manual'!$F$6:$BN$171,X$152+1,0)))</f>
        <v>44650</v>
      </c>
      <c r="Y56" s="308">
        <f>IF(ISNA(VLOOKUP($F56,'Cronograma Manual'!$F$6:$BN$171,Y$152+1,0)),"",(VLOOKUP($F56,'Cronograma Manual'!$F$6:$BN$171,Y$152+1,0)))</f>
        <v>44657</v>
      </c>
      <c r="Z56" s="308">
        <f>IF(ISNA(VLOOKUP($F56,'Cronograma Manual'!$F$6:$BN$171,Z$152+1,0)),"",(VLOOKUP($F56,'Cronograma Manual'!$F$6:$BN$171,Z$152+1,0)))</f>
        <v>44664</v>
      </c>
      <c r="AA56" s="308">
        <f>IF(ISNA(VLOOKUP($F56,'Cronograma Manual'!$F$6:$BN$171,AA$152+1,0)),"",(VLOOKUP($F56,'Cronograma Manual'!$F$6:$BN$171,AA$152+1,0)))</f>
        <v>44671</v>
      </c>
      <c r="AB56" s="308">
        <f>IF(ISNA(VLOOKUP($F56,'Cronograma Manual'!$F$6:$BN$171,AB$152+1,0)),"",(VLOOKUP($F56,'Cronograma Manual'!$F$6:$BN$171,AB$152+1,0)))</f>
        <v>44678</v>
      </c>
      <c r="AC56" s="110">
        <f>IF(ISNA(VLOOKUP($F56,'Cronograma Manual'!$F$6:$BN$171,AC$152+1,0)),"",(VLOOKUP($F56,'Cronograma Manual'!$F$6:$BN$171,AC$152+1,0)))</f>
        <v>44685</v>
      </c>
      <c r="AD56" s="110">
        <f>IF(ISNA(VLOOKUP($F56,'Cronograma Manual'!$F$6:$BN$171,AD$152+1,0)),"",(VLOOKUP($F56,'Cronograma Manual'!$F$6:$BN$171,AD$152+1,0)))</f>
        <v>44692</v>
      </c>
      <c r="AE56" s="110">
        <f>IF(ISNA(VLOOKUP($F56,'Cronograma Manual'!$F$6:$BN$171,AE$152+1,0)),"",(VLOOKUP($F56,'Cronograma Manual'!$F$6:$BN$171,AE$152+1,0)))</f>
        <v>44699</v>
      </c>
      <c r="AF56" s="110">
        <f>IF(ISNA(VLOOKUP($F56,'Cronograma Manual'!$F$6:$BN$171,AF$152+1,0)),"",(VLOOKUP($F56,'Cronograma Manual'!$F$6:$BN$171,AF$152+1,0)))</f>
        <v>44706</v>
      </c>
      <c r="AG56" s="308">
        <f>IF(ISNA(VLOOKUP($F56,'Cronograma Manual'!$F$6:$BN$171,AG$152+1,0)),"",(VLOOKUP($F56,'Cronograma Manual'!$F$6:$BN$171,AG$152+1,0)))</f>
        <v>44713</v>
      </c>
      <c r="AH56" s="308">
        <f>IF(ISNA(VLOOKUP($F56,'Cronograma Manual'!$F$6:$BN$171,AH$152+1,0)),"",(VLOOKUP($F56,'Cronograma Manual'!$F$6:$BN$171,AH$152+1,0)))</f>
        <v>44720</v>
      </c>
      <c r="AI56" s="308">
        <f>IF(ISNA(VLOOKUP($F56,'Cronograma Manual'!$F$6:$BN$171,AI$152+1,0)),"",(VLOOKUP($F56,'Cronograma Manual'!$F$6:$BN$171,AI$152+1,0)))</f>
        <v>44727</v>
      </c>
      <c r="AJ56" s="308">
        <f>IF(ISNA(VLOOKUP($F56,'Cronograma Manual'!$F$6:$BN$171,AJ$152+1,0)),"",(VLOOKUP($F56,'Cronograma Manual'!$F$6:$BN$171,AJ$152+1,0)))</f>
        <v>44734</v>
      </c>
      <c r="AK56" s="308">
        <f>IF(ISNA(VLOOKUP($F56,'Cronograma Manual'!$F$6:$BN$171,AK$152+1,0)),"",(VLOOKUP($F56,'Cronograma Manual'!$F$6:$BN$171,AK$152+1,0)))</f>
        <v>44741</v>
      </c>
      <c r="AL56" s="110">
        <f>IF(ISNA(VLOOKUP($F56,'Cronograma Manual'!$F$6:$BN$171,AL$152+1,0)),"",(VLOOKUP($F56,'Cronograma Manual'!$F$6:$BN$171,AL$152+1,0)))</f>
        <v>44748</v>
      </c>
      <c r="AM56" s="110">
        <f>IF(ISNA(VLOOKUP($F56,'Cronograma Manual'!$F$6:$BN$171,AM$152+1,0)),"",(VLOOKUP($F56,'Cronograma Manual'!$F$6:$BN$171,AM$152+1,0)))</f>
        <v>44755</v>
      </c>
      <c r="AN56" s="110" t="str">
        <f>IF(ISNA(VLOOKUP($F56,'Cronograma Manual'!$F$6:$BN$171,AN$152+1,0)),"",(VLOOKUP($F56,'Cronograma Manual'!$F$6:$BN$171,AN$152+1,0)))</f>
        <v/>
      </c>
      <c r="AO56" s="110">
        <f>IF(ISNA(VLOOKUP($F56,'Cronograma Manual'!$F$6:$BN$171,AO$152+1,0)),"",(VLOOKUP($F56,'Cronograma Manual'!$F$6:$BN$171,AO$152+1,0)))</f>
        <v>44769</v>
      </c>
      <c r="AP56" s="308">
        <f>IF(ISNA(VLOOKUP($F56,'Cronograma Manual'!$F$6:$BN$171,AP$152+1,0)),"",(VLOOKUP($F56,'Cronograma Manual'!$F$6:$BN$171,AP$152+1,0)))</f>
        <v>44776</v>
      </c>
      <c r="AQ56" s="308">
        <f>IF(ISNA(VLOOKUP($F56,'Cronograma Manual'!$F$6:$BN$171,AQ$152+1,0)),"",(VLOOKUP($F56,'Cronograma Manual'!$F$6:$BN$171,AQ$152+1,0)))</f>
        <v>44783</v>
      </c>
      <c r="AR56" s="308">
        <f>IF(ISNA(VLOOKUP($F56,'Cronograma Manual'!$F$6:$BN$171,AR$152+1,0)),"",(VLOOKUP($F56,'Cronograma Manual'!$F$6:$BN$171,AR$152+1,0)))</f>
        <v>44790</v>
      </c>
      <c r="AS56" s="308">
        <f>IF(ISNA(VLOOKUP($F56,'Cronograma Manual'!$F$6:$BN$171,AS$152+1,0)),"",(VLOOKUP($F56,'Cronograma Manual'!$F$6:$BN$171,AS$152+1,0)))</f>
        <v>44797</v>
      </c>
      <c r="AT56" s="110">
        <f>IF(ISNA(VLOOKUP($F56,'Cronograma Manual'!$F$6:$BN$171,AT$152+1,0)),"",(VLOOKUP($F56,'Cronograma Manual'!$F$6:$BN$171,AT$152+1,0)))</f>
        <v>44804</v>
      </c>
      <c r="AU56" s="110">
        <f>IF(ISNA(VLOOKUP($F56,'Cronograma Manual'!$F$6:$BN$171,AU$152+1,0)),"",(VLOOKUP($F56,'Cronograma Manual'!$F$6:$BN$171,AU$152+1,0)))</f>
        <v>44811</v>
      </c>
      <c r="AV56" s="110">
        <f>IF(ISNA(VLOOKUP($F56,'Cronograma Manual'!$F$6:$BN$171,AV$152+1,0)),"",(VLOOKUP($F56,'Cronograma Manual'!$F$6:$BN$171,AV$152+1,0)))</f>
        <v>44818</v>
      </c>
      <c r="AW56" s="110">
        <f>IF(ISNA(VLOOKUP($F56,'Cronograma Manual'!$F$6:$BN$171,AW$152+1,0)),"",(VLOOKUP($F56,'Cronograma Manual'!$F$6:$BN$171,AW$152+1,0)))</f>
        <v>44825</v>
      </c>
      <c r="AX56" s="110">
        <f>IF(ISNA(VLOOKUP($F56,'Cronograma Manual'!$F$6:$BN$171,AX$152+1,0)),"",(VLOOKUP($F56,'Cronograma Manual'!$F$6:$BN$171,AX$152+1,0)))</f>
        <v>44832</v>
      </c>
      <c r="AY56" s="308">
        <f>IF(ISNA(VLOOKUP($F56,'Cronograma Manual'!$F$6:$BN$171,AY$152+1,0)),"",(VLOOKUP($F56,'Cronograma Manual'!$F$6:$BN$171,AY$152+1,0)))</f>
        <v>44839</v>
      </c>
      <c r="AZ56" s="308">
        <f>IF(ISNA(VLOOKUP($F56,'Cronograma Manual'!$F$6:$BN$171,AZ$152+1,0)),"",(VLOOKUP($F56,'Cronograma Manual'!$F$6:$BN$171,AZ$152+1,0)))</f>
        <v>44846</v>
      </c>
      <c r="BA56" s="308">
        <f>IF(ISNA(VLOOKUP($F56,'Cronograma Manual'!$F$6:$BN$171,BA$152+1,0)),"",(VLOOKUP($F56,'Cronograma Manual'!$F$6:$BN$171,BA$152+1,0)))</f>
        <v>44853</v>
      </c>
      <c r="BB56" s="308">
        <f>IF(ISNA(VLOOKUP($F56,'Cronograma Manual'!$F$6:$BN$171,BB$152+1,0)),"",(VLOOKUP($F56,'Cronograma Manual'!$F$6:$BN$171,BB$152+1,0)))</f>
        <v>44860</v>
      </c>
      <c r="BC56" s="110">
        <f>IF(ISNA(VLOOKUP($F56,'Cronograma Manual'!$F$6:$BN$171,BC$152+1,0)),"",(VLOOKUP($F56,'Cronograma Manual'!$F$6:$BN$171,BC$152+1,0)))</f>
        <v>44867</v>
      </c>
      <c r="BD56" s="110">
        <f>IF(ISNA(VLOOKUP($F56,'Cronograma Manual'!$F$6:$BN$171,BD$152+1,0)),"",(VLOOKUP($F56,'Cronograma Manual'!$F$6:$BN$171,BD$152+1,0)))</f>
        <v>44874</v>
      </c>
      <c r="BE56" s="110">
        <f>IF(ISNA(VLOOKUP($F56,'Cronograma Manual'!$F$6:$BN$171,BE$152+1,0)),"",(VLOOKUP($F56,'Cronograma Manual'!$F$6:$BN$171,BE$152+1,0)))</f>
        <v>44881</v>
      </c>
      <c r="BF56" s="110">
        <f>IF(ISNA(VLOOKUP($F56,'Cronograma Manual'!$F$6:$BN$171,BF$152+1,0)),"",(VLOOKUP($F56,'Cronograma Manual'!$F$6:$BN$171,BF$152+1,0)))</f>
        <v>44888</v>
      </c>
      <c r="BG56" s="308">
        <f>IF(ISNA(VLOOKUP($F56,'Cronograma Manual'!$F$6:$BN$171,BG$152+1,0)),"",(VLOOKUP($F56,'Cronograma Manual'!$F$6:$BN$171,BG$152+1,0)))</f>
        <v>44895</v>
      </c>
      <c r="BH56" s="308">
        <f>IF(ISNA(VLOOKUP($F56,'Cronograma Manual'!$F$6:$BN$171,BH$152+1,0)),"",(VLOOKUP($F56,'Cronograma Manual'!$F$6:$BN$171,BH$152+1,0)))</f>
        <v>44902</v>
      </c>
      <c r="BI56" s="308">
        <f>IF(ISNA(VLOOKUP($F56,'Cronograma Manual'!$F$6:$BN$171,BI$152+1,0)),"",(VLOOKUP($F56,'Cronograma Manual'!$F$6:$BN$171,BI$152+1,0)))</f>
        <v>44909</v>
      </c>
      <c r="BJ56" s="308">
        <f>IF(ISNA(VLOOKUP($F56,'Cronograma Manual'!$F$6:$BN$171,BJ$152+1,0)),"",(VLOOKUP($F56,'Cronograma Manual'!$F$6:$BN$171,BJ$152+1,0)))</f>
        <v>44916</v>
      </c>
      <c r="BK56" s="382">
        <f>IF(ISNA(VLOOKUP($F56,'Cronograma Manual'!$F$6:$BN$171,BK$152+1,0)),"",(VLOOKUP($F56,'Cronograma Manual'!$F$6:$BN$171,BK$152+1,0)))</f>
        <v>44923</v>
      </c>
    </row>
    <row r="57" spans="1:63" s="102" customFormat="1" ht="26.25" customHeight="1" x14ac:dyDescent="0.25">
      <c r="A57" s="352">
        <v>50</v>
      </c>
      <c r="B57" s="455"/>
      <c r="C57" s="455"/>
      <c r="D57" s="458"/>
      <c r="E57" s="337" t="s">
        <v>945</v>
      </c>
      <c r="F57" s="337" t="s">
        <v>63</v>
      </c>
      <c r="G57" s="184" t="str">
        <f>IF(ISNA(VLOOKUP(F57,Tmunic!$C$2:$D$1160,2,FALSE)),"",VLOOKUP(F57,Tmunic!$C$2:$D$1160,2,FALSE))</f>
        <v>UB BARRANCABERMEJA</v>
      </c>
      <c r="H57" s="184" t="str">
        <f>IF(ISNA(VLOOKUP($F57,'Cronograma Manual'!$F$6:$BN$171,H$152+1,0)),"",(VLOOKUP($F57,'Cronograma Manual'!$F$6:$BN$171,H$152+1,0)))</f>
        <v>Calle 52 Nº 89-30 Sector Comercial Frente a Cristo Petrolero</v>
      </c>
      <c r="I57" s="197">
        <f>IF(ISNA(VLOOKUP($F57,'Cronograma Manual'!$F$6:$BN$171,I$152+1,0)),"",(VLOOKUP($F57,'Cronograma Manual'!$F$6:$BN$171,I$152+1,0)))</f>
        <v>2</v>
      </c>
      <c r="J57" s="202">
        <f>IF(ISNA(VLOOKUP($F57,'Cronograma Manual'!$F$6:$BN$171,J$152+1,0)),"",(VLOOKUP($F57,'Cronograma Manual'!$F$6:$BN$171,J$152+1,0)))</f>
        <v>25</v>
      </c>
      <c r="K57" s="107" t="str">
        <f>IF(ISNA(VLOOKUP($F57,'Cronograma Manual'!$F$6:$BN$171,K$152+1,0)),"",(VLOOKUP($F57,'Cronograma Manual'!$F$6:$BN$171,K$152+1,0)))</f>
        <v/>
      </c>
      <c r="L57" s="107" t="str">
        <f>IF(ISNA(VLOOKUP($F57,'Cronograma Manual'!$F$6:$BN$171,L$152+1,0)),"",(VLOOKUP($F57,'Cronograma Manual'!$F$6:$BN$171,L$152+1,0)))</f>
        <v/>
      </c>
      <c r="M57" s="107" t="str">
        <f>IF(ISNA(VLOOKUP($F57,'Cronograma Manual'!$F$6:$BN$171,M$152+1,0)),"",(VLOOKUP($F57,'Cronograma Manual'!$F$6:$BN$171,M$152+1,0)))</f>
        <v/>
      </c>
      <c r="N57" s="107">
        <f>IF(ISNA(VLOOKUP($F57,'Cronograma Manual'!$F$6:$BN$171,N$152+1,0)),"",(VLOOKUP($F57,'Cronograma Manual'!$F$6:$BN$171,N$152+1,0)))</f>
        <v>44581</v>
      </c>
      <c r="O57" s="107" t="str">
        <f>IF(ISNA(VLOOKUP($F57,'Cronograma Manual'!$F$6:$BN$171,O$152+1,0)),"",(VLOOKUP($F57,'Cronograma Manual'!$F$6:$BN$171,O$152+1,0)))</f>
        <v/>
      </c>
      <c r="P57" s="108">
        <f>IF(ISNA(VLOOKUP($F57,'Cronograma Manual'!$F$6:$BN$171,P$152+1,0)),"",(VLOOKUP($F57,'Cronograma Manual'!$F$6:$BN$171,P$152+1,0)))</f>
        <v>44595</v>
      </c>
      <c r="Q57" s="108" t="str">
        <f>IF(ISNA(VLOOKUP($F57,'Cronograma Manual'!$F$6:$BN$171,Q$152+1,0)),"",(VLOOKUP($F57,'Cronograma Manual'!$F$6:$BN$171,Q$152+1,0)))</f>
        <v/>
      </c>
      <c r="R57" s="108">
        <f>IF(ISNA(VLOOKUP($F57,'Cronograma Manual'!$F$6:$BN$171,R$152+1,0)),"",(VLOOKUP($F57,'Cronograma Manual'!$F$6:$BN$171,R$152+1,0)))</f>
        <v>44609</v>
      </c>
      <c r="S57" s="108" t="str">
        <f>IF(ISNA(VLOOKUP($F57,'Cronograma Manual'!$F$6:$BN$171,S$152+1,0)),"",(VLOOKUP($F57,'Cronograma Manual'!$F$6:$BN$171,S$152+1,0)))</f>
        <v/>
      </c>
      <c r="T57" s="107">
        <f>IF(ISNA(VLOOKUP($F57,'Cronograma Manual'!$F$6:$BN$171,T$152+1,0)),"",(VLOOKUP($F57,'Cronograma Manual'!$F$6:$BN$171,T$152+1,0)))</f>
        <v>44623</v>
      </c>
      <c r="U57" s="107" t="str">
        <f>IF(ISNA(VLOOKUP($F57,'Cronograma Manual'!$F$6:$BN$171,U$152+1,0)),"",(VLOOKUP($F57,'Cronograma Manual'!$F$6:$BN$171,U$152+1,0)))</f>
        <v/>
      </c>
      <c r="V57" s="107">
        <f>IF(ISNA(VLOOKUP($F57,'Cronograma Manual'!$F$6:$BN$171,V$152+1,0)),"",(VLOOKUP($F57,'Cronograma Manual'!$F$6:$BN$171,V$152+1,0)))</f>
        <v>44637</v>
      </c>
      <c r="W57" s="107" t="str">
        <f>IF(ISNA(VLOOKUP($F57,'Cronograma Manual'!$F$6:$BN$171,W$152+1,0)),"",(VLOOKUP($F57,'Cronograma Manual'!$F$6:$BN$171,W$152+1,0)))</f>
        <v/>
      </c>
      <c r="X57" s="107">
        <f>IF(ISNA(VLOOKUP($F57,'Cronograma Manual'!$F$6:$BN$171,X$152+1,0)),"",(VLOOKUP($F57,'Cronograma Manual'!$F$6:$BN$171,X$152+1,0)))</f>
        <v>44651</v>
      </c>
      <c r="Y57" s="108" t="str">
        <f>IF(ISNA(VLOOKUP($F57,'Cronograma Manual'!$F$6:$BN$171,Y$152+1,0)),"",(VLOOKUP($F57,'Cronograma Manual'!$F$6:$BN$171,Y$152+1,0)))</f>
        <v/>
      </c>
      <c r="Z57" s="108" t="str">
        <f>IF(ISNA(VLOOKUP($F57,'Cronograma Manual'!$F$6:$BN$171,Z$152+1,0)),"",(VLOOKUP($F57,'Cronograma Manual'!$F$6:$BN$171,Z$152+1,0)))</f>
        <v/>
      </c>
      <c r="AA57" s="108">
        <f>IF(ISNA(VLOOKUP($F57,'Cronograma Manual'!$F$6:$BN$171,AA$152+1,0)),"",(VLOOKUP($F57,'Cronograma Manual'!$F$6:$BN$171,AA$152+1,0)))</f>
        <v>44672</v>
      </c>
      <c r="AB57" s="108" t="str">
        <f>IF(ISNA(VLOOKUP($F57,'Cronograma Manual'!$F$6:$BN$171,AB$152+1,0)),"",(VLOOKUP($F57,'Cronograma Manual'!$F$6:$BN$171,AB$152+1,0)))</f>
        <v/>
      </c>
      <c r="AC57" s="107">
        <f>IF(ISNA(VLOOKUP($F57,'Cronograma Manual'!$F$6:$BN$171,AC$152+1,0)),"",(VLOOKUP($F57,'Cronograma Manual'!$F$6:$BN$171,AC$152+1,0)))</f>
        <v>44686</v>
      </c>
      <c r="AD57" s="107" t="str">
        <f>IF(ISNA(VLOOKUP($F57,'Cronograma Manual'!$F$6:$BN$171,AD$152+1,0)),"",(VLOOKUP($F57,'Cronograma Manual'!$F$6:$BN$171,AD$152+1,0)))</f>
        <v/>
      </c>
      <c r="AE57" s="107">
        <f>IF(ISNA(VLOOKUP($F57,'Cronograma Manual'!$F$6:$BN$171,AE$152+1,0)),"",(VLOOKUP($F57,'Cronograma Manual'!$F$6:$BN$171,AE$152+1,0)))</f>
        <v>44700</v>
      </c>
      <c r="AF57" s="107" t="str">
        <f>IF(ISNA(VLOOKUP($F57,'Cronograma Manual'!$F$6:$BN$171,AF$152+1,0)),"",(VLOOKUP($F57,'Cronograma Manual'!$F$6:$BN$171,AF$152+1,0)))</f>
        <v/>
      </c>
      <c r="AG57" s="108">
        <f>IF(ISNA(VLOOKUP($F57,'Cronograma Manual'!$F$6:$BN$171,AG$152+1,0)),"",(VLOOKUP($F57,'Cronograma Manual'!$F$6:$BN$171,AG$152+1,0)))</f>
        <v>44714</v>
      </c>
      <c r="AH57" s="108" t="str">
        <f>IF(ISNA(VLOOKUP($F57,'Cronograma Manual'!$F$6:$BN$171,AH$152+1,0)),"",(VLOOKUP($F57,'Cronograma Manual'!$F$6:$BN$171,AH$152+1,0)))</f>
        <v/>
      </c>
      <c r="AI57" s="108">
        <f>IF(ISNA(VLOOKUP($F57,'Cronograma Manual'!$F$6:$BN$171,AI$152+1,0)),"",(VLOOKUP($F57,'Cronograma Manual'!$F$6:$BN$171,AI$152+1,0)))</f>
        <v>44728</v>
      </c>
      <c r="AJ57" s="108" t="str">
        <f>IF(ISNA(VLOOKUP($F57,'Cronograma Manual'!$F$6:$BN$171,AJ$152+1,0)),"",(VLOOKUP($F57,'Cronograma Manual'!$F$6:$BN$171,AJ$152+1,0)))</f>
        <v/>
      </c>
      <c r="AK57" s="108">
        <f>IF(ISNA(VLOOKUP($F57,'Cronograma Manual'!$F$6:$BN$171,AK$152+1,0)),"",(VLOOKUP($F57,'Cronograma Manual'!$F$6:$BN$171,AK$152+1,0)))</f>
        <v>44742</v>
      </c>
      <c r="AL57" s="107" t="str">
        <f>IF(ISNA(VLOOKUP($F57,'Cronograma Manual'!$F$6:$BN$171,AL$152+1,0)),"",(VLOOKUP($F57,'Cronograma Manual'!$F$6:$BN$171,AL$152+1,0)))</f>
        <v/>
      </c>
      <c r="AM57" s="107">
        <f>IF(ISNA(VLOOKUP($F57,'Cronograma Manual'!$F$6:$BN$171,AM$152+1,0)),"",(VLOOKUP($F57,'Cronograma Manual'!$F$6:$BN$171,AM$152+1,0)))</f>
        <v>44756</v>
      </c>
      <c r="AN57" s="107" t="str">
        <f>IF(ISNA(VLOOKUP($F57,'Cronograma Manual'!$F$6:$BN$171,AN$152+1,0)),"",(VLOOKUP($F57,'Cronograma Manual'!$F$6:$BN$171,AN$152+1,0)))</f>
        <v/>
      </c>
      <c r="AO57" s="107">
        <f>IF(ISNA(VLOOKUP($F57,'Cronograma Manual'!$F$6:$BN$171,AO$152+1,0)),"",(VLOOKUP($F57,'Cronograma Manual'!$F$6:$BN$171,AO$152+1,0)))</f>
        <v>44770</v>
      </c>
      <c r="AP57" s="108" t="str">
        <f>IF(ISNA(VLOOKUP($F57,'Cronograma Manual'!$F$6:$BN$171,AP$152+1,0)),"",(VLOOKUP($F57,'Cronograma Manual'!$F$6:$BN$171,AP$152+1,0)))</f>
        <v/>
      </c>
      <c r="AQ57" s="108">
        <f>IF(ISNA(VLOOKUP($F57,'Cronograma Manual'!$F$6:$BN$171,AQ$152+1,0)),"",(VLOOKUP($F57,'Cronograma Manual'!$F$6:$BN$171,AQ$152+1,0)))</f>
        <v>44784</v>
      </c>
      <c r="AR57" s="108" t="str">
        <f>IF(ISNA(VLOOKUP($F57,'Cronograma Manual'!$F$6:$BN$171,AR$152+1,0)),"",(VLOOKUP($F57,'Cronograma Manual'!$F$6:$BN$171,AR$152+1,0)))</f>
        <v/>
      </c>
      <c r="AS57" s="108">
        <f>IF(ISNA(VLOOKUP($F57,'Cronograma Manual'!$F$6:$BN$171,AS$152+1,0)),"",(VLOOKUP($F57,'Cronograma Manual'!$F$6:$BN$171,AS$152+1,0)))</f>
        <v>44798</v>
      </c>
      <c r="AT57" s="107" t="str">
        <f>IF(ISNA(VLOOKUP($F57,'Cronograma Manual'!$F$6:$BN$171,AT$152+1,0)),"",(VLOOKUP($F57,'Cronograma Manual'!$F$6:$BN$171,AT$152+1,0)))</f>
        <v/>
      </c>
      <c r="AU57" s="107">
        <f>IF(ISNA(VLOOKUP($F57,'Cronograma Manual'!$F$6:$BN$171,AU$152+1,0)),"",(VLOOKUP($F57,'Cronograma Manual'!$F$6:$BN$171,AU$152+1,0)))</f>
        <v>44812</v>
      </c>
      <c r="AV57" s="107" t="str">
        <f>IF(ISNA(VLOOKUP($F57,'Cronograma Manual'!$F$6:$BN$171,AV$152+1,0)),"",(VLOOKUP($F57,'Cronograma Manual'!$F$6:$BN$171,AV$152+1,0)))</f>
        <v/>
      </c>
      <c r="AW57" s="107">
        <f>IF(ISNA(VLOOKUP($F57,'Cronograma Manual'!$F$6:$BN$171,AW$152+1,0)),"",(VLOOKUP($F57,'Cronograma Manual'!$F$6:$BN$171,AW$152+1,0)))</f>
        <v>44826</v>
      </c>
      <c r="AX57" s="107" t="str">
        <f>IF(ISNA(VLOOKUP($F57,'Cronograma Manual'!$F$6:$BN$171,AX$152+1,0)),"",(VLOOKUP($F57,'Cronograma Manual'!$F$6:$BN$171,AX$152+1,0)))</f>
        <v/>
      </c>
      <c r="AY57" s="108">
        <f>IF(ISNA(VLOOKUP($F57,'Cronograma Manual'!$F$6:$BN$171,AY$152+1,0)),"",(VLOOKUP($F57,'Cronograma Manual'!$F$6:$BN$171,AY$152+1,0)))</f>
        <v>44840</v>
      </c>
      <c r="AZ57" s="108" t="str">
        <f>IF(ISNA(VLOOKUP($F57,'Cronograma Manual'!$F$6:$BN$171,AZ$152+1,0)),"",(VLOOKUP($F57,'Cronograma Manual'!$F$6:$BN$171,AZ$152+1,0)))</f>
        <v/>
      </c>
      <c r="BA57" s="108">
        <f>IF(ISNA(VLOOKUP($F57,'Cronograma Manual'!$F$6:$BN$171,BA$152+1,0)),"",(VLOOKUP($F57,'Cronograma Manual'!$F$6:$BN$171,BA$152+1,0)))</f>
        <v>44854</v>
      </c>
      <c r="BB57" s="108" t="str">
        <f>IF(ISNA(VLOOKUP($F57,'Cronograma Manual'!$F$6:$BN$171,BB$152+1,0)),"",(VLOOKUP($F57,'Cronograma Manual'!$F$6:$BN$171,BB$152+1,0)))</f>
        <v/>
      </c>
      <c r="BC57" s="107">
        <f>IF(ISNA(VLOOKUP($F57,'Cronograma Manual'!$F$6:$BN$171,BC$152+1,0)),"",(VLOOKUP($F57,'Cronograma Manual'!$F$6:$BN$171,BC$152+1,0)))</f>
        <v>44868</v>
      </c>
      <c r="BD57" s="107" t="str">
        <f>IF(ISNA(VLOOKUP($F57,'Cronograma Manual'!$F$6:$BN$171,BD$152+1,0)),"",(VLOOKUP($F57,'Cronograma Manual'!$F$6:$BN$171,BD$152+1,0)))</f>
        <v/>
      </c>
      <c r="BE57" s="107">
        <f>IF(ISNA(VLOOKUP($F57,'Cronograma Manual'!$F$6:$BN$171,BE$152+1,0)),"",(VLOOKUP($F57,'Cronograma Manual'!$F$6:$BN$171,BE$152+1,0)))</f>
        <v>44882</v>
      </c>
      <c r="BF57" s="107" t="str">
        <f>IF(ISNA(VLOOKUP($F57,'Cronograma Manual'!$F$6:$BN$171,BF$152+1,0)),"",(VLOOKUP($F57,'Cronograma Manual'!$F$6:$BN$171,BF$152+1,0)))</f>
        <v/>
      </c>
      <c r="BG57" s="108">
        <f>IF(ISNA(VLOOKUP($F57,'Cronograma Manual'!$F$6:$BN$171,BG$152+1,0)),"",(VLOOKUP($F57,'Cronograma Manual'!$F$6:$BN$171,BG$152+1,0)))</f>
        <v>44896</v>
      </c>
      <c r="BH57" s="108" t="str">
        <f>IF(ISNA(VLOOKUP($F57,'Cronograma Manual'!$F$6:$BN$171,BH$152+1,0)),"",(VLOOKUP($F57,'Cronograma Manual'!$F$6:$BN$171,BH$152+1,0)))</f>
        <v/>
      </c>
      <c r="BI57" s="108">
        <f>IF(ISNA(VLOOKUP($F57,'Cronograma Manual'!$F$6:$BN$171,BI$152+1,0)),"",(VLOOKUP($F57,'Cronograma Manual'!$F$6:$BN$171,BI$152+1,0)))</f>
        <v>44910</v>
      </c>
      <c r="BJ57" s="108" t="str">
        <f>IF(ISNA(VLOOKUP($F57,'Cronograma Manual'!$F$6:$BN$171,BJ$152+1,0)),"",(VLOOKUP($F57,'Cronograma Manual'!$F$6:$BN$171,BJ$152+1,0)))</f>
        <v/>
      </c>
      <c r="BK57" s="353">
        <f>IF(ISNA(VLOOKUP($F57,'Cronograma Manual'!$F$6:$BN$171,BK$152+1,0)),"",(VLOOKUP($F57,'Cronograma Manual'!$F$6:$BN$171,BK$152+1,0)))</f>
        <v>44924</v>
      </c>
    </row>
    <row r="58" spans="1:63" s="102" customFormat="1" ht="26.25" customHeight="1" x14ac:dyDescent="0.25">
      <c r="A58" s="352">
        <v>51</v>
      </c>
      <c r="B58" s="455"/>
      <c r="C58" s="455"/>
      <c r="D58" s="458"/>
      <c r="E58" s="337" t="s">
        <v>945</v>
      </c>
      <c r="F58" s="337" t="s">
        <v>62</v>
      </c>
      <c r="G58" s="184" t="str">
        <f>IF(ISNA(VLOOKUP(F58,Tmunic!$C$2:$D$1160,2,FALSE)),"",VLOOKUP(F58,Tmunic!$C$2:$D$1160,2,FALSE))</f>
        <v>UB SAN GIL</v>
      </c>
      <c r="H58" s="184" t="str">
        <f>IF(ISNA(VLOOKUP($F58,'Cronograma Manual'!$F$6:$BN$171,H$152+1,0)),"",(VLOOKUP($F58,'Cronograma Manual'!$F$6:$BN$171,H$152+1,0)))</f>
        <v>Carrera 12 número 4 - 14 Sector La Playa</v>
      </c>
      <c r="I58" s="197">
        <f>IF(ISNA(VLOOKUP($F58,'Cronograma Manual'!$F$6:$BN$171,I$152+1,0)),"",(VLOOKUP($F58,'Cronograma Manual'!$F$6:$BN$171,I$152+1,0)))</f>
        <v>2</v>
      </c>
      <c r="J58" s="202">
        <f>IF(ISNA(VLOOKUP($F58,'Cronograma Manual'!$F$6:$BN$171,J$152+1,0)),"",(VLOOKUP($F58,'Cronograma Manual'!$F$6:$BN$171,J$152+1,0)))</f>
        <v>23</v>
      </c>
      <c r="K58" s="107" t="str">
        <f>IF(ISNA(VLOOKUP($F58,'Cronograma Manual'!$F$6:$BN$171,K$152+1,0)),"",(VLOOKUP($F58,'Cronograma Manual'!$F$6:$BN$171,K$152+1,0)))</f>
        <v/>
      </c>
      <c r="L58" s="107" t="str">
        <f>IF(ISNA(VLOOKUP($F58,'Cronograma Manual'!$F$6:$BN$171,L$152+1,0)),"",(VLOOKUP($F58,'Cronograma Manual'!$F$6:$BN$171,L$152+1,0)))</f>
        <v/>
      </c>
      <c r="M58" s="107" t="str">
        <f>IF(ISNA(VLOOKUP($F58,'Cronograma Manual'!$F$6:$BN$171,M$152+1,0)),"",(VLOOKUP($F58,'Cronograma Manual'!$F$6:$BN$171,M$152+1,0)))</f>
        <v/>
      </c>
      <c r="N58" s="107" t="str">
        <f>IF(ISNA(VLOOKUP($F58,'Cronograma Manual'!$F$6:$BN$171,N$152+1,0)),"",(VLOOKUP($F58,'Cronograma Manual'!$F$6:$BN$171,N$152+1,0)))</f>
        <v/>
      </c>
      <c r="O58" s="107">
        <f>IF(ISNA(VLOOKUP($F58,'Cronograma Manual'!$F$6:$BN$171,O$152+1,0)),"",(VLOOKUP($F58,'Cronograma Manual'!$F$6:$BN$171,O$152+1,0)))</f>
        <v>44588</v>
      </c>
      <c r="P58" s="108" t="str">
        <f>IF(ISNA(VLOOKUP($F58,'Cronograma Manual'!$F$6:$BN$171,P$152+1,0)),"",(VLOOKUP($F58,'Cronograma Manual'!$F$6:$BN$171,P$152+1,0)))</f>
        <v/>
      </c>
      <c r="Q58" s="108">
        <f>IF(ISNA(VLOOKUP($F58,'Cronograma Manual'!$F$6:$BN$171,Q$152+1,0)),"",(VLOOKUP($F58,'Cronograma Manual'!$F$6:$BN$171,Q$152+1,0)))</f>
        <v>44602</v>
      </c>
      <c r="R58" s="108" t="str">
        <f>IF(ISNA(VLOOKUP($F58,'Cronograma Manual'!$F$6:$BN$171,R$152+1,0)),"",(VLOOKUP($F58,'Cronograma Manual'!$F$6:$BN$171,R$152+1,0)))</f>
        <v/>
      </c>
      <c r="S58" s="108">
        <f>IF(ISNA(VLOOKUP($F58,'Cronograma Manual'!$F$6:$BN$171,S$152+1,0)),"",(VLOOKUP($F58,'Cronograma Manual'!$F$6:$BN$171,S$152+1,0)))</f>
        <v>44616</v>
      </c>
      <c r="T58" s="107" t="str">
        <f>IF(ISNA(VLOOKUP($F58,'Cronograma Manual'!$F$6:$BN$171,T$152+1,0)),"",(VLOOKUP($F58,'Cronograma Manual'!$F$6:$BN$171,T$152+1,0)))</f>
        <v/>
      </c>
      <c r="U58" s="107">
        <f>IF(ISNA(VLOOKUP($F58,'Cronograma Manual'!$F$6:$BN$171,U$152+1,0)),"",(VLOOKUP($F58,'Cronograma Manual'!$F$6:$BN$171,U$152+1,0)))</f>
        <v>44630</v>
      </c>
      <c r="V58" s="107" t="str">
        <f>IF(ISNA(VLOOKUP($F58,'Cronograma Manual'!$F$6:$BN$171,V$152+1,0)),"",(VLOOKUP($F58,'Cronograma Manual'!$F$6:$BN$171,V$152+1,0)))</f>
        <v/>
      </c>
      <c r="W58" s="107">
        <f>IF(ISNA(VLOOKUP($F58,'Cronograma Manual'!$F$6:$BN$171,W$152+1,0)),"",(VLOOKUP($F58,'Cronograma Manual'!$F$6:$BN$171,W$152+1,0)))</f>
        <v>44644</v>
      </c>
      <c r="X58" s="107" t="str">
        <f>IF(ISNA(VLOOKUP($F58,'Cronograma Manual'!$F$6:$BN$171,X$152+1,0)),"",(VLOOKUP($F58,'Cronograma Manual'!$F$6:$BN$171,X$152+1,0)))</f>
        <v/>
      </c>
      <c r="Y58" s="108">
        <f>IF(ISNA(VLOOKUP($F58,'Cronograma Manual'!$F$6:$BN$171,Y$152+1,0)),"",(VLOOKUP($F58,'Cronograma Manual'!$F$6:$BN$171,Y$152+1,0)))</f>
        <v>44658</v>
      </c>
      <c r="Z58" s="108" t="str">
        <f>IF(ISNA(VLOOKUP($F58,'Cronograma Manual'!$F$6:$BN$171,Z$152+1,0)),"",(VLOOKUP($F58,'Cronograma Manual'!$F$6:$BN$171,Z$152+1,0)))</f>
        <v/>
      </c>
      <c r="AA58" s="108" t="str">
        <f>IF(ISNA(VLOOKUP($F58,'Cronograma Manual'!$F$6:$BN$171,AA$152+1,0)),"",(VLOOKUP($F58,'Cronograma Manual'!$F$6:$BN$171,AA$152+1,0)))</f>
        <v/>
      </c>
      <c r="AB58" s="108">
        <f>IF(ISNA(VLOOKUP($F58,'Cronograma Manual'!$F$6:$BN$171,AB$152+1,0)),"",(VLOOKUP($F58,'Cronograma Manual'!$F$6:$BN$171,AB$152+1,0)))</f>
        <v>44679</v>
      </c>
      <c r="AC58" s="107" t="str">
        <f>IF(ISNA(VLOOKUP($F58,'Cronograma Manual'!$F$6:$BN$171,AC$152+1,0)),"",(VLOOKUP($F58,'Cronograma Manual'!$F$6:$BN$171,AC$152+1,0)))</f>
        <v/>
      </c>
      <c r="AD58" s="107">
        <f>IF(ISNA(VLOOKUP($F58,'Cronograma Manual'!$F$6:$BN$171,AD$152+1,0)),"",(VLOOKUP($F58,'Cronograma Manual'!$F$6:$BN$171,AD$152+1,0)))</f>
        <v>44693</v>
      </c>
      <c r="AE58" s="107" t="str">
        <f>IF(ISNA(VLOOKUP($F58,'Cronograma Manual'!$F$6:$BN$171,AE$152+1,0)),"",(VLOOKUP($F58,'Cronograma Manual'!$F$6:$BN$171,AE$152+1,0)))</f>
        <v/>
      </c>
      <c r="AF58" s="107">
        <f>IF(ISNA(VLOOKUP($F58,'Cronograma Manual'!$F$6:$BN$171,AF$152+1,0)),"",(VLOOKUP($F58,'Cronograma Manual'!$F$6:$BN$171,AF$152+1,0)))</f>
        <v>44707</v>
      </c>
      <c r="AG58" s="108" t="str">
        <f>IF(ISNA(VLOOKUP($F58,'Cronograma Manual'!$F$6:$BN$171,AG$152+1,0)),"",(VLOOKUP($F58,'Cronograma Manual'!$F$6:$BN$171,AG$152+1,0)))</f>
        <v/>
      </c>
      <c r="AH58" s="108">
        <f>IF(ISNA(VLOOKUP($F58,'Cronograma Manual'!$F$6:$BN$171,AH$152+1,0)),"",(VLOOKUP($F58,'Cronograma Manual'!$F$6:$BN$171,AH$152+1,0)))</f>
        <v>44721</v>
      </c>
      <c r="AI58" s="108" t="str">
        <f>IF(ISNA(VLOOKUP($F58,'Cronograma Manual'!$F$6:$BN$171,AI$152+1,0)),"",(VLOOKUP($F58,'Cronograma Manual'!$F$6:$BN$171,AI$152+1,0)))</f>
        <v/>
      </c>
      <c r="AJ58" s="108">
        <f>IF(ISNA(VLOOKUP($F58,'Cronograma Manual'!$F$6:$BN$171,AJ$152+1,0)),"",(VLOOKUP($F58,'Cronograma Manual'!$F$6:$BN$171,AJ$152+1,0)))</f>
        <v>44735</v>
      </c>
      <c r="AK58" s="108" t="str">
        <f>IF(ISNA(VLOOKUP($F58,'Cronograma Manual'!$F$6:$BN$171,AK$152+1,0)),"",(VLOOKUP($F58,'Cronograma Manual'!$F$6:$BN$171,AK$152+1,0)))</f>
        <v/>
      </c>
      <c r="AL58" s="107">
        <f>IF(ISNA(VLOOKUP($F58,'Cronograma Manual'!$F$6:$BN$171,AL$152+1,0)),"",(VLOOKUP($F58,'Cronograma Manual'!$F$6:$BN$171,AL$152+1,0)))</f>
        <v>44749</v>
      </c>
      <c r="AM58" s="107" t="str">
        <f>IF(ISNA(VLOOKUP($F58,'Cronograma Manual'!$F$6:$BN$171,AM$152+1,0)),"",(VLOOKUP($F58,'Cronograma Manual'!$F$6:$BN$171,AM$152+1,0)))</f>
        <v/>
      </c>
      <c r="AN58" s="107">
        <f>IF(ISNA(VLOOKUP($F58,'Cronograma Manual'!$F$6:$BN$171,AN$152+1,0)),"",(VLOOKUP($F58,'Cronograma Manual'!$F$6:$BN$171,AN$152+1,0)))</f>
        <v>44763</v>
      </c>
      <c r="AO58" s="107" t="str">
        <f>IF(ISNA(VLOOKUP($F58,'Cronograma Manual'!$F$6:$BN$171,AO$152+1,0)),"",(VLOOKUP($F58,'Cronograma Manual'!$F$6:$BN$171,AO$152+1,0)))</f>
        <v/>
      </c>
      <c r="AP58" s="108">
        <f>IF(ISNA(VLOOKUP($F58,'Cronograma Manual'!$F$6:$BN$171,AP$152+1,0)),"",(VLOOKUP($F58,'Cronograma Manual'!$F$6:$BN$171,AP$152+1,0)))</f>
        <v>44777</v>
      </c>
      <c r="AQ58" s="108" t="str">
        <f>IF(ISNA(VLOOKUP($F58,'Cronograma Manual'!$F$6:$BN$171,AQ$152+1,0)),"",(VLOOKUP($F58,'Cronograma Manual'!$F$6:$BN$171,AQ$152+1,0)))</f>
        <v/>
      </c>
      <c r="AR58" s="108">
        <f>IF(ISNA(VLOOKUP($F58,'Cronograma Manual'!$F$6:$BN$171,AR$152+1,0)),"",(VLOOKUP($F58,'Cronograma Manual'!$F$6:$BN$171,AR$152+1,0)))</f>
        <v>44791</v>
      </c>
      <c r="AS58" s="108" t="str">
        <f>IF(ISNA(VLOOKUP($F58,'Cronograma Manual'!$F$6:$BN$171,AS$152+1,0)),"",(VLOOKUP($F58,'Cronograma Manual'!$F$6:$BN$171,AS$152+1,0)))</f>
        <v/>
      </c>
      <c r="AT58" s="107">
        <f>IF(ISNA(VLOOKUP($F58,'Cronograma Manual'!$F$6:$BN$171,AT$152+1,0)),"",(VLOOKUP($F58,'Cronograma Manual'!$F$6:$BN$171,AT$152+1,0)))</f>
        <v>44805</v>
      </c>
      <c r="AU58" s="107" t="str">
        <f>IF(ISNA(VLOOKUP($F58,'Cronograma Manual'!$F$6:$BN$171,AU$152+1,0)),"",(VLOOKUP($F58,'Cronograma Manual'!$F$6:$BN$171,AU$152+1,0)))</f>
        <v/>
      </c>
      <c r="AV58" s="107">
        <f>IF(ISNA(VLOOKUP($F58,'Cronograma Manual'!$F$6:$BN$171,AV$152+1,0)),"",(VLOOKUP($F58,'Cronograma Manual'!$F$6:$BN$171,AV$152+1,0)))</f>
        <v>44819</v>
      </c>
      <c r="AW58" s="107" t="str">
        <f>IF(ISNA(VLOOKUP($F58,'Cronograma Manual'!$F$6:$BN$171,AW$152+1,0)),"",(VLOOKUP($F58,'Cronograma Manual'!$F$6:$BN$171,AW$152+1,0)))</f>
        <v/>
      </c>
      <c r="AX58" s="107">
        <f>IF(ISNA(VLOOKUP($F58,'Cronograma Manual'!$F$6:$BN$171,AX$152+1,0)),"",(VLOOKUP($F58,'Cronograma Manual'!$F$6:$BN$171,AX$152+1,0)))</f>
        <v>44833</v>
      </c>
      <c r="AY58" s="108" t="str">
        <f>IF(ISNA(VLOOKUP($F58,'Cronograma Manual'!$F$6:$BN$171,AY$152+1,0)),"",(VLOOKUP($F58,'Cronograma Manual'!$F$6:$BN$171,AY$152+1,0)))</f>
        <v/>
      </c>
      <c r="AZ58" s="108">
        <f>IF(ISNA(VLOOKUP($F58,'Cronograma Manual'!$F$6:$BN$171,AZ$152+1,0)),"",(VLOOKUP($F58,'Cronograma Manual'!$F$6:$BN$171,AZ$152+1,0)))</f>
        <v>44847</v>
      </c>
      <c r="BA58" s="108" t="str">
        <f>IF(ISNA(VLOOKUP($F58,'Cronograma Manual'!$F$6:$BN$171,BA$152+1,0)),"",(VLOOKUP($F58,'Cronograma Manual'!$F$6:$BN$171,BA$152+1,0)))</f>
        <v/>
      </c>
      <c r="BB58" s="108">
        <f>IF(ISNA(VLOOKUP($F58,'Cronograma Manual'!$F$6:$BN$171,BB$152+1,0)),"",(VLOOKUP($F58,'Cronograma Manual'!$F$6:$BN$171,BB$152+1,0)))</f>
        <v>44861</v>
      </c>
      <c r="BC58" s="107" t="str">
        <f>IF(ISNA(VLOOKUP($F58,'Cronograma Manual'!$F$6:$BN$171,BC$152+1,0)),"",(VLOOKUP($F58,'Cronograma Manual'!$F$6:$BN$171,BC$152+1,0)))</f>
        <v/>
      </c>
      <c r="BD58" s="107">
        <f>IF(ISNA(VLOOKUP($F58,'Cronograma Manual'!$F$6:$BN$171,BD$152+1,0)),"",(VLOOKUP($F58,'Cronograma Manual'!$F$6:$BN$171,BD$152+1,0)))</f>
        <v>44875</v>
      </c>
      <c r="BE58" s="107" t="str">
        <f>IF(ISNA(VLOOKUP($F58,'Cronograma Manual'!$F$6:$BN$171,BE$152+1,0)),"",(VLOOKUP($F58,'Cronograma Manual'!$F$6:$BN$171,BE$152+1,0)))</f>
        <v/>
      </c>
      <c r="BF58" s="107">
        <f>IF(ISNA(VLOOKUP($F58,'Cronograma Manual'!$F$6:$BN$171,BF$152+1,0)),"",(VLOOKUP($F58,'Cronograma Manual'!$F$6:$BN$171,BF$152+1,0)))</f>
        <v>44889</v>
      </c>
      <c r="BG58" s="108" t="str">
        <f>IF(ISNA(VLOOKUP($F58,'Cronograma Manual'!$F$6:$BN$171,BG$152+1,0)),"",(VLOOKUP($F58,'Cronograma Manual'!$F$6:$BN$171,BG$152+1,0)))</f>
        <v/>
      </c>
      <c r="BH58" s="108" t="str">
        <f>IF(ISNA(VLOOKUP($F58,'Cronograma Manual'!$F$6:$BN$171,BH$152+1,0)),"",(VLOOKUP($F58,'Cronograma Manual'!$F$6:$BN$171,BH$152+1,0)))</f>
        <v/>
      </c>
      <c r="BI58" s="108" t="str">
        <f>IF(ISNA(VLOOKUP($F58,'Cronograma Manual'!$F$6:$BN$171,BI$152+1,0)),"",(VLOOKUP($F58,'Cronograma Manual'!$F$6:$BN$171,BI$152+1,0)))</f>
        <v/>
      </c>
      <c r="BJ58" s="108">
        <f>IF(ISNA(VLOOKUP($F58,'Cronograma Manual'!$F$6:$BN$171,BJ$152+1,0)),"",(VLOOKUP($F58,'Cronograma Manual'!$F$6:$BN$171,BJ$152+1,0)))</f>
        <v>44917</v>
      </c>
      <c r="BK58" s="353" t="str">
        <f>IF(ISNA(VLOOKUP($F58,'Cronograma Manual'!$F$6:$BN$171,BK$152+1,0)),"",(VLOOKUP($F58,'Cronograma Manual'!$F$6:$BN$171,BK$152+1,0)))</f>
        <v/>
      </c>
    </row>
    <row r="59" spans="1:63" s="102" customFormat="1" ht="26.25" customHeight="1" thickBot="1" x14ac:dyDescent="0.3">
      <c r="A59" s="383">
        <v>52</v>
      </c>
      <c r="B59" s="455"/>
      <c r="C59" s="455"/>
      <c r="D59" s="458"/>
      <c r="E59" s="364" t="s">
        <v>621</v>
      </c>
      <c r="F59" s="364" t="s">
        <v>64</v>
      </c>
      <c r="G59" s="367" t="str">
        <f>IF(ISNA(VLOOKUP(F59,Tmunic!$C$2:$D$1160,2,FALSE)),"",VLOOKUP(F59,Tmunic!$C$2:$D$1160,2,FALSE))</f>
        <v>UB SUR DEL CESAR</v>
      </c>
      <c r="H59" s="367" t="str">
        <f>IF(ISNA(VLOOKUP($F59,'Cronograma Manual'!$F$6:$BN$171,H$152+1,0)),"",(VLOOKUP($F59,'Cronograma Manual'!$F$6:$BN$171,H$152+1,0)))</f>
        <v>Calle 4 N° 25 - 57 Barrio Sabanita</v>
      </c>
      <c r="I59" s="303">
        <f>IF(ISNA(VLOOKUP($F59,'Cronograma Manual'!$F$6:$BN$171,I$152+1,0)),"",(VLOOKUP($F59,'Cronograma Manual'!$F$6:$BN$171,I$152+1,0)))</f>
        <v>4</v>
      </c>
      <c r="J59" s="304">
        <f>IF(ISNA(VLOOKUP($F59,'Cronograma Manual'!$F$6:$BN$171,J$152+1,0)),"",(VLOOKUP($F59,'Cronograma Manual'!$F$6:$BN$171,J$152+1,0)))</f>
        <v>12</v>
      </c>
      <c r="K59" s="305" t="str">
        <f>IF(ISNA(VLOOKUP($F59,'Cronograma Manual'!$F$6:$BN$171,K$152+1,0)),"",(VLOOKUP($F59,'Cronograma Manual'!$F$6:$BN$171,K$152+1,0)))</f>
        <v/>
      </c>
      <c r="L59" s="305" t="str">
        <f>IF(ISNA(VLOOKUP($F59,'Cronograma Manual'!$F$6:$BN$171,L$152+1,0)),"",(VLOOKUP($F59,'Cronograma Manual'!$F$6:$BN$171,L$152+1,0)))</f>
        <v/>
      </c>
      <c r="M59" s="305" t="str">
        <f>IF(ISNA(VLOOKUP($F59,'Cronograma Manual'!$F$6:$BN$171,M$152+1,0)),"",(VLOOKUP($F59,'Cronograma Manual'!$F$6:$BN$171,M$152+1,0)))</f>
        <v/>
      </c>
      <c r="N59" s="305" t="str">
        <f>IF(ISNA(VLOOKUP($F59,'Cronograma Manual'!$F$6:$BN$171,N$152+1,0)),"",(VLOOKUP($F59,'Cronograma Manual'!$F$6:$BN$171,N$152+1,0)))</f>
        <v/>
      </c>
      <c r="O59" s="305" t="str">
        <f>IF(ISNA(VLOOKUP($F59,'Cronograma Manual'!$F$6:$BN$171,O$152+1,0)),"",(VLOOKUP($F59,'Cronograma Manual'!$F$6:$BN$171,O$152+1,0)))</f>
        <v/>
      </c>
      <c r="P59" s="306">
        <f>IF(ISNA(VLOOKUP($F59,'Cronograma Manual'!$F$6:$BN$171,P$152+1,0)),"",(VLOOKUP($F59,'Cronograma Manual'!$F$6:$BN$171,P$152+1,0)))</f>
        <v>44593</v>
      </c>
      <c r="Q59" s="306" t="str">
        <f>IF(ISNA(VLOOKUP($F59,'Cronograma Manual'!$F$6:$BN$171,Q$152+1,0)),"",(VLOOKUP($F59,'Cronograma Manual'!$F$6:$BN$171,Q$152+1,0)))</f>
        <v/>
      </c>
      <c r="R59" s="306" t="str">
        <f>IF(ISNA(VLOOKUP($F59,'Cronograma Manual'!$F$6:$BN$171,R$152+1,0)),"",(VLOOKUP($F59,'Cronograma Manual'!$F$6:$BN$171,R$152+1,0)))</f>
        <v/>
      </c>
      <c r="S59" s="306" t="str">
        <f>IF(ISNA(VLOOKUP($F59,'Cronograma Manual'!$F$6:$BN$171,S$152+1,0)),"",(VLOOKUP($F59,'Cronograma Manual'!$F$6:$BN$171,S$152+1,0)))</f>
        <v/>
      </c>
      <c r="T59" s="305">
        <f>IF(ISNA(VLOOKUP($F59,'Cronograma Manual'!$F$6:$BN$171,T$152+1,0)),"",(VLOOKUP($F59,'Cronograma Manual'!$F$6:$BN$171,T$152+1,0)))</f>
        <v>44621</v>
      </c>
      <c r="U59" s="305" t="str">
        <f>IF(ISNA(VLOOKUP($F59,'Cronograma Manual'!$F$6:$BN$171,U$152+1,0)),"",(VLOOKUP($F59,'Cronograma Manual'!$F$6:$BN$171,U$152+1,0)))</f>
        <v/>
      </c>
      <c r="V59" s="305" t="str">
        <f>IF(ISNA(VLOOKUP($F59,'Cronograma Manual'!$F$6:$BN$171,V$152+1,0)),"",(VLOOKUP($F59,'Cronograma Manual'!$F$6:$BN$171,V$152+1,0)))</f>
        <v/>
      </c>
      <c r="W59" s="305" t="str">
        <f>IF(ISNA(VLOOKUP($F59,'Cronograma Manual'!$F$6:$BN$171,W$152+1,0)),"",(VLOOKUP($F59,'Cronograma Manual'!$F$6:$BN$171,W$152+1,0)))</f>
        <v/>
      </c>
      <c r="X59" s="305">
        <f>IF(ISNA(VLOOKUP($F59,'Cronograma Manual'!$F$6:$BN$171,X$152+1,0)),"",(VLOOKUP($F59,'Cronograma Manual'!$F$6:$BN$171,X$152+1,0)))</f>
        <v>44649</v>
      </c>
      <c r="Y59" s="306" t="str">
        <f>IF(ISNA(VLOOKUP($F59,'Cronograma Manual'!$F$6:$BN$171,Y$152+1,0)),"",(VLOOKUP($F59,'Cronograma Manual'!$F$6:$BN$171,Y$152+1,0)))</f>
        <v/>
      </c>
      <c r="Z59" s="306" t="str">
        <f>IF(ISNA(VLOOKUP($F59,'Cronograma Manual'!$F$6:$BN$171,Z$152+1,0)),"",(VLOOKUP($F59,'Cronograma Manual'!$F$6:$BN$171,Z$152+1,0)))</f>
        <v/>
      </c>
      <c r="AA59" s="306" t="str">
        <f>IF(ISNA(VLOOKUP($F59,'Cronograma Manual'!$F$6:$BN$171,AA$152+1,0)),"",(VLOOKUP($F59,'Cronograma Manual'!$F$6:$BN$171,AA$152+1,0)))</f>
        <v/>
      </c>
      <c r="AB59" s="306">
        <f>IF(ISNA(VLOOKUP($F59,'Cronograma Manual'!$F$6:$BN$171,AB$152+1,0)),"",(VLOOKUP($F59,'Cronograma Manual'!$F$6:$BN$171,AB$152+1,0)))</f>
        <v>44677</v>
      </c>
      <c r="AC59" s="305" t="str">
        <f>IF(ISNA(VLOOKUP($F59,'Cronograma Manual'!$F$6:$BN$171,AC$152+1,0)),"",(VLOOKUP($F59,'Cronograma Manual'!$F$6:$BN$171,AC$152+1,0)))</f>
        <v/>
      </c>
      <c r="AD59" s="305" t="str">
        <f>IF(ISNA(VLOOKUP($F59,'Cronograma Manual'!$F$6:$BN$171,AD$152+1,0)),"",(VLOOKUP($F59,'Cronograma Manual'!$F$6:$BN$171,AD$152+1,0)))</f>
        <v/>
      </c>
      <c r="AE59" s="305" t="str">
        <f>IF(ISNA(VLOOKUP($F59,'Cronograma Manual'!$F$6:$BN$171,AE$152+1,0)),"",(VLOOKUP($F59,'Cronograma Manual'!$F$6:$BN$171,AE$152+1,0)))</f>
        <v/>
      </c>
      <c r="AF59" s="305">
        <f>IF(ISNA(VLOOKUP($F59,'Cronograma Manual'!$F$6:$BN$171,AF$152+1,0)),"",(VLOOKUP($F59,'Cronograma Manual'!$F$6:$BN$171,AF$152+1,0)))</f>
        <v>44705</v>
      </c>
      <c r="AG59" s="306" t="str">
        <f>IF(ISNA(VLOOKUP($F59,'Cronograma Manual'!$F$6:$BN$171,AG$152+1,0)),"",(VLOOKUP($F59,'Cronograma Manual'!$F$6:$BN$171,AG$152+1,0)))</f>
        <v/>
      </c>
      <c r="AH59" s="306" t="str">
        <f>IF(ISNA(VLOOKUP($F59,'Cronograma Manual'!$F$6:$BN$171,AH$152+1,0)),"",(VLOOKUP($F59,'Cronograma Manual'!$F$6:$BN$171,AH$152+1,0)))</f>
        <v/>
      </c>
      <c r="AI59" s="306" t="str">
        <f>IF(ISNA(VLOOKUP($F59,'Cronograma Manual'!$F$6:$BN$171,AI$152+1,0)),"",(VLOOKUP($F59,'Cronograma Manual'!$F$6:$BN$171,AI$152+1,0)))</f>
        <v/>
      </c>
      <c r="AJ59" s="306">
        <f>IF(ISNA(VLOOKUP($F59,'Cronograma Manual'!$F$6:$BN$171,AJ$152+1,0)),"",(VLOOKUP($F59,'Cronograma Manual'!$F$6:$BN$171,AJ$152+1,0)))</f>
        <v>44733</v>
      </c>
      <c r="AK59" s="306" t="str">
        <f>IF(ISNA(VLOOKUP($F59,'Cronograma Manual'!$F$6:$BN$171,AK$152+1,0)),"",(VLOOKUP($F59,'Cronograma Manual'!$F$6:$BN$171,AK$152+1,0)))</f>
        <v/>
      </c>
      <c r="AL59" s="305" t="str">
        <f>IF(ISNA(VLOOKUP($F59,'Cronograma Manual'!$F$6:$BN$171,AL$152+1,0)),"",(VLOOKUP($F59,'Cronograma Manual'!$F$6:$BN$171,AL$152+1,0)))</f>
        <v/>
      </c>
      <c r="AM59" s="305" t="str">
        <f>IF(ISNA(VLOOKUP($F59,'Cronograma Manual'!$F$6:$BN$171,AM$152+1,0)),"",(VLOOKUP($F59,'Cronograma Manual'!$F$6:$BN$171,AM$152+1,0)))</f>
        <v/>
      </c>
      <c r="AN59" s="305">
        <f>IF(ISNA(VLOOKUP($F59,'Cronograma Manual'!$F$6:$BN$171,AN$152+1,0)),"",(VLOOKUP($F59,'Cronograma Manual'!$F$6:$BN$171,AN$152+1,0)))</f>
        <v>44761</v>
      </c>
      <c r="AO59" s="305" t="str">
        <f>IF(ISNA(VLOOKUP($F59,'Cronograma Manual'!$F$6:$BN$171,AO$152+1,0)),"",(VLOOKUP($F59,'Cronograma Manual'!$F$6:$BN$171,AO$152+1,0)))</f>
        <v/>
      </c>
      <c r="AP59" s="306" t="str">
        <f>IF(ISNA(VLOOKUP($F59,'Cronograma Manual'!$F$6:$BN$171,AP$152+1,0)),"",(VLOOKUP($F59,'Cronograma Manual'!$F$6:$BN$171,AP$152+1,0)))</f>
        <v/>
      </c>
      <c r="AQ59" s="306" t="str">
        <f>IF(ISNA(VLOOKUP($F59,'Cronograma Manual'!$F$6:$BN$171,AQ$152+1,0)),"",(VLOOKUP($F59,'Cronograma Manual'!$F$6:$BN$171,AQ$152+1,0)))</f>
        <v/>
      </c>
      <c r="AR59" s="306">
        <f>IF(ISNA(VLOOKUP($F59,'Cronograma Manual'!$F$6:$BN$171,AR$152+1,0)),"",(VLOOKUP($F59,'Cronograma Manual'!$F$6:$BN$171,AR$152+1,0)))</f>
        <v>44789</v>
      </c>
      <c r="AS59" s="306" t="str">
        <f>IF(ISNA(VLOOKUP($F59,'Cronograma Manual'!$F$6:$BN$171,AS$152+1,0)),"",(VLOOKUP($F59,'Cronograma Manual'!$F$6:$BN$171,AS$152+1,0)))</f>
        <v/>
      </c>
      <c r="AT59" s="305" t="str">
        <f>IF(ISNA(VLOOKUP($F59,'Cronograma Manual'!$F$6:$BN$171,AT$152+1,0)),"",(VLOOKUP($F59,'Cronograma Manual'!$F$6:$BN$171,AT$152+1,0)))</f>
        <v/>
      </c>
      <c r="AU59" s="305" t="str">
        <f>IF(ISNA(VLOOKUP($F59,'Cronograma Manual'!$F$6:$BN$171,AU$152+1,0)),"",(VLOOKUP($F59,'Cronograma Manual'!$F$6:$BN$171,AU$152+1,0)))</f>
        <v/>
      </c>
      <c r="AV59" s="305">
        <f>IF(ISNA(VLOOKUP($F59,'Cronograma Manual'!$F$6:$BN$171,AV$152+1,0)),"",(VLOOKUP($F59,'Cronograma Manual'!$F$6:$BN$171,AV$152+1,0)))</f>
        <v>44817</v>
      </c>
      <c r="AW59" s="305" t="str">
        <f>IF(ISNA(VLOOKUP($F59,'Cronograma Manual'!$F$6:$BN$171,AW$152+1,0)),"",(VLOOKUP($F59,'Cronograma Manual'!$F$6:$BN$171,AW$152+1,0)))</f>
        <v/>
      </c>
      <c r="AX59" s="305" t="str">
        <f>IF(ISNA(VLOOKUP($F59,'Cronograma Manual'!$F$6:$BN$171,AX$152+1,0)),"",(VLOOKUP($F59,'Cronograma Manual'!$F$6:$BN$171,AX$152+1,0)))</f>
        <v/>
      </c>
      <c r="AY59" s="306" t="str">
        <f>IF(ISNA(VLOOKUP($F59,'Cronograma Manual'!$F$6:$BN$171,AY$152+1,0)),"",(VLOOKUP($F59,'Cronograma Manual'!$F$6:$BN$171,AY$152+1,0)))</f>
        <v/>
      </c>
      <c r="AZ59" s="306">
        <f>IF(ISNA(VLOOKUP($F59,'Cronograma Manual'!$F$6:$BN$171,AZ$152+1,0)),"",(VLOOKUP($F59,'Cronograma Manual'!$F$6:$BN$171,AZ$152+1,0)))</f>
        <v>44845</v>
      </c>
      <c r="BA59" s="306" t="str">
        <f>IF(ISNA(VLOOKUP($F59,'Cronograma Manual'!$F$6:$BN$171,BA$152+1,0)),"",(VLOOKUP($F59,'Cronograma Manual'!$F$6:$BN$171,BA$152+1,0)))</f>
        <v/>
      </c>
      <c r="BB59" s="306" t="str">
        <f>IF(ISNA(VLOOKUP($F59,'Cronograma Manual'!$F$6:$BN$171,BB$152+1,0)),"",(VLOOKUP($F59,'Cronograma Manual'!$F$6:$BN$171,BB$152+1,0)))</f>
        <v/>
      </c>
      <c r="BC59" s="305" t="str">
        <f>IF(ISNA(VLOOKUP($F59,'Cronograma Manual'!$F$6:$BN$171,BC$152+1,0)),"",(VLOOKUP($F59,'Cronograma Manual'!$F$6:$BN$171,BC$152+1,0)))</f>
        <v/>
      </c>
      <c r="BD59" s="305">
        <f>IF(ISNA(VLOOKUP($F59,'Cronograma Manual'!$F$6:$BN$171,BD$152+1,0)),"",(VLOOKUP($F59,'Cronograma Manual'!$F$6:$BN$171,BD$152+1,0)))</f>
        <v>44873</v>
      </c>
      <c r="BE59" s="305" t="str">
        <f>IF(ISNA(VLOOKUP($F59,'Cronograma Manual'!$F$6:$BN$171,BE$152+1,0)),"",(VLOOKUP($F59,'Cronograma Manual'!$F$6:$BN$171,BE$152+1,0)))</f>
        <v/>
      </c>
      <c r="BF59" s="305" t="str">
        <f>IF(ISNA(VLOOKUP($F59,'Cronograma Manual'!$F$6:$BN$171,BF$152+1,0)),"",(VLOOKUP($F59,'Cronograma Manual'!$F$6:$BN$171,BF$152+1,0)))</f>
        <v/>
      </c>
      <c r="BG59" s="306" t="str">
        <f>IF(ISNA(VLOOKUP($F59,'Cronograma Manual'!$F$6:$BN$171,BG$152+1,0)),"",(VLOOKUP($F59,'Cronograma Manual'!$F$6:$BN$171,BG$152+1,0)))</f>
        <v/>
      </c>
      <c r="BH59" s="306">
        <f>IF(ISNA(VLOOKUP($F59,'Cronograma Manual'!$F$6:$BN$171,BH$152+1,0)),"",(VLOOKUP($F59,'Cronograma Manual'!$F$6:$BN$171,BH$152+1,0)))</f>
        <v>44901</v>
      </c>
      <c r="BI59" s="306" t="str">
        <f>IF(ISNA(VLOOKUP($F59,'Cronograma Manual'!$F$6:$BN$171,BI$152+1,0)),"",(VLOOKUP($F59,'Cronograma Manual'!$F$6:$BN$171,BI$152+1,0)))</f>
        <v/>
      </c>
      <c r="BJ59" s="306" t="str">
        <f>IF(ISNA(VLOOKUP($F59,'Cronograma Manual'!$F$6:$BN$171,BJ$152+1,0)),"",(VLOOKUP($F59,'Cronograma Manual'!$F$6:$BN$171,BJ$152+1,0)))</f>
        <v/>
      </c>
      <c r="BK59" s="384" t="str">
        <f>IF(ISNA(VLOOKUP($F59,'Cronograma Manual'!$F$6:$BN$171,BK$152+1,0)),"",(VLOOKUP($F59,'Cronograma Manual'!$F$6:$BN$171,BK$152+1,0)))</f>
        <v/>
      </c>
    </row>
    <row r="60" spans="1:63" s="102" customFormat="1" ht="26.25" customHeight="1" x14ac:dyDescent="0.25">
      <c r="A60" s="342">
        <v>53</v>
      </c>
      <c r="B60" s="454" t="s">
        <v>1283</v>
      </c>
      <c r="C60" s="454" t="s">
        <v>1578</v>
      </c>
      <c r="D60" s="457" t="s">
        <v>66</v>
      </c>
      <c r="E60" s="343" t="s">
        <v>891</v>
      </c>
      <c r="F60" s="343" t="s">
        <v>66</v>
      </c>
      <c r="G60" s="344" t="str">
        <f>IF(ISNA(VLOOKUP(F60,Tmunic!$C$2:$D$1160,2,FALSE)),"",VLOOKUP(F60,Tmunic!$C$2:$D$1160,2,FALSE))</f>
        <v>DS NORTE DE SANTANDER</v>
      </c>
      <c r="H60" s="344" t="str">
        <f>IF(ISNA(VLOOKUP($F60,'Cronograma Manual'!$F$6:$BN$171,H$152+1,0)),"",(VLOOKUP($F60,'Cronograma Manual'!$F$6:$BN$171,H$152+1,0)))</f>
        <v>Calle 8A N° 3-50 Edificio Santander - Palacio Nacional, piso 3</v>
      </c>
      <c r="I60" s="347">
        <f>IF(ISNA(VLOOKUP($F60,'Cronograma Manual'!$F$6:$BN$171,I$152+1,0)),"",(VLOOKUP($F60,'Cronograma Manual'!$F$6:$BN$171,I$152+1,0)))</f>
        <v>1</v>
      </c>
      <c r="J60" s="348">
        <f>IF(ISNA(VLOOKUP($F60,'Cronograma Manual'!$F$6:$BN$171,J$152+1,0)),"",(VLOOKUP($F60,'Cronograma Manual'!$F$6:$BN$171,J$152+1,0)))</f>
        <v>51</v>
      </c>
      <c r="K60" s="349" t="str">
        <f>IF(ISNA(VLOOKUP($F60,'Cronograma Manual'!$F$6:$BN$171,K$152+1,0)),"",(VLOOKUP($F60,'Cronograma Manual'!$F$6:$BN$171,K$152+1,0)))</f>
        <v/>
      </c>
      <c r="L60" s="349">
        <f>IF(ISNA(VLOOKUP($F60,'Cronograma Manual'!$F$6:$BN$171,L$152+1,0)),"",(VLOOKUP($F60,'Cronograma Manual'!$F$6:$BN$171,L$152+1,0)))</f>
        <v>44566</v>
      </c>
      <c r="M60" s="349">
        <f>IF(ISNA(VLOOKUP($F60,'Cronograma Manual'!$F$6:$BN$171,M$152+1,0)),"",(VLOOKUP($F60,'Cronograma Manual'!$F$6:$BN$171,M$152+1,0)))</f>
        <v>44573</v>
      </c>
      <c r="N60" s="349">
        <f>IF(ISNA(VLOOKUP($F60,'Cronograma Manual'!$F$6:$BN$171,N$152+1,0)),"",(VLOOKUP($F60,'Cronograma Manual'!$F$6:$BN$171,N$152+1,0)))</f>
        <v>44580</v>
      </c>
      <c r="O60" s="349">
        <f>IF(ISNA(VLOOKUP($F60,'Cronograma Manual'!$F$6:$BN$171,O$152+1,0)),"",(VLOOKUP($F60,'Cronograma Manual'!$F$6:$BN$171,O$152+1,0)))</f>
        <v>44587</v>
      </c>
      <c r="P60" s="350">
        <f>IF(ISNA(VLOOKUP($F60,'Cronograma Manual'!$F$6:$BN$171,P$152+1,0)),"",(VLOOKUP($F60,'Cronograma Manual'!$F$6:$BN$171,P$152+1,0)))</f>
        <v>44594</v>
      </c>
      <c r="Q60" s="350">
        <f>IF(ISNA(VLOOKUP($F60,'Cronograma Manual'!$F$6:$BN$171,Q$152+1,0)),"",(VLOOKUP($F60,'Cronograma Manual'!$F$6:$BN$171,Q$152+1,0)))</f>
        <v>44601</v>
      </c>
      <c r="R60" s="350">
        <f>IF(ISNA(VLOOKUP($F60,'Cronograma Manual'!$F$6:$BN$171,R$152+1,0)),"",(VLOOKUP($F60,'Cronograma Manual'!$F$6:$BN$171,R$152+1,0)))</f>
        <v>44608</v>
      </c>
      <c r="S60" s="350">
        <f>IF(ISNA(VLOOKUP($F60,'Cronograma Manual'!$F$6:$BN$171,S$152+1,0)),"",(VLOOKUP($F60,'Cronograma Manual'!$F$6:$BN$171,S$152+1,0)))</f>
        <v>44615</v>
      </c>
      <c r="T60" s="349">
        <f>IF(ISNA(VLOOKUP($F60,'Cronograma Manual'!$F$6:$BN$171,T$152+1,0)),"",(VLOOKUP($F60,'Cronograma Manual'!$F$6:$BN$171,T$152+1,0)))</f>
        <v>44622</v>
      </c>
      <c r="U60" s="349">
        <f>IF(ISNA(VLOOKUP($F60,'Cronograma Manual'!$F$6:$BN$171,U$152+1,0)),"",(VLOOKUP($F60,'Cronograma Manual'!$F$6:$BN$171,U$152+1,0)))</f>
        <v>44629</v>
      </c>
      <c r="V60" s="349">
        <f>IF(ISNA(VLOOKUP($F60,'Cronograma Manual'!$F$6:$BN$171,V$152+1,0)),"",(VLOOKUP($F60,'Cronograma Manual'!$F$6:$BN$171,V$152+1,0)))</f>
        <v>44636</v>
      </c>
      <c r="W60" s="349">
        <f>IF(ISNA(VLOOKUP($F60,'Cronograma Manual'!$F$6:$BN$171,W$152+1,0)),"",(VLOOKUP($F60,'Cronograma Manual'!$F$6:$BN$171,W$152+1,0)))</f>
        <v>44643</v>
      </c>
      <c r="X60" s="349">
        <f>IF(ISNA(VLOOKUP($F60,'Cronograma Manual'!$F$6:$BN$171,X$152+1,0)),"",(VLOOKUP($F60,'Cronograma Manual'!$F$6:$BN$171,X$152+1,0)))</f>
        <v>44650</v>
      </c>
      <c r="Y60" s="350">
        <f>IF(ISNA(VLOOKUP($F60,'Cronograma Manual'!$F$6:$BN$171,Y$152+1,0)),"",(VLOOKUP($F60,'Cronograma Manual'!$F$6:$BN$171,Y$152+1,0)))</f>
        <v>44657</v>
      </c>
      <c r="Z60" s="350">
        <f>IF(ISNA(VLOOKUP($F60,'Cronograma Manual'!$F$6:$BN$171,Z$152+1,0)),"",(VLOOKUP($F60,'Cronograma Manual'!$F$6:$BN$171,Z$152+1,0)))</f>
        <v>44664</v>
      </c>
      <c r="AA60" s="350">
        <f>IF(ISNA(VLOOKUP($F60,'Cronograma Manual'!$F$6:$BN$171,AA$152+1,0)),"",(VLOOKUP($F60,'Cronograma Manual'!$F$6:$BN$171,AA$152+1,0)))</f>
        <v>44671</v>
      </c>
      <c r="AB60" s="350">
        <f>IF(ISNA(VLOOKUP($F60,'Cronograma Manual'!$F$6:$BN$171,AB$152+1,0)),"",(VLOOKUP($F60,'Cronograma Manual'!$F$6:$BN$171,AB$152+1,0)))</f>
        <v>44678</v>
      </c>
      <c r="AC60" s="349">
        <f>IF(ISNA(VLOOKUP($F60,'Cronograma Manual'!$F$6:$BN$171,AC$152+1,0)),"",(VLOOKUP($F60,'Cronograma Manual'!$F$6:$BN$171,AC$152+1,0)))</f>
        <v>44685</v>
      </c>
      <c r="AD60" s="349">
        <f>IF(ISNA(VLOOKUP($F60,'Cronograma Manual'!$F$6:$BN$171,AD$152+1,0)),"",(VLOOKUP($F60,'Cronograma Manual'!$F$6:$BN$171,AD$152+1,0)))</f>
        <v>44692</v>
      </c>
      <c r="AE60" s="349">
        <f>IF(ISNA(VLOOKUP($F60,'Cronograma Manual'!$F$6:$BN$171,AE$152+1,0)),"",(VLOOKUP($F60,'Cronograma Manual'!$F$6:$BN$171,AE$152+1,0)))</f>
        <v>44699</v>
      </c>
      <c r="AF60" s="349">
        <f>IF(ISNA(VLOOKUP($F60,'Cronograma Manual'!$F$6:$BN$171,AF$152+1,0)),"",(VLOOKUP($F60,'Cronograma Manual'!$F$6:$BN$171,AF$152+1,0)))</f>
        <v>44706</v>
      </c>
      <c r="AG60" s="350">
        <f>IF(ISNA(VLOOKUP($F60,'Cronograma Manual'!$F$6:$BN$171,AG$152+1,0)),"",(VLOOKUP($F60,'Cronograma Manual'!$F$6:$BN$171,AG$152+1,0)))</f>
        <v>44713</v>
      </c>
      <c r="AH60" s="350">
        <f>IF(ISNA(VLOOKUP($F60,'Cronograma Manual'!$F$6:$BN$171,AH$152+1,0)),"",(VLOOKUP($F60,'Cronograma Manual'!$F$6:$BN$171,AH$152+1,0)))</f>
        <v>44720</v>
      </c>
      <c r="AI60" s="350">
        <f>IF(ISNA(VLOOKUP($F60,'Cronograma Manual'!$F$6:$BN$171,AI$152+1,0)),"",(VLOOKUP($F60,'Cronograma Manual'!$F$6:$BN$171,AI$152+1,0)))</f>
        <v>44727</v>
      </c>
      <c r="AJ60" s="350">
        <f>IF(ISNA(VLOOKUP($F60,'Cronograma Manual'!$F$6:$BN$171,AJ$152+1,0)),"",(VLOOKUP($F60,'Cronograma Manual'!$F$6:$BN$171,AJ$152+1,0)))</f>
        <v>44734</v>
      </c>
      <c r="AK60" s="350">
        <f>IF(ISNA(VLOOKUP($F60,'Cronograma Manual'!$F$6:$BN$171,AK$152+1,0)),"",(VLOOKUP($F60,'Cronograma Manual'!$F$6:$BN$171,AK$152+1,0)))</f>
        <v>44741</v>
      </c>
      <c r="AL60" s="349">
        <f>IF(ISNA(VLOOKUP($F60,'Cronograma Manual'!$F$6:$BN$171,AL$152+1,0)),"",(VLOOKUP($F60,'Cronograma Manual'!$F$6:$BN$171,AL$152+1,0)))</f>
        <v>44748</v>
      </c>
      <c r="AM60" s="349">
        <f>IF(ISNA(VLOOKUP($F60,'Cronograma Manual'!$F$6:$BN$171,AM$152+1,0)),"",(VLOOKUP($F60,'Cronograma Manual'!$F$6:$BN$171,AM$152+1,0)))</f>
        <v>44755</v>
      </c>
      <c r="AN60" s="349" t="str">
        <f>IF(ISNA(VLOOKUP($F60,'Cronograma Manual'!$F$6:$BN$171,AN$152+1,0)),"",(VLOOKUP($F60,'Cronograma Manual'!$F$6:$BN$171,AN$152+1,0)))</f>
        <v/>
      </c>
      <c r="AO60" s="349">
        <f>IF(ISNA(VLOOKUP($F60,'Cronograma Manual'!$F$6:$BN$171,AO$152+1,0)),"",(VLOOKUP($F60,'Cronograma Manual'!$F$6:$BN$171,AO$152+1,0)))</f>
        <v>44769</v>
      </c>
      <c r="AP60" s="350">
        <f>IF(ISNA(VLOOKUP($F60,'Cronograma Manual'!$F$6:$BN$171,AP$152+1,0)),"",(VLOOKUP($F60,'Cronograma Manual'!$F$6:$BN$171,AP$152+1,0)))</f>
        <v>44776</v>
      </c>
      <c r="AQ60" s="350">
        <f>IF(ISNA(VLOOKUP($F60,'Cronograma Manual'!$F$6:$BN$171,AQ$152+1,0)),"",(VLOOKUP($F60,'Cronograma Manual'!$F$6:$BN$171,AQ$152+1,0)))</f>
        <v>44783</v>
      </c>
      <c r="AR60" s="350">
        <f>IF(ISNA(VLOOKUP($F60,'Cronograma Manual'!$F$6:$BN$171,AR$152+1,0)),"",(VLOOKUP($F60,'Cronograma Manual'!$F$6:$BN$171,AR$152+1,0)))</f>
        <v>44790</v>
      </c>
      <c r="AS60" s="350">
        <f>IF(ISNA(VLOOKUP($F60,'Cronograma Manual'!$F$6:$BN$171,AS$152+1,0)),"",(VLOOKUP($F60,'Cronograma Manual'!$F$6:$BN$171,AS$152+1,0)))</f>
        <v>44797</v>
      </c>
      <c r="AT60" s="349">
        <f>IF(ISNA(VLOOKUP($F60,'Cronograma Manual'!$F$6:$BN$171,AT$152+1,0)),"",(VLOOKUP($F60,'Cronograma Manual'!$F$6:$BN$171,AT$152+1,0)))</f>
        <v>44804</v>
      </c>
      <c r="AU60" s="349">
        <f>IF(ISNA(VLOOKUP($F60,'Cronograma Manual'!$F$6:$BN$171,AU$152+1,0)),"",(VLOOKUP($F60,'Cronograma Manual'!$F$6:$BN$171,AU$152+1,0)))</f>
        <v>44811</v>
      </c>
      <c r="AV60" s="349">
        <f>IF(ISNA(VLOOKUP($F60,'Cronograma Manual'!$F$6:$BN$171,AV$152+1,0)),"",(VLOOKUP($F60,'Cronograma Manual'!$F$6:$BN$171,AV$152+1,0)))</f>
        <v>44818</v>
      </c>
      <c r="AW60" s="349">
        <f>IF(ISNA(VLOOKUP($F60,'Cronograma Manual'!$F$6:$BN$171,AW$152+1,0)),"",(VLOOKUP($F60,'Cronograma Manual'!$F$6:$BN$171,AW$152+1,0)))</f>
        <v>44825</v>
      </c>
      <c r="AX60" s="349">
        <f>IF(ISNA(VLOOKUP($F60,'Cronograma Manual'!$F$6:$BN$171,AX$152+1,0)),"",(VLOOKUP($F60,'Cronograma Manual'!$F$6:$BN$171,AX$152+1,0)))</f>
        <v>44832</v>
      </c>
      <c r="AY60" s="350">
        <f>IF(ISNA(VLOOKUP($F60,'Cronograma Manual'!$F$6:$BN$171,AY$152+1,0)),"",(VLOOKUP($F60,'Cronograma Manual'!$F$6:$BN$171,AY$152+1,0)))</f>
        <v>44839</v>
      </c>
      <c r="AZ60" s="350">
        <f>IF(ISNA(VLOOKUP($F60,'Cronograma Manual'!$F$6:$BN$171,AZ$152+1,0)),"",(VLOOKUP($F60,'Cronograma Manual'!$F$6:$BN$171,AZ$152+1,0)))</f>
        <v>44846</v>
      </c>
      <c r="BA60" s="350">
        <f>IF(ISNA(VLOOKUP($F60,'Cronograma Manual'!$F$6:$BN$171,BA$152+1,0)),"",(VLOOKUP($F60,'Cronograma Manual'!$F$6:$BN$171,BA$152+1,0)))</f>
        <v>44853</v>
      </c>
      <c r="BB60" s="350">
        <f>IF(ISNA(VLOOKUP($F60,'Cronograma Manual'!$F$6:$BN$171,BB$152+1,0)),"",(VLOOKUP($F60,'Cronograma Manual'!$F$6:$BN$171,BB$152+1,0)))</f>
        <v>44860</v>
      </c>
      <c r="BC60" s="349">
        <f>IF(ISNA(VLOOKUP($F60,'Cronograma Manual'!$F$6:$BN$171,BC$152+1,0)),"",(VLOOKUP($F60,'Cronograma Manual'!$F$6:$BN$171,BC$152+1,0)))</f>
        <v>44867</v>
      </c>
      <c r="BD60" s="349">
        <f>IF(ISNA(VLOOKUP($F60,'Cronograma Manual'!$F$6:$BN$171,BD$152+1,0)),"",(VLOOKUP($F60,'Cronograma Manual'!$F$6:$BN$171,BD$152+1,0)))</f>
        <v>44874</v>
      </c>
      <c r="BE60" s="349">
        <f>IF(ISNA(VLOOKUP($F60,'Cronograma Manual'!$F$6:$BN$171,BE$152+1,0)),"",(VLOOKUP($F60,'Cronograma Manual'!$F$6:$BN$171,BE$152+1,0)))</f>
        <v>44881</v>
      </c>
      <c r="BF60" s="349">
        <f>IF(ISNA(VLOOKUP($F60,'Cronograma Manual'!$F$6:$BN$171,BF$152+1,0)),"",(VLOOKUP($F60,'Cronograma Manual'!$F$6:$BN$171,BF$152+1,0)))</f>
        <v>44888</v>
      </c>
      <c r="BG60" s="350">
        <f>IF(ISNA(VLOOKUP($F60,'Cronograma Manual'!$F$6:$BN$171,BG$152+1,0)),"",(VLOOKUP($F60,'Cronograma Manual'!$F$6:$BN$171,BG$152+1,0)))</f>
        <v>44895</v>
      </c>
      <c r="BH60" s="350">
        <f>IF(ISNA(VLOOKUP($F60,'Cronograma Manual'!$F$6:$BN$171,BH$152+1,0)),"",(VLOOKUP($F60,'Cronograma Manual'!$F$6:$BN$171,BH$152+1,0)))</f>
        <v>44902</v>
      </c>
      <c r="BI60" s="350">
        <f>IF(ISNA(VLOOKUP($F60,'Cronograma Manual'!$F$6:$BN$171,BI$152+1,0)),"",(VLOOKUP($F60,'Cronograma Manual'!$F$6:$BN$171,BI$152+1,0)))</f>
        <v>44909</v>
      </c>
      <c r="BJ60" s="350">
        <f>IF(ISNA(VLOOKUP($F60,'Cronograma Manual'!$F$6:$BN$171,BJ$152+1,0)),"",(VLOOKUP($F60,'Cronograma Manual'!$F$6:$BN$171,BJ$152+1,0)))</f>
        <v>44916</v>
      </c>
      <c r="BK60" s="351">
        <f>IF(ISNA(VLOOKUP($F60,'Cronograma Manual'!$F$6:$BN$171,BK$152+1,0)),"",(VLOOKUP($F60,'Cronograma Manual'!$F$6:$BN$171,BK$152+1,0)))</f>
        <v>44923</v>
      </c>
    </row>
    <row r="61" spans="1:63" s="102" customFormat="1" ht="26.25" customHeight="1" x14ac:dyDescent="0.25">
      <c r="A61" s="352">
        <v>54</v>
      </c>
      <c r="B61" s="455"/>
      <c r="C61" s="455"/>
      <c r="D61" s="458"/>
      <c r="E61" s="337" t="s">
        <v>891</v>
      </c>
      <c r="F61" s="337" t="s">
        <v>65</v>
      </c>
      <c r="G61" s="184" t="str">
        <f>IF(ISNA(VLOOKUP(F61,Tmunic!$C$2:$D$1160,2,FALSE)),"",VLOOKUP(F61,Tmunic!$C$2:$D$1160,2,FALSE))</f>
        <v>UB PAMPLONA</v>
      </c>
      <c r="H61" s="184" t="str">
        <f>IF(ISNA(VLOOKUP($F61,'Cronograma Manual'!$F$6:$BN$171,H$152+1,0)),"",(VLOOKUP($F61,'Cronograma Manual'!$F$6:$BN$171,H$152+1,0)))</f>
        <v>Carrera 9a N° 6-39 Hospital San Juan de Dios</v>
      </c>
      <c r="I61" s="197">
        <f>IF(ISNA(VLOOKUP($F61,'Cronograma Manual'!$F$6:$BN$171,I$152+1,0)),"",(VLOOKUP($F61,'Cronograma Manual'!$F$6:$BN$171,I$152+1,0)))</f>
        <v>4</v>
      </c>
      <c r="J61" s="202">
        <f>IF(ISNA(VLOOKUP($F61,'Cronograma Manual'!$F$6:$BN$171,J$152+1,0)),"",(VLOOKUP($F61,'Cronograma Manual'!$F$6:$BN$171,J$152+1,0)))</f>
        <v>13</v>
      </c>
      <c r="K61" s="107" t="str">
        <f>IF(ISNA(VLOOKUP($F61,'Cronograma Manual'!$F$6:$BN$171,K$152+1,0)),"",(VLOOKUP($F61,'Cronograma Manual'!$F$6:$BN$171,K$152+1,0)))</f>
        <v/>
      </c>
      <c r="L61" s="107" t="str">
        <f>IF(ISNA(VLOOKUP($F61,'Cronograma Manual'!$F$6:$BN$171,L$152+1,0)),"",(VLOOKUP($F61,'Cronograma Manual'!$F$6:$BN$171,L$152+1,0)))</f>
        <v/>
      </c>
      <c r="M61" s="107">
        <f>IF(ISNA(VLOOKUP($F61,'Cronograma Manual'!$F$6:$BN$171,M$152+1,0)),"",(VLOOKUP($F61,'Cronograma Manual'!$F$6:$BN$171,M$152+1,0)))</f>
        <v>44574</v>
      </c>
      <c r="N61" s="107" t="str">
        <f>IF(ISNA(VLOOKUP($F61,'Cronograma Manual'!$F$6:$BN$171,N$152+1,0)),"",(VLOOKUP($F61,'Cronograma Manual'!$F$6:$BN$171,N$152+1,0)))</f>
        <v/>
      </c>
      <c r="O61" s="107" t="str">
        <f>IF(ISNA(VLOOKUP($F61,'Cronograma Manual'!$F$6:$BN$171,O$152+1,0)),"",(VLOOKUP($F61,'Cronograma Manual'!$F$6:$BN$171,O$152+1,0)))</f>
        <v/>
      </c>
      <c r="P61" s="108" t="str">
        <f>IF(ISNA(VLOOKUP($F61,'Cronograma Manual'!$F$6:$BN$171,P$152+1,0)),"",(VLOOKUP($F61,'Cronograma Manual'!$F$6:$BN$171,P$152+1,0)))</f>
        <v/>
      </c>
      <c r="Q61" s="108">
        <f>IF(ISNA(VLOOKUP($F61,'Cronograma Manual'!$F$6:$BN$171,Q$152+1,0)),"",(VLOOKUP($F61,'Cronograma Manual'!$F$6:$BN$171,Q$152+1,0)))</f>
        <v>44602</v>
      </c>
      <c r="R61" s="108" t="str">
        <f>IF(ISNA(VLOOKUP($F61,'Cronograma Manual'!$F$6:$BN$171,R$152+1,0)),"",(VLOOKUP($F61,'Cronograma Manual'!$F$6:$BN$171,R$152+1,0)))</f>
        <v/>
      </c>
      <c r="S61" s="108" t="str">
        <f>IF(ISNA(VLOOKUP($F61,'Cronograma Manual'!$F$6:$BN$171,S$152+1,0)),"",(VLOOKUP($F61,'Cronograma Manual'!$F$6:$BN$171,S$152+1,0)))</f>
        <v/>
      </c>
      <c r="T61" s="107" t="str">
        <f>IF(ISNA(VLOOKUP($F61,'Cronograma Manual'!$F$6:$BN$171,T$152+1,0)),"",(VLOOKUP($F61,'Cronograma Manual'!$F$6:$BN$171,T$152+1,0)))</f>
        <v/>
      </c>
      <c r="U61" s="107">
        <f>IF(ISNA(VLOOKUP($F61,'Cronograma Manual'!$F$6:$BN$171,U$152+1,0)),"",(VLOOKUP($F61,'Cronograma Manual'!$F$6:$BN$171,U$152+1,0)))</f>
        <v>44630</v>
      </c>
      <c r="V61" s="107" t="str">
        <f>IF(ISNA(VLOOKUP($F61,'Cronograma Manual'!$F$6:$BN$171,V$152+1,0)),"",(VLOOKUP($F61,'Cronograma Manual'!$F$6:$BN$171,V$152+1,0)))</f>
        <v/>
      </c>
      <c r="W61" s="107" t="str">
        <f>IF(ISNA(VLOOKUP($F61,'Cronograma Manual'!$F$6:$BN$171,W$152+1,0)),"",(VLOOKUP($F61,'Cronograma Manual'!$F$6:$BN$171,W$152+1,0)))</f>
        <v/>
      </c>
      <c r="X61" s="107" t="str">
        <f>IF(ISNA(VLOOKUP($F61,'Cronograma Manual'!$F$6:$BN$171,X$152+1,0)),"",(VLOOKUP($F61,'Cronograma Manual'!$F$6:$BN$171,X$152+1,0)))</f>
        <v/>
      </c>
      <c r="Y61" s="108">
        <f>IF(ISNA(VLOOKUP($F61,'Cronograma Manual'!$F$6:$BN$171,Y$152+1,0)),"",(VLOOKUP($F61,'Cronograma Manual'!$F$6:$BN$171,Y$152+1,0)))</f>
        <v>44658</v>
      </c>
      <c r="Z61" s="108" t="str">
        <f>IF(ISNA(VLOOKUP($F61,'Cronograma Manual'!$F$6:$BN$171,Z$152+1,0)),"",(VLOOKUP($F61,'Cronograma Manual'!$F$6:$BN$171,Z$152+1,0)))</f>
        <v/>
      </c>
      <c r="AA61" s="108" t="str">
        <f>IF(ISNA(VLOOKUP($F61,'Cronograma Manual'!$F$6:$BN$171,AA$152+1,0)),"",(VLOOKUP($F61,'Cronograma Manual'!$F$6:$BN$171,AA$152+1,0)))</f>
        <v/>
      </c>
      <c r="AB61" s="108" t="str">
        <f>IF(ISNA(VLOOKUP($F61,'Cronograma Manual'!$F$6:$BN$171,AB$152+1,0)),"",(VLOOKUP($F61,'Cronograma Manual'!$F$6:$BN$171,AB$152+1,0)))</f>
        <v/>
      </c>
      <c r="AC61" s="107">
        <f>IF(ISNA(VLOOKUP($F61,'Cronograma Manual'!$F$6:$BN$171,AC$152+1,0)),"",(VLOOKUP($F61,'Cronograma Manual'!$F$6:$BN$171,AC$152+1,0)))</f>
        <v>44686</v>
      </c>
      <c r="AD61" s="107" t="str">
        <f>IF(ISNA(VLOOKUP($F61,'Cronograma Manual'!$F$6:$BN$171,AD$152+1,0)),"",(VLOOKUP($F61,'Cronograma Manual'!$F$6:$BN$171,AD$152+1,0)))</f>
        <v/>
      </c>
      <c r="AE61" s="107" t="str">
        <f>IF(ISNA(VLOOKUP($F61,'Cronograma Manual'!$F$6:$BN$171,AE$152+1,0)),"",(VLOOKUP($F61,'Cronograma Manual'!$F$6:$BN$171,AE$152+1,0)))</f>
        <v/>
      </c>
      <c r="AF61" s="107" t="str">
        <f>IF(ISNA(VLOOKUP($F61,'Cronograma Manual'!$F$6:$BN$171,AF$152+1,0)),"",(VLOOKUP($F61,'Cronograma Manual'!$F$6:$BN$171,AF$152+1,0)))</f>
        <v/>
      </c>
      <c r="AG61" s="108">
        <f>IF(ISNA(VLOOKUP($F61,'Cronograma Manual'!$F$6:$BN$171,AG$152+1,0)),"",(VLOOKUP($F61,'Cronograma Manual'!$F$6:$BN$171,AG$152+1,0)))</f>
        <v>44714</v>
      </c>
      <c r="AH61" s="108" t="str">
        <f>IF(ISNA(VLOOKUP($F61,'Cronograma Manual'!$F$6:$BN$171,AH$152+1,0)),"",(VLOOKUP($F61,'Cronograma Manual'!$F$6:$BN$171,AH$152+1,0)))</f>
        <v/>
      </c>
      <c r="AI61" s="108" t="str">
        <f>IF(ISNA(VLOOKUP($F61,'Cronograma Manual'!$F$6:$BN$171,AI$152+1,0)),"",(VLOOKUP($F61,'Cronograma Manual'!$F$6:$BN$171,AI$152+1,0)))</f>
        <v/>
      </c>
      <c r="AJ61" s="108" t="str">
        <f>IF(ISNA(VLOOKUP($F61,'Cronograma Manual'!$F$6:$BN$171,AJ$152+1,0)),"",(VLOOKUP($F61,'Cronograma Manual'!$F$6:$BN$171,AJ$152+1,0)))</f>
        <v/>
      </c>
      <c r="AK61" s="108">
        <f>IF(ISNA(VLOOKUP($F61,'Cronograma Manual'!$F$6:$BN$171,AK$152+1,0)),"",(VLOOKUP($F61,'Cronograma Manual'!$F$6:$BN$171,AK$152+1,0)))</f>
        <v>44742</v>
      </c>
      <c r="AL61" s="107" t="str">
        <f>IF(ISNA(VLOOKUP($F61,'Cronograma Manual'!$F$6:$BN$171,AL$152+1,0)),"",(VLOOKUP($F61,'Cronograma Manual'!$F$6:$BN$171,AL$152+1,0)))</f>
        <v/>
      </c>
      <c r="AM61" s="107" t="str">
        <f>IF(ISNA(VLOOKUP($F61,'Cronograma Manual'!$F$6:$BN$171,AM$152+1,0)),"",(VLOOKUP($F61,'Cronograma Manual'!$F$6:$BN$171,AM$152+1,0)))</f>
        <v/>
      </c>
      <c r="AN61" s="107" t="str">
        <f>IF(ISNA(VLOOKUP($F61,'Cronograma Manual'!$F$6:$BN$171,AN$152+1,0)),"",(VLOOKUP($F61,'Cronograma Manual'!$F$6:$BN$171,AN$152+1,0)))</f>
        <v/>
      </c>
      <c r="AO61" s="107">
        <f>IF(ISNA(VLOOKUP($F61,'Cronograma Manual'!$F$6:$BN$171,AO$152+1,0)),"",(VLOOKUP($F61,'Cronograma Manual'!$F$6:$BN$171,AO$152+1,0)))</f>
        <v>44770</v>
      </c>
      <c r="AP61" s="108" t="str">
        <f>IF(ISNA(VLOOKUP($F61,'Cronograma Manual'!$F$6:$BN$171,AP$152+1,0)),"",(VLOOKUP($F61,'Cronograma Manual'!$F$6:$BN$171,AP$152+1,0)))</f>
        <v/>
      </c>
      <c r="AQ61" s="108" t="str">
        <f>IF(ISNA(VLOOKUP($F61,'Cronograma Manual'!$F$6:$BN$171,AQ$152+1,0)),"",(VLOOKUP($F61,'Cronograma Manual'!$F$6:$BN$171,AQ$152+1,0)))</f>
        <v/>
      </c>
      <c r="AR61" s="108" t="str">
        <f>IF(ISNA(VLOOKUP($F61,'Cronograma Manual'!$F$6:$BN$171,AR$152+1,0)),"",(VLOOKUP($F61,'Cronograma Manual'!$F$6:$BN$171,AR$152+1,0)))</f>
        <v/>
      </c>
      <c r="AS61" s="108">
        <f>IF(ISNA(VLOOKUP($F61,'Cronograma Manual'!$F$6:$BN$171,AS$152+1,0)),"",(VLOOKUP($F61,'Cronograma Manual'!$F$6:$BN$171,AS$152+1,0)))</f>
        <v>44798</v>
      </c>
      <c r="AT61" s="107" t="str">
        <f>IF(ISNA(VLOOKUP($F61,'Cronograma Manual'!$F$6:$BN$171,AT$152+1,0)),"",(VLOOKUP($F61,'Cronograma Manual'!$F$6:$BN$171,AT$152+1,0)))</f>
        <v/>
      </c>
      <c r="AU61" s="107" t="str">
        <f>IF(ISNA(VLOOKUP($F61,'Cronograma Manual'!$F$6:$BN$171,AU$152+1,0)),"",(VLOOKUP($F61,'Cronograma Manual'!$F$6:$BN$171,AU$152+1,0)))</f>
        <v/>
      </c>
      <c r="AV61" s="107" t="str">
        <f>IF(ISNA(VLOOKUP($F61,'Cronograma Manual'!$F$6:$BN$171,AV$152+1,0)),"",(VLOOKUP($F61,'Cronograma Manual'!$F$6:$BN$171,AV$152+1,0)))</f>
        <v/>
      </c>
      <c r="AW61" s="107">
        <f>IF(ISNA(VLOOKUP($F61,'Cronograma Manual'!$F$6:$BN$171,AW$152+1,0)),"",(VLOOKUP($F61,'Cronograma Manual'!$F$6:$BN$171,AW$152+1,0)))</f>
        <v>44826</v>
      </c>
      <c r="AX61" s="107" t="str">
        <f>IF(ISNA(VLOOKUP($F61,'Cronograma Manual'!$F$6:$BN$171,AX$152+1,0)),"",(VLOOKUP($F61,'Cronograma Manual'!$F$6:$BN$171,AX$152+1,0)))</f>
        <v/>
      </c>
      <c r="AY61" s="108" t="str">
        <f>IF(ISNA(VLOOKUP($F61,'Cronograma Manual'!$F$6:$BN$171,AY$152+1,0)),"",(VLOOKUP($F61,'Cronograma Manual'!$F$6:$BN$171,AY$152+1,0)))</f>
        <v/>
      </c>
      <c r="AZ61" s="108" t="str">
        <f>IF(ISNA(VLOOKUP($F61,'Cronograma Manual'!$F$6:$BN$171,AZ$152+1,0)),"",(VLOOKUP($F61,'Cronograma Manual'!$F$6:$BN$171,AZ$152+1,0)))</f>
        <v/>
      </c>
      <c r="BA61" s="108">
        <f>IF(ISNA(VLOOKUP($F61,'Cronograma Manual'!$F$6:$BN$171,BA$152+1,0)),"",(VLOOKUP($F61,'Cronograma Manual'!$F$6:$BN$171,BA$152+1,0)))</f>
        <v>44854</v>
      </c>
      <c r="BB61" s="108" t="str">
        <f>IF(ISNA(VLOOKUP($F61,'Cronograma Manual'!$F$6:$BN$171,BB$152+1,0)),"",(VLOOKUP($F61,'Cronograma Manual'!$F$6:$BN$171,BB$152+1,0)))</f>
        <v/>
      </c>
      <c r="BC61" s="107" t="str">
        <f>IF(ISNA(VLOOKUP($F61,'Cronograma Manual'!$F$6:$BN$171,BC$152+1,0)),"",(VLOOKUP($F61,'Cronograma Manual'!$F$6:$BN$171,BC$152+1,0)))</f>
        <v/>
      </c>
      <c r="BD61" s="107" t="str">
        <f>IF(ISNA(VLOOKUP($F61,'Cronograma Manual'!$F$6:$BN$171,BD$152+1,0)),"",(VLOOKUP($F61,'Cronograma Manual'!$F$6:$BN$171,BD$152+1,0)))</f>
        <v/>
      </c>
      <c r="BE61" s="107">
        <f>IF(ISNA(VLOOKUP($F61,'Cronograma Manual'!$F$6:$BN$171,BE$152+1,0)),"",(VLOOKUP($F61,'Cronograma Manual'!$F$6:$BN$171,BE$152+1,0)))</f>
        <v>44882</v>
      </c>
      <c r="BF61" s="107" t="str">
        <f>IF(ISNA(VLOOKUP($F61,'Cronograma Manual'!$F$6:$BN$171,BF$152+1,0)),"",(VLOOKUP($F61,'Cronograma Manual'!$F$6:$BN$171,BF$152+1,0)))</f>
        <v/>
      </c>
      <c r="BG61" s="108" t="str">
        <f>IF(ISNA(VLOOKUP($F61,'Cronograma Manual'!$F$6:$BN$171,BG$152+1,0)),"",(VLOOKUP($F61,'Cronograma Manual'!$F$6:$BN$171,BG$152+1,0)))</f>
        <v/>
      </c>
      <c r="BH61" s="108" t="str">
        <f>IF(ISNA(VLOOKUP($F61,'Cronograma Manual'!$F$6:$BN$171,BH$152+1,0)),"",(VLOOKUP($F61,'Cronograma Manual'!$F$6:$BN$171,BH$152+1,0)))</f>
        <v/>
      </c>
      <c r="BI61" s="108">
        <f>IF(ISNA(VLOOKUP($F61,'Cronograma Manual'!$F$6:$BN$171,BI$152+1,0)),"",(VLOOKUP($F61,'Cronograma Manual'!$F$6:$BN$171,BI$152+1,0)))</f>
        <v>44910</v>
      </c>
      <c r="BJ61" s="108" t="str">
        <f>IF(ISNA(VLOOKUP($F61,'Cronograma Manual'!$F$6:$BN$171,BJ$152+1,0)),"",(VLOOKUP($F61,'Cronograma Manual'!$F$6:$BN$171,BJ$152+1,0)))</f>
        <v/>
      </c>
      <c r="BK61" s="353" t="str">
        <f>IF(ISNA(VLOOKUP($F61,'Cronograma Manual'!$F$6:$BN$171,BK$152+1,0)),"",(VLOOKUP($F61,'Cronograma Manual'!$F$6:$BN$171,BK$152+1,0)))</f>
        <v/>
      </c>
    </row>
    <row r="62" spans="1:63" s="102" customFormat="1" ht="26.25" customHeight="1" thickBot="1" x14ac:dyDescent="0.3">
      <c r="A62" s="354">
        <v>55</v>
      </c>
      <c r="B62" s="456"/>
      <c r="C62" s="456"/>
      <c r="D62" s="459"/>
      <c r="E62" s="355" t="s">
        <v>891</v>
      </c>
      <c r="F62" s="355" t="s">
        <v>103</v>
      </c>
      <c r="G62" s="356" t="str">
        <f>IF(ISNA(VLOOKUP(F62,Tmunic!$C$2:$D$1160,2,FALSE)),"",VLOOKUP(F62,Tmunic!$C$2:$D$1160,2,FALSE))</f>
        <v>UB OCAÑA</v>
      </c>
      <c r="H62" s="356" t="str">
        <f>IF(ISNA(VLOOKUP($F62,'Cronograma Manual'!$F$6:$BN$171,H$152+1,0)),"",(VLOOKUP($F62,'Cronograma Manual'!$F$6:$BN$171,H$152+1,0)))</f>
        <v>Hosp. Emiro Quintero Cañizalez Calle 7A nro. 29 - 29</v>
      </c>
      <c r="I62" s="359">
        <f>IF(ISNA(VLOOKUP($F62,'Cronograma Manual'!$F$6:$BN$171,I$152+1,0)),"",(VLOOKUP($F62,'Cronograma Manual'!$F$6:$BN$171,I$152+1,0)))</f>
        <v>4</v>
      </c>
      <c r="J62" s="360">
        <f>IF(ISNA(VLOOKUP($F62,'Cronograma Manual'!$F$6:$BN$171,J$152+1,0)),"",(VLOOKUP($F62,'Cronograma Manual'!$F$6:$BN$171,J$152+1,0)))</f>
        <v>12</v>
      </c>
      <c r="K62" s="361" t="str">
        <f>IF(ISNA(VLOOKUP($F62,'Cronograma Manual'!$F$6:$BN$171,K$152+1,0)),"",(VLOOKUP($F62,'Cronograma Manual'!$F$6:$BN$171,K$152+1,0)))</f>
        <v/>
      </c>
      <c r="L62" s="361" t="str">
        <f>IF(ISNA(VLOOKUP($F62,'Cronograma Manual'!$F$6:$BN$171,L$152+1,0)),"",(VLOOKUP($F62,'Cronograma Manual'!$F$6:$BN$171,L$152+1,0)))</f>
        <v/>
      </c>
      <c r="M62" s="361" t="str">
        <f>IF(ISNA(VLOOKUP($F62,'Cronograma Manual'!$F$6:$BN$171,M$152+1,0)),"",(VLOOKUP($F62,'Cronograma Manual'!$F$6:$BN$171,M$152+1,0)))</f>
        <v/>
      </c>
      <c r="N62" s="361" t="str">
        <f>IF(ISNA(VLOOKUP($F62,'Cronograma Manual'!$F$6:$BN$171,N$152+1,0)),"",(VLOOKUP($F62,'Cronograma Manual'!$F$6:$BN$171,N$152+1,0)))</f>
        <v/>
      </c>
      <c r="O62" s="361">
        <f>IF(ISNA(VLOOKUP($F62,'Cronograma Manual'!$F$6:$BN$171,O$152+1,0)),"",(VLOOKUP($F62,'Cronograma Manual'!$F$6:$BN$171,O$152+1,0)))</f>
        <v>44585</v>
      </c>
      <c r="P62" s="362" t="str">
        <f>IF(ISNA(VLOOKUP($F62,'Cronograma Manual'!$F$6:$BN$171,P$152+1,0)),"",(VLOOKUP($F62,'Cronograma Manual'!$F$6:$BN$171,P$152+1,0)))</f>
        <v/>
      </c>
      <c r="Q62" s="362" t="str">
        <f>IF(ISNA(VLOOKUP($F62,'Cronograma Manual'!$F$6:$BN$171,Q$152+1,0)),"",(VLOOKUP($F62,'Cronograma Manual'!$F$6:$BN$171,Q$152+1,0)))</f>
        <v/>
      </c>
      <c r="R62" s="362" t="str">
        <f>IF(ISNA(VLOOKUP($F62,'Cronograma Manual'!$F$6:$BN$171,R$152+1,0)),"",(VLOOKUP($F62,'Cronograma Manual'!$F$6:$BN$171,R$152+1,0)))</f>
        <v/>
      </c>
      <c r="S62" s="362">
        <f>IF(ISNA(VLOOKUP($F62,'Cronograma Manual'!$F$6:$BN$171,S$152+1,0)),"",(VLOOKUP($F62,'Cronograma Manual'!$F$6:$BN$171,S$152+1,0)))</f>
        <v>44613</v>
      </c>
      <c r="T62" s="361" t="str">
        <f>IF(ISNA(VLOOKUP($F62,'Cronograma Manual'!$F$6:$BN$171,T$152+1,0)),"",(VLOOKUP($F62,'Cronograma Manual'!$F$6:$BN$171,T$152+1,0)))</f>
        <v/>
      </c>
      <c r="U62" s="361" t="str">
        <f>IF(ISNA(VLOOKUP($F62,'Cronograma Manual'!$F$6:$BN$171,U$152+1,0)),"",(VLOOKUP($F62,'Cronograma Manual'!$F$6:$BN$171,U$152+1,0)))</f>
        <v/>
      </c>
      <c r="V62" s="361" t="str">
        <f>IF(ISNA(VLOOKUP($F62,'Cronograma Manual'!$F$6:$BN$171,V$152+1,0)),"",(VLOOKUP($F62,'Cronograma Manual'!$F$6:$BN$171,V$152+1,0)))</f>
        <v/>
      </c>
      <c r="W62" s="361" t="str">
        <f>IF(ISNA(VLOOKUP($F62,'Cronograma Manual'!$F$6:$BN$171,W$152+1,0)),"",(VLOOKUP($F62,'Cronograma Manual'!$F$6:$BN$171,W$152+1,0)))</f>
        <v/>
      </c>
      <c r="X62" s="361">
        <f>IF(ISNA(VLOOKUP($F62,'Cronograma Manual'!$F$6:$BN$171,X$152+1,0)),"",(VLOOKUP($F62,'Cronograma Manual'!$F$6:$BN$171,X$152+1,0)))</f>
        <v>44648</v>
      </c>
      <c r="Y62" s="362" t="str">
        <f>IF(ISNA(VLOOKUP($F62,'Cronograma Manual'!$F$6:$BN$171,Y$152+1,0)),"",(VLOOKUP($F62,'Cronograma Manual'!$F$6:$BN$171,Y$152+1,0)))</f>
        <v/>
      </c>
      <c r="Z62" s="362" t="str">
        <f>IF(ISNA(VLOOKUP($F62,'Cronograma Manual'!$F$6:$BN$171,Z$152+1,0)),"",(VLOOKUP($F62,'Cronograma Manual'!$F$6:$BN$171,Z$152+1,0)))</f>
        <v/>
      </c>
      <c r="AA62" s="362" t="str">
        <f>IF(ISNA(VLOOKUP($F62,'Cronograma Manual'!$F$6:$BN$171,AA$152+1,0)),"",(VLOOKUP($F62,'Cronograma Manual'!$F$6:$BN$171,AA$152+1,0)))</f>
        <v/>
      </c>
      <c r="AB62" s="362">
        <f>IF(ISNA(VLOOKUP($F62,'Cronograma Manual'!$F$6:$BN$171,AB$152+1,0)),"",(VLOOKUP($F62,'Cronograma Manual'!$F$6:$BN$171,AB$152+1,0)))</f>
        <v>44676</v>
      </c>
      <c r="AC62" s="361" t="str">
        <f>IF(ISNA(VLOOKUP($F62,'Cronograma Manual'!$F$6:$BN$171,AC$152+1,0)),"",(VLOOKUP($F62,'Cronograma Manual'!$F$6:$BN$171,AC$152+1,0)))</f>
        <v/>
      </c>
      <c r="AD62" s="361" t="str">
        <f>IF(ISNA(VLOOKUP($F62,'Cronograma Manual'!$F$6:$BN$171,AD$152+1,0)),"",(VLOOKUP($F62,'Cronograma Manual'!$F$6:$BN$171,AD$152+1,0)))</f>
        <v/>
      </c>
      <c r="AE62" s="361" t="str">
        <f>IF(ISNA(VLOOKUP($F62,'Cronograma Manual'!$F$6:$BN$171,AE$152+1,0)),"",(VLOOKUP($F62,'Cronograma Manual'!$F$6:$BN$171,AE$152+1,0)))</f>
        <v/>
      </c>
      <c r="AF62" s="361">
        <f>IF(ISNA(VLOOKUP($F62,'Cronograma Manual'!$F$6:$BN$171,AF$152+1,0)),"",(VLOOKUP($F62,'Cronograma Manual'!$F$6:$BN$171,AF$152+1,0)))</f>
        <v>44704</v>
      </c>
      <c r="AG62" s="362" t="str">
        <f>IF(ISNA(VLOOKUP($F62,'Cronograma Manual'!$F$6:$BN$171,AG$152+1,0)),"",(VLOOKUP($F62,'Cronograma Manual'!$F$6:$BN$171,AG$152+1,0)))</f>
        <v/>
      </c>
      <c r="AH62" s="362" t="str">
        <f>IF(ISNA(VLOOKUP($F62,'Cronograma Manual'!$F$6:$BN$171,AH$152+1,0)),"",(VLOOKUP($F62,'Cronograma Manual'!$F$6:$BN$171,AH$152+1,0)))</f>
        <v/>
      </c>
      <c r="AI62" s="362" t="str">
        <f>IF(ISNA(VLOOKUP($F62,'Cronograma Manual'!$F$6:$BN$171,AI$152+1,0)),"",(VLOOKUP($F62,'Cronograma Manual'!$F$6:$BN$171,AI$152+1,0)))</f>
        <v/>
      </c>
      <c r="AJ62" s="362" t="str">
        <f>IF(ISNA(VLOOKUP($F62,'Cronograma Manual'!$F$6:$BN$171,AJ$152+1,0)),"",(VLOOKUP($F62,'Cronograma Manual'!$F$6:$BN$171,AJ$152+1,0)))</f>
        <v/>
      </c>
      <c r="AK62" s="362" t="str">
        <f>IF(ISNA(VLOOKUP($F62,'Cronograma Manual'!$F$6:$BN$171,AK$152+1,0)),"",(VLOOKUP($F62,'Cronograma Manual'!$F$6:$BN$171,AK$152+1,0)))</f>
        <v/>
      </c>
      <c r="AL62" s="361" t="str">
        <f>IF(ISNA(VLOOKUP($F62,'Cronograma Manual'!$F$6:$BN$171,AL$152+1,0)),"",(VLOOKUP($F62,'Cronograma Manual'!$F$6:$BN$171,AL$152+1,0)))</f>
        <v/>
      </c>
      <c r="AM62" s="361">
        <f>IF(ISNA(VLOOKUP($F62,'Cronograma Manual'!$F$6:$BN$171,AM$152+1,0)),"",(VLOOKUP($F62,'Cronograma Manual'!$F$6:$BN$171,AM$152+1,0)))</f>
        <v>44753</v>
      </c>
      <c r="AN62" s="361" t="str">
        <f>IF(ISNA(VLOOKUP($F62,'Cronograma Manual'!$F$6:$BN$171,AN$152+1,0)),"",(VLOOKUP($F62,'Cronograma Manual'!$F$6:$BN$171,AN$152+1,0)))</f>
        <v/>
      </c>
      <c r="AO62" s="361" t="str">
        <f>IF(ISNA(VLOOKUP($F62,'Cronograma Manual'!$F$6:$BN$171,AO$152+1,0)),"",(VLOOKUP($F62,'Cronograma Manual'!$F$6:$BN$171,AO$152+1,0)))</f>
        <v/>
      </c>
      <c r="AP62" s="362" t="str">
        <f>IF(ISNA(VLOOKUP($F62,'Cronograma Manual'!$F$6:$BN$171,AP$152+1,0)),"",(VLOOKUP($F62,'Cronograma Manual'!$F$6:$BN$171,AP$152+1,0)))</f>
        <v/>
      </c>
      <c r="AQ62" s="362">
        <f>IF(ISNA(VLOOKUP($F62,'Cronograma Manual'!$F$6:$BN$171,AQ$152+1,0)),"",(VLOOKUP($F62,'Cronograma Manual'!$F$6:$BN$171,AQ$152+1,0)))</f>
        <v>44781</v>
      </c>
      <c r="AR62" s="362" t="str">
        <f>IF(ISNA(VLOOKUP($F62,'Cronograma Manual'!$F$6:$BN$171,AR$152+1,0)),"",(VLOOKUP($F62,'Cronograma Manual'!$F$6:$BN$171,AR$152+1,0)))</f>
        <v/>
      </c>
      <c r="AS62" s="362" t="str">
        <f>IF(ISNA(VLOOKUP($F62,'Cronograma Manual'!$F$6:$BN$171,AS$152+1,0)),"",(VLOOKUP($F62,'Cronograma Manual'!$F$6:$BN$171,AS$152+1,0)))</f>
        <v/>
      </c>
      <c r="AT62" s="361" t="str">
        <f>IF(ISNA(VLOOKUP($F62,'Cronograma Manual'!$F$6:$BN$171,AT$152+1,0)),"",(VLOOKUP($F62,'Cronograma Manual'!$F$6:$BN$171,AT$152+1,0)))</f>
        <v/>
      </c>
      <c r="AU62" s="361">
        <f>IF(ISNA(VLOOKUP($F62,'Cronograma Manual'!$F$6:$BN$171,AU$152+1,0)),"",(VLOOKUP($F62,'Cronograma Manual'!$F$6:$BN$171,AU$152+1,0)))</f>
        <v>44809</v>
      </c>
      <c r="AV62" s="361" t="str">
        <f>IF(ISNA(VLOOKUP($F62,'Cronograma Manual'!$F$6:$BN$171,AV$152+1,0)),"",(VLOOKUP($F62,'Cronograma Manual'!$F$6:$BN$171,AV$152+1,0)))</f>
        <v/>
      </c>
      <c r="AW62" s="361" t="str">
        <f>IF(ISNA(VLOOKUP($F62,'Cronograma Manual'!$F$6:$BN$171,AW$152+1,0)),"",(VLOOKUP($F62,'Cronograma Manual'!$F$6:$BN$171,AW$152+1,0)))</f>
        <v/>
      </c>
      <c r="AX62" s="361" t="str">
        <f>IF(ISNA(VLOOKUP($F62,'Cronograma Manual'!$F$6:$BN$171,AX$152+1,0)),"",(VLOOKUP($F62,'Cronograma Manual'!$F$6:$BN$171,AX$152+1,0)))</f>
        <v/>
      </c>
      <c r="AY62" s="362">
        <f>IF(ISNA(VLOOKUP($F62,'Cronograma Manual'!$F$6:$BN$171,AY$152+1,0)),"",(VLOOKUP($F62,'Cronograma Manual'!$F$6:$BN$171,AY$152+1,0)))</f>
        <v>44837</v>
      </c>
      <c r="AZ62" s="362" t="str">
        <f>IF(ISNA(VLOOKUP($F62,'Cronograma Manual'!$F$6:$BN$171,AZ$152+1,0)),"",(VLOOKUP($F62,'Cronograma Manual'!$F$6:$BN$171,AZ$152+1,0)))</f>
        <v/>
      </c>
      <c r="BA62" s="362" t="str">
        <f>IF(ISNA(VLOOKUP($F62,'Cronograma Manual'!$F$6:$BN$171,BA$152+1,0)),"",(VLOOKUP($F62,'Cronograma Manual'!$F$6:$BN$171,BA$152+1,0)))</f>
        <v/>
      </c>
      <c r="BB62" s="362" t="str">
        <f>IF(ISNA(VLOOKUP($F62,'Cronograma Manual'!$F$6:$BN$171,BB$152+1,0)),"",(VLOOKUP($F62,'Cronograma Manual'!$F$6:$BN$171,BB$152+1,0)))</f>
        <v/>
      </c>
      <c r="BC62" s="361">
        <f>IF(ISNA(VLOOKUP($F62,'Cronograma Manual'!$F$6:$BN$171,BC$152+1,0)),"",(VLOOKUP($F62,'Cronograma Manual'!$F$6:$BN$171,BC$152+1,0)))</f>
        <v>44865</v>
      </c>
      <c r="BD62" s="361" t="str">
        <f>IF(ISNA(VLOOKUP($F62,'Cronograma Manual'!$F$6:$BN$171,BD$152+1,0)),"",(VLOOKUP($F62,'Cronograma Manual'!$F$6:$BN$171,BD$152+1,0)))</f>
        <v/>
      </c>
      <c r="BE62" s="361" t="str">
        <f>IF(ISNA(VLOOKUP($F62,'Cronograma Manual'!$F$6:$BN$171,BE$152+1,0)),"",(VLOOKUP($F62,'Cronograma Manual'!$F$6:$BN$171,BE$152+1,0)))</f>
        <v/>
      </c>
      <c r="BF62" s="361" t="str">
        <f>IF(ISNA(VLOOKUP($F62,'Cronograma Manual'!$F$6:$BN$171,BF$152+1,0)),"",(VLOOKUP($F62,'Cronograma Manual'!$F$6:$BN$171,BF$152+1,0)))</f>
        <v/>
      </c>
      <c r="BG62" s="362">
        <f>IF(ISNA(VLOOKUP($F62,'Cronograma Manual'!$F$6:$BN$171,BG$152+1,0)),"",(VLOOKUP($F62,'Cronograma Manual'!$F$6:$BN$171,BG$152+1,0)))</f>
        <v>44893</v>
      </c>
      <c r="BH62" s="362" t="str">
        <f>IF(ISNA(VLOOKUP($F62,'Cronograma Manual'!$F$6:$BN$171,BH$152+1,0)),"",(VLOOKUP($F62,'Cronograma Manual'!$F$6:$BN$171,BH$152+1,0)))</f>
        <v/>
      </c>
      <c r="BI62" s="362" t="str">
        <f>IF(ISNA(VLOOKUP($F62,'Cronograma Manual'!$F$6:$BN$171,BI$152+1,0)),"",(VLOOKUP($F62,'Cronograma Manual'!$F$6:$BN$171,BI$152+1,0)))</f>
        <v/>
      </c>
      <c r="BJ62" s="362" t="str">
        <f>IF(ISNA(VLOOKUP($F62,'Cronograma Manual'!$F$6:$BN$171,BJ$152+1,0)),"",(VLOOKUP($F62,'Cronograma Manual'!$F$6:$BN$171,BJ$152+1,0)))</f>
        <v/>
      </c>
      <c r="BK62" s="363">
        <f>IF(ISNA(VLOOKUP($F62,'Cronograma Manual'!$F$6:$BN$171,BK$152+1,0)),"",(VLOOKUP($F62,'Cronograma Manual'!$F$6:$BN$171,BK$152+1,0)))</f>
        <v>44921</v>
      </c>
    </row>
    <row r="63" spans="1:63" s="102" customFormat="1" ht="26.25" customHeight="1" x14ac:dyDescent="0.25">
      <c r="A63" s="352">
        <v>56</v>
      </c>
      <c r="B63" s="455" t="s">
        <v>1283</v>
      </c>
      <c r="C63" s="455" t="s">
        <v>1577</v>
      </c>
      <c r="D63" s="458" t="s">
        <v>10</v>
      </c>
      <c r="E63" s="337" t="s">
        <v>621</v>
      </c>
      <c r="F63" s="337" t="s">
        <v>10</v>
      </c>
      <c r="G63" s="184" t="str">
        <f>IF(ISNA(VLOOKUP(F63,Tmunic!$C$2:$D$1160,2,FALSE)),"",VLOOKUP(F63,Tmunic!$C$2:$D$1160,2,FALSE))</f>
        <v>DS CESAR</v>
      </c>
      <c r="H63" s="184" t="str">
        <f>IF(ISNA(VLOOKUP($F63,'Cronograma Manual'!$F$6:$BN$171,H$152+1,0)),"",(VLOOKUP($F63,'Cronograma Manual'!$F$6:$BN$171,H$152+1,0)))</f>
        <v>Cl 16 con Cr 17 Hospital Rosario Pumarejo de López</v>
      </c>
      <c r="I63" s="307">
        <f>IF(ISNA(VLOOKUP($F63,'Cronograma Manual'!$F$6:$BN$171,I$152+1,0)),"",(VLOOKUP($F63,'Cronograma Manual'!$F$6:$BN$171,I$152+1,0)))</f>
        <v>1</v>
      </c>
      <c r="J63" s="202">
        <f>IF(ISNA(VLOOKUP($F63,'Cronograma Manual'!$F$6:$BN$171,J$152+1,0)),"",(VLOOKUP($F63,'Cronograma Manual'!$F$6:$BN$171,J$152+1,0)))</f>
        <v>51</v>
      </c>
      <c r="K63" s="110" t="str">
        <f>IF(ISNA(VLOOKUP($F63,'Cronograma Manual'!$F$6:$BN$171,K$152+1,0)),"",(VLOOKUP($F63,'Cronograma Manual'!$F$6:$BN$171,K$152+1,0)))</f>
        <v/>
      </c>
      <c r="L63" s="110">
        <f>IF(ISNA(VLOOKUP($F63,'Cronograma Manual'!$F$6:$BN$171,L$152+1,0)),"",(VLOOKUP($F63,'Cronograma Manual'!$F$6:$BN$171,L$152+1,0)))</f>
        <v>44566</v>
      </c>
      <c r="M63" s="110">
        <f>IF(ISNA(VLOOKUP($F63,'Cronograma Manual'!$F$6:$BN$171,M$152+1,0)),"",(VLOOKUP($F63,'Cronograma Manual'!$F$6:$BN$171,M$152+1,0)))</f>
        <v>44573</v>
      </c>
      <c r="N63" s="110">
        <f>IF(ISNA(VLOOKUP($F63,'Cronograma Manual'!$F$6:$BN$171,N$152+1,0)),"",(VLOOKUP($F63,'Cronograma Manual'!$F$6:$BN$171,N$152+1,0)))</f>
        <v>44580</v>
      </c>
      <c r="O63" s="110">
        <f>IF(ISNA(VLOOKUP($F63,'Cronograma Manual'!$F$6:$BN$171,O$152+1,0)),"",(VLOOKUP($F63,'Cronograma Manual'!$F$6:$BN$171,O$152+1,0)))</f>
        <v>44587</v>
      </c>
      <c r="P63" s="308">
        <f>IF(ISNA(VLOOKUP($F63,'Cronograma Manual'!$F$6:$BN$171,P$152+1,0)),"",(VLOOKUP($F63,'Cronograma Manual'!$F$6:$BN$171,P$152+1,0)))</f>
        <v>44594</v>
      </c>
      <c r="Q63" s="308">
        <f>IF(ISNA(VLOOKUP($F63,'Cronograma Manual'!$F$6:$BN$171,Q$152+1,0)),"",(VLOOKUP($F63,'Cronograma Manual'!$F$6:$BN$171,Q$152+1,0)))</f>
        <v>44601</v>
      </c>
      <c r="R63" s="308">
        <f>IF(ISNA(VLOOKUP($F63,'Cronograma Manual'!$F$6:$BN$171,R$152+1,0)),"",(VLOOKUP($F63,'Cronograma Manual'!$F$6:$BN$171,R$152+1,0)))</f>
        <v>44608</v>
      </c>
      <c r="S63" s="308">
        <f>IF(ISNA(VLOOKUP($F63,'Cronograma Manual'!$F$6:$BN$171,S$152+1,0)),"",(VLOOKUP($F63,'Cronograma Manual'!$F$6:$BN$171,S$152+1,0)))</f>
        <v>44615</v>
      </c>
      <c r="T63" s="110">
        <f>IF(ISNA(VLOOKUP($F63,'Cronograma Manual'!$F$6:$BN$171,T$152+1,0)),"",(VLOOKUP($F63,'Cronograma Manual'!$F$6:$BN$171,T$152+1,0)))</f>
        <v>44622</v>
      </c>
      <c r="U63" s="110">
        <f>IF(ISNA(VLOOKUP($F63,'Cronograma Manual'!$F$6:$BN$171,U$152+1,0)),"",(VLOOKUP($F63,'Cronograma Manual'!$F$6:$BN$171,U$152+1,0)))</f>
        <v>44629</v>
      </c>
      <c r="V63" s="110">
        <f>IF(ISNA(VLOOKUP($F63,'Cronograma Manual'!$F$6:$BN$171,V$152+1,0)),"",(VLOOKUP($F63,'Cronograma Manual'!$F$6:$BN$171,V$152+1,0)))</f>
        <v>44636</v>
      </c>
      <c r="W63" s="110">
        <f>IF(ISNA(VLOOKUP($F63,'Cronograma Manual'!$F$6:$BN$171,W$152+1,0)),"",(VLOOKUP($F63,'Cronograma Manual'!$F$6:$BN$171,W$152+1,0)))</f>
        <v>44643</v>
      </c>
      <c r="X63" s="110">
        <f>IF(ISNA(VLOOKUP($F63,'Cronograma Manual'!$F$6:$BN$171,X$152+1,0)),"",(VLOOKUP($F63,'Cronograma Manual'!$F$6:$BN$171,X$152+1,0)))</f>
        <v>44650</v>
      </c>
      <c r="Y63" s="308">
        <f>IF(ISNA(VLOOKUP($F63,'Cronograma Manual'!$F$6:$BN$171,Y$152+1,0)),"",(VLOOKUP($F63,'Cronograma Manual'!$F$6:$BN$171,Y$152+1,0)))</f>
        <v>44657</v>
      </c>
      <c r="Z63" s="308">
        <f>IF(ISNA(VLOOKUP($F63,'Cronograma Manual'!$F$6:$BN$171,Z$152+1,0)),"",(VLOOKUP($F63,'Cronograma Manual'!$F$6:$BN$171,Z$152+1,0)))</f>
        <v>44664</v>
      </c>
      <c r="AA63" s="308">
        <f>IF(ISNA(VLOOKUP($F63,'Cronograma Manual'!$F$6:$BN$171,AA$152+1,0)),"",(VLOOKUP($F63,'Cronograma Manual'!$F$6:$BN$171,AA$152+1,0)))</f>
        <v>44671</v>
      </c>
      <c r="AB63" s="308">
        <f>IF(ISNA(VLOOKUP($F63,'Cronograma Manual'!$F$6:$BN$171,AB$152+1,0)),"",(VLOOKUP($F63,'Cronograma Manual'!$F$6:$BN$171,AB$152+1,0)))</f>
        <v>44678</v>
      </c>
      <c r="AC63" s="110">
        <f>IF(ISNA(VLOOKUP($F63,'Cronograma Manual'!$F$6:$BN$171,AC$152+1,0)),"",(VLOOKUP($F63,'Cronograma Manual'!$F$6:$BN$171,AC$152+1,0)))</f>
        <v>44685</v>
      </c>
      <c r="AD63" s="110">
        <f>IF(ISNA(VLOOKUP($F63,'Cronograma Manual'!$F$6:$BN$171,AD$152+1,0)),"",(VLOOKUP($F63,'Cronograma Manual'!$F$6:$BN$171,AD$152+1,0)))</f>
        <v>44692</v>
      </c>
      <c r="AE63" s="110">
        <f>IF(ISNA(VLOOKUP($F63,'Cronograma Manual'!$F$6:$BN$171,AE$152+1,0)),"",(VLOOKUP($F63,'Cronograma Manual'!$F$6:$BN$171,AE$152+1,0)))</f>
        <v>44699</v>
      </c>
      <c r="AF63" s="110">
        <f>IF(ISNA(VLOOKUP($F63,'Cronograma Manual'!$F$6:$BN$171,AF$152+1,0)),"",(VLOOKUP($F63,'Cronograma Manual'!$F$6:$BN$171,AF$152+1,0)))</f>
        <v>44706</v>
      </c>
      <c r="AG63" s="308">
        <f>IF(ISNA(VLOOKUP($F63,'Cronograma Manual'!$F$6:$BN$171,AG$152+1,0)),"",(VLOOKUP($F63,'Cronograma Manual'!$F$6:$BN$171,AG$152+1,0)))</f>
        <v>44713</v>
      </c>
      <c r="AH63" s="308">
        <f>IF(ISNA(VLOOKUP($F63,'Cronograma Manual'!$F$6:$BN$171,AH$152+1,0)),"",(VLOOKUP($F63,'Cronograma Manual'!$F$6:$BN$171,AH$152+1,0)))</f>
        <v>44720</v>
      </c>
      <c r="AI63" s="308">
        <f>IF(ISNA(VLOOKUP($F63,'Cronograma Manual'!$F$6:$BN$171,AI$152+1,0)),"",(VLOOKUP($F63,'Cronograma Manual'!$F$6:$BN$171,AI$152+1,0)))</f>
        <v>44727</v>
      </c>
      <c r="AJ63" s="308">
        <f>IF(ISNA(VLOOKUP($F63,'Cronograma Manual'!$F$6:$BN$171,AJ$152+1,0)),"",(VLOOKUP($F63,'Cronograma Manual'!$F$6:$BN$171,AJ$152+1,0)))</f>
        <v>44734</v>
      </c>
      <c r="AK63" s="308">
        <f>IF(ISNA(VLOOKUP($F63,'Cronograma Manual'!$F$6:$BN$171,AK$152+1,0)),"",(VLOOKUP($F63,'Cronograma Manual'!$F$6:$BN$171,AK$152+1,0)))</f>
        <v>44741</v>
      </c>
      <c r="AL63" s="110">
        <f>IF(ISNA(VLOOKUP($F63,'Cronograma Manual'!$F$6:$BN$171,AL$152+1,0)),"",(VLOOKUP($F63,'Cronograma Manual'!$F$6:$BN$171,AL$152+1,0)))</f>
        <v>44748</v>
      </c>
      <c r="AM63" s="110">
        <f>IF(ISNA(VLOOKUP($F63,'Cronograma Manual'!$F$6:$BN$171,AM$152+1,0)),"",(VLOOKUP($F63,'Cronograma Manual'!$F$6:$BN$171,AM$152+1,0)))</f>
        <v>44755</v>
      </c>
      <c r="AN63" s="110" t="str">
        <f>IF(ISNA(VLOOKUP($F63,'Cronograma Manual'!$F$6:$BN$171,AN$152+1,0)),"",(VLOOKUP($F63,'Cronograma Manual'!$F$6:$BN$171,AN$152+1,0)))</f>
        <v/>
      </c>
      <c r="AO63" s="110">
        <f>IF(ISNA(VLOOKUP($F63,'Cronograma Manual'!$F$6:$BN$171,AO$152+1,0)),"",(VLOOKUP($F63,'Cronograma Manual'!$F$6:$BN$171,AO$152+1,0)))</f>
        <v>44769</v>
      </c>
      <c r="AP63" s="308">
        <f>IF(ISNA(VLOOKUP($F63,'Cronograma Manual'!$F$6:$BN$171,AP$152+1,0)),"",(VLOOKUP($F63,'Cronograma Manual'!$F$6:$BN$171,AP$152+1,0)))</f>
        <v>44776</v>
      </c>
      <c r="AQ63" s="308">
        <f>IF(ISNA(VLOOKUP($F63,'Cronograma Manual'!$F$6:$BN$171,AQ$152+1,0)),"",(VLOOKUP($F63,'Cronograma Manual'!$F$6:$BN$171,AQ$152+1,0)))</f>
        <v>44783</v>
      </c>
      <c r="AR63" s="308">
        <f>IF(ISNA(VLOOKUP($F63,'Cronograma Manual'!$F$6:$BN$171,AR$152+1,0)),"",(VLOOKUP($F63,'Cronograma Manual'!$F$6:$BN$171,AR$152+1,0)))</f>
        <v>44790</v>
      </c>
      <c r="AS63" s="308">
        <f>IF(ISNA(VLOOKUP($F63,'Cronograma Manual'!$F$6:$BN$171,AS$152+1,0)),"",(VLOOKUP($F63,'Cronograma Manual'!$F$6:$BN$171,AS$152+1,0)))</f>
        <v>44797</v>
      </c>
      <c r="AT63" s="110">
        <f>IF(ISNA(VLOOKUP($F63,'Cronograma Manual'!$F$6:$BN$171,AT$152+1,0)),"",(VLOOKUP($F63,'Cronograma Manual'!$F$6:$BN$171,AT$152+1,0)))</f>
        <v>44804</v>
      </c>
      <c r="AU63" s="110">
        <f>IF(ISNA(VLOOKUP($F63,'Cronograma Manual'!$F$6:$BN$171,AU$152+1,0)),"",(VLOOKUP($F63,'Cronograma Manual'!$F$6:$BN$171,AU$152+1,0)))</f>
        <v>44811</v>
      </c>
      <c r="AV63" s="110">
        <f>IF(ISNA(VLOOKUP($F63,'Cronograma Manual'!$F$6:$BN$171,AV$152+1,0)),"",(VLOOKUP($F63,'Cronograma Manual'!$F$6:$BN$171,AV$152+1,0)))</f>
        <v>44818</v>
      </c>
      <c r="AW63" s="110">
        <f>IF(ISNA(VLOOKUP($F63,'Cronograma Manual'!$F$6:$BN$171,AW$152+1,0)),"",(VLOOKUP($F63,'Cronograma Manual'!$F$6:$BN$171,AW$152+1,0)))</f>
        <v>44825</v>
      </c>
      <c r="AX63" s="110">
        <f>IF(ISNA(VLOOKUP($F63,'Cronograma Manual'!$F$6:$BN$171,AX$152+1,0)),"",(VLOOKUP($F63,'Cronograma Manual'!$F$6:$BN$171,AX$152+1,0)))</f>
        <v>44832</v>
      </c>
      <c r="AY63" s="308">
        <f>IF(ISNA(VLOOKUP($F63,'Cronograma Manual'!$F$6:$BN$171,AY$152+1,0)),"",(VLOOKUP($F63,'Cronograma Manual'!$F$6:$BN$171,AY$152+1,0)))</f>
        <v>44839</v>
      </c>
      <c r="AZ63" s="308">
        <f>IF(ISNA(VLOOKUP($F63,'Cronograma Manual'!$F$6:$BN$171,AZ$152+1,0)),"",(VLOOKUP($F63,'Cronograma Manual'!$F$6:$BN$171,AZ$152+1,0)))</f>
        <v>44846</v>
      </c>
      <c r="BA63" s="308">
        <f>IF(ISNA(VLOOKUP($F63,'Cronograma Manual'!$F$6:$BN$171,BA$152+1,0)),"",(VLOOKUP($F63,'Cronograma Manual'!$F$6:$BN$171,BA$152+1,0)))</f>
        <v>44853</v>
      </c>
      <c r="BB63" s="308">
        <f>IF(ISNA(VLOOKUP($F63,'Cronograma Manual'!$F$6:$BN$171,BB$152+1,0)),"",(VLOOKUP($F63,'Cronograma Manual'!$F$6:$BN$171,BB$152+1,0)))</f>
        <v>44860</v>
      </c>
      <c r="BC63" s="110">
        <f>IF(ISNA(VLOOKUP($F63,'Cronograma Manual'!$F$6:$BN$171,BC$152+1,0)),"",(VLOOKUP($F63,'Cronograma Manual'!$F$6:$BN$171,BC$152+1,0)))</f>
        <v>44867</v>
      </c>
      <c r="BD63" s="110">
        <f>IF(ISNA(VLOOKUP($F63,'Cronograma Manual'!$F$6:$BN$171,BD$152+1,0)),"",(VLOOKUP($F63,'Cronograma Manual'!$F$6:$BN$171,BD$152+1,0)))</f>
        <v>44874</v>
      </c>
      <c r="BE63" s="110">
        <f>IF(ISNA(VLOOKUP($F63,'Cronograma Manual'!$F$6:$BN$171,BE$152+1,0)),"",(VLOOKUP($F63,'Cronograma Manual'!$F$6:$BN$171,BE$152+1,0)))</f>
        <v>44881</v>
      </c>
      <c r="BF63" s="110">
        <f>IF(ISNA(VLOOKUP($F63,'Cronograma Manual'!$F$6:$BN$171,BF$152+1,0)),"",(VLOOKUP($F63,'Cronograma Manual'!$F$6:$BN$171,BF$152+1,0)))</f>
        <v>44888</v>
      </c>
      <c r="BG63" s="308">
        <f>IF(ISNA(VLOOKUP($F63,'Cronograma Manual'!$F$6:$BN$171,BG$152+1,0)),"",(VLOOKUP($F63,'Cronograma Manual'!$F$6:$BN$171,BG$152+1,0)))</f>
        <v>44895</v>
      </c>
      <c r="BH63" s="308">
        <f>IF(ISNA(VLOOKUP($F63,'Cronograma Manual'!$F$6:$BN$171,BH$152+1,0)),"",(VLOOKUP($F63,'Cronograma Manual'!$F$6:$BN$171,BH$152+1,0)))</f>
        <v>44902</v>
      </c>
      <c r="BI63" s="308">
        <f>IF(ISNA(VLOOKUP($F63,'Cronograma Manual'!$F$6:$BN$171,BI$152+1,0)),"",(VLOOKUP($F63,'Cronograma Manual'!$F$6:$BN$171,BI$152+1,0)))</f>
        <v>44909</v>
      </c>
      <c r="BJ63" s="308">
        <f>IF(ISNA(VLOOKUP($F63,'Cronograma Manual'!$F$6:$BN$171,BJ$152+1,0)),"",(VLOOKUP($F63,'Cronograma Manual'!$F$6:$BN$171,BJ$152+1,0)))</f>
        <v>44916</v>
      </c>
      <c r="BK63" s="382">
        <f>IF(ISNA(VLOOKUP($F63,'Cronograma Manual'!$F$6:$BN$171,BK$152+1,0)),"",(VLOOKUP($F63,'Cronograma Manual'!$F$6:$BN$171,BK$152+1,0)))</f>
        <v>44923</v>
      </c>
    </row>
    <row r="64" spans="1:63" s="102" customFormat="1" ht="26.25" customHeight="1" x14ac:dyDescent="0.25">
      <c r="A64" s="352">
        <v>57</v>
      </c>
      <c r="B64" s="455"/>
      <c r="C64" s="455"/>
      <c r="D64" s="458"/>
      <c r="E64" s="337" t="s">
        <v>621</v>
      </c>
      <c r="F64" s="337" t="s">
        <v>11</v>
      </c>
      <c r="G64" s="184" t="str">
        <f>IF(ISNA(VLOOKUP(F64,Tmunic!$C$2:$D$1160,2,FALSE)),"",VLOOKUP(F64,Tmunic!$C$2:$D$1160,2,FALSE))</f>
        <v>UB CHIRIGUANA</v>
      </c>
      <c r="H64" s="184" t="str">
        <f>IF(ISNA(VLOOKUP($F64,'Cronograma Manual'!$F$6:$BN$171,H$152+1,0)),"",(VLOOKUP($F64,'Cronograma Manual'!$F$6:$BN$171,H$152+1,0)))</f>
        <v>Calle 7 N° 5 - 26 Alcaldía Municipal Calle Bolivar</v>
      </c>
      <c r="I64" s="197">
        <f>IF(ISNA(VLOOKUP($F64,'Cronograma Manual'!$F$6:$BN$171,I$152+1,0)),"",(VLOOKUP($F64,'Cronograma Manual'!$F$6:$BN$171,I$152+1,0)))</f>
        <v>2</v>
      </c>
      <c r="J64" s="202">
        <f>IF(ISNA(VLOOKUP($F64,'Cronograma Manual'!$F$6:$BN$171,J$152+1,0)),"",(VLOOKUP($F64,'Cronograma Manual'!$F$6:$BN$171,J$152+1,0)))</f>
        <v>25</v>
      </c>
      <c r="K64" s="107" t="str">
        <f>IF(ISNA(VLOOKUP($F64,'Cronograma Manual'!$F$6:$BN$171,K$152+1,0)),"",(VLOOKUP($F64,'Cronograma Manual'!$F$6:$BN$171,K$152+1,0)))</f>
        <v/>
      </c>
      <c r="L64" s="107" t="str">
        <f>IF(ISNA(VLOOKUP($F64,'Cronograma Manual'!$F$6:$BN$171,L$152+1,0)),"",(VLOOKUP($F64,'Cronograma Manual'!$F$6:$BN$171,L$152+1,0)))</f>
        <v/>
      </c>
      <c r="M64" s="107" t="str">
        <f>IF(ISNA(VLOOKUP($F64,'Cronograma Manual'!$F$6:$BN$171,M$152+1,0)),"",(VLOOKUP($F64,'Cronograma Manual'!$F$6:$BN$171,M$152+1,0)))</f>
        <v/>
      </c>
      <c r="N64" s="107" t="str">
        <f>IF(ISNA(VLOOKUP($F64,'Cronograma Manual'!$F$6:$BN$171,N$152+1,0)),"",(VLOOKUP($F64,'Cronograma Manual'!$F$6:$BN$171,N$152+1,0)))</f>
        <v/>
      </c>
      <c r="O64" s="107">
        <f>IF(ISNA(VLOOKUP($F64,'Cronograma Manual'!$F$6:$BN$171,O$152+1,0)),"",(VLOOKUP($F64,'Cronograma Manual'!$F$6:$BN$171,O$152+1,0)))</f>
        <v>44588</v>
      </c>
      <c r="P64" s="108" t="str">
        <f>IF(ISNA(VLOOKUP($F64,'Cronograma Manual'!$F$6:$BN$171,P$152+1,0)),"",(VLOOKUP($F64,'Cronograma Manual'!$F$6:$BN$171,P$152+1,0)))</f>
        <v/>
      </c>
      <c r="Q64" s="108">
        <f>IF(ISNA(VLOOKUP($F64,'Cronograma Manual'!$F$6:$BN$171,Q$152+1,0)),"",(VLOOKUP($F64,'Cronograma Manual'!$F$6:$BN$171,Q$152+1,0)))</f>
        <v>44602</v>
      </c>
      <c r="R64" s="108" t="str">
        <f>IF(ISNA(VLOOKUP($F64,'Cronograma Manual'!$F$6:$BN$171,R$152+1,0)),"",(VLOOKUP($F64,'Cronograma Manual'!$F$6:$BN$171,R$152+1,0)))</f>
        <v/>
      </c>
      <c r="S64" s="108">
        <f>IF(ISNA(VLOOKUP($F64,'Cronograma Manual'!$F$6:$BN$171,S$152+1,0)),"",(VLOOKUP($F64,'Cronograma Manual'!$F$6:$BN$171,S$152+1,0)))</f>
        <v>44616</v>
      </c>
      <c r="T64" s="107" t="str">
        <f>IF(ISNA(VLOOKUP($F64,'Cronograma Manual'!$F$6:$BN$171,T$152+1,0)),"",(VLOOKUP($F64,'Cronograma Manual'!$F$6:$BN$171,T$152+1,0)))</f>
        <v/>
      </c>
      <c r="U64" s="107">
        <f>IF(ISNA(VLOOKUP($F64,'Cronograma Manual'!$F$6:$BN$171,U$152+1,0)),"",(VLOOKUP($F64,'Cronograma Manual'!$F$6:$BN$171,U$152+1,0)))</f>
        <v>44630</v>
      </c>
      <c r="V64" s="107" t="str">
        <f>IF(ISNA(VLOOKUP($F64,'Cronograma Manual'!$F$6:$BN$171,V$152+1,0)),"",(VLOOKUP($F64,'Cronograma Manual'!$F$6:$BN$171,V$152+1,0)))</f>
        <v/>
      </c>
      <c r="W64" s="107">
        <f>IF(ISNA(VLOOKUP($F64,'Cronograma Manual'!$F$6:$BN$171,W$152+1,0)),"",(VLOOKUP($F64,'Cronograma Manual'!$F$6:$BN$171,W$152+1,0)))</f>
        <v>44644</v>
      </c>
      <c r="X64" s="107" t="str">
        <f>IF(ISNA(VLOOKUP($F64,'Cronograma Manual'!$F$6:$BN$171,X$152+1,0)),"",(VLOOKUP($F64,'Cronograma Manual'!$F$6:$BN$171,X$152+1,0)))</f>
        <v/>
      </c>
      <c r="Y64" s="108">
        <f>IF(ISNA(VLOOKUP($F64,'Cronograma Manual'!$F$6:$BN$171,Y$152+1,0)),"",(VLOOKUP($F64,'Cronograma Manual'!$F$6:$BN$171,Y$152+1,0)))</f>
        <v>44658</v>
      </c>
      <c r="Z64" s="108" t="str">
        <f>IF(ISNA(VLOOKUP($F64,'Cronograma Manual'!$F$6:$BN$171,Z$152+1,0)),"",(VLOOKUP($F64,'Cronograma Manual'!$F$6:$BN$171,Z$152+1,0)))</f>
        <v/>
      </c>
      <c r="AA64" s="108">
        <f>IF(ISNA(VLOOKUP($F64,'Cronograma Manual'!$F$6:$BN$171,AA$152+1,0)),"",(VLOOKUP($F64,'Cronograma Manual'!$F$6:$BN$171,AA$152+1,0)))</f>
        <v>44672</v>
      </c>
      <c r="AB64" s="108" t="str">
        <f>IF(ISNA(VLOOKUP($F64,'Cronograma Manual'!$F$6:$BN$171,AB$152+1,0)),"",(VLOOKUP($F64,'Cronograma Manual'!$F$6:$BN$171,AB$152+1,0)))</f>
        <v/>
      </c>
      <c r="AC64" s="107">
        <f>IF(ISNA(VLOOKUP($F64,'Cronograma Manual'!$F$6:$BN$171,AC$152+1,0)),"",(VLOOKUP($F64,'Cronograma Manual'!$F$6:$BN$171,AC$152+1,0)))</f>
        <v>44686</v>
      </c>
      <c r="AD64" s="107" t="str">
        <f>IF(ISNA(VLOOKUP($F64,'Cronograma Manual'!$F$6:$BN$171,AD$152+1,0)),"",(VLOOKUP($F64,'Cronograma Manual'!$F$6:$BN$171,AD$152+1,0)))</f>
        <v/>
      </c>
      <c r="AE64" s="107">
        <f>IF(ISNA(VLOOKUP($F64,'Cronograma Manual'!$F$6:$BN$171,AE$152+1,0)),"",(VLOOKUP($F64,'Cronograma Manual'!$F$6:$BN$171,AE$152+1,0)))</f>
        <v>44700</v>
      </c>
      <c r="AF64" s="107" t="str">
        <f>IF(ISNA(VLOOKUP($F64,'Cronograma Manual'!$F$6:$BN$171,AF$152+1,0)),"",(VLOOKUP($F64,'Cronograma Manual'!$F$6:$BN$171,AF$152+1,0)))</f>
        <v/>
      </c>
      <c r="AG64" s="108">
        <f>IF(ISNA(VLOOKUP($F64,'Cronograma Manual'!$F$6:$BN$171,AG$152+1,0)),"",(VLOOKUP($F64,'Cronograma Manual'!$F$6:$BN$171,AG$152+1,0)))</f>
        <v>44714</v>
      </c>
      <c r="AH64" s="108" t="str">
        <f>IF(ISNA(VLOOKUP($F64,'Cronograma Manual'!$F$6:$BN$171,AH$152+1,0)),"",(VLOOKUP($F64,'Cronograma Manual'!$F$6:$BN$171,AH$152+1,0)))</f>
        <v/>
      </c>
      <c r="AI64" s="108">
        <f>IF(ISNA(VLOOKUP($F64,'Cronograma Manual'!$F$6:$BN$171,AI$152+1,0)),"",(VLOOKUP($F64,'Cronograma Manual'!$F$6:$BN$171,AI$152+1,0)))</f>
        <v>44728</v>
      </c>
      <c r="AJ64" s="108" t="str">
        <f>IF(ISNA(VLOOKUP($F64,'Cronograma Manual'!$F$6:$BN$171,AJ$152+1,0)),"",(VLOOKUP($F64,'Cronograma Manual'!$F$6:$BN$171,AJ$152+1,0)))</f>
        <v/>
      </c>
      <c r="AK64" s="108">
        <f>IF(ISNA(VLOOKUP($F64,'Cronograma Manual'!$F$6:$BN$171,AK$152+1,0)),"",(VLOOKUP($F64,'Cronograma Manual'!$F$6:$BN$171,AK$152+1,0)))</f>
        <v>44742</v>
      </c>
      <c r="AL64" s="107" t="str">
        <f>IF(ISNA(VLOOKUP($F64,'Cronograma Manual'!$F$6:$BN$171,AL$152+1,0)),"",(VLOOKUP($F64,'Cronograma Manual'!$F$6:$BN$171,AL$152+1,0)))</f>
        <v/>
      </c>
      <c r="AM64" s="107">
        <f>IF(ISNA(VLOOKUP($F64,'Cronograma Manual'!$F$6:$BN$171,AM$152+1,0)),"",(VLOOKUP($F64,'Cronograma Manual'!$F$6:$BN$171,AM$152+1,0)))</f>
        <v>44756</v>
      </c>
      <c r="AN64" s="107" t="str">
        <f>IF(ISNA(VLOOKUP($F64,'Cronograma Manual'!$F$6:$BN$171,AN$152+1,0)),"",(VLOOKUP($F64,'Cronograma Manual'!$F$6:$BN$171,AN$152+1,0)))</f>
        <v/>
      </c>
      <c r="AO64" s="107">
        <f>IF(ISNA(VLOOKUP($F64,'Cronograma Manual'!$F$6:$BN$171,AO$152+1,0)),"",(VLOOKUP($F64,'Cronograma Manual'!$F$6:$BN$171,AO$152+1,0)))</f>
        <v>44770</v>
      </c>
      <c r="AP64" s="108" t="str">
        <f>IF(ISNA(VLOOKUP($F64,'Cronograma Manual'!$F$6:$BN$171,AP$152+1,0)),"",(VLOOKUP($F64,'Cronograma Manual'!$F$6:$BN$171,AP$152+1,0)))</f>
        <v/>
      </c>
      <c r="AQ64" s="108">
        <f>IF(ISNA(VLOOKUP($F64,'Cronograma Manual'!$F$6:$BN$171,AQ$152+1,0)),"",(VLOOKUP($F64,'Cronograma Manual'!$F$6:$BN$171,AQ$152+1,0)))</f>
        <v>44784</v>
      </c>
      <c r="AR64" s="108" t="str">
        <f>IF(ISNA(VLOOKUP($F64,'Cronograma Manual'!$F$6:$BN$171,AR$152+1,0)),"",(VLOOKUP($F64,'Cronograma Manual'!$F$6:$BN$171,AR$152+1,0)))</f>
        <v/>
      </c>
      <c r="AS64" s="108">
        <f>IF(ISNA(VLOOKUP($F64,'Cronograma Manual'!$F$6:$BN$171,AS$152+1,0)),"",(VLOOKUP($F64,'Cronograma Manual'!$F$6:$BN$171,AS$152+1,0)))</f>
        <v>44798</v>
      </c>
      <c r="AT64" s="107" t="str">
        <f>IF(ISNA(VLOOKUP($F64,'Cronograma Manual'!$F$6:$BN$171,AT$152+1,0)),"",(VLOOKUP($F64,'Cronograma Manual'!$F$6:$BN$171,AT$152+1,0)))</f>
        <v/>
      </c>
      <c r="AU64" s="107">
        <f>IF(ISNA(VLOOKUP($F64,'Cronograma Manual'!$F$6:$BN$171,AU$152+1,0)),"",(VLOOKUP($F64,'Cronograma Manual'!$F$6:$BN$171,AU$152+1,0)))</f>
        <v>44812</v>
      </c>
      <c r="AV64" s="107" t="str">
        <f>IF(ISNA(VLOOKUP($F64,'Cronograma Manual'!$F$6:$BN$171,AV$152+1,0)),"",(VLOOKUP($F64,'Cronograma Manual'!$F$6:$BN$171,AV$152+1,0)))</f>
        <v/>
      </c>
      <c r="AW64" s="107">
        <f>IF(ISNA(VLOOKUP($F64,'Cronograma Manual'!$F$6:$BN$171,AW$152+1,0)),"",(VLOOKUP($F64,'Cronograma Manual'!$F$6:$BN$171,AW$152+1,0)))</f>
        <v>44826</v>
      </c>
      <c r="AX64" s="107" t="str">
        <f>IF(ISNA(VLOOKUP($F64,'Cronograma Manual'!$F$6:$BN$171,AX$152+1,0)),"",(VLOOKUP($F64,'Cronograma Manual'!$F$6:$BN$171,AX$152+1,0)))</f>
        <v/>
      </c>
      <c r="AY64" s="108">
        <f>IF(ISNA(VLOOKUP($F64,'Cronograma Manual'!$F$6:$BN$171,AY$152+1,0)),"",(VLOOKUP($F64,'Cronograma Manual'!$F$6:$BN$171,AY$152+1,0)))</f>
        <v>44840</v>
      </c>
      <c r="AZ64" s="108" t="str">
        <f>IF(ISNA(VLOOKUP($F64,'Cronograma Manual'!$F$6:$BN$171,AZ$152+1,0)),"",(VLOOKUP($F64,'Cronograma Manual'!$F$6:$BN$171,AZ$152+1,0)))</f>
        <v/>
      </c>
      <c r="BA64" s="108">
        <f>IF(ISNA(VLOOKUP($F64,'Cronograma Manual'!$F$6:$BN$171,BA$152+1,0)),"",(VLOOKUP($F64,'Cronograma Manual'!$F$6:$BN$171,BA$152+1,0)))</f>
        <v>44854</v>
      </c>
      <c r="BB64" s="108" t="str">
        <f>IF(ISNA(VLOOKUP($F64,'Cronograma Manual'!$F$6:$BN$171,BB$152+1,0)),"",(VLOOKUP($F64,'Cronograma Manual'!$F$6:$BN$171,BB$152+1,0)))</f>
        <v/>
      </c>
      <c r="BC64" s="107">
        <f>IF(ISNA(VLOOKUP($F64,'Cronograma Manual'!$F$6:$BN$171,BC$152+1,0)),"",(VLOOKUP($F64,'Cronograma Manual'!$F$6:$BN$171,BC$152+1,0)))</f>
        <v>44868</v>
      </c>
      <c r="BD64" s="107" t="str">
        <f>IF(ISNA(VLOOKUP($F64,'Cronograma Manual'!$F$6:$BN$171,BD$152+1,0)),"",(VLOOKUP($F64,'Cronograma Manual'!$F$6:$BN$171,BD$152+1,0)))</f>
        <v/>
      </c>
      <c r="BE64" s="107">
        <f>IF(ISNA(VLOOKUP($F64,'Cronograma Manual'!$F$6:$BN$171,BE$152+1,0)),"",(VLOOKUP($F64,'Cronograma Manual'!$F$6:$BN$171,BE$152+1,0)))</f>
        <v>44882</v>
      </c>
      <c r="BF64" s="107" t="str">
        <f>IF(ISNA(VLOOKUP($F64,'Cronograma Manual'!$F$6:$BN$171,BF$152+1,0)),"",(VLOOKUP($F64,'Cronograma Manual'!$F$6:$BN$171,BF$152+1,0)))</f>
        <v/>
      </c>
      <c r="BG64" s="108">
        <f>IF(ISNA(VLOOKUP($F64,'Cronograma Manual'!$F$6:$BN$171,BG$152+1,0)),"",(VLOOKUP($F64,'Cronograma Manual'!$F$6:$BN$171,BG$152+1,0)))</f>
        <v>44896</v>
      </c>
      <c r="BH64" s="108" t="str">
        <f>IF(ISNA(VLOOKUP($F64,'Cronograma Manual'!$F$6:$BN$171,BH$152+1,0)),"",(VLOOKUP($F64,'Cronograma Manual'!$F$6:$BN$171,BH$152+1,0)))</f>
        <v/>
      </c>
      <c r="BI64" s="108">
        <f>IF(ISNA(VLOOKUP($F64,'Cronograma Manual'!$F$6:$BN$171,BI$152+1,0)),"",(VLOOKUP($F64,'Cronograma Manual'!$F$6:$BN$171,BI$152+1,0)))</f>
        <v>44910</v>
      </c>
      <c r="BJ64" s="108" t="str">
        <f>IF(ISNA(VLOOKUP($F64,'Cronograma Manual'!$F$6:$BN$171,BJ$152+1,0)),"",(VLOOKUP($F64,'Cronograma Manual'!$F$6:$BN$171,BJ$152+1,0)))</f>
        <v/>
      </c>
      <c r="BK64" s="353">
        <f>IF(ISNA(VLOOKUP($F64,'Cronograma Manual'!$F$6:$BN$171,BK$152+1,0)),"",(VLOOKUP($F64,'Cronograma Manual'!$F$6:$BN$171,BK$152+1,0)))</f>
        <v>0</v>
      </c>
    </row>
    <row r="65" spans="1:63" s="102" customFormat="1" ht="26.25" customHeight="1" thickBot="1" x14ac:dyDescent="0.3">
      <c r="A65" s="383">
        <v>58</v>
      </c>
      <c r="B65" s="455"/>
      <c r="C65" s="455"/>
      <c r="D65" s="458"/>
      <c r="E65" s="364" t="s">
        <v>1211</v>
      </c>
      <c r="F65" s="364" t="s">
        <v>12</v>
      </c>
      <c r="G65" s="367" t="str">
        <f>IF(ISNA(VLOOKUP(F65,Tmunic!$C$2:$D$1160,2,FALSE)),"",VLOOKUP(F65,Tmunic!$C$2:$D$1160,2,FALSE))</f>
        <v>SAN JUAN DEL CESAR</v>
      </c>
      <c r="H65" s="367" t="str">
        <f>IF(ISNA(VLOOKUP($F65,'Cronograma Manual'!$F$6:$BN$171,H$152+1,0)),"",(VLOOKUP($F65,'Cronograma Manual'!$F$6:$BN$171,H$152+1,0)))</f>
        <v>Hogar infantil Mi Edad de Oro ICBF - CALLE  14 N° 13 -98</v>
      </c>
      <c r="I65" s="303">
        <f>IF(ISNA(VLOOKUP($F65,'Cronograma Manual'!$F$6:$BN$171,I$152+1,0)),"",(VLOOKUP($F65,'Cronograma Manual'!$F$6:$BN$171,I$152+1,0)))</f>
        <v>4</v>
      </c>
      <c r="J65" s="304">
        <f>IF(ISNA(VLOOKUP($F65,'Cronograma Manual'!$F$6:$BN$171,J$152+1,0)),"",(VLOOKUP($F65,'Cronograma Manual'!$F$6:$BN$171,J$152+1,0)))</f>
        <v>12</v>
      </c>
      <c r="K65" s="305" t="str">
        <f>IF(ISNA(VLOOKUP($F65,'Cronograma Manual'!$F$6:$BN$171,K$152+1,0)),"",(VLOOKUP($F65,'Cronograma Manual'!$F$6:$BN$171,K$152+1,0)))</f>
        <v/>
      </c>
      <c r="L65" s="305" t="str">
        <f>IF(ISNA(VLOOKUP($F65,'Cronograma Manual'!$F$6:$BN$171,L$152+1,0)),"",(VLOOKUP($F65,'Cronograma Manual'!$F$6:$BN$171,L$152+1,0)))</f>
        <v/>
      </c>
      <c r="M65" s="305" t="str">
        <f>IF(ISNA(VLOOKUP($F65,'Cronograma Manual'!$F$6:$BN$171,M$152+1,0)),"",(VLOOKUP($F65,'Cronograma Manual'!$F$6:$BN$171,M$152+1,0)))</f>
        <v/>
      </c>
      <c r="N65" s="305" t="str">
        <f>IF(ISNA(VLOOKUP($F65,'Cronograma Manual'!$F$6:$BN$171,N$152+1,0)),"",(VLOOKUP($F65,'Cronograma Manual'!$F$6:$BN$171,N$152+1,0)))</f>
        <v/>
      </c>
      <c r="O65" s="305" t="str">
        <f>IF(ISNA(VLOOKUP($F65,'Cronograma Manual'!$F$6:$BN$171,O$152+1,0)),"",(VLOOKUP($F65,'Cronograma Manual'!$F$6:$BN$171,O$152+1,0)))</f>
        <v/>
      </c>
      <c r="P65" s="306">
        <f>IF(ISNA(VLOOKUP($F65,'Cronograma Manual'!$F$6:$BN$171,P$152+1,0)),"",(VLOOKUP($F65,'Cronograma Manual'!$F$6:$BN$171,P$152+1,0)))</f>
        <v>44593</v>
      </c>
      <c r="Q65" s="306" t="str">
        <f>IF(ISNA(VLOOKUP($F65,'Cronograma Manual'!$F$6:$BN$171,Q$152+1,0)),"",(VLOOKUP($F65,'Cronograma Manual'!$F$6:$BN$171,Q$152+1,0)))</f>
        <v/>
      </c>
      <c r="R65" s="306" t="str">
        <f>IF(ISNA(VLOOKUP($F65,'Cronograma Manual'!$F$6:$BN$171,R$152+1,0)),"",(VLOOKUP($F65,'Cronograma Manual'!$F$6:$BN$171,R$152+1,0)))</f>
        <v/>
      </c>
      <c r="S65" s="306" t="str">
        <f>IF(ISNA(VLOOKUP($F65,'Cronograma Manual'!$F$6:$BN$171,S$152+1,0)),"",(VLOOKUP($F65,'Cronograma Manual'!$F$6:$BN$171,S$152+1,0)))</f>
        <v/>
      </c>
      <c r="T65" s="305">
        <f>IF(ISNA(VLOOKUP($F65,'Cronograma Manual'!$F$6:$BN$171,T$152+1,0)),"",(VLOOKUP($F65,'Cronograma Manual'!$F$6:$BN$171,T$152+1,0)))</f>
        <v>44621</v>
      </c>
      <c r="U65" s="305" t="str">
        <f>IF(ISNA(VLOOKUP($F65,'Cronograma Manual'!$F$6:$BN$171,U$152+1,0)),"",(VLOOKUP($F65,'Cronograma Manual'!$F$6:$BN$171,U$152+1,0)))</f>
        <v/>
      </c>
      <c r="V65" s="305" t="str">
        <f>IF(ISNA(VLOOKUP($F65,'Cronograma Manual'!$F$6:$BN$171,V$152+1,0)),"",(VLOOKUP($F65,'Cronograma Manual'!$F$6:$BN$171,V$152+1,0)))</f>
        <v/>
      </c>
      <c r="W65" s="305" t="str">
        <f>IF(ISNA(VLOOKUP($F65,'Cronograma Manual'!$F$6:$BN$171,W$152+1,0)),"",(VLOOKUP($F65,'Cronograma Manual'!$F$6:$BN$171,W$152+1,0)))</f>
        <v/>
      </c>
      <c r="X65" s="305">
        <f>IF(ISNA(VLOOKUP($F65,'Cronograma Manual'!$F$6:$BN$171,X$152+1,0)),"",(VLOOKUP($F65,'Cronograma Manual'!$F$6:$BN$171,X$152+1,0)))</f>
        <v>44649</v>
      </c>
      <c r="Y65" s="306" t="str">
        <f>IF(ISNA(VLOOKUP($F65,'Cronograma Manual'!$F$6:$BN$171,Y$152+1,0)),"",(VLOOKUP($F65,'Cronograma Manual'!$F$6:$BN$171,Y$152+1,0)))</f>
        <v/>
      </c>
      <c r="Z65" s="306" t="str">
        <f>IF(ISNA(VLOOKUP($F65,'Cronograma Manual'!$F$6:$BN$171,Z$152+1,0)),"",(VLOOKUP($F65,'Cronograma Manual'!$F$6:$BN$171,Z$152+1,0)))</f>
        <v/>
      </c>
      <c r="AA65" s="306" t="str">
        <f>IF(ISNA(VLOOKUP($F65,'Cronograma Manual'!$F$6:$BN$171,AA$152+1,0)),"",(VLOOKUP($F65,'Cronograma Manual'!$F$6:$BN$171,AA$152+1,0)))</f>
        <v/>
      </c>
      <c r="AB65" s="306">
        <f>IF(ISNA(VLOOKUP($F65,'Cronograma Manual'!$F$6:$BN$171,AB$152+1,0)),"",(VLOOKUP($F65,'Cronograma Manual'!$F$6:$BN$171,AB$152+1,0)))</f>
        <v>44677</v>
      </c>
      <c r="AC65" s="305" t="str">
        <f>IF(ISNA(VLOOKUP($F65,'Cronograma Manual'!$F$6:$BN$171,AC$152+1,0)),"",(VLOOKUP($F65,'Cronograma Manual'!$F$6:$BN$171,AC$152+1,0)))</f>
        <v/>
      </c>
      <c r="AD65" s="305" t="str">
        <f>IF(ISNA(VLOOKUP($F65,'Cronograma Manual'!$F$6:$BN$171,AD$152+1,0)),"",(VLOOKUP($F65,'Cronograma Manual'!$F$6:$BN$171,AD$152+1,0)))</f>
        <v/>
      </c>
      <c r="AE65" s="305" t="str">
        <f>IF(ISNA(VLOOKUP($F65,'Cronograma Manual'!$F$6:$BN$171,AE$152+1,0)),"",(VLOOKUP($F65,'Cronograma Manual'!$F$6:$BN$171,AE$152+1,0)))</f>
        <v/>
      </c>
      <c r="AF65" s="305">
        <f>IF(ISNA(VLOOKUP($F65,'Cronograma Manual'!$F$6:$BN$171,AF$152+1,0)),"",(VLOOKUP($F65,'Cronograma Manual'!$F$6:$BN$171,AF$152+1,0)))</f>
        <v>44705</v>
      </c>
      <c r="AG65" s="306" t="str">
        <f>IF(ISNA(VLOOKUP($F65,'Cronograma Manual'!$F$6:$BN$171,AG$152+1,0)),"",(VLOOKUP($F65,'Cronograma Manual'!$F$6:$BN$171,AG$152+1,0)))</f>
        <v/>
      </c>
      <c r="AH65" s="306" t="str">
        <f>IF(ISNA(VLOOKUP($F65,'Cronograma Manual'!$F$6:$BN$171,AH$152+1,0)),"",(VLOOKUP($F65,'Cronograma Manual'!$F$6:$BN$171,AH$152+1,0)))</f>
        <v/>
      </c>
      <c r="AI65" s="306" t="str">
        <f>IF(ISNA(VLOOKUP($F65,'Cronograma Manual'!$F$6:$BN$171,AI$152+1,0)),"",(VLOOKUP($F65,'Cronograma Manual'!$F$6:$BN$171,AI$152+1,0)))</f>
        <v/>
      </c>
      <c r="AJ65" s="306">
        <f>IF(ISNA(VLOOKUP($F65,'Cronograma Manual'!$F$6:$BN$171,AJ$152+1,0)),"",(VLOOKUP($F65,'Cronograma Manual'!$F$6:$BN$171,AJ$152+1,0)))</f>
        <v>44733</v>
      </c>
      <c r="AK65" s="306" t="str">
        <f>IF(ISNA(VLOOKUP($F65,'Cronograma Manual'!$F$6:$BN$171,AK$152+1,0)),"",(VLOOKUP($F65,'Cronograma Manual'!$F$6:$BN$171,AK$152+1,0)))</f>
        <v/>
      </c>
      <c r="AL65" s="305" t="str">
        <f>IF(ISNA(VLOOKUP($F65,'Cronograma Manual'!$F$6:$BN$171,AL$152+1,0)),"",(VLOOKUP($F65,'Cronograma Manual'!$F$6:$BN$171,AL$152+1,0)))</f>
        <v/>
      </c>
      <c r="AM65" s="305" t="str">
        <f>IF(ISNA(VLOOKUP($F65,'Cronograma Manual'!$F$6:$BN$171,AM$152+1,0)),"",(VLOOKUP($F65,'Cronograma Manual'!$F$6:$BN$171,AM$152+1,0)))</f>
        <v/>
      </c>
      <c r="AN65" s="305">
        <f>IF(ISNA(VLOOKUP($F65,'Cronograma Manual'!$F$6:$BN$171,AN$152+1,0)),"",(VLOOKUP($F65,'Cronograma Manual'!$F$6:$BN$171,AN$152+1,0)))</f>
        <v>44761</v>
      </c>
      <c r="AO65" s="305" t="str">
        <f>IF(ISNA(VLOOKUP($F65,'Cronograma Manual'!$F$6:$BN$171,AO$152+1,0)),"",(VLOOKUP($F65,'Cronograma Manual'!$F$6:$BN$171,AO$152+1,0)))</f>
        <v/>
      </c>
      <c r="AP65" s="306" t="str">
        <f>IF(ISNA(VLOOKUP($F65,'Cronograma Manual'!$F$6:$BN$171,AP$152+1,0)),"",(VLOOKUP($F65,'Cronograma Manual'!$F$6:$BN$171,AP$152+1,0)))</f>
        <v/>
      </c>
      <c r="AQ65" s="306" t="str">
        <f>IF(ISNA(VLOOKUP($F65,'Cronograma Manual'!$F$6:$BN$171,AQ$152+1,0)),"",(VLOOKUP($F65,'Cronograma Manual'!$F$6:$BN$171,AQ$152+1,0)))</f>
        <v/>
      </c>
      <c r="AR65" s="306">
        <f>IF(ISNA(VLOOKUP($F65,'Cronograma Manual'!$F$6:$BN$171,AR$152+1,0)),"",(VLOOKUP($F65,'Cronograma Manual'!$F$6:$BN$171,AR$152+1,0)))</f>
        <v>44789</v>
      </c>
      <c r="AS65" s="306" t="str">
        <f>IF(ISNA(VLOOKUP($F65,'Cronograma Manual'!$F$6:$BN$171,AS$152+1,0)),"",(VLOOKUP($F65,'Cronograma Manual'!$F$6:$BN$171,AS$152+1,0)))</f>
        <v/>
      </c>
      <c r="AT65" s="305" t="str">
        <f>IF(ISNA(VLOOKUP($F65,'Cronograma Manual'!$F$6:$BN$171,AT$152+1,0)),"",(VLOOKUP($F65,'Cronograma Manual'!$F$6:$BN$171,AT$152+1,0)))</f>
        <v/>
      </c>
      <c r="AU65" s="305" t="str">
        <f>IF(ISNA(VLOOKUP($F65,'Cronograma Manual'!$F$6:$BN$171,AU$152+1,0)),"",(VLOOKUP($F65,'Cronograma Manual'!$F$6:$BN$171,AU$152+1,0)))</f>
        <v/>
      </c>
      <c r="AV65" s="305">
        <f>IF(ISNA(VLOOKUP($F65,'Cronograma Manual'!$F$6:$BN$171,AV$152+1,0)),"",(VLOOKUP($F65,'Cronograma Manual'!$F$6:$BN$171,AV$152+1,0)))</f>
        <v>44817</v>
      </c>
      <c r="AW65" s="305" t="str">
        <f>IF(ISNA(VLOOKUP($F65,'Cronograma Manual'!$F$6:$BN$171,AW$152+1,0)),"",(VLOOKUP($F65,'Cronograma Manual'!$F$6:$BN$171,AW$152+1,0)))</f>
        <v/>
      </c>
      <c r="AX65" s="305" t="str">
        <f>IF(ISNA(VLOOKUP($F65,'Cronograma Manual'!$F$6:$BN$171,AX$152+1,0)),"",(VLOOKUP($F65,'Cronograma Manual'!$F$6:$BN$171,AX$152+1,0)))</f>
        <v/>
      </c>
      <c r="AY65" s="306" t="str">
        <f>IF(ISNA(VLOOKUP($F65,'Cronograma Manual'!$F$6:$BN$171,AY$152+1,0)),"",(VLOOKUP($F65,'Cronograma Manual'!$F$6:$BN$171,AY$152+1,0)))</f>
        <v/>
      </c>
      <c r="AZ65" s="306">
        <f>IF(ISNA(VLOOKUP($F65,'Cronograma Manual'!$F$6:$BN$171,AZ$152+1,0)),"",(VLOOKUP($F65,'Cronograma Manual'!$F$6:$BN$171,AZ$152+1,0)))</f>
        <v>44845</v>
      </c>
      <c r="BA65" s="306" t="str">
        <f>IF(ISNA(VLOOKUP($F65,'Cronograma Manual'!$F$6:$BN$171,BA$152+1,0)),"",(VLOOKUP($F65,'Cronograma Manual'!$F$6:$BN$171,BA$152+1,0)))</f>
        <v/>
      </c>
      <c r="BB65" s="306" t="str">
        <f>IF(ISNA(VLOOKUP($F65,'Cronograma Manual'!$F$6:$BN$171,BB$152+1,0)),"",(VLOOKUP($F65,'Cronograma Manual'!$F$6:$BN$171,BB$152+1,0)))</f>
        <v/>
      </c>
      <c r="BC65" s="305" t="str">
        <f>IF(ISNA(VLOOKUP($F65,'Cronograma Manual'!$F$6:$BN$171,BC$152+1,0)),"",(VLOOKUP($F65,'Cronograma Manual'!$F$6:$BN$171,BC$152+1,0)))</f>
        <v/>
      </c>
      <c r="BD65" s="305">
        <f>IF(ISNA(VLOOKUP($F65,'Cronograma Manual'!$F$6:$BN$171,BD$152+1,0)),"",(VLOOKUP($F65,'Cronograma Manual'!$F$6:$BN$171,BD$152+1,0)))</f>
        <v>44873</v>
      </c>
      <c r="BE65" s="305" t="str">
        <f>IF(ISNA(VLOOKUP($F65,'Cronograma Manual'!$F$6:$BN$171,BE$152+1,0)),"",(VLOOKUP($F65,'Cronograma Manual'!$F$6:$BN$171,BE$152+1,0)))</f>
        <v/>
      </c>
      <c r="BF65" s="305" t="str">
        <f>IF(ISNA(VLOOKUP($F65,'Cronograma Manual'!$F$6:$BN$171,BF$152+1,0)),"",(VLOOKUP($F65,'Cronograma Manual'!$F$6:$BN$171,BF$152+1,0)))</f>
        <v/>
      </c>
      <c r="BG65" s="306" t="str">
        <f>IF(ISNA(VLOOKUP($F65,'Cronograma Manual'!$F$6:$BN$171,BG$152+1,0)),"",(VLOOKUP($F65,'Cronograma Manual'!$F$6:$BN$171,BG$152+1,0)))</f>
        <v/>
      </c>
      <c r="BH65" s="306">
        <f>IF(ISNA(VLOOKUP($F65,'Cronograma Manual'!$F$6:$BN$171,BH$152+1,0)),"",(VLOOKUP($F65,'Cronograma Manual'!$F$6:$BN$171,BH$152+1,0)))</f>
        <v>44901</v>
      </c>
      <c r="BI65" s="306" t="str">
        <f>IF(ISNA(VLOOKUP($F65,'Cronograma Manual'!$F$6:$BN$171,BI$152+1,0)),"",(VLOOKUP($F65,'Cronograma Manual'!$F$6:$BN$171,BI$152+1,0)))</f>
        <v/>
      </c>
      <c r="BJ65" s="306" t="str">
        <f>IF(ISNA(VLOOKUP($F65,'Cronograma Manual'!$F$6:$BN$171,BJ$152+1,0)),"",(VLOOKUP($F65,'Cronograma Manual'!$F$6:$BN$171,BJ$152+1,0)))</f>
        <v/>
      </c>
      <c r="BK65" s="384" t="str">
        <f>IF(ISNA(VLOOKUP($F65,'Cronograma Manual'!$F$6:$BN$171,BK$152+1,0)),"",(VLOOKUP($F65,'Cronograma Manual'!$F$6:$BN$171,BK$152+1,0)))</f>
        <v/>
      </c>
    </row>
    <row r="66" spans="1:63" s="102" customFormat="1" ht="26.25" customHeight="1" x14ac:dyDescent="0.25">
      <c r="A66" s="342">
        <v>59</v>
      </c>
      <c r="B66" s="454" t="s">
        <v>1285</v>
      </c>
      <c r="C66" s="454" t="s">
        <v>1597</v>
      </c>
      <c r="D66" s="457" t="s">
        <v>74</v>
      </c>
      <c r="E66" s="343" t="s">
        <v>1446</v>
      </c>
      <c r="F66" s="343" t="s">
        <v>74</v>
      </c>
      <c r="G66" s="344" t="str">
        <f>IF(ISNA(VLOOKUP(F66,Tmunic!$C$2:$D$1160,2,FALSE)),"",VLOOKUP(F66,Tmunic!$C$2:$D$1160,2,FALSE))</f>
        <v>DS VALLE DEL CAUCA</v>
      </c>
      <c r="H66" s="344" t="str">
        <f>IF(ISNA(VLOOKUP($F66,'Cronograma Manual'!$F$6:$BN$171,H$152+1,0)),"",(VLOOKUP($F66,'Cronograma Manual'!$F$6:$BN$171,H$152+1,0)))</f>
        <v>Calle 4 B N° 36 -01</v>
      </c>
      <c r="I66" s="347">
        <f>IF(ISNA(VLOOKUP($F66,'Cronograma Manual'!$F$6:$BN$171,I$152+1,0)),"",(VLOOKUP($F66,'Cronograma Manual'!$F$6:$BN$171,I$152+1,0)))</f>
        <v>1</v>
      </c>
      <c r="J66" s="348">
        <f>IF(ISNA(VLOOKUP($F66,'Cronograma Manual'!$F$6:$BN$171,J$152+1,0)),"",(VLOOKUP($F66,'Cronograma Manual'!$F$6:$BN$171,J$152+1,0)))</f>
        <v>51</v>
      </c>
      <c r="K66" s="349" t="str">
        <f>IF(ISNA(VLOOKUP($F66,'Cronograma Manual'!$F$6:$BN$171,K$152+1,0)),"",(VLOOKUP($F66,'Cronograma Manual'!$F$6:$BN$171,K$152+1,0)))</f>
        <v/>
      </c>
      <c r="L66" s="349">
        <f>IF(ISNA(VLOOKUP($F66,'Cronograma Manual'!$F$6:$BN$171,L$152+1,0)),"",(VLOOKUP($F66,'Cronograma Manual'!$F$6:$BN$171,L$152+1,0)))</f>
        <v>44566</v>
      </c>
      <c r="M66" s="349">
        <f>IF(ISNA(VLOOKUP($F66,'Cronograma Manual'!$F$6:$BN$171,M$152+1,0)),"",(VLOOKUP($F66,'Cronograma Manual'!$F$6:$BN$171,M$152+1,0)))</f>
        <v>44573</v>
      </c>
      <c r="N66" s="349">
        <f>IF(ISNA(VLOOKUP($F66,'Cronograma Manual'!$F$6:$BN$171,N$152+1,0)),"",(VLOOKUP($F66,'Cronograma Manual'!$F$6:$BN$171,N$152+1,0)))</f>
        <v>44580</v>
      </c>
      <c r="O66" s="349">
        <f>IF(ISNA(VLOOKUP($F66,'Cronograma Manual'!$F$6:$BN$171,O$152+1,0)),"",(VLOOKUP($F66,'Cronograma Manual'!$F$6:$BN$171,O$152+1,0)))</f>
        <v>44587</v>
      </c>
      <c r="P66" s="350">
        <f>IF(ISNA(VLOOKUP($F66,'Cronograma Manual'!$F$6:$BN$171,P$152+1,0)),"",(VLOOKUP($F66,'Cronograma Manual'!$F$6:$BN$171,P$152+1,0)))</f>
        <v>44594</v>
      </c>
      <c r="Q66" s="350">
        <f>IF(ISNA(VLOOKUP($F66,'Cronograma Manual'!$F$6:$BN$171,Q$152+1,0)),"",(VLOOKUP($F66,'Cronograma Manual'!$F$6:$BN$171,Q$152+1,0)))</f>
        <v>44601</v>
      </c>
      <c r="R66" s="350">
        <f>IF(ISNA(VLOOKUP($F66,'Cronograma Manual'!$F$6:$BN$171,R$152+1,0)),"",(VLOOKUP($F66,'Cronograma Manual'!$F$6:$BN$171,R$152+1,0)))</f>
        <v>44608</v>
      </c>
      <c r="S66" s="350">
        <f>IF(ISNA(VLOOKUP($F66,'Cronograma Manual'!$F$6:$BN$171,S$152+1,0)),"",(VLOOKUP($F66,'Cronograma Manual'!$F$6:$BN$171,S$152+1,0)))</f>
        <v>44615</v>
      </c>
      <c r="T66" s="349">
        <f>IF(ISNA(VLOOKUP($F66,'Cronograma Manual'!$F$6:$BN$171,T$152+1,0)),"",(VLOOKUP($F66,'Cronograma Manual'!$F$6:$BN$171,T$152+1,0)))</f>
        <v>44622</v>
      </c>
      <c r="U66" s="349">
        <f>IF(ISNA(VLOOKUP($F66,'Cronograma Manual'!$F$6:$BN$171,U$152+1,0)),"",(VLOOKUP($F66,'Cronograma Manual'!$F$6:$BN$171,U$152+1,0)))</f>
        <v>44629</v>
      </c>
      <c r="V66" s="349">
        <f>IF(ISNA(VLOOKUP($F66,'Cronograma Manual'!$F$6:$BN$171,V$152+1,0)),"",(VLOOKUP($F66,'Cronograma Manual'!$F$6:$BN$171,V$152+1,0)))</f>
        <v>44636</v>
      </c>
      <c r="W66" s="349">
        <f>IF(ISNA(VLOOKUP($F66,'Cronograma Manual'!$F$6:$BN$171,W$152+1,0)),"",(VLOOKUP($F66,'Cronograma Manual'!$F$6:$BN$171,W$152+1,0)))</f>
        <v>44643</v>
      </c>
      <c r="X66" s="349">
        <f>IF(ISNA(VLOOKUP($F66,'Cronograma Manual'!$F$6:$BN$171,X$152+1,0)),"",(VLOOKUP($F66,'Cronograma Manual'!$F$6:$BN$171,X$152+1,0)))</f>
        <v>44650</v>
      </c>
      <c r="Y66" s="350">
        <f>IF(ISNA(VLOOKUP($F66,'Cronograma Manual'!$F$6:$BN$171,Y$152+1,0)),"",(VLOOKUP($F66,'Cronograma Manual'!$F$6:$BN$171,Y$152+1,0)))</f>
        <v>44657</v>
      </c>
      <c r="Z66" s="350">
        <f>IF(ISNA(VLOOKUP($F66,'Cronograma Manual'!$F$6:$BN$171,Z$152+1,0)),"",(VLOOKUP($F66,'Cronograma Manual'!$F$6:$BN$171,Z$152+1,0)))</f>
        <v>44664</v>
      </c>
      <c r="AA66" s="350">
        <f>IF(ISNA(VLOOKUP($F66,'Cronograma Manual'!$F$6:$BN$171,AA$152+1,0)),"",(VLOOKUP($F66,'Cronograma Manual'!$F$6:$BN$171,AA$152+1,0)))</f>
        <v>44671</v>
      </c>
      <c r="AB66" s="350">
        <f>IF(ISNA(VLOOKUP($F66,'Cronograma Manual'!$F$6:$BN$171,AB$152+1,0)),"",(VLOOKUP($F66,'Cronograma Manual'!$F$6:$BN$171,AB$152+1,0)))</f>
        <v>44678</v>
      </c>
      <c r="AC66" s="349">
        <f>IF(ISNA(VLOOKUP($F66,'Cronograma Manual'!$F$6:$BN$171,AC$152+1,0)),"",(VLOOKUP($F66,'Cronograma Manual'!$F$6:$BN$171,AC$152+1,0)))</f>
        <v>44685</v>
      </c>
      <c r="AD66" s="349">
        <f>IF(ISNA(VLOOKUP($F66,'Cronograma Manual'!$F$6:$BN$171,AD$152+1,0)),"",(VLOOKUP($F66,'Cronograma Manual'!$F$6:$BN$171,AD$152+1,0)))</f>
        <v>44692</v>
      </c>
      <c r="AE66" s="349">
        <f>IF(ISNA(VLOOKUP($F66,'Cronograma Manual'!$F$6:$BN$171,AE$152+1,0)),"",(VLOOKUP($F66,'Cronograma Manual'!$F$6:$BN$171,AE$152+1,0)))</f>
        <v>44699</v>
      </c>
      <c r="AF66" s="349">
        <f>IF(ISNA(VLOOKUP($F66,'Cronograma Manual'!$F$6:$BN$171,AF$152+1,0)),"",(VLOOKUP($F66,'Cronograma Manual'!$F$6:$BN$171,AF$152+1,0)))</f>
        <v>44706</v>
      </c>
      <c r="AG66" s="350">
        <f>IF(ISNA(VLOOKUP($F66,'Cronograma Manual'!$F$6:$BN$171,AG$152+1,0)),"",(VLOOKUP($F66,'Cronograma Manual'!$F$6:$BN$171,AG$152+1,0)))</f>
        <v>44713</v>
      </c>
      <c r="AH66" s="350">
        <f>IF(ISNA(VLOOKUP($F66,'Cronograma Manual'!$F$6:$BN$171,AH$152+1,0)),"",(VLOOKUP($F66,'Cronograma Manual'!$F$6:$BN$171,AH$152+1,0)))</f>
        <v>44720</v>
      </c>
      <c r="AI66" s="350">
        <f>IF(ISNA(VLOOKUP($F66,'Cronograma Manual'!$F$6:$BN$171,AI$152+1,0)),"",(VLOOKUP($F66,'Cronograma Manual'!$F$6:$BN$171,AI$152+1,0)))</f>
        <v>44727</v>
      </c>
      <c r="AJ66" s="350">
        <f>IF(ISNA(VLOOKUP($F66,'Cronograma Manual'!$F$6:$BN$171,AJ$152+1,0)),"",(VLOOKUP($F66,'Cronograma Manual'!$F$6:$BN$171,AJ$152+1,0)))</f>
        <v>44734</v>
      </c>
      <c r="AK66" s="350">
        <f>IF(ISNA(VLOOKUP($F66,'Cronograma Manual'!$F$6:$BN$171,AK$152+1,0)),"",(VLOOKUP($F66,'Cronograma Manual'!$F$6:$BN$171,AK$152+1,0)))</f>
        <v>44741</v>
      </c>
      <c r="AL66" s="349">
        <f>IF(ISNA(VLOOKUP($F66,'Cronograma Manual'!$F$6:$BN$171,AL$152+1,0)),"",(VLOOKUP($F66,'Cronograma Manual'!$F$6:$BN$171,AL$152+1,0)))</f>
        <v>44748</v>
      </c>
      <c r="AM66" s="349">
        <f>IF(ISNA(VLOOKUP($F66,'Cronograma Manual'!$F$6:$BN$171,AM$152+1,0)),"",(VLOOKUP($F66,'Cronograma Manual'!$F$6:$BN$171,AM$152+1,0)))</f>
        <v>44755</v>
      </c>
      <c r="AN66" s="349" t="str">
        <f>IF(ISNA(VLOOKUP($F66,'Cronograma Manual'!$F$6:$BN$171,AN$152+1,0)),"",(VLOOKUP($F66,'Cronograma Manual'!$F$6:$BN$171,AN$152+1,0)))</f>
        <v/>
      </c>
      <c r="AO66" s="349">
        <f>IF(ISNA(VLOOKUP($F66,'Cronograma Manual'!$F$6:$BN$171,AO$152+1,0)),"",(VLOOKUP($F66,'Cronograma Manual'!$F$6:$BN$171,AO$152+1,0)))</f>
        <v>44769</v>
      </c>
      <c r="AP66" s="350">
        <f>IF(ISNA(VLOOKUP($F66,'Cronograma Manual'!$F$6:$BN$171,AP$152+1,0)),"",(VLOOKUP($F66,'Cronograma Manual'!$F$6:$BN$171,AP$152+1,0)))</f>
        <v>44776</v>
      </c>
      <c r="AQ66" s="350">
        <f>IF(ISNA(VLOOKUP($F66,'Cronograma Manual'!$F$6:$BN$171,AQ$152+1,0)),"",(VLOOKUP($F66,'Cronograma Manual'!$F$6:$BN$171,AQ$152+1,0)))</f>
        <v>44783</v>
      </c>
      <c r="AR66" s="350">
        <f>IF(ISNA(VLOOKUP($F66,'Cronograma Manual'!$F$6:$BN$171,AR$152+1,0)),"",(VLOOKUP($F66,'Cronograma Manual'!$F$6:$BN$171,AR$152+1,0)))</f>
        <v>44790</v>
      </c>
      <c r="AS66" s="350">
        <f>IF(ISNA(VLOOKUP($F66,'Cronograma Manual'!$F$6:$BN$171,AS$152+1,0)),"",(VLOOKUP($F66,'Cronograma Manual'!$F$6:$BN$171,AS$152+1,0)))</f>
        <v>44797</v>
      </c>
      <c r="AT66" s="349">
        <f>IF(ISNA(VLOOKUP($F66,'Cronograma Manual'!$F$6:$BN$171,AT$152+1,0)),"",(VLOOKUP($F66,'Cronograma Manual'!$F$6:$BN$171,AT$152+1,0)))</f>
        <v>44804</v>
      </c>
      <c r="AU66" s="349">
        <f>IF(ISNA(VLOOKUP($F66,'Cronograma Manual'!$F$6:$BN$171,AU$152+1,0)),"",(VLOOKUP($F66,'Cronograma Manual'!$F$6:$BN$171,AU$152+1,0)))</f>
        <v>44811</v>
      </c>
      <c r="AV66" s="349">
        <f>IF(ISNA(VLOOKUP($F66,'Cronograma Manual'!$F$6:$BN$171,AV$152+1,0)),"",(VLOOKUP($F66,'Cronograma Manual'!$F$6:$BN$171,AV$152+1,0)))</f>
        <v>44818</v>
      </c>
      <c r="AW66" s="349">
        <f>IF(ISNA(VLOOKUP($F66,'Cronograma Manual'!$F$6:$BN$171,AW$152+1,0)),"",(VLOOKUP($F66,'Cronograma Manual'!$F$6:$BN$171,AW$152+1,0)))</f>
        <v>44825</v>
      </c>
      <c r="AX66" s="349">
        <f>IF(ISNA(VLOOKUP($F66,'Cronograma Manual'!$F$6:$BN$171,AX$152+1,0)),"",(VLOOKUP($F66,'Cronograma Manual'!$F$6:$BN$171,AX$152+1,0)))</f>
        <v>44832</v>
      </c>
      <c r="AY66" s="350">
        <f>IF(ISNA(VLOOKUP($F66,'Cronograma Manual'!$F$6:$BN$171,AY$152+1,0)),"",(VLOOKUP($F66,'Cronograma Manual'!$F$6:$BN$171,AY$152+1,0)))</f>
        <v>44839</v>
      </c>
      <c r="AZ66" s="350">
        <f>IF(ISNA(VLOOKUP($F66,'Cronograma Manual'!$F$6:$BN$171,AZ$152+1,0)),"",(VLOOKUP($F66,'Cronograma Manual'!$F$6:$BN$171,AZ$152+1,0)))</f>
        <v>44846</v>
      </c>
      <c r="BA66" s="350">
        <f>IF(ISNA(VLOOKUP($F66,'Cronograma Manual'!$F$6:$BN$171,BA$152+1,0)),"",(VLOOKUP($F66,'Cronograma Manual'!$F$6:$BN$171,BA$152+1,0)))</f>
        <v>44853</v>
      </c>
      <c r="BB66" s="350">
        <f>IF(ISNA(VLOOKUP($F66,'Cronograma Manual'!$F$6:$BN$171,BB$152+1,0)),"",(VLOOKUP($F66,'Cronograma Manual'!$F$6:$BN$171,BB$152+1,0)))</f>
        <v>44860</v>
      </c>
      <c r="BC66" s="349">
        <f>IF(ISNA(VLOOKUP($F66,'Cronograma Manual'!$F$6:$BN$171,BC$152+1,0)),"",(VLOOKUP($F66,'Cronograma Manual'!$F$6:$BN$171,BC$152+1,0)))</f>
        <v>44867</v>
      </c>
      <c r="BD66" s="349">
        <f>IF(ISNA(VLOOKUP($F66,'Cronograma Manual'!$F$6:$BN$171,BD$152+1,0)),"",(VLOOKUP($F66,'Cronograma Manual'!$F$6:$BN$171,BD$152+1,0)))</f>
        <v>44874</v>
      </c>
      <c r="BE66" s="349">
        <f>IF(ISNA(VLOOKUP($F66,'Cronograma Manual'!$F$6:$BN$171,BE$152+1,0)),"",(VLOOKUP($F66,'Cronograma Manual'!$F$6:$BN$171,BE$152+1,0)))</f>
        <v>44881</v>
      </c>
      <c r="BF66" s="349">
        <f>IF(ISNA(VLOOKUP($F66,'Cronograma Manual'!$F$6:$BN$171,BF$152+1,0)),"",(VLOOKUP($F66,'Cronograma Manual'!$F$6:$BN$171,BF$152+1,0)))</f>
        <v>44888</v>
      </c>
      <c r="BG66" s="350">
        <f>IF(ISNA(VLOOKUP($F66,'Cronograma Manual'!$F$6:$BN$171,BG$152+1,0)),"",(VLOOKUP($F66,'Cronograma Manual'!$F$6:$BN$171,BG$152+1,0)))</f>
        <v>44895</v>
      </c>
      <c r="BH66" s="350">
        <f>IF(ISNA(VLOOKUP($F66,'Cronograma Manual'!$F$6:$BN$171,BH$152+1,0)),"",(VLOOKUP($F66,'Cronograma Manual'!$F$6:$BN$171,BH$152+1,0)))</f>
        <v>44902</v>
      </c>
      <c r="BI66" s="350">
        <f>IF(ISNA(VLOOKUP($F66,'Cronograma Manual'!$F$6:$BN$171,BI$152+1,0)),"",(VLOOKUP($F66,'Cronograma Manual'!$F$6:$BN$171,BI$152+1,0)))</f>
        <v>44909</v>
      </c>
      <c r="BJ66" s="350">
        <f>IF(ISNA(VLOOKUP($F66,'Cronograma Manual'!$F$6:$BN$171,BJ$152+1,0)),"",(VLOOKUP($F66,'Cronograma Manual'!$F$6:$BN$171,BJ$152+1,0)))</f>
        <v>44916</v>
      </c>
      <c r="BK66" s="351">
        <f>IF(ISNA(VLOOKUP($F66,'Cronograma Manual'!$F$6:$BN$171,BK$152+1,0)),"",(VLOOKUP($F66,'Cronograma Manual'!$F$6:$BN$171,BK$152+1,0)))</f>
        <v>44923</v>
      </c>
    </row>
    <row r="67" spans="1:63" s="102" customFormat="1" ht="26.25" customHeight="1" x14ac:dyDescent="0.25">
      <c r="A67" s="352">
        <v>60</v>
      </c>
      <c r="B67" s="455"/>
      <c r="C67" s="455"/>
      <c r="D67" s="458"/>
      <c r="E67" s="337" t="s">
        <v>1446</v>
      </c>
      <c r="F67" s="337" t="s">
        <v>75</v>
      </c>
      <c r="G67" s="184" t="str">
        <f>IF(ISNA(VLOOKUP(F67,Tmunic!$C$2:$D$1160,2,FALSE)),"",VLOOKUP(F67,Tmunic!$C$2:$D$1160,2,FALSE))</f>
        <v>UB BUGA</v>
      </c>
      <c r="H67" s="184" t="str">
        <f>IF(ISNA(VLOOKUP($F67,'Cronograma Manual'!$F$6:$BN$171,H$152+1,0)),"",(VLOOKUP($F67,'Cronograma Manual'!$F$6:$BN$171,H$152+1,0)))</f>
        <v>Carrera 9 Bis N° 17-71</v>
      </c>
      <c r="I67" s="197">
        <f>IF(ISNA(VLOOKUP($F67,'Cronograma Manual'!$F$6:$BN$171,I$152+1,0)),"",(VLOOKUP($F67,'Cronograma Manual'!$F$6:$BN$171,I$152+1,0)))</f>
        <v>4</v>
      </c>
      <c r="J67" s="202">
        <f>IF(ISNA(VLOOKUP($F67,'Cronograma Manual'!$F$6:$BN$171,J$152+1,0)),"",(VLOOKUP($F67,'Cronograma Manual'!$F$6:$BN$171,J$152+1,0)))</f>
        <v>13</v>
      </c>
      <c r="K67" s="107" t="str">
        <f>IF(ISNA(VLOOKUP($F67,'Cronograma Manual'!$F$6:$BN$171,K$152+1,0)),"",(VLOOKUP($F67,'Cronograma Manual'!$F$6:$BN$171,K$152+1,0)))</f>
        <v/>
      </c>
      <c r="L67" s="107" t="str">
        <f>IF(ISNA(VLOOKUP($F67,'Cronograma Manual'!$F$6:$BN$171,L$152+1,0)),"",(VLOOKUP($F67,'Cronograma Manual'!$F$6:$BN$171,L$152+1,0)))</f>
        <v/>
      </c>
      <c r="M67" s="107" t="str">
        <f>IF(ISNA(VLOOKUP($F67,'Cronograma Manual'!$F$6:$BN$171,M$152+1,0)),"",(VLOOKUP($F67,'Cronograma Manual'!$F$6:$BN$171,M$152+1,0)))</f>
        <v/>
      </c>
      <c r="N67" s="107">
        <f>IF(ISNA(VLOOKUP($F67,'Cronograma Manual'!$F$6:$BN$171,N$152+1,0)),"",(VLOOKUP($F67,'Cronograma Manual'!$F$6:$BN$171,N$152+1,0)))</f>
        <v>44581</v>
      </c>
      <c r="O67" s="107" t="str">
        <f>IF(ISNA(VLOOKUP($F67,'Cronograma Manual'!$F$6:$BN$171,O$152+1,0)),"",(VLOOKUP($F67,'Cronograma Manual'!$F$6:$BN$171,O$152+1,0)))</f>
        <v/>
      </c>
      <c r="P67" s="108" t="str">
        <f>IF(ISNA(VLOOKUP($F67,'Cronograma Manual'!$F$6:$BN$171,P$152+1,0)),"",(VLOOKUP($F67,'Cronograma Manual'!$F$6:$BN$171,P$152+1,0)))</f>
        <v/>
      </c>
      <c r="Q67" s="108" t="str">
        <f>IF(ISNA(VLOOKUP($F67,'Cronograma Manual'!$F$6:$BN$171,Q$152+1,0)),"",(VLOOKUP($F67,'Cronograma Manual'!$F$6:$BN$171,Q$152+1,0)))</f>
        <v/>
      </c>
      <c r="R67" s="108">
        <f>IF(ISNA(VLOOKUP($F67,'Cronograma Manual'!$F$6:$BN$171,R$152+1,0)),"",(VLOOKUP($F67,'Cronograma Manual'!$F$6:$BN$171,R$152+1,0)))</f>
        <v>44609</v>
      </c>
      <c r="S67" s="108" t="str">
        <f>IF(ISNA(VLOOKUP($F67,'Cronograma Manual'!$F$6:$BN$171,S$152+1,0)),"",(VLOOKUP($F67,'Cronograma Manual'!$F$6:$BN$171,S$152+1,0)))</f>
        <v/>
      </c>
      <c r="T67" s="107" t="str">
        <f>IF(ISNA(VLOOKUP($F67,'Cronograma Manual'!$F$6:$BN$171,T$152+1,0)),"",(VLOOKUP($F67,'Cronograma Manual'!$F$6:$BN$171,T$152+1,0)))</f>
        <v/>
      </c>
      <c r="U67" s="107" t="str">
        <f>IF(ISNA(VLOOKUP($F67,'Cronograma Manual'!$F$6:$BN$171,U$152+1,0)),"",(VLOOKUP($F67,'Cronograma Manual'!$F$6:$BN$171,U$152+1,0)))</f>
        <v/>
      </c>
      <c r="V67" s="107">
        <f>IF(ISNA(VLOOKUP($F67,'Cronograma Manual'!$F$6:$BN$171,V$152+1,0)),"",(VLOOKUP($F67,'Cronograma Manual'!$F$6:$BN$171,V$152+1,0)))</f>
        <v>44637</v>
      </c>
      <c r="W67" s="107" t="str">
        <f>IF(ISNA(VLOOKUP($F67,'Cronograma Manual'!$F$6:$BN$171,W$152+1,0)),"",(VLOOKUP($F67,'Cronograma Manual'!$F$6:$BN$171,W$152+1,0)))</f>
        <v/>
      </c>
      <c r="X67" s="107" t="str">
        <f>IF(ISNA(VLOOKUP($F67,'Cronograma Manual'!$F$6:$BN$171,X$152+1,0)),"",(VLOOKUP($F67,'Cronograma Manual'!$F$6:$BN$171,X$152+1,0)))</f>
        <v/>
      </c>
      <c r="Y67" s="108" t="str">
        <f>IF(ISNA(VLOOKUP($F67,'Cronograma Manual'!$F$6:$BN$171,Y$152+1,0)),"",(VLOOKUP($F67,'Cronograma Manual'!$F$6:$BN$171,Y$152+1,0)))</f>
        <v/>
      </c>
      <c r="Z67" s="108" t="str">
        <f>IF(ISNA(VLOOKUP($F67,'Cronograma Manual'!$F$6:$BN$171,Z$152+1,0)),"",(VLOOKUP($F67,'Cronograma Manual'!$F$6:$BN$171,Z$152+1,0)))</f>
        <v/>
      </c>
      <c r="AA67" s="108">
        <f>IF(ISNA(VLOOKUP($F67,'Cronograma Manual'!$F$6:$BN$171,AA$152+1,0)),"",(VLOOKUP($F67,'Cronograma Manual'!$F$6:$BN$171,AA$152+1,0)))</f>
        <v>44672</v>
      </c>
      <c r="AB67" s="108" t="str">
        <f>IF(ISNA(VLOOKUP($F67,'Cronograma Manual'!$F$6:$BN$171,AB$152+1,0)),"",(VLOOKUP($F67,'Cronograma Manual'!$F$6:$BN$171,AB$152+1,0)))</f>
        <v/>
      </c>
      <c r="AC67" s="107" t="str">
        <f>IF(ISNA(VLOOKUP($F67,'Cronograma Manual'!$F$6:$BN$171,AC$152+1,0)),"",(VLOOKUP($F67,'Cronograma Manual'!$F$6:$BN$171,AC$152+1,0)))</f>
        <v/>
      </c>
      <c r="AD67" s="107" t="str">
        <f>IF(ISNA(VLOOKUP($F67,'Cronograma Manual'!$F$6:$BN$171,AD$152+1,0)),"",(VLOOKUP($F67,'Cronograma Manual'!$F$6:$BN$171,AD$152+1,0)))</f>
        <v/>
      </c>
      <c r="AE67" s="107">
        <f>IF(ISNA(VLOOKUP($F67,'Cronograma Manual'!$F$6:$BN$171,AE$152+1,0)),"",(VLOOKUP($F67,'Cronograma Manual'!$F$6:$BN$171,AE$152+1,0)))</f>
        <v>44700</v>
      </c>
      <c r="AF67" s="107" t="str">
        <f>IF(ISNA(VLOOKUP($F67,'Cronograma Manual'!$F$6:$BN$171,AF$152+1,0)),"",(VLOOKUP($F67,'Cronograma Manual'!$F$6:$BN$171,AF$152+1,0)))</f>
        <v/>
      </c>
      <c r="AG67" s="108" t="str">
        <f>IF(ISNA(VLOOKUP($F67,'Cronograma Manual'!$F$6:$BN$171,AG$152+1,0)),"",(VLOOKUP($F67,'Cronograma Manual'!$F$6:$BN$171,AG$152+1,0)))</f>
        <v/>
      </c>
      <c r="AH67" s="108" t="str">
        <f>IF(ISNA(VLOOKUP($F67,'Cronograma Manual'!$F$6:$BN$171,AH$152+1,0)),"",(VLOOKUP($F67,'Cronograma Manual'!$F$6:$BN$171,AH$152+1,0)))</f>
        <v/>
      </c>
      <c r="AI67" s="108">
        <f>IF(ISNA(VLOOKUP($F67,'Cronograma Manual'!$F$6:$BN$171,AI$152+1,0)),"",(VLOOKUP($F67,'Cronograma Manual'!$F$6:$BN$171,AI$152+1,0)))</f>
        <v>44728</v>
      </c>
      <c r="AJ67" s="108" t="str">
        <f>IF(ISNA(VLOOKUP($F67,'Cronograma Manual'!$F$6:$BN$171,AJ$152+1,0)),"",(VLOOKUP($F67,'Cronograma Manual'!$F$6:$BN$171,AJ$152+1,0)))</f>
        <v/>
      </c>
      <c r="AK67" s="108" t="str">
        <f>IF(ISNA(VLOOKUP($F67,'Cronograma Manual'!$F$6:$BN$171,AK$152+1,0)),"",(VLOOKUP($F67,'Cronograma Manual'!$F$6:$BN$171,AK$152+1,0)))</f>
        <v/>
      </c>
      <c r="AL67" s="107" t="str">
        <f>IF(ISNA(VLOOKUP($F67,'Cronograma Manual'!$F$6:$BN$171,AL$152+1,0)),"",(VLOOKUP($F67,'Cronograma Manual'!$F$6:$BN$171,AL$152+1,0)))</f>
        <v/>
      </c>
      <c r="AM67" s="107">
        <f>IF(ISNA(VLOOKUP($F67,'Cronograma Manual'!$F$6:$BN$171,AM$152+1,0)),"",(VLOOKUP($F67,'Cronograma Manual'!$F$6:$BN$171,AM$152+1,0)))</f>
        <v>44756</v>
      </c>
      <c r="AN67" s="107" t="str">
        <f>IF(ISNA(VLOOKUP($F67,'Cronograma Manual'!$F$6:$BN$171,AN$152+1,0)),"",(VLOOKUP($F67,'Cronograma Manual'!$F$6:$BN$171,AN$152+1,0)))</f>
        <v/>
      </c>
      <c r="AO67" s="107" t="str">
        <f>IF(ISNA(VLOOKUP($F67,'Cronograma Manual'!$F$6:$BN$171,AO$152+1,0)),"",(VLOOKUP($F67,'Cronograma Manual'!$F$6:$BN$171,AO$152+1,0)))</f>
        <v/>
      </c>
      <c r="AP67" s="108" t="str">
        <f>IF(ISNA(VLOOKUP($F67,'Cronograma Manual'!$F$6:$BN$171,AP$152+1,0)),"",(VLOOKUP($F67,'Cronograma Manual'!$F$6:$BN$171,AP$152+1,0)))</f>
        <v/>
      </c>
      <c r="AQ67" s="108">
        <f>IF(ISNA(VLOOKUP($F67,'Cronograma Manual'!$F$6:$BN$171,AQ$152+1,0)),"",(VLOOKUP($F67,'Cronograma Manual'!$F$6:$BN$171,AQ$152+1,0)))</f>
        <v>44784</v>
      </c>
      <c r="AR67" s="108" t="str">
        <f>IF(ISNA(VLOOKUP($F67,'Cronograma Manual'!$F$6:$BN$171,AR$152+1,0)),"",(VLOOKUP($F67,'Cronograma Manual'!$F$6:$BN$171,AR$152+1,0)))</f>
        <v/>
      </c>
      <c r="AS67" s="108" t="str">
        <f>IF(ISNA(VLOOKUP($F67,'Cronograma Manual'!$F$6:$BN$171,AS$152+1,0)),"",(VLOOKUP($F67,'Cronograma Manual'!$F$6:$BN$171,AS$152+1,0)))</f>
        <v/>
      </c>
      <c r="AT67" s="107" t="str">
        <f>IF(ISNA(VLOOKUP($F67,'Cronograma Manual'!$F$6:$BN$171,AT$152+1,0)),"",(VLOOKUP($F67,'Cronograma Manual'!$F$6:$BN$171,AT$152+1,0)))</f>
        <v/>
      </c>
      <c r="AU67" s="107">
        <f>IF(ISNA(VLOOKUP($F67,'Cronograma Manual'!$F$6:$BN$171,AU$152+1,0)),"",(VLOOKUP($F67,'Cronograma Manual'!$F$6:$BN$171,AU$152+1,0)))</f>
        <v>44812</v>
      </c>
      <c r="AV67" s="107" t="str">
        <f>IF(ISNA(VLOOKUP($F67,'Cronograma Manual'!$F$6:$BN$171,AV$152+1,0)),"",(VLOOKUP($F67,'Cronograma Manual'!$F$6:$BN$171,AV$152+1,0)))</f>
        <v/>
      </c>
      <c r="AW67" s="107" t="str">
        <f>IF(ISNA(VLOOKUP($F67,'Cronograma Manual'!$F$6:$BN$171,AW$152+1,0)),"",(VLOOKUP($F67,'Cronograma Manual'!$F$6:$BN$171,AW$152+1,0)))</f>
        <v/>
      </c>
      <c r="AX67" s="107" t="str">
        <f>IF(ISNA(VLOOKUP($F67,'Cronograma Manual'!$F$6:$BN$171,AX$152+1,0)),"",(VLOOKUP($F67,'Cronograma Manual'!$F$6:$BN$171,AX$152+1,0)))</f>
        <v/>
      </c>
      <c r="AY67" s="108">
        <f>IF(ISNA(VLOOKUP($F67,'Cronograma Manual'!$F$6:$BN$171,AY$152+1,0)),"",(VLOOKUP($F67,'Cronograma Manual'!$F$6:$BN$171,AY$152+1,0)))</f>
        <v>44840</v>
      </c>
      <c r="AZ67" s="108" t="str">
        <f>IF(ISNA(VLOOKUP($F67,'Cronograma Manual'!$F$6:$BN$171,AZ$152+1,0)),"",(VLOOKUP($F67,'Cronograma Manual'!$F$6:$BN$171,AZ$152+1,0)))</f>
        <v/>
      </c>
      <c r="BA67" s="108" t="str">
        <f>IF(ISNA(VLOOKUP($F67,'Cronograma Manual'!$F$6:$BN$171,BA$152+1,0)),"",(VLOOKUP($F67,'Cronograma Manual'!$F$6:$BN$171,BA$152+1,0)))</f>
        <v/>
      </c>
      <c r="BB67" s="108" t="str">
        <f>IF(ISNA(VLOOKUP($F67,'Cronograma Manual'!$F$6:$BN$171,BB$152+1,0)),"",(VLOOKUP($F67,'Cronograma Manual'!$F$6:$BN$171,BB$152+1,0)))</f>
        <v/>
      </c>
      <c r="BC67" s="107">
        <f>IF(ISNA(VLOOKUP($F67,'Cronograma Manual'!$F$6:$BN$171,BC$152+1,0)),"",(VLOOKUP($F67,'Cronograma Manual'!$F$6:$BN$171,BC$152+1,0)))</f>
        <v>44868</v>
      </c>
      <c r="BD67" s="107" t="str">
        <f>IF(ISNA(VLOOKUP($F67,'Cronograma Manual'!$F$6:$BN$171,BD$152+1,0)),"",(VLOOKUP($F67,'Cronograma Manual'!$F$6:$BN$171,BD$152+1,0)))</f>
        <v/>
      </c>
      <c r="BE67" s="107" t="str">
        <f>IF(ISNA(VLOOKUP($F67,'Cronograma Manual'!$F$6:$BN$171,BE$152+1,0)),"",(VLOOKUP($F67,'Cronograma Manual'!$F$6:$BN$171,BE$152+1,0)))</f>
        <v/>
      </c>
      <c r="BF67" s="107" t="str">
        <f>IF(ISNA(VLOOKUP($F67,'Cronograma Manual'!$F$6:$BN$171,BF$152+1,0)),"",(VLOOKUP($F67,'Cronograma Manual'!$F$6:$BN$171,BF$152+1,0)))</f>
        <v/>
      </c>
      <c r="BG67" s="108">
        <f>IF(ISNA(VLOOKUP($F67,'Cronograma Manual'!$F$6:$BN$171,BG$152+1,0)),"",(VLOOKUP($F67,'Cronograma Manual'!$F$6:$BN$171,BG$152+1,0)))</f>
        <v>44896</v>
      </c>
      <c r="BH67" s="108" t="str">
        <f>IF(ISNA(VLOOKUP($F67,'Cronograma Manual'!$F$6:$BN$171,BH$152+1,0)),"",(VLOOKUP($F67,'Cronograma Manual'!$F$6:$BN$171,BH$152+1,0)))</f>
        <v/>
      </c>
      <c r="BI67" s="108" t="str">
        <f>IF(ISNA(VLOOKUP($F67,'Cronograma Manual'!$F$6:$BN$171,BI$152+1,0)),"",(VLOOKUP($F67,'Cronograma Manual'!$F$6:$BN$171,BI$152+1,0)))</f>
        <v/>
      </c>
      <c r="BJ67" s="108" t="str">
        <f>IF(ISNA(VLOOKUP($F67,'Cronograma Manual'!$F$6:$BN$171,BJ$152+1,0)),"",(VLOOKUP($F67,'Cronograma Manual'!$F$6:$BN$171,BJ$152+1,0)))</f>
        <v/>
      </c>
      <c r="BK67" s="353">
        <f>IF(ISNA(VLOOKUP($F67,'Cronograma Manual'!$F$6:$BN$171,BK$152+1,0)),"",(VLOOKUP($F67,'Cronograma Manual'!$F$6:$BN$171,BK$152+1,0)))</f>
        <v>44924</v>
      </c>
    </row>
    <row r="68" spans="1:63" s="102" customFormat="1" ht="26.25" customHeight="1" x14ac:dyDescent="0.25">
      <c r="A68" s="352">
        <v>61</v>
      </c>
      <c r="B68" s="455"/>
      <c r="C68" s="455"/>
      <c r="D68" s="458"/>
      <c r="E68" s="337" t="s">
        <v>1446</v>
      </c>
      <c r="F68" s="337" t="s">
        <v>76</v>
      </c>
      <c r="G68" s="184" t="str">
        <f>IF(ISNA(VLOOKUP(F68,Tmunic!$C$2:$D$1160,2,FALSE)),"",VLOOKUP(F68,Tmunic!$C$2:$D$1160,2,FALSE))</f>
        <v>UB BUENAVENTURA</v>
      </c>
      <c r="H68" s="184" t="str">
        <f>IF(ISNA(VLOOKUP($F68,'Cronograma Manual'!$F$6:$BN$171,H$152+1,0)),"",(VLOOKUP($F68,'Cronograma Manual'!$F$6:$BN$171,H$152+1,0)))</f>
        <v xml:space="preserve">Avenida Simón Bolivia N° 17 - 40 contiguo a urgencias del Hospital </v>
      </c>
      <c r="I68" s="197">
        <f>IF(ISNA(VLOOKUP($F68,'Cronograma Manual'!$F$6:$BN$171,I$152+1,0)),"",(VLOOKUP($F68,'Cronograma Manual'!$F$6:$BN$171,I$152+1,0)))</f>
        <v>4</v>
      </c>
      <c r="J68" s="202">
        <f>IF(ISNA(VLOOKUP($F68,'Cronograma Manual'!$F$6:$BN$171,J$152+1,0)),"",(VLOOKUP($F68,'Cronograma Manual'!$F$6:$BN$171,J$152+1,0)))</f>
        <v>12</v>
      </c>
      <c r="K68" s="107" t="str">
        <f>IF(ISNA(VLOOKUP($F68,'Cronograma Manual'!$F$6:$BN$171,K$152+1,0)),"",(VLOOKUP($F68,'Cronograma Manual'!$F$6:$BN$171,K$152+1,0)))</f>
        <v/>
      </c>
      <c r="L68" s="107" t="str">
        <f>IF(ISNA(VLOOKUP($F68,'Cronograma Manual'!$F$6:$BN$171,L$152+1,0)),"",(VLOOKUP($F68,'Cronograma Manual'!$F$6:$BN$171,L$152+1,0)))</f>
        <v/>
      </c>
      <c r="M68" s="107" t="str">
        <f>IF(ISNA(VLOOKUP($F68,'Cronograma Manual'!$F$6:$BN$171,M$152+1,0)),"",(VLOOKUP($F68,'Cronograma Manual'!$F$6:$BN$171,M$152+1,0)))</f>
        <v/>
      </c>
      <c r="N68" s="107" t="str">
        <f>IF(ISNA(VLOOKUP($F68,'Cronograma Manual'!$F$6:$BN$171,N$152+1,0)),"",(VLOOKUP($F68,'Cronograma Manual'!$F$6:$BN$171,N$152+1,0)))</f>
        <v/>
      </c>
      <c r="O68" s="107">
        <f>IF(ISNA(VLOOKUP($F68,'Cronograma Manual'!$F$6:$BN$171,O$152+1,0)),"",(VLOOKUP($F68,'Cronograma Manual'!$F$6:$BN$171,O$152+1,0)))</f>
        <v>44588</v>
      </c>
      <c r="P68" s="108" t="str">
        <f>IF(ISNA(VLOOKUP($F68,'Cronograma Manual'!$F$6:$BN$171,P$152+1,0)),"",(VLOOKUP($F68,'Cronograma Manual'!$F$6:$BN$171,P$152+1,0)))</f>
        <v/>
      </c>
      <c r="Q68" s="108" t="str">
        <f>IF(ISNA(VLOOKUP($F68,'Cronograma Manual'!$F$6:$BN$171,Q$152+1,0)),"",(VLOOKUP($F68,'Cronograma Manual'!$F$6:$BN$171,Q$152+1,0)))</f>
        <v/>
      </c>
      <c r="R68" s="108" t="str">
        <f>IF(ISNA(VLOOKUP($F68,'Cronograma Manual'!$F$6:$BN$171,R$152+1,0)),"",(VLOOKUP($F68,'Cronograma Manual'!$F$6:$BN$171,R$152+1,0)))</f>
        <v/>
      </c>
      <c r="S68" s="108">
        <f>IF(ISNA(VLOOKUP($F68,'Cronograma Manual'!$F$6:$BN$171,S$152+1,0)),"",(VLOOKUP($F68,'Cronograma Manual'!$F$6:$BN$171,S$152+1,0)))</f>
        <v>44616</v>
      </c>
      <c r="T68" s="107" t="str">
        <f>IF(ISNA(VLOOKUP($F68,'Cronograma Manual'!$F$6:$BN$171,T$152+1,0)),"",(VLOOKUP($F68,'Cronograma Manual'!$F$6:$BN$171,T$152+1,0)))</f>
        <v/>
      </c>
      <c r="U68" s="107" t="str">
        <f>IF(ISNA(VLOOKUP($F68,'Cronograma Manual'!$F$6:$BN$171,U$152+1,0)),"",(VLOOKUP($F68,'Cronograma Manual'!$F$6:$BN$171,U$152+1,0)))</f>
        <v/>
      </c>
      <c r="V68" s="107" t="str">
        <f>IF(ISNA(VLOOKUP($F68,'Cronograma Manual'!$F$6:$BN$171,V$152+1,0)),"",(VLOOKUP($F68,'Cronograma Manual'!$F$6:$BN$171,V$152+1,0)))</f>
        <v/>
      </c>
      <c r="W68" s="107">
        <f>IF(ISNA(VLOOKUP($F68,'Cronograma Manual'!$F$6:$BN$171,W$152+1,0)),"",(VLOOKUP($F68,'Cronograma Manual'!$F$6:$BN$171,W$152+1,0)))</f>
        <v>44644</v>
      </c>
      <c r="X68" s="107" t="str">
        <f>IF(ISNA(VLOOKUP($F68,'Cronograma Manual'!$F$6:$BN$171,X$152+1,0)),"",(VLOOKUP($F68,'Cronograma Manual'!$F$6:$BN$171,X$152+1,0)))</f>
        <v/>
      </c>
      <c r="Y68" s="108" t="str">
        <f>IF(ISNA(VLOOKUP($F68,'Cronograma Manual'!$F$6:$BN$171,Y$152+1,0)),"",(VLOOKUP($F68,'Cronograma Manual'!$F$6:$BN$171,Y$152+1,0)))</f>
        <v/>
      </c>
      <c r="Z68" s="108" t="str">
        <f>IF(ISNA(VLOOKUP($F68,'Cronograma Manual'!$F$6:$BN$171,Z$152+1,0)),"",(VLOOKUP($F68,'Cronograma Manual'!$F$6:$BN$171,Z$152+1,0)))</f>
        <v/>
      </c>
      <c r="AA68" s="108" t="str">
        <f>IF(ISNA(VLOOKUP($F68,'Cronograma Manual'!$F$6:$BN$171,AA$152+1,0)),"",(VLOOKUP($F68,'Cronograma Manual'!$F$6:$BN$171,AA$152+1,0)))</f>
        <v/>
      </c>
      <c r="AB68" s="108">
        <f>IF(ISNA(VLOOKUP($F68,'Cronograma Manual'!$F$6:$BN$171,AB$152+1,0)),"",(VLOOKUP($F68,'Cronograma Manual'!$F$6:$BN$171,AB$152+1,0)))</f>
        <v>44679</v>
      </c>
      <c r="AC68" s="107" t="str">
        <f>IF(ISNA(VLOOKUP($F68,'Cronograma Manual'!$F$6:$BN$171,AC$152+1,0)),"",(VLOOKUP($F68,'Cronograma Manual'!$F$6:$BN$171,AC$152+1,0)))</f>
        <v/>
      </c>
      <c r="AD68" s="107" t="str">
        <f>IF(ISNA(VLOOKUP($F68,'Cronograma Manual'!$F$6:$BN$171,AD$152+1,0)),"",(VLOOKUP($F68,'Cronograma Manual'!$F$6:$BN$171,AD$152+1,0)))</f>
        <v/>
      </c>
      <c r="AE68" s="107" t="str">
        <f>IF(ISNA(VLOOKUP($F68,'Cronograma Manual'!$F$6:$BN$171,AE$152+1,0)),"",(VLOOKUP($F68,'Cronograma Manual'!$F$6:$BN$171,AE$152+1,0)))</f>
        <v/>
      </c>
      <c r="AF68" s="107">
        <f>IF(ISNA(VLOOKUP($F68,'Cronograma Manual'!$F$6:$BN$171,AF$152+1,0)),"",(VLOOKUP($F68,'Cronograma Manual'!$F$6:$BN$171,AF$152+1,0)))</f>
        <v>44707</v>
      </c>
      <c r="AG68" s="108" t="str">
        <f>IF(ISNA(VLOOKUP($F68,'Cronograma Manual'!$F$6:$BN$171,AG$152+1,0)),"",(VLOOKUP($F68,'Cronograma Manual'!$F$6:$BN$171,AG$152+1,0)))</f>
        <v/>
      </c>
      <c r="AH68" s="108" t="str">
        <f>IF(ISNA(VLOOKUP($F68,'Cronograma Manual'!$F$6:$BN$171,AH$152+1,0)),"",(VLOOKUP($F68,'Cronograma Manual'!$F$6:$BN$171,AH$152+1,0)))</f>
        <v/>
      </c>
      <c r="AI68" s="108" t="str">
        <f>IF(ISNA(VLOOKUP($F68,'Cronograma Manual'!$F$6:$BN$171,AI$152+1,0)),"",(VLOOKUP($F68,'Cronograma Manual'!$F$6:$BN$171,AI$152+1,0)))</f>
        <v/>
      </c>
      <c r="AJ68" s="108">
        <f>IF(ISNA(VLOOKUP($F68,'Cronograma Manual'!$F$6:$BN$171,AJ$152+1,0)),"",(VLOOKUP($F68,'Cronograma Manual'!$F$6:$BN$171,AJ$152+1,0)))</f>
        <v>44735</v>
      </c>
      <c r="AK68" s="108" t="str">
        <f>IF(ISNA(VLOOKUP($F68,'Cronograma Manual'!$F$6:$BN$171,AK$152+1,0)),"",(VLOOKUP($F68,'Cronograma Manual'!$F$6:$BN$171,AK$152+1,0)))</f>
        <v/>
      </c>
      <c r="AL68" s="107" t="str">
        <f>IF(ISNA(VLOOKUP($F68,'Cronograma Manual'!$F$6:$BN$171,AL$152+1,0)),"",(VLOOKUP($F68,'Cronograma Manual'!$F$6:$BN$171,AL$152+1,0)))</f>
        <v/>
      </c>
      <c r="AM68" s="107" t="str">
        <f>IF(ISNA(VLOOKUP($F68,'Cronograma Manual'!$F$6:$BN$171,AM$152+1,0)),"",(VLOOKUP($F68,'Cronograma Manual'!$F$6:$BN$171,AM$152+1,0)))</f>
        <v/>
      </c>
      <c r="AN68" s="107">
        <f>IF(ISNA(VLOOKUP($F68,'Cronograma Manual'!$F$6:$BN$171,AN$152+1,0)),"",(VLOOKUP($F68,'Cronograma Manual'!$F$6:$BN$171,AN$152+1,0)))</f>
        <v>44763</v>
      </c>
      <c r="AO68" s="107" t="str">
        <f>IF(ISNA(VLOOKUP($F68,'Cronograma Manual'!$F$6:$BN$171,AO$152+1,0)),"",(VLOOKUP($F68,'Cronograma Manual'!$F$6:$BN$171,AO$152+1,0)))</f>
        <v/>
      </c>
      <c r="AP68" s="108" t="str">
        <f>IF(ISNA(VLOOKUP($F68,'Cronograma Manual'!$F$6:$BN$171,AP$152+1,0)),"",(VLOOKUP($F68,'Cronograma Manual'!$F$6:$BN$171,AP$152+1,0)))</f>
        <v/>
      </c>
      <c r="AQ68" s="108" t="str">
        <f>IF(ISNA(VLOOKUP($F68,'Cronograma Manual'!$F$6:$BN$171,AQ$152+1,0)),"",(VLOOKUP($F68,'Cronograma Manual'!$F$6:$BN$171,AQ$152+1,0)))</f>
        <v/>
      </c>
      <c r="AR68" s="108">
        <f>IF(ISNA(VLOOKUP($F68,'Cronograma Manual'!$F$6:$BN$171,AR$152+1,0)),"",(VLOOKUP($F68,'Cronograma Manual'!$F$6:$BN$171,AR$152+1,0)))</f>
        <v>44791</v>
      </c>
      <c r="AS68" s="108" t="str">
        <f>IF(ISNA(VLOOKUP($F68,'Cronograma Manual'!$F$6:$BN$171,AS$152+1,0)),"",(VLOOKUP($F68,'Cronograma Manual'!$F$6:$BN$171,AS$152+1,0)))</f>
        <v/>
      </c>
      <c r="AT68" s="107" t="str">
        <f>IF(ISNA(VLOOKUP($F68,'Cronograma Manual'!$F$6:$BN$171,AT$152+1,0)),"",(VLOOKUP($F68,'Cronograma Manual'!$F$6:$BN$171,AT$152+1,0)))</f>
        <v/>
      </c>
      <c r="AU68" s="107" t="str">
        <f>IF(ISNA(VLOOKUP($F68,'Cronograma Manual'!$F$6:$BN$171,AU$152+1,0)),"",(VLOOKUP($F68,'Cronograma Manual'!$F$6:$BN$171,AU$152+1,0)))</f>
        <v/>
      </c>
      <c r="AV68" s="107">
        <f>IF(ISNA(VLOOKUP($F68,'Cronograma Manual'!$F$6:$BN$171,AV$152+1,0)),"",(VLOOKUP($F68,'Cronograma Manual'!$F$6:$BN$171,AV$152+1,0)))</f>
        <v>44819</v>
      </c>
      <c r="AW68" s="107" t="str">
        <f>IF(ISNA(VLOOKUP($F68,'Cronograma Manual'!$F$6:$BN$171,AW$152+1,0)),"",(VLOOKUP($F68,'Cronograma Manual'!$F$6:$BN$171,AW$152+1,0)))</f>
        <v/>
      </c>
      <c r="AX68" s="107" t="str">
        <f>IF(ISNA(VLOOKUP($F68,'Cronograma Manual'!$F$6:$BN$171,AX$152+1,0)),"",(VLOOKUP($F68,'Cronograma Manual'!$F$6:$BN$171,AX$152+1,0)))</f>
        <v/>
      </c>
      <c r="AY68" s="108" t="str">
        <f>IF(ISNA(VLOOKUP($F68,'Cronograma Manual'!$F$6:$BN$171,AY$152+1,0)),"",(VLOOKUP($F68,'Cronograma Manual'!$F$6:$BN$171,AY$152+1,0)))</f>
        <v/>
      </c>
      <c r="AZ68" s="108">
        <f>IF(ISNA(VLOOKUP($F68,'Cronograma Manual'!$F$6:$BN$171,AZ$152+1,0)),"",(VLOOKUP($F68,'Cronograma Manual'!$F$6:$BN$171,AZ$152+1,0)))</f>
        <v>44847</v>
      </c>
      <c r="BA68" s="108" t="str">
        <f>IF(ISNA(VLOOKUP($F68,'Cronograma Manual'!$F$6:$BN$171,BA$152+1,0)),"",(VLOOKUP($F68,'Cronograma Manual'!$F$6:$BN$171,BA$152+1,0)))</f>
        <v/>
      </c>
      <c r="BB68" s="108" t="str">
        <f>IF(ISNA(VLOOKUP($F68,'Cronograma Manual'!$F$6:$BN$171,BB$152+1,0)),"",(VLOOKUP($F68,'Cronograma Manual'!$F$6:$BN$171,BB$152+1,0)))</f>
        <v/>
      </c>
      <c r="BC68" s="107" t="str">
        <f>IF(ISNA(VLOOKUP($F68,'Cronograma Manual'!$F$6:$BN$171,BC$152+1,0)),"",(VLOOKUP($F68,'Cronograma Manual'!$F$6:$BN$171,BC$152+1,0)))</f>
        <v/>
      </c>
      <c r="BD68" s="107">
        <f>IF(ISNA(VLOOKUP($F68,'Cronograma Manual'!$F$6:$BN$171,BD$152+1,0)),"",(VLOOKUP($F68,'Cronograma Manual'!$F$6:$BN$171,BD$152+1,0)))</f>
        <v>44875</v>
      </c>
      <c r="BE68" s="107" t="str">
        <f>IF(ISNA(VLOOKUP($F68,'Cronograma Manual'!$F$6:$BN$171,BE$152+1,0)),"",(VLOOKUP($F68,'Cronograma Manual'!$F$6:$BN$171,BE$152+1,0)))</f>
        <v/>
      </c>
      <c r="BF68" s="107" t="str">
        <f>IF(ISNA(VLOOKUP($F68,'Cronograma Manual'!$F$6:$BN$171,BF$152+1,0)),"",(VLOOKUP($F68,'Cronograma Manual'!$F$6:$BN$171,BF$152+1,0)))</f>
        <v/>
      </c>
      <c r="BG68" s="108" t="str">
        <f>IF(ISNA(VLOOKUP($F68,'Cronograma Manual'!$F$6:$BN$171,BG$152+1,0)),"",(VLOOKUP($F68,'Cronograma Manual'!$F$6:$BN$171,BG$152+1,0)))</f>
        <v/>
      </c>
      <c r="BH68" s="108" t="str">
        <f>IF(ISNA(VLOOKUP($F68,'Cronograma Manual'!$F$6:$BN$171,BH$152+1,0)),"",(VLOOKUP($F68,'Cronograma Manual'!$F$6:$BN$171,BH$152+1,0)))</f>
        <v/>
      </c>
      <c r="BI68" s="108">
        <f>IF(ISNA(VLOOKUP($F68,'Cronograma Manual'!$F$6:$BN$171,BI$152+1,0)),"",(VLOOKUP($F68,'Cronograma Manual'!$F$6:$BN$171,BI$152+1,0)))</f>
        <v>44910</v>
      </c>
      <c r="BJ68" s="108" t="str">
        <f>IF(ISNA(VLOOKUP($F68,'Cronograma Manual'!$F$6:$BN$171,BJ$152+1,0)),"",(VLOOKUP($F68,'Cronograma Manual'!$F$6:$BN$171,BJ$152+1,0)))</f>
        <v/>
      </c>
      <c r="BK68" s="353" t="str">
        <f>IF(ISNA(VLOOKUP($F68,'Cronograma Manual'!$F$6:$BN$171,BK$152+1,0)),"",(VLOOKUP($F68,'Cronograma Manual'!$F$6:$BN$171,BK$152+1,0)))</f>
        <v/>
      </c>
    </row>
    <row r="69" spans="1:63" s="102" customFormat="1" ht="26.25" customHeight="1" x14ac:dyDescent="0.25">
      <c r="A69" s="352">
        <v>62</v>
      </c>
      <c r="B69" s="455"/>
      <c r="C69" s="455"/>
      <c r="D69" s="458"/>
      <c r="E69" s="337" t="s">
        <v>1446</v>
      </c>
      <c r="F69" s="337" t="s">
        <v>72</v>
      </c>
      <c r="G69" s="184" t="str">
        <f>IF(ISNA(VLOOKUP(F69,Tmunic!$C$2:$D$1160,2,FALSE)),"",VLOOKUP(F69,Tmunic!$C$2:$D$1160,2,FALSE))</f>
        <v>UB ZONAL ROLDANILLO</v>
      </c>
      <c r="H69" s="184" t="str">
        <f>IF(ISNA(VLOOKUP($F69,'Cronograma Manual'!$F$6:$BN$171,H$152+1,0)),"",(VLOOKUP($F69,'Cronograma Manual'!$F$6:$BN$171,H$152+1,0)))</f>
        <v>Av. Santander N° 10-50 Hospital San Antonio</v>
      </c>
      <c r="I69" s="197">
        <f>IF(ISNA(VLOOKUP($F69,'Cronograma Manual'!$F$6:$BN$171,I$152+1,0)),"",(VLOOKUP($F69,'Cronograma Manual'!$F$6:$BN$171,I$152+1,0)))</f>
        <v>4</v>
      </c>
      <c r="J69" s="202">
        <f>IF(ISNA(VLOOKUP($F69,'Cronograma Manual'!$F$6:$BN$171,J$152+1,0)),"",(VLOOKUP($F69,'Cronograma Manual'!$F$6:$BN$171,J$152+1,0)))</f>
        <v>12</v>
      </c>
      <c r="K69" s="107" t="str">
        <f>IF(ISNA(VLOOKUP($F69,'Cronograma Manual'!$F$6:$BN$171,K$152+1,0)),"",(VLOOKUP($F69,'Cronograma Manual'!$F$6:$BN$171,K$152+1,0)))</f>
        <v/>
      </c>
      <c r="L69" s="107" t="str">
        <f>IF(ISNA(VLOOKUP($F69,'Cronograma Manual'!$F$6:$BN$171,L$152+1,0)),"",(VLOOKUP($F69,'Cronograma Manual'!$F$6:$BN$171,L$152+1,0)))</f>
        <v/>
      </c>
      <c r="M69" s="107" t="str">
        <f>IF(ISNA(VLOOKUP($F69,'Cronograma Manual'!$F$6:$BN$171,M$152+1,0)),"",(VLOOKUP($F69,'Cronograma Manual'!$F$6:$BN$171,M$152+1,0)))</f>
        <v/>
      </c>
      <c r="N69" s="107" t="str">
        <f>IF(ISNA(VLOOKUP($F69,'Cronograma Manual'!$F$6:$BN$171,N$152+1,0)),"",(VLOOKUP($F69,'Cronograma Manual'!$F$6:$BN$171,N$152+1,0)))</f>
        <v/>
      </c>
      <c r="O69" s="107" t="str">
        <f>IF(ISNA(VLOOKUP($F69,'Cronograma Manual'!$F$6:$BN$171,O$152+1,0)),"",(VLOOKUP($F69,'Cronograma Manual'!$F$6:$BN$171,O$152+1,0)))</f>
        <v/>
      </c>
      <c r="P69" s="108">
        <f>IF(ISNA(VLOOKUP($F69,'Cronograma Manual'!$F$6:$BN$171,P$152+1,0)),"",(VLOOKUP($F69,'Cronograma Manual'!$F$6:$BN$171,P$152+1,0)))</f>
        <v>44593</v>
      </c>
      <c r="Q69" s="108" t="str">
        <f>IF(ISNA(VLOOKUP($F69,'Cronograma Manual'!$F$6:$BN$171,Q$152+1,0)),"",(VLOOKUP($F69,'Cronograma Manual'!$F$6:$BN$171,Q$152+1,0)))</f>
        <v/>
      </c>
      <c r="R69" s="108" t="str">
        <f>IF(ISNA(VLOOKUP($F69,'Cronograma Manual'!$F$6:$BN$171,R$152+1,0)),"",(VLOOKUP($F69,'Cronograma Manual'!$F$6:$BN$171,R$152+1,0)))</f>
        <v/>
      </c>
      <c r="S69" s="108" t="str">
        <f>IF(ISNA(VLOOKUP($F69,'Cronograma Manual'!$F$6:$BN$171,S$152+1,0)),"",(VLOOKUP($F69,'Cronograma Manual'!$F$6:$BN$171,S$152+1,0)))</f>
        <v/>
      </c>
      <c r="T69" s="107">
        <f>IF(ISNA(VLOOKUP($F69,'Cronograma Manual'!$F$6:$BN$171,T$152+1,0)),"",(VLOOKUP($F69,'Cronograma Manual'!$F$6:$BN$171,T$152+1,0)))</f>
        <v>44621</v>
      </c>
      <c r="U69" s="107" t="str">
        <f>IF(ISNA(VLOOKUP($F69,'Cronograma Manual'!$F$6:$BN$171,U$152+1,0)),"",(VLOOKUP($F69,'Cronograma Manual'!$F$6:$BN$171,U$152+1,0)))</f>
        <v/>
      </c>
      <c r="V69" s="107" t="str">
        <f>IF(ISNA(VLOOKUP($F69,'Cronograma Manual'!$F$6:$BN$171,V$152+1,0)),"",(VLOOKUP($F69,'Cronograma Manual'!$F$6:$BN$171,V$152+1,0)))</f>
        <v/>
      </c>
      <c r="W69" s="107" t="str">
        <f>IF(ISNA(VLOOKUP($F69,'Cronograma Manual'!$F$6:$BN$171,W$152+1,0)),"",(VLOOKUP($F69,'Cronograma Manual'!$F$6:$BN$171,W$152+1,0)))</f>
        <v/>
      </c>
      <c r="X69" s="107">
        <f>IF(ISNA(VLOOKUP($F69,'Cronograma Manual'!$F$6:$BN$171,X$152+1,0)),"",(VLOOKUP($F69,'Cronograma Manual'!$F$6:$BN$171,X$152+1,0)))</f>
        <v>44649</v>
      </c>
      <c r="Y69" s="108" t="str">
        <f>IF(ISNA(VLOOKUP($F69,'Cronograma Manual'!$F$6:$BN$171,Y$152+1,0)),"",(VLOOKUP($F69,'Cronograma Manual'!$F$6:$BN$171,Y$152+1,0)))</f>
        <v/>
      </c>
      <c r="Z69" s="108" t="str">
        <f>IF(ISNA(VLOOKUP($F69,'Cronograma Manual'!$F$6:$BN$171,Z$152+1,0)),"",(VLOOKUP($F69,'Cronograma Manual'!$F$6:$BN$171,Z$152+1,0)))</f>
        <v/>
      </c>
      <c r="AA69" s="108" t="str">
        <f>IF(ISNA(VLOOKUP($F69,'Cronograma Manual'!$F$6:$BN$171,AA$152+1,0)),"",(VLOOKUP($F69,'Cronograma Manual'!$F$6:$BN$171,AA$152+1,0)))</f>
        <v/>
      </c>
      <c r="AB69" s="108">
        <f>IF(ISNA(VLOOKUP($F69,'Cronograma Manual'!$F$6:$BN$171,AB$152+1,0)),"",(VLOOKUP($F69,'Cronograma Manual'!$F$6:$BN$171,AB$152+1,0)))</f>
        <v>44677</v>
      </c>
      <c r="AC69" s="107" t="str">
        <f>IF(ISNA(VLOOKUP($F69,'Cronograma Manual'!$F$6:$BN$171,AC$152+1,0)),"",(VLOOKUP($F69,'Cronograma Manual'!$F$6:$BN$171,AC$152+1,0)))</f>
        <v/>
      </c>
      <c r="AD69" s="107" t="str">
        <f>IF(ISNA(VLOOKUP($F69,'Cronograma Manual'!$F$6:$BN$171,AD$152+1,0)),"",(VLOOKUP($F69,'Cronograma Manual'!$F$6:$BN$171,AD$152+1,0)))</f>
        <v/>
      </c>
      <c r="AE69" s="107" t="str">
        <f>IF(ISNA(VLOOKUP($F69,'Cronograma Manual'!$F$6:$BN$171,AE$152+1,0)),"",(VLOOKUP($F69,'Cronograma Manual'!$F$6:$BN$171,AE$152+1,0)))</f>
        <v/>
      </c>
      <c r="AF69" s="107">
        <f>IF(ISNA(VLOOKUP($F69,'Cronograma Manual'!$F$6:$BN$171,AF$152+1,0)),"",(VLOOKUP($F69,'Cronograma Manual'!$F$6:$BN$171,AF$152+1,0)))</f>
        <v>44705</v>
      </c>
      <c r="AG69" s="108" t="str">
        <f>IF(ISNA(VLOOKUP($F69,'Cronograma Manual'!$F$6:$BN$171,AG$152+1,0)),"",(VLOOKUP($F69,'Cronograma Manual'!$F$6:$BN$171,AG$152+1,0)))</f>
        <v/>
      </c>
      <c r="AH69" s="108" t="str">
        <f>IF(ISNA(VLOOKUP($F69,'Cronograma Manual'!$F$6:$BN$171,AH$152+1,0)),"",(VLOOKUP($F69,'Cronograma Manual'!$F$6:$BN$171,AH$152+1,0)))</f>
        <v/>
      </c>
      <c r="AI69" s="108" t="str">
        <f>IF(ISNA(VLOOKUP($F69,'Cronograma Manual'!$F$6:$BN$171,AI$152+1,0)),"",(VLOOKUP($F69,'Cronograma Manual'!$F$6:$BN$171,AI$152+1,0)))</f>
        <v/>
      </c>
      <c r="AJ69" s="108">
        <f>IF(ISNA(VLOOKUP($F69,'Cronograma Manual'!$F$6:$BN$171,AJ$152+1,0)),"",(VLOOKUP($F69,'Cronograma Manual'!$F$6:$BN$171,AJ$152+1,0)))</f>
        <v>44733</v>
      </c>
      <c r="AK69" s="108" t="str">
        <f>IF(ISNA(VLOOKUP($F69,'Cronograma Manual'!$F$6:$BN$171,AK$152+1,0)),"",(VLOOKUP($F69,'Cronograma Manual'!$F$6:$BN$171,AK$152+1,0)))</f>
        <v/>
      </c>
      <c r="AL69" s="107" t="str">
        <f>IF(ISNA(VLOOKUP($F69,'Cronograma Manual'!$F$6:$BN$171,AL$152+1,0)),"",(VLOOKUP($F69,'Cronograma Manual'!$F$6:$BN$171,AL$152+1,0)))</f>
        <v/>
      </c>
      <c r="AM69" s="107" t="str">
        <f>IF(ISNA(VLOOKUP($F69,'Cronograma Manual'!$F$6:$BN$171,AM$152+1,0)),"",(VLOOKUP($F69,'Cronograma Manual'!$F$6:$BN$171,AM$152+1,0)))</f>
        <v/>
      </c>
      <c r="AN69" s="107">
        <f>IF(ISNA(VLOOKUP($F69,'Cronograma Manual'!$F$6:$BN$171,AN$152+1,0)),"",(VLOOKUP($F69,'Cronograma Manual'!$F$6:$BN$171,AN$152+1,0)))</f>
        <v>44761</v>
      </c>
      <c r="AO69" s="107" t="str">
        <f>IF(ISNA(VLOOKUP($F69,'Cronograma Manual'!$F$6:$BN$171,AO$152+1,0)),"",(VLOOKUP($F69,'Cronograma Manual'!$F$6:$BN$171,AO$152+1,0)))</f>
        <v/>
      </c>
      <c r="AP69" s="108" t="str">
        <f>IF(ISNA(VLOOKUP($F69,'Cronograma Manual'!$F$6:$BN$171,AP$152+1,0)),"",(VLOOKUP($F69,'Cronograma Manual'!$F$6:$BN$171,AP$152+1,0)))</f>
        <v/>
      </c>
      <c r="AQ69" s="108" t="str">
        <f>IF(ISNA(VLOOKUP($F69,'Cronograma Manual'!$F$6:$BN$171,AQ$152+1,0)),"",(VLOOKUP($F69,'Cronograma Manual'!$F$6:$BN$171,AQ$152+1,0)))</f>
        <v/>
      </c>
      <c r="AR69" s="108">
        <f>IF(ISNA(VLOOKUP($F69,'Cronograma Manual'!$F$6:$BN$171,AR$152+1,0)),"",(VLOOKUP($F69,'Cronograma Manual'!$F$6:$BN$171,AR$152+1,0)))</f>
        <v>44789</v>
      </c>
      <c r="AS69" s="108" t="str">
        <f>IF(ISNA(VLOOKUP($F69,'Cronograma Manual'!$F$6:$BN$171,AS$152+1,0)),"",(VLOOKUP($F69,'Cronograma Manual'!$F$6:$BN$171,AS$152+1,0)))</f>
        <v/>
      </c>
      <c r="AT69" s="107" t="str">
        <f>IF(ISNA(VLOOKUP($F69,'Cronograma Manual'!$F$6:$BN$171,AT$152+1,0)),"",(VLOOKUP($F69,'Cronograma Manual'!$F$6:$BN$171,AT$152+1,0)))</f>
        <v/>
      </c>
      <c r="AU69" s="107" t="str">
        <f>IF(ISNA(VLOOKUP($F69,'Cronograma Manual'!$F$6:$BN$171,AU$152+1,0)),"",(VLOOKUP($F69,'Cronograma Manual'!$F$6:$BN$171,AU$152+1,0)))</f>
        <v/>
      </c>
      <c r="AV69" s="107">
        <f>IF(ISNA(VLOOKUP($F69,'Cronograma Manual'!$F$6:$BN$171,AV$152+1,0)),"",(VLOOKUP($F69,'Cronograma Manual'!$F$6:$BN$171,AV$152+1,0)))</f>
        <v>44817</v>
      </c>
      <c r="AW69" s="107" t="str">
        <f>IF(ISNA(VLOOKUP($F69,'Cronograma Manual'!$F$6:$BN$171,AW$152+1,0)),"",(VLOOKUP($F69,'Cronograma Manual'!$F$6:$BN$171,AW$152+1,0)))</f>
        <v/>
      </c>
      <c r="AX69" s="107" t="str">
        <f>IF(ISNA(VLOOKUP($F69,'Cronograma Manual'!$F$6:$BN$171,AX$152+1,0)),"",(VLOOKUP($F69,'Cronograma Manual'!$F$6:$BN$171,AX$152+1,0)))</f>
        <v/>
      </c>
      <c r="AY69" s="108" t="str">
        <f>IF(ISNA(VLOOKUP($F69,'Cronograma Manual'!$F$6:$BN$171,AY$152+1,0)),"",(VLOOKUP($F69,'Cronograma Manual'!$F$6:$BN$171,AY$152+1,0)))</f>
        <v/>
      </c>
      <c r="AZ69" s="108">
        <f>IF(ISNA(VLOOKUP($F69,'Cronograma Manual'!$F$6:$BN$171,AZ$152+1,0)),"",(VLOOKUP($F69,'Cronograma Manual'!$F$6:$BN$171,AZ$152+1,0)))</f>
        <v>44845</v>
      </c>
      <c r="BA69" s="108" t="str">
        <f>IF(ISNA(VLOOKUP($F69,'Cronograma Manual'!$F$6:$BN$171,BA$152+1,0)),"",(VLOOKUP($F69,'Cronograma Manual'!$F$6:$BN$171,BA$152+1,0)))</f>
        <v/>
      </c>
      <c r="BB69" s="108" t="str">
        <f>IF(ISNA(VLOOKUP($F69,'Cronograma Manual'!$F$6:$BN$171,BB$152+1,0)),"",(VLOOKUP($F69,'Cronograma Manual'!$F$6:$BN$171,BB$152+1,0)))</f>
        <v/>
      </c>
      <c r="BC69" s="107" t="str">
        <f>IF(ISNA(VLOOKUP($F69,'Cronograma Manual'!$F$6:$BN$171,BC$152+1,0)),"",(VLOOKUP($F69,'Cronograma Manual'!$F$6:$BN$171,BC$152+1,0)))</f>
        <v/>
      </c>
      <c r="BD69" s="107">
        <f>IF(ISNA(VLOOKUP($F69,'Cronograma Manual'!$F$6:$BN$171,BD$152+1,0)),"",(VLOOKUP($F69,'Cronograma Manual'!$F$6:$BN$171,BD$152+1,0)))</f>
        <v>44873</v>
      </c>
      <c r="BE69" s="107" t="str">
        <f>IF(ISNA(VLOOKUP($F69,'Cronograma Manual'!$F$6:$BN$171,BE$152+1,0)),"",(VLOOKUP($F69,'Cronograma Manual'!$F$6:$BN$171,BE$152+1,0)))</f>
        <v/>
      </c>
      <c r="BF69" s="107" t="str">
        <f>IF(ISNA(VLOOKUP($F69,'Cronograma Manual'!$F$6:$BN$171,BF$152+1,0)),"",(VLOOKUP($F69,'Cronograma Manual'!$F$6:$BN$171,BF$152+1,0)))</f>
        <v/>
      </c>
      <c r="BG69" s="108" t="str">
        <f>IF(ISNA(VLOOKUP($F69,'Cronograma Manual'!$F$6:$BN$171,BG$152+1,0)),"",(VLOOKUP($F69,'Cronograma Manual'!$F$6:$BN$171,BG$152+1,0)))</f>
        <v/>
      </c>
      <c r="BH69" s="108">
        <f>IF(ISNA(VLOOKUP($F69,'Cronograma Manual'!$F$6:$BN$171,BH$152+1,0)),"",(VLOOKUP($F69,'Cronograma Manual'!$F$6:$BN$171,BH$152+1,0)))</f>
        <v>44901</v>
      </c>
      <c r="BI69" s="108" t="str">
        <f>IF(ISNA(VLOOKUP($F69,'Cronograma Manual'!$F$6:$BN$171,BI$152+1,0)),"",(VLOOKUP($F69,'Cronograma Manual'!$F$6:$BN$171,BI$152+1,0)))</f>
        <v/>
      </c>
      <c r="BJ69" s="108" t="str">
        <f>IF(ISNA(VLOOKUP($F69,'Cronograma Manual'!$F$6:$BN$171,BJ$152+1,0)),"",(VLOOKUP($F69,'Cronograma Manual'!$F$6:$BN$171,BJ$152+1,0)))</f>
        <v/>
      </c>
      <c r="BK69" s="353" t="str">
        <f>IF(ISNA(VLOOKUP($F69,'Cronograma Manual'!$F$6:$BN$171,BK$152+1,0)),"",(VLOOKUP($F69,'Cronograma Manual'!$F$6:$BN$171,BK$152+1,0)))</f>
        <v/>
      </c>
    </row>
    <row r="70" spans="1:63" s="102" customFormat="1" ht="26.25" customHeight="1" x14ac:dyDescent="0.25">
      <c r="A70" s="352">
        <v>63</v>
      </c>
      <c r="B70" s="455"/>
      <c r="C70" s="455"/>
      <c r="D70" s="458"/>
      <c r="E70" s="337" t="s">
        <v>1446</v>
      </c>
      <c r="F70" s="337" t="s">
        <v>71</v>
      </c>
      <c r="G70" s="184" t="str">
        <f>IF(ISNA(VLOOKUP(F70,Tmunic!$C$2:$D$1160,2,FALSE)),"",VLOOKUP(F70,Tmunic!$C$2:$D$1160,2,FALSE))</f>
        <v>UB SEVILLA</v>
      </c>
      <c r="H70" s="184" t="str">
        <f>IF(ISNA(VLOOKUP($F70,'Cronograma Manual'!$F$6:$BN$171,H$152+1,0)),"",(VLOOKUP($F70,'Cronograma Manual'!$F$6:$BN$171,H$152+1,0)))</f>
        <v>CRA 108A N°. 101A - 57</v>
      </c>
      <c r="I70" s="197">
        <f>IF(ISNA(VLOOKUP($F70,'Cronograma Manual'!$F$6:$BN$171,I$152+1,0)),"",(VLOOKUP($F70,'Cronograma Manual'!$F$6:$BN$171,I$152+1,0)))</f>
        <v>4</v>
      </c>
      <c r="J70" s="202">
        <f>IF(ISNA(VLOOKUP($F70,'Cronograma Manual'!$F$6:$BN$171,J$152+1,0)),"",(VLOOKUP($F70,'Cronograma Manual'!$F$6:$BN$171,J$152+1,0)))</f>
        <v>12</v>
      </c>
      <c r="K70" s="107" t="str">
        <f>IF(ISNA(VLOOKUP($F70,'Cronograma Manual'!$F$6:$BN$171,K$152+1,0)),"",(VLOOKUP($F70,'Cronograma Manual'!$F$6:$BN$171,K$152+1,0)))</f>
        <v/>
      </c>
      <c r="L70" s="107" t="str">
        <f>IF(ISNA(VLOOKUP($F70,'Cronograma Manual'!$F$6:$BN$171,L$152+1,0)),"",(VLOOKUP($F70,'Cronograma Manual'!$F$6:$BN$171,L$152+1,0)))</f>
        <v/>
      </c>
      <c r="M70" s="107" t="str">
        <f>IF(ISNA(VLOOKUP($F70,'Cronograma Manual'!$F$6:$BN$171,M$152+1,0)),"",(VLOOKUP($F70,'Cronograma Manual'!$F$6:$BN$171,M$152+1,0)))</f>
        <v/>
      </c>
      <c r="N70" s="107" t="str">
        <f>IF(ISNA(VLOOKUP($F70,'Cronograma Manual'!$F$6:$BN$171,N$152+1,0)),"",(VLOOKUP($F70,'Cronograma Manual'!$F$6:$BN$171,N$152+1,0)))</f>
        <v/>
      </c>
      <c r="O70" s="107" t="str">
        <f>IF(ISNA(VLOOKUP($F70,'Cronograma Manual'!$F$6:$BN$171,O$152+1,0)),"",(VLOOKUP($F70,'Cronograma Manual'!$F$6:$BN$171,O$152+1,0)))</f>
        <v/>
      </c>
      <c r="P70" s="108">
        <f>IF(ISNA(VLOOKUP($F70,'Cronograma Manual'!$F$6:$BN$171,P$152+1,0)),"",(VLOOKUP($F70,'Cronograma Manual'!$F$6:$BN$171,P$152+1,0)))</f>
        <v>44594</v>
      </c>
      <c r="Q70" s="108" t="str">
        <f>IF(ISNA(VLOOKUP($F70,'Cronograma Manual'!$F$6:$BN$171,Q$152+1,0)),"",(VLOOKUP($F70,'Cronograma Manual'!$F$6:$BN$171,Q$152+1,0)))</f>
        <v/>
      </c>
      <c r="R70" s="108" t="str">
        <f>IF(ISNA(VLOOKUP($F70,'Cronograma Manual'!$F$6:$BN$171,R$152+1,0)),"",(VLOOKUP($F70,'Cronograma Manual'!$F$6:$BN$171,R$152+1,0)))</f>
        <v/>
      </c>
      <c r="S70" s="108" t="str">
        <f>IF(ISNA(VLOOKUP($F70,'Cronograma Manual'!$F$6:$BN$171,S$152+1,0)),"",(VLOOKUP($F70,'Cronograma Manual'!$F$6:$BN$171,S$152+1,0)))</f>
        <v/>
      </c>
      <c r="T70" s="107">
        <f>IF(ISNA(VLOOKUP($F70,'Cronograma Manual'!$F$6:$BN$171,T$152+1,0)),"",(VLOOKUP($F70,'Cronograma Manual'!$F$6:$BN$171,T$152+1,0)))</f>
        <v>44622</v>
      </c>
      <c r="U70" s="107" t="str">
        <f>IF(ISNA(VLOOKUP($F70,'Cronograma Manual'!$F$6:$BN$171,U$152+1,0)),"",(VLOOKUP($F70,'Cronograma Manual'!$F$6:$BN$171,U$152+1,0)))</f>
        <v/>
      </c>
      <c r="V70" s="107" t="str">
        <f>IF(ISNA(VLOOKUP($F70,'Cronograma Manual'!$F$6:$BN$171,V$152+1,0)),"",(VLOOKUP($F70,'Cronograma Manual'!$F$6:$BN$171,V$152+1,0)))</f>
        <v/>
      </c>
      <c r="W70" s="107" t="str">
        <f>IF(ISNA(VLOOKUP($F70,'Cronograma Manual'!$F$6:$BN$171,W$152+1,0)),"",(VLOOKUP($F70,'Cronograma Manual'!$F$6:$BN$171,W$152+1,0)))</f>
        <v/>
      </c>
      <c r="X70" s="107">
        <f>IF(ISNA(VLOOKUP($F70,'Cronograma Manual'!$F$6:$BN$171,X$152+1,0)),"",(VLOOKUP($F70,'Cronograma Manual'!$F$6:$BN$171,X$152+1,0)))</f>
        <v>44650</v>
      </c>
      <c r="Y70" s="108" t="str">
        <f>IF(ISNA(VLOOKUP($F70,'Cronograma Manual'!$F$6:$BN$171,Y$152+1,0)),"",(VLOOKUP($F70,'Cronograma Manual'!$F$6:$BN$171,Y$152+1,0)))</f>
        <v/>
      </c>
      <c r="Z70" s="108" t="str">
        <f>IF(ISNA(VLOOKUP($F70,'Cronograma Manual'!$F$6:$BN$171,Z$152+1,0)),"",(VLOOKUP($F70,'Cronograma Manual'!$F$6:$BN$171,Z$152+1,0)))</f>
        <v/>
      </c>
      <c r="AA70" s="108" t="str">
        <f>IF(ISNA(VLOOKUP($F70,'Cronograma Manual'!$F$6:$BN$171,AA$152+1,0)),"",(VLOOKUP($F70,'Cronograma Manual'!$F$6:$BN$171,AA$152+1,0)))</f>
        <v/>
      </c>
      <c r="AB70" s="108">
        <f>IF(ISNA(VLOOKUP($F70,'Cronograma Manual'!$F$6:$BN$171,AB$152+1,0)),"",(VLOOKUP($F70,'Cronograma Manual'!$F$6:$BN$171,AB$152+1,0)))</f>
        <v>44678</v>
      </c>
      <c r="AC70" s="107" t="str">
        <f>IF(ISNA(VLOOKUP($F70,'Cronograma Manual'!$F$6:$BN$171,AC$152+1,0)),"",(VLOOKUP($F70,'Cronograma Manual'!$F$6:$BN$171,AC$152+1,0)))</f>
        <v/>
      </c>
      <c r="AD70" s="107" t="str">
        <f>IF(ISNA(VLOOKUP($F70,'Cronograma Manual'!$F$6:$BN$171,AD$152+1,0)),"",(VLOOKUP($F70,'Cronograma Manual'!$F$6:$BN$171,AD$152+1,0)))</f>
        <v/>
      </c>
      <c r="AE70" s="107" t="str">
        <f>IF(ISNA(VLOOKUP($F70,'Cronograma Manual'!$F$6:$BN$171,AE$152+1,0)),"",(VLOOKUP($F70,'Cronograma Manual'!$F$6:$BN$171,AE$152+1,0)))</f>
        <v/>
      </c>
      <c r="AF70" s="107">
        <f>IF(ISNA(VLOOKUP($F70,'Cronograma Manual'!$F$6:$BN$171,AF$152+1,0)),"",(VLOOKUP($F70,'Cronograma Manual'!$F$6:$BN$171,AF$152+1,0)))</f>
        <v>44706</v>
      </c>
      <c r="AG70" s="108" t="str">
        <f>IF(ISNA(VLOOKUP($F70,'Cronograma Manual'!$F$6:$BN$171,AG$152+1,0)),"",(VLOOKUP($F70,'Cronograma Manual'!$F$6:$BN$171,AG$152+1,0)))</f>
        <v/>
      </c>
      <c r="AH70" s="108" t="str">
        <f>IF(ISNA(VLOOKUP($F70,'Cronograma Manual'!$F$6:$BN$171,AH$152+1,0)),"",(VLOOKUP($F70,'Cronograma Manual'!$F$6:$BN$171,AH$152+1,0)))</f>
        <v/>
      </c>
      <c r="AI70" s="108" t="str">
        <f>IF(ISNA(VLOOKUP($F70,'Cronograma Manual'!$F$6:$BN$171,AI$152+1,0)),"",(VLOOKUP($F70,'Cronograma Manual'!$F$6:$BN$171,AI$152+1,0)))</f>
        <v/>
      </c>
      <c r="AJ70" s="108">
        <f>IF(ISNA(VLOOKUP($F70,'Cronograma Manual'!$F$6:$BN$171,AJ$152+1,0)),"",(VLOOKUP($F70,'Cronograma Manual'!$F$6:$BN$171,AJ$152+1,0)))</f>
        <v>44734</v>
      </c>
      <c r="AK70" s="108" t="str">
        <f>IF(ISNA(VLOOKUP($F70,'Cronograma Manual'!$F$6:$BN$171,AK$152+1,0)),"",(VLOOKUP($F70,'Cronograma Manual'!$F$6:$BN$171,AK$152+1,0)))</f>
        <v/>
      </c>
      <c r="AL70" s="107" t="str">
        <f>IF(ISNA(VLOOKUP($F70,'Cronograma Manual'!$F$6:$BN$171,AL$152+1,0)),"",(VLOOKUP($F70,'Cronograma Manual'!$F$6:$BN$171,AL$152+1,0)))</f>
        <v/>
      </c>
      <c r="AM70" s="107" t="str">
        <f>IF(ISNA(VLOOKUP($F70,'Cronograma Manual'!$F$6:$BN$171,AM$152+1,0)),"",(VLOOKUP($F70,'Cronograma Manual'!$F$6:$BN$171,AM$152+1,0)))</f>
        <v/>
      </c>
      <c r="AN70" s="107" t="str">
        <f>IF(ISNA(VLOOKUP($F70,'Cronograma Manual'!$F$6:$BN$171,AN$152+1,0)),"",(VLOOKUP($F70,'Cronograma Manual'!$F$6:$BN$171,AN$152+1,0)))</f>
        <v/>
      </c>
      <c r="AO70" s="107">
        <f>IF(ISNA(VLOOKUP($F70,'Cronograma Manual'!$F$6:$BN$171,AO$152+1,0)),"",(VLOOKUP($F70,'Cronograma Manual'!$F$6:$BN$171,AO$152+1,0)))</f>
        <v>44769</v>
      </c>
      <c r="AP70" s="108" t="str">
        <f>IF(ISNA(VLOOKUP($F70,'Cronograma Manual'!$F$6:$BN$171,AP$152+1,0)),"",(VLOOKUP($F70,'Cronograma Manual'!$F$6:$BN$171,AP$152+1,0)))</f>
        <v/>
      </c>
      <c r="AQ70" s="108" t="str">
        <f>IF(ISNA(VLOOKUP($F70,'Cronograma Manual'!$F$6:$BN$171,AQ$152+1,0)),"",(VLOOKUP($F70,'Cronograma Manual'!$F$6:$BN$171,AQ$152+1,0)))</f>
        <v/>
      </c>
      <c r="AR70" s="108" t="str">
        <f>IF(ISNA(VLOOKUP($F70,'Cronograma Manual'!$F$6:$BN$171,AR$152+1,0)),"",(VLOOKUP($F70,'Cronograma Manual'!$F$6:$BN$171,AR$152+1,0)))</f>
        <v/>
      </c>
      <c r="AS70" s="108">
        <f>IF(ISNA(VLOOKUP($F70,'Cronograma Manual'!$F$6:$BN$171,AS$152+1,0)),"",(VLOOKUP($F70,'Cronograma Manual'!$F$6:$BN$171,AS$152+1,0)))</f>
        <v>44797</v>
      </c>
      <c r="AT70" s="107" t="str">
        <f>IF(ISNA(VLOOKUP($F70,'Cronograma Manual'!$F$6:$BN$171,AT$152+1,0)),"",(VLOOKUP($F70,'Cronograma Manual'!$F$6:$BN$171,AT$152+1,0)))</f>
        <v/>
      </c>
      <c r="AU70" s="107" t="str">
        <f>IF(ISNA(VLOOKUP($F70,'Cronograma Manual'!$F$6:$BN$171,AU$152+1,0)),"",(VLOOKUP($F70,'Cronograma Manual'!$F$6:$BN$171,AU$152+1,0)))</f>
        <v/>
      </c>
      <c r="AV70" s="107" t="str">
        <f>IF(ISNA(VLOOKUP($F70,'Cronograma Manual'!$F$6:$BN$171,AV$152+1,0)),"",(VLOOKUP($F70,'Cronograma Manual'!$F$6:$BN$171,AV$152+1,0)))</f>
        <v/>
      </c>
      <c r="AW70" s="107">
        <f>IF(ISNA(VLOOKUP($F70,'Cronograma Manual'!$F$6:$BN$171,AW$152+1,0)),"",(VLOOKUP($F70,'Cronograma Manual'!$F$6:$BN$171,AW$152+1,0)))</f>
        <v>44825</v>
      </c>
      <c r="AX70" s="107" t="str">
        <f>IF(ISNA(VLOOKUP($F70,'Cronograma Manual'!$F$6:$BN$171,AX$152+1,0)),"",(VLOOKUP($F70,'Cronograma Manual'!$F$6:$BN$171,AX$152+1,0)))</f>
        <v/>
      </c>
      <c r="AY70" s="108" t="str">
        <f>IF(ISNA(VLOOKUP($F70,'Cronograma Manual'!$F$6:$BN$171,AY$152+1,0)),"",(VLOOKUP($F70,'Cronograma Manual'!$F$6:$BN$171,AY$152+1,0)))</f>
        <v/>
      </c>
      <c r="AZ70" s="108" t="str">
        <f>IF(ISNA(VLOOKUP($F70,'Cronograma Manual'!$F$6:$BN$171,AZ$152+1,0)),"",(VLOOKUP($F70,'Cronograma Manual'!$F$6:$BN$171,AZ$152+1,0)))</f>
        <v/>
      </c>
      <c r="BA70" s="108">
        <f>IF(ISNA(VLOOKUP($F70,'Cronograma Manual'!$F$6:$BN$171,BA$152+1,0)),"",(VLOOKUP($F70,'Cronograma Manual'!$F$6:$BN$171,BA$152+1,0)))</f>
        <v>44853</v>
      </c>
      <c r="BB70" s="108" t="str">
        <f>IF(ISNA(VLOOKUP($F70,'Cronograma Manual'!$F$6:$BN$171,BB$152+1,0)),"",(VLOOKUP($F70,'Cronograma Manual'!$F$6:$BN$171,BB$152+1,0)))</f>
        <v/>
      </c>
      <c r="BC70" s="107" t="str">
        <f>IF(ISNA(VLOOKUP($F70,'Cronograma Manual'!$F$6:$BN$171,BC$152+1,0)),"",(VLOOKUP($F70,'Cronograma Manual'!$F$6:$BN$171,BC$152+1,0)))</f>
        <v/>
      </c>
      <c r="BD70" s="107" t="str">
        <f>IF(ISNA(VLOOKUP($F70,'Cronograma Manual'!$F$6:$BN$171,BD$152+1,0)),"",(VLOOKUP($F70,'Cronograma Manual'!$F$6:$BN$171,BD$152+1,0)))</f>
        <v/>
      </c>
      <c r="BE70" s="107">
        <f>IF(ISNA(VLOOKUP($F70,'Cronograma Manual'!$F$6:$BN$171,BE$152+1,0)),"",(VLOOKUP($F70,'Cronograma Manual'!$F$6:$BN$171,BE$152+1,0)))</f>
        <v>44881</v>
      </c>
      <c r="BF70" s="107" t="str">
        <f>IF(ISNA(VLOOKUP($F70,'Cronograma Manual'!$F$6:$BN$171,BF$152+1,0)),"",(VLOOKUP($F70,'Cronograma Manual'!$F$6:$BN$171,BF$152+1,0)))</f>
        <v/>
      </c>
      <c r="BG70" s="108" t="str">
        <f>IF(ISNA(VLOOKUP($F70,'Cronograma Manual'!$F$6:$BN$171,BG$152+1,0)),"",(VLOOKUP($F70,'Cronograma Manual'!$F$6:$BN$171,BG$152+1,0)))</f>
        <v/>
      </c>
      <c r="BH70" s="108" t="str">
        <f>IF(ISNA(VLOOKUP($F70,'Cronograma Manual'!$F$6:$BN$171,BH$152+1,0)),"",(VLOOKUP($F70,'Cronograma Manual'!$F$6:$BN$171,BH$152+1,0)))</f>
        <v/>
      </c>
      <c r="BI70" s="108">
        <f>IF(ISNA(VLOOKUP($F70,'Cronograma Manual'!$F$6:$BN$171,BI$152+1,0)),"",(VLOOKUP($F70,'Cronograma Manual'!$F$6:$BN$171,BI$152+1,0)))</f>
        <v>44909</v>
      </c>
      <c r="BJ70" s="108" t="str">
        <f>IF(ISNA(VLOOKUP($F70,'Cronograma Manual'!$F$6:$BN$171,BJ$152+1,0)),"",(VLOOKUP($F70,'Cronograma Manual'!$F$6:$BN$171,BJ$152+1,0)))</f>
        <v/>
      </c>
      <c r="BK70" s="353" t="str">
        <f>IF(ISNA(VLOOKUP($F70,'Cronograma Manual'!$F$6:$BN$171,BK$152+1,0)),"",(VLOOKUP($F70,'Cronograma Manual'!$F$6:$BN$171,BK$152+1,0)))</f>
        <v/>
      </c>
    </row>
    <row r="71" spans="1:63" s="102" customFormat="1" ht="26.25" customHeight="1" thickBot="1" x14ac:dyDescent="0.3">
      <c r="A71" s="354">
        <v>64</v>
      </c>
      <c r="B71" s="456"/>
      <c r="C71" s="456"/>
      <c r="D71" s="459"/>
      <c r="E71" s="355" t="s">
        <v>1446</v>
      </c>
      <c r="F71" s="355" t="s">
        <v>70</v>
      </c>
      <c r="G71" s="356" t="str">
        <f>IF(ISNA(VLOOKUP(F71,Tmunic!$C$2:$D$1160,2,FALSE)),"",VLOOKUP(F71,Tmunic!$C$2:$D$1160,2,FALSE))</f>
        <v>UB MOVIL CENTRAL DEL VALLE</v>
      </c>
      <c r="H71" s="356" t="str">
        <f>IF(ISNA(VLOOKUP($F71,'Cronograma Manual'!$F$6:$BN$171,H$152+1,0)),"",(VLOOKUP($F71,'Cronograma Manual'!$F$6:$BN$171,H$152+1,0)))</f>
        <v>Carrera 25c N° 48 – 101 Contiguo a la Universidad Uceva</v>
      </c>
      <c r="I71" s="359">
        <f>IF(ISNA(VLOOKUP($F71,'Cronograma Manual'!$F$6:$BN$171,I$152+1,0)),"",(VLOOKUP($F71,'Cronograma Manual'!$F$6:$BN$171,I$152+1,0)))</f>
        <v>3</v>
      </c>
      <c r="J71" s="360">
        <f>IF(ISNA(VLOOKUP($F71,'Cronograma Manual'!$F$6:$BN$171,J$152+1,0)),"",(VLOOKUP($F71,'Cronograma Manual'!$F$6:$BN$171,J$152+1,0)))</f>
        <v>15</v>
      </c>
      <c r="K71" s="361" t="str">
        <f>IF(ISNA(VLOOKUP($F71,'Cronograma Manual'!$F$6:$BN$171,K$152+1,0)),"",(VLOOKUP($F71,'Cronograma Manual'!$F$6:$BN$171,K$152+1,0)))</f>
        <v/>
      </c>
      <c r="L71" s="361" t="str">
        <f>IF(ISNA(VLOOKUP($F71,'Cronograma Manual'!$F$6:$BN$171,L$152+1,0)),"",(VLOOKUP($F71,'Cronograma Manual'!$F$6:$BN$171,L$152+1,0)))</f>
        <v/>
      </c>
      <c r="M71" s="361" t="str">
        <f>IF(ISNA(VLOOKUP($F71,'Cronograma Manual'!$F$6:$BN$171,M$152+1,0)),"",(VLOOKUP($F71,'Cronograma Manual'!$F$6:$BN$171,M$152+1,0)))</f>
        <v/>
      </c>
      <c r="N71" s="361">
        <f>IF(ISNA(VLOOKUP($F71,'Cronograma Manual'!$F$6:$BN$171,N$152+1,0)),"",(VLOOKUP($F71,'Cronograma Manual'!$F$6:$BN$171,N$152+1,0)))</f>
        <v>44578</v>
      </c>
      <c r="O71" s="361" t="str">
        <f>IF(ISNA(VLOOKUP($F71,'Cronograma Manual'!$F$6:$BN$171,O$152+1,0)),"",(VLOOKUP($F71,'Cronograma Manual'!$F$6:$BN$171,O$152+1,0)))</f>
        <v/>
      </c>
      <c r="P71" s="362" t="str">
        <f>IF(ISNA(VLOOKUP($F71,'Cronograma Manual'!$F$6:$BN$171,P$152+1,0)),"",(VLOOKUP($F71,'Cronograma Manual'!$F$6:$BN$171,P$152+1,0)))</f>
        <v/>
      </c>
      <c r="Q71" s="362">
        <f>IF(ISNA(VLOOKUP($F71,'Cronograma Manual'!$F$6:$BN$171,Q$152+1,0)),"",(VLOOKUP($F71,'Cronograma Manual'!$F$6:$BN$171,Q$152+1,0)))</f>
        <v>44599</v>
      </c>
      <c r="R71" s="362" t="str">
        <f>IF(ISNA(VLOOKUP($F71,'Cronograma Manual'!$F$6:$BN$171,R$152+1,0)),"",(VLOOKUP($F71,'Cronograma Manual'!$F$6:$BN$171,R$152+1,0)))</f>
        <v/>
      </c>
      <c r="S71" s="362" t="str">
        <f>IF(ISNA(VLOOKUP($F71,'Cronograma Manual'!$F$6:$BN$171,S$152+1,0)),"",(VLOOKUP($F71,'Cronograma Manual'!$F$6:$BN$171,S$152+1,0)))</f>
        <v/>
      </c>
      <c r="T71" s="361">
        <f>IF(ISNA(VLOOKUP($F71,'Cronograma Manual'!$F$6:$BN$171,T$152+1,0)),"",(VLOOKUP($F71,'Cronograma Manual'!$F$6:$BN$171,T$152+1,0)))</f>
        <v>44620</v>
      </c>
      <c r="U71" s="361" t="str">
        <f>IF(ISNA(VLOOKUP($F71,'Cronograma Manual'!$F$6:$BN$171,U$152+1,0)),"",(VLOOKUP($F71,'Cronograma Manual'!$F$6:$BN$171,U$152+1,0)))</f>
        <v/>
      </c>
      <c r="V71" s="361" t="str">
        <f>IF(ISNA(VLOOKUP($F71,'Cronograma Manual'!$F$6:$BN$171,V$152+1,0)),"",(VLOOKUP($F71,'Cronograma Manual'!$F$6:$BN$171,V$152+1,0)))</f>
        <v/>
      </c>
      <c r="W71" s="361" t="str">
        <f>IF(ISNA(VLOOKUP($F71,'Cronograma Manual'!$F$6:$BN$171,W$152+1,0)),"",(VLOOKUP($F71,'Cronograma Manual'!$F$6:$BN$171,W$152+1,0)))</f>
        <v/>
      </c>
      <c r="X71" s="361">
        <f>IF(ISNA(VLOOKUP($F71,'Cronograma Manual'!$F$6:$BN$171,X$152+1,0)),"",(VLOOKUP($F71,'Cronograma Manual'!$F$6:$BN$171,X$152+1,0)))</f>
        <v>44648</v>
      </c>
      <c r="Y71" s="362" t="str">
        <f>IF(ISNA(VLOOKUP($F71,'Cronograma Manual'!$F$6:$BN$171,Y$152+1,0)),"",(VLOOKUP($F71,'Cronograma Manual'!$F$6:$BN$171,Y$152+1,0)))</f>
        <v/>
      </c>
      <c r="Z71" s="362" t="str">
        <f>IF(ISNA(VLOOKUP($F71,'Cronograma Manual'!$F$6:$BN$171,Z$152+1,0)),"",(VLOOKUP($F71,'Cronograma Manual'!$F$6:$BN$171,Z$152+1,0)))</f>
        <v/>
      </c>
      <c r="AA71" s="362">
        <f>IF(ISNA(VLOOKUP($F71,'Cronograma Manual'!$F$6:$BN$171,AA$152+1,0)),"",(VLOOKUP($F71,'Cronograma Manual'!$F$6:$BN$171,AA$152+1,0)))</f>
        <v>44669</v>
      </c>
      <c r="AB71" s="362" t="str">
        <f>IF(ISNA(VLOOKUP($F71,'Cronograma Manual'!$F$6:$BN$171,AB$152+1,0)),"",(VLOOKUP($F71,'Cronograma Manual'!$F$6:$BN$171,AB$152+1,0)))</f>
        <v/>
      </c>
      <c r="AC71" s="361" t="str">
        <f>IF(ISNA(VLOOKUP($F71,'Cronograma Manual'!$F$6:$BN$171,AC$152+1,0)),"",(VLOOKUP($F71,'Cronograma Manual'!$F$6:$BN$171,AC$152+1,0)))</f>
        <v/>
      </c>
      <c r="AD71" s="361">
        <f>IF(ISNA(VLOOKUP($F71,'Cronograma Manual'!$F$6:$BN$171,AD$152+1,0)),"",(VLOOKUP($F71,'Cronograma Manual'!$F$6:$BN$171,AD$152+1,0)))</f>
        <v>44690</v>
      </c>
      <c r="AE71" s="361" t="str">
        <f>IF(ISNA(VLOOKUP($F71,'Cronograma Manual'!$F$6:$BN$171,AE$152+1,0)),"",(VLOOKUP($F71,'Cronograma Manual'!$F$6:$BN$171,AE$152+1,0)))</f>
        <v/>
      </c>
      <c r="AF71" s="361" t="str">
        <f>IF(ISNA(VLOOKUP($F71,'Cronograma Manual'!$F$6:$BN$171,AF$152+1,0)),"",(VLOOKUP($F71,'Cronograma Manual'!$F$6:$BN$171,AF$152+1,0)))</f>
        <v/>
      </c>
      <c r="AG71" s="362" t="str">
        <f>IF(ISNA(VLOOKUP($F71,'Cronograma Manual'!$F$6:$BN$171,AG$152+1,0)),"",(VLOOKUP($F71,'Cronograma Manual'!$F$6:$BN$171,AG$152+1,0)))</f>
        <v/>
      </c>
      <c r="AH71" s="362">
        <f>IF(ISNA(VLOOKUP($F71,'Cronograma Manual'!$F$6:$BN$171,AH$152+1,0)),"",(VLOOKUP($F71,'Cronograma Manual'!$F$6:$BN$171,AH$152+1,0)))</f>
        <v>44718</v>
      </c>
      <c r="AI71" s="362" t="str">
        <f>IF(ISNA(VLOOKUP($F71,'Cronograma Manual'!$F$6:$BN$171,AI$152+1,0)),"",(VLOOKUP($F71,'Cronograma Manual'!$F$6:$BN$171,AI$152+1,0)))</f>
        <v/>
      </c>
      <c r="AJ71" s="362" t="str">
        <f>IF(ISNA(VLOOKUP($F71,'Cronograma Manual'!$F$6:$BN$171,AJ$152+1,0)),"",(VLOOKUP($F71,'Cronograma Manual'!$F$6:$BN$171,AJ$152+1,0)))</f>
        <v/>
      </c>
      <c r="AK71" s="362" t="str">
        <f>IF(ISNA(VLOOKUP($F71,'Cronograma Manual'!$F$6:$BN$171,AK$152+1,0)),"",(VLOOKUP($F71,'Cronograma Manual'!$F$6:$BN$171,AK$152+1,0)))</f>
        <v/>
      </c>
      <c r="AL71" s="361" t="str">
        <f>IF(ISNA(VLOOKUP($F71,'Cronograma Manual'!$F$6:$BN$171,AL$152+1,0)),"",(VLOOKUP($F71,'Cronograma Manual'!$F$6:$BN$171,AL$152+1,0)))</f>
        <v/>
      </c>
      <c r="AM71" s="361">
        <f>IF(ISNA(VLOOKUP($F71,'Cronograma Manual'!$F$6:$BN$171,AM$152+1,0)),"",(VLOOKUP($F71,'Cronograma Manual'!$F$6:$BN$171,AM$152+1,0)))</f>
        <v>44753</v>
      </c>
      <c r="AN71" s="361" t="str">
        <f>IF(ISNA(VLOOKUP($F71,'Cronograma Manual'!$F$6:$BN$171,AN$152+1,0)),"",(VLOOKUP($F71,'Cronograma Manual'!$F$6:$BN$171,AN$152+1,0)))</f>
        <v/>
      </c>
      <c r="AO71" s="361" t="str">
        <f>IF(ISNA(VLOOKUP($F71,'Cronograma Manual'!$F$6:$BN$171,AO$152+1,0)),"",(VLOOKUP($F71,'Cronograma Manual'!$F$6:$BN$171,AO$152+1,0)))</f>
        <v/>
      </c>
      <c r="AP71" s="362">
        <f>IF(ISNA(VLOOKUP($F71,'Cronograma Manual'!$F$6:$BN$171,AP$152+1,0)),"",(VLOOKUP($F71,'Cronograma Manual'!$F$6:$BN$171,AP$152+1,0)))</f>
        <v>44774</v>
      </c>
      <c r="AQ71" s="362" t="str">
        <f>IF(ISNA(VLOOKUP($F71,'Cronograma Manual'!$F$6:$BN$171,AQ$152+1,0)),"",(VLOOKUP($F71,'Cronograma Manual'!$F$6:$BN$171,AQ$152+1,0)))</f>
        <v/>
      </c>
      <c r="AR71" s="362" t="str">
        <f>IF(ISNA(VLOOKUP($F71,'Cronograma Manual'!$F$6:$BN$171,AR$152+1,0)),"",(VLOOKUP($F71,'Cronograma Manual'!$F$6:$BN$171,AR$152+1,0)))</f>
        <v/>
      </c>
      <c r="AS71" s="362">
        <f>IF(ISNA(VLOOKUP($F71,'Cronograma Manual'!$F$6:$BN$171,AS$152+1,0)),"",(VLOOKUP($F71,'Cronograma Manual'!$F$6:$BN$171,AS$152+1,0)))</f>
        <v>44795</v>
      </c>
      <c r="AT71" s="361" t="str">
        <f>IF(ISNA(VLOOKUP($F71,'Cronograma Manual'!$F$6:$BN$171,AT$152+1,0)),"",(VLOOKUP($F71,'Cronograma Manual'!$F$6:$BN$171,AT$152+1,0)))</f>
        <v/>
      </c>
      <c r="AU71" s="361" t="str">
        <f>IF(ISNA(VLOOKUP($F71,'Cronograma Manual'!$F$6:$BN$171,AU$152+1,0)),"",(VLOOKUP($F71,'Cronograma Manual'!$F$6:$BN$171,AU$152+1,0)))</f>
        <v/>
      </c>
      <c r="AV71" s="361">
        <f>IF(ISNA(VLOOKUP($F71,'Cronograma Manual'!$F$6:$BN$171,AV$152+1,0)),"",(VLOOKUP($F71,'Cronograma Manual'!$F$6:$BN$171,AV$152+1,0)))</f>
        <v>44816</v>
      </c>
      <c r="AW71" s="361" t="str">
        <f>IF(ISNA(VLOOKUP($F71,'Cronograma Manual'!$F$6:$BN$171,AW$152+1,0)),"",(VLOOKUP($F71,'Cronograma Manual'!$F$6:$BN$171,AW$152+1,0)))</f>
        <v/>
      </c>
      <c r="AX71" s="361" t="str">
        <f>IF(ISNA(VLOOKUP($F71,'Cronograma Manual'!$F$6:$BN$171,AX$152+1,0)),"",(VLOOKUP($F71,'Cronograma Manual'!$F$6:$BN$171,AX$152+1,0)))</f>
        <v/>
      </c>
      <c r="AY71" s="362">
        <f>IF(ISNA(VLOOKUP($F71,'Cronograma Manual'!$F$6:$BN$171,AY$152+1,0)),"",(VLOOKUP($F71,'Cronograma Manual'!$F$6:$BN$171,AY$152+1,0)))</f>
        <v>44837</v>
      </c>
      <c r="AZ71" s="362" t="str">
        <f>IF(ISNA(VLOOKUP($F71,'Cronograma Manual'!$F$6:$BN$171,AZ$152+1,0)),"",(VLOOKUP($F71,'Cronograma Manual'!$F$6:$BN$171,AZ$152+1,0)))</f>
        <v/>
      </c>
      <c r="BA71" s="362" t="str">
        <f>IF(ISNA(VLOOKUP($F71,'Cronograma Manual'!$F$6:$BN$171,BA$152+1,0)),"",(VLOOKUP($F71,'Cronograma Manual'!$F$6:$BN$171,BA$152+1,0)))</f>
        <v/>
      </c>
      <c r="BB71" s="362">
        <f>IF(ISNA(VLOOKUP($F71,'Cronograma Manual'!$F$6:$BN$171,BB$152+1,0)),"",(VLOOKUP($F71,'Cronograma Manual'!$F$6:$BN$171,BB$152+1,0)))</f>
        <v>44858</v>
      </c>
      <c r="BC71" s="361" t="str">
        <f>IF(ISNA(VLOOKUP($F71,'Cronograma Manual'!$F$6:$BN$171,BC$152+1,0)),"",(VLOOKUP($F71,'Cronograma Manual'!$F$6:$BN$171,BC$152+1,0)))</f>
        <v/>
      </c>
      <c r="BD71" s="361" t="str">
        <f>IF(ISNA(VLOOKUP($F71,'Cronograma Manual'!$F$6:$BN$171,BD$152+1,0)),"",(VLOOKUP($F71,'Cronograma Manual'!$F$6:$BN$171,BD$152+1,0)))</f>
        <v/>
      </c>
      <c r="BE71" s="361" t="str">
        <f>IF(ISNA(VLOOKUP($F71,'Cronograma Manual'!$F$6:$BN$171,BE$152+1,0)),"",(VLOOKUP($F71,'Cronograma Manual'!$F$6:$BN$171,BE$152+1,0)))</f>
        <v/>
      </c>
      <c r="BF71" s="361">
        <f>IF(ISNA(VLOOKUP($F71,'Cronograma Manual'!$F$6:$BN$171,BF$152+1,0)),"",(VLOOKUP($F71,'Cronograma Manual'!$F$6:$BN$171,BF$152+1,0)))</f>
        <v>44886</v>
      </c>
      <c r="BG71" s="362" t="str">
        <f>IF(ISNA(VLOOKUP($F71,'Cronograma Manual'!$F$6:$BN$171,BG$152+1,0)),"",(VLOOKUP($F71,'Cronograma Manual'!$F$6:$BN$171,BG$152+1,0)))</f>
        <v/>
      </c>
      <c r="BH71" s="362" t="str">
        <f>IF(ISNA(VLOOKUP($F71,'Cronograma Manual'!$F$6:$BN$171,BH$152+1,0)),"",(VLOOKUP($F71,'Cronograma Manual'!$F$6:$BN$171,BH$152+1,0)))</f>
        <v/>
      </c>
      <c r="BI71" s="362">
        <f>IF(ISNA(VLOOKUP($F71,'Cronograma Manual'!$F$6:$BN$171,BI$152+1,0)),"",(VLOOKUP($F71,'Cronograma Manual'!$F$6:$BN$171,BI$152+1,0)))</f>
        <v>44907</v>
      </c>
      <c r="BJ71" s="362" t="str">
        <f>IF(ISNA(VLOOKUP($F71,'Cronograma Manual'!$F$6:$BN$171,BJ$152+1,0)),"",(VLOOKUP($F71,'Cronograma Manual'!$F$6:$BN$171,BJ$152+1,0)))</f>
        <v/>
      </c>
      <c r="BK71" s="363" t="str">
        <f>IF(ISNA(VLOOKUP($F71,'Cronograma Manual'!$F$6:$BN$171,BK$152+1,0)),"",(VLOOKUP($F71,'Cronograma Manual'!$F$6:$BN$171,BK$152+1,0)))</f>
        <v/>
      </c>
    </row>
    <row r="72" spans="1:63" s="102" customFormat="1" ht="26.25" hidden="1" customHeight="1" thickBot="1" x14ac:dyDescent="0.3">
      <c r="A72" s="354" t="s">
        <v>1787</v>
      </c>
      <c r="B72" s="456"/>
      <c r="C72" s="456"/>
      <c r="D72" s="459"/>
      <c r="E72" s="355"/>
      <c r="F72" s="355"/>
      <c r="G72" s="356" t="str">
        <f>IF(ISNA(VLOOKUP(F72,Tmunic!$C$2:$D$1160,2,FALSE)),"",VLOOKUP(F72,Tmunic!$C$2:$D$1160,2,FALSE))</f>
        <v/>
      </c>
      <c r="H72" s="356" t="str">
        <f>IF(ISNA(VLOOKUP($F72,'Cronograma Manual'!$F$6:$BN$171,H$152+1,0)),"",(VLOOKUP($F72,'Cronograma Manual'!$F$6:$BN$171,H$152+1,0)))</f>
        <v/>
      </c>
      <c r="I72" s="406" t="str">
        <f>IF(ISNA(VLOOKUP($F72,'Cronograma Manual'!$F$6:$BN$171,I$152+1,0)),"",(VLOOKUP($F72,'Cronograma Manual'!$F$6:$BN$171,I$152+1,0)))</f>
        <v/>
      </c>
      <c r="J72" s="360" t="str">
        <f>IF(ISNA(VLOOKUP($F72,'Cronograma Manual'!$F$6:$BN$171,J$152+1,0)),"",(VLOOKUP($F72,'Cronograma Manual'!$F$6:$BN$171,J$152+1,0)))</f>
        <v/>
      </c>
      <c r="K72" s="407" t="str">
        <f>IF(ISNA(VLOOKUP($F72,'Cronograma Manual'!$F$6:$BN$171,K$152+1,0)),"",(VLOOKUP($F72,'Cronograma Manual'!$F$6:$BN$171,K$152+1,0)))</f>
        <v/>
      </c>
      <c r="L72" s="407" t="str">
        <f>IF(ISNA(VLOOKUP($F72,'Cronograma Manual'!$F$6:$BN$171,L$152+1,0)),"",(VLOOKUP($F72,'Cronograma Manual'!$F$6:$BN$171,L$152+1,0)))</f>
        <v/>
      </c>
      <c r="M72" s="407" t="str">
        <f>IF(ISNA(VLOOKUP($F72,'Cronograma Manual'!$F$6:$BN$171,M$152+1,0)),"",(VLOOKUP($F72,'Cronograma Manual'!$F$6:$BN$171,M$152+1,0)))</f>
        <v/>
      </c>
      <c r="N72" s="407" t="str">
        <f>IF(ISNA(VLOOKUP($F72,'Cronograma Manual'!$F$6:$BN$171,N$152+1,0)),"",(VLOOKUP($F72,'Cronograma Manual'!$F$6:$BN$171,N$152+1,0)))</f>
        <v/>
      </c>
      <c r="O72" s="407" t="str">
        <f>IF(ISNA(VLOOKUP($F72,'Cronograma Manual'!$F$6:$BN$171,O$152+1,0)),"",(VLOOKUP($F72,'Cronograma Manual'!$F$6:$BN$171,O$152+1,0)))</f>
        <v/>
      </c>
      <c r="P72" s="408" t="str">
        <f>IF(ISNA(VLOOKUP($F72,'Cronograma Manual'!$F$6:$BN$171,P$152+1,0)),"",(VLOOKUP($F72,'Cronograma Manual'!$F$6:$BN$171,P$152+1,0)))</f>
        <v/>
      </c>
      <c r="Q72" s="408" t="str">
        <f>IF(ISNA(VLOOKUP($F72,'Cronograma Manual'!$F$6:$BN$171,Q$152+1,0)),"",(VLOOKUP($F72,'Cronograma Manual'!$F$6:$BN$171,Q$152+1,0)))</f>
        <v/>
      </c>
      <c r="R72" s="408" t="str">
        <f>IF(ISNA(VLOOKUP($F72,'Cronograma Manual'!$F$6:$BN$171,R$152+1,0)),"",(VLOOKUP($F72,'Cronograma Manual'!$F$6:$BN$171,R$152+1,0)))</f>
        <v/>
      </c>
      <c r="S72" s="408" t="str">
        <f>IF(ISNA(VLOOKUP($F72,'Cronograma Manual'!$F$6:$BN$171,S$152+1,0)),"",(VLOOKUP($F72,'Cronograma Manual'!$F$6:$BN$171,S$152+1,0)))</f>
        <v/>
      </c>
      <c r="T72" s="407" t="str">
        <f>IF(ISNA(VLOOKUP($F72,'Cronograma Manual'!$F$6:$BN$171,T$152+1,0)),"",(VLOOKUP($F72,'Cronograma Manual'!$F$6:$BN$171,T$152+1,0)))</f>
        <v/>
      </c>
      <c r="U72" s="407" t="str">
        <f>IF(ISNA(VLOOKUP($F72,'Cronograma Manual'!$F$6:$BN$171,U$152+1,0)),"",(VLOOKUP($F72,'Cronograma Manual'!$F$6:$BN$171,U$152+1,0)))</f>
        <v/>
      </c>
      <c r="V72" s="407" t="str">
        <f>IF(ISNA(VLOOKUP($F72,'Cronograma Manual'!$F$6:$BN$171,V$152+1,0)),"",(VLOOKUP($F72,'Cronograma Manual'!$F$6:$BN$171,V$152+1,0)))</f>
        <v/>
      </c>
      <c r="W72" s="407" t="str">
        <f>IF(ISNA(VLOOKUP($F72,'Cronograma Manual'!$F$6:$BN$171,W$152+1,0)),"",(VLOOKUP($F72,'Cronograma Manual'!$F$6:$BN$171,W$152+1,0)))</f>
        <v/>
      </c>
      <c r="X72" s="407" t="str">
        <f>IF(ISNA(VLOOKUP($F72,'Cronograma Manual'!$F$6:$BN$171,X$152+1,0)),"",(VLOOKUP($F72,'Cronograma Manual'!$F$6:$BN$171,X$152+1,0)))</f>
        <v/>
      </c>
      <c r="Y72" s="408" t="str">
        <f>IF(ISNA(VLOOKUP($F72,'Cronograma Manual'!$F$6:$BN$171,Y$152+1,0)),"",(VLOOKUP($F72,'Cronograma Manual'!$F$6:$BN$171,Y$152+1,0)))</f>
        <v/>
      </c>
      <c r="Z72" s="408" t="str">
        <f>IF(ISNA(VLOOKUP($F72,'Cronograma Manual'!$F$6:$BN$171,Z$152+1,0)),"",(VLOOKUP($F72,'Cronograma Manual'!$F$6:$BN$171,Z$152+1,0)))</f>
        <v/>
      </c>
      <c r="AA72" s="408" t="str">
        <f>IF(ISNA(VLOOKUP($F72,'Cronograma Manual'!$F$6:$BN$171,AA$152+1,0)),"",(VLOOKUP($F72,'Cronograma Manual'!$F$6:$BN$171,AA$152+1,0)))</f>
        <v/>
      </c>
      <c r="AB72" s="408" t="str">
        <f>IF(ISNA(VLOOKUP($F72,'Cronograma Manual'!$F$6:$BN$171,AB$152+1,0)),"",(VLOOKUP($F72,'Cronograma Manual'!$F$6:$BN$171,AB$152+1,0)))</f>
        <v/>
      </c>
      <c r="AC72" s="407" t="str">
        <f>IF(ISNA(VLOOKUP($F72,'Cronograma Manual'!$F$6:$BN$171,AC$152+1,0)),"",(VLOOKUP($F72,'Cronograma Manual'!$F$6:$BN$171,AC$152+1,0)))</f>
        <v/>
      </c>
      <c r="AD72" s="407" t="str">
        <f>IF(ISNA(VLOOKUP($F72,'Cronograma Manual'!$F$6:$BN$171,AD$152+1,0)),"",(VLOOKUP($F72,'Cronograma Manual'!$F$6:$BN$171,AD$152+1,0)))</f>
        <v/>
      </c>
      <c r="AE72" s="407" t="str">
        <f>IF(ISNA(VLOOKUP($F72,'Cronograma Manual'!$F$6:$BN$171,AE$152+1,0)),"",(VLOOKUP($F72,'Cronograma Manual'!$F$6:$BN$171,AE$152+1,0)))</f>
        <v/>
      </c>
      <c r="AF72" s="407" t="str">
        <f>IF(ISNA(VLOOKUP($F72,'Cronograma Manual'!$F$6:$BN$171,AF$152+1,0)),"",(VLOOKUP($F72,'Cronograma Manual'!$F$6:$BN$171,AF$152+1,0)))</f>
        <v/>
      </c>
      <c r="AG72" s="408" t="str">
        <f>IF(ISNA(VLOOKUP($F72,'Cronograma Manual'!$F$6:$BN$171,AG$152+1,0)),"",(VLOOKUP($F72,'Cronograma Manual'!$F$6:$BN$171,AG$152+1,0)))</f>
        <v/>
      </c>
      <c r="AH72" s="408" t="str">
        <f>IF(ISNA(VLOOKUP($F72,'Cronograma Manual'!$F$6:$BN$171,AH$152+1,0)),"",(VLOOKUP($F72,'Cronograma Manual'!$F$6:$BN$171,AH$152+1,0)))</f>
        <v/>
      </c>
      <c r="AI72" s="408" t="str">
        <f>IF(ISNA(VLOOKUP($F72,'Cronograma Manual'!$F$6:$BN$171,AI$152+1,0)),"",(VLOOKUP($F72,'Cronograma Manual'!$F$6:$BN$171,AI$152+1,0)))</f>
        <v/>
      </c>
      <c r="AJ72" s="408" t="str">
        <f>IF(ISNA(VLOOKUP($F72,'Cronograma Manual'!$F$6:$BN$171,AJ$152+1,0)),"",(VLOOKUP($F72,'Cronograma Manual'!$F$6:$BN$171,AJ$152+1,0)))</f>
        <v/>
      </c>
      <c r="AK72" s="408" t="str">
        <f>IF(ISNA(VLOOKUP($F72,'Cronograma Manual'!$F$6:$BN$171,AK$152+1,0)),"",(VLOOKUP($F72,'Cronograma Manual'!$F$6:$BN$171,AK$152+1,0)))</f>
        <v/>
      </c>
      <c r="AL72" s="407" t="str">
        <f>IF(ISNA(VLOOKUP($F72,'Cronograma Manual'!$F$6:$BN$171,AL$152+1,0)),"",(VLOOKUP($F72,'Cronograma Manual'!$F$6:$BN$171,AL$152+1,0)))</f>
        <v/>
      </c>
      <c r="AM72" s="407" t="str">
        <f>IF(ISNA(VLOOKUP($F72,'Cronograma Manual'!$F$6:$BN$171,AM$152+1,0)),"",(VLOOKUP($F72,'Cronograma Manual'!$F$6:$BN$171,AM$152+1,0)))</f>
        <v/>
      </c>
      <c r="AN72" s="407" t="str">
        <f>IF(ISNA(VLOOKUP($F72,'Cronograma Manual'!$F$6:$BN$171,AN$152+1,0)),"",(VLOOKUP($F72,'Cronograma Manual'!$F$6:$BN$171,AN$152+1,0)))</f>
        <v/>
      </c>
      <c r="AO72" s="407" t="str">
        <f>IF(ISNA(VLOOKUP($F72,'Cronograma Manual'!$F$6:$BN$171,AO$152+1,0)),"",(VLOOKUP($F72,'Cronograma Manual'!$F$6:$BN$171,AO$152+1,0)))</f>
        <v/>
      </c>
      <c r="AP72" s="408" t="str">
        <f>IF(ISNA(VLOOKUP($F72,'Cronograma Manual'!$F$6:$BN$171,AP$152+1,0)),"",(VLOOKUP($F72,'Cronograma Manual'!$F$6:$BN$171,AP$152+1,0)))</f>
        <v/>
      </c>
      <c r="AQ72" s="408" t="str">
        <f>IF(ISNA(VLOOKUP($F72,'Cronograma Manual'!$F$6:$BN$171,AQ$152+1,0)),"",(VLOOKUP($F72,'Cronograma Manual'!$F$6:$BN$171,AQ$152+1,0)))</f>
        <v/>
      </c>
      <c r="AR72" s="408" t="str">
        <f>IF(ISNA(VLOOKUP($F72,'Cronograma Manual'!$F$6:$BN$171,AR$152+1,0)),"",(VLOOKUP($F72,'Cronograma Manual'!$F$6:$BN$171,AR$152+1,0)))</f>
        <v/>
      </c>
      <c r="AS72" s="408" t="str">
        <f>IF(ISNA(VLOOKUP($F72,'Cronograma Manual'!$F$6:$BN$171,AS$152+1,0)),"",(VLOOKUP($F72,'Cronograma Manual'!$F$6:$BN$171,AS$152+1,0)))</f>
        <v/>
      </c>
      <c r="AT72" s="407" t="str">
        <f>IF(ISNA(VLOOKUP($F72,'Cronograma Manual'!$F$6:$BN$171,AT$152+1,0)),"",(VLOOKUP($F72,'Cronograma Manual'!$F$6:$BN$171,AT$152+1,0)))</f>
        <v/>
      </c>
      <c r="AU72" s="407" t="str">
        <f>IF(ISNA(VLOOKUP($F72,'Cronograma Manual'!$F$6:$BN$171,AU$152+1,0)),"",(VLOOKUP($F72,'Cronograma Manual'!$F$6:$BN$171,AU$152+1,0)))</f>
        <v/>
      </c>
      <c r="AV72" s="407" t="str">
        <f>IF(ISNA(VLOOKUP($F72,'Cronograma Manual'!$F$6:$BN$171,AV$152+1,0)),"",(VLOOKUP($F72,'Cronograma Manual'!$F$6:$BN$171,AV$152+1,0)))</f>
        <v/>
      </c>
      <c r="AW72" s="407" t="str">
        <f>IF(ISNA(VLOOKUP($F72,'Cronograma Manual'!$F$6:$BN$171,AW$152+1,0)),"",(VLOOKUP($F72,'Cronograma Manual'!$F$6:$BN$171,AW$152+1,0)))</f>
        <v/>
      </c>
      <c r="AX72" s="407" t="str">
        <f>IF(ISNA(VLOOKUP($F72,'Cronograma Manual'!$F$6:$BN$171,AX$152+1,0)),"",(VLOOKUP($F72,'Cronograma Manual'!$F$6:$BN$171,AX$152+1,0)))</f>
        <v/>
      </c>
      <c r="AY72" s="408" t="str">
        <f>IF(ISNA(VLOOKUP($F72,'Cronograma Manual'!$F$6:$BN$171,AY$152+1,0)),"",(VLOOKUP($F72,'Cronograma Manual'!$F$6:$BN$171,AY$152+1,0)))</f>
        <v/>
      </c>
      <c r="AZ72" s="408" t="str">
        <f>IF(ISNA(VLOOKUP($F72,'Cronograma Manual'!$F$6:$BN$171,AZ$152+1,0)),"",(VLOOKUP($F72,'Cronograma Manual'!$F$6:$BN$171,AZ$152+1,0)))</f>
        <v/>
      </c>
      <c r="BA72" s="408" t="str">
        <f>IF(ISNA(VLOOKUP($F72,'Cronograma Manual'!$F$6:$BN$171,BA$152+1,0)),"",(VLOOKUP($F72,'Cronograma Manual'!$F$6:$BN$171,BA$152+1,0)))</f>
        <v/>
      </c>
      <c r="BB72" s="408" t="str">
        <f>IF(ISNA(VLOOKUP($F72,'Cronograma Manual'!$F$6:$BN$171,BB$152+1,0)),"",(VLOOKUP($F72,'Cronograma Manual'!$F$6:$BN$171,BB$152+1,0)))</f>
        <v/>
      </c>
      <c r="BC72" s="407" t="str">
        <f>IF(ISNA(VLOOKUP($F72,'Cronograma Manual'!$F$6:$BN$171,BC$152+1,0)),"",(VLOOKUP($F72,'Cronograma Manual'!$F$6:$BN$171,BC$152+1,0)))</f>
        <v/>
      </c>
      <c r="BD72" s="407" t="str">
        <f>IF(ISNA(VLOOKUP($F72,'Cronograma Manual'!$F$6:$BN$171,BD$152+1,0)),"",(VLOOKUP($F72,'Cronograma Manual'!$F$6:$BN$171,BD$152+1,0)))</f>
        <v/>
      </c>
      <c r="BE72" s="407" t="str">
        <f>IF(ISNA(VLOOKUP($F72,'Cronograma Manual'!$F$6:$BN$171,BE$152+1,0)),"",(VLOOKUP($F72,'Cronograma Manual'!$F$6:$BN$171,BE$152+1,0)))</f>
        <v/>
      </c>
      <c r="BF72" s="407" t="str">
        <f>IF(ISNA(VLOOKUP($F72,'Cronograma Manual'!$F$6:$BN$171,BF$152+1,0)),"",(VLOOKUP($F72,'Cronograma Manual'!$F$6:$BN$171,BF$152+1,0)))</f>
        <v/>
      </c>
      <c r="BG72" s="408" t="str">
        <f>IF(ISNA(VLOOKUP($F72,'Cronograma Manual'!$F$6:$BN$171,BG$152+1,0)),"",(VLOOKUP($F72,'Cronograma Manual'!$F$6:$BN$171,BG$152+1,0)))</f>
        <v/>
      </c>
      <c r="BH72" s="408" t="str">
        <f>IF(ISNA(VLOOKUP($F72,'Cronograma Manual'!$F$6:$BN$171,BH$152+1,0)),"",(VLOOKUP($F72,'Cronograma Manual'!$F$6:$BN$171,BH$152+1,0)))</f>
        <v/>
      </c>
      <c r="BI72" s="408" t="str">
        <f>IF(ISNA(VLOOKUP($F72,'Cronograma Manual'!$F$6:$BN$171,BI$152+1,0)),"",(VLOOKUP($F72,'Cronograma Manual'!$F$6:$BN$171,BI$152+1,0)))</f>
        <v/>
      </c>
      <c r="BJ72" s="408" t="str">
        <f>IF(ISNA(VLOOKUP($F72,'Cronograma Manual'!$F$6:$BN$171,BJ$152+1,0)),"",(VLOOKUP($F72,'Cronograma Manual'!$F$6:$BN$171,BJ$152+1,0)))</f>
        <v/>
      </c>
      <c r="BK72" s="409" t="str">
        <f>IF(ISNA(VLOOKUP($F72,'Cronograma Manual'!$F$6:$BN$171,BK$152+1,0)),"",(VLOOKUP($F72,'Cronograma Manual'!$F$6:$BN$171,BK$152+1,0)))</f>
        <v/>
      </c>
    </row>
    <row r="73" spans="1:63" s="102" customFormat="1" ht="26.25" customHeight="1" x14ac:dyDescent="0.25">
      <c r="A73" s="342">
        <v>65</v>
      </c>
      <c r="B73" s="454" t="s">
        <v>1285</v>
      </c>
      <c r="C73" s="454" t="s">
        <v>1595</v>
      </c>
      <c r="D73" s="457" t="s">
        <v>77</v>
      </c>
      <c r="E73" s="343" t="s">
        <v>587</v>
      </c>
      <c r="F73" s="343" t="s">
        <v>77</v>
      </c>
      <c r="G73" s="344" t="str">
        <f>IF(ISNA(VLOOKUP(F73,Tmunic!$C$2:$D$1160,2,FALSE)),"",VLOOKUP(F73,Tmunic!$C$2:$D$1160,2,FALSE))</f>
        <v>DS CAUCA</v>
      </c>
      <c r="H73" s="344" t="str">
        <f>IF(ISNA(VLOOKUP($F73,'Cronograma Manual'!$F$6:$BN$171,H$152+1,0)),"",(VLOOKUP($F73,'Cronograma Manual'!$F$6:$BN$171,H$152+1,0)))</f>
        <v>Calle 6 Carrera 26 Esquina Barrio Santa Helena</v>
      </c>
      <c r="I73" s="347">
        <f>IF(ISNA(VLOOKUP($F73,'Cronograma Manual'!$F$6:$BN$171,I$152+1,0)),"",(VLOOKUP($F73,'Cronograma Manual'!$F$6:$BN$171,I$152+1,0)))</f>
        <v>1</v>
      </c>
      <c r="J73" s="348">
        <f>IF(ISNA(VLOOKUP($F73,'Cronograma Manual'!$F$6:$BN$171,J$152+1,0)),"",(VLOOKUP($F73,'Cronograma Manual'!$F$6:$BN$171,J$152+1,0)))</f>
        <v>49</v>
      </c>
      <c r="K73" s="349" t="str">
        <f>IF(ISNA(VLOOKUP($F73,'Cronograma Manual'!$F$6:$BN$171,K$152+1,0)),"",(VLOOKUP($F73,'Cronograma Manual'!$F$6:$BN$171,K$152+1,0)))</f>
        <v/>
      </c>
      <c r="L73" s="349" t="str">
        <f>IF(ISNA(VLOOKUP($F73,'Cronograma Manual'!$F$6:$BN$171,L$152+1,0)),"",(VLOOKUP($F73,'Cronograma Manual'!$F$6:$BN$171,L$152+1,0)))</f>
        <v/>
      </c>
      <c r="M73" s="349">
        <f>IF(ISNA(VLOOKUP($F73,'Cronograma Manual'!$F$6:$BN$171,M$152+1,0)),"",(VLOOKUP($F73,'Cronograma Manual'!$F$6:$BN$171,M$152+1,0)))</f>
        <v>44573</v>
      </c>
      <c r="N73" s="349">
        <f>IF(ISNA(VLOOKUP($F73,'Cronograma Manual'!$F$6:$BN$171,N$152+1,0)),"",(VLOOKUP($F73,'Cronograma Manual'!$F$6:$BN$171,N$152+1,0)))</f>
        <v>44580</v>
      </c>
      <c r="O73" s="349">
        <f>IF(ISNA(VLOOKUP($F73,'Cronograma Manual'!$F$6:$BN$171,O$152+1,0)),"",(VLOOKUP($F73,'Cronograma Manual'!$F$6:$BN$171,O$152+1,0)))</f>
        <v>44587</v>
      </c>
      <c r="P73" s="350">
        <f>IF(ISNA(VLOOKUP($F73,'Cronograma Manual'!$F$6:$BN$171,P$152+1,0)),"",(VLOOKUP($F73,'Cronograma Manual'!$F$6:$BN$171,P$152+1,0)))</f>
        <v>44594</v>
      </c>
      <c r="Q73" s="350">
        <f>IF(ISNA(VLOOKUP($F73,'Cronograma Manual'!$F$6:$BN$171,Q$152+1,0)),"",(VLOOKUP($F73,'Cronograma Manual'!$F$6:$BN$171,Q$152+1,0)))</f>
        <v>44601</v>
      </c>
      <c r="R73" s="350">
        <f>IF(ISNA(VLOOKUP($F73,'Cronograma Manual'!$F$6:$BN$171,R$152+1,0)),"",(VLOOKUP($F73,'Cronograma Manual'!$F$6:$BN$171,R$152+1,0)))</f>
        <v>44608</v>
      </c>
      <c r="S73" s="350">
        <f>IF(ISNA(VLOOKUP($F73,'Cronograma Manual'!$F$6:$BN$171,S$152+1,0)),"",(VLOOKUP($F73,'Cronograma Manual'!$F$6:$BN$171,S$152+1,0)))</f>
        <v>44615</v>
      </c>
      <c r="T73" s="349">
        <f>IF(ISNA(VLOOKUP($F73,'Cronograma Manual'!$F$6:$BN$171,T$152+1,0)),"",(VLOOKUP($F73,'Cronograma Manual'!$F$6:$BN$171,T$152+1,0)))</f>
        <v>44622</v>
      </c>
      <c r="U73" s="349">
        <f>IF(ISNA(VLOOKUP($F73,'Cronograma Manual'!$F$6:$BN$171,U$152+1,0)),"",(VLOOKUP($F73,'Cronograma Manual'!$F$6:$BN$171,U$152+1,0)))</f>
        <v>44629</v>
      </c>
      <c r="V73" s="349">
        <f>IF(ISNA(VLOOKUP($F73,'Cronograma Manual'!$F$6:$BN$171,V$152+1,0)),"",(VLOOKUP($F73,'Cronograma Manual'!$F$6:$BN$171,V$152+1,0)))</f>
        <v>44636</v>
      </c>
      <c r="W73" s="349">
        <f>IF(ISNA(VLOOKUP($F73,'Cronograma Manual'!$F$6:$BN$171,W$152+1,0)),"",(VLOOKUP($F73,'Cronograma Manual'!$F$6:$BN$171,W$152+1,0)))</f>
        <v>44643</v>
      </c>
      <c r="X73" s="349">
        <f>IF(ISNA(VLOOKUP($F73,'Cronograma Manual'!$F$6:$BN$171,X$152+1,0)),"",(VLOOKUP($F73,'Cronograma Manual'!$F$6:$BN$171,X$152+1,0)))</f>
        <v>44650</v>
      </c>
      <c r="Y73" s="350">
        <f>IF(ISNA(VLOOKUP($F73,'Cronograma Manual'!$F$6:$BN$171,Y$152+1,0)),"",(VLOOKUP($F73,'Cronograma Manual'!$F$6:$BN$171,Y$152+1,0)))</f>
        <v>44657</v>
      </c>
      <c r="Z73" s="350">
        <f>IF(ISNA(VLOOKUP($F73,'Cronograma Manual'!$F$6:$BN$171,Z$152+1,0)),"",(VLOOKUP($F73,'Cronograma Manual'!$F$6:$BN$171,Z$152+1,0)))</f>
        <v>44664</v>
      </c>
      <c r="AA73" s="350">
        <f>IF(ISNA(VLOOKUP($F73,'Cronograma Manual'!$F$6:$BN$171,AA$152+1,0)),"",(VLOOKUP($F73,'Cronograma Manual'!$F$6:$BN$171,AA$152+1,0)))</f>
        <v>44671</v>
      </c>
      <c r="AB73" s="350">
        <f>IF(ISNA(VLOOKUP($F73,'Cronograma Manual'!$F$6:$BN$171,AB$152+1,0)),"",(VLOOKUP($F73,'Cronograma Manual'!$F$6:$BN$171,AB$152+1,0)))</f>
        <v>44678</v>
      </c>
      <c r="AC73" s="349">
        <f>IF(ISNA(VLOOKUP($F73,'Cronograma Manual'!$F$6:$BN$171,AC$152+1,0)),"",(VLOOKUP($F73,'Cronograma Manual'!$F$6:$BN$171,AC$152+1,0)))</f>
        <v>44685</v>
      </c>
      <c r="AD73" s="349">
        <f>IF(ISNA(VLOOKUP($F73,'Cronograma Manual'!$F$6:$BN$171,AD$152+1,0)),"",(VLOOKUP($F73,'Cronograma Manual'!$F$6:$BN$171,AD$152+1,0)))</f>
        <v>44692</v>
      </c>
      <c r="AE73" s="349">
        <f>IF(ISNA(VLOOKUP($F73,'Cronograma Manual'!$F$6:$BN$171,AE$152+1,0)),"",(VLOOKUP($F73,'Cronograma Manual'!$F$6:$BN$171,AE$152+1,0)))</f>
        <v>44699</v>
      </c>
      <c r="AF73" s="349">
        <f>IF(ISNA(VLOOKUP($F73,'Cronograma Manual'!$F$6:$BN$171,AF$152+1,0)),"",(VLOOKUP($F73,'Cronograma Manual'!$F$6:$BN$171,AF$152+1,0)))</f>
        <v>44706</v>
      </c>
      <c r="AG73" s="350">
        <f>IF(ISNA(VLOOKUP($F73,'Cronograma Manual'!$F$6:$BN$171,AG$152+1,0)),"",(VLOOKUP($F73,'Cronograma Manual'!$F$6:$BN$171,AG$152+1,0)))</f>
        <v>44713</v>
      </c>
      <c r="AH73" s="350">
        <f>IF(ISNA(VLOOKUP($F73,'Cronograma Manual'!$F$6:$BN$171,AH$152+1,0)),"",(VLOOKUP($F73,'Cronograma Manual'!$F$6:$BN$171,AH$152+1,0)))</f>
        <v>44720</v>
      </c>
      <c r="AI73" s="350">
        <f>IF(ISNA(VLOOKUP($F73,'Cronograma Manual'!$F$6:$BN$171,AI$152+1,0)),"",(VLOOKUP($F73,'Cronograma Manual'!$F$6:$BN$171,AI$152+1,0)))</f>
        <v>44727</v>
      </c>
      <c r="AJ73" s="350">
        <f>IF(ISNA(VLOOKUP($F73,'Cronograma Manual'!$F$6:$BN$171,AJ$152+1,0)),"",(VLOOKUP($F73,'Cronograma Manual'!$F$6:$BN$171,AJ$152+1,0)))</f>
        <v>44734</v>
      </c>
      <c r="AK73" s="350">
        <f>IF(ISNA(VLOOKUP($F73,'Cronograma Manual'!$F$6:$BN$171,AK$152+1,0)),"",(VLOOKUP($F73,'Cronograma Manual'!$F$6:$BN$171,AK$152+1,0)))</f>
        <v>44741</v>
      </c>
      <c r="AL73" s="349">
        <f>IF(ISNA(VLOOKUP($F73,'Cronograma Manual'!$F$6:$BN$171,AL$152+1,0)),"",(VLOOKUP($F73,'Cronograma Manual'!$F$6:$BN$171,AL$152+1,0)))</f>
        <v>44748</v>
      </c>
      <c r="AM73" s="349">
        <f>IF(ISNA(VLOOKUP($F73,'Cronograma Manual'!$F$6:$BN$171,AM$152+1,0)),"",(VLOOKUP($F73,'Cronograma Manual'!$F$6:$BN$171,AM$152+1,0)))</f>
        <v>44755</v>
      </c>
      <c r="AN73" s="349" t="str">
        <f>IF(ISNA(VLOOKUP($F73,'Cronograma Manual'!$F$6:$BN$171,AN$152+1,0)),"",(VLOOKUP($F73,'Cronograma Manual'!$F$6:$BN$171,AN$152+1,0)))</f>
        <v/>
      </c>
      <c r="AO73" s="349">
        <f>IF(ISNA(VLOOKUP($F73,'Cronograma Manual'!$F$6:$BN$171,AO$152+1,0)),"",(VLOOKUP($F73,'Cronograma Manual'!$F$6:$BN$171,AO$152+1,0)))</f>
        <v>44769</v>
      </c>
      <c r="AP73" s="350">
        <f>IF(ISNA(VLOOKUP($F73,'Cronograma Manual'!$F$6:$BN$171,AP$152+1,0)),"",(VLOOKUP($F73,'Cronograma Manual'!$F$6:$BN$171,AP$152+1,0)))</f>
        <v>44776</v>
      </c>
      <c r="AQ73" s="350">
        <f>IF(ISNA(VLOOKUP($F73,'Cronograma Manual'!$F$6:$BN$171,AQ$152+1,0)),"",(VLOOKUP($F73,'Cronograma Manual'!$F$6:$BN$171,AQ$152+1,0)))</f>
        <v>44783</v>
      </c>
      <c r="AR73" s="350">
        <f>IF(ISNA(VLOOKUP($F73,'Cronograma Manual'!$F$6:$BN$171,AR$152+1,0)),"",(VLOOKUP($F73,'Cronograma Manual'!$F$6:$BN$171,AR$152+1,0)))</f>
        <v>44790</v>
      </c>
      <c r="AS73" s="350">
        <f>IF(ISNA(VLOOKUP($F73,'Cronograma Manual'!$F$6:$BN$171,AS$152+1,0)),"",(VLOOKUP($F73,'Cronograma Manual'!$F$6:$BN$171,AS$152+1,0)))</f>
        <v>44797</v>
      </c>
      <c r="AT73" s="349">
        <f>IF(ISNA(VLOOKUP($F73,'Cronograma Manual'!$F$6:$BN$171,AT$152+1,0)),"",(VLOOKUP($F73,'Cronograma Manual'!$F$6:$BN$171,AT$152+1,0)))</f>
        <v>44804</v>
      </c>
      <c r="AU73" s="349">
        <f>IF(ISNA(VLOOKUP($F73,'Cronograma Manual'!$F$6:$BN$171,AU$152+1,0)),"",(VLOOKUP($F73,'Cronograma Manual'!$F$6:$BN$171,AU$152+1,0)))</f>
        <v>44811</v>
      </c>
      <c r="AV73" s="349">
        <f>IF(ISNA(VLOOKUP($F73,'Cronograma Manual'!$F$6:$BN$171,AV$152+1,0)),"",(VLOOKUP($F73,'Cronograma Manual'!$F$6:$BN$171,AV$152+1,0)))</f>
        <v>44818</v>
      </c>
      <c r="AW73" s="349">
        <f>IF(ISNA(VLOOKUP($F73,'Cronograma Manual'!$F$6:$BN$171,AW$152+1,0)),"",(VLOOKUP($F73,'Cronograma Manual'!$F$6:$BN$171,AW$152+1,0)))</f>
        <v>44825</v>
      </c>
      <c r="AX73" s="349">
        <f>IF(ISNA(VLOOKUP($F73,'Cronograma Manual'!$F$6:$BN$171,AX$152+1,0)),"",(VLOOKUP($F73,'Cronograma Manual'!$F$6:$BN$171,AX$152+1,0)))</f>
        <v>44832</v>
      </c>
      <c r="AY73" s="350">
        <f>IF(ISNA(VLOOKUP($F73,'Cronograma Manual'!$F$6:$BN$171,AY$152+1,0)),"",(VLOOKUP($F73,'Cronograma Manual'!$F$6:$BN$171,AY$152+1,0)))</f>
        <v>44839</v>
      </c>
      <c r="AZ73" s="350">
        <f>IF(ISNA(VLOOKUP($F73,'Cronograma Manual'!$F$6:$BN$171,AZ$152+1,0)),"",(VLOOKUP($F73,'Cronograma Manual'!$F$6:$BN$171,AZ$152+1,0)))</f>
        <v>44846</v>
      </c>
      <c r="BA73" s="350">
        <f>IF(ISNA(VLOOKUP($F73,'Cronograma Manual'!$F$6:$BN$171,BA$152+1,0)),"",(VLOOKUP($F73,'Cronograma Manual'!$F$6:$BN$171,BA$152+1,0)))</f>
        <v>44853</v>
      </c>
      <c r="BB73" s="350">
        <f>IF(ISNA(VLOOKUP($F73,'Cronograma Manual'!$F$6:$BN$171,BB$152+1,0)),"",(VLOOKUP($F73,'Cronograma Manual'!$F$6:$BN$171,BB$152+1,0)))</f>
        <v>44860</v>
      </c>
      <c r="BC73" s="349">
        <f>IF(ISNA(VLOOKUP($F73,'Cronograma Manual'!$F$6:$BN$171,BC$152+1,0)),"",(VLOOKUP($F73,'Cronograma Manual'!$F$6:$BN$171,BC$152+1,0)))</f>
        <v>44867</v>
      </c>
      <c r="BD73" s="349">
        <f>IF(ISNA(VLOOKUP($F73,'Cronograma Manual'!$F$6:$BN$171,BD$152+1,0)),"",(VLOOKUP($F73,'Cronograma Manual'!$F$6:$BN$171,BD$152+1,0)))</f>
        <v>44874</v>
      </c>
      <c r="BE73" s="349">
        <f>IF(ISNA(VLOOKUP($F73,'Cronograma Manual'!$F$6:$BN$171,BE$152+1,0)),"",(VLOOKUP($F73,'Cronograma Manual'!$F$6:$BN$171,BE$152+1,0)))</f>
        <v>44881</v>
      </c>
      <c r="BF73" s="349">
        <f>IF(ISNA(VLOOKUP($F73,'Cronograma Manual'!$F$6:$BN$171,BF$152+1,0)),"",(VLOOKUP($F73,'Cronograma Manual'!$F$6:$BN$171,BF$152+1,0)))</f>
        <v>44888</v>
      </c>
      <c r="BG73" s="350">
        <f>IF(ISNA(VLOOKUP($F73,'Cronograma Manual'!$F$6:$BN$171,BG$152+1,0)),"",(VLOOKUP($F73,'Cronograma Manual'!$F$6:$BN$171,BG$152+1,0)))</f>
        <v>44895</v>
      </c>
      <c r="BH73" s="350">
        <f>IF(ISNA(VLOOKUP($F73,'Cronograma Manual'!$F$6:$BN$171,BH$152+1,0)),"",(VLOOKUP($F73,'Cronograma Manual'!$F$6:$BN$171,BH$152+1,0)))</f>
        <v>44902</v>
      </c>
      <c r="BI73" s="350">
        <f>IF(ISNA(VLOOKUP($F73,'Cronograma Manual'!$F$6:$BN$171,BI$152+1,0)),"",(VLOOKUP($F73,'Cronograma Manual'!$F$6:$BN$171,BI$152+1,0)))</f>
        <v>44909</v>
      </c>
      <c r="BJ73" s="350">
        <f>IF(ISNA(VLOOKUP($F73,'Cronograma Manual'!$F$6:$BN$171,BJ$152+1,0)),"",(VLOOKUP($F73,'Cronograma Manual'!$F$6:$BN$171,BJ$152+1,0)))</f>
        <v>44916</v>
      </c>
      <c r="BK73" s="351">
        <f>IF(ISNA(VLOOKUP($F73,'Cronograma Manual'!$F$6:$BN$171,BK$152+1,0)),"",(VLOOKUP($F73,'Cronograma Manual'!$F$6:$BN$171,BK$152+1,0)))</f>
        <v>44923</v>
      </c>
    </row>
    <row r="74" spans="1:63" s="102" customFormat="1" ht="26.25" customHeight="1" x14ac:dyDescent="0.25">
      <c r="A74" s="352">
        <v>66</v>
      </c>
      <c r="B74" s="455"/>
      <c r="C74" s="455"/>
      <c r="D74" s="458"/>
      <c r="E74" s="337" t="s">
        <v>587</v>
      </c>
      <c r="F74" s="337" t="s">
        <v>78</v>
      </c>
      <c r="G74" s="184" t="str">
        <f>IF(ISNA(VLOOKUP(F74,Tmunic!$C$2:$D$1160,2,FALSE)),"",VLOOKUP(F74,Tmunic!$C$2:$D$1160,2,FALSE))</f>
        <v>UB SANTANDER DE QUILICHAO</v>
      </c>
      <c r="H74" s="184" t="str">
        <f>IF(ISNA(VLOOKUP($F74,'Cronograma Manual'!$F$6:$BN$171,H$152+1,0)),"",(VLOOKUP($F74,'Cronograma Manual'!$F$6:$BN$171,H$152+1,0)))</f>
        <v>Carrera 9 N° 2sur - 36 barrio canalón</v>
      </c>
      <c r="I74" s="197">
        <f>IF(ISNA(VLOOKUP($F74,'Cronograma Manual'!$F$6:$BN$171,I$152+1,0)),"",(VLOOKUP($F74,'Cronograma Manual'!$F$6:$BN$171,I$152+1,0)))</f>
        <v>2</v>
      </c>
      <c r="J74" s="202">
        <f>IF(ISNA(VLOOKUP($F74,'Cronograma Manual'!$F$6:$BN$171,J$152+1,0)),"",(VLOOKUP($F74,'Cronograma Manual'!$F$6:$BN$171,J$152+1,0)))</f>
        <v>25</v>
      </c>
      <c r="K74" s="107" t="str">
        <f>IF(ISNA(VLOOKUP($F74,'Cronograma Manual'!$F$6:$BN$171,K$152+1,0)),"",(VLOOKUP($F74,'Cronograma Manual'!$F$6:$BN$171,K$152+1,0)))</f>
        <v/>
      </c>
      <c r="L74" s="107" t="str">
        <f>IF(ISNA(VLOOKUP($F74,'Cronograma Manual'!$F$6:$BN$171,L$152+1,0)),"",(VLOOKUP($F74,'Cronograma Manual'!$F$6:$BN$171,L$152+1,0)))</f>
        <v/>
      </c>
      <c r="M74" s="107" t="str">
        <f>IF(ISNA(VLOOKUP($F74,'Cronograma Manual'!$F$6:$BN$171,M$152+1,0)),"",(VLOOKUP($F74,'Cronograma Manual'!$F$6:$BN$171,M$152+1,0)))</f>
        <v/>
      </c>
      <c r="N74" s="107" t="str">
        <f>IF(ISNA(VLOOKUP($F74,'Cronograma Manual'!$F$6:$BN$171,N$152+1,0)),"",(VLOOKUP($F74,'Cronograma Manual'!$F$6:$BN$171,N$152+1,0)))</f>
        <v/>
      </c>
      <c r="O74" s="107">
        <f>IF(ISNA(VLOOKUP($F74,'Cronograma Manual'!$F$6:$BN$171,O$152+1,0)),"",(VLOOKUP($F74,'Cronograma Manual'!$F$6:$BN$171,O$152+1,0)))</f>
        <v>44586</v>
      </c>
      <c r="P74" s="108" t="str">
        <f>IF(ISNA(VLOOKUP($F74,'Cronograma Manual'!$F$6:$BN$171,P$152+1,0)),"",(VLOOKUP($F74,'Cronograma Manual'!$F$6:$BN$171,P$152+1,0)))</f>
        <v/>
      </c>
      <c r="Q74" s="108">
        <f>IF(ISNA(VLOOKUP($F74,'Cronograma Manual'!$F$6:$BN$171,Q$152+1,0)),"",(VLOOKUP($F74,'Cronograma Manual'!$F$6:$BN$171,Q$152+1,0)))</f>
        <v>44600</v>
      </c>
      <c r="R74" s="108" t="str">
        <f>IF(ISNA(VLOOKUP($F74,'Cronograma Manual'!$F$6:$BN$171,R$152+1,0)),"",(VLOOKUP($F74,'Cronograma Manual'!$F$6:$BN$171,R$152+1,0)))</f>
        <v/>
      </c>
      <c r="S74" s="108">
        <f>IF(ISNA(VLOOKUP($F74,'Cronograma Manual'!$F$6:$BN$171,S$152+1,0)),"",(VLOOKUP($F74,'Cronograma Manual'!$F$6:$BN$171,S$152+1,0)))</f>
        <v>44614</v>
      </c>
      <c r="T74" s="107" t="str">
        <f>IF(ISNA(VLOOKUP($F74,'Cronograma Manual'!$F$6:$BN$171,T$152+1,0)),"",(VLOOKUP($F74,'Cronograma Manual'!$F$6:$BN$171,T$152+1,0)))</f>
        <v/>
      </c>
      <c r="U74" s="107">
        <f>IF(ISNA(VLOOKUP($F74,'Cronograma Manual'!$F$6:$BN$171,U$152+1,0)),"",(VLOOKUP($F74,'Cronograma Manual'!$F$6:$BN$171,U$152+1,0)))</f>
        <v>44628</v>
      </c>
      <c r="V74" s="107" t="str">
        <f>IF(ISNA(VLOOKUP($F74,'Cronograma Manual'!$F$6:$BN$171,V$152+1,0)),"",(VLOOKUP($F74,'Cronograma Manual'!$F$6:$BN$171,V$152+1,0)))</f>
        <v/>
      </c>
      <c r="W74" s="107">
        <f>IF(ISNA(VLOOKUP($F74,'Cronograma Manual'!$F$6:$BN$171,W$152+1,0)),"",(VLOOKUP($F74,'Cronograma Manual'!$F$6:$BN$171,W$152+1,0)))</f>
        <v>44642</v>
      </c>
      <c r="X74" s="107" t="str">
        <f>IF(ISNA(VLOOKUP($F74,'Cronograma Manual'!$F$6:$BN$171,X$152+1,0)),"",(VLOOKUP($F74,'Cronograma Manual'!$F$6:$BN$171,X$152+1,0)))</f>
        <v/>
      </c>
      <c r="Y74" s="108">
        <f>IF(ISNA(VLOOKUP($F74,'Cronograma Manual'!$F$6:$BN$171,Y$152+1,0)),"",(VLOOKUP($F74,'Cronograma Manual'!$F$6:$BN$171,Y$152+1,0)))</f>
        <v>44656</v>
      </c>
      <c r="Z74" s="108" t="str">
        <f>IF(ISNA(VLOOKUP($F74,'Cronograma Manual'!$F$6:$BN$171,Z$152+1,0)),"",(VLOOKUP($F74,'Cronograma Manual'!$F$6:$BN$171,Z$152+1,0)))</f>
        <v/>
      </c>
      <c r="AA74" s="108">
        <f>IF(ISNA(VLOOKUP($F74,'Cronograma Manual'!$F$6:$BN$171,AA$152+1,0)),"",(VLOOKUP($F74,'Cronograma Manual'!$F$6:$BN$171,AA$152+1,0)))</f>
        <v>44670</v>
      </c>
      <c r="AB74" s="108" t="str">
        <f>IF(ISNA(VLOOKUP($F74,'Cronograma Manual'!$F$6:$BN$171,AB$152+1,0)),"",(VLOOKUP($F74,'Cronograma Manual'!$F$6:$BN$171,AB$152+1,0)))</f>
        <v/>
      </c>
      <c r="AC74" s="107">
        <f>IF(ISNA(VLOOKUP($F74,'Cronograma Manual'!$F$6:$BN$171,AC$152+1,0)),"",(VLOOKUP($F74,'Cronograma Manual'!$F$6:$BN$171,AC$152+1,0)))</f>
        <v>44684</v>
      </c>
      <c r="AD74" s="107" t="str">
        <f>IF(ISNA(VLOOKUP($F74,'Cronograma Manual'!$F$6:$BN$171,AD$152+1,0)),"",(VLOOKUP($F74,'Cronograma Manual'!$F$6:$BN$171,AD$152+1,0)))</f>
        <v/>
      </c>
      <c r="AE74" s="107">
        <f>IF(ISNA(VLOOKUP($F74,'Cronograma Manual'!$F$6:$BN$171,AE$152+1,0)),"",(VLOOKUP($F74,'Cronograma Manual'!$F$6:$BN$171,AE$152+1,0)))</f>
        <v>44698</v>
      </c>
      <c r="AF74" s="107" t="str">
        <f>IF(ISNA(VLOOKUP($F74,'Cronograma Manual'!$F$6:$BN$171,AF$152+1,0)),"",(VLOOKUP($F74,'Cronograma Manual'!$F$6:$BN$171,AF$152+1,0)))</f>
        <v/>
      </c>
      <c r="AG74" s="108">
        <f>IF(ISNA(VLOOKUP($F74,'Cronograma Manual'!$F$6:$BN$171,AG$152+1,0)),"",(VLOOKUP($F74,'Cronograma Manual'!$F$6:$BN$171,AG$152+1,0)))</f>
        <v>44712</v>
      </c>
      <c r="AH74" s="108" t="str">
        <f>IF(ISNA(VLOOKUP($F74,'Cronograma Manual'!$F$6:$BN$171,AH$152+1,0)),"",(VLOOKUP($F74,'Cronograma Manual'!$F$6:$BN$171,AH$152+1,0)))</f>
        <v/>
      </c>
      <c r="AI74" s="108">
        <f>IF(ISNA(VLOOKUP($F74,'Cronograma Manual'!$F$6:$BN$171,AI$152+1,0)),"",(VLOOKUP($F74,'Cronograma Manual'!$F$6:$BN$171,AI$152+1,0)))</f>
        <v>44726</v>
      </c>
      <c r="AJ74" s="108" t="str">
        <f>IF(ISNA(VLOOKUP($F74,'Cronograma Manual'!$F$6:$BN$171,AJ$152+1,0)),"",(VLOOKUP($F74,'Cronograma Manual'!$F$6:$BN$171,AJ$152+1,0)))</f>
        <v/>
      </c>
      <c r="AK74" s="108">
        <f>IF(ISNA(VLOOKUP($F74,'Cronograma Manual'!$F$6:$BN$171,AK$152+1,0)),"",(VLOOKUP($F74,'Cronograma Manual'!$F$6:$BN$171,AK$152+1,0)))</f>
        <v>44740</v>
      </c>
      <c r="AL74" s="107" t="str">
        <f>IF(ISNA(VLOOKUP($F74,'Cronograma Manual'!$F$6:$BN$171,AL$152+1,0)),"",(VLOOKUP($F74,'Cronograma Manual'!$F$6:$BN$171,AL$152+1,0)))</f>
        <v/>
      </c>
      <c r="AM74" s="107">
        <f>IF(ISNA(VLOOKUP($F74,'Cronograma Manual'!$F$6:$BN$171,AM$152+1,0)),"",(VLOOKUP($F74,'Cronograma Manual'!$F$6:$BN$171,AM$152+1,0)))</f>
        <v>44754</v>
      </c>
      <c r="AN74" s="107" t="str">
        <f>IF(ISNA(VLOOKUP($F74,'Cronograma Manual'!$F$6:$BN$171,AN$152+1,0)),"",(VLOOKUP($F74,'Cronograma Manual'!$F$6:$BN$171,AN$152+1,0)))</f>
        <v/>
      </c>
      <c r="AO74" s="107">
        <f>IF(ISNA(VLOOKUP($F74,'Cronograma Manual'!$F$6:$BN$171,AO$152+1,0)),"",(VLOOKUP($F74,'Cronograma Manual'!$F$6:$BN$171,AO$152+1,0)))</f>
        <v>44768</v>
      </c>
      <c r="AP74" s="108" t="str">
        <f>IF(ISNA(VLOOKUP($F74,'Cronograma Manual'!$F$6:$BN$171,AP$152+1,0)),"",(VLOOKUP($F74,'Cronograma Manual'!$F$6:$BN$171,AP$152+1,0)))</f>
        <v/>
      </c>
      <c r="AQ74" s="108">
        <f>IF(ISNA(VLOOKUP($F74,'Cronograma Manual'!$F$6:$BN$171,AQ$152+1,0)),"",(VLOOKUP($F74,'Cronograma Manual'!$F$6:$BN$171,AQ$152+1,0)))</f>
        <v>44782</v>
      </c>
      <c r="AR74" s="108" t="str">
        <f>IF(ISNA(VLOOKUP($F74,'Cronograma Manual'!$F$6:$BN$171,AR$152+1,0)),"",(VLOOKUP($F74,'Cronograma Manual'!$F$6:$BN$171,AR$152+1,0)))</f>
        <v/>
      </c>
      <c r="AS74" s="108">
        <f>IF(ISNA(VLOOKUP($F74,'Cronograma Manual'!$F$6:$BN$171,AS$152+1,0)),"",(VLOOKUP($F74,'Cronograma Manual'!$F$6:$BN$171,AS$152+1,0)))</f>
        <v>44796</v>
      </c>
      <c r="AT74" s="107" t="str">
        <f>IF(ISNA(VLOOKUP($F74,'Cronograma Manual'!$F$6:$BN$171,AT$152+1,0)),"",(VLOOKUP($F74,'Cronograma Manual'!$F$6:$BN$171,AT$152+1,0)))</f>
        <v/>
      </c>
      <c r="AU74" s="107">
        <f>IF(ISNA(VLOOKUP($F74,'Cronograma Manual'!$F$6:$BN$171,AU$152+1,0)),"",(VLOOKUP($F74,'Cronograma Manual'!$F$6:$BN$171,AU$152+1,0)))</f>
        <v>44810</v>
      </c>
      <c r="AV74" s="107" t="str">
        <f>IF(ISNA(VLOOKUP($F74,'Cronograma Manual'!$F$6:$BN$171,AV$152+1,0)),"",(VLOOKUP($F74,'Cronograma Manual'!$F$6:$BN$171,AV$152+1,0)))</f>
        <v/>
      </c>
      <c r="AW74" s="107">
        <f>IF(ISNA(VLOOKUP($F74,'Cronograma Manual'!$F$6:$BN$171,AW$152+1,0)),"",(VLOOKUP($F74,'Cronograma Manual'!$F$6:$BN$171,AW$152+1,0)))</f>
        <v>44824</v>
      </c>
      <c r="AX74" s="107" t="str">
        <f>IF(ISNA(VLOOKUP($F74,'Cronograma Manual'!$F$6:$BN$171,AX$152+1,0)),"",(VLOOKUP($F74,'Cronograma Manual'!$F$6:$BN$171,AX$152+1,0)))</f>
        <v/>
      </c>
      <c r="AY74" s="108">
        <f>IF(ISNA(VLOOKUP($F74,'Cronograma Manual'!$F$6:$BN$171,AY$152+1,0)),"",(VLOOKUP($F74,'Cronograma Manual'!$F$6:$BN$171,AY$152+1,0)))</f>
        <v>44838</v>
      </c>
      <c r="AZ74" s="108" t="str">
        <f>IF(ISNA(VLOOKUP($F74,'Cronograma Manual'!$F$6:$BN$171,AZ$152+1,0)),"",(VLOOKUP($F74,'Cronograma Manual'!$F$6:$BN$171,AZ$152+1,0)))</f>
        <v/>
      </c>
      <c r="BA74" s="108">
        <f>IF(ISNA(VLOOKUP($F74,'Cronograma Manual'!$F$6:$BN$171,BA$152+1,0)),"",(VLOOKUP($F74,'Cronograma Manual'!$F$6:$BN$171,BA$152+1,0)))</f>
        <v>44852</v>
      </c>
      <c r="BB74" s="108" t="str">
        <f>IF(ISNA(VLOOKUP($F74,'Cronograma Manual'!$F$6:$BN$171,BB$152+1,0)),"",(VLOOKUP($F74,'Cronograma Manual'!$F$6:$BN$171,BB$152+1,0)))</f>
        <v/>
      </c>
      <c r="BC74" s="107">
        <f>IF(ISNA(VLOOKUP($F74,'Cronograma Manual'!$F$6:$BN$171,BC$152+1,0)),"",(VLOOKUP($F74,'Cronograma Manual'!$F$6:$BN$171,BC$152+1,0)))</f>
        <v>44866</v>
      </c>
      <c r="BD74" s="107" t="str">
        <f>IF(ISNA(VLOOKUP($F74,'Cronograma Manual'!$F$6:$BN$171,BD$152+1,0)),"",(VLOOKUP($F74,'Cronograma Manual'!$F$6:$BN$171,BD$152+1,0)))</f>
        <v/>
      </c>
      <c r="BE74" s="107">
        <f>IF(ISNA(VLOOKUP($F74,'Cronograma Manual'!$F$6:$BN$171,BE$152+1,0)),"",(VLOOKUP($F74,'Cronograma Manual'!$F$6:$BN$171,BE$152+1,0)))</f>
        <v>44880</v>
      </c>
      <c r="BF74" s="107" t="str">
        <f>IF(ISNA(VLOOKUP($F74,'Cronograma Manual'!$F$6:$BN$171,BF$152+1,0)),"",(VLOOKUP($F74,'Cronograma Manual'!$F$6:$BN$171,BF$152+1,0)))</f>
        <v/>
      </c>
      <c r="BG74" s="108">
        <f>IF(ISNA(VLOOKUP($F74,'Cronograma Manual'!$F$6:$BN$171,BG$152+1,0)),"",(VLOOKUP($F74,'Cronograma Manual'!$F$6:$BN$171,BG$152+1,0)))</f>
        <v>44894</v>
      </c>
      <c r="BH74" s="108" t="str">
        <f>IF(ISNA(VLOOKUP($F74,'Cronograma Manual'!$F$6:$BN$171,BH$152+1,0)),"",(VLOOKUP($F74,'Cronograma Manual'!$F$6:$BN$171,BH$152+1,0)))</f>
        <v/>
      </c>
      <c r="BI74" s="108">
        <f>IF(ISNA(VLOOKUP($F74,'Cronograma Manual'!$F$6:$BN$171,BI$152+1,0)),"",(VLOOKUP($F74,'Cronograma Manual'!$F$6:$BN$171,BI$152+1,0)))</f>
        <v>44908</v>
      </c>
      <c r="BJ74" s="108" t="str">
        <f>IF(ISNA(VLOOKUP($F74,'Cronograma Manual'!$F$6:$BN$171,BJ$152+1,0)),"",(VLOOKUP($F74,'Cronograma Manual'!$F$6:$BN$171,BJ$152+1,0)))</f>
        <v/>
      </c>
      <c r="BK74" s="353">
        <f>IF(ISNA(VLOOKUP($F74,'Cronograma Manual'!$F$6:$BN$171,BK$152+1,0)),"",(VLOOKUP($F74,'Cronograma Manual'!$F$6:$BN$171,BK$152+1,0)))</f>
        <v>44922</v>
      </c>
    </row>
    <row r="75" spans="1:63" s="102" customFormat="1" ht="26.25" customHeight="1" x14ac:dyDescent="0.25">
      <c r="A75" s="352">
        <v>67</v>
      </c>
      <c r="B75" s="455"/>
      <c r="C75" s="455"/>
      <c r="D75" s="458"/>
      <c r="E75" s="337" t="s">
        <v>587</v>
      </c>
      <c r="F75" s="337" t="s">
        <v>605</v>
      </c>
      <c r="G75" s="184" t="str">
        <f>IF(ISNA(VLOOKUP(F75,Tmunic!$C$2:$D$1160,2,FALSE)),"",VLOOKUP(F75,Tmunic!$C$2:$D$1160,2,FALSE))</f>
        <v>CZ ICBF SUR</v>
      </c>
      <c r="H75" s="184" t="str">
        <f>IF(ISNA(VLOOKUP($F75,'Cronograma Manual'!$F$6:$BN$171,H$152+1,0)),"",(VLOOKUP($F75,'Cronograma Manual'!$F$6:$BN$171,H$152+1,0)))</f>
        <v>Calle 6 N° 6 - 18 Barrio Balboita</v>
      </c>
      <c r="I75" s="197">
        <f>IF(ISNA(VLOOKUP($F75,'Cronograma Manual'!$F$6:$BN$171,I$152+1,0)),"",(VLOOKUP($F75,'Cronograma Manual'!$F$6:$BN$171,I$152+1,0)))</f>
        <v>4</v>
      </c>
      <c r="J75" s="202">
        <f>IF(ISNA(VLOOKUP($F75,'Cronograma Manual'!$F$6:$BN$171,J$152+1,0)),"",(VLOOKUP($F75,'Cronograma Manual'!$F$6:$BN$171,J$152+1,0)))</f>
        <v>12</v>
      </c>
      <c r="K75" s="107" t="str">
        <f>IF(ISNA(VLOOKUP($F75,'Cronograma Manual'!$F$6:$BN$171,K$152+1,0)),"",(VLOOKUP($F75,'Cronograma Manual'!$F$6:$BN$171,K$152+1,0)))</f>
        <v/>
      </c>
      <c r="L75" s="107" t="str">
        <f>IF(ISNA(VLOOKUP($F75,'Cronograma Manual'!$F$6:$BN$171,L$152+1,0)),"",(VLOOKUP($F75,'Cronograma Manual'!$F$6:$BN$171,L$152+1,0)))</f>
        <v/>
      </c>
      <c r="M75" s="107" t="str">
        <f>IF(ISNA(VLOOKUP($F75,'Cronograma Manual'!$F$6:$BN$171,M$152+1,0)),"",(VLOOKUP($F75,'Cronograma Manual'!$F$6:$BN$171,M$152+1,0)))</f>
        <v/>
      </c>
      <c r="N75" s="107" t="str">
        <f>IF(ISNA(VLOOKUP($F75,'Cronograma Manual'!$F$6:$BN$171,N$152+1,0)),"",(VLOOKUP($F75,'Cronograma Manual'!$F$6:$BN$171,N$152+1,0)))</f>
        <v/>
      </c>
      <c r="O75" s="107" t="str">
        <f>IF(ISNA(VLOOKUP($F75,'Cronograma Manual'!$F$6:$BN$171,O$152+1,0)),"",(VLOOKUP($F75,'Cronograma Manual'!$F$6:$BN$171,O$152+1,0)))</f>
        <v/>
      </c>
      <c r="P75" s="108">
        <f>IF(ISNA(VLOOKUP($F75,'Cronograma Manual'!$F$6:$BN$171,P$152+1,0)),"",(VLOOKUP($F75,'Cronograma Manual'!$F$6:$BN$171,P$152+1,0)))</f>
        <v>44592</v>
      </c>
      <c r="Q75" s="108" t="str">
        <f>IF(ISNA(VLOOKUP($F75,'Cronograma Manual'!$F$6:$BN$171,Q$152+1,0)),"",(VLOOKUP($F75,'Cronograma Manual'!$F$6:$BN$171,Q$152+1,0)))</f>
        <v/>
      </c>
      <c r="R75" s="108" t="str">
        <f>IF(ISNA(VLOOKUP($F75,'Cronograma Manual'!$F$6:$BN$171,R$152+1,0)),"",(VLOOKUP($F75,'Cronograma Manual'!$F$6:$BN$171,R$152+1,0)))</f>
        <v/>
      </c>
      <c r="S75" s="108" t="str">
        <f>IF(ISNA(VLOOKUP($F75,'Cronograma Manual'!$F$6:$BN$171,S$152+1,0)),"",(VLOOKUP($F75,'Cronograma Manual'!$F$6:$BN$171,S$152+1,0)))</f>
        <v/>
      </c>
      <c r="T75" s="107">
        <f>IF(ISNA(VLOOKUP($F75,'Cronograma Manual'!$F$6:$BN$171,T$152+1,0)),"",(VLOOKUP($F75,'Cronograma Manual'!$F$6:$BN$171,T$152+1,0)))</f>
        <v>44620</v>
      </c>
      <c r="U75" s="107" t="str">
        <f>IF(ISNA(VLOOKUP($F75,'Cronograma Manual'!$F$6:$BN$171,U$152+1,0)),"",(VLOOKUP($F75,'Cronograma Manual'!$F$6:$BN$171,U$152+1,0)))</f>
        <v/>
      </c>
      <c r="V75" s="107" t="str">
        <f>IF(ISNA(VLOOKUP($F75,'Cronograma Manual'!$F$6:$BN$171,V$152+1,0)),"",(VLOOKUP($F75,'Cronograma Manual'!$F$6:$BN$171,V$152+1,0)))</f>
        <v/>
      </c>
      <c r="W75" s="107" t="str">
        <f>IF(ISNA(VLOOKUP($F75,'Cronograma Manual'!$F$6:$BN$171,W$152+1,0)),"",(VLOOKUP($F75,'Cronograma Manual'!$F$6:$BN$171,W$152+1,0)))</f>
        <v/>
      </c>
      <c r="X75" s="107">
        <f>IF(ISNA(VLOOKUP($F75,'Cronograma Manual'!$F$6:$BN$171,X$152+1,0)),"",(VLOOKUP($F75,'Cronograma Manual'!$F$6:$BN$171,X$152+1,0)))</f>
        <v>44648</v>
      </c>
      <c r="Y75" s="108" t="str">
        <f>IF(ISNA(VLOOKUP($F75,'Cronograma Manual'!$F$6:$BN$171,Y$152+1,0)),"",(VLOOKUP($F75,'Cronograma Manual'!$F$6:$BN$171,Y$152+1,0)))</f>
        <v/>
      </c>
      <c r="Z75" s="108" t="str">
        <f>IF(ISNA(VLOOKUP($F75,'Cronograma Manual'!$F$6:$BN$171,Z$152+1,0)),"",(VLOOKUP($F75,'Cronograma Manual'!$F$6:$BN$171,Z$152+1,0)))</f>
        <v/>
      </c>
      <c r="AA75" s="108" t="str">
        <f>IF(ISNA(VLOOKUP($F75,'Cronograma Manual'!$F$6:$BN$171,AA$152+1,0)),"",(VLOOKUP($F75,'Cronograma Manual'!$F$6:$BN$171,AA$152+1,0)))</f>
        <v/>
      </c>
      <c r="AB75" s="108">
        <f>IF(ISNA(VLOOKUP($F75,'Cronograma Manual'!$F$6:$BN$171,AB$152+1,0)),"",(VLOOKUP($F75,'Cronograma Manual'!$F$6:$BN$171,AB$152+1,0)))</f>
        <v>44676</v>
      </c>
      <c r="AC75" s="107" t="str">
        <f>IF(ISNA(VLOOKUP($F75,'Cronograma Manual'!$F$6:$BN$171,AC$152+1,0)),"",(VLOOKUP($F75,'Cronograma Manual'!$F$6:$BN$171,AC$152+1,0)))</f>
        <v/>
      </c>
      <c r="AD75" s="107" t="str">
        <f>IF(ISNA(VLOOKUP($F75,'Cronograma Manual'!$F$6:$BN$171,AD$152+1,0)),"",(VLOOKUP($F75,'Cronograma Manual'!$F$6:$BN$171,AD$152+1,0)))</f>
        <v/>
      </c>
      <c r="AE75" s="107" t="str">
        <f>IF(ISNA(VLOOKUP($F75,'Cronograma Manual'!$F$6:$BN$171,AE$152+1,0)),"",(VLOOKUP($F75,'Cronograma Manual'!$F$6:$BN$171,AE$152+1,0)))</f>
        <v/>
      </c>
      <c r="AF75" s="107">
        <f>IF(ISNA(VLOOKUP($F75,'Cronograma Manual'!$F$6:$BN$171,AF$152+1,0)),"",(VLOOKUP($F75,'Cronograma Manual'!$F$6:$BN$171,AF$152+1,0)))</f>
        <v>44704</v>
      </c>
      <c r="AG75" s="108" t="str">
        <f>IF(ISNA(VLOOKUP($F75,'Cronograma Manual'!$F$6:$BN$171,AG$152+1,0)),"",(VLOOKUP($F75,'Cronograma Manual'!$F$6:$BN$171,AG$152+1,0)))</f>
        <v/>
      </c>
      <c r="AH75" s="108" t="str">
        <f>IF(ISNA(VLOOKUP($F75,'Cronograma Manual'!$F$6:$BN$171,AH$152+1,0)),"",(VLOOKUP($F75,'Cronograma Manual'!$F$6:$BN$171,AH$152+1,0)))</f>
        <v/>
      </c>
      <c r="AI75" s="108" t="str">
        <f>IF(ISNA(VLOOKUP($F75,'Cronograma Manual'!$F$6:$BN$171,AI$152+1,0)),"",(VLOOKUP($F75,'Cronograma Manual'!$F$6:$BN$171,AI$152+1,0)))</f>
        <v/>
      </c>
      <c r="AJ75" s="108" t="str">
        <f>IF(ISNA(VLOOKUP($F75,'Cronograma Manual'!$F$6:$BN$171,AJ$152+1,0)),"",(VLOOKUP($F75,'Cronograma Manual'!$F$6:$BN$171,AJ$152+1,0)))</f>
        <v/>
      </c>
      <c r="AK75" s="108" t="str">
        <f>IF(ISNA(VLOOKUP($F75,'Cronograma Manual'!$F$6:$BN$171,AK$152+1,0)),"",(VLOOKUP($F75,'Cronograma Manual'!$F$6:$BN$171,AK$152+1,0)))</f>
        <v/>
      </c>
      <c r="AL75" s="107" t="str">
        <f>IF(ISNA(VLOOKUP($F75,'Cronograma Manual'!$F$6:$BN$171,AL$152+1,0)),"",(VLOOKUP($F75,'Cronograma Manual'!$F$6:$BN$171,AL$152+1,0)))</f>
        <v/>
      </c>
      <c r="AM75" s="107">
        <f>IF(ISNA(VLOOKUP($F75,'Cronograma Manual'!$F$6:$BN$171,AM$152+1,0)),"",(VLOOKUP($F75,'Cronograma Manual'!$F$6:$BN$171,AM$152+1,0)))</f>
        <v>44753</v>
      </c>
      <c r="AN75" s="107" t="str">
        <f>IF(ISNA(VLOOKUP($F75,'Cronograma Manual'!$F$6:$BN$171,AN$152+1,0)),"",(VLOOKUP($F75,'Cronograma Manual'!$F$6:$BN$171,AN$152+1,0)))</f>
        <v/>
      </c>
      <c r="AO75" s="107" t="str">
        <f>IF(ISNA(VLOOKUP($F75,'Cronograma Manual'!$F$6:$BN$171,AO$152+1,0)),"",(VLOOKUP($F75,'Cronograma Manual'!$F$6:$BN$171,AO$152+1,0)))</f>
        <v/>
      </c>
      <c r="AP75" s="108" t="str">
        <f>IF(ISNA(VLOOKUP($F75,'Cronograma Manual'!$F$6:$BN$171,AP$152+1,0)),"",(VLOOKUP($F75,'Cronograma Manual'!$F$6:$BN$171,AP$152+1,0)))</f>
        <v/>
      </c>
      <c r="AQ75" s="108">
        <f>IF(ISNA(VLOOKUP($F75,'Cronograma Manual'!$F$6:$BN$171,AQ$152+1,0)),"",(VLOOKUP($F75,'Cronograma Manual'!$F$6:$BN$171,AQ$152+1,0)))</f>
        <v>44781</v>
      </c>
      <c r="AR75" s="108" t="str">
        <f>IF(ISNA(VLOOKUP($F75,'Cronograma Manual'!$F$6:$BN$171,AR$152+1,0)),"",(VLOOKUP($F75,'Cronograma Manual'!$F$6:$BN$171,AR$152+1,0)))</f>
        <v/>
      </c>
      <c r="AS75" s="108" t="str">
        <f>IF(ISNA(VLOOKUP($F75,'Cronograma Manual'!$F$6:$BN$171,AS$152+1,0)),"",(VLOOKUP($F75,'Cronograma Manual'!$F$6:$BN$171,AS$152+1,0)))</f>
        <v/>
      </c>
      <c r="AT75" s="107" t="str">
        <f>IF(ISNA(VLOOKUP($F75,'Cronograma Manual'!$F$6:$BN$171,AT$152+1,0)),"",(VLOOKUP($F75,'Cronograma Manual'!$F$6:$BN$171,AT$152+1,0)))</f>
        <v/>
      </c>
      <c r="AU75" s="107">
        <f>IF(ISNA(VLOOKUP($F75,'Cronograma Manual'!$F$6:$BN$171,AU$152+1,0)),"",(VLOOKUP($F75,'Cronograma Manual'!$F$6:$BN$171,AU$152+1,0)))</f>
        <v>44809</v>
      </c>
      <c r="AV75" s="107" t="str">
        <f>IF(ISNA(VLOOKUP($F75,'Cronograma Manual'!$F$6:$BN$171,AV$152+1,0)),"",(VLOOKUP($F75,'Cronograma Manual'!$F$6:$BN$171,AV$152+1,0)))</f>
        <v/>
      </c>
      <c r="AW75" s="107" t="str">
        <f>IF(ISNA(VLOOKUP($F75,'Cronograma Manual'!$F$6:$BN$171,AW$152+1,0)),"",(VLOOKUP($F75,'Cronograma Manual'!$F$6:$BN$171,AW$152+1,0)))</f>
        <v/>
      </c>
      <c r="AX75" s="107" t="str">
        <f>IF(ISNA(VLOOKUP($F75,'Cronograma Manual'!$F$6:$BN$171,AX$152+1,0)),"",(VLOOKUP($F75,'Cronograma Manual'!$F$6:$BN$171,AX$152+1,0)))</f>
        <v/>
      </c>
      <c r="AY75" s="108">
        <f>IF(ISNA(VLOOKUP($F75,'Cronograma Manual'!$F$6:$BN$171,AY$152+1,0)),"",(VLOOKUP($F75,'Cronograma Manual'!$F$6:$BN$171,AY$152+1,0)))</f>
        <v>44837</v>
      </c>
      <c r="AZ75" s="108" t="str">
        <f>IF(ISNA(VLOOKUP($F75,'Cronograma Manual'!$F$6:$BN$171,AZ$152+1,0)),"",(VLOOKUP($F75,'Cronograma Manual'!$F$6:$BN$171,AZ$152+1,0)))</f>
        <v/>
      </c>
      <c r="BA75" s="108" t="str">
        <f>IF(ISNA(VLOOKUP($F75,'Cronograma Manual'!$F$6:$BN$171,BA$152+1,0)),"",(VLOOKUP($F75,'Cronograma Manual'!$F$6:$BN$171,BA$152+1,0)))</f>
        <v/>
      </c>
      <c r="BB75" s="108" t="str">
        <f>IF(ISNA(VLOOKUP($F75,'Cronograma Manual'!$F$6:$BN$171,BB$152+1,0)),"",(VLOOKUP($F75,'Cronograma Manual'!$F$6:$BN$171,BB$152+1,0)))</f>
        <v/>
      </c>
      <c r="BC75" s="107">
        <f>IF(ISNA(VLOOKUP($F75,'Cronograma Manual'!$F$6:$BN$171,BC$152+1,0)),"",(VLOOKUP($F75,'Cronograma Manual'!$F$6:$BN$171,BC$152+1,0)))</f>
        <v>44865</v>
      </c>
      <c r="BD75" s="107" t="str">
        <f>IF(ISNA(VLOOKUP($F75,'Cronograma Manual'!$F$6:$BN$171,BD$152+1,0)),"",(VLOOKUP($F75,'Cronograma Manual'!$F$6:$BN$171,BD$152+1,0)))</f>
        <v/>
      </c>
      <c r="BE75" s="107" t="str">
        <f>IF(ISNA(VLOOKUP($F75,'Cronograma Manual'!$F$6:$BN$171,BE$152+1,0)),"",(VLOOKUP($F75,'Cronograma Manual'!$F$6:$BN$171,BE$152+1,0)))</f>
        <v/>
      </c>
      <c r="BF75" s="107" t="str">
        <f>IF(ISNA(VLOOKUP($F75,'Cronograma Manual'!$F$6:$BN$171,BF$152+1,0)),"",(VLOOKUP($F75,'Cronograma Manual'!$F$6:$BN$171,BF$152+1,0)))</f>
        <v/>
      </c>
      <c r="BG75" s="108">
        <f>IF(ISNA(VLOOKUP($F75,'Cronograma Manual'!$F$6:$BN$171,BG$152+1,0)),"",(VLOOKUP($F75,'Cronograma Manual'!$F$6:$BN$171,BG$152+1,0)))</f>
        <v>44893</v>
      </c>
      <c r="BH75" s="108" t="str">
        <f>IF(ISNA(VLOOKUP($F75,'Cronograma Manual'!$F$6:$BN$171,BH$152+1,0)),"",(VLOOKUP($F75,'Cronograma Manual'!$F$6:$BN$171,BH$152+1,0)))</f>
        <v/>
      </c>
      <c r="BI75" s="108" t="str">
        <f>IF(ISNA(VLOOKUP($F75,'Cronograma Manual'!$F$6:$BN$171,BI$152+1,0)),"",(VLOOKUP($F75,'Cronograma Manual'!$F$6:$BN$171,BI$152+1,0)))</f>
        <v/>
      </c>
      <c r="BJ75" s="108" t="str">
        <f>IF(ISNA(VLOOKUP($F75,'Cronograma Manual'!$F$6:$BN$171,BJ$152+1,0)),"",(VLOOKUP($F75,'Cronograma Manual'!$F$6:$BN$171,BJ$152+1,0)))</f>
        <v/>
      </c>
      <c r="BK75" s="353">
        <f>IF(ISNA(VLOOKUP($F75,'Cronograma Manual'!$F$6:$BN$171,BK$152+1,0)),"",(VLOOKUP($F75,'Cronograma Manual'!$F$6:$BN$171,BK$152+1,0)))</f>
        <v>44921</v>
      </c>
    </row>
    <row r="76" spans="1:63" s="102" customFormat="1" ht="26.25" customHeight="1" thickBot="1" x14ac:dyDescent="0.3">
      <c r="A76" s="354">
        <v>68</v>
      </c>
      <c r="B76" s="456"/>
      <c r="C76" s="456"/>
      <c r="D76" s="459"/>
      <c r="E76" s="355" t="s">
        <v>1446</v>
      </c>
      <c r="F76" s="355" t="s">
        <v>73</v>
      </c>
      <c r="G76" s="356" t="str">
        <f>IF(ISNA(VLOOKUP(F76,Tmunic!$C$2:$D$1160,2,FALSE)),"",VLOOKUP(F76,Tmunic!$C$2:$D$1160,2,FALSE))</f>
        <v>UB PALMIRA</v>
      </c>
      <c r="H76" s="356" t="str">
        <f>IF(ISNA(VLOOKUP($F76,'Cronograma Manual'!$F$6:$BN$171,H$152+1,0)),"",(VLOOKUP($F76,'Cronograma Manual'!$F$6:$BN$171,H$152+1,0)))</f>
        <v>Calle 23 N° 33 - 81</v>
      </c>
      <c r="I76" s="359">
        <f>IF(ISNA(VLOOKUP($F76,'Cronograma Manual'!$F$6:$BN$171,I$152+1,0)),"",(VLOOKUP($F76,'Cronograma Manual'!$F$6:$BN$171,I$152+1,0)))</f>
        <v>3</v>
      </c>
      <c r="J76" s="360">
        <f>IF(ISNA(VLOOKUP($F76,'Cronograma Manual'!$F$6:$BN$171,J$152+1,0)),"",(VLOOKUP($F76,'Cronograma Manual'!$F$6:$BN$171,J$152+1,0)))</f>
        <v>13</v>
      </c>
      <c r="K76" s="361" t="str">
        <f>IF(ISNA(VLOOKUP($F76,'Cronograma Manual'!$F$6:$BN$171,K$152+1,0)),"",(VLOOKUP($F76,'Cronograma Manual'!$F$6:$BN$171,K$152+1,0)))</f>
        <v/>
      </c>
      <c r="L76" s="361" t="str">
        <f>IF(ISNA(VLOOKUP($F76,'Cronograma Manual'!$F$6:$BN$171,L$152+1,0)),"",(VLOOKUP($F76,'Cronograma Manual'!$F$6:$BN$171,L$152+1,0)))</f>
        <v/>
      </c>
      <c r="M76" s="361" t="str">
        <f>IF(ISNA(VLOOKUP($F76,'Cronograma Manual'!$F$6:$BN$171,M$152+1,0)),"",(VLOOKUP($F76,'Cronograma Manual'!$F$6:$BN$171,M$152+1,0)))</f>
        <v/>
      </c>
      <c r="N76" s="361" t="str">
        <f>IF(ISNA(VLOOKUP($F76,'Cronograma Manual'!$F$6:$BN$171,N$152+1,0)),"",(VLOOKUP($F76,'Cronograma Manual'!$F$6:$BN$171,N$152+1,0)))</f>
        <v/>
      </c>
      <c r="O76" s="361">
        <f>IF(ISNA(VLOOKUP($F76,'Cronograma Manual'!$F$6:$BN$171,O$152+1,0)),"",(VLOOKUP($F76,'Cronograma Manual'!$F$6:$BN$171,O$152+1,0)))</f>
        <v>44586</v>
      </c>
      <c r="P76" s="362" t="str">
        <f>IF(ISNA(VLOOKUP($F76,'Cronograma Manual'!$F$6:$BN$171,P$152+1,0)),"",(VLOOKUP($F76,'Cronograma Manual'!$F$6:$BN$171,P$152+1,0)))</f>
        <v/>
      </c>
      <c r="Q76" s="362" t="str">
        <f>IF(ISNA(VLOOKUP($F76,'Cronograma Manual'!$F$6:$BN$171,Q$152+1,0)),"",(VLOOKUP($F76,'Cronograma Manual'!$F$6:$BN$171,Q$152+1,0)))</f>
        <v/>
      </c>
      <c r="R76" s="362">
        <f>IF(ISNA(VLOOKUP($F76,'Cronograma Manual'!$F$6:$BN$171,R$152+1,0)),"",(VLOOKUP($F76,'Cronograma Manual'!$F$6:$BN$171,R$152+1,0)))</f>
        <v>44607</v>
      </c>
      <c r="S76" s="362" t="str">
        <f>IF(ISNA(VLOOKUP($F76,'Cronograma Manual'!$F$6:$BN$171,S$152+1,0)),"",(VLOOKUP($F76,'Cronograma Manual'!$F$6:$BN$171,S$152+1,0)))</f>
        <v/>
      </c>
      <c r="T76" s="361" t="str">
        <f>IF(ISNA(VLOOKUP($F76,'Cronograma Manual'!$F$6:$BN$171,T$152+1,0)),"",(VLOOKUP($F76,'Cronograma Manual'!$F$6:$BN$171,T$152+1,0)))</f>
        <v/>
      </c>
      <c r="U76" s="361">
        <f>IF(ISNA(VLOOKUP($F76,'Cronograma Manual'!$F$6:$BN$171,U$152+1,0)),"",(VLOOKUP($F76,'Cronograma Manual'!$F$6:$BN$171,U$152+1,0)))</f>
        <v>44628</v>
      </c>
      <c r="V76" s="361" t="str">
        <f>IF(ISNA(VLOOKUP($F76,'Cronograma Manual'!$F$6:$BN$171,V$152+1,0)),"",(VLOOKUP($F76,'Cronograma Manual'!$F$6:$BN$171,V$152+1,0)))</f>
        <v/>
      </c>
      <c r="W76" s="361" t="str">
        <f>IF(ISNA(VLOOKUP($F76,'Cronograma Manual'!$F$6:$BN$171,W$152+1,0)),"",(VLOOKUP($F76,'Cronograma Manual'!$F$6:$BN$171,W$152+1,0)))</f>
        <v/>
      </c>
      <c r="X76" s="361" t="str">
        <f>IF(ISNA(VLOOKUP($F76,'Cronograma Manual'!$F$6:$BN$171,X$152+1,0)),"",(VLOOKUP($F76,'Cronograma Manual'!$F$6:$BN$171,X$152+1,0)))</f>
        <v/>
      </c>
      <c r="Y76" s="362">
        <f>IF(ISNA(VLOOKUP($F76,'Cronograma Manual'!$F$6:$BN$171,Y$152+1,0)),"",(VLOOKUP($F76,'Cronograma Manual'!$F$6:$BN$171,Y$152+1,0)))</f>
        <v>44656</v>
      </c>
      <c r="Z76" s="362" t="str">
        <f>IF(ISNA(VLOOKUP($F76,'Cronograma Manual'!$F$6:$BN$171,Z$152+1,0)),"",(VLOOKUP($F76,'Cronograma Manual'!$F$6:$BN$171,Z$152+1,0)))</f>
        <v/>
      </c>
      <c r="AA76" s="362" t="str">
        <f>IF(ISNA(VLOOKUP($F76,'Cronograma Manual'!$F$6:$BN$171,AA$152+1,0)),"",(VLOOKUP($F76,'Cronograma Manual'!$F$6:$BN$171,AA$152+1,0)))</f>
        <v/>
      </c>
      <c r="AB76" s="362" t="str">
        <f>IF(ISNA(VLOOKUP($F76,'Cronograma Manual'!$F$6:$BN$171,AB$152+1,0)),"",(VLOOKUP($F76,'Cronograma Manual'!$F$6:$BN$171,AB$152+1,0)))</f>
        <v/>
      </c>
      <c r="AC76" s="361">
        <f>IF(ISNA(VLOOKUP($F76,'Cronograma Manual'!$F$6:$BN$171,AC$152+1,0)),"",(VLOOKUP($F76,'Cronograma Manual'!$F$6:$BN$171,AC$152+1,0)))</f>
        <v>44684</v>
      </c>
      <c r="AD76" s="361" t="str">
        <f>IF(ISNA(VLOOKUP($F76,'Cronograma Manual'!$F$6:$BN$171,AD$152+1,0)),"",(VLOOKUP($F76,'Cronograma Manual'!$F$6:$BN$171,AD$152+1,0)))</f>
        <v/>
      </c>
      <c r="AE76" s="361" t="str">
        <f>IF(ISNA(VLOOKUP($F76,'Cronograma Manual'!$F$6:$BN$171,AE$152+1,0)),"",(VLOOKUP($F76,'Cronograma Manual'!$F$6:$BN$171,AE$152+1,0)))</f>
        <v/>
      </c>
      <c r="AF76" s="361" t="str">
        <f>IF(ISNA(VLOOKUP($F76,'Cronograma Manual'!$F$6:$BN$171,AF$152+1,0)),"",(VLOOKUP($F76,'Cronograma Manual'!$F$6:$BN$171,AF$152+1,0)))</f>
        <v/>
      </c>
      <c r="AG76" s="362">
        <f>IF(ISNA(VLOOKUP($F76,'Cronograma Manual'!$F$6:$BN$171,AG$152+1,0)),"",(VLOOKUP($F76,'Cronograma Manual'!$F$6:$BN$171,AG$152+1,0)))</f>
        <v>44712</v>
      </c>
      <c r="AH76" s="362" t="str">
        <f>IF(ISNA(VLOOKUP($F76,'Cronograma Manual'!$F$6:$BN$171,AH$152+1,0)),"",(VLOOKUP($F76,'Cronograma Manual'!$F$6:$BN$171,AH$152+1,0)))</f>
        <v/>
      </c>
      <c r="AI76" s="362" t="str">
        <f>IF(ISNA(VLOOKUP($F76,'Cronograma Manual'!$F$6:$BN$171,AI$152+1,0)),"",(VLOOKUP($F76,'Cronograma Manual'!$F$6:$BN$171,AI$152+1,0)))</f>
        <v/>
      </c>
      <c r="AJ76" s="362" t="str">
        <f>IF(ISNA(VLOOKUP($F76,'Cronograma Manual'!$F$6:$BN$171,AJ$152+1,0)),"",(VLOOKUP($F76,'Cronograma Manual'!$F$6:$BN$171,AJ$152+1,0)))</f>
        <v/>
      </c>
      <c r="AK76" s="362">
        <f>IF(ISNA(VLOOKUP($F76,'Cronograma Manual'!$F$6:$BN$171,AK$152+1,0)),"",(VLOOKUP($F76,'Cronograma Manual'!$F$6:$BN$171,AK$152+1,0)))</f>
        <v>44740</v>
      </c>
      <c r="AL76" s="361" t="str">
        <f>IF(ISNA(VLOOKUP($F76,'Cronograma Manual'!$F$6:$BN$171,AL$152+1,0)),"",(VLOOKUP($F76,'Cronograma Manual'!$F$6:$BN$171,AL$152+1,0)))</f>
        <v/>
      </c>
      <c r="AM76" s="361" t="str">
        <f>IF(ISNA(VLOOKUP($F76,'Cronograma Manual'!$F$6:$BN$171,AM$152+1,0)),"",(VLOOKUP($F76,'Cronograma Manual'!$F$6:$BN$171,AM$152+1,0)))</f>
        <v/>
      </c>
      <c r="AN76" s="361" t="str">
        <f>IF(ISNA(VLOOKUP($F76,'Cronograma Manual'!$F$6:$BN$171,AN$152+1,0)),"",(VLOOKUP($F76,'Cronograma Manual'!$F$6:$BN$171,AN$152+1,0)))</f>
        <v/>
      </c>
      <c r="AO76" s="361">
        <f>IF(ISNA(VLOOKUP($F76,'Cronograma Manual'!$F$6:$BN$171,AO$152+1,0)),"",(VLOOKUP($F76,'Cronograma Manual'!$F$6:$BN$171,AO$152+1,0)))</f>
        <v>44768</v>
      </c>
      <c r="AP76" s="362" t="str">
        <f>IF(ISNA(VLOOKUP($F76,'Cronograma Manual'!$F$6:$BN$171,AP$152+1,0)),"",(VLOOKUP($F76,'Cronograma Manual'!$F$6:$BN$171,AP$152+1,0)))</f>
        <v/>
      </c>
      <c r="AQ76" s="362" t="str">
        <f>IF(ISNA(VLOOKUP($F76,'Cronograma Manual'!$F$6:$BN$171,AQ$152+1,0)),"",(VLOOKUP($F76,'Cronograma Manual'!$F$6:$BN$171,AQ$152+1,0)))</f>
        <v/>
      </c>
      <c r="AR76" s="362" t="str">
        <f>IF(ISNA(VLOOKUP($F76,'Cronograma Manual'!$F$6:$BN$171,AR$152+1,0)),"",(VLOOKUP($F76,'Cronograma Manual'!$F$6:$BN$171,AR$152+1,0)))</f>
        <v/>
      </c>
      <c r="AS76" s="362">
        <f>IF(ISNA(VLOOKUP($F76,'Cronograma Manual'!$F$6:$BN$171,AS$152+1,0)),"",(VLOOKUP($F76,'Cronograma Manual'!$F$6:$BN$171,AS$152+1,0)))</f>
        <v>44796</v>
      </c>
      <c r="AT76" s="361" t="str">
        <f>IF(ISNA(VLOOKUP($F76,'Cronograma Manual'!$F$6:$BN$171,AT$152+1,0)),"",(VLOOKUP($F76,'Cronograma Manual'!$F$6:$BN$171,AT$152+1,0)))</f>
        <v/>
      </c>
      <c r="AU76" s="361" t="str">
        <f>IF(ISNA(VLOOKUP($F76,'Cronograma Manual'!$F$6:$BN$171,AU$152+1,0)),"",(VLOOKUP($F76,'Cronograma Manual'!$F$6:$BN$171,AU$152+1,0)))</f>
        <v/>
      </c>
      <c r="AV76" s="361" t="str">
        <f>IF(ISNA(VLOOKUP($F76,'Cronograma Manual'!$F$6:$BN$171,AV$152+1,0)),"",(VLOOKUP($F76,'Cronograma Manual'!$F$6:$BN$171,AV$152+1,0)))</f>
        <v/>
      </c>
      <c r="AW76" s="361">
        <f>IF(ISNA(VLOOKUP($F76,'Cronograma Manual'!$F$6:$BN$171,AW$152+1,0)),"",(VLOOKUP($F76,'Cronograma Manual'!$F$6:$BN$171,AW$152+1,0)))</f>
        <v>44824</v>
      </c>
      <c r="AX76" s="361" t="str">
        <f>IF(ISNA(VLOOKUP($F76,'Cronograma Manual'!$F$6:$BN$171,AX$152+1,0)),"",(VLOOKUP($F76,'Cronograma Manual'!$F$6:$BN$171,AX$152+1,0)))</f>
        <v/>
      </c>
      <c r="AY76" s="362" t="str">
        <f>IF(ISNA(VLOOKUP($F76,'Cronograma Manual'!$F$6:$BN$171,AY$152+1,0)),"",(VLOOKUP($F76,'Cronograma Manual'!$F$6:$BN$171,AY$152+1,0)))</f>
        <v/>
      </c>
      <c r="AZ76" s="362" t="str">
        <f>IF(ISNA(VLOOKUP($F76,'Cronograma Manual'!$F$6:$BN$171,AZ$152+1,0)),"",(VLOOKUP($F76,'Cronograma Manual'!$F$6:$BN$171,AZ$152+1,0)))</f>
        <v/>
      </c>
      <c r="BA76" s="362">
        <f>IF(ISNA(VLOOKUP($F76,'Cronograma Manual'!$F$6:$BN$171,BA$152+1,0)),"",(VLOOKUP($F76,'Cronograma Manual'!$F$6:$BN$171,BA$152+1,0)))</f>
        <v>44852</v>
      </c>
      <c r="BB76" s="362" t="str">
        <f>IF(ISNA(VLOOKUP($F76,'Cronograma Manual'!$F$6:$BN$171,BB$152+1,0)),"",(VLOOKUP($F76,'Cronograma Manual'!$F$6:$BN$171,BB$152+1,0)))</f>
        <v/>
      </c>
      <c r="BC76" s="361" t="str">
        <f>IF(ISNA(VLOOKUP($F76,'Cronograma Manual'!$F$6:$BN$171,BC$152+1,0)),"",(VLOOKUP($F76,'Cronograma Manual'!$F$6:$BN$171,BC$152+1,0)))</f>
        <v/>
      </c>
      <c r="BD76" s="361" t="str">
        <f>IF(ISNA(VLOOKUP($F76,'Cronograma Manual'!$F$6:$BN$171,BD$152+1,0)),"",(VLOOKUP($F76,'Cronograma Manual'!$F$6:$BN$171,BD$152+1,0)))</f>
        <v/>
      </c>
      <c r="BE76" s="361">
        <f>IF(ISNA(VLOOKUP($F76,'Cronograma Manual'!$F$6:$BN$171,BE$152+1,0)),"",(VLOOKUP($F76,'Cronograma Manual'!$F$6:$BN$171,BE$152+1,0)))</f>
        <v>44880</v>
      </c>
      <c r="BF76" s="361" t="str">
        <f>IF(ISNA(VLOOKUP($F76,'Cronograma Manual'!$F$6:$BN$171,BF$152+1,0)),"",(VLOOKUP($F76,'Cronograma Manual'!$F$6:$BN$171,BF$152+1,0)))</f>
        <v/>
      </c>
      <c r="BG76" s="362" t="str">
        <f>IF(ISNA(VLOOKUP($F76,'Cronograma Manual'!$F$6:$BN$171,BG$152+1,0)),"",(VLOOKUP($F76,'Cronograma Manual'!$F$6:$BN$171,BG$152+1,0)))</f>
        <v/>
      </c>
      <c r="BH76" s="362" t="str">
        <f>IF(ISNA(VLOOKUP($F76,'Cronograma Manual'!$F$6:$BN$171,BH$152+1,0)),"",(VLOOKUP($F76,'Cronograma Manual'!$F$6:$BN$171,BH$152+1,0)))</f>
        <v/>
      </c>
      <c r="BI76" s="362">
        <f>IF(ISNA(VLOOKUP($F76,'Cronograma Manual'!$F$6:$BN$171,BI$152+1,0)),"",(VLOOKUP($F76,'Cronograma Manual'!$F$6:$BN$171,BI$152+1,0)))</f>
        <v>44908</v>
      </c>
      <c r="BJ76" s="362" t="str">
        <f>IF(ISNA(VLOOKUP($F76,'Cronograma Manual'!$F$6:$BN$171,BJ$152+1,0)),"",(VLOOKUP($F76,'Cronograma Manual'!$F$6:$BN$171,BJ$152+1,0)))</f>
        <v/>
      </c>
      <c r="BK76" s="363" t="str">
        <f>IF(ISNA(VLOOKUP($F76,'Cronograma Manual'!$F$6:$BN$171,BK$152+1,0)),"",(VLOOKUP($F76,'Cronograma Manual'!$F$6:$BN$171,BK$152+1,0)))</f>
        <v/>
      </c>
    </row>
    <row r="77" spans="1:63" s="102" customFormat="1" ht="26.25" customHeight="1" x14ac:dyDescent="0.25">
      <c r="A77" s="342">
        <v>69</v>
      </c>
      <c r="B77" s="454" t="s">
        <v>1285</v>
      </c>
      <c r="C77" s="454" t="s">
        <v>1596</v>
      </c>
      <c r="D77" s="457" t="s">
        <v>79</v>
      </c>
      <c r="E77" s="343" t="s">
        <v>1445</v>
      </c>
      <c r="F77" s="343" t="s">
        <v>79</v>
      </c>
      <c r="G77" s="344" t="str">
        <f>IF(ISNA(VLOOKUP(F77,Tmunic!$C$2:$D$1160,2,FALSE)),"",VLOOKUP(F77,Tmunic!$C$2:$D$1160,2,FALSE))</f>
        <v>DS NARIÑO</v>
      </c>
      <c r="H77" s="344" t="str">
        <f>IF(ISNA(VLOOKUP($F77,'Cronograma Manual'!$F$6:$BN$171,H$152+1,0)),"",(VLOOKUP($F77,'Cronograma Manual'!$F$6:$BN$171,H$152+1,0)))</f>
        <v>Calle 22 N° 7-93 Hospital Universitario Departamental de Nariño</v>
      </c>
      <c r="I77" s="347">
        <f>IF(ISNA(VLOOKUP($F77,'Cronograma Manual'!$F$6:$BN$171,I$152+1,0)),"",(VLOOKUP($F77,'Cronograma Manual'!$F$6:$BN$171,I$152+1,0)))</f>
        <v>1</v>
      </c>
      <c r="J77" s="348">
        <f>IF(ISNA(VLOOKUP($F77,'Cronograma Manual'!$F$6:$BN$171,J$152+1,0)),"",(VLOOKUP($F77,'Cronograma Manual'!$F$6:$BN$171,J$152+1,0)))</f>
        <v>51</v>
      </c>
      <c r="K77" s="349" t="str">
        <f>IF(ISNA(VLOOKUP($F77,'Cronograma Manual'!$F$6:$BN$171,K$152+1,0)),"",(VLOOKUP($F77,'Cronograma Manual'!$F$6:$BN$171,K$152+1,0)))</f>
        <v/>
      </c>
      <c r="L77" s="349">
        <f>IF(ISNA(VLOOKUP($F77,'Cronograma Manual'!$F$6:$BN$171,L$152+1,0)),"",(VLOOKUP($F77,'Cronograma Manual'!$F$6:$BN$171,L$152+1,0)))</f>
        <v>44566</v>
      </c>
      <c r="M77" s="349">
        <f>IF(ISNA(VLOOKUP($F77,'Cronograma Manual'!$F$6:$BN$171,M$152+1,0)),"",(VLOOKUP($F77,'Cronograma Manual'!$F$6:$BN$171,M$152+1,0)))</f>
        <v>44573</v>
      </c>
      <c r="N77" s="349">
        <f>IF(ISNA(VLOOKUP($F77,'Cronograma Manual'!$F$6:$BN$171,N$152+1,0)),"",(VLOOKUP($F77,'Cronograma Manual'!$F$6:$BN$171,N$152+1,0)))</f>
        <v>44580</v>
      </c>
      <c r="O77" s="349">
        <f>IF(ISNA(VLOOKUP($F77,'Cronograma Manual'!$F$6:$BN$171,O$152+1,0)),"",(VLOOKUP($F77,'Cronograma Manual'!$F$6:$BN$171,O$152+1,0)))</f>
        <v>44587</v>
      </c>
      <c r="P77" s="350">
        <f>IF(ISNA(VLOOKUP($F77,'Cronograma Manual'!$F$6:$BN$171,P$152+1,0)),"",(VLOOKUP($F77,'Cronograma Manual'!$F$6:$BN$171,P$152+1,0)))</f>
        <v>44594</v>
      </c>
      <c r="Q77" s="350">
        <f>IF(ISNA(VLOOKUP($F77,'Cronograma Manual'!$F$6:$BN$171,Q$152+1,0)),"",(VLOOKUP($F77,'Cronograma Manual'!$F$6:$BN$171,Q$152+1,0)))</f>
        <v>44601</v>
      </c>
      <c r="R77" s="350">
        <f>IF(ISNA(VLOOKUP($F77,'Cronograma Manual'!$F$6:$BN$171,R$152+1,0)),"",(VLOOKUP($F77,'Cronograma Manual'!$F$6:$BN$171,R$152+1,0)))</f>
        <v>44608</v>
      </c>
      <c r="S77" s="350">
        <f>IF(ISNA(VLOOKUP($F77,'Cronograma Manual'!$F$6:$BN$171,S$152+1,0)),"",(VLOOKUP($F77,'Cronograma Manual'!$F$6:$BN$171,S$152+1,0)))</f>
        <v>44615</v>
      </c>
      <c r="T77" s="349">
        <f>IF(ISNA(VLOOKUP($F77,'Cronograma Manual'!$F$6:$BN$171,T$152+1,0)),"",(VLOOKUP($F77,'Cronograma Manual'!$F$6:$BN$171,T$152+1,0)))</f>
        <v>44622</v>
      </c>
      <c r="U77" s="349">
        <f>IF(ISNA(VLOOKUP($F77,'Cronograma Manual'!$F$6:$BN$171,U$152+1,0)),"",(VLOOKUP($F77,'Cronograma Manual'!$F$6:$BN$171,U$152+1,0)))</f>
        <v>44629</v>
      </c>
      <c r="V77" s="349">
        <f>IF(ISNA(VLOOKUP($F77,'Cronograma Manual'!$F$6:$BN$171,V$152+1,0)),"",(VLOOKUP($F77,'Cronograma Manual'!$F$6:$BN$171,V$152+1,0)))</f>
        <v>44636</v>
      </c>
      <c r="W77" s="349">
        <f>IF(ISNA(VLOOKUP($F77,'Cronograma Manual'!$F$6:$BN$171,W$152+1,0)),"",(VLOOKUP($F77,'Cronograma Manual'!$F$6:$BN$171,W$152+1,0)))</f>
        <v>44643</v>
      </c>
      <c r="X77" s="349">
        <f>IF(ISNA(VLOOKUP($F77,'Cronograma Manual'!$F$6:$BN$171,X$152+1,0)),"",(VLOOKUP($F77,'Cronograma Manual'!$F$6:$BN$171,X$152+1,0)))</f>
        <v>44650</v>
      </c>
      <c r="Y77" s="350">
        <f>IF(ISNA(VLOOKUP($F77,'Cronograma Manual'!$F$6:$BN$171,Y$152+1,0)),"",(VLOOKUP($F77,'Cronograma Manual'!$F$6:$BN$171,Y$152+1,0)))</f>
        <v>44657</v>
      </c>
      <c r="Z77" s="350">
        <f>IF(ISNA(VLOOKUP($F77,'Cronograma Manual'!$F$6:$BN$171,Z$152+1,0)),"",(VLOOKUP($F77,'Cronograma Manual'!$F$6:$BN$171,Z$152+1,0)))</f>
        <v>44664</v>
      </c>
      <c r="AA77" s="350">
        <f>IF(ISNA(VLOOKUP($F77,'Cronograma Manual'!$F$6:$BN$171,AA$152+1,0)),"",(VLOOKUP($F77,'Cronograma Manual'!$F$6:$BN$171,AA$152+1,0)))</f>
        <v>44671</v>
      </c>
      <c r="AB77" s="350">
        <f>IF(ISNA(VLOOKUP($F77,'Cronograma Manual'!$F$6:$BN$171,AB$152+1,0)),"",(VLOOKUP($F77,'Cronograma Manual'!$F$6:$BN$171,AB$152+1,0)))</f>
        <v>44678</v>
      </c>
      <c r="AC77" s="349">
        <f>IF(ISNA(VLOOKUP($F77,'Cronograma Manual'!$F$6:$BN$171,AC$152+1,0)),"",(VLOOKUP($F77,'Cronograma Manual'!$F$6:$BN$171,AC$152+1,0)))</f>
        <v>44685</v>
      </c>
      <c r="AD77" s="349">
        <f>IF(ISNA(VLOOKUP($F77,'Cronograma Manual'!$F$6:$BN$171,AD$152+1,0)),"",(VLOOKUP($F77,'Cronograma Manual'!$F$6:$BN$171,AD$152+1,0)))</f>
        <v>44692</v>
      </c>
      <c r="AE77" s="349">
        <f>IF(ISNA(VLOOKUP($F77,'Cronograma Manual'!$F$6:$BN$171,AE$152+1,0)),"",(VLOOKUP($F77,'Cronograma Manual'!$F$6:$BN$171,AE$152+1,0)))</f>
        <v>44699</v>
      </c>
      <c r="AF77" s="349">
        <f>IF(ISNA(VLOOKUP($F77,'Cronograma Manual'!$F$6:$BN$171,AF$152+1,0)),"",(VLOOKUP($F77,'Cronograma Manual'!$F$6:$BN$171,AF$152+1,0)))</f>
        <v>44706</v>
      </c>
      <c r="AG77" s="350">
        <f>IF(ISNA(VLOOKUP($F77,'Cronograma Manual'!$F$6:$BN$171,AG$152+1,0)),"",(VLOOKUP($F77,'Cronograma Manual'!$F$6:$BN$171,AG$152+1,0)))</f>
        <v>44713</v>
      </c>
      <c r="AH77" s="350">
        <f>IF(ISNA(VLOOKUP($F77,'Cronograma Manual'!$F$6:$BN$171,AH$152+1,0)),"",(VLOOKUP($F77,'Cronograma Manual'!$F$6:$BN$171,AH$152+1,0)))</f>
        <v>44720</v>
      </c>
      <c r="AI77" s="350">
        <f>IF(ISNA(VLOOKUP($F77,'Cronograma Manual'!$F$6:$BN$171,AI$152+1,0)),"",(VLOOKUP($F77,'Cronograma Manual'!$F$6:$BN$171,AI$152+1,0)))</f>
        <v>44727</v>
      </c>
      <c r="AJ77" s="350">
        <f>IF(ISNA(VLOOKUP($F77,'Cronograma Manual'!$F$6:$BN$171,AJ$152+1,0)),"",(VLOOKUP($F77,'Cronograma Manual'!$F$6:$BN$171,AJ$152+1,0)))</f>
        <v>44734</v>
      </c>
      <c r="AK77" s="350">
        <f>IF(ISNA(VLOOKUP($F77,'Cronograma Manual'!$F$6:$BN$171,AK$152+1,0)),"",(VLOOKUP($F77,'Cronograma Manual'!$F$6:$BN$171,AK$152+1,0)))</f>
        <v>44741</v>
      </c>
      <c r="AL77" s="349">
        <f>IF(ISNA(VLOOKUP($F77,'Cronograma Manual'!$F$6:$BN$171,AL$152+1,0)),"",(VLOOKUP($F77,'Cronograma Manual'!$F$6:$BN$171,AL$152+1,0)))</f>
        <v>44748</v>
      </c>
      <c r="AM77" s="349">
        <f>IF(ISNA(VLOOKUP($F77,'Cronograma Manual'!$F$6:$BN$171,AM$152+1,0)),"",(VLOOKUP($F77,'Cronograma Manual'!$F$6:$BN$171,AM$152+1,0)))</f>
        <v>44755</v>
      </c>
      <c r="AN77" s="349" t="str">
        <f>IF(ISNA(VLOOKUP($F77,'Cronograma Manual'!$F$6:$BN$171,AN$152+1,0)),"",(VLOOKUP($F77,'Cronograma Manual'!$F$6:$BN$171,AN$152+1,0)))</f>
        <v/>
      </c>
      <c r="AO77" s="349">
        <f>IF(ISNA(VLOOKUP($F77,'Cronograma Manual'!$F$6:$BN$171,AO$152+1,0)),"",(VLOOKUP($F77,'Cronograma Manual'!$F$6:$BN$171,AO$152+1,0)))</f>
        <v>44769</v>
      </c>
      <c r="AP77" s="350">
        <f>IF(ISNA(VLOOKUP($F77,'Cronograma Manual'!$F$6:$BN$171,AP$152+1,0)),"",(VLOOKUP($F77,'Cronograma Manual'!$F$6:$BN$171,AP$152+1,0)))</f>
        <v>44776</v>
      </c>
      <c r="AQ77" s="350">
        <f>IF(ISNA(VLOOKUP($F77,'Cronograma Manual'!$F$6:$BN$171,AQ$152+1,0)),"",(VLOOKUP($F77,'Cronograma Manual'!$F$6:$BN$171,AQ$152+1,0)))</f>
        <v>44783</v>
      </c>
      <c r="AR77" s="350">
        <f>IF(ISNA(VLOOKUP($F77,'Cronograma Manual'!$F$6:$BN$171,AR$152+1,0)),"",(VLOOKUP($F77,'Cronograma Manual'!$F$6:$BN$171,AR$152+1,0)))</f>
        <v>44790</v>
      </c>
      <c r="AS77" s="350">
        <f>IF(ISNA(VLOOKUP($F77,'Cronograma Manual'!$F$6:$BN$171,AS$152+1,0)),"",(VLOOKUP($F77,'Cronograma Manual'!$F$6:$BN$171,AS$152+1,0)))</f>
        <v>44797</v>
      </c>
      <c r="AT77" s="349">
        <f>IF(ISNA(VLOOKUP($F77,'Cronograma Manual'!$F$6:$BN$171,AT$152+1,0)),"",(VLOOKUP($F77,'Cronograma Manual'!$F$6:$BN$171,AT$152+1,0)))</f>
        <v>44804</v>
      </c>
      <c r="AU77" s="349">
        <f>IF(ISNA(VLOOKUP($F77,'Cronograma Manual'!$F$6:$BN$171,AU$152+1,0)),"",(VLOOKUP($F77,'Cronograma Manual'!$F$6:$BN$171,AU$152+1,0)))</f>
        <v>44811</v>
      </c>
      <c r="AV77" s="349">
        <f>IF(ISNA(VLOOKUP($F77,'Cronograma Manual'!$F$6:$BN$171,AV$152+1,0)),"",(VLOOKUP($F77,'Cronograma Manual'!$F$6:$BN$171,AV$152+1,0)))</f>
        <v>44818</v>
      </c>
      <c r="AW77" s="349">
        <f>IF(ISNA(VLOOKUP($F77,'Cronograma Manual'!$F$6:$BN$171,AW$152+1,0)),"",(VLOOKUP($F77,'Cronograma Manual'!$F$6:$BN$171,AW$152+1,0)))</f>
        <v>44825</v>
      </c>
      <c r="AX77" s="349">
        <f>IF(ISNA(VLOOKUP($F77,'Cronograma Manual'!$F$6:$BN$171,AX$152+1,0)),"",(VLOOKUP($F77,'Cronograma Manual'!$F$6:$BN$171,AX$152+1,0)))</f>
        <v>44832</v>
      </c>
      <c r="AY77" s="350">
        <f>IF(ISNA(VLOOKUP($F77,'Cronograma Manual'!$F$6:$BN$171,AY$152+1,0)),"",(VLOOKUP($F77,'Cronograma Manual'!$F$6:$BN$171,AY$152+1,0)))</f>
        <v>44839</v>
      </c>
      <c r="AZ77" s="350">
        <f>IF(ISNA(VLOOKUP($F77,'Cronograma Manual'!$F$6:$BN$171,AZ$152+1,0)),"",(VLOOKUP($F77,'Cronograma Manual'!$F$6:$BN$171,AZ$152+1,0)))</f>
        <v>44846</v>
      </c>
      <c r="BA77" s="350">
        <f>IF(ISNA(VLOOKUP($F77,'Cronograma Manual'!$F$6:$BN$171,BA$152+1,0)),"",(VLOOKUP($F77,'Cronograma Manual'!$F$6:$BN$171,BA$152+1,0)))</f>
        <v>44853</v>
      </c>
      <c r="BB77" s="350">
        <f>IF(ISNA(VLOOKUP($F77,'Cronograma Manual'!$F$6:$BN$171,BB$152+1,0)),"",(VLOOKUP($F77,'Cronograma Manual'!$F$6:$BN$171,BB$152+1,0)))</f>
        <v>44860</v>
      </c>
      <c r="BC77" s="349">
        <f>IF(ISNA(VLOOKUP($F77,'Cronograma Manual'!$F$6:$BN$171,BC$152+1,0)),"",(VLOOKUP($F77,'Cronograma Manual'!$F$6:$BN$171,BC$152+1,0)))</f>
        <v>44867</v>
      </c>
      <c r="BD77" s="349">
        <f>IF(ISNA(VLOOKUP($F77,'Cronograma Manual'!$F$6:$BN$171,BD$152+1,0)),"",(VLOOKUP($F77,'Cronograma Manual'!$F$6:$BN$171,BD$152+1,0)))</f>
        <v>44874</v>
      </c>
      <c r="BE77" s="349">
        <f>IF(ISNA(VLOOKUP($F77,'Cronograma Manual'!$F$6:$BN$171,BE$152+1,0)),"",(VLOOKUP($F77,'Cronograma Manual'!$F$6:$BN$171,BE$152+1,0)))</f>
        <v>44881</v>
      </c>
      <c r="BF77" s="349">
        <f>IF(ISNA(VLOOKUP($F77,'Cronograma Manual'!$F$6:$BN$171,BF$152+1,0)),"",(VLOOKUP($F77,'Cronograma Manual'!$F$6:$BN$171,BF$152+1,0)))</f>
        <v>44888</v>
      </c>
      <c r="BG77" s="350">
        <f>IF(ISNA(VLOOKUP($F77,'Cronograma Manual'!$F$6:$BN$171,BG$152+1,0)),"",(VLOOKUP($F77,'Cronograma Manual'!$F$6:$BN$171,BG$152+1,0)))</f>
        <v>44895</v>
      </c>
      <c r="BH77" s="350">
        <f>IF(ISNA(VLOOKUP($F77,'Cronograma Manual'!$F$6:$BN$171,BH$152+1,0)),"",(VLOOKUP($F77,'Cronograma Manual'!$F$6:$BN$171,BH$152+1,0)))</f>
        <v>44902</v>
      </c>
      <c r="BI77" s="350">
        <f>IF(ISNA(VLOOKUP($F77,'Cronograma Manual'!$F$6:$BN$171,BI$152+1,0)),"",(VLOOKUP($F77,'Cronograma Manual'!$F$6:$BN$171,BI$152+1,0)))</f>
        <v>44909</v>
      </c>
      <c r="BJ77" s="350">
        <f>IF(ISNA(VLOOKUP($F77,'Cronograma Manual'!$F$6:$BN$171,BJ$152+1,0)),"",(VLOOKUP($F77,'Cronograma Manual'!$F$6:$BN$171,BJ$152+1,0)))</f>
        <v>44916</v>
      </c>
      <c r="BK77" s="351">
        <f>IF(ISNA(VLOOKUP($F77,'Cronograma Manual'!$F$6:$BN$171,BK$152+1,0)),"",(VLOOKUP($F77,'Cronograma Manual'!$F$6:$BN$171,BK$152+1,0)))</f>
        <v>44923</v>
      </c>
    </row>
    <row r="78" spans="1:63" s="102" customFormat="1" ht="26.25" customHeight="1" x14ac:dyDescent="0.25">
      <c r="A78" s="352">
        <v>70</v>
      </c>
      <c r="B78" s="455"/>
      <c r="C78" s="455"/>
      <c r="D78" s="458"/>
      <c r="E78" s="337" t="s">
        <v>1445</v>
      </c>
      <c r="F78" s="337" t="s">
        <v>80</v>
      </c>
      <c r="G78" s="184" t="str">
        <f>IF(ISNA(VLOOKUP(F78,Tmunic!$C$2:$D$1160,2,FALSE)),"",VLOOKUP(F78,Tmunic!$C$2:$D$1160,2,FALSE))</f>
        <v>UB IPIALES</v>
      </c>
      <c r="H78" s="184" t="str">
        <f>IF(ISNA(VLOOKUP($F78,'Cronograma Manual'!$F$6:$BN$171,H$152+1,0)),"",(VLOOKUP($F78,'Cronograma Manual'!$F$6:$BN$171,H$152+1,0)))</f>
        <v>Avenida Panamericana Norte Hospital Civil Regional Ipiales</v>
      </c>
      <c r="I78" s="197">
        <f>IF(ISNA(VLOOKUP($F78,'Cronograma Manual'!$F$6:$BN$171,I$152+1,0)),"",(VLOOKUP($F78,'Cronograma Manual'!$F$6:$BN$171,I$152+1,0)))</f>
        <v>4</v>
      </c>
      <c r="J78" s="202">
        <f>IF(ISNA(VLOOKUP($F78,'Cronograma Manual'!$F$6:$BN$171,J$152+1,0)),"",(VLOOKUP($F78,'Cronograma Manual'!$F$6:$BN$171,J$152+1,0)))</f>
        <v>13</v>
      </c>
      <c r="K78" s="107" t="str">
        <f>IF(ISNA(VLOOKUP($F78,'Cronograma Manual'!$F$6:$BN$171,K$152+1,0)),"",(VLOOKUP($F78,'Cronograma Manual'!$F$6:$BN$171,K$152+1,0)))</f>
        <v/>
      </c>
      <c r="L78" s="107" t="str">
        <f>IF(ISNA(VLOOKUP($F78,'Cronograma Manual'!$F$6:$BN$171,L$152+1,0)),"",(VLOOKUP($F78,'Cronograma Manual'!$F$6:$BN$171,L$152+1,0)))</f>
        <v/>
      </c>
      <c r="M78" s="107" t="str">
        <f>IF(ISNA(VLOOKUP($F78,'Cronograma Manual'!$F$6:$BN$171,M$152+1,0)),"",(VLOOKUP($F78,'Cronograma Manual'!$F$6:$BN$171,M$152+1,0)))</f>
        <v/>
      </c>
      <c r="N78" s="107">
        <f>IF(ISNA(VLOOKUP($F78,'Cronograma Manual'!$F$6:$BN$171,N$152+1,0)),"",(VLOOKUP($F78,'Cronograma Manual'!$F$6:$BN$171,N$152+1,0)))</f>
        <v>44581</v>
      </c>
      <c r="O78" s="107" t="str">
        <f>IF(ISNA(VLOOKUP($F78,'Cronograma Manual'!$F$6:$BN$171,O$152+1,0)),"",(VLOOKUP($F78,'Cronograma Manual'!$F$6:$BN$171,O$152+1,0)))</f>
        <v/>
      </c>
      <c r="P78" s="108" t="str">
        <f>IF(ISNA(VLOOKUP($F78,'Cronograma Manual'!$F$6:$BN$171,P$152+1,0)),"",(VLOOKUP($F78,'Cronograma Manual'!$F$6:$BN$171,P$152+1,0)))</f>
        <v/>
      </c>
      <c r="Q78" s="108" t="str">
        <f>IF(ISNA(VLOOKUP($F78,'Cronograma Manual'!$F$6:$BN$171,Q$152+1,0)),"",(VLOOKUP($F78,'Cronograma Manual'!$F$6:$BN$171,Q$152+1,0)))</f>
        <v/>
      </c>
      <c r="R78" s="108">
        <f>IF(ISNA(VLOOKUP($F78,'Cronograma Manual'!$F$6:$BN$171,R$152+1,0)),"",(VLOOKUP($F78,'Cronograma Manual'!$F$6:$BN$171,R$152+1,0)))</f>
        <v>44609</v>
      </c>
      <c r="S78" s="108" t="str">
        <f>IF(ISNA(VLOOKUP($F78,'Cronograma Manual'!$F$6:$BN$171,S$152+1,0)),"",(VLOOKUP($F78,'Cronograma Manual'!$F$6:$BN$171,S$152+1,0)))</f>
        <v/>
      </c>
      <c r="T78" s="107" t="str">
        <f>IF(ISNA(VLOOKUP($F78,'Cronograma Manual'!$F$6:$BN$171,T$152+1,0)),"",(VLOOKUP($F78,'Cronograma Manual'!$F$6:$BN$171,T$152+1,0)))</f>
        <v/>
      </c>
      <c r="U78" s="107" t="str">
        <f>IF(ISNA(VLOOKUP($F78,'Cronograma Manual'!$F$6:$BN$171,U$152+1,0)),"",(VLOOKUP($F78,'Cronograma Manual'!$F$6:$BN$171,U$152+1,0)))</f>
        <v/>
      </c>
      <c r="V78" s="107">
        <f>IF(ISNA(VLOOKUP($F78,'Cronograma Manual'!$F$6:$BN$171,V$152+1,0)),"",(VLOOKUP($F78,'Cronograma Manual'!$F$6:$BN$171,V$152+1,0)))</f>
        <v>44637</v>
      </c>
      <c r="W78" s="107" t="str">
        <f>IF(ISNA(VLOOKUP($F78,'Cronograma Manual'!$F$6:$BN$171,W$152+1,0)),"",(VLOOKUP($F78,'Cronograma Manual'!$F$6:$BN$171,W$152+1,0)))</f>
        <v/>
      </c>
      <c r="X78" s="107" t="str">
        <f>IF(ISNA(VLOOKUP($F78,'Cronograma Manual'!$F$6:$BN$171,X$152+1,0)),"",(VLOOKUP($F78,'Cronograma Manual'!$F$6:$BN$171,X$152+1,0)))</f>
        <v/>
      </c>
      <c r="Y78" s="108" t="str">
        <f>IF(ISNA(VLOOKUP($F78,'Cronograma Manual'!$F$6:$BN$171,Y$152+1,0)),"",(VLOOKUP($F78,'Cronograma Manual'!$F$6:$BN$171,Y$152+1,0)))</f>
        <v/>
      </c>
      <c r="Z78" s="108" t="str">
        <f>IF(ISNA(VLOOKUP($F78,'Cronograma Manual'!$F$6:$BN$171,Z$152+1,0)),"",(VLOOKUP($F78,'Cronograma Manual'!$F$6:$BN$171,Z$152+1,0)))</f>
        <v/>
      </c>
      <c r="AA78" s="108">
        <f>IF(ISNA(VLOOKUP($F78,'Cronograma Manual'!$F$6:$BN$171,AA$152+1,0)),"",(VLOOKUP($F78,'Cronograma Manual'!$F$6:$BN$171,AA$152+1,0)))</f>
        <v>44672</v>
      </c>
      <c r="AB78" s="108" t="str">
        <f>IF(ISNA(VLOOKUP($F78,'Cronograma Manual'!$F$6:$BN$171,AB$152+1,0)),"",(VLOOKUP($F78,'Cronograma Manual'!$F$6:$BN$171,AB$152+1,0)))</f>
        <v/>
      </c>
      <c r="AC78" s="107" t="str">
        <f>IF(ISNA(VLOOKUP($F78,'Cronograma Manual'!$F$6:$BN$171,AC$152+1,0)),"",(VLOOKUP($F78,'Cronograma Manual'!$F$6:$BN$171,AC$152+1,0)))</f>
        <v/>
      </c>
      <c r="AD78" s="107" t="str">
        <f>IF(ISNA(VLOOKUP($F78,'Cronograma Manual'!$F$6:$BN$171,AD$152+1,0)),"",(VLOOKUP($F78,'Cronograma Manual'!$F$6:$BN$171,AD$152+1,0)))</f>
        <v/>
      </c>
      <c r="AE78" s="107">
        <f>IF(ISNA(VLOOKUP($F78,'Cronograma Manual'!$F$6:$BN$171,AE$152+1,0)),"",(VLOOKUP($F78,'Cronograma Manual'!$F$6:$BN$171,AE$152+1,0)))</f>
        <v>44700</v>
      </c>
      <c r="AF78" s="107" t="str">
        <f>IF(ISNA(VLOOKUP($F78,'Cronograma Manual'!$F$6:$BN$171,AF$152+1,0)),"",(VLOOKUP($F78,'Cronograma Manual'!$F$6:$BN$171,AF$152+1,0)))</f>
        <v/>
      </c>
      <c r="AG78" s="108" t="str">
        <f>IF(ISNA(VLOOKUP($F78,'Cronograma Manual'!$F$6:$BN$171,AG$152+1,0)),"",(VLOOKUP($F78,'Cronograma Manual'!$F$6:$BN$171,AG$152+1,0)))</f>
        <v/>
      </c>
      <c r="AH78" s="108" t="str">
        <f>IF(ISNA(VLOOKUP($F78,'Cronograma Manual'!$F$6:$BN$171,AH$152+1,0)),"",(VLOOKUP($F78,'Cronograma Manual'!$F$6:$BN$171,AH$152+1,0)))</f>
        <v/>
      </c>
      <c r="AI78" s="108">
        <f>IF(ISNA(VLOOKUP($F78,'Cronograma Manual'!$F$6:$BN$171,AI$152+1,0)),"",(VLOOKUP($F78,'Cronograma Manual'!$F$6:$BN$171,AI$152+1,0)))</f>
        <v>44728</v>
      </c>
      <c r="AJ78" s="108" t="str">
        <f>IF(ISNA(VLOOKUP($F78,'Cronograma Manual'!$F$6:$BN$171,AJ$152+1,0)),"",(VLOOKUP($F78,'Cronograma Manual'!$F$6:$BN$171,AJ$152+1,0)))</f>
        <v/>
      </c>
      <c r="AK78" s="108" t="str">
        <f>IF(ISNA(VLOOKUP($F78,'Cronograma Manual'!$F$6:$BN$171,AK$152+1,0)),"",(VLOOKUP($F78,'Cronograma Manual'!$F$6:$BN$171,AK$152+1,0)))</f>
        <v/>
      </c>
      <c r="AL78" s="107" t="str">
        <f>IF(ISNA(VLOOKUP($F78,'Cronograma Manual'!$F$6:$BN$171,AL$152+1,0)),"",(VLOOKUP($F78,'Cronograma Manual'!$F$6:$BN$171,AL$152+1,0)))</f>
        <v/>
      </c>
      <c r="AM78" s="107">
        <f>IF(ISNA(VLOOKUP($F78,'Cronograma Manual'!$F$6:$BN$171,AM$152+1,0)),"",(VLOOKUP($F78,'Cronograma Manual'!$F$6:$BN$171,AM$152+1,0)))</f>
        <v>44756</v>
      </c>
      <c r="AN78" s="107" t="str">
        <f>IF(ISNA(VLOOKUP($F78,'Cronograma Manual'!$F$6:$BN$171,AN$152+1,0)),"",(VLOOKUP($F78,'Cronograma Manual'!$F$6:$BN$171,AN$152+1,0)))</f>
        <v/>
      </c>
      <c r="AO78" s="107" t="str">
        <f>IF(ISNA(VLOOKUP($F78,'Cronograma Manual'!$F$6:$BN$171,AO$152+1,0)),"",(VLOOKUP($F78,'Cronograma Manual'!$F$6:$BN$171,AO$152+1,0)))</f>
        <v/>
      </c>
      <c r="AP78" s="108" t="str">
        <f>IF(ISNA(VLOOKUP($F78,'Cronograma Manual'!$F$6:$BN$171,AP$152+1,0)),"",(VLOOKUP($F78,'Cronograma Manual'!$F$6:$BN$171,AP$152+1,0)))</f>
        <v/>
      </c>
      <c r="AQ78" s="108">
        <f>IF(ISNA(VLOOKUP($F78,'Cronograma Manual'!$F$6:$BN$171,AQ$152+1,0)),"",(VLOOKUP($F78,'Cronograma Manual'!$F$6:$BN$171,AQ$152+1,0)))</f>
        <v>44784</v>
      </c>
      <c r="AR78" s="108" t="str">
        <f>IF(ISNA(VLOOKUP($F78,'Cronograma Manual'!$F$6:$BN$171,AR$152+1,0)),"",(VLOOKUP($F78,'Cronograma Manual'!$F$6:$BN$171,AR$152+1,0)))</f>
        <v/>
      </c>
      <c r="AS78" s="108" t="str">
        <f>IF(ISNA(VLOOKUP($F78,'Cronograma Manual'!$F$6:$BN$171,AS$152+1,0)),"",(VLOOKUP($F78,'Cronograma Manual'!$F$6:$BN$171,AS$152+1,0)))</f>
        <v/>
      </c>
      <c r="AT78" s="107" t="str">
        <f>IF(ISNA(VLOOKUP($F78,'Cronograma Manual'!$F$6:$BN$171,AT$152+1,0)),"",(VLOOKUP($F78,'Cronograma Manual'!$F$6:$BN$171,AT$152+1,0)))</f>
        <v/>
      </c>
      <c r="AU78" s="107">
        <f>IF(ISNA(VLOOKUP($F78,'Cronograma Manual'!$F$6:$BN$171,AU$152+1,0)),"",(VLOOKUP($F78,'Cronograma Manual'!$F$6:$BN$171,AU$152+1,0)))</f>
        <v>44812</v>
      </c>
      <c r="AV78" s="107" t="str">
        <f>IF(ISNA(VLOOKUP($F78,'Cronograma Manual'!$F$6:$BN$171,AV$152+1,0)),"",(VLOOKUP($F78,'Cronograma Manual'!$F$6:$BN$171,AV$152+1,0)))</f>
        <v/>
      </c>
      <c r="AW78" s="107" t="str">
        <f>IF(ISNA(VLOOKUP($F78,'Cronograma Manual'!$F$6:$BN$171,AW$152+1,0)),"",(VLOOKUP($F78,'Cronograma Manual'!$F$6:$BN$171,AW$152+1,0)))</f>
        <v/>
      </c>
      <c r="AX78" s="107" t="str">
        <f>IF(ISNA(VLOOKUP($F78,'Cronograma Manual'!$F$6:$BN$171,AX$152+1,0)),"",(VLOOKUP($F78,'Cronograma Manual'!$F$6:$BN$171,AX$152+1,0)))</f>
        <v/>
      </c>
      <c r="AY78" s="108">
        <f>IF(ISNA(VLOOKUP($F78,'Cronograma Manual'!$F$6:$BN$171,AY$152+1,0)),"",(VLOOKUP($F78,'Cronograma Manual'!$F$6:$BN$171,AY$152+1,0)))</f>
        <v>44840</v>
      </c>
      <c r="AZ78" s="108" t="str">
        <f>IF(ISNA(VLOOKUP($F78,'Cronograma Manual'!$F$6:$BN$171,AZ$152+1,0)),"",(VLOOKUP($F78,'Cronograma Manual'!$F$6:$BN$171,AZ$152+1,0)))</f>
        <v/>
      </c>
      <c r="BA78" s="108" t="str">
        <f>IF(ISNA(VLOOKUP($F78,'Cronograma Manual'!$F$6:$BN$171,BA$152+1,0)),"",(VLOOKUP($F78,'Cronograma Manual'!$F$6:$BN$171,BA$152+1,0)))</f>
        <v/>
      </c>
      <c r="BB78" s="108" t="str">
        <f>IF(ISNA(VLOOKUP($F78,'Cronograma Manual'!$F$6:$BN$171,BB$152+1,0)),"",(VLOOKUP($F78,'Cronograma Manual'!$F$6:$BN$171,BB$152+1,0)))</f>
        <v/>
      </c>
      <c r="BC78" s="107">
        <f>IF(ISNA(VLOOKUP($F78,'Cronograma Manual'!$F$6:$BN$171,BC$152+1,0)),"",(VLOOKUP($F78,'Cronograma Manual'!$F$6:$BN$171,BC$152+1,0)))</f>
        <v>44868</v>
      </c>
      <c r="BD78" s="107" t="str">
        <f>IF(ISNA(VLOOKUP($F78,'Cronograma Manual'!$F$6:$BN$171,BD$152+1,0)),"",(VLOOKUP($F78,'Cronograma Manual'!$F$6:$BN$171,BD$152+1,0)))</f>
        <v/>
      </c>
      <c r="BE78" s="107" t="str">
        <f>IF(ISNA(VLOOKUP($F78,'Cronograma Manual'!$F$6:$BN$171,BE$152+1,0)),"",(VLOOKUP($F78,'Cronograma Manual'!$F$6:$BN$171,BE$152+1,0)))</f>
        <v/>
      </c>
      <c r="BF78" s="107" t="str">
        <f>IF(ISNA(VLOOKUP($F78,'Cronograma Manual'!$F$6:$BN$171,BF$152+1,0)),"",(VLOOKUP($F78,'Cronograma Manual'!$F$6:$BN$171,BF$152+1,0)))</f>
        <v/>
      </c>
      <c r="BG78" s="108">
        <f>IF(ISNA(VLOOKUP($F78,'Cronograma Manual'!$F$6:$BN$171,BG$152+1,0)),"",(VLOOKUP($F78,'Cronograma Manual'!$F$6:$BN$171,BG$152+1,0)))</f>
        <v>44896</v>
      </c>
      <c r="BH78" s="108" t="str">
        <f>IF(ISNA(VLOOKUP($F78,'Cronograma Manual'!$F$6:$BN$171,BH$152+1,0)),"",(VLOOKUP($F78,'Cronograma Manual'!$F$6:$BN$171,BH$152+1,0)))</f>
        <v/>
      </c>
      <c r="BI78" s="108" t="str">
        <f>IF(ISNA(VLOOKUP($F78,'Cronograma Manual'!$F$6:$BN$171,BI$152+1,0)),"",(VLOOKUP($F78,'Cronograma Manual'!$F$6:$BN$171,BI$152+1,0)))</f>
        <v/>
      </c>
      <c r="BJ78" s="108" t="str">
        <f>IF(ISNA(VLOOKUP($F78,'Cronograma Manual'!$F$6:$BN$171,BJ$152+1,0)),"",(VLOOKUP($F78,'Cronograma Manual'!$F$6:$BN$171,BJ$152+1,0)))</f>
        <v/>
      </c>
      <c r="BK78" s="353">
        <f>IF(ISNA(VLOOKUP($F78,'Cronograma Manual'!$F$6:$BN$171,BK$152+1,0)),"",(VLOOKUP($F78,'Cronograma Manual'!$F$6:$BN$171,BK$152+1,0)))</f>
        <v>44924</v>
      </c>
    </row>
    <row r="79" spans="1:63" s="102" customFormat="1" ht="26.25" customHeight="1" x14ac:dyDescent="0.25">
      <c r="A79" s="352">
        <v>71</v>
      </c>
      <c r="B79" s="455"/>
      <c r="C79" s="455"/>
      <c r="D79" s="458"/>
      <c r="E79" s="337" t="s">
        <v>1445</v>
      </c>
      <c r="F79" s="337" t="s">
        <v>81</v>
      </c>
      <c r="G79" s="184" t="str">
        <f>IF(ISNA(VLOOKUP(F79,Tmunic!$C$2:$D$1160,2,FALSE)),"",VLOOKUP(F79,Tmunic!$C$2:$D$1160,2,FALSE))</f>
        <v>UB TUQUERRES</v>
      </c>
      <c r="H79" s="184" t="str">
        <f>IF(ISNA(VLOOKUP($F79,'Cronograma Manual'!$F$6:$BN$171,H$152+1,0)),"",(VLOOKUP($F79,'Cronograma Manual'!$F$6:$BN$171,H$152+1,0)))</f>
        <v>Calle 27 N° 14 - 58 Hospital San José</v>
      </c>
      <c r="I79" s="197">
        <f>IF(ISNA(VLOOKUP($F79,'Cronograma Manual'!$F$6:$BN$171,I$152+1,0)),"",(VLOOKUP($F79,'Cronograma Manual'!$F$6:$BN$171,I$152+1,0)))</f>
        <v>4</v>
      </c>
      <c r="J79" s="202">
        <f>IF(ISNA(VLOOKUP($F79,'Cronograma Manual'!$F$6:$BN$171,J$152+1,0)),"",(VLOOKUP($F79,'Cronograma Manual'!$F$6:$BN$171,J$152+1,0)))</f>
        <v>12</v>
      </c>
      <c r="K79" s="107" t="str">
        <f>IF(ISNA(VLOOKUP($F79,'Cronograma Manual'!$F$6:$BN$171,K$152+1,0)),"",(VLOOKUP($F79,'Cronograma Manual'!$F$6:$BN$171,K$152+1,0)))</f>
        <v/>
      </c>
      <c r="L79" s="107" t="str">
        <f>IF(ISNA(VLOOKUP($F79,'Cronograma Manual'!$F$6:$BN$171,L$152+1,0)),"",(VLOOKUP($F79,'Cronograma Manual'!$F$6:$BN$171,L$152+1,0)))</f>
        <v/>
      </c>
      <c r="M79" s="107" t="str">
        <f>IF(ISNA(VLOOKUP($F79,'Cronograma Manual'!$F$6:$BN$171,M$152+1,0)),"",(VLOOKUP($F79,'Cronograma Manual'!$F$6:$BN$171,M$152+1,0)))</f>
        <v/>
      </c>
      <c r="N79" s="107" t="str">
        <f>IF(ISNA(VLOOKUP($F79,'Cronograma Manual'!$F$6:$BN$171,N$152+1,0)),"",(VLOOKUP($F79,'Cronograma Manual'!$F$6:$BN$171,N$152+1,0)))</f>
        <v/>
      </c>
      <c r="O79" s="107">
        <f>IF(ISNA(VLOOKUP($F79,'Cronograma Manual'!$F$6:$BN$171,O$152+1,0)),"",(VLOOKUP($F79,'Cronograma Manual'!$F$6:$BN$171,O$152+1,0)))</f>
        <v>44588</v>
      </c>
      <c r="P79" s="108" t="str">
        <f>IF(ISNA(VLOOKUP($F79,'Cronograma Manual'!$F$6:$BN$171,P$152+1,0)),"",(VLOOKUP($F79,'Cronograma Manual'!$F$6:$BN$171,P$152+1,0)))</f>
        <v/>
      </c>
      <c r="Q79" s="108" t="str">
        <f>IF(ISNA(VLOOKUP($F79,'Cronograma Manual'!$F$6:$BN$171,Q$152+1,0)),"",(VLOOKUP($F79,'Cronograma Manual'!$F$6:$BN$171,Q$152+1,0)))</f>
        <v/>
      </c>
      <c r="R79" s="108" t="str">
        <f>IF(ISNA(VLOOKUP($F79,'Cronograma Manual'!$F$6:$BN$171,R$152+1,0)),"",(VLOOKUP($F79,'Cronograma Manual'!$F$6:$BN$171,R$152+1,0)))</f>
        <v/>
      </c>
      <c r="S79" s="108">
        <f>IF(ISNA(VLOOKUP($F79,'Cronograma Manual'!$F$6:$BN$171,S$152+1,0)),"",(VLOOKUP($F79,'Cronograma Manual'!$F$6:$BN$171,S$152+1,0)))</f>
        <v>44616</v>
      </c>
      <c r="T79" s="107" t="str">
        <f>IF(ISNA(VLOOKUP($F79,'Cronograma Manual'!$F$6:$BN$171,T$152+1,0)),"",(VLOOKUP($F79,'Cronograma Manual'!$F$6:$BN$171,T$152+1,0)))</f>
        <v/>
      </c>
      <c r="U79" s="107" t="str">
        <f>IF(ISNA(VLOOKUP($F79,'Cronograma Manual'!$F$6:$BN$171,U$152+1,0)),"",(VLOOKUP($F79,'Cronograma Manual'!$F$6:$BN$171,U$152+1,0)))</f>
        <v/>
      </c>
      <c r="V79" s="107" t="str">
        <f>IF(ISNA(VLOOKUP($F79,'Cronograma Manual'!$F$6:$BN$171,V$152+1,0)),"",(VLOOKUP($F79,'Cronograma Manual'!$F$6:$BN$171,V$152+1,0)))</f>
        <v/>
      </c>
      <c r="W79" s="107">
        <f>IF(ISNA(VLOOKUP($F79,'Cronograma Manual'!$F$6:$BN$171,W$152+1,0)),"",(VLOOKUP($F79,'Cronograma Manual'!$F$6:$BN$171,W$152+1,0)))</f>
        <v>44644</v>
      </c>
      <c r="X79" s="107" t="str">
        <f>IF(ISNA(VLOOKUP($F79,'Cronograma Manual'!$F$6:$BN$171,X$152+1,0)),"",(VLOOKUP($F79,'Cronograma Manual'!$F$6:$BN$171,X$152+1,0)))</f>
        <v/>
      </c>
      <c r="Y79" s="108" t="str">
        <f>IF(ISNA(VLOOKUP($F79,'Cronograma Manual'!$F$6:$BN$171,Y$152+1,0)),"",(VLOOKUP($F79,'Cronograma Manual'!$F$6:$BN$171,Y$152+1,0)))</f>
        <v/>
      </c>
      <c r="Z79" s="108" t="str">
        <f>IF(ISNA(VLOOKUP($F79,'Cronograma Manual'!$F$6:$BN$171,Z$152+1,0)),"",(VLOOKUP($F79,'Cronograma Manual'!$F$6:$BN$171,Z$152+1,0)))</f>
        <v/>
      </c>
      <c r="AA79" s="108" t="str">
        <f>IF(ISNA(VLOOKUP($F79,'Cronograma Manual'!$F$6:$BN$171,AA$152+1,0)),"",(VLOOKUP($F79,'Cronograma Manual'!$F$6:$BN$171,AA$152+1,0)))</f>
        <v/>
      </c>
      <c r="AB79" s="108">
        <f>IF(ISNA(VLOOKUP($F79,'Cronograma Manual'!$F$6:$BN$171,AB$152+1,0)),"",(VLOOKUP($F79,'Cronograma Manual'!$F$6:$BN$171,AB$152+1,0)))</f>
        <v>44679</v>
      </c>
      <c r="AC79" s="107" t="str">
        <f>IF(ISNA(VLOOKUP($F79,'Cronograma Manual'!$F$6:$BN$171,AC$152+1,0)),"",(VLOOKUP($F79,'Cronograma Manual'!$F$6:$BN$171,AC$152+1,0)))</f>
        <v/>
      </c>
      <c r="AD79" s="107" t="str">
        <f>IF(ISNA(VLOOKUP($F79,'Cronograma Manual'!$F$6:$BN$171,AD$152+1,0)),"",(VLOOKUP($F79,'Cronograma Manual'!$F$6:$BN$171,AD$152+1,0)))</f>
        <v/>
      </c>
      <c r="AE79" s="107" t="str">
        <f>IF(ISNA(VLOOKUP($F79,'Cronograma Manual'!$F$6:$BN$171,AE$152+1,0)),"",(VLOOKUP($F79,'Cronograma Manual'!$F$6:$BN$171,AE$152+1,0)))</f>
        <v/>
      </c>
      <c r="AF79" s="107">
        <f>IF(ISNA(VLOOKUP($F79,'Cronograma Manual'!$F$6:$BN$171,AF$152+1,0)),"",(VLOOKUP($F79,'Cronograma Manual'!$F$6:$BN$171,AF$152+1,0)))</f>
        <v>44707</v>
      </c>
      <c r="AG79" s="108" t="str">
        <f>IF(ISNA(VLOOKUP($F79,'Cronograma Manual'!$F$6:$BN$171,AG$152+1,0)),"",(VLOOKUP($F79,'Cronograma Manual'!$F$6:$BN$171,AG$152+1,0)))</f>
        <v/>
      </c>
      <c r="AH79" s="108" t="str">
        <f>IF(ISNA(VLOOKUP($F79,'Cronograma Manual'!$F$6:$BN$171,AH$152+1,0)),"",(VLOOKUP($F79,'Cronograma Manual'!$F$6:$BN$171,AH$152+1,0)))</f>
        <v/>
      </c>
      <c r="AI79" s="108" t="str">
        <f>IF(ISNA(VLOOKUP($F79,'Cronograma Manual'!$F$6:$BN$171,AI$152+1,0)),"",(VLOOKUP($F79,'Cronograma Manual'!$F$6:$BN$171,AI$152+1,0)))</f>
        <v/>
      </c>
      <c r="AJ79" s="108">
        <f>IF(ISNA(VLOOKUP($F79,'Cronograma Manual'!$F$6:$BN$171,AJ$152+1,0)),"",(VLOOKUP($F79,'Cronograma Manual'!$F$6:$BN$171,AJ$152+1,0)))</f>
        <v>44735</v>
      </c>
      <c r="AK79" s="108" t="str">
        <f>IF(ISNA(VLOOKUP($F79,'Cronograma Manual'!$F$6:$BN$171,AK$152+1,0)),"",(VLOOKUP($F79,'Cronograma Manual'!$F$6:$BN$171,AK$152+1,0)))</f>
        <v/>
      </c>
      <c r="AL79" s="107" t="str">
        <f>IF(ISNA(VLOOKUP($F79,'Cronograma Manual'!$F$6:$BN$171,AL$152+1,0)),"",(VLOOKUP($F79,'Cronograma Manual'!$F$6:$BN$171,AL$152+1,0)))</f>
        <v/>
      </c>
      <c r="AM79" s="107" t="str">
        <f>IF(ISNA(VLOOKUP($F79,'Cronograma Manual'!$F$6:$BN$171,AM$152+1,0)),"",(VLOOKUP($F79,'Cronograma Manual'!$F$6:$BN$171,AM$152+1,0)))</f>
        <v/>
      </c>
      <c r="AN79" s="107">
        <f>IF(ISNA(VLOOKUP($F79,'Cronograma Manual'!$F$6:$BN$171,AN$152+1,0)),"",(VLOOKUP($F79,'Cronograma Manual'!$F$6:$BN$171,AN$152+1,0)))</f>
        <v>44763</v>
      </c>
      <c r="AO79" s="107" t="str">
        <f>IF(ISNA(VLOOKUP($F79,'Cronograma Manual'!$F$6:$BN$171,AO$152+1,0)),"",(VLOOKUP($F79,'Cronograma Manual'!$F$6:$BN$171,AO$152+1,0)))</f>
        <v/>
      </c>
      <c r="AP79" s="108" t="str">
        <f>IF(ISNA(VLOOKUP($F79,'Cronograma Manual'!$F$6:$BN$171,AP$152+1,0)),"",(VLOOKUP($F79,'Cronograma Manual'!$F$6:$BN$171,AP$152+1,0)))</f>
        <v/>
      </c>
      <c r="AQ79" s="108" t="str">
        <f>IF(ISNA(VLOOKUP($F79,'Cronograma Manual'!$F$6:$BN$171,AQ$152+1,0)),"",(VLOOKUP($F79,'Cronograma Manual'!$F$6:$BN$171,AQ$152+1,0)))</f>
        <v/>
      </c>
      <c r="AR79" s="108">
        <f>IF(ISNA(VLOOKUP($F79,'Cronograma Manual'!$F$6:$BN$171,AR$152+1,0)),"",(VLOOKUP($F79,'Cronograma Manual'!$F$6:$BN$171,AR$152+1,0)))</f>
        <v>44791</v>
      </c>
      <c r="AS79" s="108" t="str">
        <f>IF(ISNA(VLOOKUP($F79,'Cronograma Manual'!$F$6:$BN$171,AS$152+1,0)),"",(VLOOKUP($F79,'Cronograma Manual'!$F$6:$BN$171,AS$152+1,0)))</f>
        <v/>
      </c>
      <c r="AT79" s="107" t="str">
        <f>IF(ISNA(VLOOKUP($F79,'Cronograma Manual'!$F$6:$BN$171,AT$152+1,0)),"",(VLOOKUP($F79,'Cronograma Manual'!$F$6:$BN$171,AT$152+1,0)))</f>
        <v/>
      </c>
      <c r="AU79" s="107" t="str">
        <f>IF(ISNA(VLOOKUP($F79,'Cronograma Manual'!$F$6:$BN$171,AU$152+1,0)),"",(VLOOKUP($F79,'Cronograma Manual'!$F$6:$BN$171,AU$152+1,0)))</f>
        <v/>
      </c>
      <c r="AV79" s="107">
        <f>IF(ISNA(VLOOKUP($F79,'Cronograma Manual'!$F$6:$BN$171,AV$152+1,0)),"",(VLOOKUP($F79,'Cronograma Manual'!$F$6:$BN$171,AV$152+1,0)))</f>
        <v>44819</v>
      </c>
      <c r="AW79" s="107" t="str">
        <f>IF(ISNA(VLOOKUP($F79,'Cronograma Manual'!$F$6:$BN$171,AW$152+1,0)),"",(VLOOKUP($F79,'Cronograma Manual'!$F$6:$BN$171,AW$152+1,0)))</f>
        <v/>
      </c>
      <c r="AX79" s="107" t="str">
        <f>IF(ISNA(VLOOKUP($F79,'Cronograma Manual'!$F$6:$BN$171,AX$152+1,0)),"",(VLOOKUP($F79,'Cronograma Manual'!$F$6:$BN$171,AX$152+1,0)))</f>
        <v/>
      </c>
      <c r="AY79" s="108" t="str">
        <f>IF(ISNA(VLOOKUP($F79,'Cronograma Manual'!$F$6:$BN$171,AY$152+1,0)),"",(VLOOKUP($F79,'Cronograma Manual'!$F$6:$BN$171,AY$152+1,0)))</f>
        <v/>
      </c>
      <c r="AZ79" s="108">
        <f>IF(ISNA(VLOOKUP($F79,'Cronograma Manual'!$F$6:$BN$171,AZ$152+1,0)),"",(VLOOKUP($F79,'Cronograma Manual'!$F$6:$BN$171,AZ$152+1,0)))</f>
        <v>44847</v>
      </c>
      <c r="BA79" s="108" t="str">
        <f>IF(ISNA(VLOOKUP($F79,'Cronograma Manual'!$F$6:$BN$171,BA$152+1,0)),"",(VLOOKUP($F79,'Cronograma Manual'!$F$6:$BN$171,BA$152+1,0)))</f>
        <v/>
      </c>
      <c r="BB79" s="108" t="str">
        <f>IF(ISNA(VLOOKUP($F79,'Cronograma Manual'!$F$6:$BN$171,BB$152+1,0)),"",(VLOOKUP($F79,'Cronograma Manual'!$F$6:$BN$171,BB$152+1,0)))</f>
        <v/>
      </c>
      <c r="BC79" s="107" t="str">
        <f>IF(ISNA(VLOOKUP($F79,'Cronograma Manual'!$F$6:$BN$171,BC$152+1,0)),"",(VLOOKUP($F79,'Cronograma Manual'!$F$6:$BN$171,BC$152+1,0)))</f>
        <v/>
      </c>
      <c r="BD79" s="107">
        <f>IF(ISNA(VLOOKUP($F79,'Cronograma Manual'!$F$6:$BN$171,BD$152+1,0)),"",(VLOOKUP($F79,'Cronograma Manual'!$F$6:$BN$171,BD$152+1,0)))</f>
        <v>44875</v>
      </c>
      <c r="BE79" s="107" t="str">
        <f>IF(ISNA(VLOOKUP($F79,'Cronograma Manual'!$F$6:$BN$171,BE$152+1,0)),"",(VLOOKUP($F79,'Cronograma Manual'!$F$6:$BN$171,BE$152+1,0)))</f>
        <v/>
      </c>
      <c r="BF79" s="107" t="str">
        <f>IF(ISNA(VLOOKUP($F79,'Cronograma Manual'!$F$6:$BN$171,BF$152+1,0)),"",(VLOOKUP($F79,'Cronograma Manual'!$F$6:$BN$171,BF$152+1,0)))</f>
        <v/>
      </c>
      <c r="BG79" s="108" t="str">
        <f>IF(ISNA(VLOOKUP($F79,'Cronograma Manual'!$F$6:$BN$171,BG$152+1,0)),"",(VLOOKUP($F79,'Cronograma Manual'!$F$6:$BN$171,BG$152+1,0)))</f>
        <v/>
      </c>
      <c r="BH79" s="108" t="str">
        <f>IF(ISNA(VLOOKUP($F79,'Cronograma Manual'!$F$6:$BN$171,BH$152+1,0)),"",(VLOOKUP($F79,'Cronograma Manual'!$F$6:$BN$171,BH$152+1,0)))</f>
        <v/>
      </c>
      <c r="BI79" s="108">
        <f>IF(ISNA(VLOOKUP($F79,'Cronograma Manual'!$F$6:$BN$171,BI$152+1,0)),"",(VLOOKUP($F79,'Cronograma Manual'!$F$6:$BN$171,BI$152+1,0)))</f>
        <v>44910</v>
      </c>
      <c r="BJ79" s="108" t="str">
        <f>IF(ISNA(VLOOKUP($F79,'Cronograma Manual'!$F$6:$BN$171,BJ$152+1,0)),"",(VLOOKUP($F79,'Cronograma Manual'!$F$6:$BN$171,BJ$152+1,0)))</f>
        <v/>
      </c>
      <c r="BK79" s="353" t="str">
        <f>IF(ISNA(VLOOKUP($F79,'Cronograma Manual'!$F$6:$BN$171,BK$152+1,0)),"",(VLOOKUP($F79,'Cronograma Manual'!$F$6:$BN$171,BK$152+1,0)))</f>
        <v/>
      </c>
    </row>
    <row r="80" spans="1:63" s="102" customFormat="1" ht="26.25" customHeight="1" thickBot="1" x14ac:dyDescent="0.3">
      <c r="A80" s="354">
        <v>72</v>
      </c>
      <c r="B80" s="456"/>
      <c r="C80" s="456"/>
      <c r="D80" s="459"/>
      <c r="E80" s="355" t="s">
        <v>1445</v>
      </c>
      <c r="F80" s="355" t="s">
        <v>1796</v>
      </c>
      <c r="G80" s="356" t="str">
        <f>IF(ISNA(VLOOKUP(F80,Tmunic!$C$2:$D$1160,2,FALSE)),"",VLOOKUP(F80,Tmunic!$C$2:$D$1160,2,FALSE))</f>
        <v>UB LA UNIÓN</v>
      </c>
      <c r="H80" s="356" t="str">
        <f>IF(ISNA(VLOOKUP($F80,'Cronograma Manual'!$F$6:$BN$171,H$152+1,0)),"",(VLOOKUP($F80,'Cronograma Manual'!$F$6:$BN$171,H$152+1,0)))</f>
        <v>Carrera 2 N° 16-08-Hospital Eduardo Santos</v>
      </c>
      <c r="I80" s="359">
        <f>IF(ISNA(VLOOKUP($F80,'Cronograma Manual'!$F$6:$BN$171,I$152+1,0)),"",(VLOOKUP($F80,'Cronograma Manual'!$F$6:$BN$171,I$152+1,0)))</f>
        <v>4</v>
      </c>
      <c r="J80" s="360">
        <f>IF(ISNA(VLOOKUP($F80,'Cronograma Manual'!$F$6:$BN$171,J$152+1,0)),"",(VLOOKUP($F80,'Cronograma Manual'!$F$6:$BN$171,J$152+1,0)))</f>
        <v>12</v>
      </c>
      <c r="K80" s="361" t="str">
        <f>IF(ISNA(VLOOKUP($F80,'Cronograma Manual'!$F$6:$BN$171,K$152+1,0)),"",(VLOOKUP($F80,'Cronograma Manual'!$F$6:$BN$171,K$152+1,0)))</f>
        <v/>
      </c>
      <c r="L80" s="361" t="str">
        <f>IF(ISNA(VLOOKUP($F80,'Cronograma Manual'!$F$6:$BN$171,L$152+1,0)),"",(VLOOKUP($F80,'Cronograma Manual'!$F$6:$BN$171,L$152+1,0)))</f>
        <v/>
      </c>
      <c r="M80" s="361" t="str">
        <f>IF(ISNA(VLOOKUP($F80,'Cronograma Manual'!$F$6:$BN$171,M$152+1,0)),"",(VLOOKUP($F80,'Cronograma Manual'!$F$6:$BN$171,M$152+1,0)))</f>
        <v/>
      </c>
      <c r="N80" s="361" t="str">
        <f>IF(ISNA(VLOOKUP($F80,'Cronograma Manual'!$F$6:$BN$171,N$152+1,0)),"",(VLOOKUP($F80,'Cronograma Manual'!$F$6:$BN$171,N$152+1,0)))</f>
        <v/>
      </c>
      <c r="O80" s="361" t="str">
        <f>IF(ISNA(VLOOKUP($F80,'Cronograma Manual'!$F$6:$BN$171,O$152+1,0)),"",(VLOOKUP($F80,'Cronograma Manual'!$F$6:$BN$171,O$152+1,0)))</f>
        <v/>
      </c>
      <c r="P80" s="362">
        <f>IF(ISNA(VLOOKUP($F80,'Cronograma Manual'!$F$6:$BN$171,P$152+1,0)),"",(VLOOKUP($F80,'Cronograma Manual'!$F$6:$BN$171,P$152+1,0)))</f>
        <v>44595</v>
      </c>
      <c r="Q80" s="362" t="str">
        <f>IF(ISNA(VLOOKUP($F80,'Cronograma Manual'!$F$6:$BN$171,Q$152+1,0)),"",(VLOOKUP($F80,'Cronograma Manual'!$F$6:$BN$171,Q$152+1,0)))</f>
        <v/>
      </c>
      <c r="R80" s="362" t="str">
        <f>IF(ISNA(VLOOKUP($F80,'Cronograma Manual'!$F$6:$BN$171,R$152+1,0)),"",(VLOOKUP($F80,'Cronograma Manual'!$F$6:$BN$171,R$152+1,0)))</f>
        <v/>
      </c>
      <c r="S80" s="362" t="str">
        <f>IF(ISNA(VLOOKUP($F80,'Cronograma Manual'!$F$6:$BN$171,S$152+1,0)),"",(VLOOKUP($F80,'Cronograma Manual'!$F$6:$BN$171,S$152+1,0)))</f>
        <v/>
      </c>
      <c r="T80" s="361">
        <f>IF(ISNA(VLOOKUP($F80,'Cronograma Manual'!$F$6:$BN$171,T$152+1,0)),"",(VLOOKUP($F80,'Cronograma Manual'!$F$6:$BN$171,T$152+1,0)))</f>
        <v>44623</v>
      </c>
      <c r="U80" s="361" t="str">
        <f>IF(ISNA(VLOOKUP($F80,'Cronograma Manual'!$F$6:$BN$171,U$152+1,0)),"",(VLOOKUP($F80,'Cronograma Manual'!$F$6:$BN$171,U$152+1,0)))</f>
        <v/>
      </c>
      <c r="V80" s="361" t="str">
        <f>IF(ISNA(VLOOKUP($F80,'Cronograma Manual'!$F$6:$BN$171,V$152+1,0)),"",(VLOOKUP($F80,'Cronograma Manual'!$F$6:$BN$171,V$152+1,0)))</f>
        <v/>
      </c>
      <c r="W80" s="361" t="str">
        <f>IF(ISNA(VLOOKUP($F80,'Cronograma Manual'!$F$6:$BN$171,W$152+1,0)),"",(VLOOKUP($F80,'Cronograma Manual'!$F$6:$BN$171,W$152+1,0)))</f>
        <v/>
      </c>
      <c r="X80" s="361">
        <f>IF(ISNA(VLOOKUP($F80,'Cronograma Manual'!$F$6:$BN$171,X$152+1,0)),"",(VLOOKUP($F80,'Cronograma Manual'!$F$6:$BN$171,X$152+1,0)))</f>
        <v>44651</v>
      </c>
      <c r="Y80" s="362" t="str">
        <f>IF(ISNA(VLOOKUP($F80,'Cronograma Manual'!$F$6:$BN$171,Y$152+1,0)),"",(VLOOKUP($F80,'Cronograma Manual'!$F$6:$BN$171,Y$152+1,0)))</f>
        <v/>
      </c>
      <c r="Z80" s="362" t="str">
        <f>IF(ISNA(VLOOKUP($F80,'Cronograma Manual'!$F$6:$BN$171,Z$152+1,0)),"",(VLOOKUP($F80,'Cronograma Manual'!$F$6:$BN$171,Z$152+1,0)))</f>
        <v/>
      </c>
      <c r="AA80" s="362" t="str">
        <f>IF(ISNA(VLOOKUP($F80,'Cronograma Manual'!$F$6:$BN$171,AA$152+1,0)),"",(VLOOKUP($F80,'Cronograma Manual'!$F$6:$BN$171,AA$152+1,0)))</f>
        <v/>
      </c>
      <c r="AB80" s="362" t="str">
        <f>IF(ISNA(VLOOKUP($F80,'Cronograma Manual'!$F$6:$BN$171,AB$152+1,0)),"",(VLOOKUP($F80,'Cronograma Manual'!$F$6:$BN$171,AB$152+1,0)))</f>
        <v/>
      </c>
      <c r="AC80" s="361">
        <f>IF(ISNA(VLOOKUP($F80,'Cronograma Manual'!$F$6:$BN$171,AC$152+1,0)),"",(VLOOKUP($F80,'Cronograma Manual'!$F$6:$BN$171,AC$152+1,0)))</f>
        <v>44686</v>
      </c>
      <c r="AD80" s="361" t="str">
        <f>IF(ISNA(VLOOKUP($F80,'Cronograma Manual'!$F$6:$BN$171,AD$152+1,0)),"",(VLOOKUP($F80,'Cronograma Manual'!$F$6:$BN$171,AD$152+1,0)))</f>
        <v/>
      </c>
      <c r="AE80" s="361" t="str">
        <f>IF(ISNA(VLOOKUP($F80,'Cronograma Manual'!$F$6:$BN$171,AE$152+1,0)),"",(VLOOKUP($F80,'Cronograma Manual'!$F$6:$BN$171,AE$152+1,0)))</f>
        <v/>
      </c>
      <c r="AF80" s="361" t="str">
        <f>IF(ISNA(VLOOKUP($F80,'Cronograma Manual'!$F$6:$BN$171,AF$152+1,0)),"",(VLOOKUP($F80,'Cronograma Manual'!$F$6:$BN$171,AF$152+1,0)))</f>
        <v/>
      </c>
      <c r="AG80" s="362">
        <f>IF(ISNA(VLOOKUP($F80,'Cronograma Manual'!$F$6:$BN$171,AG$152+1,0)),"",(VLOOKUP($F80,'Cronograma Manual'!$F$6:$BN$171,AG$152+1,0)))</f>
        <v>44714</v>
      </c>
      <c r="AH80" s="362" t="str">
        <f>IF(ISNA(VLOOKUP($F80,'Cronograma Manual'!$F$6:$BN$171,AH$152+1,0)),"",(VLOOKUP($F80,'Cronograma Manual'!$F$6:$BN$171,AH$152+1,0)))</f>
        <v/>
      </c>
      <c r="AI80" s="362" t="str">
        <f>IF(ISNA(VLOOKUP($F80,'Cronograma Manual'!$F$6:$BN$171,AI$152+1,0)),"",(VLOOKUP($F80,'Cronograma Manual'!$F$6:$BN$171,AI$152+1,0)))</f>
        <v/>
      </c>
      <c r="AJ80" s="362" t="str">
        <f>IF(ISNA(VLOOKUP($F80,'Cronograma Manual'!$F$6:$BN$171,AJ$152+1,0)),"",(VLOOKUP($F80,'Cronograma Manual'!$F$6:$BN$171,AJ$152+1,0)))</f>
        <v/>
      </c>
      <c r="AK80" s="362">
        <f>IF(ISNA(VLOOKUP($F80,'Cronograma Manual'!$F$6:$BN$171,AK$152+1,0)),"",(VLOOKUP($F80,'Cronograma Manual'!$F$6:$BN$171,AK$152+1,0)))</f>
        <v>44742</v>
      </c>
      <c r="AL80" s="361" t="str">
        <f>IF(ISNA(VLOOKUP($F80,'Cronograma Manual'!$F$6:$BN$171,AL$152+1,0)),"",(VLOOKUP($F80,'Cronograma Manual'!$F$6:$BN$171,AL$152+1,0)))</f>
        <v/>
      </c>
      <c r="AM80" s="361" t="str">
        <f>IF(ISNA(VLOOKUP($F80,'Cronograma Manual'!$F$6:$BN$171,AM$152+1,0)),"",(VLOOKUP($F80,'Cronograma Manual'!$F$6:$BN$171,AM$152+1,0)))</f>
        <v/>
      </c>
      <c r="AN80" s="361" t="str">
        <f>IF(ISNA(VLOOKUP($F80,'Cronograma Manual'!$F$6:$BN$171,AN$152+1,0)),"",(VLOOKUP($F80,'Cronograma Manual'!$F$6:$BN$171,AN$152+1,0)))</f>
        <v/>
      </c>
      <c r="AO80" s="361">
        <f>IF(ISNA(VLOOKUP($F80,'Cronograma Manual'!$F$6:$BN$171,AO$152+1,0)),"",(VLOOKUP($F80,'Cronograma Manual'!$F$6:$BN$171,AO$152+1,0)))</f>
        <v>44770</v>
      </c>
      <c r="AP80" s="362" t="str">
        <f>IF(ISNA(VLOOKUP($F80,'Cronograma Manual'!$F$6:$BN$171,AP$152+1,0)),"",(VLOOKUP($F80,'Cronograma Manual'!$F$6:$BN$171,AP$152+1,0)))</f>
        <v/>
      </c>
      <c r="AQ80" s="362" t="str">
        <f>IF(ISNA(VLOOKUP($F80,'Cronograma Manual'!$F$6:$BN$171,AQ$152+1,0)),"",(VLOOKUP($F80,'Cronograma Manual'!$F$6:$BN$171,AQ$152+1,0)))</f>
        <v/>
      </c>
      <c r="AR80" s="362" t="str">
        <f>IF(ISNA(VLOOKUP($F80,'Cronograma Manual'!$F$6:$BN$171,AR$152+1,0)),"",(VLOOKUP($F80,'Cronograma Manual'!$F$6:$BN$171,AR$152+1,0)))</f>
        <v/>
      </c>
      <c r="AS80" s="362">
        <f>IF(ISNA(VLOOKUP($F80,'Cronograma Manual'!$F$6:$BN$171,AS$152+1,0)),"",(VLOOKUP($F80,'Cronograma Manual'!$F$6:$BN$171,AS$152+1,0)))</f>
        <v>44798</v>
      </c>
      <c r="AT80" s="361" t="str">
        <f>IF(ISNA(VLOOKUP($F80,'Cronograma Manual'!$F$6:$BN$171,AT$152+1,0)),"",(VLOOKUP($F80,'Cronograma Manual'!$F$6:$BN$171,AT$152+1,0)))</f>
        <v/>
      </c>
      <c r="AU80" s="361" t="str">
        <f>IF(ISNA(VLOOKUP($F80,'Cronograma Manual'!$F$6:$BN$171,AU$152+1,0)),"",(VLOOKUP($F80,'Cronograma Manual'!$F$6:$BN$171,AU$152+1,0)))</f>
        <v/>
      </c>
      <c r="AV80" s="361" t="str">
        <f>IF(ISNA(VLOOKUP($F80,'Cronograma Manual'!$F$6:$BN$171,AV$152+1,0)),"",(VLOOKUP($F80,'Cronograma Manual'!$F$6:$BN$171,AV$152+1,0)))</f>
        <v/>
      </c>
      <c r="AW80" s="361">
        <f>IF(ISNA(VLOOKUP($F80,'Cronograma Manual'!$F$6:$BN$171,AW$152+1,0)),"",(VLOOKUP($F80,'Cronograma Manual'!$F$6:$BN$171,AW$152+1,0)))</f>
        <v>44826</v>
      </c>
      <c r="AX80" s="361" t="str">
        <f>IF(ISNA(VLOOKUP($F80,'Cronograma Manual'!$F$6:$BN$171,AX$152+1,0)),"",(VLOOKUP($F80,'Cronograma Manual'!$F$6:$BN$171,AX$152+1,0)))</f>
        <v/>
      </c>
      <c r="AY80" s="362" t="str">
        <f>IF(ISNA(VLOOKUP($F80,'Cronograma Manual'!$F$6:$BN$171,AY$152+1,0)),"",(VLOOKUP($F80,'Cronograma Manual'!$F$6:$BN$171,AY$152+1,0)))</f>
        <v/>
      </c>
      <c r="AZ80" s="362" t="str">
        <f>IF(ISNA(VLOOKUP($F80,'Cronograma Manual'!$F$6:$BN$171,AZ$152+1,0)),"",(VLOOKUP($F80,'Cronograma Manual'!$F$6:$BN$171,AZ$152+1,0)))</f>
        <v/>
      </c>
      <c r="BA80" s="362">
        <f>IF(ISNA(VLOOKUP($F80,'Cronograma Manual'!$F$6:$BN$171,BA$152+1,0)),"",(VLOOKUP($F80,'Cronograma Manual'!$F$6:$BN$171,BA$152+1,0)))</f>
        <v>44854</v>
      </c>
      <c r="BB80" s="362" t="str">
        <f>IF(ISNA(VLOOKUP($F80,'Cronograma Manual'!$F$6:$BN$171,BB$152+1,0)),"",(VLOOKUP($F80,'Cronograma Manual'!$F$6:$BN$171,BB$152+1,0)))</f>
        <v/>
      </c>
      <c r="BC80" s="361" t="str">
        <f>IF(ISNA(VLOOKUP($F80,'Cronograma Manual'!$F$6:$BN$171,BC$152+1,0)),"",(VLOOKUP($F80,'Cronograma Manual'!$F$6:$BN$171,BC$152+1,0)))</f>
        <v/>
      </c>
      <c r="BD80" s="361" t="str">
        <f>IF(ISNA(VLOOKUP($F80,'Cronograma Manual'!$F$6:$BN$171,BD$152+1,0)),"",(VLOOKUP($F80,'Cronograma Manual'!$F$6:$BN$171,BD$152+1,0)))</f>
        <v/>
      </c>
      <c r="BE80" s="361">
        <f>IF(ISNA(VLOOKUP($F80,'Cronograma Manual'!$F$6:$BN$171,BE$152+1,0)),"",(VLOOKUP($F80,'Cronograma Manual'!$F$6:$BN$171,BE$152+1,0)))</f>
        <v>44882</v>
      </c>
      <c r="BF80" s="361" t="str">
        <f>IF(ISNA(VLOOKUP($F80,'Cronograma Manual'!$F$6:$BN$171,BF$152+1,0)),"",(VLOOKUP($F80,'Cronograma Manual'!$F$6:$BN$171,BF$152+1,0)))</f>
        <v/>
      </c>
      <c r="BG80" s="362" t="str">
        <f>IF(ISNA(VLOOKUP($F80,'Cronograma Manual'!$F$6:$BN$171,BG$152+1,0)),"",(VLOOKUP($F80,'Cronograma Manual'!$F$6:$BN$171,BG$152+1,0)))</f>
        <v/>
      </c>
      <c r="BH80" s="362" t="str">
        <f>IF(ISNA(VLOOKUP($F80,'Cronograma Manual'!$F$6:$BN$171,BH$152+1,0)),"",(VLOOKUP($F80,'Cronograma Manual'!$F$6:$BN$171,BH$152+1,0)))</f>
        <v/>
      </c>
      <c r="BI80" s="362" t="str">
        <f>IF(ISNA(VLOOKUP($F80,'Cronograma Manual'!$F$6:$BN$171,BI$152+1,0)),"",(VLOOKUP($F80,'Cronograma Manual'!$F$6:$BN$171,BI$152+1,0)))</f>
        <v/>
      </c>
      <c r="BJ80" s="362">
        <f>IF(ISNA(VLOOKUP($F80,'Cronograma Manual'!$F$6:$BN$171,BJ$152+1,0)),"",(VLOOKUP($F80,'Cronograma Manual'!$F$6:$BN$171,BJ$152+1,0)))</f>
        <v>44917</v>
      </c>
      <c r="BK80" s="363" t="str">
        <f>IF(ISNA(VLOOKUP($F80,'Cronograma Manual'!$F$6:$BN$171,BK$152+1,0)),"",(VLOOKUP($F80,'Cronograma Manual'!$F$6:$BN$171,BK$152+1,0)))</f>
        <v/>
      </c>
    </row>
    <row r="81" spans="1:63" s="102" customFormat="1" ht="26.25" customHeight="1" x14ac:dyDescent="0.25">
      <c r="A81" s="352">
        <v>73</v>
      </c>
      <c r="B81" s="455" t="s">
        <v>1282</v>
      </c>
      <c r="C81" s="455" t="s">
        <v>1594</v>
      </c>
      <c r="D81" s="458" t="s">
        <v>47</v>
      </c>
      <c r="E81" s="337" t="s">
        <v>44</v>
      </c>
      <c r="F81" s="337" t="s">
        <v>47</v>
      </c>
      <c r="G81" s="184" t="str">
        <f>IF(ISNA(VLOOKUP(F81,Tmunic!$C$2:$D$1160,2,FALSE)),"",VLOOKUP(F81,Tmunic!$C$2:$D$1160,2,FALSE))</f>
        <v>DS TOLIMA</v>
      </c>
      <c r="H81" s="184" t="str">
        <f>IF(ISNA(VLOOKUP($F81,'Cronograma Manual'!$F$6:$BN$171,H$152+1,0)),"",(VLOOKUP($F81,'Cronograma Manual'!$F$6:$BN$171,H$152+1,0)))</f>
        <v>Calle 45 N° 8Sur-58, Zona Industrial El Papayo</v>
      </c>
      <c r="I81" s="307">
        <f>IF(ISNA(VLOOKUP($F81,'Cronograma Manual'!$F$6:$BN$171,I$152+1,0)),"",(VLOOKUP($F81,'Cronograma Manual'!$F$6:$BN$171,I$152+1,0)))</f>
        <v>1</v>
      </c>
      <c r="J81" s="202">
        <f>IF(ISNA(VLOOKUP($F81,'Cronograma Manual'!$F$6:$BN$171,J$152+1,0)),"",(VLOOKUP($F81,'Cronograma Manual'!$F$6:$BN$171,J$152+1,0)))</f>
        <v>51</v>
      </c>
      <c r="K81" s="110" t="str">
        <f>IF(ISNA(VLOOKUP($F81,'Cronograma Manual'!$F$6:$BN$171,K$152+1,0)),"",(VLOOKUP($F81,'Cronograma Manual'!$F$6:$BN$171,K$152+1,0)))</f>
        <v/>
      </c>
      <c r="L81" s="110">
        <f>IF(ISNA(VLOOKUP($F81,'Cronograma Manual'!$F$6:$BN$171,L$152+1,0)),"",(VLOOKUP($F81,'Cronograma Manual'!$F$6:$BN$171,L$152+1,0)))</f>
        <v>44566</v>
      </c>
      <c r="M81" s="110">
        <f>IF(ISNA(VLOOKUP($F81,'Cronograma Manual'!$F$6:$BN$171,M$152+1,0)),"",(VLOOKUP($F81,'Cronograma Manual'!$F$6:$BN$171,M$152+1,0)))</f>
        <v>44573</v>
      </c>
      <c r="N81" s="110">
        <f>IF(ISNA(VLOOKUP($F81,'Cronograma Manual'!$F$6:$BN$171,N$152+1,0)),"",(VLOOKUP($F81,'Cronograma Manual'!$F$6:$BN$171,N$152+1,0)))</f>
        <v>44580</v>
      </c>
      <c r="O81" s="110">
        <f>IF(ISNA(VLOOKUP($F81,'Cronograma Manual'!$F$6:$BN$171,O$152+1,0)),"",(VLOOKUP($F81,'Cronograma Manual'!$F$6:$BN$171,O$152+1,0)))</f>
        <v>44587</v>
      </c>
      <c r="P81" s="308">
        <f>IF(ISNA(VLOOKUP($F81,'Cronograma Manual'!$F$6:$BN$171,P$152+1,0)),"",(VLOOKUP($F81,'Cronograma Manual'!$F$6:$BN$171,P$152+1,0)))</f>
        <v>44594</v>
      </c>
      <c r="Q81" s="308">
        <f>IF(ISNA(VLOOKUP($F81,'Cronograma Manual'!$F$6:$BN$171,Q$152+1,0)),"",(VLOOKUP($F81,'Cronograma Manual'!$F$6:$BN$171,Q$152+1,0)))</f>
        <v>44601</v>
      </c>
      <c r="R81" s="308">
        <f>IF(ISNA(VLOOKUP($F81,'Cronograma Manual'!$F$6:$BN$171,R$152+1,0)),"",(VLOOKUP($F81,'Cronograma Manual'!$F$6:$BN$171,R$152+1,0)))</f>
        <v>44608</v>
      </c>
      <c r="S81" s="308">
        <f>IF(ISNA(VLOOKUP($F81,'Cronograma Manual'!$F$6:$BN$171,S$152+1,0)),"",(VLOOKUP($F81,'Cronograma Manual'!$F$6:$BN$171,S$152+1,0)))</f>
        <v>44615</v>
      </c>
      <c r="T81" s="110">
        <f>IF(ISNA(VLOOKUP($F81,'Cronograma Manual'!$F$6:$BN$171,T$152+1,0)),"",(VLOOKUP($F81,'Cronograma Manual'!$F$6:$BN$171,T$152+1,0)))</f>
        <v>44622</v>
      </c>
      <c r="U81" s="110">
        <f>IF(ISNA(VLOOKUP($F81,'Cronograma Manual'!$F$6:$BN$171,U$152+1,0)),"",(VLOOKUP($F81,'Cronograma Manual'!$F$6:$BN$171,U$152+1,0)))</f>
        <v>44629</v>
      </c>
      <c r="V81" s="110">
        <f>IF(ISNA(VLOOKUP($F81,'Cronograma Manual'!$F$6:$BN$171,V$152+1,0)),"",(VLOOKUP($F81,'Cronograma Manual'!$F$6:$BN$171,V$152+1,0)))</f>
        <v>44636</v>
      </c>
      <c r="W81" s="110">
        <f>IF(ISNA(VLOOKUP($F81,'Cronograma Manual'!$F$6:$BN$171,W$152+1,0)),"",(VLOOKUP($F81,'Cronograma Manual'!$F$6:$BN$171,W$152+1,0)))</f>
        <v>44643</v>
      </c>
      <c r="X81" s="110">
        <f>IF(ISNA(VLOOKUP($F81,'Cronograma Manual'!$F$6:$BN$171,X$152+1,0)),"",(VLOOKUP($F81,'Cronograma Manual'!$F$6:$BN$171,X$152+1,0)))</f>
        <v>44650</v>
      </c>
      <c r="Y81" s="308">
        <f>IF(ISNA(VLOOKUP($F81,'Cronograma Manual'!$F$6:$BN$171,Y$152+1,0)),"",(VLOOKUP($F81,'Cronograma Manual'!$F$6:$BN$171,Y$152+1,0)))</f>
        <v>44657</v>
      </c>
      <c r="Z81" s="308">
        <f>IF(ISNA(VLOOKUP($F81,'Cronograma Manual'!$F$6:$BN$171,Z$152+1,0)),"",(VLOOKUP($F81,'Cronograma Manual'!$F$6:$BN$171,Z$152+1,0)))</f>
        <v>44664</v>
      </c>
      <c r="AA81" s="308">
        <f>IF(ISNA(VLOOKUP($F81,'Cronograma Manual'!$F$6:$BN$171,AA$152+1,0)),"",(VLOOKUP($F81,'Cronograma Manual'!$F$6:$BN$171,AA$152+1,0)))</f>
        <v>44671</v>
      </c>
      <c r="AB81" s="308">
        <f>IF(ISNA(VLOOKUP($F81,'Cronograma Manual'!$F$6:$BN$171,AB$152+1,0)),"",(VLOOKUP($F81,'Cronograma Manual'!$F$6:$BN$171,AB$152+1,0)))</f>
        <v>44678</v>
      </c>
      <c r="AC81" s="110">
        <f>IF(ISNA(VLOOKUP($F81,'Cronograma Manual'!$F$6:$BN$171,AC$152+1,0)),"",(VLOOKUP($F81,'Cronograma Manual'!$F$6:$BN$171,AC$152+1,0)))</f>
        <v>44685</v>
      </c>
      <c r="AD81" s="110">
        <f>IF(ISNA(VLOOKUP($F81,'Cronograma Manual'!$F$6:$BN$171,AD$152+1,0)),"",(VLOOKUP($F81,'Cronograma Manual'!$F$6:$BN$171,AD$152+1,0)))</f>
        <v>44692</v>
      </c>
      <c r="AE81" s="110">
        <f>IF(ISNA(VLOOKUP($F81,'Cronograma Manual'!$F$6:$BN$171,AE$152+1,0)),"",(VLOOKUP($F81,'Cronograma Manual'!$F$6:$BN$171,AE$152+1,0)))</f>
        <v>44699</v>
      </c>
      <c r="AF81" s="110">
        <f>IF(ISNA(VLOOKUP($F81,'Cronograma Manual'!$F$6:$BN$171,AF$152+1,0)),"",(VLOOKUP($F81,'Cronograma Manual'!$F$6:$BN$171,AF$152+1,0)))</f>
        <v>44706</v>
      </c>
      <c r="AG81" s="308">
        <f>IF(ISNA(VLOOKUP($F81,'Cronograma Manual'!$F$6:$BN$171,AG$152+1,0)),"",(VLOOKUP($F81,'Cronograma Manual'!$F$6:$BN$171,AG$152+1,0)))</f>
        <v>44713</v>
      </c>
      <c r="AH81" s="308">
        <f>IF(ISNA(VLOOKUP($F81,'Cronograma Manual'!$F$6:$BN$171,AH$152+1,0)),"",(VLOOKUP($F81,'Cronograma Manual'!$F$6:$BN$171,AH$152+1,0)))</f>
        <v>44720</v>
      </c>
      <c r="AI81" s="308">
        <f>IF(ISNA(VLOOKUP($F81,'Cronograma Manual'!$F$6:$BN$171,AI$152+1,0)),"",(VLOOKUP($F81,'Cronograma Manual'!$F$6:$BN$171,AI$152+1,0)))</f>
        <v>44727</v>
      </c>
      <c r="AJ81" s="308">
        <f>IF(ISNA(VLOOKUP($F81,'Cronograma Manual'!$F$6:$BN$171,AJ$152+1,0)),"",(VLOOKUP($F81,'Cronograma Manual'!$F$6:$BN$171,AJ$152+1,0)))</f>
        <v>44734</v>
      </c>
      <c r="AK81" s="308">
        <f>IF(ISNA(VLOOKUP($F81,'Cronograma Manual'!$F$6:$BN$171,AK$152+1,0)),"",(VLOOKUP($F81,'Cronograma Manual'!$F$6:$BN$171,AK$152+1,0)))</f>
        <v>44741</v>
      </c>
      <c r="AL81" s="110">
        <f>IF(ISNA(VLOOKUP($F81,'Cronograma Manual'!$F$6:$BN$171,AL$152+1,0)),"",(VLOOKUP($F81,'Cronograma Manual'!$F$6:$BN$171,AL$152+1,0)))</f>
        <v>44748</v>
      </c>
      <c r="AM81" s="110">
        <f>IF(ISNA(VLOOKUP($F81,'Cronograma Manual'!$F$6:$BN$171,AM$152+1,0)),"",(VLOOKUP($F81,'Cronograma Manual'!$F$6:$BN$171,AM$152+1,0)))</f>
        <v>44755</v>
      </c>
      <c r="AN81" s="110" t="str">
        <f>IF(ISNA(VLOOKUP($F81,'Cronograma Manual'!$F$6:$BN$171,AN$152+1,0)),"",(VLOOKUP($F81,'Cronograma Manual'!$F$6:$BN$171,AN$152+1,0)))</f>
        <v/>
      </c>
      <c r="AO81" s="110">
        <f>IF(ISNA(VLOOKUP($F81,'Cronograma Manual'!$F$6:$BN$171,AO$152+1,0)),"",(VLOOKUP($F81,'Cronograma Manual'!$F$6:$BN$171,AO$152+1,0)))</f>
        <v>44769</v>
      </c>
      <c r="AP81" s="308">
        <f>IF(ISNA(VLOOKUP($F81,'Cronograma Manual'!$F$6:$BN$171,AP$152+1,0)),"",(VLOOKUP($F81,'Cronograma Manual'!$F$6:$BN$171,AP$152+1,0)))</f>
        <v>44776</v>
      </c>
      <c r="AQ81" s="308">
        <f>IF(ISNA(VLOOKUP($F81,'Cronograma Manual'!$F$6:$BN$171,AQ$152+1,0)),"",(VLOOKUP($F81,'Cronograma Manual'!$F$6:$BN$171,AQ$152+1,0)))</f>
        <v>44783</v>
      </c>
      <c r="AR81" s="308">
        <f>IF(ISNA(VLOOKUP($F81,'Cronograma Manual'!$F$6:$BN$171,AR$152+1,0)),"",(VLOOKUP($F81,'Cronograma Manual'!$F$6:$BN$171,AR$152+1,0)))</f>
        <v>44790</v>
      </c>
      <c r="AS81" s="308">
        <f>IF(ISNA(VLOOKUP($F81,'Cronograma Manual'!$F$6:$BN$171,AS$152+1,0)),"",(VLOOKUP($F81,'Cronograma Manual'!$F$6:$BN$171,AS$152+1,0)))</f>
        <v>44797</v>
      </c>
      <c r="AT81" s="110">
        <f>IF(ISNA(VLOOKUP($F81,'Cronograma Manual'!$F$6:$BN$171,AT$152+1,0)),"",(VLOOKUP($F81,'Cronograma Manual'!$F$6:$BN$171,AT$152+1,0)))</f>
        <v>44804</v>
      </c>
      <c r="AU81" s="110">
        <f>IF(ISNA(VLOOKUP($F81,'Cronograma Manual'!$F$6:$BN$171,AU$152+1,0)),"",(VLOOKUP($F81,'Cronograma Manual'!$F$6:$BN$171,AU$152+1,0)))</f>
        <v>44811</v>
      </c>
      <c r="AV81" s="110">
        <f>IF(ISNA(VLOOKUP($F81,'Cronograma Manual'!$F$6:$BN$171,AV$152+1,0)),"",(VLOOKUP($F81,'Cronograma Manual'!$F$6:$BN$171,AV$152+1,0)))</f>
        <v>44818</v>
      </c>
      <c r="AW81" s="110">
        <f>IF(ISNA(VLOOKUP($F81,'Cronograma Manual'!$F$6:$BN$171,AW$152+1,0)),"",(VLOOKUP($F81,'Cronograma Manual'!$F$6:$BN$171,AW$152+1,0)))</f>
        <v>44825</v>
      </c>
      <c r="AX81" s="110">
        <f>IF(ISNA(VLOOKUP($F81,'Cronograma Manual'!$F$6:$BN$171,AX$152+1,0)),"",(VLOOKUP($F81,'Cronograma Manual'!$F$6:$BN$171,AX$152+1,0)))</f>
        <v>44832</v>
      </c>
      <c r="AY81" s="308">
        <f>IF(ISNA(VLOOKUP($F81,'Cronograma Manual'!$F$6:$BN$171,AY$152+1,0)),"",(VLOOKUP($F81,'Cronograma Manual'!$F$6:$BN$171,AY$152+1,0)))</f>
        <v>44839</v>
      </c>
      <c r="AZ81" s="308">
        <f>IF(ISNA(VLOOKUP($F81,'Cronograma Manual'!$F$6:$BN$171,AZ$152+1,0)),"",(VLOOKUP($F81,'Cronograma Manual'!$F$6:$BN$171,AZ$152+1,0)))</f>
        <v>44846</v>
      </c>
      <c r="BA81" s="308">
        <f>IF(ISNA(VLOOKUP($F81,'Cronograma Manual'!$F$6:$BN$171,BA$152+1,0)),"",(VLOOKUP($F81,'Cronograma Manual'!$F$6:$BN$171,BA$152+1,0)))</f>
        <v>44853</v>
      </c>
      <c r="BB81" s="308">
        <f>IF(ISNA(VLOOKUP($F81,'Cronograma Manual'!$F$6:$BN$171,BB$152+1,0)),"",(VLOOKUP($F81,'Cronograma Manual'!$F$6:$BN$171,BB$152+1,0)))</f>
        <v>44860</v>
      </c>
      <c r="BC81" s="110">
        <f>IF(ISNA(VLOOKUP($F81,'Cronograma Manual'!$F$6:$BN$171,BC$152+1,0)),"",(VLOOKUP($F81,'Cronograma Manual'!$F$6:$BN$171,BC$152+1,0)))</f>
        <v>44867</v>
      </c>
      <c r="BD81" s="110">
        <f>IF(ISNA(VLOOKUP($F81,'Cronograma Manual'!$F$6:$BN$171,BD$152+1,0)),"",(VLOOKUP($F81,'Cronograma Manual'!$F$6:$BN$171,BD$152+1,0)))</f>
        <v>44874</v>
      </c>
      <c r="BE81" s="110">
        <f>IF(ISNA(VLOOKUP($F81,'Cronograma Manual'!$F$6:$BN$171,BE$152+1,0)),"",(VLOOKUP($F81,'Cronograma Manual'!$F$6:$BN$171,BE$152+1,0)))</f>
        <v>44881</v>
      </c>
      <c r="BF81" s="110">
        <f>IF(ISNA(VLOOKUP($F81,'Cronograma Manual'!$F$6:$BN$171,BF$152+1,0)),"",(VLOOKUP($F81,'Cronograma Manual'!$F$6:$BN$171,BF$152+1,0)))</f>
        <v>44888</v>
      </c>
      <c r="BG81" s="308">
        <f>IF(ISNA(VLOOKUP($F81,'Cronograma Manual'!$F$6:$BN$171,BG$152+1,0)),"",(VLOOKUP($F81,'Cronograma Manual'!$F$6:$BN$171,BG$152+1,0)))</f>
        <v>44895</v>
      </c>
      <c r="BH81" s="308">
        <f>IF(ISNA(VLOOKUP($F81,'Cronograma Manual'!$F$6:$BN$171,BH$152+1,0)),"",(VLOOKUP($F81,'Cronograma Manual'!$F$6:$BN$171,BH$152+1,0)))</f>
        <v>44902</v>
      </c>
      <c r="BI81" s="308">
        <f>IF(ISNA(VLOOKUP($F81,'Cronograma Manual'!$F$6:$BN$171,BI$152+1,0)),"",(VLOOKUP($F81,'Cronograma Manual'!$F$6:$BN$171,BI$152+1,0)))</f>
        <v>44909</v>
      </c>
      <c r="BJ81" s="308">
        <f>IF(ISNA(VLOOKUP($F81,'Cronograma Manual'!$F$6:$BN$171,BJ$152+1,0)),"",(VLOOKUP($F81,'Cronograma Manual'!$F$6:$BN$171,BJ$152+1,0)))</f>
        <v>44916</v>
      </c>
      <c r="BK81" s="382">
        <f>IF(ISNA(VLOOKUP($F81,'Cronograma Manual'!$F$6:$BN$171,BK$152+1,0)),"",(VLOOKUP($F81,'Cronograma Manual'!$F$6:$BN$171,BK$152+1,0)))</f>
        <v>44923</v>
      </c>
    </row>
    <row r="82" spans="1:63" s="102" customFormat="1" ht="26.25" customHeight="1" x14ac:dyDescent="0.25">
      <c r="A82" s="352">
        <v>74</v>
      </c>
      <c r="B82" s="455"/>
      <c r="C82" s="455"/>
      <c r="D82" s="458"/>
      <c r="E82" s="337" t="s">
        <v>44</v>
      </c>
      <c r="F82" s="337" t="s">
        <v>48</v>
      </c>
      <c r="G82" s="184" t="str">
        <f>IF(ISNA(VLOOKUP(F82,Tmunic!$C$2:$D$1160,2,FALSE)),"",VLOOKUP(F82,Tmunic!$C$2:$D$1160,2,FALSE))</f>
        <v>UB ESPINAL</v>
      </c>
      <c r="H82" s="184" t="str">
        <f>IF(ISNA(VLOOKUP($F82,'Cronograma Manual'!$F$6:$BN$171,H$152+1,0)),"",(VLOOKUP($F82,'Cronograma Manual'!$F$6:$BN$171,H$152+1,0)))</f>
        <v>Centro de convivencia Ciudadana Barrio Villa Paz</v>
      </c>
      <c r="I82" s="197">
        <f>IF(ISNA(VLOOKUP($F82,'Cronograma Manual'!$F$6:$BN$171,I$152+1,0)),"",(VLOOKUP($F82,'Cronograma Manual'!$F$6:$BN$171,I$152+1,0)))</f>
        <v>2</v>
      </c>
      <c r="J82" s="202">
        <f>IF(ISNA(VLOOKUP($F82,'Cronograma Manual'!$F$6:$BN$171,J$152+1,0)),"",(VLOOKUP($F82,'Cronograma Manual'!$F$6:$BN$171,J$152+1,0)))</f>
        <v>25</v>
      </c>
      <c r="K82" s="107" t="str">
        <f>IF(ISNA(VLOOKUP($F82,'Cronograma Manual'!$F$6:$BN$171,K$152+1,0)),"",(VLOOKUP($F82,'Cronograma Manual'!$F$6:$BN$171,K$152+1,0)))</f>
        <v/>
      </c>
      <c r="L82" s="107" t="str">
        <f>IF(ISNA(VLOOKUP($F82,'Cronograma Manual'!$F$6:$BN$171,L$152+1,0)),"",(VLOOKUP($F82,'Cronograma Manual'!$F$6:$BN$171,L$152+1,0)))</f>
        <v/>
      </c>
      <c r="M82" s="107" t="str">
        <f>IF(ISNA(VLOOKUP($F82,'Cronograma Manual'!$F$6:$BN$171,M$152+1,0)),"",(VLOOKUP($F82,'Cronograma Manual'!$F$6:$BN$171,M$152+1,0)))</f>
        <v/>
      </c>
      <c r="N82" s="107">
        <f>IF(ISNA(VLOOKUP($F82,'Cronograma Manual'!$F$6:$BN$171,N$152+1,0)),"",(VLOOKUP($F82,'Cronograma Manual'!$F$6:$BN$171,N$152+1,0)))</f>
        <v>44581</v>
      </c>
      <c r="O82" s="107" t="str">
        <f>IF(ISNA(VLOOKUP($F82,'Cronograma Manual'!$F$6:$BN$171,O$152+1,0)),"",(VLOOKUP($F82,'Cronograma Manual'!$F$6:$BN$171,O$152+1,0)))</f>
        <v/>
      </c>
      <c r="P82" s="108">
        <f>IF(ISNA(VLOOKUP($F82,'Cronograma Manual'!$F$6:$BN$171,P$152+1,0)),"",(VLOOKUP($F82,'Cronograma Manual'!$F$6:$BN$171,P$152+1,0)))</f>
        <v>44595</v>
      </c>
      <c r="Q82" s="108" t="str">
        <f>IF(ISNA(VLOOKUP($F82,'Cronograma Manual'!$F$6:$BN$171,Q$152+1,0)),"",(VLOOKUP($F82,'Cronograma Manual'!$F$6:$BN$171,Q$152+1,0)))</f>
        <v/>
      </c>
      <c r="R82" s="108">
        <f>IF(ISNA(VLOOKUP($F82,'Cronograma Manual'!$F$6:$BN$171,R$152+1,0)),"",(VLOOKUP($F82,'Cronograma Manual'!$F$6:$BN$171,R$152+1,0)))</f>
        <v>44609</v>
      </c>
      <c r="S82" s="108" t="str">
        <f>IF(ISNA(VLOOKUP($F82,'Cronograma Manual'!$F$6:$BN$171,S$152+1,0)),"",(VLOOKUP($F82,'Cronograma Manual'!$F$6:$BN$171,S$152+1,0)))</f>
        <v/>
      </c>
      <c r="T82" s="107">
        <f>IF(ISNA(VLOOKUP($F82,'Cronograma Manual'!$F$6:$BN$171,T$152+1,0)),"",(VLOOKUP($F82,'Cronograma Manual'!$F$6:$BN$171,T$152+1,0)))</f>
        <v>44623</v>
      </c>
      <c r="U82" s="107" t="str">
        <f>IF(ISNA(VLOOKUP($F82,'Cronograma Manual'!$F$6:$BN$171,U$152+1,0)),"",(VLOOKUP($F82,'Cronograma Manual'!$F$6:$BN$171,U$152+1,0)))</f>
        <v/>
      </c>
      <c r="V82" s="107">
        <f>IF(ISNA(VLOOKUP($F82,'Cronograma Manual'!$F$6:$BN$171,V$152+1,0)),"",(VLOOKUP($F82,'Cronograma Manual'!$F$6:$BN$171,V$152+1,0)))</f>
        <v>44637</v>
      </c>
      <c r="W82" s="107" t="str">
        <f>IF(ISNA(VLOOKUP($F82,'Cronograma Manual'!$F$6:$BN$171,W$152+1,0)),"",(VLOOKUP($F82,'Cronograma Manual'!$F$6:$BN$171,W$152+1,0)))</f>
        <v/>
      </c>
      <c r="X82" s="107">
        <f>IF(ISNA(VLOOKUP($F82,'Cronograma Manual'!$F$6:$BN$171,X$152+1,0)),"",(VLOOKUP($F82,'Cronograma Manual'!$F$6:$BN$171,X$152+1,0)))</f>
        <v>44651</v>
      </c>
      <c r="Y82" s="108" t="str">
        <f>IF(ISNA(VLOOKUP($F82,'Cronograma Manual'!$F$6:$BN$171,Y$152+1,0)),"",(VLOOKUP($F82,'Cronograma Manual'!$F$6:$BN$171,Y$152+1,0)))</f>
        <v/>
      </c>
      <c r="Z82" s="108" t="str">
        <f>IF(ISNA(VLOOKUP($F82,'Cronograma Manual'!$F$6:$BN$171,Z$152+1,0)),"",(VLOOKUP($F82,'Cronograma Manual'!$F$6:$BN$171,Z$152+1,0)))</f>
        <v/>
      </c>
      <c r="AA82" s="108">
        <f>IF(ISNA(VLOOKUP($F82,'Cronograma Manual'!$F$6:$BN$171,AA$152+1,0)),"",(VLOOKUP($F82,'Cronograma Manual'!$F$6:$BN$171,AA$152+1,0)))</f>
        <v>44672</v>
      </c>
      <c r="AB82" s="108" t="str">
        <f>IF(ISNA(VLOOKUP($F82,'Cronograma Manual'!$F$6:$BN$171,AB$152+1,0)),"",(VLOOKUP($F82,'Cronograma Manual'!$F$6:$BN$171,AB$152+1,0)))</f>
        <v/>
      </c>
      <c r="AC82" s="107">
        <f>IF(ISNA(VLOOKUP($F82,'Cronograma Manual'!$F$6:$BN$171,AC$152+1,0)),"",(VLOOKUP($F82,'Cronograma Manual'!$F$6:$BN$171,AC$152+1,0)))</f>
        <v>44686</v>
      </c>
      <c r="AD82" s="107" t="str">
        <f>IF(ISNA(VLOOKUP($F82,'Cronograma Manual'!$F$6:$BN$171,AD$152+1,0)),"",(VLOOKUP($F82,'Cronograma Manual'!$F$6:$BN$171,AD$152+1,0)))</f>
        <v/>
      </c>
      <c r="AE82" s="107">
        <f>IF(ISNA(VLOOKUP($F82,'Cronograma Manual'!$F$6:$BN$171,AE$152+1,0)),"",(VLOOKUP($F82,'Cronograma Manual'!$F$6:$BN$171,AE$152+1,0)))</f>
        <v>44700</v>
      </c>
      <c r="AF82" s="107" t="str">
        <f>IF(ISNA(VLOOKUP($F82,'Cronograma Manual'!$F$6:$BN$171,AF$152+1,0)),"",(VLOOKUP($F82,'Cronograma Manual'!$F$6:$BN$171,AF$152+1,0)))</f>
        <v/>
      </c>
      <c r="AG82" s="108">
        <f>IF(ISNA(VLOOKUP($F82,'Cronograma Manual'!$F$6:$BN$171,AG$152+1,0)),"",(VLOOKUP($F82,'Cronograma Manual'!$F$6:$BN$171,AG$152+1,0)))</f>
        <v>44714</v>
      </c>
      <c r="AH82" s="108" t="str">
        <f>IF(ISNA(VLOOKUP($F82,'Cronograma Manual'!$F$6:$BN$171,AH$152+1,0)),"",(VLOOKUP($F82,'Cronograma Manual'!$F$6:$BN$171,AH$152+1,0)))</f>
        <v/>
      </c>
      <c r="AI82" s="108">
        <f>IF(ISNA(VLOOKUP($F82,'Cronograma Manual'!$F$6:$BN$171,AI$152+1,0)),"",(VLOOKUP($F82,'Cronograma Manual'!$F$6:$BN$171,AI$152+1,0)))</f>
        <v>44728</v>
      </c>
      <c r="AJ82" s="108" t="str">
        <f>IF(ISNA(VLOOKUP($F82,'Cronograma Manual'!$F$6:$BN$171,AJ$152+1,0)),"",(VLOOKUP($F82,'Cronograma Manual'!$F$6:$BN$171,AJ$152+1,0)))</f>
        <v/>
      </c>
      <c r="AK82" s="108">
        <f>IF(ISNA(VLOOKUP($F82,'Cronograma Manual'!$F$6:$BN$171,AK$152+1,0)),"",(VLOOKUP($F82,'Cronograma Manual'!$F$6:$BN$171,AK$152+1,0)))</f>
        <v>44742</v>
      </c>
      <c r="AL82" s="107" t="str">
        <f>IF(ISNA(VLOOKUP($F82,'Cronograma Manual'!$F$6:$BN$171,AL$152+1,0)),"",(VLOOKUP($F82,'Cronograma Manual'!$F$6:$BN$171,AL$152+1,0)))</f>
        <v/>
      </c>
      <c r="AM82" s="107">
        <f>IF(ISNA(VLOOKUP($F82,'Cronograma Manual'!$F$6:$BN$171,AM$152+1,0)),"",(VLOOKUP($F82,'Cronograma Manual'!$F$6:$BN$171,AM$152+1,0)))</f>
        <v>44756</v>
      </c>
      <c r="AN82" s="107" t="str">
        <f>IF(ISNA(VLOOKUP($F82,'Cronograma Manual'!$F$6:$BN$171,AN$152+1,0)),"",(VLOOKUP($F82,'Cronograma Manual'!$F$6:$BN$171,AN$152+1,0)))</f>
        <v/>
      </c>
      <c r="AO82" s="107">
        <f>IF(ISNA(VLOOKUP($F82,'Cronograma Manual'!$F$6:$BN$171,AO$152+1,0)),"",(VLOOKUP($F82,'Cronograma Manual'!$F$6:$BN$171,AO$152+1,0)))</f>
        <v>44770</v>
      </c>
      <c r="AP82" s="108" t="str">
        <f>IF(ISNA(VLOOKUP($F82,'Cronograma Manual'!$F$6:$BN$171,AP$152+1,0)),"",(VLOOKUP($F82,'Cronograma Manual'!$F$6:$BN$171,AP$152+1,0)))</f>
        <v/>
      </c>
      <c r="AQ82" s="108">
        <f>IF(ISNA(VLOOKUP($F82,'Cronograma Manual'!$F$6:$BN$171,AQ$152+1,0)),"",(VLOOKUP($F82,'Cronograma Manual'!$F$6:$BN$171,AQ$152+1,0)))</f>
        <v>44784</v>
      </c>
      <c r="AR82" s="108" t="str">
        <f>IF(ISNA(VLOOKUP($F82,'Cronograma Manual'!$F$6:$BN$171,AR$152+1,0)),"",(VLOOKUP($F82,'Cronograma Manual'!$F$6:$BN$171,AR$152+1,0)))</f>
        <v/>
      </c>
      <c r="AS82" s="108">
        <f>IF(ISNA(VLOOKUP($F82,'Cronograma Manual'!$F$6:$BN$171,AS$152+1,0)),"",(VLOOKUP($F82,'Cronograma Manual'!$F$6:$BN$171,AS$152+1,0)))</f>
        <v>44798</v>
      </c>
      <c r="AT82" s="107" t="str">
        <f>IF(ISNA(VLOOKUP($F82,'Cronograma Manual'!$F$6:$BN$171,AT$152+1,0)),"",(VLOOKUP($F82,'Cronograma Manual'!$F$6:$BN$171,AT$152+1,0)))</f>
        <v/>
      </c>
      <c r="AU82" s="107">
        <f>IF(ISNA(VLOOKUP($F82,'Cronograma Manual'!$F$6:$BN$171,AU$152+1,0)),"",(VLOOKUP($F82,'Cronograma Manual'!$F$6:$BN$171,AU$152+1,0)))</f>
        <v>44812</v>
      </c>
      <c r="AV82" s="107" t="str">
        <f>IF(ISNA(VLOOKUP($F82,'Cronograma Manual'!$F$6:$BN$171,AV$152+1,0)),"",(VLOOKUP($F82,'Cronograma Manual'!$F$6:$BN$171,AV$152+1,0)))</f>
        <v/>
      </c>
      <c r="AW82" s="107">
        <f>IF(ISNA(VLOOKUP($F82,'Cronograma Manual'!$F$6:$BN$171,AW$152+1,0)),"",(VLOOKUP($F82,'Cronograma Manual'!$F$6:$BN$171,AW$152+1,0)))</f>
        <v>44826</v>
      </c>
      <c r="AX82" s="107" t="str">
        <f>IF(ISNA(VLOOKUP($F82,'Cronograma Manual'!$F$6:$BN$171,AX$152+1,0)),"",(VLOOKUP($F82,'Cronograma Manual'!$F$6:$BN$171,AX$152+1,0)))</f>
        <v/>
      </c>
      <c r="AY82" s="108">
        <f>IF(ISNA(VLOOKUP($F82,'Cronograma Manual'!$F$6:$BN$171,AY$152+1,0)),"",(VLOOKUP($F82,'Cronograma Manual'!$F$6:$BN$171,AY$152+1,0)))</f>
        <v>44840</v>
      </c>
      <c r="AZ82" s="108" t="str">
        <f>IF(ISNA(VLOOKUP($F82,'Cronograma Manual'!$F$6:$BN$171,AZ$152+1,0)),"",(VLOOKUP($F82,'Cronograma Manual'!$F$6:$BN$171,AZ$152+1,0)))</f>
        <v/>
      </c>
      <c r="BA82" s="108">
        <f>IF(ISNA(VLOOKUP($F82,'Cronograma Manual'!$F$6:$BN$171,BA$152+1,0)),"",(VLOOKUP($F82,'Cronograma Manual'!$F$6:$BN$171,BA$152+1,0)))</f>
        <v>44854</v>
      </c>
      <c r="BB82" s="108" t="str">
        <f>IF(ISNA(VLOOKUP($F82,'Cronograma Manual'!$F$6:$BN$171,BB$152+1,0)),"",(VLOOKUP($F82,'Cronograma Manual'!$F$6:$BN$171,BB$152+1,0)))</f>
        <v/>
      </c>
      <c r="BC82" s="107">
        <f>IF(ISNA(VLOOKUP($F82,'Cronograma Manual'!$F$6:$BN$171,BC$152+1,0)),"",(VLOOKUP($F82,'Cronograma Manual'!$F$6:$BN$171,BC$152+1,0)))</f>
        <v>44868</v>
      </c>
      <c r="BD82" s="107" t="str">
        <f>IF(ISNA(VLOOKUP($F82,'Cronograma Manual'!$F$6:$BN$171,BD$152+1,0)),"",(VLOOKUP($F82,'Cronograma Manual'!$F$6:$BN$171,BD$152+1,0)))</f>
        <v/>
      </c>
      <c r="BE82" s="107">
        <f>IF(ISNA(VLOOKUP($F82,'Cronograma Manual'!$F$6:$BN$171,BE$152+1,0)),"",(VLOOKUP($F82,'Cronograma Manual'!$F$6:$BN$171,BE$152+1,0)))</f>
        <v>44882</v>
      </c>
      <c r="BF82" s="107" t="str">
        <f>IF(ISNA(VLOOKUP($F82,'Cronograma Manual'!$F$6:$BN$171,BF$152+1,0)),"",(VLOOKUP($F82,'Cronograma Manual'!$F$6:$BN$171,BF$152+1,0)))</f>
        <v/>
      </c>
      <c r="BG82" s="108">
        <f>IF(ISNA(VLOOKUP($F82,'Cronograma Manual'!$F$6:$BN$171,BG$152+1,0)),"",(VLOOKUP($F82,'Cronograma Manual'!$F$6:$BN$171,BG$152+1,0)))</f>
        <v>44896</v>
      </c>
      <c r="BH82" s="108" t="str">
        <f>IF(ISNA(VLOOKUP($F82,'Cronograma Manual'!$F$6:$BN$171,BH$152+1,0)),"",(VLOOKUP($F82,'Cronograma Manual'!$F$6:$BN$171,BH$152+1,0)))</f>
        <v/>
      </c>
      <c r="BI82" s="108">
        <f>IF(ISNA(VLOOKUP($F82,'Cronograma Manual'!$F$6:$BN$171,BI$152+1,0)),"",(VLOOKUP($F82,'Cronograma Manual'!$F$6:$BN$171,BI$152+1,0)))</f>
        <v>44910</v>
      </c>
      <c r="BJ82" s="108" t="str">
        <f>IF(ISNA(VLOOKUP($F82,'Cronograma Manual'!$F$6:$BN$171,BJ$152+1,0)),"",(VLOOKUP($F82,'Cronograma Manual'!$F$6:$BN$171,BJ$152+1,0)))</f>
        <v/>
      </c>
      <c r="BK82" s="353">
        <f>IF(ISNA(VLOOKUP($F82,'Cronograma Manual'!$F$6:$BN$171,BK$152+1,0)),"",(VLOOKUP($F82,'Cronograma Manual'!$F$6:$BN$171,BK$152+1,0)))</f>
        <v>44924</v>
      </c>
    </row>
    <row r="83" spans="1:63" s="102" customFormat="1" ht="26.25" customHeight="1" x14ac:dyDescent="0.25">
      <c r="A83" s="352">
        <v>75</v>
      </c>
      <c r="B83" s="455"/>
      <c r="C83" s="455"/>
      <c r="D83" s="458"/>
      <c r="E83" s="337" t="s">
        <v>44</v>
      </c>
      <c r="F83" s="337" t="s">
        <v>120</v>
      </c>
      <c r="G83" s="184" t="str">
        <f>IF(ISNA(VLOOKUP(F83,Tmunic!$C$2:$D$1160,2,FALSE)),"",VLOOKUP(F83,Tmunic!$C$2:$D$1160,2,FALSE))</f>
        <v>UB HONDA</v>
      </c>
      <c r="H83" s="184" t="str">
        <f>IF(ISNA(VLOOKUP($F83,'Cronograma Manual'!$F$6:$BN$171,H$152+1,0)),"",(VLOOKUP($F83,'Cronograma Manual'!$F$6:$BN$171,H$152+1,0)))</f>
        <v>Calle 9 N° 22A - 193 (Hospital San Juan de Dios)</v>
      </c>
      <c r="I83" s="197">
        <f>IF(ISNA(VLOOKUP($F83,'Cronograma Manual'!$F$6:$BN$171,I$152+1,0)),"",(VLOOKUP($F83,'Cronograma Manual'!$F$6:$BN$171,I$152+1,0)))</f>
        <v>4</v>
      </c>
      <c r="J83" s="202">
        <f>IF(ISNA(VLOOKUP($F83,'Cronograma Manual'!$F$6:$BN$171,J$152+1,0)),"",(VLOOKUP($F83,'Cronograma Manual'!$F$6:$BN$171,J$152+1,0)))</f>
        <v>12</v>
      </c>
      <c r="K83" s="107" t="str">
        <f>IF(ISNA(VLOOKUP($F83,'Cronograma Manual'!$F$6:$BN$171,K$152+1,0)),"",(VLOOKUP($F83,'Cronograma Manual'!$F$6:$BN$171,K$152+1,0)))</f>
        <v/>
      </c>
      <c r="L83" s="107" t="str">
        <f>IF(ISNA(VLOOKUP($F83,'Cronograma Manual'!$F$6:$BN$171,L$152+1,0)),"",(VLOOKUP($F83,'Cronograma Manual'!$F$6:$BN$171,L$152+1,0)))</f>
        <v/>
      </c>
      <c r="M83" s="107" t="str">
        <f>IF(ISNA(VLOOKUP($F83,'Cronograma Manual'!$F$6:$BN$171,M$152+1,0)),"",(VLOOKUP($F83,'Cronograma Manual'!$F$6:$BN$171,M$152+1,0)))</f>
        <v/>
      </c>
      <c r="N83" s="107" t="str">
        <f>IF(ISNA(VLOOKUP($F83,'Cronograma Manual'!$F$6:$BN$171,N$152+1,0)),"",(VLOOKUP($F83,'Cronograma Manual'!$F$6:$BN$171,N$152+1,0)))</f>
        <v/>
      </c>
      <c r="O83" s="107">
        <f>IF(ISNA(VLOOKUP($F83,'Cronograma Manual'!$F$6:$BN$171,O$152+1,0)),"",(VLOOKUP($F83,'Cronograma Manual'!$F$6:$BN$171,O$152+1,0)))</f>
        <v>44585</v>
      </c>
      <c r="P83" s="108" t="str">
        <f>IF(ISNA(VLOOKUP($F83,'Cronograma Manual'!$F$6:$BN$171,P$152+1,0)),"",(VLOOKUP($F83,'Cronograma Manual'!$F$6:$BN$171,P$152+1,0)))</f>
        <v/>
      </c>
      <c r="Q83" s="108" t="str">
        <f>IF(ISNA(VLOOKUP($F83,'Cronograma Manual'!$F$6:$BN$171,Q$152+1,0)),"",(VLOOKUP($F83,'Cronograma Manual'!$F$6:$BN$171,Q$152+1,0)))</f>
        <v/>
      </c>
      <c r="R83" s="108" t="str">
        <f>IF(ISNA(VLOOKUP($F83,'Cronograma Manual'!$F$6:$BN$171,R$152+1,0)),"",(VLOOKUP($F83,'Cronograma Manual'!$F$6:$BN$171,R$152+1,0)))</f>
        <v/>
      </c>
      <c r="S83" s="108">
        <f>IF(ISNA(VLOOKUP($F83,'Cronograma Manual'!$F$6:$BN$171,S$152+1,0)),"",(VLOOKUP($F83,'Cronograma Manual'!$F$6:$BN$171,S$152+1,0)))</f>
        <v>44613</v>
      </c>
      <c r="T83" s="107" t="str">
        <f>IF(ISNA(VLOOKUP($F83,'Cronograma Manual'!$F$6:$BN$171,T$152+1,0)),"",(VLOOKUP($F83,'Cronograma Manual'!$F$6:$BN$171,T$152+1,0)))</f>
        <v/>
      </c>
      <c r="U83" s="107" t="str">
        <f>IF(ISNA(VLOOKUP($F83,'Cronograma Manual'!$F$6:$BN$171,U$152+1,0)),"",(VLOOKUP($F83,'Cronograma Manual'!$F$6:$BN$171,U$152+1,0)))</f>
        <v/>
      </c>
      <c r="V83" s="107" t="str">
        <f>IF(ISNA(VLOOKUP($F83,'Cronograma Manual'!$F$6:$BN$171,V$152+1,0)),"",(VLOOKUP($F83,'Cronograma Manual'!$F$6:$BN$171,V$152+1,0)))</f>
        <v/>
      </c>
      <c r="W83" s="107" t="str">
        <f>IF(ISNA(VLOOKUP($F83,'Cronograma Manual'!$F$6:$BN$171,W$152+1,0)),"",(VLOOKUP($F83,'Cronograma Manual'!$F$6:$BN$171,W$152+1,0)))</f>
        <v/>
      </c>
      <c r="X83" s="107">
        <f>IF(ISNA(VLOOKUP($F83,'Cronograma Manual'!$F$6:$BN$171,X$152+1,0)),"",(VLOOKUP($F83,'Cronograma Manual'!$F$6:$BN$171,X$152+1,0)))</f>
        <v>44648</v>
      </c>
      <c r="Y83" s="108" t="str">
        <f>IF(ISNA(VLOOKUP($F83,'Cronograma Manual'!$F$6:$BN$171,Y$152+1,0)),"",(VLOOKUP($F83,'Cronograma Manual'!$F$6:$BN$171,Y$152+1,0)))</f>
        <v/>
      </c>
      <c r="Z83" s="108" t="str">
        <f>IF(ISNA(VLOOKUP($F83,'Cronograma Manual'!$F$6:$BN$171,Z$152+1,0)),"",(VLOOKUP($F83,'Cronograma Manual'!$F$6:$BN$171,Z$152+1,0)))</f>
        <v/>
      </c>
      <c r="AA83" s="108" t="str">
        <f>IF(ISNA(VLOOKUP($F83,'Cronograma Manual'!$F$6:$BN$171,AA$152+1,0)),"",(VLOOKUP($F83,'Cronograma Manual'!$F$6:$BN$171,AA$152+1,0)))</f>
        <v/>
      </c>
      <c r="AB83" s="108">
        <f>IF(ISNA(VLOOKUP($F83,'Cronograma Manual'!$F$6:$BN$171,AB$152+1,0)),"",(VLOOKUP($F83,'Cronograma Manual'!$F$6:$BN$171,AB$152+1,0)))</f>
        <v>44676</v>
      </c>
      <c r="AC83" s="107" t="str">
        <f>IF(ISNA(VLOOKUP($F83,'Cronograma Manual'!$F$6:$BN$171,AC$152+1,0)),"",(VLOOKUP($F83,'Cronograma Manual'!$F$6:$BN$171,AC$152+1,0)))</f>
        <v/>
      </c>
      <c r="AD83" s="107" t="str">
        <f>IF(ISNA(VLOOKUP($F83,'Cronograma Manual'!$F$6:$BN$171,AD$152+1,0)),"",(VLOOKUP($F83,'Cronograma Manual'!$F$6:$BN$171,AD$152+1,0)))</f>
        <v/>
      </c>
      <c r="AE83" s="107" t="str">
        <f>IF(ISNA(VLOOKUP($F83,'Cronograma Manual'!$F$6:$BN$171,AE$152+1,0)),"",(VLOOKUP($F83,'Cronograma Manual'!$F$6:$BN$171,AE$152+1,0)))</f>
        <v/>
      </c>
      <c r="AF83" s="107">
        <f>IF(ISNA(VLOOKUP($F83,'Cronograma Manual'!$F$6:$BN$171,AF$152+1,0)),"",(VLOOKUP($F83,'Cronograma Manual'!$F$6:$BN$171,AF$152+1,0)))</f>
        <v>44704</v>
      </c>
      <c r="AG83" s="108" t="str">
        <f>IF(ISNA(VLOOKUP($F83,'Cronograma Manual'!$F$6:$BN$171,AG$152+1,0)),"",(VLOOKUP($F83,'Cronograma Manual'!$F$6:$BN$171,AG$152+1,0)))</f>
        <v/>
      </c>
      <c r="AH83" s="108" t="str">
        <f>IF(ISNA(VLOOKUP($F83,'Cronograma Manual'!$F$6:$BN$171,AH$152+1,0)),"",(VLOOKUP($F83,'Cronograma Manual'!$F$6:$BN$171,AH$152+1,0)))</f>
        <v/>
      </c>
      <c r="AI83" s="108" t="str">
        <f>IF(ISNA(VLOOKUP($F83,'Cronograma Manual'!$F$6:$BN$171,AI$152+1,0)),"",(VLOOKUP($F83,'Cronograma Manual'!$F$6:$BN$171,AI$152+1,0)))</f>
        <v/>
      </c>
      <c r="AJ83" s="108" t="str">
        <f>IF(ISNA(VLOOKUP($F83,'Cronograma Manual'!$F$6:$BN$171,AJ$152+1,0)),"",(VLOOKUP($F83,'Cronograma Manual'!$F$6:$BN$171,AJ$152+1,0)))</f>
        <v/>
      </c>
      <c r="AK83" s="108" t="str">
        <f>IF(ISNA(VLOOKUP($F83,'Cronograma Manual'!$F$6:$BN$171,AK$152+1,0)),"",(VLOOKUP($F83,'Cronograma Manual'!$F$6:$BN$171,AK$152+1,0)))</f>
        <v/>
      </c>
      <c r="AL83" s="107" t="str">
        <f>IF(ISNA(VLOOKUP($F83,'Cronograma Manual'!$F$6:$BN$171,AL$152+1,0)),"",(VLOOKUP($F83,'Cronograma Manual'!$F$6:$BN$171,AL$152+1,0)))</f>
        <v/>
      </c>
      <c r="AM83" s="107">
        <f>IF(ISNA(VLOOKUP($F83,'Cronograma Manual'!$F$6:$BN$171,AM$152+1,0)),"",(VLOOKUP($F83,'Cronograma Manual'!$F$6:$BN$171,AM$152+1,0)))</f>
        <v>44753</v>
      </c>
      <c r="AN83" s="107" t="str">
        <f>IF(ISNA(VLOOKUP($F83,'Cronograma Manual'!$F$6:$BN$171,AN$152+1,0)),"",(VLOOKUP($F83,'Cronograma Manual'!$F$6:$BN$171,AN$152+1,0)))</f>
        <v/>
      </c>
      <c r="AO83" s="107" t="str">
        <f>IF(ISNA(VLOOKUP($F83,'Cronograma Manual'!$F$6:$BN$171,AO$152+1,0)),"",(VLOOKUP($F83,'Cronograma Manual'!$F$6:$BN$171,AO$152+1,0)))</f>
        <v/>
      </c>
      <c r="AP83" s="108" t="str">
        <f>IF(ISNA(VLOOKUP($F83,'Cronograma Manual'!$F$6:$BN$171,AP$152+1,0)),"",(VLOOKUP($F83,'Cronograma Manual'!$F$6:$BN$171,AP$152+1,0)))</f>
        <v/>
      </c>
      <c r="AQ83" s="108">
        <f>IF(ISNA(VLOOKUP($F83,'Cronograma Manual'!$F$6:$BN$171,AQ$152+1,0)),"",(VLOOKUP($F83,'Cronograma Manual'!$F$6:$BN$171,AQ$152+1,0)))</f>
        <v>44781</v>
      </c>
      <c r="AR83" s="108" t="str">
        <f>IF(ISNA(VLOOKUP($F83,'Cronograma Manual'!$F$6:$BN$171,AR$152+1,0)),"",(VLOOKUP($F83,'Cronograma Manual'!$F$6:$BN$171,AR$152+1,0)))</f>
        <v/>
      </c>
      <c r="AS83" s="108" t="str">
        <f>IF(ISNA(VLOOKUP($F83,'Cronograma Manual'!$F$6:$BN$171,AS$152+1,0)),"",(VLOOKUP($F83,'Cronograma Manual'!$F$6:$BN$171,AS$152+1,0)))</f>
        <v/>
      </c>
      <c r="AT83" s="107" t="str">
        <f>IF(ISNA(VLOOKUP($F83,'Cronograma Manual'!$F$6:$BN$171,AT$152+1,0)),"",(VLOOKUP($F83,'Cronograma Manual'!$F$6:$BN$171,AT$152+1,0)))</f>
        <v/>
      </c>
      <c r="AU83" s="107">
        <f>IF(ISNA(VLOOKUP($F83,'Cronograma Manual'!$F$6:$BN$171,AU$152+1,0)),"",(VLOOKUP($F83,'Cronograma Manual'!$F$6:$BN$171,AU$152+1,0)))</f>
        <v>44809</v>
      </c>
      <c r="AV83" s="107" t="str">
        <f>IF(ISNA(VLOOKUP($F83,'Cronograma Manual'!$F$6:$BN$171,AV$152+1,0)),"",(VLOOKUP($F83,'Cronograma Manual'!$F$6:$BN$171,AV$152+1,0)))</f>
        <v/>
      </c>
      <c r="AW83" s="107" t="str">
        <f>IF(ISNA(VLOOKUP($F83,'Cronograma Manual'!$F$6:$BN$171,AW$152+1,0)),"",(VLOOKUP($F83,'Cronograma Manual'!$F$6:$BN$171,AW$152+1,0)))</f>
        <v/>
      </c>
      <c r="AX83" s="107" t="str">
        <f>IF(ISNA(VLOOKUP($F83,'Cronograma Manual'!$F$6:$BN$171,AX$152+1,0)),"",(VLOOKUP($F83,'Cronograma Manual'!$F$6:$BN$171,AX$152+1,0)))</f>
        <v/>
      </c>
      <c r="AY83" s="108">
        <f>IF(ISNA(VLOOKUP($F83,'Cronograma Manual'!$F$6:$BN$171,AY$152+1,0)),"",(VLOOKUP($F83,'Cronograma Manual'!$F$6:$BN$171,AY$152+1,0)))</f>
        <v>44837</v>
      </c>
      <c r="AZ83" s="108" t="str">
        <f>IF(ISNA(VLOOKUP($F83,'Cronograma Manual'!$F$6:$BN$171,AZ$152+1,0)),"",(VLOOKUP($F83,'Cronograma Manual'!$F$6:$BN$171,AZ$152+1,0)))</f>
        <v/>
      </c>
      <c r="BA83" s="108" t="str">
        <f>IF(ISNA(VLOOKUP($F83,'Cronograma Manual'!$F$6:$BN$171,BA$152+1,0)),"",(VLOOKUP($F83,'Cronograma Manual'!$F$6:$BN$171,BA$152+1,0)))</f>
        <v/>
      </c>
      <c r="BB83" s="108" t="str">
        <f>IF(ISNA(VLOOKUP($F83,'Cronograma Manual'!$F$6:$BN$171,BB$152+1,0)),"",(VLOOKUP($F83,'Cronograma Manual'!$F$6:$BN$171,BB$152+1,0)))</f>
        <v/>
      </c>
      <c r="BC83" s="107">
        <f>IF(ISNA(VLOOKUP($F83,'Cronograma Manual'!$F$6:$BN$171,BC$152+1,0)),"",(VLOOKUP($F83,'Cronograma Manual'!$F$6:$BN$171,BC$152+1,0)))</f>
        <v>44865</v>
      </c>
      <c r="BD83" s="107" t="str">
        <f>IF(ISNA(VLOOKUP($F83,'Cronograma Manual'!$F$6:$BN$171,BD$152+1,0)),"",(VLOOKUP($F83,'Cronograma Manual'!$F$6:$BN$171,BD$152+1,0)))</f>
        <v/>
      </c>
      <c r="BE83" s="107" t="str">
        <f>IF(ISNA(VLOOKUP($F83,'Cronograma Manual'!$F$6:$BN$171,BE$152+1,0)),"",(VLOOKUP($F83,'Cronograma Manual'!$F$6:$BN$171,BE$152+1,0)))</f>
        <v/>
      </c>
      <c r="BF83" s="107" t="str">
        <f>IF(ISNA(VLOOKUP($F83,'Cronograma Manual'!$F$6:$BN$171,BF$152+1,0)),"",(VLOOKUP($F83,'Cronograma Manual'!$F$6:$BN$171,BF$152+1,0)))</f>
        <v/>
      </c>
      <c r="BG83" s="108">
        <f>IF(ISNA(VLOOKUP($F83,'Cronograma Manual'!$F$6:$BN$171,BG$152+1,0)),"",(VLOOKUP($F83,'Cronograma Manual'!$F$6:$BN$171,BG$152+1,0)))</f>
        <v>44893</v>
      </c>
      <c r="BH83" s="108" t="str">
        <f>IF(ISNA(VLOOKUP($F83,'Cronograma Manual'!$F$6:$BN$171,BH$152+1,0)),"",(VLOOKUP($F83,'Cronograma Manual'!$F$6:$BN$171,BH$152+1,0)))</f>
        <v/>
      </c>
      <c r="BI83" s="108" t="str">
        <f>IF(ISNA(VLOOKUP($F83,'Cronograma Manual'!$F$6:$BN$171,BI$152+1,0)),"",(VLOOKUP($F83,'Cronograma Manual'!$F$6:$BN$171,BI$152+1,0)))</f>
        <v/>
      </c>
      <c r="BJ83" s="108" t="str">
        <f>IF(ISNA(VLOOKUP($F83,'Cronograma Manual'!$F$6:$BN$171,BJ$152+1,0)),"",(VLOOKUP($F83,'Cronograma Manual'!$F$6:$BN$171,BJ$152+1,0)))</f>
        <v/>
      </c>
      <c r="BK83" s="353">
        <f>IF(ISNA(VLOOKUP($F83,'Cronograma Manual'!$F$6:$BN$171,BK$152+1,0)),"",(VLOOKUP($F83,'Cronograma Manual'!$F$6:$BN$171,BK$152+1,0)))</f>
        <v>44921</v>
      </c>
    </row>
    <row r="84" spans="1:63" s="102" customFormat="1" ht="26.25" customHeight="1" thickBot="1" x14ac:dyDescent="0.3">
      <c r="A84" s="352">
        <v>76</v>
      </c>
      <c r="B84" s="455"/>
      <c r="C84" s="455"/>
      <c r="D84" s="458"/>
      <c r="E84" s="337" t="s">
        <v>50</v>
      </c>
      <c r="F84" s="337" t="s">
        <v>46</v>
      </c>
      <c r="G84" s="184" t="str">
        <f>IF(ISNA(VLOOKUP(F84,Tmunic!$C$2:$D$1160,2,FALSE)),"",VLOOKUP(F84,Tmunic!$C$2:$D$1160,2,FALSE))</f>
        <v>UB GIRARDOT</v>
      </c>
      <c r="H84" s="184" t="str">
        <f>IF(ISNA(VLOOKUP($F84,'Cronograma Manual'!$F$6:$BN$171,H$152+1,0)),"",(VLOOKUP($F84,'Cronograma Manual'!$F$6:$BN$171,H$152+1,0)))</f>
        <v>DUMIAN MEDICAL Cra. 5a. Cl. 22 Of.209</v>
      </c>
      <c r="I84" s="197">
        <f>IF(ISNA(VLOOKUP($F84,'Cronograma Manual'!$F$6:$BN$171,I$152+1,0)),"",(VLOOKUP($F84,'Cronograma Manual'!$F$6:$BN$171,I$152+1,0)))</f>
        <v>3</v>
      </c>
      <c r="J84" s="202">
        <f>IF(ISNA(VLOOKUP($F84,'Cronograma Manual'!$F$6:$BN$171,J$152+1,0)),"",(VLOOKUP($F84,'Cronograma Manual'!$F$6:$BN$171,J$152+1,0)))</f>
        <v>17</v>
      </c>
      <c r="K84" s="107" t="str">
        <f>IF(ISNA(VLOOKUP($F84,'Cronograma Manual'!$F$6:$BN$171,K$152+1,0)),"",(VLOOKUP($F84,'Cronograma Manual'!$F$6:$BN$171,K$152+1,0)))</f>
        <v/>
      </c>
      <c r="L84" s="107" t="str">
        <f>IF(ISNA(VLOOKUP($F84,'Cronograma Manual'!$F$6:$BN$171,L$152+1,0)),"",(VLOOKUP($F84,'Cronograma Manual'!$F$6:$BN$171,L$152+1,0)))</f>
        <v/>
      </c>
      <c r="M84" s="107">
        <f>IF(ISNA(VLOOKUP($F84,'Cronograma Manual'!$F$6:$BN$171,M$152+1,0)),"",(VLOOKUP($F84,'Cronograma Manual'!$F$6:$BN$171,M$152+1,0)))</f>
        <v>44572</v>
      </c>
      <c r="N84" s="107" t="str">
        <f>IF(ISNA(VLOOKUP($F84,'Cronograma Manual'!$F$6:$BN$171,N$152+1,0)),"",(VLOOKUP($F84,'Cronograma Manual'!$F$6:$BN$171,N$152+1,0)))</f>
        <v/>
      </c>
      <c r="O84" s="107" t="str">
        <f>IF(ISNA(VLOOKUP($F84,'Cronograma Manual'!$F$6:$BN$171,O$152+1,0)),"",(VLOOKUP($F84,'Cronograma Manual'!$F$6:$BN$171,O$152+1,0)))</f>
        <v/>
      </c>
      <c r="P84" s="108">
        <f>IF(ISNA(VLOOKUP($F84,'Cronograma Manual'!$F$6:$BN$171,P$152+1,0)),"",(VLOOKUP($F84,'Cronograma Manual'!$F$6:$BN$171,P$152+1,0)))</f>
        <v>44593</v>
      </c>
      <c r="Q84" s="108" t="str">
        <f>IF(ISNA(VLOOKUP($F84,'Cronograma Manual'!$F$6:$BN$171,Q$152+1,0)),"",(VLOOKUP($F84,'Cronograma Manual'!$F$6:$BN$171,Q$152+1,0)))</f>
        <v/>
      </c>
      <c r="R84" s="108" t="str">
        <f>IF(ISNA(VLOOKUP($F84,'Cronograma Manual'!$F$6:$BN$171,R$152+1,0)),"",(VLOOKUP($F84,'Cronograma Manual'!$F$6:$BN$171,R$152+1,0)))</f>
        <v/>
      </c>
      <c r="S84" s="108">
        <f>IF(ISNA(VLOOKUP($F84,'Cronograma Manual'!$F$6:$BN$171,S$152+1,0)),"",(VLOOKUP($F84,'Cronograma Manual'!$F$6:$BN$171,S$152+1,0)))</f>
        <v>44614</v>
      </c>
      <c r="T84" s="107" t="str">
        <f>IF(ISNA(VLOOKUP($F84,'Cronograma Manual'!$F$6:$BN$171,T$152+1,0)),"",(VLOOKUP($F84,'Cronograma Manual'!$F$6:$BN$171,T$152+1,0)))</f>
        <v/>
      </c>
      <c r="U84" s="107" t="str">
        <f>IF(ISNA(VLOOKUP($F84,'Cronograma Manual'!$F$6:$BN$171,U$152+1,0)),"",(VLOOKUP($F84,'Cronograma Manual'!$F$6:$BN$171,U$152+1,0)))</f>
        <v/>
      </c>
      <c r="V84" s="107">
        <f>IF(ISNA(VLOOKUP($F84,'Cronograma Manual'!$F$6:$BN$171,V$152+1,0)),"",(VLOOKUP($F84,'Cronograma Manual'!$F$6:$BN$171,V$152+1,0)))</f>
        <v>44635</v>
      </c>
      <c r="W84" s="107" t="str">
        <f>IF(ISNA(VLOOKUP($F84,'Cronograma Manual'!$F$6:$BN$171,W$152+1,0)),"",(VLOOKUP($F84,'Cronograma Manual'!$F$6:$BN$171,W$152+1,0)))</f>
        <v/>
      </c>
      <c r="X84" s="107" t="str">
        <f>IF(ISNA(VLOOKUP($F84,'Cronograma Manual'!$F$6:$BN$171,X$152+1,0)),"",(VLOOKUP($F84,'Cronograma Manual'!$F$6:$BN$171,X$152+1,0)))</f>
        <v/>
      </c>
      <c r="Y84" s="108">
        <f>IF(ISNA(VLOOKUP($F84,'Cronograma Manual'!$F$6:$BN$171,Y$152+1,0)),"",(VLOOKUP($F84,'Cronograma Manual'!$F$6:$BN$171,Y$152+1,0)))</f>
        <v>44656</v>
      </c>
      <c r="Z84" s="108" t="str">
        <f>IF(ISNA(VLOOKUP($F84,'Cronograma Manual'!$F$6:$BN$171,Z$152+1,0)),"",(VLOOKUP($F84,'Cronograma Manual'!$F$6:$BN$171,Z$152+1,0)))</f>
        <v/>
      </c>
      <c r="AA84" s="108" t="str">
        <f>IF(ISNA(VLOOKUP($F84,'Cronograma Manual'!$F$6:$BN$171,AA$152+1,0)),"",(VLOOKUP($F84,'Cronograma Manual'!$F$6:$BN$171,AA$152+1,0)))</f>
        <v/>
      </c>
      <c r="AB84" s="108">
        <f>IF(ISNA(VLOOKUP($F84,'Cronograma Manual'!$F$6:$BN$171,AB$152+1,0)),"",(VLOOKUP($F84,'Cronograma Manual'!$F$6:$BN$171,AB$152+1,0)))</f>
        <v>44677</v>
      </c>
      <c r="AC84" s="107" t="str">
        <f>IF(ISNA(VLOOKUP($F84,'Cronograma Manual'!$F$6:$BN$171,AC$152+1,0)),"",(VLOOKUP($F84,'Cronograma Manual'!$F$6:$BN$171,AC$152+1,0)))</f>
        <v/>
      </c>
      <c r="AD84" s="107" t="str">
        <f>IF(ISNA(VLOOKUP($F84,'Cronograma Manual'!$F$6:$BN$171,AD$152+1,0)),"",(VLOOKUP($F84,'Cronograma Manual'!$F$6:$BN$171,AD$152+1,0)))</f>
        <v/>
      </c>
      <c r="AE84" s="107">
        <f>IF(ISNA(VLOOKUP($F84,'Cronograma Manual'!$F$6:$BN$171,AE$152+1,0)),"",(VLOOKUP($F84,'Cronograma Manual'!$F$6:$BN$171,AE$152+1,0)))</f>
        <v>44698</v>
      </c>
      <c r="AF84" s="107" t="str">
        <f>IF(ISNA(VLOOKUP($F84,'Cronograma Manual'!$F$6:$BN$171,AF$152+1,0)),"",(VLOOKUP($F84,'Cronograma Manual'!$F$6:$BN$171,AF$152+1,0)))</f>
        <v/>
      </c>
      <c r="AG84" s="108" t="str">
        <f>IF(ISNA(VLOOKUP($F84,'Cronograma Manual'!$F$6:$BN$171,AG$152+1,0)),"",(VLOOKUP($F84,'Cronograma Manual'!$F$6:$BN$171,AG$152+1,0)))</f>
        <v/>
      </c>
      <c r="AH84" s="108">
        <f>IF(ISNA(VLOOKUP($F84,'Cronograma Manual'!$F$6:$BN$171,AH$152+1,0)),"",(VLOOKUP($F84,'Cronograma Manual'!$F$6:$BN$171,AH$152+1,0)))</f>
        <v>44719</v>
      </c>
      <c r="AI84" s="108" t="str">
        <f>IF(ISNA(VLOOKUP($F84,'Cronograma Manual'!$F$6:$BN$171,AI$152+1,0)),"",(VLOOKUP($F84,'Cronograma Manual'!$F$6:$BN$171,AI$152+1,0)))</f>
        <v/>
      </c>
      <c r="AJ84" s="108" t="str">
        <f>IF(ISNA(VLOOKUP($F84,'Cronograma Manual'!$F$6:$BN$171,AJ$152+1,0)),"",(VLOOKUP($F84,'Cronograma Manual'!$F$6:$BN$171,AJ$152+1,0)))</f>
        <v/>
      </c>
      <c r="AK84" s="108">
        <f>IF(ISNA(VLOOKUP($F84,'Cronograma Manual'!$F$6:$BN$171,AK$152+1,0)),"",(VLOOKUP($F84,'Cronograma Manual'!$F$6:$BN$171,AK$152+1,0)))</f>
        <v>44740</v>
      </c>
      <c r="AL84" s="107" t="str">
        <f>IF(ISNA(VLOOKUP($F84,'Cronograma Manual'!$F$6:$BN$171,AL$152+1,0)),"",(VLOOKUP($F84,'Cronograma Manual'!$F$6:$BN$171,AL$152+1,0)))</f>
        <v/>
      </c>
      <c r="AM84" s="107" t="str">
        <f>IF(ISNA(VLOOKUP($F84,'Cronograma Manual'!$F$6:$BN$171,AM$152+1,0)),"",(VLOOKUP($F84,'Cronograma Manual'!$F$6:$BN$171,AM$152+1,0)))</f>
        <v/>
      </c>
      <c r="AN84" s="107">
        <f>IF(ISNA(VLOOKUP($F84,'Cronograma Manual'!$F$6:$BN$171,AN$152+1,0)),"",(VLOOKUP($F84,'Cronograma Manual'!$F$6:$BN$171,AN$152+1,0)))</f>
        <v>44761</v>
      </c>
      <c r="AO84" s="107" t="str">
        <f>IF(ISNA(VLOOKUP($F84,'Cronograma Manual'!$F$6:$BN$171,AO$152+1,0)),"",(VLOOKUP($F84,'Cronograma Manual'!$F$6:$BN$171,AO$152+1,0)))</f>
        <v/>
      </c>
      <c r="AP84" s="108" t="str">
        <f>IF(ISNA(VLOOKUP($F84,'Cronograma Manual'!$F$6:$BN$171,AP$152+1,0)),"",(VLOOKUP($F84,'Cronograma Manual'!$F$6:$BN$171,AP$152+1,0)))</f>
        <v/>
      </c>
      <c r="AQ84" s="108">
        <f>IF(ISNA(VLOOKUP($F84,'Cronograma Manual'!$F$6:$BN$171,AQ$152+1,0)),"",(VLOOKUP($F84,'Cronograma Manual'!$F$6:$BN$171,AQ$152+1,0)))</f>
        <v>44782</v>
      </c>
      <c r="AR84" s="108" t="str">
        <f>IF(ISNA(VLOOKUP($F84,'Cronograma Manual'!$F$6:$BN$171,AR$152+1,0)),"",(VLOOKUP($F84,'Cronograma Manual'!$F$6:$BN$171,AR$152+1,0)))</f>
        <v/>
      </c>
      <c r="AS84" s="108" t="str">
        <f>IF(ISNA(VLOOKUP($F84,'Cronograma Manual'!$F$6:$BN$171,AS$152+1,0)),"",(VLOOKUP($F84,'Cronograma Manual'!$F$6:$BN$171,AS$152+1,0)))</f>
        <v/>
      </c>
      <c r="AT84" s="107">
        <f>IF(ISNA(VLOOKUP($F84,'Cronograma Manual'!$F$6:$BN$171,AT$152+1,0)),"",(VLOOKUP($F84,'Cronograma Manual'!$F$6:$BN$171,AT$152+1,0)))</f>
        <v>44803</v>
      </c>
      <c r="AU84" s="107" t="str">
        <f>IF(ISNA(VLOOKUP($F84,'Cronograma Manual'!$F$6:$BN$171,AU$152+1,0)),"",(VLOOKUP($F84,'Cronograma Manual'!$F$6:$BN$171,AU$152+1,0)))</f>
        <v/>
      </c>
      <c r="AV84" s="107" t="str">
        <f>IF(ISNA(VLOOKUP($F84,'Cronograma Manual'!$F$6:$BN$171,AV$152+1,0)),"",(VLOOKUP($F84,'Cronograma Manual'!$F$6:$BN$171,AV$152+1,0)))</f>
        <v/>
      </c>
      <c r="AW84" s="107">
        <f>IF(ISNA(VLOOKUP($F84,'Cronograma Manual'!$F$6:$BN$171,AW$152+1,0)),"",(VLOOKUP($F84,'Cronograma Manual'!$F$6:$BN$171,AW$152+1,0)))</f>
        <v>44824</v>
      </c>
      <c r="AX84" s="107" t="str">
        <f>IF(ISNA(VLOOKUP($F84,'Cronograma Manual'!$F$6:$BN$171,AX$152+1,0)),"",(VLOOKUP($F84,'Cronograma Manual'!$F$6:$BN$171,AX$152+1,0)))</f>
        <v/>
      </c>
      <c r="AY84" s="108" t="str">
        <f>IF(ISNA(VLOOKUP($F84,'Cronograma Manual'!$F$6:$BN$171,AY$152+1,0)),"",(VLOOKUP($F84,'Cronograma Manual'!$F$6:$BN$171,AY$152+1,0)))</f>
        <v/>
      </c>
      <c r="AZ84" s="108">
        <f>IF(ISNA(VLOOKUP($F84,'Cronograma Manual'!$F$6:$BN$171,AZ$152+1,0)),"",(VLOOKUP($F84,'Cronograma Manual'!$F$6:$BN$171,AZ$152+1,0)))</f>
        <v>44845</v>
      </c>
      <c r="BA84" s="108" t="str">
        <f>IF(ISNA(VLOOKUP($F84,'Cronograma Manual'!$F$6:$BN$171,BA$152+1,0)),"",(VLOOKUP($F84,'Cronograma Manual'!$F$6:$BN$171,BA$152+1,0)))</f>
        <v/>
      </c>
      <c r="BB84" s="108" t="str">
        <f>IF(ISNA(VLOOKUP($F84,'Cronograma Manual'!$F$6:$BN$171,BB$152+1,0)),"",(VLOOKUP($F84,'Cronograma Manual'!$F$6:$BN$171,BB$152+1,0)))</f>
        <v/>
      </c>
      <c r="BC84" s="107">
        <f>IF(ISNA(VLOOKUP($F84,'Cronograma Manual'!$F$6:$BN$171,BC$152+1,0)),"",(VLOOKUP($F84,'Cronograma Manual'!$F$6:$BN$171,BC$152+1,0)))</f>
        <v>44866</v>
      </c>
      <c r="BD84" s="107" t="str">
        <f>IF(ISNA(VLOOKUP($F84,'Cronograma Manual'!$F$6:$BN$171,BD$152+1,0)),"",(VLOOKUP($F84,'Cronograma Manual'!$F$6:$BN$171,BD$152+1,0)))</f>
        <v/>
      </c>
      <c r="BE84" s="107" t="str">
        <f>IF(ISNA(VLOOKUP($F84,'Cronograma Manual'!$F$6:$BN$171,BE$152+1,0)),"",(VLOOKUP($F84,'Cronograma Manual'!$F$6:$BN$171,BE$152+1,0)))</f>
        <v/>
      </c>
      <c r="BF84" s="107">
        <f>IF(ISNA(VLOOKUP($F84,'Cronograma Manual'!$F$6:$BN$171,BF$152+1,0)),"",(VLOOKUP($F84,'Cronograma Manual'!$F$6:$BN$171,BF$152+1,0)))</f>
        <v>44887</v>
      </c>
      <c r="BG84" s="108" t="str">
        <f>IF(ISNA(VLOOKUP($F84,'Cronograma Manual'!$F$6:$BN$171,BG$152+1,0)),"",(VLOOKUP($F84,'Cronograma Manual'!$F$6:$BN$171,BG$152+1,0)))</f>
        <v/>
      </c>
      <c r="BH84" s="108" t="str">
        <f>IF(ISNA(VLOOKUP($F84,'Cronograma Manual'!$F$6:$BN$171,BH$152+1,0)),"",(VLOOKUP($F84,'Cronograma Manual'!$F$6:$BN$171,BH$152+1,0)))</f>
        <v/>
      </c>
      <c r="BI84" s="108">
        <f>IF(ISNA(VLOOKUP($F84,'Cronograma Manual'!$F$6:$BN$171,BI$152+1,0)),"",(VLOOKUP($F84,'Cronograma Manual'!$F$6:$BN$171,BI$152+1,0)))</f>
        <v>44908</v>
      </c>
      <c r="BJ84" s="108" t="str">
        <f>IF(ISNA(VLOOKUP($F84,'Cronograma Manual'!$F$6:$BN$171,BJ$152+1,0)),"",(VLOOKUP($F84,'Cronograma Manual'!$F$6:$BN$171,BJ$152+1,0)))</f>
        <v/>
      </c>
      <c r="BK84" s="353" t="str">
        <f>IF(ISNA(VLOOKUP($F84,'Cronograma Manual'!$F$6:$BN$171,BK$152+1,0)),"",(VLOOKUP($F84,'Cronograma Manual'!$F$6:$BN$171,BK$152+1,0)))</f>
        <v/>
      </c>
    </row>
    <row r="85" spans="1:63" s="102" customFormat="1" ht="26.25" hidden="1" customHeight="1" thickBot="1" x14ac:dyDescent="0.3">
      <c r="A85" s="383"/>
      <c r="B85" s="455"/>
      <c r="C85" s="455"/>
      <c r="D85" s="458"/>
      <c r="E85" s="364"/>
      <c r="F85" s="364"/>
      <c r="G85" s="367" t="str">
        <f>IF(ISNA(VLOOKUP(F85,Tmunic!$C$2:$D$1160,2,FALSE)),"",VLOOKUP(F85,Tmunic!$C$2:$D$1160,2,FALSE))</f>
        <v/>
      </c>
      <c r="H85" s="367" t="str">
        <f>IF(ISNA(VLOOKUP($F85,'Cronograma Manual'!$F$6:$BN$171,H$152+1,0)),"",(VLOOKUP($F85,'Cronograma Manual'!$F$6:$BN$171,H$152+1,0)))</f>
        <v/>
      </c>
      <c r="I85" s="303" t="str">
        <f>IF(ISNA(VLOOKUP($F85,'Cronograma Manual'!$F$6:$BN$171,I$152+1,0)),"",(VLOOKUP($F85,'Cronograma Manual'!$F$6:$BN$171,I$152+1,0)))</f>
        <v/>
      </c>
      <c r="J85" s="304" t="str">
        <f>IF(ISNA(VLOOKUP($F85,'Cronograma Manual'!$F$6:$BN$171,J$152+1,0)),"",(VLOOKUP($F85,'Cronograma Manual'!$F$6:$BN$171,J$152+1,0)))</f>
        <v/>
      </c>
      <c r="K85" s="305" t="str">
        <f>IF(ISNA(VLOOKUP($F85,'Cronograma Manual'!$F$6:$BN$171,K$152+1,0)),"",(VLOOKUP($F85,'Cronograma Manual'!$F$6:$BN$171,K$152+1,0)))</f>
        <v/>
      </c>
      <c r="L85" s="305" t="str">
        <f>IF(ISNA(VLOOKUP($F85,'Cronograma Manual'!$F$6:$BN$171,L$152+1,0)),"",(VLOOKUP($F85,'Cronograma Manual'!$F$6:$BN$171,L$152+1,0)))</f>
        <v/>
      </c>
      <c r="M85" s="305" t="str">
        <f>IF(ISNA(VLOOKUP($F85,'Cronograma Manual'!$F$6:$BN$171,M$152+1,0)),"",(VLOOKUP($F85,'Cronograma Manual'!$F$6:$BN$171,M$152+1,0)))</f>
        <v/>
      </c>
      <c r="N85" s="305" t="str">
        <f>IF(ISNA(VLOOKUP($F85,'Cronograma Manual'!$F$6:$BN$171,N$152+1,0)),"",(VLOOKUP($F85,'Cronograma Manual'!$F$6:$BN$171,N$152+1,0)))</f>
        <v/>
      </c>
      <c r="O85" s="305" t="str">
        <f>IF(ISNA(VLOOKUP($F85,'Cronograma Manual'!$F$6:$BN$171,O$152+1,0)),"",(VLOOKUP($F85,'Cronograma Manual'!$F$6:$BN$171,O$152+1,0)))</f>
        <v/>
      </c>
      <c r="P85" s="306" t="str">
        <f>IF(ISNA(VLOOKUP($F85,'Cronograma Manual'!$F$6:$BN$171,P$152+1,0)),"",(VLOOKUP($F85,'Cronograma Manual'!$F$6:$BN$171,P$152+1,0)))</f>
        <v/>
      </c>
      <c r="Q85" s="306" t="str">
        <f>IF(ISNA(VLOOKUP($F85,'Cronograma Manual'!$F$6:$BN$171,Q$152+1,0)),"",(VLOOKUP($F85,'Cronograma Manual'!$F$6:$BN$171,Q$152+1,0)))</f>
        <v/>
      </c>
      <c r="R85" s="306" t="str">
        <f>IF(ISNA(VLOOKUP($F85,'Cronograma Manual'!$F$6:$BN$171,R$152+1,0)),"",(VLOOKUP($F85,'Cronograma Manual'!$F$6:$BN$171,R$152+1,0)))</f>
        <v/>
      </c>
      <c r="S85" s="306" t="str">
        <f>IF(ISNA(VLOOKUP($F85,'Cronograma Manual'!$F$6:$BN$171,S$152+1,0)),"",(VLOOKUP($F85,'Cronograma Manual'!$F$6:$BN$171,S$152+1,0)))</f>
        <v/>
      </c>
      <c r="T85" s="305" t="str">
        <f>IF(ISNA(VLOOKUP($F85,'Cronograma Manual'!$F$6:$BN$171,T$152+1,0)),"",(VLOOKUP($F85,'Cronograma Manual'!$F$6:$BN$171,T$152+1,0)))</f>
        <v/>
      </c>
      <c r="U85" s="305" t="str">
        <f>IF(ISNA(VLOOKUP($F85,'Cronograma Manual'!$F$6:$BN$171,U$152+1,0)),"",(VLOOKUP($F85,'Cronograma Manual'!$F$6:$BN$171,U$152+1,0)))</f>
        <v/>
      </c>
      <c r="V85" s="305" t="str">
        <f>IF(ISNA(VLOOKUP($F85,'Cronograma Manual'!$F$6:$BN$171,V$152+1,0)),"",(VLOOKUP($F85,'Cronograma Manual'!$F$6:$BN$171,V$152+1,0)))</f>
        <v/>
      </c>
      <c r="W85" s="305" t="str">
        <f>IF(ISNA(VLOOKUP($F85,'Cronograma Manual'!$F$6:$BN$171,W$152+1,0)),"",(VLOOKUP($F85,'Cronograma Manual'!$F$6:$BN$171,W$152+1,0)))</f>
        <v/>
      </c>
      <c r="X85" s="305" t="str">
        <f>IF(ISNA(VLOOKUP($F85,'Cronograma Manual'!$F$6:$BN$171,X$152+1,0)),"",(VLOOKUP($F85,'Cronograma Manual'!$F$6:$BN$171,X$152+1,0)))</f>
        <v/>
      </c>
      <c r="Y85" s="306" t="str">
        <f>IF(ISNA(VLOOKUP($F85,'Cronograma Manual'!$F$6:$BN$171,Y$152+1,0)),"",(VLOOKUP($F85,'Cronograma Manual'!$F$6:$BN$171,Y$152+1,0)))</f>
        <v/>
      </c>
      <c r="Z85" s="306" t="str">
        <f>IF(ISNA(VLOOKUP($F85,'Cronograma Manual'!$F$6:$BN$171,Z$152+1,0)),"",(VLOOKUP($F85,'Cronograma Manual'!$F$6:$BN$171,Z$152+1,0)))</f>
        <v/>
      </c>
      <c r="AA85" s="306" t="str">
        <f>IF(ISNA(VLOOKUP($F85,'Cronograma Manual'!$F$6:$BN$171,AA$152+1,0)),"",(VLOOKUP($F85,'Cronograma Manual'!$F$6:$BN$171,AA$152+1,0)))</f>
        <v/>
      </c>
      <c r="AB85" s="306" t="str">
        <f>IF(ISNA(VLOOKUP($F85,'Cronograma Manual'!$F$6:$BN$171,AB$152+1,0)),"",(VLOOKUP($F85,'Cronograma Manual'!$F$6:$BN$171,AB$152+1,0)))</f>
        <v/>
      </c>
      <c r="AC85" s="305" t="str">
        <f>IF(ISNA(VLOOKUP($F85,'Cronograma Manual'!$F$6:$BN$171,AC$152+1,0)),"",(VLOOKUP($F85,'Cronograma Manual'!$F$6:$BN$171,AC$152+1,0)))</f>
        <v/>
      </c>
      <c r="AD85" s="305" t="str">
        <f>IF(ISNA(VLOOKUP($F85,'Cronograma Manual'!$F$6:$BN$171,AD$152+1,0)),"",(VLOOKUP($F85,'Cronograma Manual'!$F$6:$BN$171,AD$152+1,0)))</f>
        <v/>
      </c>
      <c r="AE85" s="305" t="str">
        <f>IF(ISNA(VLOOKUP($F85,'Cronograma Manual'!$F$6:$BN$171,AE$152+1,0)),"",(VLOOKUP($F85,'Cronograma Manual'!$F$6:$BN$171,AE$152+1,0)))</f>
        <v/>
      </c>
      <c r="AF85" s="305" t="str">
        <f>IF(ISNA(VLOOKUP($F85,'Cronograma Manual'!$F$6:$BN$171,AF$152+1,0)),"",(VLOOKUP($F85,'Cronograma Manual'!$F$6:$BN$171,AF$152+1,0)))</f>
        <v/>
      </c>
      <c r="AG85" s="306" t="str">
        <f>IF(ISNA(VLOOKUP($F85,'Cronograma Manual'!$F$6:$BN$171,AG$152+1,0)),"",(VLOOKUP($F85,'Cronograma Manual'!$F$6:$BN$171,AG$152+1,0)))</f>
        <v/>
      </c>
      <c r="AH85" s="306" t="str">
        <f>IF(ISNA(VLOOKUP($F85,'Cronograma Manual'!$F$6:$BN$171,AH$152+1,0)),"",(VLOOKUP($F85,'Cronograma Manual'!$F$6:$BN$171,AH$152+1,0)))</f>
        <v/>
      </c>
      <c r="AI85" s="306" t="str">
        <f>IF(ISNA(VLOOKUP($F85,'Cronograma Manual'!$F$6:$BN$171,AI$152+1,0)),"",(VLOOKUP($F85,'Cronograma Manual'!$F$6:$BN$171,AI$152+1,0)))</f>
        <v/>
      </c>
      <c r="AJ85" s="306" t="str">
        <f>IF(ISNA(VLOOKUP($F85,'Cronograma Manual'!$F$6:$BN$171,AJ$152+1,0)),"",(VLOOKUP($F85,'Cronograma Manual'!$F$6:$BN$171,AJ$152+1,0)))</f>
        <v/>
      </c>
      <c r="AK85" s="306" t="str">
        <f>IF(ISNA(VLOOKUP($F85,'Cronograma Manual'!$F$6:$BN$171,AK$152+1,0)),"",(VLOOKUP($F85,'Cronograma Manual'!$F$6:$BN$171,AK$152+1,0)))</f>
        <v/>
      </c>
      <c r="AL85" s="305" t="str">
        <f>IF(ISNA(VLOOKUP($F85,'Cronograma Manual'!$F$6:$BN$171,AL$152+1,0)),"",(VLOOKUP($F85,'Cronograma Manual'!$F$6:$BN$171,AL$152+1,0)))</f>
        <v/>
      </c>
      <c r="AM85" s="305" t="str">
        <f>IF(ISNA(VLOOKUP($F85,'Cronograma Manual'!$F$6:$BN$171,AM$152+1,0)),"",(VLOOKUP($F85,'Cronograma Manual'!$F$6:$BN$171,AM$152+1,0)))</f>
        <v/>
      </c>
      <c r="AN85" s="305" t="str">
        <f>IF(ISNA(VLOOKUP($F85,'Cronograma Manual'!$F$6:$BN$171,AN$152+1,0)),"",(VLOOKUP($F85,'Cronograma Manual'!$F$6:$BN$171,AN$152+1,0)))</f>
        <v/>
      </c>
      <c r="AO85" s="305" t="str">
        <f>IF(ISNA(VLOOKUP($F85,'Cronograma Manual'!$F$6:$BN$171,AO$152+1,0)),"",(VLOOKUP($F85,'Cronograma Manual'!$F$6:$BN$171,AO$152+1,0)))</f>
        <v/>
      </c>
      <c r="AP85" s="306" t="str">
        <f>IF(ISNA(VLOOKUP($F85,'Cronograma Manual'!$F$6:$BN$171,AP$152+1,0)),"",(VLOOKUP($F85,'Cronograma Manual'!$F$6:$BN$171,AP$152+1,0)))</f>
        <v/>
      </c>
      <c r="AQ85" s="306" t="str">
        <f>IF(ISNA(VLOOKUP($F85,'Cronograma Manual'!$F$6:$BN$171,AQ$152+1,0)),"",(VLOOKUP($F85,'Cronograma Manual'!$F$6:$BN$171,AQ$152+1,0)))</f>
        <v/>
      </c>
      <c r="AR85" s="306" t="str">
        <f>IF(ISNA(VLOOKUP($F85,'Cronograma Manual'!$F$6:$BN$171,AR$152+1,0)),"",(VLOOKUP($F85,'Cronograma Manual'!$F$6:$BN$171,AR$152+1,0)))</f>
        <v/>
      </c>
      <c r="AS85" s="306" t="str">
        <f>IF(ISNA(VLOOKUP($F85,'Cronograma Manual'!$F$6:$BN$171,AS$152+1,0)),"",(VLOOKUP($F85,'Cronograma Manual'!$F$6:$BN$171,AS$152+1,0)))</f>
        <v/>
      </c>
      <c r="AT85" s="305" t="str">
        <f>IF(ISNA(VLOOKUP($F85,'Cronograma Manual'!$F$6:$BN$171,AT$152+1,0)),"",(VLOOKUP($F85,'Cronograma Manual'!$F$6:$BN$171,AT$152+1,0)))</f>
        <v/>
      </c>
      <c r="AU85" s="305" t="str">
        <f>IF(ISNA(VLOOKUP($F85,'Cronograma Manual'!$F$6:$BN$171,AU$152+1,0)),"",(VLOOKUP($F85,'Cronograma Manual'!$F$6:$BN$171,AU$152+1,0)))</f>
        <v/>
      </c>
      <c r="AV85" s="305" t="str">
        <f>IF(ISNA(VLOOKUP($F85,'Cronograma Manual'!$F$6:$BN$171,AV$152+1,0)),"",(VLOOKUP($F85,'Cronograma Manual'!$F$6:$BN$171,AV$152+1,0)))</f>
        <v/>
      </c>
      <c r="AW85" s="305" t="str">
        <f>IF(ISNA(VLOOKUP($F85,'Cronograma Manual'!$F$6:$BN$171,AW$152+1,0)),"",(VLOOKUP($F85,'Cronograma Manual'!$F$6:$BN$171,AW$152+1,0)))</f>
        <v/>
      </c>
      <c r="AX85" s="305" t="str">
        <f>IF(ISNA(VLOOKUP($F85,'Cronograma Manual'!$F$6:$BN$171,AX$152+1,0)),"",(VLOOKUP($F85,'Cronograma Manual'!$F$6:$BN$171,AX$152+1,0)))</f>
        <v/>
      </c>
      <c r="AY85" s="306" t="str">
        <f>IF(ISNA(VLOOKUP($F85,'Cronograma Manual'!$F$6:$BN$171,AY$152+1,0)),"",(VLOOKUP($F85,'Cronograma Manual'!$F$6:$BN$171,AY$152+1,0)))</f>
        <v/>
      </c>
      <c r="AZ85" s="306" t="str">
        <f>IF(ISNA(VLOOKUP($F85,'Cronograma Manual'!$F$6:$BN$171,AZ$152+1,0)),"",(VLOOKUP($F85,'Cronograma Manual'!$F$6:$BN$171,AZ$152+1,0)))</f>
        <v/>
      </c>
      <c r="BA85" s="306" t="str">
        <f>IF(ISNA(VLOOKUP($F85,'Cronograma Manual'!$F$6:$BN$171,BA$152+1,0)),"",(VLOOKUP($F85,'Cronograma Manual'!$F$6:$BN$171,BA$152+1,0)))</f>
        <v/>
      </c>
      <c r="BB85" s="306" t="str">
        <f>IF(ISNA(VLOOKUP($F85,'Cronograma Manual'!$F$6:$BN$171,BB$152+1,0)),"",(VLOOKUP($F85,'Cronograma Manual'!$F$6:$BN$171,BB$152+1,0)))</f>
        <v/>
      </c>
      <c r="BC85" s="305" t="str">
        <f>IF(ISNA(VLOOKUP($F85,'Cronograma Manual'!$F$6:$BN$171,BC$152+1,0)),"",(VLOOKUP($F85,'Cronograma Manual'!$F$6:$BN$171,BC$152+1,0)))</f>
        <v/>
      </c>
      <c r="BD85" s="305" t="str">
        <f>IF(ISNA(VLOOKUP($F85,'Cronograma Manual'!$F$6:$BN$171,BD$152+1,0)),"",(VLOOKUP($F85,'Cronograma Manual'!$F$6:$BN$171,BD$152+1,0)))</f>
        <v/>
      </c>
      <c r="BE85" s="305" t="str">
        <f>IF(ISNA(VLOOKUP($F85,'Cronograma Manual'!$F$6:$BN$171,BE$152+1,0)),"",(VLOOKUP($F85,'Cronograma Manual'!$F$6:$BN$171,BE$152+1,0)))</f>
        <v/>
      </c>
      <c r="BF85" s="305" t="str">
        <f>IF(ISNA(VLOOKUP($F85,'Cronograma Manual'!$F$6:$BN$171,BF$152+1,0)),"",(VLOOKUP($F85,'Cronograma Manual'!$F$6:$BN$171,BF$152+1,0)))</f>
        <v/>
      </c>
      <c r="BG85" s="306" t="str">
        <f>IF(ISNA(VLOOKUP($F85,'Cronograma Manual'!$F$6:$BN$171,BG$152+1,0)),"",(VLOOKUP($F85,'Cronograma Manual'!$F$6:$BN$171,BG$152+1,0)))</f>
        <v/>
      </c>
      <c r="BH85" s="306" t="str">
        <f>IF(ISNA(VLOOKUP($F85,'Cronograma Manual'!$F$6:$BN$171,BH$152+1,0)),"",(VLOOKUP($F85,'Cronograma Manual'!$F$6:$BN$171,BH$152+1,0)))</f>
        <v/>
      </c>
      <c r="BI85" s="306" t="str">
        <f>IF(ISNA(VLOOKUP($F85,'Cronograma Manual'!$F$6:$BN$171,BI$152+1,0)),"",(VLOOKUP($F85,'Cronograma Manual'!$F$6:$BN$171,BI$152+1,0)))</f>
        <v/>
      </c>
      <c r="BJ85" s="306" t="str">
        <f>IF(ISNA(VLOOKUP($F85,'Cronograma Manual'!$F$6:$BN$171,BJ$152+1,0)),"",(VLOOKUP($F85,'Cronograma Manual'!$F$6:$BN$171,BJ$152+1,0)))</f>
        <v/>
      </c>
      <c r="BK85" s="384" t="str">
        <f>IF(ISNA(VLOOKUP($F85,'Cronograma Manual'!$F$6:$BN$171,BK$152+1,0)),"",(VLOOKUP($F85,'Cronograma Manual'!$F$6:$BN$171,BK$152+1,0)))</f>
        <v/>
      </c>
    </row>
    <row r="86" spans="1:63" s="102" customFormat="1" ht="26.25" customHeight="1" x14ac:dyDescent="0.25">
      <c r="A86" s="342">
        <v>77</v>
      </c>
      <c r="B86" s="454" t="s">
        <v>1282</v>
      </c>
      <c r="C86" s="454" t="s">
        <v>1592</v>
      </c>
      <c r="D86" s="457" t="s">
        <v>84</v>
      </c>
      <c r="E86" s="343" t="s">
        <v>751</v>
      </c>
      <c r="F86" s="343" t="s">
        <v>84</v>
      </c>
      <c r="G86" s="344" t="str">
        <f>IF(ISNA(VLOOKUP(F86,Tmunic!$C$2:$D$1160,2,FALSE)),"",VLOOKUP(F86,Tmunic!$C$2:$D$1160,2,FALSE))</f>
        <v>DS HUILA</v>
      </c>
      <c r="H86" s="344" t="str">
        <f>IF(ISNA(VLOOKUP($F86,'Cronograma Manual'!$F$6:$BN$171,H$152+1,0)),"",(VLOOKUP($F86,'Cronograma Manual'!$F$6:$BN$171,H$152+1,0)))</f>
        <v>Calle 13 N° 5 - 140</v>
      </c>
      <c r="I86" s="347">
        <f>IF(ISNA(VLOOKUP($F86,'Cronograma Manual'!$F$6:$BN$171,I$152+1,0)),"",(VLOOKUP($F86,'Cronograma Manual'!$F$6:$BN$171,I$152+1,0)))</f>
        <v>1</v>
      </c>
      <c r="J86" s="348">
        <f>IF(ISNA(VLOOKUP($F86,'Cronograma Manual'!$F$6:$BN$171,J$152+1,0)),"",(VLOOKUP($F86,'Cronograma Manual'!$F$6:$BN$171,J$152+1,0)))</f>
        <v>51</v>
      </c>
      <c r="K86" s="349" t="str">
        <f>IF(ISNA(VLOOKUP($F86,'Cronograma Manual'!$F$6:$BN$171,K$152+1,0)),"",(VLOOKUP($F86,'Cronograma Manual'!$F$6:$BN$171,K$152+1,0)))</f>
        <v/>
      </c>
      <c r="L86" s="349">
        <f>IF(ISNA(VLOOKUP($F86,'Cronograma Manual'!$F$6:$BN$171,L$152+1,0)),"",(VLOOKUP($F86,'Cronograma Manual'!$F$6:$BN$171,L$152+1,0)))</f>
        <v>44566</v>
      </c>
      <c r="M86" s="349">
        <f>IF(ISNA(VLOOKUP($F86,'Cronograma Manual'!$F$6:$BN$171,M$152+1,0)),"",(VLOOKUP($F86,'Cronograma Manual'!$F$6:$BN$171,M$152+1,0)))</f>
        <v>44573</v>
      </c>
      <c r="N86" s="349">
        <f>IF(ISNA(VLOOKUP($F86,'Cronograma Manual'!$F$6:$BN$171,N$152+1,0)),"",(VLOOKUP($F86,'Cronograma Manual'!$F$6:$BN$171,N$152+1,0)))</f>
        <v>44580</v>
      </c>
      <c r="O86" s="349">
        <f>IF(ISNA(VLOOKUP($F86,'Cronograma Manual'!$F$6:$BN$171,O$152+1,0)),"",(VLOOKUP($F86,'Cronograma Manual'!$F$6:$BN$171,O$152+1,0)))</f>
        <v>44587</v>
      </c>
      <c r="P86" s="350">
        <f>IF(ISNA(VLOOKUP($F86,'Cronograma Manual'!$F$6:$BN$171,P$152+1,0)),"",(VLOOKUP($F86,'Cronograma Manual'!$F$6:$BN$171,P$152+1,0)))</f>
        <v>44594</v>
      </c>
      <c r="Q86" s="350">
        <f>IF(ISNA(VLOOKUP($F86,'Cronograma Manual'!$F$6:$BN$171,Q$152+1,0)),"",(VLOOKUP($F86,'Cronograma Manual'!$F$6:$BN$171,Q$152+1,0)))</f>
        <v>44601</v>
      </c>
      <c r="R86" s="350">
        <f>IF(ISNA(VLOOKUP($F86,'Cronograma Manual'!$F$6:$BN$171,R$152+1,0)),"",(VLOOKUP($F86,'Cronograma Manual'!$F$6:$BN$171,R$152+1,0)))</f>
        <v>44608</v>
      </c>
      <c r="S86" s="350">
        <f>IF(ISNA(VLOOKUP($F86,'Cronograma Manual'!$F$6:$BN$171,S$152+1,0)),"",(VLOOKUP($F86,'Cronograma Manual'!$F$6:$BN$171,S$152+1,0)))</f>
        <v>44615</v>
      </c>
      <c r="T86" s="349">
        <f>IF(ISNA(VLOOKUP($F86,'Cronograma Manual'!$F$6:$BN$171,T$152+1,0)),"",(VLOOKUP($F86,'Cronograma Manual'!$F$6:$BN$171,T$152+1,0)))</f>
        <v>44622</v>
      </c>
      <c r="U86" s="349">
        <f>IF(ISNA(VLOOKUP($F86,'Cronograma Manual'!$F$6:$BN$171,U$152+1,0)),"",(VLOOKUP($F86,'Cronograma Manual'!$F$6:$BN$171,U$152+1,0)))</f>
        <v>44629</v>
      </c>
      <c r="V86" s="349">
        <f>IF(ISNA(VLOOKUP($F86,'Cronograma Manual'!$F$6:$BN$171,V$152+1,0)),"",(VLOOKUP($F86,'Cronograma Manual'!$F$6:$BN$171,V$152+1,0)))</f>
        <v>44636</v>
      </c>
      <c r="W86" s="349">
        <f>IF(ISNA(VLOOKUP($F86,'Cronograma Manual'!$F$6:$BN$171,W$152+1,0)),"",(VLOOKUP($F86,'Cronograma Manual'!$F$6:$BN$171,W$152+1,0)))</f>
        <v>44643</v>
      </c>
      <c r="X86" s="349">
        <f>IF(ISNA(VLOOKUP($F86,'Cronograma Manual'!$F$6:$BN$171,X$152+1,0)),"",(VLOOKUP($F86,'Cronograma Manual'!$F$6:$BN$171,X$152+1,0)))</f>
        <v>44650</v>
      </c>
      <c r="Y86" s="350">
        <f>IF(ISNA(VLOOKUP($F86,'Cronograma Manual'!$F$6:$BN$171,Y$152+1,0)),"",(VLOOKUP($F86,'Cronograma Manual'!$F$6:$BN$171,Y$152+1,0)))</f>
        <v>44657</v>
      </c>
      <c r="Z86" s="350">
        <f>IF(ISNA(VLOOKUP($F86,'Cronograma Manual'!$F$6:$BN$171,Z$152+1,0)),"",(VLOOKUP($F86,'Cronograma Manual'!$F$6:$BN$171,Z$152+1,0)))</f>
        <v>44664</v>
      </c>
      <c r="AA86" s="350">
        <f>IF(ISNA(VLOOKUP($F86,'Cronograma Manual'!$F$6:$BN$171,AA$152+1,0)),"",(VLOOKUP($F86,'Cronograma Manual'!$F$6:$BN$171,AA$152+1,0)))</f>
        <v>44671</v>
      </c>
      <c r="AB86" s="350">
        <f>IF(ISNA(VLOOKUP($F86,'Cronograma Manual'!$F$6:$BN$171,AB$152+1,0)),"",(VLOOKUP($F86,'Cronograma Manual'!$F$6:$BN$171,AB$152+1,0)))</f>
        <v>44678</v>
      </c>
      <c r="AC86" s="349">
        <f>IF(ISNA(VLOOKUP($F86,'Cronograma Manual'!$F$6:$BN$171,AC$152+1,0)),"",(VLOOKUP($F86,'Cronograma Manual'!$F$6:$BN$171,AC$152+1,0)))</f>
        <v>44685</v>
      </c>
      <c r="AD86" s="349">
        <f>IF(ISNA(VLOOKUP($F86,'Cronograma Manual'!$F$6:$BN$171,AD$152+1,0)),"",(VLOOKUP($F86,'Cronograma Manual'!$F$6:$BN$171,AD$152+1,0)))</f>
        <v>44692</v>
      </c>
      <c r="AE86" s="349">
        <f>IF(ISNA(VLOOKUP($F86,'Cronograma Manual'!$F$6:$BN$171,AE$152+1,0)),"",(VLOOKUP($F86,'Cronograma Manual'!$F$6:$BN$171,AE$152+1,0)))</f>
        <v>44699</v>
      </c>
      <c r="AF86" s="349">
        <f>IF(ISNA(VLOOKUP($F86,'Cronograma Manual'!$F$6:$BN$171,AF$152+1,0)),"",(VLOOKUP($F86,'Cronograma Manual'!$F$6:$BN$171,AF$152+1,0)))</f>
        <v>44706</v>
      </c>
      <c r="AG86" s="350">
        <f>IF(ISNA(VLOOKUP($F86,'Cronograma Manual'!$F$6:$BN$171,AG$152+1,0)),"",(VLOOKUP($F86,'Cronograma Manual'!$F$6:$BN$171,AG$152+1,0)))</f>
        <v>44713</v>
      </c>
      <c r="AH86" s="350">
        <f>IF(ISNA(VLOOKUP($F86,'Cronograma Manual'!$F$6:$BN$171,AH$152+1,0)),"",(VLOOKUP($F86,'Cronograma Manual'!$F$6:$BN$171,AH$152+1,0)))</f>
        <v>44720</v>
      </c>
      <c r="AI86" s="350">
        <f>IF(ISNA(VLOOKUP($F86,'Cronograma Manual'!$F$6:$BN$171,AI$152+1,0)),"",(VLOOKUP($F86,'Cronograma Manual'!$F$6:$BN$171,AI$152+1,0)))</f>
        <v>44727</v>
      </c>
      <c r="AJ86" s="350">
        <f>IF(ISNA(VLOOKUP($F86,'Cronograma Manual'!$F$6:$BN$171,AJ$152+1,0)),"",(VLOOKUP($F86,'Cronograma Manual'!$F$6:$BN$171,AJ$152+1,0)))</f>
        <v>44734</v>
      </c>
      <c r="AK86" s="350">
        <f>IF(ISNA(VLOOKUP($F86,'Cronograma Manual'!$F$6:$BN$171,AK$152+1,0)),"",(VLOOKUP($F86,'Cronograma Manual'!$F$6:$BN$171,AK$152+1,0)))</f>
        <v>44741</v>
      </c>
      <c r="AL86" s="349">
        <f>IF(ISNA(VLOOKUP($F86,'Cronograma Manual'!$F$6:$BN$171,AL$152+1,0)),"",(VLOOKUP($F86,'Cronograma Manual'!$F$6:$BN$171,AL$152+1,0)))</f>
        <v>44748</v>
      </c>
      <c r="AM86" s="349">
        <f>IF(ISNA(VLOOKUP($F86,'Cronograma Manual'!$F$6:$BN$171,AM$152+1,0)),"",(VLOOKUP($F86,'Cronograma Manual'!$F$6:$BN$171,AM$152+1,0)))</f>
        <v>44755</v>
      </c>
      <c r="AN86" s="349" t="str">
        <f>IF(ISNA(VLOOKUP($F86,'Cronograma Manual'!$F$6:$BN$171,AN$152+1,0)),"",(VLOOKUP($F86,'Cronograma Manual'!$F$6:$BN$171,AN$152+1,0)))</f>
        <v/>
      </c>
      <c r="AO86" s="349">
        <f>IF(ISNA(VLOOKUP($F86,'Cronograma Manual'!$F$6:$BN$171,AO$152+1,0)),"",(VLOOKUP($F86,'Cronograma Manual'!$F$6:$BN$171,AO$152+1,0)))</f>
        <v>44769</v>
      </c>
      <c r="AP86" s="350">
        <f>IF(ISNA(VLOOKUP($F86,'Cronograma Manual'!$F$6:$BN$171,AP$152+1,0)),"",(VLOOKUP($F86,'Cronograma Manual'!$F$6:$BN$171,AP$152+1,0)))</f>
        <v>44776</v>
      </c>
      <c r="AQ86" s="350">
        <f>IF(ISNA(VLOOKUP($F86,'Cronograma Manual'!$F$6:$BN$171,AQ$152+1,0)),"",(VLOOKUP($F86,'Cronograma Manual'!$F$6:$BN$171,AQ$152+1,0)))</f>
        <v>44783</v>
      </c>
      <c r="AR86" s="350">
        <f>IF(ISNA(VLOOKUP($F86,'Cronograma Manual'!$F$6:$BN$171,AR$152+1,0)),"",(VLOOKUP($F86,'Cronograma Manual'!$F$6:$BN$171,AR$152+1,0)))</f>
        <v>44790</v>
      </c>
      <c r="AS86" s="350">
        <f>IF(ISNA(VLOOKUP($F86,'Cronograma Manual'!$F$6:$BN$171,AS$152+1,0)),"",(VLOOKUP($F86,'Cronograma Manual'!$F$6:$BN$171,AS$152+1,0)))</f>
        <v>44797</v>
      </c>
      <c r="AT86" s="349">
        <f>IF(ISNA(VLOOKUP($F86,'Cronograma Manual'!$F$6:$BN$171,AT$152+1,0)),"",(VLOOKUP($F86,'Cronograma Manual'!$F$6:$BN$171,AT$152+1,0)))</f>
        <v>44804</v>
      </c>
      <c r="AU86" s="349">
        <f>IF(ISNA(VLOOKUP($F86,'Cronograma Manual'!$F$6:$BN$171,AU$152+1,0)),"",(VLOOKUP($F86,'Cronograma Manual'!$F$6:$BN$171,AU$152+1,0)))</f>
        <v>44811</v>
      </c>
      <c r="AV86" s="349">
        <f>IF(ISNA(VLOOKUP($F86,'Cronograma Manual'!$F$6:$BN$171,AV$152+1,0)),"",(VLOOKUP($F86,'Cronograma Manual'!$F$6:$BN$171,AV$152+1,0)))</f>
        <v>44818</v>
      </c>
      <c r="AW86" s="349">
        <f>IF(ISNA(VLOOKUP($F86,'Cronograma Manual'!$F$6:$BN$171,AW$152+1,0)),"",(VLOOKUP($F86,'Cronograma Manual'!$F$6:$BN$171,AW$152+1,0)))</f>
        <v>44825</v>
      </c>
      <c r="AX86" s="349">
        <f>IF(ISNA(VLOOKUP($F86,'Cronograma Manual'!$F$6:$BN$171,AX$152+1,0)),"",(VLOOKUP($F86,'Cronograma Manual'!$F$6:$BN$171,AX$152+1,0)))</f>
        <v>44832</v>
      </c>
      <c r="AY86" s="350">
        <f>IF(ISNA(VLOOKUP($F86,'Cronograma Manual'!$F$6:$BN$171,AY$152+1,0)),"",(VLOOKUP($F86,'Cronograma Manual'!$F$6:$BN$171,AY$152+1,0)))</f>
        <v>44839</v>
      </c>
      <c r="AZ86" s="350">
        <f>IF(ISNA(VLOOKUP($F86,'Cronograma Manual'!$F$6:$BN$171,AZ$152+1,0)),"",(VLOOKUP($F86,'Cronograma Manual'!$F$6:$BN$171,AZ$152+1,0)))</f>
        <v>44846</v>
      </c>
      <c r="BA86" s="350">
        <f>IF(ISNA(VLOOKUP($F86,'Cronograma Manual'!$F$6:$BN$171,BA$152+1,0)),"",(VLOOKUP($F86,'Cronograma Manual'!$F$6:$BN$171,BA$152+1,0)))</f>
        <v>44853</v>
      </c>
      <c r="BB86" s="350">
        <f>IF(ISNA(VLOOKUP($F86,'Cronograma Manual'!$F$6:$BN$171,BB$152+1,0)),"",(VLOOKUP($F86,'Cronograma Manual'!$F$6:$BN$171,BB$152+1,0)))</f>
        <v>44860</v>
      </c>
      <c r="BC86" s="349">
        <f>IF(ISNA(VLOOKUP($F86,'Cronograma Manual'!$F$6:$BN$171,BC$152+1,0)),"",(VLOOKUP($F86,'Cronograma Manual'!$F$6:$BN$171,BC$152+1,0)))</f>
        <v>44867</v>
      </c>
      <c r="BD86" s="349">
        <f>IF(ISNA(VLOOKUP($F86,'Cronograma Manual'!$F$6:$BN$171,BD$152+1,0)),"",(VLOOKUP($F86,'Cronograma Manual'!$F$6:$BN$171,BD$152+1,0)))</f>
        <v>44874</v>
      </c>
      <c r="BE86" s="349">
        <f>IF(ISNA(VLOOKUP($F86,'Cronograma Manual'!$F$6:$BN$171,BE$152+1,0)),"",(VLOOKUP($F86,'Cronograma Manual'!$F$6:$BN$171,BE$152+1,0)))</f>
        <v>44881</v>
      </c>
      <c r="BF86" s="349">
        <f>IF(ISNA(VLOOKUP($F86,'Cronograma Manual'!$F$6:$BN$171,BF$152+1,0)),"",(VLOOKUP($F86,'Cronograma Manual'!$F$6:$BN$171,BF$152+1,0)))</f>
        <v>44888</v>
      </c>
      <c r="BG86" s="350">
        <f>IF(ISNA(VLOOKUP($F86,'Cronograma Manual'!$F$6:$BN$171,BG$152+1,0)),"",(VLOOKUP($F86,'Cronograma Manual'!$F$6:$BN$171,BG$152+1,0)))</f>
        <v>44895</v>
      </c>
      <c r="BH86" s="350">
        <f>IF(ISNA(VLOOKUP($F86,'Cronograma Manual'!$F$6:$BN$171,BH$152+1,0)),"",(VLOOKUP($F86,'Cronograma Manual'!$F$6:$BN$171,BH$152+1,0)))</f>
        <v>44902</v>
      </c>
      <c r="BI86" s="350">
        <f>IF(ISNA(VLOOKUP($F86,'Cronograma Manual'!$F$6:$BN$171,BI$152+1,0)),"",(VLOOKUP($F86,'Cronograma Manual'!$F$6:$BN$171,BI$152+1,0)))</f>
        <v>44909</v>
      </c>
      <c r="BJ86" s="350">
        <f>IF(ISNA(VLOOKUP($F86,'Cronograma Manual'!$F$6:$BN$171,BJ$152+1,0)),"",(VLOOKUP($F86,'Cronograma Manual'!$F$6:$BN$171,BJ$152+1,0)))</f>
        <v>44916</v>
      </c>
      <c r="BK86" s="351">
        <f>IF(ISNA(VLOOKUP($F86,'Cronograma Manual'!$F$6:$BN$171,BK$152+1,0)),"",(VLOOKUP($F86,'Cronograma Manual'!$F$6:$BN$171,BK$152+1,0)))</f>
        <v>44923</v>
      </c>
    </row>
    <row r="87" spans="1:63" s="102" customFormat="1" ht="26.25" customHeight="1" x14ac:dyDescent="0.25">
      <c r="A87" s="352">
        <v>78</v>
      </c>
      <c r="B87" s="455"/>
      <c r="C87" s="455"/>
      <c r="D87" s="458"/>
      <c r="E87" s="337" t="s">
        <v>751</v>
      </c>
      <c r="F87" s="337" t="s">
        <v>83</v>
      </c>
      <c r="G87" s="184" t="str">
        <f>IF(ISNA(VLOOKUP(F87,Tmunic!$C$2:$D$1160,2,FALSE)),"",VLOOKUP(F87,Tmunic!$C$2:$D$1160,2,FALSE))</f>
        <v>UB ZONAL PITALITO</v>
      </c>
      <c r="H87" s="184" t="str">
        <f>IF(ISNA(VLOOKUP($F87,'Cronograma Manual'!$F$6:$BN$171,H$152+1,0)),"",(VLOOKUP($F87,'Cronograma Manual'!$F$6:$BN$171,H$152+1,0)))</f>
        <v>Diag. 3 sur N° 1a - 89 Av. Juan Bosco</v>
      </c>
      <c r="I87" s="197">
        <f>IF(ISNA(VLOOKUP($F87,'Cronograma Manual'!$F$6:$BN$171,I$152+1,0)),"",(VLOOKUP($F87,'Cronograma Manual'!$F$6:$BN$171,I$152+1,0)))</f>
        <v>2</v>
      </c>
      <c r="J87" s="202">
        <f>IF(ISNA(VLOOKUP($F87,'Cronograma Manual'!$F$6:$BN$171,J$152+1,0)),"",(VLOOKUP($F87,'Cronograma Manual'!$F$6:$BN$171,J$152+1,0)))</f>
        <v>25</v>
      </c>
      <c r="K87" s="107" t="str">
        <f>IF(ISNA(VLOOKUP($F87,'Cronograma Manual'!$F$6:$BN$171,K$152+1,0)),"",(VLOOKUP($F87,'Cronograma Manual'!$F$6:$BN$171,K$152+1,0)))</f>
        <v/>
      </c>
      <c r="L87" s="107" t="str">
        <f>IF(ISNA(VLOOKUP($F87,'Cronograma Manual'!$F$6:$BN$171,L$152+1,0)),"",(VLOOKUP($F87,'Cronograma Manual'!$F$6:$BN$171,L$152+1,0)))</f>
        <v/>
      </c>
      <c r="M87" s="107" t="str">
        <f>IF(ISNA(VLOOKUP($F87,'Cronograma Manual'!$F$6:$BN$171,M$152+1,0)),"",(VLOOKUP($F87,'Cronograma Manual'!$F$6:$BN$171,M$152+1,0)))</f>
        <v/>
      </c>
      <c r="N87" s="107">
        <f>IF(ISNA(VLOOKUP($F87,'Cronograma Manual'!$F$6:$BN$171,N$152+1,0)),"",(VLOOKUP($F87,'Cronograma Manual'!$F$6:$BN$171,N$152+1,0)))</f>
        <v>44579</v>
      </c>
      <c r="O87" s="107" t="str">
        <f>IF(ISNA(VLOOKUP($F87,'Cronograma Manual'!$F$6:$BN$171,O$152+1,0)),"",(VLOOKUP($F87,'Cronograma Manual'!$F$6:$BN$171,O$152+1,0)))</f>
        <v/>
      </c>
      <c r="P87" s="108">
        <f>IF(ISNA(VLOOKUP($F87,'Cronograma Manual'!$F$6:$BN$171,P$152+1,0)),"",(VLOOKUP($F87,'Cronograma Manual'!$F$6:$BN$171,P$152+1,0)))</f>
        <v>44593</v>
      </c>
      <c r="Q87" s="108" t="str">
        <f>IF(ISNA(VLOOKUP($F87,'Cronograma Manual'!$F$6:$BN$171,Q$152+1,0)),"",(VLOOKUP($F87,'Cronograma Manual'!$F$6:$BN$171,Q$152+1,0)))</f>
        <v/>
      </c>
      <c r="R87" s="108">
        <f>IF(ISNA(VLOOKUP($F87,'Cronograma Manual'!$F$6:$BN$171,R$152+1,0)),"",(VLOOKUP($F87,'Cronograma Manual'!$F$6:$BN$171,R$152+1,0)))</f>
        <v>44607</v>
      </c>
      <c r="S87" s="108" t="str">
        <f>IF(ISNA(VLOOKUP($F87,'Cronograma Manual'!$F$6:$BN$171,S$152+1,0)),"",(VLOOKUP($F87,'Cronograma Manual'!$F$6:$BN$171,S$152+1,0)))</f>
        <v/>
      </c>
      <c r="T87" s="107">
        <f>IF(ISNA(VLOOKUP($F87,'Cronograma Manual'!$F$6:$BN$171,T$152+1,0)),"",(VLOOKUP($F87,'Cronograma Manual'!$F$6:$BN$171,T$152+1,0)))</f>
        <v>44621</v>
      </c>
      <c r="U87" s="107" t="str">
        <f>IF(ISNA(VLOOKUP($F87,'Cronograma Manual'!$F$6:$BN$171,U$152+1,0)),"",(VLOOKUP($F87,'Cronograma Manual'!$F$6:$BN$171,U$152+1,0)))</f>
        <v/>
      </c>
      <c r="V87" s="107">
        <f>IF(ISNA(VLOOKUP($F87,'Cronograma Manual'!$F$6:$BN$171,V$152+1,0)),"",(VLOOKUP($F87,'Cronograma Manual'!$F$6:$BN$171,V$152+1,0)))</f>
        <v>44635</v>
      </c>
      <c r="W87" s="107" t="str">
        <f>IF(ISNA(VLOOKUP($F87,'Cronograma Manual'!$F$6:$BN$171,W$152+1,0)),"",(VLOOKUP($F87,'Cronograma Manual'!$F$6:$BN$171,W$152+1,0)))</f>
        <v/>
      </c>
      <c r="X87" s="107">
        <f>IF(ISNA(VLOOKUP($F87,'Cronograma Manual'!$F$6:$BN$171,X$152+1,0)),"",(VLOOKUP($F87,'Cronograma Manual'!$F$6:$BN$171,X$152+1,0)))</f>
        <v>44649</v>
      </c>
      <c r="Y87" s="108" t="str">
        <f>IF(ISNA(VLOOKUP($F87,'Cronograma Manual'!$F$6:$BN$171,Y$152+1,0)),"",(VLOOKUP($F87,'Cronograma Manual'!$F$6:$BN$171,Y$152+1,0)))</f>
        <v/>
      </c>
      <c r="Z87" s="108">
        <f>IF(ISNA(VLOOKUP($F87,'Cronograma Manual'!$F$6:$BN$171,Z$152+1,0)),"",(VLOOKUP($F87,'Cronograma Manual'!$F$6:$BN$171,Z$152+1,0)))</f>
        <v>44663</v>
      </c>
      <c r="AA87" s="108" t="str">
        <f>IF(ISNA(VLOOKUP($F87,'Cronograma Manual'!$F$6:$BN$171,AA$152+1,0)),"",(VLOOKUP($F87,'Cronograma Manual'!$F$6:$BN$171,AA$152+1,0)))</f>
        <v/>
      </c>
      <c r="AB87" s="108">
        <f>IF(ISNA(VLOOKUP($F87,'Cronograma Manual'!$F$6:$BN$171,AB$152+1,0)),"",(VLOOKUP($F87,'Cronograma Manual'!$F$6:$BN$171,AB$152+1,0)))</f>
        <v>44677</v>
      </c>
      <c r="AC87" s="107" t="str">
        <f>IF(ISNA(VLOOKUP($F87,'Cronograma Manual'!$F$6:$BN$171,AC$152+1,0)),"",(VLOOKUP($F87,'Cronograma Manual'!$F$6:$BN$171,AC$152+1,0)))</f>
        <v/>
      </c>
      <c r="AD87" s="107">
        <f>IF(ISNA(VLOOKUP($F87,'Cronograma Manual'!$F$6:$BN$171,AD$152+1,0)),"",(VLOOKUP($F87,'Cronograma Manual'!$F$6:$BN$171,AD$152+1,0)))</f>
        <v>44691</v>
      </c>
      <c r="AE87" s="107" t="str">
        <f>IF(ISNA(VLOOKUP($F87,'Cronograma Manual'!$F$6:$BN$171,AE$152+1,0)),"",(VLOOKUP($F87,'Cronograma Manual'!$F$6:$BN$171,AE$152+1,0)))</f>
        <v/>
      </c>
      <c r="AF87" s="107">
        <f>IF(ISNA(VLOOKUP($F87,'Cronograma Manual'!$F$6:$BN$171,AF$152+1,0)),"",(VLOOKUP($F87,'Cronograma Manual'!$F$6:$BN$171,AF$152+1,0)))</f>
        <v>44705</v>
      </c>
      <c r="AG87" s="108" t="str">
        <f>IF(ISNA(VLOOKUP($F87,'Cronograma Manual'!$F$6:$BN$171,AG$152+1,0)),"",(VLOOKUP($F87,'Cronograma Manual'!$F$6:$BN$171,AG$152+1,0)))</f>
        <v/>
      </c>
      <c r="AH87" s="108">
        <f>IF(ISNA(VLOOKUP($F87,'Cronograma Manual'!$F$6:$BN$171,AH$152+1,0)),"",(VLOOKUP($F87,'Cronograma Manual'!$F$6:$BN$171,AH$152+1,0)))</f>
        <v>44719</v>
      </c>
      <c r="AI87" s="108" t="str">
        <f>IF(ISNA(VLOOKUP($F87,'Cronograma Manual'!$F$6:$BN$171,AI$152+1,0)),"",(VLOOKUP($F87,'Cronograma Manual'!$F$6:$BN$171,AI$152+1,0)))</f>
        <v/>
      </c>
      <c r="AJ87" s="108">
        <f>IF(ISNA(VLOOKUP($F87,'Cronograma Manual'!$F$6:$BN$171,AJ$152+1,0)),"",(VLOOKUP($F87,'Cronograma Manual'!$F$6:$BN$171,AJ$152+1,0)))</f>
        <v>44733</v>
      </c>
      <c r="AK87" s="108" t="str">
        <f>IF(ISNA(VLOOKUP($F87,'Cronograma Manual'!$F$6:$BN$171,AK$152+1,0)),"",(VLOOKUP($F87,'Cronograma Manual'!$F$6:$BN$171,AK$152+1,0)))</f>
        <v/>
      </c>
      <c r="AL87" s="107">
        <f>IF(ISNA(VLOOKUP($F87,'Cronograma Manual'!$F$6:$BN$171,AL$152+1,0)),"",(VLOOKUP($F87,'Cronograma Manual'!$F$6:$BN$171,AL$152+1,0)))</f>
        <v>44747</v>
      </c>
      <c r="AM87" s="107" t="str">
        <f>IF(ISNA(VLOOKUP($F87,'Cronograma Manual'!$F$6:$BN$171,AM$152+1,0)),"",(VLOOKUP($F87,'Cronograma Manual'!$F$6:$BN$171,AM$152+1,0)))</f>
        <v/>
      </c>
      <c r="AN87" s="107">
        <f>IF(ISNA(VLOOKUP($F87,'Cronograma Manual'!$F$6:$BN$171,AN$152+1,0)),"",(VLOOKUP($F87,'Cronograma Manual'!$F$6:$BN$171,AN$152+1,0)))</f>
        <v>44761</v>
      </c>
      <c r="AO87" s="107" t="str">
        <f>IF(ISNA(VLOOKUP($F87,'Cronograma Manual'!$F$6:$BN$171,AO$152+1,0)),"",(VLOOKUP($F87,'Cronograma Manual'!$F$6:$BN$171,AO$152+1,0)))</f>
        <v/>
      </c>
      <c r="AP87" s="108">
        <f>IF(ISNA(VLOOKUP($F87,'Cronograma Manual'!$F$6:$BN$171,AP$152+1,0)),"",(VLOOKUP($F87,'Cronograma Manual'!$F$6:$BN$171,AP$152+1,0)))</f>
        <v>44775</v>
      </c>
      <c r="AQ87" s="108" t="str">
        <f>IF(ISNA(VLOOKUP($F87,'Cronograma Manual'!$F$6:$BN$171,AQ$152+1,0)),"",(VLOOKUP($F87,'Cronograma Manual'!$F$6:$BN$171,AQ$152+1,0)))</f>
        <v/>
      </c>
      <c r="AR87" s="108">
        <f>IF(ISNA(VLOOKUP($F87,'Cronograma Manual'!$F$6:$BN$171,AR$152+1,0)),"",(VLOOKUP($F87,'Cronograma Manual'!$F$6:$BN$171,AR$152+1,0)))</f>
        <v>44789</v>
      </c>
      <c r="AS87" s="108" t="str">
        <f>IF(ISNA(VLOOKUP($F87,'Cronograma Manual'!$F$6:$BN$171,AS$152+1,0)),"",(VLOOKUP($F87,'Cronograma Manual'!$F$6:$BN$171,AS$152+1,0)))</f>
        <v/>
      </c>
      <c r="AT87" s="107">
        <f>IF(ISNA(VLOOKUP($F87,'Cronograma Manual'!$F$6:$BN$171,AT$152+1,0)),"",(VLOOKUP($F87,'Cronograma Manual'!$F$6:$BN$171,AT$152+1,0)))</f>
        <v>44803</v>
      </c>
      <c r="AU87" s="107" t="str">
        <f>IF(ISNA(VLOOKUP($F87,'Cronograma Manual'!$F$6:$BN$171,AU$152+1,0)),"",(VLOOKUP($F87,'Cronograma Manual'!$F$6:$BN$171,AU$152+1,0)))</f>
        <v/>
      </c>
      <c r="AV87" s="107">
        <f>IF(ISNA(VLOOKUP($F87,'Cronograma Manual'!$F$6:$BN$171,AV$152+1,0)),"",(VLOOKUP($F87,'Cronograma Manual'!$F$6:$BN$171,AV$152+1,0)))</f>
        <v>44817</v>
      </c>
      <c r="AW87" s="107" t="str">
        <f>IF(ISNA(VLOOKUP($F87,'Cronograma Manual'!$F$6:$BN$171,AW$152+1,0)),"",(VLOOKUP($F87,'Cronograma Manual'!$F$6:$BN$171,AW$152+1,0)))</f>
        <v/>
      </c>
      <c r="AX87" s="107">
        <f>IF(ISNA(VLOOKUP($F87,'Cronograma Manual'!$F$6:$BN$171,AX$152+1,0)),"",(VLOOKUP($F87,'Cronograma Manual'!$F$6:$BN$171,AX$152+1,0)))</f>
        <v>44831</v>
      </c>
      <c r="AY87" s="108" t="str">
        <f>IF(ISNA(VLOOKUP($F87,'Cronograma Manual'!$F$6:$BN$171,AY$152+1,0)),"",(VLOOKUP($F87,'Cronograma Manual'!$F$6:$BN$171,AY$152+1,0)))</f>
        <v/>
      </c>
      <c r="AZ87" s="108">
        <f>IF(ISNA(VLOOKUP($F87,'Cronograma Manual'!$F$6:$BN$171,AZ$152+1,0)),"",(VLOOKUP($F87,'Cronograma Manual'!$F$6:$BN$171,AZ$152+1,0)))</f>
        <v>44845</v>
      </c>
      <c r="BA87" s="108" t="str">
        <f>IF(ISNA(VLOOKUP($F87,'Cronograma Manual'!$F$6:$BN$171,BA$152+1,0)),"",(VLOOKUP($F87,'Cronograma Manual'!$F$6:$BN$171,BA$152+1,0)))</f>
        <v/>
      </c>
      <c r="BB87" s="108">
        <f>IF(ISNA(VLOOKUP($F87,'Cronograma Manual'!$F$6:$BN$171,BB$152+1,0)),"",(VLOOKUP($F87,'Cronograma Manual'!$F$6:$BN$171,BB$152+1,0)))</f>
        <v>44859</v>
      </c>
      <c r="BC87" s="107" t="str">
        <f>IF(ISNA(VLOOKUP($F87,'Cronograma Manual'!$F$6:$BN$171,BC$152+1,0)),"",(VLOOKUP($F87,'Cronograma Manual'!$F$6:$BN$171,BC$152+1,0)))</f>
        <v/>
      </c>
      <c r="BD87" s="107">
        <f>IF(ISNA(VLOOKUP($F87,'Cronograma Manual'!$F$6:$BN$171,BD$152+1,0)),"",(VLOOKUP($F87,'Cronograma Manual'!$F$6:$BN$171,BD$152+1,0)))</f>
        <v>44873</v>
      </c>
      <c r="BE87" s="107" t="str">
        <f>IF(ISNA(VLOOKUP($F87,'Cronograma Manual'!$F$6:$BN$171,BE$152+1,0)),"",(VLOOKUP($F87,'Cronograma Manual'!$F$6:$BN$171,BE$152+1,0)))</f>
        <v/>
      </c>
      <c r="BF87" s="107">
        <f>IF(ISNA(VLOOKUP($F87,'Cronograma Manual'!$F$6:$BN$171,BF$152+1,0)),"",(VLOOKUP($F87,'Cronograma Manual'!$F$6:$BN$171,BF$152+1,0)))</f>
        <v>44887</v>
      </c>
      <c r="BG87" s="108" t="str">
        <f>IF(ISNA(VLOOKUP($F87,'Cronograma Manual'!$F$6:$BN$171,BG$152+1,0)),"",(VLOOKUP($F87,'Cronograma Manual'!$F$6:$BN$171,BG$152+1,0)))</f>
        <v/>
      </c>
      <c r="BH87" s="108">
        <f>IF(ISNA(VLOOKUP($F87,'Cronograma Manual'!$F$6:$BN$171,BH$152+1,0)),"",(VLOOKUP($F87,'Cronograma Manual'!$F$6:$BN$171,BH$152+1,0)))</f>
        <v>44901</v>
      </c>
      <c r="BI87" s="108" t="str">
        <f>IF(ISNA(VLOOKUP($F87,'Cronograma Manual'!$F$6:$BN$171,BI$152+1,0)),"",(VLOOKUP($F87,'Cronograma Manual'!$F$6:$BN$171,BI$152+1,0)))</f>
        <v/>
      </c>
      <c r="BJ87" s="108">
        <f>IF(ISNA(VLOOKUP($F87,'Cronograma Manual'!$F$6:$BN$171,BJ$152+1,0)),"",(VLOOKUP($F87,'Cronograma Manual'!$F$6:$BN$171,BJ$152+1,0)))</f>
        <v>44915</v>
      </c>
      <c r="BK87" s="353" t="str">
        <f>IF(ISNA(VLOOKUP($F87,'Cronograma Manual'!$F$6:$BN$171,BK$152+1,0)),"",(VLOOKUP($F87,'Cronograma Manual'!$F$6:$BN$171,BK$152+1,0)))</f>
        <v/>
      </c>
    </row>
    <row r="88" spans="1:63" s="102" customFormat="1" ht="26.25" customHeight="1" x14ac:dyDescent="0.25">
      <c r="A88" s="352">
        <v>79</v>
      </c>
      <c r="B88" s="455"/>
      <c r="C88" s="455"/>
      <c r="D88" s="458"/>
      <c r="E88" s="337" t="s">
        <v>751</v>
      </c>
      <c r="F88" s="337" t="s">
        <v>85</v>
      </c>
      <c r="G88" s="184" t="str">
        <f>IF(ISNA(VLOOKUP(F88,Tmunic!$C$2:$D$1160,2,FALSE)),"",VLOOKUP(F88,Tmunic!$C$2:$D$1160,2,FALSE))</f>
        <v>UB GARZON</v>
      </c>
      <c r="H88" s="184" t="str">
        <f>IF(ISNA(VLOOKUP($F88,'Cronograma Manual'!$F$6:$BN$171,H$152+1,0)),"",(VLOOKUP($F88,'Cronograma Manual'!$F$6:$BN$171,H$152+1,0)))</f>
        <v>Cra. 8 Calle 8 Of 102 Palacio de Justicia</v>
      </c>
      <c r="I88" s="197">
        <f>IF(ISNA(VLOOKUP($F88,'Cronograma Manual'!$F$6:$BN$171,I$152+1,0)),"",(VLOOKUP($F88,'Cronograma Manual'!$F$6:$BN$171,I$152+1,0)))</f>
        <v>4</v>
      </c>
      <c r="J88" s="202">
        <f>IF(ISNA(VLOOKUP($F88,'Cronograma Manual'!$F$6:$BN$171,J$152+1,0)),"",(VLOOKUP($F88,'Cronograma Manual'!$F$6:$BN$171,J$152+1,0)))</f>
        <v>13</v>
      </c>
      <c r="K88" s="107" t="str">
        <f>IF(ISNA(VLOOKUP($F88,'Cronograma Manual'!$F$6:$BN$171,K$152+1,0)),"",(VLOOKUP($F88,'Cronograma Manual'!$F$6:$BN$171,K$152+1,0)))</f>
        <v/>
      </c>
      <c r="L88" s="107" t="str">
        <f>IF(ISNA(VLOOKUP($F88,'Cronograma Manual'!$F$6:$BN$171,L$152+1,0)),"",(VLOOKUP($F88,'Cronograma Manual'!$F$6:$BN$171,L$152+1,0)))</f>
        <v/>
      </c>
      <c r="M88" s="107" t="str">
        <f>IF(ISNA(VLOOKUP($F88,'Cronograma Manual'!$F$6:$BN$171,M$152+1,0)),"",(VLOOKUP($F88,'Cronograma Manual'!$F$6:$BN$171,M$152+1,0)))</f>
        <v/>
      </c>
      <c r="N88" s="107" t="str">
        <f>IF(ISNA(VLOOKUP($F88,'Cronograma Manual'!$F$6:$BN$171,N$152+1,0)),"",(VLOOKUP($F88,'Cronograma Manual'!$F$6:$BN$171,N$152+1,0)))</f>
        <v/>
      </c>
      <c r="O88" s="107">
        <f>IF(ISNA(VLOOKUP($F88,'Cronograma Manual'!$F$6:$BN$171,O$152+1,0)),"",(VLOOKUP($F88,'Cronograma Manual'!$F$6:$BN$171,O$152+1,0)))</f>
        <v>44588</v>
      </c>
      <c r="P88" s="108" t="str">
        <f>IF(ISNA(VLOOKUP($F88,'Cronograma Manual'!$F$6:$BN$171,P$152+1,0)),"",(VLOOKUP($F88,'Cronograma Manual'!$F$6:$BN$171,P$152+1,0)))</f>
        <v/>
      </c>
      <c r="Q88" s="108" t="str">
        <f>IF(ISNA(VLOOKUP($F88,'Cronograma Manual'!$F$6:$BN$171,Q$152+1,0)),"",(VLOOKUP($F88,'Cronograma Manual'!$F$6:$BN$171,Q$152+1,0)))</f>
        <v/>
      </c>
      <c r="R88" s="108" t="str">
        <f>IF(ISNA(VLOOKUP($F88,'Cronograma Manual'!$F$6:$BN$171,R$152+1,0)),"",(VLOOKUP($F88,'Cronograma Manual'!$F$6:$BN$171,R$152+1,0)))</f>
        <v/>
      </c>
      <c r="S88" s="108">
        <f>IF(ISNA(VLOOKUP($F88,'Cronograma Manual'!$F$6:$BN$171,S$152+1,0)),"",(VLOOKUP($F88,'Cronograma Manual'!$F$6:$BN$171,S$152+1,0)))</f>
        <v>44616</v>
      </c>
      <c r="T88" s="107" t="str">
        <f>IF(ISNA(VLOOKUP($F88,'Cronograma Manual'!$F$6:$BN$171,T$152+1,0)),"",(VLOOKUP($F88,'Cronograma Manual'!$F$6:$BN$171,T$152+1,0)))</f>
        <v/>
      </c>
      <c r="U88" s="107" t="str">
        <f>IF(ISNA(VLOOKUP($F88,'Cronograma Manual'!$F$6:$BN$171,U$152+1,0)),"",(VLOOKUP($F88,'Cronograma Manual'!$F$6:$BN$171,U$152+1,0)))</f>
        <v/>
      </c>
      <c r="V88" s="107" t="str">
        <f>IF(ISNA(VLOOKUP($F88,'Cronograma Manual'!$F$6:$BN$171,V$152+1,0)),"",(VLOOKUP($F88,'Cronograma Manual'!$F$6:$BN$171,V$152+1,0)))</f>
        <v/>
      </c>
      <c r="W88" s="107">
        <f>IF(ISNA(VLOOKUP($F88,'Cronograma Manual'!$F$6:$BN$171,W$152+1,0)),"",(VLOOKUP($F88,'Cronograma Manual'!$F$6:$BN$171,W$152+1,0)))</f>
        <v>44644</v>
      </c>
      <c r="X88" s="107" t="str">
        <f>IF(ISNA(VLOOKUP($F88,'Cronograma Manual'!$F$6:$BN$171,X$152+1,0)),"",(VLOOKUP($F88,'Cronograma Manual'!$F$6:$BN$171,X$152+1,0)))</f>
        <v/>
      </c>
      <c r="Y88" s="108" t="str">
        <f>IF(ISNA(VLOOKUP($F88,'Cronograma Manual'!$F$6:$BN$171,Y$152+1,0)),"",(VLOOKUP($F88,'Cronograma Manual'!$F$6:$BN$171,Y$152+1,0)))</f>
        <v/>
      </c>
      <c r="Z88" s="108" t="str">
        <f>IF(ISNA(VLOOKUP($F88,'Cronograma Manual'!$F$6:$BN$171,Z$152+1,0)),"",(VLOOKUP($F88,'Cronograma Manual'!$F$6:$BN$171,Z$152+1,0)))</f>
        <v/>
      </c>
      <c r="AA88" s="108">
        <f>IF(ISNA(VLOOKUP($F88,'Cronograma Manual'!$F$6:$BN$171,AA$152+1,0)),"",(VLOOKUP($F88,'Cronograma Manual'!$F$6:$BN$171,AA$152+1,0)))</f>
        <v>44672</v>
      </c>
      <c r="AB88" s="108" t="str">
        <f>IF(ISNA(VLOOKUP($F88,'Cronograma Manual'!$F$6:$BN$171,AB$152+1,0)),"",(VLOOKUP($F88,'Cronograma Manual'!$F$6:$BN$171,AB$152+1,0)))</f>
        <v/>
      </c>
      <c r="AC88" s="107" t="str">
        <f>IF(ISNA(VLOOKUP($F88,'Cronograma Manual'!$F$6:$BN$171,AC$152+1,0)),"",(VLOOKUP($F88,'Cronograma Manual'!$F$6:$BN$171,AC$152+1,0)))</f>
        <v/>
      </c>
      <c r="AD88" s="107" t="str">
        <f>IF(ISNA(VLOOKUP($F88,'Cronograma Manual'!$F$6:$BN$171,AD$152+1,0)),"",(VLOOKUP($F88,'Cronograma Manual'!$F$6:$BN$171,AD$152+1,0)))</f>
        <v/>
      </c>
      <c r="AE88" s="107">
        <f>IF(ISNA(VLOOKUP($F88,'Cronograma Manual'!$F$6:$BN$171,AE$152+1,0)),"",(VLOOKUP($F88,'Cronograma Manual'!$F$6:$BN$171,AE$152+1,0)))</f>
        <v>44700</v>
      </c>
      <c r="AF88" s="107" t="str">
        <f>IF(ISNA(VLOOKUP($F88,'Cronograma Manual'!$F$6:$BN$171,AF$152+1,0)),"",(VLOOKUP($F88,'Cronograma Manual'!$F$6:$BN$171,AF$152+1,0)))</f>
        <v/>
      </c>
      <c r="AG88" s="108" t="str">
        <f>IF(ISNA(VLOOKUP($F88,'Cronograma Manual'!$F$6:$BN$171,AG$152+1,0)),"",(VLOOKUP($F88,'Cronograma Manual'!$F$6:$BN$171,AG$152+1,0)))</f>
        <v/>
      </c>
      <c r="AH88" s="108" t="str">
        <f>IF(ISNA(VLOOKUP($F88,'Cronograma Manual'!$F$6:$BN$171,AH$152+1,0)),"",(VLOOKUP($F88,'Cronograma Manual'!$F$6:$BN$171,AH$152+1,0)))</f>
        <v/>
      </c>
      <c r="AI88" s="108">
        <f>IF(ISNA(VLOOKUP($F88,'Cronograma Manual'!$F$6:$BN$171,AI$152+1,0)),"",(VLOOKUP($F88,'Cronograma Manual'!$F$6:$BN$171,AI$152+1,0)))</f>
        <v>44728</v>
      </c>
      <c r="AJ88" s="108" t="str">
        <f>IF(ISNA(VLOOKUP($F88,'Cronograma Manual'!$F$6:$BN$171,AJ$152+1,0)),"",(VLOOKUP($F88,'Cronograma Manual'!$F$6:$BN$171,AJ$152+1,0)))</f>
        <v/>
      </c>
      <c r="AK88" s="108" t="str">
        <f>IF(ISNA(VLOOKUP($F88,'Cronograma Manual'!$F$6:$BN$171,AK$152+1,0)),"",(VLOOKUP($F88,'Cronograma Manual'!$F$6:$BN$171,AK$152+1,0)))</f>
        <v/>
      </c>
      <c r="AL88" s="107" t="str">
        <f>IF(ISNA(VLOOKUP($F88,'Cronograma Manual'!$F$6:$BN$171,AL$152+1,0)),"",(VLOOKUP($F88,'Cronograma Manual'!$F$6:$BN$171,AL$152+1,0)))</f>
        <v/>
      </c>
      <c r="AM88" s="107">
        <f>IF(ISNA(VLOOKUP($F88,'Cronograma Manual'!$F$6:$BN$171,AM$152+1,0)),"",(VLOOKUP($F88,'Cronograma Manual'!$F$6:$BN$171,AM$152+1,0)))</f>
        <v>44756</v>
      </c>
      <c r="AN88" s="107" t="str">
        <f>IF(ISNA(VLOOKUP($F88,'Cronograma Manual'!$F$6:$BN$171,AN$152+1,0)),"",(VLOOKUP($F88,'Cronograma Manual'!$F$6:$BN$171,AN$152+1,0)))</f>
        <v/>
      </c>
      <c r="AO88" s="107" t="str">
        <f>IF(ISNA(VLOOKUP($F88,'Cronograma Manual'!$F$6:$BN$171,AO$152+1,0)),"",(VLOOKUP($F88,'Cronograma Manual'!$F$6:$BN$171,AO$152+1,0)))</f>
        <v/>
      </c>
      <c r="AP88" s="108" t="str">
        <f>IF(ISNA(VLOOKUP($F88,'Cronograma Manual'!$F$6:$BN$171,AP$152+1,0)),"",(VLOOKUP($F88,'Cronograma Manual'!$F$6:$BN$171,AP$152+1,0)))</f>
        <v/>
      </c>
      <c r="AQ88" s="108">
        <f>IF(ISNA(VLOOKUP($F88,'Cronograma Manual'!$F$6:$BN$171,AQ$152+1,0)),"",(VLOOKUP($F88,'Cronograma Manual'!$F$6:$BN$171,AQ$152+1,0)))</f>
        <v>44784</v>
      </c>
      <c r="AR88" s="108" t="str">
        <f>IF(ISNA(VLOOKUP($F88,'Cronograma Manual'!$F$6:$BN$171,AR$152+1,0)),"",(VLOOKUP($F88,'Cronograma Manual'!$F$6:$BN$171,AR$152+1,0)))</f>
        <v/>
      </c>
      <c r="AS88" s="108" t="str">
        <f>IF(ISNA(VLOOKUP($F88,'Cronograma Manual'!$F$6:$BN$171,AS$152+1,0)),"",(VLOOKUP($F88,'Cronograma Manual'!$F$6:$BN$171,AS$152+1,0)))</f>
        <v/>
      </c>
      <c r="AT88" s="107" t="str">
        <f>IF(ISNA(VLOOKUP($F88,'Cronograma Manual'!$F$6:$BN$171,AT$152+1,0)),"",(VLOOKUP($F88,'Cronograma Manual'!$F$6:$BN$171,AT$152+1,0)))</f>
        <v/>
      </c>
      <c r="AU88" s="107">
        <f>IF(ISNA(VLOOKUP($F88,'Cronograma Manual'!$F$6:$BN$171,AU$152+1,0)),"",(VLOOKUP($F88,'Cronograma Manual'!$F$6:$BN$171,AU$152+1,0)))</f>
        <v>44812</v>
      </c>
      <c r="AV88" s="107" t="str">
        <f>IF(ISNA(VLOOKUP($F88,'Cronograma Manual'!$F$6:$BN$171,AV$152+1,0)),"",(VLOOKUP($F88,'Cronograma Manual'!$F$6:$BN$171,AV$152+1,0)))</f>
        <v/>
      </c>
      <c r="AW88" s="107" t="str">
        <f>IF(ISNA(VLOOKUP($F88,'Cronograma Manual'!$F$6:$BN$171,AW$152+1,0)),"",(VLOOKUP($F88,'Cronograma Manual'!$F$6:$BN$171,AW$152+1,0)))</f>
        <v/>
      </c>
      <c r="AX88" s="107" t="str">
        <f>IF(ISNA(VLOOKUP($F88,'Cronograma Manual'!$F$6:$BN$171,AX$152+1,0)),"",(VLOOKUP($F88,'Cronograma Manual'!$F$6:$BN$171,AX$152+1,0)))</f>
        <v/>
      </c>
      <c r="AY88" s="108">
        <f>IF(ISNA(VLOOKUP($F88,'Cronograma Manual'!$F$6:$BN$171,AY$152+1,0)),"",(VLOOKUP($F88,'Cronograma Manual'!$F$6:$BN$171,AY$152+1,0)))</f>
        <v>44840</v>
      </c>
      <c r="AZ88" s="108" t="str">
        <f>IF(ISNA(VLOOKUP($F88,'Cronograma Manual'!$F$6:$BN$171,AZ$152+1,0)),"",(VLOOKUP($F88,'Cronograma Manual'!$F$6:$BN$171,AZ$152+1,0)))</f>
        <v/>
      </c>
      <c r="BA88" s="108" t="str">
        <f>IF(ISNA(VLOOKUP($F88,'Cronograma Manual'!$F$6:$BN$171,BA$152+1,0)),"",(VLOOKUP($F88,'Cronograma Manual'!$F$6:$BN$171,BA$152+1,0)))</f>
        <v/>
      </c>
      <c r="BB88" s="108" t="str">
        <f>IF(ISNA(VLOOKUP($F88,'Cronograma Manual'!$F$6:$BN$171,BB$152+1,0)),"",(VLOOKUP($F88,'Cronograma Manual'!$F$6:$BN$171,BB$152+1,0)))</f>
        <v/>
      </c>
      <c r="BC88" s="107">
        <f>IF(ISNA(VLOOKUP($F88,'Cronograma Manual'!$F$6:$BN$171,BC$152+1,0)),"",(VLOOKUP($F88,'Cronograma Manual'!$F$6:$BN$171,BC$152+1,0)))</f>
        <v>44868</v>
      </c>
      <c r="BD88" s="107" t="str">
        <f>IF(ISNA(VLOOKUP($F88,'Cronograma Manual'!$F$6:$BN$171,BD$152+1,0)),"",(VLOOKUP($F88,'Cronograma Manual'!$F$6:$BN$171,BD$152+1,0)))</f>
        <v/>
      </c>
      <c r="BE88" s="107" t="str">
        <f>IF(ISNA(VLOOKUP($F88,'Cronograma Manual'!$F$6:$BN$171,BE$152+1,0)),"",(VLOOKUP($F88,'Cronograma Manual'!$F$6:$BN$171,BE$152+1,0)))</f>
        <v/>
      </c>
      <c r="BF88" s="107" t="str">
        <f>IF(ISNA(VLOOKUP($F88,'Cronograma Manual'!$F$6:$BN$171,BF$152+1,0)),"",(VLOOKUP($F88,'Cronograma Manual'!$F$6:$BN$171,BF$152+1,0)))</f>
        <v/>
      </c>
      <c r="BG88" s="108">
        <f>IF(ISNA(VLOOKUP($F88,'Cronograma Manual'!$F$6:$BN$171,BG$152+1,0)),"",(VLOOKUP($F88,'Cronograma Manual'!$F$6:$BN$171,BG$152+1,0)))</f>
        <v>44896</v>
      </c>
      <c r="BH88" s="108" t="str">
        <f>IF(ISNA(VLOOKUP($F88,'Cronograma Manual'!$F$6:$BN$171,BH$152+1,0)),"",(VLOOKUP($F88,'Cronograma Manual'!$F$6:$BN$171,BH$152+1,0)))</f>
        <v/>
      </c>
      <c r="BI88" s="108" t="str">
        <f>IF(ISNA(VLOOKUP($F88,'Cronograma Manual'!$F$6:$BN$171,BI$152+1,0)),"",(VLOOKUP($F88,'Cronograma Manual'!$F$6:$BN$171,BI$152+1,0)))</f>
        <v/>
      </c>
      <c r="BJ88" s="108" t="str">
        <f>IF(ISNA(VLOOKUP($F88,'Cronograma Manual'!$F$6:$BN$171,BJ$152+1,0)),"",(VLOOKUP($F88,'Cronograma Manual'!$F$6:$BN$171,BJ$152+1,0)))</f>
        <v/>
      </c>
      <c r="BK88" s="353">
        <f>IF(ISNA(VLOOKUP($F88,'Cronograma Manual'!$F$6:$BN$171,BK$152+1,0)),"",(VLOOKUP($F88,'Cronograma Manual'!$F$6:$BN$171,BK$152+1,0)))</f>
        <v>44924</v>
      </c>
    </row>
    <row r="89" spans="1:63" s="102" customFormat="1" ht="26.25" customHeight="1" thickBot="1" x14ac:dyDescent="0.3">
      <c r="A89" s="354">
        <v>80</v>
      </c>
      <c r="B89" s="456"/>
      <c r="C89" s="456"/>
      <c r="D89" s="459"/>
      <c r="E89" s="355" t="s">
        <v>751</v>
      </c>
      <c r="F89" s="355" t="s">
        <v>86</v>
      </c>
      <c r="G89" s="356" t="str">
        <f>IF(ISNA(VLOOKUP(F89,Tmunic!$C$2:$D$1160,2,FALSE)),"",VLOOKUP(F89,Tmunic!$C$2:$D$1160,2,FALSE))</f>
        <v>UB LA PLATA</v>
      </c>
      <c r="H89" s="356" t="str">
        <f>IF(ISNA(VLOOKUP($F89,'Cronograma Manual'!$F$6:$BN$171,H$152+1,0)),"",(VLOOKUP($F89,'Cronograma Manual'!$F$6:$BN$171,H$152+1,0)))</f>
        <v>Cra. 8 N° 10A - 32 Casa de Justicia</v>
      </c>
      <c r="I89" s="359">
        <f>IF(ISNA(VLOOKUP($F89,'Cronograma Manual'!$F$6:$BN$171,I$152+1,0)),"",(VLOOKUP($F89,'Cronograma Manual'!$F$6:$BN$171,I$152+1,0)))</f>
        <v>4</v>
      </c>
      <c r="J89" s="360">
        <f>IF(ISNA(VLOOKUP($F89,'Cronograma Manual'!$F$6:$BN$171,J$152+1,0)),"",(VLOOKUP($F89,'Cronograma Manual'!$F$6:$BN$171,J$152+1,0)))</f>
        <v>12</v>
      </c>
      <c r="K89" s="361" t="str">
        <f>IF(ISNA(VLOOKUP($F89,'Cronograma Manual'!$F$6:$BN$171,K$152+1,0)),"",(VLOOKUP($F89,'Cronograma Manual'!$F$6:$BN$171,K$152+1,0)))</f>
        <v/>
      </c>
      <c r="L89" s="361" t="str">
        <f>IF(ISNA(VLOOKUP($F89,'Cronograma Manual'!$F$6:$BN$171,L$152+1,0)),"",(VLOOKUP($F89,'Cronograma Manual'!$F$6:$BN$171,L$152+1,0)))</f>
        <v/>
      </c>
      <c r="M89" s="361" t="str">
        <f>IF(ISNA(VLOOKUP($F89,'Cronograma Manual'!$F$6:$BN$171,M$152+1,0)),"",(VLOOKUP($F89,'Cronograma Manual'!$F$6:$BN$171,M$152+1,0)))</f>
        <v/>
      </c>
      <c r="N89" s="361" t="str">
        <f>IF(ISNA(VLOOKUP($F89,'Cronograma Manual'!$F$6:$BN$171,N$152+1,0)),"",(VLOOKUP($F89,'Cronograma Manual'!$F$6:$BN$171,N$152+1,0)))</f>
        <v/>
      </c>
      <c r="O89" s="361" t="str">
        <f>IF(ISNA(VLOOKUP($F89,'Cronograma Manual'!$F$6:$BN$171,O$152+1,0)),"",(VLOOKUP($F89,'Cronograma Manual'!$F$6:$BN$171,O$152+1,0)))</f>
        <v/>
      </c>
      <c r="P89" s="362">
        <f>IF(ISNA(VLOOKUP($F89,'Cronograma Manual'!$F$6:$BN$171,P$152+1,0)),"",(VLOOKUP($F89,'Cronograma Manual'!$F$6:$BN$171,P$152+1,0)))</f>
        <v>44595</v>
      </c>
      <c r="Q89" s="362" t="str">
        <f>IF(ISNA(VLOOKUP($F89,'Cronograma Manual'!$F$6:$BN$171,Q$152+1,0)),"",(VLOOKUP($F89,'Cronograma Manual'!$F$6:$BN$171,Q$152+1,0)))</f>
        <v/>
      </c>
      <c r="R89" s="362" t="str">
        <f>IF(ISNA(VLOOKUP($F89,'Cronograma Manual'!$F$6:$BN$171,R$152+1,0)),"",(VLOOKUP($F89,'Cronograma Manual'!$F$6:$BN$171,R$152+1,0)))</f>
        <v/>
      </c>
      <c r="S89" s="362" t="str">
        <f>IF(ISNA(VLOOKUP($F89,'Cronograma Manual'!$F$6:$BN$171,S$152+1,0)),"",(VLOOKUP($F89,'Cronograma Manual'!$F$6:$BN$171,S$152+1,0)))</f>
        <v/>
      </c>
      <c r="T89" s="361">
        <f>IF(ISNA(VLOOKUP($F89,'Cronograma Manual'!$F$6:$BN$171,T$152+1,0)),"",(VLOOKUP($F89,'Cronograma Manual'!$F$6:$BN$171,T$152+1,0)))</f>
        <v>44623</v>
      </c>
      <c r="U89" s="361" t="str">
        <f>IF(ISNA(VLOOKUP($F89,'Cronograma Manual'!$F$6:$BN$171,U$152+1,0)),"",(VLOOKUP($F89,'Cronograma Manual'!$F$6:$BN$171,U$152+1,0)))</f>
        <v/>
      </c>
      <c r="V89" s="361" t="str">
        <f>IF(ISNA(VLOOKUP($F89,'Cronograma Manual'!$F$6:$BN$171,V$152+1,0)),"",(VLOOKUP($F89,'Cronograma Manual'!$F$6:$BN$171,V$152+1,0)))</f>
        <v/>
      </c>
      <c r="W89" s="361" t="str">
        <f>IF(ISNA(VLOOKUP($F89,'Cronograma Manual'!$F$6:$BN$171,W$152+1,0)),"",(VLOOKUP($F89,'Cronograma Manual'!$F$6:$BN$171,W$152+1,0)))</f>
        <v/>
      </c>
      <c r="X89" s="361">
        <f>IF(ISNA(VLOOKUP($F89,'Cronograma Manual'!$F$6:$BN$171,X$152+1,0)),"",(VLOOKUP($F89,'Cronograma Manual'!$F$6:$BN$171,X$152+1,0)))</f>
        <v>44651</v>
      </c>
      <c r="Y89" s="362" t="str">
        <f>IF(ISNA(VLOOKUP($F89,'Cronograma Manual'!$F$6:$BN$171,Y$152+1,0)),"",(VLOOKUP($F89,'Cronograma Manual'!$F$6:$BN$171,Y$152+1,0)))</f>
        <v/>
      </c>
      <c r="Z89" s="362" t="str">
        <f>IF(ISNA(VLOOKUP($F89,'Cronograma Manual'!$F$6:$BN$171,Z$152+1,0)),"",(VLOOKUP($F89,'Cronograma Manual'!$F$6:$BN$171,Z$152+1,0)))</f>
        <v/>
      </c>
      <c r="AA89" s="362" t="str">
        <f>IF(ISNA(VLOOKUP($F89,'Cronograma Manual'!$F$6:$BN$171,AA$152+1,0)),"",(VLOOKUP($F89,'Cronograma Manual'!$F$6:$BN$171,AA$152+1,0)))</f>
        <v/>
      </c>
      <c r="AB89" s="362">
        <f>IF(ISNA(VLOOKUP($F89,'Cronograma Manual'!$F$6:$BN$171,AB$152+1,0)),"",(VLOOKUP($F89,'Cronograma Manual'!$F$6:$BN$171,AB$152+1,0)))</f>
        <v>44679</v>
      </c>
      <c r="AC89" s="361" t="str">
        <f>IF(ISNA(VLOOKUP($F89,'Cronograma Manual'!$F$6:$BN$171,AC$152+1,0)),"",(VLOOKUP($F89,'Cronograma Manual'!$F$6:$BN$171,AC$152+1,0)))</f>
        <v/>
      </c>
      <c r="AD89" s="361" t="str">
        <f>IF(ISNA(VLOOKUP($F89,'Cronograma Manual'!$F$6:$BN$171,AD$152+1,0)),"",(VLOOKUP($F89,'Cronograma Manual'!$F$6:$BN$171,AD$152+1,0)))</f>
        <v/>
      </c>
      <c r="AE89" s="361" t="str">
        <f>IF(ISNA(VLOOKUP($F89,'Cronograma Manual'!$F$6:$BN$171,AE$152+1,0)),"",(VLOOKUP($F89,'Cronograma Manual'!$F$6:$BN$171,AE$152+1,0)))</f>
        <v/>
      </c>
      <c r="AF89" s="361">
        <f>IF(ISNA(VLOOKUP($F89,'Cronograma Manual'!$F$6:$BN$171,AF$152+1,0)),"",(VLOOKUP($F89,'Cronograma Manual'!$F$6:$BN$171,AF$152+1,0)))</f>
        <v>44707</v>
      </c>
      <c r="AG89" s="362" t="str">
        <f>IF(ISNA(VLOOKUP($F89,'Cronograma Manual'!$F$6:$BN$171,AG$152+1,0)),"",(VLOOKUP($F89,'Cronograma Manual'!$F$6:$BN$171,AG$152+1,0)))</f>
        <v/>
      </c>
      <c r="AH89" s="362" t="str">
        <f>IF(ISNA(VLOOKUP($F89,'Cronograma Manual'!$F$6:$BN$171,AH$152+1,0)),"",(VLOOKUP($F89,'Cronograma Manual'!$F$6:$BN$171,AH$152+1,0)))</f>
        <v/>
      </c>
      <c r="AI89" s="362" t="str">
        <f>IF(ISNA(VLOOKUP($F89,'Cronograma Manual'!$F$6:$BN$171,AI$152+1,0)),"",(VLOOKUP($F89,'Cronograma Manual'!$F$6:$BN$171,AI$152+1,0)))</f>
        <v/>
      </c>
      <c r="AJ89" s="362">
        <f>IF(ISNA(VLOOKUP($F89,'Cronograma Manual'!$F$6:$BN$171,AJ$152+1,0)),"",(VLOOKUP($F89,'Cronograma Manual'!$F$6:$BN$171,AJ$152+1,0)))</f>
        <v>44735</v>
      </c>
      <c r="AK89" s="362" t="str">
        <f>IF(ISNA(VLOOKUP($F89,'Cronograma Manual'!$F$6:$BN$171,AK$152+1,0)),"",(VLOOKUP($F89,'Cronograma Manual'!$F$6:$BN$171,AK$152+1,0)))</f>
        <v/>
      </c>
      <c r="AL89" s="361" t="str">
        <f>IF(ISNA(VLOOKUP($F89,'Cronograma Manual'!$F$6:$BN$171,AL$152+1,0)),"",(VLOOKUP($F89,'Cronograma Manual'!$F$6:$BN$171,AL$152+1,0)))</f>
        <v/>
      </c>
      <c r="AM89" s="361" t="str">
        <f>IF(ISNA(VLOOKUP($F89,'Cronograma Manual'!$F$6:$BN$171,AM$152+1,0)),"",(VLOOKUP($F89,'Cronograma Manual'!$F$6:$BN$171,AM$152+1,0)))</f>
        <v/>
      </c>
      <c r="AN89" s="361">
        <f>IF(ISNA(VLOOKUP($F89,'Cronograma Manual'!$F$6:$BN$171,AN$152+1,0)),"",(VLOOKUP($F89,'Cronograma Manual'!$F$6:$BN$171,AN$152+1,0)))</f>
        <v>44763</v>
      </c>
      <c r="AO89" s="361" t="str">
        <f>IF(ISNA(VLOOKUP($F89,'Cronograma Manual'!$F$6:$BN$171,AO$152+1,0)),"",(VLOOKUP($F89,'Cronograma Manual'!$F$6:$BN$171,AO$152+1,0)))</f>
        <v/>
      </c>
      <c r="AP89" s="362" t="str">
        <f>IF(ISNA(VLOOKUP($F89,'Cronograma Manual'!$F$6:$BN$171,AP$152+1,0)),"",(VLOOKUP($F89,'Cronograma Manual'!$F$6:$BN$171,AP$152+1,0)))</f>
        <v/>
      </c>
      <c r="AQ89" s="362" t="str">
        <f>IF(ISNA(VLOOKUP($F89,'Cronograma Manual'!$F$6:$BN$171,AQ$152+1,0)),"",(VLOOKUP($F89,'Cronograma Manual'!$F$6:$BN$171,AQ$152+1,0)))</f>
        <v/>
      </c>
      <c r="AR89" s="362">
        <f>IF(ISNA(VLOOKUP($F89,'Cronograma Manual'!$F$6:$BN$171,AR$152+1,0)),"",(VLOOKUP($F89,'Cronograma Manual'!$F$6:$BN$171,AR$152+1,0)))</f>
        <v>44791</v>
      </c>
      <c r="AS89" s="362" t="str">
        <f>IF(ISNA(VLOOKUP($F89,'Cronograma Manual'!$F$6:$BN$171,AS$152+1,0)),"",(VLOOKUP($F89,'Cronograma Manual'!$F$6:$BN$171,AS$152+1,0)))</f>
        <v/>
      </c>
      <c r="AT89" s="361" t="str">
        <f>IF(ISNA(VLOOKUP($F89,'Cronograma Manual'!$F$6:$BN$171,AT$152+1,0)),"",(VLOOKUP($F89,'Cronograma Manual'!$F$6:$BN$171,AT$152+1,0)))</f>
        <v/>
      </c>
      <c r="AU89" s="361" t="str">
        <f>IF(ISNA(VLOOKUP($F89,'Cronograma Manual'!$F$6:$BN$171,AU$152+1,0)),"",(VLOOKUP($F89,'Cronograma Manual'!$F$6:$BN$171,AU$152+1,0)))</f>
        <v/>
      </c>
      <c r="AV89" s="361">
        <f>IF(ISNA(VLOOKUP($F89,'Cronograma Manual'!$F$6:$BN$171,AV$152+1,0)),"",(VLOOKUP($F89,'Cronograma Manual'!$F$6:$BN$171,AV$152+1,0)))</f>
        <v>44819</v>
      </c>
      <c r="AW89" s="361" t="str">
        <f>IF(ISNA(VLOOKUP($F89,'Cronograma Manual'!$F$6:$BN$171,AW$152+1,0)),"",(VLOOKUP($F89,'Cronograma Manual'!$F$6:$BN$171,AW$152+1,0)))</f>
        <v/>
      </c>
      <c r="AX89" s="361" t="str">
        <f>IF(ISNA(VLOOKUP($F89,'Cronograma Manual'!$F$6:$BN$171,AX$152+1,0)),"",(VLOOKUP($F89,'Cronograma Manual'!$F$6:$BN$171,AX$152+1,0)))</f>
        <v/>
      </c>
      <c r="AY89" s="362" t="str">
        <f>IF(ISNA(VLOOKUP($F89,'Cronograma Manual'!$F$6:$BN$171,AY$152+1,0)),"",(VLOOKUP($F89,'Cronograma Manual'!$F$6:$BN$171,AY$152+1,0)))</f>
        <v/>
      </c>
      <c r="AZ89" s="362">
        <f>IF(ISNA(VLOOKUP($F89,'Cronograma Manual'!$F$6:$BN$171,AZ$152+1,0)),"",(VLOOKUP($F89,'Cronograma Manual'!$F$6:$BN$171,AZ$152+1,0)))</f>
        <v>44847</v>
      </c>
      <c r="BA89" s="362" t="str">
        <f>IF(ISNA(VLOOKUP($F89,'Cronograma Manual'!$F$6:$BN$171,BA$152+1,0)),"",(VLOOKUP($F89,'Cronograma Manual'!$F$6:$BN$171,BA$152+1,0)))</f>
        <v/>
      </c>
      <c r="BB89" s="362" t="str">
        <f>IF(ISNA(VLOOKUP($F89,'Cronograma Manual'!$F$6:$BN$171,BB$152+1,0)),"",(VLOOKUP($F89,'Cronograma Manual'!$F$6:$BN$171,BB$152+1,0)))</f>
        <v/>
      </c>
      <c r="BC89" s="361" t="str">
        <f>IF(ISNA(VLOOKUP($F89,'Cronograma Manual'!$F$6:$BN$171,BC$152+1,0)),"",(VLOOKUP($F89,'Cronograma Manual'!$F$6:$BN$171,BC$152+1,0)))</f>
        <v/>
      </c>
      <c r="BD89" s="361">
        <f>IF(ISNA(VLOOKUP($F89,'Cronograma Manual'!$F$6:$BN$171,BD$152+1,0)),"",(VLOOKUP($F89,'Cronograma Manual'!$F$6:$BN$171,BD$152+1,0)))</f>
        <v>44875</v>
      </c>
      <c r="BE89" s="361" t="str">
        <f>IF(ISNA(VLOOKUP($F89,'Cronograma Manual'!$F$6:$BN$171,BE$152+1,0)),"",(VLOOKUP($F89,'Cronograma Manual'!$F$6:$BN$171,BE$152+1,0)))</f>
        <v/>
      </c>
      <c r="BF89" s="361" t="str">
        <f>IF(ISNA(VLOOKUP($F89,'Cronograma Manual'!$F$6:$BN$171,BF$152+1,0)),"",(VLOOKUP($F89,'Cronograma Manual'!$F$6:$BN$171,BF$152+1,0)))</f>
        <v/>
      </c>
      <c r="BG89" s="362" t="str">
        <f>IF(ISNA(VLOOKUP($F89,'Cronograma Manual'!$F$6:$BN$171,BG$152+1,0)),"",(VLOOKUP($F89,'Cronograma Manual'!$F$6:$BN$171,BG$152+1,0)))</f>
        <v/>
      </c>
      <c r="BH89" s="362" t="str">
        <f>IF(ISNA(VLOOKUP($F89,'Cronograma Manual'!$F$6:$BN$171,BH$152+1,0)),"",(VLOOKUP($F89,'Cronograma Manual'!$F$6:$BN$171,BH$152+1,0)))</f>
        <v/>
      </c>
      <c r="BI89" s="362">
        <f>IF(ISNA(VLOOKUP($F89,'Cronograma Manual'!$F$6:$BN$171,BI$152+1,0)),"",(VLOOKUP($F89,'Cronograma Manual'!$F$6:$BN$171,BI$152+1,0)))</f>
        <v>44910</v>
      </c>
      <c r="BJ89" s="362" t="str">
        <f>IF(ISNA(VLOOKUP($F89,'Cronograma Manual'!$F$6:$BN$171,BJ$152+1,0)),"",(VLOOKUP($F89,'Cronograma Manual'!$F$6:$BN$171,BJ$152+1,0)))</f>
        <v/>
      </c>
      <c r="BK89" s="363" t="str">
        <f>IF(ISNA(VLOOKUP($F89,'Cronograma Manual'!$F$6:$BN$171,BK$152+1,0)),"",(VLOOKUP($F89,'Cronograma Manual'!$F$6:$BN$171,BK$152+1,0)))</f>
        <v/>
      </c>
    </row>
    <row r="90" spans="1:63" s="102" customFormat="1" ht="26.25" customHeight="1" thickBot="1" x14ac:dyDescent="0.3">
      <c r="A90" s="369">
        <v>81</v>
      </c>
      <c r="B90" s="370" t="s">
        <v>1282</v>
      </c>
      <c r="C90" s="370" t="s">
        <v>1591</v>
      </c>
      <c r="D90" s="371" t="s">
        <v>571</v>
      </c>
      <c r="E90" s="372" t="s">
        <v>572</v>
      </c>
      <c r="F90" s="372" t="s">
        <v>571</v>
      </c>
      <c r="G90" s="373" t="str">
        <f>IF(ISNA(VLOOKUP(F90,Tmunic!$C$2:$D$1160,2,FALSE)),"",VLOOKUP(F90,Tmunic!$C$2:$D$1160,2,FALSE))</f>
        <v>DS CAQUETA</v>
      </c>
      <c r="H90" s="373" t="str">
        <f>IF(ISNA(VLOOKUP($F90,'Cronograma Manual'!$F$6:$BN$171,H$152+1,0)),"",(VLOOKUP($F90,'Cronograma Manual'!$F$6:$BN$171,H$152+1,0)))</f>
        <v>Cra. 10 N° 5A - 28  Barrio Las Avenidas.</v>
      </c>
      <c r="I90" s="376">
        <f>IF(ISNA(VLOOKUP($F90,'Cronograma Manual'!$F$6:$BN$171,I$152+1,0)),"",(VLOOKUP($F90,'Cronograma Manual'!$F$6:$BN$171,I$152+1,0)))</f>
        <v>1</v>
      </c>
      <c r="J90" s="377">
        <f>IF(ISNA(VLOOKUP($F90,'Cronograma Manual'!$F$6:$BN$171,J$152+1,0)),"",(VLOOKUP($F90,'Cronograma Manual'!$F$6:$BN$171,J$152+1,0)))</f>
        <v>50</v>
      </c>
      <c r="K90" s="378" t="str">
        <f>IF(ISNA(VLOOKUP($F90,'Cronograma Manual'!$F$6:$BN$171,K$152+1,0)),"",(VLOOKUP($F90,'Cronograma Manual'!$F$6:$BN$171,K$152+1,0)))</f>
        <v/>
      </c>
      <c r="L90" s="378" t="str">
        <f>IF(ISNA(VLOOKUP($F90,'Cronograma Manual'!$F$6:$BN$171,L$152+1,0)),"",(VLOOKUP($F90,'Cronograma Manual'!$F$6:$BN$171,L$152+1,0)))</f>
        <v/>
      </c>
      <c r="M90" s="378">
        <f>IF(ISNA(VLOOKUP($F90,'Cronograma Manual'!$F$6:$BN$171,M$152+1,0)),"",(VLOOKUP($F90,'Cronograma Manual'!$F$6:$BN$171,M$152+1,0)))</f>
        <v>44573</v>
      </c>
      <c r="N90" s="378">
        <f>IF(ISNA(VLOOKUP($F90,'Cronograma Manual'!$F$6:$BN$171,N$152+1,0)),"",(VLOOKUP($F90,'Cronograma Manual'!$F$6:$BN$171,N$152+1,0)))</f>
        <v>44580</v>
      </c>
      <c r="O90" s="378">
        <f>IF(ISNA(VLOOKUP($F90,'Cronograma Manual'!$F$6:$BN$171,O$152+1,0)),"",(VLOOKUP($F90,'Cronograma Manual'!$F$6:$BN$171,O$152+1,0)))</f>
        <v>44587</v>
      </c>
      <c r="P90" s="379">
        <f>IF(ISNA(VLOOKUP($F90,'Cronograma Manual'!$F$6:$BN$171,P$152+1,0)),"",(VLOOKUP($F90,'Cronograma Manual'!$F$6:$BN$171,P$152+1,0)))</f>
        <v>44594</v>
      </c>
      <c r="Q90" s="379">
        <f>IF(ISNA(VLOOKUP($F90,'Cronograma Manual'!$F$6:$BN$171,Q$152+1,0)),"",(VLOOKUP($F90,'Cronograma Manual'!$F$6:$BN$171,Q$152+1,0)))</f>
        <v>44601</v>
      </c>
      <c r="R90" s="379">
        <f>IF(ISNA(VLOOKUP($F90,'Cronograma Manual'!$F$6:$BN$171,R$152+1,0)),"",(VLOOKUP($F90,'Cronograma Manual'!$F$6:$BN$171,R$152+1,0)))</f>
        <v>44608</v>
      </c>
      <c r="S90" s="379">
        <f>IF(ISNA(VLOOKUP($F90,'Cronograma Manual'!$F$6:$BN$171,S$152+1,0)),"",(VLOOKUP($F90,'Cronograma Manual'!$F$6:$BN$171,S$152+1,0)))</f>
        <v>44615</v>
      </c>
      <c r="T90" s="378">
        <f>IF(ISNA(VLOOKUP($F90,'Cronograma Manual'!$F$6:$BN$171,T$152+1,0)),"",(VLOOKUP($F90,'Cronograma Manual'!$F$6:$BN$171,T$152+1,0)))</f>
        <v>44622</v>
      </c>
      <c r="U90" s="378">
        <f>IF(ISNA(VLOOKUP($F90,'Cronograma Manual'!$F$6:$BN$171,U$152+1,0)),"",(VLOOKUP($F90,'Cronograma Manual'!$F$6:$BN$171,U$152+1,0)))</f>
        <v>44629</v>
      </c>
      <c r="V90" s="378">
        <f>IF(ISNA(VLOOKUP($F90,'Cronograma Manual'!$F$6:$BN$171,V$152+1,0)),"",(VLOOKUP($F90,'Cronograma Manual'!$F$6:$BN$171,V$152+1,0)))</f>
        <v>44636</v>
      </c>
      <c r="W90" s="378">
        <f>IF(ISNA(VLOOKUP($F90,'Cronograma Manual'!$F$6:$BN$171,W$152+1,0)),"",(VLOOKUP($F90,'Cronograma Manual'!$F$6:$BN$171,W$152+1,0)))</f>
        <v>44643</v>
      </c>
      <c r="X90" s="378">
        <f>IF(ISNA(VLOOKUP($F90,'Cronograma Manual'!$F$6:$BN$171,X$152+1,0)),"",(VLOOKUP($F90,'Cronograma Manual'!$F$6:$BN$171,X$152+1,0)))</f>
        <v>44650</v>
      </c>
      <c r="Y90" s="379">
        <f>IF(ISNA(VLOOKUP($F90,'Cronograma Manual'!$F$6:$BN$171,Y$152+1,0)),"",(VLOOKUP($F90,'Cronograma Manual'!$F$6:$BN$171,Y$152+1,0)))</f>
        <v>44657</v>
      </c>
      <c r="Z90" s="379">
        <f>IF(ISNA(VLOOKUP($F90,'Cronograma Manual'!$F$6:$BN$171,Z$152+1,0)),"",(VLOOKUP($F90,'Cronograma Manual'!$F$6:$BN$171,Z$152+1,0)))</f>
        <v>44664</v>
      </c>
      <c r="AA90" s="379">
        <f>IF(ISNA(VLOOKUP($F90,'Cronograma Manual'!$F$6:$BN$171,AA$152+1,0)),"",(VLOOKUP($F90,'Cronograma Manual'!$F$6:$BN$171,AA$152+1,0)))</f>
        <v>44671</v>
      </c>
      <c r="AB90" s="379">
        <f>IF(ISNA(VLOOKUP($F90,'Cronograma Manual'!$F$6:$BN$171,AB$152+1,0)),"",(VLOOKUP($F90,'Cronograma Manual'!$F$6:$BN$171,AB$152+1,0)))</f>
        <v>44678</v>
      </c>
      <c r="AC90" s="378">
        <f>IF(ISNA(VLOOKUP($F90,'Cronograma Manual'!$F$6:$BN$171,AC$152+1,0)),"",(VLOOKUP($F90,'Cronograma Manual'!$F$6:$BN$171,AC$152+1,0)))</f>
        <v>44685</v>
      </c>
      <c r="AD90" s="378">
        <f>IF(ISNA(VLOOKUP($F90,'Cronograma Manual'!$F$6:$BN$171,AD$152+1,0)),"",(VLOOKUP($F90,'Cronograma Manual'!$F$6:$BN$171,AD$152+1,0)))</f>
        <v>44692</v>
      </c>
      <c r="AE90" s="378">
        <f>IF(ISNA(VLOOKUP($F90,'Cronograma Manual'!$F$6:$BN$171,AE$152+1,0)),"",(VLOOKUP($F90,'Cronograma Manual'!$F$6:$BN$171,AE$152+1,0)))</f>
        <v>44699</v>
      </c>
      <c r="AF90" s="378">
        <f>IF(ISNA(VLOOKUP($F90,'Cronograma Manual'!$F$6:$BN$171,AF$152+1,0)),"",(VLOOKUP($F90,'Cronograma Manual'!$F$6:$BN$171,AF$152+1,0)))</f>
        <v>44706</v>
      </c>
      <c r="AG90" s="379">
        <f>IF(ISNA(VLOOKUP($F90,'Cronograma Manual'!$F$6:$BN$171,AG$152+1,0)),"",(VLOOKUP($F90,'Cronograma Manual'!$F$6:$BN$171,AG$152+1,0)))</f>
        <v>44713</v>
      </c>
      <c r="AH90" s="379">
        <f>IF(ISNA(VLOOKUP($F90,'Cronograma Manual'!$F$6:$BN$171,AH$152+1,0)),"",(VLOOKUP($F90,'Cronograma Manual'!$F$6:$BN$171,AH$152+1,0)))</f>
        <v>44720</v>
      </c>
      <c r="AI90" s="379">
        <f>IF(ISNA(VLOOKUP($F90,'Cronograma Manual'!$F$6:$BN$171,AI$152+1,0)),"",(VLOOKUP($F90,'Cronograma Manual'!$F$6:$BN$171,AI$152+1,0)))</f>
        <v>44727</v>
      </c>
      <c r="AJ90" s="379">
        <f>IF(ISNA(VLOOKUP($F90,'Cronograma Manual'!$F$6:$BN$171,AJ$152+1,0)),"",(VLOOKUP($F90,'Cronograma Manual'!$F$6:$BN$171,AJ$152+1,0)))</f>
        <v>44734</v>
      </c>
      <c r="AK90" s="379">
        <f>IF(ISNA(VLOOKUP($F90,'Cronograma Manual'!$F$6:$BN$171,AK$152+1,0)),"",(VLOOKUP($F90,'Cronograma Manual'!$F$6:$BN$171,AK$152+1,0)))</f>
        <v>44741</v>
      </c>
      <c r="AL90" s="378">
        <f>IF(ISNA(VLOOKUP($F90,'Cronograma Manual'!$F$6:$BN$171,AL$152+1,0)),"",(VLOOKUP($F90,'Cronograma Manual'!$F$6:$BN$171,AL$152+1,0)))</f>
        <v>44748</v>
      </c>
      <c r="AM90" s="378">
        <f>IF(ISNA(VLOOKUP($F90,'Cronograma Manual'!$F$6:$BN$171,AM$152+1,0)),"",(VLOOKUP($F90,'Cronograma Manual'!$F$6:$BN$171,AM$152+1,0)))</f>
        <v>44755</v>
      </c>
      <c r="AN90" s="378" t="str">
        <f>IF(ISNA(VLOOKUP($F90,'Cronograma Manual'!$F$6:$BN$171,AN$152+1,0)),"",(VLOOKUP($F90,'Cronograma Manual'!$F$6:$BN$171,AN$152+1,0)))</f>
        <v/>
      </c>
      <c r="AO90" s="378">
        <f>IF(ISNA(VLOOKUP($F90,'Cronograma Manual'!$F$6:$BN$171,AO$152+1,0)),"",(VLOOKUP($F90,'Cronograma Manual'!$F$6:$BN$171,AO$152+1,0)))</f>
        <v>44769</v>
      </c>
      <c r="AP90" s="379">
        <f>IF(ISNA(VLOOKUP($F90,'Cronograma Manual'!$F$6:$BN$171,AP$152+1,0)),"",(VLOOKUP($F90,'Cronograma Manual'!$F$6:$BN$171,AP$152+1,0)))</f>
        <v>44776</v>
      </c>
      <c r="AQ90" s="379">
        <f>IF(ISNA(VLOOKUP($F90,'Cronograma Manual'!$F$6:$BN$171,AQ$152+1,0)),"",(VLOOKUP($F90,'Cronograma Manual'!$F$6:$BN$171,AQ$152+1,0)))</f>
        <v>44783</v>
      </c>
      <c r="AR90" s="379">
        <f>IF(ISNA(VLOOKUP($F90,'Cronograma Manual'!$F$6:$BN$171,AR$152+1,0)),"",(VLOOKUP($F90,'Cronograma Manual'!$F$6:$BN$171,AR$152+1,0)))</f>
        <v>44790</v>
      </c>
      <c r="AS90" s="379">
        <f>IF(ISNA(VLOOKUP($F90,'Cronograma Manual'!$F$6:$BN$171,AS$152+1,0)),"",(VLOOKUP($F90,'Cronograma Manual'!$F$6:$BN$171,AS$152+1,0)))</f>
        <v>44797</v>
      </c>
      <c r="AT90" s="378">
        <f>IF(ISNA(VLOOKUP($F90,'Cronograma Manual'!$F$6:$BN$171,AT$152+1,0)),"",(VLOOKUP($F90,'Cronograma Manual'!$F$6:$BN$171,AT$152+1,0)))</f>
        <v>44804</v>
      </c>
      <c r="AU90" s="378">
        <f>IF(ISNA(VLOOKUP($F90,'Cronograma Manual'!$F$6:$BN$171,AU$152+1,0)),"",(VLOOKUP($F90,'Cronograma Manual'!$F$6:$BN$171,AU$152+1,0)))</f>
        <v>44811</v>
      </c>
      <c r="AV90" s="378">
        <f>IF(ISNA(VLOOKUP($F90,'Cronograma Manual'!$F$6:$BN$171,AV$152+1,0)),"",(VLOOKUP($F90,'Cronograma Manual'!$F$6:$BN$171,AV$152+1,0)))</f>
        <v>44818</v>
      </c>
      <c r="AW90" s="378">
        <f>IF(ISNA(VLOOKUP($F90,'Cronograma Manual'!$F$6:$BN$171,AW$152+1,0)),"",(VLOOKUP($F90,'Cronograma Manual'!$F$6:$BN$171,AW$152+1,0)))</f>
        <v>44825</v>
      </c>
      <c r="AX90" s="378">
        <f>IF(ISNA(VLOOKUP($F90,'Cronograma Manual'!$F$6:$BN$171,AX$152+1,0)),"",(VLOOKUP($F90,'Cronograma Manual'!$F$6:$BN$171,AX$152+1,0)))</f>
        <v>44832</v>
      </c>
      <c r="AY90" s="379">
        <f>IF(ISNA(VLOOKUP($F90,'Cronograma Manual'!$F$6:$BN$171,AY$152+1,0)),"",(VLOOKUP($F90,'Cronograma Manual'!$F$6:$BN$171,AY$152+1,0)))</f>
        <v>44839</v>
      </c>
      <c r="AZ90" s="379">
        <f>IF(ISNA(VLOOKUP($F90,'Cronograma Manual'!$F$6:$BN$171,AZ$152+1,0)),"",(VLOOKUP($F90,'Cronograma Manual'!$F$6:$BN$171,AZ$152+1,0)))</f>
        <v>44846</v>
      </c>
      <c r="BA90" s="379">
        <f>IF(ISNA(VLOOKUP($F90,'Cronograma Manual'!$F$6:$BN$171,BA$152+1,0)),"",(VLOOKUP($F90,'Cronograma Manual'!$F$6:$BN$171,BA$152+1,0)))</f>
        <v>44853</v>
      </c>
      <c r="BB90" s="379">
        <f>IF(ISNA(VLOOKUP($F90,'Cronograma Manual'!$F$6:$BN$171,BB$152+1,0)),"",(VLOOKUP($F90,'Cronograma Manual'!$F$6:$BN$171,BB$152+1,0)))</f>
        <v>44860</v>
      </c>
      <c r="BC90" s="378">
        <f>IF(ISNA(VLOOKUP($F90,'Cronograma Manual'!$F$6:$BN$171,BC$152+1,0)),"",(VLOOKUP($F90,'Cronograma Manual'!$F$6:$BN$171,BC$152+1,0)))</f>
        <v>44867</v>
      </c>
      <c r="BD90" s="378">
        <f>IF(ISNA(VLOOKUP($F90,'Cronograma Manual'!$F$6:$BN$171,BD$152+1,0)),"",(VLOOKUP($F90,'Cronograma Manual'!$F$6:$BN$171,BD$152+1,0)))</f>
        <v>44874</v>
      </c>
      <c r="BE90" s="378">
        <f>IF(ISNA(VLOOKUP($F90,'Cronograma Manual'!$F$6:$BN$171,BE$152+1,0)),"",(VLOOKUP($F90,'Cronograma Manual'!$F$6:$BN$171,BE$152+1,0)))</f>
        <v>44881</v>
      </c>
      <c r="BF90" s="378">
        <f>IF(ISNA(VLOOKUP($F90,'Cronograma Manual'!$F$6:$BN$171,BF$152+1,0)),"",(VLOOKUP($F90,'Cronograma Manual'!$F$6:$BN$171,BF$152+1,0)))</f>
        <v>44888</v>
      </c>
      <c r="BG90" s="379">
        <f>IF(ISNA(VLOOKUP($F90,'Cronograma Manual'!$F$6:$BN$171,BG$152+1,0)),"",(VLOOKUP($F90,'Cronograma Manual'!$F$6:$BN$171,BG$152+1,0)))</f>
        <v>44895</v>
      </c>
      <c r="BH90" s="379">
        <f>IF(ISNA(VLOOKUP($F90,'Cronograma Manual'!$F$6:$BN$171,BH$152+1,0)),"",(VLOOKUP($F90,'Cronograma Manual'!$F$6:$BN$171,BH$152+1,0)))</f>
        <v>44902</v>
      </c>
      <c r="BI90" s="379">
        <f>IF(ISNA(VLOOKUP($F90,'Cronograma Manual'!$F$6:$BN$171,BI$152+1,0)),"",(VLOOKUP($F90,'Cronograma Manual'!$F$6:$BN$171,BI$152+1,0)))</f>
        <v>44909</v>
      </c>
      <c r="BJ90" s="379">
        <f>IF(ISNA(VLOOKUP($F90,'Cronograma Manual'!$F$6:$BN$171,BJ$152+1,0)),"",(VLOOKUP($F90,'Cronograma Manual'!$F$6:$BN$171,BJ$152+1,0)))</f>
        <v>44916</v>
      </c>
      <c r="BK90" s="380">
        <f>IF(ISNA(VLOOKUP($F90,'Cronograma Manual'!$F$6:$BN$171,BK$152+1,0)),"",(VLOOKUP($F90,'Cronograma Manual'!$F$6:$BN$171,BK$152+1,0)))</f>
        <v>44923</v>
      </c>
    </row>
    <row r="91" spans="1:63" s="102" customFormat="1" ht="26.25" hidden="1" customHeight="1" x14ac:dyDescent="0.3">
      <c r="A91" s="352" t="s">
        <v>1787</v>
      </c>
      <c r="B91" s="337"/>
      <c r="C91" s="337"/>
      <c r="D91" s="184"/>
      <c r="E91" s="337"/>
      <c r="F91" s="337"/>
      <c r="G91" s="184" t="str">
        <f>IF(ISNA(VLOOKUP(F91,Tmunic!$C$2:$D$1160,2,FALSE)),"",VLOOKUP(F91,Tmunic!$C$2:$D$1160,2,FALSE))</f>
        <v/>
      </c>
      <c r="H91" s="184" t="str">
        <f>IF(ISNA(VLOOKUP($F91,'Cronograma Manual'!$F$6:$BN$171,H$152+1,0)),"",(VLOOKUP($F91,'Cronograma Manual'!$F$6:$BN$171,H$152+1,0)))</f>
        <v/>
      </c>
      <c r="I91" s="307" t="str">
        <f>IF(ISNA(VLOOKUP($F91,'Cronograma Manual'!$F$6:$BN$171,I$152+1,0)),"",(VLOOKUP($F91,'Cronograma Manual'!$F$6:$BN$171,I$152+1,0)))</f>
        <v/>
      </c>
      <c r="J91" s="202" t="str">
        <f>IF(ISNA(VLOOKUP($F91,'Cronograma Manual'!$F$6:$BN$171,J$152+1,0)),"",(VLOOKUP($F91,'Cronograma Manual'!$F$6:$BN$171,J$152+1,0)))</f>
        <v/>
      </c>
      <c r="K91" s="110" t="str">
        <f>IF(ISNA(VLOOKUP($F91,'Cronograma Manual'!$F$6:$BN$171,K$152+1,0)),"",(VLOOKUP($F91,'Cronograma Manual'!$F$6:$BN$171,K$152+1,0)))</f>
        <v/>
      </c>
      <c r="L91" s="110" t="str">
        <f>IF(ISNA(VLOOKUP($F91,'Cronograma Manual'!$F$6:$BN$171,L$152+1,0)),"",(VLOOKUP($F91,'Cronograma Manual'!$F$6:$BN$171,L$152+1,0)))</f>
        <v/>
      </c>
      <c r="M91" s="110" t="str">
        <f>IF(ISNA(VLOOKUP($F91,'Cronograma Manual'!$F$6:$BN$171,M$152+1,0)),"",(VLOOKUP($F91,'Cronograma Manual'!$F$6:$BN$171,M$152+1,0)))</f>
        <v/>
      </c>
      <c r="N91" s="110" t="str">
        <f>IF(ISNA(VLOOKUP($F91,'Cronograma Manual'!$F$6:$BN$171,N$152+1,0)),"",(VLOOKUP($F91,'Cronograma Manual'!$F$6:$BN$171,N$152+1,0)))</f>
        <v/>
      </c>
      <c r="O91" s="110" t="str">
        <f>IF(ISNA(VLOOKUP($F91,'Cronograma Manual'!$F$6:$BN$171,O$152+1,0)),"",(VLOOKUP($F91,'Cronograma Manual'!$F$6:$BN$171,O$152+1,0)))</f>
        <v/>
      </c>
      <c r="P91" s="308" t="str">
        <f>IF(ISNA(VLOOKUP($F91,'Cronograma Manual'!$F$6:$BN$171,P$152+1,0)),"",(VLOOKUP($F91,'Cronograma Manual'!$F$6:$BN$171,P$152+1,0)))</f>
        <v/>
      </c>
      <c r="Q91" s="308" t="str">
        <f>IF(ISNA(VLOOKUP($F91,'Cronograma Manual'!$F$6:$BN$171,Q$152+1,0)),"",(VLOOKUP($F91,'Cronograma Manual'!$F$6:$BN$171,Q$152+1,0)))</f>
        <v/>
      </c>
      <c r="R91" s="308" t="str">
        <f>IF(ISNA(VLOOKUP($F91,'Cronograma Manual'!$F$6:$BN$171,R$152+1,0)),"",(VLOOKUP($F91,'Cronograma Manual'!$F$6:$BN$171,R$152+1,0)))</f>
        <v/>
      </c>
      <c r="S91" s="308" t="str">
        <f>IF(ISNA(VLOOKUP($F91,'Cronograma Manual'!$F$6:$BN$171,S$152+1,0)),"",(VLOOKUP($F91,'Cronograma Manual'!$F$6:$BN$171,S$152+1,0)))</f>
        <v/>
      </c>
      <c r="T91" s="110" t="str">
        <f>IF(ISNA(VLOOKUP($F91,'Cronograma Manual'!$F$6:$BN$171,T$152+1,0)),"",(VLOOKUP($F91,'Cronograma Manual'!$F$6:$BN$171,T$152+1,0)))</f>
        <v/>
      </c>
      <c r="U91" s="110" t="str">
        <f>IF(ISNA(VLOOKUP($F91,'Cronograma Manual'!$F$6:$BN$171,U$152+1,0)),"",(VLOOKUP($F91,'Cronograma Manual'!$F$6:$BN$171,U$152+1,0)))</f>
        <v/>
      </c>
      <c r="V91" s="110" t="str">
        <f>IF(ISNA(VLOOKUP($F91,'Cronograma Manual'!$F$6:$BN$171,V$152+1,0)),"",(VLOOKUP($F91,'Cronograma Manual'!$F$6:$BN$171,V$152+1,0)))</f>
        <v/>
      </c>
      <c r="W91" s="110" t="str">
        <f>IF(ISNA(VLOOKUP($F91,'Cronograma Manual'!$F$6:$BN$171,W$152+1,0)),"",(VLOOKUP($F91,'Cronograma Manual'!$F$6:$BN$171,W$152+1,0)))</f>
        <v/>
      </c>
      <c r="X91" s="308" t="str">
        <f>IF(ISNA(VLOOKUP($F91,'Cronograma Manual'!$F$6:$BN$171,X$152+1,0)),"",(VLOOKUP($F91,'Cronograma Manual'!$F$6:$BN$171,X$152+1,0)))</f>
        <v/>
      </c>
      <c r="Y91" s="308" t="str">
        <f>IF(ISNA(VLOOKUP($F91,'Cronograma Manual'!$F$6:$BN$171,Y$152+1,0)),"",(VLOOKUP($F91,'Cronograma Manual'!$F$6:$BN$171,Y$152+1,0)))</f>
        <v/>
      </c>
      <c r="Z91" s="308" t="str">
        <f>IF(ISNA(VLOOKUP($F91,'Cronograma Manual'!$F$6:$BN$171,Z$152+1,0)),"",(VLOOKUP($F91,'Cronograma Manual'!$F$6:$BN$171,Z$152+1,0)))</f>
        <v/>
      </c>
      <c r="AA91" s="308" t="str">
        <f>IF(ISNA(VLOOKUP($F91,'Cronograma Manual'!$F$6:$BN$171,AA$152+1,0)),"",(VLOOKUP($F91,'Cronograma Manual'!$F$6:$BN$171,AA$152+1,0)))</f>
        <v/>
      </c>
      <c r="AB91" s="110" t="str">
        <f>IF(ISNA(VLOOKUP($F91,'Cronograma Manual'!$F$6:$BN$171,AB$152+1,0)),"",(VLOOKUP($F91,'Cronograma Manual'!$F$6:$BN$171,AB$152+1,0)))</f>
        <v/>
      </c>
      <c r="AC91" s="110" t="str">
        <f>IF(ISNA(VLOOKUP($F91,'Cronograma Manual'!$F$6:$BN$171,AC$152+1,0)),"",(VLOOKUP($F91,'Cronograma Manual'!$F$6:$BN$171,AC$152+1,0)))</f>
        <v/>
      </c>
      <c r="AD91" s="110" t="str">
        <f>IF(ISNA(VLOOKUP($F91,'Cronograma Manual'!$F$6:$BN$171,AD$152+1,0)),"",(VLOOKUP($F91,'Cronograma Manual'!$F$6:$BN$171,AD$152+1,0)))</f>
        <v/>
      </c>
      <c r="AE91" s="110" t="str">
        <f>IF(ISNA(VLOOKUP($F91,'Cronograma Manual'!$F$6:$BN$171,AE$152+1,0)),"",(VLOOKUP($F91,'Cronograma Manual'!$F$6:$BN$171,AE$152+1,0)))</f>
        <v/>
      </c>
      <c r="AF91" s="110" t="str">
        <f>IF(ISNA(VLOOKUP($F91,'Cronograma Manual'!$F$6:$BN$171,AF$152+1,0)),"",(VLOOKUP($F91,'Cronograma Manual'!$F$6:$BN$171,AF$152+1,0)))</f>
        <v/>
      </c>
      <c r="AG91" s="308" t="str">
        <f>IF(ISNA(VLOOKUP($F91,'Cronograma Manual'!$F$6:$BN$171,AG$152+1,0)),"",(VLOOKUP($F91,'Cronograma Manual'!$F$6:$BN$171,AG$152+1,0)))</f>
        <v/>
      </c>
      <c r="AH91" s="308" t="str">
        <f>IF(ISNA(VLOOKUP($F91,'Cronograma Manual'!$F$6:$BN$171,AH$152+1,0)),"",(VLOOKUP($F91,'Cronograma Manual'!$F$6:$BN$171,AH$152+1,0)))</f>
        <v/>
      </c>
      <c r="AI91" s="308" t="str">
        <f>IF(ISNA(VLOOKUP($F91,'Cronograma Manual'!$F$6:$BN$171,AI$152+1,0)),"",(VLOOKUP($F91,'Cronograma Manual'!$F$6:$BN$171,AI$152+1,0)))</f>
        <v/>
      </c>
      <c r="AJ91" s="308" t="str">
        <f>IF(ISNA(VLOOKUP($F91,'Cronograma Manual'!$F$6:$BN$171,AJ$152+1,0)),"",(VLOOKUP($F91,'Cronograma Manual'!$F$6:$BN$171,AJ$152+1,0)))</f>
        <v/>
      </c>
      <c r="AK91" s="110" t="str">
        <f>IF(ISNA(VLOOKUP($F91,'Cronograma Manual'!$F$6:$BN$171,AK$152+1,0)),"",(VLOOKUP($F91,'Cronograma Manual'!$F$6:$BN$171,AK$152+1,0)))</f>
        <v/>
      </c>
      <c r="AL91" s="110" t="str">
        <f>IF(ISNA(VLOOKUP($F91,'Cronograma Manual'!$F$6:$BN$171,AL$152+1,0)),"",(VLOOKUP($F91,'Cronograma Manual'!$F$6:$BN$171,AL$152+1,0)))</f>
        <v/>
      </c>
      <c r="AM91" s="110" t="str">
        <f>IF(ISNA(VLOOKUP($F91,'Cronograma Manual'!$F$6:$BN$171,AM$152+1,0)),"",(VLOOKUP($F91,'Cronograma Manual'!$F$6:$BN$171,AM$152+1,0)))</f>
        <v/>
      </c>
      <c r="AN91" s="110" t="str">
        <f>IF(ISNA(VLOOKUP($F91,'Cronograma Manual'!$F$6:$BN$171,AN$152+1,0)),"",(VLOOKUP($F91,'Cronograma Manual'!$F$6:$BN$171,AN$152+1,0)))</f>
        <v/>
      </c>
      <c r="AO91" s="110" t="str">
        <f>IF(ISNA(VLOOKUP($F91,'Cronograma Manual'!$F$6:$BN$171,AO$152+1,0)),"",(VLOOKUP($F91,'Cronograma Manual'!$F$6:$BN$171,AO$152+1,0)))</f>
        <v/>
      </c>
      <c r="AP91" s="308" t="str">
        <f>IF(ISNA(VLOOKUP($F91,'Cronograma Manual'!$F$6:$BN$171,AP$152+1,0)),"",(VLOOKUP($F91,'Cronograma Manual'!$F$6:$BN$171,AP$152+1,0)))</f>
        <v/>
      </c>
      <c r="AQ91" s="308" t="str">
        <f>IF(ISNA(VLOOKUP($F91,'Cronograma Manual'!$F$6:$BN$171,AQ$152+1,0)),"",(VLOOKUP($F91,'Cronograma Manual'!$F$6:$BN$171,AQ$152+1,0)))</f>
        <v/>
      </c>
      <c r="AR91" s="308" t="str">
        <f>IF(ISNA(VLOOKUP($F91,'Cronograma Manual'!$F$6:$BN$171,AR$152+1,0)),"",(VLOOKUP($F91,'Cronograma Manual'!$F$6:$BN$171,AR$152+1,0)))</f>
        <v/>
      </c>
      <c r="AS91" s="308" t="str">
        <f>IF(ISNA(VLOOKUP($F91,'Cronograma Manual'!$F$6:$BN$171,AS$152+1,0)),"",(VLOOKUP($F91,'Cronograma Manual'!$F$6:$BN$171,AS$152+1,0)))</f>
        <v/>
      </c>
      <c r="AT91" s="110" t="str">
        <f>IF(ISNA(VLOOKUP($F91,'Cronograma Manual'!$F$6:$BN$171,AT$152+1,0)),"",(VLOOKUP($F91,'Cronograma Manual'!$F$6:$BN$171,AT$152+1,0)))</f>
        <v/>
      </c>
      <c r="AU91" s="110" t="str">
        <f>IF(ISNA(VLOOKUP($F91,'Cronograma Manual'!$F$6:$BN$171,AU$152+1,0)),"",(VLOOKUP($F91,'Cronograma Manual'!$F$6:$BN$171,AU$152+1,0)))</f>
        <v/>
      </c>
      <c r="AV91" s="110" t="str">
        <f>IF(ISNA(VLOOKUP($F91,'Cronograma Manual'!$F$6:$BN$171,AV$152+1,0)),"",(VLOOKUP($F91,'Cronograma Manual'!$F$6:$BN$171,AV$152+1,0)))</f>
        <v/>
      </c>
      <c r="AW91" s="110" t="str">
        <f>IF(ISNA(VLOOKUP($F91,'Cronograma Manual'!$F$6:$BN$171,AW$152+1,0)),"",(VLOOKUP($F91,'Cronograma Manual'!$F$6:$BN$171,AW$152+1,0)))</f>
        <v/>
      </c>
      <c r="AX91" s="110" t="str">
        <f>IF(ISNA(VLOOKUP($F91,'Cronograma Manual'!$F$6:$BN$171,AX$152+1,0)),"",(VLOOKUP($F91,'Cronograma Manual'!$F$6:$BN$171,AX$152+1,0)))</f>
        <v/>
      </c>
      <c r="AY91" s="308" t="str">
        <f>IF(ISNA(VLOOKUP($F91,'Cronograma Manual'!$F$6:$BN$171,AY$152+1,0)),"",(VLOOKUP($F91,'Cronograma Manual'!$F$6:$BN$171,AY$152+1,0)))</f>
        <v/>
      </c>
      <c r="AZ91" s="308" t="str">
        <f>IF(ISNA(VLOOKUP($F91,'Cronograma Manual'!$F$6:$BN$171,AZ$152+1,0)),"",(VLOOKUP($F91,'Cronograma Manual'!$F$6:$BN$171,AZ$152+1,0)))</f>
        <v/>
      </c>
      <c r="BA91" s="308" t="str">
        <f>IF(ISNA(VLOOKUP($F91,'Cronograma Manual'!$F$6:$BN$171,BA$152+1,0)),"",(VLOOKUP($F91,'Cronograma Manual'!$F$6:$BN$171,BA$152+1,0)))</f>
        <v/>
      </c>
      <c r="BB91" s="308" t="str">
        <f>IF(ISNA(VLOOKUP($F91,'Cronograma Manual'!$F$6:$BN$171,BB$152+1,0)),"",(VLOOKUP($F91,'Cronograma Manual'!$F$6:$BN$171,BB$152+1,0)))</f>
        <v/>
      </c>
      <c r="BC91" s="110" t="str">
        <f>IF(ISNA(VLOOKUP($F91,'Cronograma Manual'!$F$6:$BN$171,BC$152+1,0)),"",(VLOOKUP($F91,'Cronograma Manual'!$F$6:$BN$171,BC$152+1,0)))</f>
        <v/>
      </c>
      <c r="BD91" s="110" t="str">
        <f>IF(ISNA(VLOOKUP($F91,'Cronograma Manual'!$F$6:$BN$171,BD$152+1,0)),"",(VLOOKUP($F91,'Cronograma Manual'!$F$6:$BN$171,BD$152+1,0)))</f>
        <v/>
      </c>
      <c r="BE91" s="110" t="str">
        <f>IF(ISNA(VLOOKUP($F91,'Cronograma Manual'!$F$6:$BN$171,BE$152+1,0)),"",(VLOOKUP($F91,'Cronograma Manual'!$F$6:$BN$171,BE$152+1,0)))</f>
        <v/>
      </c>
      <c r="BF91" s="110" t="str">
        <f>IF(ISNA(VLOOKUP($F91,'Cronograma Manual'!$F$6:$BN$171,BF$152+1,0)),"",(VLOOKUP($F91,'Cronograma Manual'!$F$6:$BN$171,BF$152+1,0)))</f>
        <v/>
      </c>
      <c r="BG91" s="308" t="str">
        <f>IF(ISNA(VLOOKUP($F91,'Cronograma Manual'!$F$6:$BN$171,BG$152+1,0)),"",(VLOOKUP($F91,'Cronograma Manual'!$F$6:$BN$171,BG$152+1,0)))</f>
        <v/>
      </c>
      <c r="BH91" s="308" t="str">
        <f>IF(ISNA(VLOOKUP($F91,'Cronograma Manual'!$F$6:$BN$171,BH$152+1,0)),"",(VLOOKUP($F91,'Cronograma Manual'!$F$6:$BN$171,BH$152+1,0)))</f>
        <v/>
      </c>
      <c r="BI91" s="308" t="str">
        <f>IF(ISNA(VLOOKUP($F91,'Cronograma Manual'!$F$6:$BN$171,BI$152+1,0)),"",(VLOOKUP($F91,'Cronograma Manual'!$F$6:$BN$171,BI$152+1,0)))</f>
        <v/>
      </c>
      <c r="BJ91" s="308" t="str">
        <f>IF(ISNA(VLOOKUP($F91,'Cronograma Manual'!$F$6:$BN$171,BJ$152+1,0)),"",(VLOOKUP($F91,'Cronograma Manual'!$F$6:$BN$171,BJ$152+1,0)))</f>
        <v/>
      </c>
      <c r="BK91" s="382" t="str">
        <f>IF(ISNA(VLOOKUP($F91,'Cronograma Manual'!$F$6:$BN$171,BK$152+1,0)),"",(VLOOKUP($F91,'Cronograma Manual'!$F$6:$BN$171,BK$152+1,0)))</f>
        <v/>
      </c>
    </row>
    <row r="92" spans="1:63" s="102" customFormat="1" ht="26.25" hidden="1" customHeight="1" thickBot="1" x14ac:dyDescent="0.3">
      <c r="A92" s="383" t="s">
        <v>1787</v>
      </c>
      <c r="B92" s="364"/>
      <c r="C92" s="364"/>
      <c r="D92" s="367"/>
      <c r="E92" s="364"/>
      <c r="F92" s="364"/>
      <c r="G92" s="367" t="str">
        <f>IF(ISNA(VLOOKUP(F92,Tmunic!$C$2:$D$1160,2,FALSE)),"",VLOOKUP(F92,Tmunic!$C$2:$D$1160,2,FALSE))</f>
        <v/>
      </c>
      <c r="H92" s="367" t="str">
        <f>IF(ISNA(VLOOKUP($F92,'Cronograma Manual'!$F$6:$BN$171,H$152+1,0)),"",(VLOOKUP($F92,'Cronograma Manual'!$F$6:$BN$171,H$152+1,0)))</f>
        <v/>
      </c>
      <c r="I92" s="303" t="str">
        <f>IF(ISNA(VLOOKUP($F92,'Cronograma Manual'!$F$6:$BN$171,I$152+1,0)),"",(VLOOKUP($F92,'Cronograma Manual'!$F$6:$BN$171,I$152+1,0)))</f>
        <v/>
      </c>
      <c r="J92" s="304" t="str">
        <f>IF(ISNA(VLOOKUP($F92,'Cronograma Manual'!$F$6:$BN$171,J$152+1,0)),"",(VLOOKUP($F92,'Cronograma Manual'!$F$6:$BN$171,J$152+1,0)))</f>
        <v/>
      </c>
      <c r="K92" s="305" t="str">
        <f>IF(ISNA(VLOOKUP($F92,'Cronograma Manual'!$F$6:$BN$171,K$152+1,0)),"",(VLOOKUP($F92,'Cronograma Manual'!$F$6:$BN$171,K$152+1,0)))</f>
        <v/>
      </c>
      <c r="L92" s="305" t="str">
        <f>IF(ISNA(VLOOKUP($F92,'Cronograma Manual'!$F$6:$BN$171,L$152+1,0)),"",(VLOOKUP($F92,'Cronograma Manual'!$F$6:$BN$171,L$152+1,0)))</f>
        <v/>
      </c>
      <c r="M92" s="305" t="str">
        <f>IF(ISNA(VLOOKUP($F92,'Cronograma Manual'!$F$6:$BN$171,M$152+1,0)),"",(VLOOKUP($F92,'Cronograma Manual'!$F$6:$BN$171,M$152+1,0)))</f>
        <v/>
      </c>
      <c r="N92" s="305" t="str">
        <f>IF(ISNA(VLOOKUP($F92,'Cronograma Manual'!$F$6:$BN$171,N$152+1,0)),"",(VLOOKUP($F92,'Cronograma Manual'!$F$6:$BN$171,N$152+1,0)))</f>
        <v/>
      </c>
      <c r="O92" s="305" t="str">
        <f>IF(ISNA(VLOOKUP($F92,'Cronograma Manual'!$F$6:$BN$171,O$152+1,0)),"",(VLOOKUP($F92,'Cronograma Manual'!$F$6:$BN$171,O$152+1,0)))</f>
        <v/>
      </c>
      <c r="P92" s="306" t="str">
        <f>IF(ISNA(VLOOKUP($F92,'Cronograma Manual'!$F$6:$BN$171,P$152+1,0)),"",(VLOOKUP($F92,'Cronograma Manual'!$F$6:$BN$171,P$152+1,0)))</f>
        <v/>
      </c>
      <c r="Q92" s="306" t="str">
        <f>IF(ISNA(VLOOKUP($F92,'Cronograma Manual'!$F$6:$BN$171,Q$152+1,0)),"",(VLOOKUP($F92,'Cronograma Manual'!$F$6:$BN$171,Q$152+1,0)))</f>
        <v/>
      </c>
      <c r="R92" s="306" t="str">
        <f>IF(ISNA(VLOOKUP($F92,'Cronograma Manual'!$F$6:$BN$171,R$152+1,0)),"",(VLOOKUP($F92,'Cronograma Manual'!$F$6:$BN$171,R$152+1,0)))</f>
        <v/>
      </c>
      <c r="S92" s="306" t="str">
        <f>IF(ISNA(VLOOKUP($F92,'Cronograma Manual'!$F$6:$BN$171,S$152+1,0)),"",(VLOOKUP($F92,'Cronograma Manual'!$F$6:$BN$171,S$152+1,0)))</f>
        <v/>
      </c>
      <c r="T92" s="305" t="str">
        <f>IF(ISNA(VLOOKUP($F92,'Cronograma Manual'!$F$6:$BN$171,T$152+1,0)),"",(VLOOKUP($F92,'Cronograma Manual'!$F$6:$BN$171,T$152+1,0)))</f>
        <v/>
      </c>
      <c r="U92" s="305" t="str">
        <f>IF(ISNA(VLOOKUP($F92,'Cronograma Manual'!$F$6:$BN$171,U$152+1,0)),"",(VLOOKUP($F92,'Cronograma Manual'!$F$6:$BN$171,U$152+1,0)))</f>
        <v/>
      </c>
      <c r="V92" s="305" t="str">
        <f>IF(ISNA(VLOOKUP($F92,'Cronograma Manual'!$F$6:$BN$171,V$152+1,0)),"",(VLOOKUP($F92,'Cronograma Manual'!$F$6:$BN$171,V$152+1,0)))</f>
        <v/>
      </c>
      <c r="W92" s="305" t="str">
        <f>IF(ISNA(VLOOKUP($F92,'Cronograma Manual'!$F$6:$BN$171,W$152+1,0)),"",(VLOOKUP($F92,'Cronograma Manual'!$F$6:$BN$171,W$152+1,0)))</f>
        <v/>
      </c>
      <c r="X92" s="306" t="str">
        <f>IF(ISNA(VLOOKUP($F92,'Cronograma Manual'!$F$6:$BN$171,X$152+1,0)),"",(VLOOKUP($F92,'Cronograma Manual'!$F$6:$BN$171,X$152+1,0)))</f>
        <v/>
      </c>
      <c r="Y92" s="306" t="str">
        <f>IF(ISNA(VLOOKUP($F92,'Cronograma Manual'!$F$6:$BN$171,Y$152+1,0)),"",(VLOOKUP($F92,'Cronograma Manual'!$F$6:$BN$171,Y$152+1,0)))</f>
        <v/>
      </c>
      <c r="Z92" s="306" t="str">
        <f>IF(ISNA(VLOOKUP($F92,'Cronograma Manual'!$F$6:$BN$171,Z$152+1,0)),"",(VLOOKUP($F92,'Cronograma Manual'!$F$6:$BN$171,Z$152+1,0)))</f>
        <v/>
      </c>
      <c r="AA92" s="306" t="str">
        <f>IF(ISNA(VLOOKUP($F92,'Cronograma Manual'!$F$6:$BN$171,AA$152+1,0)),"",(VLOOKUP($F92,'Cronograma Manual'!$F$6:$BN$171,AA$152+1,0)))</f>
        <v/>
      </c>
      <c r="AB92" s="305" t="str">
        <f>IF(ISNA(VLOOKUP($F92,'Cronograma Manual'!$F$6:$BN$171,AB$152+1,0)),"",(VLOOKUP($F92,'Cronograma Manual'!$F$6:$BN$171,AB$152+1,0)))</f>
        <v/>
      </c>
      <c r="AC92" s="305" t="str">
        <f>IF(ISNA(VLOOKUP($F92,'Cronograma Manual'!$F$6:$BN$171,AC$152+1,0)),"",(VLOOKUP($F92,'Cronograma Manual'!$F$6:$BN$171,AC$152+1,0)))</f>
        <v/>
      </c>
      <c r="AD92" s="305" t="str">
        <f>IF(ISNA(VLOOKUP($F92,'Cronograma Manual'!$F$6:$BN$171,AD$152+1,0)),"",(VLOOKUP($F92,'Cronograma Manual'!$F$6:$BN$171,AD$152+1,0)))</f>
        <v/>
      </c>
      <c r="AE92" s="305" t="str">
        <f>IF(ISNA(VLOOKUP($F92,'Cronograma Manual'!$F$6:$BN$171,AE$152+1,0)),"",(VLOOKUP($F92,'Cronograma Manual'!$F$6:$BN$171,AE$152+1,0)))</f>
        <v/>
      </c>
      <c r="AF92" s="305" t="str">
        <f>IF(ISNA(VLOOKUP($F92,'Cronograma Manual'!$F$6:$BN$171,AF$152+1,0)),"",(VLOOKUP($F92,'Cronograma Manual'!$F$6:$BN$171,AF$152+1,0)))</f>
        <v/>
      </c>
      <c r="AG92" s="306" t="str">
        <f>IF(ISNA(VLOOKUP($F92,'Cronograma Manual'!$F$6:$BN$171,AG$152+1,0)),"",(VLOOKUP($F92,'Cronograma Manual'!$F$6:$BN$171,AG$152+1,0)))</f>
        <v/>
      </c>
      <c r="AH92" s="306" t="str">
        <f>IF(ISNA(VLOOKUP($F92,'Cronograma Manual'!$F$6:$BN$171,AH$152+1,0)),"",(VLOOKUP($F92,'Cronograma Manual'!$F$6:$BN$171,AH$152+1,0)))</f>
        <v/>
      </c>
      <c r="AI92" s="306" t="str">
        <f>IF(ISNA(VLOOKUP($F92,'Cronograma Manual'!$F$6:$BN$171,AI$152+1,0)),"",(VLOOKUP($F92,'Cronograma Manual'!$F$6:$BN$171,AI$152+1,0)))</f>
        <v/>
      </c>
      <c r="AJ92" s="306" t="str">
        <f>IF(ISNA(VLOOKUP($F92,'Cronograma Manual'!$F$6:$BN$171,AJ$152+1,0)),"",(VLOOKUP($F92,'Cronograma Manual'!$F$6:$BN$171,AJ$152+1,0)))</f>
        <v/>
      </c>
      <c r="AK92" s="305" t="str">
        <f>IF(ISNA(VLOOKUP($F92,'Cronograma Manual'!$F$6:$BN$171,AK$152+1,0)),"",(VLOOKUP($F92,'Cronograma Manual'!$F$6:$BN$171,AK$152+1,0)))</f>
        <v/>
      </c>
      <c r="AL92" s="305" t="str">
        <f>IF(ISNA(VLOOKUP($F92,'Cronograma Manual'!$F$6:$BN$171,AL$152+1,0)),"",(VLOOKUP($F92,'Cronograma Manual'!$F$6:$BN$171,AL$152+1,0)))</f>
        <v/>
      </c>
      <c r="AM92" s="305" t="str">
        <f>IF(ISNA(VLOOKUP($F92,'Cronograma Manual'!$F$6:$BN$171,AM$152+1,0)),"",(VLOOKUP($F92,'Cronograma Manual'!$F$6:$BN$171,AM$152+1,0)))</f>
        <v/>
      </c>
      <c r="AN92" s="305" t="str">
        <f>IF(ISNA(VLOOKUP($F92,'Cronograma Manual'!$F$6:$BN$171,AN$152+1,0)),"",(VLOOKUP($F92,'Cronograma Manual'!$F$6:$BN$171,AN$152+1,0)))</f>
        <v/>
      </c>
      <c r="AO92" s="305" t="str">
        <f>IF(ISNA(VLOOKUP($F92,'Cronograma Manual'!$F$6:$BN$171,AO$152+1,0)),"",(VLOOKUP($F92,'Cronograma Manual'!$F$6:$BN$171,AO$152+1,0)))</f>
        <v/>
      </c>
      <c r="AP92" s="306" t="str">
        <f>IF(ISNA(VLOOKUP($F92,'Cronograma Manual'!$F$6:$BN$171,AP$152+1,0)),"",(VLOOKUP($F92,'Cronograma Manual'!$F$6:$BN$171,AP$152+1,0)))</f>
        <v/>
      </c>
      <c r="AQ92" s="306" t="str">
        <f>IF(ISNA(VLOOKUP($F92,'Cronograma Manual'!$F$6:$BN$171,AQ$152+1,0)),"",(VLOOKUP($F92,'Cronograma Manual'!$F$6:$BN$171,AQ$152+1,0)))</f>
        <v/>
      </c>
      <c r="AR92" s="306" t="str">
        <f>IF(ISNA(VLOOKUP($F92,'Cronograma Manual'!$F$6:$BN$171,AR$152+1,0)),"",(VLOOKUP($F92,'Cronograma Manual'!$F$6:$BN$171,AR$152+1,0)))</f>
        <v/>
      </c>
      <c r="AS92" s="306" t="str">
        <f>IF(ISNA(VLOOKUP($F92,'Cronograma Manual'!$F$6:$BN$171,AS$152+1,0)),"",(VLOOKUP($F92,'Cronograma Manual'!$F$6:$BN$171,AS$152+1,0)))</f>
        <v/>
      </c>
      <c r="AT92" s="305" t="str">
        <f>IF(ISNA(VLOOKUP($F92,'Cronograma Manual'!$F$6:$BN$171,AT$152+1,0)),"",(VLOOKUP($F92,'Cronograma Manual'!$F$6:$BN$171,AT$152+1,0)))</f>
        <v/>
      </c>
      <c r="AU92" s="305" t="str">
        <f>IF(ISNA(VLOOKUP($F92,'Cronograma Manual'!$F$6:$BN$171,AU$152+1,0)),"",(VLOOKUP($F92,'Cronograma Manual'!$F$6:$BN$171,AU$152+1,0)))</f>
        <v/>
      </c>
      <c r="AV92" s="305" t="str">
        <f>IF(ISNA(VLOOKUP($F92,'Cronograma Manual'!$F$6:$BN$171,AV$152+1,0)),"",(VLOOKUP($F92,'Cronograma Manual'!$F$6:$BN$171,AV$152+1,0)))</f>
        <v/>
      </c>
      <c r="AW92" s="305" t="str">
        <f>IF(ISNA(VLOOKUP($F92,'Cronograma Manual'!$F$6:$BN$171,AW$152+1,0)),"",(VLOOKUP($F92,'Cronograma Manual'!$F$6:$BN$171,AW$152+1,0)))</f>
        <v/>
      </c>
      <c r="AX92" s="305" t="str">
        <f>IF(ISNA(VLOOKUP($F92,'Cronograma Manual'!$F$6:$BN$171,AX$152+1,0)),"",(VLOOKUP($F92,'Cronograma Manual'!$F$6:$BN$171,AX$152+1,0)))</f>
        <v/>
      </c>
      <c r="AY92" s="306" t="str">
        <f>IF(ISNA(VLOOKUP($F92,'Cronograma Manual'!$F$6:$BN$171,AY$152+1,0)),"",(VLOOKUP($F92,'Cronograma Manual'!$F$6:$BN$171,AY$152+1,0)))</f>
        <v/>
      </c>
      <c r="AZ92" s="306" t="str">
        <f>IF(ISNA(VLOOKUP($F92,'Cronograma Manual'!$F$6:$BN$171,AZ$152+1,0)),"",(VLOOKUP($F92,'Cronograma Manual'!$F$6:$BN$171,AZ$152+1,0)))</f>
        <v/>
      </c>
      <c r="BA92" s="306" t="str">
        <f>IF(ISNA(VLOOKUP($F92,'Cronograma Manual'!$F$6:$BN$171,BA$152+1,0)),"",(VLOOKUP($F92,'Cronograma Manual'!$F$6:$BN$171,BA$152+1,0)))</f>
        <v/>
      </c>
      <c r="BB92" s="306" t="str">
        <f>IF(ISNA(VLOOKUP($F92,'Cronograma Manual'!$F$6:$BN$171,BB$152+1,0)),"",(VLOOKUP($F92,'Cronograma Manual'!$F$6:$BN$171,BB$152+1,0)))</f>
        <v/>
      </c>
      <c r="BC92" s="305" t="str">
        <f>IF(ISNA(VLOOKUP($F92,'Cronograma Manual'!$F$6:$BN$171,BC$152+1,0)),"",(VLOOKUP($F92,'Cronograma Manual'!$F$6:$BN$171,BC$152+1,0)))</f>
        <v/>
      </c>
      <c r="BD92" s="305" t="str">
        <f>IF(ISNA(VLOOKUP($F92,'Cronograma Manual'!$F$6:$BN$171,BD$152+1,0)),"",(VLOOKUP($F92,'Cronograma Manual'!$F$6:$BN$171,BD$152+1,0)))</f>
        <v/>
      </c>
      <c r="BE92" s="305" t="str">
        <f>IF(ISNA(VLOOKUP($F92,'Cronograma Manual'!$F$6:$BN$171,BE$152+1,0)),"",(VLOOKUP($F92,'Cronograma Manual'!$F$6:$BN$171,BE$152+1,0)))</f>
        <v/>
      </c>
      <c r="BF92" s="305" t="str">
        <f>IF(ISNA(VLOOKUP($F92,'Cronograma Manual'!$F$6:$BN$171,BF$152+1,0)),"",(VLOOKUP($F92,'Cronograma Manual'!$F$6:$BN$171,BF$152+1,0)))</f>
        <v/>
      </c>
      <c r="BG92" s="306" t="str">
        <f>IF(ISNA(VLOOKUP($F92,'Cronograma Manual'!$F$6:$BN$171,BG$152+1,0)),"",(VLOOKUP($F92,'Cronograma Manual'!$F$6:$BN$171,BG$152+1,0)))</f>
        <v/>
      </c>
      <c r="BH92" s="306" t="str">
        <f>IF(ISNA(VLOOKUP($F92,'Cronograma Manual'!$F$6:$BN$171,BH$152+1,0)),"",(VLOOKUP($F92,'Cronograma Manual'!$F$6:$BN$171,BH$152+1,0)))</f>
        <v/>
      </c>
      <c r="BI92" s="306" t="str">
        <f>IF(ISNA(VLOOKUP($F92,'Cronograma Manual'!$F$6:$BN$171,BI$152+1,0)),"",(VLOOKUP($F92,'Cronograma Manual'!$F$6:$BN$171,BI$152+1,0)))</f>
        <v/>
      </c>
      <c r="BJ92" s="306" t="str">
        <f>IF(ISNA(VLOOKUP($F92,'Cronograma Manual'!$F$6:$BN$171,BJ$152+1,0)),"",(VLOOKUP($F92,'Cronograma Manual'!$F$6:$BN$171,BJ$152+1,0)))</f>
        <v/>
      </c>
      <c r="BK92" s="384" t="str">
        <f>IF(ISNA(VLOOKUP($F92,'Cronograma Manual'!$F$6:$BN$171,BK$152+1,0)),"",(VLOOKUP($F92,'Cronograma Manual'!$F$6:$BN$171,BK$152+1,0)))</f>
        <v/>
      </c>
    </row>
    <row r="93" spans="1:63" s="102" customFormat="1" ht="26.25" customHeight="1" x14ac:dyDescent="0.25">
      <c r="A93" s="342">
        <v>82</v>
      </c>
      <c r="B93" s="454" t="s">
        <v>1279</v>
      </c>
      <c r="C93" s="343"/>
      <c r="D93" s="344" t="s">
        <v>1787</v>
      </c>
      <c r="E93" s="343" t="s">
        <v>1211</v>
      </c>
      <c r="F93" s="343" t="s">
        <v>9</v>
      </c>
      <c r="G93" s="344" t="str">
        <f>IF(ISNA(VLOOKUP(F93,Tmunic!$C$2:$D$1160,2,FALSE)),"",VLOOKUP(F93,Tmunic!$C$2:$D$1160,2,FALSE))</f>
        <v>DS GUAJIRA</v>
      </c>
      <c r="H93" s="344" t="str">
        <f>IF(ISNA(VLOOKUP($F93,'Cronograma Manual'!$F$6:$BN$171,H$152+1,0)),"",(VLOOKUP($F93,'Cronograma Manual'!$F$6:$BN$171,H$152+1,0)))</f>
        <v>Calle 7 N°15-45 Diagonal Palacio de Justicia</v>
      </c>
      <c r="I93" s="347">
        <f>IF(ISNA(VLOOKUP($F93,'Cronograma Manual'!$F$6:$BN$171,I$152+1,0)),"",(VLOOKUP($F93,'Cronograma Manual'!$F$6:$BN$171,I$152+1,0)))</f>
        <v>4</v>
      </c>
      <c r="J93" s="348">
        <f>IF(ISNA(VLOOKUP($F93,'Cronograma Manual'!$F$6:$BN$171,J$152+1,0)),"",(VLOOKUP($F93,'Cronograma Manual'!$F$6:$BN$171,J$152+1,0)))</f>
        <v>12</v>
      </c>
      <c r="K93" s="349" t="str">
        <f>IF(ISNA(VLOOKUP($F93,'Cronograma Manual'!$F$6:$BN$171,K$152+1,0)),"",(VLOOKUP($F93,'Cronograma Manual'!$F$6:$BN$171,K$152+1,0)))</f>
        <v/>
      </c>
      <c r="L93" s="349" t="str">
        <f>IF(ISNA(VLOOKUP($F93,'Cronograma Manual'!$F$6:$BN$171,L$152+1,0)),"",(VLOOKUP($F93,'Cronograma Manual'!$F$6:$BN$171,L$152+1,0)))</f>
        <v/>
      </c>
      <c r="M93" s="349" t="str">
        <f>IF(ISNA(VLOOKUP($F93,'Cronograma Manual'!$F$6:$BN$171,M$152+1,0)),"",(VLOOKUP($F93,'Cronograma Manual'!$F$6:$BN$171,M$152+1,0)))</f>
        <v/>
      </c>
      <c r="N93" s="349" t="str">
        <f>IF(ISNA(VLOOKUP($F93,'Cronograma Manual'!$F$6:$BN$171,N$152+1,0)),"",(VLOOKUP($F93,'Cronograma Manual'!$F$6:$BN$171,N$152+1,0)))</f>
        <v/>
      </c>
      <c r="O93" s="349" t="str">
        <f>IF(ISNA(VLOOKUP($F93,'Cronograma Manual'!$F$6:$BN$171,O$152+1,0)),"",(VLOOKUP($F93,'Cronograma Manual'!$F$6:$BN$171,O$152+1,0)))</f>
        <v/>
      </c>
      <c r="P93" s="350">
        <f>IF(ISNA(VLOOKUP($F93,'Cronograma Manual'!$F$6:$BN$171,P$152+1,0)),"",(VLOOKUP($F93,'Cronograma Manual'!$F$6:$BN$171,P$152+1,0)))</f>
        <v>44594</v>
      </c>
      <c r="Q93" s="350" t="str">
        <f>IF(ISNA(VLOOKUP($F93,'Cronograma Manual'!$F$6:$BN$171,Q$152+1,0)),"",(VLOOKUP($F93,'Cronograma Manual'!$F$6:$BN$171,Q$152+1,0)))</f>
        <v/>
      </c>
      <c r="R93" s="350" t="str">
        <f>IF(ISNA(VLOOKUP($F93,'Cronograma Manual'!$F$6:$BN$171,R$152+1,0)),"",(VLOOKUP($F93,'Cronograma Manual'!$F$6:$BN$171,R$152+1,0)))</f>
        <v/>
      </c>
      <c r="S93" s="350" t="str">
        <f>IF(ISNA(VLOOKUP($F93,'Cronograma Manual'!$F$6:$BN$171,S$152+1,0)),"",(VLOOKUP($F93,'Cronograma Manual'!$F$6:$BN$171,S$152+1,0)))</f>
        <v/>
      </c>
      <c r="T93" s="349">
        <f>IF(ISNA(VLOOKUP($F93,'Cronograma Manual'!$F$6:$BN$171,T$152+1,0)),"",(VLOOKUP($F93,'Cronograma Manual'!$F$6:$BN$171,T$152+1,0)))</f>
        <v>44622</v>
      </c>
      <c r="U93" s="349" t="str">
        <f>IF(ISNA(VLOOKUP($F93,'Cronograma Manual'!$F$6:$BN$171,U$152+1,0)),"",(VLOOKUP($F93,'Cronograma Manual'!$F$6:$BN$171,U$152+1,0)))</f>
        <v/>
      </c>
      <c r="V93" s="349" t="str">
        <f>IF(ISNA(VLOOKUP($F93,'Cronograma Manual'!$F$6:$BN$171,V$152+1,0)),"",(VLOOKUP($F93,'Cronograma Manual'!$F$6:$BN$171,V$152+1,0)))</f>
        <v/>
      </c>
      <c r="W93" s="349" t="str">
        <f>IF(ISNA(VLOOKUP($F93,'Cronograma Manual'!$F$6:$BN$171,W$152+1,0)),"",(VLOOKUP($F93,'Cronograma Manual'!$F$6:$BN$171,W$152+1,0)))</f>
        <v/>
      </c>
      <c r="X93" s="349">
        <f>IF(ISNA(VLOOKUP($F93,'Cronograma Manual'!$F$6:$BN$171,X$152+1,0)),"",(VLOOKUP($F93,'Cronograma Manual'!$F$6:$BN$171,X$152+1,0)))</f>
        <v>44650</v>
      </c>
      <c r="Y93" s="350" t="str">
        <f>IF(ISNA(VLOOKUP($F93,'Cronograma Manual'!$F$6:$BN$171,Y$152+1,0)),"",(VLOOKUP($F93,'Cronograma Manual'!$F$6:$BN$171,Y$152+1,0)))</f>
        <v/>
      </c>
      <c r="Z93" s="350" t="str">
        <f>IF(ISNA(VLOOKUP($F93,'Cronograma Manual'!$F$6:$BN$171,Z$152+1,0)),"",(VLOOKUP($F93,'Cronograma Manual'!$F$6:$BN$171,Z$152+1,0)))</f>
        <v/>
      </c>
      <c r="AA93" s="350" t="str">
        <f>IF(ISNA(VLOOKUP($F93,'Cronograma Manual'!$F$6:$BN$171,AA$152+1,0)),"",(VLOOKUP($F93,'Cronograma Manual'!$F$6:$BN$171,AA$152+1,0)))</f>
        <v/>
      </c>
      <c r="AB93" s="350">
        <f>IF(ISNA(VLOOKUP($F93,'Cronograma Manual'!$F$6:$BN$171,AB$152+1,0)),"",(VLOOKUP($F93,'Cronograma Manual'!$F$6:$BN$171,AB$152+1,0)))</f>
        <v>44678</v>
      </c>
      <c r="AC93" s="349" t="str">
        <f>IF(ISNA(VLOOKUP($F93,'Cronograma Manual'!$F$6:$BN$171,AC$152+1,0)),"",(VLOOKUP($F93,'Cronograma Manual'!$F$6:$BN$171,AC$152+1,0)))</f>
        <v/>
      </c>
      <c r="AD93" s="349" t="str">
        <f>IF(ISNA(VLOOKUP($F93,'Cronograma Manual'!$F$6:$BN$171,AD$152+1,0)),"",(VLOOKUP($F93,'Cronograma Manual'!$F$6:$BN$171,AD$152+1,0)))</f>
        <v/>
      </c>
      <c r="AE93" s="349" t="str">
        <f>IF(ISNA(VLOOKUP($F93,'Cronograma Manual'!$F$6:$BN$171,AE$152+1,0)),"",(VLOOKUP($F93,'Cronograma Manual'!$F$6:$BN$171,AE$152+1,0)))</f>
        <v/>
      </c>
      <c r="AF93" s="349">
        <f>IF(ISNA(VLOOKUP($F93,'Cronograma Manual'!$F$6:$BN$171,AF$152+1,0)),"",(VLOOKUP($F93,'Cronograma Manual'!$F$6:$BN$171,AF$152+1,0)))</f>
        <v>44706</v>
      </c>
      <c r="AG93" s="350" t="str">
        <f>IF(ISNA(VLOOKUP($F93,'Cronograma Manual'!$F$6:$BN$171,AG$152+1,0)),"",(VLOOKUP($F93,'Cronograma Manual'!$F$6:$BN$171,AG$152+1,0)))</f>
        <v/>
      </c>
      <c r="AH93" s="350" t="str">
        <f>IF(ISNA(VLOOKUP($F93,'Cronograma Manual'!$F$6:$BN$171,AH$152+1,0)),"",(VLOOKUP($F93,'Cronograma Manual'!$F$6:$BN$171,AH$152+1,0)))</f>
        <v/>
      </c>
      <c r="AI93" s="350" t="str">
        <f>IF(ISNA(VLOOKUP($F93,'Cronograma Manual'!$F$6:$BN$171,AI$152+1,0)),"",(VLOOKUP($F93,'Cronograma Manual'!$F$6:$BN$171,AI$152+1,0)))</f>
        <v/>
      </c>
      <c r="AJ93" s="350">
        <f>IF(ISNA(VLOOKUP($F93,'Cronograma Manual'!$F$6:$BN$171,AJ$152+1,0)),"",(VLOOKUP($F93,'Cronograma Manual'!$F$6:$BN$171,AJ$152+1,0)))</f>
        <v>44734</v>
      </c>
      <c r="AK93" s="350" t="str">
        <f>IF(ISNA(VLOOKUP($F93,'Cronograma Manual'!$F$6:$BN$171,AK$152+1,0)),"",(VLOOKUP($F93,'Cronograma Manual'!$F$6:$BN$171,AK$152+1,0)))</f>
        <v/>
      </c>
      <c r="AL93" s="349" t="str">
        <f>IF(ISNA(VLOOKUP($F93,'Cronograma Manual'!$F$6:$BN$171,AL$152+1,0)),"",(VLOOKUP($F93,'Cronograma Manual'!$F$6:$BN$171,AL$152+1,0)))</f>
        <v/>
      </c>
      <c r="AM93" s="349" t="str">
        <f>IF(ISNA(VLOOKUP($F93,'Cronograma Manual'!$F$6:$BN$171,AM$152+1,0)),"",(VLOOKUP($F93,'Cronograma Manual'!$F$6:$BN$171,AM$152+1,0)))</f>
        <v/>
      </c>
      <c r="AN93" s="349" t="str">
        <f>IF(ISNA(VLOOKUP($F93,'Cronograma Manual'!$F$6:$BN$171,AN$152+1,0)),"",(VLOOKUP($F93,'Cronograma Manual'!$F$6:$BN$171,AN$152+1,0)))</f>
        <v/>
      </c>
      <c r="AO93" s="349">
        <f>IF(ISNA(VLOOKUP($F93,'Cronograma Manual'!$F$6:$BN$171,AO$152+1,0)),"",(VLOOKUP($F93,'Cronograma Manual'!$F$6:$BN$171,AO$152+1,0)))</f>
        <v>44769</v>
      </c>
      <c r="AP93" s="350" t="str">
        <f>IF(ISNA(VLOOKUP($F93,'Cronograma Manual'!$F$6:$BN$171,AP$152+1,0)),"",(VLOOKUP($F93,'Cronograma Manual'!$F$6:$BN$171,AP$152+1,0)))</f>
        <v/>
      </c>
      <c r="AQ93" s="350" t="str">
        <f>IF(ISNA(VLOOKUP($F93,'Cronograma Manual'!$F$6:$BN$171,AQ$152+1,0)),"",(VLOOKUP($F93,'Cronograma Manual'!$F$6:$BN$171,AQ$152+1,0)))</f>
        <v/>
      </c>
      <c r="AR93" s="350" t="str">
        <f>IF(ISNA(VLOOKUP($F93,'Cronograma Manual'!$F$6:$BN$171,AR$152+1,0)),"",(VLOOKUP($F93,'Cronograma Manual'!$F$6:$BN$171,AR$152+1,0)))</f>
        <v/>
      </c>
      <c r="AS93" s="350">
        <f>IF(ISNA(VLOOKUP($F93,'Cronograma Manual'!$F$6:$BN$171,AS$152+1,0)),"",(VLOOKUP($F93,'Cronograma Manual'!$F$6:$BN$171,AS$152+1,0)))</f>
        <v>44797</v>
      </c>
      <c r="AT93" s="349" t="str">
        <f>IF(ISNA(VLOOKUP($F93,'Cronograma Manual'!$F$6:$BN$171,AT$152+1,0)),"",(VLOOKUP($F93,'Cronograma Manual'!$F$6:$BN$171,AT$152+1,0)))</f>
        <v/>
      </c>
      <c r="AU93" s="349" t="str">
        <f>IF(ISNA(VLOOKUP($F93,'Cronograma Manual'!$F$6:$BN$171,AU$152+1,0)),"",(VLOOKUP($F93,'Cronograma Manual'!$F$6:$BN$171,AU$152+1,0)))</f>
        <v/>
      </c>
      <c r="AV93" s="349" t="str">
        <f>IF(ISNA(VLOOKUP($F93,'Cronograma Manual'!$F$6:$BN$171,AV$152+1,0)),"",(VLOOKUP($F93,'Cronograma Manual'!$F$6:$BN$171,AV$152+1,0)))</f>
        <v/>
      </c>
      <c r="AW93" s="349">
        <f>IF(ISNA(VLOOKUP($F93,'Cronograma Manual'!$F$6:$BN$171,AW$152+1,0)),"",(VLOOKUP($F93,'Cronograma Manual'!$F$6:$BN$171,AW$152+1,0)))</f>
        <v>44825</v>
      </c>
      <c r="AX93" s="349" t="str">
        <f>IF(ISNA(VLOOKUP($F93,'Cronograma Manual'!$F$6:$BN$171,AX$152+1,0)),"",(VLOOKUP($F93,'Cronograma Manual'!$F$6:$BN$171,AX$152+1,0)))</f>
        <v/>
      </c>
      <c r="AY93" s="350" t="str">
        <f>IF(ISNA(VLOOKUP($F93,'Cronograma Manual'!$F$6:$BN$171,AY$152+1,0)),"",(VLOOKUP($F93,'Cronograma Manual'!$F$6:$BN$171,AY$152+1,0)))</f>
        <v/>
      </c>
      <c r="AZ93" s="350" t="str">
        <f>IF(ISNA(VLOOKUP($F93,'Cronograma Manual'!$F$6:$BN$171,AZ$152+1,0)),"",(VLOOKUP($F93,'Cronograma Manual'!$F$6:$BN$171,AZ$152+1,0)))</f>
        <v/>
      </c>
      <c r="BA93" s="350">
        <f>IF(ISNA(VLOOKUP($F93,'Cronograma Manual'!$F$6:$BN$171,BA$152+1,0)),"",(VLOOKUP($F93,'Cronograma Manual'!$F$6:$BN$171,BA$152+1,0)))</f>
        <v>44853</v>
      </c>
      <c r="BB93" s="350" t="str">
        <f>IF(ISNA(VLOOKUP($F93,'Cronograma Manual'!$F$6:$BN$171,BB$152+1,0)),"",(VLOOKUP($F93,'Cronograma Manual'!$F$6:$BN$171,BB$152+1,0)))</f>
        <v/>
      </c>
      <c r="BC93" s="349" t="str">
        <f>IF(ISNA(VLOOKUP($F93,'Cronograma Manual'!$F$6:$BN$171,BC$152+1,0)),"",(VLOOKUP($F93,'Cronograma Manual'!$F$6:$BN$171,BC$152+1,0)))</f>
        <v/>
      </c>
      <c r="BD93" s="349" t="str">
        <f>IF(ISNA(VLOOKUP($F93,'Cronograma Manual'!$F$6:$BN$171,BD$152+1,0)),"",(VLOOKUP($F93,'Cronograma Manual'!$F$6:$BN$171,BD$152+1,0)))</f>
        <v/>
      </c>
      <c r="BE93" s="349">
        <f>IF(ISNA(VLOOKUP($F93,'Cronograma Manual'!$F$6:$BN$171,BE$152+1,0)),"",(VLOOKUP($F93,'Cronograma Manual'!$F$6:$BN$171,BE$152+1,0)))</f>
        <v>44881</v>
      </c>
      <c r="BF93" s="349" t="str">
        <f>IF(ISNA(VLOOKUP($F93,'Cronograma Manual'!$F$6:$BN$171,BF$152+1,0)),"",(VLOOKUP($F93,'Cronograma Manual'!$F$6:$BN$171,BF$152+1,0)))</f>
        <v/>
      </c>
      <c r="BG93" s="350" t="str">
        <f>IF(ISNA(VLOOKUP($F93,'Cronograma Manual'!$F$6:$BN$171,BG$152+1,0)),"",(VLOOKUP($F93,'Cronograma Manual'!$F$6:$BN$171,BG$152+1,0)))</f>
        <v/>
      </c>
      <c r="BH93" s="350" t="str">
        <f>IF(ISNA(VLOOKUP($F93,'Cronograma Manual'!$F$6:$BN$171,BH$152+1,0)),"",(VLOOKUP($F93,'Cronograma Manual'!$F$6:$BN$171,BH$152+1,0)))</f>
        <v/>
      </c>
      <c r="BI93" s="350">
        <f>IF(ISNA(VLOOKUP($F93,'Cronograma Manual'!$F$6:$BN$171,BI$152+1,0)),"",(VLOOKUP($F93,'Cronograma Manual'!$F$6:$BN$171,BI$152+1,0)))</f>
        <v>44909</v>
      </c>
      <c r="BJ93" s="350" t="str">
        <f>IF(ISNA(VLOOKUP($F93,'Cronograma Manual'!$F$6:$BN$171,BJ$152+1,0)),"",(VLOOKUP($F93,'Cronograma Manual'!$F$6:$BN$171,BJ$152+1,0)))</f>
        <v/>
      </c>
      <c r="BK93" s="351" t="str">
        <f>IF(ISNA(VLOOKUP($F93,'Cronograma Manual'!$F$6:$BN$171,BK$152+1,0)),"",(VLOOKUP($F93,'Cronograma Manual'!$F$6:$BN$171,BK$152+1,0)))</f>
        <v/>
      </c>
    </row>
    <row r="94" spans="1:63" s="102" customFormat="1" ht="26.25" customHeight="1" x14ac:dyDescent="0.25">
      <c r="A94" s="352">
        <v>83</v>
      </c>
      <c r="B94" s="455"/>
      <c r="C94" s="337"/>
      <c r="D94" s="184" t="s">
        <v>1787</v>
      </c>
      <c r="E94" s="463" t="s">
        <v>793</v>
      </c>
      <c r="F94" s="337" t="s">
        <v>5</v>
      </c>
      <c r="G94" s="184" t="str">
        <f>IF(ISNA(VLOOKUP(F94,Tmunic!$C$2:$D$1160,2,FALSE)),"",VLOOKUP(F94,Tmunic!$C$2:$D$1160,2,FALSE))</f>
        <v>UB CIENAGA</v>
      </c>
      <c r="H94" s="184" t="str">
        <f>IF(ISNA(VLOOKUP($F94,'Cronograma Manual'!$F$6:$BN$171,H$152+1,0)),"",(VLOOKUP($F94,'Cronograma Manual'!$F$6:$BN$171,H$152+1,0)))</f>
        <v>Calle 12 N° 18-03</v>
      </c>
      <c r="I94" s="197">
        <f>IF(ISNA(VLOOKUP($F94,'Cronograma Manual'!$F$6:$BN$171,I$152+1,0)),"",(VLOOKUP($F94,'Cronograma Manual'!$F$6:$BN$171,I$152+1,0)))</f>
        <v>4</v>
      </c>
      <c r="J94" s="202">
        <f>IF(ISNA(VLOOKUP($F94,'Cronograma Manual'!$F$6:$BN$171,J$152+1,0)),"",(VLOOKUP($F94,'Cronograma Manual'!$F$6:$BN$171,J$152+1,0)))</f>
        <v>12</v>
      </c>
      <c r="K94" s="107" t="str">
        <f>IF(ISNA(VLOOKUP($F94,'Cronograma Manual'!$F$6:$BN$171,K$152+1,0)),"",(VLOOKUP($F94,'Cronograma Manual'!$F$6:$BN$171,K$152+1,0)))</f>
        <v/>
      </c>
      <c r="L94" s="107" t="str">
        <f>IF(ISNA(VLOOKUP($F94,'Cronograma Manual'!$F$6:$BN$171,L$152+1,0)),"",(VLOOKUP($F94,'Cronograma Manual'!$F$6:$BN$171,L$152+1,0)))</f>
        <v/>
      </c>
      <c r="M94" s="107" t="str">
        <f>IF(ISNA(VLOOKUP($F94,'Cronograma Manual'!$F$6:$BN$171,M$152+1,0)),"",(VLOOKUP($F94,'Cronograma Manual'!$F$6:$BN$171,M$152+1,0)))</f>
        <v/>
      </c>
      <c r="N94" s="107" t="str">
        <f>IF(ISNA(VLOOKUP($F94,'Cronograma Manual'!$F$6:$BN$171,N$152+1,0)),"",(VLOOKUP($F94,'Cronograma Manual'!$F$6:$BN$171,N$152+1,0)))</f>
        <v/>
      </c>
      <c r="O94" s="107" t="str">
        <f>IF(ISNA(VLOOKUP($F94,'Cronograma Manual'!$F$6:$BN$171,O$152+1,0)),"",(VLOOKUP($F94,'Cronograma Manual'!$F$6:$BN$171,O$152+1,0)))</f>
        <v/>
      </c>
      <c r="P94" s="108">
        <f>IF(ISNA(VLOOKUP($F94,'Cronograma Manual'!$F$6:$BN$171,P$152+1,0)),"",(VLOOKUP($F94,'Cronograma Manual'!$F$6:$BN$171,P$152+1,0)))</f>
        <v>44594</v>
      </c>
      <c r="Q94" s="108" t="str">
        <f>IF(ISNA(VLOOKUP($F94,'Cronograma Manual'!$F$6:$BN$171,Q$152+1,0)),"",(VLOOKUP($F94,'Cronograma Manual'!$F$6:$BN$171,Q$152+1,0)))</f>
        <v/>
      </c>
      <c r="R94" s="108" t="str">
        <f>IF(ISNA(VLOOKUP($F94,'Cronograma Manual'!$F$6:$BN$171,R$152+1,0)),"",(VLOOKUP($F94,'Cronograma Manual'!$F$6:$BN$171,R$152+1,0)))</f>
        <v/>
      </c>
      <c r="S94" s="108" t="str">
        <f>IF(ISNA(VLOOKUP($F94,'Cronograma Manual'!$F$6:$BN$171,S$152+1,0)),"",(VLOOKUP($F94,'Cronograma Manual'!$F$6:$BN$171,S$152+1,0)))</f>
        <v/>
      </c>
      <c r="T94" s="107">
        <f>IF(ISNA(VLOOKUP($F94,'Cronograma Manual'!$F$6:$BN$171,T$152+1,0)),"",(VLOOKUP($F94,'Cronograma Manual'!$F$6:$BN$171,T$152+1,0)))</f>
        <v>44622</v>
      </c>
      <c r="U94" s="107" t="str">
        <f>IF(ISNA(VLOOKUP($F94,'Cronograma Manual'!$F$6:$BN$171,U$152+1,0)),"",(VLOOKUP($F94,'Cronograma Manual'!$F$6:$BN$171,U$152+1,0)))</f>
        <v/>
      </c>
      <c r="V94" s="107" t="str">
        <f>IF(ISNA(VLOOKUP($F94,'Cronograma Manual'!$F$6:$BN$171,V$152+1,0)),"",(VLOOKUP($F94,'Cronograma Manual'!$F$6:$BN$171,V$152+1,0)))</f>
        <v/>
      </c>
      <c r="W94" s="107" t="str">
        <f>IF(ISNA(VLOOKUP($F94,'Cronograma Manual'!$F$6:$BN$171,W$152+1,0)),"",(VLOOKUP($F94,'Cronograma Manual'!$F$6:$BN$171,W$152+1,0)))</f>
        <v/>
      </c>
      <c r="X94" s="108">
        <f>IF(ISNA(VLOOKUP($F94,'Cronograma Manual'!$F$6:$BN$171,X$152+1,0)),"",(VLOOKUP($F94,'Cronograma Manual'!$F$6:$BN$171,X$152+1,0)))</f>
        <v>44650</v>
      </c>
      <c r="Y94" s="108" t="str">
        <f>IF(ISNA(VLOOKUP($F94,'Cronograma Manual'!$F$6:$BN$171,Y$152+1,0)),"",(VLOOKUP($F94,'Cronograma Manual'!$F$6:$BN$171,Y$152+1,0)))</f>
        <v/>
      </c>
      <c r="Z94" s="108" t="str">
        <f>IF(ISNA(VLOOKUP($F94,'Cronograma Manual'!$F$6:$BN$171,Z$152+1,0)),"",(VLOOKUP($F94,'Cronograma Manual'!$F$6:$BN$171,Z$152+1,0)))</f>
        <v/>
      </c>
      <c r="AA94" s="108" t="str">
        <f>IF(ISNA(VLOOKUP($F94,'Cronograma Manual'!$F$6:$BN$171,AA$152+1,0)),"",(VLOOKUP($F94,'Cronograma Manual'!$F$6:$BN$171,AA$152+1,0)))</f>
        <v/>
      </c>
      <c r="AB94" s="107">
        <f>IF(ISNA(VLOOKUP($F94,'Cronograma Manual'!$F$6:$BN$171,AB$152+1,0)),"",(VLOOKUP($F94,'Cronograma Manual'!$F$6:$BN$171,AB$152+1,0)))</f>
        <v>44678</v>
      </c>
      <c r="AC94" s="107" t="str">
        <f>IF(ISNA(VLOOKUP($F94,'Cronograma Manual'!$F$6:$BN$171,AC$152+1,0)),"",(VLOOKUP($F94,'Cronograma Manual'!$F$6:$BN$171,AC$152+1,0)))</f>
        <v/>
      </c>
      <c r="AD94" s="107" t="str">
        <f>IF(ISNA(VLOOKUP($F94,'Cronograma Manual'!$F$6:$BN$171,AD$152+1,0)),"",(VLOOKUP($F94,'Cronograma Manual'!$F$6:$BN$171,AD$152+1,0)))</f>
        <v/>
      </c>
      <c r="AE94" s="107" t="str">
        <f>IF(ISNA(VLOOKUP($F94,'Cronograma Manual'!$F$6:$BN$171,AE$152+1,0)),"",(VLOOKUP($F94,'Cronograma Manual'!$F$6:$BN$171,AE$152+1,0)))</f>
        <v/>
      </c>
      <c r="AF94" s="107">
        <f>IF(ISNA(VLOOKUP($F94,'Cronograma Manual'!$F$6:$BN$171,AF$152+1,0)),"",(VLOOKUP($F94,'Cronograma Manual'!$F$6:$BN$171,AF$152+1,0)))</f>
        <v>44706</v>
      </c>
      <c r="AG94" s="108" t="str">
        <f>IF(ISNA(VLOOKUP($F94,'Cronograma Manual'!$F$6:$BN$171,AG$152+1,0)),"",(VLOOKUP($F94,'Cronograma Manual'!$F$6:$BN$171,AG$152+1,0)))</f>
        <v/>
      </c>
      <c r="AH94" s="108" t="str">
        <f>IF(ISNA(VLOOKUP($F94,'Cronograma Manual'!$F$6:$BN$171,AH$152+1,0)),"",(VLOOKUP($F94,'Cronograma Manual'!$F$6:$BN$171,AH$152+1,0)))</f>
        <v/>
      </c>
      <c r="AI94" s="108" t="str">
        <f>IF(ISNA(VLOOKUP($F94,'Cronograma Manual'!$F$6:$BN$171,AI$152+1,0)),"",(VLOOKUP($F94,'Cronograma Manual'!$F$6:$BN$171,AI$152+1,0)))</f>
        <v/>
      </c>
      <c r="AJ94" s="108">
        <f>IF(ISNA(VLOOKUP($F94,'Cronograma Manual'!$F$6:$BN$171,AJ$152+1,0)),"",(VLOOKUP($F94,'Cronograma Manual'!$F$6:$BN$171,AJ$152+1,0)))</f>
        <v>44734</v>
      </c>
      <c r="AK94" s="107" t="str">
        <f>IF(ISNA(VLOOKUP($F94,'Cronograma Manual'!$F$6:$BN$171,AK$152+1,0)),"",(VLOOKUP($F94,'Cronograma Manual'!$F$6:$BN$171,AK$152+1,0)))</f>
        <v/>
      </c>
      <c r="AL94" s="107" t="str">
        <f>IF(ISNA(VLOOKUP($F94,'Cronograma Manual'!$F$6:$BN$171,AL$152+1,0)),"",(VLOOKUP($F94,'Cronograma Manual'!$F$6:$BN$171,AL$152+1,0)))</f>
        <v/>
      </c>
      <c r="AM94" s="107" t="str">
        <f>IF(ISNA(VLOOKUP($F94,'Cronograma Manual'!$F$6:$BN$171,AM$152+1,0)),"",(VLOOKUP($F94,'Cronograma Manual'!$F$6:$BN$171,AM$152+1,0)))</f>
        <v/>
      </c>
      <c r="AN94" s="107" t="str">
        <f>IF(ISNA(VLOOKUP($F94,'Cronograma Manual'!$F$6:$BN$171,AN$152+1,0)),"",(VLOOKUP($F94,'Cronograma Manual'!$F$6:$BN$171,AN$152+1,0)))</f>
        <v/>
      </c>
      <c r="AO94" s="107">
        <f>IF(ISNA(VLOOKUP($F94,'Cronograma Manual'!$F$6:$BN$171,AO$152+1,0)),"",(VLOOKUP($F94,'Cronograma Manual'!$F$6:$BN$171,AO$152+1,0)))</f>
        <v>44769</v>
      </c>
      <c r="AP94" s="108" t="str">
        <f>IF(ISNA(VLOOKUP($F94,'Cronograma Manual'!$F$6:$BN$171,AP$152+1,0)),"",(VLOOKUP($F94,'Cronograma Manual'!$F$6:$BN$171,AP$152+1,0)))</f>
        <v/>
      </c>
      <c r="AQ94" s="108" t="str">
        <f>IF(ISNA(VLOOKUP($F94,'Cronograma Manual'!$F$6:$BN$171,AQ$152+1,0)),"",(VLOOKUP($F94,'Cronograma Manual'!$F$6:$BN$171,AQ$152+1,0)))</f>
        <v/>
      </c>
      <c r="AR94" s="108" t="str">
        <f>IF(ISNA(VLOOKUP($F94,'Cronograma Manual'!$F$6:$BN$171,AR$152+1,0)),"",(VLOOKUP($F94,'Cronograma Manual'!$F$6:$BN$171,AR$152+1,0)))</f>
        <v/>
      </c>
      <c r="AS94" s="108">
        <f>IF(ISNA(VLOOKUP($F94,'Cronograma Manual'!$F$6:$BN$171,AS$152+1,0)),"",(VLOOKUP($F94,'Cronograma Manual'!$F$6:$BN$171,AS$152+1,0)))</f>
        <v>44797</v>
      </c>
      <c r="AT94" s="107" t="str">
        <f>IF(ISNA(VLOOKUP($F94,'Cronograma Manual'!$F$6:$BN$171,AT$152+1,0)),"",(VLOOKUP($F94,'Cronograma Manual'!$F$6:$BN$171,AT$152+1,0)))</f>
        <v/>
      </c>
      <c r="AU94" s="107" t="str">
        <f>IF(ISNA(VLOOKUP($F94,'Cronograma Manual'!$F$6:$BN$171,AU$152+1,0)),"",(VLOOKUP($F94,'Cronograma Manual'!$F$6:$BN$171,AU$152+1,0)))</f>
        <v/>
      </c>
      <c r="AV94" s="107" t="str">
        <f>IF(ISNA(VLOOKUP($F94,'Cronograma Manual'!$F$6:$BN$171,AV$152+1,0)),"",(VLOOKUP($F94,'Cronograma Manual'!$F$6:$BN$171,AV$152+1,0)))</f>
        <v/>
      </c>
      <c r="AW94" s="107">
        <f>IF(ISNA(VLOOKUP($F94,'Cronograma Manual'!$F$6:$BN$171,AW$152+1,0)),"",(VLOOKUP($F94,'Cronograma Manual'!$F$6:$BN$171,AW$152+1,0)))</f>
        <v>44825</v>
      </c>
      <c r="AX94" s="107" t="str">
        <f>IF(ISNA(VLOOKUP($F94,'Cronograma Manual'!$F$6:$BN$171,AX$152+1,0)),"",(VLOOKUP($F94,'Cronograma Manual'!$F$6:$BN$171,AX$152+1,0)))</f>
        <v/>
      </c>
      <c r="AY94" s="108" t="str">
        <f>IF(ISNA(VLOOKUP($F94,'Cronograma Manual'!$F$6:$BN$171,AY$152+1,0)),"",(VLOOKUP($F94,'Cronograma Manual'!$F$6:$BN$171,AY$152+1,0)))</f>
        <v/>
      </c>
      <c r="AZ94" s="108" t="str">
        <f>IF(ISNA(VLOOKUP($F94,'Cronograma Manual'!$F$6:$BN$171,AZ$152+1,0)),"",(VLOOKUP($F94,'Cronograma Manual'!$F$6:$BN$171,AZ$152+1,0)))</f>
        <v/>
      </c>
      <c r="BA94" s="108">
        <f>IF(ISNA(VLOOKUP($F94,'Cronograma Manual'!$F$6:$BN$171,BA$152+1,0)),"",(VLOOKUP($F94,'Cronograma Manual'!$F$6:$BN$171,BA$152+1,0)))</f>
        <v>44853</v>
      </c>
      <c r="BB94" s="108" t="str">
        <f>IF(ISNA(VLOOKUP($F94,'Cronograma Manual'!$F$6:$BN$171,BB$152+1,0)),"",(VLOOKUP($F94,'Cronograma Manual'!$F$6:$BN$171,BB$152+1,0)))</f>
        <v/>
      </c>
      <c r="BC94" s="107" t="str">
        <f>IF(ISNA(VLOOKUP($F94,'Cronograma Manual'!$F$6:$BN$171,BC$152+1,0)),"",(VLOOKUP($F94,'Cronograma Manual'!$F$6:$BN$171,BC$152+1,0)))</f>
        <v/>
      </c>
      <c r="BD94" s="107" t="str">
        <f>IF(ISNA(VLOOKUP($F94,'Cronograma Manual'!$F$6:$BN$171,BD$152+1,0)),"",(VLOOKUP($F94,'Cronograma Manual'!$F$6:$BN$171,BD$152+1,0)))</f>
        <v/>
      </c>
      <c r="BE94" s="107">
        <f>IF(ISNA(VLOOKUP($F94,'Cronograma Manual'!$F$6:$BN$171,BE$152+1,0)),"",(VLOOKUP($F94,'Cronograma Manual'!$F$6:$BN$171,BE$152+1,0)))</f>
        <v>44881</v>
      </c>
      <c r="BF94" s="107" t="str">
        <f>IF(ISNA(VLOOKUP($F94,'Cronograma Manual'!$F$6:$BN$171,BF$152+1,0)),"",(VLOOKUP($F94,'Cronograma Manual'!$F$6:$BN$171,BF$152+1,0)))</f>
        <v/>
      </c>
      <c r="BG94" s="108" t="str">
        <f>IF(ISNA(VLOOKUP($F94,'Cronograma Manual'!$F$6:$BN$171,BG$152+1,0)),"",(VLOOKUP($F94,'Cronograma Manual'!$F$6:$BN$171,BG$152+1,0)))</f>
        <v/>
      </c>
      <c r="BH94" s="108" t="str">
        <f>IF(ISNA(VLOOKUP($F94,'Cronograma Manual'!$F$6:$BN$171,BH$152+1,0)),"",(VLOOKUP($F94,'Cronograma Manual'!$F$6:$BN$171,BH$152+1,0)))</f>
        <v/>
      </c>
      <c r="BI94" s="108">
        <f>IF(ISNA(VLOOKUP($F94,'Cronograma Manual'!$F$6:$BN$171,BI$152+1,0)),"",(VLOOKUP($F94,'Cronograma Manual'!$F$6:$BN$171,BI$152+1,0)))</f>
        <v>44909</v>
      </c>
      <c r="BJ94" s="108" t="str">
        <f>IF(ISNA(VLOOKUP($F94,'Cronograma Manual'!$F$6:$BN$171,BJ$152+1,0)),"",(VLOOKUP($F94,'Cronograma Manual'!$F$6:$BN$171,BJ$152+1,0)))</f>
        <v/>
      </c>
      <c r="BK94" s="353" t="str">
        <f>IF(ISNA(VLOOKUP($F94,'Cronograma Manual'!$F$6:$BN$171,BK$152+1,0)),"",(VLOOKUP($F94,'Cronograma Manual'!$F$6:$BN$171,BK$152+1,0)))</f>
        <v/>
      </c>
    </row>
    <row r="95" spans="1:63" s="102" customFormat="1" ht="26.25" hidden="1" customHeight="1" x14ac:dyDescent="0.25">
      <c r="A95" s="352">
        <v>84</v>
      </c>
      <c r="B95" s="455"/>
      <c r="C95" s="337"/>
      <c r="D95" s="184" t="s">
        <v>1787</v>
      </c>
      <c r="E95" s="455"/>
      <c r="F95" s="337" t="s">
        <v>97</v>
      </c>
      <c r="G95" s="184" t="str">
        <f>IF(ISNA(VLOOKUP(F95,Tmunic!$C$2:$D$1160,2,FALSE)),"",VLOOKUP(F95,Tmunic!$C$2:$D$1160,2,FALSE))</f>
        <v>UB EL BANCO</v>
      </c>
      <c r="H95" s="184" t="str">
        <f>IF(ISNA(VLOOKUP($F95,'Cronograma Manual'!$F$6:$BN$171,H$152+1,0)),"",(VLOOKUP($F95,'Cronograma Manual'!$F$6:$BN$171,H$152+1,0)))</f>
        <v>Hospital La Candelaria .Cll 7 Carretera a Chiriguana</v>
      </c>
      <c r="I95" s="197">
        <f>IF(ISNA(VLOOKUP($F95,'Cronograma Manual'!$F$6:$BN$171,I$152+1,0)),"",(VLOOKUP($F95,'Cronograma Manual'!$F$6:$BN$171,I$152+1,0)))</f>
        <v>4</v>
      </c>
      <c r="J95" s="202">
        <f>IF(ISNA(VLOOKUP($F95,'Cronograma Manual'!$F$6:$BN$171,J$152+1,0)),"",(VLOOKUP($F95,'Cronograma Manual'!$F$6:$BN$171,J$152+1,0)))</f>
        <v>12</v>
      </c>
      <c r="K95" s="107" t="str">
        <f>IF(ISNA(VLOOKUP($F95,'Cronograma Manual'!$F$6:$BN$171,K$152+1,0)),"",(VLOOKUP($F95,'Cronograma Manual'!$F$6:$BN$171,K$152+1,0)))</f>
        <v/>
      </c>
      <c r="L95" s="107" t="str">
        <f>IF(ISNA(VLOOKUP($F95,'Cronograma Manual'!$F$6:$BN$171,L$152+1,0)),"",(VLOOKUP($F95,'Cronograma Manual'!$F$6:$BN$171,L$152+1,0)))</f>
        <v/>
      </c>
      <c r="M95" s="107" t="str">
        <f>IF(ISNA(VLOOKUP($F95,'Cronograma Manual'!$F$6:$BN$171,M$152+1,0)),"",(VLOOKUP($F95,'Cronograma Manual'!$F$6:$BN$171,M$152+1,0)))</f>
        <v/>
      </c>
      <c r="N95" s="107" t="str">
        <f>IF(ISNA(VLOOKUP($F95,'Cronograma Manual'!$F$6:$BN$171,N$152+1,0)),"",(VLOOKUP($F95,'Cronograma Manual'!$F$6:$BN$171,N$152+1,0)))</f>
        <v/>
      </c>
      <c r="O95" s="107" t="str">
        <f>IF(ISNA(VLOOKUP($F95,'Cronograma Manual'!$F$6:$BN$171,O$152+1,0)),"",(VLOOKUP($F95,'Cronograma Manual'!$F$6:$BN$171,O$152+1,0)))</f>
        <v/>
      </c>
      <c r="P95" s="108">
        <f>IF(ISNA(VLOOKUP($F95,'Cronograma Manual'!$F$6:$BN$171,P$152+1,0)),"",(VLOOKUP($F95,'Cronograma Manual'!$F$6:$BN$171,P$152+1,0)))</f>
        <v>44594</v>
      </c>
      <c r="Q95" s="108" t="str">
        <f>IF(ISNA(VLOOKUP($F95,'Cronograma Manual'!$F$6:$BN$171,Q$152+1,0)),"",(VLOOKUP($F95,'Cronograma Manual'!$F$6:$BN$171,Q$152+1,0)))</f>
        <v/>
      </c>
      <c r="R95" s="108" t="str">
        <f>IF(ISNA(VLOOKUP($F95,'Cronograma Manual'!$F$6:$BN$171,R$152+1,0)),"",(VLOOKUP($F95,'Cronograma Manual'!$F$6:$BN$171,R$152+1,0)))</f>
        <v/>
      </c>
      <c r="S95" s="108" t="str">
        <f>IF(ISNA(VLOOKUP($F95,'Cronograma Manual'!$F$6:$BN$171,S$152+1,0)),"",(VLOOKUP($F95,'Cronograma Manual'!$F$6:$BN$171,S$152+1,0)))</f>
        <v/>
      </c>
      <c r="T95" s="107">
        <f>IF(ISNA(VLOOKUP($F95,'Cronograma Manual'!$F$6:$BN$171,T$152+1,0)),"",(VLOOKUP($F95,'Cronograma Manual'!$F$6:$BN$171,T$152+1,0)))</f>
        <v>44622</v>
      </c>
      <c r="U95" s="107" t="str">
        <f>IF(ISNA(VLOOKUP($F95,'Cronograma Manual'!$F$6:$BN$171,U$152+1,0)),"",(VLOOKUP($F95,'Cronograma Manual'!$F$6:$BN$171,U$152+1,0)))</f>
        <v/>
      </c>
      <c r="V95" s="107" t="str">
        <f>IF(ISNA(VLOOKUP($F95,'Cronograma Manual'!$F$6:$BN$171,V$152+1,0)),"",(VLOOKUP($F95,'Cronograma Manual'!$F$6:$BN$171,V$152+1,0)))</f>
        <v/>
      </c>
      <c r="W95" s="107" t="str">
        <f>IF(ISNA(VLOOKUP($F95,'Cronograma Manual'!$F$6:$BN$171,W$152+1,0)),"",(VLOOKUP($F95,'Cronograma Manual'!$F$6:$BN$171,W$152+1,0)))</f>
        <v/>
      </c>
      <c r="X95" s="108">
        <f>IF(ISNA(VLOOKUP($F95,'Cronograma Manual'!$F$6:$BN$171,X$152+1,0)),"",(VLOOKUP($F95,'Cronograma Manual'!$F$6:$BN$171,X$152+1,0)))</f>
        <v>44650</v>
      </c>
      <c r="Y95" s="108" t="str">
        <f>IF(ISNA(VLOOKUP($F95,'Cronograma Manual'!$F$6:$BN$171,Y$152+1,0)),"",(VLOOKUP($F95,'Cronograma Manual'!$F$6:$BN$171,Y$152+1,0)))</f>
        <v/>
      </c>
      <c r="Z95" s="108" t="str">
        <f>IF(ISNA(VLOOKUP($F95,'Cronograma Manual'!$F$6:$BN$171,Z$152+1,0)),"",(VLOOKUP($F95,'Cronograma Manual'!$F$6:$BN$171,Z$152+1,0)))</f>
        <v/>
      </c>
      <c r="AA95" s="108" t="str">
        <f>IF(ISNA(VLOOKUP($F95,'Cronograma Manual'!$F$6:$BN$171,AA$152+1,0)),"",(VLOOKUP($F95,'Cronograma Manual'!$F$6:$BN$171,AA$152+1,0)))</f>
        <v/>
      </c>
      <c r="AB95" s="107">
        <f>IF(ISNA(VLOOKUP($F95,'Cronograma Manual'!$F$6:$BN$171,AB$152+1,0)),"",(VLOOKUP($F95,'Cronograma Manual'!$F$6:$BN$171,AB$152+1,0)))</f>
        <v>44678</v>
      </c>
      <c r="AC95" s="107" t="str">
        <f>IF(ISNA(VLOOKUP($F95,'Cronograma Manual'!$F$6:$BN$171,AC$152+1,0)),"",(VLOOKUP($F95,'Cronograma Manual'!$F$6:$BN$171,AC$152+1,0)))</f>
        <v/>
      </c>
      <c r="AD95" s="107" t="str">
        <f>IF(ISNA(VLOOKUP($F95,'Cronograma Manual'!$F$6:$BN$171,AD$152+1,0)),"",(VLOOKUP($F95,'Cronograma Manual'!$F$6:$BN$171,AD$152+1,0)))</f>
        <v/>
      </c>
      <c r="AE95" s="107" t="str">
        <f>IF(ISNA(VLOOKUP($F95,'Cronograma Manual'!$F$6:$BN$171,AE$152+1,0)),"",(VLOOKUP($F95,'Cronograma Manual'!$F$6:$BN$171,AE$152+1,0)))</f>
        <v/>
      </c>
      <c r="AF95" s="107">
        <f>IF(ISNA(VLOOKUP($F95,'Cronograma Manual'!$F$6:$BN$171,AF$152+1,0)),"",(VLOOKUP($F95,'Cronograma Manual'!$F$6:$BN$171,AF$152+1,0)))</f>
        <v>44706</v>
      </c>
      <c r="AG95" s="108" t="str">
        <f>IF(ISNA(VLOOKUP($F95,'Cronograma Manual'!$F$6:$BN$171,AG$152+1,0)),"",(VLOOKUP($F95,'Cronograma Manual'!$F$6:$BN$171,AG$152+1,0)))</f>
        <v/>
      </c>
      <c r="AH95" s="108" t="str">
        <f>IF(ISNA(VLOOKUP($F95,'Cronograma Manual'!$F$6:$BN$171,AH$152+1,0)),"",(VLOOKUP($F95,'Cronograma Manual'!$F$6:$BN$171,AH$152+1,0)))</f>
        <v/>
      </c>
      <c r="AI95" s="108" t="str">
        <f>IF(ISNA(VLOOKUP($F95,'Cronograma Manual'!$F$6:$BN$171,AI$152+1,0)),"",(VLOOKUP($F95,'Cronograma Manual'!$F$6:$BN$171,AI$152+1,0)))</f>
        <v/>
      </c>
      <c r="AJ95" s="108">
        <f>IF(ISNA(VLOOKUP($F95,'Cronograma Manual'!$F$6:$BN$171,AJ$152+1,0)),"",(VLOOKUP($F95,'Cronograma Manual'!$F$6:$BN$171,AJ$152+1,0)))</f>
        <v>44734</v>
      </c>
      <c r="AK95" s="107" t="str">
        <f>IF(ISNA(VLOOKUP($F95,'Cronograma Manual'!$F$6:$BN$171,AK$152+1,0)),"",(VLOOKUP($F95,'Cronograma Manual'!$F$6:$BN$171,AK$152+1,0)))</f>
        <v/>
      </c>
      <c r="AL95" s="107" t="str">
        <f>IF(ISNA(VLOOKUP($F95,'Cronograma Manual'!$F$6:$BN$171,AL$152+1,0)),"",(VLOOKUP($F95,'Cronograma Manual'!$F$6:$BN$171,AL$152+1,0)))</f>
        <v/>
      </c>
      <c r="AM95" s="107" t="str">
        <f>IF(ISNA(VLOOKUP($F95,'Cronograma Manual'!$F$6:$BN$171,AM$152+1,0)),"",(VLOOKUP($F95,'Cronograma Manual'!$F$6:$BN$171,AM$152+1,0)))</f>
        <v/>
      </c>
      <c r="AN95" s="107" t="str">
        <f>IF(ISNA(VLOOKUP($F95,'Cronograma Manual'!$F$6:$BN$171,AN$152+1,0)),"",(VLOOKUP($F95,'Cronograma Manual'!$F$6:$BN$171,AN$152+1,0)))</f>
        <v/>
      </c>
      <c r="AO95" s="107">
        <f>IF(ISNA(VLOOKUP($F95,'Cronograma Manual'!$F$6:$BN$171,AO$152+1,0)),"",(VLOOKUP($F95,'Cronograma Manual'!$F$6:$BN$171,AO$152+1,0)))</f>
        <v>44769</v>
      </c>
      <c r="AP95" s="108" t="str">
        <f>IF(ISNA(VLOOKUP($F95,'Cronograma Manual'!$F$6:$BN$171,AP$152+1,0)),"",(VLOOKUP($F95,'Cronograma Manual'!$F$6:$BN$171,AP$152+1,0)))</f>
        <v/>
      </c>
      <c r="AQ95" s="108" t="str">
        <f>IF(ISNA(VLOOKUP($F95,'Cronograma Manual'!$F$6:$BN$171,AQ$152+1,0)),"",(VLOOKUP($F95,'Cronograma Manual'!$F$6:$BN$171,AQ$152+1,0)))</f>
        <v/>
      </c>
      <c r="AR95" s="108" t="str">
        <f>IF(ISNA(VLOOKUP($F95,'Cronograma Manual'!$F$6:$BN$171,AR$152+1,0)),"",(VLOOKUP($F95,'Cronograma Manual'!$F$6:$BN$171,AR$152+1,0)))</f>
        <v/>
      </c>
      <c r="AS95" s="108">
        <f>IF(ISNA(VLOOKUP($F95,'Cronograma Manual'!$F$6:$BN$171,AS$152+1,0)),"",(VLOOKUP($F95,'Cronograma Manual'!$F$6:$BN$171,AS$152+1,0)))</f>
        <v>44797</v>
      </c>
      <c r="AT95" s="107" t="str">
        <f>IF(ISNA(VLOOKUP($F95,'Cronograma Manual'!$F$6:$BN$171,AT$152+1,0)),"",(VLOOKUP($F95,'Cronograma Manual'!$F$6:$BN$171,AT$152+1,0)))</f>
        <v/>
      </c>
      <c r="AU95" s="107" t="str">
        <f>IF(ISNA(VLOOKUP($F95,'Cronograma Manual'!$F$6:$BN$171,AU$152+1,0)),"",(VLOOKUP($F95,'Cronograma Manual'!$F$6:$BN$171,AU$152+1,0)))</f>
        <v/>
      </c>
      <c r="AV95" s="107" t="str">
        <f>IF(ISNA(VLOOKUP($F95,'Cronograma Manual'!$F$6:$BN$171,AV$152+1,0)),"",(VLOOKUP($F95,'Cronograma Manual'!$F$6:$BN$171,AV$152+1,0)))</f>
        <v/>
      </c>
      <c r="AW95" s="107">
        <f>IF(ISNA(VLOOKUP($F95,'Cronograma Manual'!$F$6:$BN$171,AW$152+1,0)),"",(VLOOKUP($F95,'Cronograma Manual'!$F$6:$BN$171,AW$152+1,0)))</f>
        <v>44825</v>
      </c>
      <c r="AX95" s="107" t="str">
        <f>IF(ISNA(VLOOKUP($F95,'Cronograma Manual'!$F$6:$BN$171,AX$152+1,0)),"",(VLOOKUP($F95,'Cronograma Manual'!$F$6:$BN$171,AX$152+1,0)))</f>
        <v/>
      </c>
      <c r="AY95" s="108" t="str">
        <f>IF(ISNA(VLOOKUP($F95,'Cronograma Manual'!$F$6:$BN$171,AY$152+1,0)),"",(VLOOKUP($F95,'Cronograma Manual'!$F$6:$BN$171,AY$152+1,0)))</f>
        <v/>
      </c>
      <c r="AZ95" s="108" t="str">
        <f>IF(ISNA(VLOOKUP($F95,'Cronograma Manual'!$F$6:$BN$171,AZ$152+1,0)),"",(VLOOKUP($F95,'Cronograma Manual'!$F$6:$BN$171,AZ$152+1,0)))</f>
        <v/>
      </c>
      <c r="BA95" s="108">
        <f>IF(ISNA(VLOOKUP($F95,'Cronograma Manual'!$F$6:$BN$171,BA$152+1,0)),"",(VLOOKUP($F95,'Cronograma Manual'!$F$6:$BN$171,BA$152+1,0)))</f>
        <v>44853</v>
      </c>
      <c r="BB95" s="108" t="str">
        <f>IF(ISNA(VLOOKUP($F95,'Cronograma Manual'!$F$6:$BN$171,BB$152+1,0)),"",(VLOOKUP($F95,'Cronograma Manual'!$F$6:$BN$171,BB$152+1,0)))</f>
        <v/>
      </c>
      <c r="BC95" s="107" t="str">
        <f>IF(ISNA(VLOOKUP($F95,'Cronograma Manual'!$F$6:$BN$171,BC$152+1,0)),"",(VLOOKUP($F95,'Cronograma Manual'!$F$6:$BN$171,BC$152+1,0)))</f>
        <v/>
      </c>
      <c r="BD95" s="107" t="str">
        <f>IF(ISNA(VLOOKUP($F95,'Cronograma Manual'!$F$6:$BN$171,BD$152+1,0)),"",(VLOOKUP($F95,'Cronograma Manual'!$F$6:$BN$171,BD$152+1,0)))</f>
        <v/>
      </c>
      <c r="BE95" s="107">
        <f>IF(ISNA(VLOOKUP($F95,'Cronograma Manual'!$F$6:$BN$171,BE$152+1,0)),"",(VLOOKUP($F95,'Cronograma Manual'!$F$6:$BN$171,BE$152+1,0)))</f>
        <v>44881</v>
      </c>
      <c r="BF95" s="107" t="str">
        <f>IF(ISNA(VLOOKUP($F95,'Cronograma Manual'!$F$6:$BN$171,BF$152+1,0)),"",(VLOOKUP($F95,'Cronograma Manual'!$F$6:$BN$171,BF$152+1,0)))</f>
        <v/>
      </c>
      <c r="BG95" s="108" t="str">
        <f>IF(ISNA(VLOOKUP($F95,'Cronograma Manual'!$F$6:$BN$171,BG$152+1,0)),"",(VLOOKUP($F95,'Cronograma Manual'!$F$6:$BN$171,BG$152+1,0)))</f>
        <v/>
      </c>
      <c r="BH95" s="108" t="str">
        <f>IF(ISNA(VLOOKUP($F95,'Cronograma Manual'!$F$6:$BN$171,BH$152+1,0)),"",(VLOOKUP($F95,'Cronograma Manual'!$F$6:$BN$171,BH$152+1,0)))</f>
        <v/>
      </c>
      <c r="BI95" s="108">
        <f>IF(ISNA(VLOOKUP($F95,'Cronograma Manual'!$F$6:$BN$171,BI$152+1,0)),"",(VLOOKUP($F95,'Cronograma Manual'!$F$6:$BN$171,BI$152+1,0)))</f>
        <v>44909</v>
      </c>
      <c r="BJ95" s="108" t="str">
        <f>IF(ISNA(VLOOKUP($F95,'Cronograma Manual'!$F$6:$BN$171,BJ$152+1,0)),"",(VLOOKUP($F95,'Cronograma Manual'!$F$6:$BN$171,BJ$152+1,0)))</f>
        <v/>
      </c>
      <c r="BK95" s="353" t="str">
        <f>IF(ISNA(VLOOKUP($F95,'Cronograma Manual'!$F$6:$BN$171,BK$152+1,0)),"",(VLOOKUP($F95,'Cronograma Manual'!$F$6:$BN$171,BK$152+1,0)))</f>
        <v/>
      </c>
    </row>
    <row r="96" spans="1:63" s="102" customFormat="1" ht="26.25" hidden="1" customHeight="1" x14ac:dyDescent="0.25">
      <c r="A96" s="352">
        <v>85</v>
      </c>
      <c r="B96" s="455"/>
      <c r="C96" s="337"/>
      <c r="D96" s="184" t="s">
        <v>1787</v>
      </c>
      <c r="E96" s="464"/>
      <c r="F96" s="337" t="s">
        <v>98</v>
      </c>
      <c r="G96" s="184" t="str">
        <f>IF(ISNA(VLOOKUP(F96,Tmunic!$C$2:$D$1160,2,FALSE)),"",VLOOKUP(F96,Tmunic!$C$2:$D$1160,2,FALSE))</f>
        <v>UB FUNDACION</v>
      </c>
      <c r="H96" s="184" t="str">
        <f>IF(ISNA(VLOOKUP($F96,'Cronograma Manual'!$F$6:$BN$171,H$152+1,0)),"",(VLOOKUP($F96,'Cronograma Manual'!$F$6:$BN$171,H$152+1,0)))</f>
        <v>Calle 9 N° 7-46</v>
      </c>
      <c r="I96" s="197">
        <f>IF(ISNA(VLOOKUP($F96,'Cronograma Manual'!$F$6:$BN$171,I$152+1,0)),"",(VLOOKUP($F96,'Cronograma Manual'!$F$6:$BN$171,I$152+1,0)))</f>
        <v>4</v>
      </c>
      <c r="J96" s="202">
        <f>IF(ISNA(VLOOKUP($F96,'Cronograma Manual'!$F$6:$BN$171,J$152+1,0)),"",(VLOOKUP($F96,'Cronograma Manual'!$F$6:$BN$171,J$152+1,0)))</f>
        <v>12</v>
      </c>
      <c r="K96" s="107" t="str">
        <f>IF(ISNA(VLOOKUP($F96,'Cronograma Manual'!$F$6:$BN$171,K$152+1,0)),"",(VLOOKUP($F96,'Cronograma Manual'!$F$6:$BN$171,K$152+1,0)))</f>
        <v/>
      </c>
      <c r="L96" s="107" t="str">
        <f>IF(ISNA(VLOOKUP($F96,'Cronograma Manual'!$F$6:$BN$171,L$152+1,0)),"",(VLOOKUP($F96,'Cronograma Manual'!$F$6:$BN$171,L$152+1,0)))</f>
        <v/>
      </c>
      <c r="M96" s="107" t="str">
        <f>IF(ISNA(VLOOKUP($F96,'Cronograma Manual'!$F$6:$BN$171,M$152+1,0)),"",(VLOOKUP($F96,'Cronograma Manual'!$F$6:$BN$171,M$152+1,0)))</f>
        <v/>
      </c>
      <c r="N96" s="107" t="str">
        <f>IF(ISNA(VLOOKUP($F96,'Cronograma Manual'!$F$6:$BN$171,N$152+1,0)),"",(VLOOKUP($F96,'Cronograma Manual'!$F$6:$BN$171,N$152+1,0)))</f>
        <v/>
      </c>
      <c r="O96" s="107" t="str">
        <f>IF(ISNA(VLOOKUP($F96,'Cronograma Manual'!$F$6:$BN$171,O$152+1,0)),"",(VLOOKUP($F96,'Cronograma Manual'!$F$6:$BN$171,O$152+1,0)))</f>
        <v/>
      </c>
      <c r="P96" s="108">
        <f>IF(ISNA(VLOOKUP($F96,'Cronograma Manual'!$F$6:$BN$171,P$152+1,0)),"",(VLOOKUP($F96,'Cronograma Manual'!$F$6:$BN$171,P$152+1,0)))</f>
        <v>44594</v>
      </c>
      <c r="Q96" s="108" t="str">
        <f>IF(ISNA(VLOOKUP($F96,'Cronograma Manual'!$F$6:$BN$171,Q$152+1,0)),"",(VLOOKUP($F96,'Cronograma Manual'!$F$6:$BN$171,Q$152+1,0)))</f>
        <v/>
      </c>
      <c r="R96" s="108" t="str">
        <f>IF(ISNA(VLOOKUP($F96,'Cronograma Manual'!$F$6:$BN$171,R$152+1,0)),"",(VLOOKUP($F96,'Cronograma Manual'!$F$6:$BN$171,R$152+1,0)))</f>
        <v/>
      </c>
      <c r="S96" s="108" t="str">
        <f>IF(ISNA(VLOOKUP($F96,'Cronograma Manual'!$F$6:$BN$171,S$152+1,0)),"",(VLOOKUP($F96,'Cronograma Manual'!$F$6:$BN$171,S$152+1,0)))</f>
        <v/>
      </c>
      <c r="T96" s="107">
        <f>IF(ISNA(VLOOKUP($F96,'Cronograma Manual'!$F$6:$BN$171,T$152+1,0)),"",(VLOOKUP($F96,'Cronograma Manual'!$F$6:$BN$171,T$152+1,0)))</f>
        <v>44622</v>
      </c>
      <c r="U96" s="107" t="str">
        <f>IF(ISNA(VLOOKUP($F96,'Cronograma Manual'!$F$6:$BN$171,U$152+1,0)),"",(VLOOKUP($F96,'Cronograma Manual'!$F$6:$BN$171,U$152+1,0)))</f>
        <v/>
      </c>
      <c r="V96" s="107" t="str">
        <f>IF(ISNA(VLOOKUP($F96,'Cronograma Manual'!$F$6:$BN$171,V$152+1,0)),"",(VLOOKUP($F96,'Cronograma Manual'!$F$6:$BN$171,V$152+1,0)))</f>
        <v/>
      </c>
      <c r="W96" s="107" t="str">
        <f>IF(ISNA(VLOOKUP($F96,'Cronograma Manual'!$F$6:$BN$171,W$152+1,0)),"",(VLOOKUP($F96,'Cronograma Manual'!$F$6:$BN$171,W$152+1,0)))</f>
        <v/>
      </c>
      <c r="X96" s="108">
        <f>IF(ISNA(VLOOKUP($F96,'Cronograma Manual'!$F$6:$BN$171,X$152+1,0)),"",(VLOOKUP($F96,'Cronograma Manual'!$F$6:$BN$171,X$152+1,0)))</f>
        <v>44650</v>
      </c>
      <c r="Y96" s="108" t="str">
        <f>IF(ISNA(VLOOKUP($F96,'Cronograma Manual'!$F$6:$BN$171,Y$152+1,0)),"",(VLOOKUP($F96,'Cronograma Manual'!$F$6:$BN$171,Y$152+1,0)))</f>
        <v/>
      </c>
      <c r="Z96" s="108" t="str">
        <f>IF(ISNA(VLOOKUP($F96,'Cronograma Manual'!$F$6:$BN$171,Z$152+1,0)),"",(VLOOKUP($F96,'Cronograma Manual'!$F$6:$BN$171,Z$152+1,0)))</f>
        <v/>
      </c>
      <c r="AA96" s="108" t="str">
        <f>IF(ISNA(VLOOKUP($F96,'Cronograma Manual'!$F$6:$BN$171,AA$152+1,0)),"",(VLOOKUP($F96,'Cronograma Manual'!$F$6:$BN$171,AA$152+1,0)))</f>
        <v/>
      </c>
      <c r="AB96" s="107">
        <f>IF(ISNA(VLOOKUP($F96,'Cronograma Manual'!$F$6:$BN$171,AB$152+1,0)),"",(VLOOKUP($F96,'Cronograma Manual'!$F$6:$BN$171,AB$152+1,0)))</f>
        <v>44678</v>
      </c>
      <c r="AC96" s="107" t="str">
        <f>IF(ISNA(VLOOKUP($F96,'Cronograma Manual'!$F$6:$BN$171,AC$152+1,0)),"",(VLOOKUP($F96,'Cronograma Manual'!$F$6:$BN$171,AC$152+1,0)))</f>
        <v/>
      </c>
      <c r="AD96" s="107" t="str">
        <f>IF(ISNA(VLOOKUP($F96,'Cronograma Manual'!$F$6:$BN$171,AD$152+1,0)),"",(VLOOKUP($F96,'Cronograma Manual'!$F$6:$BN$171,AD$152+1,0)))</f>
        <v/>
      </c>
      <c r="AE96" s="107" t="str">
        <f>IF(ISNA(VLOOKUP($F96,'Cronograma Manual'!$F$6:$BN$171,AE$152+1,0)),"",(VLOOKUP($F96,'Cronograma Manual'!$F$6:$BN$171,AE$152+1,0)))</f>
        <v/>
      </c>
      <c r="AF96" s="107">
        <f>IF(ISNA(VLOOKUP($F96,'Cronograma Manual'!$F$6:$BN$171,AF$152+1,0)),"",(VLOOKUP($F96,'Cronograma Manual'!$F$6:$BN$171,AF$152+1,0)))</f>
        <v>44706</v>
      </c>
      <c r="AG96" s="108" t="str">
        <f>IF(ISNA(VLOOKUP($F96,'Cronograma Manual'!$F$6:$BN$171,AG$152+1,0)),"",(VLOOKUP($F96,'Cronograma Manual'!$F$6:$BN$171,AG$152+1,0)))</f>
        <v/>
      </c>
      <c r="AH96" s="108" t="str">
        <f>IF(ISNA(VLOOKUP($F96,'Cronograma Manual'!$F$6:$BN$171,AH$152+1,0)),"",(VLOOKUP($F96,'Cronograma Manual'!$F$6:$BN$171,AH$152+1,0)))</f>
        <v/>
      </c>
      <c r="AI96" s="108" t="str">
        <f>IF(ISNA(VLOOKUP($F96,'Cronograma Manual'!$F$6:$BN$171,AI$152+1,0)),"",(VLOOKUP($F96,'Cronograma Manual'!$F$6:$BN$171,AI$152+1,0)))</f>
        <v/>
      </c>
      <c r="AJ96" s="108">
        <f>IF(ISNA(VLOOKUP($F96,'Cronograma Manual'!$F$6:$BN$171,AJ$152+1,0)),"",(VLOOKUP($F96,'Cronograma Manual'!$F$6:$BN$171,AJ$152+1,0)))</f>
        <v>44734</v>
      </c>
      <c r="AK96" s="107" t="str">
        <f>IF(ISNA(VLOOKUP($F96,'Cronograma Manual'!$F$6:$BN$171,AK$152+1,0)),"",(VLOOKUP($F96,'Cronograma Manual'!$F$6:$BN$171,AK$152+1,0)))</f>
        <v/>
      </c>
      <c r="AL96" s="107" t="str">
        <f>IF(ISNA(VLOOKUP($F96,'Cronograma Manual'!$F$6:$BN$171,AL$152+1,0)),"",(VLOOKUP($F96,'Cronograma Manual'!$F$6:$BN$171,AL$152+1,0)))</f>
        <v/>
      </c>
      <c r="AM96" s="107" t="str">
        <f>IF(ISNA(VLOOKUP($F96,'Cronograma Manual'!$F$6:$BN$171,AM$152+1,0)),"",(VLOOKUP($F96,'Cronograma Manual'!$F$6:$BN$171,AM$152+1,0)))</f>
        <v/>
      </c>
      <c r="AN96" s="107" t="str">
        <f>IF(ISNA(VLOOKUP($F96,'Cronograma Manual'!$F$6:$BN$171,AN$152+1,0)),"",(VLOOKUP($F96,'Cronograma Manual'!$F$6:$BN$171,AN$152+1,0)))</f>
        <v/>
      </c>
      <c r="AO96" s="107">
        <f>IF(ISNA(VLOOKUP($F96,'Cronograma Manual'!$F$6:$BN$171,AO$152+1,0)),"",(VLOOKUP($F96,'Cronograma Manual'!$F$6:$BN$171,AO$152+1,0)))</f>
        <v>44769</v>
      </c>
      <c r="AP96" s="108" t="str">
        <f>IF(ISNA(VLOOKUP($F96,'Cronograma Manual'!$F$6:$BN$171,AP$152+1,0)),"",(VLOOKUP($F96,'Cronograma Manual'!$F$6:$BN$171,AP$152+1,0)))</f>
        <v/>
      </c>
      <c r="AQ96" s="108" t="str">
        <f>IF(ISNA(VLOOKUP($F96,'Cronograma Manual'!$F$6:$BN$171,AQ$152+1,0)),"",(VLOOKUP($F96,'Cronograma Manual'!$F$6:$BN$171,AQ$152+1,0)))</f>
        <v/>
      </c>
      <c r="AR96" s="108" t="str">
        <f>IF(ISNA(VLOOKUP($F96,'Cronograma Manual'!$F$6:$BN$171,AR$152+1,0)),"",(VLOOKUP($F96,'Cronograma Manual'!$F$6:$BN$171,AR$152+1,0)))</f>
        <v/>
      </c>
      <c r="AS96" s="108">
        <f>IF(ISNA(VLOOKUP($F96,'Cronograma Manual'!$F$6:$BN$171,AS$152+1,0)),"",(VLOOKUP($F96,'Cronograma Manual'!$F$6:$BN$171,AS$152+1,0)))</f>
        <v>44797</v>
      </c>
      <c r="AT96" s="107" t="str">
        <f>IF(ISNA(VLOOKUP($F96,'Cronograma Manual'!$F$6:$BN$171,AT$152+1,0)),"",(VLOOKUP($F96,'Cronograma Manual'!$F$6:$BN$171,AT$152+1,0)))</f>
        <v/>
      </c>
      <c r="AU96" s="107" t="str">
        <f>IF(ISNA(VLOOKUP($F96,'Cronograma Manual'!$F$6:$BN$171,AU$152+1,0)),"",(VLOOKUP($F96,'Cronograma Manual'!$F$6:$BN$171,AU$152+1,0)))</f>
        <v/>
      </c>
      <c r="AV96" s="107" t="str">
        <f>IF(ISNA(VLOOKUP($F96,'Cronograma Manual'!$F$6:$BN$171,AV$152+1,0)),"",(VLOOKUP($F96,'Cronograma Manual'!$F$6:$BN$171,AV$152+1,0)))</f>
        <v/>
      </c>
      <c r="AW96" s="107">
        <f>IF(ISNA(VLOOKUP($F96,'Cronograma Manual'!$F$6:$BN$171,AW$152+1,0)),"",(VLOOKUP($F96,'Cronograma Manual'!$F$6:$BN$171,AW$152+1,0)))</f>
        <v>44825</v>
      </c>
      <c r="AX96" s="107" t="str">
        <f>IF(ISNA(VLOOKUP($F96,'Cronograma Manual'!$F$6:$BN$171,AX$152+1,0)),"",(VLOOKUP($F96,'Cronograma Manual'!$F$6:$BN$171,AX$152+1,0)))</f>
        <v/>
      </c>
      <c r="AY96" s="108" t="str">
        <f>IF(ISNA(VLOOKUP($F96,'Cronograma Manual'!$F$6:$BN$171,AY$152+1,0)),"",(VLOOKUP($F96,'Cronograma Manual'!$F$6:$BN$171,AY$152+1,0)))</f>
        <v/>
      </c>
      <c r="AZ96" s="108" t="str">
        <f>IF(ISNA(VLOOKUP($F96,'Cronograma Manual'!$F$6:$BN$171,AZ$152+1,0)),"",(VLOOKUP($F96,'Cronograma Manual'!$F$6:$BN$171,AZ$152+1,0)))</f>
        <v/>
      </c>
      <c r="BA96" s="108">
        <f>IF(ISNA(VLOOKUP($F96,'Cronograma Manual'!$F$6:$BN$171,BA$152+1,0)),"",(VLOOKUP($F96,'Cronograma Manual'!$F$6:$BN$171,BA$152+1,0)))</f>
        <v>44853</v>
      </c>
      <c r="BB96" s="108" t="str">
        <f>IF(ISNA(VLOOKUP($F96,'Cronograma Manual'!$F$6:$BN$171,BB$152+1,0)),"",(VLOOKUP($F96,'Cronograma Manual'!$F$6:$BN$171,BB$152+1,0)))</f>
        <v/>
      </c>
      <c r="BC96" s="107" t="str">
        <f>IF(ISNA(VLOOKUP($F96,'Cronograma Manual'!$F$6:$BN$171,BC$152+1,0)),"",(VLOOKUP($F96,'Cronograma Manual'!$F$6:$BN$171,BC$152+1,0)))</f>
        <v/>
      </c>
      <c r="BD96" s="107" t="str">
        <f>IF(ISNA(VLOOKUP($F96,'Cronograma Manual'!$F$6:$BN$171,BD$152+1,0)),"",(VLOOKUP($F96,'Cronograma Manual'!$F$6:$BN$171,BD$152+1,0)))</f>
        <v/>
      </c>
      <c r="BE96" s="107">
        <f>IF(ISNA(VLOOKUP($F96,'Cronograma Manual'!$F$6:$BN$171,BE$152+1,0)),"",(VLOOKUP($F96,'Cronograma Manual'!$F$6:$BN$171,BE$152+1,0)))</f>
        <v>44881</v>
      </c>
      <c r="BF96" s="107" t="str">
        <f>IF(ISNA(VLOOKUP($F96,'Cronograma Manual'!$F$6:$BN$171,BF$152+1,0)),"",(VLOOKUP($F96,'Cronograma Manual'!$F$6:$BN$171,BF$152+1,0)))</f>
        <v/>
      </c>
      <c r="BG96" s="108" t="str">
        <f>IF(ISNA(VLOOKUP($F96,'Cronograma Manual'!$F$6:$BN$171,BG$152+1,0)),"",(VLOOKUP($F96,'Cronograma Manual'!$F$6:$BN$171,BG$152+1,0)))</f>
        <v/>
      </c>
      <c r="BH96" s="108" t="str">
        <f>IF(ISNA(VLOOKUP($F96,'Cronograma Manual'!$F$6:$BN$171,BH$152+1,0)),"",(VLOOKUP($F96,'Cronograma Manual'!$F$6:$BN$171,BH$152+1,0)))</f>
        <v/>
      </c>
      <c r="BI96" s="108">
        <f>IF(ISNA(VLOOKUP($F96,'Cronograma Manual'!$F$6:$BN$171,BI$152+1,0)),"",(VLOOKUP($F96,'Cronograma Manual'!$F$6:$BN$171,BI$152+1,0)))</f>
        <v>44909</v>
      </c>
      <c r="BJ96" s="108" t="str">
        <f>IF(ISNA(VLOOKUP($F96,'Cronograma Manual'!$F$6:$BN$171,BJ$152+1,0)),"",(VLOOKUP($F96,'Cronograma Manual'!$F$6:$BN$171,BJ$152+1,0)))</f>
        <v/>
      </c>
      <c r="BK96" s="353" t="str">
        <f>IF(ISNA(VLOOKUP($F96,'Cronograma Manual'!$F$6:$BN$171,BK$152+1,0)),"",(VLOOKUP($F96,'Cronograma Manual'!$F$6:$BN$171,BK$152+1,0)))</f>
        <v/>
      </c>
    </row>
    <row r="97" spans="1:63" s="102" customFormat="1" ht="26.25" customHeight="1" thickBot="1" x14ac:dyDescent="0.3">
      <c r="A97" s="354">
        <v>86</v>
      </c>
      <c r="B97" s="456"/>
      <c r="C97" s="355"/>
      <c r="D97" s="356" t="s">
        <v>1787</v>
      </c>
      <c r="E97" s="355" t="s">
        <v>337</v>
      </c>
      <c r="F97" s="355" t="s">
        <v>1216</v>
      </c>
      <c r="G97" s="356" t="str">
        <f>IF(ISNA(VLOOKUP(F97,Tmunic!$C$2:$D$1160,2,FALSE)),"",VLOOKUP(F97,Tmunic!$C$2:$D$1160,2,FALSE))</f>
        <v>UB SAN ANDRES Y PROVIDENCIA</v>
      </c>
      <c r="H97" s="356" t="str">
        <f>IF(ISNA(VLOOKUP($F97,'Cronograma Manual'!$F$6:$BN$171,H$152+1,0)),"",(VLOOKUP($F97,'Cronograma Manual'!$F$6:$BN$171,H$152+1,0)))</f>
        <v>Manzana 5 Casa 10 Entrada 2 Via San Luis</v>
      </c>
      <c r="I97" s="359">
        <f>IF(ISNA(VLOOKUP($F97,'Cronograma Manual'!$F$6:$BN$171,I$152+1,0)),"",(VLOOKUP($F97,'Cronograma Manual'!$F$6:$BN$171,I$152+1,0)))</f>
        <v>4</v>
      </c>
      <c r="J97" s="360">
        <f>IF(ISNA(VLOOKUP($F97,'Cronograma Manual'!$F$6:$BN$171,J$152+1,0)),"",(VLOOKUP($F97,'Cronograma Manual'!$F$6:$BN$171,J$152+1,0)))</f>
        <v>12</v>
      </c>
      <c r="K97" s="361" t="str">
        <f>IF(ISNA(VLOOKUP($F97,'Cronograma Manual'!$F$6:$BN$171,K$152+1,0)),"",(VLOOKUP($F97,'Cronograma Manual'!$F$6:$BN$171,K$152+1,0)))</f>
        <v/>
      </c>
      <c r="L97" s="361" t="str">
        <f>IF(ISNA(VLOOKUP($F97,'Cronograma Manual'!$F$6:$BN$171,L$152+1,0)),"",(VLOOKUP($F97,'Cronograma Manual'!$F$6:$BN$171,L$152+1,0)))</f>
        <v/>
      </c>
      <c r="M97" s="361" t="str">
        <f>IF(ISNA(VLOOKUP($F97,'Cronograma Manual'!$F$6:$BN$171,M$152+1,0)),"",(VLOOKUP($F97,'Cronograma Manual'!$F$6:$BN$171,M$152+1,0)))</f>
        <v/>
      </c>
      <c r="N97" s="361" t="str">
        <f>IF(ISNA(VLOOKUP($F97,'Cronograma Manual'!$F$6:$BN$171,N$152+1,0)),"",(VLOOKUP($F97,'Cronograma Manual'!$F$6:$BN$171,N$152+1,0)))</f>
        <v/>
      </c>
      <c r="O97" s="361" t="str">
        <f>IF(ISNA(VLOOKUP($F97,'Cronograma Manual'!$F$6:$BN$171,O$152+1,0)),"",(VLOOKUP($F97,'Cronograma Manual'!$F$6:$BN$171,O$152+1,0)))</f>
        <v/>
      </c>
      <c r="P97" s="362">
        <f>IF(ISNA(VLOOKUP($F97,'Cronograma Manual'!$F$6:$BN$171,P$152+1,0)),"",(VLOOKUP($F97,'Cronograma Manual'!$F$6:$BN$171,P$152+1,0)))</f>
        <v>44594</v>
      </c>
      <c r="Q97" s="362" t="str">
        <f>IF(ISNA(VLOOKUP($F97,'Cronograma Manual'!$F$6:$BN$171,Q$152+1,0)),"",(VLOOKUP($F97,'Cronograma Manual'!$F$6:$BN$171,Q$152+1,0)))</f>
        <v/>
      </c>
      <c r="R97" s="362" t="str">
        <f>IF(ISNA(VLOOKUP($F97,'Cronograma Manual'!$F$6:$BN$171,R$152+1,0)),"",(VLOOKUP($F97,'Cronograma Manual'!$F$6:$BN$171,R$152+1,0)))</f>
        <v/>
      </c>
      <c r="S97" s="362" t="str">
        <f>IF(ISNA(VLOOKUP($F97,'Cronograma Manual'!$F$6:$BN$171,S$152+1,0)),"",(VLOOKUP($F97,'Cronograma Manual'!$F$6:$BN$171,S$152+1,0)))</f>
        <v/>
      </c>
      <c r="T97" s="361">
        <f>IF(ISNA(VLOOKUP($F97,'Cronograma Manual'!$F$6:$BN$171,T$152+1,0)),"",(VLOOKUP($F97,'Cronograma Manual'!$F$6:$BN$171,T$152+1,0)))</f>
        <v>44622</v>
      </c>
      <c r="U97" s="361" t="str">
        <f>IF(ISNA(VLOOKUP($F97,'Cronograma Manual'!$F$6:$BN$171,U$152+1,0)),"",(VLOOKUP($F97,'Cronograma Manual'!$F$6:$BN$171,U$152+1,0)))</f>
        <v/>
      </c>
      <c r="V97" s="361" t="str">
        <f>IF(ISNA(VLOOKUP($F97,'Cronograma Manual'!$F$6:$BN$171,V$152+1,0)),"",(VLOOKUP($F97,'Cronograma Manual'!$F$6:$BN$171,V$152+1,0)))</f>
        <v/>
      </c>
      <c r="W97" s="361" t="str">
        <f>IF(ISNA(VLOOKUP($F97,'Cronograma Manual'!$F$6:$BN$171,W$152+1,0)),"",(VLOOKUP($F97,'Cronograma Manual'!$F$6:$BN$171,W$152+1,0)))</f>
        <v/>
      </c>
      <c r="X97" s="362">
        <f>IF(ISNA(VLOOKUP($F97,'Cronograma Manual'!$F$6:$BN$171,X$152+1,0)),"",(VLOOKUP($F97,'Cronograma Manual'!$F$6:$BN$171,X$152+1,0)))</f>
        <v>44650</v>
      </c>
      <c r="Y97" s="362" t="str">
        <f>IF(ISNA(VLOOKUP($F97,'Cronograma Manual'!$F$6:$BN$171,Y$152+1,0)),"",(VLOOKUP($F97,'Cronograma Manual'!$F$6:$BN$171,Y$152+1,0)))</f>
        <v/>
      </c>
      <c r="Z97" s="362" t="str">
        <f>IF(ISNA(VLOOKUP($F97,'Cronograma Manual'!$F$6:$BN$171,Z$152+1,0)),"",(VLOOKUP($F97,'Cronograma Manual'!$F$6:$BN$171,Z$152+1,0)))</f>
        <v/>
      </c>
      <c r="AA97" s="362" t="str">
        <f>IF(ISNA(VLOOKUP($F97,'Cronograma Manual'!$F$6:$BN$171,AA$152+1,0)),"",(VLOOKUP($F97,'Cronograma Manual'!$F$6:$BN$171,AA$152+1,0)))</f>
        <v/>
      </c>
      <c r="AB97" s="361">
        <f>IF(ISNA(VLOOKUP($F97,'Cronograma Manual'!$F$6:$BN$171,AB$152+1,0)),"",(VLOOKUP($F97,'Cronograma Manual'!$F$6:$BN$171,AB$152+1,0)))</f>
        <v>44678</v>
      </c>
      <c r="AC97" s="361" t="str">
        <f>IF(ISNA(VLOOKUP($F97,'Cronograma Manual'!$F$6:$BN$171,AC$152+1,0)),"",(VLOOKUP($F97,'Cronograma Manual'!$F$6:$BN$171,AC$152+1,0)))</f>
        <v/>
      </c>
      <c r="AD97" s="361" t="str">
        <f>IF(ISNA(VLOOKUP($F97,'Cronograma Manual'!$F$6:$BN$171,AD$152+1,0)),"",(VLOOKUP($F97,'Cronograma Manual'!$F$6:$BN$171,AD$152+1,0)))</f>
        <v/>
      </c>
      <c r="AE97" s="361" t="str">
        <f>IF(ISNA(VLOOKUP($F97,'Cronograma Manual'!$F$6:$BN$171,AE$152+1,0)),"",(VLOOKUP($F97,'Cronograma Manual'!$F$6:$BN$171,AE$152+1,0)))</f>
        <v/>
      </c>
      <c r="AF97" s="361">
        <f>IF(ISNA(VLOOKUP($F97,'Cronograma Manual'!$F$6:$BN$171,AF$152+1,0)),"",(VLOOKUP($F97,'Cronograma Manual'!$F$6:$BN$171,AF$152+1,0)))</f>
        <v>44706</v>
      </c>
      <c r="AG97" s="362" t="str">
        <f>IF(ISNA(VLOOKUP($F97,'Cronograma Manual'!$F$6:$BN$171,AG$152+1,0)),"",(VLOOKUP($F97,'Cronograma Manual'!$F$6:$BN$171,AG$152+1,0)))</f>
        <v/>
      </c>
      <c r="AH97" s="362" t="str">
        <f>IF(ISNA(VLOOKUP($F97,'Cronograma Manual'!$F$6:$BN$171,AH$152+1,0)),"",(VLOOKUP($F97,'Cronograma Manual'!$F$6:$BN$171,AH$152+1,0)))</f>
        <v/>
      </c>
      <c r="AI97" s="362" t="str">
        <f>IF(ISNA(VLOOKUP($F97,'Cronograma Manual'!$F$6:$BN$171,AI$152+1,0)),"",(VLOOKUP($F97,'Cronograma Manual'!$F$6:$BN$171,AI$152+1,0)))</f>
        <v/>
      </c>
      <c r="AJ97" s="362">
        <f>IF(ISNA(VLOOKUP($F97,'Cronograma Manual'!$F$6:$BN$171,AJ$152+1,0)),"",(VLOOKUP($F97,'Cronograma Manual'!$F$6:$BN$171,AJ$152+1,0)))</f>
        <v>44734</v>
      </c>
      <c r="AK97" s="361" t="str">
        <f>IF(ISNA(VLOOKUP($F97,'Cronograma Manual'!$F$6:$BN$171,AK$152+1,0)),"",(VLOOKUP($F97,'Cronograma Manual'!$F$6:$BN$171,AK$152+1,0)))</f>
        <v/>
      </c>
      <c r="AL97" s="361" t="str">
        <f>IF(ISNA(VLOOKUP($F97,'Cronograma Manual'!$F$6:$BN$171,AL$152+1,0)),"",(VLOOKUP($F97,'Cronograma Manual'!$F$6:$BN$171,AL$152+1,0)))</f>
        <v/>
      </c>
      <c r="AM97" s="361" t="str">
        <f>IF(ISNA(VLOOKUP($F97,'Cronograma Manual'!$F$6:$BN$171,AM$152+1,0)),"",(VLOOKUP($F97,'Cronograma Manual'!$F$6:$BN$171,AM$152+1,0)))</f>
        <v/>
      </c>
      <c r="AN97" s="361" t="str">
        <f>IF(ISNA(VLOOKUP($F97,'Cronograma Manual'!$F$6:$BN$171,AN$152+1,0)),"",(VLOOKUP($F97,'Cronograma Manual'!$F$6:$BN$171,AN$152+1,0)))</f>
        <v/>
      </c>
      <c r="AO97" s="361">
        <f>IF(ISNA(VLOOKUP($F97,'Cronograma Manual'!$F$6:$BN$171,AO$152+1,0)),"",(VLOOKUP($F97,'Cronograma Manual'!$F$6:$BN$171,AO$152+1,0)))</f>
        <v>44769</v>
      </c>
      <c r="AP97" s="362" t="str">
        <f>IF(ISNA(VLOOKUP($F97,'Cronograma Manual'!$F$6:$BN$171,AP$152+1,0)),"",(VLOOKUP($F97,'Cronograma Manual'!$F$6:$BN$171,AP$152+1,0)))</f>
        <v/>
      </c>
      <c r="AQ97" s="362" t="str">
        <f>IF(ISNA(VLOOKUP($F97,'Cronograma Manual'!$F$6:$BN$171,AQ$152+1,0)),"",(VLOOKUP($F97,'Cronograma Manual'!$F$6:$BN$171,AQ$152+1,0)))</f>
        <v/>
      </c>
      <c r="AR97" s="362" t="str">
        <f>IF(ISNA(VLOOKUP($F97,'Cronograma Manual'!$F$6:$BN$171,AR$152+1,0)),"",(VLOOKUP($F97,'Cronograma Manual'!$F$6:$BN$171,AR$152+1,0)))</f>
        <v/>
      </c>
      <c r="AS97" s="362">
        <f>IF(ISNA(VLOOKUP($F97,'Cronograma Manual'!$F$6:$BN$171,AS$152+1,0)),"",(VLOOKUP($F97,'Cronograma Manual'!$F$6:$BN$171,AS$152+1,0)))</f>
        <v>44797</v>
      </c>
      <c r="AT97" s="361" t="str">
        <f>IF(ISNA(VLOOKUP($F97,'Cronograma Manual'!$F$6:$BN$171,AT$152+1,0)),"",(VLOOKUP($F97,'Cronograma Manual'!$F$6:$BN$171,AT$152+1,0)))</f>
        <v/>
      </c>
      <c r="AU97" s="361" t="str">
        <f>IF(ISNA(VLOOKUP($F97,'Cronograma Manual'!$F$6:$BN$171,AU$152+1,0)),"",(VLOOKUP($F97,'Cronograma Manual'!$F$6:$BN$171,AU$152+1,0)))</f>
        <v/>
      </c>
      <c r="AV97" s="361" t="str">
        <f>IF(ISNA(VLOOKUP($F97,'Cronograma Manual'!$F$6:$BN$171,AV$152+1,0)),"",(VLOOKUP($F97,'Cronograma Manual'!$F$6:$BN$171,AV$152+1,0)))</f>
        <v/>
      </c>
      <c r="AW97" s="361">
        <f>IF(ISNA(VLOOKUP($F97,'Cronograma Manual'!$F$6:$BN$171,AW$152+1,0)),"",(VLOOKUP($F97,'Cronograma Manual'!$F$6:$BN$171,AW$152+1,0)))</f>
        <v>44825</v>
      </c>
      <c r="AX97" s="361" t="str">
        <f>IF(ISNA(VLOOKUP($F97,'Cronograma Manual'!$F$6:$BN$171,AX$152+1,0)),"",(VLOOKUP($F97,'Cronograma Manual'!$F$6:$BN$171,AX$152+1,0)))</f>
        <v/>
      </c>
      <c r="AY97" s="362" t="str">
        <f>IF(ISNA(VLOOKUP($F97,'Cronograma Manual'!$F$6:$BN$171,AY$152+1,0)),"",(VLOOKUP($F97,'Cronograma Manual'!$F$6:$BN$171,AY$152+1,0)))</f>
        <v/>
      </c>
      <c r="AZ97" s="362" t="str">
        <f>IF(ISNA(VLOOKUP($F97,'Cronograma Manual'!$F$6:$BN$171,AZ$152+1,0)),"",(VLOOKUP($F97,'Cronograma Manual'!$F$6:$BN$171,AZ$152+1,0)))</f>
        <v/>
      </c>
      <c r="BA97" s="362">
        <f>IF(ISNA(VLOOKUP($F97,'Cronograma Manual'!$F$6:$BN$171,BA$152+1,0)),"",(VLOOKUP($F97,'Cronograma Manual'!$F$6:$BN$171,BA$152+1,0)))</f>
        <v>44853</v>
      </c>
      <c r="BB97" s="362" t="str">
        <f>IF(ISNA(VLOOKUP($F97,'Cronograma Manual'!$F$6:$BN$171,BB$152+1,0)),"",(VLOOKUP($F97,'Cronograma Manual'!$F$6:$BN$171,BB$152+1,0)))</f>
        <v/>
      </c>
      <c r="BC97" s="361" t="str">
        <f>IF(ISNA(VLOOKUP($F97,'Cronograma Manual'!$F$6:$BN$171,BC$152+1,0)),"",(VLOOKUP($F97,'Cronograma Manual'!$F$6:$BN$171,BC$152+1,0)))</f>
        <v/>
      </c>
      <c r="BD97" s="361" t="str">
        <f>IF(ISNA(VLOOKUP($F97,'Cronograma Manual'!$F$6:$BN$171,BD$152+1,0)),"",(VLOOKUP($F97,'Cronograma Manual'!$F$6:$BN$171,BD$152+1,0)))</f>
        <v/>
      </c>
      <c r="BE97" s="361">
        <f>IF(ISNA(VLOOKUP($F97,'Cronograma Manual'!$F$6:$BN$171,BE$152+1,0)),"",(VLOOKUP($F97,'Cronograma Manual'!$F$6:$BN$171,BE$152+1,0)))</f>
        <v>44881</v>
      </c>
      <c r="BF97" s="361" t="str">
        <f>IF(ISNA(VLOOKUP($F97,'Cronograma Manual'!$F$6:$BN$171,BF$152+1,0)),"",(VLOOKUP($F97,'Cronograma Manual'!$F$6:$BN$171,BF$152+1,0)))</f>
        <v/>
      </c>
      <c r="BG97" s="362" t="str">
        <f>IF(ISNA(VLOOKUP($F97,'Cronograma Manual'!$F$6:$BN$171,BG$152+1,0)),"",(VLOOKUP($F97,'Cronograma Manual'!$F$6:$BN$171,BG$152+1,0)))</f>
        <v/>
      </c>
      <c r="BH97" s="362" t="str">
        <f>IF(ISNA(VLOOKUP($F97,'Cronograma Manual'!$F$6:$BN$171,BH$152+1,0)),"",(VLOOKUP($F97,'Cronograma Manual'!$F$6:$BN$171,BH$152+1,0)))</f>
        <v/>
      </c>
      <c r="BI97" s="362">
        <f>IF(ISNA(VLOOKUP($F97,'Cronograma Manual'!$F$6:$BN$171,BI$152+1,0)),"",(VLOOKUP($F97,'Cronograma Manual'!$F$6:$BN$171,BI$152+1,0)))</f>
        <v>44909</v>
      </c>
      <c r="BJ97" s="362" t="str">
        <f>IF(ISNA(VLOOKUP($F97,'Cronograma Manual'!$F$6:$BN$171,BJ$152+1,0)),"",(VLOOKUP($F97,'Cronograma Manual'!$F$6:$BN$171,BJ$152+1,0)))</f>
        <v/>
      </c>
      <c r="BK97" s="363" t="str">
        <f>IF(ISNA(VLOOKUP($F97,'Cronograma Manual'!$F$6:$BN$171,BK$152+1,0)),"",(VLOOKUP($F97,'Cronograma Manual'!$F$6:$BN$171,BK$152+1,0)))</f>
        <v/>
      </c>
    </row>
    <row r="98" spans="1:63" s="102" customFormat="1" ht="26.25" customHeight="1" x14ac:dyDescent="0.25">
      <c r="A98" s="342">
        <v>87</v>
      </c>
      <c r="B98" s="454" t="s">
        <v>1280</v>
      </c>
      <c r="C98" s="343"/>
      <c r="D98" s="344" t="s">
        <v>1787</v>
      </c>
      <c r="E98" s="454" t="s">
        <v>261</v>
      </c>
      <c r="F98" s="343" t="s">
        <v>93</v>
      </c>
      <c r="G98" s="344" t="str">
        <f>IF(ISNA(VLOOKUP(F98,Tmunic!$C$2:$D$1160,2,FALSE)),"",VLOOKUP(F98,Tmunic!$C$2:$D$1160,2,FALSE))</f>
        <v>UB APARTADO</v>
      </c>
      <c r="H98" s="344" t="str">
        <f>IF(ISNA(VLOOKUP($F98,'Cronograma Manual'!$F$6:$BN$171,H$152+1,0)),"",(VLOOKUP($F98,'Cronograma Manual'!$F$6:$BN$171,H$152+1,0)))</f>
        <v>Hospital Antonio Roldan Betancur  Cra 98 N° 106-176</v>
      </c>
      <c r="I98" s="347">
        <f>IF(ISNA(VLOOKUP($F98,'Cronograma Manual'!$F$6:$BN$171,I$152+1,0)),"",(VLOOKUP($F98,'Cronograma Manual'!$F$6:$BN$171,I$152+1,0)))</f>
        <v>4</v>
      </c>
      <c r="J98" s="348">
        <f>IF(ISNA(VLOOKUP($F98,'Cronograma Manual'!$F$6:$BN$171,J$152+1,0)),"",(VLOOKUP($F98,'Cronograma Manual'!$F$6:$BN$171,J$152+1,0)))</f>
        <v>12</v>
      </c>
      <c r="K98" s="349" t="str">
        <f>IF(ISNA(VLOOKUP($F98,'Cronograma Manual'!$F$6:$BN$171,K$152+1,0)),"",(VLOOKUP($F98,'Cronograma Manual'!$F$6:$BN$171,K$152+1,0)))</f>
        <v/>
      </c>
      <c r="L98" s="349" t="str">
        <f>IF(ISNA(VLOOKUP($F98,'Cronograma Manual'!$F$6:$BN$171,L$152+1,0)),"",(VLOOKUP($F98,'Cronograma Manual'!$F$6:$BN$171,L$152+1,0)))</f>
        <v/>
      </c>
      <c r="M98" s="349" t="str">
        <f>IF(ISNA(VLOOKUP($F98,'Cronograma Manual'!$F$6:$BN$171,M$152+1,0)),"",(VLOOKUP($F98,'Cronograma Manual'!$F$6:$BN$171,M$152+1,0)))</f>
        <v/>
      </c>
      <c r="N98" s="349" t="str">
        <f>IF(ISNA(VLOOKUP($F98,'Cronograma Manual'!$F$6:$BN$171,N$152+1,0)),"",(VLOOKUP($F98,'Cronograma Manual'!$F$6:$BN$171,N$152+1,0)))</f>
        <v/>
      </c>
      <c r="O98" s="349" t="str">
        <f>IF(ISNA(VLOOKUP($F98,'Cronograma Manual'!$F$6:$BN$171,O$152+1,0)),"",(VLOOKUP($F98,'Cronograma Manual'!$F$6:$BN$171,O$152+1,0)))</f>
        <v/>
      </c>
      <c r="P98" s="350">
        <f>IF(ISNA(VLOOKUP($F98,'Cronograma Manual'!$F$6:$BN$171,P$152+1,0)),"",(VLOOKUP($F98,'Cronograma Manual'!$F$6:$BN$171,P$152+1,0)))</f>
        <v>44594</v>
      </c>
      <c r="Q98" s="350" t="str">
        <f>IF(ISNA(VLOOKUP($F98,'Cronograma Manual'!$F$6:$BN$171,Q$152+1,0)),"",(VLOOKUP($F98,'Cronograma Manual'!$F$6:$BN$171,Q$152+1,0)))</f>
        <v/>
      </c>
      <c r="R98" s="350" t="str">
        <f>IF(ISNA(VLOOKUP($F98,'Cronograma Manual'!$F$6:$BN$171,R$152+1,0)),"",(VLOOKUP($F98,'Cronograma Manual'!$F$6:$BN$171,R$152+1,0)))</f>
        <v/>
      </c>
      <c r="S98" s="350" t="str">
        <f>IF(ISNA(VLOOKUP($F98,'Cronograma Manual'!$F$6:$BN$171,S$152+1,0)),"",(VLOOKUP($F98,'Cronograma Manual'!$F$6:$BN$171,S$152+1,0)))</f>
        <v/>
      </c>
      <c r="T98" s="349">
        <f>IF(ISNA(VLOOKUP($F98,'Cronograma Manual'!$F$6:$BN$171,T$152+1,0)),"",(VLOOKUP($F98,'Cronograma Manual'!$F$6:$BN$171,T$152+1,0)))</f>
        <v>44622</v>
      </c>
      <c r="U98" s="349" t="str">
        <f>IF(ISNA(VLOOKUP($F98,'Cronograma Manual'!$F$6:$BN$171,U$152+1,0)),"",(VLOOKUP($F98,'Cronograma Manual'!$F$6:$BN$171,U$152+1,0)))</f>
        <v/>
      </c>
      <c r="V98" s="349" t="str">
        <f>IF(ISNA(VLOOKUP($F98,'Cronograma Manual'!$F$6:$BN$171,V$152+1,0)),"",(VLOOKUP($F98,'Cronograma Manual'!$F$6:$BN$171,V$152+1,0)))</f>
        <v/>
      </c>
      <c r="W98" s="349" t="str">
        <f>IF(ISNA(VLOOKUP($F98,'Cronograma Manual'!$F$6:$BN$171,W$152+1,0)),"",(VLOOKUP($F98,'Cronograma Manual'!$F$6:$BN$171,W$152+1,0)))</f>
        <v/>
      </c>
      <c r="X98" s="350">
        <f>IF(ISNA(VLOOKUP($F98,'Cronograma Manual'!$F$6:$BN$171,X$152+1,0)),"",(VLOOKUP($F98,'Cronograma Manual'!$F$6:$BN$171,X$152+1,0)))</f>
        <v>44650</v>
      </c>
      <c r="Y98" s="350" t="str">
        <f>IF(ISNA(VLOOKUP($F98,'Cronograma Manual'!$F$6:$BN$171,Y$152+1,0)),"",(VLOOKUP($F98,'Cronograma Manual'!$F$6:$BN$171,Y$152+1,0)))</f>
        <v/>
      </c>
      <c r="Z98" s="350" t="str">
        <f>IF(ISNA(VLOOKUP($F98,'Cronograma Manual'!$F$6:$BN$171,Z$152+1,0)),"",(VLOOKUP($F98,'Cronograma Manual'!$F$6:$BN$171,Z$152+1,0)))</f>
        <v/>
      </c>
      <c r="AA98" s="350" t="str">
        <f>IF(ISNA(VLOOKUP($F98,'Cronograma Manual'!$F$6:$BN$171,AA$152+1,0)),"",(VLOOKUP($F98,'Cronograma Manual'!$F$6:$BN$171,AA$152+1,0)))</f>
        <v/>
      </c>
      <c r="AB98" s="349">
        <f>IF(ISNA(VLOOKUP($F98,'Cronograma Manual'!$F$6:$BN$171,AB$152+1,0)),"",(VLOOKUP($F98,'Cronograma Manual'!$F$6:$BN$171,AB$152+1,0)))</f>
        <v>44678</v>
      </c>
      <c r="AC98" s="349" t="str">
        <f>IF(ISNA(VLOOKUP($F98,'Cronograma Manual'!$F$6:$BN$171,AC$152+1,0)),"",(VLOOKUP($F98,'Cronograma Manual'!$F$6:$BN$171,AC$152+1,0)))</f>
        <v/>
      </c>
      <c r="AD98" s="349" t="str">
        <f>IF(ISNA(VLOOKUP($F98,'Cronograma Manual'!$F$6:$BN$171,AD$152+1,0)),"",(VLOOKUP($F98,'Cronograma Manual'!$F$6:$BN$171,AD$152+1,0)))</f>
        <v/>
      </c>
      <c r="AE98" s="349" t="str">
        <f>IF(ISNA(VLOOKUP($F98,'Cronograma Manual'!$F$6:$BN$171,AE$152+1,0)),"",(VLOOKUP($F98,'Cronograma Manual'!$F$6:$BN$171,AE$152+1,0)))</f>
        <v/>
      </c>
      <c r="AF98" s="349">
        <f>IF(ISNA(VLOOKUP($F98,'Cronograma Manual'!$F$6:$BN$171,AF$152+1,0)),"",(VLOOKUP($F98,'Cronograma Manual'!$F$6:$BN$171,AF$152+1,0)))</f>
        <v>44706</v>
      </c>
      <c r="AG98" s="350" t="str">
        <f>IF(ISNA(VLOOKUP($F98,'Cronograma Manual'!$F$6:$BN$171,AG$152+1,0)),"",(VLOOKUP($F98,'Cronograma Manual'!$F$6:$BN$171,AG$152+1,0)))</f>
        <v/>
      </c>
      <c r="AH98" s="350" t="str">
        <f>IF(ISNA(VLOOKUP($F98,'Cronograma Manual'!$F$6:$BN$171,AH$152+1,0)),"",(VLOOKUP($F98,'Cronograma Manual'!$F$6:$BN$171,AH$152+1,0)))</f>
        <v/>
      </c>
      <c r="AI98" s="350" t="str">
        <f>IF(ISNA(VLOOKUP($F98,'Cronograma Manual'!$F$6:$BN$171,AI$152+1,0)),"",(VLOOKUP($F98,'Cronograma Manual'!$F$6:$BN$171,AI$152+1,0)))</f>
        <v/>
      </c>
      <c r="AJ98" s="350">
        <f>IF(ISNA(VLOOKUP($F98,'Cronograma Manual'!$F$6:$BN$171,AJ$152+1,0)),"",(VLOOKUP($F98,'Cronograma Manual'!$F$6:$BN$171,AJ$152+1,0)))</f>
        <v>44734</v>
      </c>
      <c r="AK98" s="349" t="str">
        <f>IF(ISNA(VLOOKUP($F98,'Cronograma Manual'!$F$6:$BN$171,AK$152+1,0)),"",(VLOOKUP($F98,'Cronograma Manual'!$F$6:$BN$171,AK$152+1,0)))</f>
        <v/>
      </c>
      <c r="AL98" s="349" t="str">
        <f>IF(ISNA(VLOOKUP($F98,'Cronograma Manual'!$F$6:$BN$171,AL$152+1,0)),"",(VLOOKUP($F98,'Cronograma Manual'!$F$6:$BN$171,AL$152+1,0)))</f>
        <v/>
      </c>
      <c r="AM98" s="349" t="str">
        <f>IF(ISNA(VLOOKUP($F98,'Cronograma Manual'!$F$6:$BN$171,AM$152+1,0)),"",(VLOOKUP($F98,'Cronograma Manual'!$F$6:$BN$171,AM$152+1,0)))</f>
        <v/>
      </c>
      <c r="AN98" s="349" t="str">
        <f>IF(ISNA(VLOOKUP($F98,'Cronograma Manual'!$F$6:$BN$171,AN$152+1,0)),"",(VLOOKUP($F98,'Cronograma Manual'!$F$6:$BN$171,AN$152+1,0)))</f>
        <v/>
      </c>
      <c r="AO98" s="349">
        <f>IF(ISNA(VLOOKUP($F98,'Cronograma Manual'!$F$6:$BN$171,AO$152+1,0)),"",(VLOOKUP($F98,'Cronograma Manual'!$F$6:$BN$171,AO$152+1,0)))</f>
        <v>44769</v>
      </c>
      <c r="AP98" s="350" t="str">
        <f>IF(ISNA(VLOOKUP($F98,'Cronograma Manual'!$F$6:$BN$171,AP$152+1,0)),"",(VLOOKUP($F98,'Cronograma Manual'!$F$6:$BN$171,AP$152+1,0)))</f>
        <v/>
      </c>
      <c r="AQ98" s="350" t="str">
        <f>IF(ISNA(VLOOKUP($F98,'Cronograma Manual'!$F$6:$BN$171,AQ$152+1,0)),"",(VLOOKUP($F98,'Cronograma Manual'!$F$6:$BN$171,AQ$152+1,0)))</f>
        <v/>
      </c>
      <c r="AR98" s="350" t="str">
        <f>IF(ISNA(VLOOKUP($F98,'Cronograma Manual'!$F$6:$BN$171,AR$152+1,0)),"",(VLOOKUP($F98,'Cronograma Manual'!$F$6:$BN$171,AR$152+1,0)))</f>
        <v/>
      </c>
      <c r="AS98" s="350">
        <f>IF(ISNA(VLOOKUP($F98,'Cronograma Manual'!$F$6:$BN$171,AS$152+1,0)),"",(VLOOKUP($F98,'Cronograma Manual'!$F$6:$BN$171,AS$152+1,0)))</f>
        <v>44797</v>
      </c>
      <c r="AT98" s="349" t="str">
        <f>IF(ISNA(VLOOKUP($F98,'Cronograma Manual'!$F$6:$BN$171,AT$152+1,0)),"",(VLOOKUP($F98,'Cronograma Manual'!$F$6:$BN$171,AT$152+1,0)))</f>
        <v/>
      </c>
      <c r="AU98" s="349" t="str">
        <f>IF(ISNA(VLOOKUP($F98,'Cronograma Manual'!$F$6:$BN$171,AU$152+1,0)),"",(VLOOKUP($F98,'Cronograma Manual'!$F$6:$BN$171,AU$152+1,0)))</f>
        <v/>
      </c>
      <c r="AV98" s="349" t="str">
        <f>IF(ISNA(VLOOKUP($F98,'Cronograma Manual'!$F$6:$BN$171,AV$152+1,0)),"",(VLOOKUP($F98,'Cronograma Manual'!$F$6:$BN$171,AV$152+1,0)))</f>
        <v/>
      </c>
      <c r="AW98" s="349">
        <f>IF(ISNA(VLOOKUP($F98,'Cronograma Manual'!$F$6:$BN$171,AW$152+1,0)),"",(VLOOKUP($F98,'Cronograma Manual'!$F$6:$BN$171,AW$152+1,0)))</f>
        <v>44825</v>
      </c>
      <c r="AX98" s="349" t="str">
        <f>IF(ISNA(VLOOKUP($F98,'Cronograma Manual'!$F$6:$BN$171,AX$152+1,0)),"",(VLOOKUP($F98,'Cronograma Manual'!$F$6:$BN$171,AX$152+1,0)))</f>
        <v/>
      </c>
      <c r="AY98" s="350" t="str">
        <f>IF(ISNA(VLOOKUP($F98,'Cronograma Manual'!$F$6:$BN$171,AY$152+1,0)),"",(VLOOKUP($F98,'Cronograma Manual'!$F$6:$BN$171,AY$152+1,0)))</f>
        <v/>
      </c>
      <c r="AZ98" s="350" t="str">
        <f>IF(ISNA(VLOOKUP($F98,'Cronograma Manual'!$F$6:$BN$171,AZ$152+1,0)),"",(VLOOKUP($F98,'Cronograma Manual'!$F$6:$BN$171,AZ$152+1,0)))</f>
        <v/>
      </c>
      <c r="BA98" s="350">
        <f>IF(ISNA(VLOOKUP($F98,'Cronograma Manual'!$F$6:$BN$171,BA$152+1,0)),"",(VLOOKUP($F98,'Cronograma Manual'!$F$6:$BN$171,BA$152+1,0)))</f>
        <v>44853</v>
      </c>
      <c r="BB98" s="350" t="str">
        <f>IF(ISNA(VLOOKUP($F98,'Cronograma Manual'!$F$6:$BN$171,BB$152+1,0)),"",(VLOOKUP($F98,'Cronograma Manual'!$F$6:$BN$171,BB$152+1,0)))</f>
        <v/>
      </c>
      <c r="BC98" s="349" t="str">
        <f>IF(ISNA(VLOOKUP($F98,'Cronograma Manual'!$F$6:$BN$171,BC$152+1,0)),"",(VLOOKUP($F98,'Cronograma Manual'!$F$6:$BN$171,BC$152+1,0)))</f>
        <v/>
      </c>
      <c r="BD98" s="349" t="str">
        <f>IF(ISNA(VLOOKUP($F98,'Cronograma Manual'!$F$6:$BN$171,BD$152+1,0)),"",(VLOOKUP($F98,'Cronograma Manual'!$F$6:$BN$171,BD$152+1,0)))</f>
        <v/>
      </c>
      <c r="BE98" s="349">
        <f>IF(ISNA(VLOOKUP($F98,'Cronograma Manual'!$F$6:$BN$171,BE$152+1,0)),"",(VLOOKUP($F98,'Cronograma Manual'!$F$6:$BN$171,BE$152+1,0)))</f>
        <v>44881</v>
      </c>
      <c r="BF98" s="349" t="str">
        <f>IF(ISNA(VLOOKUP($F98,'Cronograma Manual'!$F$6:$BN$171,BF$152+1,0)),"",(VLOOKUP($F98,'Cronograma Manual'!$F$6:$BN$171,BF$152+1,0)))</f>
        <v/>
      </c>
      <c r="BG98" s="350" t="str">
        <f>IF(ISNA(VLOOKUP($F98,'Cronograma Manual'!$F$6:$BN$171,BG$152+1,0)),"",(VLOOKUP($F98,'Cronograma Manual'!$F$6:$BN$171,BG$152+1,0)))</f>
        <v/>
      </c>
      <c r="BH98" s="350" t="str">
        <f>IF(ISNA(VLOOKUP($F98,'Cronograma Manual'!$F$6:$BN$171,BH$152+1,0)),"",(VLOOKUP($F98,'Cronograma Manual'!$F$6:$BN$171,BH$152+1,0)))</f>
        <v/>
      </c>
      <c r="BI98" s="350">
        <f>IF(ISNA(VLOOKUP($F98,'Cronograma Manual'!$F$6:$BN$171,BI$152+1,0)),"",(VLOOKUP($F98,'Cronograma Manual'!$F$6:$BN$171,BI$152+1,0)))</f>
        <v>44909</v>
      </c>
      <c r="BJ98" s="350" t="str">
        <f>IF(ISNA(VLOOKUP($F98,'Cronograma Manual'!$F$6:$BN$171,BJ$152+1,0)),"",(VLOOKUP($F98,'Cronograma Manual'!$F$6:$BN$171,BJ$152+1,0)))</f>
        <v/>
      </c>
      <c r="BK98" s="351" t="str">
        <f>IF(ISNA(VLOOKUP($F98,'Cronograma Manual'!$F$6:$BN$171,BK$152+1,0)),"",(VLOOKUP($F98,'Cronograma Manual'!$F$6:$BN$171,BK$152+1,0)))</f>
        <v/>
      </c>
    </row>
    <row r="99" spans="1:63" s="102" customFormat="1" ht="26.25" hidden="1" customHeight="1" x14ac:dyDescent="0.25">
      <c r="A99" s="352">
        <v>88</v>
      </c>
      <c r="B99" s="455"/>
      <c r="C99" s="337"/>
      <c r="D99" s="184" t="s">
        <v>1787</v>
      </c>
      <c r="E99" s="455"/>
      <c r="F99" s="337" t="s">
        <v>105</v>
      </c>
      <c r="G99" s="184" t="str">
        <f>IF(ISNA(VLOOKUP(F99,Tmunic!$C$2:$D$1160,2,FALSE)),"",VLOOKUP(F99,Tmunic!$C$2:$D$1160,2,FALSE))</f>
        <v>UB PUERTO BERRIO</v>
      </c>
      <c r="H99" s="184" t="str">
        <f>IF(ISNA(VLOOKUP($F99,'Cronograma Manual'!$F$6:$BN$171,H$152+1,0)),"",(VLOOKUP($F99,'Cronograma Manual'!$F$6:$BN$171,H$152+1,0)))</f>
        <v>Hospital La Cruz</v>
      </c>
      <c r="I99" s="197">
        <f>IF(ISNA(VLOOKUP($F99,'Cronograma Manual'!$F$6:$BN$171,I$152+1,0)),"",(VLOOKUP($F99,'Cronograma Manual'!$F$6:$BN$171,I$152+1,0)))</f>
        <v>4</v>
      </c>
      <c r="J99" s="202">
        <f>IF(ISNA(VLOOKUP($F99,'Cronograma Manual'!$F$6:$BN$171,J$152+1,0)),"",(VLOOKUP($F99,'Cronograma Manual'!$F$6:$BN$171,J$152+1,0)))</f>
        <v>12</v>
      </c>
      <c r="K99" s="107" t="str">
        <f>IF(ISNA(VLOOKUP($F99,'Cronograma Manual'!$F$6:$BN$171,K$152+1,0)),"",(VLOOKUP($F99,'Cronograma Manual'!$F$6:$BN$171,K$152+1,0)))</f>
        <v/>
      </c>
      <c r="L99" s="107" t="str">
        <f>IF(ISNA(VLOOKUP($F99,'Cronograma Manual'!$F$6:$BN$171,L$152+1,0)),"",(VLOOKUP($F99,'Cronograma Manual'!$F$6:$BN$171,L$152+1,0)))</f>
        <v/>
      </c>
      <c r="M99" s="107" t="str">
        <f>IF(ISNA(VLOOKUP($F99,'Cronograma Manual'!$F$6:$BN$171,M$152+1,0)),"",(VLOOKUP($F99,'Cronograma Manual'!$F$6:$BN$171,M$152+1,0)))</f>
        <v/>
      </c>
      <c r="N99" s="107" t="str">
        <f>IF(ISNA(VLOOKUP($F99,'Cronograma Manual'!$F$6:$BN$171,N$152+1,0)),"",(VLOOKUP($F99,'Cronograma Manual'!$F$6:$BN$171,N$152+1,0)))</f>
        <v/>
      </c>
      <c r="O99" s="107" t="str">
        <f>IF(ISNA(VLOOKUP($F99,'Cronograma Manual'!$F$6:$BN$171,O$152+1,0)),"",(VLOOKUP($F99,'Cronograma Manual'!$F$6:$BN$171,O$152+1,0)))</f>
        <v/>
      </c>
      <c r="P99" s="108">
        <f>IF(ISNA(VLOOKUP($F99,'Cronograma Manual'!$F$6:$BN$171,P$152+1,0)),"",(VLOOKUP($F99,'Cronograma Manual'!$F$6:$BN$171,P$152+1,0)))</f>
        <v>44594</v>
      </c>
      <c r="Q99" s="108" t="str">
        <f>IF(ISNA(VLOOKUP($F99,'Cronograma Manual'!$F$6:$BN$171,Q$152+1,0)),"",(VLOOKUP($F99,'Cronograma Manual'!$F$6:$BN$171,Q$152+1,0)))</f>
        <v/>
      </c>
      <c r="R99" s="108" t="str">
        <f>IF(ISNA(VLOOKUP($F99,'Cronograma Manual'!$F$6:$BN$171,R$152+1,0)),"",(VLOOKUP($F99,'Cronograma Manual'!$F$6:$BN$171,R$152+1,0)))</f>
        <v/>
      </c>
      <c r="S99" s="108" t="str">
        <f>IF(ISNA(VLOOKUP($F99,'Cronograma Manual'!$F$6:$BN$171,S$152+1,0)),"",(VLOOKUP($F99,'Cronograma Manual'!$F$6:$BN$171,S$152+1,0)))</f>
        <v/>
      </c>
      <c r="T99" s="107">
        <f>IF(ISNA(VLOOKUP($F99,'Cronograma Manual'!$F$6:$BN$171,T$152+1,0)),"",(VLOOKUP($F99,'Cronograma Manual'!$F$6:$BN$171,T$152+1,0)))</f>
        <v>44622</v>
      </c>
      <c r="U99" s="107" t="str">
        <f>IF(ISNA(VLOOKUP($F99,'Cronograma Manual'!$F$6:$BN$171,U$152+1,0)),"",(VLOOKUP($F99,'Cronograma Manual'!$F$6:$BN$171,U$152+1,0)))</f>
        <v/>
      </c>
      <c r="V99" s="107" t="str">
        <f>IF(ISNA(VLOOKUP($F99,'Cronograma Manual'!$F$6:$BN$171,V$152+1,0)),"",(VLOOKUP($F99,'Cronograma Manual'!$F$6:$BN$171,V$152+1,0)))</f>
        <v/>
      </c>
      <c r="W99" s="107" t="str">
        <f>IF(ISNA(VLOOKUP($F99,'Cronograma Manual'!$F$6:$BN$171,W$152+1,0)),"",(VLOOKUP($F99,'Cronograma Manual'!$F$6:$BN$171,W$152+1,0)))</f>
        <v/>
      </c>
      <c r="X99" s="108">
        <f>IF(ISNA(VLOOKUP($F99,'Cronograma Manual'!$F$6:$BN$171,X$152+1,0)),"",(VLOOKUP($F99,'Cronograma Manual'!$F$6:$BN$171,X$152+1,0)))</f>
        <v>44650</v>
      </c>
      <c r="Y99" s="108" t="str">
        <f>IF(ISNA(VLOOKUP($F99,'Cronograma Manual'!$F$6:$BN$171,Y$152+1,0)),"",(VLOOKUP($F99,'Cronograma Manual'!$F$6:$BN$171,Y$152+1,0)))</f>
        <v/>
      </c>
      <c r="Z99" s="108" t="str">
        <f>IF(ISNA(VLOOKUP($F99,'Cronograma Manual'!$F$6:$BN$171,Z$152+1,0)),"",(VLOOKUP($F99,'Cronograma Manual'!$F$6:$BN$171,Z$152+1,0)))</f>
        <v/>
      </c>
      <c r="AA99" s="108" t="str">
        <f>IF(ISNA(VLOOKUP($F99,'Cronograma Manual'!$F$6:$BN$171,AA$152+1,0)),"",(VLOOKUP($F99,'Cronograma Manual'!$F$6:$BN$171,AA$152+1,0)))</f>
        <v/>
      </c>
      <c r="AB99" s="107">
        <f>IF(ISNA(VLOOKUP($F99,'Cronograma Manual'!$F$6:$BN$171,AB$152+1,0)),"",(VLOOKUP($F99,'Cronograma Manual'!$F$6:$BN$171,AB$152+1,0)))</f>
        <v>44678</v>
      </c>
      <c r="AC99" s="107" t="str">
        <f>IF(ISNA(VLOOKUP($F99,'Cronograma Manual'!$F$6:$BN$171,AC$152+1,0)),"",(VLOOKUP($F99,'Cronograma Manual'!$F$6:$BN$171,AC$152+1,0)))</f>
        <v/>
      </c>
      <c r="AD99" s="107" t="str">
        <f>IF(ISNA(VLOOKUP($F99,'Cronograma Manual'!$F$6:$BN$171,AD$152+1,0)),"",(VLOOKUP($F99,'Cronograma Manual'!$F$6:$BN$171,AD$152+1,0)))</f>
        <v/>
      </c>
      <c r="AE99" s="107" t="str">
        <f>IF(ISNA(VLOOKUP($F99,'Cronograma Manual'!$F$6:$BN$171,AE$152+1,0)),"",(VLOOKUP($F99,'Cronograma Manual'!$F$6:$BN$171,AE$152+1,0)))</f>
        <v/>
      </c>
      <c r="AF99" s="107">
        <f>IF(ISNA(VLOOKUP($F99,'Cronograma Manual'!$F$6:$BN$171,AF$152+1,0)),"",(VLOOKUP($F99,'Cronograma Manual'!$F$6:$BN$171,AF$152+1,0)))</f>
        <v>44706</v>
      </c>
      <c r="AG99" s="108" t="str">
        <f>IF(ISNA(VLOOKUP($F99,'Cronograma Manual'!$F$6:$BN$171,AG$152+1,0)),"",(VLOOKUP($F99,'Cronograma Manual'!$F$6:$BN$171,AG$152+1,0)))</f>
        <v/>
      </c>
      <c r="AH99" s="108" t="str">
        <f>IF(ISNA(VLOOKUP($F99,'Cronograma Manual'!$F$6:$BN$171,AH$152+1,0)),"",(VLOOKUP($F99,'Cronograma Manual'!$F$6:$BN$171,AH$152+1,0)))</f>
        <v/>
      </c>
      <c r="AI99" s="108" t="str">
        <f>IF(ISNA(VLOOKUP($F99,'Cronograma Manual'!$F$6:$BN$171,AI$152+1,0)),"",(VLOOKUP($F99,'Cronograma Manual'!$F$6:$BN$171,AI$152+1,0)))</f>
        <v/>
      </c>
      <c r="AJ99" s="108">
        <f>IF(ISNA(VLOOKUP($F99,'Cronograma Manual'!$F$6:$BN$171,AJ$152+1,0)),"",(VLOOKUP($F99,'Cronograma Manual'!$F$6:$BN$171,AJ$152+1,0)))</f>
        <v>44734</v>
      </c>
      <c r="AK99" s="107" t="str">
        <f>IF(ISNA(VLOOKUP($F99,'Cronograma Manual'!$F$6:$BN$171,AK$152+1,0)),"",(VLOOKUP($F99,'Cronograma Manual'!$F$6:$BN$171,AK$152+1,0)))</f>
        <v/>
      </c>
      <c r="AL99" s="107" t="str">
        <f>IF(ISNA(VLOOKUP($F99,'Cronograma Manual'!$F$6:$BN$171,AL$152+1,0)),"",(VLOOKUP($F99,'Cronograma Manual'!$F$6:$BN$171,AL$152+1,0)))</f>
        <v/>
      </c>
      <c r="AM99" s="107" t="str">
        <f>IF(ISNA(VLOOKUP($F99,'Cronograma Manual'!$F$6:$BN$171,AM$152+1,0)),"",(VLOOKUP($F99,'Cronograma Manual'!$F$6:$BN$171,AM$152+1,0)))</f>
        <v/>
      </c>
      <c r="AN99" s="107" t="str">
        <f>IF(ISNA(VLOOKUP($F99,'Cronograma Manual'!$F$6:$BN$171,AN$152+1,0)),"",(VLOOKUP($F99,'Cronograma Manual'!$F$6:$BN$171,AN$152+1,0)))</f>
        <v/>
      </c>
      <c r="AO99" s="107">
        <f>IF(ISNA(VLOOKUP($F99,'Cronograma Manual'!$F$6:$BN$171,AO$152+1,0)),"",(VLOOKUP($F99,'Cronograma Manual'!$F$6:$BN$171,AO$152+1,0)))</f>
        <v>44769</v>
      </c>
      <c r="AP99" s="108" t="str">
        <f>IF(ISNA(VLOOKUP($F99,'Cronograma Manual'!$F$6:$BN$171,AP$152+1,0)),"",(VLOOKUP($F99,'Cronograma Manual'!$F$6:$BN$171,AP$152+1,0)))</f>
        <v/>
      </c>
      <c r="AQ99" s="108" t="str">
        <f>IF(ISNA(VLOOKUP($F99,'Cronograma Manual'!$F$6:$BN$171,AQ$152+1,0)),"",(VLOOKUP($F99,'Cronograma Manual'!$F$6:$BN$171,AQ$152+1,0)))</f>
        <v/>
      </c>
      <c r="AR99" s="108" t="str">
        <f>IF(ISNA(VLOOKUP($F99,'Cronograma Manual'!$F$6:$BN$171,AR$152+1,0)),"",(VLOOKUP($F99,'Cronograma Manual'!$F$6:$BN$171,AR$152+1,0)))</f>
        <v/>
      </c>
      <c r="AS99" s="108">
        <f>IF(ISNA(VLOOKUP($F99,'Cronograma Manual'!$F$6:$BN$171,AS$152+1,0)),"",(VLOOKUP($F99,'Cronograma Manual'!$F$6:$BN$171,AS$152+1,0)))</f>
        <v>44797</v>
      </c>
      <c r="AT99" s="107" t="str">
        <f>IF(ISNA(VLOOKUP($F99,'Cronograma Manual'!$F$6:$BN$171,AT$152+1,0)),"",(VLOOKUP($F99,'Cronograma Manual'!$F$6:$BN$171,AT$152+1,0)))</f>
        <v/>
      </c>
      <c r="AU99" s="107" t="str">
        <f>IF(ISNA(VLOOKUP($F99,'Cronograma Manual'!$F$6:$BN$171,AU$152+1,0)),"",(VLOOKUP($F99,'Cronograma Manual'!$F$6:$BN$171,AU$152+1,0)))</f>
        <v/>
      </c>
      <c r="AV99" s="107" t="str">
        <f>IF(ISNA(VLOOKUP($F99,'Cronograma Manual'!$F$6:$BN$171,AV$152+1,0)),"",(VLOOKUP($F99,'Cronograma Manual'!$F$6:$BN$171,AV$152+1,0)))</f>
        <v/>
      </c>
      <c r="AW99" s="107">
        <f>IF(ISNA(VLOOKUP($F99,'Cronograma Manual'!$F$6:$BN$171,AW$152+1,0)),"",(VLOOKUP($F99,'Cronograma Manual'!$F$6:$BN$171,AW$152+1,0)))</f>
        <v>44825</v>
      </c>
      <c r="AX99" s="107" t="str">
        <f>IF(ISNA(VLOOKUP($F99,'Cronograma Manual'!$F$6:$BN$171,AX$152+1,0)),"",(VLOOKUP($F99,'Cronograma Manual'!$F$6:$BN$171,AX$152+1,0)))</f>
        <v/>
      </c>
      <c r="AY99" s="108" t="str">
        <f>IF(ISNA(VLOOKUP($F99,'Cronograma Manual'!$F$6:$BN$171,AY$152+1,0)),"",(VLOOKUP($F99,'Cronograma Manual'!$F$6:$BN$171,AY$152+1,0)))</f>
        <v/>
      </c>
      <c r="AZ99" s="108" t="str">
        <f>IF(ISNA(VLOOKUP($F99,'Cronograma Manual'!$F$6:$BN$171,AZ$152+1,0)),"",(VLOOKUP($F99,'Cronograma Manual'!$F$6:$BN$171,AZ$152+1,0)))</f>
        <v/>
      </c>
      <c r="BA99" s="108">
        <f>IF(ISNA(VLOOKUP($F99,'Cronograma Manual'!$F$6:$BN$171,BA$152+1,0)),"",(VLOOKUP($F99,'Cronograma Manual'!$F$6:$BN$171,BA$152+1,0)))</f>
        <v>44853</v>
      </c>
      <c r="BB99" s="108" t="str">
        <f>IF(ISNA(VLOOKUP($F99,'Cronograma Manual'!$F$6:$BN$171,BB$152+1,0)),"",(VLOOKUP($F99,'Cronograma Manual'!$F$6:$BN$171,BB$152+1,0)))</f>
        <v/>
      </c>
      <c r="BC99" s="107" t="str">
        <f>IF(ISNA(VLOOKUP($F99,'Cronograma Manual'!$F$6:$BN$171,BC$152+1,0)),"",(VLOOKUP($F99,'Cronograma Manual'!$F$6:$BN$171,BC$152+1,0)))</f>
        <v/>
      </c>
      <c r="BD99" s="107" t="str">
        <f>IF(ISNA(VLOOKUP($F99,'Cronograma Manual'!$F$6:$BN$171,BD$152+1,0)),"",(VLOOKUP($F99,'Cronograma Manual'!$F$6:$BN$171,BD$152+1,0)))</f>
        <v/>
      </c>
      <c r="BE99" s="107">
        <f>IF(ISNA(VLOOKUP($F99,'Cronograma Manual'!$F$6:$BN$171,BE$152+1,0)),"",(VLOOKUP($F99,'Cronograma Manual'!$F$6:$BN$171,BE$152+1,0)))</f>
        <v>44881</v>
      </c>
      <c r="BF99" s="107" t="str">
        <f>IF(ISNA(VLOOKUP($F99,'Cronograma Manual'!$F$6:$BN$171,BF$152+1,0)),"",(VLOOKUP($F99,'Cronograma Manual'!$F$6:$BN$171,BF$152+1,0)))</f>
        <v/>
      </c>
      <c r="BG99" s="108" t="str">
        <f>IF(ISNA(VLOOKUP($F99,'Cronograma Manual'!$F$6:$BN$171,BG$152+1,0)),"",(VLOOKUP($F99,'Cronograma Manual'!$F$6:$BN$171,BG$152+1,0)))</f>
        <v/>
      </c>
      <c r="BH99" s="108" t="str">
        <f>IF(ISNA(VLOOKUP($F99,'Cronograma Manual'!$F$6:$BN$171,BH$152+1,0)),"",(VLOOKUP($F99,'Cronograma Manual'!$F$6:$BN$171,BH$152+1,0)))</f>
        <v/>
      </c>
      <c r="BI99" s="108">
        <f>IF(ISNA(VLOOKUP($F99,'Cronograma Manual'!$F$6:$BN$171,BI$152+1,0)),"",(VLOOKUP($F99,'Cronograma Manual'!$F$6:$BN$171,BI$152+1,0)))</f>
        <v>44909</v>
      </c>
      <c r="BJ99" s="108" t="str">
        <f>IF(ISNA(VLOOKUP($F99,'Cronograma Manual'!$F$6:$BN$171,BJ$152+1,0)),"",(VLOOKUP($F99,'Cronograma Manual'!$F$6:$BN$171,BJ$152+1,0)))</f>
        <v/>
      </c>
      <c r="BK99" s="353" t="str">
        <f>IF(ISNA(VLOOKUP($F99,'Cronograma Manual'!$F$6:$BN$171,BK$152+1,0)),"",(VLOOKUP($F99,'Cronograma Manual'!$F$6:$BN$171,BK$152+1,0)))</f>
        <v/>
      </c>
    </row>
    <row r="100" spans="1:63" s="102" customFormat="1" ht="26.25" hidden="1" customHeight="1" x14ac:dyDescent="0.25">
      <c r="A100" s="352">
        <v>89</v>
      </c>
      <c r="B100" s="455"/>
      <c r="C100" s="337"/>
      <c r="D100" s="184" t="s">
        <v>1787</v>
      </c>
      <c r="E100" s="464"/>
      <c r="F100" s="337" t="s">
        <v>122</v>
      </c>
      <c r="G100" s="184" t="str">
        <f>IF(ISNA(VLOOKUP(F100,Tmunic!$C$2:$D$1160,2,FALSE)),"",VLOOKUP(F100,Tmunic!$C$2:$D$1160,2,FALSE))</f>
        <v>UB TURBO</v>
      </c>
      <c r="H100" s="184" t="str">
        <f>IF(ISNA(VLOOKUP($F100,'Cronograma Manual'!$F$6:$BN$171,H$152+1,0)),"",(VLOOKUP($F100,'Cronograma Manual'!$F$6:$BN$171,H$152+1,0)))</f>
        <v>Hospital Francisco Valderrama N° 48-20</v>
      </c>
      <c r="I100" s="197">
        <f>IF(ISNA(VLOOKUP($F100,'Cronograma Manual'!$F$6:$BN$171,I$152+1,0)),"",(VLOOKUP($F100,'Cronograma Manual'!$F$6:$BN$171,I$152+1,0)))</f>
        <v>4</v>
      </c>
      <c r="J100" s="202">
        <f>IF(ISNA(VLOOKUP($F100,'Cronograma Manual'!$F$6:$BN$171,J$152+1,0)),"",(VLOOKUP($F100,'Cronograma Manual'!$F$6:$BN$171,J$152+1,0)))</f>
        <v>12</v>
      </c>
      <c r="K100" s="107" t="str">
        <f>IF(ISNA(VLOOKUP($F100,'Cronograma Manual'!$F$6:$BN$171,K$152+1,0)),"",(VLOOKUP($F100,'Cronograma Manual'!$F$6:$BN$171,K$152+1,0)))</f>
        <v/>
      </c>
      <c r="L100" s="107" t="str">
        <f>IF(ISNA(VLOOKUP($F100,'Cronograma Manual'!$F$6:$BN$171,L$152+1,0)),"",(VLOOKUP($F100,'Cronograma Manual'!$F$6:$BN$171,L$152+1,0)))</f>
        <v/>
      </c>
      <c r="M100" s="107" t="str">
        <f>IF(ISNA(VLOOKUP($F100,'Cronograma Manual'!$F$6:$BN$171,M$152+1,0)),"",(VLOOKUP($F100,'Cronograma Manual'!$F$6:$BN$171,M$152+1,0)))</f>
        <v/>
      </c>
      <c r="N100" s="107" t="str">
        <f>IF(ISNA(VLOOKUP($F100,'Cronograma Manual'!$F$6:$BN$171,N$152+1,0)),"",(VLOOKUP($F100,'Cronograma Manual'!$F$6:$BN$171,N$152+1,0)))</f>
        <v/>
      </c>
      <c r="O100" s="107" t="str">
        <f>IF(ISNA(VLOOKUP($F100,'Cronograma Manual'!$F$6:$BN$171,O$152+1,0)),"",(VLOOKUP($F100,'Cronograma Manual'!$F$6:$BN$171,O$152+1,0)))</f>
        <v/>
      </c>
      <c r="P100" s="108">
        <f>IF(ISNA(VLOOKUP($F100,'Cronograma Manual'!$F$6:$BN$171,P$152+1,0)),"",(VLOOKUP($F100,'Cronograma Manual'!$F$6:$BN$171,P$152+1,0)))</f>
        <v>44594</v>
      </c>
      <c r="Q100" s="108" t="str">
        <f>IF(ISNA(VLOOKUP($F100,'Cronograma Manual'!$F$6:$BN$171,Q$152+1,0)),"",(VLOOKUP($F100,'Cronograma Manual'!$F$6:$BN$171,Q$152+1,0)))</f>
        <v/>
      </c>
      <c r="R100" s="108" t="str">
        <f>IF(ISNA(VLOOKUP($F100,'Cronograma Manual'!$F$6:$BN$171,R$152+1,0)),"",(VLOOKUP($F100,'Cronograma Manual'!$F$6:$BN$171,R$152+1,0)))</f>
        <v/>
      </c>
      <c r="S100" s="108" t="str">
        <f>IF(ISNA(VLOOKUP($F100,'Cronograma Manual'!$F$6:$BN$171,S$152+1,0)),"",(VLOOKUP($F100,'Cronograma Manual'!$F$6:$BN$171,S$152+1,0)))</f>
        <v/>
      </c>
      <c r="T100" s="107">
        <f>IF(ISNA(VLOOKUP($F100,'Cronograma Manual'!$F$6:$BN$171,T$152+1,0)),"",(VLOOKUP($F100,'Cronograma Manual'!$F$6:$BN$171,T$152+1,0)))</f>
        <v>44622</v>
      </c>
      <c r="U100" s="107" t="str">
        <f>IF(ISNA(VLOOKUP($F100,'Cronograma Manual'!$F$6:$BN$171,U$152+1,0)),"",(VLOOKUP($F100,'Cronograma Manual'!$F$6:$BN$171,U$152+1,0)))</f>
        <v/>
      </c>
      <c r="V100" s="107" t="str">
        <f>IF(ISNA(VLOOKUP($F100,'Cronograma Manual'!$F$6:$BN$171,V$152+1,0)),"",(VLOOKUP($F100,'Cronograma Manual'!$F$6:$BN$171,V$152+1,0)))</f>
        <v/>
      </c>
      <c r="W100" s="107" t="str">
        <f>IF(ISNA(VLOOKUP($F100,'Cronograma Manual'!$F$6:$BN$171,W$152+1,0)),"",(VLOOKUP($F100,'Cronograma Manual'!$F$6:$BN$171,W$152+1,0)))</f>
        <v/>
      </c>
      <c r="X100" s="108">
        <f>IF(ISNA(VLOOKUP($F100,'Cronograma Manual'!$F$6:$BN$171,X$152+1,0)),"",(VLOOKUP($F100,'Cronograma Manual'!$F$6:$BN$171,X$152+1,0)))</f>
        <v>44650</v>
      </c>
      <c r="Y100" s="108" t="str">
        <f>IF(ISNA(VLOOKUP($F100,'Cronograma Manual'!$F$6:$BN$171,Y$152+1,0)),"",(VLOOKUP($F100,'Cronograma Manual'!$F$6:$BN$171,Y$152+1,0)))</f>
        <v/>
      </c>
      <c r="Z100" s="108" t="str">
        <f>IF(ISNA(VLOOKUP($F100,'Cronograma Manual'!$F$6:$BN$171,Z$152+1,0)),"",(VLOOKUP($F100,'Cronograma Manual'!$F$6:$BN$171,Z$152+1,0)))</f>
        <v/>
      </c>
      <c r="AA100" s="108" t="str">
        <f>IF(ISNA(VLOOKUP($F100,'Cronograma Manual'!$F$6:$BN$171,AA$152+1,0)),"",(VLOOKUP($F100,'Cronograma Manual'!$F$6:$BN$171,AA$152+1,0)))</f>
        <v/>
      </c>
      <c r="AB100" s="107">
        <f>IF(ISNA(VLOOKUP($F100,'Cronograma Manual'!$F$6:$BN$171,AB$152+1,0)),"",(VLOOKUP($F100,'Cronograma Manual'!$F$6:$BN$171,AB$152+1,0)))</f>
        <v>44678</v>
      </c>
      <c r="AC100" s="107" t="str">
        <f>IF(ISNA(VLOOKUP($F100,'Cronograma Manual'!$F$6:$BN$171,AC$152+1,0)),"",(VLOOKUP($F100,'Cronograma Manual'!$F$6:$BN$171,AC$152+1,0)))</f>
        <v/>
      </c>
      <c r="AD100" s="107" t="str">
        <f>IF(ISNA(VLOOKUP($F100,'Cronograma Manual'!$F$6:$BN$171,AD$152+1,0)),"",(VLOOKUP($F100,'Cronograma Manual'!$F$6:$BN$171,AD$152+1,0)))</f>
        <v/>
      </c>
      <c r="AE100" s="107" t="str">
        <f>IF(ISNA(VLOOKUP($F100,'Cronograma Manual'!$F$6:$BN$171,AE$152+1,0)),"",(VLOOKUP($F100,'Cronograma Manual'!$F$6:$BN$171,AE$152+1,0)))</f>
        <v/>
      </c>
      <c r="AF100" s="107">
        <f>IF(ISNA(VLOOKUP($F100,'Cronograma Manual'!$F$6:$BN$171,AF$152+1,0)),"",(VLOOKUP($F100,'Cronograma Manual'!$F$6:$BN$171,AF$152+1,0)))</f>
        <v>44706</v>
      </c>
      <c r="AG100" s="108" t="str">
        <f>IF(ISNA(VLOOKUP($F100,'Cronograma Manual'!$F$6:$BN$171,AG$152+1,0)),"",(VLOOKUP($F100,'Cronograma Manual'!$F$6:$BN$171,AG$152+1,0)))</f>
        <v/>
      </c>
      <c r="AH100" s="108" t="str">
        <f>IF(ISNA(VLOOKUP($F100,'Cronograma Manual'!$F$6:$BN$171,AH$152+1,0)),"",(VLOOKUP($F100,'Cronograma Manual'!$F$6:$BN$171,AH$152+1,0)))</f>
        <v/>
      </c>
      <c r="AI100" s="108" t="str">
        <f>IF(ISNA(VLOOKUP($F100,'Cronograma Manual'!$F$6:$BN$171,AI$152+1,0)),"",(VLOOKUP($F100,'Cronograma Manual'!$F$6:$BN$171,AI$152+1,0)))</f>
        <v/>
      </c>
      <c r="AJ100" s="108">
        <f>IF(ISNA(VLOOKUP($F100,'Cronograma Manual'!$F$6:$BN$171,AJ$152+1,0)),"",(VLOOKUP($F100,'Cronograma Manual'!$F$6:$BN$171,AJ$152+1,0)))</f>
        <v>44734</v>
      </c>
      <c r="AK100" s="107" t="str">
        <f>IF(ISNA(VLOOKUP($F100,'Cronograma Manual'!$F$6:$BN$171,AK$152+1,0)),"",(VLOOKUP($F100,'Cronograma Manual'!$F$6:$BN$171,AK$152+1,0)))</f>
        <v/>
      </c>
      <c r="AL100" s="107" t="str">
        <f>IF(ISNA(VLOOKUP($F100,'Cronograma Manual'!$F$6:$BN$171,AL$152+1,0)),"",(VLOOKUP($F100,'Cronograma Manual'!$F$6:$BN$171,AL$152+1,0)))</f>
        <v/>
      </c>
      <c r="AM100" s="107" t="str">
        <f>IF(ISNA(VLOOKUP($F100,'Cronograma Manual'!$F$6:$BN$171,AM$152+1,0)),"",(VLOOKUP($F100,'Cronograma Manual'!$F$6:$BN$171,AM$152+1,0)))</f>
        <v/>
      </c>
      <c r="AN100" s="107" t="str">
        <f>IF(ISNA(VLOOKUP($F100,'Cronograma Manual'!$F$6:$BN$171,AN$152+1,0)),"",(VLOOKUP($F100,'Cronograma Manual'!$F$6:$BN$171,AN$152+1,0)))</f>
        <v/>
      </c>
      <c r="AO100" s="107">
        <f>IF(ISNA(VLOOKUP($F100,'Cronograma Manual'!$F$6:$BN$171,AO$152+1,0)),"",(VLOOKUP($F100,'Cronograma Manual'!$F$6:$BN$171,AO$152+1,0)))</f>
        <v>44769</v>
      </c>
      <c r="AP100" s="108" t="str">
        <f>IF(ISNA(VLOOKUP($F100,'Cronograma Manual'!$F$6:$BN$171,AP$152+1,0)),"",(VLOOKUP($F100,'Cronograma Manual'!$F$6:$BN$171,AP$152+1,0)))</f>
        <v/>
      </c>
      <c r="AQ100" s="108" t="str">
        <f>IF(ISNA(VLOOKUP($F100,'Cronograma Manual'!$F$6:$BN$171,AQ$152+1,0)),"",(VLOOKUP($F100,'Cronograma Manual'!$F$6:$BN$171,AQ$152+1,0)))</f>
        <v/>
      </c>
      <c r="AR100" s="108" t="str">
        <f>IF(ISNA(VLOOKUP($F100,'Cronograma Manual'!$F$6:$BN$171,AR$152+1,0)),"",(VLOOKUP($F100,'Cronograma Manual'!$F$6:$BN$171,AR$152+1,0)))</f>
        <v/>
      </c>
      <c r="AS100" s="108">
        <f>IF(ISNA(VLOOKUP($F100,'Cronograma Manual'!$F$6:$BN$171,AS$152+1,0)),"",(VLOOKUP($F100,'Cronograma Manual'!$F$6:$BN$171,AS$152+1,0)))</f>
        <v>44797</v>
      </c>
      <c r="AT100" s="107" t="str">
        <f>IF(ISNA(VLOOKUP($F100,'Cronograma Manual'!$F$6:$BN$171,AT$152+1,0)),"",(VLOOKUP($F100,'Cronograma Manual'!$F$6:$BN$171,AT$152+1,0)))</f>
        <v/>
      </c>
      <c r="AU100" s="107" t="str">
        <f>IF(ISNA(VLOOKUP($F100,'Cronograma Manual'!$F$6:$BN$171,AU$152+1,0)),"",(VLOOKUP($F100,'Cronograma Manual'!$F$6:$BN$171,AU$152+1,0)))</f>
        <v/>
      </c>
      <c r="AV100" s="107" t="str">
        <f>IF(ISNA(VLOOKUP($F100,'Cronograma Manual'!$F$6:$BN$171,AV$152+1,0)),"",(VLOOKUP($F100,'Cronograma Manual'!$F$6:$BN$171,AV$152+1,0)))</f>
        <v/>
      </c>
      <c r="AW100" s="107">
        <f>IF(ISNA(VLOOKUP($F100,'Cronograma Manual'!$F$6:$BN$171,AW$152+1,0)),"",(VLOOKUP($F100,'Cronograma Manual'!$F$6:$BN$171,AW$152+1,0)))</f>
        <v>44825</v>
      </c>
      <c r="AX100" s="107" t="str">
        <f>IF(ISNA(VLOOKUP($F100,'Cronograma Manual'!$F$6:$BN$171,AX$152+1,0)),"",(VLOOKUP($F100,'Cronograma Manual'!$F$6:$BN$171,AX$152+1,0)))</f>
        <v/>
      </c>
      <c r="AY100" s="108" t="str">
        <f>IF(ISNA(VLOOKUP($F100,'Cronograma Manual'!$F$6:$BN$171,AY$152+1,0)),"",(VLOOKUP($F100,'Cronograma Manual'!$F$6:$BN$171,AY$152+1,0)))</f>
        <v/>
      </c>
      <c r="AZ100" s="108" t="str">
        <f>IF(ISNA(VLOOKUP($F100,'Cronograma Manual'!$F$6:$BN$171,AZ$152+1,0)),"",(VLOOKUP($F100,'Cronograma Manual'!$F$6:$BN$171,AZ$152+1,0)))</f>
        <v/>
      </c>
      <c r="BA100" s="108">
        <f>IF(ISNA(VLOOKUP($F100,'Cronograma Manual'!$F$6:$BN$171,BA$152+1,0)),"",(VLOOKUP($F100,'Cronograma Manual'!$F$6:$BN$171,BA$152+1,0)))</f>
        <v>44853</v>
      </c>
      <c r="BB100" s="108" t="str">
        <f>IF(ISNA(VLOOKUP($F100,'Cronograma Manual'!$F$6:$BN$171,BB$152+1,0)),"",(VLOOKUP($F100,'Cronograma Manual'!$F$6:$BN$171,BB$152+1,0)))</f>
        <v/>
      </c>
      <c r="BC100" s="107" t="str">
        <f>IF(ISNA(VLOOKUP($F100,'Cronograma Manual'!$F$6:$BN$171,BC$152+1,0)),"",(VLOOKUP($F100,'Cronograma Manual'!$F$6:$BN$171,BC$152+1,0)))</f>
        <v/>
      </c>
      <c r="BD100" s="107" t="str">
        <f>IF(ISNA(VLOOKUP($F100,'Cronograma Manual'!$F$6:$BN$171,BD$152+1,0)),"",(VLOOKUP($F100,'Cronograma Manual'!$F$6:$BN$171,BD$152+1,0)))</f>
        <v/>
      </c>
      <c r="BE100" s="107">
        <f>IF(ISNA(VLOOKUP($F100,'Cronograma Manual'!$F$6:$BN$171,BE$152+1,0)),"",(VLOOKUP($F100,'Cronograma Manual'!$F$6:$BN$171,BE$152+1,0)))</f>
        <v>44881</v>
      </c>
      <c r="BF100" s="107" t="str">
        <f>IF(ISNA(VLOOKUP($F100,'Cronograma Manual'!$F$6:$BN$171,BF$152+1,0)),"",(VLOOKUP($F100,'Cronograma Manual'!$F$6:$BN$171,BF$152+1,0)))</f>
        <v/>
      </c>
      <c r="BG100" s="108" t="str">
        <f>IF(ISNA(VLOOKUP($F100,'Cronograma Manual'!$F$6:$BN$171,BG$152+1,0)),"",(VLOOKUP($F100,'Cronograma Manual'!$F$6:$BN$171,BG$152+1,0)))</f>
        <v/>
      </c>
      <c r="BH100" s="108" t="str">
        <f>IF(ISNA(VLOOKUP($F100,'Cronograma Manual'!$F$6:$BN$171,BH$152+1,0)),"",(VLOOKUP($F100,'Cronograma Manual'!$F$6:$BN$171,BH$152+1,0)))</f>
        <v/>
      </c>
      <c r="BI100" s="108">
        <f>IF(ISNA(VLOOKUP($F100,'Cronograma Manual'!$F$6:$BN$171,BI$152+1,0)),"",(VLOOKUP($F100,'Cronograma Manual'!$F$6:$BN$171,BI$152+1,0)))</f>
        <v>44909</v>
      </c>
      <c r="BJ100" s="108" t="str">
        <f>IF(ISNA(VLOOKUP($F100,'Cronograma Manual'!$F$6:$BN$171,BJ$152+1,0)),"",(VLOOKUP($F100,'Cronograma Manual'!$F$6:$BN$171,BJ$152+1,0)))</f>
        <v/>
      </c>
      <c r="BK100" s="353" t="str">
        <f>IF(ISNA(VLOOKUP($F100,'Cronograma Manual'!$F$6:$BN$171,BK$152+1,0)),"",(VLOOKUP($F100,'Cronograma Manual'!$F$6:$BN$171,BK$152+1,0)))</f>
        <v/>
      </c>
    </row>
    <row r="101" spans="1:63" s="102" customFormat="1" ht="26.25" customHeight="1" thickBot="1" x14ac:dyDescent="0.3">
      <c r="A101" s="352">
        <v>90</v>
      </c>
      <c r="B101" s="455"/>
      <c r="C101" s="337"/>
      <c r="D101" s="184" t="s">
        <v>1787</v>
      </c>
      <c r="E101" s="463" t="s">
        <v>723</v>
      </c>
      <c r="F101" s="337" t="s">
        <v>109</v>
      </c>
      <c r="G101" s="184" t="str">
        <f>IF(ISNA(VLOOKUP(F101,Tmunic!$C$2:$D$1160,2,FALSE)),"",VLOOKUP(F101,Tmunic!$C$2:$D$1160,2,FALSE))</f>
        <v>DS CHOCO</v>
      </c>
      <c r="H101" s="184" t="str">
        <f>IF(ISNA(VLOOKUP($F101,'Cronograma Manual'!$F$6:$BN$171,H$152+1,0)),"",(VLOOKUP($F101,'Cronograma Manual'!$F$6:$BN$171,H$152+1,0)))</f>
        <v>Calle 25 N° 6 - 08</v>
      </c>
      <c r="I101" s="197">
        <f>IF(ISNA(VLOOKUP($F101,'Cronograma Manual'!$F$6:$BN$171,I$152+1,0)),"",(VLOOKUP($F101,'Cronograma Manual'!$F$6:$BN$171,I$152+1,0)))</f>
        <v>4</v>
      </c>
      <c r="J101" s="202">
        <f>IF(ISNA(VLOOKUP($F101,'Cronograma Manual'!$F$6:$BN$171,J$152+1,0)),"",(VLOOKUP($F101,'Cronograma Manual'!$F$6:$BN$171,J$152+1,0)))</f>
        <v>12</v>
      </c>
      <c r="K101" s="107" t="str">
        <f>IF(ISNA(VLOOKUP($F101,'Cronograma Manual'!$F$6:$BN$171,K$152+1,0)),"",(VLOOKUP($F101,'Cronograma Manual'!$F$6:$BN$171,K$152+1,0)))</f>
        <v/>
      </c>
      <c r="L101" s="107" t="str">
        <f>IF(ISNA(VLOOKUP($F101,'Cronograma Manual'!$F$6:$BN$171,L$152+1,0)),"",(VLOOKUP($F101,'Cronograma Manual'!$F$6:$BN$171,L$152+1,0)))</f>
        <v/>
      </c>
      <c r="M101" s="107" t="str">
        <f>IF(ISNA(VLOOKUP($F101,'Cronograma Manual'!$F$6:$BN$171,M$152+1,0)),"",(VLOOKUP($F101,'Cronograma Manual'!$F$6:$BN$171,M$152+1,0)))</f>
        <v/>
      </c>
      <c r="N101" s="107" t="str">
        <f>IF(ISNA(VLOOKUP($F101,'Cronograma Manual'!$F$6:$BN$171,N$152+1,0)),"",(VLOOKUP($F101,'Cronograma Manual'!$F$6:$BN$171,N$152+1,0)))</f>
        <v/>
      </c>
      <c r="O101" s="107" t="str">
        <f>IF(ISNA(VLOOKUP($F101,'Cronograma Manual'!$F$6:$BN$171,O$152+1,0)),"",(VLOOKUP($F101,'Cronograma Manual'!$F$6:$BN$171,O$152+1,0)))</f>
        <v/>
      </c>
      <c r="P101" s="108">
        <f>IF(ISNA(VLOOKUP($F101,'Cronograma Manual'!$F$6:$BN$171,P$152+1,0)),"",(VLOOKUP($F101,'Cronograma Manual'!$F$6:$BN$171,P$152+1,0)))</f>
        <v>44594</v>
      </c>
      <c r="Q101" s="108" t="str">
        <f>IF(ISNA(VLOOKUP($F101,'Cronograma Manual'!$F$6:$BN$171,Q$152+1,0)),"",(VLOOKUP($F101,'Cronograma Manual'!$F$6:$BN$171,Q$152+1,0)))</f>
        <v/>
      </c>
      <c r="R101" s="108" t="str">
        <f>IF(ISNA(VLOOKUP($F101,'Cronograma Manual'!$F$6:$BN$171,R$152+1,0)),"",(VLOOKUP($F101,'Cronograma Manual'!$F$6:$BN$171,R$152+1,0)))</f>
        <v/>
      </c>
      <c r="S101" s="108" t="str">
        <f>IF(ISNA(VLOOKUP($F101,'Cronograma Manual'!$F$6:$BN$171,S$152+1,0)),"",(VLOOKUP($F101,'Cronograma Manual'!$F$6:$BN$171,S$152+1,0)))</f>
        <v/>
      </c>
      <c r="T101" s="107">
        <f>IF(ISNA(VLOOKUP($F101,'Cronograma Manual'!$F$6:$BN$171,T$152+1,0)),"",(VLOOKUP($F101,'Cronograma Manual'!$F$6:$BN$171,T$152+1,0)))</f>
        <v>44622</v>
      </c>
      <c r="U101" s="107" t="str">
        <f>IF(ISNA(VLOOKUP($F101,'Cronograma Manual'!$F$6:$BN$171,U$152+1,0)),"",(VLOOKUP($F101,'Cronograma Manual'!$F$6:$BN$171,U$152+1,0)))</f>
        <v/>
      </c>
      <c r="V101" s="107" t="str">
        <f>IF(ISNA(VLOOKUP($F101,'Cronograma Manual'!$F$6:$BN$171,V$152+1,0)),"",(VLOOKUP($F101,'Cronograma Manual'!$F$6:$BN$171,V$152+1,0)))</f>
        <v/>
      </c>
      <c r="W101" s="107" t="str">
        <f>IF(ISNA(VLOOKUP($F101,'Cronograma Manual'!$F$6:$BN$171,W$152+1,0)),"",(VLOOKUP($F101,'Cronograma Manual'!$F$6:$BN$171,W$152+1,0)))</f>
        <v/>
      </c>
      <c r="X101" s="108">
        <f>IF(ISNA(VLOOKUP($F101,'Cronograma Manual'!$F$6:$BN$171,X$152+1,0)),"",(VLOOKUP($F101,'Cronograma Manual'!$F$6:$BN$171,X$152+1,0)))</f>
        <v>44650</v>
      </c>
      <c r="Y101" s="108" t="str">
        <f>IF(ISNA(VLOOKUP($F101,'Cronograma Manual'!$F$6:$BN$171,Y$152+1,0)),"",(VLOOKUP($F101,'Cronograma Manual'!$F$6:$BN$171,Y$152+1,0)))</f>
        <v/>
      </c>
      <c r="Z101" s="108" t="str">
        <f>IF(ISNA(VLOOKUP($F101,'Cronograma Manual'!$F$6:$BN$171,Z$152+1,0)),"",(VLOOKUP($F101,'Cronograma Manual'!$F$6:$BN$171,Z$152+1,0)))</f>
        <v/>
      </c>
      <c r="AA101" s="108" t="str">
        <f>IF(ISNA(VLOOKUP($F101,'Cronograma Manual'!$F$6:$BN$171,AA$152+1,0)),"",(VLOOKUP($F101,'Cronograma Manual'!$F$6:$BN$171,AA$152+1,0)))</f>
        <v/>
      </c>
      <c r="AB101" s="107">
        <f>IF(ISNA(VLOOKUP($F101,'Cronograma Manual'!$F$6:$BN$171,AB$152+1,0)),"",(VLOOKUP($F101,'Cronograma Manual'!$F$6:$BN$171,AB$152+1,0)))</f>
        <v>44678</v>
      </c>
      <c r="AC101" s="107" t="str">
        <f>IF(ISNA(VLOOKUP($F101,'Cronograma Manual'!$F$6:$BN$171,AC$152+1,0)),"",(VLOOKUP($F101,'Cronograma Manual'!$F$6:$BN$171,AC$152+1,0)))</f>
        <v/>
      </c>
      <c r="AD101" s="107" t="str">
        <f>IF(ISNA(VLOOKUP($F101,'Cronograma Manual'!$F$6:$BN$171,AD$152+1,0)),"",(VLOOKUP($F101,'Cronograma Manual'!$F$6:$BN$171,AD$152+1,0)))</f>
        <v/>
      </c>
      <c r="AE101" s="107" t="str">
        <f>IF(ISNA(VLOOKUP($F101,'Cronograma Manual'!$F$6:$BN$171,AE$152+1,0)),"",(VLOOKUP($F101,'Cronograma Manual'!$F$6:$BN$171,AE$152+1,0)))</f>
        <v/>
      </c>
      <c r="AF101" s="107">
        <f>IF(ISNA(VLOOKUP($F101,'Cronograma Manual'!$F$6:$BN$171,AF$152+1,0)),"",(VLOOKUP($F101,'Cronograma Manual'!$F$6:$BN$171,AF$152+1,0)))</f>
        <v>44706</v>
      </c>
      <c r="AG101" s="108" t="str">
        <f>IF(ISNA(VLOOKUP($F101,'Cronograma Manual'!$F$6:$BN$171,AG$152+1,0)),"",(VLOOKUP($F101,'Cronograma Manual'!$F$6:$BN$171,AG$152+1,0)))</f>
        <v/>
      </c>
      <c r="AH101" s="108" t="str">
        <f>IF(ISNA(VLOOKUP($F101,'Cronograma Manual'!$F$6:$BN$171,AH$152+1,0)),"",(VLOOKUP($F101,'Cronograma Manual'!$F$6:$BN$171,AH$152+1,0)))</f>
        <v/>
      </c>
      <c r="AI101" s="108" t="str">
        <f>IF(ISNA(VLOOKUP($F101,'Cronograma Manual'!$F$6:$BN$171,AI$152+1,0)),"",(VLOOKUP($F101,'Cronograma Manual'!$F$6:$BN$171,AI$152+1,0)))</f>
        <v/>
      </c>
      <c r="AJ101" s="108">
        <f>IF(ISNA(VLOOKUP($F101,'Cronograma Manual'!$F$6:$BN$171,AJ$152+1,0)),"",(VLOOKUP($F101,'Cronograma Manual'!$F$6:$BN$171,AJ$152+1,0)))</f>
        <v>44734</v>
      </c>
      <c r="AK101" s="107" t="str">
        <f>IF(ISNA(VLOOKUP($F101,'Cronograma Manual'!$F$6:$BN$171,AK$152+1,0)),"",(VLOOKUP($F101,'Cronograma Manual'!$F$6:$BN$171,AK$152+1,0)))</f>
        <v/>
      </c>
      <c r="AL101" s="107" t="str">
        <f>IF(ISNA(VLOOKUP($F101,'Cronograma Manual'!$F$6:$BN$171,AL$152+1,0)),"",(VLOOKUP($F101,'Cronograma Manual'!$F$6:$BN$171,AL$152+1,0)))</f>
        <v/>
      </c>
      <c r="AM101" s="107" t="str">
        <f>IF(ISNA(VLOOKUP($F101,'Cronograma Manual'!$F$6:$BN$171,AM$152+1,0)),"",(VLOOKUP($F101,'Cronograma Manual'!$F$6:$BN$171,AM$152+1,0)))</f>
        <v/>
      </c>
      <c r="AN101" s="107" t="str">
        <f>IF(ISNA(VLOOKUP($F101,'Cronograma Manual'!$F$6:$BN$171,AN$152+1,0)),"",(VLOOKUP($F101,'Cronograma Manual'!$F$6:$BN$171,AN$152+1,0)))</f>
        <v/>
      </c>
      <c r="AO101" s="107">
        <f>IF(ISNA(VLOOKUP($F101,'Cronograma Manual'!$F$6:$BN$171,AO$152+1,0)),"",(VLOOKUP($F101,'Cronograma Manual'!$F$6:$BN$171,AO$152+1,0)))</f>
        <v>44769</v>
      </c>
      <c r="AP101" s="108" t="str">
        <f>IF(ISNA(VLOOKUP($F101,'Cronograma Manual'!$F$6:$BN$171,AP$152+1,0)),"",(VLOOKUP($F101,'Cronograma Manual'!$F$6:$BN$171,AP$152+1,0)))</f>
        <v/>
      </c>
      <c r="AQ101" s="108" t="str">
        <f>IF(ISNA(VLOOKUP($F101,'Cronograma Manual'!$F$6:$BN$171,AQ$152+1,0)),"",(VLOOKUP($F101,'Cronograma Manual'!$F$6:$BN$171,AQ$152+1,0)))</f>
        <v/>
      </c>
      <c r="AR101" s="108" t="str">
        <f>IF(ISNA(VLOOKUP($F101,'Cronograma Manual'!$F$6:$BN$171,AR$152+1,0)),"",(VLOOKUP($F101,'Cronograma Manual'!$F$6:$BN$171,AR$152+1,0)))</f>
        <v/>
      </c>
      <c r="AS101" s="108">
        <f>IF(ISNA(VLOOKUP($F101,'Cronograma Manual'!$F$6:$BN$171,AS$152+1,0)),"",(VLOOKUP($F101,'Cronograma Manual'!$F$6:$BN$171,AS$152+1,0)))</f>
        <v>44797</v>
      </c>
      <c r="AT101" s="107" t="str">
        <f>IF(ISNA(VLOOKUP($F101,'Cronograma Manual'!$F$6:$BN$171,AT$152+1,0)),"",(VLOOKUP($F101,'Cronograma Manual'!$F$6:$BN$171,AT$152+1,0)))</f>
        <v/>
      </c>
      <c r="AU101" s="107" t="str">
        <f>IF(ISNA(VLOOKUP($F101,'Cronograma Manual'!$F$6:$BN$171,AU$152+1,0)),"",(VLOOKUP($F101,'Cronograma Manual'!$F$6:$BN$171,AU$152+1,0)))</f>
        <v/>
      </c>
      <c r="AV101" s="107" t="str">
        <f>IF(ISNA(VLOOKUP($F101,'Cronograma Manual'!$F$6:$BN$171,AV$152+1,0)),"",(VLOOKUP($F101,'Cronograma Manual'!$F$6:$BN$171,AV$152+1,0)))</f>
        <v/>
      </c>
      <c r="AW101" s="107">
        <f>IF(ISNA(VLOOKUP($F101,'Cronograma Manual'!$F$6:$BN$171,AW$152+1,0)),"",(VLOOKUP($F101,'Cronograma Manual'!$F$6:$BN$171,AW$152+1,0)))</f>
        <v>44825</v>
      </c>
      <c r="AX101" s="107" t="str">
        <f>IF(ISNA(VLOOKUP($F101,'Cronograma Manual'!$F$6:$BN$171,AX$152+1,0)),"",(VLOOKUP($F101,'Cronograma Manual'!$F$6:$BN$171,AX$152+1,0)))</f>
        <v/>
      </c>
      <c r="AY101" s="108" t="str">
        <f>IF(ISNA(VLOOKUP($F101,'Cronograma Manual'!$F$6:$BN$171,AY$152+1,0)),"",(VLOOKUP($F101,'Cronograma Manual'!$F$6:$BN$171,AY$152+1,0)))</f>
        <v/>
      </c>
      <c r="AZ101" s="108" t="str">
        <f>IF(ISNA(VLOOKUP($F101,'Cronograma Manual'!$F$6:$BN$171,AZ$152+1,0)),"",(VLOOKUP($F101,'Cronograma Manual'!$F$6:$BN$171,AZ$152+1,0)))</f>
        <v/>
      </c>
      <c r="BA101" s="108">
        <f>IF(ISNA(VLOOKUP($F101,'Cronograma Manual'!$F$6:$BN$171,BA$152+1,0)),"",(VLOOKUP($F101,'Cronograma Manual'!$F$6:$BN$171,BA$152+1,0)))</f>
        <v>44853</v>
      </c>
      <c r="BB101" s="108" t="str">
        <f>IF(ISNA(VLOOKUP($F101,'Cronograma Manual'!$F$6:$BN$171,BB$152+1,0)),"",(VLOOKUP($F101,'Cronograma Manual'!$F$6:$BN$171,BB$152+1,0)))</f>
        <v/>
      </c>
      <c r="BC101" s="107" t="str">
        <f>IF(ISNA(VLOOKUP($F101,'Cronograma Manual'!$F$6:$BN$171,BC$152+1,0)),"",(VLOOKUP($F101,'Cronograma Manual'!$F$6:$BN$171,BC$152+1,0)))</f>
        <v/>
      </c>
      <c r="BD101" s="107" t="str">
        <f>IF(ISNA(VLOOKUP($F101,'Cronograma Manual'!$F$6:$BN$171,BD$152+1,0)),"",(VLOOKUP($F101,'Cronograma Manual'!$F$6:$BN$171,BD$152+1,0)))</f>
        <v/>
      </c>
      <c r="BE101" s="107">
        <f>IF(ISNA(VLOOKUP($F101,'Cronograma Manual'!$F$6:$BN$171,BE$152+1,0)),"",(VLOOKUP($F101,'Cronograma Manual'!$F$6:$BN$171,BE$152+1,0)))</f>
        <v>44881</v>
      </c>
      <c r="BF101" s="107" t="str">
        <f>IF(ISNA(VLOOKUP($F101,'Cronograma Manual'!$F$6:$BN$171,BF$152+1,0)),"",(VLOOKUP($F101,'Cronograma Manual'!$F$6:$BN$171,BF$152+1,0)))</f>
        <v/>
      </c>
      <c r="BG101" s="108" t="str">
        <f>IF(ISNA(VLOOKUP($F101,'Cronograma Manual'!$F$6:$BN$171,BG$152+1,0)),"",(VLOOKUP($F101,'Cronograma Manual'!$F$6:$BN$171,BG$152+1,0)))</f>
        <v/>
      </c>
      <c r="BH101" s="108" t="str">
        <f>IF(ISNA(VLOOKUP($F101,'Cronograma Manual'!$F$6:$BN$171,BH$152+1,0)),"",(VLOOKUP($F101,'Cronograma Manual'!$F$6:$BN$171,BH$152+1,0)))</f>
        <v/>
      </c>
      <c r="BI101" s="108">
        <f>IF(ISNA(VLOOKUP($F101,'Cronograma Manual'!$F$6:$BN$171,BI$152+1,0)),"",(VLOOKUP($F101,'Cronograma Manual'!$F$6:$BN$171,BI$152+1,0)))</f>
        <v>44909</v>
      </c>
      <c r="BJ101" s="108" t="str">
        <f>IF(ISNA(VLOOKUP($F101,'Cronograma Manual'!$F$6:$BN$171,BJ$152+1,0)),"",(VLOOKUP($F101,'Cronograma Manual'!$F$6:$BN$171,BJ$152+1,0)))</f>
        <v/>
      </c>
      <c r="BK101" s="353" t="str">
        <f>IF(ISNA(VLOOKUP($F101,'Cronograma Manual'!$F$6:$BN$171,BK$152+1,0)),"",(VLOOKUP($F101,'Cronograma Manual'!$F$6:$BN$171,BK$152+1,0)))</f>
        <v/>
      </c>
    </row>
    <row r="102" spans="1:63" s="102" customFormat="1" ht="26.25" hidden="1" customHeight="1" thickBot="1" x14ac:dyDescent="0.3">
      <c r="A102" s="354">
        <v>91</v>
      </c>
      <c r="B102" s="456"/>
      <c r="C102" s="355"/>
      <c r="D102" s="356" t="s">
        <v>1787</v>
      </c>
      <c r="E102" s="456"/>
      <c r="F102" s="355" t="s">
        <v>119</v>
      </c>
      <c r="G102" s="356" t="str">
        <f>IF(ISNA(VLOOKUP(F102,Tmunic!$C$2:$D$1160,2,FALSE)),"",VLOOKUP(F102,Tmunic!$C$2:$D$1160,2,FALSE))</f>
        <v>UB ISTMINA</v>
      </c>
      <c r="H102" s="356" t="str">
        <f>IF(ISNA(VLOOKUP($F102,'Cronograma Manual'!$F$6:$BN$171,H$152+1,0)),"",(VLOOKUP($F102,'Cronograma Manual'!$F$6:$BN$171,H$152+1,0)))</f>
        <v xml:space="preserve">Casa de Justicia Barrio Cubis Sector Divino Niño </v>
      </c>
      <c r="I102" s="359">
        <f>IF(ISNA(VLOOKUP($F102,'Cronograma Manual'!$F$6:$BN$171,I$152+1,0)),"",(VLOOKUP($F102,'Cronograma Manual'!$F$6:$BN$171,I$152+1,0)))</f>
        <v>4</v>
      </c>
      <c r="J102" s="360">
        <f>IF(ISNA(VLOOKUP($F102,'Cronograma Manual'!$F$6:$BN$171,J$152+1,0)),"",(VLOOKUP($F102,'Cronograma Manual'!$F$6:$BN$171,J$152+1,0)))</f>
        <v>12</v>
      </c>
      <c r="K102" s="361" t="str">
        <f>IF(ISNA(VLOOKUP($F102,'Cronograma Manual'!$F$6:$BN$171,K$152+1,0)),"",(VLOOKUP($F102,'Cronograma Manual'!$F$6:$BN$171,K$152+1,0)))</f>
        <v/>
      </c>
      <c r="L102" s="361" t="str">
        <f>IF(ISNA(VLOOKUP($F102,'Cronograma Manual'!$F$6:$BN$171,L$152+1,0)),"",(VLOOKUP($F102,'Cronograma Manual'!$F$6:$BN$171,L$152+1,0)))</f>
        <v/>
      </c>
      <c r="M102" s="361" t="str">
        <f>IF(ISNA(VLOOKUP($F102,'Cronograma Manual'!$F$6:$BN$171,M$152+1,0)),"",(VLOOKUP($F102,'Cronograma Manual'!$F$6:$BN$171,M$152+1,0)))</f>
        <v/>
      </c>
      <c r="N102" s="361" t="str">
        <f>IF(ISNA(VLOOKUP($F102,'Cronograma Manual'!$F$6:$BN$171,N$152+1,0)),"",(VLOOKUP($F102,'Cronograma Manual'!$F$6:$BN$171,N$152+1,0)))</f>
        <v/>
      </c>
      <c r="O102" s="361" t="str">
        <f>IF(ISNA(VLOOKUP($F102,'Cronograma Manual'!$F$6:$BN$171,O$152+1,0)),"",(VLOOKUP($F102,'Cronograma Manual'!$F$6:$BN$171,O$152+1,0)))</f>
        <v/>
      </c>
      <c r="P102" s="362">
        <f>IF(ISNA(VLOOKUP($F102,'Cronograma Manual'!$F$6:$BN$171,P$152+1,0)),"",(VLOOKUP($F102,'Cronograma Manual'!$F$6:$BN$171,P$152+1,0)))</f>
        <v>44594</v>
      </c>
      <c r="Q102" s="362" t="str">
        <f>IF(ISNA(VLOOKUP($F102,'Cronograma Manual'!$F$6:$BN$171,Q$152+1,0)),"",(VLOOKUP($F102,'Cronograma Manual'!$F$6:$BN$171,Q$152+1,0)))</f>
        <v/>
      </c>
      <c r="R102" s="362" t="str">
        <f>IF(ISNA(VLOOKUP($F102,'Cronograma Manual'!$F$6:$BN$171,R$152+1,0)),"",(VLOOKUP($F102,'Cronograma Manual'!$F$6:$BN$171,R$152+1,0)))</f>
        <v/>
      </c>
      <c r="S102" s="362" t="str">
        <f>IF(ISNA(VLOOKUP($F102,'Cronograma Manual'!$F$6:$BN$171,S$152+1,0)),"",(VLOOKUP($F102,'Cronograma Manual'!$F$6:$BN$171,S$152+1,0)))</f>
        <v/>
      </c>
      <c r="T102" s="361">
        <f>IF(ISNA(VLOOKUP($F102,'Cronograma Manual'!$F$6:$BN$171,T$152+1,0)),"",(VLOOKUP($F102,'Cronograma Manual'!$F$6:$BN$171,T$152+1,0)))</f>
        <v>44622</v>
      </c>
      <c r="U102" s="361" t="str">
        <f>IF(ISNA(VLOOKUP($F102,'Cronograma Manual'!$F$6:$BN$171,U$152+1,0)),"",(VLOOKUP($F102,'Cronograma Manual'!$F$6:$BN$171,U$152+1,0)))</f>
        <v/>
      </c>
      <c r="V102" s="361" t="str">
        <f>IF(ISNA(VLOOKUP($F102,'Cronograma Manual'!$F$6:$BN$171,V$152+1,0)),"",(VLOOKUP($F102,'Cronograma Manual'!$F$6:$BN$171,V$152+1,0)))</f>
        <v/>
      </c>
      <c r="W102" s="361" t="str">
        <f>IF(ISNA(VLOOKUP($F102,'Cronograma Manual'!$F$6:$BN$171,W$152+1,0)),"",(VLOOKUP($F102,'Cronograma Manual'!$F$6:$BN$171,W$152+1,0)))</f>
        <v/>
      </c>
      <c r="X102" s="362">
        <f>IF(ISNA(VLOOKUP($F102,'Cronograma Manual'!$F$6:$BN$171,X$152+1,0)),"",(VLOOKUP($F102,'Cronograma Manual'!$F$6:$BN$171,X$152+1,0)))</f>
        <v>44650</v>
      </c>
      <c r="Y102" s="362" t="str">
        <f>IF(ISNA(VLOOKUP($F102,'Cronograma Manual'!$F$6:$BN$171,Y$152+1,0)),"",(VLOOKUP($F102,'Cronograma Manual'!$F$6:$BN$171,Y$152+1,0)))</f>
        <v/>
      </c>
      <c r="Z102" s="362" t="str">
        <f>IF(ISNA(VLOOKUP($F102,'Cronograma Manual'!$F$6:$BN$171,Z$152+1,0)),"",(VLOOKUP($F102,'Cronograma Manual'!$F$6:$BN$171,Z$152+1,0)))</f>
        <v/>
      </c>
      <c r="AA102" s="362" t="str">
        <f>IF(ISNA(VLOOKUP($F102,'Cronograma Manual'!$F$6:$BN$171,AA$152+1,0)),"",(VLOOKUP($F102,'Cronograma Manual'!$F$6:$BN$171,AA$152+1,0)))</f>
        <v/>
      </c>
      <c r="AB102" s="361">
        <f>IF(ISNA(VLOOKUP($F102,'Cronograma Manual'!$F$6:$BN$171,AB$152+1,0)),"",(VLOOKUP($F102,'Cronograma Manual'!$F$6:$BN$171,AB$152+1,0)))</f>
        <v>44678</v>
      </c>
      <c r="AC102" s="361" t="str">
        <f>IF(ISNA(VLOOKUP($F102,'Cronograma Manual'!$F$6:$BN$171,AC$152+1,0)),"",(VLOOKUP($F102,'Cronograma Manual'!$F$6:$BN$171,AC$152+1,0)))</f>
        <v/>
      </c>
      <c r="AD102" s="361" t="str">
        <f>IF(ISNA(VLOOKUP($F102,'Cronograma Manual'!$F$6:$BN$171,AD$152+1,0)),"",(VLOOKUP($F102,'Cronograma Manual'!$F$6:$BN$171,AD$152+1,0)))</f>
        <v/>
      </c>
      <c r="AE102" s="361" t="str">
        <f>IF(ISNA(VLOOKUP($F102,'Cronograma Manual'!$F$6:$BN$171,AE$152+1,0)),"",(VLOOKUP($F102,'Cronograma Manual'!$F$6:$BN$171,AE$152+1,0)))</f>
        <v/>
      </c>
      <c r="AF102" s="361">
        <f>IF(ISNA(VLOOKUP($F102,'Cronograma Manual'!$F$6:$BN$171,AF$152+1,0)),"",(VLOOKUP($F102,'Cronograma Manual'!$F$6:$BN$171,AF$152+1,0)))</f>
        <v>44706</v>
      </c>
      <c r="AG102" s="362" t="str">
        <f>IF(ISNA(VLOOKUP($F102,'Cronograma Manual'!$F$6:$BN$171,AG$152+1,0)),"",(VLOOKUP($F102,'Cronograma Manual'!$F$6:$BN$171,AG$152+1,0)))</f>
        <v/>
      </c>
      <c r="AH102" s="362" t="str">
        <f>IF(ISNA(VLOOKUP($F102,'Cronograma Manual'!$F$6:$BN$171,AH$152+1,0)),"",(VLOOKUP($F102,'Cronograma Manual'!$F$6:$BN$171,AH$152+1,0)))</f>
        <v/>
      </c>
      <c r="AI102" s="362" t="str">
        <f>IF(ISNA(VLOOKUP($F102,'Cronograma Manual'!$F$6:$BN$171,AI$152+1,0)),"",(VLOOKUP($F102,'Cronograma Manual'!$F$6:$BN$171,AI$152+1,0)))</f>
        <v/>
      </c>
      <c r="AJ102" s="362">
        <f>IF(ISNA(VLOOKUP($F102,'Cronograma Manual'!$F$6:$BN$171,AJ$152+1,0)),"",(VLOOKUP($F102,'Cronograma Manual'!$F$6:$BN$171,AJ$152+1,0)))</f>
        <v>44734</v>
      </c>
      <c r="AK102" s="361" t="str">
        <f>IF(ISNA(VLOOKUP($F102,'Cronograma Manual'!$F$6:$BN$171,AK$152+1,0)),"",(VLOOKUP($F102,'Cronograma Manual'!$F$6:$BN$171,AK$152+1,0)))</f>
        <v/>
      </c>
      <c r="AL102" s="361" t="str">
        <f>IF(ISNA(VLOOKUP($F102,'Cronograma Manual'!$F$6:$BN$171,AL$152+1,0)),"",(VLOOKUP($F102,'Cronograma Manual'!$F$6:$BN$171,AL$152+1,0)))</f>
        <v/>
      </c>
      <c r="AM102" s="361" t="str">
        <f>IF(ISNA(VLOOKUP($F102,'Cronograma Manual'!$F$6:$BN$171,AM$152+1,0)),"",(VLOOKUP($F102,'Cronograma Manual'!$F$6:$BN$171,AM$152+1,0)))</f>
        <v/>
      </c>
      <c r="AN102" s="361" t="str">
        <f>IF(ISNA(VLOOKUP($F102,'Cronograma Manual'!$F$6:$BN$171,AN$152+1,0)),"",(VLOOKUP($F102,'Cronograma Manual'!$F$6:$BN$171,AN$152+1,0)))</f>
        <v/>
      </c>
      <c r="AO102" s="361">
        <f>IF(ISNA(VLOOKUP($F102,'Cronograma Manual'!$F$6:$BN$171,AO$152+1,0)),"",(VLOOKUP($F102,'Cronograma Manual'!$F$6:$BN$171,AO$152+1,0)))</f>
        <v>44769</v>
      </c>
      <c r="AP102" s="362" t="str">
        <f>IF(ISNA(VLOOKUP($F102,'Cronograma Manual'!$F$6:$BN$171,AP$152+1,0)),"",(VLOOKUP($F102,'Cronograma Manual'!$F$6:$BN$171,AP$152+1,0)))</f>
        <v/>
      </c>
      <c r="AQ102" s="362" t="str">
        <f>IF(ISNA(VLOOKUP($F102,'Cronograma Manual'!$F$6:$BN$171,AQ$152+1,0)),"",(VLOOKUP($F102,'Cronograma Manual'!$F$6:$BN$171,AQ$152+1,0)))</f>
        <v/>
      </c>
      <c r="AR102" s="362" t="str">
        <f>IF(ISNA(VLOOKUP($F102,'Cronograma Manual'!$F$6:$BN$171,AR$152+1,0)),"",(VLOOKUP($F102,'Cronograma Manual'!$F$6:$BN$171,AR$152+1,0)))</f>
        <v/>
      </c>
      <c r="AS102" s="362">
        <f>IF(ISNA(VLOOKUP($F102,'Cronograma Manual'!$F$6:$BN$171,AS$152+1,0)),"",(VLOOKUP($F102,'Cronograma Manual'!$F$6:$BN$171,AS$152+1,0)))</f>
        <v>44797</v>
      </c>
      <c r="AT102" s="361" t="str">
        <f>IF(ISNA(VLOOKUP($F102,'Cronograma Manual'!$F$6:$BN$171,AT$152+1,0)),"",(VLOOKUP($F102,'Cronograma Manual'!$F$6:$BN$171,AT$152+1,0)))</f>
        <v/>
      </c>
      <c r="AU102" s="361" t="str">
        <f>IF(ISNA(VLOOKUP($F102,'Cronograma Manual'!$F$6:$BN$171,AU$152+1,0)),"",(VLOOKUP($F102,'Cronograma Manual'!$F$6:$BN$171,AU$152+1,0)))</f>
        <v/>
      </c>
      <c r="AV102" s="361" t="str">
        <f>IF(ISNA(VLOOKUP($F102,'Cronograma Manual'!$F$6:$BN$171,AV$152+1,0)),"",(VLOOKUP($F102,'Cronograma Manual'!$F$6:$BN$171,AV$152+1,0)))</f>
        <v/>
      </c>
      <c r="AW102" s="361">
        <f>IF(ISNA(VLOOKUP($F102,'Cronograma Manual'!$F$6:$BN$171,AW$152+1,0)),"",(VLOOKUP($F102,'Cronograma Manual'!$F$6:$BN$171,AW$152+1,0)))</f>
        <v>44825</v>
      </c>
      <c r="AX102" s="361" t="str">
        <f>IF(ISNA(VLOOKUP($F102,'Cronograma Manual'!$F$6:$BN$171,AX$152+1,0)),"",(VLOOKUP($F102,'Cronograma Manual'!$F$6:$BN$171,AX$152+1,0)))</f>
        <v/>
      </c>
      <c r="AY102" s="362" t="str">
        <f>IF(ISNA(VLOOKUP($F102,'Cronograma Manual'!$F$6:$BN$171,AY$152+1,0)),"",(VLOOKUP($F102,'Cronograma Manual'!$F$6:$BN$171,AY$152+1,0)))</f>
        <v/>
      </c>
      <c r="AZ102" s="362" t="str">
        <f>IF(ISNA(VLOOKUP($F102,'Cronograma Manual'!$F$6:$BN$171,AZ$152+1,0)),"",(VLOOKUP($F102,'Cronograma Manual'!$F$6:$BN$171,AZ$152+1,0)))</f>
        <v/>
      </c>
      <c r="BA102" s="362">
        <f>IF(ISNA(VLOOKUP($F102,'Cronograma Manual'!$F$6:$BN$171,BA$152+1,0)),"",(VLOOKUP($F102,'Cronograma Manual'!$F$6:$BN$171,BA$152+1,0)))</f>
        <v>44853</v>
      </c>
      <c r="BB102" s="362" t="str">
        <f>IF(ISNA(VLOOKUP($F102,'Cronograma Manual'!$F$6:$BN$171,BB$152+1,0)),"",(VLOOKUP($F102,'Cronograma Manual'!$F$6:$BN$171,BB$152+1,0)))</f>
        <v/>
      </c>
      <c r="BC102" s="361" t="str">
        <f>IF(ISNA(VLOOKUP($F102,'Cronograma Manual'!$F$6:$BN$171,BC$152+1,0)),"",(VLOOKUP($F102,'Cronograma Manual'!$F$6:$BN$171,BC$152+1,0)))</f>
        <v/>
      </c>
      <c r="BD102" s="361" t="str">
        <f>IF(ISNA(VLOOKUP($F102,'Cronograma Manual'!$F$6:$BN$171,BD$152+1,0)),"",(VLOOKUP($F102,'Cronograma Manual'!$F$6:$BN$171,BD$152+1,0)))</f>
        <v/>
      </c>
      <c r="BE102" s="361">
        <f>IF(ISNA(VLOOKUP($F102,'Cronograma Manual'!$F$6:$BN$171,BE$152+1,0)),"",(VLOOKUP($F102,'Cronograma Manual'!$F$6:$BN$171,BE$152+1,0)))</f>
        <v>44881</v>
      </c>
      <c r="BF102" s="361" t="str">
        <f>IF(ISNA(VLOOKUP($F102,'Cronograma Manual'!$F$6:$BN$171,BF$152+1,0)),"",(VLOOKUP($F102,'Cronograma Manual'!$F$6:$BN$171,BF$152+1,0)))</f>
        <v/>
      </c>
      <c r="BG102" s="362" t="str">
        <f>IF(ISNA(VLOOKUP($F102,'Cronograma Manual'!$F$6:$BN$171,BG$152+1,0)),"",(VLOOKUP($F102,'Cronograma Manual'!$F$6:$BN$171,BG$152+1,0)))</f>
        <v/>
      </c>
      <c r="BH102" s="362" t="str">
        <f>IF(ISNA(VLOOKUP($F102,'Cronograma Manual'!$F$6:$BN$171,BH$152+1,0)),"",(VLOOKUP($F102,'Cronograma Manual'!$F$6:$BN$171,BH$152+1,0)))</f>
        <v/>
      </c>
      <c r="BI102" s="362">
        <f>IF(ISNA(VLOOKUP($F102,'Cronograma Manual'!$F$6:$BN$171,BI$152+1,0)),"",(VLOOKUP($F102,'Cronograma Manual'!$F$6:$BN$171,BI$152+1,0)))</f>
        <v>44909</v>
      </c>
      <c r="BJ102" s="362" t="str">
        <f>IF(ISNA(VLOOKUP($F102,'Cronograma Manual'!$F$6:$BN$171,BJ$152+1,0)),"",(VLOOKUP($F102,'Cronograma Manual'!$F$6:$BN$171,BJ$152+1,0)))</f>
        <v/>
      </c>
      <c r="BK102" s="363" t="str">
        <f>IF(ISNA(VLOOKUP($F102,'Cronograma Manual'!$F$6:$BN$171,BK$152+1,0)),"",(VLOOKUP($F102,'Cronograma Manual'!$F$6:$BN$171,BK$152+1,0)))</f>
        <v/>
      </c>
    </row>
    <row r="103" spans="1:63" s="102" customFormat="1" ht="26.25" customHeight="1" x14ac:dyDescent="0.25">
      <c r="A103" s="342">
        <v>92</v>
      </c>
      <c r="B103" s="454" t="s">
        <v>1281</v>
      </c>
      <c r="C103" s="343"/>
      <c r="D103" s="344" t="s">
        <v>1787</v>
      </c>
      <c r="E103" s="343" t="s">
        <v>19</v>
      </c>
      <c r="F103" s="343" t="s">
        <v>110</v>
      </c>
      <c r="G103" s="344" t="str">
        <f>IF(ISNA(VLOOKUP(F103,Tmunic!$C$2:$D$1160,2,FALSE)),"",VLOOKUP(F103,Tmunic!$C$2:$D$1160,2,FALSE))</f>
        <v>UB SALAMINA</v>
      </c>
      <c r="H103" s="344" t="str">
        <f>IF(ISNA(VLOOKUP($F103,'Cronograma Manual'!$F$6:$BN$171,H$152+1,0)),"",(VLOOKUP($F103,'Cronograma Manual'!$F$6:$BN$171,H$152+1,0)))</f>
        <v>Calle 3 N° 9A-21 Hospital Felipe Suarez</v>
      </c>
      <c r="I103" s="347">
        <f>IF(ISNA(VLOOKUP($F103,'Cronograma Manual'!$F$6:$BN$171,I$152+1,0)),"",(VLOOKUP($F103,'Cronograma Manual'!$F$6:$BN$171,I$152+1,0)))</f>
        <v>4</v>
      </c>
      <c r="J103" s="348">
        <f>IF(ISNA(VLOOKUP($F103,'Cronograma Manual'!$F$6:$BN$171,J$152+1,0)),"",(VLOOKUP($F103,'Cronograma Manual'!$F$6:$BN$171,J$152+1,0)))</f>
        <v>12</v>
      </c>
      <c r="K103" s="349" t="str">
        <f>IF(ISNA(VLOOKUP($F103,'Cronograma Manual'!$F$6:$BN$171,K$152+1,0)),"",(VLOOKUP($F103,'Cronograma Manual'!$F$6:$BN$171,K$152+1,0)))</f>
        <v/>
      </c>
      <c r="L103" s="349" t="str">
        <f>IF(ISNA(VLOOKUP($F103,'Cronograma Manual'!$F$6:$BN$171,L$152+1,0)),"",(VLOOKUP($F103,'Cronograma Manual'!$F$6:$BN$171,L$152+1,0)))</f>
        <v/>
      </c>
      <c r="M103" s="349" t="str">
        <f>IF(ISNA(VLOOKUP($F103,'Cronograma Manual'!$F$6:$BN$171,M$152+1,0)),"",(VLOOKUP($F103,'Cronograma Manual'!$F$6:$BN$171,M$152+1,0)))</f>
        <v/>
      </c>
      <c r="N103" s="349" t="str">
        <f>IF(ISNA(VLOOKUP($F103,'Cronograma Manual'!$F$6:$BN$171,N$152+1,0)),"",(VLOOKUP($F103,'Cronograma Manual'!$F$6:$BN$171,N$152+1,0)))</f>
        <v/>
      </c>
      <c r="O103" s="349" t="str">
        <f>IF(ISNA(VLOOKUP($F103,'Cronograma Manual'!$F$6:$BN$171,O$152+1,0)),"",(VLOOKUP($F103,'Cronograma Manual'!$F$6:$BN$171,O$152+1,0)))</f>
        <v/>
      </c>
      <c r="P103" s="350">
        <f>IF(ISNA(VLOOKUP($F103,'Cronograma Manual'!$F$6:$BN$171,P$152+1,0)),"",(VLOOKUP($F103,'Cronograma Manual'!$F$6:$BN$171,P$152+1,0)))</f>
        <v>44594</v>
      </c>
      <c r="Q103" s="350" t="str">
        <f>IF(ISNA(VLOOKUP($F103,'Cronograma Manual'!$F$6:$BN$171,Q$152+1,0)),"",(VLOOKUP($F103,'Cronograma Manual'!$F$6:$BN$171,Q$152+1,0)))</f>
        <v/>
      </c>
      <c r="R103" s="350" t="str">
        <f>IF(ISNA(VLOOKUP($F103,'Cronograma Manual'!$F$6:$BN$171,R$152+1,0)),"",(VLOOKUP($F103,'Cronograma Manual'!$F$6:$BN$171,R$152+1,0)))</f>
        <v/>
      </c>
      <c r="S103" s="350" t="str">
        <f>IF(ISNA(VLOOKUP($F103,'Cronograma Manual'!$F$6:$BN$171,S$152+1,0)),"",(VLOOKUP($F103,'Cronograma Manual'!$F$6:$BN$171,S$152+1,0)))</f>
        <v/>
      </c>
      <c r="T103" s="349">
        <f>IF(ISNA(VLOOKUP($F103,'Cronograma Manual'!$F$6:$BN$171,T$152+1,0)),"",(VLOOKUP($F103,'Cronograma Manual'!$F$6:$BN$171,T$152+1,0)))</f>
        <v>44622</v>
      </c>
      <c r="U103" s="349" t="str">
        <f>IF(ISNA(VLOOKUP($F103,'Cronograma Manual'!$F$6:$BN$171,U$152+1,0)),"",(VLOOKUP($F103,'Cronograma Manual'!$F$6:$BN$171,U$152+1,0)))</f>
        <v/>
      </c>
      <c r="V103" s="349" t="str">
        <f>IF(ISNA(VLOOKUP($F103,'Cronograma Manual'!$F$6:$BN$171,V$152+1,0)),"",(VLOOKUP($F103,'Cronograma Manual'!$F$6:$BN$171,V$152+1,0)))</f>
        <v/>
      </c>
      <c r="W103" s="349" t="str">
        <f>IF(ISNA(VLOOKUP($F103,'Cronograma Manual'!$F$6:$BN$171,W$152+1,0)),"",(VLOOKUP($F103,'Cronograma Manual'!$F$6:$BN$171,W$152+1,0)))</f>
        <v/>
      </c>
      <c r="X103" s="350">
        <f>IF(ISNA(VLOOKUP($F103,'Cronograma Manual'!$F$6:$BN$171,X$152+1,0)),"",(VLOOKUP($F103,'Cronograma Manual'!$F$6:$BN$171,X$152+1,0)))</f>
        <v>44650</v>
      </c>
      <c r="Y103" s="350" t="str">
        <f>IF(ISNA(VLOOKUP($F103,'Cronograma Manual'!$F$6:$BN$171,Y$152+1,0)),"",(VLOOKUP($F103,'Cronograma Manual'!$F$6:$BN$171,Y$152+1,0)))</f>
        <v/>
      </c>
      <c r="Z103" s="350" t="str">
        <f>IF(ISNA(VLOOKUP($F103,'Cronograma Manual'!$F$6:$BN$171,Z$152+1,0)),"",(VLOOKUP($F103,'Cronograma Manual'!$F$6:$BN$171,Z$152+1,0)))</f>
        <v/>
      </c>
      <c r="AA103" s="350" t="str">
        <f>IF(ISNA(VLOOKUP($F103,'Cronograma Manual'!$F$6:$BN$171,AA$152+1,0)),"",(VLOOKUP($F103,'Cronograma Manual'!$F$6:$BN$171,AA$152+1,0)))</f>
        <v/>
      </c>
      <c r="AB103" s="349">
        <f>IF(ISNA(VLOOKUP($F103,'Cronograma Manual'!$F$6:$BN$171,AB$152+1,0)),"",(VLOOKUP($F103,'Cronograma Manual'!$F$6:$BN$171,AB$152+1,0)))</f>
        <v>44678</v>
      </c>
      <c r="AC103" s="349" t="str">
        <f>IF(ISNA(VLOOKUP($F103,'Cronograma Manual'!$F$6:$BN$171,AC$152+1,0)),"",(VLOOKUP($F103,'Cronograma Manual'!$F$6:$BN$171,AC$152+1,0)))</f>
        <v/>
      </c>
      <c r="AD103" s="349" t="str">
        <f>IF(ISNA(VLOOKUP($F103,'Cronograma Manual'!$F$6:$BN$171,AD$152+1,0)),"",(VLOOKUP($F103,'Cronograma Manual'!$F$6:$BN$171,AD$152+1,0)))</f>
        <v/>
      </c>
      <c r="AE103" s="349" t="str">
        <f>IF(ISNA(VLOOKUP($F103,'Cronograma Manual'!$F$6:$BN$171,AE$152+1,0)),"",(VLOOKUP($F103,'Cronograma Manual'!$F$6:$BN$171,AE$152+1,0)))</f>
        <v/>
      </c>
      <c r="AF103" s="349">
        <f>IF(ISNA(VLOOKUP($F103,'Cronograma Manual'!$F$6:$BN$171,AF$152+1,0)),"",(VLOOKUP($F103,'Cronograma Manual'!$F$6:$BN$171,AF$152+1,0)))</f>
        <v>44706</v>
      </c>
      <c r="AG103" s="350" t="str">
        <f>IF(ISNA(VLOOKUP($F103,'Cronograma Manual'!$F$6:$BN$171,AG$152+1,0)),"",(VLOOKUP($F103,'Cronograma Manual'!$F$6:$BN$171,AG$152+1,0)))</f>
        <v/>
      </c>
      <c r="AH103" s="350" t="str">
        <f>IF(ISNA(VLOOKUP($F103,'Cronograma Manual'!$F$6:$BN$171,AH$152+1,0)),"",(VLOOKUP($F103,'Cronograma Manual'!$F$6:$BN$171,AH$152+1,0)))</f>
        <v/>
      </c>
      <c r="AI103" s="350" t="str">
        <f>IF(ISNA(VLOOKUP($F103,'Cronograma Manual'!$F$6:$BN$171,AI$152+1,0)),"",(VLOOKUP($F103,'Cronograma Manual'!$F$6:$BN$171,AI$152+1,0)))</f>
        <v/>
      </c>
      <c r="AJ103" s="350">
        <f>IF(ISNA(VLOOKUP($F103,'Cronograma Manual'!$F$6:$BN$171,AJ$152+1,0)),"",(VLOOKUP($F103,'Cronograma Manual'!$F$6:$BN$171,AJ$152+1,0)))</f>
        <v>44734</v>
      </c>
      <c r="AK103" s="349" t="str">
        <f>IF(ISNA(VLOOKUP($F103,'Cronograma Manual'!$F$6:$BN$171,AK$152+1,0)),"",(VLOOKUP($F103,'Cronograma Manual'!$F$6:$BN$171,AK$152+1,0)))</f>
        <v/>
      </c>
      <c r="AL103" s="349" t="str">
        <f>IF(ISNA(VLOOKUP($F103,'Cronograma Manual'!$F$6:$BN$171,AL$152+1,0)),"",(VLOOKUP($F103,'Cronograma Manual'!$F$6:$BN$171,AL$152+1,0)))</f>
        <v/>
      </c>
      <c r="AM103" s="349" t="str">
        <f>IF(ISNA(VLOOKUP($F103,'Cronograma Manual'!$F$6:$BN$171,AM$152+1,0)),"",(VLOOKUP($F103,'Cronograma Manual'!$F$6:$BN$171,AM$152+1,0)))</f>
        <v/>
      </c>
      <c r="AN103" s="349" t="str">
        <f>IF(ISNA(VLOOKUP($F103,'Cronograma Manual'!$F$6:$BN$171,AN$152+1,0)),"",(VLOOKUP($F103,'Cronograma Manual'!$F$6:$BN$171,AN$152+1,0)))</f>
        <v/>
      </c>
      <c r="AO103" s="349">
        <f>IF(ISNA(VLOOKUP($F103,'Cronograma Manual'!$F$6:$BN$171,AO$152+1,0)),"",(VLOOKUP($F103,'Cronograma Manual'!$F$6:$BN$171,AO$152+1,0)))</f>
        <v>44769</v>
      </c>
      <c r="AP103" s="350" t="str">
        <f>IF(ISNA(VLOOKUP($F103,'Cronograma Manual'!$F$6:$BN$171,AP$152+1,0)),"",(VLOOKUP($F103,'Cronograma Manual'!$F$6:$BN$171,AP$152+1,0)))</f>
        <v/>
      </c>
      <c r="AQ103" s="350" t="str">
        <f>IF(ISNA(VLOOKUP($F103,'Cronograma Manual'!$F$6:$BN$171,AQ$152+1,0)),"",(VLOOKUP($F103,'Cronograma Manual'!$F$6:$BN$171,AQ$152+1,0)))</f>
        <v/>
      </c>
      <c r="AR103" s="350" t="str">
        <f>IF(ISNA(VLOOKUP($F103,'Cronograma Manual'!$F$6:$BN$171,AR$152+1,0)),"",(VLOOKUP($F103,'Cronograma Manual'!$F$6:$BN$171,AR$152+1,0)))</f>
        <v/>
      </c>
      <c r="AS103" s="350">
        <f>IF(ISNA(VLOOKUP($F103,'Cronograma Manual'!$F$6:$BN$171,AS$152+1,0)),"",(VLOOKUP($F103,'Cronograma Manual'!$F$6:$BN$171,AS$152+1,0)))</f>
        <v>44797</v>
      </c>
      <c r="AT103" s="349" t="str">
        <f>IF(ISNA(VLOOKUP($F103,'Cronograma Manual'!$F$6:$BN$171,AT$152+1,0)),"",(VLOOKUP($F103,'Cronograma Manual'!$F$6:$BN$171,AT$152+1,0)))</f>
        <v/>
      </c>
      <c r="AU103" s="349" t="str">
        <f>IF(ISNA(VLOOKUP($F103,'Cronograma Manual'!$F$6:$BN$171,AU$152+1,0)),"",(VLOOKUP($F103,'Cronograma Manual'!$F$6:$BN$171,AU$152+1,0)))</f>
        <v/>
      </c>
      <c r="AV103" s="349" t="str">
        <f>IF(ISNA(VLOOKUP($F103,'Cronograma Manual'!$F$6:$BN$171,AV$152+1,0)),"",(VLOOKUP($F103,'Cronograma Manual'!$F$6:$BN$171,AV$152+1,0)))</f>
        <v/>
      </c>
      <c r="AW103" s="349">
        <f>IF(ISNA(VLOOKUP($F103,'Cronograma Manual'!$F$6:$BN$171,AW$152+1,0)),"",(VLOOKUP($F103,'Cronograma Manual'!$F$6:$BN$171,AW$152+1,0)))</f>
        <v>44825</v>
      </c>
      <c r="AX103" s="349" t="str">
        <f>IF(ISNA(VLOOKUP($F103,'Cronograma Manual'!$F$6:$BN$171,AX$152+1,0)),"",(VLOOKUP($F103,'Cronograma Manual'!$F$6:$BN$171,AX$152+1,0)))</f>
        <v/>
      </c>
      <c r="AY103" s="350" t="str">
        <f>IF(ISNA(VLOOKUP($F103,'Cronograma Manual'!$F$6:$BN$171,AY$152+1,0)),"",(VLOOKUP($F103,'Cronograma Manual'!$F$6:$BN$171,AY$152+1,0)))</f>
        <v/>
      </c>
      <c r="AZ103" s="350" t="str">
        <f>IF(ISNA(VLOOKUP($F103,'Cronograma Manual'!$F$6:$BN$171,AZ$152+1,0)),"",(VLOOKUP($F103,'Cronograma Manual'!$F$6:$BN$171,AZ$152+1,0)))</f>
        <v/>
      </c>
      <c r="BA103" s="350">
        <f>IF(ISNA(VLOOKUP($F103,'Cronograma Manual'!$F$6:$BN$171,BA$152+1,0)),"",(VLOOKUP($F103,'Cronograma Manual'!$F$6:$BN$171,BA$152+1,0)))</f>
        <v>44853</v>
      </c>
      <c r="BB103" s="350" t="str">
        <f>IF(ISNA(VLOOKUP($F103,'Cronograma Manual'!$F$6:$BN$171,BB$152+1,0)),"",(VLOOKUP($F103,'Cronograma Manual'!$F$6:$BN$171,BB$152+1,0)))</f>
        <v/>
      </c>
      <c r="BC103" s="349" t="str">
        <f>IF(ISNA(VLOOKUP($F103,'Cronograma Manual'!$F$6:$BN$171,BC$152+1,0)),"",(VLOOKUP($F103,'Cronograma Manual'!$F$6:$BN$171,BC$152+1,0)))</f>
        <v/>
      </c>
      <c r="BD103" s="349" t="str">
        <f>IF(ISNA(VLOOKUP($F103,'Cronograma Manual'!$F$6:$BN$171,BD$152+1,0)),"",(VLOOKUP($F103,'Cronograma Manual'!$F$6:$BN$171,BD$152+1,0)))</f>
        <v/>
      </c>
      <c r="BE103" s="349">
        <f>IF(ISNA(VLOOKUP($F103,'Cronograma Manual'!$F$6:$BN$171,BE$152+1,0)),"",(VLOOKUP($F103,'Cronograma Manual'!$F$6:$BN$171,BE$152+1,0)))</f>
        <v>44881</v>
      </c>
      <c r="BF103" s="349" t="str">
        <f>IF(ISNA(VLOOKUP($F103,'Cronograma Manual'!$F$6:$BN$171,BF$152+1,0)),"",(VLOOKUP($F103,'Cronograma Manual'!$F$6:$BN$171,BF$152+1,0)))</f>
        <v/>
      </c>
      <c r="BG103" s="350" t="str">
        <f>IF(ISNA(VLOOKUP($F103,'Cronograma Manual'!$F$6:$BN$171,BG$152+1,0)),"",(VLOOKUP($F103,'Cronograma Manual'!$F$6:$BN$171,BG$152+1,0)))</f>
        <v/>
      </c>
      <c r="BH103" s="350" t="str">
        <f>IF(ISNA(VLOOKUP($F103,'Cronograma Manual'!$F$6:$BN$171,BH$152+1,0)),"",(VLOOKUP($F103,'Cronograma Manual'!$F$6:$BN$171,BH$152+1,0)))</f>
        <v/>
      </c>
      <c r="BI103" s="350">
        <f>IF(ISNA(VLOOKUP($F103,'Cronograma Manual'!$F$6:$BN$171,BI$152+1,0)),"",(VLOOKUP($F103,'Cronograma Manual'!$F$6:$BN$171,BI$152+1,0)))</f>
        <v>44909</v>
      </c>
      <c r="BJ103" s="350" t="str">
        <f>IF(ISNA(VLOOKUP($F103,'Cronograma Manual'!$F$6:$BN$171,BJ$152+1,0)),"",(VLOOKUP($F103,'Cronograma Manual'!$F$6:$BN$171,BJ$152+1,0)))</f>
        <v/>
      </c>
      <c r="BK103" s="351" t="str">
        <f>IF(ISNA(VLOOKUP($F103,'Cronograma Manual'!$F$6:$BN$171,BK$152+1,0)),"",(VLOOKUP($F103,'Cronograma Manual'!$F$6:$BN$171,BK$152+1,0)))</f>
        <v/>
      </c>
    </row>
    <row r="104" spans="1:63" s="102" customFormat="1" ht="26.25" customHeight="1" thickBot="1" x14ac:dyDescent="0.3">
      <c r="A104" s="352">
        <v>93</v>
      </c>
      <c r="B104" s="455"/>
      <c r="C104" s="337"/>
      <c r="D104" s="184" t="s">
        <v>1787</v>
      </c>
      <c r="E104" s="463" t="s">
        <v>564</v>
      </c>
      <c r="F104" s="337" t="s">
        <v>937</v>
      </c>
      <c r="G104" s="184" t="str">
        <f>IF(ISNA(VLOOKUP(F104,Tmunic!$C$2:$D$1160,2,FALSE)),"",VLOOKUP(F104,Tmunic!$C$2:$D$1160,2,FALSE))</f>
        <v>UB APIA</v>
      </c>
      <c r="H104" s="184" t="str">
        <f>IF(ISNA(VLOOKUP($F104,'Cronograma Manual'!$F$6:$BN$171,H$152+1,0)),"",(VLOOKUP($F104,'Cronograma Manual'!$F$6:$BN$171,H$152+1,0)))</f>
        <v xml:space="preserve">Calle 7 N° 7 -13 Hospital San Vicente de Paul </v>
      </c>
      <c r="I104" s="197">
        <f>IF(ISNA(VLOOKUP($F104,'Cronograma Manual'!$F$6:$BN$171,I$152+1,0)),"",(VLOOKUP($F104,'Cronograma Manual'!$F$6:$BN$171,I$152+1,0)))</f>
        <v>4</v>
      </c>
      <c r="J104" s="202">
        <f>IF(ISNA(VLOOKUP($F104,'Cronograma Manual'!$F$6:$BN$171,J$152+1,0)),"",(VLOOKUP($F104,'Cronograma Manual'!$F$6:$BN$171,J$152+1,0)))</f>
        <v>12</v>
      </c>
      <c r="K104" s="107" t="str">
        <f>IF(ISNA(VLOOKUP($F104,'Cronograma Manual'!$F$6:$BN$171,K$152+1,0)),"",(VLOOKUP($F104,'Cronograma Manual'!$F$6:$BN$171,K$152+1,0)))</f>
        <v/>
      </c>
      <c r="L104" s="107" t="str">
        <f>IF(ISNA(VLOOKUP($F104,'Cronograma Manual'!$F$6:$BN$171,L$152+1,0)),"",(VLOOKUP($F104,'Cronograma Manual'!$F$6:$BN$171,L$152+1,0)))</f>
        <v/>
      </c>
      <c r="M104" s="107" t="str">
        <f>IF(ISNA(VLOOKUP($F104,'Cronograma Manual'!$F$6:$BN$171,M$152+1,0)),"",(VLOOKUP($F104,'Cronograma Manual'!$F$6:$BN$171,M$152+1,0)))</f>
        <v/>
      </c>
      <c r="N104" s="107" t="str">
        <f>IF(ISNA(VLOOKUP($F104,'Cronograma Manual'!$F$6:$BN$171,N$152+1,0)),"",(VLOOKUP($F104,'Cronograma Manual'!$F$6:$BN$171,N$152+1,0)))</f>
        <v/>
      </c>
      <c r="O104" s="107" t="str">
        <f>IF(ISNA(VLOOKUP($F104,'Cronograma Manual'!$F$6:$BN$171,O$152+1,0)),"",(VLOOKUP($F104,'Cronograma Manual'!$F$6:$BN$171,O$152+1,0)))</f>
        <v/>
      </c>
      <c r="P104" s="108">
        <f>IF(ISNA(VLOOKUP($F104,'Cronograma Manual'!$F$6:$BN$171,P$152+1,0)),"",(VLOOKUP($F104,'Cronograma Manual'!$F$6:$BN$171,P$152+1,0)))</f>
        <v>44594</v>
      </c>
      <c r="Q104" s="108" t="str">
        <f>IF(ISNA(VLOOKUP($F104,'Cronograma Manual'!$F$6:$BN$171,Q$152+1,0)),"",(VLOOKUP($F104,'Cronograma Manual'!$F$6:$BN$171,Q$152+1,0)))</f>
        <v/>
      </c>
      <c r="R104" s="108" t="str">
        <f>IF(ISNA(VLOOKUP($F104,'Cronograma Manual'!$F$6:$BN$171,R$152+1,0)),"",(VLOOKUP($F104,'Cronograma Manual'!$F$6:$BN$171,R$152+1,0)))</f>
        <v/>
      </c>
      <c r="S104" s="108" t="str">
        <f>IF(ISNA(VLOOKUP($F104,'Cronograma Manual'!$F$6:$BN$171,S$152+1,0)),"",(VLOOKUP($F104,'Cronograma Manual'!$F$6:$BN$171,S$152+1,0)))</f>
        <v/>
      </c>
      <c r="T104" s="107">
        <f>IF(ISNA(VLOOKUP($F104,'Cronograma Manual'!$F$6:$BN$171,T$152+1,0)),"",(VLOOKUP($F104,'Cronograma Manual'!$F$6:$BN$171,T$152+1,0)))</f>
        <v>44622</v>
      </c>
      <c r="U104" s="107" t="str">
        <f>IF(ISNA(VLOOKUP($F104,'Cronograma Manual'!$F$6:$BN$171,U$152+1,0)),"",(VLOOKUP($F104,'Cronograma Manual'!$F$6:$BN$171,U$152+1,0)))</f>
        <v/>
      </c>
      <c r="V104" s="107" t="str">
        <f>IF(ISNA(VLOOKUP($F104,'Cronograma Manual'!$F$6:$BN$171,V$152+1,0)),"",(VLOOKUP($F104,'Cronograma Manual'!$F$6:$BN$171,V$152+1,0)))</f>
        <v/>
      </c>
      <c r="W104" s="107" t="str">
        <f>IF(ISNA(VLOOKUP($F104,'Cronograma Manual'!$F$6:$BN$171,W$152+1,0)),"",(VLOOKUP($F104,'Cronograma Manual'!$F$6:$BN$171,W$152+1,0)))</f>
        <v/>
      </c>
      <c r="X104" s="108">
        <f>IF(ISNA(VLOOKUP($F104,'Cronograma Manual'!$F$6:$BN$171,X$152+1,0)),"",(VLOOKUP($F104,'Cronograma Manual'!$F$6:$BN$171,X$152+1,0)))</f>
        <v>44650</v>
      </c>
      <c r="Y104" s="108" t="str">
        <f>IF(ISNA(VLOOKUP($F104,'Cronograma Manual'!$F$6:$BN$171,Y$152+1,0)),"",(VLOOKUP($F104,'Cronograma Manual'!$F$6:$BN$171,Y$152+1,0)))</f>
        <v/>
      </c>
      <c r="Z104" s="108" t="str">
        <f>IF(ISNA(VLOOKUP($F104,'Cronograma Manual'!$F$6:$BN$171,Z$152+1,0)),"",(VLOOKUP($F104,'Cronograma Manual'!$F$6:$BN$171,Z$152+1,0)))</f>
        <v/>
      </c>
      <c r="AA104" s="108" t="str">
        <f>IF(ISNA(VLOOKUP($F104,'Cronograma Manual'!$F$6:$BN$171,AA$152+1,0)),"",(VLOOKUP($F104,'Cronograma Manual'!$F$6:$BN$171,AA$152+1,0)))</f>
        <v/>
      </c>
      <c r="AB104" s="107">
        <f>IF(ISNA(VLOOKUP($F104,'Cronograma Manual'!$F$6:$BN$171,AB$152+1,0)),"",(VLOOKUP($F104,'Cronograma Manual'!$F$6:$BN$171,AB$152+1,0)))</f>
        <v>44678</v>
      </c>
      <c r="AC104" s="107" t="str">
        <f>IF(ISNA(VLOOKUP($F104,'Cronograma Manual'!$F$6:$BN$171,AC$152+1,0)),"",(VLOOKUP($F104,'Cronograma Manual'!$F$6:$BN$171,AC$152+1,0)))</f>
        <v/>
      </c>
      <c r="AD104" s="107" t="str">
        <f>IF(ISNA(VLOOKUP($F104,'Cronograma Manual'!$F$6:$BN$171,AD$152+1,0)),"",(VLOOKUP($F104,'Cronograma Manual'!$F$6:$BN$171,AD$152+1,0)))</f>
        <v/>
      </c>
      <c r="AE104" s="107" t="str">
        <f>IF(ISNA(VLOOKUP($F104,'Cronograma Manual'!$F$6:$BN$171,AE$152+1,0)),"",(VLOOKUP($F104,'Cronograma Manual'!$F$6:$BN$171,AE$152+1,0)))</f>
        <v/>
      </c>
      <c r="AF104" s="107">
        <f>IF(ISNA(VLOOKUP($F104,'Cronograma Manual'!$F$6:$BN$171,AF$152+1,0)),"",(VLOOKUP($F104,'Cronograma Manual'!$F$6:$BN$171,AF$152+1,0)))</f>
        <v>44706</v>
      </c>
      <c r="AG104" s="108" t="str">
        <f>IF(ISNA(VLOOKUP($F104,'Cronograma Manual'!$F$6:$BN$171,AG$152+1,0)),"",(VLOOKUP($F104,'Cronograma Manual'!$F$6:$BN$171,AG$152+1,0)))</f>
        <v/>
      </c>
      <c r="AH104" s="108" t="str">
        <f>IF(ISNA(VLOOKUP($F104,'Cronograma Manual'!$F$6:$BN$171,AH$152+1,0)),"",(VLOOKUP($F104,'Cronograma Manual'!$F$6:$BN$171,AH$152+1,0)))</f>
        <v/>
      </c>
      <c r="AI104" s="108" t="str">
        <f>IF(ISNA(VLOOKUP($F104,'Cronograma Manual'!$F$6:$BN$171,AI$152+1,0)),"",(VLOOKUP($F104,'Cronograma Manual'!$F$6:$BN$171,AI$152+1,0)))</f>
        <v/>
      </c>
      <c r="AJ104" s="108">
        <f>IF(ISNA(VLOOKUP($F104,'Cronograma Manual'!$F$6:$BN$171,AJ$152+1,0)),"",(VLOOKUP($F104,'Cronograma Manual'!$F$6:$BN$171,AJ$152+1,0)))</f>
        <v>44734</v>
      </c>
      <c r="AK104" s="107" t="str">
        <f>IF(ISNA(VLOOKUP($F104,'Cronograma Manual'!$F$6:$BN$171,AK$152+1,0)),"",(VLOOKUP($F104,'Cronograma Manual'!$F$6:$BN$171,AK$152+1,0)))</f>
        <v/>
      </c>
      <c r="AL104" s="107" t="str">
        <f>IF(ISNA(VLOOKUP($F104,'Cronograma Manual'!$F$6:$BN$171,AL$152+1,0)),"",(VLOOKUP($F104,'Cronograma Manual'!$F$6:$BN$171,AL$152+1,0)))</f>
        <v/>
      </c>
      <c r="AM104" s="107" t="str">
        <f>IF(ISNA(VLOOKUP($F104,'Cronograma Manual'!$F$6:$BN$171,AM$152+1,0)),"",(VLOOKUP($F104,'Cronograma Manual'!$F$6:$BN$171,AM$152+1,0)))</f>
        <v/>
      </c>
      <c r="AN104" s="107" t="str">
        <f>IF(ISNA(VLOOKUP($F104,'Cronograma Manual'!$F$6:$BN$171,AN$152+1,0)),"",(VLOOKUP($F104,'Cronograma Manual'!$F$6:$BN$171,AN$152+1,0)))</f>
        <v/>
      </c>
      <c r="AO104" s="107">
        <f>IF(ISNA(VLOOKUP($F104,'Cronograma Manual'!$F$6:$BN$171,AO$152+1,0)),"",(VLOOKUP($F104,'Cronograma Manual'!$F$6:$BN$171,AO$152+1,0)))</f>
        <v>44769</v>
      </c>
      <c r="AP104" s="108" t="str">
        <f>IF(ISNA(VLOOKUP($F104,'Cronograma Manual'!$F$6:$BN$171,AP$152+1,0)),"",(VLOOKUP($F104,'Cronograma Manual'!$F$6:$BN$171,AP$152+1,0)))</f>
        <v/>
      </c>
      <c r="AQ104" s="108" t="str">
        <f>IF(ISNA(VLOOKUP($F104,'Cronograma Manual'!$F$6:$BN$171,AQ$152+1,0)),"",(VLOOKUP($F104,'Cronograma Manual'!$F$6:$BN$171,AQ$152+1,0)))</f>
        <v/>
      </c>
      <c r="AR104" s="108" t="str">
        <f>IF(ISNA(VLOOKUP($F104,'Cronograma Manual'!$F$6:$BN$171,AR$152+1,0)),"",(VLOOKUP($F104,'Cronograma Manual'!$F$6:$BN$171,AR$152+1,0)))</f>
        <v/>
      </c>
      <c r="AS104" s="108">
        <f>IF(ISNA(VLOOKUP($F104,'Cronograma Manual'!$F$6:$BN$171,AS$152+1,0)),"",(VLOOKUP($F104,'Cronograma Manual'!$F$6:$BN$171,AS$152+1,0)))</f>
        <v>44797</v>
      </c>
      <c r="AT104" s="107" t="str">
        <f>IF(ISNA(VLOOKUP($F104,'Cronograma Manual'!$F$6:$BN$171,AT$152+1,0)),"",(VLOOKUP($F104,'Cronograma Manual'!$F$6:$BN$171,AT$152+1,0)))</f>
        <v/>
      </c>
      <c r="AU104" s="107" t="str">
        <f>IF(ISNA(VLOOKUP($F104,'Cronograma Manual'!$F$6:$BN$171,AU$152+1,0)),"",(VLOOKUP($F104,'Cronograma Manual'!$F$6:$BN$171,AU$152+1,0)))</f>
        <v/>
      </c>
      <c r="AV104" s="107" t="str">
        <f>IF(ISNA(VLOOKUP($F104,'Cronograma Manual'!$F$6:$BN$171,AV$152+1,0)),"",(VLOOKUP($F104,'Cronograma Manual'!$F$6:$BN$171,AV$152+1,0)))</f>
        <v/>
      </c>
      <c r="AW104" s="107">
        <f>IF(ISNA(VLOOKUP($F104,'Cronograma Manual'!$F$6:$BN$171,AW$152+1,0)),"",(VLOOKUP($F104,'Cronograma Manual'!$F$6:$BN$171,AW$152+1,0)))</f>
        <v>44825</v>
      </c>
      <c r="AX104" s="107" t="str">
        <f>IF(ISNA(VLOOKUP($F104,'Cronograma Manual'!$F$6:$BN$171,AX$152+1,0)),"",(VLOOKUP($F104,'Cronograma Manual'!$F$6:$BN$171,AX$152+1,0)))</f>
        <v/>
      </c>
      <c r="AY104" s="108" t="str">
        <f>IF(ISNA(VLOOKUP($F104,'Cronograma Manual'!$F$6:$BN$171,AY$152+1,0)),"",(VLOOKUP($F104,'Cronograma Manual'!$F$6:$BN$171,AY$152+1,0)))</f>
        <v/>
      </c>
      <c r="AZ104" s="108" t="str">
        <f>IF(ISNA(VLOOKUP($F104,'Cronograma Manual'!$F$6:$BN$171,AZ$152+1,0)),"",(VLOOKUP($F104,'Cronograma Manual'!$F$6:$BN$171,AZ$152+1,0)))</f>
        <v/>
      </c>
      <c r="BA104" s="108">
        <f>IF(ISNA(VLOOKUP($F104,'Cronograma Manual'!$F$6:$BN$171,BA$152+1,0)),"",(VLOOKUP($F104,'Cronograma Manual'!$F$6:$BN$171,BA$152+1,0)))</f>
        <v>44853</v>
      </c>
      <c r="BB104" s="108" t="str">
        <f>IF(ISNA(VLOOKUP($F104,'Cronograma Manual'!$F$6:$BN$171,BB$152+1,0)),"",(VLOOKUP($F104,'Cronograma Manual'!$F$6:$BN$171,BB$152+1,0)))</f>
        <v/>
      </c>
      <c r="BC104" s="107" t="str">
        <f>IF(ISNA(VLOOKUP($F104,'Cronograma Manual'!$F$6:$BN$171,BC$152+1,0)),"",(VLOOKUP($F104,'Cronograma Manual'!$F$6:$BN$171,BC$152+1,0)))</f>
        <v/>
      </c>
      <c r="BD104" s="107" t="str">
        <f>IF(ISNA(VLOOKUP($F104,'Cronograma Manual'!$F$6:$BN$171,BD$152+1,0)),"",(VLOOKUP($F104,'Cronograma Manual'!$F$6:$BN$171,BD$152+1,0)))</f>
        <v/>
      </c>
      <c r="BE104" s="107">
        <f>IF(ISNA(VLOOKUP($F104,'Cronograma Manual'!$F$6:$BN$171,BE$152+1,0)),"",(VLOOKUP($F104,'Cronograma Manual'!$F$6:$BN$171,BE$152+1,0)))</f>
        <v>44881</v>
      </c>
      <c r="BF104" s="107" t="str">
        <f>IF(ISNA(VLOOKUP($F104,'Cronograma Manual'!$F$6:$BN$171,BF$152+1,0)),"",(VLOOKUP($F104,'Cronograma Manual'!$F$6:$BN$171,BF$152+1,0)))</f>
        <v/>
      </c>
      <c r="BG104" s="108" t="str">
        <f>IF(ISNA(VLOOKUP($F104,'Cronograma Manual'!$F$6:$BN$171,BG$152+1,0)),"",(VLOOKUP($F104,'Cronograma Manual'!$F$6:$BN$171,BG$152+1,0)))</f>
        <v/>
      </c>
      <c r="BH104" s="108" t="str">
        <f>IF(ISNA(VLOOKUP($F104,'Cronograma Manual'!$F$6:$BN$171,BH$152+1,0)),"",(VLOOKUP($F104,'Cronograma Manual'!$F$6:$BN$171,BH$152+1,0)))</f>
        <v/>
      </c>
      <c r="BI104" s="108">
        <f>IF(ISNA(VLOOKUP($F104,'Cronograma Manual'!$F$6:$BN$171,BI$152+1,0)),"",(VLOOKUP($F104,'Cronograma Manual'!$F$6:$BN$171,BI$152+1,0)))</f>
        <v>44909</v>
      </c>
      <c r="BJ104" s="108" t="str">
        <f>IF(ISNA(VLOOKUP($F104,'Cronograma Manual'!$F$6:$BN$171,BJ$152+1,0)),"",(VLOOKUP($F104,'Cronograma Manual'!$F$6:$BN$171,BJ$152+1,0)))</f>
        <v/>
      </c>
      <c r="BK104" s="353" t="str">
        <f>IF(ISNA(VLOOKUP($F104,'Cronograma Manual'!$F$6:$BN$171,BK$152+1,0)),"",(VLOOKUP($F104,'Cronograma Manual'!$F$6:$BN$171,BK$152+1,0)))</f>
        <v/>
      </c>
    </row>
    <row r="105" spans="1:63" s="102" customFormat="1" ht="26.25" hidden="1" customHeight="1" x14ac:dyDescent="0.3">
      <c r="A105" s="352">
        <v>94</v>
      </c>
      <c r="B105" s="455"/>
      <c r="C105" s="337"/>
      <c r="D105" s="184" t="s">
        <v>1787</v>
      </c>
      <c r="E105" s="455"/>
      <c r="F105" s="337" t="s">
        <v>94</v>
      </c>
      <c r="G105" s="184" t="str">
        <f>IF(ISNA(VLOOKUP(F105,Tmunic!$C$2:$D$1160,2,FALSE)),"",VLOOKUP(F105,Tmunic!$C$2:$D$1160,2,FALSE))</f>
        <v>UB BELEN DE UMBRIA</v>
      </c>
      <c r="H105" s="184" t="str">
        <f>IF(ISNA(VLOOKUP($F105,'Cronograma Manual'!$F$6:$BN$171,H$152+1,0)),"",(VLOOKUP($F105,'Cronograma Manual'!$F$6:$BN$171,H$152+1,0)))</f>
        <v xml:space="preserve">Carrera 13 N° 4-135 Hospital San José </v>
      </c>
      <c r="I105" s="197">
        <f>IF(ISNA(VLOOKUP($F105,'Cronograma Manual'!$F$6:$BN$171,I$152+1,0)),"",(VLOOKUP($F105,'Cronograma Manual'!$F$6:$BN$171,I$152+1,0)))</f>
        <v>4</v>
      </c>
      <c r="J105" s="202">
        <f>IF(ISNA(VLOOKUP($F105,'Cronograma Manual'!$F$6:$BN$171,J$152+1,0)),"",(VLOOKUP($F105,'Cronograma Manual'!$F$6:$BN$171,J$152+1,0)))</f>
        <v>12</v>
      </c>
      <c r="K105" s="107" t="str">
        <f>IF(ISNA(VLOOKUP($F105,'Cronograma Manual'!$F$6:$BN$171,K$152+1,0)),"",(VLOOKUP($F105,'Cronograma Manual'!$F$6:$BN$171,K$152+1,0)))</f>
        <v/>
      </c>
      <c r="L105" s="107" t="str">
        <f>IF(ISNA(VLOOKUP($F105,'Cronograma Manual'!$F$6:$BN$171,L$152+1,0)),"",(VLOOKUP($F105,'Cronograma Manual'!$F$6:$BN$171,L$152+1,0)))</f>
        <v/>
      </c>
      <c r="M105" s="107" t="str">
        <f>IF(ISNA(VLOOKUP($F105,'Cronograma Manual'!$F$6:$BN$171,M$152+1,0)),"",(VLOOKUP($F105,'Cronograma Manual'!$F$6:$BN$171,M$152+1,0)))</f>
        <v/>
      </c>
      <c r="N105" s="107" t="str">
        <f>IF(ISNA(VLOOKUP($F105,'Cronograma Manual'!$F$6:$BN$171,N$152+1,0)),"",(VLOOKUP($F105,'Cronograma Manual'!$F$6:$BN$171,N$152+1,0)))</f>
        <v/>
      </c>
      <c r="O105" s="107" t="str">
        <f>IF(ISNA(VLOOKUP($F105,'Cronograma Manual'!$F$6:$BN$171,O$152+1,0)),"",(VLOOKUP($F105,'Cronograma Manual'!$F$6:$BN$171,O$152+1,0)))</f>
        <v/>
      </c>
      <c r="P105" s="108">
        <f>IF(ISNA(VLOOKUP($F105,'Cronograma Manual'!$F$6:$BN$171,P$152+1,0)),"",(VLOOKUP($F105,'Cronograma Manual'!$F$6:$BN$171,P$152+1,0)))</f>
        <v>44594</v>
      </c>
      <c r="Q105" s="108" t="str">
        <f>IF(ISNA(VLOOKUP($F105,'Cronograma Manual'!$F$6:$BN$171,Q$152+1,0)),"",(VLOOKUP($F105,'Cronograma Manual'!$F$6:$BN$171,Q$152+1,0)))</f>
        <v/>
      </c>
      <c r="R105" s="108" t="str">
        <f>IF(ISNA(VLOOKUP($F105,'Cronograma Manual'!$F$6:$BN$171,R$152+1,0)),"",(VLOOKUP($F105,'Cronograma Manual'!$F$6:$BN$171,R$152+1,0)))</f>
        <v/>
      </c>
      <c r="S105" s="108" t="str">
        <f>IF(ISNA(VLOOKUP($F105,'Cronograma Manual'!$F$6:$BN$171,S$152+1,0)),"",(VLOOKUP($F105,'Cronograma Manual'!$F$6:$BN$171,S$152+1,0)))</f>
        <v/>
      </c>
      <c r="T105" s="107">
        <f>IF(ISNA(VLOOKUP($F105,'Cronograma Manual'!$F$6:$BN$171,T$152+1,0)),"",(VLOOKUP($F105,'Cronograma Manual'!$F$6:$BN$171,T$152+1,0)))</f>
        <v>44622</v>
      </c>
      <c r="U105" s="107" t="str">
        <f>IF(ISNA(VLOOKUP($F105,'Cronograma Manual'!$F$6:$BN$171,U$152+1,0)),"",(VLOOKUP($F105,'Cronograma Manual'!$F$6:$BN$171,U$152+1,0)))</f>
        <v/>
      </c>
      <c r="V105" s="107" t="str">
        <f>IF(ISNA(VLOOKUP($F105,'Cronograma Manual'!$F$6:$BN$171,V$152+1,0)),"",(VLOOKUP($F105,'Cronograma Manual'!$F$6:$BN$171,V$152+1,0)))</f>
        <v/>
      </c>
      <c r="W105" s="107" t="str">
        <f>IF(ISNA(VLOOKUP($F105,'Cronograma Manual'!$F$6:$BN$171,W$152+1,0)),"",(VLOOKUP($F105,'Cronograma Manual'!$F$6:$BN$171,W$152+1,0)))</f>
        <v/>
      </c>
      <c r="X105" s="108">
        <f>IF(ISNA(VLOOKUP($F105,'Cronograma Manual'!$F$6:$BN$171,X$152+1,0)),"",(VLOOKUP($F105,'Cronograma Manual'!$F$6:$BN$171,X$152+1,0)))</f>
        <v>44650</v>
      </c>
      <c r="Y105" s="108" t="str">
        <f>IF(ISNA(VLOOKUP($F105,'Cronograma Manual'!$F$6:$BN$171,Y$152+1,0)),"",(VLOOKUP($F105,'Cronograma Manual'!$F$6:$BN$171,Y$152+1,0)))</f>
        <v/>
      </c>
      <c r="Z105" s="108" t="str">
        <f>IF(ISNA(VLOOKUP($F105,'Cronograma Manual'!$F$6:$BN$171,Z$152+1,0)),"",(VLOOKUP($F105,'Cronograma Manual'!$F$6:$BN$171,Z$152+1,0)))</f>
        <v/>
      </c>
      <c r="AA105" s="108" t="str">
        <f>IF(ISNA(VLOOKUP($F105,'Cronograma Manual'!$F$6:$BN$171,AA$152+1,0)),"",(VLOOKUP($F105,'Cronograma Manual'!$F$6:$BN$171,AA$152+1,0)))</f>
        <v/>
      </c>
      <c r="AB105" s="107">
        <f>IF(ISNA(VLOOKUP($F105,'Cronograma Manual'!$F$6:$BN$171,AB$152+1,0)),"",(VLOOKUP($F105,'Cronograma Manual'!$F$6:$BN$171,AB$152+1,0)))</f>
        <v>44678</v>
      </c>
      <c r="AC105" s="107" t="str">
        <f>IF(ISNA(VLOOKUP($F105,'Cronograma Manual'!$F$6:$BN$171,AC$152+1,0)),"",(VLOOKUP($F105,'Cronograma Manual'!$F$6:$BN$171,AC$152+1,0)))</f>
        <v/>
      </c>
      <c r="AD105" s="107" t="str">
        <f>IF(ISNA(VLOOKUP($F105,'Cronograma Manual'!$F$6:$BN$171,AD$152+1,0)),"",(VLOOKUP($F105,'Cronograma Manual'!$F$6:$BN$171,AD$152+1,0)))</f>
        <v/>
      </c>
      <c r="AE105" s="107" t="str">
        <f>IF(ISNA(VLOOKUP($F105,'Cronograma Manual'!$F$6:$BN$171,AE$152+1,0)),"",(VLOOKUP($F105,'Cronograma Manual'!$F$6:$BN$171,AE$152+1,0)))</f>
        <v/>
      </c>
      <c r="AF105" s="107">
        <f>IF(ISNA(VLOOKUP($F105,'Cronograma Manual'!$F$6:$BN$171,AF$152+1,0)),"",(VLOOKUP($F105,'Cronograma Manual'!$F$6:$BN$171,AF$152+1,0)))</f>
        <v>44706</v>
      </c>
      <c r="AG105" s="108" t="str">
        <f>IF(ISNA(VLOOKUP($F105,'Cronograma Manual'!$F$6:$BN$171,AG$152+1,0)),"",(VLOOKUP($F105,'Cronograma Manual'!$F$6:$BN$171,AG$152+1,0)))</f>
        <v/>
      </c>
      <c r="AH105" s="108" t="str">
        <f>IF(ISNA(VLOOKUP($F105,'Cronograma Manual'!$F$6:$BN$171,AH$152+1,0)),"",(VLOOKUP($F105,'Cronograma Manual'!$F$6:$BN$171,AH$152+1,0)))</f>
        <v/>
      </c>
      <c r="AI105" s="108" t="str">
        <f>IF(ISNA(VLOOKUP($F105,'Cronograma Manual'!$F$6:$BN$171,AI$152+1,0)),"",(VLOOKUP($F105,'Cronograma Manual'!$F$6:$BN$171,AI$152+1,0)))</f>
        <v/>
      </c>
      <c r="AJ105" s="108">
        <f>IF(ISNA(VLOOKUP($F105,'Cronograma Manual'!$F$6:$BN$171,AJ$152+1,0)),"",(VLOOKUP($F105,'Cronograma Manual'!$F$6:$BN$171,AJ$152+1,0)))</f>
        <v>44734</v>
      </c>
      <c r="AK105" s="107" t="str">
        <f>IF(ISNA(VLOOKUP($F105,'Cronograma Manual'!$F$6:$BN$171,AK$152+1,0)),"",(VLOOKUP($F105,'Cronograma Manual'!$F$6:$BN$171,AK$152+1,0)))</f>
        <v/>
      </c>
      <c r="AL105" s="107" t="str">
        <f>IF(ISNA(VLOOKUP($F105,'Cronograma Manual'!$F$6:$BN$171,AL$152+1,0)),"",(VLOOKUP($F105,'Cronograma Manual'!$F$6:$BN$171,AL$152+1,0)))</f>
        <v/>
      </c>
      <c r="AM105" s="107" t="str">
        <f>IF(ISNA(VLOOKUP($F105,'Cronograma Manual'!$F$6:$BN$171,AM$152+1,0)),"",(VLOOKUP($F105,'Cronograma Manual'!$F$6:$BN$171,AM$152+1,0)))</f>
        <v/>
      </c>
      <c r="AN105" s="107" t="str">
        <f>IF(ISNA(VLOOKUP($F105,'Cronograma Manual'!$F$6:$BN$171,AN$152+1,0)),"",(VLOOKUP($F105,'Cronograma Manual'!$F$6:$BN$171,AN$152+1,0)))</f>
        <v/>
      </c>
      <c r="AO105" s="107">
        <f>IF(ISNA(VLOOKUP($F105,'Cronograma Manual'!$F$6:$BN$171,AO$152+1,0)),"",(VLOOKUP($F105,'Cronograma Manual'!$F$6:$BN$171,AO$152+1,0)))</f>
        <v>44769</v>
      </c>
      <c r="AP105" s="108" t="str">
        <f>IF(ISNA(VLOOKUP($F105,'Cronograma Manual'!$F$6:$BN$171,AP$152+1,0)),"",(VLOOKUP($F105,'Cronograma Manual'!$F$6:$BN$171,AP$152+1,0)))</f>
        <v/>
      </c>
      <c r="AQ105" s="108" t="str">
        <f>IF(ISNA(VLOOKUP($F105,'Cronograma Manual'!$F$6:$BN$171,AQ$152+1,0)),"",(VLOOKUP($F105,'Cronograma Manual'!$F$6:$BN$171,AQ$152+1,0)))</f>
        <v/>
      </c>
      <c r="AR105" s="108" t="str">
        <f>IF(ISNA(VLOOKUP($F105,'Cronograma Manual'!$F$6:$BN$171,AR$152+1,0)),"",(VLOOKUP($F105,'Cronograma Manual'!$F$6:$BN$171,AR$152+1,0)))</f>
        <v/>
      </c>
      <c r="AS105" s="108">
        <f>IF(ISNA(VLOOKUP($F105,'Cronograma Manual'!$F$6:$BN$171,AS$152+1,0)),"",(VLOOKUP($F105,'Cronograma Manual'!$F$6:$BN$171,AS$152+1,0)))</f>
        <v>44797</v>
      </c>
      <c r="AT105" s="107" t="str">
        <f>IF(ISNA(VLOOKUP($F105,'Cronograma Manual'!$F$6:$BN$171,AT$152+1,0)),"",(VLOOKUP($F105,'Cronograma Manual'!$F$6:$BN$171,AT$152+1,0)))</f>
        <v/>
      </c>
      <c r="AU105" s="107" t="str">
        <f>IF(ISNA(VLOOKUP($F105,'Cronograma Manual'!$F$6:$BN$171,AU$152+1,0)),"",(VLOOKUP($F105,'Cronograma Manual'!$F$6:$BN$171,AU$152+1,0)))</f>
        <v/>
      </c>
      <c r="AV105" s="107" t="str">
        <f>IF(ISNA(VLOOKUP($F105,'Cronograma Manual'!$F$6:$BN$171,AV$152+1,0)),"",(VLOOKUP($F105,'Cronograma Manual'!$F$6:$BN$171,AV$152+1,0)))</f>
        <v/>
      </c>
      <c r="AW105" s="107">
        <f>IF(ISNA(VLOOKUP($F105,'Cronograma Manual'!$F$6:$BN$171,AW$152+1,0)),"",(VLOOKUP($F105,'Cronograma Manual'!$F$6:$BN$171,AW$152+1,0)))</f>
        <v>44825</v>
      </c>
      <c r="AX105" s="107" t="str">
        <f>IF(ISNA(VLOOKUP($F105,'Cronograma Manual'!$F$6:$BN$171,AX$152+1,0)),"",(VLOOKUP($F105,'Cronograma Manual'!$F$6:$BN$171,AX$152+1,0)))</f>
        <v/>
      </c>
      <c r="AY105" s="108" t="str">
        <f>IF(ISNA(VLOOKUP($F105,'Cronograma Manual'!$F$6:$BN$171,AY$152+1,0)),"",(VLOOKUP($F105,'Cronograma Manual'!$F$6:$BN$171,AY$152+1,0)))</f>
        <v/>
      </c>
      <c r="AZ105" s="108" t="str">
        <f>IF(ISNA(VLOOKUP($F105,'Cronograma Manual'!$F$6:$BN$171,AZ$152+1,0)),"",(VLOOKUP($F105,'Cronograma Manual'!$F$6:$BN$171,AZ$152+1,0)))</f>
        <v/>
      </c>
      <c r="BA105" s="108">
        <f>IF(ISNA(VLOOKUP($F105,'Cronograma Manual'!$F$6:$BN$171,BA$152+1,0)),"",(VLOOKUP($F105,'Cronograma Manual'!$F$6:$BN$171,BA$152+1,0)))</f>
        <v>44853</v>
      </c>
      <c r="BB105" s="108" t="str">
        <f>IF(ISNA(VLOOKUP($F105,'Cronograma Manual'!$F$6:$BN$171,BB$152+1,0)),"",(VLOOKUP($F105,'Cronograma Manual'!$F$6:$BN$171,BB$152+1,0)))</f>
        <v/>
      </c>
      <c r="BC105" s="107" t="str">
        <f>IF(ISNA(VLOOKUP($F105,'Cronograma Manual'!$F$6:$BN$171,BC$152+1,0)),"",(VLOOKUP($F105,'Cronograma Manual'!$F$6:$BN$171,BC$152+1,0)))</f>
        <v/>
      </c>
      <c r="BD105" s="107" t="str">
        <f>IF(ISNA(VLOOKUP($F105,'Cronograma Manual'!$F$6:$BN$171,BD$152+1,0)),"",(VLOOKUP($F105,'Cronograma Manual'!$F$6:$BN$171,BD$152+1,0)))</f>
        <v/>
      </c>
      <c r="BE105" s="107">
        <f>IF(ISNA(VLOOKUP($F105,'Cronograma Manual'!$F$6:$BN$171,BE$152+1,0)),"",(VLOOKUP($F105,'Cronograma Manual'!$F$6:$BN$171,BE$152+1,0)))</f>
        <v>44881</v>
      </c>
      <c r="BF105" s="107" t="str">
        <f>IF(ISNA(VLOOKUP($F105,'Cronograma Manual'!$F$6:$BN$171,BF$152+1,0)),"",(VLOOKUP($F105,'Cronograma Manual'!$F$6:$BN$171,BF$152+1,0)))</f>
        <v/>
      </c>
      <c r="BG105" s="108" t="str">
        <f>IF(ISNA(VLOOKUP($F105,'Cronograma Manual'!$F$6:$BN$171,BG$152+1,0)),"",(VLOOKUP($F105,'Cronograma Manual'!$F$6:$BN$171,BG$152+1,0)))</f>
        <v/>
      </c>
      <c r="BH105" s="108" t="str">
        <f>IF(ISNA(VLOOKUP($F105,'Cronograma Manual'!$F$6:$BN$171,BH$152+1,0)),"",(VLOOKUP($F105,'Cronograma Manual'!$F$6:$BN$171,BH$152+1,0)))</f>
        <v/>
      </c>
      <c r="BI105" s="108">
        <f>IF(ISNA(VLOOKUP($F105,'Cronograma Manual'!$F$6:$BN$171,BI$152+1,0)),"",(VLOOKUP($F105,'Cronograma Manual'!$F$6:$BN$171,BI$152+1,0)))</f>
        <v>44909</v>
      </c>
      <c r="BJ105" s="108" t="str">
        <f>IF(ISNA(VLOOKUP($F105,'Cronograma Manual'!$F$6:$BN$171,BJ$152+1,0)),"",(VLOOKUP($F105,'Cronograma Manual'!$F$6:$BN$171,BJ$152+1,0)))</f>
        <v/>
      </c>
      <c r="BK105" s="353" t="str">
        <f>IF(ISNA(VLOOKUP($F105,'Cronograma Manual'!$F$6:$BN$171,BK$152+1,0)),"",(VLOOKUP($F105,'Cronograma Manual'!$F$6:$BN$171,BK$152+1,0)))</f>
        <v/>
      </c>
    </row>
    <row r="106" spans="1:63" s="102" customFormat="1" ht="26.25" hidden="1" customHeight="1" thickBot="1" x14ac:dyDescent="0.3">
      <c r="A106" s="354">
        <v>95</v>
      </c>
      <c r="B106" s="456"/>
      <c r="C106" s="355"/>
      <c r="D106" s="356" t="s">
        <v>1787</v>
      </c>
      <c r="E106" s="456"/>
      <c r="F106" s="355" t="s">
        <v>938</v>
      </c>
      <c r="G106" s="356" t="str">
        <f>IF(ISNA(VLOOKUP(F106,Tmunic!$C$2:$D$1160,2,FALSE)),"",VLOOKUP(F106,Tmunic!$C$2:$D$1160,2,FALSE))</f>
        <v>UN CAPIV DOSQUEBRADAS</v>
      </c>
      <c r="H106" s="356" t="str">
        <f>IF(ISNA(VLOOKUP($F106,'Cronograma Manual'!$F$6:$BN$171,H$152+1,0)),"",(VLOOKUP($F106,'Cronograma Manual'!$F$6:$BN$171,H$152+1,0)))</f>
        <v>Carrera 16 N° 72-45, Av Simón Bolívar P 2 ed Fiscalía General de la Nación</v>
      </c>
      <c r="I106" s="359">
        <f>IF(ISNA(VLOOKUP($F106,'Cronograma Manual'!$F$6:$BN$171,I$152+1,0)),"",(VLOOKUP($F106,'Cronograma Manual'!$F$6:$BN$171,I$152+1,0)))</f>
        <v>4</v>
      </c>
      <c r="J106" s="360">
        <f>IF(ISNA(VLOOKUP($F106,'Cronograma Manual'!$F$6:$BN$171,J$152+1,0)),"",(VLOOKUP($F106,'Cronograma Manual'!$F$6:$BN$171,J$152+1,0)))</f>
        <v>12</v>
      </c>
      <c r="K106" s="361" t="str">
        <f>IF(ISNA(VLOOKUP($F106,'Cronograma Manual'!$F$6:$BN$171,K$152+1,0)),"",(VLOOKUP($F106,'Cronograma Manual'!$F$6:$BN$171,K$152+1,0)))</f>
        <v/>
      </c>
      <c r="L106" s="361" t="str">
        <f>IF(ISNA(VLOOKUP($F106,'Cronograma Manual'!$F$6:$BN$171,L$152+1,0)),"",(VLOOKUP($F106,'Cronograma Manual'!$F$6:$BN$171,L$152+1,0)))</f>
        <v/>
      </c>
      <c r="M106" s="361" t="str">
        <f>IF(ISNA(VLOOKUP($F106,'Cronograma Manual'!$F$6:$BN$171,M$152+1,0)),"",(VLOOKUP($F106,'Cronograma Manual'!$F$6:$BN$171,M$152+1,0)))</f>
        <v/>
      </c>
      <c r="N106" s="361" t="str">
        <f>IF(ISNA(VLOOKUP($F106,'Cronograma Manual'!$F$6:$BN$171,N$152+1,0)),"",(VLOOKUP($F106,'Cronograma Manual'!$F$6:$BN$171,N$152+1,0)))</f>
        <v/>
      </c>
      <c r="O106" s="361" t="str">
        <f>IF(ISNA(VLOOKUP($F106,'Cronograma Manual'!$F$6:$BN$171,O$152+1,0)),"",(VLOOKUP($F106,'Cronograma Manual'!$F$6:$BN$171,O$152+1,0)))</f>
        <v/>
      </c>
      <c r="P106" s="362">
        <f>IF(ISNA(VLOOKUP($F106,'Cronograma Manual'!$F$6:$BN$171,P$152+1,0)),"",(VLOOKUP($F106,'Cronograma Manual'!$F$6:$BN$171,P$152+1,0)))</f>
        <v>44594</v>
      </c>
      <c r="Q106" s="362" t="str">
        <f>IF(ISNA(VLOOKUP($F106,'Cronograma Manual'!$F$6:$BN$171,Q$152+1,0)),"",(VLOOKUP($F106,'Cronograma Manual'!$F$6:$BN$171,Q$152+1,0)))</f>
        <v/>
      </c>
      <c r="R106" s="362" t="str">
        <f>IF(ISNA(VLOOKUP($F106,'Cronograma Manual'!$F$6:$BN$171,R$152+1,0)),"",(VLOOKUP($F106,'Cronograma Manual'!$F$6:$BN$171,R$152+1,0)))</f>
        <v/>
      </c>
      <c r="S106" s="362" t="str">
        <f>IF(ISNA(VLOOKUP($F106,'Cronograma Manual'!$F$6:$BN$171,S$152+1,0)),"",(VLOOKUP($F106,'Cronograma Manual'!$F$6:$BN$171,S$152+1,0)))</f>
        <v/>
      </c>
      <c r="T106" s="361">
        <f>IF(ISNA(VLOOKUP($F106,'Cronograma Manual'!$F$6:$BN$171,T$152+1,0)),"",(VLOOKUP($F106,'Cronograma Manual'!$F$6:$BN$171,T$152+1,0)))</f>
        <v>44622</v>
      </c>
      <c r="U106" s="361" t="str">
        <f>IF(ISNA(VLOOKUP($F106,'Cronograma Manual'!$F$6:$BN$171,U$152+1,0)),"",(VLOOKUP($F106,'Cronograma Manual'!$F$6:$BN$171,U$152+1,0)))</f>
        <v/>
      </c>
      <c r="V106" s="361" t="str">
        <f>IF(ISNA(VLOOKUP($F106,'Cronograma Manual'!$F$6:$BN$171,V$152+1,0)),"",(VLOOKUP($F106,'Cronograma Manual'!$F$6:$BN$171,V$152+1,0)))</f>
        <v/>
      </c>
      <c r="W106" s="361" t="str">
        <f>IF(ISNA(VLOOKUP($F106,'Cronograma Manual'!$F$6:$BN$171,W$152+1,0)),"",(VLOOKUP($F106,'Cronograma Manual'!$F$6:$BN$171,W$152+1,0)))</f>
        <v/>
      </c>
      <c r="X106" s="362">
        <f>IF(ISNA(VLOOKUP($F106,'Cronograma Manual'!$F$6:$BN$171,X$152+1,0)),"",(VLOOKUP($F106,'Cronograma Manual'!$F$6:$BN$171,X$152+1,0)))</f>
        <v>44650</v>
      </c>
      <c r="Y106" s="362" t="str">
        <f>IF(ISNA(VLOOKUP($F106,'Cronograma Manual'!$F$6:$BN$171,Y$152+1,0)),"",(VLOOKUP($F106,'Cronograma Manual'!$F$6:$BN$171,Y$152+1,0)))</f>
        <v/>
      </c>
      <c r="Z106" s="362" t="str">
        <f>IF(ISNA(VLOOKUP($F106,'Cronograma Manual'!$F$6:$BN$171,Z$152+1,0)),"",(VLOOKUP($F106,'Cronograma Manual'!$F$6:$BN$171,Z$152+1,0)))</f>
        <v/>
      </c>
      <c r="AA106" s="362" t="str">
        <f>IF(ISNA(VLOOKUP($F106,'Cronograma Manual'!$F$6:$BN$171,AA$152+1,0)),"",(VLOOKUP($F106,'Cronograma Manual'!$F$6:$BN$171,AA$152+1,0)))</f>
        <v/>
      </c>
      <c r="AB106" s="361">
        <f>IF(ISNA(VLOOKUP($F106,'Cronograma Manual'!$F$6:$BN$171,AB$152+1,0)),"",(VLOOKUP($F106,'Cronograma Manual'!$F$6:$BN$171,AB$152+1,0)))</f>
        <v>44678</v>
      </c>
      <c r="AC106" s="361" t="str">
        <f>IF(ISNA(VLOOKUP($F106,'Cronograma Manual'!$F$6:$BN$171,AC$152+1,0)),"",(VLOOKUP($F106,'Cronograma Manual'!$F$6:$BN$171,AC$152+1,0)))</f>
        <v/>
      </c>
      <c r="AD106" s="361" t="str">
        <f>IF(ISNA(VLOOKUP($F106,'Cronograma Manual'!$F$6:$BN$171,AD$152+1,0)),"",(VLOOKUP($F106,'Cronograma Manual'!$F$6:$BN$171,AD$152+1,0)))</f>
        <v/>
      </c>
      <c r="AE106" s="361" t="str">
        <f>IF(ISNA(VLOOKUP($F106,'Cronograma Manual'!$F$6:$BN$171,AE$152+1,0)),"",(VLOOKUP($F106,'Cronograma Manual'!$F$6:$BN$171,AE$152+1,0)))</f>
        <v/>
      </c>
      <c r="AF106" s="361">
        <f>IF(ISNA(VLOOKUP($F106,'Cronograma Manual'!$F$6:$BN$171,AF$152+1,0)),"",(VLOOKUP($F106,'Cronograma Manual'!$F$6:$BN$171,AF$152+1,0)))</f>
        <v>44706</v>
      </c>
      <c r="AG106" s="362" t="str">
        <f>IF(ISNA(VLOOKUP($F106,'Cronograma Manual'!$F$6:$BN$171,AG$152+1,0)),"",(VLOOKUP($F106,'Cronograma Manual'!$F$6:$BN$171,AG$152+1,0)))</f>
        <v/>
      </c>
      <c r="AH106" s="362" t="str">
        <f>IF(ISNA(VLOOKUP($F106,'Cronograma Manual'!$F$6:$BN$171,AH$152+1,0)),"",(VLOOKUP($F106,'Cronograma Manual'!$F$6:$BN$171,AH$152+1,0)))</f>
        <v/>
      </c>
      <c r="AI106" s="362" t="str">
        <f>IF(ISNA(VLOOKUP($F106,'Cronograma Manual'!$F$6:$BN$171,AI$152+1,0)),"",(VLOOKUP($F106,'Cronograma Manual'!$F$6:$BN$171,AI$152+1,0)))</f>
        <v/>
      </c>
      <c r="AJ106" s="362">
        <f>IF(ISNA(VLOOKUP($F106,'Cronograma Manual'!$F$6:$BN$171,AJ$152+1,0)),"",(VLOOKUP($F106,'Cronograma Manual'!$F$6:$BN$171,AJ$152+1,0)))</f>
        <v>44734</v>
      </c>
      <c r="AK106" s="361" t="str">
        <f>IF(ISNA(VLOOKUP($F106,'Cronograma Manual'!$F$6:$BN$171,AK$152+1,0)),"",(VLOOKUP($F106,'Cronograma Manual'!$F$6:$BN$171,AK$152+1,0)))</f>
        <v/>
      </c>
      <c r="AL106" s="361" t="str">
        <f>IF(ISNA(VLOOKUP($F106,'Cronograma Manual'!$F$6:$BN$171,AL$152+1,0)),"",(VLOOKUP($F106,'Cronograma Manual'!$F$6:$BN$171,AL$152+1,0)))</f>
        <v/>
      </c>
      <c r="AM106" s="361" t="str">
        <f>IF(ISNA(VLOOKUP($F106,'Cronograma Manual'!$F$6:$BN$171,AM$152+1,0)),"",(VLOOKUP($F106,'Cronograma Manual'!$F$6:$BN$171,AM$152+1,0)))</f>
        <v/>
      </c>
      <c r="AN106" s="361" t="str">
        <f>IF(ISNA(VLOOKUP($F106,'Cronograma Manual'!$F$6:$BN$171,AN$152+1,0)),"",(VLOOKUP($F106,'Cronograma Manual'!$F$6:$BN$171,AN$152+1,0)))</f>
        <v/>
      </c>
      <c r="AO106" s="361">
        <f>IF(ISNA(VLOOKUP($F106,'Cronograma Manual'!$F$6:$BN$171,AO$152+1,0)),"",(VLOOKUP($F106,'Cronograma Manual'!$F$6:$BN$171,AO$152+1,0)))</f>
        <v>44769</v>
      </c>
      <c r="AP106" s="362" t="str">
        <f>IF(ISNA(VLOOKUP($F106,'Cronograma Manual'!$F$6:$BN$171,AP$152+1,0)),"",(VLOOKUP($F106,'Cronograma Manual'!$F$6:$BN$171,AP$152+1,0)))</f>
        <v/>
      </c>
      <c r="AQ106" s="362" t="str">
        <f>IF(ISNA(VLOOKUP($F106,'Cronograma Manual'!$F$6:$BN$171,AQ$152+1,0)),"",(VLOOKUP($F106,'Cronograma Manual'!$F$6:$BN$171,AQ$152+1,0)))</f>
        <v/>
      </c>
      <c r="AR106" s="362" t="str">
        <f>IF(ISNA(VLOOKUP($F106,'Cronograma Manual'!$F$6:$BN$171,AR$152+1,0)),"",(VLOOKUP($F106,'Cronograma Manual'!$F$6:$BN$171,AR$152+1,0)))</f>
        <v/>
      </c>
      <c r="AS106" s="362">
        <f>IF(ISNA(VLOOKUP($F106,'Cronograma Manual'!$F$6:$BN$171,AS$152+1,0)),"",(VLOOKUP($F106,'Cronograma Manual'!$F$6:$BN$171,AS$152+1,0)))</f>
        <v>44797</v>
      </c>
      <c r="AT106" s="361" t="str">
        <f>IF(ISNA(VLOOKUP($F106,'Cronograma Manual'!$F$6:$BN$171,AT$152+1,0)),"",(VLOOKUP($F106,'Cronograma Manual'!$F$6:$BN$171,AT$152+1,0)))</f>
        <v/>
      </c>
      <c r="AU106" s="361" t="str">
        <f>IF(ISNA(VLOOKUP($F106,'Cronograma Manual'!$F$6:$BN$171,AU$152+1,0)),"",(VLOOKUP($F106,'Cronograma Manual'!$F$6:$BN$171,AU$152+1,0)))</f>
        <v/>
      </c>
      <c r="AV106" s="361" t="str">
        <f>IF(ISNA(VLOOKUP($F106,'Cronograma Manual'!$F$6:$BN$171,AV$152+1,0)),"",(VLOOKUP($F106,'Cronograma Manual'!$F$6:$BN$171,AV$152+1,0)))</f>
        <v/>
      </c>
      <c r="AW106" s="361">
        <f>IF(ISNA(VLOOKUP($F106,'Cronograma Manual'!$F$6:$BN$171,AW$152+1,0)),"",(VLOOKUP($F106,'Cronograma Manual'!$F$6:$BN$171,AW$152+1,0)))</f>
        <v>44825</v>
      </c>
      <c r="AX106" s="361" t="str">
        <f>IF(ISNA(VLOOKUP($F106,'Cronograma Manual'!$F$6:$BN$171,AX$152+1,0)),"",(VLOOKUP($F106,'Cronograma Manual'!$F$6:$BN$171,AX$152+1,0)))</f>
        <v/>
      </c>
      <c r="AY106" s="362" t="str">
        <f>IF(ISNA(VLOOKUP($F106,'Cronograma Manual'!$F$6:$BN$171,AY$152+1,0)),"",(VLOOKUP($F106,'Cronograma Manual'!$F$6:$BN$171,AY$152+1,0)))</f>
        <v/>
      </c>
      <c r="AZ106" s="362" t="str">
        <f>IF(ISNA(VLOOKUP($F106,'Cronograma Manual'!$F$6:$BN$171,AZ$152+1,0)),"",(VLOOKUP($F106,'Cronograma Manual'!$F$6:$BN$171,AZ$152+1,0)))</f>
        <v/>
      </c>
      <c r="BA106" s="362">
        <f>IF(ISNA(VLOOKUP($F106,'Cronograma Manual'!$F$6:$BN$171,BA$152+1,0)),"",(VLOOKUP($F106,'Cronograma Manual'!$F$6:$BN$171,BA$152+1,0)))</f>
        <v>44853</v>
      </c>
      <c r="BB106" s="362" t="str">
        <f>IF(ISNA(VLOOKUP($F106,'Cronograma Manual'!$F$6:$BN$171,BB$152+1,0)),"",(VLOOKUP($F106,'Cronograma Manual'!$F$6:$BN$171,BB$152+1,0)))</f>
        <v/>
      </c>
      <c r="BC106" s="361" t="str">
        <f>IF(ISNA(VLOOKUP($F106,'Cronograma Manual'!$F$6:$BN$171,BC$152+1,0)),"",(VLOOKUP($F106,'Cronograma Manual'!$F$6:$BN$171,BC$152+1,0)))</f>
        <v/>
      </c>
      <c r="BD106" s="361" t="str">
        <f>IF(ISNA(VLOOKUP($F106,'Cronograma Manual'!$F$6:$BN$171,BD$152+1,0)),"",(VLOOKUP($F106,'Cronograma Manual'!$F$6:$BN$171,BD$152+1,0)))</f>
        <v/>
      </c>
      <c r="BE106" s="361">
        <f>IF(ISNA(VLOOKUP($F106,'Cronograma Manual'!$F$6:$BN$171,BE$152+1,0)),"",(VLOOKUP($F106,'Cronograma Manual'!$F$6:$BN$171,BE$152+1,0)))</f>
        <v>44881</v>
      </c>
      <c r="BF106" s="361" t="str">
        <f>IF(ISNA(VLOOKUP($F106,'Cronograma Manual'!$F$6:$BN$171,BF$152+1,0)),"",(VLOOKUP($F106,'Cronograma Manual'!$F$6:$BN$171,BF$152+1,0)))</f>
        <v/>
      </c>
      <c r="BG106" s="362" t="str">
        <f>IF(ISNA(VLOOKUP($F106,'Cronograma Manual'!$F$6:$BN$171,BG$152+1,0)),"",(VLOOKUP($F106,'Cronograma Manual'!$F$6:$BN$171,BG$152+1,0)))</f>
        <v/>
      </c>
      <c r="BH106" s="362" t="str">
        <f>IF(ISNA(VLOOKUP($F106,'Cronograma Manual'!$F$6:$BN$171,BH$152+1,0)),"",(VLOOKUP($F106,'Cronograma Manual'!$F$6:$BN$171,BH$152+1,0)))</f>
        <v/>
      </c>
      <c r="BI106" s="362">
        <f>IF(ISNA(VLOOKUP($F106,'Cronograma Manual'!$F$6:$BN$171,BI$152+1,0)),"",(VLOOKUP($F106,'Cronograma Manual'!$F$6:$BN$171,BI$152+1,0)))</f>
        <v>44909</v>
      </c>
      <c r="BJ106" s="362" t="str">
        <f>IF(ISNA(VLOOKUP($F106,'Cronograma Manual'!$F$6:$BN$171,BJ$152+1,0)),"",(VLOOKUP($F106,'Cronograma Manual'!$F$6:$BN$171,BJ$152+1,0)))</f>
        <v/>
      </c>
      <c r="BK106" s="363" t="str">
        <f>IF(ISNA(VLOOKUP($F106,'Cronograma Manual'!$F$6:$BN$171,BK$152+1,0)),"",(VLOOKUP($F106,'Cronograma Manual'!$F$6:$BN$171,BK$152+1,0)))</f>
        <v/>
      </c>
    </row>
    <row r="107" spans="1:63" s="102" customFormat="1" ht="26.25" customHeight="1" x14ac:dyDescent="0.25">
      <c r="A107" s="342">
        <v>96</v>
      </c>
      <c r="B107" s="454" t="s">
        <v>1284</v>
      </c>
      <c r="C107" s="343"/>
      <c r="D107" s="344" t="s">
        <v>1787</v>
      </c>
      <c r="E107" s="343" t="s">
        <v>1175</v>
      </c>
      <c r="F107" s="343" t="s">
        <v>99</v>
      </c>
      <c r="G107" s="344" t="str">
        <f>IF(ISNA(VLOOKUP(F107,Tmunic!$C$2:$D$1160,2,FALSE)),"",VLOOKUP(F107,Tmunic!$C$2:$D$1160,2,FALSE))</f>
        <v>UB AMAZONAS</v>
      </c>
      <c r="H107" s="344" t="str">
        <f>IF(ISNA(VLOOKUP($F107,'Cronograma Manual'!$F$6:$BN$171,H$152+1,0)),"",(VLOOKUP($F107,'Cronograma Manual'!$F$6:$BN$171,H$152+1,0)))</f>
        <v>Hospital Regional Leticia</v>
      </c>
      <c r="I107" s="347">
        <f>IF(ISNA(VLOOKUP($F107,'Cronograma Manual'!$F$6:$BN$171,I$152+1,0)),"",(VLOOKUP($F107,'Cronograma Manual'!$F$6:$BN$171,I$152+1,0)))</f>
        <v>4</v>
      </c>
      <c r="J107" s="348">
        <f>IF(ISNA(VLOOKUP($F107,'Cronograma Manual'!$F$6:$BN$171,J$152+1,0)),"",(VLOOKUP($F107,'Cronograma Manual'!$F$6:$BN$171,J$152+1,0)))</f>
        <v>12</v>
      </c>
      <c r="K107" s="349" t="str">
        <f>IF(ISNA(VLOOKUP($F107,'Cronograma Manual'!$F$6:$BN$171,K$152+1,0)),"",(VLOOKUP($F107,'Cronograma Manual'!$F$6:$BN$171,K$152+1,0)))</f>
        <v/>
      </c>
      <c r="L107" s="349" t="str">
        <f>IF(ISNA(VLOOKUP($F107,'Cronograma Manual'!$F$6:$BN$171,L$152+1,0)),"",(VLOOKUP($F107,'Cronograma Manual'!$F$6:$BN$171,L$152+1,0)))</f>
        <v/>
      </c>
      <c r="M107" s="349" t="str">
        <f>IF(ISNA(VLOOKUP($F107,'Cronograma Manual'!$F$6:$BN$171,M$152+1,0)),"",(VLOOKUP($F107,'Cronograma Manual'!$F$6:$BN$171,M$152+1,0)))</f>
        <v/>
      </c>
      <c r="N107" s="349" t="str">
        <f>IF(ISNA(VLOOKUP($F107,'Cronograma Manual'!$F$6:$BN$171,N$152+1,0)),"",(VLOOKUP($F107,'Cronograma Manual'!$F$6:$BN$171,N$152+1,0)))</f>
        <v/>
      </c>
      <c r="O107" s="349" t="str">
        <f>IF(ISNA(VLOOKUP($F107,'Cronograma Manual'!$F$6:$BN$171,O$152+1,0)),"",(VLOOKUP($F107,'Cronograma Manual'!$F$6:$BN$171,O$152+1,0)))</f>
        <v/>
      </c>
      <c r="P107" s="350">
        <f>IF(ISNA(VLOOKUP($F107,'Cronograma Manual'!$F$6:$BN$171,P$152+1,0)),"",(VLOOKUP($F107,'Cronograma Manual'!$F$6:$BN$171,P$152+1,0)))</f>
        <v>44594</v>
      </c>
      <c r="Q107" s="350" t="str">
        <f>IF(ISNA(VLOOKUP($F107,'Cronograma Manual'!$F$6:$BN$171,Q$152+1,0)),"",(VLOOKUP($F107,'Cronograma Manual'!$F$6:$BN$171,Q$152+1,0)))</f>
        <v/>
      </c>
      <c r="R107" s="350" t="str">
        <f>IF(ISNA(VLOOKUP($F107,'Cronograma Manual'!$F$6:$BN$171,R$152+1,0)),"",(VLOOKUP($F107,'Cronograma Manual'!$F$6:$BN$171,R$152+1,0)))</f>
        <v/>
      </c>
      <c r="S107" s="350" t="str">
        <f>IF(ISNA(VLOOKUP($F107,'Cronograma Manual'!$F$6:$BN$171,S$152+1,0)),"",(VLOOKUP($F107,'Cronograma Manual'!$F$6:$BN$171,S$152+1,0)))</f>
        <v/>
      </c>
      <c r="T107" s="349">
        <f>IF(ISNA(VLOOKUP($F107,'Cronograma Manual'!$F$6:$BN$171,T$152+1,0)),"",(VLOOKUP($F107,'Cronograma Manual'!$F$6:$BN$171,T$152+1,0)))</f>
        <v>44622</v>
      </c>
      <c r="U107" s="349" t="str">
        <f>IF(ISNA(VLOOKUP($F107,'Cronograma Manual'!$F$6:$BN$171,U$152+1,0)),"",(VLOOKUP($F107,'Cronograma Manual'!$F$6:$BN$171,U$152+1,0)))</f>
        <v/>
      </c>
      <c r="V107" s="349" t="str">
        <f>IF(ISNA(VLOOKUP($F107,'Cronograma Manual'!$F$6:$BN$171,V$152+1,0)),"",(VLOOKUP($F107,'Cronograma Manual'!$F$6:$BN$171,V$152+1,0)))</f>
        <v/>
      </c>
      <c r="W107" s="349" t="str">
        <f>IF(ISNA(VLOOKUP($F107,'Cronograma Manual'!$F$6:$BN$171,W$152+1,0)),"",(VLOOKUP($F107,'Cronograma Manual'!$F$6:$BN$171,W$152+1,0)))</f>
        <v/>
      </c>
      <c r="X107" s="350">
        <f>IF(ISNA(VLOOKUP($F107,'Cronograma Manual'!$F$6:$BN$171,X$152+1,0)),"",(VLOOKUP($F107,'Cronograma Manual'!$F$6:$BN$171,X$152+1,0)))</f>
        <v>44650</v>
      </c>
      <c r="Y107" s="350" t="str">
        <f>IF(ISNA(VLOOKUP($F107,'Cronograma Manual'!$F$6:$BN$171,Y$152+1,0)),"",(VLOOKUP($F107,'Cronograma Manual'!$F$6:$BN$171,Y$152+1,0)))</f>
        <v/>
      </c>
      <c r="Z107" s="350" t="str">
        <f>IF(ISNA(VLOOKUP($F107,'Cronograma Manual'!$F$6:$BN$171,Z$152+1,0)),"",(VLOOKUP($F107,'Cronograma Manual'!$F$6:$BN$171,Z$152+1,0)))</f>
        <v/>
      </c>
      <c r="AA107" s="350" t="str">
        <f>IF(ISNA(VLOOKUP($F107,'Cronograma Manual'!$F$6:$BN$171,AA$152+1,0)),"",(VLOOKUP($F107,'Cronograma Manual'!$F$6:$BN$171,AA$152+1,0)))</f>
        <v/>
      </c>
      <c r="AB107" s="349">
        <f>IF(ISNA(VLOOKUP($F107,'Cronograma Manual'!$F$6:$BN$171,AB$152+1,0)),"",(VLOOKUP($F107,'Cronograma Manual'!$F$6:$BN$171,AB$152+1,0)))</f>
        <v>44678</v>
      </c>
      <c r="AC107" s="349" t="str">
        <f>IF(ISNA(VLOOKUP($F107,'Cronograma Manual'!$F$6:$BN$171,AC$152+1,0)),"",(VLOOKUP($F107,'Cronograma Manual'!$F$6:$BN$171,AC$152+1,0)))</f>
        <v/>
      </c>
      <c r="AD107" s="349" t="str">
        <f>IF(ISNA(VLOOKUP($F107,'Cronograma Manual'!$F$6:$BN$171,AD$152+1,0)),"",(VLOOKUP($F107,'Cronograma Manual'!$F$6:$BN$171,AD$152+1,0)))</f>
        <v/>
      </c>
      <c r="AE107" s="349" t="str">
        <f>IF(ISNA(VLOOKUP($F107,'Cronograma Manual'!$F$6:$BN$171,AE$152+1,0)),"",(VLOOKUP($F107,'Cronograma Manual'!$F$6:$BN$171,AE$152+1,0)))</f>
        <v/>
      </c>
      <c r="AF107" s="349">
        <f>IF(ISNA(VLOOKUP($F107,'Cronograma Manual'!$F$6:$BN$171,AF$152+1,0)),"",(VLOOKUP($F107,'Cronograma Manual'!$F$6:$BN$171,AF$152+1,0)))</f>
        <v>44706</v>
      </c>
      <c r="AG107" s="350" t="str">
        <f>IF(ISNA(VLOOKUP($F107,'Cronograma Manual'!$F$6:$BN$171,AG$152+1,0)),"",(VLOOKUP($F107,'Cronograma Manual'!$F$6:$BN$171,AG$152+1,0)))</f>
        <v/>
      </c>
      <c r="AH107" s="350" t="str">
        <f>IF(ISNA(VLOOKUP($F107,'Cronograma Manual'!$F$6:$BN$171,AH$152+1,0)),"",(VLOOKUP($F107,'Cronograma Manual'!$F$6:$BN$171,AH$152+1,0)))</f>
        <v/>
      </c>
      <c r="AI107" s="350" t="str">
        <f>IF(ISNA(VLOOKUP($F107,'Cronograma Manual'!$F$6:$BN$171,AI$152+1,0)),"",(VLOOKUP($F107,'Cronograma Manual'!$F$6:$BN$171,AI$152+1,0)))</f>
        <v/>
      </c>
      <c r="AJ107" s="350">
        <f>IF(ISNA(VLOOKUP($F107,'Cronograma Manual'!$F$6:$BN$171,AJ$152+1,0)),"",(VLOOKUP($F107,'Cronograma Manual'!$F$6:$BN$171,AJ$152+1,0)))</f>
        <v>44734</v>
      </c>
      <c r="AK107" s="349" t="str">
        <f>IF(ISNA(VLOOKUP($F107,'Cronograma Manual'!$F$6:$BN$171,AK$152+1,0)),"",(VLOOKUP($F107,'Cronograma Manual'!$F$6:$BN$171,AK$152+1,0)))</f>
        <v/>
      </c>
      <c r="AL107" s="349" t="str">
        <f>IF(ISNA(VLOOKUP($F107,'Cronograma Manual'!$F$6:$BN$171,AL$152+1,0)),"",(VLOOKUP($F107,'Cronograma Manual'!$F$6:$BN$171,AL$152+1,0)))</f>
        <v/>
      </c>
      <c r="AM107" s="349" t="str">
        <f>IF(ISNA(VLOOKUP($F107,'Cronograma Manual'!$F$6:$BN$171,AM$152+1,0)),"",(VLOOKUP($F107,'Cronograma Manual'!$F$6:$BN$171,AM$152+1,0)))</f>
        <v/>
      </c>
      <c r="AN107" s="349" t="str">
        <f>IF(ISNA(VLOOKUP($F107,'Cronograma Manual'!$F$6:$BN$171,AN$152+1,0)),"",(VLOOKUP($F107,'Cronograma Manual'!$F$6:$BN$171,AN$152+1,0)))</f>
        <v/>
      </c>
      <c r="AO107" s="349">
        <f>IF(ISNA(VLOOKUP($F107,'Cronograma Manual'!$F$6:$BN$171,AO$152+1,0)),"",(VLOOKUP($F107,'Cronograma Manual'!$F$6:$BN$171,AO$152+1,0)))</f>
        <v>44769</v>
      </c>
      <c r="AP107" s="350" t="str">
        <f>IF(ISNA(VLOOKUP($F107,'Cronograma Manual'!$F$6:$BN$171,AP$152+1,0)),"",(VLOOKUP($F107,'Cronograma Manual'!$F$6:$BN$171,AP$152+1,0)))</f>
        <v/>
      </c>
      <c r="AQ107" s="350" t="str">
        <f>IF(ISNA(VLOOKUP($F107,'Cronograma Manual'!$F$6:$BN$171,AQ$152+1,0)),"",(VLOOKUP($F107,'Cronograma Manual'!$F$6:$BN$171,AQ$152+1,0)))</f>
        <v/>
      </c>
      <c r="AR107" s="350" t="str">
        <f>IF(ISNA(VLOOKUP($F107,'Cronograma Manual'!$F$6:$BN$171,AR$152+1,0)),"",(VLOOKUP($F107,'Cronograma Manual'!$F$6:$BN$171,AR$152+1,0)))</f>
        <v/>
      </c>
      <c r="AS107" s="350">
        <f>IF(ISNA(VLOOKUP($F107,'Cronograma Manual'!$F$6:$BN$171,AS$152+1,0)),"",(VLOOKUP($F107,'Cronograma Manual'!$F$6:$BN$171,AS$152+1,0)))</f>
        <v>44797</v>
      </c>
      <c r="AT107" s="349" t="str">
        <f>IF(ISNA(VLOOKUP($F107,'Cronograma Manual'!$F$6:$BN$171,AT$152+1,0)),"",(VLOOKUP($F107,'Cronograma Manual'!$F$6:$BN$171,AT$152+1,0)))</f>
        <v/>
      </c>
      <c r="AU107" s="349" t="str">
        <f>IF(ISNA(VLOOKUP($F107,'Cronograma Manual'!$F$6:$BN$171,AU$152+1,0)),"",(VLOOKUP($F107,'Cronograma Manual'!$F$6:$BN$171,AU$152+1,0)))</f>
        <v/>
      </c>
      <c r="AV107" s="349" t="str">
        <f>IF(ISNA(VLOOKUP($F107,'Cronograma Manual'!$F$6:$BN$171,AV$152+1,0)),"",(VLOOKUP($F107,'Cronograma Manual'!$F$6:$BN$171,AV$152+1,0)))</f>
        <v/>
      </c>
      <c r="AW107" s="349">
        <f>IF(ISNA(VLOOKUP($F107,'Cronograma Manual'!$F$6:$BN$171,AW$152+1,0)),"",(VLOOKUP($F107,'Cronograma Manual'!$F$6:$BN$171,AW$152+1,0)))</f>
        <v>44825</v>
      </c>
      <c r="AX107" s="349" t="str">
        <f>IF(ISNA(VLOOKUP($F107,'Cronograma Manual'!$F$6:$BN$171,AX$152+1,0)),"",(VLOOKUP($F107,'Cronograma Manual'!$F$6:$BN$171,AX$152+1,0)))</f>
        <v/>
      </c>
      <c r="AY107" s="350" t="str">
        <f>IF(ISNA(VLOOKUP($F107,'Cronograma Manual'!$F$6:$BN$171,AY$152+1,0)),"",(VLOOKUP($F107,'Cronograma Manual'!$F$6:$BN$171,AY$152+1,0)))</f>
        <v/>
      </c>
      <c r="AZ107" s="350" t="str">
        <f>IF(ISNA(VLOOKUP($F107,'Cronograma Manual'!$F$6:$BN$171,AZ$152+1,0)),"",(VLOOKUP($F107,'Cronograma Manual'!$F$6:$BN$171,AZ$152+1,0)))</f>
        <v/>
      </c>
      <c r="BA107" s="350">
        <f>IF(ISNA(VLOOKUP($F107,'Cronograma Manual'!$F$6:$BN$171,BA$152+1,0)),"",(VLOOKUP($F107,'Cronograma Manual'!$F$6:$BN$171,BA$152+1,0)))</f>
        <v>44853</v>
      </c>
      <c r="BB107" s="350" t="str">
        <f>IF(ISNA(VLOOKUP($F107,'Cronograma Manual'!$F$6:$BN$171,BB$152+1,0)),"",(VLOOKUP($F107,'Cronograma Manual'!$F$6:$BN$171,BB$152+1,0)))</f>
        <v/>
      </c>
      <c r="BC107" s="349" t="str">
        <f>IF(ISNA(VLOOKUP($F107,'Cronograma Manual'!$F$6:$BN$171,BC$152+1,0)),"",(VLOOKUP($F107,'Cronograma Manual'!$F$6:$BN$171,BC$152+1,0)))</f>
        <v/>
      </c>
      <c r="BD107" s="349" t="str">
        <f>IF(ISNA(VLOOKUP($F107,'Cronograma Manual'!$F$6:$BN$171,BD$152+1,0)),"",(VLOOKUP($F107,'Cronograma Manual'!$F$6:$BN$171,BD$152+1,0)))</f>
        <v/>
      </c>
      <c r="BE107" s="349">
        <f>IF(ISNA(VLOOKUP($F107,'Cronograma Manual'!$F$6:$BN$171,BE$152+1,0)),"",(VLOOKUP($F107,'Cronograma Manual'!$F$6:$BN$171,BE$152+1,0)))</f>
        <v>44881</v>
      </c>
      <c r="BF107" s="349" t="str">
        <f>IF(ISNA(VLOOKUP($F107,'Cronograma Manual'!$F$6:$BN$171,BF$152+1,0)),"",(VLOOKUP($F107,'Cronograma Manual'!$F$6:$BN$171,BF$152+1,0)))</f>
        <v/>
      </c>
      <c r="BG107" s="350" t="str">
        <f>IF(ISNA(VLOOKUP($F107,'Cronograma Manual'!$F$6:$BN$171,BG$152+1,0)),"",(VLOOKUP($F107,'Cronograma Manual'!$F$6:$BN$171,BG$152+1,0)))</f>
        <v/>
      </c>
      <c r="BH107" s="350" t="str">
        <f>IF(ISNA(VLOOKUP($F107,'Cronograma Manual'!$F$6:$BN$171,BH$152+1,0)),"",(VLOOKUP($F107,'Cronograma Manual'!$F$6:$BN$171,BH$152+1,0)))</f>
        <v/>
      </c>
      <c r="BI107" s="350">
        <f>IF(ISNA(VLOOKUP($F107,'Cronograma Manual'!$F$6:$BN$171,BI$152+1,0)),"",(VLOOKUP($F107,'Cronograma Manual'!$F$6:$BN$171,BI$152+1,0)))</f>
        <v>44909</v>
      </c>
      <c r="BJ107" s="350" t="str">
        <f>IF(ISNA(VLOOKUP($F107,'Cronograma Manual'!$F$6:$BN$171,BJ$152+1,0)),"",(VLOOKUP($F107,'Cronograma Manual'!$F$6:$BN$171,BJ$152+1,0)))</f>
        <v/>
      </c>
      <c r="BK107" s="351" t="str">
        <f>IF(ISNA(VLOOKUP($F107,'Cronograma Manual'!$F$6:$BN$171,BK$152+1,0)),"",(VLOOKUP($F107,'Cronograma Manual'!$F$6:$BN$171,BK$152+1,0)))</f>
        <v/>
      </c>
    </row>
    <row r="108" spans="1:63" s="102" customFormat="1" ht="26.25" customHeight="1" x14ac:dyDescent="0.25">
      <c r="A108" s="352">
        <v>97</v>
      </c>
      <c r="B108" s="455"/>
      <c r="C108" s="337"/>
      <c r="D108" s="184" t="s">
        <v>1787</v>
      </c>
      <c r="E108" s="337" t="s">
        <v>439</v>
      </c>
      <c r="F108" s="337" t="s">
        <v>106</v>
      </c>
      <c r="G108" s="184" t="str">
        <f>IF(ISNA(VLOOKUP(F108,Tmunic!$C$2:$D$1160,2,FALSE)),"",VLOOKUP(F108,Tmunic!$C$2:$D$1160,2,FALSE))</f>
        <v>UB PUERTO BOYACA</v>
      </c>
      <c r="H108" s="184" t="str">
        <f>IF(ISNA(VLOOKUP($F108,'Cronograma Manual'!$F$6:$BN$171,H$152+1,0)),"",(VLOOKUP($F108,'Cronograma Manual'!$F$6:$BN$171,H$152+1,0)))</f>
        <v>Carrera 5 N°. 26 02 Hospital José Cayetano Vásquez</v>
      </c>
      <c r="I108" s="197">
        <f>IF(ISNA(VLOOKUP($F108,'Cronograma Manual'!$F$6:$BN$171,I$152+1,0)),"",(VLOOKUP($F108,'Cronograma Manual'!$F$6:$BN$171,I$152+1,0)))</f>
        <v>4</v>
      </c>
      <c r="J108" s="202">
        <f>IF(ISNA(VLOOKUP($F108,'Cronograma Manual'!$F$6:$BN$171,J$152+1,0)),"",(VLOOKUP($F108,'Cronograma Manual'!$F$6:$BN$171,J$152+1,0)))</f>
        <v>12</v>
      </c>
      <c r="K108" s="107" t="str">
        <f>IF(ISNA(VLOOKUP($F108,'Cronograma Manual'!$F$6:$BN$171,K$152+1,0)),"",(VLOOKUP($F108,'Cronograma Manual'!$F$6:$BN$171,K$152+1,0)))</f>
        <v/>
      </c>
      <c r="L108" s="107" t="str">
        <f>IF(ISNA(VLOOKUP($F108,'Cronograma Manual'!$F$6:$BN$171,L$152+1,0)),"",(VLOOKUP($F108,'Cronograma Manual'!$F$6:$BN$171,L$152+1,0)))</f>
        <v/>
      </c>
      <c r="M108" s="107" t="str">
        <f>IF(ISNA(VLOOKUP($F108,'Cronograma Manual'!$F$6:$BN$171,M$152+1,0)),"",(VLOOKUP($F108,'Cronograma Manual'!$F$6:$BN$171,M$152+1,0)))</f>
        <v/>
      </c>
      <c r="N108" s="107" t="str">
        <f>IF(ISNA(VLOOKUP($F108,'Cronograma Manual'!$F$6:$BN$171,N$152+1,0)),"",(VLOOKUP($F108,'Cronograma Manual'!$F$6:$BN$171,N$152+1,0)))</f>
        <v/>
      </c>
      <c r="O108" s="107" t="str">
        <f>IF(ISNA(VLOOKUP($F108,'Cronograma Manual'!$F$6:$BN$171,O$152+1,0)),"",(VLOOKUP($F108,'Cronograma Manual'!$F$6:$BN$171,O$152+1,0)))</f>
        <v/>
      </c>
      <c r="P108" s="108">
        <f>IF(ISNA(VLOOKUP($F108,'Cronograma Manual'!$F$6:$BN$171,P$152+1,0)),"",(VLOOKUP($F108,'Cronograma Manual'!$F$6:$BN$171,P$152+1,0)))</f>
        <v>44594</v>
      </c>
      <c r="Q108" s="108" t="str">
        <f>IF(ISNA(VLOOKUP($F108,'Cronograma Manual'!$F$6:$BN$171,Q$152+1,0)),"",(VLOOKUP($F108,'Cronograma Manual'!$F$6:$BN$171,Q$152+1,0)))</f>
        <v/>
      </c>
      <c r="R108" s="108" t="str">
        <f>IF(ISNA(VLOOKUP($F108,'Cronograma Manual'!$F$6:$BN$171,R$152+1,0)),"",(VLOOKUP($F108,'Cronograma Manual'!$F$6:$BN$171,R$152+1,0)))</f>
        <v/>
      </c>
      <c r="S108" s="108" t="str">
        <f>IF(ISNA(VLOOKUP($F108,'Cronograma Manual'!$F$6:$BN$171,S$152+1,0)),"",(VLOOKUP($F108,'Cronograma Manual'!$F$6:$BN$171,S$152+1,0)))</f>
        <v/>
      </c>
      <c r="T108" s="107">
        <f>IF(ISNA(VLOOKUP($F108,'Cronograma Manual'!$F$6:$BN$171,T$152+1,0)),"",(VLOOKUP($F108,'Cronograma Manual'!$F$6:$BN$171,T$152+1,0)))</f>
        <v>44622</v>
      </c>
      <c r="U108" s="107" t="str">
        <f>IF(ISNA(VLOOKUP($F108,'Cronograma Manual'!$F$6:$BN$171,U$152+1,0)),"",(VLOOKUP($F108,'Cronograma Manual'!$F$6:$BN$171,U$152+1,0)))</f>
        <v/>
      </c>
      <c r="V108" s="107" t="str">
        <f>IF(ISNA(VLOOKUP($F108,'Cronograma Manual'!$F$6:$BN$171,V$152+1,0)),"",(VLOOKUP($F108,'Cronograma Manual'!$F$6:$BN$171,V$152+1,0)))</f>
        <v/>
      </c>
      <c r="W108" s="107" t="str">
        <f>IF(ISNA(VLOOKUP($F108,'Cronograma Manual'!$F$6:$BN$171,W$152+1,0)),"",(VLOOKUP($F108,'Cronograma Manual'!$F$6:$BN$171,W$152+1,0)))</f>
        <v/>
      </c>
      <c r="X108" s="108">
        <f>IF(ISNA(VLOOKUP($F108,'Cronograma Manual'!$F$6:$BN$171,X$152+1,0)),"",(VLOOKUP($F108,'Cronograma Manual'!$F$6:$BN$171,X$152+1,0)))</f>
        <v>44650</v>
      </c>
      <c r="Y108" s="108" t="str">
        <f>IF(ISNA(VLOOKUP($F108,'Cronograma Manual'!$F$6:$BN$171,Y$152+1,0)),"",(VLOOKUP($F108,'Cronograma Manual'!$F$6:$BN$171,Y$152+1,0)))</f>
        <v/>
      </c>
      <c r="Z108" s="108" t="str">
        <f>IF(ISNA(VLOOKUP($F108,'Cronograma Manual'!$F$6:$BN$171,Z$152+1,0)),"",(VLOOKUP($F108,'Cronograma Manual'!$F$6:$BN$171,Z$152+1,0)))</f>
        <v/>
      </c>
      <c r="AA108" s="108" t="str">
        <f>IF(ISNA(VLOOKUP($F108,'Cronograma Manual'!$F$6:$BN$171,AA$152+1,0)),"",(VLOOKUP($F108,'Cronograma Manual'!$F$6:$BN$171,AA$152+1,0)))</f>
        <v/>
      </c>
      <c r="AB108" s="107">
        <f>IF(ISNA(VLOOKUP($F108,'Cronograma Manual'!$F$6:$BN$171,AB$152+1,0)),"",(VLOOKUP($F108,'Cronograma Manual'!$F$6:$BN$171,AB$152+1,0)))</f>
        <v>44678</v>
      </c>
      <c r="AC108" s="107" t="str">
        <f>IF(ISNA(VLOOKUP($F108,'Cronograma Manual'!$F$6:$BN$171,AC$152+1,0)),"",(VLOOKUP($F108,'Cronograma Manual'!$F$6:$BN$171,AC$152+1,0)))</f>
        <v/>
      </c>
      <c r="AD108" s="107" t="str">
        <f>IF(ISNA(VLOOKUP($F108,'Cronograma Manual'!$F$6:$BN$171,AD$152+1,0)),"",(VLOOKUP($F108,'Cronograma Manual'!$F$6:$BN$171,AD$152+1,0)))</f>
        <v/>
      </c>
      <c r="AE108" s="107" t="str">
        <f>IF(ISNA(VLOOKUP($F108,'Cronograma Manual'!$F$6:$BN$171,AE$152+1,0)),"",(VLOOKUP($F108,'Cronograma Manual'!$F$6:$BN$171,AE$152+1,0)))</f>
        <v/>
      </c>
      <c r="AF108" s="107">
        <f>IF(ISNA(VLOOKUP($F108,'Cronograma Manual'!$F$6:$BN$171,AF$152+1,0)),"",(VLOOKUP($F108,'Cronograma Manual'!$F$6:$BN$171,AF$152+1,0)))</f>
        <v>44706</v>
      </c>
      <c r="AG108" s="108" t="str">
        <f>IF(ISNA(VLOOKUP($F108,'Cronograma Manual'!$F$6:$BN$171,AG$152+1,0)),"",(VLOOKUP($F108,'Cronograma Manual'!$F$6:$BN$171,AG$152+1,0)))</f>
        <v/>
      </c>
      <c r="AH108" s="108" t="str">
        <f>IF(ISNA(VLOOKUP($F108,'Cronograma Manual'!$F$6:$BN$171,AH$152+1,0)),"",(VLOOKUP($F108,'Cronograma Manual'!$F$6:$BN$171,AH$152+1,0)))</f>
        <v/>
      </c>
      <c r="AI108" s="108" t="str">
        <f>IF(ISNA(VLOOKUP($F108,'Cronograma Manual'!$F$6:$BN$171,AI$152+1,0)),"",(VLOOKUP($F108,'Cronograma Manual'!$F$6:$BN$171,AI$152+1,0)))</f>
        <v/>
      </c>
      <c r="AJ108" s="108">
        <f>IF(ISNA(VLOOKUP($F108,'Cronograma Manual'!$F$6:$BN$171,AJ$152+1,0)),"",(VLOOKUP($F108,'Cronograma Manual'!$F$6:$BN$171,AJ$152+1,0)))</f>
        <v>44734</v>
      </c>
      <c r="AK108" s="107" t="str">
        <f>IF(ISNA(VLOOKUP($F108,'Cronograma Manual'!$F$6:$BN$171,AK$152+1,0)),"",(VLOOKUP($F108,'Cronograma Manual'!$F$6:$BN$171,AK$152+1,0)))</f>
        <v/>
      </c>
      <c r="AL108" s="107" t="str">
        <f>IF(ISNA(VLOOKUP($F108,'Cronograma Manual'!$F$6:$BN$171,AL$152+1,0)),"",(VLOOKUP($F108,'Cronograma Manual'!$F$6:$BN$171,AL$152+1,0)))</f>
        <v/>
      </c>
      <c r="AM108" s="107" t="str">
        <f>IF(ISNA(VLOOKUP($F108,'Cronograma Manual'!$F$6:$BN$171,AM$152+1,0)),"",(VLOOKUP($F108,'Cronograma Manual'!$F$6:$BN$171,AM$152+1,0)))</f>
        <v/>
      </c>
      <c r="AN108" s="107" t="str">
        <f>IF(ISNA(VLOOKUP($F108,'Cronograma Manual'!$F$6:$BN$171,AN$152+1,0)),"",(VLOOKUP($F108,'Cronograma Manual'!$F$6:$BN$171,AN$152+1,0)))</f>
        <v/>
      </c>
      <c r="AO108" s="107">
        <f>IF(ISNA(VLOOKUP($F108,'Cronograma Manual'!$F$6:$BN$171,AO$152+1,0)),"",(VLOOKUP($F108,'Cronograma Manual'!$F$6:$BN$171,AO$152+1,0)))</f>
        <v>44769</v>
      </c>
      <c r="AP108" s="108" t="str">
        <f>IF(ISNA(VLOOKUP($F108,'Cronograma Manual'!$F$6:$BN$171,AP$152+1,0)),"",(VLOOKUP($F108,'Cronograma Manual'!$F$6:$BN$171,AP$152+1,0)))</f>
        <v/>
      </c>
      <c r="AQ108" s="108" t="str">
        <f>IF(ISNA(VLOOKUP($F108,'Cronograma Manual'!$F$6:$BN$171,AQ$152+1,0)),"",(VLOOKUP($F108,'Cronograma Manual'!$F$6:$BN$171,AQ$152+1,0)))</f>
        <v/>
      </c>
      <c r="AR108" s="108" t="str">
        <f>IF(ISNA(VLOOKUP($F108,'Cronograma Manual'!$F$6:$BN$171,AR$152+1,0)),"",(VLOOKUP($F108,'Cronograma Manual'!$F$6:$BN$171,AR$152+1,0)))</f>
        <v/>
      </c>
      <c r="AS108" s="108">
        <f>IF(ISNA(VLOOKUP($F108,'Cronograma Manual'!$F$6:$BN$171,AS$152+1,0)),"",(VLOOKUP($F108,'Cronograma Manual'!$F$6:$BN$171,AS$152+1,0)))</f>
        <v>44797</v>
      </c>
      <c r="AT108" s="107" t="str">
        <f>IF(ISNA(VLOOKUP($F108,'Cronograma Manual'!$F$6:$BN$171,AT$152+1,0)),"",(VLOOKUP($F108,'Cronograma Manual'!$F$6:$BN$171,AT$152+1,0)))</f>
        <v/>
      </c>
      <c r="AU108" s="107" t="str">
        <f>IF(ISNA(VLOOKUP($F108,'Cronograma Manual'!$F$6:$BN$171,AU$152+1,0)),"",(VLOOKUP($F108,'Cronograma Manual'!$F$6:$BN$171,AU$152+1,0)))</f>
        <v/>
      </c>
      <c r="AV108" s="107" t="str">
        <f>IF(ISNA(VLOOKUP($F108,'Cronograma Manual'!$F$6:$BN$171,AV$152+1,0)),"",(VLOOKUP($F108,'Cronograma Manual'!$F$6:$BN$171,AV$152+1,0)))</f>
        <v/>
      </c>
      <c r="AW108" s="107">
        <f>IF(ISNA(VLOOKUP($F108,'Cronograma Manual'!$F$6:$BN$171,AW$152+1,0)),"",(VLOOKUP($F108,'Cronograma Manual'!$F$6:$BN$171,AW$152+1,0)))</f>
        <v>44825</v>
      </c>
      <c r="AX108" s="107" t="str">
        <f>IF(ISNA(VLOOKUP($F108,'Cronograma Manual'!$F$6:$BN$171,AX$152+1,0)),"",(VLOOKUP($F108,'Cronograma Manual'!$F$6:$BN$171,AX$152+1,0)))</f>
        <v/>
      </c>
      <c r="AY108" s="108" t="str">
        <f>IF(ISNA(VLOOKUP($F108,'Cronograma Manual'!$F$6:$BN$171,AY$152+1,0)),"",(VLOOKUP($F108,'Cronograma Manual'!$F$6:$BN$171,AY$152+1,0)))</f>
        <v/>
      </c>
      <c r="AZ108" s="108" t="str">
        <f>IF(ISNA(VLOOKUP($F108,'Cronograma Manual'!$F$6:$BN$171,AZ$152+1,0)),"",(VLOOKUP($F108,'Cronograma Manual'!$F$6:$BN$171,AZ$152+1,0)))</f>
        <v/>
      </c>
      <c r="BA108" s="108">
        <f>IF(ISNA(VLOOKUP($F108,'Cronograma Manual'!$F$6:$BN$171,BA$152+1,0)),"",(VLOOKUP($F108,'Cronograma Manual'!$F$6:$BN$171,BA$152+1,0)))</f>
        <v>44853</v>
      </c>
      <c r="BB108" s="108" t="str">
        <f>IF(ISNA(VLOOKUP($F108,'Cronograma Manual'!$F$6:$BN$171,BB$152+1,0)),"",(VLOOKUP($F108,'Cronograma Manual'!$F$6:$BN$171,BB$152+1,0)))</f>
        <v/>
      </c>
      <c r="BC108" s="107" t="str">
        <f>IF(ISNA(VLOOKUP($F108,'Cronograma Manual'!$F$6:$BN$171,BC$152+1,0)),"",(VLOOKUP($F108,'Cronograma Manual'!$F$6:$BN$171,BC$152+1,0)))</f>
        <v/>
      </c>
      <c r="BD108" s="107" t="str">
        <f>IF(ISNA(VLOOKUP($F108,'Cronograma Manual'!$F$6:$BN$171,BD$152+1,0)),"",(VLOOKUP($F108,'Cronograma Manual'!$F$6:$BN$171,BD$152+1,0)))</f>
        <v/>
      </c>
      <c r="BE108" s="107">
        <f>IF(ISNA(VLOOKUP($F108,'Cronograma Manual'!$F$6:$BN$171,BE$152+1,0)),"",(VLOOKUP($F108,'Cronograma Manual'!$F$6:$BN$171,BE$152+1,0)))</f>
        <v>44881</v>
      </c>
      <c r="BF108" s="107" t="str">
        <f>IF(ISNA(VLOOKUP($F108,'Cronograma Manual'!$F$6:$BN$171,BF$152+1,0)),"",(VLOOKUP($F108,'Cronograma Manual'!$F$6:$BN$171,BF$152+1,0)))</f>
        <v/>
      </c>
      <c r="BG108" s="108" t="str">
        <f>IF(ISNA(VLOOKUP($F108,'Cronograma Manual'!$F$6:$BN$171,BG$152+1,0)),"",(VLOOKUP($F108,'Cronograma Manual'!$F$6:$BN$171,BG$152+1,0)))</f>
        <v/>
      </c>
      <c r="BH108" s="108" t="str">
        <f>IF(ISNA(VLOOKUP($F108,'Cronograma Manual'!$F$6:$BN$171,BH$152+1,0)),"",(VLOOKUP($F108,'Cronograma Manual'!$F$6:$BN$171,BH$152+1,0)))</f>
        <v/>
      </c>
      <c r="BI108" s="108">
        <f>IF(ISNA(VLOOKUP($F108,'Cronograma Manual'!$F$6:$BN$171,BI$152+1,0)),"",(VLOOKUP($F108,'Cronograma Manual'!$F$6:$BN$171,BI$152+1,0)))</f>
        <v>44909</v>
      </c>
      <c r="BJ108" s="108" t="str">
        <f>IF(ISNA(VLOOKUP($F108,'Cronograma Manual'!$F$6:$BN$171,BJ$152+1,0)),"",(VLOOKUP($F108,'Cronograma Manual'!$F$6:$BN$171,BJ$152+1,0)))</f>
        <v/>
      </c>
      <c r="BK108" s="353" t="str">
        <f>IF(ISNA(VLOOKUP($F108,'Cronograma Manual'!$F$6:$BN$171,BK$152+1,0)),"",(VLOOKUP($F108,'Cronograma Manual'!$F$6:$BN$171,BK$152+1,0)))</f>
        <v/>
      </c>
    </row>
    <row r="109" spans="1:63" s="102" customFormat="1" ht="26.25" customHeight="1" x14ac:dyDescent="0.25">
      <c r="A109" s="352">
        <v>98</v>
      </c>
      <c r="B109" s="455"/>
      <c r="C109" s="337"/>
      <c r="D109" s="184" t="s">
        <v>1787</v>
      </c>
      <c r="E109" s="337" t="s">
        <v>1147</v>
      </c>
      <c r="F109" s="337" t="s">
        <v>104</v>
      </c>
      <c r="G109" s="184" t="str">
        <f>IF(ISNA(VLOOKUP(F109,Tmunic!$C$2:$D$1160,2,FALSE)),"",VLOOKUP(F109,Tmunic!$C$2:$D$1160,2,FALSE))</f>
        <v>UB PAZ DE ARIPORO</v>
      </c>
      <c r="H109" s="184" t="str">
        <f>IF(ISNA(VLOOKUP($F109,'Cronograma Manual'!$F$6:$BN$171,H$152+1,0)),"",(VLOOKUP($F109,'Cronograma Manual'!$F$6:$BN$171,H$152+1,0)))</f>
        <v/>
      </c>
      <c r="I109" s="197" t="str">
        <f>IF(ISNA(VLOOKUP($F109,'Cronograma Manual'!$F$6:$BN$171,I$152+1,0)),"",(VLOOKUP($F109,'Cronograma Manual'!$F$6:$BN$171,I$152+1,0)))</f>
        <v/>
      </c>
      <c r="J109" s="202" t="str">
        <f>IF(ISNA(VLOOKUP($F109,'Cronograma Manual'!$F$6:$BN$171,J$152+1,0)),"",(VLOOKUP($F109,'Cronograma Manual'!$F$6:$BN$171,J$152+1,0)))</f>
        <v/>
      </c>
      <c r="K109" s="107" t="str">
        <f>IF(ISNA(VLOOKUP($F109,'Cronograma Manual'!$F$6:$BN$171,K$152+1,0)),"",(VLOOKUP($F109,'Cronograma Manual'!$F$6:$BN$171,K$152+1,0)))</f>
        <v/>
      </c>
      <c r="L109" s="107" t="str">
        <f>IF(ISNA(VLOOKUP($F109,'Cronograma Manual'!$F$6:$BN$171,L$152+1,0)),"",(VLOOKUP($F109,'Cronograma Manual'!$F$6:$BN$171,L$152+1,0)))</f>
        <v/>
      </c>
      <c r="M109" s="107" t="str">
        <f>IF(ISNA(VLOOKUP($F109,'Cronograma Manual'!$F$6:$BN$171,M$152+1,0)),"",(VLOOKUP($F109,'Cronograma Manual'!$F$6:$BN$171,M$152+1,0)))</f>
        <v/>
      </c>
      <c r="N109" s="107" t="str">
        <f>IF(ISNA(VLOOKUP($F109,'Cronograma Manual'!$F$6:$BN$171,N$152+1,0)),"",(VLOOKUP($F109,'Cronograma Manual'!$F$6:$BN$171,N$152+1,0)))</f>
        <v/>
      </c>
      <c r="O109" s="107" t="str">
        <f>IF(ISNA(VLOOKUP($F109,'Cronograma Manual'!$F$6:$BN$171,O$152+1,0)),"",(VLOOKUP($F109,'Cronograma Manual'!$F$6:$BN$171,O$152+1,0)))</f>
        <v/>
      </c>
      <c r="P109" s="108" t="str">
        <f>IF(ISNA(VLOOKUP($F109,'Cronograma Manual'!$F$6:$BN$171,P$152+1,0)),"",(VLOOKUP($F109,'Cronograma Manual'!$F$6:$BN$171,P$152+1,0)))</f>
        <v/>
      </c>
      <c r="Q109" s="108" t="str">
        <f>IF(ISNA(VLOOKUP($F109,'Cronograma Manual'!$F$6:$BN$171,Q$152+1,0)),"",(VLOOKUP($F109,'Cronograma Manual'!$F$6:$BN$171,Q$152+1,0)))</f>
        <v/>
      </c>
      <c r="R109" s="108" t="str">
        <f>IF(ISNA(VLOOKUP($F109,'Cronograma Manual'!$F$6:$BN$171,R$152+1,0)),"",(VLOOKUP($F109,'Cronograma Manual'!$F$6:$BN$171,R$152+1,0)))</f>
        <v/>
      </c>
      <c r="S109" s="108" t="str">
        <f>IF(ISNA(VLOOKUP($F109,'Cronograma Manual'!$F$6:$BN$171,S$152+1,0)),"",(VLOOKUP($F109,'Cronograma Manual'!$F$6:$BN$171,S$152+1,0)))</f>
        <v/>
      </c>
      <c r="T109" s="107" t="str">
        <f>IF(ISNA(VLOOKUP($F109,'Cronograma Manual'!$F$6:$BN$171,T$152+1,0)),"",(VLOOKUP($F109,'Cronograma Manual'!$F$6:$BN$171,T$152+1,0)))</f>
        <v/>
      </c>
      <c r="U109" s="107" t="str">
        <f>IF(ISNA(VLOOKUP($F109,'Cronograma Manual'!$F$6:$BN$171,U$152+1,0)),"",(VLOOKUP($F109,'Cronograma Manual'!$F$6:$BN$171,U$152+1,0)))</f>
        <v/>
      </c>
      <c r="V109" s="107" t="str">
        <f>IF(ISNA(VLOOKUP($F109,'Cronograma Manual'!$F$6:$BN$171,V$152+1,0)),"",(VLOOKUP($F109,'Cronograma Manual'!$F$6:$BN$171,V$152+1,0)))</f>
        <v/>
      </c>
      <c r="W109" s="107" t="str">
        <f>IF(ISNA(VLOOKUP($F109,'Cronograma Manual'!$F$6:$BN$171,W$152+1,0)),"",(VLOOKUP($F109,'Cronograma Manual'!$F$6:$BN$171,W$152+1,0)))</f>
        <v/>
      </c>
      <c r="X109" s="108" t="str">
        <f>IF(ISNA(VLOOKUP($F109,'Cronograma Manual'!$F$6:$BN$171,X$152+1,0)),"",(VLOOKUP($F109,'Cronograma Manual'!$F$6:$BN$171,X$152+1,0)))</f>
        <v/>
      </c>
      <c r="Y109" s="108" t="str">
        <f>IF(ISNA(VLOOKUP($F109,'Cronograma Manual'!$F$6:$BN$171,Y$152+1,0)),"",(VLOOKUP($F109,'Cronograma Manual'!$F$6:$BN$171,Y$152+1,0)))</f>
        <v/>
      </c>
      <c r="Z109" s="108" t="str">
        <f>IF(ISNA(VLOOKUP($F109,'Cronograma Manual'!$F$6:$BN$171,Z$152+1,0)),"",(VLOOKUP($F109,'Cronograma Manual'!$F$6:$BN$171,Z$152+1,0)))</f>
        <v/>
      </c>
      <c r="AA109" s="108" t="str">
        <f>IF(ISNA(VLOOKUP($F109,'Cronograma Manual'!$F$6:$BN$171,AA$152+1,0)),"",(VLOOKUP($F109,'Cronograma Manual'!$F$6:$BN$171,AA$152+1,0)))</f>
        <v/>
      </c>
      <c r="AB109" s="107" t="str">
        <f>IF(ISNA(VLOOKUP($F109,'Cronograma Manual'!$F$6:$BN$171,AB$152+1,0)),"",(VLOOKUP($F109,'Cronograma Manual'!$F$6:$BN$171,AB$152+1,0)))</f>
        <v/>
      </c>
      <c r="AC109" s="107" t="str">
        <f>IF(ISNA(VLOOKUP($F109,'Cronograma Manual'!$F$6:$BN$171,AC$152+1,0)),"",(VLOOKUP($F109,'Cronograma Manual'!$F$6:$BN$171,AC$152+1,0)))</f>
        <v/>
      </c>
      <c r="AD109" s="107" t="str">
        <f>IF(ISNA(VLOOKUP($F109,'Cronograma Manual'!$F$6:$BN$171,AD$152+1,0)),"",(VLOOKUP($F109,'Cronograma Manual'!$F$6:$BN$171,AD$152+1,0)))</f>
        <v/>
      </c>
      <c r="AE109" s="107" t="str">
        <f>IF(ISNA(VLOOKUP($F109,'Cronograma Manual'!$F$6:$BN$171,AE$152+1,0)),"",(VLOOKUP($F109,'Cronograma Manual'!$F$6:$BN$171,AE$152+1,0)))</f>
        <v/>
      </c>
      <c r="AF109" s="107" t="str">
        <f>IF(ISNA(VLOOKUP($F109,'Cronograma Manual'!$F$6:$BN$171,AF$152+1,0)),"",(VLOOKUP($F109,'Cronograma Manual'!$F$6:$BN$171,AF$152+1,0)))</f>
        <v/>
      </c>
      <c r="AG109" s="108" t="str">
        <f>IF(ISNA(VLOOKUP($F109,'Cronograma Manual'!$F$6:$BN$171,AG$152+1,0)),"",(VLOOKUP($F109,'Cronograma Manual'!$F$6:$BN$171,AG$152+1,0)))</f>
        <v/>
      </c>
      <c r="AH109" s="108" t="str">
        <f>IF(ISNA(VLOOKUP($F109,'Cronograma Manual'!$F$6:$BN$171,AH$152+1,0)),"",(VLOOKUP($F109,'Cronograma Manual'!$F$6:$BN$171,AH$152+1,0)))</f>
        <v/>
      </c>
      <c r="AI109" s="108" t="str">
        <f>IF(ISNA(VLOOKUP($F109,'Cronograma Manual'!$F$6:$BN$171,AI$152+1,0)),"",(VLOOKUP($F109,'Cronograma Manual'!$F$6:$BN$171,AI$152+1,0)))</f>
        <v/>
      </c>
      <c r="AJ109" s="108" t="str">
        <f>IF(ISNA(VLOOKUP($F109,'Cronograma Manual'!$F$6:$BN$171,AJ$152+1,0)),"",(VLOOKUP($F109,'Cronograma Manual'!$F$6:$BN$171,AJ$152+1,0)))</f>
        <v/>
      </c>
      <c r="AK109" s="107" t="str">
        <f>IF(ISNA(VLOOKUP($F109,'Cronograma Manual'!$F$6:$BN$171,AK$152+1,0)),"",(VLOOKUP($F109,'Cronograma Manual'!$F$6:$BN$171,AK$152+1,0)))</f>
        <v/>
      </c>
      <c r="AL109" s="107" t="str">
        <f>IF(ISNA(VLOOKUP($F109,'Cronograma Manual'!$F$6:$BN$171,AL$152+1,0)),"",(VLOOKUP($F109,'Cronograma Manual'!$F$6:$BN$171,AL$152+1,0)))</f>
        <v/>
      </c>
      <c r="AM109" s="107" t="str">
        <f>IF(ISNA(VLOOKUP($F109,'Cronograma Manual'!$F$6:$BN$171,AM$152+1,0)),"",(VLOOKUP($F109,'Cronograma Manual'!$F$6:$BN$171,AM$152+1,0)))</f>
        <v/>
      </c>
      <c r="AN109" s="107" t="str">
        <f>IF(ISNA(VLOOKUP($F109,'Cronograma Manual'!$F$6:$BN$171,AN$152+1,0)),"",(VLOOKUP($F109,'Cronograma Manual'!$F$6:$BN$171,AN$152+1,0)))</f>
        <v/>
      </c>
      <c r="AO109" s="107" t="str">
        <f>IF(ISNA(VLOOKUP($F109,'Cronograma Manual'!$F$6:$BN$171,AO$152+1,0)),"",(VLOOKUP($F109,'Cronograma Manual'!$F$6:$BN$171,AO$152+1,0)))</f>
        <v/>
      </c>
      <c r="AP109" s="108" t="str">
        <f>IF(ISNA(VLOOKUP($F109,'Cronograma Manual'!$F$6:$BN$171,AP$152+1,0)),"",(VLOOKUP($F109,'Cronograma Manual'!$F$6:$BN$171,AP$152+1,0)))</f>
        <v/>
      </c>
      <c r="AQ109" s="108" t="str">
        <f>IF(ISNA(VLOOKUP($F109,'Cronograma Manual'!$F$6:$BN$171,AQ$152+1,0)),"",(VLOOKUP($F109,'Cronograma Manual'!$F$6:$BN$171,AQ$152+1,0)))</f>
        <v/>
      </c>
      <c r="AR109" s="108" t="str">
        <f>IF(ISNA(VLOOKUP($F109,'Cronograma Manual'!$F$6:$BN$171,AR$152+1,0)),"",(VLOOKUP($F109,'Cronograma Manual'!$F$6:$BN$171,AR$152+1,0)))</f>
        <v/>
      </c>
      <c r="AS109" s="108" t="str">
        <f>IF(ISNA(VLOOKUP($F109,'Cronograma Manual'!$F$6:$BN$171,AS$152+1,0)),"",(VLOOKUP($F109,'Cronograma Manual'!$F$6:$BN$171,AS$152+1,0)))</f>
        <v/>
      </c>
      <c r="AT109" s="107" t="str">
        <f>IF(ISNA(VLOOKUP($F109,'Cronograma Manual'!$F$6:$BN$171,AT$152+1,0)),"",(VLOOKUP($F109,'Cronograma Manual'!$F$6:$BN$171,AT$152+1,0)))</f>
        <v/>
      </c>
      <c r="AU109" s="107" t="str">
        <f>IF(ISNA(VLOOKUP($F109,'Cronograma Manual'!$F$6:$BN$171,AU$152+1,0)),"",(VLOOKUP($F109,'Cronograma Manual'!$F$6:$BN$171,AU$152+1,0)))</f>
        <v/>
      </c>
      <c r="AV109" s="107" t="str">
        <f>IF(ISNA(VLOOKUP($F109,'Cronograma Manual'!$F$6:$BN$171,AV$152+1,0)),"",(VLOOKUP($F109,'Cronograma Manual'!$F$6:$BN$171,AV$152+1,0)))</f>
        <v/>
      </c>
      <c r="AW109" s="107" t="str">
        <f>IF(ISNA(VLOOKUP($F109,'Cronograma Manual'!$F$6:$BN$171,AW$152+1,0)),"",(VLOOKUP($F109,'Cronograma Manual'!$F$6:$BN$171,AW$152+1,0)))</f>
        <v/>
      </c>
      <c r="AX109" s="107" t="str">
        <f>IF(ISNA(VLOOKUP($F109,'Cronograma Manual'!$F$6:$BN$171,AX$152+1,0)),"",(VLOOKUP($F109,'Cronograma Manual'!$F$6:$BN$171,AX$152+1,0)))</f>
        <v/>
      </c>
      <c r="AY109" s="108" t="str">
        <f>IF(ISNA(VLOOKUP($F109,'Cronograma Manual'!$F$6:$BN$171,AY$152+1,0)),"",(VLOOKUP($F109,'Cronograma Manual'!$F$6:$BN$171,AY$152+1,0)))</f>
        <v/>
      </c>
      <c r="AZ109" s="108" t="str">
        <f>IF(ISNA(VLOOKUP($F109,'Cronograma Manual'!$F$6:$BN$171,AZ$152+1,0)),"",(VLOOKUP($F109,'Cronograma Manual'!$F$6:$BN$171,AZ$152+1,0)))</f>
        <v/>
      </c>
      <c r="BA109" s="108" t="str">
        <f>IF(ISNA(VLOOKUP($F109,'Cronograma Manual'!$F$6:$BN$171,BA$152+1,0)),"",(VLOOKUP($F109,'Cronograma Manual'!$F$6:$BN$171,BA$152+1,0)))</f>
        <v/>
      </c>
      <c r="BB109" s="108" t="str">
        <f>IF(ISNA(VLOOKUP($F109,'Cronograma Manual'!$F$6:$BN$171,BB$152+1,0)),"",(VLOOKUP($F109,'Cronograma Manual'!$F$6:$BN$171,BB$152+1,0)))</f>
        <v/>
      </c>
      <c r="BC109" s="107" t="str">
        <f>IF(ISNA(VLOOKUP($F109,'Cronograma Manual'!$F$6:$BN$171,BC$152+1,0)),"",(VLOOKUP($F109,'Cronograma Manual'!$F$6:$BN$171,BC$152+1,0)))</f>
        <v/>
      </c>
      <c r="BD109" s="107" t="str">
        <f>IF(ISNA(VLOOKUP($F109,'Cronograma Manual'!$F$6:$BN$171,BD$152+1,0)),"",(VLOOKUP($F109,'Cronograma Manual'!$F$6:$BN$171,BD$152+1,0)))</f>
        <v/>
      </c>
      <c r="BE109" s="107" t="str">
        <f>IF(ISNA(VLOOKUP($F109,'Cronograma Manual'!$F$6:$BN$171,BE$152+1,0)),"",(VLOOKUP($F109,'Cronograma Manual'!$F$6:$BN$171,BE$152+1,0)))</f>
        <v/>
      </c>
      <c r="BF109" s="107" t="str">
        <f>IF(ISNA(VLOOKUP($F109,'Cronograma Manual'!$F$6:$BN$171,BF$152+1,0)),"",(VLOOKUP($F109,'Cronograma Manual'!$F$6:$BN$171,BF$152+1,0)))</f>
        <v/>
      </c>
      <c r="BG109" s="108" t="str">
        <f>IF(ISNA(VLOOKUP($F109,'Cronograma Manual'!$F$6:$BN$171,BG$152+1,0)),"",(VLOOKUP($F109,'Cronograma Manual'!$F$6:$BN$171,BG$152+1,0)))</f>
        <v/>
      </c>
      <c r="BH109" s="108" t="str">
        <f>IF(ISNA(VLOOKUP($F109,'Cronograma Manual'!$F$6:$BN$171,BH$152+1,0)),"",(VLOOKUP($F109,'Cronograma Manual'!$F$6:$BN$171,BH$152+1,0)))</f>
        <v/>
      </c>
      <c r="BI109" s="108" t="str">
        <f>IF(ISNA(VLOOKUP($F109,'Cronograma Manual'!$F$6:$BN$171,BI$152+1,0)),"",(VLOOKUP($F109,'Cronograma Manual'!$F$6:$BN$171,BI$152+1,0)))</f>
        <v/>
      </c>
      <c r="BJ109" s="108" t="str">
        <f>IF(ISNA(VLOOKUP($F109,'Cronograma Manual'!$F$6:$BN$171,BJ$152+1,0)),"",(VLOOKUP($F109,'Cronograma Manual'!$F$6:$BN$171,BJ$152+1,0)))</f>
        <v/>
      </c>
      <c r="BK109" s="353" t="str">
        <f>IF(ISNA(VLOOKUP($F109,'Cronograma Manual'!$F$6:$BN$171,BK$152+1,0)),"",(VLOOKUP($F109,'Cronograma Manual'!$F$6:$BN$171,BK$152+1,0)))</f>
        <v/>
      </c>
    </row>
    <row r="110" spans="1:63" s="102" customFormat="1" ht="26.25" customHeight="1" x14ac:dyDescent="0.25">
      <c r="A110" s="352">
        <v>99</v>
      </c>
      <c r="B110" s="455"/>
      <c r="C110" s="337"/>
      <c r="D110" s="184" t="s">
        <v>1787</v>
      </c>
      <c r="E110" s="463" t="s">
        <v>50</v>
      </c>
      <c r="F110" s="337" t="s">
        <v>51</v>
      </c>
      <c r="G110" s="184" t="str">
        <f>IF(ISNA(VLOOKUP(F110,Tmunic!$C$2:$D$1160,2,FALSE)),"",VLOOKUP(F110,Tmunic!$C$2:$D$1160,2,FALSE))</f>
        <v>UB CHOCONTA</v>
      </c>
      <c r="H110" s="184" t="str">
        <f>IF(ISNA(VLOOKUP($F110,'Cronograma Manual'!$F$6:$BN$171,H$152+1,0)),"",(VLOOKUP($F110,'Cronograma Manual'!$F$6:$BN$171,H$152+1,0)))</f>
        <v>E.S.E Hospital San Martín de Porres Cra. 4 N°8-12</v>
      </c>
      <c r="I110" s="197">
        <f>IF(ISNA(VLOOKUP($F110,'Cronograma Manual'!$F$6:$BN$171,I$152+1,0)),"",(VLOOKUP($F110,'Cronograma Manual'!$F$6:$BN$171,I$152+1,0)))</f>
        <v>4</v>
      </c>
      <c r="J110" s="202">
        <f>IF(ISNA(VLOOKUP($F110,'Cronograma Manual'!$F$6:$BN$171,J$152+1,0)),"",(VLOOKUP($F110,'Cronograma Manual'!$F$6:$BN$171,J$152+1,0)))</f>
        <v>12</v>
      </c>
      <c r="K110" s="107" t="str">
        <f>IF(ISNA(VLOOKUP($F110,'Cronograma Manual'!$F$6:$BN$171,K$152+1,0)),"",(VLOOKUP($F110,'Cronograma Manual'!$F$6:$BN$171,K$152+1,0)))</f>
        <v/>
      </c>
      <c r="L110" s="107" t="str">
        <f>IF(ISNA(VLOOKUP($F110,'Cronograma Manual'!$F$6:$BN$171,L$152+1,0)),"",(VLOOKUP($F110,'Cronograma Manual'!$F$6:$BN$171,L$152+1,0)))</f>
        <v/>
      </c>
      <c r="M110" s="107" t="str">
        <f>IF(ISNA(VLOOKUP($F110,'Cronograma Manual'!$F$6:$BN$171,M$152+1,0)),"",(VLOOKUP($F110,'Cronograma Manual'!$F$6:$BN$171,M$152+1,0)))</f>
        <v/>
      </c>
      <c r="N110" s="107" t="str">
        <f>IF(ISNA(VLOOKUP($F110,'Cronograma Manual'!$F$6:$BN$171,N$152+1,0)),"",(VLOOKUP($F110,'Cronograma Manual'!$F$6:$BN$171,N$152+1,0)))</f>
        <v/>
      </c>
      <c r="O110" s="107" t="str">
        <f>IF(ISNA(VLOOKUP($F110,'Cronograma Manual'!$F$6:$BN$171,O$152+1,0)),"",(VLOOKUP($F110,'Cronograma Manual'!$F$6:$BN$171,O$152+1,0)))</f>
        <v/>
      </c>
      <c r="P110" s="108">
        <f>IF(ISNA(VLOOKUP($F110,'Cronograma Manual'!$F$6:$BN$171,P$152+1,0)),"",(VLOOKUP($F110,'Cronograma Manual'!$F$6:$BN$171,P$152+1,0)))</f>
        <v>44594</v>
      </c>
      <c r="Q110" s="108" t="str">
        <f>IF(ISNA(VLOOKUP($F110,'Cronograma Manual'!$F$6:$BN$171,Q$152+1,0)),"",(VLOOKUP($F110,'Cronograma Manual'!$F$6:$BN$171,Q$152+1,0)))</f>
        <v/>
      </c>
      <c r="R110" s="108" t="str">
        <f>IF(ISNA(VLOOKUP($F110,'Cronograma Manual'!$F$6:$BN$171,R$152+1,0)),"",(VLOOKUP($F110,'Cronograma Manual'!$F$6:$BN$171,R$152+1,0)))</f>
        <v/>
      </c>
      <c r="S110" s="108" t="str">
        <f>IF(ISNA(VLOOKUP($F110,'Cronograma Manual'!$F$6:$BN$171,S$152+1,0)),"",(VLOOKUP($F110,'Cronograma Manual'!$F$6:$BN$171,S$152+1,0)))</f>
        <v/>
      </c>
      <c r="T110" s="107">
        <f>IF(ISNA(VLOOKUP($F110,'Cronograma Manual'!$F$6:$BN$171,T$152+1,0)),"",(VLOOKUP($F110,'Cronograma Manual'!$F$6:$BN$171,T$152+1,0)))</f>
        <v>44622</v>
      </c>
      <c r="U110" s="107" t="str">
        <f>IF(ISNA(VLOOKUP($F110,'Cronograma Manual'!$F$6:$BN$171,U$152+1,0)),"",(VLOOKUP($F110,'Cronograma Manual'!$F$6:$BN$171,U$152+1,0)))</f>
        <v/>
      </c>
      <c r="V110" s="107" t="str">
        <f>IF(ISNA(VLOOKUP($F110,'Cronograma Manual'!$F$6:$BN$171,V$152+1,0)),"",(VLOOKUP($F110,'Cronograma Manual'!$F$6:$BN$171,V$152+1,0)))</f>
        <v/>
      </c>
      <c r="W110" s="107" t="str">
        <f>IF(ISNA(VLOOKUP($F110,'Cronograma Manual'!$F$6:$BN$171,W$152+1,0)),"",(VLOOKUP($F110,'Cronograma Manual'!$F$6:$BN$171,W$152+1,0)))</f>
        <v/>
      </c>
      <c r="X110" s="108">
        <f>IF(ISNA(VLOOKUP($F110,'Cronograma Manual'!$F$6:$BN$171,X$152+1,0)),"",(VLOOKUP($F110,'Cronograma Manual'!$F$6:$BN$171,X$152+1,0)))</f>
        <v>44650</v>
      </c>
      <c r="Y110" s="108" t="str">
        <f>IF(ISNA(VLOOKUP($F110,'Cronograma Manual'!$F$6:$BN$171,Y$152+1,0)),"",(VLOOKUP($F110,'Cronograma Manual'!$F$6:$BN$171,Y$152+1,0)))</f>
        <v/>
      </c>
      <c r="Z110" s="108" t="str">
        <f>IF(ISNA(VLOOKUP($F110,'Cronograma Manual'!$F$6:$BN$171,Z$152+1,0)),"",(VLOOKUP($F110,'Cronograma Manual'!$F$6:$BN$171,Z$152+1,0)))</f>
        <v/>
      </c>
      <c r="AA110" s="108" t="str">
        <f>IF(ISNA(VLOOKUP($F110,'Cronograma Manual'!$F$6:$BN$171,AA$152+1,0)),"",(VLOOKUP($F110,'Cronograma Manual'!$F$6:$BN$171,AA$152+1,0)))</f>
        <v/>
      </c>
      <c r="AB110" s="107">
        <f>IF(ISNA(VLOOKUP($F110,'Cronograma Manual'!$F$6:$BN$171,AB$152+1,0)),"",(VLOOKUP($F110,'Cronograma Manual'!$F$6:$BN$171,AB$152+1,0)))</f>
        <v>44678</v>
      </c>
      <c r="AC110" s="107" t="str">
        <f>IF(ISNA(VLOOKUP($F110,'Cronograma Manual'!$F$6:$BN$171,AC$152+1,0)),"",(VLOOKUP($F110,'Cronograma Manual'!$F$6:$BN$171,AC$152+1,0)))</f>
        <v/>
      </c>
      <c r="AD110" s="107" t="str">
        <f>IF(ISNA(VLOOKUP($F110,'Cronograma Manual'!$F$6:$BN$171,AD$152+1,0)),"",(VLOOKUP($F110,'Cronograma Manual'!$F$6:$BN$171,AD$152+1,0)))</f>
        <v/>
      </c>
      <c r="AE110" s="107" t="str">
        <f>IF(ISNA(VLOOKUP($F110,'Cronograma Manual'!$F$6:$BN$171,AE$152+1,0)),"",(VLOOKUP($F110,'Cronograma Manual'!$F$6:$BN$171,AE$152+1,0)))</f>
        <v/>
      </c>
      <c r="AF110" s="107">
        <f>IF(ISNA(VLOOKUP($F110,'Cronograma Manual'!$F$6:$BN$171,AF$152+1,0)),"",(VLOOKUP($F110,'Cronograma Manual'!$F$6:$BN$171,AF$152+1,0)))</f>
        <v>44706</v>
      </c>
      <c r="AG110" s="108" t="str">
        <f>IF(ISNA(VLOOKUP($F110,'Cronograma Manual'!$F$6:$BN$171,AG$152+1,0)),"",(VLOOKUP($F110,'Cronograma Manual'!$F$6:$BN$171,AG$152+1,0)))</f>
        <v/>
      </c>
      <c r="AH110" s="108" t="str">
        <f>IF(ISNA(VLOOKUP($F110,'Cronograma Manual'!$F$6:$BN$171,AH$152+1,0)),"",(VLOOKUP($F110,'Cronograma Manual'!$F$6:$BN$171,AH$152+1,0)))</f>
        <v/>
      </c>
      <c r="AI110" s="108" t="str">
        <f>IF(ISNA(VLOOKUP($F110,'Cronograma Manual'!$F$6:$BN$171,AI$152+1,0)),"",(VLOOKUP($F110,'Cronograma Manual'!$F$6:$BN$171,AI$152+1,0)))</f>
        <v/>
      </c>
      <c r="AJ110" s="108">
        <f>IF(ISNA(VLOOKUP($F110,'Cronograma Manual'!$F$6:$BN$171,AJ$152+1,0)),"",(VLOOKUP($F110,'Cronograma Manual'!$F$6:$BN$171,AJ$152+1,0)))</f>
        <v>44734</v>
      </c>
      <c r="AK110" s="107" t="str">
        <f>IF(ISNA(VLOOKUP($F110,'Cronograma Manual'!$F$6:$BN$171,AK$152+1,0)),"",(VLOOKUP($F110,'Cronograma Manual'!$F$6:$BN$171,AK$152+1,0)))</f>
        <v/>
      </c>
      <c r="AL110" s="107" t="str">
        <f>IF(ISNA(VLOOKUP($F110,'Cronograma Manual'!$F$6:$BN$171,AL$152+1,0)),"",(VLOOKUP($F110,'Cronograma Manual'!$F$6:$BN$171,AL$152+1,0)))</f>
        <v/>
      </c>
      <c r="AM110" s="107" t="str">
        <f>IF(ISNA(VLOOKUP($F110,'Cronograma Manual'!$F$6:$BN$171,AM$152+1,0)),"",(VLOOKUP($F110,'Cronograma Manual'!$F$6:$BN$171,AM$152+1,0)))</f>
        <v/>
      </c>
      <c r="AN110" s="107" t="str">
        <f>IF(ISNA(VLOOKUP($F110,'Cronograma Manual'!$F$6:$BN$171,AN$152+1,0)),"",(VLOOKUP($F110,'Cronograma Manual'!$F$6:$BN$171,AN$152+1,0)))</f>
        <v/>
      </c>
      <c r="AO110" s="107">
        <f>IF(ISNA(VLOOKUP($F110,'Cronograma Manual'!$F$6:$BN$171,AO$152+1,0)),"",(VLOOKUP($F110,'Cronograma Manual'!$F$6:$BN$171,AO$152+1,0)))</f>
        <v>44769</v>
      </c>
      <c r="AP110" s="108" t="str">
        <f>IF(ISNA(VLOOKUP($F110,'Cronograma Manual'!$F$6:$BN$171,AP$152+1,0)),"",(VLOOKUP($F110,'Cronograma Manual'!$F$6:$BN$171,AP$152+1,0)))</f>
        <v/>
      </c>
      <c r="AQ110" s="108" t="str">
        <f>IF(ISNA(VLOOKUP($F110,'Cronograma Manual'!$F$6:$BN$171,AQ$152+1,0)),"",(VLOOKUP($F110,'Cronograma Manual'!$F$6:$BN$171,AQ$152+1,0)))</f>
        <v/>
      </c>
      <c r="AR110" s="108" t="str">
        <f>IF(ISNA(VLOOKUP($F110,'Cronograma Manual'!$F$6:$BN$171,AR$152+1,0)),"",(VLOOKUP($F110,'Cronograma Manual'!$F$6:$BN$171,AR$152+1,0)))</f>
        <v/>
      </c>
      <c r="AS110" s="108">
        <f>IF(ISNA(VLOOKUP($F110,'Cronograma Manual'!$F$6:$BN$171,AS$152+1,0)),"",(VLOOKUP($F110,'Cronograma Manual'!$F$6:$BN$171,AS$152+1,0)))</f>
        <v>44797</v>
      </c>
      <c r="AT110" s="107" t="str">
        <f>IF(ISNA(VLOOKUP($F110,'Cronograma Manual'!$F$6:$BN$171,AT$152+1,0)),"",(VLOOKUP($F110,'Cronograma Manual'!$F$6:$BN$171,AT$152+1,0)))</f>
        <v/>
      </c>
      <c r="AU110" s="107" t="str">
        <f>IF(ISNA(VLOOKUP($F110,'Cronograma Manual'!$F$6:$BN$171,AU$152+1,0)),"",(VLOOKUP($F110,'Cronograma Manual'!$F$6:$BN$171,AU$152+1,0)))</f>
        <v/>
      </c>
      <c r="AV110" s="107" t="str">
        <f>IF(ISNA(VLOOKUP($F110,'Cronograma Manual'!$F$6:$BN$171,AV$152+1,0)),"",(VLOOKUP($F110,'Cronograma Manual'!$F$6:$BN$171,AV$152+1,0)))</f>
        <v/>
      </c>
      <c r="AW110" s="107">
        <f>IF(ISNA(VLOOKUP($F110,'Cronograma Manual'!$F$6:$BN$171,AW$152+1,0)),"",(VLOOKUP($F110,'Cronograma Manual'!$F$6:$BN$171,AW$152+1,0)))</f>
        <v>44825</v>
      </c>
      <c r="AX110" s="107" t="str">
        <f>IF(ISNA(VLOOKUP($F110,'Cronograma Manual'!$F$6:$BN$171,AX$152+1,0)),"",(VLOOKUP($F110,'Cronograma Manual'!$F$6:$BN$171,AX$152+1,0)))</f>
        <v/>
      </c>
      <c r="AY110" s="108" t="str">
        <f>IF(ISNA(VLOOKUP($F110,'Cronograma Manual'!$F$6:$BN$171,AY$152+1,0)),"",(VLOOKUP($F110,'Cronograma Manual'!$F$6:$BN$171,AY$152+1,0)))</f>
        <v/>
      </c>
      <c r="AZ110" s="108" t="str">
        <f>IF(ISNA(VLOOKUP($F110,'Cronograma Manual'!$F$6:$BN$171,AZ$152+1,0)),"",(VLOOKUP($F110,'Cronograma Manual'!$F$6:$BN$171,AZ$152+1,0)))</f>
        <v/>
      </c>
      <c r="BA110" s="108">
        <f>IF(ISNA(VLOOKUP($F110,'Cronograma Manual'!$F$6:$BN$171,BA$152+1,0)),"",(VLOOKUP($F110,'Cronograma Manual'!$F$6:$BN$171,BA$152+1,0)))</f>
        <v>44853</v>
      </c>
      <c r="BB110" s="108" t="str">
        <f>IF(ISNA(VLOOKUP($F110,'Cronograma Manual'!$F$6:$BN$171,BB$152+1,0)),"",(VLOOKUP($F110,'Cronograma Manual'!$F$6:$BN$171,BB$152+1,0)))</f>
        <v/>
      </c>
      <c r="BC110" s="107" t="str">
        <f>IF(ISNA(VLOOKUP($F110,'Cronograma Manual'!$F$6:$BN$171,BC$152+1,0)),"",(VLOOKUP($F110,'Cronograma Manual'!$F$6:$BN$171,BC$152+1,0)))</f>
        <v/>
      </c>
      <c r="BD110" s="107" t="str">
        <f>IF(ISNA(VLOOKUP($F110,'Cronograma Manual'!$F$6:$BN$171,BD$152+1,0)),"",(VLOOKUP($F110,'Cronograma Manual'!$F$6:$BN$171,BD$152+1,0)))</f>
        <v/>
      </c>
      <c r="BE110" s="107">
        <f>IF(ISNA(VLOOKUP($F110,'Cronograma Manual'!$F$6:$BN$171,BE$152+1,0)),"",(VLOOKUP($F110,'Cronograma Manual'!$F$6:$BN$171,BE$152+1,0)))</f>
        <v>44881</v>
      </c>
      <c r="BF110" s="107" t="str">
        <f>IF(ISNA(VLOOKUP($F110,'Cronograma Manual'!$F$6:$BN$171,BF$152+1,0)),"",(VLOOKUP($F110,'Cronograma Manual'!$F$6:$BN$171,BF$152+1,0)))</f>
        <v/>
      </c>
      <c r="BG110" s="108" t="str">
        <f>IF(ISNA(VLOOKUP($F110,'Cronograma Manual'!$F$6:$BN$171,BG$152+1,0)),"",(VLOOKUP($F110,'Cronograma Manual'!$F$6:$BN$171,BG$152+1,0)))</f>
        <v/>
      </c>
      <c r="BH110" s="108" t="str">
        <f>IF(ISNA(VLOOKUP($F110,'Cronograma Manual'!$F$6:$BN$171,BH$152+1,0)),"",(VLOOKUP($F110,'Cronograma Manual'!$F$6:$BN$171,BH$152+1,0)))</f>
        <v/>
      </c>
      <c r="BI110" s="108">
        <f>IF(ISNA(VLOOKUP($F110,'Cronograma Manual'!$F$6:$BN$171,BI$152+1,0)),"",(VLOOKUP($F110,'Cronograma Manual'!$F$6:$BN$171,BI$152+1,0)))</f>
        <v>44909</v>
      </c>
      <c r="BJ110" s="108" t="str">
        <f>IF(ISNA(VLOOKUP($F110,'Cronograma Manual'!$F$6:$BN$171,BJ$152+1,0)),"",(VLOOKUP($F110,'Cronograma Manual'!$F$6:$BN$171,BJ$152+1,0)))</f>
        <v/>
      </c>
      <c r="BK110" s="353" t="str">
        <f>IF(ISNA(VLOOKUP($F110,'Cronograma Manual'!$F$6:$BN$171,BK$152+1,0)),"",(VLOOKUP($F110,'Cronograma Manual'!$F$6:$BN$171,BK$152+1,0)))</f>
        <v/>
      </c>
    </row>
    <row r="111" spans="1:63" s="102" customFormat="1" ht="26.25" hidden="1" customHeight="1" x14ac:dyDescent="0.25">
      <c r="A111" s="352">
        <v>100</v>
      </c>
      <c r="B111" s="455"/>
      <c r="C111" s="337"/>
      <c r="D111" s="184" t="s">
        <v>1787</v>
      </c>
      <c r="E111" s="464"/>
      <c r="F111" s="337" t="s">
        <v>112</v>
      </c>
      <c r="G111" s="184" t="str">
        <f>IF(ISNA(VLOOKUP(F111,Tmunic!$C$2:$D$1160,2,FALSE)),"",VLOOKUP(F111,Tmunic!$C$2:$D$1160,2,FALSE))</f>
        <v>UB UBATE</v>
      </c>
      <c r="H111" s="184" t="str">
        <f>IF(ISNA(VLOOKUP($F111,'Cronograma Manual'!$F$6:$BN$171,H$152+1,0)),"",(VLOOKUP($F111,'Cronograma Manual'!$F$6:$BN$171,H$152+1,0)))</f>
        <v>Hospital El Salvador Cra. 4 N° 5-44</v>
      </c>
      <c r="I111" s="197">
        <f>IF(ISNA(VLOOKUP($F111,'Cronograma Manual'!$F$6:$BN$171,I$152+1,0)),"",(VLOOKUP($F111,'Cronograma Manual'!$F$6:$BN$171,I$152+1,0)))</f>
        <v>4</v>
      </c>
      <c r="J111" s="202">
        <f>IF(ISNA(VLOOKUP($F111,'Cronograma Manual'!$F$6:$BN$171,J$152+1,0)),"",(VLOOKUP($F111,'Cronograma Manual'!$F$6:$BN$171,J$152+1,0)))</f>
        <v>12</v>
      </c>
      <c r="K111" s="107" t="str">
        <f>IF(ISNA(VLOOKUP($F111,'Cronograma Manual'!$F$6:$BN$171,K$152+1,0)),"",(VLOOKUP($F111,'Cronograma Manual'!$F$6:$BN$171,K$152+1,0)))</f>
        <v/>
      </c>
      <c r="L111" s="107" t="str">
        <f>IF(ISNA(VLOOKUP($F111,'Cronograma Manual'!$F$6:$BN$171,L$152+1,0)),"",(VLOOKUP($F111,'Cronograma Manual'!$F$6:$BN$171,L$152+1,0)))</f>
        <v/>
      </c>
      <c r="M111" s="107" t="str">
        <f>IF(ISNA(VLOOKUP($F111,'Cronograma Manual'!$F$6:$BN$171,M$152+1,0)),"",(VLOOKUP($F111,'Cronograma Manual'!$F$6:$BN$171,M$152+1,0)))</f>
        <v/>
      </c>
      <c r="N111" s="107" t="str">
        <f>IF(ISNA(VLOOKUP($F111,'Cronograma Manual'!$F$6:$BN$171,N$152+1,0)),"",(VLOOKUP($F111,'Cronograma Manual'!$F$6:$BN$171,N$152+1,0)))</f>
        <v/>
      </c>
      <c r="O111" s="107" t="str">
        <f>IF(ISNA(VLOOKUP($F111,'Cronograma Manual'!$F$6:$BN$171,O$152+1,0)),"",(VLOOKUP($F111,'Cronograma Manual'!$F$6:$BN$171,O$152+1,0)))</f>
        <v/>
      </c>
      <c r="P111" s="108">
        <f>IF(ISNA(VLOOKUP($F111,'Cronograma Manual'!$F$6:$BN$171,P$152+1,0)),"",(VLOOKUP($F111,'Cronograma Manual'!$F$6:$BN$171,P$152+1,0)))</f>
        <v>44594</v>
      </c>
      <c r="Q111" s="108" t="str">
        <f>IF(ISNA(VLOOKUP($F111,'Cronograma Manual'!$F$6:$BN$171,Q$152+1,0)),"",(VLOOKUP($F111,'Cronograma Manual'!$F$6:$BN$171,Q$152+1,0)))</f>
        <v/>
      </c>
      <c r="R111" s="108" t="str">
        <f>IF(ISNA(VLOOKUP($F111,'Cronograma Manual'!$F$6:$BN$171,R$152+1,0)),"",(VLOOKUP($F111,'Cronograma Manual'!$F$6:$BN$171,R$152+1,0)))</f>
        <v/>
      </c>
      <c r="S111" s="108" t="str">
        <f>IF(ISNA(VLOOKUP($F111,'Cronograma Manual'!$F$6:$BN$171,S$152+1,0)),"",(VLOOKUP($F111,'Cronograma Manual'!$F$6:$BN$171,S$152+1,0)))</f>
        <v/>
      </c>
      <c r="T111" s="107">
        <f>IF(ISNA(VLOOKUP($F111,'Cronograma Manual'!$F$6:$BN$171,T$152+1,0)),"",(VLOOKUP($F111,'Cronograma Manual'!$F$6:$BN$171,T$152+1,0)))</f>
        <v>44622</v>
      </c>
      <c r="U111" s="107" t="str">
        <f>IF(ISNA(VLOOKUP($F111,'Cronograma Manual'!$F$6:$BN$171,U$152+1,0)),"",(VLOOKUP($F111,'Cronograma Manual'!$F$6:$BN$171,U$152+1,0)))</f>
        <v/>
      </c>
      <c r="V111" s="107" t="str">
        <f>IF(ISNA(VLOOKUP($F111,'Cronograma Manual'!$F$6:$BN$171,V$152+1,0)),"",(VLOOKUP($F111,'Cronograma Manual'!$F$6:$BN$171,V$152+1,0)))</f>
        <v/>
      </c>
      <c r="W111" s="107" t="str">
        <f>IF(ISNA(VLOOKUP($F111,'Cronograma Manual'!$F$6:$BN$171,W$152+1,0)),"",(VLOOKUP($F111,'Cronograma Manual'!$F$6:$BN$171,W$152+1,0)))</f>
        <v/>
      </c>
      <c r="X111" s="108">
        <f>IF(ISNA(VLOOKUP($F111,'Cronograma Manual'!$F$6:$BN$171,X$152+1,0)),"",(VLOOKUP($F111,'Cronograma Manual'!$F$6:$BN$171,X$152+1,0)))</f>
        <v>44650</v>
      </c>
      <c r="Y111" s="108" t="str">
        <f>IF(ISNA(VLOOKUP($F111,'Cronograma Manual'!$F$6:$BN$171,Y$152+1,0)),"",(VLOOKUP($F111,'Cronograma Manual'!$F$6:$BN$171,Y$152+1,0)))</f>
        <v/>
      </c>
      <c r="Z111" s="108" t="str">
        <f>IF(ISNA(VLOOKUP($F111,'Cronograma Manual'!$F$6:$BN$171,Z$152+1,0)),"",(VLOOKUP($F111,'Cronograma Manual'!$F$6:$BN$171,Z$152+1,0)))</f>
        <v/>
      </c>
      <c r="AA111" s="108" t="str">
        <f>IF(ISNA(VLOOKUP($F111,'Cronograma Manual'!$F$6:$BN$171,AA$152+1,0)),"",(VLOOKUP($F111,'Cronograma Manual'!$F$6:$BN$171,AA$152+1,0)))</f>
        <v/>
      </c>
      <c r="AB111" s="107">
        <f>IF(ISNA(VLOOKUP($F111,'Cronograma Manual'!$F$6:$BN$171,AB$152+1,0)),"",(VLOOKUP($F111,'Cronograma Manual'!$F$6:$BN$171,AB$152+1,0)))</f>
        <v>44678</v>
      </c>
      <c r="AC111" s="107" t="str">
        <f>IF(ISNA(VLOOKUP($F111,'Cronograma Manual'!$F$6:$BN$171,AC$152+1,0)),"",(VLOOKUP($F111,'Cronograma Manual'!$F$6:$BN$171,AC$152+1,0)))</f>
        <v/>
      </c>
      <c r="AD111" s="107" t="str">
        <f>IF(ISNA(VLOOKUP($F111,'Cronograma Manual'!$F$6:$BN$171,AD$152+1,0)),"",(VLOOKUP($F111,'Cronograma Manual'!$F$6:$BN$171,AD$152+1,0)))</f>
        <v/>
      </c>
      <c r="AE111" s="107" t="str">
        <f>IF(ISNA(VLOOKUP($F111,'Cronograma Manual'!$F$6:$BN$171,AE$152+1,0)),"",(VLOOKUP($F111,'Cronograma Manual'!$F$6:$BN$171,AE$152+1,0)))</f>
        <v/>
      </c>
      <c r="AF111" s="107">
        <f>IF(ISNA(VLOOKUP($F111,'Cronograma Manual'!$F$6:$BN$171,AF$152+1,0)),"",(VLOOKUP($F111,'Cronograma Manual'!$F$6:$BN$171,AF$152+1,0)))</f>
        <v>44706</v>
      </c>
      <c r="AG111" s="108" t="str">
        <f>IF(ISNA(VLOOKUP($F111,'Cronograma Manual'!$F$6:$BN$171,AG$152+1,0)),"",(VLOOKUP($F111,'Cronograma Manual'!$F$6:$BN$171,AG$152+1,0)))</f>
        <v/>
      </c>
      <c r="AH111" s="108" t="str">
        <f>IF(ISNA(VLOOKUP($F111,'Cronograma Manual'!$F$6:$BN$171,AH$152+1,0)),"",(VLOOKUP($F111,'Cronograma Manual'!$F$6:$BN$171,AH$152+1,0)))</f>
        <v/>
      </c>
      <c r="AI111" s="108" t="str">
        <f>IF(ISNA(VLOOKUP($F111,'Cronograma Manual'!$F$6:$BN$171,AI$152+1,0)),"",(VLOOKUP($F111,'Cronograma Manual'!$F$6:$BN$171,AI$152+1,0)))</f>
        <v/>
      </c>
      <c r="AJ111" s="108">
        <f>IF(ISNA(VLOOKUP($F111,'Cronograma Manual'!$F$6:$BN$171,AJ$152+1,0)),"",(VLOOKUP($F111,'Cronograma Manual'!$F$6:$BN$171,AJ$152+1,0)))</f>
        <v>44734</v>
      </c>
      <c r="AK111" s="107" t="str">
        <f>IF(ISNA(VLOOKUP($F111,'Cronograma Manual'!$F$6:$BN$171,AK$152+1,0)),"",(VLOOKUP($F111,'Cronograma Manual'!$F$6:$BN$171,AK$152+1,0)))</f>
        <v/>
      </c>
      <c r="AL111" s="107" t="str">
        <f>IF(ISNA(VLOOKUP($F111,'Cronograma Manual'!$F$6:$BN$171,AL$152+1,0)),"",(VLOOKUP($F111,'Cronograma Manual'!$F$6:$BN$171,AL$152+1,0)))</f>
        <v/>
      </c>
      <c r="AM111" s="107" t="str">
        <f>IF(ISNA(VLOOKUP($F111,'Cronograma Manual'!$F$6:$BN$171,AM$152+1,0)),"",(VLOOKUP($F111,'Cronograma Manual'!$F$6:$BN$171,AM$152+1,0)))</f>
        <v/>
      </c>
      <c r="AN111" s="107" t="str">
        <f>IF(ISNA(VLOOKUP($F111,'Cronograma Manual'!$F$6:$BN$171,AN$152+1,0)),"",(VLOOKUP($F111,'Cronograma Manual'!$F$6:$BN$171,AN$152+1,0)))</f>
        <v/>
      </c>
      <c r="AO111" s="107">
        <f>IF(ISNA(VLOOKUP($F111,'Cronograma Manual'!$F$6:$BN$171,AO$152+1,0)),"",(VLOOKUP($F111,'Cronograma Manual'!$F$6:$BN$171,AO$152+1,0)))</f>
        <v>44769</v>
      </c>
      <c r="AP111" s="108" t="str">
        <f>IF(ISNA(VLOOKUP($F111,'Cronograma Manual'!$F$6:$BN$171,AP$152+1,0)),"",(VLOOKUP($F111,'Cronograma Manual'!$F$6:$BN$171,AP$152+1,0)))</f>
        <v/>
      </c>
      <c r="AQ111" s="108" t="str">
        <f>IF(ISNA(VLOOKUP($F111,'Cronograma Manual'!$F$6:$BN$171,AQ$152+1,0)),"",(VLOOKUP($F111,'Cronograma Manual'!$F$6:$BN$171,AQ$152+1,0)))</f>
        <v/>
      </c>
      <c r="AR111" s="108" t="str">
        <f>IF(ISNA(VLOOKUP($F111,'Cronograma Manual'!$F$6:$BN$171,AR$152+1,0)),"",(VLOOKUP($F111,'Cronograma Manual'!$F$6:$BN$171,AR$152+1,0)))</f>
        <v/>
      </c>
      <c r="AS111" s="108">
        <f>IF(ISNA(VLOOKUP($F111,'Cronograma Manual'!$F$6:$BN$171,AS$152+1,0)),"",(VLOOKUP($F111,'Cronograma Manual'!$F$6:$BN$171,AS$152+1,0)))</f>
        <v>44797</v>
      </c>
      <c r="AT111" s="107" t="str">
        <f>IF(ISNA(VLOOKUP($F111,'Cronograma Manual'!$F$6:$BN$171,AT$152+1,0)),"",(VLOOKUP($F111,'Cronograma Manual'!$F$6:$BN$171,AT$152+1,0)))</f>
        <v/>
      </c>
      <c r="AU111" s="107" t="str">
        <f>IF(ISNA(VLOOKUP($F111,'Cronograma Manual'!$F$6:$BN$171,AU$152+1,0)),"",(VLOOKUP($F111,'Cronograma Manual'!$F$6:$BN$171,AU$152+1,0)))</f>
        <v/>
      </c>
      <c r="AV111" s="107" t="str">
        <f>IF(ISNA(VLOOKUP($F111,'Cronograma Manual'!$F$6:$BN$171,AV$152+1,0)),"",(VLOOKUP($F111,'Cronograma Manual'!$F$6:$BN$171,AV$152+1,0)))</f>
        <v/>
      </c>
      <c r="AW111" s="107">
        <f>IF(ISNA(VLOOKUP($F111,'Cronograma Manual'!$F$6:$BN$171,AW$152+1,0)),"",(VLOOKUP($F111,'Cronograma Manual'!$F$6:$BN$171,AW$152+1,0)))</f>
        <v>44825</v>
      </c>
      <c r="AX111" s="107" t="str">
        <f>IF(ISNA(VLOOKUP($F111,'Cronograma Manual'!$F$6:$BN$171,AX$152+1,0)),"",(VLOOKUP($F111,'Cronograma Manual'!$F$6:$BN$171,AX$152+1,0)))</f>
        <v/>
      </c>
      <c r="AY111" s="108" t="str">
        <f>IF(ISNA(VLOOKUP($F111,'Cronograma Manual'!$F$6:$BN$171,AY$152+1,0)),"",(VLOOKUP($F111,'Cronograma Manual'!$F$6:$BN$171,AY$152+1,0)))</f>
        <v/>
      </c>
      <c r="AZ111" s="108" t="str">
        <f>IF(ISNA(VLOOKUP($F111,'Cronograma Manual'!$F$6:$BN$171,AZ$152+1,0)),"",(VLOOKUP($F111,'Cronograma Manual'!$F$6:$BN$171,AZ$152+1,0)))</f>
        <v/>
      </c>
      <c r="BA111" s="108">
        <f>IF(ISNA(VLOOKUP($F111,'Cronograma Manual'!$F$6:$BN$171,BA$152+1,0)),"",(VLOOKUP($F111,'Cronograma Manual'!$F$6:$BN$171,BA$152+1,0)))</f>
        <v>44853</v>
      </c>
      <c r="BB111" s="108" t="str">
        <f>IF(ISNA(VLOOKUP($F111,'Cronograma Manual'!$F$6:$BN$171,BB$152+1,0)),"",(VLOOKUP($F111,'Cronograma Manual'!$F$6:$BN$171,BB$152+1,0)))</f>
        <v/>
      </c>
      <c r="BC111" s="107" t="str">
        <f>IF(ISNA(VLOOKUP($F111,'Cronograma Manual'!$F$6:$BN$171,BC$152+1,0)),"",(VLOOKUP($F111,'Cronograma Manual'!$F$6:$BN$171,BC$152+1,0)))</f>
        <v/>
      </c>
      <c r="BD111" s="107" t="str">
        <f>IF(ISNA(VLOOKUP($F111,'Cronograma Manual'!$F$6:$BN$171,BD$152+1,0)),"",(VLOOKUP($F111,'Cronograma Manual'!$F$6:$BN$171,BD$152+1,0)))</f>
        <v/>
      </c>
      <c r="BE111" s="107">
        <f>IF(ISNA(VLOOKUP($F111,'Cronograma Manual'!$F$6:$BN$171,BE$152+1,0)),"",(VLOOKUP($F111,'Cronograma Manual'!$F$6:$BN$171,BE$152+1,0)))</f>
        <v>44881</v>
      </c>
      <c r="BF111" s="107" t="str">
        <f>IF(ISNA(VLOOKUP($F111,'Cronograma Manual'!$F$6:$BN$171,BF$152+1,0)),"",(VLOOKUP($F111,'Cronograma Manual'!$F$6:$BN$171,BF$152+1,0)))</f>
        <v/>
      </c>
      <c r="BG111" s="108" t="str">
        <f>IF(ISNA(VLOOKUP($F111,'Cronograma Manual'!$F$6:$BN$171,BG$152+1,0)),"",(VLOOKUP($F111,'Cronograma Manual'!$F$6:$BN$171,BG$152+1,0)))</f>
        <v/>
      </c>
      <c r="BH111" s="108" t="str">
        <f>IF(ISNA(VLOOKUP($F111,'Cronograma Manual'!$F$6:$BN$171,BH$152+1,0)),"",(VLOOKUP($F111,'Cronograma Manual'!$F$6:$BN$171,BH$152+1,0)))</f>
        <v/>
      </c>
      <c r="BI111" s="108">
        <f>IF(ISNA(VLOOKUP($F111,'Cronograma Manual'!$F$6:$BN$171,BI$152+1,0)),"",(VLOOKUP($F111,'Cronograma Manual'!$F$6:$BN$171,BI$152+1,0)))</f>
        <v>44909</v>
      </c>
      <c r="BJ111" s="108" t="str">
        <f>IF(ISNA(VLOOKUP($F111,'Cronograma Manual'!$F$6:$BN$171,BJ$152+1,0)),"",(VLOOKUP($F111,'Cronograma Manual'!$F$6:$BN$171,BJ$152+1,0)))</f>
        <v/>
      </c>
      <c r="BK111" s="353" t="str">
        <f>IF(ISNA(VLOOKUP($F111,'Cronograma Manual'!$F$6:$BN$171,BK$152+1,0)),"",(VLOOKUP($F111,'Cronograma Manual'!$F$6:$BN$171,BK$152+1,0)))</f>
        <v/>
      </c>
    </row>
    <row r="112" spans="1:63" s="102" customFormat="1" ht="26.25" customHeight="1" x14ac:dyDescent="0.25">
      <c r="A112" s="352">
        <v>101</v>
      </c>
      <c r="B112" s="455"/>
      <c r="C112" s="337"/>
      <c r="D112" s="184" t="s">
        <v>1787</v>
      </c>
      <c r="E112" s="337" t="s">
        <v>1195</v>
      </c>
      <c r="F112" s="337" t="s">
        <v>1194</v>
      </c>
      <c r="G112" s="184" t="str">
        <f>IF(ISNA(VLOOKUP(F112,Tmunic!$C$2:$D$1160,2,FALSE)),"",VLOOKUP(F112,Tmunic!$C$2:$D$1160,2,FALSE))</f>
        <v>UB SAN JOSE DEL GUAVIARE</v>
      </c>
      <c r="H112" s="184" t="str">
        <f>IF(ISNA(VLOOKUP($F112,'Cronograma Manual'!$F$6:$BN$171,H$152+1,0)),"",(VLOOKUP($F112,'Cronograma Manual'!$F$6:$BN$171,H$152+1,0)))</f>
        <v>Carrera 23 Calle 21 Casa de Justicia</v>
      </c>
      <c r="I112" s="197">
        <f>IF(ISNA(VLOOKUP($F112,'Cronograma Manual'!$F$6:$BN$171,I$152+1,0)),"",(VLOOKUP($F112,'Cronograma Manual'!$F$6:$BN$171,I$152+1,0)))</f>
        <v>4</v>
      </c>
      <c r="J112" s="202">
        <f>IF(ISNA(VLOOKUP($F112,'Cronograma Manual'!$F$6:$BN$171,J$152+1,0)),"",(VLOOKUP($F112,'Cronograma Manual'!$F$6:$BN$171,J$152+1,0)))</f>
        <v>12</v>
      </c>
      <c r="K112" s="107" t="str">
        <f>IF(ISNA(VLOOKUP($F112,'Cronograma Manual'!$F$6:$BN$171,K$152+1,0)),"",(VLOOKUP($F112,'Cronograma Manual'!$F$6:$BN$171,K$152+1,0)))</f>
        <v/>
      </c>
      <c r="L112" s="107" t="str">
        <f>IF(ISNA(VLOOKUP($F112,'Cronograma Manual'!$F$6:$BN$171,L$152+1,0)),"",(VLOOKUP($F112,'Cronograma Manual'!$F$6:$BN$171,L$152+1,0)))</f>
        <v/>
      </c>
      <c r="M112" s="107" t="str">
        <f>IF(ISNA(VLOOKUP($F112,'Cronograma Manual'!$F$6:$BN$171,M$152+1,0)),"",(VLOOKUP($F112,'Cronograma Manual'!$F$6:$BN$171,M$152+1,0)))</f>
        <v/>
      </c>
      <c r="N112" s="107" t="str">
        <f>IF(ISNA(VLOOKUP($F112,'Cronograma Manual'!$F$6:$BN$171,N$152+1,0)),"",(VLOOKUP($F112,'Cronograma Manual'!$F$6:$BN$171,N$152+1,0)))</f>
        <v/>
      </c>
      <c r="O112" s="107" t="str">
        <f>IF(ISNA(VLOOKUP($F112,'Cronograma Manual'!$F$6:$BN$171,O$152+1,0)),"",(VLOOKUP($F112,'Cronograma Manual'!$F$6:$BN$171,O$152+1,0)))</f>
        <v/>
      </c>
      <c r="P112" s="108">
        <f>IF(ISNA(VLOOKUP($F112,'Cronograma Manual'!$F$6:$BN$171,P$152+1,0)),"",(VLOOKUP($F112,'Cronograma Manual'!$F$6:$BN$171,P$152+1,0)))</f>
        <v>44594</v>
      </c>
      <c r="Q112" s="108" t="str">
        <f>IF(ISNA(VLOOKUP($F112,'Cronograma Manual'!$F$6:$BN$171,Q$152+1,0)),"",(VLOOKUP($F112,'Cronograma Manual'!$F$6:$BN$171,Q$152+1,0)))</f>
        <v/>
      </c>
      <c r="R112" s="108" t="str">
        <f>IF(ISNA(VLOOKUP($F112,'Cronograma Manual'!$F$6:$BN$171,R$152+1,0)),"",(VLOOKUP($F112,'Cronograma Manual'!$F$6:$BN$171,R$152+1,0)))</f>
        <v/>
      </c>
      <c r="S112" s="108" t="str">
        <f>IF(ISNA(VLOOKUP($F112,'Cronograma Manual'!$F$6:$BN$171,S$152+1,0)),"",(VLOOKUP($F112,'Cronograma Manual'!$F$6:$BN$171,S$152+1,0)))</f>
        <v/>
      </c>
      <c r="T112" s="107">
        <f>IF(ISNA(VLOOKUP($F112,'Cronograma Manual'!$F$6:$BN$171,T$152+1,0)),"",(VLOOKUP($F112,'Cronograma Manual'!$F$6:$BN$171,T$152+1,0)))</f>
        <v>44622</v>
      </c>
      <c r="U112" s="107" t="str">
        <f>IF(ISNA(VLOOKUP($F112,'Cronograma Manual'!$F$6:$BN$171,U$152+1,0)),"",(VLOOKUP($F112,'Cronograma Manual'!$F$6:$BN$171,U$152+1,0)))</f>
        <v/>
      </c>
      <c r="V112" s="107" t="str">
        <f>IF(ISNA(VLOOKUP($F112,'Cronograma Manual'!$F$6:$BN$171,V$152+1,0)),"",(VLOOKUP($F112,'Cronograma Manual'!$F$6:$BN$171,V$152+1,0)))</f>
        <v/>
      </c>
      <c r="W112" s="107" t="str">
        <f>IF(ISNA(VLOOKUP($F112,'Cronograma Manual'!$F$6:$BN$171,W$152+1,0)),"",(VLOOKUP($F112,'Cronograma Manual'!$F$6:$BN$171,W$152+1,0)))</f>
        <v/>
      </c>
      <c r="X112" s="108">
        <f>IF(ISNA(VLOOKUP($F112,'Cronograma Manual'!$F$6:$BN$171,X$152+1,0)),"",(VLOOKUP($F112,'Cronograma Manual'!$F$6:$BN$171,X$152+1,0)))</f>
        <v>44650</v>
      </c>
      <c r="Y112" s="108" t="str">
        <f>IF(ISNA(VLOOKUP($F112,'Cronograma Manual'!$F$6:$BN$171,Y$152+1,0)),"",(VLOOKUP($F112,'Cronograma Manual'!$F$6:$BN$171,Y$152+1,0)))</f>
        <v/>
      </c>
      <c r="Z112" s="108" t="str">
        <f>IF(ISNA(VLOOKUP($F112,'Cronograma Manual'!$F$6:$BN$171,Z$152+1,0)),"",(VLOOKUP($F112,'Cronograma Manual'!$F$6:$BN$171,Z$152+1,0)))</f>
        <v/>
      </c>
      <c r="AA112" s="108" t="str">
        <f>IF(ISNA(VLOOKUP($F112,'Cronograma Manual'!$F$6:$BN$171,AA$152+1,0)),"",(VLOOKUP($F112,'Cronograma Manual'!$F$6:$BN$171,AA$152+1,0)))</f>
        <v/>
      </c>
      <c r="AB112" s="107">
        <f>IF(ISNA(VLOOKUP($F112,'Cronograma Manual'!$F$6:$BN$171,AB$152+1,0)),"",(VLOOKUP($F112,'Cronograma Manual'!$F$6:$BN$171,AB$152+1,0)))</f>
        <v>44678</v>
      </c>
      <c r="AC112" s="107" t="str">
        <f>IF(ISNA(VLOOKUP($F112,'Cronograma Manual'!$F$6:$BN$171,AC$152+1,0)),"",(VLOOKUP($F112,'Cronograma Manual'!$F$6:$BN$171,AC$152+1,0)))</f>
        <v/>
      </c>
      <c r="AD112" s="107" t="str">
        <f>IF(ISNA(VLOOKUP($F112,'Cronograma Manual'!$F$6:$BN$171,AD$152+1,0)),"",(VLOOKUP($F112,'Cronograma Manual'!$F$6:$BN$171,AD$152+1,0)))</f>
        <v/>
      </c>
      <c r="AE112" s="107" t="str">
        <f>IF(ISNA(VLOOKUP($F112,'Cronograma Manual'!$F$6:$BN$171,AE$152+1,0)),"",(VLOOKUP($F112,'Cronograma Manual'!$F$6:$BN$171,AE$152+1,0)))</f>
        <v/>
      </c>
      <c r="AF112" s="107">
        <f>IF(ISNA(VLOOKUP($F112,'Cronograma Manual'!$F$6:$BN$171,AF$152+1,0)),"",(VLOOKUP($F112,'Cronograma Manual'!$F$6:$BN$171,AF$152+1,0)))</f>
        <v>44706</v>
      </c>
      <c r="AG112" s="108" t="str">
        <f>IF(ISNA(VLOOKUP($F112,'Cronograma Manual'!$F$6:$BN$171,AG$152+1,0)),"",(VLOOKUP($F112,'Cronograma Manual'!$F$6:$BN$171,AG$152+1,0)))</f>
        <v/>
      </c>
      <c r="AH112" s="108" t="str">
        <f>IF(ISNA(VLOOKUP($F112,'Cronograma Manual'!$F$6:$BN$171,AH$152+1,0)),"",(VLOOKUP($F112,'Cronograma Manual'!$F$6:$BN$171,AH$152+1,0)))</f>
        <v/>
      </c>
      <c r="AI112" s="108" t="str">
        <f>IF(ISNA(VLOOKUP($F112,'Cronograma Manual'!$F$6:$BN$171,AI$152+1,0)),"",(VLOOKUP($F112,'Cronograma Manual'!$F$6:$BN$171,AI$152+1,0)))</f>
        <v/>
      </c>
      <c r="AJ112" s="108">
        <f>IF(ISNA(VLOOKUP($F112,'Cronograma Manual'!$F$6:$BN$171,AJ$152+1,0)),"",(VLOOKUP($F112,'Cronograma Manual'!$F$6:$BN$171,AJ$152+1,0)))</f>
        <v>44734</v>
      </c>
      <c r="AK112" s="107" t="str">
        <f>IF(ISNA(VLOOKUP($F112,'Cronograma Manual'!$F$6:$BN$171,AK$152+1,0)),"",(VLOOKUP($F112,'Cronograma Manual'!$F$6:$BN$171,AK$152+1,0)))</f>
        <v/>
      </c>
      <c r="AL112" s="107" t="str">
        <f>IF(ISNA(VLOOKUP($F112,'Cronograma Manual'!$F$6:$BN$171,AL$152+1,0)),"",(VLOOKUP($F112,'Cronograma Manual'!$F$6:$BN$171,AL$152+1,0)))</f>
        <v/>
      </c>
      <c r="AM112" s="107" t="str">
        <f>IF(ISNA(VLOOKUP($F112,'Cronograma Manual'!$F$6:$BN$171,AM$152+1,0)),"",(VLOOKUP($F112,'Cronograma Manual'!$F$6:$BN$171,AM$152+1,0)))</f>
        <v/>
      </c>
      <c r="AN112" s="107" t="str">
        <f>IF(ISNA(VLOOKUP($F112,'Cronograma Manual'!$F$6:$BN$171,AN$152+1,0)),"",(VLOOKUP($F112,'Cronograma Manual'!$F$6:$BN$171,AN$152+1,0)))</f>
        <v/>
      </c>
      <c r="AO112" s="107">
        <f>IF(ISNA(VLOOKUP($F112,'Cronograma Manual'!$F$6:$BN$171,AO$152+1,0)),"",(VLOOKUP($F112,'Cronograma Manual'!$F$6:$BN$171,AO$152+1,0)))</f>
        <v>44769</v>
      </c>
      <c r="AP112" s="108" t="str">
        <f>IF(ISNA(VLOOKUP($F112,'Cronograma Manual'!$F$6:$BN$171,AP$152+1,0)),"",(VLOOKUP($F112,'Cronograma Manual'!$F$6:$BN$171,AP$152+1,0)))</f>
        <v/>
      </c>
      <c r="AQ112" s="108" t="str">
        <f>IF(ISNA(VLOOKUP($F112,'Cronograma Manual'!$F$6:$BN$171,AQ$152+1,0)),"",(VLOOKUP($F112,'Cronograma Manual'!$F$6:$BN$171,AQ$152+1,0)))</f>
        <v/>
      </c>
      <c r="AR112" s="108" t="str">
        <f>IF(ISNA(VLOOKUP($F112,'Cronograma Manual'!$F$6:$BN$171,AR$152+1,0)),"",(VLOOKUP($F112,'Cronograma Manual'!$F$6:$BN$171,AR$152+1,0)))</f>
        <v/>
      </c>
      <c r="AS112" s="108">
        <f>IF(ISNA(VLOOKUP($F112,'Cronograma Manual'!$F$6:$BN$171,AS$152+1,0)),"",(VLOOKUP($F112,'Cronograma Manual'!$F$6:$BN$171,AS$152+1,0)))</f>
        <v>44797</v>
      </c>
      <c r="AT112" s="107" t="str">
        <f>IF(ISNA(VLOOKUP($F112,'Cronograma Manual'!$F$6:$BN$171,AT$152+1,0)),"",(VLOOKUP($F112,'Cronograma Manual'!$F$6:$BN$171,AT$152+1,0)))</f>
        <v/>
      </c>
      <c r="AU112" s="107" t="str">
        <f>IF(ISNA(VLOOKUP($F112,'Cronograma Manual'!$F$6:$BN$171,AU$152+1,0)),"",(VLOOKUP($F112,'Cronograma Manual'!$F$6:$BN$171,AU$152+1,0)))</f>
        <v/>
      </c>
      <c r="AV112" s="107" t="str">
        <f>IF(ISNA(VLOOKUP($F112,'Cronograma Manual'!$F$6:$BN$171,AV$152+1,0)),"",(VLOOKUP($F112,'Cronograma Manual'!$F$6:$BN$171,AV$152+1,0)))</f>
        <v/>
      </c>
      <c r="AW112" s="107">
        <f>IF(ISNA(VLOOKUP($F112,'Cronograma Manual'!$F$6:$BN$171,AW$152+1,0)),"",(VLOOKUP($F112,'Cronograma Manual'!$F$6:$BN$171,AW$152+1,0)))</f>
        <v>44825</v>
      </c>
      <c r="AX112" s="107" t="str">
        <f>IF(ISNA(VLOOKUP($F112,'Cronograma Manual'!$F$6:$BN$171,AX$152+1,0)),"",(VLOOKUP($F112,'Cronograma Manual'!$F$6:$BN$171,AX$152+1,0)))</f>
        <v/>
      </c>
      <c r="AY112" s="108" t="str">
        <f>IF(ISNA(VLOOKUP($F112,'Cronograma Manual'!$F$6:$BN$171,AY$152+1,0)),"",(VLOOKUP($F112,'Cronograma Manual'!$F$6:$BN$171,AY$152+1,0)))</f>
        <v/>
      </c>
      <c r="AZ112" s="108" t="str">
        <f>IF(ISNA(VLOOKUP($F112,'Cronograma Manual'!$F$6:$BN$171,AZ$152+1,0)),"",(VLOOKUP($F112,'Cronograma Manual'!$F$6:$BN$171,AZ$152+1,0)))</f>
        <v/>
      </c>
      <c r="BA112" s="108">
        <f>IF(ISNA(VLOOKUP($F112,'Cronograma Manual'!$F$6:$BN$171,BA$152+1,0)),"",(VLOOKUP($F112,'Cronograma Manual'!$F$6:$BN$171,BA$152+1,0)))</f>
        <v>44853</v>
      </c>
      <c r="BB112" s="108" t="str">
        <f>IF(ISNA(VLOOKUP($F112,'Cronograma Manual'!$F$6:$BN$171,BB$152+1,0)),"",(VLOOKUP($F112,'Cronograma Manual'!$F$6:$BN$171,BB$152+1,0)))</f>
        <v/>
      </c>
      <c r="BC112" s="107" t="str">
        <f>IF(ISNA(VLOOKUP($F112,'Cronograma Manual'!$F$6:$BN$171,BC$152+1,0)),"",(VLOOKUP($F112,'Cronograma Manual'!$F$6:$BN$171,BC$152+1,0)))</f>
        <v/>
      </c>
      <c r="BD112" s="107" t="str">
        <f>IF(ISNA(VLOOKUP($F112,'Cronograma Manual'!$F$6:$BN$171,BD$152+1,0)),"",(VLOOKUP($F112,'Cronograma Manual'!$F$6:$BN$171,BD$152+1,0)))</f>
        <v/>
      </c>
      <c r="BE112" s="107">
        <f>IF(ISNA(VLOOKUP($F112,'Cronograma Manual'!$F$6:$BN$171,BE$152+1,0)),"",(VLOOKUP($F112,'Cronograma Manual'!$F$6:$BN$171,BE$152+1,0)))</f>
        <v>44881</v>
      </c>
      <c r="BF112" s="107" t="str">
        <f>IF(ISNA(VLOOKUP($F112,'Cronograma Manual'!$F$6:$BN$171,BF$152+1,0)),"",(VLOOKUP($F112,'Cronograma Manual'!$F$6:$BN$171,BF$152+1,0)))</f>
        <v/>
      </c>
      <c r="BG112" s="108" t="str">
        <f>IF(ISNA(VLOOKUP($F112,'Cronograma Manual'!$F$6:$BN$171,BG$152+1,0)),"",(VLOOKUP($F112,'Cronograma Manual'!$F$6:$BN$171,BG$152+1,0)))</f>
        <v/>
      </c>
      <c r="BH112" s="108" t="str">
        <f>IF(ISNA(VLOOKUP($F112,'Cronograma Manual'!$F$6:$BN$171,BH$152+1,0)),"",(VLOOKUP($F112,'Cronograma Manual'!$F$6:$BN$171,BH$152+1,0)))</f>
        <v/>
      </c>
      <c r="BI112" s="108">
        <f>IF(ISNA(VLOOKUP($F112,'Cronograma Manual'!$F$6:$BN$171,BI$152+1,0)),"",(VLOOKUP($F112,'Cronograma Manual'!$F$6:$BN$171,BI$152+1,0)))</f>
        <v>44909</v>
      </c>
      <c r="BJ112" s="108" t="str">
        <f>IF(ISNA(VLOOKUP($F112,'Cronograma Manual'!$F$6:$BN$171,BJ$152+1,0)),"",(VLOOKUP($F112,'Cronograma Manual'!$F$6:$BN$171,BJ$152+1,0)))</f>
        <v/>
      </c>
      <c r="BK112" s="353" t="str">
        <f>IF(ISNA(VLOOKUP($F112,'Cronograma Manual'!$F$6:$BN$171,BK$152+1,0)),"",(VLOOKUP($F112,'Cronograma Manual'!$F$6:$BN$171,BK$152+1,0)))</f>
        <v/>
      </c>
    </row>
    <row r="113" spans="1:63" s="102" customFormat="1" ht="26.25" customHeight="1" thickBot="1" x14ac:dyDescent="0.3">
      <c r="A113" s="354">
        <v>102</v>
      </c>
      <c r="B113" s="456"/>
      <c r="C113" s="355"/>
      <c r="D113" s="356" t="s">
        <v>1787</v>
      </c>
      <c r="E113" s="355" t="s">
        <v>1205</v>
      </c>
      <c r="F113" s="355" t="s">
        <v>107</v>
      </c>
      <c r="G113" s="356" t="str">
        <f>IF(ISNA(VLOOKUP(F113,Tmunic!$C$2:$D$1160,2,FALSE)),"",VLOOKUP(F113,Tmunic!$C$2:$D$1160,2,FALSE))</f>
        <v>UB VICHADA</v>
      </c>
      <c r="H113" s="356" t="str">
        <f>IF(ISNA(VLOOKUP($F113,'Cronograma Manual'!$F$6:$BN$171,H$152+1,0)),"",(VLOOKUP($F113,'Cronograma Manual'!$F$6:$BN$171,H$152+1,0)))</f>
        <v>Hosp. San Juan de Dios B. La Primavera</v>
      </c>
      <c r="I113" s="359">
        <f>IF(ISNA(VLOOKUP($F113,'Cronograma Manual'!$F$6:$BN$171,I$152+1,0)),"",(VLOOKUP($F113,'Cronograma Manual'!$F$6:$BN$171,I$152+1,0)))</f>
        <v>4</v>
      </c>
      <c r="J113" s="360">
        <f>IF(ISNA(VLOOKUP($F113,'Cronograma Manual'!$F$6:$BN$171,J$152+1,0)),"",(VLOOKUP($F113,'Cronograma Manual'!$F$6:$BN$171,J$152+1,0)))</f>
        <v>12</v>
      </c>
      <c r="K113" s="361" t="str">
        <f>IF(ISNA(VLOOKUP($F113,'Cronograma Manual'!$F$6:$BN$171,K$152+1,0)),"",(VLOOKUP($F113,'Cronograma Manual'!$F$6:$BN$171,K$152+1,0)))</f>
        <v/>
      </c>
      <c r="L113" s="361" t="str">
        <f>IF(ISNA(VLOOKUP($F113,'Cronograma Manual'!$F$6:$BN$171,L$152+1,0)),"",(VLOOKUP($F113,'Cronograma Manual'!$F$6:$BN$171,L$152+1,0)))</f>
        <v/>
      </c>
      <c r="M113" s="361" t="str">
        <f>IF(ISNA(VLOOKUP($F113,'Cronograma Manual'!$F$6:$BN$171,M$152+1,0)),"",(VLOOKUP($F113,'Cronograma Manual'!$F$6:$BN$171,M$152+1,0)))</f>
        <v/>
      </c>
      <c r="N113" s="361" t="str">
        <f>IF(ISNA(VLOOKUP($F113,'Cronograma Manual'!$F$6:$BN$171,N$152+1,0)),"",(VLOOKUP($F113,'Cronograma Manual'!$F$6:$BN$171,N$152+1,0)))</f>
        <v/>
      </c>
      <c r="O113" s="361" t="str">
        <f>IF(ISNA(VLOOKUP($F113,'Cronograma Manual'!$F$6:$BN$171,O$152+1,0)),"",(VLOOKUP($F113,'Cronograma Manual'!$F$6:$BN$171,O$152+1,0)))</f>
        <v/>
      </c>
      <c r="P113" s="362">
        <f>IF(ISNA(VLOOKUP($F113,'Cronograma Manual'!$F$6:$BN$171,P$152+1,0)),"",(VLOOKUP($F113,'Cronograma Manual'!$F$6:$BN$171,P$152+1,0)))</f>
        <v>44594</v>
      </c>
      <c r="Q113" s="362" t="str">
        <f>IF(ISNA(VLOOKUP($F113,'Cronograma Manual'!$F$6:$BN$171,Q$152+1,0)),"",(VLOOKUP($F113,'Cronograma Manual'!$F$6:$BN$171,Q$152+1,0)))</f>
        <v/>
      </c>
      <c r="R113" s="362" t="str">
        <f>IF(ISNA(VLOOKUP($F113,'Cronograma Manual'!$F$6:$BN$171,R$152+1,0)),"",(VLOOKUP($F113,'Cronograma Manual'!$F$6:$BN$171,R$152+1,0)))</f>
        <v/>
      </c>
      <c r="S113" s="362" t="str">
        <f>IF(ISNA(VLOOKUP($F113,'Cronograma Manual'!$F$6:$BN$171,S$152+1,0)),"",(VLOOKUP($F113,'Cronograma Manual'!$F$6:$BN$171,S$152+1,0)))</f>
        <v/>
      </c>
      <c r="T113" s="361">
        <f>IF(ISNA(VLOOKUP($F113,'Cronograma Manual'!$F$6:$BN$171,T$152+1,0)),"",(VLOOKUP($F113,'Cronograma Manual'!$F$6:$BN$171,T$152+1,0)))</f>
        <v>44622</v>
      </c>
      <c r="U113" s="361" t="str">
        <f>IF(ISNA(VLOOKUP($F113,'Cronograma Manual'!$F$6:$BN$171,U$152+1,0)),"",(VLOOKUP($F113,'Cronograma Manual'!$F$6:$BN$171,U$152+1,0)))</f>
        <v/>
      </c>
      <c r="V113" s="361" t="str">
        <f>IF(ISNA(VLOOKUP($F113,'Cronograma Manual'!$F$6:$BN$171,V$152+1,0)),"",(VLOOKUP($F113,'Cronograma Manual'!$F$6:$BN$171,V$152+1,0)))</f>
        <v/>
      </c>
      <c r="W113" s="361" t="str">
        <f>IF(ISNA(VLOOKUP($F113,'Cronograma Manual'!$F$6:$BN$171,W$152+1,0)),"",(VLOOKUP($F113,'Cronograma Manual'!$F$6:$BN$171,W$152+1,0)))</f>
        <v/>
      </c>
      <c r="X113" s="362">
        <f>IF(ISNA(VLOOKUP($F113,'Cronograma Manual'!$F$6:$BN$171,X$152+1,0)),"",(VLOOKUP($F113,'Cronograma Manual'!$F$6:$BN$171,X$152+1,0)))</f>
        <v>44650</v>
      </c>
      <c r="Y113" s="362" t="str">
        <f>IF(ISNA(VLOOKUP($F113,'Cronograma Manual'!$F$6:$BN$171,Y$152+1,0)),"",(VLOOKUP($F113,'Cronograma Manual'!$F$6:$BN$171,Y$152+1,0)))</f>
        <v/>
      </c>
      <c r="Z113" s="362" t="str">
        <f>IF(ISNA(VLOOKUP($F113,'Cronograma Manual'!$F$6:$BN$171,Z$152+1,0)),"",(VLOOKUP($F113,'Cronograma Manual'!$F$6:$BN$171,Z$152+1,0)))</f>
        <v/>
      </c>
      <c r="AA113" s="362" t="str">
        <f>IF(ISNA(VLOOKUP($F113,'Cronograma Manual'!$F$6:$BN$171,AA$152+1,0)),"",(VLOOKUP($F113,'Cronograma Manual'!$F$6:$BN$171,AA$152+1,0)))</f>
        <v/>
      </c>
      <c r="AB113" s="361">
        <f>IF(ISNA(VLOOKUP($F113,'Cronograma Manual'!$F$6:$BN$171,AB$152+1,0)),"",(VLOOKUP($F113,'Cronograma Manual'!$F$6:$BN$171,AB$152+1,0)))</f>
        <v>44678</v>
      </c>
      <c r="AC113" s="361" t="str">
        <f>IF(ISNA(VLOOKUP($F113,'Cronograma Manual'!$F$6:$BN$171,AC$152+1,0)),"",(VLOOKUP($F113,'Cronograma Manual'!$F$6:$BN$171,AC$152+1,0)))</f>
        <v/>
      </c>
      <c r="AD113" s="361" t="str">
        <f>IF(ISNA(VLOOKUP($F113,'Cronograma Manual'!$F$6:$BN$171,AD$152+1,0)),"",(VLOOKUP($F113,'Cronograma Manual'!$F$6:$BN$171,AD$152+1,0)))</f>
        <v/>
      </c>
      <c r="AE113" s="361" t="str">
        <f>IF(ISNA(VLOOKUP($F113,'Cronograma Manual'!$F$6:$BN$171,AE$152+1,0)),"",(VLOOKUP($F113,'Cronograma Manual'!$F$6:$BN$171,AE$152+1,0)))</f>
        <v/>
      </c>
      <c r="AF113" s="361">
        <f>IF(ISNA(VLOOKUP($F113,'Cronograma Manual'!$F$6:$BN$171,AF$152+1,0)),"",(VLOOKUP($F113,'Cronograma Manual'!$F$6:$BN$171,AF$152+1,0)))</f>
        <v>44706</v>
      </c>
      <c r="AG113" s="362" t="str">
        <f>IF(ISNA(VLOOKUP($F113,'Cronograma Manual'!$F$6:$BN$171,AG$152+1,0)),"",(VLOOKUP($F113,'Cronograma Manual'!$F$6:$BN$171,AG$152+1,0)))</f>
        <v/>
      </c>
      <c r="AH113" s="362" t="str">
        <f>IF(ISNA(VLOOKUP($F113,'Cronograma Manual'!$F$6:$BN$171,AH$152+1,0)),"",(VLOOKUP($F113,'Cronograma Manual'!$F$6:$BN$171,AH$152+1,0)))</f>
        <v/>
      </c>
      <c r="AI113" s="362" t="str">
        <f>IF(ISNA(VLOOKUP($F113,'Cronograma Manual'!$F$6:$BN$171,AI$152+1,0)),"",(VLOOKUP($F113,'Cronograma Manual'!$F$6:$BN$171,AI$152+1,0)))</f>
        <v/>
      </c>
      <c r="AJ113" s="362">
        <f>IF(ISNA(VLOOKUP($F113,'Cronograma Manual'!$F$6:$BN$171,AJ$152+1,0)),"",(VLOOKUP($F113,'Cronograma Manual'!$F$6:$BN$171,AJ$152+1,0)))</f>
        <v>44734</v>
      </c>
      <c r="AK113" s="361" t="str">
        <f>IF(ISNA(VLOOKUP($F113,'Cronograma Manual'!$F$6:$BN$171,AK$152+1,0)),"",(VLOOKUP($F113,'Cronograma Manual'!$F$6:$BN$171,AK$152+1,0)))</f>
        <v/>
      </c>
      <c r="AL113" s="361" t="str">
        <f>IF(ISNA(VLOOKUP($F113,'Cronograma Manual'!$F$6:$BN$171,AL$152+1,0)),"",(VLOOKUP($F113,'Cronograma Manual'!$F$6:$BN$171,AL$152+1,0)))</f>
        <v/>
      </c>
      <c r="AM113" s="361" t="str">
        <f>IF(ISNA(VLOOKUP($F113,'Cronograma Manual'!$F$6:$BN$171,AM$152+1,0)),"",(VLOOKUP($F113,'Cronograma Manual'!$F$6:$BN$171,AM$152+1,0)))</f>
        <v/>
      </c>
      <c r="AN113" s="361" t="str">
        <f>IF(ISNA(VLOOKUP($F113,'Cronograma Manual'!$F$6:$BN$171,AN$152+1,0)),"",(VLOOKUP($F113,'Cronograma Manual'!$F$6:$BN$171,AN$152+1,0)))</f>
        <v/>
      </c>
      <c r="AO113" s="361">
        <f>IF(ISNA(VLOOKUP($F113,'Cronograma Manual'!$F$6:$BN$171,AO$152+1,0)),"",(VLOOKUP($F113,'Cronograma Manual'!$F$6:$BN$171,AO$152+1,0)))</f>
        <v>44769</v>
      </c>
      <c r="AP113" s="362" t="str">
        <f>IF(ISNA(VLOOKUP($F113,'Cronograma Manual'!$F$6:$BN$171,AP$152+1,0)),"",(VLOOKUP($F113,'Cronograma Manual'!$F$6:$BN$171,AP$152+1,0)))</f>
        <v/>
      </c>
      <c r="AQ113" s="362" t="str">
        <f>IF(ISNA(VLOOKUP($F113,'Cronograma Manual'!$F$6:$BN$171,AQ$152+1,0)),"",(VLOOKUP($F113,'Cronograma Manual'!$F$6:$BN$171,AQ$152+1,0)))</f>
        <v/>
      </c>
      <c r="AR113" s="362" t="str">
        <f>IF(ISNA(VLOOKUP($F113,'Cronograma Manual'!$F$6:$BN$171,AR$152+1,0)),"",(VLOOKUP($F113,'Cronograma Manual'!$F$6:$BN$171,AR$152+1,0)))</f>
        <v/>
      </c>
      <c r="AS113" s="362">
        <f>IF(ISNA(VLOOKUP($F113,'Cronograma Manual'!$F$6:$BN$171,AS$152+1,0)),"",(VLOOKUP($F113,'Cronograma Manual'!$F$6:$BN$171,AS$152+1,0)))</f>
        <v>44797</v>
      </c>
      <c r="AT113" s="361" t="str">
        <f>IF(ISNA(VLOOKUP($F113,'Cronograma Manual'!$F$6:$BN$171,AT$152+1,0)),"",(VLOOKUP($F113,'Cronograma Manual'!$F$6:$BN$171,AT$152+1,0)))</f>
        <v/>
      </c>
      <c r="AU113" s="361" t="str">
        <f>IF(ISNA(VLOOKUP($F113,'Cronograma Manual'!$F$6:$BN$171,AU$152+1,0)),"",(VLOOKUP($F113,'Cronograma Manual'!$F$6:$BN$171,AU$152+1,0)))</f>
        <v/>
      </c>
      <c r="AV113" s="361" t="str">
        <f>IF(ISNA(VLOOKUP($F113,'Cronograma Manual'!$F$6:$BN$171,AV$152+1,0)),"",(VLOOKUP($F113,'Cronograma Manual'!$F$6:$BN$171,AV$152+1,0)))</f>
        <v/>
      </c>
      <c r="AW113" s="361">
        <f>IF(ISNA(VLOOKUP($F113,'Cronograma Manual'!$F$6:$BN$171,AW$152+1,0)),"",(VLOOKUP($F113,'Cronograma Manual'!$F$6:$BN$171,AW$152+1,0)))</f>
        <v>44825</v>
      </c>
      <c r="AX113" s="361" t="str">
        <f>IF(ISNA(VLOOKUP($F113,'Cronograma Manual'!$F$6:$BN$171,AX$152+1,0)),"",(VLOOKUP($F113,'Cronograma Manual'!$F$6:$BN$171,AX$152+1,0)))</f>
        <v/>
      </c>
      <c r="AY113" s="362" t="str">
        <f>IF(ISNA(VLOOKUP($F113,'Cronograma Manual'!$F$6:$BN$171,AY$152+1,0)),"",(VLOOKUP($F113,'Cronograma Manual'!$F$6:$BN$171,AY$152+1,0)))</f>
        <v/>
      </c>
      <c r="AZ113" s="362" t="str">
        <f>IF(ISNA(VLOOKUP($F113,'Cronograma Manual'!$F$6:$BN$171,AZ$152+1,0)),"",(VLOOKUP($F113,'Cronograma Manual'!$F$6:$BN$171,AZ$152+1,0)))</f>
        <v/>
      </c>
      <c r="BA113" s="362">
        <f>IF(ISNA(VLOOKUP($F113,'Cronograma Manual'!$F$6:$BN$171,BA$152+1,0)),"",(VLOOKUP($F113,'Cronograma Manual'!$F$6:$BN$171,BA$152+1,0)))</f>
        <v>44853</v>
      </c>
      <c r="BB113" s="362" t="str">
        <f>IF(ISNA(VLOOKUP($F113,'Cronograma Manual'!$F$6:$BN$171,BB$152+1,0)),"",(VLOOKUP($F113,'Cronograma Manual'!$F$6:$BN$171,BB$152+1,0)))</f>
        <v/>
      </c>
      <c r="BC113" s="361" t="str">
        <f>IF(ISNA(VLOOKUP($F113,'Cronograma Manual'!$F$6:$BN$171,BC$152+1,0)),"",(VLOOKUP($F113,'Cronograma Manual'!$F$6:$BN$171,BC$152+1,0)))</f>
        <v/>
      </c>
      <c r="BD113" s="361" t="str">
        <f>IF(ISNA(VLOOKUP($F113,'Cronograma Manual'!$F$6:$BN$171,BD$152+1,0)),"",(VLOOKUP($F113,'Cronograma Manual'!$F$6:$BN$171,BD$152+1,0)))</f>
        <v/>
      </c>
      <c r="BE113" s="361">
        <f>IF(ISNA(VLOOKUP($F113,'Cronograma Manual'!$F$6:$BN$171,BE$152+1,0)),"",(VLOOKUP($F113,'Cronograma Manual'!$F$6:$BN$171,BE$152+1,0)))</f>
        <v>44881</v>
      </c>
      <c r="BF113" s="361" t="str">
        <f>IF(ISNA(VLOOKUP($F113,'Cronograma Manual'!$F$6:$BN$171,BF$152+1,0)),"",(VLOOKUP($F113,'Cronograma Manual'!$F$6:$BN$171,BF$152+1,0)))</f>
        <v/>
      </c>
      <c r="BG113" s="362" t="str">
        <f>IF(ISNA(VLOOKUP($F113,'Cronograma Manual'!$F$6:$BN$171,BG$152+1,0)),"",(VLOOKUP($F113,'Cronograma Manual'!$F$6:$BN$171,BG$152+1,0)))</f>
        <v/>
      </c>
      <c r="BH113" s="362" t="str">
        <f>IF(ISNA(VLOOKUP($F113,'Cronograma Manual'!$F$6:$BN$171,BH$152+1,0)),"",(VLOOKUP($F113,'Cronograma Manual'!$F$6:$BN$171,BH$152+1,0)))</f>
        <v/>
      </c>
      <c r="BI113" s="362">
        <f>IF(ISNA(VLOOKUP($F113,'Cronograma Manual'!$F$6:$BN$171,BI$152+1,0)),"",(VLOOKUP($F113,'Cronograma Manual'!$F$6:$BN$171,BI$152+1,0)))</f>
        <v>44909</v>
      </c>
      <c r="BJ113" s="362" t="str">
        <f>IF(ISNA(VLOOKUP($F113,'Cronograma Manual'!$F$6:$BN$171,BJ$152+1,0)),"",(VLOOKUP($F113,'Cronograma Manual'!$F$6:$BN$171,BJ$152+1,0)))</f>
        <v/>
      </c>
      <c r="BK113" s="363" t="str">
        <f>IF(ISNA(VLOOKUP($F113,'Cronograma Manual'!$F$6:$BN$171,BK$152+1,0)),"",(VLOOKUP($F113,'Cronograma Manual'!$F$6:$BN$171,BK$152+1,0)))</f>
        <v/>
      </c>
    </row>
    <row r="114" spans="1:63" s="102" customFormat="1" ht="26.25" customHeight="1" x14ac:dyDescent="0.25">
      <c r="A114" s="342">
        <v>103</v>
      </c>
      <c r="B114" s="454" t="s">
        <v>1283</v>
      </c>
      <c r="C114" s="343"/>
      <c r="D114" s="344" t="s">
        <v>1787</v>
      </c>
      <c r="E114" s="454" t="s">
        <v>67</v>
      </c>
      <c r="F114" s="343" t="s">
        <v>67</v>
      </c>
      <c r="G114" s="344" t="str">
        <f>IF(ISNA(VLOOKUP(F114,Tmunic!$C$2:$D$1160,2,FALSE)),"",VLOOKUP(F114,Tmunic!$C$2:$D$1160,2,FALSE))</f>
        <v>DS ARAUCA</v>
      </c>
      <c r="H114" s="344" t="str">
        <f>IF(ISNA(VLOOKUP($F114,'Cronograma Manual'!$F$6:$BN$171,H$152+1,0)),"",(VLOOKUP($F114,'Cronograma Manual'!$F$6:$BN$171,H$152+1,0)))</f>
        <v>Carrera 20 N°  5 -5 0 Barrio Fundadores</v>
      </c>
      <c r="I114" s="347">
        <f>IF(ISNA(VLOOKUP($F114,'Cronograma Manual'!$F$6:$BN$171,I$152+1,0)),"",(VLOOKUP($F114,'Cronograma Manual'!$F$6:$BN$171,I$152+1,0)))</f>
        <v>4</v>
      </c>
      <c r="J114" s="348">
        <f>IF(ISNA(VLOOKUP($F114,'Cronograma Manual'!$F$6:$BN$171,J$152+1,0)),"",(VLOOKUP($F114,'Cronograma Manual'!$F$6:$BN$171,J$152+1,0)))</f>
        <v>12</v>
      </c>
      <c r="K114" s="349" t="str">
        <f>IF(ISNA(VLOOKUP($F114,'Cronograma Manual'!$F$6:$BN$171,K$152+1,0)),"",(VLOOKUP($F114,'Cronograma Manual'!$F$6:$BN$171,K$152+1,0)))</f>
        <v/>
      </c>
      <c r="L114" s="349" t="str">
        <f>IF(ISNA(VLOOKUP($F114,'Cronograma Manual'!$F$6:$BN$171,L$152+1,0)),"",(VLOOKUP($F114,'Cronograma Manual'!$F$6:$BN$171,L$152+1,0)))</f>
        <v/>
      </c>
      <c r="M114" s="349" t="str">
        <f>IF(ISNA(VLOOKUP($F114,'Cronograma Manual'!$F$6:$BN$171,M$152+1,0)),"",(VLOOKUP($F114,'Cronograma Manual'!$F$6:$BN$171,M$152+1,0)))</f>
        <v/>
      </c>
      <c r="N114" s="349" t="str">
        <f>IF(ISNA(VLOOKUP($F114,'Cronograma Manual'!$F$6:$BN$171,N$152+1,0)),"",(VLOOKUP($F114,'Cronograma Manual'!$F$6:$BN$171,N$152+1,0)))</f>
        <v/>
      </c>
      <c r="O114" s="349" t="str">
        <f>IF(ISNA(VLOOKUP($F114,'Cronograma Manual'!$F$6:$BN$171,O$152+1,0)),"",(VLOOKUP($F114,'Cronograma Manual'!$F$6:$BN$171,O$152+1,0)))</f>
        <v/>
      </c>
      <c r="P114" s="350">
        <f>IF(ISNA(VLOOKUP($F114,'Cronograma Manual'!$F$6:$BN$171,P$152+1,0)),"",(VLOOKUP($F114,'Cronograma Manual'!$F$6:$BN$171,P$152+1,0)))</f>
        <v>44594</v>
      </c>
      <c r="Q114" s="350" t="str">
        <f>IF(ISNA(VLOOKUP($F114,'Cronograma Manual'!$F$6:$BN$171,Q$152+1,0)),"",(VLOOKUP($F114,'Cronograma Manual'!$F$6:$BN$171,Q$152+1,0)))</f>
        <v/>
      </c>
      <c r="R114" s="350" t="str">
        <f>IF(ISNA(VLOOKUP($F114,'Cronograma Manual'!$F$6:$BN$171,R$152+1,0)),"",(VLOOKUP($F114,'Cronograma Manual'!$F$6:$BN$171,R$152+1,0)))</f>
        <v/>
      </c>
      <c r="S114" s="350" t="str">
        <f>IF(ISNA(VLOOKUP($F114,'Cronograma Manual'!$F$6:$BN$171,S$152+1,0)),"",(VLOOKUP($F114,'Cronograma Manual'!$F$6:$BN$171,S$152+1,0)))</f>
        <v/>
      </c>
      <c r="T114" s="349">
        <f>IF(ISNA(VLOOKUP($F114,'Cronograma Manual'!$F$6:$BN$171,T$152+1,0)),"",(VLOOKUP($F114,'Cronograma Manual'!$F$6:$BN$171,T$152+1,0)))</f>
        <v>44622</v>
      </c>
      <c r="U114" s="349" t="str">
        <f>IF(ISNA(VLOOKUP($F114,'Cronograma Manual'!$F$6:$BN$171,U$152+1,0)),"",(VLOOKUP($F114,'Cronograma Manual'!$F$6:$BN$171,U$152+1,0)))</f>
        <v/>
      </c>
      <c r="V114" s="349" t="str">
        <f>IF(ISNA(VLOOKUP($F114,'Cronograma Manual'!$F$6:$BN$171,V$152+1,0)),"",(VLOOKUP($F114,'Cronograma Manual'!$F$6:$BN$171,V$152+1,0)))</f>
        <v/>
      </c>
      <c r="W114" s="349" t="str">
        <f>IF(ISNA(VLOOKUP($F114,'Cronograma Manual'!$F$6:$BN$171,W$152+1,0)),"",(VLOOKUP($F114,'Cronograma Manual'!$F$6:$BN$171,W$152+1,0)))</f>
        <v/>
      </c>
      <c r="X114" s="350">
        <f>IF(ISNA(VLOOKUP($F114,'Cronograma Manual'!$F$6:$BN$171,X$152+1,0)),"",(VLOOKUP($F114,'Cronograma Manual'!$F$6:$BN$171,X$152+1,0)))</f>
        <v>44650</v>
      </c>
      <c r="Y114" s="350" t="str">
        <f>IF(ISNA(VLOOKUP($F114,'Cronograma Manual'!$F$6:$BN$171,Y$152+1,0)),"",(VLOOKUP($F114,'Cronograma Manual'!$F$6:$BN$171,Y$152+1,0)))</f>
        <v/>
      </c>
      <c r="Z114" s="350" t="str">
        <f>IF(ISNA(VLOOKUP($F114,'Cronograma Manual'!$F$6:$BN$171,Z$152+1,0)),"",(VLOOKUP($F114,'Cronograma Manual'!$F$6:$BN$171,Z$152+1,0)))</f>
        <v/>
      </c>
      <c r="AA114" s="350" t="str">
        <f>IF(ISNA(VLOOKUP($F114,'Cronograma Manual'!$F$6:$BN$171,AA$152+1,0)),"",(VLOOKUP($F114,'Cronograma Manual'!$F$6:$BN$171,AA$152+1,0)))</f>
        <v/>
      </c>
      <c r="AB114" s="349">
        <f>IF(ISNA(VLOOKUP($F114,'Cronograma Manual'!$F$6:$BN$171,AB$152+1,0)),"",(VLOOKUP($F114,'Cronograma Manual'!$F$6:$BN$171,AB$152+1,0)))</f>
        <v>44678</v>
      </c>
      <c r="AC114" s="349" t="str">
        <f>IF(ISNA(VLOOKUP($F114,'Cronograma Manual'!$F$6:$BN$171,AC$152+1,0)),"",(VLOOKUP($F114,'Cronograma Manual'!$F$6:$BN$171,AC$152+1,0)))</f>
        <v/>
      </c>
      <c r="AD114" s="349" t="str">
        <f>IF(ISNA(VLOOKUP($F114,'Cronograma Manual'!$F$6:$BN$171,AD$152+1,0)),"",(VLOOKUP($F114,'Cronograma Manual'!$F$6:$BN$171,AD$152+1,0)))</f>
        <v/>
      </c>
      <c r="AE114" s="349" t="str">
        <f>IF(ISNA(VLOOKUP($F114,'Cronograma Manual'!$F$6:$BN$171,AE$152+1,0)),"",(VLOOKUP($F114,'Cronograma Manual'!$F$6:$BN$171,AE$152+1,0)))</f>
        <v/>
      </c>
      <c r="AF114" s="349">
        <f>IF(ISNA(VLOOKUP($F114,'Cronograma Manual'!$F$6:$BN$171,AF$152+1,0)),"",(VLOOKUP($F114,'Cronograma Manual'!$F$6:$BN$171,AF$152+1,0)))</f>
        <v>44706</v>
      </c>
      <c r="AG114" s="350" t="str">
        <f>IF(ISNA(VLOOKUP($F114,'Cronograma Manual'!$F$6:$BN$171,AG$152+1,0)),"",(VLOOKUP($F114,'Cronograma Manual'!$F$6:$BN$171,AG$152+1,0)))</f>
        <v/>
      </c>
      <c r="AH114" s="350" t="str">
        <f>IF(ISNA(VLOOKUP($F114,'Cronograma Manual'!$F$6:$BN$171,AH$152+1,0)),"",(VLOOKUP($F114,'Cronograma Manual'!$F$6:$BN$171,AH$152+1,0)))</f>
        <v/>
      </c>
      <c r="AI114" s="350" t="str">
        <f>IF(ISNA(VLOOKUP($F114,'Cronograma Manual'!$F$6:$BN$171,AI$152+1,0)),"",(VLOOKUP($F114,'Cronograma Manual'!$F$6:$BN$171,AI$152+1,0)))</f>
        <v/>
      </c>
      <c r="AJ114" s="350">
        <f>IF(ISNA(VLOOKUP($F114,'Cronograma Manual'!$F$6:$BN$171,AJ$152+1,0)),"",(VLOOKUP($F114,'Cronograma Manual'!$F$6:$BN$171,AJ$152+1,0)))</f>
        <v>44734</v>
      </c>
      <c r="AK114" s="349" t="str">
        <f>IF(ISNA(VLOOKUP($F114,'Cronograma Manual'!$F$6:$BN$171,AK$152+1,0)),"",(VLOOKUP($F114,'Cronograma Manual'!$F$6:$BN$171,AK$152+1,0)))</f>
        <v/>
      </c>
      <c r="AL114" s="349" t="str">
        <f>IF(ISNA(VLOOKUP($F114,'Cronograma Manual'!$F$6:$BN$171,AL$152+1,0)),"",(VLOOKUP($F114,'Cronograma Manual'!$F$6:$BN$171,AL$152+1,0)))</f>
        <v/>
      </c>
      <c r="AM114" s="349" t="str">
        <f>IF(ISNA(VLOOKUP($F114,'Cronograma Manual'!$F$6:$BN$171,AM$152+1,0)),"",(VLOOKUP($F114,'Cronograma Manual'!$F$6:$BN$171,AM$152+1,0)))</f>
        <v/>
      </c>
      <c r="AN114" s="349" t="str">
        <f>IF(ISNA(VLOOKUP($F114,'Cronograma Manual'!$F$6:$BN$171,AN$152+1,0)),"",(VLOOKUP($F114,'Cronograma Manual'!$F$6:$BN$171,AN$152+1,0)))</f>
        <v/>
      </c>
      <c r="AO114" s="349">
        <f>IF(ISNA(VLOOKUP($F114,'Cronograma Manual'!$F$6:$BN$171,AO$152+1,0)),"",(VLOOKUP($F114,'Cronograma Manual'!$F$6:$BN$171,AO$152+1,0)))</f>
        <v>44769</v>
      </c>
      <c r="AP114" s="350" t="str">
        <f>IF(ISNA(VLOOKUP($F114,'Cronograma Manual'!$F$6:$BN$171,AP$152+1,0)),"",(VLOOKUP($F114,'Cronograma Manual'!$F$6:$BN$171,AP$152+1,0)))</f>
        <v/>
      </c>
      <c r="AQ114" s="350" t="str">
        <f>IF(ISNA(VLOOKUP($F114,'Cronograma Manual'!$F$6:$BN$171,AQ$152+1,0)),"",(VLOOKUP($F114,'Cronograma Manual'!$F$6:$BN$171,AQ$152+1,0)))</f>
        <v/>
      </c>
      <c r="AR114" s="350" t="str">
        <f>IF(ISNA(VLOOKUP($F114,'Cronograma Manual'!$F$6:$BN$171,AR$152+1,0)),"",(VLOOKUP($F114,'Cronograma Manual'!$F$6:$BN$171,AR$152+1,0)))</f>
        <v/>
      </c>
      <c r="AS114" s="350">
        <f>IF(ISNA(VLOOKUP($F114,'Cronograma Manual'!$F$6:$BN$171,AS$152+1,0)),"",(VLOOKUP($F114,'Cronograma Manual'!$F$6:$BN$171,AS$152+1,0)))</f>
        <v>44797</v>
      </c>
      <c r="AT114" s="349" t="str">
        <f>IF(ISNA(VLOOKUP($F114,'Cronograma Manual'!$F$6:$BN$171,AT$152+1,0)),"",(VLOOKUP($F114,'Cronograma Manual'!$F$6:$BN$171,AT$152+1,0)))</f>
        <v/>
      </c>
      <c r="AU114" s="349" t="str">
        <f>IF(ISNA(VLOOKUP($F114,'Cronograma Manual'!$F$6:$BN$171,AU$152+1,0)),"",(VLOOKUP($F114,'Cronograma Manual'!$F$6:$BN$171,AU$152+1,0)))</f>
        <v/>
      </c>
      <c r="AV114" s="349" t="str">
        <f>IF(ISNA(VLOOKUP($F114,'Cronograma Manual'!$F$6:$BN$171,AV$152+1,0)),"",(VLOOKUP($F114,'Cronograma Manual'!$F$6:$BN$171,AV$152+1,0)))</f>
        <v/>
      </c>
      <c r="AW114" s="349">
        <f>IF(ISNA(VLOOKUP($F114,'Cronograma Manual'!$F$6:$BN$171,AW$152+1,0)),"",(VLOOKUP($F114,'Cronograma Manual'!$F$6:$BN$171,AW$152+1,0)))</f>
        <v>44825</v>
      </c>
      <c r="AX114" s="349" t="str">
        <f>IF(ISNA(VLOOKUP($F114,'Cronograma Manual'!$F$6:$BN$171,AX$152+1,0)),"",(VLOOKUP($F114,'Cronograma Manual'!$F$6:$BN$171,AX$152+1,0)))</f>
        <v/>
      </c>
      <c r="AY114" s="350" t="str">
        <f>IF(ISNA(VLOOKUP($F114,'Cronograma Manual'!$F$6:$BN$171,AY$152+1,0)),"",(VLOOKUP($F114,'Cronograma Manual'!$F$6:$BN$171,AY$152+1,0)))</f>
        <v/>
      </c>
      <c r="AZ114" s="350" t="str">
        <f>IF(ISNA(VLOOKUP($F114,'Cronograma Manual'!$F$6:$BN$171,AZ$152+1,0)),"",(VLOOKUP($F114,'Cronograma Manual'!$F$6:$BN$171,AZ$152+1,0)))</f>
        <v/>
      </c>
      <c r="BA114" s="350">
        <f>IF(ISNA(VLOOKUP($F114,'Cronograma Manual'!$F$6:$BN$171,BA$152+1,0)),"",(VLOOKUP($F114,'Cronograma Manual'!$F$6:$BN$171,BA$152+1,0)))</f>
        <v>44853</v>
      </c>
      <c r="BB114" s="350" t="str">
        <f>IF(ISNA(VLOOKUP($F114,'Cronograma Manual'!$F$6:$BN$171,BB$152+1,0)),"",(VLOOKUP($F114,'Cronograma Manual'!$F$6:$BN$171,BB$152+1,0)))</f>
        <v/>
      </c>
      <c r="BC114" s="349" t="str">
        <f>IF(ISNA(VLOOKUP($F114,'Cronograma Manual'!$F$6:$BN$171,BC$152+1,0)),"",(VLOOKUP($F114,'Cronograma Manual'!$F$6:$BN$171,BC$152+1,0)))</f>
        <v/>
      </c>
      <c r="BD114" s="349" t="str">
        <f>IF(ISNA(VLOOKUP($F114,'Cronograma Manual'!$F$6:$BN$171,BD$152+1,0)),"",(VLOOKUP($F114,'Cronograma Manual'!$F$6:$BN$171,BD$152+1,0)))</f>
        <v/>
      </c>
      <c r="BE114" s="349">
        <f>IF(ISNA(VLOOKUP($F114,'Cronograma Manual'!$F$6:$BN$171,BE$152+1,0)),"",(VLOOKUP($F114,'Cronograma Manual'!$F$6:$BN$171,BE$152+1,0)))</f>
        <v>44881</v>
      </c>
      <c r="BF114" s="349" t="str">
        <f>IF(ISNA(VLOOKUP($F114,'Cronograma Manual'!$F$6:$BN$171,BF$152+1,0)),"",(VLOOKUP($F114,'Cronograma Manual'!$F$6:$BN$171,BF$152+1,0)))</f>
        <v/>
      </c>
      <c r="BG114" s="350" t="str">
        <f>IF(ISNA(VLOOKUP($F114,'Cronograma Manual'!$F$6:$BN$171,BG$152+1,0)),"",(VLOOKUP($F114,'Cronograma Manual'!$F$6:$BN$171,BG$152+1,0)))</f>
        <v/>
      </c>
      <c r="BH114" s="350" t="str">
        <f>IF(ISNA(VLOOKUP($F114,'Cronograma Manual'!$F$6:$BN$171,BH$152+1,0)),"",(VLOOKUP($F114,'Cronograma Manual'!$F$6:$BN$171,BH$152+1,0)))</f>
        <v/>
      </c>
      <c r="BI114" s="350">
        <f>IF(ISNA(VLOOKUP($F114,'Cronograma Manual'!$F$6:$BN$171,BI$152+1,0)),"",(VLOOKUP($F114,'Cronograma Manual'!$F$6:$BN$171,BI$152+1,0)))</f>
        <v>44909</v>
      </c>
      <c r="BJ114" s="350" t="str">
        <f>IF(ISNA(VLOOKUP($F114,'Cronograma Manual'!$F$6:$BN$171,BJ$152+1,0)),"",(VLOOKUP($F114,'Cronograma Manual'!$F$6:$BN$171,BJ$152+1,0)))</f>
        <v/>
      </c>
      <c r="BK114" s="351" t="str">
        <f>IF(ISNA(VLOOKUP($F114,'Cronograma Manual'!$F$6:$BN$171,BK$152+1,0)),"",(VLOOKUP($F114,'Cronograma Manual'!$F$6:$BN$171,BK$152+1,0)))</f>
        <v/>
      </c>
    </row>
    <row r="115" spans="1:63" s="102" customFormat="1" ht="26.25" hidden="1" customHeight="1" x14ac:dyDescent="0.25">
      <c r="A115" s="352">
        <v>104</v>
      </c>
      <c r="B115" s="455"/>
      <c r="C115" s="337"/>
      <c r="D115" s="184" t="s">
        <v>1787</v>
      </c>
      <c r="E115" s="455"/>
      <c r="F115" s="337" t="s">
        <v>69</v>
      </c>
      <c r="G115" s="184" t="str">
        <f>IF(ISNA(VLOOKUP(F115,Tmunic!$C$2:$D$1160,2,FALSE)),"",VLOOKUP(F115,Tmunic!$C$2:$D$1160,2,FALSE))</f>
        <v>UB SARAVENA</v>
      </c>
      <c r="H115" s="184" t="str">
        <f>IF(ISNA(VLOOKUP($F115,'Cronograma Manual'!$F$6:$BN$171,H$152+1,0)),"",(VLOOKUP($F115,'Cronograma Manual'!$F$6:$BN$171,H$152+1,0)))</f>
        <v>Carrera 19A N° 28 - 53 Barrio Modelo</v>
      </c>
      <c r="I115" s="197">
        <f>IF(ISNA(VLOOKUP($F115,'Cronograma Manual'!$F$6:$BN$171,I$152+1,0)),"",(VLOOKUP($F115,'Cronograma Manual'!$F$6:$BN$171,I$152+1,0)))</f>
        <v>4</v>
      </c>
      <c r="J115" s="202">
        <f>IF(ISNA(VLOOKUP($F115,'Cronograma Manual'!$F$6:$BN$171,J$152+1,0)),"",(VLOOKUP($F115,'Cronograma Manual'!$F$6:$BN$171,J$152+1,0)))</f>
        <v>12</v>
      </c>
      <c r="K115" s="107" t="str">
        <f>IF(ISNA(VLOOKUP($F115,'Cronograma Manual'!$F$6:$BN$171,K$152+1,0)),"",(VLOOKUP($F115,'Cronograma Manual'!$F$6:$BN$171,K$152+1,0)))</f>
        <v/>
      </c>
      <c r="L115" s="107" t="str">
        <f>IF(ISNA(VLOOKUP($F115,'Cronograma Manual'!$F$6:$BN$171,L$152+1,0)),"",(VLOOKUP($F115,'Cronograma Manual'!$F$6:$BN$171,L$152+1,0)))</f>
        <v/>
      </c>
      <c r="M115" s="107" t="str">
        <f>IF(ISNA(VLOOKUP($F115,'Cronograma Manual'!$F$6:$BN$171,M$152+1,0)),"",(VLOOKUP($F115,'Cronograma Manual'!$F$6:$BN$171,M$152+1,0)))</f>
        <v/>
      </c>
      <c r="N115" s="107" t="str">
        <f>IF(ISNA(VLOOKUP($F115,'Cronograma Manual'!$F$6:$BN$171,N$152+1,0)),"",(VLOOKUP($F115,'Cronograma Manual'!$F$6:$BN$171,N$152+1,0)))</f>
        <v/>
      </c>
      <c r="O115" s="107" t="str">
        <f>IF(ISNA(VLOOKUP($F115,'Cronograma Manual'!$F$6:$BN$171,O$152+1,0)),"",(VLOOKUP($F115,'Cronograma Manual'!$F$6:$BN$171,O$152+1,0)))</f>
        <v/>
      </c>
      <c r="P115" s="108">
        <f>IF(ISNA(VLOOKUP($F115,'Cronograma Manual'!$F$6:$BN$171,P$152+1,0)),"",(VLOOKUP($F115,'Cronograma Manual'!$F$6:$BN$171,P$152+1,0)))</f>
        <v>44594</v>
      </c>
      <c r="Q115" s="108" t="str">
        <f>IF(ISNA(VLOOKUP($F115,'Cronograma Manual'!$F$6:$BN$171,Q$152+1,0)),"",(VLOOKUP($F115,'Cronograma Manual'!$F$6:$BN$171,Q$152+1,0)))</f>
        <v/>
      </c>
      <c r="R115" s="108" t="str">
        <f>IF(ISNA(VLOOKUP($F115,'Cronograma Manual'!$F$6:$BN$171,R$152+1,0)),"",(VLOOKUP($F115,'Cronograma Manual'!$F$6:$BN$171,R$152+1,0)))</f>
        <v/>
      </c>
      <c r="S115" s="108" t="str">
        <f>IF(ISNA(VLOOKUP($F115,'Cronograma Manual'!$F$6:$BN$171,S$152+1,0)),"",(VLOOKUP($F115,'Cronograma Manual'!$F$6:$BN$171,S$152+1,0)))</f>
        <v/>
      </c>
      <c r="T115" s="107">
        <f>IF(ISNA(VLOOKUP($F115,'Cronograma Manual'!$F$6:$BN$171,T$152+1,0)),"",(VLOOKUP($F115,'Cronograma Manual'!$F$6:$BN$171,T$152+1,0)))</f>
        <v>44622</v>
      </c>
      <c r="U115" s="107" t="str">
        <f>IF(ISNA(VLOOKUP($F115,'Cronograma Manual'!$F$6:$BN$171,U$152+1,0)),"",(VLOOKUP($F115,'Cronograma Manual'!$F$6:$BN$171,U$152+1,0)))</f>
        <v/>
      </c>
      <c r="V115" s="107" t="str">
        <f>IF(ISNA(VLOOKUP($F115,'Cronograma Manual'!$F$6:$BN$171,V$152+1,0)),"",(VLOOKUP($F115,'Cronograma Manual'!$F$6:$BN$171,V$152+1,0)))</f>
        <v/>
      </c>
      <c r="W115" s="107" t="str">
        <f>IF(ISNA(VLOOKUP($F115,'Cronograma Manual'!$F$6:$BN$171,W$152+1,0)),"",(VLOOKUP($F115,'Cronograma Manual'!$F$6:$BN$171,W$152+1,0)))</f>
        <v/>
      </c>
      <c r="X115" s="108">
        <f>IF(ISNA(VLOOKUP($F115,'Cronograma Manual'!$F$6:$BN$171,X$152+1,0)),"",(VLOOKUP($F115,'Cronograma Manual'!$F$6:$BN$171,X$152+1,0)))</f>
        <v>44650</v>
      </c>
      <c r="Y115" s="108" t="str">
        <f>IF(ISNA(VLOOKUP($F115,'Cronograma Manual'!$F$6:$BN$171,Y$152+1,0)),"",(VLOOKUP($F115,'Cronograma Manual'!$F$6:$BN$171,Y$152+1,0)))</f>
        <v/>
      </c>
      <c r="Z115" s="108" t="str">
        <f>IF(ISNA(VLOOKUP($F115,'Cronograma Manual'!$F$6:$BN$171,Z$152+1,0)),"",(VLOOKUP($F115,'Cronograma Manual'!$F$6:$BN$171,Z$152+1,0)))</f>
        <v/>
      </c>
      <c r="AA115" s="108" t="str">
        <f>IF(ISNA(VLOOKUP($F115,'Cronograma Manual'!$F$6:$BN$171,AA$152+1,0)),"",(VLOOKUP($F115,'Cronograma Manual'!$F$6:$BN$171,AA$152+1,0)))</f>
        <v/>
      </c>
      <c r="AB115" s="107">
        <f>IF(ISNA(VLOOKUP($F115,'Cronograma Manual'!$F$6:$BN$171,AB$152+1,0)),"",(VLOOKUP($F115,'Cronograma Manual'!$F$6:$BN$171,AB$152+1,0)))</f>
        <v>44678</v>
      </c>
      <c r="AC115" s="107" t="str">
        <f>IF(ISNA(VLOOKUP($F115,'Cronograma Manual'!$F$6:$BN$171,AC$152+1,0)),"",(VLOOKUP($F115,'Cronograma Manual'!$F$6:$BN$171,AC$152+1,0)))</f>
        <v/>
      </c>
      <c r="AD115" s="107" t="str">
        <f>IF(ISNA(VLOOKUP($F115,'Cronograma Manual'!$F$6:$BN$171,AD$152+1,0)),"",(VLOOKUP($F115,'Cronograma Manual'!$F$6:$BN$171,AD$152+1,0)))</f>
        <v/>
      </c>
      <c r="AE115" s="107" t="str">
        <f>IF(ISNA(VLOOKUP($F115,'Cronograma Manual'!$F$6:$BN$171,AE$152+1,0)),"",(VLOOKUP($F115,'Cronograma Manual'!$F$6:$BN$171,AE$152+1,0)))</f>
        <v/>
      </c>
      <c r="AF115" s="107">
        <f>IF(ISNA(VLOOKUP($F115,'Cronograma Manual'!$F$6:$BN$171,AF$152+1,0)),"",(VLOOKUP($F115,'Cronograma Manual'!$F$6:$BN$171,AF$152+1,0)))</f>
        <v>44706</v>
      </c>
      <c r="AG115" s="108" t="str">
        <f>IF(ISNA(VLOOKUP($F115,'Cronograma Manual'!$F$6:$BN$171,AG$152+1,0)),"",(VLOOKUP($F115,'Cronograma Manual'!$F$6:$BN$171,AG$152+1,0)))</f>
        <v/>
      </c>
      <c r="AH115" s="108" t="str">
        <f>IF(ISNA(VLOOKUP($F115,'Cronograma Manual'!$F$6:$BN$171,AH$152+1,0)),"",(VLOOKUP($F115,'Cronograma Manual'!$F$6:$BN$171,AH$152+1,0)))</f>
        <v/>
      </c>
      <c r="AI115" s="108" t="str">
        <f>IF(ISNA(VLOOKUP($F115,'Cronograma Manual'!$F$6:$BN$171,AI$152+1,0)),"",(VLOOKUP($F115,'Cronograma Manual'!$F$6:$BN$171,AI$152+1,0)))</f>
        <v/>
      </c>
      <c r="AJ115" s="108">
        <f>IF(ISNA(VLOOKUP($F115,'Cronograma Manual'!$F$6:$BN$171,AJ$152+1,0)),"",(VLOOKUP($F115,'Cronograma Manual'!$F$6:$BN$171,AJ$152+1,0)))</f>
        <v>44734</v>
      </c>
      <c r="AK115" s="107" t="str">
        <f>IF(ISNA(VLOOKUP($F115,'Cronograma Manual'!$F$6:$BN$171,AK$152+1,0)),"",(VLOOKUP($F115,'Cronograma Manual'!$F$6:$BN$171,AK$152+1,0)))</f>
        <v/>
      </c>
      <c r="AL115" s="107" t="str">
        <f>IF(ISNA(VLOOKUP($F115,'Cronograma Manual'!$F$6:$BN$171,AL$152+1,0)),"",(VLOOKUP($F115,'Cronograma Manual'!$F$6:$BN$171,AL$152+1,0)))</f>
        <v/>
      </c>
      <c r="AM115" s="107" t="str">
        <f>IF(ISNA(VLOOKUP($F115,'Cronograma Manual'!$F$6:$BN$171,AM$152+1,0)),"",(VLOOKUP($F115,'Cronograma Manual'!$F$6:$BN$171,AM$152+1,0)))</f>
        <v/>
      </c>
      <c r="AN115" s="107" t="str">
        <f>IF(ISNA(VLOOKUP($F115,'Cronograma Manual'!$F$6:$BN$171,AN$152+1,0)),"",(VLOOKUP($F115,'Cronograma Manual'!$F$6:$BN$171,AN$152+1,0)))</f>
        <v/>
      </c>
      <c r="AO115" s="107">
        <f>IF(ISNA(VLOOKUP($F115,'Cronograma Manual'!$F$6:$BN$171,AO$152+1,0)),"",(VLOOKUP($F115,'Cronograma Manual'!$F$6:$BN$171,AO$152+1,0)))</f>
        <v>44769</v>
      </c>
      <c r="AP115" s="108" t="str">
        <f>IF(ISNA(VLOOKUP($F115,'Cronograma Manual'!$F$6:$BN$171,AP$152+1,0)),"",(VLOOKUP($F115,'Cronograma Manual'!$F$6:$BN$171,AP$152+1,0)))</f>
        <v/>
      </c>
      <c r="AQ115" s="108" t="str">
        <f>IF(ISNA(VLOOKUP($F115,'Cronograma Manual'!$F$6:$BN$171,AQ$152+1,0)),"",(VLOOKUP($F115,'Cronograma Manual'!$F$6:$BN$171,AQ$152+1,0)))</f>
        <v/>
      </c>
      <c r="AR115" s="108" t="str">
        <f>IF(ISNA(VLOOKUP($F115,'Cronograma Manual'!$F$6:$BN$171,AR$152+1,0)),"",(VLOOKUP($F115,'Cronograma Manual'!$F$6:$BN$171,AR$152+1,0)))</f>
        <v/>
      </c>
      <c r="AS115" s="108">
        <f>IF(ISNA(VLOOKUP($F115,'Cronograma Manual'!$F$6:$BN$171,AS$152+1,0)),"",(VLOOKUP($F115,'Cronograma Manual'!$F$6:$BN$171,AS$152+1,0)))</f>
        <v>44797</v>
      </c>
      <c r="AT115" s="107" t="str">
        <f>IF(ISNA(VLOOKUP($F115,'Cronograma Manual'!$F$6:$BN$171,AT$152+1,0)),"",(VLOOKUP($F115,'Cronograma Manual'!$F$6:$BN$171,AT$152+1,0)))</f>
        <v/>
      </c>
      <c r="AU115" s="107" t="str">
        <f>IF(ISNA(VLOOKUP($F115,'Cronograma Manual'!$F$6:$BN$171,AU$152+1,0)),"",(VLOOKUP($F115,'Cronograma Manual'!$F$6:$BN$171,AU$152+1,0)))</f>
        <v/>
      </c>
      <c r="AV115" s="107" t="str">
        <f>IF(ISNA(VLOOKUP($F115,'Cronograma Manual'!$F$6:$BN$171,AV$152+1,0)),"",(VLOOKUP($F115,'Cronograma Manual'!$F$6:$BN$171,AV$152+1,0)))</f>
        <v/>
      </c>
      <c r="AW115" s="107">
        <f>IF(ISNA(VLOOKUP($F115,'Cronograma Manual'!$F$6:$BN$171,AW$152+1,0)),"",(VLOOKUP($F115,'Cronograma Manual'!$F$6:$BN$171,AW$152+1,0)))</f>
        <v>44825</v>
      </c>
      <c r="AX115" s="107" t="str">
        <f>IF(ISNA(VLOOKUP($F115,'Cronograma Manual'!$F$6:$BN$171,AX$152+1,0)),"",(VLOOKUP($F115,'Cronograma Manual'!$F$6:$BN$171,AX$152+1,0)))</f>
        <v/>
      </c>
      <c r="AY115" s="108" t="str">
        <f>IF(ISNA(VLOOKUP($F115,'Cronograma Manual'!$F$6:$BN$171,AY$152+1,0)),"",(VLOOKUP($F115,'Cronograma Manual'!$F$6:$BN$171,AY$152+1,0)))</f>
        <v/>
      </c>
      <c r="AZ115" s="108" t="str">
        <f>IF(ISNA(VLOOKUP($F115,'Cronograma Manual'!$F$6:$BN$171,AZ$152+1,0)),"",(VLOOKUP($F115,'Cronograma Manual'!$F$6:$BN$171,AZ$152+1,0)))</f>
        <v/>
      </c>
      <c r="BA115" s="108">
        <f>IF(ISNA(VLOOKUP($F115,'Cronograma Manual'!$F$6:$BN$171,BA$152+1,0)),"",(VLOOKUP($F115,'Cronograma Manual'!$F$6:$BN$171,BA$152+1,0)))</f>
        <v>44853</v>
      </c>
      <c r="BB115" s="108" t="str">
        <f>IF(ISNA(VLOOKUP($F115,'Cronograma Manual'!$F$6:$BN$171,BB$152+1,0)),"",(VLOOKUP($F115,'Cronograma Manual'!$F$6:$BN$171,BB$152+1,0)))</f>
        <v/>
      </c>
      <c r="BC115" s="107" t="str">
        <f>IF(ISNA(VLOOKUP($F115,'Cronograma Manual'!$F$6:$BN$171,BC$152+1,0)),"",(VLOOKUP($F115,'Cronograma Manual'!$F$6:$BN$171,BC$152+1,0)))</f>
        <v/>
      </c>
      <c r="BD115" s="107" t="str">
        <f>IF(ISNA(VLOOKUP($F115,'Cronograma Manual'!$F$6:$BN$171,BD$152+1,0)),"",(VLOOKUP($F115,'Cronograma Manual'!$F$6:$BN$171,BD$152+1,0)))</f>
        <v/>
      </c>
      <c r="BE115" s="107">
        <f>IF(ISNA(VLOOKUP($F115,'Cronograma Manual'!$F$6:$BN$171,BE$152+1,0)),"",(VLOOKUP($F115,'Cronograma Manual'!$F$6:$BN$171,BE$152+1,0)))</f>
        <v>44881</v>
      </c>
      <c r="BF115" s="107" t="str">
        <f>IF(ISNA(VLOOKUP($F115,'Cronograma Manual'!$F$6:$BN$171,BF$152+1,0)),"",(VLOOKUP($F115,'Cronograma Manual'!$F$6:$BN$171,BF$152+1,0)))</f>
        <v/>
      </c>
      <c r="BG115" s="108" t="str">
        <f>IF(ISNA(VLOOKUP($F115,'Cronograma Manual'!$F$6:$BN$171,BG$152+1,0)),"",(VLOOKUP($F115,'Cronograma Manual'!$F$6:$BN$171,BG$152+1,0)))</f>
        <v/>
      </c>
      <c r="BH115" s="108" t="str">
        <f>IF(ISNA(VLOOKUP($F115,'Cronograma Manual'!$F$6:$BN$171,BH$152+1,0)),"",(VLOOKUP($F115,'Cronograma Manual'!$F$6:$BN$171,BH$152+1,0)))</f>
        <v/>
      </c>
      <c r="BI115" s="108">
        <f>IF(ISNA(VLOOKUP($F115,'Cronograma Manual'!$F$6:$BN$171,BI$152+1,0)),"",(VLOOKUP($F115,'Cronograma Manual'!$F$6:$BN$171,BI$152+1,0)))</f>
        <v>44909</v>
      </c>
      <c r="BJ115" s="108" t="str">
        <f>IF(ISNA(VLOOKUP($F115,'Cronograma Manual'!$F$6:$BN$171,BJ$152+1,0)),"",(VLOOKUP($F115,'Cronograma Manual'!$F$6:$BN$171,BJ$152+1,0)))</f>
        <v/>
      </c>
      <c r="BK115" s="353" t="str">
        <f>IF(ISNA(VLOOKUP($F115,'Cronograma Manual'!$F$6:$BN$171,BK$152+1,0)),"",(VLOOKUP($F115,'Cronograma Manual'!$F$6:$BN$171,BK$152+1,0)))</f>
        <v/>
      </c>
    </row>
    <row r="116" spans="1:63" s="102" customFormat="1" ht="26.25" hidden="1" customHeight="1" x14ac:dyDescent="0.25">
      <c r="A116" s="352">
        <v>105</v>
      </c>
      <c r="B116" s="455"/>
      <c r="C116" s="337"/>
      <c r="D116" s="184" t="s">
        <v>1787</v>
      </c>
      <c r="E116" s="464"/>
      <c r="F116" s="337" t="s">
        <v>68</v>
      </c>
      <c r="G116" s="184" t="str">
        <f>IF(ISNA(VLOOKUP(F116,Tmunic!$C$2:$D$1160,2,FALSE)),"",VLOOKUP(F116,Tmunic!$C$2:$D$1160,2,FALSE))</f>
        <v>UB TAME</v>
      </c>
      <c r="H116" s="184" t="str">
        <f>IF(ISNA(VLOOKUP($F116,'Cronograma Manual'!$F$6:$BN$171,H$152+1,0)),"",(VLOOKUP($F116,'Cronograma Manual'!$F$6:$BN$171,H$152+1,0)))</f>
        <v>Calle 14A N 35 - 10 LOTE 9 MZ F URB Los Mangoa</v>
      </c>
      <c r="I116" s="197">
        <f>IF(ISNA(VLOOKUP($F116,'Cronograma Manual'!$F$6:$BN$171,I$152+1,0)),"",(VLOOKUP($F116,'Cronograma Manual'!$F$6:$BN$171,I$152+1,0)))</f>
        <v>4</v>
      </c>
      <c r="J116" s="202">
        <f>IF(ISNA(VLOOKUP($F116,'Cronograma Manual'!$F$6:$BN$171,J$152+1,0)),"",(VLOOKUP($F116,'Cronograma Manual'!$F$6:$BN$171,J$152+1,0)))</f>
        <v>12</v>
      </c>
      <c r="K116" s="107" t="str">
        <f>IF(ISNA(VLOOKUP($F116,'Cronograma Manual'!$F$6:$BN$171,K$152+1,0)),"",(VLOOKUP($F116,'Cronograma Manual'!$F$6:$BN$171,K$152+1,0)))</f>
        <v/>
      </c>
      <c r="L116" s="107" t="str">
        <f>IF(ISNA(VLOOKUP($F116,'Cronograma Manual'!$F$6:$BN$171,L$152+1,0)),"",(VLOOKUP($F116,'Cronograma Manual'!$F$6:$BN$171,L$152+1,0)))</f>
        <v/>
      </c>
      <c r="M116" s="107" t="str">
        <f>IF(ISNA(VLOOKUP($F116,'Cronograma Manual'!$F$6:$BN$171,M$152+1,0)),"",(VLOOKUP($F116,'Cronograma Manual'!$F$6:$BN$171,M$152+1,0)))</f>
        <v/>
      </c>
      <c r="N116" s="107" t="str">
        <f>IF(ISNA(VLOOKUP($F116,'Cronograma Manual'!$F$6:$BN$171,N$152+1,0)),"",(VLOOKUP($F116,'Cronograma Manual'!$F$6:$BN$171,N$152+1,0)))</f>
        <v/>
      </c>
      <c r="O116" s="107" t="str">
        <f>IF(ISNA(VLOOKUP($F116,'Cronograma Manual'!$F$6:$BN$171,O$152+1,0)),"",(VLOOKUP($F116,'Cronograma Manual'!$F$6:$BN$171,O$152+1,0)))</f>
        <v/>
      </c>
      <c r="P116" s="108">
        <f>IF(ISNA(VLOOKUP($F116,'Cronograma Manual'!$F$6:$BN$171,P$152+1,0)),"",(VLOOKUP($F116,'Cronograma Manual'!$F$6:$BN$171,P$152+1,0)))</f>
        <v>44594</v>
      </c>
      <c r="Q116" s="108" t="str">
        <f>IF(ISNA(VLOOKUP($F116,'Cronograma Manual'!$F$6:$BN$171,Q$152+1,0)),"",(VLOOKUP($F116,'Cronograma Manual'!$F$6:$BN$171,Q$152+1,0)))</f>
        <v/>
      </c>
      <c r="R116" s="108" t="str">
        <f>IF(ISNA(VLOOKUP($F116,'Cronograma Manual'!$F$6:$BN$171,R$152+1,0)),"",(VLOOKUP($F116,'Cronograma Manual'!$F$6:$BN$171,R$152+1,0)))</f>
        <v/>
      </c>
      <c r="S116" s="108" t="str">
        <f>IF(ISNA(VLOOKUP($F116,'Cronograma Manual'!$F$6:$BN$171,S$152+1,0)),"",(VLOOKUP($F116,'Cronograma Manual'!$F$6:$BN$171,S$152+1,0)))</f>
        <v/>
      </c>
      <c r="T116" s="107">
        <f>IF(ISNA(VLOOKUP($F116,'Cronograma Manual'!$F$6:$BN$171,T$152+1,0)),"",(VLOOKUP($F116,'Cronograma Manual'!$F$6:$BN$171,T$152+1,0)))</f>
        <v>44622</v>
      </c>
      <c r="U116" s="107" t="str">
        <f>IF(ISNA(VLOOKUP($F116,'Cronograma Manual'!$F$6:$BN$171,U$152+1,0)),"",(VLOOKUP($F116,'Cronograma Manual'!$F$6:$BN$171,U$152+1,0)))</f>
        <v/>
      </c>
      <c r="V116" s="107" t="str">
        <f>IF(ISNA(VLOOKUP($F116,'Cronograma Manual'!$F$6:$BN$171,V$152+1,0)),"",(VLOOKUP($F116,'Cronograma Manual'!$F$6:$BN$171,V$152+1,0)))</f>
        <v/>
      </c>
      <c r="W116" s="107" t="str">
        <f>IF(ISNA(VLOOKUP($F116,'Cronograma Manual'!$F$6:$BN$171,W$152+1,0)),"",(VLOOKUP($F116,'Cronograma Manual'!$F$6:$BN$171,W$152+1,0)))</f>
        <v/>
      </c>
      <c r="X116" s="108">
        <f>IF(ISNA(VLOOKUP($F116,'Cronograma Manual'!$F$6:$BN$171,X$152+1,0)),"",(VLOOKUP($F116,'Cronograma Manual'!$F$6:$BN$171,X$152+1,0)))</f>
        <v>44650</v>
      </c>
      <c r="Y116" s="108" t="str">
        <f>IF(ISNA(VLOOKUP($F116,'Cronograma Manual'!$F$6:$BN$171,Y$152+1,0)),"",(VLOOKUP($F116,'Cronograma Manual'!$F$6:$BN$171,Y$152+1,0)))</f>
        <v/>
      </c>
      <c r="Z116" s="108" t="str">
        <f>IF(ISNA(VLOOKUP($F116,'Cronograma Manual'!$F$6:$BN$171,Z$152+1,0)),"",(VLOOKUP($F116,'Cronograma Manual'!$F$6:$BN$171,Z$152+1,0)))</f>
        <v/>
      </c>
      <c r="AA116" s="108" t="str">
        <f>IF(ISNA(VLOOKUP($F116,'Cronograma Manual'!$F$6:$BN$171,AA$152+1,0)),"",(VLOOKUP($F116,'Cronograma Manual'!$F$6:$BN$171,AA$152+1,0)))</f>
        <v/>
      </c>
      <c r="AB116" s="107">
        <f>IF(ISNA(VLOOKUP($F116,'Cronograma Manual'!$F$6:$BN$171,AB$152+1,0)),"",(VLOOKUP($F116,'Cronograma Manual'!$F$6:$BN$171,AB$152+1,0)))</f>
        <v>44678</v>
      </c>
      <c r="AC116" s="107" t="str">
        <f>IF(ISNA(VLOOKUP($F116,'Cronograma Manual'!$F$6:$BN$171,AC$152+1,0)),"",(VLOOKUP($F116,'Cronograma Manual'!$F$6:$BN$171,AC$152+1,0)))</f>
        <v/>
      </c>
      <c r="AD116" s="107" t="str">
        <f>IF(ISNA(VLOOKUP($F116,'Cronograma Manual'!$F$6:$BN$171,AD$152+1,0)),"",(VLOOKUP($F116,'Cronograma Manual'!$F$6:$BN$171,AD$152+1,0)))</f>
        <v/>
      </c>
      <c r="AE116" s="107" t="str">
        <f>IF(ISNA(VLOOKUP($F116,'Cronograma Manual'!$F$6:$BN$171,AE$152+1,0)),"",(VLOOKUP($F116,'Cronograma Manual'!$F$6:$BN$171,AE$152+1,0)))</f>
        <v/>
      </c>
      <c r="AF116" s="107">
        <f>IF(ISNA(VLOOKUP($F116,'Cronograma Manual'!$F$6:$BN$171,AF$152+1,0)),"",(VLOOKUP($F116,'Cronograma Manual'!$F$6:$BN$171,AF$152+1,0)))</f>
        <v>44706</v>
      </c>
      <c r="AG116" s="108" t="str">
        <f>IF(ISNA(VLOOKUP($F116,'Cronograma Manual'!$F$6:$BN$171,AG$152+1,0)),"",(VLOOKUP($F116,'Cronograma Manual'!$F$6:$BN$171,AG$152+1,0)))</f>
        <v/>
      </c>
      <c r="AH116" s="108" t="str">
        <f>IF(ISNA(VLOOKUP($F116,'Cronograma Manual'!$F$6:$BN$171,AH$152+1,0)),"",(VLOOKUP($F116,'Cronograma Manual'!$F$6:$BN$171,AH$152+1,0)))</f>
        <v/>
      </c>
      <c r="AI116" s="108" t="str">
        <f>IF(ISNA(VLOOKUP($F116,'Cronograma Manual'!$F$6:$BN$171,AI$152+1,0)),"",(VLOOKUP($F116,'Cronograma Manual'!$F$6:$BN$171,AI$152+1,0)))</f>
        <v/>
      </c>
      <c r="AJ116" s="108">
        <f>IF(ISNA(VLOOKUP($F116,'Cronograma Manual'!$F$6:$BN$171,AJ$152+1,0)),"",(VLOOKUP($F116,'Cronograma Manual'!$F$6:$BN$171,AJ$152+1,0)))</f>
        <v>44734</v>
      </c>
      <c r="AK116" s="107" t="str">
        <f>IF(ISNA(VLOOKUP($F116,'Cronograma Manual'!$F$6:$BN$171,AK$152+1,0)),"",(VLOOKUP($F116,'Cronograma Manual'!$F$6:$BN$171,AK$152+1,0)))</f>
        <v/>
      </c>
      <c r="AL116" s="107" t="str">
        <f>IF(ISNA(VLOOKUP($F116,'Cronograma Manual'!$F$6:$BN$171,AL$152+1,0)),"",(VLOOKUP($F116,'Cronograma Manual'!$F$6:$BN$171,AL$152+1,0)))</f>
        <v/>
      </c>
      <c r="AM116" s="107" t="str">
        <f>IF(ISNA(VLOOKUP($F116,'Cronograma Manual'!$F$6:$BN$171,AM$152+1,0)),"",(VLOOKUP($F116,'Cronograma Manual'!$F$6:$BN$171,AM$152+1,0)))</f>
        <v/>
      </c>
      <c r="AN116" s="107" t="str">
        <f>IF(ISNA(VLOOKUP($F116,'Cronograma Manual'!$F$6:$BN$171,AN$152+1,0)),"",(VLOOKUP($F116,'Cronograma Manual'!$F$6:$BN$171,AN$152+1,0)))</f>
        <v/>
      </c>
      <c r="AO116" s="107">
        <f>IF(ISNA(VLOOKUP($F116,'Cronograma Manual'!$F$6:$BN$171,AO$152+1,0)),"",(VLOOKUP($F116,'Cronograma Manual'!$F$6:$BN$171,AO$152+1,0)))</f>
        <v>44769</v>
      </c>
      <c r="AP116" s="108" t="str">
        <f>IF(ISNA(VLOOKUP($F116,'Cronograma Manual'!$F$6:$BN$171,AP$152+1,0)),"",(VLOOKUP($F116,'Cronograma Manual'!$F$6:$BN$171,AP$152+1,0)))</f>
        <v/>
      </c>
      <c r="AQ116" s="108" t="str">
        <f>IF(ISNA(VLOOKUP($F116,'Cronograma Manual'!$F$6:$BN$171,AQ$152+1,0)),"",(VLOOKUP($F116,'Cronograma Manual'!$F$6:$BN$171,AQ$152+1,0)))</f>
        <v/>
      </c>
      <c r="AR116" s="108" t="str">
        <f>IF(ISNA(VLOOKUP($F116,'Cronograma Manual'!$F$6:$BN$171,AR$152+1,0)),"",(VLOOKUP($F116,'Cronograma Manual'!$F$6:$BN$171,AR$152+1,0)))</f>
        <v/>
      </c>
      <c r="AS116" s="108">
        <f>IF(ISNA(VLOOKUP($F116,'Cronograma Manual'!$F$6:$BN$171,AS$152+1,0)),"",(VLOOKUP($F116,'Cronograma Manual'!$F$6:$BN$171,AS$152+1,0)))</f>
        <v>44797</v>
      </c>
      <c r="AT116" s="107" t="str">
        <f>IF(ISNA(VLOOKUP($F116,'Cronograma Manual'!$F$6:$BN$171,AT$152+1,0)),"",(VLOOKUP($F116,'Cronograma Manual'!$F$6:$BN$171,AT$152+1,0)))</f>
        <v/>
      </c>
      <c r="AU116" s="107" t="str">
        <f>IF(ISNA(VLOOKUP($F116,'Cronograma Manual'!$F$6:$BN$171,AU$152+1,0)),"",(VLOOKUP($F116,'Cronograma Manual'!$F$6:$BN$171,AU$152+1,0)))</f>
        <v/>
      </c>
      <c r="AV116" s="107" t="str">
        <f>IF(ISNA(VLOOKUP($F116,'Cronograma Manual'!$F$6:$BN$171,AV$152+1,0)),"",(VLOOKUP($F116,'Cronograma Manual'!$F$6:$BN$171,AV$152+1,0)))</f>
        <v/>
      </c>
      <c r="AW116" s="107">
        <f>IF(ISNA(VLOOKUP($F116,'Cronograma Manual'!$F$6:$BN$171,AW$152+1,0)),"",(VLOOKUP($F116,'Cronograma Manual'!$F$6:$BN$171,AW$152+1,0)))</f>
        <v>44825</v>
      </c>
      <c r="AX116" s="107" t="str">
        <f>IF(ISNA(VLOOKUP($F116,'Cronograma Manual'!$F$6:$BN$171,AX$152+1,0)),"",(VLOOKUP($F116,'Cronograma Manual'!$F$6:$BN$171,AX$152+1,0)))</f>
        <v/>
      </c>
      <c r="AY116" s="108" t="str">
        <f>IF(ISNA(VLOOKUP($F116,'Cronograma Manual'!$F$6:$BN$171,AY$152+1,0)),"",(VLOOKUP($F116,'Cronograma Manual'!$F$6:$BN$171,AY$152+1,0)))</f>
        <v/>
      </c>
      <c r="AZ116" s="108" t="str">
        <f>IF(ISNA(VLOOKUP($F116,'Cronograma Manual'!$F$6:$BN$171,AZ$152+1,0)),"",(VLOOKUP($F116,'Cronograma Manual'!$F$6:$BN$171,AZ$152+1,0)))</f>
        <v/>
      </c>
      <c r="BA116" s="108">
        <f>IF(ISNA(VLOOKUP($F116,'Cronograma Manual'!$F$6:$BN$171,BA$152+1,0)),"",(VLOOKUP($F116,'Cronograma Manual'!$F$6:$BN$171,BA$152+1,0)))</f>
        <v>44853</v>
      </c>
      <c r="BB116" s="108" t="str">
        <f>IF(ISNA(VLOOKUP($F116,'Cronograma Manual'!$F$6:$BN$171,BB$152+1,0)),"",(VLOOKUP($F116,'Cronograma Manual'!$F$6:$BN$171,BB$152+1,0)))</f>
        <v/>
      </c>
      <c r="BC116" s="107" t="str">
        <f>IF(ISNA(VLOOKUP($F116,'Cronograma Manual'!$F$6:$BN$171,BC$152+1,0)),"",(VLOOKUP($F116,'Cronograma Manual'!$F$6:$BN$171,BC$152+1,0)))</f>
        <v/>
      </c>
      <c r="BD116" s="107" t="str">
        <f>IF(ISNA(VLOOKUP($F116,'Cronograma Manual'!$F$6:$BN$171,BD$152+1,0)),"",(VLOOKUP($F116,'Cronograma Manual'!$F$6:$BN$171,BD$152+1,0)))</f>
        <v/>
      </c>
      <c r="BE116" s="107">
        <f>IF(ISNA(VLOOKUP($F116,'Cronograma Manual'!$F$6:$BN$171,BE$152+1,0)),"",(VLOOKUP($F116,'Cronograma Manual'!$F$6:$BN$171,BE$152+1,0)))</f>
        <v>44881</v>
      </c>
      <c r="BF116" s="107" t="str">
        <f>IF(ISNA(VLOOKUP($F116,'Cronograma Manual'!$F$6:$BN$171,BF$152+1,0)),"",(VLOOKUP($F116,'Cronograma Manual'!$F$6:$BN$171,BF$152+1,0)))</f>
        <v/>
      </c>
      <c r="BG116" s="108" t="str">
        <f>IF(ISNA(VLOOKUP($F116,'Cronograma Manual'!$F$6:$BN$171,BG$152+1,0)),"",(VLOOKUP($F116,'Cronograma Manual'!$F$6:$BN$171,BG$152+1,0)))</f>
        <v/>
      </c>
      <c r="BH116" s="108" t="str">
        <f>IF(ISNA(VLOOKUP($F116,'Cronograma Manual'!$F$6:$BN$171,BH$152+1,0)),"",(VLOOKUP($F116,'Cronograma Manual'!$F$6:$BN$171,BH$152+1,0)))</f>
        <v/>
      </c>
      <c r="BI116" s="108">
        <f>IF(ISNA(VLOOKUP($F116,'Cronograma Manual'!$F$6:$BN$171,BI$152+1,0)),"",(VLOOKUP($F116,'Cronograma Manual'!$F$6:$BN$171,BI$152+1,0)))</f>
        <v>44909</v>
      </c>
      <c r="BJ116" s="108" t="str">
        <f>IF(ISNA(VLOOKUP($F116,'Cronograma Manual'!$F$6:$BN$171,BJ$152+1,0)),"",(VLOOKUP($F116,'Cronograma Manual'!$F$6:$BN$171,BJ$152+1,0)))</f>
        <v/>
      </c>
      <c r="BK116" s="353" t="str">
        <f>IF(ISNA(VLOOKUP($F116,'Cronograma Manual'!$F$6:$BN$171,BK$152+1,0)),"",(VLOOKUP($F116,'Cronograma Manual'!$F$6:$BN$171,BK$152+1,0)))</f>
        <v/>
      </c>
    </row>
    <row r="117" spans="1:63" s="102" customFormat="1" ht="26.25" customHeight="1" x14ac:dyDescent="0.25">
      <c r="A117" s="352">
        <v>106</v>
      </c>
      <c r="B117" s="455"/>
      <c r="C117" s="337"/>
      <c r="D117" s="184" t="s">
        <v>1787</v>
      </c>
      <c r="E117" s="337" t="s">
        <v>621</v>
      </c>
      <c r="F117" s="337" t="s">
        <v>622</v>
      </c>
      <c r="G117" s="184" t="str">
        <f>IF(ISNA(VLOOKUP(F117,Tmunic!$C$2:$D$1160,2,FALSE)),"",VLOOKUP(F117,Tmunic!$C$2:$D$1160,2,FALSE))</f>
        <v>UB CODAZZI</v>
      </c>
      <c r="H117" s="184" t="str">
        <f>IF(ISNA(VLOOKUP($F117,'Cronograma Manual'!$F$6:$BN$171,H$152+1,0)),"",(VLOOKUP($F117,'Cronograma Manual'!$F$6:$BN$171,H$152+1,0)))</f>
        <v>Hospital Agustín Codazzi Calle 14 N° 8 - 67</v>
      </c>
      <c r="I117" s="197">
        <f>IF(ISNA(VLOOKUP($F117,'Cronograma Manual'!$F$6:$BN$171,I$152+1,0)),"",(VLOOKUP($F117,'Cronograma Manual'!$F$6:$BN$171,I$152+1,0)))</f>
        <v>4</v>
      </c>
      <c r="J117" s="202">
        <f>IF(ISNA(VLOOKUP($F117,'Cronograma Manual'!$F$6:$BN$171,J$152+1,0)),"",(VLOOKUP($F117,'Cronograma Manual'!$F$6:$BN$171,J$152+1,0)))</f>
        <v>12</v>
      </c>
      <c r="K117" s="107" t="str">
        <f>IF(ISNA(VLOOKUP($F117,'Cronograma Manual'!$F$6:$BN$171,K$152+1,0)),"",(VLOOKUP($F117,'Cronograma Manual'!$F$6:$BN$171,K$152+1,0)))</f>
        <v/>
      </c>
      <c r="L117" s="107" t="str">
        <f>IF(ISNA(VLOOKUP($F117,'Cronograma Manual'!$F$6:$BN$171,L$152+1,0)),"",(VLOOKUP($F117,'Cronograma Manual'!$F$6:$BN$171,L$152+1,0)))</f>
        <v/>
      </c>
      <c r="M117" s="107" t="str">
        <f>IF(ISNA(VLOOKUP($F117,'Cronograma Manual'!$F$6:$BN$171,M$152+1,0)),"",(VLOOKUP($F117,'Cronograma Manual'!$F$6:$BN$171,M$152+1,0)))</f>
        <v/>
      </c>
      <c r="N117" s="107" t="str">
        <f>IF(ISNA(VLOOKUP($F117,'Cronograma Manual'!$F$6:$BN$171,N$152+1,0)),"",(VLOOKUP($F117,'Cronograma Manual'!$F$6:$BN$171,N$152+1,0)))</f>
        <v/>
      </c>
      <c r="O117" s="107" t="str">
        <f>IF(ISNA(VLOOKUP($F117,'Cronograma Manual'!$F$6:$BN$171,O$152+1,0)),"",(VLOOKUP($F117,'Cronograma Manual'!$F$6:$BN$171,O$152+1,0)))</f>
        <v/>
      </c>
      <c r="P117" s="108">
        <f>IF(ISNA(VLOOKUP($F117,'Cronograma Manual'!$F$6:$BN$171,P$152+1,0)),"",(VLOOKUP($F117,'Cronograma Manual'!$F$6:$BN$171,P$152+1,0)))</f>
        <v>44594</v>
      </c>
      <c r="Q117" s="108" t="str">
        <f>IF(ISNA(VLOOKUP($F117,'Cronograma Manual'!$F$6:$BN$171,Q$152+1,0)),"",(VLOOKUP($F117,'Cronograma Manual'!$F$6:$BN$171,Q$152+1,0)))</f>
        <v/>
      </c>
      <c r="R117" s="108" t="str">
        <f>IF(ISNA(VLOOKUP($F117,'Cronograma Manual'!$F$6:$BN$171,R$152+1,0)),"",(VLOOKUP($F117,'Cronograma Manual'!$F$6:$BN$171,R$152+1,0)))</f>
        <v/>
      </c>
      <c r="S117" s="108" t="str">
        <f>IF(ISNA(VLOOKUP($F117,'Cronograma Manual'!$F$6:$BN$171,S$152+1,0)),"",(VLOOKUP($F117,'Cronograma Manual'!$F$6:$BN$171,S$152+1,0)))</f>
        <v/>
      </c>
      <c r="T117" s="107">
        <f>IF(ISNA(VLOOKUP($F117,'Cronograma Manual'!$F$6:$BN$171,T$152+1,0)),"",(VLOOKUP($F117,'Cronograma Manual'!$F$6:$BN$171,T$152+1,0)))</f>
        <v>44622</v>
      </c>
      <c r="U117" s="107" t="str">
        <f>IF(ISNA(VLOOKUP($F117,'Cronograma Manual'!$F$6:$BN$171,U$152+1,0)),"",(VLOOKUP($F117,'Cronograma Manual'!$F$6:$BN$171,U$152+1,0)))</f>
        <v/>
      </c>
      <c r="V117" s="107" t="str">
        <f>IF(ISNA(VLOOKUP($F117,'Cronograma Manual'!$F$6:$BN$171,V$152+1,0)),"",(VLOOKUP($F117,'Cronograma Manual'!$F$6:$BN$171,V$152+1,0)))</f>
        <v/>
      </c>
      <c r="W117" s="107" t="str">
        <f>IF(ISNA(VLOOKUP($F117,'Cronograma Manual'!$F$6:$BN$171,W$152+1,0)),"",(VLOOKUP($F117,'Cronograma Manual'!$F$6:$BN$171,W$152+1,0)))</f>
        <v/>
      </c>
      <c r="X117" s="108">
        <f>IF(ISNA(VLOOKUP($F117,'Cronograma Manual'!$F$6:$BN$171,X$152+1,0)),"",(VLOOKUP($F117,'Cronograma Manual'!$F$6:$BN$171,X$152+1,0)))</f>
        <v>44650</v>
      </c>
      <c r="Y117" s="108" t="str">
        <f>IF(ISNA(VLOOKUP($F117,'Cronograma Manual'!$F$6:$BN$171,Y$152+1,0)),"",(VLOOKUP($F117,'Cronograma Manual'!$F$6:$BN$171,Y$152+1,0)))</f>
        <v/>
      </c>
      <c r="Z117" s="108" t="str">
        <f>IF(ISNA(VLOOKUP($F117,'Cronograma Manual'!$F$6:$BN$171,Z$152+1,0)),"",(VLOOKUP($F117,'Cronograma Manual'!$F$6:$BN$171,Z$152+1,0)))</f>
        <v/>
      </c>
      <c r="AA117" s="108" t="str">
        <f>IF(ISNA(VLOOKUP($F117,'Cronograma Manual'!$F$6:$BN$171,AA$152+1,0)),"",(VLOOKUP($F117,'Cronograma Manual'!$F$6:$BN$171,AA$152+1,0)))</f>
        <v/>
      </c>
      <c r="AB117" s="107">
        <f>IF(ISNA(VLOOKUP($F117,'Cronograma Manual'!$F$6:$BN$171,AB$152+1,0)),"",(VLOOKUP($F117,'Cronograma Manual'!$F$6:$BN$171,AB$152+1,0)))</f>
        <v>44678</v>
      </c>
      <c r="AC117" s="107" t="str">
        <f>IF(ISNA(VLOOKUP($F117,'Cronograma Manual'!$F$6:$BN$171,AC$152+1,0)),"",(VLOOKUP($F117,'Cronograma Manual'!$F$6:$BN$171,AC$152+1,0)))</f>
        <v/>
      </c>
      <c r="AD117" s="107" t="str">
        <f>IF(ISNA(VLOOKUP($F117,'Cronograma Manual'!$F$6:$BN$171,AD$152+1,0)),"",(VLOOKUP($F117,'Cronograma Manual'!$F$6:$BN$171,AD$152+1,0)))</f>
        <v/>
      </c>
      <c r="AE117" s="107" t="str">
        <f>IF(ISNA(VLOOKUP($F117,'Cronograma Manual'!$F$6:$BN$171,AE$152+1,0)),"",(VLOOKUP($F117,'Cronograma Manual'!$F$6:$BN$171,AE$152+1,0)))</f>
        <v/>
      </c>
      <c r="AF117" s="107">
        <f>IF(ISNA(VLOOKUP($F117,'Cronograma Manual'!$F$6:$BN$171,AF$152+1,0)),"",(VLOOKUP($F117,'Cronograma Manual'!$F$6:$BN$171,AF$152+1,0)))</f>
        <v>44706</v>
      </c>
      <c r="AG117" s="108" t="str">
        <f>IF(ISNA(VLOOKUP($F117,'Cronograma Manual'!$F$6:$BN$171,AG$152+1,0)),"",(VLOOKUP($F117,'Cronograma Manual'!$F$6:$BN$171,AG$152+1,0)))</f>
        <v/>
      </c>
      <c r="AH117" s="108" t="str">
        <f>IF(ISNA(VLOOKUP($F117,'Cronograma Manual'!$F$6:$BN$171,AH$152+1,0)),"",(VLOOKUP($F117,'Cronograma Manual'!$F$6:$BN$171,AH$152+1,0)))</f>
        <v/>
      </c>
      <c r="AI117" s="108" t="str">
        <f>IF(ISNA(VLOOKUP($F117,'Cronograma Manual'!$F$6:$BN$171,AI$152+1,0)),"",(VLOOKUP($F117,'Cronograma Manual'!$F$6:$BN$171,AI$152+1,0)))</f>
        <v/>
      </c>
      <c r="AJ117" s="108">
        <f>IF(ISNA(VLOOKUP($F117,'Cronograma Manual'!$F$6:$BN$171,AJ$152+1,0)),"",(VLOOKUP($F117,'Cronograma Manual'!$F$6:$BN$171,AJ$152+1,0)))</f>
        <v>44734</v>
      </c>
      <c r="AK117" s="107" t="str">
        <f>IF(ISNA(VLOOKUP($F117,'Cronograma Manual'!$F$6:$BN$171,AK$152+1,0)),"",(VLOOKUP($F117,'Cronograma Manual'!$F$6:$BN$171,AK$152+1,0)))</f>
        <v/>
      </c>
      <c r="AL117" s="107" t="str">
        <f>IF(ISNA(VLOOKUP($F117,'Cronograma Manual'!$F$6:$BN$171,AL$152+1,0)),"",(VLOOKUP($F117,'Cronograma Manual'!$F$6:$BN$171,AL$152+1,0)))</f>
        <v/>
      </c>
      <c r="AM117" s="107" t="str">
        <f>IF(ISNA(VLOOKUP($F117,'Cronograma Manual'!$F$6:$BN$171,AM$152+1,0)),"",(VLOOKUP($F117,'Cronograma Manual'!$F$6:$BN$171,AM$152+1,0)))</f>
        <v/>
      </c>
      <c r="AN117" s="107" t="str">
        <f>IF(ISNA(VLOOKUP($F117,'Cronograma Manual'!$F$6:$BN$171,AN$152+1,0)),"",(VLOOKUP($F117,'Cronograma Manual'!$F$6:$BN$171,AN$152+1,0)))</f>
        <v/>
      </c>
      <c r="AO117" s="107">
        <f>IF(ISNA(VLOOKUP($F117,'Cronograma Manual'!$F$6:$BN$171,AO$152+1,0)),"",(VLOOKUP($F117,'Cronograma Manual'!$F$6:$BN$171,AO$152+1,0)))</f>
        <v>44769</v>
      </c>
      <c r="AP117" s="108" t="str">
        <f>IF(ISNA(VLOOKUP($F117,'Cronograma Manual'!$F$6:$BN$171,AP$152+1,0)),"",(VLOOKUP($F117,'Cronograma Manual'!$F$6:$BN$171,AP$152+1,0)))</f>
        <v/>
      </c>
      <c r="AQ117" s="108" t="str">
        <f>IF(ISNA(VLOOKUP($F117,'Cronograma Manual'!$F$6:$BN$171,AQ$152+1,0)),"",(VLOOKUP($F117,'Cronograma Manual'!$F$6:$BN$171,AQ$152+1,0)))</f>
        <v/>
      </c>
      <c r="AR117" s="108" t="str">
        <f>IF(ISNA(VLOOKUP($F117,'Cronograma Manual'!$F$6:$BN$171,AR$152+1,0)),"",(VLOOKUP($F117,'Cronograma Manual'!$F$6:$BN$171,AR$152+1,0)))</f>
        <v/>
      </c>
      <c r="AS117" s="108">
        <f>IF(ISNA(VLOOKUP($F117,'Cronograma Manual'!$F$6:$BN$171,AS$152+1,0)),"",(VLOOKUP($F117,'Cronograma Manual'!$F$6:$BN$171,AS$152+1,0)))</f>
        <v>44797</v>
      </c>
      <c r="AT117" s="107" t="str">
        <f>IF(ISNA(VLOOKUP($F117,'Cronograma Manual'!$F$6:$BN$171,AT$152+1,0)),"",(VLOOKUP($F117,'Cronograma Manual'!$F$6:$BN$171,AT$152+1,0)))</f>
        <v/>
      </c>
      <c r="AU117" s="107" t="str">
        <f>IF(ISNA(VLOOKUP($F117,'Cronograma Manual'!$F$6:$BN$171,AU$152+1,0)),"",(VLOOKUP($F117,'Cronograma Manual'!$F$6:$BN$171,AU$152+1,0)))</f>
        <v/>
      </c>
      <c r="AV117" s="107" t="str">
        <f>IF(ISNA(VLOOKUP($F117,'Cronograma Manual'!$F$6:$BN$171,AV$152+1,0)),"",(VLOOKUP($F117,'Cronograma Manual'!$F$6:$BN$171,AV$152+1,0)))</f>
        <v/>
      </c>
      <c r="AW117" s="107">
        <f>IF(ISNA(VLOOKUP($F117,'Cronograma Manual'!$F$6:$BN$171,AW$152+1,0)),"",(VLOOKUP($F117,'Cronograma Manual'!$F$6:$BN$171,AW$152+1,0)))</f>
        <v>44825</v>
      </c>
      <c r="AX117" s="107" t="str">
        <f>IF(ISNA(VLOOKUP($F117,'Cronograma Manual'!$F$6:$BN$171,AX$152+1,0)),"",(VLOOKUP($F117,'Cronograma Manual'!$F$6:$BN$171,AX$152+1,0)))</f>
        <v/>
      </c>
      <c r="AY117" s="108" t="str">
        <f>IF(ISNA(VLOOKUP($F117,'Cronograma Manual'!$F$6:$BN$171,AY$152+1,0)),"",(VLOOKUP($F117,'Cronograma Manual'!$F$6:$BN$171,AY$152+1,0)))</f>
        <v/>
      </c>
      <c r="AZ117" s="108" t="str">
        <f>IF(ISNA(VLOOKUP($F117,'Cronograma Manual'!$F$6:$BN$171,AZ$152+1,0)),"",(VLOOKUP($F117,'Cronograma Manual'!$F$6:$BN$171,AZ$152+1,0)))</f>
        <v/>
      </c>
      <c r="BA117" s="108">
        <f>IF(ISNA(VLOOKUP($F117,'Cronograma Manual'!$F$6:$BN$171,BA$152+1,0)),"",(VLOOKUP($F117,'Cronograma Manual'!$F$6:$BN$171,BA$152+1,0)))</f>
        <v>44853</v>
      </c>
      <c r="BB117" s="108" t="str">
        <f>IF(ISNA(VLOOKUP($F117,'Cronograma Manual'!$F$6:$BN$171,BB$152+1,0)),"",(VLOOKUP($F117,'Cronograma Manual'!$F$6:$BN$171,BB$152+1,0)))</f>
        <v/>
      </c>
      <c r="BC117" s="107" t="str">
        <f>IF(ISNA(VLOOKUP($F117,'Cronograma Manual'!$F$6:$BN$171,BC$152+1,0)),"",(VLOOKUP($F117,'Cronograma Manual'!$F$6:$BN$171,BC$152+1,0)))</f>
        <v/>
      </c>
      <c r="BD117" s="107" t="str">
        <f>IF(ISNA(VLOOKUP($F117,'Cronograma Manual'!$F$6:$BN$171,BD$152+1,0)),"",(VLOOKUP($F117,'Cronograma Manual'!$F$6:$BN$171,BD$152+1,0)))</f>
        <v/>
      </c>
      <c r="BE117" s="107">
        <f>IF(ISNA(VLOOKUP($F117,'Cronograma Manual'!$F$6:$BN$171,BE$152+1,0)),"",(VLOOKUP($F117,'Cronograma Manual'!$F$6:$BN$171,BE$152+1,0)))</f>
        <v>44881</v>
      </c>
      <c r="BF117" s="107" t="str">
        <f>IF(ISNA(VLOOKUP($F117,'Cronograma Manual'!$F$6:$BN$171,BF$152+1,0)),"",(VLOOKUP($F117,'Cronograma Manual'!$F$6:$BN$171,BF$152+1,0)))</f>
        <v/>
      </c>
      <c r="BG117" s="108" t="str">
        <f>IF(ISNA(VLOOKUP($F117,'Cronograma Manual'!$F$6:$BN$171,BG$152+1,0)),"",(VLOOKUP($F117,'Cronograma Manual'!$F$6:$BN$171,BG$152+1,0)))</f>
        <v/>
      </c>
      <c r="BH117" s="108" t="str">
        <f>IF(ISNA(VLOOKUP($F117,'Cronograma Manual'!$F$6:$BN$171,BH$152+1,0)),"",(VLOOKUP($F117,'Cronograma Manual'!$F$6:$BN$171,BH$152+1,0)))</f>
        <v/>
      </c>
      <c r="BI117" s="108">
        <f>IF(ISNA(VLOOKUP($F117,'Cronograma Manual'!$F$6:$BN$171,BI$152+1,0)),"",(VLOOKUP($F117,'Cronograma Manual'!$F$6:$BN$171,BI$152+1,0)))</f>
        <v>44909</v>
      </c>
      <c r="BJ117" s="108" t="str">
        <f>IF(ISNA(VLOOKUP($F117,'Cronograma Manual'!$F$6:$BN$171,BJ$152+1,0)),"",(VLOOKUP($F117,'Cronograma Manual'!$F$6:$BN$171,BJ$152+1,0)))</f>
        <v/>
      </c>
      <c r="BK117" s="353" t="str">
        <f>IF(ISNA(VLOOKUP($F117,'Cronograma Manual'!$F$6:$BN$171,BK$152+1,0)),"",(VLOOKUP($F117,'Cronograma Manual'!$F$6:$BN$171,BK$152+1,0)))</f>
        <v/>
      </c>
    </row>
    <row r="118" spans="1:63" s="102" customFormat="1" ht="26.25" customHeight="1" thickBot="1" x14ac:dyDescent="0.3">
      <c r="A118" s="352">
        <v>107</v>
      </c>
      <c r="B118" s="455"/>
      <c r="C118" s="337"/>
      <c r="D118" s="184" t="s">
        <v>1787</v>
      </c>
      <c r="E118" s="463" t="s">
        <v>945</v>
      </c>
      <c r="F118" s="337" t="s">
        <v>95</v>
      </c>
      <c r="G118" s="184" t="str">
        <f>IF(ISNA(VLOOKUP(F118,Tmunic!$C$2:$D$1160,2,FALSE)),"",VLOOKUP(F118,Tmunic!$C$2:$D$1160,2,FALSE))</f>
        <v>UB CIMITARRA</v>
      </c>
      <c r="H118" s="184" t="str">
        <f>IF(ISNA(VLOOKUP($F118,'Cronograma Manual'!$F$6:$BN$171,H$152+1,0)),"",(VLOOKUP($F118,'Cronograma Manual'!$F$6:$BN$171,H$152+1,0)))</f>
        <v>Casa fiscal N. 3 Frente al colegio SICA</v>
      </c>
      <c r="I118" s="197">
        <f>IF(ISNA(VLOOKUP($F118,'Cronograma Manual'!$F$6:$BN$171,I$152+1,0)),"",(VLOOKUP($F118,'Cronograma Manual'!$F$6:$BN$171,I$152+1,0)))</f>
        <v>4</v>
      </c>
      <c r="J118" s="202">
        <f>IF(ISNA(VLOOKUP($F118,'Cronograma Manual'!$F$6:$BN$171,J$152+1,0)),"",(VLOOKUP($F118,'Cronograma Manual'!$F$6:$BN$171,J$152+1,0)))</f>
        <v>12</v>
      </c>
      <c r="K118" s="107" t="str">
        <f>IF(ISNA(VLOOKUP($F118,'Cronograma Manual'!$F$6:$BN$171,K$152+1,0)),"",(VLOOKUP($F118,'Cronograma Manual'!$F$6:$BN$171,K$152+1,0)))</f>
        <v/>
      </c>
      <c r="L118" s="107" t="str">
        <f>IF(ISNA(VLOOKUP($F118,'Cronograma Manual'!$F$6:$BN$171,L$152+1,0)),"",(VLOOKUP($F118,'Cronograma Manual'!$F$6:$BN$171,L$152+1,0)))</f>
        <v/>
      </c>
      <c r="M118" s="107" t="str">
        <f>IF(ISNA(VLOOKUP($F118,'Cronograma Manual'!$F$6:$BN$171,M$152+1,0)),"",(VLOOKUP($F118,'Cronograma Manual'!$F$6:$BN$171,M$152+1,0)))</f>
        <v/>
      </c>
      <c r="N118" s="107" t="str">
        <f>IF(ISNA(VLOOKUP($F118,'Cronograma Manual'!$F$6:$BN$171,N$152+1,0)),"",(VLOOKUP($F118,'Cronograma Manual'!$F$6:$BN$171,N$152+1,0)))</f>
        <v/>
      </c>
      <c r="O118" s="107" t="str">
        <f>IF(ISNA(VLOOKUP($F118,'Cronograma Manual'!$F$6:$BN$171,O$152+1,0)),"",(VLOOKUP($F118,'Cronograma Manual'!$F$6:$BN$171,O$152+1,0)))</f>
        <v/>
      </c>
      <c r="P118" s="108">
        <f>IF(ISNA(VLOOKUP($F118,'Cronograma Manual'!$F$6:$BN$171,P$152+1,0)),"",(VLOOKUP($F118,'Cronograma Manual'!$F$6:$BN$171,P$152+1,0)))</f>
        <v>44594</v>
      </c>
      <c r="Q118" s="108" t="str">
        <f>IF(ISNA(VLOOKUP($F118,'Cronograma Manual'!$F$6:$BN$171,Q$152+1,0)),"",(VLOOKUP($F118,'Cronograma Manual'!$F$6:$BN$171,Q$152+1,0)))</f>
        <v/>
      </c>
      <c r="R118" s="108" t="str">
        <f>IF(ISNA(VLOOKUP($F118,'Cronograma Manual'!$F$6:$BN$171,R$152+1,0)),"",(VLOOKUP($F118,'Cronograma Manual'!$F$6:$BN$171,R$152+1,0)))</f>
        <v/>
      </c>
      <c r="S118" s="108" t="str">
        <f>IF(ISNA(VLOOKUP($F118,'Cronograma Manual'!$F$6:$BN$171,S$152+1,0)),"",(VLOOKUP($F118,'Cronograma Manual'!$F$6:$BN$171,S$152+1,0)))</f>
        <v/>
      </c>
      <c r="T118" s="107">
        <f>IF(ISNA(VLOOKUP($F118,'Cronograma Manual'!$F$6:$BN$171,T$152+1,0)),"",(VLOOKUP($F118,'Cronograma Manual'!$F$6:$BN$171,T$152+1,0)))</f>
        <v>44622</v>
      </c>
      <c r="U118" s="107" t="str">
        <f>IF(ISNA(VLOOKUP($F118,'Cronograma Manual'!$F$6:$BN$171,U$152+1,0)),"",(VLOOKUP($F118,'Cronograma Manual'!$F$6:$BN$171,U$152+1,0)))</f>
        <v/>
      </c>
      <c r="V118" s="107" t="str">
        <f>IF(ISNA(VLOOKUP($F118,'Cronograma Manual'!$F$6:$BN$171,V$152+1,0)),"",(VLOOKUP($F118,'Cronograma Manual'!$F$6:$BN$171,V$152+1,0)))</f>
        <v/>
      </c>
      <c r="W118" s="107" t="str">
        <f>IF(ISNA(VLOOKUP($F118,'Cronograma Manual'!$F$6:$BN$171,W$152+1,0)),"",(VLOOKUP($F118,'Cronograma Manual'!$F$6:$BN$171,W$152+1,0)))</f>
        <v/>
      </c>
      <c r="X118" s="108">
        <f>IF(ISNA(VLOOKUP($F118,'Cronograma Manual'!$F$6:$BN$171,X$152+1,0)),"",(VLOOKUP($F118,'Cronograma Manual'!$F$6:$BN$171,X$152+1,0)))</f>
        <v>44650</v>
      </c>
      <c r="Y118" s="108" t="str">
        <f>IF(ISNA(VLOOKUP($F118,'Cronograma Manual'!$F$6:$BN$171,Y$152+1,0)),"",(VLOOKUP($F118,'Cronograma Manual'!$F$6:$BN$171,Y$152+1,0)))</f>
        <v/>
      </c>
      <c r="Z118" s="108" t="str">
        <f>IF(ISNA(VLOOKUP($F118,'Cronograma Manual'!$F$6:$BN$171,Z$152+1,0)),"",(VLOOKUP($F118,'Cronograma Manual'!$F$6:$BN$171,Z$152+1,0)))</f>
        <v/>
      </c>
      <c r="AA118" s="108" t="str">
        <f>IF(ISNA(VLOOKUP($F118,'Cronograma Manual'!$F$6:$BN$171,AA$152+1,0)),"",(VLOOKUP($F118,'Cronograma Manual'!$F$6:$BN$171,AA$152+1,0)))</f>
        <v/>
      </c>
      <c r="AB118" s="107">
        <f>IF(ISNA(VLOOKUP($F118,'Cronograma Manual'!$F$6:$BN$171,AB$152+1,0)),"",(VLOOKUP($F118,'Cronograma Manual'!$F$6:$BN$171,AB$152+1,0)))</f>
        <v>44678</v>
      </c>
      <c r="AC118" s="107" t="str">
        <f>IF(ISNA(VLOOKUP($F118,'Cronograma Manual'!$F$6:$BN$171,AC$152+1,0)),"",(VLOOKUP($F118,'Cronograma Manual'!$F$6:$BN$171,AC$152+1,0)))</f>
        <v/>
      </c>
      <c r="AD118" s="107" t="str">
        <f>IF(ISNA(VLOOKUP($F118,'Cronograma Manual'!$F$6:$BN$171,AD$152+1,0)),"",(VLOOKUP($F118,'Cronograma Manual'!$F$6:$BN$171,AD$152+1,0)))</f>
        <v/>
      </c>
      <c r="AE118" s="107" t="str">
        <f>IF(ISNA(VLOOKUP($F118,'Cronograma Manual'!$F$6:$BN$171,AE$152+1,0)),"",(VLOOKUP($F118,'Cronograma Manual'!$F$6:$BN$171,AE$152+1,0)))</f>
        <v/>
      </c>
      <c r="AF118" s="107">
        <f>IF(ISNA(VLOOKUP($F118,'Cronograma Manual'!$F$6:$BN$171,AF$152+1,0)),"",(VLOOKUP($F118,'Cronograma Manual'!$F$6:$BN$171,AF$152+1,0)))</f>
        <v>44706</v>
      </c>
      <c r="AG118" s="108" t="str">
        <f>IF(ISNA(VLOOKUP($F118,'Cronograma Manual'!$F$6:$BN$171,AG$152+1,0)),"",(VLOOKUP($F118,'Cronograma Manual'!$F$6:$BN$171,AG$152+1,0)))</f>
        <v/>
      </c>
      <c r="AH118" s="108" t="str">
        <f>IF(ISNA(VLOOKUP($F118,'Cronograma Manual'!$F$6:$BN$171,AH$152+1,0)),"",(VLOOKUP($F118,'Cronograma Manual'!$F$6:$BN$171,AH$152+1,0)))</f>
        <v/>
      </c>
      <c r="AI118" s="108" t="str">
        <f>IF(ISNA(VLOOKUP($F118,'Cronograma Manual'!$F$6:$BN$171,AI$152+1,0)),"",(VLOOKUP($F118,'Cronograma Manual'!$F$6:$BN$171,AI$152+1,0)))</f>
        <v/>
      </c>
      <c r="AJ118" s="108">
        <f>IF(ISNA(VLOOKUP($F118,'Cronograma Manual'!$F$6:$BN$171,AJ$152+1,0)),"",(VLOOKUP($F118,'Cronograma Manual'!$F$6:$BN$171,AJ$152+1,0)))</f>
        <v>44734</v>
      </c>
      <c r="AK118" s="107" t="str">
        <f>IF(ISNA(VLOOKUP($F118,'Cronograma Manual'!$F$6:$BN$171,AK$152+1,0)),"",(VLOOKUP($F118,'Cronograma Manual'!$F$6:$BN$171,AK$152+1,0)))</f>
        <v/>
      </c>
      <c r="AL118" s="107" t="str">
        <f>IF(ISNA(VLOOKUP($F118,'Cronograma Manual'!$F$6:$BN$171,AL$152+1,0)),"",(VLOOKUP($F118,'Cronograma Manual'!$F$6:$BN$171,AL$152+1,0)))</f>
        <v/>
      </c>
      <c r="AM118" s="107" t="str">
        <f>IF(ISNA(VLOOKUP($F118,'Cronograma Manual'!$F$6:$BN$171,AM$152+1,0)),"",(VLOOKUP($F118,'Cronograma Manual'!$F$6:$BN$171,AM$152+1,0)))</f>
        <v/>
      </c>
      <c r="AN118" s="107" t="str">
        <f>IF(ISNA(VLOOKUP($F118,'Cronograma Manual'!$F$6:$BN$171,AN$152+1,0)),"",(VLOOKUP($F118,'Cronograma Manual'!$F$6:$BN$171,AN$152+1,0)))</f>
        <v/>
      </c>
      <c r="AO118" s="107">
        <f>IF(ISNA(VLOOKUP($F118,'Cronograma Manual'!$F$6:$BN$171,AO$152+1,0)),"",(VLOOKUP($F118,'Cronograma Manual'!$F$6:$BN$171,AO$152+1,0)))</f>
        <v>44769</v>
      </c>
      <c r="AP118" s="108" t="str">
        <f>IF(ISNA(VLOOKUP($F118,'Cronograma Manual'!$F$6:$BN$171,AP$152+1,0)),"",(VLOOKUP($F118,'Cronograma Manual'!$F$6:$BN$171,AP$152+1,0)))</f>
        <v/>
      </c>
      <c r="AQ118" s="108" t="str">
        <f>IF(ISNA(VLOOKUP($F118,'Cronograma Manual'!$F$6:$BN$171,AQ$152+1,0)),"",(VLOOKUP($F118,'Cronograma Manual'!$F$6:$BN$171,AQ$152+1,0)))</f>
        <v/>
      </c>
      <c r="AR118" s="108" t="str">
        <f>IF(ISNA(VLOOKUP($F118,'Cronograma Manual'!$F$6:$BN$171,AR$152+1,0)),"",(VLOOKUP($F118,'Cronograma Manual'!$F$6:$BN$171,AR$152+1,0)))</f>
        <v/>
      </c>
      <c r="AS118" s="108">
        <f>IF(ISNA(VLOOKUP($F118,'Cronograma Manual'!$F$6:$BN$171,AS$152+1,0)),"",(VLOOKUP($F118,'Cronograma Manual'!$F$6:$BN$171,AS$152+1,0)))</f>
        <v>44797</v>
      </c>
      <c r="AT118" s="107" t="str">
        <f>IF(ISNA(VLOOKUP($F118,'Cronograma Manual'!$F$6:$BN$171,AT$152+1,0)),"",(VLOOKUP($F118,'Cronograma Manual'!$F$6:$BN$171,AT$152+1,0)))</f>
        <v/>
      </c>
      <c r="AU118" s="107" t="str">
        <f>IF(ISNA(VLOOKUP($F118,'Cronograma Manual'!$F$6:$BN$171,AU$152+1,0)),"",(VLOOKUP($F118,'Cronograma Manual'!$F$6:$BN$171,AU$152+1,0)))</f>
        <v/>
      </c>
      <c r="AV118" s="107" t="str">
        <f>IF(ISNA(VLOOKUP($F118,'Cronograma Manual'!$F$6:$BN$171,AV$152+1,0)),"",(VLOOKUP($F118,'Cronograma Manual'!$F$6:$BN$171,AV$152+1,0)))</f>
        <v/>
      </c>
      <c r="AW118" s="107">
        <f>IF(ISNA(VLOOKUP($F118,'Cronograma Manual'!$F$6:$BN$171,AW$152+1,0)),"",(VLOOKUP($F118,'Cronograma Manual'!$F$6:$BN$171,AW$152+1,0)))</f>
        <v>44825</v>
      </c>
      <c r="AX118" s="107" t="str">
        <f>IF(ISNA(VLOOKUP($F118,'Cronograma Manual'!$F$6:$BN$171,AX$152+1,0)),"",(VLOOKUP($F118,'Cronograma Manual'!$F$6:$BN$171,AX$152+1,0)))</f>
        <v/>
      </c>
      <c r="AY118" s="108" t="str">
        <f>IF(ISNA(VLOOKUP($F118,'Cronograma Manual'!$F$6:$BN$171,AY$152+1,0)),"",(VLOOKUP($F118,'Cronograma Manual'!$F$6:$BN$171,AY$152+1,0)))</f>
        <v/>
      </c>
      <c r="AZ118" s="108" t="str">
        <f>IF(ISNA(VLOOKUP($F118,'Cronograma Manual'!$F$6:$BN$171,AZ$152+1,0)),"",(VLOOKUP($F118,'Cronograma Manual'!$F$6:$BN$171,AZ$152+1,0)))</f>
        <v/>
      </c>
      <c r="BA118" s="108">
        <f>IF(ISNA(VLOOKUP($F118,'Cronograma Manual'!$F$6:$BN$171,BA$152+1,0)),"",(VLOOKUP($F118,'Cronograma Manual'!$F$6:$BN$171,BA$152+1,0)))</f>
        <v>44853</v>
      </c>
      <c r="BB118" s="108" t="str">
        <f>IF(ISNA(VLOOKUP($F118,'Cronograma Manual'!$F$6:$BN$171,BB$152+1,0)),"",(VLOOKUP($F118,'Cronograma Manual'!$F$6:$BN$171,BB$152+1,0)))</f>
        <v/>
      </c>
      <c r="BC118" s="107" t="str">
        <f>IF(ISNA(VLOOKUP($F118,'Cronograma Manual'!$F$6:$BN$171,BC$152+1,0)),"",(VLOOKUP($F118,'Cronograma Manual'!$F$6:$BN$171,BC$152+1,0)))</f>
        <v/>
      </c>
      <c r="BD118" s="107" t="str">
        <f>IF(ISNA(VLOOKUP($F118,'Cronograma Manual'!$F$6:$BN$171,BD$152+1,0)),"",(VLOOKUP($F118,'Cronograma Manual'!$F$6:$BN$171,BD$152+1,0)))</f>
        <v/>
      </c>
      <c r="BE118" s="107">
        <f>IF(ISNA(VLOOKUP($F118,'Cronograma Manual'!$F$6:$BN$171,BE$152+1,0)),"",(VLOOKUP($F118,'Cronograma Manual'!$F$6:$BN$171,BE$152+1,0)))</f>
        <v>44881</v>
      </c>
      <c r="BF118" s="107" t="str">
        <f>IF(ISNA(VLOOKUP($F118,'Cronograma Manual'!$F$6:$BN$171,BF$152+1,0)),"",(VLOOKUP($F118,'Cronograma Manual'!$F$6:$BN$171,BF$152+1,0)))</f>
        <v/>
      </c>
      <c r="BG118" s="108" t="str">
        <f>IF(ISNA(VLOOKUP($F118,'Cronograma Manual'!$F$6:$BN$171,BG$152+1,0)),"",(VLOOKUP($F118,'Cronograma Manual'!$F$6:$BN$171,BG$152+1,0)))</f>
        <v/>
      </c>
      <c r="BH118" s="108" t="str">
        <f>IF(ISNA(VLOOKUP($F118,'Cronograma Manual'!$F$6:$BN$171,BH$152+1,0)),"",(VLOOKUP($F118,'Cronograma Manual'!$F$6:$BN$171,BH$152+1,0)))</f>
        <v/>
      </c>
      <c r="BI118" s="108">
        <f>IF(ISNA(VLOOKUP($F118,'Cronograma Manual'!$F$6:$BN$171,BI$152+1,0)),"",(VLOOKUP($F118,'Cronograma Manual'!$F$6:$BN$171,BI$152+1,0)))</f>
        <v>44909</v>
      </c>
      <c r="BJ118" s="108" t="str">
        <f>IF(ISNA(VLOOKUP($F118,'Cronograma Manual'!$F$6:$BN$171,BJ$152+1,0)),"",(VLOOKUP($F118,'Cronograma Manual'!$F$6:$BN$171,BJ$152+1,0)))</f>
        <v/>
      </c>
      <c r="BK118" s="353" t="str">
        <f>IF(ISNA(VLOOKUP($F118,'Cronograma Manual'!$F$6:$BN$171,BK$152+1,0)),"",(VLOOKUP($F118,'Cronograma Manual'!$F$6:$BN$171,BK$152+1,0)))</f>
        <v/>
      </c>
    </row>
    <row r="119" spans="1:63" s="102" customFormat="1" ht="26.25" hidden="1" customHeight="1" thickBot="1" x14ac:dyDescent="0.3">
      <c r="A119" s="354">
        <v>108</v>
      </c>
      <c r="B119" s="456"/>
      <c r="C119" s="355"/>
      <c r="D119" s="356" t="s">
        <v>1787</v>
      </c>
      <c r="E119" s="456"/>
      <c r="F119" s="355" t="s">
        <v>101</v>
      </c>
      <c r="G119" s="356" t="str">
        <f>IF(ISNA(VLOOKUP(F119,Tmunic!$C$2:$D$1160,2,FALSE)),"",VLOOKUP(F119,Tmunic!$C$2:$D$1160,2,FALSE))</f>
        <v>UB MALAGA</v>
      </c>
      <c r="H119" s="356" t="str">
        <f>IF(ISNA(VLOOKUP($F119,'Cronograma Manual'!$F$6:$BN$171,H$152+1,0)),"",(VLOOKUP($F119,'Cronograma Manual'!$F$6:$BN$171,H$152+1,0)))</f>
        <v>Calle 13 No 4-90 Barrio Unión</v>
      </c>
      <c r="I119" s="359">
        <f>IF(ISNA(VLOOKUP($F119,'Cronograma Manual'!$F$6:$BN$171,I$152+1,0)),"",(VLOOKUP($F119,'Cronograma Manual'!$F$6:$BN$171,I$152+1,0)))</f>
        <v>4</v>
      </c>
      <c r="J119" s="360">
        <f>IF(ISNA(VLOOKUP($F119,'Cronograma Manual'!$F$6:$BN$171,J$152+1,0)),"",(VLOOKUP($F119,'Cronograma Manual'!$F$6:$BN$171,J$152+1,0)))</f>
        <v>12</v>
      </c>
      <c r="K119" s="361" t="str">
        <f>IF(ISNA(VLOOKUP($F119,'Cronograma Manual'!$F$6:$BN$171,K$152+1,0)),"",(VLOOKUP($F119,'Cronograma Manual'!$F$6:$BN$171,K$152+1,0)))</f>
        <v/>
      </c>
      <c r="L119" s="361" t="str">
        <f>IF(ISNA(VLOOKUP($F119,'Cronograma Manual'!$F$6:$BN$171,L$152+1,0)),"",(VLOOKUP($F119,'Cronograma Manual'!$F$6:$BN$171,L$152+1,0)))</f>
        <v/>
      </c>
      <c r="M119" s="361" t="str">
        <f>IF(ISNA(VLOOKUP($F119,'Cronograma Manual'!$F$6:$BN$171,M$152+1,0)),"",(VLOOKUP($F119,'Cronograma Manual'!$F$6:$BN$171,M$152+1,0)))</f>
        <v/>
      </c>
      <c r="N119" s="361" t="str">
        <f>IF(ISNA(VLOOKUP($F119,'Cronograma Manual'!$F$6:$BN$171,N$152+1,0)),"",(VLOOKUP($F119,'Cronograma Manual'!$F$6:$BN$171,N$152+1,0)))</f>
        <v/>
      </c>
      <c r="O119" s="361" t="str">
        <f>IF(ISNA(VLOOKUP($F119,'Cronograma Manual'!$F$6:$BN$171,O$152+1,0)),"",(VLOOKUP($F119,'Cronograma Manual'!$F$6:$BN$171,O$152+1,0)))</f>
        <v/>
      </c>
      <c r="P119" s="362">
        <f>IF(ISNA(VLOOKUP($F119,'Cronograma Manual'!$F$6:$BN$171,P$152+1,0)),"",(VLOOKUP($F119,'Cronograma Manual'!$F$6:$BN$171,P$152+1,0)))</f>
        <v>44594</v>
      </c>
      <c r="Q119" s="362" t="str">
        <f>IF(ISNA(VLOOKUP($F119,'Cronograma Manual'!$F$6:$BN$171,Q$152+1,0)),"",(VLOOKUP($F119,'Cronograma Manual'!$F$6:$BN$171,Q$152+1,0)))</f>
        <v/>
      </c>
      <c r="R119" s="362" t="str">
        <f>IF(ISNA(VLOOKUP($F119,'Cronograma Manual'!$F$6:$BN$171,R$152+1,0)),"",(VLOOKUP($F119,'Cronograma Manual'!$F$6:$BN$171,R$152+1,0)))</f>
        <v/>
      </c>
      <c r="S119" s="362" t="str">
        <f>IF(ISNA(VLOOKUP($F119,'Cronograma Manual'!$F$6:$BN$171,S$152+1,0)),"",(VLOOKUP($F119,'Cronograma Manual'!$F$6:$BN$171,S$152+1,0)))</f>
        <v/>
      </c>
      <c r="T119" s="361">
        <f>IF(ISNA(VLOOKUP($F119,'Cronograma Manual'!$F$6:$BN$171,T$152+1,0)),"",(VLOOKUP($F119,'Cronograma Manual'!$F$6:$BN$171,T$152+1,0)))</f>
        <v>44622</v>
      </c>
      <c r="U119" s="361" t="str">
        <f>IF(ISNA(VLOOKUP($F119,'Cronograma Manual'!$F$6:$BN$171,U$152+1,0)),"",(VLOOKUP($F119,'Cronograma Manual'!$F$6:$BN$171,U$152+1,0)))</f>
        <v/>
      </c>
      <c r="V119" s="361" t="str">
        <f>IF(ISNA(VLOOKUP($F119,'Cronograma Manual'!$F$6:$BN$171,V$152+1,0)),"",(VLOOKUP($F119,'Cronograma Manual'!$F$6:$BN$171,V$152+1,0)))</f>
        <v/>
      </c>
      <c r="W119" s="361" t="str">
        <f>IF(ISNA(VLOOKUP($F119,'Cronograma Manual'!$F$6:$BN$171,W$152+1,0)),"",(VLOOKUP($F119,'Cronograma Manual'!$F$6:$BN$171,W$152+1,0)))</f>
        <v/>
      </c>
      <c r="X119" s="362">
        <f>IF(ISNA(VLOOKUP($F119,'Cronograma Manual'!$F$6:$BN$171,X$152+1,0)),"",(VLOOKUP($F119,'Cronograma Manual'!$F$6:$BN$171,X$152+1,0)))</f>
        <v>44650</v>
      </c>
      <c r="Y119" s="362" t="str">
        <f>IF(ISNA(VLOOKUP($F119,'Cronograma Manual'!$F$6:$BN$171,Y$152+1,0)),"",(VLOOKUP($F119,'Cronograma Manual'!$F$6:$BN$171,Y$152+1,0)))</f>
        <v/>
      </c>
      <c r="Z119" s="362" t="str">
        <f>IF(ISNA(VLOOKUP($F119,'Cronograma Manual'!$F$6:$BN$171,Z$152+1,0)),"",(VLOOKUP($F119,'Cronograma Manual'!$F$6:$BN$171,Z$152+1,0)))</f>
        <v/>
      </c>
      <c r="AA119" s="362" t="str">
        <f>IF(ISNA(VLOOKUP($F119,'Cronograma Manual'!$F$6:$BN$171,AA$152+1,0)),"",(VLOOKUP($F119,'Cronograma Manual'!$F$6:$BN$171,AA$152+1,0)))</f>
        <v/>
      </c>
      <c r="AB119" s="361">
        <f>IF(ISNA(VLOOKUP($F119,'Cronograma Manual'!$F$6:$BN$171,AB$152+1,0)),"",(VLOOKUP($F119,'Cronograma Manual'!$F$6:$BN$171,AB$152+1,0)))</f>
        <v>44678</v>
      </c>
      <c r="AC119" s="361" t="str">
        <f>IF(ISNA(VLOOKUP($F119,'Cronograma Manual'!$F$6:$BN$171,AC$152+1,0)),"",(VLOOKUP($F119,'Cronograma Manual'!$F$6:$BN$171,AC$152+1,0)))</f>
        <v/>
      </c>
      <c r="AD119" s="361" t="str">
        <f>IF(ISNA(VLOOKUP($F119,'Cronograma Manual'!$F$6:$BN$171,AD$152+1,0)),"",(VLOOKUP($F119,'Cronograma Manual'!$F$6:$BN$171,AD$152+1,0)))</f>
        <v/>
      </c>
      <c r="AE119" s="361" t="str">
        <f>IF(ISNA(VLOOKUP($F119,'Cronograma Manual'!$F$6:$BN$171,AE$152+1,0)),"",(VLOOKUP($F119,'Cronograma Manual'!$F$6:$BN$171,AE$152+1,0)))</f>
        <v/>
      </c>
      <c r="AF119" s="361">
        <f>IF(ISNA(VLOOKUP($F119,'Cronograma Manual'!$F$6:$BN$171,AF$152+1,0)),"",(VLOOKUP($F119,'Cronograma Manual'!$F$6:$BN$171,AF$152+1,0)))</f>
        <v>44706</v>
      </c>
      <c r="AG119" s="362" t="str">
        <f>IF(ISNA(VLOOKUP($F119,'Cronograma Manual'!$F$6:$BN$171,AG$152+1,0)),"",(VLOOKUP($F119,'Cronograma Manual'!$F$6:$BN$171,AG$152+1,0)))</f>
        <v/>
      </c>
      <c r="AH119" s="362" t="str">
        <f>IF(ISNA(VLOOKUP($F119,'Cronograma Manual'!$F$6:$BN$171,AH$152+1,0)),"",(VLOOKUP($F119,'Cronograma Manual'!$F$6:$BN$171,AH$152+1,0)))</f>
        <v/>
      </c>
      <c r="AI119" s="362" t="str">
        <f>IF(ISNA(VLOOKUP($F119,'Cronograma Manual'!$F$6:$BN$171,AI$152+1,0)),"",(VLOOKUP($F119,'Cronograma Manual'!$F$6:$BN$171,AI$152+1,0)))</f>
        <v/>
      </c>
      <c r="AJ119" s="362">
        <f>IF(ISNA(VLOOKUP($F119,'Cronograma Manual'!$F$6:$BN$171,AJ$152+1,0)),"",(VLOOKUP($F119,'Cronograma Manual'!$F$6:$BN$171,AJ$152+1,0)))</f>
        <v>44734</v>
      </c>
      <c r="AK119" s="361" t="str">
        <f>IF(ISNA(VLOOKUP($F119,'Cronograma Manual'!$F$6:$BN$171,AK$152+1,0)),"",(VLOOKUP($F119,'Cronograma Manual'!$F$6:$BN$171,AK$152+1,0)))</f>
        <v/>
      </c>
      <c r="AL119" s="361" t="str">
        <f>IF(ISNA(VLOOKUP($F119,'Cronograma Manual'!$F$6:$BN$171,AL$152+1,0)),"",(VLOOKUP($F119,'Cronograma Manual'!$F$6:$BN$171,AL$152+1,0)))</f>
        <v/>
      </c>
      <c r="AM119" s="361" t="str">
        <f>IF(ISNA(VLOOKUP($F119,'Cronograma Manual'!$F$6:$BN$171,AM$152+1,0)),"",(VLOOKUP($F119,'Cronograma Manual'!$F$6:$BN$171,AM$152+1,0)))</f>
        <v/>
      </c>
      <c r="AN119" s="361" t="str">
        <f>IF(ISNA(VLOOKUP($F119,'Cronograma Manual'!$F$6:$BN$171,AN$152+1,0)),"",(VLOOKUP($F119,'Cronograma Manual'!$F$6:$BN$171,AN$152+1,0)))</f>
        <v/>
      </c>
      <c r="AO119" s="361">
        <f>IF(ISNA(VLOOKUP($F119,'Cronograma Manual'!$F$6:$BN$171,AO$152+1,0)),"",(VLOOKUP($F119,'Cronograma Manual'!$F$6:$BN$171,AO$152+1,0)))</f>
        <v>44769</v>
      </c>
      <c r="AP119" s="362" t="str">
        <f>IF(ISNA(VLOOKUP($F119,'Cronograma Manual'!$F$6:$BN$171,AP$152+1,0)),"",(VLOOKUP($F119,'Cronograma Manual'!$F$6:$BN$171,AP$152+1,0)))</f>
        <v/>
      </c>
      <c r="AQ119" s="362" t="str">
        <f>IF(ISNA(VLOOKUP($F119,'Cronograma Manual'!$F$6:$BN$171,AQ$152+1,0)),"",(VLOOKUP($F119,'Cronograma Manual'!$F$6:$BN$171,AQ$152+1,0)))</f>
        <v/>
      </c>
      <c r="AR119" s="362" t="str">
        <f>IF(ISNA(VLOOKUP($F119,'Cronograma Manual'!$F$6:$BN$171,AR$152+1,0)),"",(VLOOKUP($F119,'Cronograma Manual'!$F$6:$BN$171,AR$152+1,0)))</f>
        <v/>
      </c>
      <c r="AS119" s="362">
        <f>IF(ISNA(VLOOKUP($F119,'Cronograma Manual'!$F$6:$BN$171,AS$152+1,0)),"",(VLOOKUP($F119,'Cronograma Manual'!$F$6:$BN$171,AS$152+1,0)))</f>
        <v>44797</v>
      </c>
      <c r="AT119" s="361" t="str">
        <f>IF(ISNA(VLOOKUP($F119,'Cronograma Manual'!$F$6:$BN$171,AT$152+1,0)),"",(VLOOKUP($F119,'Cronograma Manual'!$F$6:$BN$171,AT$152+1,0)))</f>
        <v/>
      </c>
      <c r="AU119" s="361" t="str">
        <f>IF(ISNA(VLOOKUP($F119,'Cronograma Manual'!$F$6:$BN$171,AU$152+1,0)),"",(VLOOKUP($F119,'Cronograma Manual'!$F$6:$BN$171,AU$152+1,0)))</f>
        <v/>
      </c>
      <c r="AV119" s="361" t="str">
        <f>IF(ISNA(VLOOKUP($F119,'Cronograma Manual'!$F$6:$BN$171,AV$152+1,0)),"",(VLOOKUP($F119,'Cronograma Manual'!$F$6:$BN$171,AV$152+1,0)))</f>
        <v/>
      </c>
      <c r="AW119" s="361">
        <f>IF(ISNA(VLOOKUP($F119,'Cronograma Manual'!$F$6:$BN$171,AW$152+1,0)),"",(VLOOKUP($F119,'Cronograma Manual'!$F$6:$BN$171,AW$152+1,0)))</f>
        <v>44825</v>
      </c>
      <c r="AX119" s="361" t="str">
        <f>IF(ISNA(VLOOKUP($F119,'Cronograma Manual'!$F$6:$BN$171,AX$152+1,0)),"",(VLOOKUP($F119,'Cronograma Manual'!$F$6:$BN$171,AX$152+1,0)))</f>
        <v/>
      </c>
      <c r="AY119" s="362" t="str">
        <f>IF(ISNA(VLOOKUP($F119,'Cronograma Manual'!$F$6:$BN$171,AY$152+1,0)),"",(VLOOKUP($F119,'Cronograma Manual'!$F$6:$BN$171,AY$152+1,0)))</f>
        <v/>
      </c>
      <c r="AZ119" s="362" t="str">
        <f>IF(ISNA(VLOOKUP($F119,'Cronograma Manual'!$F$6:$BN$171,AZ$152+1,0)),"",(VLOOKUP($F119,'Cronograma Manual'!$F$6:$BN$171,AZ$152+1,0)))</f>
        <v/>
      </c>
      <c r="BA119" s="362">
        <f>IF(ISNA(VLOOKUP($F119,'Cronograma Manual'!$F$6:$BN$171,BA$152+1,0)),"",(VLOOKUP($F119,'Cronograma Manual'!$F$6:$BN$171,BA$152+1,0)))</f>
        <v>44853</v>
      </c>
      <c r="BB119" s="362" t="str">
        <f>IF(ISNA(VLOOKUP($F119,'Cronograma Manual'!$F$6:$BN$171,BB$152+1,0)),"",(VLOOKUP($F119,'Cronograma Manual'!$F$6:$BN$171,BB$152+1,0)))</f>
        <v/>
      </c>
      <c r="BC119" s="361" t="str">
        <f>IF(ISNA(VLOOKUP($F119,'Cronograma Manual'!$F$6:$BN$171,BC$152+1,0)),"",(VLOOKUP($F119,'Cronograma Manual'!$F$6:$BN$171,BC$152+1,0)))</f>
        <v/>
      </c>
      <c r="BD119" s="361" t="str">
        <f>IF(ISNA(VLOOKUP($F119,'Cronograma Manual'!$F$6:$BN$171,BD$152+1,0)),"",(VLOOKUP($F119,'Cronograma Manual'!$F$6:$BN$171,BD$152+1,0)))</f>
        <v/>
      </c>
      <c r="BE119" s="361">
        <f>IF(ISNA(VLOOKUP($F119,'Cronograma Manual'!$F$6:$BN$171,BE$152+1,0)),"",(VLOOKUP($F119,'Cronograma Manual'!$F$6:$BN$171,BE$152+1,0)))</f>
        <v>44881</v>
      </c>
      <c r="BF119" s="361" t="str">
        <f>IF(ISNA(VLOOKUP($F119,'Cronograma Manual'!$F$6:$BN$171,BF$152+1,0)),"",(VLOOKUP($F119,'Cronograma Manual'!$F$6:$BN$171,BF$152+1,0)))</f>
        <v/>
      </c>
      <c r="BG119" s="362" t="str">
        <f>IF(ISNA(VLOOKUP($F119,'Cronograma Manual'!$F$6:$BN$171,BG$152+1,0)),"",(VLOOKUP($F119,'Cronograma Manual'!$F$6:$BN$171,BG$152+1,0)))</f>
        <v/>
      </c>
      <c r="BH119" s="362" t="str">
        <f>IF(ISNA(VLOOKUP($F119,'Cronograma Manual'!$F$6:$BN$171,BH$152+1,0)),"",(VLOOKUP($F119,'Cronograma Manual'!$F$6:$BN$171,BH$152+1,0)))</f>
        <v/>
      </c>
      <c r="BI119" s="362">
        <f>IF(ISNA(VLOOKUP($F119,'Cronograma Manual'!$F$6:$BN$171,BI$152+1,0)),"",(VLOOKUP($F119,'Cronograma Manual'!$F$6:$BN$171,BI$152+1,0)))</f>
        <v>44909</v>
      </c>
      <c r="BJ119" s="362" t="str">
        <f>IF(ISNA(VLOOKUP($F119,'Cronograma Manual'!$F$6:$BN$171,BJ$152+1,0)),"",(VLOOKUP($F119,'Cronograma Manual'!$F$6:$BN$171,BJ$152+1,0)))</f>
        <v/>
      </c>
      <c r="BK119" s="363" t="str">
        <f>IF(ISNA(VLOOKUP($F119,'Cronograma Manual'!$F$6:$BN$171,BK$152+1,0)),"",(VLOOKUP($F119,'Cronograma Manual'!$F$6:$BN$171,BK$152+1,0)))</f>
        <v/>
      </c>
    </row>
    <row r="120" spans="1:63" s="102" customFormat="1" ht="26.25" customHeight="1" x14ac:dyDescent="0.25">
      <c r="A120" s="342">
        <v>109</v>
      </c>
      <c r="B120" s="454" t="s">
        <v>1285</v>
      </c>
      <c r="C120" s="343"/>
      <c r="D120" s="344" t="s">
        <v>1787</v>
      </c>
      <c r="E120" s="343" t="s">
        <v>1445</v>
      </c>
      <c r="F120" s="343" t="s">
        <v>111</v>
      </c>
      <c r="G120" s="344" t="str">
        <f>IF(ISNA(VLOOKUP(F120,Tmunic!$C$2:$D$1160,2,FALSE)),"",VLOOKUP(F120,Tmunic!$C$2:$D$1160,2,FALSE))</f>
        <v>UB ZONAL TUMACO</v>
      </c>
      <c r="H120" s="344" t="str">
        <f>IF(ISNA(VLOOKUP($F120,'Cronograma Manual'!$F$6:$BN$171,H$152+1,0)),"",(VLOOKUP($F120,'Cronograma Manual'!$F$6:$BN$171,H$152+1,0)))</f>
        <v>Ciudadela Sector Nuevo Horizonte Enseguida del Centro Hospital Divino Niño</v>
      </c>
      <c r="I120" s="347">
        <f>IF(ISNA(VLOOKUP($F120,'Cronograma Manual'!$F$6:$BN$171,I$152+1,0)),"",(VLOOKUP($F120,'Cronograma Manual'!$F$6:$BN$171,I$152+1,0)))</f>
        <v>4</v>
      </c>
      <c r="J120" s="348">
        <f>IF(ISNA(VLOOKUP($F120,'Cronograma Manual'!$F$6:$BN$171,J$152+1,0)),"",(VLOOKUP($F120,'Cronograma Manual'!$F$6:$BN$171,J$152+1,0)))</f>
        <v>12</v>
      </c>
      <c r="K120" s="349" t="str">
        <f>IF(ISNA(VLOOKUP($F120,'Cronograma Manual'!$F$6:$BN$171,K$152+1,0)),"",(VLOOKUP($F120,'Cronograma Manual'!$F$6:$BN$171,K$152+1,0)))</f>
        <v/>
      </c>
      <c r="L120" s="349" t="str">
        <f>IF(ISNA(VLOOKUP($F120,'Cronograma Manual'!$F$6:$BN$171,L$152+1,0)),"",(VLOOKUP($F120,'Cronograma Manual'!$F$6:$BN$171,L$152+1,0)))</f>
        <v/>
      </c>
      <c r="M120" s="349" t="str">
        <f>IF(ISNA(VLOOKUP($F120,'Cronograma Manual'!$F$6:$BN$171,M$152+1,0)),"",(VLOOKUP($F120,'Cronograma Manual'!$F$6:$BN$171,M$152+1,0)))</f>
        <v/>
      </c>
      <c r="N120" s="349" t="str">
        <f>IF(ISNA(VLOOKUP($F120,'Cronograma Manual'!$F$6:$BN$171,N$152+1,0)),"",(VLOOKUP($F120,'Cronograma Manual'!$F$6:$BN$171,N$152+1,0)))</f>
        <v/>
      </c>
      <c r="O120" s="349" t="str">
        <f>IF(ISNA(VLOOKUP($F120,'Cronograma Manual'!$F$6:$BN$171,O$152+1,0)),"",(VLOOKUP($F120,'Cronograma Manual'!$F$6:$BN$171,O$152+1,0)))</f>
        <v/>
      </c>
      <c r="P120" s="350">
        <f>IF(ISNA(VLOOKUP($F120,'Cronograma Manual'!$F$6:$BN$171,P$152+1,0)),"",(VLOOKUP($F120,'Cronograma Manual'!$F$6:$BN$171,P$152+1,0)))</f>
        <v>44594</v>
      </c>
      <c r="Q120" s="350" t="str">
        <f>IF(ISNA(VLOOKUP($F120,'Cronograma Manual'!$F$6:$BN$171,Q$152+1,0)),"",(VLOOKUP($F120,'Cronograma Manual'!$F$6:$BN$171,Q$152+1,0)))</f>
        <v/>
      </c>
      <c r="R120" s="350" t="str">
        <f>IF(ISNA(VLOOKUP($F120,'Cronograma Manual'!$F$6:$BN$171,R$152+1,0)),"",(VLOOKUP($F120,'Cronograma Manual'!$F$6:$BN$171,R$152+1,0)))</f>
        <v/>
      </c>
      <c r="S120" s="350" t="str">
        <f>IF(ISNA(VLOOKUP($F120,'Cronograma Manual'!$F$6:$BN$171,S$152+1,0)),"",(VLOOKUP($F120,'Cronograma Manual'!$F$6:$BN$171,S$152+1,0)))</f>
        <v/>
      </c>
      <c r="T120" s="349">
        <f>IF(ISNA(VLOOKUP($F120,'Cronograma Manual'!$F$6:$BN$171,T$152+1,0)),"",(VLOOKUP($F120,'Cronograma Manual'!$F$6:$BN$171,T$152+1,0)))</f>
        <v>44622</v>
      </c>
      <c r="U120" s="349" t="str">
        <f>IF(ISNA(VLOOKUP($F120,'Cronograma Manual'!$F$6:$BN$171,U$152+1,0)),"",(VLOOKUP($F120,'Cronograma Manual'!$F$6:$BN$171,U$152+1,0)))</f>
        <v/>
      </c>
      <c r="V120" s="349" t="str">
        <f>IF(ISNA(VLOOKUP($F120,'Cronograma Manual'!$F$6:$BN$171,V$152+1,0)),"",(VLOOKUP($F120,'Cronograma Manual'!$F$6:$BN$171,V$152+1,0)))</f>
        <v/>
      </c>
      <c r="W120" s="349" t="str">
        <f>IF(ISNA(VLOOKUP($F120,'Cronograma Manual'!$F$6:$BN$171,W$152+1,0)),"",(VLOOKUP($F120,'Cronograma Manual'!$F$6:$BN$171,W$152+1,0)))</f>
        <v/>
      </c>
      <c r="X120" s="350">
        <f>IF(ISNA(VLOOKUP($F120,'Cronograma Manual'!$F$6:$BN$171,X$152+1,0)),"",(VLOOKUP($F120,'Cronograma Manual'!$F$6:$BN$171,X$152+1,0)))</f>
        <v>44650</v>
      </c>
      <c r="Y120" s="350" t="str">
        <f>IF(ISNA(VLOOKUP($F120,'Cronograma Manual'!$F$6:$BN$171,Y$152+1,0)),"",(VLOOKUP($F120,'Cronograma Manual'!$F$6:$BN$171,Y$152+1,0)))</f>
        <v/>
      </c>
      <c r="Z120" s="350" t="str">
        <f>IF(ISNA(VLOOKUP($F120,'Cronograma Manual'!$F$6:$BN$171,Z$152+1,0)),"",(VLOOKUP($F120,'Cronograma Manual'!$F$6:$BN$171,Z$152+1,0)))</f>
        <v/>
      </c>
      <c r="AA120" s="350" t="str">
        <f>IF(ISNA(VLOOKUP($F120,'Cronograma Manual'!$F$6:$BN$171,AA$152+1,0)),"",(VLOOKUP($F120,'Cronograma Manual'!$F$6:$BN$171,AA$152+1,0)))</f>
        <v/>
      </c>
      <c r="AB120" s="349">
        <f>IF(ISNA(VLOOKUP($F120,'Cronograma Manual'!$F$6:$BN$171,AB$152+1,0)),"",(VLOOKUP($F120,'Cronograma Manual'!$F$6:$BN$171,AB$152+1,0)))</f>
        <v>44678</v>
      </c>
      <c r="AC120" s="349" t="str">
        <f>IF(ISNA(VLOOKUP($F120,'Cronograma Manual'!$F$6:$BN$171,AC$152+1,0)),"",(VLOOKUP($F120,'Cronograma Manual'!$F$6:$BN$171,AC$152+1,0)))</f>
        <v/>
      </c>
      <c r="AD120" s="349" t="str">
        <f>IF(ISNA(VLOOKUP($F120,'Cronograma Manual'!$F$6:$BN$171,AD$152+1,0)),"",(VLOOKUP($F120,'Cronograma Manual'!$F$6:$BN$171,AD$152+1,0)))</f>
        <v/>
      </c>
      <c r="AE120" s="349" t="str">
        <f>IF(ISNA(VLOOKUP($F120,'Cronograma Manual'!$F$6:$BN$171,AE$152+1,0)),"",(VLOOKUP($F120,'Cronograma Manual'!$F$6:$BN$171,AE$152+1,0)))</f>
        <v/>
      </c>
      <c r="AF120" s="349">
        <f>IF(ISNA(VLOOKUP($F120,'Cronograma Manual'!$F$6:$BN$171,AF$152+1,0)),"",(VLOOKUP($F120,'Cronograma Manual'!$F$6:$BN$171,AF$152+1,0)))</f>
        <v>44706</v>
      </c>
      <c r="AG120" s="350" t="str">
        <f>IF(ISNA(VLOOKUP($F120,'Cronograma Manual'!$F$6:$BN$171,AG$152+1,0)),"",(VLOOKUP($F120,'Cronograma Manual'!$F$6:$BN$171,AG$152+1,0)))</f>
        <v/>
      </c>
      <c r="AH120" s="350" t="str">
        <f>IF(ISNA(VLOOKUP($F120,'Cronograma Manual'!$F$6:$BN$171,AH$152+1,0)),"",(VLOOKUP($F120,'Cronograma Manual'!$F$6:$BN$171,AH$152+1,0)))</f>
        <v/>
      </c>
      <c r="AI120" s="350" t="str">
        <f>IF(ISNA(VLOOKUP($F120,'Cronograma Manual'!$F$6:$BN$171,AI$152+1,0)),"",(VLOOKUP($F120,'Cronograma Manual'!$F$6:$BN$171,AI$152+1,0)))</f>
        <v/>
      </c>
      <c r="AJ120" s="350">
        <f>IF(ISNA(VLOOKUP($F120,'Cronograma Manual'!$F$6:$BN$171,AJ$152+1,0)),"",(VLOOKUP($F120,'Cronograma Manual'!$F$6:$BN$171,AJ$152+1,0)))</f>
        <v>44734</v>
      </c>
      <c r="AK120" s="349" t="str">
        <f>IF(ISNA(VLOOKUP($F120,'Cronograma Manual'!$F$6:$BN$171,AK$152+1,0)),"",(VLOOKUP($F120,'Cronograma Manual'!$F$6:$BN$171,AK$152+1,0)))</f>
        <v/>
      </c>
      <c r="AL120" s="349" t="str">
        <f>IF(ISNA(VLOOKUP($F120,'Cronograma Manual'!$F$6:$BN$171,AL$152+1,0)),"",(VLOOKUP($F120,'Cronograma Manual'!$F$6:$BN$171,AL$152+1,0)))</f>
        <v/>
      </c>
      <c r="AM120" s="349" t="str">
        <f>IF(ISNA(VLOOKUP($F120,'Cronograma Manual'!$F$6:$BN$171,AM$152+1,0)),"",(VLOOKUP($F120,'Cronograma Manual'!$F$6:$BN$171,AM$152+1,0)))</f>
        <v/>
      </c>
      <c r="AN120" s="349" t="str">
        <f>IF(ISNA(VLOOKUP($F120,'Cronograma Manual'!$F$6:$BN$171,AN$152+1,0)),"",(VLOOKUP($F120,'Cronograma Manual'!$F$6:$BN$171,AN$152+1,0)))</f>
        <v/>
      </c>
      <c r="AO120" s="349">
        <f>IF(ISNA(VLOOKUP($F120,'Cronograma Manual'!$F$6:$BN$171,AO$152+1,0)),"",(VLOOKUP($F120,'Cronograma Manual'!$F$6:$BN$171,AO$152+1,0)))</f>
        <v>44769</v>
      </c>
      <c r="AP120" s="350" t="str">
        <f>IF(ISNA(VLOOKUP($F120,'Cronograma Manual'!$F$6:$BN$171,AP$152+1,0)),"",(VLOOKUP($F120,'Cronograma Manual'!$F$6:$BN$171,AP$152+1,0)))</f>
        <v/>
      </c>
      <c r="AQ120" s="350" t="str">
        <f>IF(ISNA(VLOOKUP($F120,'Cronograma Manual'!$F$6:$BN$171,AQ$152+1,0)),"",(VLOOKUP($F120,'Cronograma Manual'!$F$6:$BN$171,AQ$152+1,0)))</f>
        <v/>
      </c>
      <c r="AR120" s="350" t="str">
        <f>IF(ISNA(VLOOKUP($F120,'Cronograma Manual'!$F$6:$BN$171,AR$152+1,0)),"",(VLOOKUP($F120,'Cronograma Manual'!$F$6:$BN$171,AR$152+1,0)))</f>
        <v/>
      </c>
      <c r="AS120" s="350">
        <f>IF(ISNA(VLOOKUP($F120,'Cronograma Manual'!$F$6:$BN$171,AS$152+1,0)),"",(VLOOKUP($F120,'Cronograma Manual'!$F$6:$BN$171,AS$152+1,0)))</f>
        <v>44797</v>
      </c>
      <c r="AT120" s="349" t="str">
        <f>IF(ISNA(VLOOKUP($F120,'Cronograma Manual'!$F$6:$BN$171,AT$152+1,0)),"",(VLOOKUP($F120,'Cronograma Manual'!$F$6:$BN$171,AT$152+1,0)))</f>
        <v/>
      </c>
      <c r="AU120" s="349" t="str">
        <f>IF(ISNA(VLOOKUP($F120,'Cronograma Manual'!$F$6:$BN$171,AU$152+1,0)),"",(VLOOKUP($F120,'Cronograma Manual'!$F$6:$BN$171,AU$152+1,0)))</f>
        <v/>
      </c>
      <c r="AV120" s="349" t="str">
        <f>IF(ISNA(VLOOKUP($F120,'Cronograma Manual'!$F$6:$BN$171,AV$152+1,0)),"",(VLOOKUP($F120,'Cronograma Manual'!$F$6:$BN$171,AV$152+1,0)))</f>
        <v/>
      </c>
      <c r="AW120" s="349">
        <f>IF(ISNA(VLOOKUP($F120,'Cronograma Manual'!$F$6:$BN$171,AW$152+1,0)),"",(VLOOKUP($F120,'Cronograma Manual'!$F$6:$BN$171,AW$152+1,0)))</f>
        <v>44825</v>
      </c>
      <c r="AX120" s="349" t="str">
        <f>IF(ISNA(VLOOKUP($F120,'Cronograma Manual'!$F$6:$BN$171,AX$152+1,0)),"",(VLOOKUP($F120,'Cronograma Manual'!$F$6:$BN$171,AX$152+1,0)))</f>
        <v/>
      </c>
      <c r="AY120" s="350" t="str">
        <f>IF(ISNA(VLOOKUP($F120,'Cronograma Manual'!$F$6:$BN$171,AY$152+1,0)),"",(VLOOKUP($F120,'Cronograma Manual'!$F$6:$BN$171,AY$152+1,0)))</f>
        <v/>
      </c>
      <c r="AZ120" s="350" t="str">
        <f>IF(ISNA(VLOOKUP($F120,'Cronograma Manual'!$F$6:$BN$171,AZ$152+1,0)),"",(VLOOKUP($F120,'Cronograma Manual'!$F$6:$BN$171,AZ$152+1,0)))</f>
        <v/>
      </c>
      <c r="BA120" s="350">
        <f>IF(ISNA(VLOOKUP($F120,'Cronograma Manual'!$F$6:$BN$171,BA$152+1,0)),"",(VLOOKUP($F120,'Cronograma Manual'!$F$6:$BN$171,BA$152+1,0)))</f>
        <v>44853</v>
      </c>
      <c r="BB120" s="350" t="str">
        <f>IF(ISNA(VLOOKUP($F120,'Cronograma Manual'!$F$6:$BN$171,BB$152+1,0)),"",(VLOOKUP($F120,'Cronograma Manual'!$F$6:$BN$171,BB$152+1,0)))</f>
        <v/>
      </c>
      <c r="BC120" s="349" t="str">
        <f>IF(ISNA(VLOOKUP($F120,'Cronograma Manual'!$F$6:$BN$171,BC$152+1,0)),"",(VLOOKUP($F120,'Cronograma Manual'!$F$6:$BN$171,BC$152+1,0)))</f>
        <v/>
      </c>
      <c r="BD120" s="349" t="str">
        <f>IF(ISNA(VLOOKUP($F120,'Cronograma Manual'!$F$6:$BN$171,BD$152+1,0)),"",(VLOOKUP($F120,'Cronograma Manual'!$F$6:$BN$171,BD$152+1,0)))</f>
        <v/>
      </c>
      <c r="BE120" s="349">
        <f>IF(ISNA(VLOOKUP($F120,'Cronograma Manual'!$F$6:$BN$171,BE$152+1,0)),"",(VLOOKUP($F120,'Cronograma Manual'!$F$6:$BN$171,BE$152+1,0)))</f>
        <v>44881</v>
      </c>
      <c r="BF120" s="349" t="str">
        <f>IF(ISNA(VLOOKUP($F120,'Cronograma Manual'!$F$6:$BN$171,BF$152+1,0)),"",(VLOOKUP($F120,'Cronograma Manual'!$F$6:$BN$171,BF$152+1,0)))</f>
        <v/>
      </c>
      <c r="BG120" s="350" t="str">
        <f>IF(ISNA(VLOOKUP($F120,'Cronograma Manual'!$F$6:$BN$171,BG$152+1,0)),"",(VLOOKUP($F120,'Cronograma Manual'!$F$6:$BN$171,BG$152+1,0)))</f>
        <v/>
      </c>
      <c r="BH120" s="350" t="str">
        <f>IF(ISNA(VLOOKUP($F120,'Cronograma Manual'!$F$6:$BN$171,BH$152+1,0)),"",(VLOOKUP($F120,'Cronograma Manual'!$F$6:$BN$171,BH$152+1,0)))</f>
        <v/>
      </c>
      <c r="BI120" s="350">
        <f>IF(ISNA(VLOOKUP($F120,'Cronograma Manual'!$F$6:$BN$171,BI$152+1,0)),"",(VLOOKUP($F120,'Cronograma Manual'!$F$6:$BN$171,BI$152+1,0)))</f>
        <v>44909</v>
      </c>
      <c r="BJ120" s="350" t="str">
        <f>IF(ISNA(VLOOKUP($F120,'Cronograma Manual'!$F$6:$BN$171,BJ$152+1,0)),"",(VLOOKUP($F120,'Cronograma Manual'!$F$6:$BN$171,BJ$152+1,0)))</f>
        <v/>
      </c>
      <c r="BK120" s="351" t="str">
        <f>IF(ISNA(VLOOKUP($F120,'Cronograma Manual'!$F$6:$BN$171,BK$152+1,0)),"",(VLOOKUP($F120,'Cronograma Manual'!$F$6:$BN$171,BK$152+1,0)))</f>
        <v/>
      </c>
    </row>
    <row r="121" spans="1:63" s="102" customFormat="1" ht="26.25" customHeight="1" thickBot="1" x14ac:dyDescent="0.3">
      <c r="A121" s="354">
        <v>110</v>
      </c>
      <c r="B121" s="456"/>
      <c r="C121" s="355"/>
      <c r="D121" s="356" t="s">
        <v>1787</v>
      </c>
      <c r="E121" s="355" t="s">
        <v>1446</v>
      </c>
      <c r="F121" s="355" t="s">
        <v>113</v>
      </c>
      <c r="G121" s="356" t="str">
        <f>IF(ISNA(VLOOKUP(F121,Tmunic!$C$2:$D$1160,2,FALSE)),"",VLOOKUP(F121,Tmunic!$C$2:$D$1160,2,FALSE))</f>
        <v>UB YUMBO</v>
      </c>
      <c r="H121" s="356" t="str">
        <f>IF(ISNA(VLOOKUP($F121,'Cronograma Manual'!$F$6:$BN$171,H$152+1,0)),"",(VLOOKUP($F121,'Cronograma Manual'!$F$6:$BN$171,H$152+1,0)))</f>
        <v>Carrera 4 N°2-55 B/ Belalcazar</v>
      </c>
      <c r="I121" s="359">
        <f>IF(ISNA(VLOOKUP($F121,'Cronograma Manual'!$F$6:$BN$171,I$152+1,0)),"",(VLOOKUP($F121,'Cronograma Manual'!$F$6:$BN$171,I$152+1,0)))</f>
        <v>4</v>
      </c>
      <c r="J121" s="360">
        <f>IF(ISNA(VLOOKUP($F121,'Cronograma Manual'!$F$6:$BN$171,J$152+1,0)),"",(VLOOKUP($F121,'Cronograma Manual'!$F$6:$BN$171,J$152+1,0)))</f>
        <v>12</v>
      </c>
      <c r="K121" s="361" t="str">
        <f>IF(ISNA(VLOOKUP($F121,'Cronograma Manual'!$F$6:$BN$171,K$152+1,0)),"",(VLOOKUP($F121,'Cronograma Manual'!$F$6:$BN$171,K$152+1,0)))</f>
        <v/>
      </c>
      <c r="L121" s="361" t="str">
        <f>IF(ISNA(VLOOKUP($F121,'Cronograma Manual'!$F$6:$BN$171,L$152+1,0)),"",(VLOOKUP($F121,'Cronograma Manual'!$F$6:$BN$171,L$152+1,0)))</f>
        <v/>
      </c>
      <c r="M121" s="361" t="str">
        <f>IF(ISNA(VLOOKUP($F121,'Cronograma Manual'!$F$6:$BN$171,M$152+1,0)),"",(VLOOKUP($F121,'Cronograma Manual'!$F$6:$BN$171,M$152+1,0)))</f>
        <v/>
      </c>
      <c r="N121" s="361" t="str">
        <f>IF(ISNA(VLOOKUP($F121,'Cronograma Manual'!$F$6:$BN$171,N$152+1,0)),"",(VLOOKUP($F121,'Cronograma Manual'!$F$6:$BN$171,N$152+1,0)))</f>
        <v/>
      </c>
      <c r="O121" s="361" t="str">
        <f>IF(ISNA(VLOOKUP($F121,'Cronograma Manual'!$F$6:$BN$171,O$152+1,0)),"",(VLOOKUP($F121,'Cronograma Manual'!$F$6:$BN$171,O$152+1,0)))</f>
        <v/>
      </c>
      <c r="P121" s="362">
        <f>IF(ISNA(VLOOKUP($F121,'Cronograma Manual'!$F$6:$BN$171,P$152+1,0)),"",(VLOOKUP($F121,'Cronograma Manual'!$F$6:$BN$171,P$152+1,0)))</f>
        <v>44594</v>
      </c>
      <c r="Q121" s="362" t="str">
        <f>IF(ISNA(VLOOKUP($F121,'Cronograma Manual'!$F$6:$BN$171,Q$152+1,0)),"",(VLOOKUP($F121,'Cronograma Manual'!$F$6:$BN$171,Q$152+1,0)))</f>
        <v/>
      </c>
      <c r="R121" s="362" t="str">
        <f>IF(ISNA(VLOOKUP($F121,'Cronograma Manual'!$F$6:$BN$171,R$152+1,0)),"",(VLOOKUP($F121,'Cronograma Manual'!$F$6:$BN$171,R$152+1,0)))</f>
        <v/>
      </c>
      <c r="S121" s="362" t="str">
        <f>IF(ISNA(VLOOKUP($F121,'Cronograma Manual'!$F$6:$BN$171,S$152+1,0)),"",(VLOOKUP($F121,'Cronograma Manual'!$F$6:$BN$171,S$152+1,0)))</f>
        <v/>
      </c>
      <c r="T121" s="361">
        <f>IF(ISNA(VLOOKUP($F121,'Cronograma Manual'!$F$6:$BN$171,T$152+1,0)),"",(VLOOKUP($F121,'Cronograma Manual'!$F$6:$BN$171,T$152+1,0)))</f>
        <v>44622</v>
      </c>
      <c r="U121" s="361" t="str">
        <f>IF(ISNA(VLOOKUP($F121,'Cronograma Manual'!$F$6:$BN$171,U$152+1,0)),"",(VLOOKUP($F121,'Cronograma Manual'!$F$6:$BN$171,U$152+1,0)))</f>
        <v/>
      </c>
      <c r="V121" s="361" t="str">
        <f>IF(ISNA(VLOOKUP($F121,'Cronograma Manual'!$F$6:$BN$171,V$152+1,0)),"",(VLOOKUP($F121,'Cronograma Manual'!$F$6:$BN$171,V$152+1,0)))</f>
        <v/>
      </c>
      <c r="W121" s="361" t="str">
        <f>IF(ISNA(VLOOKUP($F121,'Cronograma Manual'!$F$6:$BN$171,W$152+1,0)),"",(VLOOKUP($F121,'Cronograma Manual'!$F$6:$BN$171,W$152+1,0)))</f>
        <v/>
      </c>
      <c r="X121" s="362">
        <f>IF(ISNA(VLOOKUP($F121,'Cronograma Manual'!$F$6:$BN$171,X$152+1,0)),"",(VLOOKUP($F121,'Cronograma Manual'!$F$6:$BN$171,X$152+1,0)))</f>
        <v>44650</v>
      </c>
      <c r="Y121" s="362" t="str">
        <f>IF(ISNA(VLOOKUP($F121,'Cronograma Manual'!$F$6:$BN$171,Y$152+1,0)),"",(VLOOKUP($F121,'Cronograma Manual'!$F$6:$BN$171,Y$152+1,0)))</f>
        <v/>
      </c>
      <c r="Z121" s="362" t="str">
        <f>IF(ISNA(VLOOKUP($F121,'Cronograma Manual'!$F$6:$BN$171,Z$152+1,0)),"",(VLOOKUP($F121,'Cronograma Manual'!$F$6:$BN$171,Z$152+1,0)))</f>
        <v/>
      </c>
      <c r="AA121" s="362" t="str">
        <f>IF(ISNA(VLOOKUP($F121,'Cronograma Manual'!$F$6:$BN$171,AA$152+1,0)),"",(VLOOKUP($F121,'Cronograma Manual'!$F$6:$BN$171,AA$152+1,0)))</f>
        <v/>
      </c>
      <c r="AB121" s="361">
        <f>IF(ISNA(VLOOKUP($F121,'Cronograma Manual'!$F$6:$BN$171,AB$152+1,0)),"",(VLOOKUP($F121,'Cronograma Manual'!$F$6:$BN$171,AB$152+1,0)))</f>
        <v>44678</v>
      </c>
      <c r="AC121" s="361" t="str">
        <f>IF(ISNA(VLOOKUP($F121,'Cronograma Manual'!$F$6:$BN$171,AC$152+1,0)),"",(VLOOKUP($F121,'Cronograma Manual'!$F$6:$BN$171,AC$152+1,0)))</f>
        <v/>
      </c>
      <c r="AD121" s="361" t="str">
        <f>IF(ISNA(VLOOKUP($F121,'Cronograma Manual'!$F$6:$BN$171,AD$152+1,0)),"",(VLOOKUP($F121,'Cronograma Manual'!$F$6:$BN$171,AD$152+1,0)))</f>
        <v/>
      </c>
      <c r="AE121" s="361" t="str">
        <f>IF(ISNA(VLOOKUP($F121,'Cronograma Manual'!$F$6:$BN$171,AE$152+1,0)),"",(VLOOKUP($F121,'Cronograma Manual'!$F$6:$BN$171,AE$152+1,0)))</f>
        <v/>
      </c>
      <c r="AF121" s="361">
        <f>IF(ISNA(VLOOKUP($F121,'Cronograma Manual'!$F$6:$BN$171,AF$152+1,0)),"",(VLOOKUP($F121,'Cronograma Manual'!$F$6:$BN$171,AF$152+1,0)))</f>
        <v>44706</v>
      </c>
      <c r="AG121" s="362" t="str">
        <f>IF(ISNA(VLOOKUP($F121,'Cronograma Manual'!$F$6:$BN$171,AG$152+1,0)),"",(VLOOKUP($F121,'Cronograma Manual'!$F$6:$BN$171,AG$152+1,0)))</f>
        <v/>
      </c>
      <c r="AH121" s="362" t="str">
        <f>IF(ISNA(VLOOKUP($F121,'Cronograma Manual'!$F$6:$BN$171,AH$152+1,0)),"",(VLOOKUP($F121,'Cronograma Manual'!$F$6:$BN$171,AH$152+1,0)))</f>
        <v/>
      </c>
      <c r="AI121" s="362" t="str">
        <f>IF(ISNA(VLOOKUP($F121,'Cronograma Manual'!$F$6:$BN$171,AI$152+1,0)),"",(VLOOKUP($F121,'Cronograma Manual'!$F$6:$BN$171,AI$152+1,0)))</f>
        <v/>
      </c>
      <c r="AJ121" s="362">
        <f>IF(ISNA(VLOOKUP($F121,'Cronograma Manual'!$F$6:$BN$171,AJ$152+1,0)),"",(VLOOKUP($F121,'Cronograma Manual'!$F$6:$BN$171,AJ$152+1,0)))</f>
        <v>44734</v>
      </c>
      <c r="AK121" s="361" t="str">
        <f>IF(ISNA(VLOOKUP($F121,'Cronograma Manual'!$F$6:$BN$171,AK$152+1,0)),"",(VLOOKUP($F121,'Cronograma Manual'!$F$6:$BN$171,AK$152+1,0)))</f>
        <v/>
      </c>
      <c r="AL121" s="361" t="str">
        <f>IF(ISNA(VLOOKUP($F121,'Cronograma Manual'!$F$6:$BN$171,AL$152+1,0)),"",(VLOOKUP($F121,'Cronograma Manual'!$F$6:$BN$171,AL$152+1,0)))</f>
        <v/>
      </c>
      <c r="AM121" s="361" t="str">
        <f>IF(ISNA(VLOOKUP($F121,'Cronograma Manual'!$F$6:$BN$171,AM$152+1,0)),"",(VLOOKUP($F121,'Cronograma Manual'!$F$6:$BN$171,AM$152+1,0)))</f>
        <v/>
      </c>
      <c r="AN121" s="361" t="str">
        <f>IF(ISNA(VLOOKUP($F121,'Cronograma Manual'!$F$6:$BN$171,AN$152+1,0)),"",(VLOOKUP($F121,'Cronograma Manual'!$F$6:$BN$171,AN$152+1,0)))</f>
        <v/>
      </c>
      <c r="AO121" s="361">
        <f>IF(ISNA(VLOOKUP($F121,'Cronograma Manual'!$F$6:$BN$171,AO$152+1,0)),"",(VLOOKUP($F121,'Cronograma Manual'!$F$6:$BN$171,AO$152+1,0)))</f>
        <v>44769</v>
      </c>
      <c r="AP121" s="362" t="str">
        <f>IF(ISNA(VLOOKUP($F121,'Cronograma Manual'!$F$6:$BN$171,AP$152+1,0)),"",(VLOOKUP($F121,'Cronograma Manual'!$F$6:$BN$171,AP$152+1,0)))</f>
        <v/>
      </c>
      <c r="AQ121" s="362" t="str">
        <f>IF(ISNA(VLOOKUP($F121,'Cronograma Manual'!$F$6:$BN$171,AQ$152+1,0)),"",(VLOOKUP($F121,'Cronograma Manual'!$F$6:$BN$171,AQ$152+1,0)))</f>
        <v/>
      </c>
      <c r="AR121" s="362" t="str">
        <f>IF(ISNA(VLOOKUP($F121,'Cronograma Manual'!$F$6:$BN$171,AR$152+1,0)),"",(VLOOKUP($F121,'Cronograma Manual'!$F$6:$BN$171,AR$152+1,0)))</f>
        <v/>
      </c>
      <c r="AS121" s="362">
        <f>IF(ISNA(VLOOKUP($F121,'Cronograma Manual'!$F$6:$BN$171,AS$152+1,0)),"",(VLOOKUP($F121,'Cronograma Manual'!$F$6:$BN$171,AS$152+1,0)))</f>
        <v>44797</v>
      </c>
      <c r="AT121" s="361" t="str">
        <f>IF(ISNA(VLOOKUP($F121,'Cronograma Manual'!$F$6:$BN$171,AT$152+1,0)),"",(VLOOKUP($F121,'Cronograma Manual'!$F$6:$BN$171,AT$152+1,0)))</f>
        <v/>
      </c>
      <c r="AU121" s="361" t="str">
        <f>IF(ISNA(VLOOKUP($F121,'Cronograma Manual'!$F$6:$BN$171,AU$152+1,0)),"",(VLOOKUP($F121,'Cronograma Manual'!$F$6:$BN$171,AU$152+1,0)))</f>
        <v/>
      </c>
      <c r="AV121" s="361" t="str">
        <f>IF(ISNA(VLOOKUP($F121,'Cronograma Manual'!$F$6:$BN$171,AV$152+1,0)),"",(VLOOKUP($F121,'Cronograma Manual'!$F$6:$BN$171,AV$152+1,0)))</f>
        <v/>
      </c>
      <c r="AW121" s="361">
        <f>IF(ISNA(VLOOKUP($F121,'Cronograma Manual'!$F$6:$BN$171,AW$152+1,0)),"",(VLOOKUP($F121,'Cronograma Manual'!$F$6:$BN$171,AW$152+1,0)))</f>
        <v>44825</v>
      </c>
      <c r="AX121" s="361" t="str">
        <f>IF(ISNA(VLOOKUP($F121,'Cronograma Manual'!$F$6:$BN$171,AX$152+1,0)),"",(VLOOKUP($F121,'Cronograma Manual'!$F$6:$BN$171,AX$152+1,0)))</f>
        <v/>
      </c>
      <c r="AY121" s="362" t="str">
        <f>IF(ISNA(VLOOKUP($F121,'Cronograma Manual'!$F$6:$BN$171,AY$152+1,0)),"",(VLOOKUP($F121,'Cronograma Manual'!$F$6:$BN$171,AY$152+1,0)))</f>
        <v/>
      </c>
      <c r="AZ121" s="362" t="str">
        <f>IF(ISNA(VLOOKUP($F121,'Cronograma Manual'!$F$6:$BN$171,AZ$152+1,0)),"",(VLOOKUP($F121,'Cronograma Manual'!$F$6:$BN$171,AZ$152+1,0)))</f>
        <v/>
      </c>
      <c r="BA121" s="362">
        <f>IF(ISNA(VLOOKUP($F121,'Cronograma Manual'!$F$6:$BN$171,BA$152+1,0)),"",(VLOOKUP($F121,'Cronograma Manual'!$F$6:$BN$171,BA$152+1,0)))</f>
        <v>44853</v>
      </c>
      <c r="BB121" s="362" t="str">
        <f>IF(ISNA(VLOOKUP($F121,'Cronograma Manual'!$F$6:$BN$171,BB$152+1,0)),"",(VLOOKUP($F121,'Cronograma Manual'!$F$6:$BN$171,BB$152+1,0)))</f>
        <v/>
      </c>
      <c r="BC121" s="361" t="str">
        <f>IF(ISNA(VLOOKUP($F121,'Cronograma Manual'!$F$6:$BN$171,BC$152+1,0)),"",(VLOOKUP($F121,'Cronograma Manual'!$F$6:$BN$171,BC$152+1,0)))</f>
        <v/>
      </c>
      <c r="BD121" s="361" t="str">
        <f>IF(ISNA(VLOOKUP($F121,'Cronograma Manual'!$F$6:$BN$171,BD$152+1,0)),"",(VLOOKUP($F121,'Cronograma Manual'!$F$6:$BN$171,BD$152+1,0)))</f>
        <v/>
      </c>
      <c r="BE121" s="361">
        <f>IF(ISNA(VLOOKUP($F121,'Cronograma Manual'!$F$6:$BN$171,BE$152+1,0)),"",(VLOOKUP($F121,'Cronograma Manual'!$F$6:$BN$171,BE$152+1,0)))</f>
        <v>44881</v>
      </c>
      <c r="BF121" s="361" t="str">
        <f>IF(ISNA(VLOOKUP($F121,'Cronograma Manual'!$F$6:$BN$171,BF$152+1,0)),"",(VLOOKUP($F121,'Cronograma Manual'!$F$6:$BN$171,BF$152+1,0)))</f>
        <v/>
      </c>
      <c r="BG121" s="362" t="str">
        <f>IF(ISNA(VLOOKUP($F121,'Cronograma Manual'!$F$6:$BN$171,BG$152+1,0)),"",(VLOOKUP($F121,'Cronograma Manual'!$F$6:$BN$171,BG$152+1,0)))</f>
        <v/>
      </c>
      <c r="BH121" s="362" t="str">
        <f>IF(ISNA(VLOOKUP($F121,'Cronograma Manual'!$F$6:$BN$171,BH$152+1,0)),"",(VLOOKUP($F121,'Cronograma Manual'!$F$6:$BN$171,BH$152+1,0)))</f>
        <v/>
      </c>
      <c r="BI121" s="362">
        <f>IF(ISNA(VLOOKUP($F121,'Cronograma Manual'!$F$6:$BN$171,BI$152+1,0)),"",(VLOOKUP($F121,'Cronograma Manual'!$F$6:$BN$171,BI$152+1,0)))</f>
        <v>44909</v>
      </c>
      <c r="BJ121" s="362" t="str">
        <f>IF(ISNA(VLOOKUP($F121,'Cronograma Manual'!$F$6:$BN$171,BJ$152+1,0)),"",(VLOOKUP($F121,'Cronograma Manual'!$F$6:$BN$171,BJ$152+1,0)))</f>
        <v/>
      </c>
      <c r="BK121" s="363" t="str">
        <f>IF(ISNA(VLOOKUP($F121,'Cronograma Manual'!$F$6:$BN$171,BK$152+1,0)),"",(VLOOKUP($F121,'Cronograma Manual'!$F$6:$BN$171,BK$152+1,0)))</f>
        <v/>
      </c>
    </row>
    <row r="122" spans="1:63" s="102" customFormat="1" ht="26.25" customHeight="1" x14ac:dyDescent="0.25">
      <c r="A122" s="342">
        <v>111</v>
      </c>
      <c r="B122" s="467" t="s">
        <v>1282</v>
      </c>
      <c r="C122" s="343"/>
      <c r="D122" s="344" t="s">
        <v>1787</v>
      </c>
      <c r="E122" s="454" t="s">
        <v>1163</v>
      </c>
      <c r="F122" s="343" t="s">
        <v>102</v>
      </c>
      <c r="G122" s="344" t="str">
        <f>IF(ISNA(VLOOKUP(F122,Tmunic!$C$2:$D$1160,2,FALSE)),"",VLOOKUP(F122,Tmunic!$C$2:$D$1160,2,FALSE))</f>
        <v>DS PUTUMAYO</v>
      </c>
      <c r="H122" s="344" t="str">
        <f>IF(ISNA(VLOOKUP($F122,'Cronograma Manual'!$F$6:$BN$171,H$152+1,0)),"",(VLOOKUP($F122,'Cronograma Manual'!$F$6:$BN$171,H$152+1,0)))</f>
        <v>Calle 8 N° 2-27 (Casa De Justicia) Barrio San Agustin</v>
      </c>
      <c r="I122" s="347">
        <f>IF(ISNA(VLOOKUP($F122,'Cronograma Manual'!$F$6:$BN$171,I$152+1,0)),"",(VLOOKUP($F122,'Cronograma Manual'!$F$6:$BN$171,I$152+1,0)))</f>
        <v>4</v>
      </c>
      <c r="J122" s="348">
        <f>IF(ISNA(VLOOKUP($F122,'Cronograma Manual'!$F$6:$BN$171,J$152+1,0)),"",(VLOOKUP($F122,'Cronograma Manual'!$F$6:$BN$171,J$152+1,0)))</f>
        <v>12</v>
      </c>
      <c r="K122" s="349" t="str">
        <f>IF(ISNA(VLOOKUP($F122,'Cronograma Manual'!$F$6:$BN$171,K$152+1,0)),"",(VLOOKUP($F122,'Cronograma Manual'!$F$6:$BN$171,K$152+1,0)))</f>
        <v/>
      </c>
      <c r="L122" s="349" t="str">
        <f>IF(ISNA(VLOOKUP($F122,'Cronograma Manual'!$F$6:$BN$171,L$152+1,0)),"",(VLOOKUP($F122,'Cronograma Manual'!$F$6:$BN$171,L$152+1,0)))</f>
        <v/>
      </c>
      <c r="M122" s="349" t="str">
        <f>IF(ISNA(VLOOKUP($F122,'Cronograma Manual'!$F$6:$BN$171,M$152+1,0)),"",(VLOOKUP($F122,'Cronograma Manual'!$F$6:$BN$171,M$152+1,0)))</f>
        <v/>
      </c>
      <c r="N122" s="349" t="str">
        <f>IF(ISNA(VLOOKUP($F122,'Cronograma Manual'!$F$6:$BN$171,N$152+1,0)),"",(VLOOKUP($F122,'Cronograma Manual'!$F$6:$BN$171,N$152+1,0)))</f>
        <v/>
      </c>
      <c r="O122" s="349" t="str">
        <f>IF(ISNA(VLOOKUP($F122,'Cronograma Manual'!$F$6:$BN$171,O$152+1,0)),"",(VLOOKUP($F122,'Cronograma Manual'!$F$6:$BN$171,O$152+1,0)))</f>
        <v/>
      </c>
      <c r="P122" s="350">
        <f>IF(ISNA(VLOOKUP($F122,'Cronograma Manual'!$F$6:$BN$171,P$152+1,0)),"",(VLOOKUP($F122,'Cronograma Manual'!$F$6:$BN$171,P$152+1,0)))</f>
        <v>44594</v>
      </c>
      <c r="Q122" s="350" t="str">
        <f>IF(ISNA(VLOOKUP($F122,'Cronograma Manual'!$F$6:$BN$171,Q$152+1,0)),"",(VLOOKUP($F122,'Cronograma Manual'!$F$6:$BN$171,Q$152+1,0)))</f>
        <v/>
      </c>
      <c r="R122" s="350" t="str">
        <f>IF(ISNA(VLOOKUP($F122,'Cronograma Manual'!$F$6:$BN$171,R$152+1,0)),"",(VLOOKUP($F122,'Cronograma Manual'!$F$6:$BN$171,R$152+1,0)))</f>
        <v/>
      </c>
      <c r="S122" s="350" t="str">
        <f>IF(ISNA(VLOOKUP($F122,'Cronograma Manual'!$F$6:$BN$171,S$152+1,0)),"",(VLOOKUP($F122,'Cronograma Manual'!$F$6:$BN$171,S$152+1,0)))</f>
        <v/>
      </c>
      <c r="T122" s="349">
        <f>IF(ISNA(VLOOKUP($F122,'Cronograma Manual'!$F$6:$BN$171,T$152+1,0)),"",(VLOOKUP($F122,'Cronograma Manual'!$F$6:$BN$171,T$152+1,0)))</f>
        <v>44622</v>
      </c>
      <c r="U122" s="349" t="str">
        <f>IF(ISNA(VLOOKUP($F122,'Cronograma Manual'!$F$6:$BN$171,U$152+1,0)),"",(VLOOKUP($F122,'Cronograma Manual'!$F$6:$BN$171,U$152+1,0)))</f>
        <v/>
      </c>
      <c r="V122" s="349" t="str">
        <f>IF(ISNA(VLOOKUP($F122,'Cronograma Manual'!$F$6:$BN$171,V$152+1,0)),"",(VLOOKUP($F122,'Cronograma Manual'!$F$6:$BN$171,V$152+1,0)))</f>
        <v/>
      </c>
      <c r="W122" s="349" t="str">
        <f>IF(ISNA(VLOOKUP($F122,'Cronograma Manual'!$F$6:$BN$171,W$152+1,0)),"",(VLOOKUP($F122,'Cronograma Manual'!$F$6:$BN$171,W$152+1,0)))</f>
        <v/>
      </c>
      <c r="X122" s="350">
        <f>IF(ISNA(VLOOKUP($F122,'Cronograma Manual'!$F$6:$BN$171,X$152+1,0)),"",(VLOOKUP($F122,'Cronograma Manual'!$F$6:$BN$171,X$152+1,0)))</f>
        <v>44650</v>
      </c>
      <c r="Y122" s="350" t="str">
        <f>IF(ISNA(VLOOKUP($F122,'Cronograma Manual'!$F$6:$BN$171,Y$152+1,0)),"",(VLOOKUP($F122,'Cronograma Manual'!$F$6:$BN$171,Y$152+1,0)))</f>
        <v/>
      </c>
      <c r="Z122" s="350" t="str">
        <f>IF(ISNA(VLOOKUP($F122,'Cronograma Manual'!$F$6:$BN$171,Z$152+1,0)),"",(VLOOKUP($F122,'Cronograma Manual'!$F$6:$BN$171,Z$152+1,0)))</f>
        <v/>
      </c>
      <c r="AA122" s="350" t="str">
        <f>IF(ISNA(VLOOKUP($F122,'Cronograma Manual'!$F$6:$BN$171,AA$152+1,0)),"",(VLOOKUP($F122,'Cronograma Manual'!$F$6:$BN$171,AA$152+1,0)))</f>
        <v/>
      </c>
      <c r="AB122" s="349">
        <f>IF(ISNA(VLOOKUP($F122,'Cronograma Manual'!$F$6:$BN$171,AB$152+1,0)),"",(VLOOKUP($F122,'Cronograma Manual'!$F$6:$BN$171,AB$152+1,0)))</f>
        <v>44678</v>
      </c>
      <c r="AC122" s="349" t="str">
        <f>IF(ISNA(VLOOKUP($F122,'Cronograma Manual'!$F$6:$BN$171,AC$152+1,0)),"",(VLOOKUP($F122,'Cronograma Manual'!$F$6:$BN$171,AC$152+1,0)))</f>
        <v/>
      </c>
      <c r="AD122" s="349" t="str">
        <f>IF(ISNA(VLOOKUP($F122,'Cronograma Manual'!$F$6:$BN$171,AD$152+1,0)),"",(VLOOKUP($F122,'Cronograma Manual'!$F$6:$BN$171,AD$152+1,0)))</f>
        <v/>
      </c>
      <c r="AE122" s="349" t="str">
        <f>IF(ISNA(VLOOKUP($F122,'Cronograma Manual'!$F$6:$BN$171,AE$152+1,0)),"",(VLOOKUP($F122,'Cronograma Manual'!$F$6:$BN$171,AE$152+1,0)))</f>
        <v/>
      </c>
      <c r="AF122" s="349">
        <f>IF(ISNA(VLOOKUP($F122,'Cronograma Manual'!$F$6:$BN$171,AF$152+1,0)),"",(VLOOKUP($F122,'Cronograma Manual'!$F$6:$BN$171,AF$152+1,0)))</f>
        <v>44706</v>
      </c>
      <c r="AG122" s="350" t="str">
        <f>IF(ISNA(VLOOKUP($F122,'Cronograma Manual'!$F$6:$BN$171,AG$152+1,0)),"",(VLOOKUP($F122,'Cronograma Manual'!$F$6:$BN$171,AG$152+1,0)))</f>
        <v/>
      </c>
      <c r="AH122" s="350" t="str">
        <f>IF(ISNA(VLOOKUP($F122,'Cronograma Manual'!$F$6:$BN$171,AH$152+1,0)),"",(VLOOKUP($F122,'Cronograma Manual'!$F$6:$BN$171,AH$152+1,0)))</f>
        <v/>
      </c>
      <c r="AI122" s="350" t="str">
        <f>IF(ISNA(VLOOKUP($F122,'Cronograma Manual'!$F$6:$BN$171,AI$152+1,0)),"",(VLOOKUP($F122,'Cronograma Manual'!$F$6:$BN$171,AI$152+1,0)))</f>
        <v/>
      </c>
      <c r="AJ122" s="350">
        <f>IF(ISNA(VLOOKUP($F122,'Cronograma Manual'!$F$6:$BN$171,AJ$152+1,0)),"",(VLOOKUP($F122,'Cronograma Manual'!$F$6:$BN$171,AJ$152+1,0)))</f>
        <v>44734</v>
      </c>
      <c r="AK122" s="349" t="str">
        <f>IF(ISNA(VLOOKUP($F122,'Cronograma Manual'!$F$6:$BN$171,AK$152+1,0)),"",(VLOOKUP($F122,'Cronograma Manual'!$F$6:$BN$171,AK$152+1,0)))</f>
        <v/>
      </c>
      <c r="AL122" s="349" t="str">
        <f>IF(ISNA(VLOOKUP($F122,'Cronograma Manual'!$F$6:$BN$171,AL$152+1,0)),"",(VLOOKUP($F122,'Cronograma Manual'!$F$6:$BN$171,AL$152+1,0)))</f>
        <v/>
      </c>
      <c r="AM122" s="349" t="str">
        <f>IF(ISNA(VLOOKUP($F122,'Cronograma Manual'!$F$6:$BN$171,AM$152+1,0)),"",(VLOOKUP($F122,'Cronograma Manual'!$F$6:$BN$171,AM$152+1,0)))</f>
        <v/>
      </c>
      <c r="AN122" s="349" t="str">
        <f>IF(ISNA(VLOOKUP($F122,'Cronograma Manual'!$F$6:$BN$171,AN$152+1,0)),"",(VLOOKUP($F122,'Cronograma Manual'!$F$6:$BN$171,AN$152+1,0)))</f>
        <v/>
      </c>
      <c r="AO122" s="349">
        <f>IF(ISNA(VLOOKUP($F122,'Cronograma Manual'!$F$6:$BN$171,AO$152+1,0)),"",(VLOOKUP($F122,'Cronograma Manual'!$F$6:$BN$171,AO$152+1,0)))</f>
        <v>44769</v>
      </c>
      <c r="AP122" s="350" t="str">
        <f>IF(ISNA(VLOOKUP($F122,'Cronograma Manual'!$F$6:$BN$171,AP$152+1,0)),"",(VLOOKUP($F122,'Cronograma Manual'!$F$6:$BN$171,AP$152+1,0)))</f>
        <v/>
      </c>
      <c r="AQ122" s="350" t="str">
        <f>IF(ISNA(VLOOKUP($F122,'Cronograma Manual'!$F$6:$BN$171,AQ$152+1,0)),"",(VLOOKUP($F122,'Cronograma Manual'!$F$6:$BN$171,AQ$152+1,0)))</f>
        <v/>
      </c>
      <c r="AR122" s="350" t="str">
        <f>IF(ISNA(VLOOKUP($F122,'Cronograma Manual'!$F$6:$BN$171,AR$152+1,0)),"",(VLOOKUP($F122,'Cronograma Manual'!$F$6:$BN$171,AR$152+1,0)))</f>
        <v/>
      </c>
      <c r="AS122" s="350">
        <f>IF(ISNA(VLOOKUP($F122,'Cronograma Manual'!$F$6:$BN$171,AS$152+1,0)),"",(VLOOKUP($F122,'Cronograma Manual'!$F$6:$BN$171,AS$152+1,0)))</f>
        <v>44797</v>
      </c>
      <c r="AT122" s="349" t="str">
        <f>IF(ISNA(VLOOKUP($F122,'Cronograma Manual'!$F$6:$BN$171,AT$152+1,0)),"",(VLOOKUP($F122,'Cronograma Manual'!$F$6:$BN$171,AT$152+1,0)))</f>
        <v/>
      </c>
      <c r="AU122" s="349" t="str">
        <f>IF(ISNA(VLOOKUP($F122,'Cronograma Manual'!$F$6:$BN$171,AU$152+1,0)),"",(VLOOKUP($F122,'Cronograma Manual'!$F$6:$BN$171,AU$152+1,0)))</f>
        <v/>
      </c>
      <c r="AV122" s="349" t="str">
        <f>IF(ISNA(VLOOKUP($F122,'Cronograma Manual'!$F$6:$BN$171,AV$152+1,0)),"",(VLOOKUP($F122,'Cronograma Manual'!$F$6:$BN$171,AV$152+1,0)))</f>
        <v/>
      </c>
      <c r="AW122" s="349">
        <f>IF(ISNA(VLOOKUP($F122,'Cronograma Manual'!$F$6:$BN$171,AW$152+1,0)),"",(VLOOKUP($F122,'Cronograma Manual'!$F$6:$BN$171,AW$152+1,0)))</f>
        <v>44825</v>
      </c>
      <c r="AX122" s="349" t="str">
        <f>IF(ISNA(VLOOKUP($F122,'Cronograma Manual'!$F$6:$BN$171,AX$152+1,0)),"",(VLOOKUP($F122,'Cronograma Manual'!$F$6:$BN$171,AX$152+1,0)))</f>
        <v/>
      </c>
      <c r="AY122" s="350" t="str">
        <f>IF(ISNA(VLOOKUP($F122,'Cronograma Manual'!$F$6:$BN$171,AY$152+1,0)),"",(VLOOKUP($F122,'Cronograma Manual'!$F$6:$BN$171,AY$152+1,0)))</f>
        <v/>
      </c>
      <c r="AZ122" s="350" t="str">
        <f>IF(ISNA(VLOOKUP($F122,'Cronograma Manual'!$F$6:$BN$171,AZ$152+1,0)),"",(VLOOKUP($F122,'Cronograma Manual'!$F$6:$BN$171,AZ$152+1,0)))</f>
        <v/>
      </c>
      <c r="BA122" s="350">
        <f>IF(ISNA(VLOOKUP($F122,'Cronograma Manual'!$F$6:$BN$171,BA$152+1,0)),"",(VLOOKUP($F122,'Cronograma Manual'!$F$6:$BN$171,BA$152+1,0)))</f>
        <v>44853</v>
      </c>
      <c r="BB122" s="350" t="str">
        <f>IF(ISNA(VLOOKUP($F122,'Cronograma Manual'!$F$6:$BN$171,BB$152+1,0)),"",(VLOOKUP($F122,'Cronograma Manual'!$F$6:$BN$171,BB$152+1,0)))</f>
        <v/>
      </c>
      <c r="BC122" s="349" t="str">
        <f>IF(ISNA(VLOOKUP($F122,'Cronograma Manual'!$F$6:$BN$171,BC$152+1,0)),"",(VLOOKUP($F122,'Cronograma Manual'!$F$6:$BN$171,BC$152+1,0)))</f>
        <v/>
      </c>
      <c r="BD122" s="349" t="str">
        <f>IF(ISNA(VLOOKUP($F122,'Cronograma Manual'!$F$6:$BN$171,BD$152+1,0)),"",(VLOOKUP($F122,'Cronograma Manual'!$F$6:$BN$171,BD$152+1,0)))</f>
        <v/>
      </c>
      <c r="BE122" s="349">
        <f>IF(ISNA(VLOOKUP($F122,'Cronograma Manual'!$F$6:$BN$171,BE$152+1,0)),"",(VLOOKUP($F122,'Cronograma Manual'!$F$6:$BN$171,BE$152+1,0)))</f>
        <v>44881</v>
      </c>
      <c r="BF122" s="349" t="str">
        <f>IF(ISNA(VLOOKUP($F122,'Cronograma Manual'!$F$6:$BN$171,BF$152+1,0)),"",(VLOOKUP($F122,'Cronograma Manual'!$F$6:$BN$171,BF$152+1,0)))</f>
        <v/>
      </c>
      <c r="BG122" s="350" t="str">
        <f>IF(ISNA(VLOOKUP($F122,'Cronograma Manual'!$F$6:$BN$171,BG$152+1,0)),"",(VLOOKUP($F122,'Cronograma Manual'!$F$6:$BN$171,BG$152+1,0)))</f>
        <v/>
      </c>
      <c r="BH122" s="350" t="str">
        <f>IF(ISNA(VLOOKUP($F122,'Cronograma Manual'!$F$6:$BN$171,BH$152+1,0)),"",(VLOOKUP($F122,'Cronograma Manual'!$F$6:$BN$171,BH$152+1,0)))</f>
        <v/>
      </c>
      <c r="BI122" s="350">
        <f>IF(ISNA(VLOOKUP($F122,'Cronograma Manual'!$F$6:$BN$171,BI$152+1,0)),"",(VLOOKUP($F122,'Cronograma Manual'!$F$6:$BN$171,BI$152+1,0)))</f>
        <v>44909</v>
      </c>
      <c r="BJ122" s="350" t="str">
        <f>IF(ISNA(VLOOKUP($F122,'Cronograma Manual'!$F$6:$BN$171,BJ$152+1,0)),"",(VLOOKUP($F122,'Cronograma Manual'!$F$6:$BN$171,BJ$152+1,0)))</f>
        <v/>
      </c>
      <c r="BK122" s="351" t="str">
        <f>IF(ISNA(VLOOKUP($F122,'Cronograma Manual'!$F$6:$BN$171,BK$152+1,0)),"",(VLOOKUP($F122,'Cronograma Manual'!$F$6:$BN$171,BK$152+1,0)))</f>
        <v/>
      </c>
    </row>
    <row r="123" spans="1:63" s="102" customFormat="1" ht="26.25" hidden="1" customHeight="1" x14ac:dyDescent="0.25">
      <c r="A123" s="352">
        <v>112</v>
      </c>
      <c r="B123" s="461"/>
      <c r="C123" s="337"/>
      <c r="D123" s="184" t="s">
        <v>1787</v>
      </c>
      <c r="E123" s="464"/>
      <c r="F123" s="337" t="s">
        <v>1166</v>
      </c>
      <c r="G123" s="184" t="str">
        <f>IF(ISNA(VLOOKUP(F123,Tmunic!$C$2:$D$1160,2,FALSE)),"",VLOOKUP(F123,Tmunic!$C$2:$D$1160,2,FALSE))</f>
        <v>UB PUERTO ASIS</v>
      </c>
      <c r="H123" s="184" t="str">
        <f>IF(ISNA(VLOOKUP($F123,'Cronograma Manual'!$F$6:$BN$171,H$152+1,0)),"",(VLOOKUP($F123,'Cronograma Manual'!$F$6:$BN$171,H$152+1,0)))</f>
        <v>Calle 14 Cra 19 esquina Casa de la Justicia</v>
      </c>
      <c r="I123" s="197">
        <f>IF(ISNA(VLOOKUP($F123,'Cronograma Manual'!$F$6:$BN$171,I$152+1,0)),"",(VLOOKUP($F123,'Cronograma Manual'!$F$6:$BN$171,I$152+1,0)))</f>
        <v>4</v>
      </c>
      <c r="J123" s="202">
        <f>IF(ISNA(VLOOKUP($F123,'Cronograma Manual'!$F$6:$BN$171,J$152+1,0)),"",(VLOOKUP($F123,'Cronograma Manual'!$F$6:$BN$171,J$152+1,0)))</f>
        <v>12</v>
      </c>
      <c r="K123" s="107" t="str">
        <f>IF(ISNA(VLOOKUP($F123,'Cronograma Manual'!$F$6:$BN$171,K$152+1,0)),"",(VLOOKUP($F123,'Cronograma Manual'!$F$6:$BN$171,K$152+1,0)))</f>
        <v/>
      </c>
      <c r="L123" s="107" t="str">
        <f>IF(ISNA(VLOOKUP($F123,'Cronograma Manual'!$F$6:$BN$171,L$152+1,0)),"",(VLOOKUP($F123,'Cronograma Manual'!$F$6:$BN$171,L$152+1,0)))</f>
        <v/>
      </c>
      <c r="M123" s="107" t="str">
        <f>IF(ISNA(VLOOKUP($F123,'Cronograma Manual'!$F$6:$BN$171,M$152+1,0)),"",(VLOOKUP($F123,'Cronograma Manual'!$F$6:$BN$171,M$152+1,0)))</f>
        <v/>
      </c>
      <c r="N123" s="107" t="str">
        <f>IF(ISNA(VLOOKUP($F123,'Cronograma Manual'!$F$6:$BN$171,N$152+1,0)),"",(VLOOKUP($F123,'Cronograma Manual'!$F$6:$BN$171,N$152+1,0)))</f>
        <v/>
      </c>
      <c r="O123" s="107" t="str">
        <f>IF(ISNA(VLOOKUP($F123,'Cronograma Manual'!$F$6:$BN$171,O$152+1,0)),"",(VLOOKUP($F123,'Cronograma Manual'!$F$6:$BN$171,O$152+1,0)))</f>
        <v/>
      </c>
      <c r="P123" s="108">
        <f>IF(ISNA(VLOOKUP($F123,'Cronograma Manual'!$F$6:$BN$171,P$152+1,0)),"",(VLOOKUP($F123,'Cronograma Manual'!$F$6:$BN$171,P$152+1,0)))</f>
        <v>44594</v>
      </c>
      <c r="Q123" s="108" t="str">
        <f>IF(ISNA(VLOOKUP($F123,'Cronograma Manual'!$F$6:$BN$171,Q$152+1,0)),"",(VLOOKUP($F123,'Cronograma Manual'!$F$6:$BN$171,Q$152+1,0)))</f>
        <v/>
      </c>
      <c r="R123" s="108" t="str">
        <f>IF(ISNA(VLOOKUP($F123,'Cronograma Manual'!$F$6:$BN$171,R$152+1,0)),"",(VLOOKUP($F123,'Cronograma Manual'!$F$6:$BN$171,R$152+1,0)))</f>
        <v/>
      </c>
      <c r="S123" s="108" t="str">
        <f>IF(ISNA(VLOOKUP($F123,'Cronograma Manual'!$F$6:$BN$171,S$152+1,0)),"",(VLOOKUP($F123,'Cronograma Manual'!$F$6:$BN$171,S$152+1,0)))</f>
        <v/>
      </c>
      <c r="T123" s="107">
        <f>IF(ISNA(VLOOKUP($F123,'Cronograma Manual'!$F$6:$BN$171,T$152+1,0)),"",(VLOOKUP($F123,'Cronograma Manual'!$F$6:$BN$171,T$152+1,0)))</f>
        <v>44622</v>
      </c>
      <c r="U123" s="107" t="str">
        <f>IF(ISNA(VLOOKUP($F123,'Cronograma Manual'!$F$6:$BN$171,U$152+1,0)),"",(VLOOKUP($F123,'Cronograma Manual'!$F$6:$BN$171,U$152+1,0)))</f>
        <v/>
      </c>
      <c r="V123" s="107" t="str">
        <f>IF(ISNA(VLOOKUP($F123,'Cronograma Manual'!$F$6:$BN$171,V$152+1,0)),"",(VLOOKUP($F123,'Cronograma Manual'!$F$6:$BN$171,V$152+1,0)))</f>
        <v/>
      </c>
      <c r="W123" s="107" t="str">
        <f>IF(ISNA(VLOOKUP($F123,'Cronograma Manual'!$F$6:$BN$171,W$152+1,0)),"",(VLOOKUP($F123,'Cronograma Manual'!$F$6:$BN$171,W$152+1,0)))</f>
        <v/>
      </c>
      <c r="X123" s="108">
        <f>IF(ISNA(VLOOKUP($F123,'Cronograma Manual'!$F$6:$BN$171,X$152+1,0)),"",(VLOOKUP($F123,'Cronograma Manual'!$F$6:$BN$171,X$152+1,0)))</f>
        <v>44650</v>
      </c>
      <c r="Y123" s="108" t="str">
        <f>IF(ISNA(VLOOKUP($F123,'Cronograma Manual'!$F$6:$BN$171,Y$152+1,0)),"",(VLOOKUP($F123,'Cronograma Manual'!$F$6:$BN$171,Y$152+1,0)))</f>
        <v/>
      </c>
      <c r="Z123" s="108" t="str">
        <f>IF(ISNA(VLOOKUP($F123,'Cronograma Manual'!$F$6:$BN$171,Z$152+1,0)),"",(VLOOKUP($F123,'Cronograma Manual'!$F$6:$BN$171,Z$152+1,0)))</f>
        <v/>
      </c>
      <c r="AA123" s="108" t="str">
        <f>IF(ISNA(VLOOKUP($F123,'Cronograma Manual'!$F$6:$BN$171,AA$152+1,0)),"",(VLOOKUP($F123,'Cronograma Manual'!$F$6:$BN$171,AA$152+1,0)))</f>
        <v/>
      </c>
      <c r="AB123" s="107">
        <f>IF(ISNA(VLOOKUP($F123,'Cronograma Manual'!$F$6:$BN$171,AB$152+1,0)),"",(VLOOKUP($F123,'Cronograma Manual'!$F$6:$BN$171,AB$152+1,0)))</f>
        <v>44678</v>
      </c>
      <c r="AC123" s="107" t="str">
        <f>IF(ISNA(VLOOKUP($F123,'Cronograma Manual'!$F$6:$BN$171,AC$152+1,0)),"",(VLOOKUP($F123,'Cronograma Manual'!$F$6:$BN$171,AC$152+1,0)))</f>
        <v/>
      </c>
      <c r="AD123" s="107" t="str">
        <f>IF(ISNA(VLOOKUP($F123,'Cronograma Manual'!$F$6:$BN$171,AD$152+1,0)),"",(VLOOKUP($F123,'Cronograma Manual'!$F$6:$BN$171,AD$152+1,0)))</f>
        <v/>
      </c>
      <c r="AE123" s="107" t="str">
        <f>IF(ISNA(VLOOKUP($F123,'Cronograma Manual'!$F$6:$BN$171,AE$152+1,0)),"",(VLOOKUP($F123,'Cronograma Manual'!$F$6:$BN$171,AE$152+1,0)))</f>
        <v/>
      </c>
      <c r="AF123" s="107">
        <f>IF(ISNA(VLOOKUP($F123,'Cronograma Manual'!$F$6:$BN$171,AF$152+1,0)),"",(VLOOKUP($F123,'Cronograma Manual'!$F$6:$BN$171,AF$152+1,0)))</f>
        <v>44706</v>
      </c>
      <c r="AG123" s="108" t="str">
        <f>IF(ISNA(VLOOKUP($F123,'Cronograma Manual'!$F$6:$BN$171,AG$152+1,0)),"",(VLOOKUP($F123,'Cronograma Manual'!$F$6:$BN$171,AG$152+1,0)))</f>
        <v/>
      </c>
      <c r="AH123" s="108" t="str">
        <f>IF(ISNA(VLOOKUP($F123,'Cronograma Manual'!$F$6:$BN$171,AH$152+1,0)),"",(VLOOKUP($F123,'Cronograma Manual'!$F$6:$BN$171,AH$152+1,0)))</f>
        <v/>
      </c>
      <c r="AI123" s="108" t="str">
        <f>IF(ISNA(VLOOKUP($F123,'Cronograma Manual'!$F$6:$BN$171,AI$152+1,0)),"",(VLOOKUP($F123,'Cronograma Manual'!$F$6:$BN$171,AI$152+1,0)))</f>
        <v/>
      </c>
      <c r="AJ123" s="108">
        <f>IF(ISNA(VLOOKUP($F123,'Cronograma Manual'!$F$6:$BN$171,AJ$152+1,0)),"",(VLOOKUP($F123,'Cronograma Manual'!$F$6:$BN$171,AJ$152+1,0)))</f>
        <v>44734</v>
      </c>
      <c r="AK123" s="107" t="str">
        <f>IF(ISNA(VLOOKUP($F123,'Cronograma Manual'!$F$6:$BN$171,AK$152+1,0)),"",(VLOOKUP($F123,'Cronograma Manual'!$F$6:$BN$171,AK$152+1,0)))</f>
        <v/>
      </c>
      <c r="AL123" s="107" t="str">
        <f>IF(ISNA(VLOOKUP($F123,'Cronograma Manual'!$F$6:$BN$171,AL$152+1,0)),"",(VLOOKUP($F123,'Cronograma Manual'!$F$6:$BN$171,AL$152+1,0)))</f>
        <v/>
      </c>
      <c r="AM123" s="107" t="str">
        <f>IF(ISNA(VLOOKUP($F123,'Cronograma Manual'!$F$6:$BN$171,AM$152+1,0)),"",(VLOOKUP($F123,'Cronograma Manual'!$F$6:$BN$171,AM$152+1,0)))</f>
        <v/>
      </c>
      <c r="AN123" s="107" t="str">
        <f>IF(ISNA(VLOOKUP($F123,'Cronograma Manual'!$F$6:$BN$171,AN$152+1,0)),"",(VLOOKUP($F123,'Cronograma Manual'!$F$6:$BN$171,AN$152+1,0)))</f>
        <v/>
      </c>
      <c r="AO123" s="107">
        <f>IF(ISNA(VLOOKUP($F123,'Cronograma Manual'!$F$6:$BN$171,AO$152+1,0)),"",(VLOOKUP($F123,'Cronograma Manual'!$F$6:$BN$171,AO$152+1,0)))</f>
        <v>44769</v>
      </c>
      <c r="AP123" s="108" t="str">
        <f>IF(ISNA(VLOOKUP($F123,'Cronograma Manual'!$F$6:$BN$171,AP$152+1,0)),"",(VLOOKUP($F123,'Cronograma Manual'!$F$6:$BN$171,AP$152+1,0)))</f>
        <v/>
      </c>
      <c r="AQ123" s="108" t="str">
        <f>IF(ISNA(VLOOKUP($F123,'Cronograma Manual'!$F$6:$BN$171,AQ$152+1,0)),"",(VLOOKUP($F123,'Cronograma Manual'!$F$6:$BN$171,AQ$152+1,0)))</f>
        <v/>
      </c>
      <c r="AR123" s="108" t="str">
        <f>IF(ISNA(VLOOKUP($F123,'Cronograma Manual'!$F$6:$BN$171,AR$152+1,0)),"",(VLOOKUP($F123,'Cronograma Manual'!$F$6:$BN$171,AR$152+1,0)))</f>
        <v/>
      </c>
      <c r="AS123" s="108">
        <f>IF(ISNA(VLOOKUP($F123,'Cronograma Manual'!$F$6:$BN$171,AS$152+1,0)),"",(VLOOKUP($F123,'Cronograma Manual'!$F$6:$BN$171,AS$152+1,0)))</f>
        <v>44797</v>
      </c>
      <c r="AT123" s="107" t="str">
        <f>IF(ISNA(VLOOKUP($F123,'Cronograma Manual'!$F$6:$BN$171,AT$152+1,0)),"",(VLOOKUP($F123,'Cronograma Manual'!$F$6:$BN$171,AT$152+1,0)))</f>
        <v/>
      </c>
      <c r="AU123" s="107" t="str">
        <f>IF(ISNA(VLOOKUP($F123,'Cronograma Manual'!$F$6:$BN$171,AU$152+1,0)),"",(VLOOKUP($F123,'Cronograma Manual'!$F$6:$BN$171,AU$152+1,0)))</f>
        <v/>
      </c>
      <c r="AV123" s="107" t="str">
        <f>IF(ISNA(VLOOKUP($F123,'Cronograma Manual'!$F$6:$BN$171,AV$152+1,0)),"",(VLOOKUP($F123,'Cronograma Manual'!$F$6:$BN$171,AV$152+1,0)))</f>
        <v/>
      </c>
      <c r="AW123" s="107">
        <f>IF(ISNA(VLOOKUP($F123,'Cronograma Manual'!$F$6:$BN$171,AW$152+1,0)),"",(VLOOKUP($F123,'Cronograma Manual'!$F$6:$BN$171,AW$152+1,0)))</f>
        <v>44825</v>
      </c>
      <c r="AX123" s="107" t="str">
        <f>IF(ISNA(VLOOKUP($F123,'Cronograma Manual'!$F$6:$BN$171,AX$152+1,0)),"",(VLOOKUP($F123,'Cronograma Manual'!$F$6:$BN$171,AX$152+1,0)))</f>
        <v/>
      </c>
      <c r="AY123" s="108" t="str">
        <f>IF(ISNA(VLOOKUP($F123,'Cronograma Manual'!$F$6:$BN$171,AY$152+1,0)),"",(VLOOKUP($F123,'Cronograma Manual'!$F$6:$BN$171,AY$152+1,0)))</f>
        <v/>
      </c>
      <c r="AZ123" s="108" t="str">
        <f>IF(ISNA(VLOOKUP($F123,'Cronograma Manual'!$F$6:$BN$171,AZ$152+1,0)),"",(VLOOKUP($F123,'Cronograma Manual'!$F$6:$BN$171,AZ$152+1,0)))</f>
        <v/>
      </c>
      <c r="BA123" s="108">
        <f>IF(ISNA(VLOOKUP($F123,'Cronograma Manual'!$F$6:$BN$171,BA$152+1,0)),"",(VLOOKUP($F123,'Cronograma Manual'!$F$6:$BN$171,BA$152+1,0)))</f>
        <v>44853</v>
      </c>
      <c r="BB123" s="108" t="str">
        <f>IF(ISNA(VLOOKUP($F123,'Cronograma Manual'!$F$6:$BN$171,BB$152+1,0)),"",(VLOOKUP($F123,'Cronograma Manual'!$F$6:$BN$171,BB$152+1,0)))</f>
        <v/>
      </c>
      <c r="BC123" s="107" t="str">
        <f>IF(ISNA(VLOOKUP($F123,'Cronograma Manual'!$F$6:$BN$171,BC$152+1,0)),"",(VLOOKUP($F123,'Cronograma Manual'!$F$6:$BN$171,BC$152+1,0)))</f>
        <v/>
      </c>
      <c r="BD123" s="107" t="str">
        <f>IF(ISNA(VLOOKUP($F123,'Cronograma Manual'!$F$6:$BN$171,BD$152+1,0)),"",(VLOOKUP($F123,'Cronograma Manual'!$F$6:$BN$171,BD$152+1,0)))</f>
        <v/>
      </c>
      <c r="BE123" s="107">
        <f>IF(ISNA(VLOOKUP($F123,'Cronograma Manual'!$F$6:$BN$171,BE$152+1,0)),"",(VLOOKUP($F123,'Cronograma Manual'!$F$6:$BN$171,BE$152+1,0)))</f>
        <v>44881</v>
      </c>
      <c r="BF123" s="107" t="str">
        <f>IF(ISNA(VLOOKUP($F123,'Cronograma Manual'!$F$6:$BN$171,BF$152+1,0)),"",(VLOOKUP($F123,'Cronograma Manual'!$F$6:$BN$171,BF$152+1,0)))</f>
        <v/>
      </c>
      <c r="BG123" s="108" t="str">
        <f>IF(ISNA(VLOOKUP($F123,'Cronograma Manual'!$F$6:$BN$171,BG$152+1,0)),"",(VLOOKUP($F123,'Cronograma Manual'!$F$6:$BN$171,BG$152+1,0)))</f>
        <v/>
      </c>
      <c r="BH123" s="108" t="str">
        <f>IF(ISNA(VLOOKUP($F123,'Cronograma Manual'!$F$6:$BN$171,BH$152+1,0)),"",(VLOOKUP($F123,'Cronograma Manual'!$F$6:$BN$171,BH$152+1,0)))</f>
        <v/>
      </c>
      <c r="BI123" s="108">
        <f>IF(ISNA(VLOOKUP($F123,'Cronograma Manual'!$F$6:$BN$171,BI$152+1,0)),"",(VLOOKUP($F123,'Cronograma Manual'!$F$6:$BN$171,BI$152+1,0)))</f>
        <v>44909</v>
      </c>
      <c r="BJ123" s="108" t="str">
        <f>IF(ISNA(VLOOKUP($F123,'Cronograma Manual'!$F$6:$BN$171,BJ$152+1,0)),"",(VLOOKUP($F123,'Cronograma Manual'!$F$6:$BN$171,BJ$152+1,0)))</f>
        <v/>
      </c>
      <c r="BK123" s="353" t="str">
        <f>IF(ISNA(VLOOKUP($F123,'Cronograma Manual'!$F$6:$BN$171,BK$152+1,0)),"",(VLOOKUP($F123,'Cronograma Manual'!$F$6:$BN$171,BK$152+1,0)))</f>
        <v/>
      </c>
    </row>
    <row r="124" spans="1:63" s="102" customFormat="1" ht="26.25" customHeight="1" thickBot="1" x14ac:dyDescent="0.3">
      <c r="A124" s="354"/>
      <c r="B124" s="462"/>
      <c r="C124" s="355"/>
      <c r="D124" s="356" t="s">
        <v>1787</v>
      </c>
      <c r="E124" s="355" t="s">
        <v>44</v>
      </c>
      <c r="F124" s="355" t="s">
        <v>45</v>
      </c>
      <c r="G124" s="356" t="str">
        <f>IF(ISNA(VLOOKUP(F124,Tmunic!$C$2:$D$1160,2,FALSE)),"",VLOOKUP(F124,Tmunic!$C$2:$D$1160,2,FALSE))</f>
        <v>UB CHAPARRAL</v>
      </c>
      <c r="H124" s="356" t="str">
        <f>IF(ISNA(VLOOKUP($F124,'Cronograma Manual'!$F$6:$BN$171,H$152+1,0)),"",(VLOOKUP($F124,'Cronograma Manual'!$F$6:$BN$171,H$152+1,0)))</f>
        <v/>
      </c>
      <c r="I124" s="359" t="str">
        <f>IF(ISNA(VLOOKUP($F124,'Cronograma Manual'!$F$6:$BN$171,I$152+1,0)),"",(VLOOKUP($F124,'Cronograma Manual'!$F$6:$BN$171,I$152+1,0)))</f>
        <v/>
      </c>
      <c r="J124" s="360" t="str">
        <f>IF(ISNA(VLOOKUP($F124,'Cronograma Manual'!$F$6:$BN$171,J$152+1,0)),"",(VLOOKUP($F124,'Cronograma Manual'!$F$6:$BN$171,J$152+1,0)))</f>
        <v/>
      </c>
      <c r="K124" s="361" t="str">
        <f>IF(ISNA(VLOOKUP($F124,'Cronograma Manual'!$F$6:$BN$171,K$152+1,0)),"",(VLOOKUP($F124,'Cronograma Manual'!$F$6:$BN$171,K$152+1,0)))</f>
        <v/>
      </c>
      <c r="L124" s="361" t="str">
        <f>IF(ISNA(VLOOKUP($F124,'Cronograma Manual'!$F$6:$BN$171,L$152+1,0)),"",(VLOOKUP($F124,'Cronograma Manual'!$F$6:$BN$171,L$152+1,0)))</f>
        <v/>
      </c>
      <c r="M124" s="361" t="str">
        <f>IF(ISNA(VLOOKUP($F124,'Cronograma Manual'!$F$6:$BN$171,M$152+1,0)),"",(VLOOKUP($F124,'Cronograma Manual'!$F$6:$BN$171,M$152+1,0)))</f>
        <v/>
      </c>
      <c r="N124" s="361" t="str">
        <f>IF(ISNA(VLOOKUP($F124,'Cronograma Manual'!$F$6:$BN$171,N$152+1,0)),"",(VLOOKUP($F124,'Cronograma Manual'!$F$6:$BN$171,N$152+1,0)))</f>
        <v/>
      </c>
      <c r="O124" s="361" t="str">
        <f>IF(ISNA(VLOOKUP($F124,'Cronograma Manual'!$F$6:$BN$171,O$152+1,0)),"",(VLOOKUP($F124,'Cronograma Manual'!$F$6:$BN$171,O$152+1,0)))</f>
        <v/>
      </c>
      <c r="P124" s="362" t="str">
        <f>IF(ISNA(VLOOKUP($F124,'Cronograma Manual'!$F$6:$BN$171,P$152+1,0)),"",(VLOOKUP($F124,'Cronograma Manual'!$F$6:$BN$171,P$152+1,0)))</f>
        <v/>
      </c>
      <c r="Q124" s="362" t="str">
        <f>IF(ISNA(VLOOKUP($F124,'Cronograma Manual'!$F$6:$BN$171,Q$152+1,0)),"",(VLOOKUP($F124,'Cronograma Manual'!$F$6:$BN$171,Q$152+1,0)))</f>
        <v/>
      </c>
      <c r="R124" s="362" t="str">
        <f>IF(ISNA(VLOOKUP($F124,'Cronograma Manual'!$F$6:$BN$171,R$152+1,0)),"",(VLOOKUP($F124,'Cronograma Manual'!$F$6:$BN$171,R$152+1,0)))</f>
        <v/>
      </c>
      <c r="S124" s="362" t="str">
        <f>IF(ISNA(VLOOKUP($F124,'Cronograma Manual'!$F$6:$BN$171,S$152+1,0)),"",(VLOOKUP($F124,'Cronograma Manual'!$F$6:$BN$171,S$152+1,0)))</f>
        <v/>
      </c>
      <c r="T124" s="361" t="str">
        <f>IF(ISNA(VLOOKUP($F124,'Cronograma Manual'!$F$6:$BN$171,T$152+1,0)),"",(VLOOKUP($F124,'Cronograma Manual'!$F$6:$BN$171,T$152+1,0)))</f>
        <v/>
      </c>
      <c r="U124" s="361" t="str">
        <f>IF(ISNA(VLOOKUP($F124,'Cronograma Manual'!$F$6:$BN$171,U$152+1,0)),"",(VLOOKUP($F124,'Cronograma Manual'!$F$6:$BN$171,U$152+1,0)))</f>
        <v/>
      </c>
      <c r="V124" s="361" t="str">
        <f>IF(ISNA(VLOOKUP($F124,'Cronograma Manual'!$F$6:$BN$171,V$152+1,0)),"",(VLOOKUP($F124,'Cronograma Manual'!$F$6:$BN$171,V$152+1,0)))</f>
        <v/>
      </c>
      <c r="W124" s="361" t="str">
        <f>IF(ISNA(VLOOKUP($F124,'Cronograma Manual'!$F$6:$BN$171,W$152+1,0)),"",(VLOOKUP($F124,'Cronograma Manual'!$F$6:$BN$171,W$152+1,0)))</f>
        <v/>
      </c>
      <c r="X124" s="362" t="str">
        <f>IF(ISNA(VLOOKUP($F124,'Cronograma Manual'!$F$6:$BN$171,X$152+1,0)),"",(VLOOKUP($F124,'Cronograma Manual'!$F$6:$BN$171,X$152+1,0)))</f>
        <v/>
      </c>
      <c r="Y124" s="362" t="str">
        <f>IF(ISNA(VLOOKUP($F124,'Cronograma Manual'!$F$6:$BN$171,Y$152+1,0)),"",(VLOOKUP($F124,'Cronograma Manual'!$F$6:$BN$171,Y$152+1,0)))</f>
        <v/>
      </c>
      <c r="Z124" s="362" t="str">
        <f>IF(ISNA(VLOOKUP($F124,'Cronograma Manual'!$F$6:$BN$171,Z$152+1,0)),"",(VLOOKUP($F124,'Cronograma Manual'!$F$6:$BN$171,Z$152+1,0)))</f>
        <v/>
      </c>
      <c r="AA124" s="362" t="str">
        <f>IF(ISNA(VLOOKUP($F124,'Cronograma Manual'!$F$6:$BN$171,AA$152+1,0)),"",(VLOOKUP($F124,'Cronograma Manual'!$F$6:$BN$171,AA$152+1,0)))</f>
        <v/>
      </c>
      <c r="AB124" s="361" t="str">
        <f>IF(ISNA(VLOOKUP($F124,'Cronograma Manual'!$F$6:$BN$171,AB$152+1,0)),"",(VLOOKUP($F124,'Cronograma Manual'!$F$6:$BN$171,AB$152+1,0)))</f>
        <v/>
      </c>
      <c r="AC124" s="361" t="str">
        <f>IF(ISNA(VLOOKUP($F124,'Cronograma Manual'!$F$6:$BN$171,AC$152+1,0)),"",(VLOOKUP($F124,'Cronograma Manual'!$F$6:$BN$171,AC$152+1,0)))</f>
        <v/>
      </c>
      <c r="AD124" s="361" t="str">
        <f>IF(ISNA(VLOOKUP($F124,'Cronograma Manual'!$F$6:$BN$171,AD$152+1,0)),"",(VLOOKUP($F124,'Cronograma Manual'!$F$6:$BN$171,AD$152+1,0)))</f>
        <v/>
      </c>
      <c r="AE124" s="361" t="str">
        <f>IF(ISNA(VLOOKUP($F124,'Cronograma Manual'!$F$6:$BN$171,AE$152+1,0)),"",(VLOOKUP($F124,'Cronograma Manual'!$F$6:$BN$171,AE$152+1,0)))</f>
        <v/>
      </c>
      <c r="AF124" s="361" t="str">
        <f>IF(ISNA(VLOOKUP($F124,'Cronograma Manual'!$F$6:$BN$171,AF$152+1,0)),"",(VLOOKUP($F124,'Cronograma Manual'!$F$6:$BN$171,AF$152+1,0)))</f>
        <v/>
      </c>
      <c r="AG124" s="362" t="str">
        <f>IF(ISNA(VLOOKUP($F124,'Cronograma Manual'!$F$6:$BN$171,AG$152+1,0)),"",(VLOOKUP($F124,'Cronograma Manual'!$F$6:$BN$171,AG$152+1,0)))</f>
        <v/>
      </c>
      <c r="AH124" s="362" t="str">
        <f>IF(ISNA(VLOOKUP($F124,'Cronograma Manual'!$F$6:$BN$171,AH$152+1,0)),"",(VLOOKUP($F124,'Cronograma Manual'!$F$6:$BN$171,AH$152+1,0)))</f>
        <v/>
      </c>
      <c r="AI124" s="362" t="str">
        <f>IF(ISNA(VLOOKUP($F124,'Cronograma Manual'!$F$6:$BN$171,AI$152+1,0)),"",(VLOOKUP($F124,'Cronograma Manual'!$F$6:$BN$171,AI$152+1,0)))</f>
        <v/>
      </c>
      <c r="AJ124" s="362" t="str">
        <f>IF(ISNA(VLOOKUP($F124,'Cronograma Manual'!$F$6:$BN$171,AJ$152+1,0)),"",(VLOOKUP($F124,'Cronograma Manual'!$F$6:$BN$171,AJ$152+1,0)))</f>
        <v/>
      </c>
      <c r="AK124" s="361" t="str">
        <f>IF(ISNA(VLOOKUP($F124,'Cronograma Manual'!$F$6:$BN$171,AK$152+1,0)),"",(VLOOKUP($F124,'Cronograma Manual'!$F$6:$BN$171,AK$152+1,0)))</f>
        <v/>
      </c>
      <c r="AL124" s="361" t="str">
        <f>IF(ISNA(VLOOKUP($F124,'Cronograma Manual'!$F$6:$BN$171,AL$152+1,0)),"",(VLOOKUP($F124,'Cronograma Manual'!$F$6:$BN$171,AL$152+1,0)))</f>
        <v/>
      </c>
      <c r="AM124" s="361" t="str">
        <f>IF(ISNA(VLOOKUP($F124,'Cronograma Manual'!$F$6:$BN$171,AM$152+1,0)),"",(VLOOKUP($F124,'Cronograma Manual'!$F$6:$BN$171,AM$152+1,0)))</f>
        <v/>
      </c>
      <c r="AN124" s="361" t="str">
        <f>IF(ISNA(VLOOKUP($F124,'Cronograma Manual'!$F$6:$BN$171,AN$152+1,0)),"",(VLOOKUP($F124,'Cronograma Manual'!$F$6:$BN$171,AN$152+1,0)))</f>
        <v/>
      </c>
      <c r="AO124" s="361" t="str">
        <f>IF(ISNA(VLOOKUP($F124,'Cronograma Manual'!$F$6:$BN$171,AO$152+1,0)),"",(VLOOKUP($F124,'Cronograma Manual'!$F$6:$BN$171,AO$152+1,0)))</f>
        <v/>
      </c>
      <c r="AP124" s="362" t="str">
        <f>IF(ISNA(VLOOKUP($F124,'Cronograma Manual'!$F$6:$BN$171,AP$152+1,0)),"",(VLOOKUP($F124,'Cronograma Manual'!$F$6:$BN$171,AP$152+1,0)))</f>
        <v/>
      </c>
      <c r="AQ124" s="362" t="str">
        <f>IF(ISNA(VLOOKUP($F124,'Cronograma Manual'!$F$6:$BN$171,AQ$152+1,0)),"",(VLOOKUP($F124,'Cronograma Manual'!$F$6:$BN$171,AQ$152+1,0)))</f>
        <v/>
      </c>
      <c r="AR124" s="362" t="str">
        <f>IF(ISNA(VLOOKUP($F124,'Cronograma Manual'!$F$6:$BN$171,AR$152+1,0)),"",(VLOOKUP($F124,'Cronograma Manual'!$F$6:$BN$171,AR$152+1,0)))</f>
        <v/>
      </c>
      <c r="AS124" s="362" t="str">
        <f>IF(ISNA(VLOOKUP($F124,'Cronograma Manual'!$F$6:$BN$171,AS$152+1,0)),"",(VLOOKUP($F124,'Cronograma Manual'!$F$6:$BN$171,AS$152+1,0)))</f>
        <v/>
      </c>
      <c r="AT124" s="361" t="str">
        <f>IF(ISNA(VLOOKUP($F124,'Cronograma Manual'!$F$6:$BN$171,AT$152+1,0)),"",(VLOOKUP($F124,'Cronograma Manual'!$F$6:$BN$171,AT$152+1,0)))</f>
        <v/>
      </c>
      <c r="AU124" s="361" t="str">
        <f>IF(ISNA(VLOOKUP($F124,'Cronograma Manual'!$F$6:$BN$171,AU$152+1,0)),"",(VLOOKUP($F124,'Cronograma Manual'!$F$6:$BN$171,AU$152+1,0)))</f>
        <v/>
      </c>
      <c r="AV124" s="361" t="str">
        <f>IF(ISNA(VLOOKUP($F124,'Cronograma Manual'!$F$6:$BN$171,AV$152+1,0)),"",(VLOOKUP($F124,'Cronograma Manual'!$F$6:$BN$171,AV$152+1,0)))</f>
        <v/>
      </c>
      <c r="AW124" s="361" t="str">
        <f>IF(ISNA(VLOOKUP($F124,'Cronograma Manual'!$F$6:$BN$171,AW$152+1,0)),"",(VLOOKUP($F124,'Cronograma Manual'!$F$6:$BN$171,AW$152+1,0)))</f>
        <v/>
      </c>
      <c r="AX124" s="361" t="str">
        <f>IF(ISNA(VLOOKUP($F124,'Cronograma Manual'!$F$6:$BN$171,AX$152+1,0)),"",(VLOOKUP($F124,'Cronograma Manual'!$F$6:$BN$171,AX$152+1,0)))</f>
        <v/>
      </c>
      <c r="AY124" s="362" t="str">
        <f>IF(ISNA(VLOOKUP($F124,'Cronograma Manual'!$F$6:$BN$171,AY$152+1,0)),"",(VLOOKUP($F124,'Cronograma Manual'!$F$6:$BN$171,AY$152+1,0)))</f>
        <v/>
      </c>
      <c r="AZ124" s="362" t="str">
        <f>IF(ISNA(VLOOKUP($F124,'Cronograma Manual'!$F$6:$BN$171,AZ$152+1,0)),"",(VLOOKUP($F124,'Cronograma Manual'!$F$6:$BN$171,AZ$152+1,0)))</f>
        <v/>
      </c>
      <c r="BA124" s="362" t="str">
        <f>IF(ISNA(VLOOKUP($F124,'Cronograma Manual'!$F$6:$BN$171,BA$152+1,0)),"",(VLOOKUP($F124,'Cronograma Manual'!$F$6:$BN$171,BA$152+1,0)))</f>
        <v/>
      </c>
      <c r="BB124" s="362" t="str">
        <f>IF(ISNA(VLOOKUP($F124,'Cronograma Manual'!$F$6:$BN$171,BB$152+1,0)),"",(VLOOKUP($F124,'Cronograma Manual'!$F$6:$BN$171,BB$152+1,0)))</f>
        <v/>
      </c>
      <c r="BC124" s="361" t="str">
        <f>IF(ISNA(VLOOKUP($F124,'Cronograma Manual'!$F$6:$BN$171,BC$152+1,0)),"",(VLOOKUP($F124,'Cronograma Manual'!$F$6:$BN$171,BC$152+1,0)))</f>
        <v/>
      </c>
      <c r="BD124" s="361" t="str">
        <f>IF(ISNA(VLOOKUP($F124,'Cronograma Manual'!$F$6:$BN$171,BD$152+1,0)),"",(VLOOKUP($F124,'Cronograma Manual'!$F$6:$BN$171,BD$152+1,0)))</f>
        <v/>
      </c>
      <c r="BE124" s="361" t="str">
        <f>IF(ISNA(VLOOKUP($F124,'Cronograma Manual'!$F$6:$BN$171,BE$152+1,0)),"",(VLOOKUP($F124,'Cronograma Manual'!$F$6:$BN$171,BE$152+1,0)))</f>
        <v/>
      </c>
      <c r="BF124" s="361" t="str">
        <f>IF(ISNA(VLOOKUP($F124,'Cronograma Manual'!$F$6:$BN$171,BF$152+1,0)),"",(VLOOKUP($F124,'Cronograma Manual'!$F$6:$BN$171,BF$152+1,0)))</f>
        <v/>
      </c>
      <c r="BG124" s="362" t="str">
        <f>IF(ISNA(VLOOKUP($F124,'Cronograma Manual'!$F$6:$BN$171,BG$152+1,0)),"",(VLOOKUP($F124,'Cronograma Manual'!$F$6:$BN$171,BG$152+1,0)))</f>
        <v/>
      </c>
      <c r="BH124" s="362" t="str">
        <f>IF(ISNA(VLOOKUP($F124,'Cronograma Manual'!$F$6:$BN$171,BH$152+1,0)),"",(VLOOKUP($F124,'Cronograma Manual'!$F$6:$BN$171,BH$152+1,0)))</f>
        <v/>
      </c>
      <c r="BI124" s="362" t="str">
        <f>IF(ISNA(VLOOKUP($F124,'Cronograma Manual'!$F$6:$BN$171,BI$152+1,0)),"",(VLOOKUP($F124,'Cronograma Manual'!$F$6:$BN$171,BI$152+1,0)))</f>
        <v/>
      </c>
      <c r="BJ124" s="362" t="str">
        <f>IF(ISNA(VLOOKUP($F124,'Cronograma Manual'!$F$6:$BN$171,BJ$152+1,0)),"",(VLOOKUP($F124,'Cronograma Manual'!$F$6:$BN$171,BJ$152+1,0)))</f>
        <v/>
      </c>
      <c r="BK124" s="363" t="str">
        <f>IF(ISNA(VLOOKUP($F124,'Cronograma Manual'!$F$6:$BN$171,BK$152+1,0)),"",(VLOOKUP($F124,'Cronograma Manual'!$F$6:$BN$171,BK$152+1,0)))</f>
        <v/>
      </c>
    </row>
    <row r="125" spans="1:63" s="102" customFormat="1" ht="26.25" hidden="1" customHeight="1" thickBot="1" x14ac:dyDescent="0.3">
      <c r="A125" s="352"/>
      <c r="B125" s="337"/>
      <c r="C125" s="337"/>
      <c r="D125" s="184"/>
      <c r="E125" s="337"/>
      <c r="F125" s="337"/>
      <c r="G125" s="339"/>
      <c r="H125" s="184"/>
      <c r="I125" s="197"/>
      <c r="J125" s="202"/>
      <c r="K125" s="407"/>
      <c r="L125" s="110" t="str">
        <f>IF(ISNA(VLOOKUP('Cronograma Manual'!$I143,'Cronograma Manual'!$F$6:$BN$171,L$152+1,0)),"",(VLOOKUP($F125,'Cronograma Manual'!$F$6:$BN$171,L$152+1,0)))</f>
        <v/>
      </c>
      <c r="M125" s="110" t="str">
        <f>IF(ISNA(VLOOKUP('Cronograma Manual'!$I143,'Cronograma Manual'!$F$6:$BN$171,M$152+1,0)),"",(VLOOKUP($F125,'Cronograma Manual'!$F$6:$BN$171,M$152+1,0)))</f>
        <v/>
      </c>
      <c r="N125" s="110" t="str">
        <f>IF(ISNA(VLOOKUP('Cronograma Manual'!$I143,'Cronograma Manual'!$F$6:$BN$171,N$152+1,0)),"",(VLOOKUP($F125,'Cronograma Manual'!$F$6:$BN$171,N$152+1,0)))</f>
        <v/>
      </c>
      <c r="O125" s="110" t="str">
        <f>IF(ISNA(VLOOKUP('Cronograma Manual'!$I143,'Cronograma Manual'!$F$6:$BN$171,O$152+1,0)),"",(VLOOKUP($F125,'Cronograma Manual'!$F$6:$BN$171,O$152+1,0)))</f>
        <v/>
      </c>
      <c r="P125" s="308" t="str">
        <f>IF(ISNA(VLOOKUP('Cronograma Manual'!$I143,'Cronograma Manual'!$F$6:$BN$171,P$152+1,0)),"",(VLOOKUP($F125,'Cronograma Manual'!$F$6:$BN$171,P$152+1,0)))</f>
        <v/>
      </c>
      <c r="Q125" s="308" t="str">
        <f>IF(ISNA(VLOOKUP('Cronograma Manual'!$I143,'Cronograma Manual'!$F$6:$BN$171,Q$152+1,0)),"",(VLOOKUP($F125,'Cronograma Manual'!$F$6:$BN$171,Q$152+1,0)))</f>
        <v/>
      </c>
      <c r="R125" s="308" t="str">
        <f>IF(ISNA(VLOOKUP('Cronograma Manual'!$I143,'Cronograma Manual'!$F$6:$BN$171,R$152+1,0)),"",(VLOOKUP($F125,'Cronograma Manual'!$F$6:$BN$171,R$152+1,0)))</f>
        <v/>
      </c>
      <c r="S125" s="308" t="str">
        <f>IF(ISNA(VLOOKUP('Cronograma Manual'!$I143,'Cronograma Manual'!$F$6:$BN$171,S$152+1,0)),"",(VLOOKUP($F125,'Cronograma Manual'!$F$6:$BN$171,S$152+1,0)))</f>
        <v/>
      </c>
      <c r="T125" s="110" t="str">
        <f>IF(ISNA(VLOOKUP('Cronograma Manual'!$I143,'Cronograma Manual'!$F$6:$BN$171,T$152+1,0)),"",(VLOOKUP($F125,'Cronograma Manual'!$F$6:$BN$171,T$152+1,0)))</f>
        <v/>
      </c>
      <c r="U125" s="110" t="str">
        <f>IF(ISNA(VLOOKUP('Cronograma Manual'!$I143,'Cronograma Manual'!$F$6:$BN$171,U$152+1,0)),"",(VLOOKUP($F125,'Cronograma Manual'!$F$6:$BN$171,U$152+1,0)))</f>
        <v/>
      </c>
      <c r="V125" s="110" t="str">
        <f>IF(ISNA(VLOOKUP('Cronograma Manual'!$I143,'Cronograma Manual'!$F$6:$BN$171,V$152+1,0)),"",(VLOOKUP($F125,'Cronograma Manual'!$F$6:$BN$171,V$152+1,0)))</f>
        <v/>
      </c>
      <c r="W125" s="110" t="str">
        <f>IF(ISNA(VLOOKUP('Cronograma Manual'!$I143,'Cronograma Manual'!$F$6:$BN$171,W$152+1,0)),"",(VLOOKUP($F125,'Cronograma Manual'!$F$6:$BN$171,W$152+1,0)))</f>
        <v/>
      </c>
      <c r="X125" s="308" t="str">
        <f>IF(ISNA(VLOOKUP('Cronograma Manual'!$I143,'Cronograma Manual'!$F$6:$BN$171,X$152+1,0)),"",(VLOOKUP($F125,'Cronograma Manual'!$F$6:$BN$171,X$152+1,0)))</f>
        <v/>
      </c>
      <c r="Y125" s="308" t="str">
        <f>IF(ISNA(VLOOKUP('Cronograma Manual'!$I143,'Cronograma Manual'!$F$6:$BN$171,Y$152+1,0)),"",(VLOOKUP($F125,'Cronograma Manual'!$F$6:$BN$171,Y$152+1,0)))</f>
        <v/>
      </c>
      <c r="Z125" s="308" t="str">
        <f>IF(ISNA(VLOOKUP('Cronograma Manual'!$I143,'Cronograma Manual'!$F$6:$BN$171,Z$152+1,0)),"",(VLOOKUP($F125,'Cronograma Manual'!$F$6:$BN$171,Z$152+1,0)))</f>
        <v/>
      </c>
      <c r="AA125" s="308" t="str">
        <f>IF(ISNA(VLOOKUP('Cronograma Manual'!$I143,'Cronograma Manual'!$F$6:$BN$171,AA$152+1,0)),"",(VLOOKUP($F125,'Cronograma Manual'!$F$6:$BN$171,AA$152+1,0)))</f>
        <v/>
      </c>
      <c r="AB125" s="110" t="str">
        <f>IF(ISNA(VLOOKUP('Cronograma Manual'!$I143,'Cronograma Manual'!$F$6:$BN$171,AB$152+1,0)),"",(VLOOKUP($F125,'Cronograma Manual'!$F$6:$BN$171,AB$152+1,0)))</f>
        <v/>
      </c>
      <c r="AC125" s="110" t="str">
        <f>IF(ISNA(VLOOKUP('Cronograma Manual'!$I143,'Cronograma Manual'!$F$6:$BN$171,AC$152+1,0)),"",(VLOOKUP($F125,'Cronograma Manual'!$F$6:$BN$171,AC$152+1,0)))</f>
        <v/>
      </c>
      <c r="AD125" s="110" t="str">
        <f>IF(ISNA(VLOOKUP('Cronograma Manual'!$I143,'Cronograma Manual'!$F$6:$BN$171,AD$152+1,0)),"",(VLOOKUP($F125,'Cronograma Manual'!$F$6:$BN$171,AD$152+1,0)))</f>
        <v/>
      </c>
      <c r="AE125" s="110" t="str">
        <f>IF(ISNA(VLOOKUP('Cronograma Manual'!$I143,'Cronograma Manual'!$F$6:$BN$171,AE$152+1,0)),"",(VLOOKUP($F125,'Cronograma Manual'!$F$6:$BN$171,AE$152+1,0)))</f>
        <v/>
      </c>
      <c r="AF125" s="110" t="str">
        <f>IF(ISNA(VLOOKUP('Cronograma Manual'!$I143,'Cronograma Manual'!$F$6:$BN$171,AF$152+1,0)),"",(VLOOKUP($F125,'Cronograma Manual'!$F$6:$BN$171,AF$152+1,0)))</f>
        <v/>
      </c>
      <c r="AG125" s="308" t="str">
        <f>IF(ISNA(VLOOKUP('Cronograma Manual'!$I143,'Cronograma Manual'!$F$6:$BN$171,AG$152+1,0)),"",(VLOOKUP($F125,'Cronograma Manual'!$F$6:$BN$171,AG$152+1,0)))</f>
        <v/>
      </c>
      <c r="AH125" s="308" t="str">
        <f>IF(ISNA(VLOOKUP('Cronograma Manual'!$I143,'Cronograma Manual'!$F$6:$BN$171,AH$152+1,0)),"",(VLOOKUP($F125,'Cronograma Manual'!$F$6:$BN$171,AH$152+1,0)))</f>
        <v/>
      </c>
      <c r="AI125" s="308" t="str">
        <f>IF(ISNA(VLOOKUP('Cronograma Manual'!$I143,'Cronograma Manual'!$F$6:$BN$171,AI$152+1,0)),"",(VLOOKUP($F125,'Cronograma Manual'!$F$6:$BN$171,AI$152+1,0)))</f>
        <v/>
      </c>
      <c r="AJ125" s="308" t="str">
        <f>IF(ISNA(VLOOKUP('Cronograma Manual'!$I143,'Cronograma Manual'!$F$6:$BN$171,AJ$152+1,0)),"",(VLOOKUP($F125,'Cronograma Manual'!$F$6:$BN$171,AJ$152+1,0)))</f>
        <v/>
      </c>
      <c r="AK125" s="110" t="str">
        <f>IF(ISNA(VLOOKUP('Cronograma Manual'!$I143,'Cronograma Manual'!$F$6:$BN$171,AK$152+1,0)),"",(VLOOKUP($F125,'Cronograma Manual'!$F$6:$BN$171,AK$152+1,0)))</f>
        <v/>
      </c>
      <c r="AL125" s="110" t="str">
        <f>IF(ISNA(VLOOKUP('Cronograma Manual'!$I143,'Cronograma Manual'!$F$6:$BN$171,AL$152+1,0)),"",(VLOOKUP($F125,'Cronograma Manual'!$F$6:$BN$171,AL$152+1,0)))</f>
        <v/>
      </c>
      <c r="AM125" s="110" t="str">
        <f>IF(ISNA(VLOOKUP('Cronograma Manual'!$I143,'Cronograma Manual'!$F$6:$BN$171,AM$152+1,0)),"",(VLOOKUP($F125,'Cronograma Manual'!$F$6:$BN$171,AM$152+1,0)))</f>
        <v/>
      </c>
      <c r="AN125" s="110" t="str">
        <f>IF(ISNA(VLOOKUP('Cronograma Manual'!$I143,'Cronograma Manual'!$F$6:$BN$171,AN$152+1,0)),"",(VLOOKUP($F125,'Cronograma Manual'!$F$6:$BN$171,AN$152+1,0)))</f>
        <v/>
      </c>
      <c r="AO125" s="110" t="str">
        <f>IF(ISNA(VLOOKUP('Cronograma Manual'!$I143,'Cronograma Manual'!$F$6:$BN$171,AO$152+1,0)),"",(VLOOKUP($F125,'Cronograma Manual'!$F$6:$BN$171,AO$152+1,0)))</f>
        <v/>
      </c>
      <c r="AP125" s="308" t="str">
        <f>IF(ISNA(VLOOKUP('Cronograma Manual'!$I143,'Cronograma Manual'!$F$6:$BN$171,AP$152+1,0)),"",(VLOOKUP($F125,'Cronograma Manual'!$F$6:$BN$171,AP$152+1,0)))</f>
        <v/>
      </c>
      <c r="AQ125" s="308" t="str">
        <f>IF(ISNA(VLOOKUP('Cronograma Manual'!$I143,'Cronograma Manual'!$F$6:$BN$171,AQ$152+1,0)),"",(VLOOKUP($F125,'Cronograma Manual'!$F$6:$BN$171,AQ$152+1,0)))</f>
        <v/>
      </c>
      <c r="AR125" s="308" t="str">
        <f>IF(ISNA(VLOOKUP('Cronograma Manual'!$I143,'Cronograma Manual'!$F$6:$BN$171,AR$152+1,0)),"",(VLOOKUP($F125,'Cronograma Manual'!$F$6:$BN$171,AR$152+1,0)))</f>
        <v/>
      </c>
      <c r="AS125" s="308" t="str">
        <f>IF(ISNA(VLOOKUP('Cronograma Manual'!$I143,'Cronograma Manual'!$F$6:$BN$171,AS$152+1,0)),"",(VLOOKUP($F125,'Cronograma Manual'!$F$6:$BN$171,AS$152+1,0)))</f>
        <v/>
      </c>
      <c r="AT125" s="110" t="str">
        <f>IF(ISNA(VLOOKUP('Cronograma Manual'!$I143,'Cronograma Manual'!$F$6:$BN$171,AT$152+1,0)),"",(VLOOKUP($F125,'Cronograma Manual'!$F$6:$BN$171,AT$152+1,0)))</f>
        <v/>
      </c>
      <c r="AU125" s="110" t="str">
        <f>IF(ISNA(VLOOKUP('Cronograma Manual'!$I143,'Cronograma Manual'!$F$6:$BN$171,AU$152+1,0)),"",(VLOOKUP($F125,'Cronograma Manual'!$F$6:$BN$171,AU$152+1,0)))</f>
        <v/>
      </c>
      <c r="AV125" s="110" t="str">
        <f>IF(ISNA(VLOOKUP('Cronograma Manual'!$I143,'Cronograma Manual'!$F$6:$BN$171,AV$152+1,0)),"",(VLOOKUP($F125,'Cronograma Manual'!$F$6:$BN$171,AV$152+1,0)))</f>
        <v/>
      </c>
      <c r="AW125" s="110" t="str">
        <f>IF(ISNA(VLOOKUP('Cronograma Manual'!$I143,'Cronograma Manual'!$F$6:$BN$171,AW$152+1,0)),"",(VLOOKUP($F125,'Cronograma Manual'!$F$6:$BN$171,AW$152+1,0)))</f>
        <v/>
      </c>
      <c r="AX125" s="110" t="str">
        <f>IF(ISNA(VLOOKUP('Cronograma Manual'!$I143,'Cronograma Manual'!$F$6:$BN$171,AX$152+1,0)),"",(VLOOKUP($F125,'Cronograma Manual'!$F$6:$BN$171,AX$152+1,0)))</f>
        <v/>
      </c>
      <c r="AY125" s="308" t="str">
        <f>IF(ISNA(VLOOKUP('Cronograma Manual'!$I143,'Cronograma Manual'!$F$6:$BN$171,AY$152+1,0)),"",(VLOOKUP($F125,'Cronograma Manual'!$F$6:$BN$171,AY$152+1,0)))</f>
        <v/>
      </c>
      <c r="AZ125" s="308" t="str">
        <f>IF(ISNA(VLOOKUP('Cronograma Manual'!$I143,'Cronograma Manual'!$F$6:$BN$171,AZ$152+1,0)),"",(VLOOKUP($F125,'Cronograma Manual'!$F$6:$BN$171,AZ$152+1,0)))</f>
        <v/>
      </c>
      <c r="BA125" s="308" t="str">
        <f>IF(ISNA(VLOOKUP('Cronograma Manual'!$I143,'Cronograma Manual'!$F$6:$BN$171,BA$152+1,0)),"",(VLOOKUP($F125,'Cronograma Manual'!$F$6:$BN$171,BA$152+1,0)))</f>
        <v/>
      </c>
      <c r="BB125" s="308" t="str">
        <f>IF(ISNA(VLOOKUP('Cronograma Manual'!$I143,'Cronograma Manual'!$F$6:$BN$171,BB$152+1,0)),"",(VLOOKUP($F125,'Cronograma Manual'!$F$6:$BN$171,BB$152+1,0)))</f>
        <v/>
      </c>
      <c r="BC125" s="110" t="str">
        <f>IF(ISNA(VLOOKUP('Cronograma Manual'!$I143,'Cronograma Manual'!$F$6:$BN$171,BC$152+1,0)),"",(VLOOKUP($F125,'Cronograma Manual'!$F$6:$BN$171,BC$152+1,0)))</f>
        <v/>
      </c>
      <c r="BD125" s="110" t="str">
        <f>IF(ISNA(VLOOKUP('Cronograma Manual'!$I143,'Cronograma Manual'!$F$6:$BN$171,BD$152+1,0)),"",(VLOOKUP($F125,'Cronograma Manual'!$F$6:$BN$171,BD$152+1,0)))</f>
        <v/>
      </c>
      <c r="BE125" s="110" t="str">
        <f>IF(ISNA(VLOOKUP('Cronograma Manual'!$I143,'Cronograma Manual'!$F$6:$BN$171,BE$152+1,0)),"",(VLOOKUP($F125,'Cronograma Manual'!$F$6:$BN$171,BE$152+1,0)))</f>
        <v/>
      </c>
      <c r="BF125" s="110" t="str">
        <f>IF(ISNA(VLOOKUP('Cronograma Manual'!$I143,'Cronograma Manual'!$F$6:$BN$171,BF$152+1,0)),"",(VLOOKUP($F125,'Cronograma Manual'!$F$6:$BN$171,BF$152+1,0)))</f>
        <v/>
      </c>
      <c r="BG125" s="308" t="str">
        <f>IF(ISNA(VLOOKUP('Cronograma Manual'!$I143,'Cronograma Manual'!$F$6:$BN$171,BG$152+1,0)),"",(VLOOKUP($F125,'Cronograma Manual'!$F$6:$BN$171,BG$152+1,0)))</f>
        <v/>
      </c>
      <c r="BH125" s="308" t="str">
        <f>IF(ISNA(VLOOKUP('Cronograma Manual'!$I143,'Cronograma Manual'!$F$6:$BN$171,BH$152+1,0)),"",(VLOOKUP($F125,'Cronograma Manual'!$F$6:$BN$171,BH$152+1,0)))</f>
        <v/>
      </c>
      <c r="BI125" s="308" t="str">
        <f>IF(ISNA(VLOOKUP('Cronograma Manual'!$I143,'Cronograma Manual'!$F$6:$BN$171,BI$152+1,0)),"",(VLOOKUP($F125,'Cronograma Manual'!$F$6:$BN$171,BI$152+1,0)))</f>
        <v/>
      </c>
      <c r="BJ125" s="308" t="str">
        <f>IF(ISNA(VLOOKUP('Cronograma Manual'!$I143,'Cronograma Manual'!$F$6:$BN$171,BJ$152+1,0)),"",(VLOOKUP($F125,'Cronograma Manual'!$F$6:$BN$171,BJ$152+1,0)))</f>
        <v/>
      </c>
      <c r="BK125" s="382" t="str">
        <f>IF(ISNA(VLOOKUP('Cronograma Manual'!$I143,'Cronograma Manual'!$F$6:$BN$171,BK$152+1,0)),"",(VLOOKUP($F125,'Cronograma Manual'!$F$6:$BN$171,BK$152+1,0)))</f>
        <v/>
      </c>
    </row>
    <row r="126" spans="1:63" s="102" customFormat="1" ht="26.25" hidden="1" customHeight="1" x14ac:dyDescent="0.3">
      <c r="A126" s="352" t="s">
        <v>1787</v>
      </c>
      <c r="B126" s="337"/>
      <c r="C126" s="337"/>
      <c r="D126" s="184"/>
      <c r="E126" s="337"/>
      <c r="F126" s="337"/>
      <c r="G126" s="339" t="str">
        <f>IF(ISNA(VLOOKUP(F126,Tmunic!$C$2:$D$1160,2,FALSE)),"",VLOOKUP(F126,Tmunic!$C$2:$D$1160,2,FALSE))</f>
        <v/>
      </c>
      <c r="H126" s="184" t="str">
        <f>IF(ISNA(VLOOKUP($F126,'Cronograma Manual'!$F$6:$BN$171,H$152+1,0)),"",(VLOOKUP($F126,'Cronograma Manual'!$F$6:$BN$171,H$152+1,0)))</f>
        <v/>
      </c>
      <c r="I126" s="197" t="str">
        <f>IF(ISNA(VLOOKUP($F126,'Cronograma Manual'!$F$6:$BN$171,I$152+1,0)),"",(VLOOKUP($F126,'Cronograma Manual'!$F$6:$BN$171,I$152+1,0)))</f>
        <v/>
      </c>
      <c r="J126" s="202" t="str">
        <f>IF(ISNA(VLOOKUP($F126,'Cronograma Manual'!$F$6:$BN$171,J$152+1,0)),"",(VLOOKUP($F126,'Cronograma Manual'!$F$6:$BN$171,J$152+1,0)))</f>
        <v/>
      </c>
      <c r="K126" s="110" t="str">
        <f>IF(ISNA(VLOOKUP($F126,'Cronograma Manual'!$F$6:$BN$171,K$152+1,0)),"",(VLOOKUP($F126,'Cronograma Manual'!$F$6:$BN$171,K$152+1,0)))</f>
        <v/>
      </c>
      <c r="L126" s="110" t="str">
        <f>IF(ISNA(VLOOKUP('Cronograma Manual'!$I144,'Cronograma Manual'!$F$6:$BN$171,L$152+1,0)),"",(VLOOKUP($F126,'Cronograma Manual'!$F$6:$BN$171,L$152+1,0)))</f>
        <v/>
      </c>
      <c r="M126" s="110" t="str">
        <f>IF(ISNA(VLOOKUP('Cronograma Manual'!$I144,'Cronograma Manual'!$F$6:$BN$171,M$152+1,0)),"",(VLOOKUP($F126,'Cronograma Manual'!$F$6:$BN$171,M$152+1,0)))</f>
        <v/>
      </c>
      <c r="N126" s="110" t="str">
        <f>IF(ISNA(VLOOKUP('Cronograma Manual'!$I144,'Cronograma Manual'!$F$6:$BN$171,N$152+1,0)),"",(VLOOKUP($F126,'Cronograma Manual'!$F$6:$BN$171,N$152+1,0)))</f>
        <v/>
      </c>
      <c r="O126" s="110" t="str">
        <f>IF(ISNA(VLOOKUP('Cronograma Manual'!$I144,'Cronograma Manual'!$F$6:$BN$171,O$152+1,0)),"",(VLOOKUP($F126,'Cronograma Manual'!$F$6:$BN$171,O$152+1,0)))</f>
        <v/>
      </c>
      <c r="P126" s="308" t="str">
        <f>IF(ISNA(VLOOKUP('Cronograma Manual'!$I144,'Cronograma Manual'!$F$6:$BN$171,P$152+1,0)),"",(VLOOKUP($F126,'Cronograma Manual'!$F$6:$BN$171,P$152+1,0)))</f>
        <v/>
      </c>
      <c r="Q126" s="308" t="str">
        <f>IF(ISNA(VLOOKUP('Cronograma Manual'!$I144,'Cronograma Manual'!$F$6:$BN$171,Q$152+1,0)),"",(VLOOKUP($F126,'Cronograma Manual'!$F$6:$BN$171,Q$152+1,0)))</f>
        <v/>
      </c>
      <c r="R126" s="308" t="str">
        <f>IF(ISNA(VLOOKUP('Cronograma Manual'!$I144,'Cronograma Manual'!$F$6:$BN$171,R$152+1,0)),"",(VLOOKUP($F126,'Cronograma Manual'!$F$6:$BN$171,R$152+1,0)))</f>
        <v/>
      </c>
      <c r="S126" s="308" t="str">
        <f>IF(ISNA(VLOOKUP('Cronograma Manual'!$I144,'Cronograma Manual'!$F$6:$BN$171,S$152+1,0)),"",(VLOOKUP($F126,'Cronograma Manual'!$F$6:$BN$171,S$152+1,0)))</f>
        <v/>
      </c>
      <c r="T126" s="110" t="str">
        <f>IF(ISNA(VLOOKUP('Cronograma Manual'!$I144,'Cronograma Manual'!$F$6:$BN$171,T$152+1,0)),"",(VLOOKUP($F126,'Cronograma Manual'!$F$6:$BN$171,T$152+1,0)))</f>
        <v/>
      </c>
      <c r="U126" s="110" t="str">
        <f>IF(ISNA(VLOOKUP('Cronograma Manual'!$I144,'Cronograma Manual'!$F$6:$BN$171,U$152+1,0)),"",(VLOOKUP($F126,'Cronograma Manual'!$F$6:$BN$171,U$152+1,0)))</f>
        <v/>
      </c>
      <c r="V126" s="110" t="str">
        <f>IF(ISNA(VLOOKUP('Cronograma Manual'!$I144,'Cronograma Manual'!$F$6:$BN$171,V$152+1,0)),"",(VLOOKUP($F126,'Cronograma Manual'!$F$6:$BN$171,V$152+1,0)))</f>
        <v/>
      </c>
      <c r="W126" s="110" t="str">
        <f>IF(ISNA(VLOOKUP('Cronograma Manual'!$I144,'Cronograma Manual'!$F$6:$BN$171,W$152+1,0)),"",(VLOOKUP($F126,'Cronograma Manual'!$F$6:$BN$171,W$152+1,0)))</f>
        <v/>
      </c>
      <c r="X126" s="308" t="str">
        <f>IF(ISNA(VLOOKUP('Cronograma Manual'!$I144,'Cronograma Manual'!$F$6:$BN$171,X$152+1,0)),"",(VLOOKUP($F126,'Cronograma Manual'!$F$6:$BN$171,X$152+1,0)))</f>
        <v/>
      </c>
      <c r="Y126" s="308" t="str">
        <f>IF(ISNA(VLOOKUP('Cronograma Manual'!$I144,'Cronograma Manual'!$F$6:$BN$171,Y$152+1,0)),"",(VLOOKUP($F126,'Cronograma Manual'!$F$6:$BN$171,Y$152+1,0)))</f>
        <v/>
      </c>
      <c r="Z126" s="308" t="str">
        <f>IF(ISNA(VLOOKUP('Cronograma Manual'!$I144,'Cronograma Manual'!$F$6:$BN$171,Z$152+1,0)),"",(VLOOKUP($F126,'Cronograma Manual'!$F$6:$BN$171,Z$152+1,0)))</f>
        <v/>
      </c>
      <c r="AA126" s="308" t="str">
        <f>IF(ISNA(VLOOKUP('Cronograma Manual'!$I144,'Cronograma Manual'!$F$6:$BN$171,AA$152+1,0)),"",(VLOOKUP($F126,'Cronograma Manual'!$F$6:$BN$171,AA$152+1,0)))</f>
        <v/>
      </c>
      <c r="AB126" s="110" t="str">
        <f>IF(ISNA(VLOOKUP('Cronograma Manual'!$I144,'Cronograma Manual'!$F$6:$BN$171,AB$152+1,0)),"",(VLOOKUP($F126,'Cronograma Manual'!$F$6:$BN$171,AB$152+1,0)))</f>
        <v/>
      </c>
      <c r="AC126" s="110" t="str">
        <f>IF(ISNA(VLOOKUP('Cronograma Manual'!$I144,'Cronograma Manual'!$F$6:$BN$171,AC$152+1,0)),"",(VLOOKUP($F126,'Cronograma Manual'!$F$6:$BN$171,AC$152+1,0)))</f>
        <v/>
      </c>
      <c r="AD126" s="110" t="str">
        <f>IF(ISNA(VLOOKUP('Cronograma Manual'!$I144,'Cronograma Manual'!$F$6:$BN$171,AD$152+1,0)),"",(VLOOKUP($F126,'Cronograma Manual'!$F$6:$BN$171,AD$152+1,0)))</f>
        <v/>
      </c>
      <c r="AE126" s="110" t="str">
        <f>IF(ISNA(VLOOKUP('Cronograma Manual'!$I144,'Cronograma Manual'!$F$6:$BN$171,AE$152+1,0)),"",(VLOOKUP($F126,'Cronograma Manual'!$F$6:$BN$171,AE$152+1,0)))</f>
        <v/>
      </c>
      <c r="AF126" s="110" t="str">
        <f>IF(ISNA(VLOOKUP('Cronograma Manual'!$I144,'Cronograma Manual'!$F$6:$BN$171,AF$152+1,0)),"",(VLOOKUP($F126,'Cronograma Manual'!$F$6:$BN$171,AF$152+1,0)))</f>
        <v/>
      </c>
      <c r="AG126" s="308" t="str">
        <f>IF(ISNA(VLOOKUP('Cronograma Manual'!$I144,'Cronograma Manual'!$F$6:$BN$171,AG$152+1,0)),"",(VLOOKUP($F126,'Cronograma Manual'!$F$6:$BN$171,AG$152+1,0)))</f>
        <v/>
      </c>
      <c r="AH126" s="308" t="str">
        <f>IF(ISNA(VLOOKUP('Cronograma Manual'!$I144,'Cronograma Manual'!$F$6:$BN$171,AH$152+1,0)),"",(VLOOKUP($F126,'Cronograma Manual'!$F$6:$BN$171,AH$152+1,0)))</f>
        <v/>
      </c>
      <c r="AI126" s="308" t="str">
        <f>IF(ISNA(VLOOKUP('Cronograma Manual'!$I144,'Cronograma Manual'!$F$6:$BN$171,AI$152+1,0)),"",(VLOOKUP($F126,'Cronograma Manual'!$F$6:$BN$171,AI$152+1,0)))</f>
        <v/>
      </c>
      <c r="AJ126" s="308" t="str">
        <f>IF(ISNA(VLOOKUP('Cronograma Manual'!$I144,'Cronograma Manual'!$F$6:$BN$171,AJ$152+1,0)),"",(VLOOKUP($F126,'Cronograma Manual'!$F$6:$BN$171,AJ$152+1,0)))</f>
        <v/>
      </c>
      <c r="AK126" s="110" t="str">
        <f>IF(ISNA(VLOOKUP('Cronograma Manual'!$I144,'Cronograma Manual'!$F$6:$BN$171,AK$152+1,0)),"",(VLOOKUP($F126,'Cronograma Manual'!$F$6:$BN$171,AK$152+1,0)))</f>
        <v/>
      </c>
      <c r="AL126" s="110" t="str">
        <f>IF(ISNA(VLOOKUP('Cronograma Manual'!$I144,'Cronograma Manual'!$F$6:$BN$171,AL$152+1,0)),"",(VLOOKUP($F126,'Cronograma Manual'!$F$6:$BN$171,AL$152+1,0)))</f>
        <v/>
      </c>
      <c r="AM126" s="110" t="str">
        <f>IF(ISNA(VLOOKUP('Cronograma Manual'!$I144,'Cronograma Manual'!$F$6:$BN$171,AM$152+1,0)),"",(VLOOKUP($F126,'Cronograma Manual'!$F$6:$BN$171,AM$152+1,0)))</f>
        <v/>
      </c>
      <c r="AN126" s="110" t="str">
        <f>IF(ISNA(VLOOKUP('Cronograma Manual'!$I144,'Cronograma Manual'!$F$6:$BN$171,AN$152+1,0)),"",(VLOOKUP($F126,'Cronograma Manual'!$F$6:$BN$171,AN$152+1,0)))</f>
        <v/>
      </c>
      <c r="AO126" s="110" t="str">
        <f>IF(ISNA(VLOOKUP('Cronograma Manual'!$I144,'Cronograma Manual'!$F$6:$BN$171,AO$152+1,0)),"",(VLOOKUP($F126,'Cronograma Manual'!$F$6:$BN$171,AO$152+1,0)))</f>
        <v/>
      </c>
      <c r="AP126" s="308" t="str">
        <f>IF(ISNA(VLOOKUP('Cronograma Manual'!$I144,'Cronograma Manual'!$F$6:$BN$171,AP$152+1,0)),"",(VLOOKUP($F126,'Cronograma Manual'!$F$6:$BN$171,AP$152+1,0)))</f>
        <v/>
      </c>
      <c r="AQ126" s="308" t="str">
        <f>IF(ISNA(VLOOKUP('Cronograma Manual'!$I144,'Cronograma Manual'!$F$6:$BN$171,AQ$152+1,0)),"",(VLOOKUP($F126,'Cronograma Manual'!$F$6:$BN$171,AQ$152+1,0)))</f>
        <v/>
      </c>
      <c r="AR126" s="308" t="str">
        <f>IF(ISNA(VLOOKUP('Cronograma Manual'!$I144,'Cronograma Manual'!$F$6:$BN$171,AR$152+1,0)),"",(VLOOKUP($F126,'Cronograma Manual'!$F$6:$BN$171,AR$152+1,0)))</f>
        <v/>
      </c>
      <c r="AS126" s="308" t="str">
        <f>IF(ISNA(VLOOKUP('Cronograma Manual'!$I144,'Cronograma Manual'!$F$6:$BN$171,AS$152+1,0)),"",(VLOOKUP($F126,'Cronograma Manual'!$F$6:$BN$171,AS$152+1,0)))</f>
        <v/>
      </c>
      <c r="AT126" s="110" t="str">
        <f>IF(ISNA(VLOOKUP('Cronograma Manual'!$I144,'Cronograma Manual'!$F$6:$BN$171,AT$152+1,0)),"",(VLOOKUP($F126,'Cronograma Manual'!$F$6:$BN$171,AT$152+1,0)))</f>
        <v/>
      </c>
      <c r="AU126" s="110" t="str">
        <f>IF(ISNA(VLOOKUP('Cronograma Manual'!$I144,'Cronograma Manual'!$F$6:$BN$171,AU$152+1,0)),"",(VLOOKUP($F126,'Cronograma Manual'!$F$6:$BN$171,AU$152+1,0)))</f>
        <v/>
      </c>
      <c r="AV126" s="110" t="str">
        <f>IF(ISNA(VLOOKUP('Cronograma Manual'!$I144,'Cronograma Manual'!$F$6:$BN$171,AV$152+1,0)),"",(VLOOKUP($F126,'Cronograma Manual'!$F$6:$BN$171,AV$152+1,0)))</f>
        <v/>
      </c>
      <c r="AW126" s="110" t="str">
        <f>IF(ISNA(VLOOKUP('Cronograma Manual'!$I144,'Cronograma Manual'!$F$6:$BN$171,AW$152+1,0)),"",(VLOOKUP($F126,'Cronograma Manual'!$F$6:$BN$171,AW$152+1,0)))</f>
        <v/>
      </c>
      <c r="AX126" s="110" t="str">
        <f>IF(ISNA(VLOOKUP('Cronograma Manual'!$I144,'Cronograma Manual'!$F$6:$BN$171,AX$152+1,0)),"",(VLOOKUP($F126,'Cronograma Manual'!$F$6:$BN$171,AX$152+1,0)))</f>
        <v/>
      </c>
      <c r="AY126" s="308" t="str">
        <f>IF(ISNA(VLOOKUP('Cronograma Manual'!$I144,'Cronograma Manual'!$F$6:$BN$171,AY$152+1,0)),"",(VLOOKUP($F126,'Cronograma Manual'!$F$6:$BN$171,AY$152+1,0)))</f>
        <v/>
      </c>
      <c r="AZ126" s="308" t="str">
        <f>IF(ISNA(VLOOKUP('Cronograma Manual'!$I144,'Cronograma Manual'!$F$6:$BN$171,AZ$152+1,0)),"",(VLOOKUP($F126,'Cronograma Manual'!$F$6:$BN$171,AZ$152+1,0)))</f>
        <v/>
      </c>
      <c r="BA126" s="308" t="str">
        <f>IF(ISNA(VLOOKUP('Cronograma Manual'!$I144,'Cronograma Manual'!$F$6:$BN$171,BA$152+1,0)),"",(VLOOKUP($F126,'Cronograma Manual'!$F$6:$BN$171,BA$152+1,0)))</f>
        <v/>
      </c>
      <c r="BB126" s="308" t="str">
        <f>IF(ISNA(VLOOKUP('Cronograma Manual'!$I144,'Cronograma Manual'!$F$6:$BN$171,BB$152+1,0)),"",(VLOOKUP($F126,'Cronograma Manual'!$F$6:$BN$171,BB$152+1,0)))</f>
        <v/>
      </c>
      <c r="BC126" s="110" t="str">
        <f>IF(ISNA(VLOOKUP('Cronograma Manual'!$I144,'Cronograma Manual'!$F$6:$BN$171,BC$152+1,0)),"",(VLOOKUP($F126,'Cronograma Manual'!$F$6:$BN$171,BC$152+1,0)))</f>
        <v/>
      </c>
      <c r="BD126" s="110" t="str">
        <f>IF(ISNA(VLOOKUP('Cronograma Manual'!$I144,'Cronograma Manual'!$F$6:$BN$171,BD$152+1,0)),"",(VLOOKUP($F126,'Cronograma Manual'!$F$6:$BN$171,BD$152+1,0)))</f>
        <v/>
      </c>
      <c r="BE126" s="110" t="str">
        <f>IF(ISNA(VLOOKUP('Cronograma Manual'!$I144,'Cronograma Manual'!$F$6:$BN$171,BE$152+1,0)),"",(VLOOKUP($F126,'Cronograma Manual'!$F$6:$BN$171,BE$152+1,0)))</f>
        <v/>
      </c>
      <c r="BF126" s="110" t="str">
        <f>IF(ISNA(VLOOKUP('Cronograma Manual'!$I144,'Cronograma Manual'!$F$6:$BN$171,BF$152+1,0)),"",(VLOOKUP($F126,'Cronograma Manual'!$F$6:$BN$171,BF$152+1,0)))</f>
        <v/>
      </c>
      <c r="BG126" s="308" t="str">
        <f>IF(ISNA(VLOOKUP('Cronograma Manual'!$I144,'Cronograma Manual'!$F$6:$BN$171,BG$152+1,0)),"",(VLOOKUP($F126,'Cronograma Manual'!$F$6:$BN$171,BG$152+1,0)))</f>
        <v/>
      </c>
      <c r="BH126" s="308" t="str">
        <f>IF(ISNA(VLOOKUP('Cronograma Manual'!$I144,'Cronograma Manual'!$F$6:$BN$171,BH$152+1,0)),"",(VLOOKUP($F126,'Cronograma Manual'!$F$6:$BN$171,BH$152+1,0)))</f>
        <v/>
      </c>
      <c r="BI126" s="308" t="str">
        <f>IF(ISNA(VLOOKUP('Cronograma Manual'!$I144,'Cronograma Manual'!$F$6:$BN$171,BI$152+1,0)),"",(VLOOKUP($F126,'Cronograma Manual'!$F$6:$BN$171,BI$152+1,0)))</f>
        <v/>
      </c>
      <c r="BJ126" s="308" t="str">
        <f>IF(ISNA(VLOOKUP('Cronograma Manual'!$I144,'Cronograma Manual'!$F$6:$BN$171,BJ$152+1,0)),"",(VLOOKUP($F126,'Cronograma Manual'!$F$6:$BN$171,BJ$152+1,0)))</f>
        <v/>
      </c>
      <c r="BK126" s="382" t="str">
        <f>IF(ISNA(VLOOKUP('Cronograma Manual'!$I144,'Cronograma Manual'!$F$6:$BN$171,BK$152+1,0)),"",(VLOOKUP($F126,'Cronograma Manual'!$F$6:$BN$171,BK$152+1,0)))</f>
        <v/>
      </c>
    </row>
    <row r="127" spans="1:63" s="102" customFormat="1" ht="26.25" hidden="1" customHeight="1" x14ac:dyDescent="0.3">
      <c r="A127" s="352" t="s">
        <v>1787</v>
      </c>
      <c r="B127" s="337"/>
      <c r="C127" s="337"/>
      <c r="D127" s="184"/>
      <c r="E127" s="337"/>
      <c r="F127" s="337"/>
      <c r="G127" s="339" t="str">
        <f>IF(ISNA(VLOOKUP(F127,Tmunic!$C$2:$D$1160,2,FALSE)),"",VLOOKUP(F127,Tmunic!$C$2:$D$1160,2,FALSE))</f>
        <v/>
      </c>
      <c r="H127" s="184" t="str">
        <f>IF(ISNA(VLOOKUP($F127,'Cronograma Manual'!$F$6:$BN$171,H$152+1,0)),"",(VLOOKUP($F127,'Cronograma Manual'!$F$6:$BN$171,H$152+1,0)))</f>
        <v/>
      </c>
      <c r="I127" s="197" t="str">
        <f>IF(ISNA(VLOOKUP($F127,'Cronograma Manual'!$F$6:$BN$171,I$152+1,0)),"",(VLOOKUP($F127,'Cronograma Manual'!$F$6:$BN$171,I$152+1,0)))</f>
        <v/>
      </c>
      <c r="J127" s="202" t="str">
        <f>IF(ISNA(VLOOKUP($F127,'Cronograma Manual'!$F$6:$BN$171,J$152+1,0)),"",(VLOOKUP($F127,'Cronograma Manual'!$F$6:$BN$171,J$152+1,0)))</f>
        <v/>
      </c>
      <c r="K127" s="107" t="str">
        <f>IF(ISNA(VLOOKUP($F127,'Cronograma Manual'!$F$6:$BN$171,K$152+1,0)),"",(VLOOKUP($F127,'Cronograma Manual'!$F$6:$BN$171,K$152+1,0)))</f>
        <v/>
      </c>
      <c r="L127" s="107" t="str">
        <f>IF(ISNA(VLOOKUP('Cronograma Manual'!$I145,'Cronograma Manual'!$F$6:$BN$171,L$152+1,0)),"",(VLOOKUP($F127,'Cronograma Manual'!$F$6:$BN$171,L$152+1,0)))</f>
        <v/>
      </c>
      <c r="M127" s="107" t="str">
        <f>IF(ISNA(VLOOKUP('Cronograma Manual'!$I145,'Cronograma Manual'!$F$6:$BN$171,M$152+1,0)),"",(VLOOKUP($F127,'Cronograma Manual'!$F$6:$BN$171,M$152+1,0)))</f>
        <v/>
      </c>
      <c r="N127" s="107" t="str">
        <f>IF(ISNA(VLOOKUP('Cronograma Manual'!$I145,'Cronograma Manual'!$F$6:$BN$171,N$152+1,0)),"",(VLOOKUP($F127,'Cronograma Manual'!$F$6:$BN$171,N$152+1,0)))</f>
        <v/>
      </c>
      <c r="O127" s="107" t="str">
        <f>IF(ISNA(VLOOKUP('Cronograma Manual'!$I145,'Cronograma Manual'!$F$6:$BN$171,O$152+1,0)),"",(VLOOKUP($F127,'Cronograma Manual'!$F$6:$BN$171,O$152+1,0)))</f>
        <v/>
      </c>
      <c r="P127" s="108" t="str">
        <f>IF(ISNA(VLOOKUP('Cronograma Manual'!$I145,'Cronograma Manual'!$F$6:$BN$171,P$152+1,0)),"",(VLOOKUP($F127,'Cronograma Manual'!$F$6:$BN$171,P$152+1,0)))</f>
        <v/>
      </c>
      <c r="Q127" s="108" t="str">
        <f>IF(ISNA(VLOOKUP('Cronograma Manual'!$I145,'Cronograma Manual'!$F$6:$BN$171,Q$152+1,0)),"",(VLOOKUP($F127,'Cronograma Manual'!$F$6:$BN$171,Q$152+1,0)))</f>
        <v/>
      </c>
      <c r="R127" s="108" t="str">
        <f>IF(ISNA(VLOOKUP('Cronograma Manual'!$I145,'Cronograma Manual'!$F$6:$BN$171,R$152+1,0)),"",(VLOOKUP($F127,'Cronograma Manual'!$F$6:$BN$171,R$152+1,0)))</f>
        <v/>
      </c>
      <c r="S127" s="108" t="str">
        <f>IF(ISNA(VLOOKUP('Cronograma Manual'!$I145,'Cronograma Manual'!$F$6:$BN$171,S$152+1,0)),"",(VLOOKUP($F127,'Cronograma Manual'!$F$6:$BN$171,S$152+1,0)))</f>
        <v/>
      </c>
      <c r="T127" s="107" t="str">
        <f>IF(ISNA(VLOOKUP('Cronograma Manual'!$I145,'Cronograma Manual'!$F$6:$BN$171,T$152+1,0)),"",(VLOOKUP($F127,'Cronograma Manual'!$F$6:$BN$171,T$152+1,0)))</f>
        <v/>
      </c>
      <c r="U127" s="107" t="str">
        <f>IF(ISNA(VLOOKUP('Cronograma Manual'!$I145,'Cronograma Manual'!$F$6:$BN$171,U$152+1,0)),"",(VLOOKUP($F127,'Cronograma Manual'!$F$6:$BN$171,U$152+1,0)))</f>
        <v/>
      </c>
      <c r="V127" s="107" t="str">
        <f>IF(ISNA(VLOOKUP('Cronograma Manual'!$I145,'Cronograma Manual'!$F$6:$BN$171,V$152+1,0)),"",(VLOOKUP($F127,'Cronograma Manual'!$F$6:$BN$171,V$152+1,0)))</f>
        <v/>
      </c>
      <c r="W127" s="107" t="str">
        <f>IF(ISNA(VLOOKUP('Cronograma Manual'!$I145,'Cronograma Manual'!$F$6:$BN$171,W$152+1,0)),"",(VLOOKUP($F127,'Cronograma Manual'!$F$6:$BN$171,W$152+1,0)))</f>
        <v/>
      </c>
      <c r="X127" s="108" t="str">
        <f>IF(ISNA(VLOOKUP('Cronograma Manual'!$I145,'Cronograma Manual'!$F$6:$BN$171,X$152+1,0)),"",(VLOOKUP($F127,'Cronograma Manual'!$F$6:$BN$171,X$152+1,0)))</f>
        <v/>
      </c>
      <c r="Y127" s="108" t="str">
        <f>IF(ISNA(VLOOKUP('Cronograma Manual'!$I145,'Cronograma Manual'!$F$6:$BN$171,Y$152+1,0)),"",(VLOOKUP($F127,'Cronograma Manual'!$F$6:$BN$171,Y$152+1,0)))</f>
        <v/>
      </c>
      <c r="Z127" s="108" t="str">
        <f>IF(ISNA(VLOOKUP('Cronograma Manual'!$I145,'Cronograma Manual'!$F$6:$BN$171,Z$152+1,0)),"",(VLOOKUP($F127,'Cronograma Manual'!$F$6:$BN$171,Z$152+1,0)))</f>
        <v/>
      </c>
      <c r="AA127" s="108" t="str">
        <f>IF(ISNA(VLOOKUP('Cronograma Manual'!$I145,'Cronograma Manual'!$F$6:$BN$171,AA$152+1,0)),"",(VLOOKUP($F127,'Cronograma Manual'!$F$6:$BN$171,AA$152+1,0)))</f>
        <v/>
      </c>
      <c r="AB127" s="107" t="str">
        <f>IF(ISNA(VLOOKUP('Cronograma Manual'!$I145,'Cronograma Manual'!$F$6:$BN$171,AB$152+1,0)),"",(VLOOKUP($F127,'Cronograma Manual'!$F$6:$BN$171,AB$152+1,0)))</f>
        <v/>
      </c>
      <c r="AC127" s="107" t="str">
        <f>IF(ISNA(VLOOKUP('Cronograma Manual'!$I145,'Cronograma Manual'!$F$6:$BN$171,AC$152+1,0)),"",(VLOOKUP($F127,'Cronograma Manual'!$F$6:$BN$171,AC$152+1,0)))</f>
        <v/>
      </c>
      <c r="AD127" s="107" t="str">
        <f>IF(ISNA(VLOOKUP('Cronograma Manual'!$I145,'Cronograma Manual'!$F$6:$BN$171,AD$152+1,0)),"",(VLOOKUP($F127,'Cronograma Manual'!$F$6:$BN$171,AD$152+1,0)))</f>
        <v/>
      </c>
      <c r="AE127" s="107" t="str">
        <f>IF(ISNA(VLOOKUP('Cronograma Manual'!$I145,'Cronograma Manual'!$F$6:$BN$171,AE$152+1,0)),"",(VLOOKUP($F127,'Cronograma Manual'!$F$6:$BN$171,AE$152+1,0)))</f>
        <v/>
      </c>
      <c r="AF127" s="107" t="str">
        <f>IF(ISNA(VLOOKUP('Cronograma Manual'!$I145,'Cronograma Manual'!$F$6:$BN$171,AF$152+1,0)),"",(VLOOKUP($F127,'Cronograma Manual'!$F$6:$BN$171,AF$152+1,0)))</f>
        <v/>
      </c>
      <c r="AG127" s="108" t="str">
        <f>IF(ISNA(VLOOKUP('Cronograma Manual'!$I145,'Cronograma Manual'!$F$6:$BN$171,AG$152+1,0)),"",(VLOOKUP($F127,'Cronograma Manual'!$F$6:$BN$171,AG$152+1,0)))</f>
        <v/>
      </c>
      <c r="AH127" s="108" t="str">
        <f>IF(ISNA(VLOOKUP('Cronograma Manual'!$I145,'Cronograma Manual'!$F$6:$BN$171,AH$152+1,0)),"",(VLOOKUP($F127,'Cronograma Manual'!$F$6:$BN$171,AH$152+1,0)))</f>
        <v/>
      </c>
      <c r="AI127" s="108" t="str">
        <f>IF(ISNA(VLOOKUP('Cronograma Manual'!$I145,'Cronograma Manual'!$F$6:$BN$171,AI$152+1,0)),"",(VLOOKUP($F127,'Cronograma Manual'!$F$6:$BN$171,AI$152+1,0)))</f>
        <v/>
      </c>
      <c r="AJ127" s="108" t="str">
        <f>IF(ISNA(VLOOKUP('Cronograma Manual'!$I145,'Cronograma Manual'!$F$6:$BN$171,AJ$152+1,0)),"",(VLOOKUP($F127,'Cronograma Manual'!$F$6:$BN$171,AJ$152+1,0)))</f>
        <v/>
      </c>
      <c r="AK127" s="107" t="str">
        <f>IF(ISNA(VLOOKUP('Cronograma Manual'!$I145,'Cronograma Manual'!$F$6:$BN$171,AK$152+1,0)),"",(VLOOKUP($F127,'Cronograma Manual'!$F$6:$BN$171,AK$152+1,0)))</f>
        <v/>
      </c>
      <c r="AL127" s="107" t="str">
        <f>IF(ISNA(VLOOKUP('Cronograma Manual'!$I145,'Cronograma Manual'!$F$6:$BN$171,AL$152+1,0)),"",(VLOOKUP($F127,'Cronograma Manual'!$F$6:$BN$171,AL$152+1,0)))</f>
        <v/>
      </c>
      <c r="AM127" s="107" t="str">
        <f>IF(ISNA(VLOOKUP('Cronograma Manual'!$I145,'Cronograma Manual'!$F$6:$BN$171,AM$152+1,0)),"",(VLOOKUP($F127,'Cronograma Manual'!$F$6:$BN$171,AM$152+1,0)))</f>
        <v/>
      </c>
      <c r="AN127" s="107" t="str">
        <f>IF(ISNA(VLOOKUP('Cronograma Manual'!$I145,'Cronograma Manual'!$F$6:$BN$171,AN$152+1,0)),"",(VLOOKUP($F127,'Cronograma Manual'!$F$6:$BN$171,AN$152+1,0)))</f>
        <v/>
      </c>
      <c r="AO127" s="107" t="str">
        <f>IF(ISNA(VLOOKUP('Cronograma Manual'!$I145,'Cronograma Manual'!$F$6:$BN$171,AO$152+1,0)),"",(VLOOKUP($F127,'Cronograma Manual'!$F$6:$BN$171,AO$152+1,0)))</f>
        <v/>
      </c>
      <c r="AP127" s="108" t="str">
        <f>IF(ISNA(VLOOKUP('Cronograma Manual'!$I145,'Cronograma Manual'!$F$6:$BN$171,AP$152+1,0)),"",(VLOOKUP($F127,'Cronograma Manual'!$F$6:$BN$171,AP$152+1,0)))</f>
        <v/>
      </c>
      <c r="AQ127" s="108" t="str">
        <f>IF(ISNA(VLOOKUP('Cronograma Manual'!$I145,'Cronograma Manual'!$F$6:$BN$171,AQ$152+1,0)),"",(VLOOKUP($F127,'Cronograma Manual'!$F$6:$BN$171,AQ$152+1,0)))</f>
        <v/>
      </c>
      <c r="AR127" s="108" t="str">
        <f>IF(ISNA(VLOOKUP('Cronograma Manual'!$I145,'Cronograma Manual'!$F$6:$BN$171,AR$152+1,0)),"",(VLOOKUP($F127,'Cronograma Manual'!$F$6:$BN$171,AR$152+1,0)))</f>
        <v/>
      </c>
      <c r="AS127" s="108" t="str">
        <f>IF(ISNA(VLOOKUP('Cronograma Manual'!$I145,'Cronograma Manual'!$F$6:$BN$171,AS$152+1,0)),"",(VLOOKUP($F127,'Cronograma Manual'!$F$6:$BN$171,AS$152+1,0)))</f>
        <v/>
      </c>
      <c r="AT127" s="107" t="str">
        <f>IF(ISNA(VLOOKUP('Cronograma Manual'!$I145,'Cronograma Manual'!$F$6:$BN$171,AT$152+1,0)),"",(VLOOKUP($F127,'Cronograma Manual'!$F$6:$BN$171,AT$152+1,0)))</f>
        <v/>
      </c>
      <c r="AU127" s="107" t="str">
        <f>IF(ISNA(VLOOKUP('Cronograma Manual'!$I145,'Cronograma Manual'!$F$6:$BN$171,AU$152+1,0)),"",(VLOOKUP($F127,'Cronograma Manual'!$F$6:$BN$171,AU$152+1,0)))</f>
        <v/>
      </c>
      <c r="AV127" s="107" t="str">
        <f>IF(ISNA(VLOOKUP('Cronograma Manual'!$I145,'Cronograma Manual'!$F$6:$BN$171,AV$152+1,0)),"",(VLOOKUP($F127,'Cronograma Manual'!$F$6:$BN$171,AV$152+1,0)))</f>
        <v/>
      </c>
      <c r="AW127" s="107" t="str">
        <f>IF(ISNA(VLOOKUP('Cronograma Manual'!$I145,'Cronograma Manual'!$F$6:$BN$171,AW$152+1,0)),"",(VLOOKUP($F127,'Cronograma Manual'!$F$6:$BN$171,AW$152+1,0)))</f>
        <v/>
      </c>
      <c r="AX127" s="107" t="str">
        <f>IF(ISNA(VLOOKUP('Cronograma Manual'!$I145,'Cronograma Manual'!$F$6:$BN$171,AX$152+1,0)),"",(VLOOKUP($F127,'Cronograma Manual'!$F$6:$BN$171,AX$152+1,0)))</f>
        <v/>
      </c>
      <c r="AY127" s="108" t="str">
        <f>IF(ISNA(VLOOKUP('Cronograma Manual'!$I145,'Cronograma Manual'!$F$6:$BN$171,AY$152+1,0)),"",(VLOOKUP($F127,'Cronograma Manual'!$F$6:$BN$171,AY$152+1,0)))</f>
        <v/>
      </c>
      <c r="AZ127" s="108" t="str">
        <f>IF(ISNA(VLOOKUP('Cronograma Manual'!$I145,'Cronograma Manual'!$F$6:$BN$171,AZ$152+1,0)),"",(VLOOKUP($F127,'Cronograma Manual'!$F$6:$BN$171,AZ$152+1,0)))</f>
        <v/>
      </c>
      <c r="BA127" s="108" t="str">
        <f>IF(ISNA(VLOOKUP('Cronograma Manual'!$I145,'Cronograma Manual'!$F$6:$BN$171,BA$152+1,0)),"",(VLOOKUP($F127,'Cronograma Manual'!$F$6:$BN$171,BA$152+1,0)))</f>
        <v/>
      </c>
      <c r="BB127" s="108" t="str">
        <f>IF(ISNA(VLOOKUP('Cronograma Manual'!$I145,'Cronograma Manual'!$F$6:$BN$171,BB$152+1,0)),"",(VLOOKUP($F127,'Cronograma Manual'!$F$6:$BN$171,BB$152+1,0)))</f>
        <v/>
      </c>
      <c r="BC127" s="107" t="str">
        <f>IF(ISNA(VLOOKUP('Cronograma Manual'!$I145,'Cronograma Manual'!$F$6:$BN$171,BC$152+1,0)),"",(VLOOKUP($F127,'Cronograma Manual'!$F$6:$BN$171,BC$152+1,0)))</f>
        <v/>
      </c>
      <c r="BD127" s="107" t="str">
        <f>IF(ISNA(VLOOKUP('Cronograma Manual'!$I145,'Cronograma Manual'!$F$6:$BN$171,BD$152+1,0)),"",(VLOOKUP($F127,'Cronograma Manual'!$F$6:$BN$171,BD$152+1,0)))</f>
        <v/>
      </c>
      <c r="BE127" s="107" t="str">
        <f>IF(ISNA(VLOOKUP('Cronograma Manual'!$I145,'Cronograma Manual'!$F$6:$BN$171,BE$152+1,0)),"",(VLOOKUP($F127,'Cronograma Manual'!$F$6:$BN$171,BE$152+1,0)))</f>
        <v/>
      </c>
      <c r="BF127" s="107" t="str">
        <f>IF(ISNA(VLOOKUP('Cronograma Manual'!$I145,'Cronograma Manual'!$F$6:$BN$171,BF$152+1,0)),"",(VLOOKUP($F127,'Cronograma Manual'!$F$6:$BN$171,BF$152+1,0)))</f>
        <v/>
      </c>
      <c r="BG127" s="108" t="str">
        <f>IF(ISNA(VLOOKUP('Cronograma Manual'!$I145,'Cronograma Manual'!$F$6:$BN$171,BG$152+1,0)),"",(VLOOKUP($F127,'Cronograma Manual'!$F$6:$BN$171,BG$152+1,0)))</f>
        <v/>
      </c>
      <c r="BH127" s="108" t="str">
        <f>IF(ISNA(VLOOKUP('Cronograma Manual'!$I145,'Cronograma Manual'!$F$6:$BN$171,BH$152+1,0)),"",(VLOOKUP($F127,'Cronograma Manual'!$F$6:$BN$171,BH$152+1,0)))</f>
        <v/>
      </c>
      <c r="BI127" s="108" t="str">
        <f>IF(ISNA(VLOOKUP('Cronograma Manual'!$I145,'Cronograma Manual'!$F$6:$BN$171,BI$152+1,0)),"",(VLOOKUP($F127,'Cronograma Manual'!$F$6:$BN$171,BI$152+1,0)))</f>
        <v/>
      </c>
      <c r="BJ127" s="108" t="str">
        <f>IF(ISNA(VLOOKUP('Cronograma Manual'!$I145,'Cronograma Manual'!$F$6:$BN$171,BJ$152+1,0)),"",(VLOOKUP($F127,'Cronograma Manual'!$F$6:$BN$171,BJ$152+1,0)))</f>
        <v/>
      </c>
      <c r="BK127" s="353" t="str">
        <f>IF(ISNA(VLOOKUP('Cronograma Manual'!$I145,'Cronograma Manual'!$F$6:$BN$171,BK$152+1,0)),"",(VLOOKUP($F127,'Cronograma Manual'!$F$6:$BN$171,BK$152+1,0)))</f>
        <v/>
      </c>
    </row>
    <row r="128" spans="1:63" s="102" customFormat="1" ht="26.25" hidden="1" customHeight="1" x14ac:dyDescent="0.3">
      <c r="A128" s="352" t="s">
        <v>1787</v>
      </c>
      <c r="B128" s="337"/>
      <c r="C128" s="337"/>
      <c r="D128" s="184" t="s">
        <v>1787</v>
      </c>
      <c r="E128" s="337"/>
      <c r="F128" s="338"/>
      <c r="G128" s="339" t="str">
        <f>IF(ISNA(VLOOKUP(F128,Tmunic!$C$2:$D$1160,2,FALSE)),"",VLOOKUP(F128,Tmunic!$C$2:$D$1160,2,FALSE))</f>
        <v/>
      </c>
      <c r="H128" s="184" t="str">
        <f>IF(ISNA(VLOOKUP($F128,'Cronograma Manual'!$F$6:$BN$171,H$152+1,0)),"",(VLOOKUP($F128,'Cronograma Manual'!$F$6:$BN$171,H$152+1,0)))</f>
        <v/>
      </c>
      <c r="I128" s="197" t="str">
        <f>IF(ISNA(VLOOKUP($F128,'Cronograma Manual'!$F$6:$BN$171,I$152+1,0)),"",(VLOOKUP($F128,'Cronograma Manual'!$F$6:$BN$171,I$152+1,0)))</f>
        <v/>
      </c>
      <c r="J128" s="202" t="str">
        <f>IF(ISNA(VLOOKUP($F128,'Cronograma Manual'!$F$6:$BN$171,J$152+1,0)),"",(VLOOKUP($F128,'Cronograma Manual'!$F$6:$BN$171,J$152+1,0)))</f>
        <v/>
      </c>
      <c r="K128" s="107" t="str">
        <f>IF(ISNA(VLOOKUP($F128,'Cronograma Manual'!$F$6:$BN$171,K$152+1,0)),"",(VLOOKUP($F128,'Cronograma Manual'!$F$6:$BN$171,K$152+1,0)))</f>
        <v/>
      </c>
      <c r="L128" s="107" t="str">
        <f>IF(ISNA(VLOOKUP('Cronograma Manual'!$I146,'Cronograma Manual'!$F$6:$BN$171,L$152+1,0)),"",(VLOOKUP($F128,'Cronograma Manual'!$F$6:$BN$171,L$152+1,0)))</f>
        <v/>
      </c>
      <c r="M128" s="107" t="str">
        <f>IF(ISNA(VLOOKUP('Cronograma Manual'!$I146,'Cronograma Manual'!$F$6:$BN$171,M$152+1,0)),"",(VLOOKUP($F128,'Cronograma Manual'!$F$6:$BN$171,M$152+1,0)))</f>
        <v/>
      </c>
      <c r="N128" s="107" t="str">
        <f>IF(ISNA(VLOOKUP('Cronograma Manual'!$I146,'Cronograma Manual'!$F$6:$BN$171,N$152+1,0)),"",(VLOOKUP($F128,'Cronograma Manual'!$F$6:$BN$171,N$152+1,0)))</f>
        <v/>
      </c>
      <c r="O128" s="107" t="str">
        <f>IF(ISNA(VLOOKUP('Cronograma Manual'!$I146,'Cronograma Manual'!$F$6:$BN$171,O$152+1,0)),"",(VLOOKUP($F128,'Cronograma Manual'!$F$6:$BN$171,O$152+1,0)))</f>
        <v/>
      </c>
      <c r="P128" s="108" t="str">
        <f>IF(ISNA(VLOOKUP('Cronograma Manual'!$I146,'Cronograma Manual'!$F$6:$BN$171,P$152+1,0)),"",(VLOOKUP($F128,'Cronograma Manual'!$F$6:$BN$171,P$152+1,0)))</f>
        <v/>
      </c>
      <c r="Q128" s="108" t="str">
        <f>IF(ISNA(VLOOKUP('Cronograma Manual'!$I146,'Cronograma Manual'!$F$6:$BN$171,Q$152+1,0)),"",(VLOOKUP($F128,'Cronograma Manual'!$F$6:$BN$171,Q$152+1,0)))</f>
        <v/>
      </c>
      <c r="R128" s="108" t="str">
        <f>IF(ISNA(VLOOKUP('Cronograma Manual'!$I146,'Cronograma Manual'!$F$6:$BN$171,R$152+1,0)),"",(VLOOKUP($F128,'Cronograma Manual'!$F$6:$BN$171,R$152+1,0)))</f>
        <v/>
      </c>
      <c r="S128" s="108" t="str">
        <f>IF(ISNA(VLOOKUP('Cronograma Manual'!$I146,'Cronograma Manual'!$F$6:$BN$171,S$152+1,0)),"",(VLOOKUP($F128,'Cronograma Manual'!$F$6:$BN$171,S$152+1,0)))</f>
        <v/>
      </c>
      <c r="T128" s="107" t="str">
        <f>IF(ISNA(VLOOKUP('Cronograma Manual'!$I146,'Cronograma Manual'!$F$6:$BN$171,T$152+1,0)),"",(VLOOKUP($F128,'Cronograma Manual'!$F$6:$BN$171,T$152+1,0)))</f>
        <v/>
      </c>
      <c r="U128" s="107" t="str">
        <f>IF(ISNA(VLOOKUP('Cronograma Manual'!$I146,'Cronograma Manual'!$F$6:$BN$171,U$152+1,0)),"",(VLOOKUP($F128,'Cronograma Manual'!$F$6:$BN$171,U$152+1,0)))</f>
        <v/>
      </c>
      <c r="V128" s="107" t="str">
        <f>IF(ISNA(VLOOKUP('Cronograma Manual'!$I146,'Cronograma Manual'!$F$6:$BN$171,V$152+1,0)),"",(VLOOKUP($F128,'Cronograma Manual'!$F$6:$BN$171,V$152+1,0)))</f>
        <v/>
      </c>
      <c r="W128" s="107" t="str">
        <f>IF(ISNA(VLOOKUP('Cronograma Manual'!$I146,'Cronograma Manual'!$F$6:$BN$171,W$152+1,0)),"",(VLOOKUP($F128,'Cronograma Manual'!$F$6:$BN$171,W$152+1,0)))</f>
        <v/>
      </c>
      <c r="X128" s="108" t="str">
        <f>IF(ISNA(VLOOKUP('Cronograma Manual'!$I146,'Cronograma Manual'!$F$6:$BN$171,X$152+1,0)),"",(VLOOKUP($F128,'Cronograma Manual'!$F$6:$BN$171,X$152+1,0)))</f>
        <v/>
      </c>
      <c r="Y128" s="108" t="str">
        <f>IF(ISNA(VLOOKUP('Cronograma Manual'!$I146,'Cronograma Manual'!$F$6:$BN$171,Y$152+1,0)),"",(VLOOKUP($F128,'Cronograma Manual'!$F$6:$BN$171,Y$152+1,0)))</f>
        <v/>
      </c>
      <c r="Z128" s="108" t="str">
        <f>IF(ISNA(VLOOKUP('Cronograma Manual'!$I146,'Cronograma Manual'!$F$6:$BN$171,Z$152+1,0)),"",(VLOOKUP($F128,'Cronograma Manual'!$F$6:$BN$171,Z$152+1,0)))</f>
        <v/>
      </c>
      <c r="AA128" s="108" t="str">
        <f>IF(ISNA(VLOOKUP('Cronograma Manual'!$I146,'Cronograma Manual'!$F$6:$BN$171,AA$152+1,0)),"",(VLOOKUP($F128,'Cronograma Manual'!$F$6:$BN$171,AA$152+1,0)))</f>
        <v/>
      </c>
      <c r="AB128" s="107" t="str">
        <f>IF(ISNA(VLOOKUP('Cronograma Manual'!$I146,'Cronograma Manual'!$F$6:$BN$171,AB$152+1,0)),"",(VLOOKUP($F128,'Cronograma Manual'!$F$6:$BN$171,AB$152+1,0)))</f>
        <v/>
      </c>
      <c r="AC128" s="107" t="str">
        <f>IF(ISNA(VLOOKUP('Cronograma Manual'!$I146,'Cronograma Manual'!$F$6:$BN$171,AC$152+1,0)),"",(VLOOKUP($F128,'Cronograma Manual'!$F$6:$BN$171,AC$152+1,0)))</f>
        <v/>
      </c>
      <c r="AD128" s="107" t="str">
        <f>IF(ISNA(VLOOKUP('Cronograma Manual'!$I146,'Cronograma Manual'!$F$6:$BN$171,AD$152+1,0)),"",(VLOOKUP($F128,'Cronograma Manual'!$F$6:$BN$171,AD$152+1,0)))</f>
        <v/>
      </c>
      <c r="AE128" s="107" t="str">
        <f>IF(ISNA(VLOOKUP('Cronograma Manual'!$I146,'Cronograma Manual'!$F$6:$BN$171,AE$152+1,0)),"",(VLOOKUP($F128,'Cronograma Manual'!$F$6:$BN$171,AE$152+1,0)))</f>
        <v/>
      </c>
      <c r="AF128" s="107" t="str">
        <f>IF(ISNA(VLOOKUP('Cronograma Manual'!$I146,'Cronograma Manual'!$F$6:$BN$171,AF$152+1,0)),"",(VLOOKUP($F128,'Cronograma Manual'!$F$6:$BN$171,AF$152+1,0)))</f>
        <v/>
      </c>
      <c r="AG128" s="108" t="str">
        <f>IF(ISNA(VLOOKUP('Cronograma Manual'!$I146,'Cronograma Manual'!$F$6:$BN$171,AG$152+1,0)),"",(VLOOKUP($F128,'Cronograma Manual'!$F$6:$BN$171,AG$152+1,0)))</f>
        <v/>
      </c>
      <c r="AH128" s="108" t="str">
        <f>IF(ISNA(VLOOKUP('Cronograma Manual'!$I146,'Cronograma Manual'!$F$6:$BN$171,AH$152+1,0)),"",(VLOOKUP($F128,'Cronograma Manual'!$F$6:$BN$171,AH$152+1,0)))</f>
        <v/>
      </c>
      <c r="AI128" s="108" t="str">
        <f>IF(ISNA(VLOOKUP('Cronograma Manual'!$I146,'Cronograma Manual'!$F$6:$BN$171,AI$152+1,0)),"",(VLOOKUP($F128,'Cronograma Manual'!$F$6:$BN$171,AI$152+1,0)))</f>
        <v/>
      </c>
      <c r="AJ128" s="108" t="str">
        <f>IF(ISNA(VLOOKUP('Cronograma Manual'!$I146,'Cronograma Manual'!$F$6:$BN$171,AJ$152+1,0)),"",(VLOOKUP($F128,'Cronograma Manual'!$F$6:$BN$171,AJ$152+1,0)))</f>
        <v/>
      </c>
      <c r="AK128" s="107" t="str">
        <f>IF(ISNA(VLOOKUP('Cronograma Manual'!$I146,'Cronograma Manual'!$F$6:$BN$171,AK$152+1,0)),"",(VLOOKUP($F128,'Cronograma Manual'!$F$6:$BN$171,AK$152+1,0)))</f>
        <v/>
      </c>
      <c r="AL128" s="107" t="str">
        <f>IF(ISNA(VLOOKUP('Cronograma Manual'!$I146,'Cronograma Manual'!$F$6:$BN$171,AL$152+1,0)),"",(VLOOKUP($F128,'Cronograma Manual'!$F$6:$BN$171,AL$152+1,0)))</f>
        <v/>
      </c>
      <c r="AM128" s="107" t="str">
        <f>IF(ISNA(VLOOKUP('Cronograma Manual'!$I146,'Cronograma Manual'!$F$6:$BN$171,AM$152+1,0)),"",(VLOOKUP($F128,'Cronograma Manual'!$F$6:$BN$171,AM$152+1,0)))</f>
        <v/>
      </c>
      <c r="AN128" s="107" t="str">
        <f>IF(ISNA(VLOOKUP('Cronograma Manual'!$I146,'Cronograma Manual'!$F$6:$BN$171,AN$152+1,0)),"",(VLOOKUP($F128,'Cronograma Manual'!$F$6:$BN$171,AN$152+1,0)))</f>
        <v/>
      </c>
      <c r="AO128" s="107" t="str">
        <f>IF(ISNA(VLOOKUP('Cronograma Manual'!$I146,'Cronograma Manual'!$F$6:$BN$171,AO$152+1,0)),"",(VLOOKUP($F128,'Cronograma Manual'!$F$6:$BN$171,AO$152+1,0)))</f>
        <v/>
      </c>
      <c r="AP128" s="108" t="str">
        <f>IF(ISNA(VLOOKUP('Cronograma Manual'!$I146,'Cronograma Manual'!$F$6:$BN$171,AP$152+1,0)),"",(VLOOKUP($F128,'Cronograma Manual'!$F$6:$BN$171,AP$152+1,0)))</f>
        <v/>
      </c>
      <c r="AQ128" s="108" t="str">
        <f>IF(ISNA(VLOOKUP('Cronograma Manual'!$I146,'Cronograma Manual'!$F$6:$BN$171,AQ$152+1,0)),"",(VLOOKUP($F128,'Cronograma Manual'!$F$6:$BN$171,AQ$152+1,0)))</f>
        <v/>
      </c>
      <c r="AR128" s="108" t="str">
        <f>IF(ISNA(VLOOKUP('Cronograma Manual'!$I146,'Cronograma Manual'!$F$6:$BN$171,AR$152+1,0)),"",(VLOOKUP($F128,'Cronograma Manual'!$F$6:$BN$171,AR$152+1,0)))</f>
        <v/>
      </c>
      <c r="AS128" s="108" t="str">
        <f>IF(ISNA(VLOOKUP('Cronograma Manual'!$I146,'Cronograma Manual'!$F$6:$BN$171,AS$152+1,0)),"",(VLOOKUP($F128,'Cronograma Manual'!$F$6:$BN$171,AS$152+1,0)))</f>
        <v/>
      </c>
      <c r="AT128" s="107" t="str">
        <f>IF(ISNA(VLOOKUP('Cronograma Manual'!$I146,'Cronograma Manual'!$F$6:$BN$171,AT$152+1,0)),"",(VLOOKUP($F128,'Cronograma Manual'!$F$6:$BN$171,AT$152+1,0)))</f>
        <v/>
      </c>
      <c r="AU128" s="107" t="str">
        <f>IF(ISNA(VLOOKUP('Cronograma Manual'!$I146,'Cronograma Manual'!$F$6:$BN$171,AU$152+1,0)),"",(VLOOKUP($F128,'Cronograma Manual'!$F$6:$BN$171,AU$152+1,0)))</f>
        <v/>
      </c>
      <c r="AV128" s="107" t="str">
        <f>IF(ISNA(VLOOKUP('Cronograma Manual'!$I146,'Cronograma Manual'!$F$6:$BN$171,AV$152+1,0)),"",(VLOOKUP($F128,'Cronograma Manual'!$F$6:$BN$171,AV$152+1,0)))</f>
        <v/>
      </c>
      <c r="AW128" s="107" t="str">
        <f>IF(ISNA(VLOOKUP('Cronograma Manual'!$I146,'Cronograma Manual'!$F$6:$BN$171,AW$152+1,0)),"",(VLOOKUP($F128,'Cronograma Manual'!$F$6:$BN$171,AW$152+1,0)))</f>
        <v/>
      </c>
      <c r="AX128" s="107" t="str">
        <f>IF(ISNA(VLOOKUP('Cronograma Manual'!$I146,'Cronograma Manual'!$F$6:$BN$171,AX$152+1,0)),"",(VLOOKUP($F128,'Cronograma Manual'!$F$6:$BN$171,AX$152+1,0)))</f>
        <v/>
      </c>
      <c r="AY128" s="108" t="str">
        <f>IF(ISNA(VLOOKUP('Cronograma Manual'!$I146,'Cronograma Manual'!$F$6:$BN$171,AY$152+1,0)),"",(VLOOKUP($F128,'Cronograma Manual'!$F$6:$BN$171,AY$152+1,0)))</f>
        <v/>
      </c>
      <c r="AZ128" s="108" t="str">
        <f>IF(ISNA(VLOOKUP('Cronograma Manual'!$I146,'Cronograma Manual'!$F$6:$BN$171,AZ$152+1,0)),"",(VLOOKUP($F128,'Cronograma Manual'!$F$6:$BN$171,AZ$152+1,0)))</f>
        <v/>
      </c>
      <c r="BA128" s="108" t="str">
        <f>IF(ISNA(VLOOKUP('Cronograma Manual'!$I146,'Cronograma Manual'!$F$6:$BN$171,BA$152+1,0)),"",(VLOOKUP($F128,'Cronograma Manual'!$F$6:$BN$171,BA$152+1,0)))</f>
        <v/>
      </c>
      <c r="BB128" s="108" t="str">
        <f>IF(ISNA(VLOOKUP('Cronograma Manual'!$I146,'Cronograma Manual'!$F$6:$BN$171,BB$152+1,0)),"",(VLOOKUP($F128,'Cronograma Manual'!$F$6:$BN$171,BB$152+1,0)))</f>
        <v/>
      </c>
      <c r="BC128" s="107" t="str">
        <f>IF(ISNA(VLOOKUP('Cronograma Manual'!$I146,'Cronograma Manual'!$F$6:$BN$171,BC$152+1,0)),"",(VLOOKUP($F128,'Cronograma Manual'!$F$6:$BN$171,BC$152+1,0)))</f>
        <v/>
      </c>
      <c r="BD128" s="107" t="str">
        <f>IF(ISNA(VLOOKUP('Cronograma Manual'!$I146,'Cronograma Manual'!$F$6:$BN$171,BD$152+1,0)),"",(VLOOKUP($F128,'Cronograma Manual'!$F$6:$BN$171,BD$152+1,0)))</f>
        <v/>
      </c>
      <c r="BE128" s="107" t="str">
        <f>IF(ISNA(VLOOKUP('Cronograma Manual'!$I146,'Cronograma Manual'!$F$6:$BN$171,BE$152+1,0)),"",(VLOOKUP($F128,'Cronograma Manual'!$F$6:$BN$171,BE$152+1,0)))</f>
        <v/>
      </c>
      <c r="BF128" s="107" t="str">
        <f>IF(ISNA(VLOOKUP('Cronograma Manual'!$I146,'Cronograma Manual'!$F$6:$BN$171,BF$152+1,0)),"",(VLOOKUP($F128,'Cronograma Manual'!$F$6:$BN$171,BF$152+1,0)))</f>
        <v/>
      </c>
      <c r="BG128" s="108" t="str">
        <f>IF(ISNA(VLOOKUP('Cronograma Manual'!$I146,'Cronograma Manual'!$F$6:$BN$171,BG$152+1,0)),"",(VLOOKUP($F128,'Cronograma Manual'!$F$6:$BN$171,BG$152+1,0)))</f>
        <v/>
      </c>
      <c r="BH128" s="108" t="str">
        <f>IF(ISNA(VLOOKUP('Cronograma Manual'!$I146,'Cronograma Manual'!$F$6:$BN$171,BH$152+1,0)),"",(VLOOKUP($F128,'Cronograma Manual'!$F$6:$BN$171,BH$152+1,0)))</f>
        <v/>
      </c>
      <c r="BI128" s="108" t="str">
        <f>IF(ISNA(VLOOKUP('Cronograma Manual'!$I146,'Cronograma Manual'!$F$6:$BN$171,BI$152+1,0)),"",(VLOOKUP($F128,'Cronograma Manual'!$F$6:$BN$171,BI$152+1,0)))</f>
        <v/>
      </c>
      <c r="BJ128" s="108" t="str">
        <f>IF(ISNA(VLOOKUP('Cronograma Manual'!$I146,'Cronograma Manual'!$F$6:$BN$171,BJ$152+1,0)),"",(VLOOKUP($F128,'Cronograma Manual'!$F$6:$BN$171,BJ$152+1,0)))</f>
        <v/>
      </c>
      <c r="BK128" s="353" t="str">
        <f>IF(ISNA(VLOOKUP('Cronograma Manual'!$I146,'Cronograma Manual'!$F$6:$BN$171,BK$152+1,0)),"",(VLOOKUP($F128,'Cronograma Manual'!$F$6:$BN$171,BK$152+1,0)))</f>
        <v/>
      </c>
    </row>
    <row r="129" spans="1:63" s="102" customFormat="1" ht="26.25" hidden="1" customHeight="1" x14ac:dyDescent="0.3">
      <c r="A129" s="352" t="s">
        <v>1787</v>
      </c>
      <c r="B129" s="337"/>
      <c r="C129" s="337"/>
      <c r="D129" s="184" t="s">
        <v>1787</v>
      </c>
      <c r="E129" s="337"/>
      <c r="F129" s="337"/>
      <c r="G129" s="184" t="str">
        <f>IF(ISNA(VLOOKUP(F129,Tmunic!$C$2:$D$1160,2,FALSE)),"",VLOOKUP(F129,Tmunic!$C$2:$D$1160,2,FALSE))</f>
        <v/>
      </c>
      <c r="H129" s="184" t="str">
        <f>IF(ISNA(VLOOKUP($F129,'Cronograma Manual'!$F$6:$BN$171,H$152+1,0)),"",(VLOOKUP($F129,'Cronograma Manual'!$F$6:$BN$171,H$152+1,0)))</f>
        <v/>
      </c>
      <c r="I129" s="197" t="str">
        <f>IF(ISNA(VLOOKUP($F129,'Cronograma Manual'!$F$6:$BN$171,I$152+1,0)),"",(VLOOKUP($F129,'Cronograma Manual'!$F$6:$BN$171,I$152+1,0)))</f>
        <v/>
      </c>
      <c r="J129" s="202" t="str">
        <f>IF(ISNA(VLOOKUP($F129,'Cronograma Manual'!$F$6:$BN$171,J$152+1,0)),"",(VLOOKUP($F129,'Cronograma Manual'!$F$6:$BN$171,J$152+1,0)))</f>
        <v/>
      </c>
      <c r="K129" s="107" t="str">
        <f>IF(ISNA(VLOOKUP($F129,'Cronograma Manual'!$F$6:$BN$171,K$152+1,0)),"",(VLOOKUP($F129,'Cronograma Manual'!$F$6:$BN$171,K$152+1,0)))</f>
        <v/>
      </c>
      <c r="L129" s="107" t="str">
        <f>IF(ISNA(VLOOKUP('Cronograma Manual'!$I147,'Cronograma Manual'!$F$6:$BN$171,L$152+1,0)),"",(VLOOKUP($F129,'Cronograma Manual'!$F$6:$BN$171,L$152+1,0)))</f>
        <v/>
      </c>
      <c r="M129" s="107" t="str">
        <f>IF(ISNA(VLOOKUP('Cronograma Manual'!$I147,'Cronograma Manual'!$F$6:$BN$171,M$152+1,0)),"",(VLOOKUP($F129,'Cronograma Manual'!$F$6:$BN$171,M$152+1,0)))</f>
        <v/>
      </c>
      <c r="N129" s="107" t="str">
        <f>IF(ISNA(VLOOKUP('Cronograma Manual'!$I147,'Cronograma Manual'!$F$6:$BN$171,N$152+1,0)),"",(VLOOKUP($F129,'Cronograma Manual'!$F$6:$BN$171,N$152+1,0)))</f>
        <v/>
      </c>
      <c r="O129" s="107" t="str">
        <f>IF(ISNA(VLOOKUP('Cronograma Manual'!$I147,'Cronograma Manual'!$F$6:$BN$171,O$152+1,0)),"",(VLOOKUP($F129,'Cronograma Manual'!$F$6:$BN$171,O$152+1,0)))</f>
        <v/>
      </c>
      <c r="P129" s="108" t="str">
        <f>IF(ISNA(VLOOKUP('Cronograma Manual'!$I147,'Cronograma Manual'!$F$6:$BN$171,P$152+1,0)),"",(VLOOKUP($F129,'Cronograma Manual'!$F$6:$BN$171,P$152+1,0)))</f>
        <v/>
      </c>
      <c r="Q129" s="108" t="str">
        <f>IF(ISNA(VLOOKUP('Cronograma Manual'!$I147,'Cronograma Manual'!$F$6:$BN$171,Q$152+1,0)),"",(VLOOKUP($F129,'Cronograma Manual'!$F$6:$BN$171,Q$152+1,0)))</f>
        <v/>
      </c>
      <c r="R129" s="108" t="str">
        <f>IF(ISNA(VLOOKUP('Cronograma Manual'!$I147,'Cronograma Manual'!$F$6:$BN$171,R$152+1,0)),"",(VLOOKUP($F129,'Cronograma Manual'!$F$6:$BN$171,R$152+1,0)))</f>
        <v/>
      </c>
      <c r="S129" s="108" t="str">
        <f>IF(ISNA(VLOOKUP('Cronograma Manual'!$I147,'Cronograma Manual'!$F$6:$BN$171,S$152+1,0)),"",(VLOOKUP($F129,'Cronograma Manual'!$F$6:$BN$171,S$152+1,0)))</f>
        <v/>
      </c>
      <c r="T129" s="107" t="str">
        <f>IF(ISNA(VLOOKUP('Cronograma Manual'!$I147,'Cronograma Manual'!$F$6:$BN$171,T$152+1,0)),"",(VLOOKUP($F129,'Cronograma Manual'!$F$6:$BN$171,T$152+1,0)))</f>
        <v/>
      </c>
      <c r="U129" s="107" t="str">
        <f>IF(ISNA(VLOOKUP('Cronograma Manual'!$I147,'Cronograma Manual'!$F$6:$BN$171,U$152+1,0)),"",(VLOOKUP($F129,'Cronograma Manual'!$F$6:$BN$171,U$152+1,0)))</f>
        <v/>
      </c>
      <c r="V129" s="107" t="str">
        <f>IF(ISNA(VLOOKUP('Cronograma Manual'!$I147,'Cronograma Manual'!$F$6:$BN$171,V$152+1,0)),"",(VLOOKUP($F129,'Cronograma Manual'!$F$6:$BN$171,V$152+1,0)))</f>
        <v/>
      </c>
      <c r="W129" s="107" t="str">
        <f>IF(ISNA(VLOOKUP('Cronograma Manual'!$I147,'Cronograma Manual'!$F$6:$BN$171,W$152+1,0)),"",(VLOOKUP($F129,'Cronograma Manual'!$F$6:$BN$171,W$152+1,0)))</f>
        <v/>
      </c>
      <c r="X129" s="108" t="str">
        <f>IF(ISNA(VLOOKUP('Cronograma Manual'!$I147,'Cronograma Manual'!$F$6:$BN$171,X$152+1,0)),"",(VLOOKUP($F129,'Cronograma Manual'!$F$6:$BN$171,X$152+1,0)))</f>
        <v/>
      </c>
      <c r="Y129" s="108" t="str">
        <f>IF(ISNA(VLOOKUP('Cronograma Manual'!$I147,'Cronograma Manual'!$F$6:$BN$171,Y$152+1,0)),"",(VLOOKUP($F129,'Cronograma Manual'!$F$6:$BN$171,Y$152+1,0)))</f>
        <v/>
      </c>
      <c r="Z129" s="108" t="str">
        <f>IF(ISNA(VLOOKUP('Cronograma Manual'!$I147,'Cronograma Manual'!$F$6:$BN$171,Z$152+1,0)),"",(VLOOKUP($F129,'Cronograma Manual'!$F$6:$BN$171,Z$152+1,0)))</f>
        <v/>
      </c>
      <c r="AA129" s="108" t="str">
        <f>IF(ISNA(VLOOKUP('Cronograma Manual'!$I147,'Cronograma Manual'!$F$6:$BN$171,AA$152+1,0)),"",(VLOOKUP($F129,'Cronograma Manual'!$F$6:$BN$171,AA$152+1,0)))</f>
        <v/>
      </c>
      <c r="AB129" s="107" t="str">
        <f>IF(ISNA(VLOOKUP('Cronograma Manual'!$I147,'Cronograma Manual'!$F$6:$BN$171,AB$152+1,0)),"",(VLOOKUP($F129,'Cronograma Manual'!$F$6:$BN$171,AB$152+1,0)))</f>
        <v/>
      </c>
      <c r="AC129" s="107" t="str">
        <f>IF(ISNA(VLOOKUP('Cronograma Manual'!$I147,'Cronograma Manual'!$F$6:$BN$171,AC$152+1,0)),"",(VLOOKUP($F129,'Cronograma Manual'!$F$6:$BN$171,AC$152+1,0)))</f>
        <v/>
      </c>
      <c r="AD129" s="107" t="str">
        <f>IF(ISNA(VLOOKUP('Cronograma Manual'!$I147,'Cronograma Manual'!$F$6:$BN$171,AD$152+1,0)),"",(VLOOKUP($F129,'Cronograma Manual'!$F$6:$BN$171,AD$152+1,0)))</f>
        <v/>
      </c>
      <c r="AE129" s="107" t="str">
        <f>IF(ISNA(VLOOKUP('Cronograma Manual'!$I147,'Cronograma Manual'!$F$6:$BN$171,AE$152+1,0)),"",(VLOOKUP($F129,'Cronograma Manual'!$F$6:$BN$171,AE$152+1,0)))</f>
        <v/>
      </c>
      <c r="AF129" s="107" t="str">
        <f>IF(ISNA(VLOOKUP('Cronograma Manual'!$I147,'Cronograma Manual'!$F$6:$BN$171,AF$152+1,0)),"",(VLOOKUP($F129,'Cronograma Manual'!$F$6:$BN$171,AF$152+1,0)))</f>
        <v/>
      </c>
      <c r="AG129" s="108" t="str">
        <f>IF(ISNA(VLOOKUP('Cronograma Manual'!$I147,'Cronograma Manual'!$F$6:$BN$171,AG$152+1,0)),"",(VLOOKUP($F129,'Cronograma Manual'!$F$6:$BN$171,AG$152+1,0)))</f>
        <v/>
      </c>
      <c r="AH129" s="108" t="str">
        <f>IF(ISNA(VLOOKUP('Cronograma Manual'!$I147,'Cronograma Manual'!$F$6:$BN$171,AH$152+1,0)),"",(VLOOKUP($F129,'Cronograma Manual'!$F$6:$BN$171,AH$152+1,0)))</f>
        <v/>
      </c>
      <c r="AI129" s="108" t="str">
        <f>IF(ISNA(VLOOKUP('Cronograma Manual'!$I147,'Cronograma Manual'!$F$6:$BN$171,AI$152+1,0)),"",(VLOOKUP($F129,'Cronograma Manual'!$F$6:$BN$171,AI$152+1,0)))</f>
        <v/>
      </c>
      <c r="AJ129" s="108" t="str">
        <f>IF(ISNA(VLOOKUP('Cronograma Manual'!$I147,'Cronograma Manual'!$F$6:$BN$171,AJ$152+1,0)),"",(VLOOKUP($F129,'Cronograma Manual'!$F$6:$BN$171,AJ$152+1,0)))</f>
        <v/>
      </c>
      <c r="AK129" s="107" t="str">
        <f>IF(ISNA(VLOOKUP('Cronograma Manual'!$I147,'Cronograma Manual'!$F$6:$BN$171,AK$152+1,0)),"",(VLOOKUP($F129,'Cronograma Manual'!$F$6:$BN$171,AK$152+1,0)))</f>
        <v/>
      </c>
      <c r="AL129" s="107" t="str">
        <f>IF(ISNA(VLOOKUP('Cronograma Manual'!$I147,'Cronograma Manual'!$F$6:$BN$171,AL$152+1,0)),"",(VLOOKUP($F129,'Cronograma Manual'!$F$6:$BN$171,AL$152+1,0)))</f>
        <v/>
      </c>
      <c r="AM129" s="107" t="str">
        <f>IF(ISNA(VLOOKUP('Cronograma Manual'!$I147,'Cronograma Manual'!$F$6:$BN$171,AM$152+1,0)),"",(VLOOKUP($F129,'Cronograma Manual'!$F$6:$BN$171,AM$152+1,0)))</f>
        <v/>
      </c>
      <c r="AN129" s="107" t="str">
        <f>IF(ISNA(VLOOKUP('Cronograma Manual'!$I147,'Cronograma Manual'!$F$6:$BN$171,AN$152+1,0)),"",(VLOOKUP($F129,'Cronograma Manual'!$F$6:$BN$171,AN$152+1,0)))</f>
        <v/>
      </c>
      <c r="AO129" s="107" t="str">
        <f>IF(ISNA(VLOOKUP('Cronograma Manual'!$I147,'Cronograma Manual'!$F$6:$BN$171,AO$152+1,0)),"",(VLOOKUP($F129,'Cronograma Manual'!$F$6:$BN$171,AO$152+1,0)))</f>
        <v/>
      </c>
      <c r="AP129" s="108" t="str">
        <f>IF(ISNA(VLOOKUP('Cronograma Manual'!$I147,'Cronograma Manual'!$F$6:$BN$171,AP$152+1,0)),"",(VLOOKUP($F129,'Cronograma Manual'!$F$6:$BN$171,AP$152+1,0)))</f>
        <v/>
      </c>
      <c r="AQ129" s="108" t="str">
        <f>IF(ISNA(VLOOKUP('Cronograma Manual'!$I147,'Cronograma Manual'!$F$6:$BN$171,AQ$152+1,0)),"",(VLOOKUP($F129,'Cronograma Manual'!$F$6:$BN$171,AQ$152+1,0)))</f>
        <v/>
      </c>
      <c r="AR129" s="108" t="str">
        <f>IF(ISNA(VLOOKUP('Cronograma Manual'!$I147,'Cronograma Manual'!$F$6:$BN$171,AR$152+1,0)),"",(VLOOKUP($F129,'Cronograma Manual'!$F$6:$BN$171,AR$152+1,0)))</f>
        <v/>
      </c>
      <c r="AS129" s="108" t="str">
        <f>IF(ISNA(VLOOKUP('Cronograma Manual'!$I147,'Cronograma Manual'!$F$6:$BN$171,AS$152+1,0)),"",(VLOOKUP($F129,'Cronograma Manual'!$F$6:$BN$171,AS$152+1,0)))</f>
        <v/>
      </c>
      <c r="AT129" s="107" t="str">
        <f>IF(ISNA(VLOOKUP('Cronograma Manual'!$I147,'Cronograma Manual'!$F$6:$BN$171,AT$152+1,0)),"",(VLOOKUP($F129,'Cronograma Manual'!$F$6:$BN$171,AT$152+1,0)))</f>
        <v/>
      </c>
      <c r="AU129" s="107" t="str">
        <f>IF(ISNA(VLOOKUP('Cronograma Manual'!$I147,'Cronograma Manual'!$F$6:$BN$171,AU$152+1,0)),"",(VLOOKUP($F129,'Cronograma Manual'!$F$6:$BN$171,AU$152+1,0)))</f>
        <v/>
      </c>
      <c r="AV129" s="107" t="str">
        <f>IF(ISNA(VLOOKUP('Cronograma Manual'!$I147,'Cronograma Manual'!$F$6:$BN$171,AV$152+1,0)),"",(VLOOKUP($F129,'Cronograma Manual'!$F$6:$BN$171,AV$152+1,0)))</f>
        <v/>
      </c>
      <c r="AW129" s="107" t="str">
        <f>IF(ISNA(VLOOKUP('Cronograma Manual'!$I147,'Cronograma Manual'!$F$6:$BN$171,AW$152+1,0)),"",(VLOOKUP($F129,'Cronograma Manual'!$F$6:$BN$171,AW$152+1,0)))</f>
        <v/>
      </c>
      <c r="AX129" s="107" t="str">
        <f>IF(ISNA(VLOOKUP('Cronograma Manual'!$I147,'Cronograma Manual'!$F$6:$BN$171,AX$152+1,0)),"",(VLOOKUP($F129,'Cronograma Manual'!$F$6:$BN$171,AX$152+1,0)))</f>
        <v/>
      </c>
      <c r="AY129" s="108" t="str">
        <f>IF(ISNA(VLOOKUP('Cronograma Manual'!$I147,'Cronograma Manual'!$F$6:$BN$171,AY$152+1,0)),"",(VLOOKUP($F129,'Cronograma Manual'!$F$6:$BN$171,AY$152+1,0)))</f>
        <v/>
      </c>
      <c r="AZ129" s="108" t="str">
        <f>IF(ISNA(VLOOKUP('Cronograma Manual'!$I147,'Cronograma Manual'!$F$6:$BN$171,AZ$152+1,0)),"",(VLOOKUP($F129,'Cronograma Manual'!$F$6:$BN$171,AZ$152+1,0)))</f>
        <v/>
      </c>
      <c r="BA129" s="108" t="str">
        <f>IF(ISNA(VLOOKUP('Cronograma Manual'!$I147,'Cronograma Manual'!$F$6:$BN$171,BA$152+1,0)),"",(VLOOKUP($F129,'Cronograma Manual'!$F$6:$BN$171,BA$152+1,0)))</f>
        <v/>
      </c>
      <c r="BB129" s="108" t="str">
        <f>IF(ISNA(VLOOKUP('Cronograma Manual'!$I147,'Cronograma Manual'!$F$6:$BN$171,BB$152+1,0)),"",(VLOOKUP($F129,'Cronograma Manual'!$F$6:$BN$171,BB$152+1,0)))</f>
        <v/>
      </c>
      <c r="BC129" s="107" t="str">
        <f>IF(ISNA(VLOOKUP('Cronograma Manual'!$I147,'Cronograma Manual'!$F$6:$BN$171,BC$152+1,0)),"",(VLOOKUP($F129,'Cronograma Manual'!$F$6:$BN$171,BC$152+1,0)))</f>
        <v/>
      </c>
      <c r="BD129" s="107" t="str">
        <f>IF(ISNA(VLOOKUP('Cronograma Manual'!$I147,'Cronograma Manual'!$F$6:$BN$171,BD$152+1,0)),"",(VLOOKUP($F129,'Cronograma Manual'!$F$6:$BN$171,BD$152+1,0)))</f>
        <v/>
      </c>
      <c r="BE129" s="107" t="str">
        <f>IF(ISNA(VLOOKUP('Cronograma Manual'!$I147,'Cronograma Manual'!$F$6:$BN$171,BE$152+1,0)),"",(VLOOKUP($F129,'Cronograma Manual'!$F$6:$BN$171,BE$152+1,0)))</f>
        <v/>
      </c>
      <c r="BF129" s="107" t="str">
        <f>IF(ISNA(VLOOKUP('Cronograma Manual'!$I147,'Cronograma Manual'!$F$6:$BN$171,BF$152+1,0)),"",(VLOOKUP($F129,'Cronograma Manual'!$F$6:$BN$171,BF$152+1,0)))</f>
        <v/>
      </c>
      <c r="BG129" s="108" t="str">
        <f>IF(ISNA(VLOOKUP('Cronograma Manual'!$I147,'Cronograma Manual'!$F$6:$BN$171,BG$152+1,0)),"",(VLOOKUP($F129,'Cronograma Manual'!$F$6:$BN$171,BG$152+1,0)))</f>
        <v/>
      </c>
      <c r="BH129" s="108" t="str">
        <f>IF(ISNA(VLOOKUP('Cronograma Manual'!$I147,'Cronograma Manual'!$F$6:$BN$171,BH$152+1,0)),"",(VLOOKUP($F129,'Cronograma Manual'!$F$6:$BN$171,BH$152+1,0)))</f>
        <v/>
      </c>
      <c r="BI129" s="108" t="str">
        <f>IF(ISNA(VLOOKUP('Cronograma Manual'!$I147,'Cronograma Manual'!$F$6:$BN$171,BI$152+1,0)),"",(VLOOKUP($F129,'Cronograma Manual'!$F$6:$BN$171,BI$152+1,0)))</f>
        <v/>
      </c>
      <c r="BJ129" s="108" t="str">
        <f>IF(ISNA(VLOOKUP('Cronograma Manual'!$I147,'Cronograma Manual'!$F$6:$BN$171,BJ$152+1,0)),"",(VLOOKUP($F129,'Cronograma Manual'!$F$6:$BN$171,BJ$152+1,0)))</f>
        <v/>
      </c>
      <c r="BK129" s="353" t="str">
        <f>IF(ISNA(VLOOKUP('Cronograma Manual'!$I147,'Cronograma Manual'!$F$6:$BN$171,BK$152+1,0)),"",(VLOOKUP($F129,'Cronograma Manual'!$F$6:$BN$171,BK$152+1,0)))</f>
        <v/>
      </c>
    </row>
    <row r="130" spans="1:63" s="102" customFormat="1" ht="26.25" hidden="1" customHeight="1" thickBot="1" x14ac:dyDescent="0.3">
      <c r="A130" s="383" t="s">
        <v>1787</v>
      </c>
      <c r="B130" s="390"/>
      <c r="C130" s="390"/>
      <c r="D130" s="391"/>
      <c r="E130" s="364"/>
      <c r="F130" s="390"/>
      <c r="G130" s="391" t="str">
        <f>IF(ISNA(VLOOKUP(F130,Tmunic!$C$2:$D$1160,2,FALSE)),"",VLOOKUP(F130,Tmunic!$C$2:$D$1160,2,FALSE))</f>
        <v/>
      </c>
      <c r="H130" s="391" t="str">
        <f>IF(ISNA(VLOOKUP($F130,'Cronograma Manual'!$F$6:$BN$171,H$152+1,0)),"",(VLOOKUP($F130,'Cronograma Manual'!$F$6:$BN$171,H$152+1,0)))</f>
        <v/>
      </c>
      <c r="I130" s="392" t="str">
        <f>IF(ISNA(VLOOKUP($F130,'Cronograma Manual'!$F$6:$BN$171,I$152+1,0)),"",(VLOOKUP($F130,'Cronograma Manual'!$F$6:$BN$171,I$152+1,0)))</f>
        <v/>
      </c>
      <c r="J130" s="393" t="str">
        <f>IF(ISNA(VLOOKUP($F130,'Cronograma Manual'!$F$6:$BN$171,J$152+1,0)),"",(VLOOKUP($F130,'Cronograma Manual'!$F$6:$BN$171,J$152+1,0)))</f>
        <v/>
      </c>
      <c r="K130" s="394" t="str">
        <f>IF(ISNA(VLOOKUP($F130,'Cronograma Manual'!$F$6:$BN$171,K$152+1,0)),"",(VLOOKUP($F130,'Cronograma Manual'!$F$6:$BN$171,K$152+1,0)))</f>
        <v/>
      </c>
      <c r="L130" s="394" t="str">
        <f>IF(ISNA(VLOOKUP('Cronograma Manual'!$I148,'Cronograma Manual'!$F$6:$BN$171,L$152+1,0)),"",(VLOOKUP($F130,'Cronograma Manual'!$F$6:$BN$171,L$152+1,0)))</f>
        <v/>
      </c>
      <c r="M130" s="394" t="str">
        <f>IF(ISNA(VLOOKUP('Cronograma Manual'!$I148,'Cronograma Manual'!$F$6:$BN$171,M$152+1,0)),"",(VLOOKUP($F130,'Cronograma Manual'!$F$6:$BN$171,M$152+1,0)))</f>
        <v/>
      </c>
      <c r="N130" s="394" t="str">
        <f>IF(ISNA(VLOOKUP('Cronograma Manual'!$I148,'Cronograma Manual'!$F$6:$BN$171,N$152+1,0)),"",(VLOOKUP($F130,'Cronograma Manual'!$F$6:$BN$171,N$152+1,0)))</f>
        <v/>
      </c>
      <c r="O130" s="394" t="str">
        <f>IF(ISNA(VLOOKUP('Cronograma Manual'!$I148,'Cronograma Manual'!$F$6:$BN$171,O$152+1,0)),"",(VLOOKUP($F130,'Cronograma Manual'!$F$6:$BN$171,O$152+1,0)))</f>
        <v/>
      </c>
      <c r="P130" s="394" t="str">
        <f>IF(ISNA(VLOOKUP('Cronograma Manual'!$I148,'Cronograma Manual'!$F$6:$BN$171,P$152+1,0)),"",(VLOOKUP($F130,'Cronograma Manual'!$F$6:$BN$171,P$152+1,0)))</f>
        <v/>
      </c>
      <c r="Q130" s="394" t="str">
        <f>IF(ISNA(VLOOKUP('Cronograma Manual'!$I148,'Cronograma Manual'!$F$6:$BN$171,Q$152+1,0)),"",(VLOOKUP($F130,'Cronograma Manual'!$F$6:$BN$171,Q$152+1,0)))</f>
        <v/>
      </c>
      <c r="R130" s="394" t="str">
        <f>IF(ISNA(VLOOKUP('Cronograma Manual'!$I148,'Cronograma Manual'!$F$6:$BN$171,R$152+1,0)),"",(VLOOKUP($F130,'Cronograma Manual'!$F$6:$BN$171,R$152+1,0)))</f>
        <v/>
      </c>
      <c r="S130" s="394" t="str">
        <f>IF(ISNA(VLOOKUP('Cronograma Manual'!$I148,'Cronograma Manual'!$F$6:$BN$171,S$152+1,0)),"",(VLOOKUP($F130,'Cronograma Manual'!$F$6:$BN$171,S$152+1,0)))</f>
        <v/>
      </c>
      <c r="T130" s="394" t="str">
        <f>IF(ISNA(VLOOKUP('Cronograma Manual'!$I148,'Cronograma Manual'!$F$6:$BN$171,T$152+1,0)),"",(VLOOKUP($F130,'Cronograma Manual'!$F$6:$BN$171,T$152+1,0)))</f>
        <v/>
      </c>
      <c r="U130" s="394" t="str">
        <f>IF(ISNA(VLOOKUP('Cronograma Manual'!$I148,'Cronograma Manual'!$F$6:$BN$171,U$152+1,0)),"",(VLOOKUP($F130,'Cronograma Manual'!$F$6:$BN$171,U$152+1,0)))</f>
        <v/>
      </c>
      <c r="V130" s="394" t="str">
        <f>IF(ISNA(VLOOKUP('Cronograma Manual'!$I148,'Cronograma Manual'!$F$6:$BN$171,V$152+1,0)),"",(VLOOKUP($F130,'Cronograma Manual'!$F$6:$BN$171,V$152+1,0)))</f>
        <v/>
      </c>
      <c r="W130" s="394" t="str">
        <f>IF(ISNA(VLOOKUP('Cronograma Manual'!$I148,'Cronograma Manual'!$F$6:$BN$171,W$152+1,0)),"",(VLOOKUP($F130,'Cronograma Manual'!$F$6:$BN$171,W$152+1,0)))</f>
        <v/>
      </c>
      <c r="X130" s="394" t="str">
        <f>IF(ISNA(VLOOKUP('Cronograma Manual'!$I148,'Cronograma Manual'!$F$6:$BN$171,X$152+1,0)),"",(VLOOKUP($F130,'Cronograma Manual'!$F$6:$BN$171,X$152+1,0)))</f>
        <v/>
      </c>
      <c r="Y130" s="394" t="str">
        <f>IF(ISNA(VLOOKUP('Cronograma Manual'!$I148,'Cronograma Manual'!$F$6:$BN$171,Y$152+1,0)),"",(VLOOKUP($F130,'Cronograma Manual'!$F$6:$BN$171,Y$152+1,0)))</f>
        <v/>
      </c>
      <c r="Z130" s="394" t="str">
        <f>IF(ISNA(VLOOKUP('Cronograma Manual'!$I148,'Cronograma Manual'!$F$6:$BN$171,Z$152+1,0)),"",(VLOOKUP($F130,'Cronograma Manual'!$F$6:$BN$171,Z$152+1,0)))</f>
        <v/>
      </c>
      <c r="AA130" s="394" t="str">
        <f>IF(ISNA(VLOOKUP('Cronograma Manual'!$I148,'Cronograma Manual'!$F$6:$BN$171,AA$152+1,0)),"",(VLOOKUP($F130,'Cronograma Manual'!$F$6:$BN$171,AA$152+1,0)))</f>
        <v/>
      </c>
      <c r="AB130" s="394" t="str">
        <f>IF(ISNA(VLOOKUP('Cronograma Manual'!$I148,'Cronograma Manual'!$F$6:$BN$171,AB$152+1,0)),"",(VLOOKUP($F130,'Cronograma Manual'!$F$6:$BN$171,AB$152+1,0)))</f>
        <v/>
      </c>
      <c r="AC130" s="394" t="str">
        <f>IF(ISNA(VLOOKUP('Cronograma Manual'!$I148,'Cronograma Manual'!$F$6:$BN$171,AC$152+1,0)),"",(VLOOKUP($F130,'Cronograma Manual'!$F$6:$BN$171,AC$152+1,0)))</f>
        <v/>
      </c>
      <c r="AD130" s="394" t="str">
        <f>IF(ISNA(VLOOKUP('Cronograma Manual'!$I148,'Cronograma Manual'!$F$6:$BN$171,AD$152+1,0)),"",(VLOOKUP($F130,'Cronograma Manual'!$F$6:$BN$171,AD$152+1,0)))</f>
        <v/>
      </c>
      <c r="AE130" s="394" t="str">
        <f>IF(ISNA(VLOOKUP('Cronograma Manual'!$I148,'Cronograma Manual'!$F$6:$BN$171,AE$152+1,0)),"",(VLOOKUP($F130,'Cronograma Manual'!$F$6:$BN$171,AE$152+1,0)))</f>
        <v/>
      </c>
      <c r="AF130" s="394" t="str">
        <f>IF(ISNA(VLOOKUP('Cronograma Manual'!$I148,'Cronograma Manual'!$F$6:$BN$171,AF$152+1,0)),"",(VLOOKUP($F130,'Cronograma Manual'!$F$6:$BN$171,AF$152+1,0)))</f>
        <v/>
      </c>
      <c r="AG130" s="394" t="str">
        <f>IF(ISNA(VLOOKUP('Cronograma Manual'!$I148,'Cronograma Manual'!$F$6:$BN$171,AG$152+1,0)),"",(VLOOKUP($F130,'Cronograma Manual'!$F$6:$BN$171,AG$152+1,0)))</f>
        <v/>
      </c>
      <c r="AH130" s="394" t="str">
        <f>IF(ISNA(VLOOKUP('Cronograma Manual'!$I148,'Cronograma Manual'!$F$6:$BN$171,AH$152+1,0)),"",(VLOOKUP($F130,'Cronograma Manual'!$F$6:$BN$171,AH$152+1,0)))</f>
        <v/>
      </c>
      <c r="AI130" s="394" t="str">
        <f>IF(ISNA(VLOOKUP('Cronograma Manual'!$I148,'Cronograma Manual'!$F$6:$BN$171,AI$152+1,0)),"",(VLOOKUP($F130,'Cronograma Manual'!$F$6:$BN$171,AI$152+1,0)))</f>
        <v/>
      </c>
      <c r="AJ130" s="394" t="str">
        <f>IF(ISNA(VLOOKUP('Cronograma Manual'!$I148,'Cronograma Manual'!$F$6:$BN$171,AJ$152+1,0)),"",(VLOOKUP($F130,'Cronograma Manual'!$F$6:$BN$171,AJ$152+1,0)))</f>
        <v/>
      </c>
      <c r="AK130" s="394" t="str">
        <f>IF(ISNA(VLOOKUP('Cronograma Manual'!$I148,'Cronograma Manual'!$F$6:$BN$171,AK$152+1,0)),"",(VLOOKUP($F130,'Cronograma Manual'!$F$6:$BN$171,AK$152+1,0)))</f>
        <v/>
      </c>
      <c r="AL130" s="394" t="str">
        <f>IF(ISNA(VLOOKUP('Cronograma Manual'!$I148,'Cronograma Manual'!$F$6:$BN$171,AL$152+1,0)),"",(VLOOKUP($F130,'Cronograma Manual'!$F$6:$BN$171,AL$152+1,0)))</f>
        <v/>
      </c>
      <c r="AM130" s="394" t="str">
        <f>IF(ISNA(VLOOKUP('Cronograma Manual'!$I148,'Cronograma Manual'!$F$6:$BN$171,AM$152+1,0)),"",(VLOOKUP($F130,'Cronograma Manual'!$F$6:$BN$171,AM$152+1,0)))</f>
        <v/>
      </c>
      <c r="AN130" s="394" t="str">
        <f>IF(ISNA(VLOOKUP('Cronograma Manual'!$I148,'Cronograma Manual'!$F$6:$BN$171,AN$152+1,0)),"",(VLOOKUP($F130,'Cronograma Manual'!$F$6:$BN$171,AN$152+1,0)))</f>
        <v/>
      </c>
      <c r="AO130" s="394" t="str">
        <f>IF(ISNA(VLOOKUP('Cronograma Manual'!$I148,'Cronograma Manual'!$F$6:$BN$171,AO$152+1,0)),"",(VLOOKUP($F130,'Cronograma Manual'!$F$6:$BN$171,AO$152+1,0)))</f>
        <v/>
      </c>
      <c r="AP130" s="394" t="str">
        <f>IF(ISNA(VLOOKUP('Cronograma Manual'!$I148,'Cronograma Manual'!$F$6:$BN$171,AP$152+1,0)),"",(VLOOKUP($F130,'Cronograma Manual'!$F$6:$BN$171,AP$152+1,0)))</f>
        <v/>
      </c>
      <c r="AQ130" s="394" t="str">
        <f>IF(ISNA(VLOOKUP('Cronograma Manual'!$I148,'Cronograma Manual'!$F$6:$BN$171,AQ$152+1,0)),"",(VLOOKUP($F130,'Cronograma Manual'!$F$6:$BN$171,AQ$152+1,0)))</f>
        <v/>
      </c>
      <c r="AR130" s="394" t="str">
        <f>IF(ISNA(VLOOKUP('Cronograma Manual'!$I148,'Cronograma Manual'!$F$6:$BN$171,AR$152+1,0)),"",(VLOOKUP($F130,'Cronograma Manual'!$F$6:$BN$171,AR$152+1,0)))</f>
        <v/>
      </c>
      <c r="AS130" s="394" t="str">
        <f>IF(ISNA(VLOOKUP('Cronograma Manual'!$I148,'Cronograma Manual'!$F$6:$BN$171,AS$152+1,0)),"",(VLOOKUP($F130,'Cronograma Manual'!$F$6:$BN$171,AS$152+1,0)))</f>
        <v/>
      </c>
      <c r="AT130" s="394" t="str">
        <f>IF(ISNA(VLOOKUP('Cronograma Manual'!$I148,'Cronograma Manual'!$F$6:$BN$171,AT$152+1,0)),"",(VLOOKUP($F130,'Cronograma Manual'!$F$6:$BN$171,AT$152+1,0)))</f>
        <v/>
      </c>
      <c r="AU130" s="394" t="str">
        <f>IF(ISNA(VLOOKUP('Cronograma Manual'!$I148,'Cronograma Manual'!$F$6:$BN$171,AU$152+1,0)),"",(VLOOKUP($F130,'Cronograma Manual'!$F$6:$BN$171,AU$152+1,0)))</f>
        <v/>
      </c>
      <c r="AV130" s="394" t="str">
        <f>IF(ISNA(VLOOKUP('Cronograma Manual'!$I148,'Cronograma Manual'!$F$6:$BN$171,AV$152+1,0)),"",(VLOOKUP($F130,'Cronograma Manual'!$F$6:$BN$171,AV$152+1,0)))</f>
        <v/>
      </c>
      <c r="AW130" s="394" t="str">
        <f>IF(ISNA(VLOOKUP('Cronograma Manual'!$I148,'Cronograma Manual'!$F$6:$BN$171,AW$152+1,0)),"",(VLOOKUP($F130,'Cronograma Manual'!$F$6:$BN$171,AW$152+1,0)))</f>
        <v/>
      </c>
      <c r="AX130" s="394" t="str">
        <f>IF(ISNA(VLOOKUP('Cronograma Manual'!$I148,'Cronograma Manual'!$F$6:$BN$171,AX$152+1,0)),"",(VLOOKUP($F130,'Cronograma Manual'!$F$6:$BN$171,AX$152+1,0)))</f>
        <v/>
      </c>
      <c r="AY130" s="394" t="str">
        <f>IF(ISNA(VLOOKUP('Cronograma Manual'!$I148,'Cronograma Manual'!$F$6:$BN$171,AY$152+1,0)),"",(VLOOKUP($F130,'Cronograma Manual'!$F$6:$BN$171,AY$152+1,0)))</f>
        <v/>
      </c>
      <c r="AZ130" s="394" t="str">
        <f>IF(ISNA(VLOOKUP('Cronograma Manual'!$I148,'Cronograma Manual'!$F$6:$BN$171,AZ$152+1,0)),"",(VLOOKUP($F130,'Cronograma Manual'!$F$6:$BN$171,AZ$152+1,0)))</f>
        <v/>
      </c>
      <c r="BA130" s="394" t="str">
        <f>IF(ISNA(VLOOKUP('Cronograma Manual'!$I148,'Cronograma Manual'!$F$6:$BN$171,BA$152+1,0)),"",(VLOOKUP($F130,'Cronograma Manual'!$F$6:$BN$171,BA$152+1,0)))</f>
        <v/>
      </c>
      <c r="BB130" s="394" t="str">
        <f>IF(ISNA(VLOOKUP('Cronograma Manual'!$I148,'Cronograma Manual'!$F$6:$BN$171,BB$152+1,0)),"",(VLOOKUP($F130,'Cronograma Manual'!$F$6:$BN$171,BB$152+1,0)))</f>
        <v/>
      </c>
      <c r="BC130" s="394" t="str">
        <f>IF(ISNA(VLOOKUP('Cronograma Manual'!$I148,'Cronograma Manual'!$F$6:$BN$171,BC$152+1,0)),"",(VLOOKUP($F130,'Cronograma Manual'!$F$6:$BN$171,BC$152+1,0)))</f>
        <v/>
      </c>
      <c r="BD130" s="394" t="str">
        <f>IF(ISNA(VLOOKUP('Cronograma Manual'!$I148,'Cronograma Manual'!$F$6:$BN$171,BD$152+1,0)),"",(VLOOKUP($F130,'Cronograma Manual'!$F$6:$BN$171,BD$152+1,0)))</f>
        <v/>
      </c>
      <c r="BE130" s="394" t="str">
        <f>IF(ISNA(VLOOKUP('Cronograma Manual'!$I148,'Cronograma Manual'!$F$6:$BN$171,BE$152+1,0)),"",(VLOOKUP($F130,'Cronograma Manual'!$F$6:$BN$171,BE$152+1,0)))</f>
        <v/>
      </c>
      <c r="BF130" s="394" t="str">
        <f>IF(ISNA(VLOOKUP('Cronograma Manual'!$I148,'Cronograma Manual'!$F$6:$BN$171,BF$152+1,0)),"",(VLOOKUP($F130,'Cronograma Manual'!$F$6:$BN$171,BF$152+1,0)))</f>
        <v/>
      </c>
      <c r="BG130" s="394" t="str">
        <f>IF(ISNA(VLOOKUP('Cronograma Manual'!$I148,'Cronograma Manual'!$F$6:$BN$171,BG$152+1,0)),"",(VLOOKUP($F130,'Cronograma Manual'!$F$6:$BN$171,BG$152+1,0)))</f>
        <v/>
      </c>
      <c r="BH130" s="394" t="str">
        <f>IF(ISNA(VLOOKUP('Cronograma Manual'!$I148,'Cronograma Manual'!$F$6:$BN$171,BH$152+1,0)),"",(VLOOKUP($F130,'Cronograma Manual'!$F$6:$BN$171,BH$152+1,0)))</f>
        <v/>
      </c>
      <c r="BI130" s="394" t="str">
        <f>IF(ISNA(VLOOKUP('Cronograma Manual'!$I148,'Cronograma Manual'!$F$6:$BN$171,BI$152+1,0)),"",(VLOOKUP($F130,'Cronograma Manual'!$F$6:$BN$171,BI$152+1,0)))</f>
        <v/>
      </c>
      <c r="BJ130" s="394" t="str">
        <f>IF(ISNA(VLOOKUP('Cronograma Manual'!$I148,'Cronograma Manual'!$F$6:$BN$171,BJ$152+1,0)),"",(VLOOKUP($F130,'Cronograma Manual'!$F$6:$BN$171,BJ$152+1,0)))</f>
        <v/>
      </c>
      <c r="BK130" s="395" t="str">
        <f>IF(ISNA(VLOOKUP('Cronograma Manual'!$I148,'Cronograma Manual'!$F$6:$BN$171,BK$152+1,0)),"",(VLOOKUP($F130,'Cronograma Manual'!$F$6:$BN$171,BK$152+1,0)))</f>
        <v/>
      </c>
    </row>
    <row r="131" spans="1:63" s="102" customFormat="1" ht="26.25" customHeight="1" x14ac:dyDescent="0.25">
      <c r="A131" s="342">
        <v>114</v>
      </c>
      <c r="B131" s="454" t="s">
        <v>1279</v>
      </c>
      <c r="C131" s="343"/>
      <c r="D131" s="344"/>
      <c r="E131" s="418" t="s">
        <v>395</v>
      </c>
      <c r="F131" s="343" t="s">
        <v>415</v>
      </c>
      <c r="G131" s="344" t="str">
        <f>IF(ISNA(VLOOKUP(F131,Tmunic!$C$2:$D$1160,2,FALSE)),"",VLOOKUP(F131,Tmunic!$C$2:$D$1160,2,FALSE))</f>
        <v>CZ ICBF MOMPOS</v>
      </c>
      <c r="H131" s="344" t="str">
        <f>IF(ISNA(VLOOKUP($F131,'Cronograma Manual'!$F$6:$BN$171,H$152+1,0)),"",(VLOOKUP($F131,'Cronograma Manual'!$F$6:$BN$171,H$152+1,0)))</f>
        <v>Calle 19 N° 1 A - 15 Barrio Centro Mompós</v>
      </c>
      <c r="I131" s="347">
        <f>IF(ISNA(VLOOKUP($F131,'Cronograma Manual'!$F$6:$BN$171,I$152+1,0)),"",(VLOOKUP($F131,'Cronograma Manual'!$F$6:$BN$171,I$152+1,0)))</f>
        <v>1</v>
      </c>
      <c r="J131" s="348">
        <f>IF(ISNA(VLOOKUP($F131,'Cronograma Manual'!$F$6:$BN$171,J$152+1,0)),"",(VLOOKUP($F131,'Cronograma Manual'!$F$6:$BN$171,J$152+1,0)))</f>
        <v>1</v>
      </c>
      <c r="K131" s="349" t="str">
        <f>IF(ISNA(VLOOKUP('Cronograma Manual'!$I149,'Cronograma Manual'!$F$6:$BN$171,K$152+1,0)),"",(VLOOKUP($F131,'Cronograma Manual'!$F$6:$BN$171,K$152+1,0)))</f>
        <v/>
      </c>
      <c r="L131" s="349" t="str">
        <f>IF(ISNA(VLOOKUP('Cronograma Manual'!$I149,'Cronograma Manual'!$F$6:$BN$171,L$152+1,0)),"",(VLOOKUP($F131,'Cronograma Manual'!$F$6:$BN$171,L$152+1,0)))</f>
        <v/>
      </c>
      <c r="M131" s="349" t="str">
        <f>IF(ISNA(VLOOKUP('Cronograma Manual'!$I149,'Cronograma Manual'!$F$6:$BN$171,M$152+1,0)),"",(VLOOKUP($F131,'Cronograma Manual'!$F$6:$BN$171,M$152+1,0)))</f>
        <v/>
      </c>
      <c r="N131" s="349" t="str">
        <f>IF(ISNA(VLOOKUP('Cronograma Manual'!$I149,'Cronograma Manual'!$F$6:$BN$171,N$152+1,0)),"",(VLOOKUP($F131,'Cronograma Manual'!$F$6:$BN$171,N$152+1,0)))</f>
        <v/>
      </c>
      <c r="O131" s="349" t="str">
        <f>IF(ISNA(VLOOKUP('Cronograma Manual'!$I149,'Cronograma Manual'!$F$6:$BN$171,O$152+1,0)),"",(VLOOKUP($F131,'Cronograma Manual'!$F$6:$BN$171,O$152+1,0)))</f>
        <v/>
      </c>
      <c r="P131" s="350" t="str">
        <f>IF(ISNA(VLOOKUP('Cronograma Manual'!$I149,'Cronograma Manual'!$F$6:$BN$171,P$152+1,0)),"",(VLOOKUP($F131,'Cronograma Manual'!$F$6:$BN$171,P$152+1,0)))</f>
        <v/>
      </c>
      <c r="Q131" s="350" t="str">
        <f>IF(ISNA(VLOOKUP('Cronograma Manual'!$I149,'Cronograma Manual'!$F$6:$BN$171,Q$152+1,0)),"",(VLOOKUP($F131,'Cronograma Manual'!$F$6:$BN$171,Q$152+1,0)))</f>
        <v/>
      </c>
      <c r="R131" s="350" t="str">
        <f>IF(ISNA(VLOOKUP('Cronograma Manual'!$I149,'Cronograma Manual'!$F$6:$BN$171,R$152+1,0)),"",(VLOOKUP($F131,'Cronograma Manual'!$F$6:$BN$171,R$152+1,0)))</f>
        <v/>
      </c>
      <c r="S131" s="350" t="str">
        <f>IF(ISNA(VLOOKUP('Cronograma Manual'!$I149,'Cronograma Manual'!$F$6:$BN$171,S$152+1,0)),"",(VLOOKUP($F131,'Cronograma Manual'!$F$6:$BN$171,S$152+1,0)))</f>
        <v/>
      </c>
      <c r="T131" s="349" t="str">
        <f>IF(ISNA(VLOOKUP('Cronograma Manual'!$I149,'Cronograma Manual'!$F$6:$BN$171,T$152+1,0)),"",(VLOOKUP($F131,'Cronograma Manual'!$F$6:$BN$171,T$152+1,0)))</f>
        <v/>
      </c>
      <c r="U131" s="349" t="str">
        <f>IF(ISNA(VLOOKUP('Cronograma Manual'!$I149,'Cronograma Manual'!$F$6:$BN$171,U$152+1,0)),"",(VLOOKUP($F131,'Cronograma Manual'!$F$6:$BN$171,U$152+1,0)))</f>
        <v/>
      </c>
      <c r="V131" s="349" t="str">
        <f>IF(ISNA(VLOOKUP('Cronograma Manual'!$I149,'Cronograma Manual'!$F$6:$BN$171,V$152+1,0)),"",(VLOOKUP($F131,'Cronograma Manual'!$F$6:$BN$171,V$152+1,0)))</f>
        <v/>
      </c>
      <c r="W131" s="349" t="str">
        <f>IF(ISNA(VLOOKUP('Cronograma Manual'!$I149,'Cronograma Manual'!$F$6:$BN$171,W$152+1,0)),"",(VLOOKUP($F131,'Cronograma Manual'!$F$6:$BN$171,W$152+1,0)))</f>
        <v/>
      </c>
      <c r="X131" s="350" t="str">
        <f>IF(ISNA(VLOOKUP('Cronograma Manual'!$I149,'Cronograma Manual'!$F$6:$BN$171,X$152+1,0)),"",(VLOOKUP($F131,'Cronograma Manual'!$F$6:$BN$171,X$152+1,0)))</f>
        <v/>
      </c>
      <c r="Y131" s="350" t="str">
        <f>IF(ISNA(VLOOKUP('Cronograma Manual'!$I149,'Cronograma Manual'!$F$6:$BN$171,Y$152+1,0)),"",(VLOOKUP($F131,'Cronograma Manual'!$F$6:$BN$171,Y$152+1,0)))</f>
        <v/>
      </c>
      <c r="Z131" s="350" t="str">
        <f>IF(ISNA(VLOOKUP('Cronograma Manual'!$I149,'Cronograma Manual'!$F$6:$BN$171,Z$152+1,0)),"",(VLOOKUP($F131,'Cronograma Manual'!$F$6:$BN$171,Z$152+1,0)))</f>
        <v/>
      </c>
      <c r="AA131" s="350" t="str">
        <f>IF(ISNA(VLOOKUP('Cronograma Manual'!$I149,'Cronograma Manual'!$F$6:$BN$171,AA$152+1,0)),"",(VLOOKUP($F131,'Cronograma Manual'!$F$6:$BN$171,AA$152+1,0)))</f>
        <v/>
      </c>
      <c r="AB131" s="349" t="str">
        <f>IF(ISNA(VLOOKUP('Cronograma Manual'!$I149,'Cronograma Manual'!$F$6:$BN$171,AB$152+1,0)),"",(VLOOKUP($F131,'Cronograma Manual'!$F$6:$BN$171,AB$152+1,0)))</f>
        <v/>
      </c>
      <c r="AC131" s="349" t="str">
        <f>IF(ISNA(VLOOKUP('Cronograma Manual'!$I149,'Cronograma Manual'!$F$6:$BN$171,AC$152+1,0)),"",(VLOOKUP($F131,'Cronograma Manual'!$F$6:$BN$171,AC$152+1,0)))</f>
        <v/>
      </c>
      <c r="AD131" s="349" t="str">
        <f>IF(ISNA(VLOOKUP('Cronograma Manual'!$I149,'Cronograma Manual'!$F$6:$BN$171,AD$152+1,0)),"",(VLOOKUP($F131,'Cronograma Manual'!$F$6:$BN$171,AD$152+1,0)))</f>
        <v/>
      </c>
      <c r="AE131" s="349" t="str">
        <f>IF(ISNA(VLOOKUP('Cronograma Manual'!$I149,'Cronograma Manual'!$F$6:$BN$171,AE$152+1,0)),"",(VLOOKUP($F131,'Cronograma Manual'!$F$6:$BN$171,AE$152+1,0)))</f>
        <v/>
      </c>
      <c r="AF131" s="349" t="str">
        <f>IF(ISNA(VLOOKUP('Cronograma Manual'!$I149,'Cronograma Manual'!$F$6:$BN$171,AF$152+1,0)),"",(VLOOKUP($F131,'Cronograma Manual'!$F$6:$BN$171,AF$152+1,0)))</f>
        <v/>
      </c>
      <c r="AG131" s="350" t="str">
        <f>IF(ISNA(VLOOKUP('Cronograma Manual'!$I149,'Cronograma Manual'!$F$6:$BN$171,AG$152+1,0)),"",(VLOOKUP($F131,'Cronograma Manual'!$F$6:$BN$171,AG$152+1,0)))</f>
        <v/>
      </c>
      <c r="AH131" s="350" t="str">
        <f>IF(ISNA(VLOOKUP('Cronograma Manual'!$I149,'Cronograma Manual'!$F$6:$BN$171,AH$152+1,0)),"",(VLOOKUP($F131,'Cronograma Manual'!$F$6:$BN$171,AH$152+1,0)))</f>
        <v/>
      </c>
      <c r="AI131" s="350" t="str">
        <f>IF(ISNA(VLOOKUP('Cronograma Manual'!$I149,'Cronograma Manual'!$F$6:$BN$171,AI$152+1,0)),"",(VLOOKUP($F131,'Cronograma Manual'!$F$6:$BN$171,AI$152+1,0)))</f>
        <v/>
      </c>
      <c r="AJ131" s="350" t="str">
        <f>IF(ISNA(VLOOKUP('Cronograma Manual'!$I149,'Cronograma Manual'!$F$6:$BN$171,AJ$152+1,0)),"",(VLOOKUP($F131,'Cronograma Manual'!$F$6:$BN$171,AJ$152+1,0)))</f>
        <v/>
      </c>
      <c r="AK131" s="349" t="str">
        <f>IF(ISNA(VLOOKUP('Cronograma Manual'!$I149,'Cronograma Manual'!$F$6:$BN$171,AK$152+1,0)),"",(VLOOKUP($F131,'Cronograma Manual'!$F$6:$BN$171,AK$152+1,0)))</f>
        <v/>
      </c>
      <c r="AL131" s="349" t="str">
        <f>IF(ISNA(VLOOKUP('Cronograma Manual'!$I149,'Cronograma Manual'!$F$6:$BN$171,AL$152+1,0)),"",(VLOOKUP($F131,'Cronograma Manual'!$F$6:$BN$171,AL$152+1,0)))</f>
        <v/>
      </c>
      <c r="AM131" s="349" t="str">
        <f>IF(ISNA(VLOOKUP('Cronograma Manual'!$I149,'Cronograma Manual'!$F$6:$BN$171,AM$152+1,0)),"",(VLOOKUP($F131,'Cronograma Manual'!$F$6:$BN$171,AM$152+1,0)))</f>
        <v/>
      </c>
      <c r="AN131" s="349" t="str">
        <f>IF(ISNA(VLOOKUP('Cronograma Manual'!$I149,'Cronograma Manual'!$F$6:$BN$171,AN$152+1,0)),"",(VLOOKUP($F131,'Cronograma Manual'!$F$6:$BN$171,AN$152+1,0)))</f>
        <v/>
      </c>
      <c r="AO131" s="349" t="str">
        <f>IF(ISNA(VLOOKUP('Cronograma Manual'!$I149,'Cronograma Manual'!$F$6:$BN$171,AO$152+1,0)),"",(VLOOKUP($F131,'Cronograma Manual'!$F$6:$BN$171,AO$152+1,0)))</f>
        <v/>
      </c>
      <c r="AP131" s="350" t="str">
        <f>IF(ISNA(VLOOKUP('Cronograma Manual'!$I149,'Cronograma Manual'!$F$6:$BN$171,AP$152+1,0)),"",(VLOOKUP($F131,'Cronograma Manual'!$F$6:$BN$171,AP$152+1,0)))</f>
        <v/>
      </c>
      <c r="AQ131" s="350" t="str">
        <f>IF(ISNA(VLOOKUP('Cronograma Manual'!$I149,'Cronograma Manual'!$F$6:$BN$171,AQ$152+1,0)),"",(VLOOKUP($F131,'Cronograma Manual'!$F$6:$BN$171,AQ$152+1,0)))</f>
        <v/>
      </c>
      <c r="AR131" s="350" t="str">
        <f>IF(ISNA(VLOOKUP('Cronograma Manual'!$I149,'Cronograma Manual'!$F$6:$BN$171,AR$152+1,0)),"",(VLOOKUP($F131,'Cronograma Manual'!$F$6:$BN$171,AR$152+1,0)))</f>
        <v/>
      </c>
      <c r="AS131" s="350" t="str">
        <f>IF(ISNA(VLOOKUP('Cronograma Manual'!$I149,'Cronograma Manual'!$F$6:$BN$171,AS$152+1,0)),"",(VLOOKUP($F131,'Cronograma Manual'!$F$6:$BN$171,AS$152+1,0)))</f>
        <v/>
      </c>
      <c r="AT131" s="349" t="str">
        <f>IF(ISNA(VLOOKUP('Cronograma Manual'!$I149,'Cronograma Manual'!$F$6:$BN$171,AT$152+1,0)),"",(VLOOKUP($F131,'Cronograma Manual'!$F$6:$BN$171,AT$152+1,0)))</f>
        <v/>
      </c>
      <c r="AU131" s="349" t="str">
        <f>IF(ISNA(VLOOKUP('Cronograma Manual'!$I149,'Cronograma Manual'!$F$6:$BN$171,AU$152+1,0)),"",(VLOOKUP($F131,'Cronograma Manual'!$F$6:$BN$171,AU$152+1,0)))</f>
        <v/>
      </c>
      <c r="AV131" s="349" t="str">
        <f>IF(ISNA(VLOOKUP('Cronograma Manual'!$I149,'Cronograma Manual'!$F$6:$BN$171,AV$152+1,0)),"",(VLOOKUP($F131,'Cronograma Manual'!$F$6:$BN$171,AV$152+1,0)))</f>
        <v/>
      </c>
      <c r="AW131" s="349" t="str">
        <f>IF(ISNA(VLOOKUP('Cronograma Manual'!$I149,'Cronograma Manual'!$F$6:$BN$171,AW$152+1,0)),"",(VLOOKUP($F131,'Cronograma Manual'!$F$6:$BN$171,AW$152+1,0)))</f>
        <v/>
      </c>
      <c r="AX131" s="349" t="str">
        <f>IF(ISNA(VLOOKUP('Cronograma Manual'!$I149,'Cronograma Manual'!$F$6:$BN$171,AX$152+1,0)),"",(VLOOKUP($F131,'Cronograma Manual'!$F$6:$BN$171,AX$152+1,0)))</f>
        <v/>
      </c>
      <c r="AY131" s="350" t="str">
        <f>IF(ISNA(VLOOKUP('Cronograma Manual'!$I149,'Cronograma Manual'!$F$6:$BN$171,AY$152+1,0)),"",(VLOOKUP($F131,'Cronograma Manual'!$F$6:$BN$171,AY$152+1,0)))</f>
        <v/>
      </c>
      <c r="AZ131" s="350" t="str">
        <f>IF(ISNA(VLOOKUP('Cronograma Manual'!$I149,'Cronograma Manual'!$F$6:$BN$171,AZ$152+1,0)),"",(VLOOKUP($F131,'Cronograma Manual'!$F$6:$BN$171,AZ$152+1,0)))</f>
        <v/>
      </c>
      <c r="BA131" s="350" t="str">
        <f>IF(ISNA(VLOOKUP('Cronograma Manual'!$I149,'Cronograma Manual'!$F$6:$BN$171,BA$152+1,0)),"",(VLOOKUP($F131,'Cronograma Manual'!$F$6:$BN$171,BA$152+1,0)))</f>
        <v/>
      </c>
      <c r="BB131" s="350" t="str">
        <f>IF(ISNA(VLOOKUP('Cronograma Manual'!$I149,'Cronograma Manual'!$F$6:$BN$171,BB$152+1,0)),"",(VLOOKUP($F131,'Cronograma Manual'!$F$6:$BN$171,BB$152+1,0)))</f>
        <v/>
      </c>
      <c r="BC131" s="349" t="str">
        <f>IF(ISNA(VLOOKUP('Cronograma Manual'!$I149,'Cronograma Manual'!$F$6:$BN$171,BC$152+1,0)),"",(VLOOKUP($F131,'Cronograma Manual'!$F$6:$BN$171,BC$152+1,0)))</f>
        <v/>
      </c>
      <c r="BD131" s="349" t="str">
        <f>IF(ISNA(VLOOKUP('Cronograma Manual'!$I149,'Cronograma Manual'!$F$6:$BN$171,BD$152+1,0)),"",(VLOOKUP($F131,'Cronograma Manual'!$F$6:$BN$171,BD$152+1,0)))</f>
        <v/>
      </c>
      <c r="BE131" s="349" t="str">
        <f>IF(ISNA(VLOOKUP('Cronograma Manual'!$I149,'Cronograma Manual'!$F$6:$BN$171,BE$152+1,0)),"",(VLOOKUP($F131,'Cronograma Manual'!$F$6:$BN$171,BE$152+1,0)))</f>
        <v/>
      </c>
      <c r="BF131" s="349" t="str">
        <f>IF(ISNA(VLOOKUP('Cronograma Manual'!$I149,'Cronograma Manual'!$F$6:$BN$171,BF$152+1,0)),"",(VLOOKUP($F131,'Cronograma Manual'!$F$6:$BN$171,BF$152+1,0)))</f>
        <v/>
      </c>
      <c r="BG131" s="350" t="str">
        <f>IF(ISNA(VLOOKUP('Cronograma Manual'!$I149,'Cronograma Manual'!$F$6:$BN$171,BG$152+1,0)),"",(VLOOKUP($F131,'Cronograma Manual'!$F$6:$BN$171,BG$152+1,0)))</f>
        <v/>
      </c>
      <c r="BH131" s="350" t="str">
        <f>IF(ISNA(VLOOKUP('Cronograma Manual'!$I149,'Cronograma Manual'!$F$6:$BN$171,BH$152+1,0)),"",(VLOOKUP($F131,'Cronograma Manual'!$F$6:$BN$171,BH$152+1,0)))</f>
        <v/>
      </c>
      <c r="BI131" s="350" t="str">
        <f>IF(ISNA(VLOOKUP('Cronograma Manual'!$I149,'Cronograma Manual'!$F$6:$BN$171,BI$152+1,0)),"",(VLOOKUP($F131,'Cronograma Manual'!$F$6:$BN$171,BI$152+1,0)))</f>
        <v/>
      </c>
      <c r="BJ131" s="350" t="str">
        <f>IF(ISNA(VLOOKUP('Cronograma Manual'!$I149,'Cronograma Manual'!$F$6:$BN$171,BJ$152+1,0)),"",(VLOOKUP($F131,'Cronograma Manual'!$F$6:$BN$171,BJ$152+1,0)))</f>
        <v/>
      </c>
      <c r="BK131" s="351" t="str">
        <f>IF(ISNA(VLOOKUP('Cronograma Manual'!$I149,'Cronograma Manual'!$F$6:$BN$171,BK$152+1,0)),"",(VLOOKUP($F131,'Cronograma Manual'!$F$6:$BN$171,BK$152+1,0)))</f>
        <v/>
      </c>
    </row>
    <row r="132" spans="1:63" s="102" customFormat="1" ht="26.25" customHeight="1" x14ac:dyDescent="0.25">
      <c r="A132" s="352">
        <v>115</v>
      </c>
      <c r="B132" s="455"/>
      <c r="C132" s="337"/>
      <c r="D132" s="184"/>
      <c r="E132" s="419" t="s">
        <v>395</v>
      </c>
      <c r="F132" s="337" t="s">
        <v>431</v>
      </c>
      <c r="G132" s="184" t="str">
        <f>IF(ISNA(VLOOKUP(F132,Tmunic!$C$2:$D$1160,2,FALSE)),"",VLOOKUP(F132,Tmunic!$C$2:$D$1160,2,FALSE))</f>
        <v>CZ ICBF SIMITI</v>
      </c>
      <c r="H132" s="184" t="str">
        <f>IF(ISNA(VLOOKUP($F132,'Cronograma Manual'!$F$6:$BN$171,H$152+1,0)),"",(VLOOKUP($F132,'Cronograma Manual'!$F$6:$BN$171,H$152+1,0)))</f>
        <v>Calle 11 Libertador N° 8 - 35 Barrio La Sabana</v>
      </c>
      <c r="I132" s="197">
        <f>IF(ISNA(VLOOKUP($F132,'Cronograma Manual'!$F$6:$BN$171,I$152+1,0)),"",(VLOOKUP($F132,'Cronograma Manual'!$F$6:$BN$171,I$152+1,0)))</f>
        <v>1</v>
      </c>
      <c r="J132" s="202">
        <f>IF(ISNA(VLOOKUP($F132,'Cronograma Manual'!$F$6:$BN$171,J$152+1,0)),"",(VLOOKUP($F132,'Cronograma Manual'!$F$6:$BN$171,J$152+1,0)))</f>
        <v>1</v>
      </c>
      <c r="K132" s="259" t="str">
        <f>IF(ISNA(VLOOKUP('Cronograma Manual'!$I150,'Cronograma Manual'!$F$6:$BN$171,K$152+1,0)),"",(VLOOKUP($F132,'Cronograma Manual'!$F$6:$BN$171,K$152+1,0)))</f>
        <v/>
      </c>
      <c r="L132" s="259" t="str">
        <f>IF(ISNA(VLOOKUP('Cronograma Manual'!$I150,'Cronograma Manual'!$F$6:$BN$171,L$152+1,0)),"",(VLOOKUP($F132,'Cronograma Manual'!$F$6:$BN$171,L$152+1,0)))</f>
        <v/>
      </c>
      <c r="M132" s="259" t="str">
        <f>IF(ISNA(VLOOKUP('Cronograma Manual'!$I150,'Cronograma Manual'!$F$6:$BN$171,M$152+1,0)),"",(VLOOKUP($F132,'Cronograma Manual'!$F$6:$BN$171,M$152+1,0)))</f>
        <v/>
      </c>
      <c r="N132" s="259" t="str">
        <f>IF(ISNA(VLOOKUP('Cronograma Manual'!$I150,'Cronograma Manual'!$F$6:$BN$171,N$152+1,0)),"",(VLOOKUP($F132,'Cronograma Manual'!$F$6:$BN$171,N$152+1,0)))</f>
        <v/>
      </c>
      <c r="O132" s="259" t="str">
        <f>IF(ISNA(VLOOKUP('Cronograma Manual'!$I150,'Cronograma Manual'!$F$6:$BN$171,O$152+1,0)),"",(VLOOKUP($F132,'Cronograma Manual'!$F$6:$BN$171,O$152+1,0)))</f>
        <v/>
      </c>
      <c r="P132" s="259" t="str">
        <f>IF(ISNA(VLOOKUP('Cronograma Manual'!$I150,'Cronograma Manual'!$F$6:$BN$171,P$152+1,0)),"",(VLOOKUP($F132,'Cronograma Manual'!$F$6:$BN$171,P$152+1,0)))</f>
        <v/>
      </c>
      <c r="Q132" s="259" t="str">
        <f>IF(ISNA(VLOOKUP('Cronograma Manual'!$I150,'Cronograma Manual'!$F$6:$BN$171,Q$152+1,0)),"",(VLOOKUP($F132,'Cronograma Manual'!$F$6:$BN$171,Q$152+1,0)))</f>
        <v/>
      </c>
      <c r="R132" s="259" t="str">
        <f>IF(ISNA(VLOOKUP('Cronograma Manual'!$I150,'Cronograma Manual'!$F$6:$BN$171,R$152+1,0)),"",(VLOOKUP($F132,'Cronograma Manual'!$F$6:$BN$171,R$152+1,0)))</f>
        <v/>
      </c>
      <c r="S132" s="259" t="str">
        <f>IF(ISNA(VLOOKUP('Cronograma Manual'!$I150,'Cronograma Manual'!$F$6:$BN$171,S$152+1,0)),"",(VLOOKUP($F132,'Cronograma Manual'!$F$6:$BN$171,S$152+1,0)))</f>
        <v/>
      </c>
      <c r="T132" s="259" t="str">
        <f>IF(ISNA(VLOOKUP('Cronograma Manual'!$I150,'Cronograma Manual'!$F$6:$BN$171,T$152+1,0)),"",(VLOOKUP($F132,'Cronograma Manual'!$F$6:$BN$171,T$152+1,0)))</f>
        <v/>
      </c>
      <c r="U132" s="259" t="str">
        <f>IF(ISNA(VLOOKUP('Cronograma Manual'!$I150,'Cronograma Manual'!$F$6:$BN$171,U$152+1,0)),"",(VLOOKUP($F132,'Cronograma Manual'!$F$6:$BN$171,U$152+1,0)))</f>
        <v/>
      </c>
      <c r="V132" s="259" t="str">
        <f>IF(ISNA(VLOOKUP('Cronograma Manual'!$I150,'Cronograma Manual'!$F$6:$BN$171,V$152+1,0)),"",(VLOOKUP($F132,'Cronograma Manual'!$F$6:$BN$171,V$152+1,0)))</f>
        <v/>
      </c>
      <c r="W132" s="259" t="str">
        <f>IF(ISNA(VLOOKUP('Cronograma Manual'!$I150,'Cronograma Manual'!$F$6:$BN$171,W$152+1,0)),"",(VLOOKUP($F132,'Cronograma Manual'!$F$6:$BN$171,W$152+1,0)))</f>
        <v/>
      </c>
      <c r="X132" s="259" t="str">
        <f>IF(ISNA(VLOOKUP('Cronograma Manual'!$I150,'Cronograma Manual'!$F$6:$BN$171,X$152+1,0)),"",(VLOOKUP($F132,'Cronograma Manual'!$F$6:$BN$171,X$152+1,0)))</f>
        <v/>
      </c>
      <c r="Y132" s="259" t="str">
        <f>IF(ISNA(VLOOKUP('Cronograma Manual'!$I150,'Cronograma Manual'!$F$6:$BN$171,Y$152+1,0)),"",(VLOOKUP($F132,'Cronograma Manual'!$F$6:$BN$171,Y$152+1,0)))</f>
        <v/>
      </c>
      <c r="Z132" s="259" t="str">
        <f>IF(ISNA(VLOOKUP('Cronograma Manual'!$I150,'Cronograma Manual'!$F$6:$BN$171,Z$152+1,0)),"",(VLOOKUP($F132,'Cronograma Manual'!$F$6:$BN$171,Z$152+1,0)))</f>
        <v/>
      </c>
      <c r="AA132" s="259" t="str">
        <f>IF(ISNA(VLOOKUP('Cronograma Manual'!$I150,'Cronograma Manual'!$F$6:$BN$171,AA$152+1,0)),"",(VLOOKUP($F132,'Cronograma Manual'!$F$6:$BN$171,AA$152+1,0)))</f>
        <v/>
      </c>
      <c r="AB132" s="259" t="str">
        <f>IF(ISNA(VLOOKUP('Cronograma Manual'!$I150,'Cronograma Manual'!$F$6:$BN$171,AB$152+1,0)),"",(VLOOKUP($F132,'Cronograma Manual'!$F$6:$BN$171,AB$152+1,0)))</f>
        <v/>
      </c>
      <c r="AC132" s="259" t="str">
        <f>IF(ISNA(VLOOKUP('Cronograma Manual'!$I150,'Cronograma Manual'!$F$6:$BN$171,AC$152+1,0)),"",(VLOOKUP($F132,'Cronograma Manual'!$F$6:$BN$171,AC$152+1,0)))</f>
        <v/>
      </c>
      <c r="AD132" s="259" t="str">
        <f>IF(ISNA(VLOOKUP('Cronograma Manual'!$I150,'Cronograma Manual'!$F$6:$BN$171,AD$152+1,0)),"",(VLOOKUP($F132,'Cronograma Manual'!$F$6:$BN$171,AD$152+1,0)))</f>
        <v/>
      </c>
      <c r="AE132" s="259" t="str">
        <f>IF(ISNA(VLOOKUP('Cronograma Manual'!$I150,'Cronograma Manual'!$F$6:$BN$171,AE$152+1,0)),"",(VLOOKUP($F132,'Cronograma Manual'!$F$6:$BN$171,AE$152+1,0)))</f>
        <v/>
      </c>
      <c r="AF132" s="259" t="str">
        <f>IF(ISNA(VLOOKUP('Cronograma Manual'!$I150,'Cronograma Manual'!$F$6:$BN$171,AF$152+1,0)),"",(VLOOKUP($F132,'Cronograma Manual'!$F$6:$BN$171,AF$152+1,0)))</f>
        <v/>
      </c>
      <c r="AG132" s="259" t="str">
        <f>IF(ISNA(VLOOKUP('Cronograma Manual'!$I150,'Cronograma Manual'!$F$6:$BN$171,AG$152+1,0)),"",(VLOOKUP($F132,'Cronograma Manual'!$F$6:$BN$171,AG$152+1,0)))</f>
        <v/>
      </c>
      <c r="AH132" s="259" t="str">
        <f>IF(ISNA(VLOOKUP('Cronograma Manual'!$I150,'Cronograma Manual'!$F$6:$BN$171,AH$152+1,0)),"",(VLOOKUP($F132,'Cronograma Manual'!$F$6:$BN$171,AH$152+1,0)))</f>
        <v/>
      </c>
      <c r="AI132" s="259" t="str">
        <f>IF(ISNA(VLOOKUP('Cronograma Manual'!$I150,'Cronograma Manual'!$F$6:$BN$171,AI$152+1,0)),"",(VLOOKUP($F132,'Cronograma Manual'!$F$6:$BN$171,AI$152+1,0)))</f>
        <v/>
      </c>
      <c r="AJ132" s="259" t="str">
        <f>IF(ISNA(VLOOKUP('Cronograma Manual'!$I150,'Cronograma Manual'!$F$6:$BN$171,AJ$152+1,0)),"",(VLOOKUP($F132,'Cronograma Manual'!$F$6:$BN$171,AJ$152+1,0)))</f>
        <v/>
      </c>
      <c r="AK132" s="259" t="str">
        <f>IF(ISNA(VLOOKUP('Cronograma Manual'!$I150,'Cronograma Manual'!$F$6:$BN$171,AK$152+1,0)),"",(VLOOKUP($F132,'Cronograma Manual'!$F$6:$BN$171,AK$152+1,0)))</f>
        <v/>
      </c>
      <c r="AL132" s="259" t="str">
        <f>IF(ISNA(VLOOKUP('Cronograma Manual'!$I150,'Cronograma Manual'!$F$6:$BN$171,AL$152+1,0)),"",(VLOOKUP($F132,'Cronograma Manual'!$F$6:$BN$171,AL$152+1,0)))</f>
        <v/>
      </c>
      <c r="AM132" s="259" t="str">
        <f>IF(ISNA(VLOOKUP('Cronograma Manual'!$I150,'Cronograma Manual'!$F$6:$BN$171,AM$152+1,0)),"",(VLOOKUP($F132,'Cronograma Manual'!$F$6:$BN$171,AM$152+1,0)))</f>
        <v/>
      </c>
      <c r="AN132" s="259" t="str">
        <f>IF(ISNA(VLOOKUP('Cronograma Manual'!$I150,'Cronograma Manual'!$F$6:$BN$171,AN$152+1,0)),"",(VLOOKUP($F132,'Cronograma Manual'!$F$6:$BN$171,AN$152+1,0)))</f>
        <v/>
      </c>
      <c r="AO132" s="259" t="str">
        <f>IF(ISNA(VLOOKUP('Cronograma Manual'!$I150,'Cronograma Manual'!$F$6:$BN$171,AO$152+1,0)),"",(VLOOKUP($F132,'Cronograma Manual'!$F$6:$BN$171,AO$152+1,0)))</f>
        <v/>
      </c>
      <c r="AP132" s="259" t="str">
        <f>IF(ISNA(VLOOKUP('Cronograma Manual'!$I150,'Cronograma Manual'!$F$6:$BN$171,AP$152+1,0)),"",(VLOOKUP($F132,'Cronograma Manual'!$F$6:$BN$171,AP$152+1,0)))</f>
        <v/>
      </c>
      <c r="AQ132" s="259" t="str">
        <f>IF(ISNA(VLOOKUP('Cronograma Manual'!$I150,'Cronograma Manual'!$F$6:$BN$171,AQ$152+1,0)),"",(VLOOKUP($F132,'Cronograma Manual'!$F$6:$BN$171,AQ$152+1,0)))</f>
        <v/>
      </c>
      <c r="AR132" s="259" t="str">
        <f>IF(ISNA(VLOOKUP('Cronograma Manual'!$I150,'Cronograma Manual'!$F$6:$BN$171,AR$152+1,0)),"",(VLOOKUP($F132,'Cronograma Manual'!$F$6:$BN$171,AR$152+1,0)))</f>
        <v/>
      </c>
      <c r="AS132" s="259" t="str">
        <f>IF(ISNA(VLOOKUP('Cronograma Manual'!$I150,'Cronograma Manual'!$F$6:$BN$171,AS$152+1,0)),"",(VLOOKUP($F132,'Cronograma Manual'!$F$6:$BN$171,AS$152+1,0)))</f>
        <v/>
      </c>
      <c r="AT132" s="259" t="str">
        <f>IF(ISNA(VLOOKUP('Cronograma Manual'!$I150,'Cronograma Manual'!$F$6:$BN$171,AT$152+1,0)),"",(VLOOKUP($F132,'Cronograma Manual'!$F$6:$BN$171,AT$152+1,0)))</f>
        <v/>
      </c>
      <c r="AU132" s="259" t="str">
        <f>IF(ISNA(VLOOKUP('Cronograma Manual'!$I150,'Cronograma Manual'!$F$6:$BN$171,AU$152+1,0)),"",(VLOOKUP($F132,'Cronograma Manual'!$F$6:$BN$171,AU$152+1,0)))</f>
        <v/>
      </c>
      <c r="AV132" s="259" t="str">
        <f>IF(ISNA(VLOOKUP('Cronograma Manual'!$I150,'Cronograma Manual'!$F$6:$BN$171,AV$152+1,0)),"",(VLOOKUP($F132,'Cronograma Manual'!$F$6:$BN$171,AV$152+1,0)))</f>
        <v/>
      </c>
      <c r="AW132" s="259" t="str">
        <f>IF(ISNA(VLOOKUP('Cronograma Manual'!$I150,'Cronograma Manual'!$F$6:$BN$171,AW$152+1,0)),"",(VLOOKUP($F132,'Cronograma Manual'!$F$6:$BN$171,AW$152+1,0)))</f>
        <v/>
      </c>
      <c r="AX132" s="259" t="str">
        <f>IF(ISNA(VLOOKUP('Cronograma Manual'!$I150,'Cronograma Manual'!$F$6:$BN$171,AX$152+1,0)),"",(VLOOKUP($F132,'Cronograma Manual'!$F$6:$BN$171,AX$152+1,0)))</f>
        <v/>
      </c>
      <c r="AY132" s="259" t="str">
        <f>IF(ISNA(VLOOKUP('Cronograma Manual'!$I150,'Cronograma Manual'!$F$6:$BN$171,AY$152+1,0)),"",(VLOOKUP($F132,'Cronograma Manual'!$F$6:$BN$171,AY$152+1,0)))</f>
        <v/>
      </c>
      <c r="AZ132" s="259" t="str">
        <f>IF(ISNA(VLOOKUP('Cronograma Manual'!$I150,'Cronograma Manual'!$F$6:$BN$171,AZ$152+1,0)),"",(VLOOKUP($F132,'Cronograma Manual'!$F$6:$BN$171,AZ$152+1,0)))</f>
        <v/>
      </c>
      <c r="BA132" s="259" t="str">
        <f>IF(ISNA(VLOOKUP('Cronograma Manual'!$I150,'Cronograma Manual'!$F$6:$BN$171,BA$152+1,0)),"",(VLOOKUP($F132,'Cronograma Manual'!$F$6:$BN$171,BA$152+1,0)))</f>
        <v/>
      </c>
      <c r="BB132" s="259" t="str">
        <f>IF(ISNA(VLOOKUP('Cronograma Manual'!$I150,'Cronograma Manual'!$F$6:$BN$171,BB$152+1,0)),"",(VLOOKUP($F132,'Cronograma Manual'!$F$6:$BN$171,BB$152+1,0)))</f>
        <v/>
      </c>
      <c r="BC132" s="259" t="str">
        <f>IF(ISNA(VLOOKUP('Cronograma Manual'!$I150,'Cronograma Manual'!$F$6:$BN$171,BC$152+1,0)),"",(VLOOKUP($F132,'Cronograma Manual'!$F$6:$BN$171,BC$152+1,0)))</f>
        <v/>
      </c>
      <c r="BD132" s="259" t="str">
        <f>IF(ISNA(VLOOKUP('Cronograma Manual'!$I150,'Cronograma Manual'!$F$6:$BN$171,BD$152+1,0)),"",(VLOOKUP($F132,'Cronograma Manual'!$F$6:$BN$171,BD$152+1,0)))</f>
        <v/>
      </c>
      <c r="BE132" s="259" t="str">
        <f>IF(ISNA(VLOOKUP('Cronograma Manual'!$I150,'Cronograma Manual'!$F$6:$BN$171,BE$152+1,0)),"",(VLOOKUP($F132,'Cronograma Manual'!$F$6:$BN$171,BE$152+1,0)))</f>
        <v/>
      </c>
      <c r="BF132" s="259" t="str">
        <f>IF(ISNA(VLOOKUP('Cronograma Manual'!$I150,'Cronograma Manual'!$F$6:$BN$171,BF$152+1,0)),"",(VLOOKUP($F132,'Cronograma Manual'!$F$6:$BN$171,BF$152+1,0)))</f>
        <v/>
      </c>
      <c r="BG132" s="259" t="str">
        <f>IF(ISNA(VLOOKUP('Cronograma Manual'!$I150,'Cronograma Manual'!$F$6:$BN$171,BG$152+1,0)),"",(VLOOKUP($F132,'Cronograma Manual'!$F$6:$BN$171,BG$152+1,0)))</f>
        <v/>
      </c>
      <c r="BH132" s="259" t="str">
        <f>IF(ISNA(VLOOKUP('Cronograma Manual'!$I150,'Cronograma Manual'!$F$6:$BN$171,BH$152+1,0)),"",(VLOOKUP($F132,'Cronograma Manual'!$F$6:$BN$171,BH$152+1,0)))</f>
        <v/>
      </c>
      <c r="BI132" s="259" t="str">
        <f>IF(ISNA(VLOOKUP('Cronograma Manual'!$I150,'Cronograma Manual'!$F$6:$BN$171,BI$152+1,0)),"",(VLOOKUP($F132,'Cronograma Manual'!$F$6:$BN$171,BI$152+1,0)))</f>
        <v/>
      </c>
      <c r="BJ132" s="259" t="str">
        <f>IF(ISNA(VLOOKUP('Cronograma Manual'!$I150,'Cronograma Manual'!$F$6:$BN$171,BJ$152+1,0)),"",(VLOOKUP($F132,'Cronograma Manual'!$F$6:$BN$171,BJ$152+1,0)))</f>
        <v/>
      </c>
      <c r="BK132" s="385" t="str">
        <f>IF(ISNA(VLOOKUP('Cronograma Manual'!$I150,'Cronograma Manual'!$F$6:$BN$171,BK$152+1,0)),"",(VLOOKUP($F132,'Cronograma Manual'!$F$6:$BN$171,BK$152+1,0)))</f>
        <v/>
      </c>
    </row>
    <row r="133" spans="1:63" s="102" customFormat="1" ht="26.25" customHeight="1" thickBot="1" x14ac:dyDescent="0.3">
      <c r="A133" s="354">
        <v>116</v>
      </c>
      <c r="B133" s="456"/>
      <c r="C133" s="355"/>
      <c r="D133" s="356"/>
      <c r="E133" s="420" t="s">
        <v>615</v>
      </c>
      <c r="F133" s="355" t="s">
        <v>1028</v>
      </c>
      <c r="G133" s="356" t="str">
        <f>IF(ISNA(VLOOKUP(F133,Tmunic!$C$2:$D$1160,2,FALSE)),"",VLOOKUP(F133,Tmunic!$C$2:$D$1160,2,FALSE))</f>
        <v>JF SAN MARCOS</v>
      </c>
      <c r="H133" s="356" t="str">
        <f>IF(ISNA(VLOOKUP($F133,'Cronograma Manual'!$F$6:$BN$171,H$152+1,0)),"",(VLOOKUP($F133,'Cronograma Manual'!$F$6:$BN$171,H$152+1,0)))</f>
        <v>Juzg Promiscuo de Familia Calle 18 N° 24-56 Palacio de Justicia</v>
      </c>
      <c r="I133" s="359">
        <f>IF(ISNA(VLOOKUP($F133,'Cronograma Manual'!$F$6:$BN$171,I$152+1,0)),"",(VLOOKUP($F133,'Cronograma Manual'!$F$6:$BN$171,I$152+1,0)))</f>
        <v>1</v>
      </c>
      <c r="J133" s="360">
        <f>IF(ISNA(VLOOKUP($F133,'Cronograma Manual'!$F$6:$BN$171,J$152+1,0)),"",(VLOOKUP($F133,'Cronograma Manual'!$F$6:$BN$171,J$152+1,0)))</f>
        <v>2</v>
      </c>
      <c r="K133" s="388" t="str">
        <f>IF(ISNA(VLOOKUP('Cronograma Manual'!$I151,'Cronograma Manual'!$F$6:$BN$171,K$152+1,0)),"",(VLOOKUP($F133,'Cronograma Manual'!$F$6:$BN$171,K$152+1,0)))</f>
        <v/>
      </c>
      <c r="L133" s="388" t="str">
        <f>IF(ISNA(VLOOKUP('Cronograma Manual'!$I151,'Cronograma Manual'!$F$6:$BN$171,L$152+1,0)),"",(VLOOKUP($F133,'Cronograma Manual'!$F$6:$BN$171,L$152+1,0)))</f>
        <v/>
      </c>
      <c r="M133" s="388" t="str">
        <f>IF(ISNA(VLOOKUP('Cronograma Manual'!$I151,'Cronograma Manual'!$F$6:$BN$171,M$152+1,0)),"",(VLOOKUP($F133,'Cronograma Manual'!$F$6:$BN$171,M$152+1,0)))</f>
        <v/>
      </c>
      <c r="N133" s="388" t="str">
        <f>IF(ISNA(VLOOKUP('Cronograma Manual'!$I151,'Cronograma Manual'!$F$6:$BN$171,N$152+1,0)),"",(VLOOKUP($F133,'Cronograma Manual'!$F$6:$BN$171,N$152+1,0)))</f>
        <v/>
      </c>
      <c r="O133" s="388" t="str">
        <f>IF(ISNA(VLOOKUP('Cronograma Manual'!$I151,'Cronograma Manual'!$F$6:$BN$171,O$152+1,0)),"",(VLOOKUP($F133,'Cronograma Manual'!$F$6:$BN$171,O$152+1,0)))</f>
        <v/>
      </c>
      <c r="P133" s="388" t="str">
        <f>IF(ISNA(VLOOKUP('Cronograma Manual'!$I151,'Cronograma Manual'!$F$6:$BN$171,P$152+1,0)),"",(VLOOKUP($F133,'Cronograma Manual'!$F$6:$BN$171,P$152+1,0)))</f>
        <v/>
      </c>
      <c r="Q133" s="388" t="str">
        <f>IF(ISNA(VLOOKUP('Cronograma Manual'!$I151,'Cronograma Manual'!$F$6:$BN$171,Q$152+1,0)),"",(VLOOKUP($F133,'Cronograma Manual'!$F$6:$BN$171,Q$152+1,0)))</f>
        <v/>
      </c>
      <c r="R133" s="388" t="str">
        <f>IF(ISNA(VLOOKUP('Cronograma Manual'!$I151,'Cronograma Manual'!$F$6:$BN$171,R$152+1,0)),"",(VLOOKUP($F133,'Cronograma Manual'!$F$6:$BN$171,R$152+1,0)))</f>
        <v/>
      </c>
      <c r="S133" s="388" t="str">
        <f>IF(ISNA(VLOOKUP('Cronograma Manual'!$I151,'Cronograma Manual'!$F$6:$BN$171,S$152+1,0)),"",(VLOOKUP($F133,'Cronograma Manual'!$F$6:$BN$171,S$152+1,0)))</f>
        <v/>
      </c>
      <c r="T133" s="388" t="str">
        <f>IF(ISNA(VLOOKUP('Cronograma Manual'!$I151,'Cronograma Manual'!$F$6:$BN$171,T$152+1,0)),"",(VLOOKUP($F133,'Cronograma Manual'!$F$6:$BN$171,T$152+1,0)))</f>
        <v/>
      </c>
      <c r="U133" s="388" t="str">
        <f>IF(ISNA(VLOOKUP('Cronograma Manual'!$I151,'Cronograma Manual'!$F$6:$BN$171,U$152+1,0)),"",(VLOOKUP($F133,'Cronograma Manual'!$F$6:$BN$171,U$152+1,0)))</f>
        <v/>
      </c>
      <c r="V133" s="388" t="str">
        <f>IF(ISNA(VLOOKUP('Cronograma Manual'!$I151,'Cronograma Manual'!$F$6:$BN$171,V$152+1,0)),"",(VLOOKUP($F133,'Cronograma Manual'!$F$6:$BN$171,V$152+1,0)))</f>
        <v/>
      </c>
      <c r="W133" s="388" t="str">
        <f>IF(ISNA(VLOOKUP('Cronograma Manual'!$I151,'Cronograma Manual'!$F$6:$BN$171,W$152+1,0)),"",(VLOOKUP($F133,'Cronograma Manual'!$F$6:$BN$171,W$152+1,0)))</f>
        <v/>
      </c>
      <c r="X133" s="388" t="str">
        <f>IF(ISNA(VLOOKUP('Cronograma Manual'!$I151,'Cronograma Manual'!$F$6:$BN$171,X$152+1,0)),"",(VLOOKUP($F133,'Cronograma Manual'!$F$6:$BN$171,X$152+1,0)))</f>
        <v/>
      </c>
      <c r="Y133" s="388" t="str">
        <f>IF(ISNA(VLOOKUP('Cronograma Manual'!$I151,'Cronograma Manual'!$F$6:$BN$171,Y$152+1,0)),"",(VLOOKUP($F133,'Cronograma Manual'!$F$6:$BN$171,Y$152+1,0)))</f>
        <v/>
      </c>
      <c r="Z133" s="388" t="str">
        <f>IF(ISNA(VLOOKUP('Cronograma Manual'!$I151,'Cronograma Manual'!$F$6:$BN$171,Z$152+1,0)),"",(VLOOKUP($F133,'Cronograma Manual'!$F$6:$BN$171,Z$152+1,0)))</f>
        <v/>
      </c>
      <c r="AA133" s="388" t="str">
        <f>IF(ISNA(VLOOKUP('Cronograma Manual'!$I151,'Cronograma Manual'!$F$6:$BN$171,AA$152+1,0)),"",(VLOOKUP($F133,'Cronograma Manual'!$F$6:$BN$171,AA$152+1,0)))</f>
        <v/>
      </c>
      <c r="AB133" s="388" t="str">
        <f>IF(ISNA(VLOOKUP('Cronograma Manual'!$I151,'Cronograma Manual'!$F$6:$BN$171,AB$152+1,0)),"",(VLOOKUP($F133,'Cronograma Manual'!$F$6:$BN$171,AB$152+1,0)))</f>
        <v/>
      </c>
      <c r="AC133" s="388" t="str">
        <f>IF(ISNA(VLOOKUP('Cronograma Manual'!$I151,'Cronograma Manual'!$F$6:$BN$171,AC$152+1,0)),"",(VLOOKUP($F133,'Cronograma Manual'!$F$6:$BN$171,AC$152+1,0)))</f>
        <v/>
      </c>
      <c r="AD133" s="388" t="str">
        <f>IF(ISNA(VLOOKUP('Cronograma Manual'!$I151,'Cronograma Manual'!$F$6:$BN$171,AD$152+1,0)),"",(VLOOKUP($F133,'Cronograma Manual'!$F$6:$BN$171,AD$152+1,0)))</f>
        <v/>
      </c>
      <c r="AE133" s="388" t="str">
        <f>IF(ISNA(VLOOKUP('Cronograma Manual'!$I151,'Cronograma Manual'!$F$6:$BN$171,AE$152+1,0)),"",(VLOOKUP($F133,'Cronograma Manual'!$F$6:$BN$171,AE$152+1,0)))</f>
        <v/>
      </c>
      <c r="AF133" s="388" t="str">
        <f>IF(ISNA(VLOOKUP('Cronograma Manual'!$I151,'Cronograma Manual'!$F$6:$BN$171,AF$152+1,0)),"",(VLOOKUP($F133,'Cronograma Manual'!$F$6:$BN$171,AF$152+1,0)))</f>
        <v/>
      </c>
      <c r="AG133" s="388" t="str">
        <f>IF(ISNA(VLOOKUP('Cronograma Manual'!$I151,'Cronograma Manual'!$F$6:$BN$171,AG$152+1,0)),"",(VLOOKUP($F133,'Cronograma Manual'!$F$6:$BN$171,AG$152+1,0)))</f>
        <v/>
      </c>
      <c r="AH133" s="388" t="str">
        <f>IF(ISNA(VLOOKUP('Cronograma Manual'!$I151,'Cronograma Manual'!$F$6:$BN$171,AH$152+1,0)),"",(VLOOKUP($F133,'Cronograma Manual'!$F$6:$BN$171,AH$152+1,0)))</f>
        <v/>
      </c>
      <c r="AI133" s="388" t="str">
        <f>IF(ISNA(VLOOKUP('Cronograma Manual'!$I151,'Cronograma Manual'!$F$6:$BN$171,AI$152+1,0)),"",(VLOOKUP($F133,'Cronograma Manual'!$F$6:$BN$171,AI$152+1,0)))</f>
        <v/>
      </c>
      <c r="AJ133" s="388" t="str">
        <f>IF(ISNA(VLOOKUP('Cronograma Manual'!$I151,'Cronograma Manual'!$F$6:$BN$171,AJ$152+1,0)),"",(VLOOKUP($F133,'Cronograma Manual'!$F$6:$BN$171,AJ$152+1,0)))</f>
        <v/>
      </c>
      <c r="AK133" s="388" t="str">
        <f>IF(ISNA(VLOOKUP('Cronograma Manual'!$I151,'Cronograma Manual'!$F$6:$BN$171,AK$152+1,0)),"",(VLOOKUP($F133,'Cronograma Manual'!$F$6:$BN$171,AK$152+1,0)))</f>
        <v/>
      </c>
      <c r="AL133" s="388" t="str">
        <f>IF(ISNA(VLOOKUP('Cronograma Manual'!$I151,'Cronograma Manual'!$F$6:$BN$171,AL$152+1,0)),"",(VLOOKUP($F133,'Cronograma Manual'!$F$6:$BN$171,AL$152+1,0)))</f>
        <v/>
      </c>
      <c r="AM133" s="388" t="str">
        <f>IF(ISNA(VLOOKUP('Cronograma Manual'!$I151,'Cronograma Manual'!$F$6:$BN$171,AM$152+1,0)),"",(VLOOKUP($F133,'Cronograma Manual'!$F$6:$BN$171,AM$152+1,0)))</f>
        <v/>
      </c>
      <c r="AN133" s="388" t="str">
        <f>IF(ISNA(VLOOKUP('Cronograma Manual'!$I151,'Cronograma Manual'!$F$6:$BN$171,AN$152+1,0)),"",(VLOOKUP($F133,'Cronograma Manual'!$F$6:$BN$171,AN$152+1,0)))</f>
        <v/>
      </c>
      <c r="AO133" s="388" t="str">
        <f>IF(ISNA(VLOOKUP('Cronograma Manual'!$I151,'Cronograma Manual'!$F$6:$BN$171,AO$152+1,0)),"",(VLOOKUP($F133,'Cronograma Manual'!$F$6:$BN$171,AO$152+1,0)))</f>
        <v/>
      </c>
      <c r="AP133" s="388" t="str">
        <f>IF(ISNA(VLOOKUP('Cronograma Manual'!$I151,'Cronograma Manual'!$F$6:$BN$171,AP$152+1,0)),"",(VLOOKUP($F133,'Cronograma Manual'!$F$6:$BN$171,AP$152+1,0)))</f>
        <v/>
      </c>
      <c r="AQ133" s="388" t="str">
        <f>IF(ISNA(VLOOKUP('Cronograma Manual'!$I151,'Cronograma Manual'!$F$6:$BN$171,AQ$152+1,0)),"",(VLOOKUP($F133,'Cronograma Manual'!$F$6:$BN$171,AQ$152+1,0)))</f>
        <v/>
      </c>
      <c r="AR133" s="388" t="str">
        <f>IF(ISNA(VLOOKUP('Cronograma Manual'!$I151,'Cronograma Manual'!$F$6:$BN$171,AR$152+1,0)),"",(VLOOKUP($F133,'Cronograma Manual'!$F$6:$BN$171,AR$152+1,0)))</f>
        <v/>
      </c>
      <c r="AS133" s="388" t="str">
        <f>IF(ISNA(VLOOKUP('Cronograma Manual'!$I151,'Cronograma Manual'!$F$6:$BN$171,AS$152+1,0)),"",(VLOOKUP($F133,'Cronograma Manual'!$F$6:$BN$171,AS$152+1,0)))</f>
        <v/>
      </c>
      <c r="AT133" s="388" t="str">
        <f>IF(ISNA(VLOOKUP('Cronograma Manual'!$I151,'Cronograma Manual'!$F$6:$BN$171,AT$152+1,0)),"",(VLOOKUP($F133,'Cronograma Manual'!$F$6:$BN$171,AT$152+1,0)))</f>
        <v/>
      </c>
      <c r="AU133" s="388" t="str">
        <f>IF(ISNA(VLOOKUP('Cronograma Manual'!$I151,'Cronograma Manual'!$F$6:$BN$171,AU$152+1,0)),"",(VLOOKUP($F133,'Cronograma Manual'!$F$6:$BN$171,AU$152+1,0)))</f>
        <v/>
      </c>
      <c r="AV133" s="388" t="str">
        <f>IF(ISNA(VLOOKUP('Cronograma Manual'!$I151,'Cronograma Manual'!$F$6:$BN$171,AV$152+1,0)),"",(VLOOKUP($F133,'Cronograma Manual'!$F$6:$BN$171,AV$152+1,0)))</f>
        <v/>
      </c>
      <c r="AW133" s="388" t="str">
        <f>IF(ISNA(VLOOKUP('Cronograma Manual'!$I151,'Cronograma Manual'!$F$6:$BN$171,AW$152+1,0)),"",(VLOOKUP($F133,'Cronograma Manual'!$F$6:$BN$171,AW$152+1,0)))</f>
        <v/>
      </c>
      <c r="AX133" s="388" t="str">
        <f>IF(ISNA(VLOOKUP('Cronograma Manual'!$I151,'Cronograma Manual'!$F$6:$BN$171,AX$152+1,0)),"",(VLOOKUP($F133,'Cronograma Manual'!$F$6:$BN$171,AX$152+1,0)))</f>
        <v/>
      </c>
      <c r="AY133" s="388" t="str">
        <f>IF(ISNA(VLOOKUP('Cronograma Manual'!$I151,'Cronograma Manual'!$F$6:$BN$171,AY$152+1,0)),"",(VLOOKUP($F133,'Cronograma Manual'!$F$6:$BN$171,AY$152+1,0)))</f>
        <v/>
      </c>
      <c r="AZ133" s="388" t="str">
        <f>IF(ISNA(VLOOKUP('Cronograma Manual'!$I151,'Cronograma Manual'!$F$6:$BN$171,AZ$152+1,0)),"",(VLOOKUP($F133,'Cronograma Manual'!$F$6:$BN$171,AZ$152+1,0)))</f>
        <v/>
      </c>
      <c r="BA133" s="388" t="str">
        <f>IF(ISNA(VLOOKUP('Cronograma Manual'!$I151,'Cronograma Manual'!$F$6:$BN$171,BA$152+1,0)),"",(VLOOKUP($F133,'Cronograma Manual'!$F$6:$BN$171,BA$152+1,0)))</f>
        <v/>
      </c>
      <c r="BB133" s="388" t="str">
        <f>IF(ISNA(VLOOKUP('Cronograma Manual'!$I151,'Cronograma Manual'!$F$6:$BN$171,BB$152+1,0)),"",(VLOOKUP($F133,'Cronograma Manual'!$F$6:$BN$171,BB$152+1,0)))</f>
        <v/>
      </c>
      <c r="BC133" s="388" t="str">
        <f>IF(ISNA(VLOOKUP('Cronograma Manual'!$I151,'Cronograma Manual'!$F$6:$BN$171,BC$152+1,0)),"",(VLOOKUP($F133,'Cronograma Manual'!$F$6:$BN$171,BC$152+1,0)))</f>
        <v/>
      </c>
      <c r="BD133" s="388" t="str">
        <f>IF(ISNA(VLOOKUP('Cronograma Manual'!$I151,'Cronograma Manual'!$F$6:$BN$171,BD$152+1,0)),"",(VLOOKUP($F133,'Cronograma Manual'!$F$6:$BN$171,BD$152+1,0)))</f>
        <v/>
      </c>
      <c r="BE133" s="388" t="str">
        <f>IF(ISNA(VLOOKUP('Cronograma Manual'!$I151,'Cronograma Manual'!$F$6:$BN$171,BE$152+1,0)),"",(VLOOKUP($F133,'Cronograma Manual'!$F$6:$BN$171,BE$152+1,0)))</f>
        <v/>
      </c>
      <c r="BF133" s="388" t="str">
        <f>IF(ISNA(VLOOKUP('Cronograma Manual'!$I151,'Cronograma Manual'!$F$6:$BN$171,BF$152+1,0)),"",(VLOOKUP($F133,'Cronograma Manual'!$F$6:$BN$171,BF$152+1,0)))</f>
        <v/>
      </c>
      <c r="BG133" s="388" t="str">
        <f>IF(ISNA(VLOOKUP('Cronograma Manual'!$I151,'Cronograma Manual'!$F$6:$BN$171,BG$152+1,0)),"",(VLOOKUP($F133,'Cronograma Manual'!$F$6:$BN$171,BG$152+1,0)))</f>
        <v/>
      </c>
      <c r="BH133" s="388" t="str">
        <f>IF(ISNA(VLOOKUP('Cronograma Manual'!$I151,'Cronograma Manual'!$F$6:$BN$171,BH$152+1,0)),"",(VLOOKUP($F133,'Cronograma Manual'!$F$6:$BN$171,BH$152+1,0)))</f>
        <v/>
      </c>
      <c r="BI133" s="388" t="str">
        <f>IF(ISNA(VLOOKUP('Cronograma Manual'!$I151,'Cronograma Manual'!$F$6:$BN$171,BI$152+1,0)),"",(VLOOKUP($F133,'Cronograma Manual'!$F$6:$BN$171,BI$152+1,0)))</f>
        <v/>
      </c>
      <c r="BJ133" s="388" t="str">
        <f>IF(ISNA(VLOOKUP('Cronograma Manual'!$I151,'Cronograma Manual'!$F$6:$BN$171,BJ$152+1,0)),"",(VLOOKUP($F133,'Cronograma Manual'!$F$6:$BN$171,BJ$152+1,0)))</f>
        <v/>
      </c>
      <c r="BK133" s="389" t="str">
        <f>IF(ISNA(VLOOKUP('Cronograma Manual'!$I151,'Cronograma Manual'!$F$6:$BN$171,BK$152+1,0)),"",(VLOOKUP($F133,'Cronograma Manual'!$F$6:$BN$171,BK$152+1,0)))</f>
        <v/>
      </c>
    </row>
    <row r="134" spans="1:63" s="102" customFormat="1" ht="26.25" customHeight="1" x14ac:dyDescent="0.25">
      <c r="A134" s="352">
        <v>117</v>
      </c>
      <c r="B134" s="455" t="s">
        <v>1280</v>
      </c>
      <c r="C134" s="337"/>
      <c r="D134" s="184"/>
      <c r="E134" s="419" t="s">
        <v>723</v>
      </c>
      <c r="F134" s="337" t="s">
        <v>728</v>
      </c>
      <c r="G134" s="184" t="str">
        <f>IF(ISNA(VLOOKUP(F134,Tmunic!$C$2:$D$1160,2,FALSE)),"",VLOOKUP(F134,Tmunic!$C$2:$D$1160,2,FALSE))</f>
        <v>CZ ICBF BAHIA SOLANO (Mutis)</v>
      </c>
      <c r="H134" s="184" t="str">
        <f>IF(ISNA(VLOOKUP($F134,'Cronograma Manual'!$F$6:$BN$171,H$152+1,0)),"",(VLOOKUP($F134,'Cronograma Manual'!$F$6:$BN$171,H$152+1,0)))</f>
        <v>Carrera 2 N° 4 - 98 Barrio El Carmen</v>
      </c>
      <c r="I134" s="307">
        <f>IF(ISNA(VLOOKUP($F134,'Cronograma Manual'!$F$6:$BN$171,I$152+1,0)),"",(VLOOKUP($F134,'Cronograma Manual'!$F$6:$BN$171,I$152+1,0)))</f>
        <v>1</v>
      </c>
      <c r="J134" s="202">
        <f>IF(ISNA(VLOOKUP($F134,'Cronograma Manual'!$F$6:$BN$171,J$152+1,0)),"",(VLOOKUP($F134,'Cronograma Manual'!$F$6:$BN$171,J$152+1,0)))</f>
        <v>1</v>
      </c>
      <c r="K134" s="381" t="str">
        <f>IF(ISNA(VLOOKUP('Cronograma Manual'!$I152,'Cronograma Manual'!$F$6:$BN$171,K$152+1,0)),"",(VLOOKUP($F134,'Cronograma Manual'!$F$6:$BN$171,K$152+1,0)))</f>
        <v/>
      </c>
      <c r="L134" s="381" t="str">
        <f>IF(ISNA(VLOOKUP('Cronograma Manual'!$I152,'Cronograma Manual'!$F$6:$BN$171,L$152+1,0)),"",(VLOOKUP($F134,'Cronograma Manual'!$F$6:$BN$171,L$152+1,0)))</f>
        <v/>
      </c>
      <c r="M134" s="381" t="str">
        <f>IF(ISNA(VLOOKUP('Cronograma Manual'!$I152,'Cronograma Manual'!$F$6:$BN$171,M$152+1,0)),"",(VLOOKUP($F134,'Cronograma Manual'!$F$6:$BN$171,M$152+1,0)))</f>
        <v/>
      </c>
      <c r="N134" s="381" t="str">
        <f>IF(ISNA(VLOOKUP('Cronograma Manual'!$I152,'Cronograma Manual'!$F$6:$BN$171,N$152+1,0)),"",(VLOOKUP($F134,'Cronograma Manual'!$F$6:$BN$171,N$152+1,0)))</f>
        <v/>
      </c>
      <c r="O134" s="381" t="str">
        <f>IF(ISNA(VLOOKUP('Cronograma Manual'!$I152,'Cronograma Manual'!$F$6:$BN$171,O$152+1,0)),"",(VLOOKUP($F134,'Cronograma Manual'!$F$6:$BN$171,O$152+1,0)))</f>
        <v/>
      </c>
      <c r="P134" s="381" t="str">
        <f>IF(ISNA(VLOOKUP('Cronograma Manual'!$I152,'Cronograma Manual'!$F$6:$BN$171,P$152+1,0)),"",(VLOOKUP($F134,'Cronograma Manual'!$F$6:$BN$171,P$152+1,0)))</f>
        <v/>
      </c>
      <c r="Q134" s="381" t="str">
        <f>IF(ISNA(VLOOKUP('Cronograma Manual'!$I152,'Cronograma Manual'!$F$6:$BN$171,Q$152+1,0)),"",(VLOOKUP($F134,'Cronograma Manual'!$F$6:$BN$171,Q$152+1,0)))</f>
        <v/>
      </c>
      <c r="R134" s="381" t="str">
        <f>IF(ISNA(VLOOKUP('Cronograma Manual'!$I152,'Cronograma Manual'!$F$6:$BN$171,R$152+1,0)),"",(VLOOKUP($F134,'Cronograma Manual'!$F$6:$BN$171,R$152+1,0)))</f>
        <v/>
      </c>
      <c r="S134" s="381" t="str">
        <f>IF(ISNA(VLOOKUP('Cronograma Manual'!$I152,'Cronograma Manual'!$F$6:$BN$171,S$152+1,0)),"",(VLOOKUP($F134,'Cronograma Manual'!$F$6:$BN$171,S$152+1,0)))</f>
        <v/>
      </c>
      <c r="T134" s="381" t="str">
        <f>IF(ISNA(VLOOKUP('Cronograma Manual'!$I152,'Cronograma Manual'!$F$6:$BN$171,T$152+1,0)),"",(VLOOKUP($F134,'Cronograma Manual'!$F$6:$BN$171,T$152+1,0)))</f>
        <v/>
      </c>
      <c r="U134" s="381" t="str">
        <f>IF(ISNA(VLOOKUP('Cronograma Manual'!$I152,'Cronograma Manual'!$F$6:$BN$171,U$152+1,0)),"",(VLOOKUP($F134,'Cronograma Manual'!$F$6:$BN$171,U$152+1,0)))</f>
        <v/>
      </c>
      <c r="V134" s="381" t="str">
        <f>IF(ISNA(VLOOKUP('Cronograma Manual'!$I152,'Cronograma Manual'!$F$6:$BN$171,V$152+1,0)),"",(VLOOKUP($F134,'Cronograma Manual'!$F$6:$BN$171,V$152+1,0)))</f>
        <v/>
      </c>
      <c r="W134" s="381" t="str">
        <f>IF(ISNA(VLOOKUP('Cronograma Manual'!$I152,'Cronograma Manual'!$F$6:$BN$171,W$152+1,0)),"",(VLOOKUP($F134,'Cronograma Manual'!$F$6:$BN$171,W$152+1,0)))</f>
        <v/>
      </c>
      <c r="X134" s="381" t="str">
        <f>IF(ISNA(VLOOKUP('Cronograma Manual'!$I152,'Cronograma Manual'!$F$6:$BN$171,X$152+1,0)),"",(VLOOKUP($F134,'Cronograma Manual'!$F$6:$BN$171,X$152+1,0)))</f>
        <v/>
      </c>
      <c r="Y134" s="381" t="str">
        <f>IF(ISNA(VLOOKUP('Cronograma Manual'!$I152,'Cronograma Manual'!$F$6:$BN$171,Y$152+1,0)),"",(VLOOKUP($F134,'Cronograma Manual'!$F$6:$BN$171,Y$152+1,0)))</f>
        <v/>
      </c>
      <c r="Z134" s="381" t="str">
        <f>IF(ISNA(VLOOKUP('Cronograma Manual'!$I152,'Cronograma Manual'!$F$6:$BN$171,Z$152+1,0)),"",(VLOOKUP($F134,'Cronograma Manual'!$F$6:$BN$171,Z$152+1,0)))</f>
        <v/>
      </c>
      <c r="AA134" s="381" t="str">
        <f>IF(ISNA(VLOOKUP('Cronograma Manual'!$I152,'Cronograma Manual'!$F$6:$BN$171,AA$152+1,0)),"",(VLOOKUP($F134,'Cronograma Manual'!$F$6:$BN$171,AA$152+1,0)))</f>
        <v/>
      </c>
      <c r="AB134" s="381" t="str">
        <f>IF(ISNA(VLOOKUP('Cronograma Manual'!$I152,'Cronograma Manual'!$F$6:$BN$171,AB$152+1,0)),"",(VLOOKUP($F134,'Cronograma Manual'!$F$6:$BN$171,AB$152+1,0)))</f>
        <v/>
      </c>
      <c r="AC134" s="381" t="str">
        <f>IF(ISNA(VLOOKUP('Cronograma Manual'!$I152,'Cronograma Manual'!$F$6:$BN$171,AC$152+1,0)),"",(VLOOKUP($F134,'Cronograma Manual'!$F$6:$BN$171,AC$152+1,0)))</f>
        <v/>
      </c>
      <c r="AD134" s="381" t="str">
        <f>IF(ISNA(VLOOKUP('Cronograma Manual'!$I152,'Cronograma Manual'!$F$6:$BN$171,AD$152+1,0)),"",(VLOOKUP($F134,'Cronograma Manual'!$F$6:$BN$171,AD$152+1,0)))</f>
        <v/>
      </c>
      <c r="AE134" s="381" t="str">
        <f>IF(ISNA(VLOOKUP('Cronograma Manual'!$I152,'Cronograma Manual'!$F$6:$BN$171,AE$152+1,0)),"",(VLOOKUP($F134,'Cronograma Manual'!$F$6:$BN$171,AE$152+1,0)))</f>
        <v/>
      </c>
      <c r="AF134" s="381" t="str">
        <f>IF(ISNA(VLOOKUP('Cronograma Manual'!$I152,'Cronograma Manual'!$F$6:$BN$171,AF$152+1,0)),"",(VLOOKUP($F134,'Cronograma Manual'!$F$6:$BN$171,AF$152+1,0)))</f>
        <v/>
      </c>
      <c r="AG134" s="381" t="str">
        <f>IF(ISNA(VLOOKUP('Cronograma Manual'!$I152,'Cronograma Manual'!$F$6:$BN$171,AG$152+1,0)),"",(VLOOKUP($F134,'Cronograma Manual'!$F$6:$BN$171,AG$152+1,0)))</f>
        <v/>
      </c>
      <c r="AH134" s="381" t="str">
        <f>IF(ISNA(VLOOKUP('Cronograma Manual'!$I152,'Cronograma Manual'!$F$6:$BN$171,AH$152+1,0)),"",(VLOOKUP($F134,'Cronograma Manual'!$F$6:$BN$171,AH$152+1,0)))</f>
        <v/>
      </c>
      <c r="AI134" s="381" t="str">
        <f>IF(ISNA(VLOOKUP('Cronograma Manual'!$I152,'Cronograma Manual'!$F$6:$BN$171,AI$152+1,0)),"",(VLOOKUP($F134,'Cronograma Manual'!$F$6:$BN$171,AI$152+1,0)))</f>
        <v/>
      </c>
      <c r="AJ134" s="381" t="str">
        <f>IF(ISNA(VLOOKUP('Cronograma Manual'!$I152,'Cronograma Manual'!$F$6:$BN$171,AJ$152+1,0)),"",(VLOOKUP($F134,'Cronograma Manual'!$F$6:$BN$171,AJ$152+1,0)))</f>
        <v/>
      </c>
      <c r="AK134" s="381" t="str">
        <f>IF(ISNA(VLOOKUP('Cronograma Manual'!$I152,'Cronograma Manual'!$F$6:$BN$171,AK$152+1,0)),"",(VLOOKUP($F134,'Cronograma Manual'!$F$6:$BN$171,AK$152+1,0)))</f>
        <v/>
      </c>
      <c r="AL134" s="381" t="str">
        <f>IF(ISNA(VLOOKUP('Cronograma Manual'!$I152,'Cronograma Manual'!$F$6:$BN$171,AL$152+1,0)),"",(VLOOKUP($F134,'Cronograma Manual'!$F$6:$BN$171,AL$152+1,0)))</f>
        <v/>
      </c>
      <c r="AM134" s="381" t="str">
        <f>IF(ISNA(VLOOKUP('Cronograma Manual'!$I152,'Cronograma Manual'!$F$6:$BN$171,AM$152+1,0)),"",(VLOOKUP($F134,'Cronograma Manual'!$F$6:$BN$171,AM$152+1,0)))</f>
        <v/>
      </c>
      <c r="AN134" s="381" t="str">
        <f>IF(ISNA(VLOOKUP('Cronograma Manual'!$I152,'Cronograma Manual'!$F$6:$BN$171,AN$152+1,0)),"",(VLOOKUP($F134,'Cronograma Manual'!$F$6:$BN$171,AN$152+1,0)))</f>
        <v/>
      </c>
      <c r="AO134" s="381" t="str">
        <f>IF(ISNA(VLOOKUP('Cronograma Manual'!$I152,'Cronograma Manual'!$F$6:$BN$171,AO$152+1,0)),"",(VLOOKUP($F134,'Cronograma Manual'!$F$6:$BN$171,AO$152+1,0)))</f>
        <v/>
      </c>
      <c r="AP134" s="381" t="str">
        <f>IF(ISNA(VLOOKUP('Cronograma Manual'!$I152,'Cronograma Manual'!$F$6:$BN$171,AP$152+1,0)),"",(VLOOKUP($F134,'Cronograma Manual'!$F$6:$BN$171,AP$152+1,0)))</f>
        <v/>
      </c>
      <c r="AQ134" s="381" t="str">
        <f>IF(ISNA(VLOOKUP('Cronograma Manual'!$I152,'Cronograma Manual'!$F$6:$BN$171,AQ$152+1,0)),"",(VLOOKUP($F134,'Cronograma Manual'!$F$6:$BN$171,AQ$152+1,0)))</f>
        <v/>
      </c>
      <c r="AR134" s="381" t="str">
        <f>IF(ISNA(VLOOKUP('Cronograma Manual'!$I152,'Cronograma Manual'!$F$6:$BN$171,AR$152+1,0)),"",(VLOOKUP($F134,'Cronograma Manual'!$F$6:$BN$171,AR$152+1,0)))</f>
        <v/>
      </c>
      <c r="AS134" s="381" t="str">
        <f>IF(ISNA(VLOOKUP('Cronograma Manual'!$I152,'Cronograma Manual'!$F$6:$BN$171,AS$152+1,0)),"",(VLOOKUP($F134,'Cronograma Manual'!$F$6:$BN$171,AS$152+1,0)))</f>
        <v/>
      </c>
      <c r="AT134" s="381" t="str">
        <f>IF(ISNA(VLOOKUP('Cronograma Manual'!$I152,'Cronograma Manual'!$F$6:$BN$171,AT$152+1,0)),"",(VLOOKUP($F134,'Cronograma Manual'!$F$6:$BN$171,AT$152+1,0)))</f>
        <v/>
      </c>
      <c r="AU134" s="381" t="str">
        <f>IF(ISNA(VLOOKUP('Cronograma Manual'!$I152,'Cronograma Manual'!$F$6:$BN$171,AU$152+1,0)),"",(VLOOKUP($F134,'Cronograma Manual'!$F$6:$BN$171,AU$152+1,0)))</f>
        <v/>
      </c>
      <c r="AV134" s="381" t="str">
        <f>IF(ISNA(VLOOKUP('Cronograma Manual'!$I152,'Cronograma Manual'!$F$6:$BN$171,AV$152+1,0)),"",(VLOOKUP($F134,'Cronograma Manual'!$F$6:$BN$171,AV$152+1,0)))</f>
        <v/>
      </c>
      <c r="AW134" s="381" t="str">
        <f>IF(ISNA(VLOOKUP('Cronograma Manual'!$I152,'Cronograma Manual'!$F$6:$BN$171,AW$152+1,0)),"",(VLOOKUP($F134,'Cronograma Manual'!$F$6:$BN$171,AW$152+1,0)))</f>
        <v/>
      </c>
      <c r="AX134" s="381" t="str">
        <f>IF(ISNA(VLOOKUP('Cronograma Manual'!$I152,'Cronograma Manual'!$F$6:$BN$171,AX$152+1,0)),"",(VLOOKUP($F134,'Cronograma Manual'!$F$6:$BN$171,AX$152+1,0)))</f>
        <v/>
      </c>
      <c r="AY134" s="381" t="str">
        <f>IF(ISNA(VLOOKUP('Cronograma Manual'!$I152,'Cronograma Manual'!$F$6:$BN$171,AY$152+1,0)),"",(VLOOKUP($F134,'Cronograma Manual'!$F$6:$BN$171,AY$152+1,0)))</f>
        <v/>
      </c>
      <c r="AZ134" s="381" t="str">
        <f>IF(ISNA(VLOOKUP('Cronograma Manual'!$I152,'Cronograma Manual'!$F$6:$BN$171,AZ$152+1,0)),"",(VLOOKUP($F134,'Cronograma Manual'!$F$6:$BN$171,AZ$152+1,0)))</f>
        <v/>
      </c>
      <c r="BA134" s="381" t="str">
        <f>IF(ISNA(VLOOKUP('Cronograma Manual'!$I152,'Cronograma Manual'!$F$6:$BN$171,BA$152+1,0)),"",(VLOOKUP($F134,'Cronograma Manual'!$F$6:$BN$171,BA$152+1,0)))</f>
        <v/>
      </c>
      <c r="BB134" s="381" t="str">
        <f>IF(ISNA(VLOOKUP('Cronograma Manual'!$I152,'Cronograma Manual'!$F$6:$BN$171,BB$152+1,0)),"",(VLOOKUP($F134,'Cronograma Manual'!$F$6:$BN$171,BB$152+1,0)))</f>
        <v/>
      </c>
      <c r="BC134" s="381" t="str">
        <f>IF(ISNA(VLOOKUP('Cronograma Manual'!$I152,'Cronograma Manual'!$F$6:$BN$171,BC$152+1,0)),"",(VLOOKUP($F134,'Cronograma Manual'!$F$6:$BN$171,BC$152+1,0)))</f>
        <v/>
      </c>
      <c r="BD134" s="381" t="str">
        <f>IF(ISNA(VLOOKUP('Cronograma Manual'!$I152,'Cronograma Manual'!$F$6:$BN$171,BD$152+1,0)),"",(VLOOKUP($F134,'Cronograma Manual'!$F$6:$BN$171,BD$152+1,0)))</f>
        <v/>
      </c>
      <c r="BE134" s="381" t="str">
        <f>IF(ISNA(VLOOKUP('Cronograma Manual'!$I152,'Cronograma Manual'!$F$6:$BN$171,BE$152+1,0)),"",(VLOOKUP($F134,'Cronograma Manual'!$F$6:$BN$171,BE$152+1,0)))</f>
        <v/>
      </c>
      <c r="BF134" s="381" t="str">
        <f>IF(ISNA(VLOOKUP('Cronograma Manual'!$I152,'Cronograma Manual'!$F$6:$BN$171,BF$152+1,0)),"",(VLOOKUP($F134,'Cronograma Manual'!$F$6:$BN$171,BF$152+1,0)))</f>
        <v/>
      </c>
      <c r="BG134" s="381" t="str">
        <f>IF(ISNA(VLOOKUP('Cronograma Manual'!$I152,'Cronograma Manual'!$F$6:$BN$171,BG$152+1,0)),"",(VLOOKUP($F134,'Cronograma Manual'!$F$6:$BN$171,BG$152+1,0)))</f>
        <v/>
      </c>
      <c r="BH134" s="381" t="str">
        <f>IF(ISNA(VLOOKUP('Cronograma Manual'!$I152,'Cronograma Manual'!$F$6:$BN$171,BH$152+1,0)),"",(VLOOKUP($F134,'Cronograma Manual'!$F$6:$BN$171,BH$152+1,0)))</f>
        <v/>
      </c>
      <c r="BI134" s="381" t="str">
        <f>IF(ISNA(VLOOKUP('Cronograma Manual'!$I152,'Cronograma Manual'!$F$6:$BN$171,BI$152+1,0)),"",(VLOOKUP($F134,'Cronograma Manual'!$F$6:$BN$171,BI$152+1,0)))</f>
        <v/>
      </c>
      <c r="BJ134" s="381" t="str">
        <f>IF(ISNA(VLOOKUP('Cronograma Manual'!$I152,'Cronograma Manual'!$F$6:$BN$171,BJ$152+1,0)),"",(VLOOKUP($F134,'Cronograma Manual'!$F$6:$BN$171,BJ$152+1,0)))</f>
        <v/>
      </c>
      <c r="BK134" s="396" t="str">
        <f>IF(ISNA(VLOOKUP('Cronograma Manual'!$I152,'Cronograma Manual'!$F$6:$BN$171,BK$152+1,0)),"",(VLOOKUP($F134,'Cronograma Manual'!$F$6:$BN$171,BK$152+1,0)))</f>
        <v/>
      </c>
    </row>
    <row r="135" spans="1:63" s="102" customFormat="1" ht="26.25" hidden="1" customHeight="1" thickBot="1" x14ac:dyDescent="0.25">
      <c r="A135" s="383">
        <v>118</v>
      </c>
      <c r="B135" s="455"/>
      <c r="C135" s="364"/>
      <c r="D135" s="367"/>
      <c r="E135" s="421"/>
      <c r="F135" s="365"/>
      <c r="G135" s="366" t="str">
        <f>IF(ISNA(VLOOKUP(F135,Tmunic!$C$2:$D$1160,2,FALSE)),"",VLOOKUP(F135,Tmunic!$C$2:$D$1160,2,FALSE))</f>
        <v/>
      </c>
      <c r="H135" s="367" t="str">
        <f>IF(ISNA(VLOOKUP($F135,'Cronograma Manual'!$F$6:$BN$171,H$152+1,0)),"",(VLOOKUP($F135,'Cronograma Manual'!$F$6:$BN$171,H$152+1,0)))</f>
        <v/>
      </c>
      <c r="I135" s="303" t="str">
        <f>IF(ISNA(VLOOKUP($F135,'Cronograma Manual'!$F$6:$BN$171,I$152+1,0)),"",(VLOOKUP($F135,'Cronograma Manual'!$F$6:$BN$171,I$152+1,0)))</f>
        <v/>
      </c>
      <c r="J135" s="304" t="str">
        <f>IF(ISNA(VLOOKUP($F135,'Cronograma Manual'!$F$6:$BN$171,J$152+1,0)),"",(VLOOKUP($F135,'Cronograma Manual'!$F$6:$BN$171,J$152+1,0)))</f>
        <v/>
      </c>
      <c r="K135" s="399" t="str">
        <f>IF(ISNA(VLOOKUP('Cronograma Manual'!$I153,'Cronograma Manual'!$F$6:$BN$171,K$152+1,0)),"",(VLOOKUP($F135,'Cronograma Manual'!$F$6:$BN$171,K$152+1,0)))</f>
        <v/>
      </c>
      <c r="L135" s="399" t="str">
        <f>IF(ISNA(VLOOKUP('Cronograma Manual'!$I153,'Cronograma Manual'!$F$6:$BN$171,L$152+1,0)),"",(VLOOKUP($F135,'Cronograma Manual'!$F$6:$BN$171,L$152+1,0)))</f>
        <v/>
      </c>
      <c r="M135" s="399" t="str">
        <f>IF(ISNA(VLOOKUP('Cronograma Manual'!$I153,'Cronograma Manual'!$F$6:$BN$171,M$152+1,0)),"",(VLOOKUP($F135,'Cronograma Manual'!$F$6:$BN$171,M$152+1,0)))</f>
        <v/>
      </c>
      <c r="N135" s="399" t="str">
        <f>IF(ISNA(VLOOKUP('Cronograma Manual'!$I153,'Cronograma Manual'!$F$6:$BN$171,N$152+1,0)),"",(VLOOKUP($F135,'Cronograma Manual'!$F$6:$BN$171,N$152+1,0)))</f>
        <v/>
      </c>
      <c r="O135" s="399" t="str">
        <f>IF(ISNA(VLOOKUP('Cronograma Manual'!$I153,'Cronograma Manual'!$F$6:$BN$171,O$152+1,0)),"",(VLOOKUP($F135,'Cronograma Manual'!$F$6:$BN$171,O$152+1,0)))</f>
        <v/>
      </c>
      <c r="P135" s="399" t="str">
        <f>IF(ISNA(VLOOKUP('Cronograma Manual'!$I153,'Cronograma Manual'!$F$6:$BN$171,P$152+1,0)),"",(VLOOKUP($F135,'Cronograma Manual'!$F$6:$BN$171,P$152+1,0)))</f>
        <v/>
      </c>
      <c r="Q135" s="399" t="str">
        <f>IF(ISNA(VLOOKUP('Cronograma Manual'!$I153,'Cronograma Manual'!$F$6:$BN$171,Q$152+1,0)),"",(VLOOKUP($F135,'Cronograma Manual'!$F$6:$BN$171,Q$152+1,0)))</f>
        <v/>
      </c>
      <c r="R135" s="399" t="str">
        <f>IF(ISNA(VLOOKUP('Cronograma Manual'!$I153,'Cronograma Manual'!$F$6:$BN$171,R$152+1,0)),"",(VLOOKUP($F135,'Cronograma Manual'!$F$6:$BN$171,R$152+1,0)))</f>
        <v/>
      </c>
      <c r="S135" s="399" t="str">
        <f>IF(ISNA(VLOOKUP('Cronograma Manual'!$I153,'Cronograma Manual'!$F$6:$BN$171,S$152+1,0)),"",(VLOOKUP($F135,'Cronograma Manual'!$F$6:$BN$171,S$152+1,0)))</f>
        <v/>
      </c>
      <c r="T135" s="399" t="str">
        <f>IF(ISNA(VLOOKUP('Cronograma Manual'!$I153,'Cronograma Manual'!$F$6:$BN$171,T$152+1,0)),"",(VLOOKUP($F135,'Cronograma Manual'!$F$6:$BN$171,T$152+1,0)))</f>
        <v/>
      </c>
      <c r="U135" s="399" t="str">
        <f>IF(ISNA(VLOOKUP('Cronograma Manual'!$I153,'Cronograma Manual'!$F$6:$BN$171,U$152+1,0)),"",(VLOOKUP($F135,'Cronograma Manual'!$F$6:$BN$171,U$152+1,0)))</f>
        <v/>
      </c>
      <c r="V135" s="399" t="str">
        <f>IF(ISNA(VLOOKUP('Cronograma Manual'!$I153,'Cronograma Manual'!$F$6:$BN$171,V$152+1,0)),"",(VLOOKUP($F135,'Cronograma Manual'!$F$6:$BN$171,V$152+1,0)))</f>
        <v/>
      </c>
      <c r="W135" s="399" t="str">
        <f>IF(ISNA(VLOOKUP('Cronograma Manual'!$I153,'Cronograma Manual'!$F$6:$BN$171,W$152+1,0)),"",(VLOOKUP($F135,'Cronograma Manual'!$F$6:$BN$171,W$152+1,0)))</f>
        <v/>
      </c>
      <c r="X135" s="399" t="str">
        <f>IF(ISNA(VLOOKUP('Cronograma Manual'!$I153,'Cronograma Manual'!$F$6:$BN$171,X$152+1,0)),"",(VLOOKUP($F135,'Cronograma Manual'!$F$6:$BN$171,X$152+1,0)))</f>
        <v/>
      </c>
      <c r="Y135" s="399" t="str">
        <f>IF(ISNA(VLOOKUP('Cronograma Manual'!$I153,'Cronograma Manual'!$F$6:$BN$171,Y$152+1,0)),"",(VLOOKUP($F135,'Cronograma Manual'!$F$6:$BN$171,Y$152+1,0)))</f>
        <v/>
      </c>
      <c r="Z135" s="399" t="str">
        <f>IF(ISNA(VLOOKUP('Cronograma Manual'!$I153,'Cronograma Manual'!$F$6:$BN$171,Z$152+1,0)),"",(VLOOKUP($F135,'Cronograma Manual'!$F$6:$BN$171,Z$152+1,0)))</f>
        <v/>
      </c>
      <c r="AA135" s="399" t="str">
        <f>IF(ISNA(VLOOKUP('Cronograma Manual'!$I153,'Cronograma Manual'!$F$6:$BN$171,AA$152+1,0)),"",(VLOOKUP($F135,'Cronograma Manual'!$F$6:$BN$171,AA$152+1,0)))</f>
        <v/>
      </c>
      <c r="AB135" s="399" t="str">
        <f>IF(ISNA(VLOOKUP('Cronograma Manual'!$I153,'Cronograma Manual'!$F$6:$BN$171,AB$152+1,0)),"",(VLOOKUP($F135,'Cronograma Manual'!$F$6:$BN$171,AB$152+1,0)))</f>
        <v/>
      </c>
      <c r="AC135" s="399" t="str">
        <f>IF(ISNA(VLOOKUP('Cronograma Manual'!$I153,'Cronograma Manual'!$F$6:$BN$171,AC$152+1,0)),"",(VLOOKUP($F135,'Cronograma Manual'!$F$6:$BN$171,AC$152+1,0)))</f>
        <v/>
      </c>
      <c r="AD135" s="399" t="str">
        <f>IF(ISNA(VLOOKUP('Cronograma Manual'!$I153,'Cronograma Manual'!$F$6:$BN$171,AD$152+1,0)),"",(VLOOKUP($F135,'Cronograma Manual'!$F$6:$BN$171,AD$152+1,0)))</f>
        <v/>
      </c>
      <c r="AE135" s="399" t="str">
        <f>IF(ISNA(VLOOKUP('Cronograma Manual'!$I153,'Cronograma Manual'!$F$6:$BN$171,AE$152+1,0)),"",(VLOOKUP($F135,'Cronograma Manual'!$F$6:$BN$171,AE$152+1,0)))</f>
        <v/>
      </c>
      <c r="AF135" s="399" t="str">
        <f>IF(ISNA(VLOOKUP('Cronograma Manual'!$I153,'Cronograma Manual'!$F$6:$BN$171,AF$152+1,0)),"",(VLOOKUP($F135,'Cronograma Manual'!$F$6:$BN$171,AF$152+1,0)))</f>
        <v/>
      </c>
      <c r="AG135" s="399" t="str">
        <f>IF(ISNA(VLOOKUP('Cronograma Manual'!$I153,'Cronograma Manual'!$F$6:$BN$171,AG$152+1,0)),"",(VLOOKUP($F135,'Cronograma Manual'!$F$6:$BN$171,AG$152+1,0)))</f>
        <v/>
      </c>
      <c r="AH135" s="399" t="str">
        <f>IF(ISNA(VLOOKUP('Cronograma Manual'!$I153,'Cronograma Manual'!$F$6:$BN$171,AH$152+1,0)),"",(VLOOKUP($F135,'Cronograma Manual'!$F$6:$BN$171,AH$152+1,0)))</f>
        <v/>
      </c>
      <c r="AI135" s="399" t="str">
        <f>IF(ISNA(VLOOKUP('Cronograma Manual'!$I153,'Cronograma Manual'!$F$6:$BN$171,AI$152+1,0)),"",(VLOOKUP($F135,'Cronograma Manual'!$F$6:$BN$171,AI$152+1,0)))</f>
        <v/>
      </c>
      <c r="AJ135" s="399" t="str">
        <f>IF(ISNA(VLOOKUP('Cronograma Manual'!$I153,'Cronograma Manual'!$F$6:$BN$171,AJ$152+1,0)),"",(VLOOKUP($F135,'Cronograma Manual'!$F$6:$BN$171,AJ$152+1,0)))</f>
        <v/>
      </c>
      <c r="AK135" s="399" t="str">
        <f>IF(ISNA(VLOOKUP('Cronograma Manual'!$I153,'Cronograma Manual'!$F$6:$BN$171,AK$152+1,0)),"",(VLOOKUP($F135,'Cronograma Manual'!$F$6:$BN$171,AK$152+1,0)))</f>
        <v/>
      </c>
      <c r="AL135" s="399" t="str">
        <f>IF(ISNA(VLOOKUP('Cronograma Manual'!$I153,'Cronograma Manual'!$F$6:$BN$171,AL$152+1,0)),"",(VLOOKUP($F135,'Cronograma Manual'!$F$6:$BN$171,AL$152+1,0)))</f>
        <v/>
      </c>
      <c r="AM135" s="399" t="str">
        <f>IF(ISNA(VLOOKUP('Cronograma Manual'!$I153,'Cronograma Manual'!$F$6:$BN$171,AM$152+1,0)),"",(VLOOKUP($F135,'Cronograma Manual'!$F$6:$BN$171,AM$152+1,0)))</f>
        <v/>
      </c>
      <c r="AN135" s="399" t="str">
        <f>IF(ISNA(VLOOKUP('Cronograma Manual'!$I153,'Cronograma Manual'!$F$6:$BN$171,AN$152+1,0)),"",(VLOOKUP($F135,'Cronograma Manual'!$F$6:$BN$171,AN$152+1,0)))</f>
        <v/>
      </c>
      <c r="AO135" s="399" t="str">
        <f>IF(ISNA(VLOOKUP('Cronograma Manual'!$I153,'Cronograma Manual'!$F$6:$BN$171,AO$152+1,0)),"",(VLOOKUP($F135,'Cronograma Manual'!$F$6:$BN$171,AO$152+1,0)))</f>
        <v/>
      </c>
      <c r="AP135" s="399" t="str">
        <f>IF(ISNA(VLOOKUP('Cronograma Manual'!$I153,'Cronograma Manual'!$F$6:$BN$171,AP$152+1,0)),"",(VLOOKUP($F135,'Cronograma Manual'!$F$6:$BN$171,AP$152+1,0)))</f>
        <v/>
      </c>
      <c r="AQ135" s="399" t="str">
        <f>IF(ISNA(VLOOKUP('Cronograma Manual'!$I153,'Cronograma Manual'!$F$6:$BN$171,AQ$152+1,0)),"",(VLOOKUP($F135,'Cronograma Manual'!$F$6:$BN$171,AQ$152+1,0)))</f>
        <v/>
      </c>
      <c r="AR135" s="399" t="str">
        <f>IF(ISNA(VLOOKUP('Cronograma Manual'!$I153,'Cronograma Manual'!$F$6:$BN$171,AR$152+1,0)),"",(VLOOKUP($F135,'Cronograma Manual'!$F$6:$BN$171,AR$152+1,0)))</f>
        <v/>
      </c>
      <c r="AS135" s="399" t="str">
        <f>IF(ISNA(VLOOKUP('Cronograma Manual'!$I153,'Cronograma Manual'!$F$6:$BN$171,AS$152+1,0)),"",(VLOOKUP($F135,'Cronograma Manual'!$F$6:$BN$171,AS$152+1,0)))</f>
        <v/>
      </c>
      <c r="AT135" s="399" t="str">
        <f>IF(ISNA(VLOOKUP('Cronograma Manual'!$I153,'Cronograma Manual'!$F$6:$BN$171,AT$152+1,0)),"",(VLOOKUP($F135,'Cronograma Manual'!$F$6:$BN$171,AT$152+1,0)))</f>
        <v/>
      </c>
      <c r="AU135" s="399" t="str">
        <f>IF(ISNA(VLOOKUP('Cronograma Manual'!$I153,'Cronograma Manual'!$F$6:$BN$171,AU$152+1,0)),"",(VLOOKUP($F135,'Cronograma Manual'!$F$6:$BN$171,AU$152+1,0)))</f>
        <v/>
      </c>
      <c r="AV135" s="399" t="str">
        <f>IF(ISNA(VLOOKUP('Cronograma Manual'!$I153,'Cronograma Manual'!$F$6:$BN$171,AV$152+1,0)),"",(VLOOKUP($F135,'Cronograma Manual'!$F$6:$BN$171,AV$152+1,0)))</f>
        <v/>
      </c>
      <c r="AW135" s="399" t="str">
        <f>IF(ISNA(VLOOKUP('Cronograma Manual'!$I153,'Cronograma Manual'!$F$6:$BN$171,AW$152+1,0)),"",(VLOOKUP($F135,'Cronograma Manual'!$F$6:$BN$171,AW$152+1,0)))</f>
        <v/>
      </c>
      <c r="AX135" s="399" t="str">
        <f>IF(ISNA(VLOOKUP('Cronograma Manual'!$I153,'Cronograma Manual'!$F$6:$BN$171,AX$152+1,0)),"",(VLOOKUP($F135,'Cronograma Manual'!$F$6:$BN$171,AX$152+1,0)))</f>
        <v/>
      </c>
      <c r="AY135" s="399" t="str">
        <f>IF(ISNA(VLOOKUP('Cronograma Manual'!$I153,'Cronograma Manual'!$F$6:$BN$171,AY$152+1,0)),"",(VLOOKUP($F135,'Cronograma Manual'!$F$6:$BN$171,AY$152+1,0)))</f>
        <v/>
      </c>
      <c r="AZ135" s="399" t="str">
        <f>IF(ISNA(VLOOKUP('Cronograma Manual'!$I153,'Cronograma Manual'!$F$6:$BN$171,AZ$152+1,0)),"",(VLOOKUP($F135,'Cronograma Manual'!$F$6:$BN$171,AZ$152+1,0)))</f>
        <v/>
      </c>
      <c r="BA135" s="399" t="str">
        <f>IF(ISNA(VLOOKUP('Cronograma Manual'!$I153,'Cronograma Manual'!$F$6:$BN$171,BA$152+1,0)),"",(VLOOKUP($F135,'Cronograma Manual'!$F$6:$BN$171,BA$152+1,0)))</f>
        <v/>
      </c>
      <c r="BB135" s="399" t="str">
        <f>IF(ISNA(VLOOKUP('Cronograma Manual'!$I153,'Cronograma Manual'!$F$6:$BN$171,BB$152+1,0)),"",(VLOOKUP($F135,'Cronograma Manual'!$F$6:$BN$171,BB$152+1,0)))</f>
        <v/>
      </c>
      <c r="BC135" s="399" t="str">
        <f>IF(ISNA(VLOOKUP('Cronograma Manual'!$I153,'Cronograma Manual'!$F$6:$BN$171,BC$152+1,0)),"",(VLOOKUP($F135,'Cronograma Manual'!$F$6:$BN$171,BC$152+1,0)))</f>
        <v/>
      </c>
      <c r="BD135" s="399" t="str">
        <f>IF(ISNA(VLOOKUP('Cronograma Manual'!$I153,'Cronograma Manual'!$F$6:$BN$171,BD$152+1,0)),"",(VLOOKUP($F135,'Cronograma Manual'!$F$6:$BN$171,BD$152+1,0)))</f>
        <v/>
      </c>
      <c r="BE135" s="399" t="str">
        <f>IF(ISNA(VLOOKUP('Cronograma Manual'!$I153,'Cronograma Manual'!$F$6:$BN$171,BE$152+1,0)),"",(VLOOKUP($F135,'Cronograma Manual'!$F$6:$BN$171,BE$152+1,0)))</f>
        <v/>
      </c>
      <c r="BF135" s="399" t="str">
        <f>IF(ISNA(VLOOKUP('Cronograma Manual'!$I153,'Cronograma Manual'!$F$6:$BN$171,BF$152+1,0)),"",(VLOOKUP($F135,'Cronograma Manual'!$F$6:$BN$171,BF$152+1,0)))</f>
        <v/>
      </c>
      <c r="BG135" s="399" t="str">
        <f>IF(ISNA(VLOOKUP('Cronograma Manual'!$I153,'Cronograma Manual'!$F$6:$BN$171,BG$152+1,0)),"",(VLOOKUP($F135,'Cronograma Manual'!$F$6:$BN$171,BG$152+1,0)))</f>
        <v/>
      </c>
      <c r="BH135" s="399" t="str">
        <f>IF(ISNA(VLOOKUP('Cronograma Manual'!$I153,'Cronograma Manual'!$F$6:$BN$171,BH$152+1,0)),"",(VLOOKUP($F135,'Cronograma Manual'!$F$6:$BN$171,BH$152+1,0)))</f>
        <v/>
      </c>
      <c r="BI135" s="399" t="str">
        <f>IF(ISNA(VLOOKUP('Cronograma Manual'!$I153,'Cronograma Manual'!$F$6:$BN$171,BI$152+1,0)),"",(VLOOKUP($F135,'Cronograma Manual'!$F$6:$BN$171,BI$152+1,0)))</f>
        <v/>
      </c>
      <c r="BJ135" s="399" t="str">
        <f>IF(ISNA(VLOOKUP('Cronograma Manual'!$I153,'Cronograma Manual'!$F$6:$BN$171,BJ$152+1,0)),"",(VLOOKUP($F135,'Cronograma Manual'!$F$6:$BN$171,BJ$152+1,0)))</f>
        <v/>
      </c>
      <c r="BK135" s="400" t="str">
        <f>IF(ISNA(VLOOKUP('Cronograma Manual'!$I153,'Cronograma Manual'!$F$6:$BN$171,BK$152+1,0)),"",(VLOOKUP($F135,'Cronograma Manual'!$F$6:$BN$171,BK$152+1,0)))</f>
        <v/>
      </c>
    </row>
    <row r="136" spans="1:63" s="102" customFormat="1" ht="26.25" hidden="1" customHeight="1" x14ac:dyDescent="0.25">
      <c r="A136" s="342">
        <v>119</v>
      </c>
      <c r="B136" s="454" t="s">
        <v>1284</v>
      </c>
      <c r="C136" s="343"/>
      <c r="D136" s="344"/>
      <c r="E136" s="418"/>
      <c r="F136" s="401"/>
      <c r="G136" s="402" t="str">
        <f>IF(ISNA(VLOOKUP(F136,Tmunic!$C$2:$D$1160,2,FALSE)),"",VLOOKUP(F136,Tmunic!$C$2:$D$1160,2,FALSE))</f>
        <v/>
      </c>
      <c r="H136" s="344" t="str">
        <f>IF(ISNA(VLOOKUP($F136,'Cronograma Manual'!$F$6:$BN$171,H$152+1,0)),"",(VLOOKUP($F136,'Cronograma Manual'!$F$6:$BN$171,H$152+1,0)))</f>
        <v/>
      </c>
      <c r="I136" s="347" t="str">
        <f>IF(ISNA(VLOOKUP($F136,'Cronograma Manual'!$F$6:$BN$171,I$152+1,0)),"",(VLOOKUP($F136,'Cronograma Manual'!$F$6:$BN$171,I$152+1,0)))</f>
        <v/>
      </c>
      <c r="J136" s="348" t="str">
        <f>IF(ISNA(VLOOKUP($F136,'Cronograma Manual'!$F$6:$BN$171,J$152+1,0)),"",(VLOOKUP($F136,'Cronograma Manual'!$F$6:$BN$171,J$152+1,0)))</f>
        <v/>
      </c>
      <c r="K136" s="397" t="str">
        <f>IF(ISNA(VLOOKUP('Cronograma Manual'!$I154,'Cronograma Manual'!$F$6:$BN$171,K$152+1,0)),"",(VLOOKUP($F136,'Cronograma Manual'!$F$6:$BN$171,K$152+1,0)))</f>
        <v/>
      </c>
      <c r="L136" s="397" t="str">
        <f>IF(ISNA(VLOOKUP('Cronograma Manual'!$I154,'Cronograma Manual'!$F$6:$BN$171,L$152+1,0)),"",(VLOOKUP($F136,'Cronograma Manual'!$F$6:$BN$171,L$152+1,0)))</f>
        <v/>
      </c>
      <c r="M136" s="397" t="str">
        <f>IF(ISNA(VLOOKUP('Cronograma Manual'!$I154,'Cronograma Manual'!$F$6:$BN$171,M$152+1,0)),"",(VLOOKUP($F136,'Cronograma Manual'!$F$6:$BN$171,M$152+1,0)))</f>
        <v/>
      </c>
      <c r="N136" s="397" t="str">
        <f>IF(ISNA(VLOOKUP('Cronograma Manual'!$I154,'Cronograma Manual'!$F$6:$BN$171,N$152+1,0)),"",(VLOOKUP($F136,'Cronograma Manual'!$F$6:$BN$171,N$152+1,0)))</f>
        <v/>
      </c>
      <c r="O136" s="397" t="str">
        <f>IF(ISNA(VLOOKUP('Cronograma Manual'!$I154,'Cronograma Manual'!$F$6:$BN$171,O$152+1,0)),"",(VLOOKUP($F136,'Cronograma Manual'!$F$6:$BN$171,O$152+1,0)))</f>
        <v/>
      </c>
      <c r="P136" s="397" t="str">
        <f>IF(ISNA(VLOOKUP('Cronograma Manual'!$I154,'Cronograma Manual'!$F$6:$BN$171,P$152+1,0)),"",(VLOOKUP($F136,'Cronograma Manual'!$F$6:$BN$171,P$152+1,0)))</f>
        <v/>
      </c>
      <c r="Q136" s="397" t="str">
        <f>IF(ISNA(VLOOKUP('Cronograma Manual'!$I154,'Cronograma Manual'!$F$6:$BN$171,Q$152+1,0)),"",(VLOOKUP($F136,'Cronograma Manual'!$F$6:$BN$171,Q$152+1,0)))</f>
        <v/>
      </c>
      <c r="R136" s="397" t="str">
        <f>IF(ISNA(VLOOKUP('Cronograma Manual'!$I154,'Cronograma Manual'!$F$6:$BN$171,R$152+1,0)),"",(VLOOKUP($F136,'Cronograma Manual'!$F$6:$BN$171,R$152+1,0)))</f>
        <v/>
      </c>
      <c r="S136" s="397" t="str">
        <f>IF(ISNA(VLOOKUP('Cronograma Manual'!$I154,'Cronograma Manual'!$F$6:$BN$171,S$152+1,0)),"",(VLOOKUP($F136,'Cronograma Manual'!$F$6:$BN$171,S$152+1,0)))</f>
        <v/>
      </c>
      <c r="T136" s="397" t="str">
        <f>IF(ISNA(VLOOKUP('Cronograma Manual'!$I154,'Cronograma Manual'!$F$6:$BN$171,T$152+1,0)),"",(VLOOKUP($F136,'Cronograma Manual'!$F$6:$BN$171,T$152+1,0)))</f>
        <v/>
      </c>
      <c r="U136" s="397" t="str">
        <f>IF(ISNA(VLOOKUP('Cronograma Manual'!$I154,'Cronograma Manual'!$F$6:$BN$171,U$152+1,0)),"",(VLOOKUP($F136,'Cronograma Manual'!$F$6:$BN$171,U$152+1,0)))</f>
        <v/>
      </c>
      <c r="V136" s="397" t="str">
        <f>IF(ISNA(VLOOKUP('Cronograma Manual'!$I154,'Cronograma Manual'!$F$6:$BN$171,V$152+1,0)),"",(VLOOKUP($F136,'Cronograma Manual'!$F$6:$BN$171,V$152+1,0)))</f>
        <v/>
      </c>
      <c r="W136" s="397" t="str">
        <f>IF(ISNA(VLOOKUP('Cronograma Manual'!$I154,'Cronograma Manual'!$F$6:$BN$171,W$152+1,0)),"",(VLOOKUP($F136,'Cronograma Manual'!$F$6:$BN$171,W$152+1,0)))</f>
        <v/>
      </c>
      <c r="X136" s="397" t="str">
        <f>IF(ISNA(VLOOKUP('Cronograma Manual'!$I154,'Cronograma Manual'!$F$6:$BN$171,X$152+1,0)),"",(VLOOKUP($F136,'Cronograma Manual'!$F$6:$BN$171,X$152+1,0)))</f>
        <v/>
      </c>
      <c r="Y136" s="397" t="str">
        <f>IF(ISNA(VLOOKUP('Cronograma Manual'!$I154,'Cronograma Manual'!$F$6:$BN$171,Y$152+1,0)),"",(VLOOKUP($F136,'Cronograma Manual'!$F$6:$BN$171,Y$152+1,0)))</f>
        <v/>
      </c>
      <c r="Z136" s="397" t="str">
        <f>IF(ISNA(VLOOKUP('Cronograma Manual'!$I154,'Cronograma Manual'!$F$6:$BN$171,Z$152+1,0)),"",(VLOOKUP($F136,'Cronograma Manual'!$F$6:$BN$171,Z$152+1,0)))</f>
        <v/>
      </c>
      <c r="AA136" s="397" t="str">
        <f>IF(ISNA(VLOOKUP('Cronograma Manual'!$I154,'Cronograma Manual'!$F$6:$BN$171,AA$152+1,0)),"",(VLOOKUP($F136,'Cronograma Manual'!$F$6:$BN$171,AA$152+1,0)))</f>
        <v/>
      </c>
      <c r="AB136" s="397" t="str">
        <f>IF(ISNA(VLOOKUP('Cronograma Manual'!$I154,'Cronograma Manual'!$F$6:$BN$171,AB$152+1,0)),"",(VLOOKUP($F136,'Cronograma Manual'!$F$6:$BN$171,AB$152+1,0)))</f>
        <v/>
      </c>
      <c r="AC136" s="397" t="str">
        <f>IF(ISNA(VLOOKUP('Cronograma Manual'!$I154,'Cronograma Manual'!$F$6:$BN$171,AC$152+1,0)),"",(VLOOKUP($F136,'Cronograma Manual'!$F$6:$BN$171,AC$152+1,0)))</f>
        <v/>
      </c>
      <c r="AD136" s="397" t="str">
        <f>IF(ISNA(VLOOKUP('Cronograma Manual'!$I154,'Cronograma Manual'!$F$6:$BN$171,AD$152+1,0)),"",(VLOOKUP($F136,'Cronograma Manual'!$F$6:$BN$171,AD$152+1,0)))</f>
        <v/>
      </c>
      <c r="AE136" s="397" t="str">
        <f>IF(ISNA(VLOOKUP('Cronograma Manual'!$I154,'Cronograma Manual'!$F$6:$BN$171,AE$152+1,0)),"",(VLOOKUP($F136,'Cronograma Manual'!$F$6:$BN$171,AE$152+1,0)))</f>
        <v/>
      </c>
      <c r="AF136" s="397" t="str">
        <f>IF(ISNA(VLOOKUP('Cronograma Manual'!$I154,'Cronograma Manual'!$F$6:$BN$171,AF$152+1,0)),"",(VLOOKUP($F136,'Cronograma Manual'!$F$6:$BN$171,AF$152+1,0)))</f>
        <v/>
      </c>
      <c r="AG136" s="397" t="str">
        <f>IF(ISNA(VLOOKUP('Cronograma Manual'!$I154,'Cronograma Manual'!$F$6:$BN$171,AG$152+1,0)),"",(VLOOKUP($F136,'Cronograma Manual'!$F$6:$BN$171,AG$152+1,0)))</f>
        <v/>
      </c>
      <c r="AH136" s="397" t="str">
        <f>IF(ISNA(VLOOKUP('Cronograma Manual'!$I154,'Cronograma Manual'!$F$6:$BN$171,AH$152+1,0)),"",(VLOOKUP($F136,'Cronograma Manual'!$F$6:$BN$171,AH$152+1,0)))</f>
        <v/>
      </c>
      <c r="AI136" s="397" t="str">
        <f>IF(ISNA(VLOOKUP('Cronograma Manual'!$I154,'Cronograma Manual'!$F$6:$BN$171,AI$152+1,0)),"",(VLOOKUP($F136,'Cronograma Manual'!$F$6:$BN$171,AI$152+1,0)))</f>
        <v/>
      </c>
      <c r="AJ136" s="397" t="str">
        <f>IF(ISNA(VLOOKUP('Cronograma Manual'!$I154,'Cronograma Manual'!$F$6:$BN$171,AJ$152+1,0)),"",(VLOOKUP($F136,'Cronograma Manual'!$F$6:$BN$171,AJ$152+1,0)))</f>
        <v/>
      </c>
      <c r="AK136" s="397" t="str">
        <f>IF(ISNA(VLOOKUP('Cronograma Manual'!$I154,'Cronograma Manual'!$F$6:$BN$171,AK$152+1,0)),"",(VLOOKUP($F136,'Cronograma Manual'!$F$6:$BN$171,AK$152+1,0)))</f>
        <v/>
      </c>
      <c r="AL136" s="397" t="str">
        <f>IF(ISNA(VLOOKUP('Cronograma Manual'!$I154,'Cronograma Manual'!$F$6:$BN$171,AL$152+1,0)),"",(VLOOKUP($F136,'Cronograma Manual'!$F$6:$BN$171,AL$152+1,0)))</f>
        <v/>
      </c>
      <c r="AM136" s="397" t="str">
        <f>IF(ISNA(VLOOKUP('Cronograma Manual'!$I154,'Cronograma Manual'!$F$6:$BN$171,AM$152+1,0)),"",(VLOOKUP($F136,'Cronograma Manual'!$F$6:$BN$171,AM$152+1,0)))</f>
        <v/>
      </c>
      <c r="AN136" s="397" t="str">
        <f>IF(ISNA(VLOOKUP('Cronograma Manual'!$I154,'Cronograma Manual'!$F$6:$BN$171,AN$152+1,0)),"",(VLOOKUP($F136,'Cronograma Manual'!$F$6:$BN$171,AN$152+1,0)))</f>
        <v/>
      </c>
      <c r="AO136" s="397" t="str">
        <f>IF(ISNA(VLOOKUP('Cronograma Manual'!$I154,'Cronograma Manual'!$F$6:$BN$171,AO$152+1,0)),"",(VLOOKUP($F136,'Cronograma Manual'!$F$6:$BN$171,AO$152+1,0)))</f>
        <v/>
      </c>
      <c r="AP136" s="397" t="str">
        <f>IF(ISNA(VLOOKUP('Cronograma Manual'!$I154,'Cronograma Manual'!$F$6:$BN$171,AP$152+1,0)),"",(VLOOKUP($F136,'Cronograma Manual'!$F$6:$BN$171,AP$152+1,0)))</f>
        <v/>
      </c>
      <c r="AQ136" s="397" t="str">
        <f>IF(ISNA(VLOOKUP('Cronograma Manual'!$I154,'Cronograma Manual'!$F$6:$BN$171,AQ$152+1,0)),"",(VLOOKUP($F136,'Cronograma Manual'!$F$6:$BN$171,AQ$152+1,0)))</f>
        <v/>
      </c>
      <c r="AR136" s="397" t="str">
        <f>IF(ISNA(VLOOKUP('Cronograma Manual'!$I154,'Cronograma Manual'!$F$6:$BN$171,AR$152+1,0)),"",(VLOOKUP($F136,'Cronograma Manual'!$F$6:$BN$171,AR$152+1,0)))</f>
        <v/>
      </c>
      <c r="AS136" s="397" t="str">
        <f>IF(ISNA(VLOOKUP('Cronograma Manual'!$I154,'Cronograma Manual'!$F$6:$BN$171,AS$152+1,0)),"",(VLOOKUP($F136,'Cronograma Manual'!$F$6:$BN$171,AS$152+1,0)))</f>
        <v/>
      </c>
      <c r="AT136" s="397" t="str">
        <f>IF(ISNA(VLOOKUP('Cronograma Manual'!$I154,'Cronograma Manual'!$F$6:$BN$171,AT$152+1,0)),"",(VLOOKUP($F136,'Cronograma Manual'!$F$6:$BN$171,AT$152+1,0)))</f>
        <v/>
      </c>
      <c r="AU136" s="397" t="str">
        <f>IF(ISNA(VLOOKUP('Cronograma Manual'!$I154,'Cronograma Manual'!$F$6:$BN$171,AU$152+1,0)),"",(VLOOKUP($F136,'Cronograma Manual'!$F$6:$BN$171,AU$152+1,0)))</f>
        <v/>
      </c>
      <c r="AV136" s="397" t="str">
        <f>IF(ISNA(VLOOKUP('Cronograma Manual'!$I154,'Cronograma Manual'!$F$6:$BN$171,AV$152+1,0)),"",(VLOOKUP($F136,'Cronograma Manual'!$F$6:$BN$171,AV$152+1,0)))</f>
        <v/>
      </c>
      <c r="AW136" s="397" t="str">
        <f>IF(ISNA(VLOOKUP('Cronograma Manual'!$I154,'Cronograma Manual'!$F$6:$BN$171,AW$152+1,0)),"",(VLOOKUP($F136,'Cronograma Manual'!$F$6:$BN$171,AW$152+1,0)))</f>
        <v/>
      </c>
      <c r="AX136" s="397" t="str">
        <f>IF(ISNA(VLOOKUP('Cronograma Manual'!$I154,'Cronograma Manual'!$F$6:$BN$171,AX$152+1,0)),"",(VLOOKUP($F136,'Cronograma Manual'!$F$6:$BN$171,AX$152+1,0)))</f>
        <v/>
      </c>
      <c r="AY136" s="397" t="str">
        <f>IF(ISNA(VLOOKUP('Cronograma Manual'!$I154,'Cronograma Manual'!$F$6:$BN$171,AY$152+1,0)),"",(VLOOKUP($F136,'Cronograma Manual'!$F$6:$BN$171,AY$152+1,0)))</f>
        <v/>
      </c>
      <c r="AZ136" s="397" t="str">
        <f>IF(ISNA(VLOOKUP('Cronograma Manual'!$I154,'Cronograma Manual'!$F$6:$BN$171,AZ$152+1,0)),"",(VLOOKUP($F136,'Cronograma Manual'!$F$6:$BN$171,AZ$152+1,0)))</f>
        <v/>
      </c>
      <c r="BA136" s="397" t="str">
        <f>IF(ISNA(VLOOKUP('Cronograma Manual'!$I154,'Cronograma Manual'!$F$6:$BN$171,BA$152+1,0)),"",(VLOOKUP($F136,'Cronograma Manual'!$F$6:$BN$171,BA$152+1,0)))</f>
        <v/>
      </c>
      <c r="BB136" s="397" t="str">
        <f>IF(ISNA(VLOOKUP('Cronograma Manual'!$I154,'Cronograma Manual'!$F$6:$BN$171,BB$152+1,0)),"",(VLOOKUP($F136,'Cronograma Manual'!$F$6:$BN$171,BB$152+1,0)))</f>
        <v/>
      </c>
      <c r="BC136" s="397" t="str">
        <f>IF(ISNA(VLOOKUP('Cronograma Manual'!$I154,'Cronograma Manual'!$F$6:$BN$171,BC$152+1,0)),"",(VLOOKUP($F136,'Cronograma Manual'!$F$6:$BN$171,BC$152+1,0)))</f>
        <v/>
      </c>
      <c r="BD136" s="397" t="str">
        <f>IF(ISNA(VLOOKUP('Cronograma Manual'!$I154,'Cronograma Manual'!$F$6:$BN$171,BD$152+1,0)),"",(VLOOKUP($F136,'Cronograma Manual'!$F$6:$BN$171,BD$152+1,0)))</f>
        <v/>
      </c>
      <c r="BE136" s="397" t="str">
        <f>IF(ISNA(VLOOKUP('Cronograma Manual'!$I154,'Cronograma Manual'!$F$6:$BN$171,BE$152+1,0)),"",(VLOOKUP($F136,'Cronograma Manual'!$F$6:$BN$171,BE$152+1,0)))</f>
        <v/>
      </c>
      <c r="BF136" s="397" t="str">
        <f>IF(ISNA(VLOOKUP('Cronograma Manual'!$I154,'Cronograma Manual'!$F$6:$BN$171,BF$152+1,0)),"",(VLOOKUP($F136,'Cronograma Manual'!$F$6:$BN$171,BF$152+1,0)))</f>
        <v/>
      </c>
      <c r="BG136" s="397" t="str">
        <f>IF(ISNA(VLOOKUP('Cronograma Manual'!$I154,'Cronograma Manual'!$F$6:$BN$171,BG$152+1,0)),"",(VLOOKUP($F136,'Cronograma Manual'!$F$6:$BN$171,BG$152+1,0)))</f>
        <v/>
      </c>
      <c r="BH136" s="397" t="str">
        <f>IF(ISNA(VLOOKUP('Cronograma Manual'!$I154,'Cronograma Manual'!$F$6:$BN$171,BH$152+1,0)),"",(VLOOKUP($F136,'Cronograma Manual'!$F$6:$BN$171,BH$152+1,0)))</f>
        <v/>
      </c>
      <c r="BI136" s="397" t="str">
        <f>IF(ISNA(VLOOKUP('Cronograma Manual'!$I154,'Cronograma Manual'!$F$6:$BN$171,BI$152+1,0)),"",(VLOOKUP($F136,'Cronograma Manual'!$F$6:$BN$171,BI$152+1,0)))</f>
        <v/>
      </c>
      <c r="BJ136" s="397" t="str">
        <f>IF(ISNA(VLOOKUP('Cronograma Manual'!$I154,'Cronograma Manual'!$F$6:$BN$171,BJ$152+1,0)),"",(VLOOKUP($F136,'Cronograma Manual'!$F$6:$BN$171,BJ$152+1,0)))</f>
        <v/>
      </c>
      <c r="BK136" s="398" t="str">
        <f>IF(ISNA(VLOOKUP('Cronograma Manual'!$I154,'Cronograma Manual'!$F$6:$BN$171,BK$152+1,0)),"",(VLOOKUP($F136,'Cronograma Manual'!$F$6:$BN$171,BK$152+1,0)))</f>
        <v/>
      </c>
    </row>
    <row r="137" spans="1:63" ht="24" x14ac:dyDescent="0.25">
      <c r="A137" s="352">
        <v>120</v>
      </c>
      <c r="B137" s="455"/>
      <c r="C137" s="337"/>
      <c r="D137" s="184"/>
      <c r="E137" s="419" t="s">
        <v>439</v>
      </c>
      <c r="F137" s="337" t="s">
        <v>115</v>
      </c>
      <c r="G137" s="184" t="str">
        <f>IF(ISNA(VLOOKUP(F137,Tmunic!$C$2:$D$1160,2,FALSE)),"",VLOOKUP(F137,Tmunic!$C$2:$D$1160,2,FALSE))</f>
        <v>CZ ICBF EL COCUY</v>
      </c>
      <c r="H137" s="184" t="str">
        <f>IF(ISNA(VLOOKUP($F137,'Cronograma Manual'!$F$6:$BN$171,H$152+1,0)),"",(VLOOKUP($F137,'Cronograma Manual'!$F$6:$BN$171,H$152+1,0)))</f>
        <v>Carrera 4 N° 7 - 39 Barrio Santa Cecilia</v>
      </c>
      <c r="I137" s="197">
        <f>IF(ISNA(VLOOKUP($F137,'Cronograma Manual'!$F$6:$BN$171,I$152+1,0)),"",(VLOOKUP($F137,'Cronograma Manual'!$F$6:$BN$171,I$152+1,0)))</f>
        <v>1</v>
      </c>
      <c r="J137" s="202">
        <f>IF(ISNA(VLOOKUP($F137,'Cronograma Manual'!$F$6:$BN$171,J$152+1,0)),"",(VLOOKUP($F137,'Cronograma Manual'!$F$6:$BN$171,J$152+1,0)))</f>
        <v>1</v>
      </c>
      <c r="K137" s="259" t="str">
        <f>IF(ISNA(VLOOKUP('Cronograma Manual'!$I155,'Cronograma Manual'!$F$6:$BN$171,K$152+1,0)),"",(VLOOKUP($F137,'Cronograma Manual'!$F$6:$BN$171,K$152+1,0)))</f>
        <v/>
      </c>
      <c r="L137" s="259" t="str">
        <f>IF(ISNA(VLOOKUP('Cronograma Manual'!$I155,'Cronograma Manual'!$F$6:$BN$171,L$152+1,0)),"",(VLOOKUP($F137,'Cronograma Manual'!$F$6:$BN$171,L$152+1,0)))</f>
        <v/>
      </c>
      <c r="M137" s="259" t="str">
        <f>IF(ISNA(VLOOKUP('Cronograma Manual'!$I155,'Cronograma Manual'!$F$6:$BN$171,M$152+1,0)),"",(VLOOKUP($F137,'Cronograma Manual'!$F$6:$BN$171,M$152+1,0)))</f>
        <v/>
      </c>
      <c r="N137" s="259" t="str">
        <f>IF(ISNA(VLOOKUP('Cronograma Manual'!$I155,'Cronograma Manual'!$F$6:$BN$171,N$152+1,0)),"",(VLOOKUP($F137,'Cronograma Manual'!$F$6:$BN$171,N$152+1,0)))</f>
        <v/>
      </c>
      <c r="O137" s="259" t="str">
        <f>IF(ISNA(VLOOKUP('Cronograma Manual'!$I155,'Cronograma Manual'!$F$6:$BN$171,O$152+1,0)),"",(VLOOKUP($F137,'Cronograma Manual'!$F$6:$BN$171,O$152+1,0)))</f>
        <v/>
      </c>
      <c r="P137" s="259" t="str">
        <f>IF(ISNA(VLOOKUP('Cronograma Manual'!$I155,'Cronograma Manual'!$F$6:$BN$171,P$152+1,0)),"",(VLOOKUP($F137,'Cronograma Manual'!$F$6:$BN$171,P$152+1,0)))</f>
        <v/>
      </c>
      <c r="Q137" s="259" t="str">
        <f>IF(ISNA(VLOOKUP('Cronograma Manual'!$I155,'Cronograma Manual'!$F$6:$BN$171,Q$152+1,0)),"",(VLOOKUP($F137,'Cronograma Manual'!$F$6:$BN$171,Q$152+1,0)))</f>
        <v/>
      </c>
      <c r="R137" s="259" t="str">
        <f>IF(ISNA(VLOOKUP('Cronograma Manual'!$I155,'Cronograma Manual'!$F$6:$BN$171,R$152+1,0)),"",(VLOOKUP($F137,'Cronograma Manual'!$F$6:$BN$171,R$152+1,0)))</f>
        <v/>
      </c>
      <c r="S137" s="259" t="str">
        <f>IF(ISNA(VLOOKUP('Cronograma Manual'!$I155,'Cronograma Manual'!$F$6:$BN$171,S$152+1,0)),"",(VLOOKUP($F137,'Cronograma Manual'!$F$6:$BN$171,S$152+1,0)))</f>
        <v/>
      </c>
      <c r="T137" s="259" t="str">
        <f>IF(ISNA(VLOOKUP('Cronograma Manual'!$I155,'Cronograma Manual'!$F$6:$BN$171,T$152+1,0)),"",(VLOOKUP($F137,'Cronograma Manual'!$F$6:$BN$171,T$152+1,0)))</f>
        <v/>
      </c>
      <c r="U137" s="259" t="str">
        <f>IF(ISNA(VLOOKUP('Cronograma Manual'!$I155,'Cronograma Manual'!$F$6:$BN$171,U$152+1,0)),"",(VLOOKUP($F137,'Cronograma Manual'!$F$6:$BN$171,U$152+1,0)))</f>
        <v/>
      </c>
      <c r="V137" s="259" t="str">
        <f>IF(ISNA(VLOOKUP('Cronograma Manual'!$I155,'Cronograma Manual'!$F$6:$BN$171,V$152+1,0)),"",(VLOOKUP($F137,'Cronograma Manual'!$F$6:$BN$171,V$152+1,0)))</f>
        <v/>
      </c>
      <c r="W137" s="259" t="str">
        <f>IF(ISNA(VLOOKUP('Cronograma Manual'!$I155,'Cronograma Manual'!$F$6:$BN$171,W$152+1,0)),"",(VLOOKUP($F137,'Cronograma Manual'!$F$6:$BN$171,W$152+1,0)))</f>
        <v/>
      </c>
      <c r="X137" s="259" t="str">
        <f>IF(ISNA(VLOOKUP('Cronograma Manual'!$I155,'Cronograma Manual'!$F$6:$BN$171,X$152+1,0)),"",(VLOOKUP($F137,'Cronograma Manual'!$F$6:$BN$171,X$152+1,0)))</f>
        <v/>
      </c>
      <c r="Y137" s="259" t="str">
        <f>IF(ISNA(VLOOKUP('Cronograma Manual'!$I155,'Cronograma Manual'!$F$6:$BN$171,Y$152+1,0)),"",(VLOOKUP($F137,'Cronograma Manual'!$F$6:$BN$171,Y$152+1,0)))</f>
        <v/>
      </c>
      <c r="Z137" s="259" t="str">
        <f>IF(ISNA(VLOOKUP('Cronograma Manual'!$I155,'Cronograma Manual'!$F$6:$BN$171,Z$152+1,0)),"",(VLOOKUP($F137,'Cronograma Manual'!$F$6:$BN$171,Z$152+1,0)))</f>
        <v/>
      </c>
      <c r="AA137" s="259" t="str">
        <f>IF(ISNA(VLOOKUP('Cronograma Manual'!$I155,'Cronograma Manual'!$F$6:$BN$171,AA$152+1,0)),"",(VLOOKUP($F137,'Cronograma Manual'!$F$6:$BN$171,AA$152+1,0)))</f>
        <v/>
      </c>
      <c r="AB137" s="259" t="str">
        <f>IF(ISNA(VLOOKUP('Cronograma Manual'!$I155,'Cronograma Manual'!$F$6:$BN$171,AB$152+1,0)),"",(VLOOKUP($F137,'Cronograma Manual'!$F$6:$BN$171,AB$152+1,0)))</f>
        <v/>
      </c>
      <c r="AC137" s="259" t="str">
        <f>IF(ISNA(VLOOKUP('Cronograma Manual'!$I155,'Cronograma Manual'!$F$6:$BN$171,AC$152+1,0)),"",(VLOOKUP($F137,'Cronograma Manual'!$F$6:$BN$171,AC$152+1,0)))</f>
        <v/>
      </c>
      <c r="AD137" s="259" t="str">
        <f>IF(ISNA(VLOOKUP('Cronograma Manual'!$I155,'Cronograma Manual'!$F$6:$BN$171,AD$152+1,0)),"",(VLOOKUP($F137,'Cronograma Manual'!$F$6:$BN$171,AD$152+1,0)))</f>
        <v/>
      </c>
      <c r="AE137" s="259" t="str">
        <f>IF(ISNA(VLOOKUP('Cronograma Manual'!$I155,'Cronograma Manual'!$F$6:$BN$171,AE$152+1,0)),"",(VLOOKUP($F137,'Cronograma Manual'!$F$6:$BN$171,AE$152+1,0)))</f>
        <v/>
      </c>
      <c r="AF137" s="259" t="str">
        <f>IF(ISNA(VLOOKUP('Cronograma Manual'!$I155,'Cronograma Manual'!$F$6:$BN$171,AF$152+1,0)),"",(VLOOKUP($F137,'Cronograma Manual'!$F$6:$BN$171,AF$152+1,0)))</f>
        <v/>
      </c>
      <c r="AG137" s="259" t="str">
        <f>IF(ISNA(VLOOKUP('Cronograma Manual'!$I155,'Cronograma Manual'!$F$6:$BN$171,AG$152+1,0)),"",(VLOOKUP($F137,'Cronograma Manual'!$F$6:$BN$171,AG$152+1,0)))</f>
        <v/>
      </c>
      <c r="AH137" s="259" t="str">
        <f>IF(ISNA(VLOOKUP('Cronograma Manual'!$I155,'Cronograma Manual'!$F$6:$BN$171,AH$152+1,0)),"",(VLOOKUP($F137,'Cronograma Manual'!$F$6:$BN$171,AH$152+1,0)))</f>
        <v/>
      </c>
      <c r="AI137" s="259" t="str">
        <f>IF(ISNA(VLOOKUP('Cronograma Manual'!$I155,'Cronograma Manual'!$F$6:$BN$171,AI$152+1,0)),"",(VLOOKUP($F137,'Cronograma Manual'!$F$6:$BN$171,AI$152+1,0)))</f>
        <v/>
      </c>
      <c r="AJ137" s="259" t="str">
        <f>IF(ISNA(VLOOKUP('Cronograma Manual'!$I155,'Cronograma Manual'!$F$6:$BN$171,AJ$152+1,0)),"",(VLOOKUP($F137,'Cronograma Manual'!$F$6:$BN$171,AJ$152+1,0)))</f>
        <v/>
      </c>
      <c r="AK137" s="259" t="str">
        <f>IF(ISNA(VLOOKUP('Cronograma Manual'!$I155,'Cronograma Manual'!$F$6:$BN$171,AK$152+1,0)),"",(VLOOKUP($F137,'Cronograma Manual'!$F$6:$BN$171,AK$152+1,0)))</f>
        <v/>
      </c>
      <c r="AL137" s="259" t="str">
        <f>IF(ISNA(VLOOKUP('Cronograma Manual'!$I155,'Cronograma Manual'!$F$6:$BN$171,AL$152+1,0)),"",(VLOOKUP($F137,'Cronograma Manual'!$F$6:$BN$171,AL$152+1,0)))</f>
        <v/>
      </c>
      <c r="AM137" s="259" t="str">
        <f>IF(ISNA(VLOOKUP('Cronograma Manual'!$I155,'Cronograma Manual'!$F$6:$BN$171,AM$152+1,0)),"",(VLOOKUP($F137,'Cronograma Manual'!$F$6:$BN$171,AM$152+1,0)))</f>
        <v/>
      </c>
      <c r="AN137" s="259" t="str">
        <f>IF(ISNA(VLOOKUP('Cronograma Manual'!$I155,'Cronograma Manual'!$F$6:$BN$171,AN$152+1,0)),"",(VLOOKUP($F137,'Cronograma Manual'!$F$6:$BN$171,AN$152+1,0)))</f>
        <v/>
      </c>
      <c r="AO137" s="259" t="str">
        <f>IF(ISNA(VLOOKUP('Cronograma Manual'!$I155,'Cronograma Manual'!$F$6:$BN$171,AO$152+1,0)),"",(VLOOKUP($F137,'Cronograma Manual'!$F$6:$BN$171,AO$152+1,0)))</f>
        <v/>
      </c>
      <c r="AP137" s="259" t="str">
        <f>IF(ISNA(VLOOKUP('Cronograma Manual'!$I155,'Cronograma Manual'!$F$6:$BN$171,AP$152+1,0)),"",(VLOOKUP($F137,'Cronograma Manual'!$F$6:$BN$171,AP$152+1,0)))</f>
        <v/>
      </c>
      <c r="AQ137" s="259" t="str">
        <f>IF(ISNA(VLOOKUP('Cronograma Manual'!$I155,'Cronograma Manual'!$F$6:$BN$171,AQ$152+1,0)),"",(VLOOKUP($F137,'Cronograma Manual'!$F$6:$BN$171,AQ$152+1,0)))</f>
        <v/>
      </c>
      <c r="AR137" s="259" t="str">
        <f>IF(ISNA(VLOOKUP('Cronograma Manual'!$I155,'Cronograma Manual'!$F$6:$BN$171,AR$152+1,0)),"",(VLOOKUP($F137,'Cronograma Manual'!$F$6:$BN$171,AR$152+1,0)))</f>
        <v/>
      </c>
      <c r="AS137" s="259" t="str">
        <f>IF(ISNA(VLOOKUP('Cronograma Manual'!$I155,'Cronograma Manual'!$F$6:$BN$171,AS$152+1,0)),"",(VLOOKUP($F137,'Cronograma Manual'!$F$6:$BN$171,AS$152+1,0)))</f>
        <v/>
      </c>
      <c r="AT137" s="259" t="str">
        <f>IF(ISNA(VLOOKUP('Cronograma Manual'!$I155,'Cronograma Manual'!$F$6:$BN$171,AT$152+1,0)),"",(VLOOKUP($F137,'Cronograma Manual'!$F$6:$BN$171,AT$152+1,0)))</f>
        <v/>
      </c>
      <c r="AU137" s="259" t="str">
        <f>IF(ISNA(VLOOKUP('Cronograma Manual'!$I155,'Cronograma Manual'!$F$6:$BN$171,AU$152+1,0)),"",(VLOOKUP($F137,'Cronograma Manual'!$F$6:$BN$171,AU$152+1,0)))</f>
        <v/>
      </c>
      <c r="AV137" s="259" t="str">
        <f>IF(ISNA(VLOOKUP('Cronograma Manual'!$I155,'Cronograma Manual'!$F$6:$BN$171,AV$152+1,0)),"",(VLOOKUP($F137,'Cronograma Manual'!$F$6:$BN$171,AV$152+1,0)))</f>
        <v/>
      </c>
      <c r="AW137" s="259" t="str">
        <f>IF(ISNA(VLOOKUP('Cronograma Manual'!$I155,'Cronograma Manual'!$F$6:$BN$171,AW$152+1,0)),"",(VLOOKUP($F137,'Cronograma Manual'!$F$6:$BN$171,AW$152+1,0)))</f>
        <v/>
      </c>
      <c r="AX137" s="259" t="str">
        <f>IF(ISNA(VLOOKUP('Cronograma Manual'!$I155,'Cronograma Manual'!$F$6:$BN$171,AX$152+1,0)),"",(VLOOKUP($F137,'Cronograma Manual'!$F$6:$BN$171,AX$152+1,0)))</f>
        <v/>
      </c>
      <c r="AY137" s="259" t="str">
        <f>IF(ISNA(VLOOKUP('Cronograma Manual'!$I155,'Cronograma Manual'!$F$6:$BN$171,AY$152+1,0)),"",(VLOOKUP($F137,'Cronograma Manual'!$F$6:$BN$171,AY$152+1,0)))</f>
        <v/>
      </c>
      <c r="AZ137" s="259" t="str">
        <f>IF(ISNA(VLOOKUP('Cronograma Manual'!$I155,'Cronograma Manual'!$F$6:$BN$171,AZ$152+1,0)),"",(VLOOKUP($F137,'Cronograma Manual'!$F$6:$BN$171,AZ$152+1,0)))</f>
        <v/>
      </c>
      <c r="BA137" s="259" t="str">
        <f>IF(ISNA(VLOOKUP('Cronograma Manual'!$I155,'Cronograma Manual'!$F$6:$BN$171,BA$152+1,0)),"",(VLOOKUP($F137,'Cronograma Manual'!$F$6:$BN$171,BA$152+1,0)))</f>
        <v/>
      </c>
      <c r="BB137" s="259" t="str">
        <f>IF(ISNA(VLOOKUP('Cronograma Manual'!$I155,'Cronograma Manual'!$F$6:$BN$171,BB$152+1,0)),"",(VLOOKUP($F137,'Cronograma Manual'!$F$6:$BN$171,BB$152+1,0)))</f>
        <v/>
      </c>
      <c r="BC137" s="259" t="str">
        <f>IF(ISNA(VLOOKUP('Cronograma Manual'!$I155,'Cronograma Manual'!$F$6:$BN$171,BC$152+1,0)),"",(VLOOKUP($F137,'Cronograma Manual'!$F$6:$BN$171,BC$152+1,0)))</f>
        <v/>
      </c>
      <c r="BD137" s="259" t="str">
        <f>IF(ISNA(VLOOKUP('Cronograma Manual'!$I155,'Cronograma Manual'!$F$6:$BN$171,BD$152+1,0)),"",(VLOOKUP($F137,'Cronograma Manual'!$F$6:$BN$171,BD$152+1,0)))</f>
        <v/>
      </c>
      <c r="BE137" s="259" t="str">
        <f>IF(ISNA(VLOOKUP('Cronograma Manual'!$I155,'Cronograma Manual'!$F$6:$BN$171,BE$152+1,0)),"",(VLOOKUP($F137,'Cronograma Manual'!$F$6:$BN$171,BE$152+1,0)))</f>
        <v/>
      </c>
      <c r="BF137" s="259" t="str">
        <f>IF(ISNA(VLOOKUP('Cronograma Manual'!$I155,'Cronograma Manual'!$F$6:$BN$171,BF$152+1,0)),"",(VLOOKUP($F137,'Cronograma Manual'!$F$6:$BN$171,BF$152+1,0)))</f>
        <v/>
      </c>
      <c r="BG137" s="259" t="str">
        <f>IF(ISNA(VLOOKUP('Cronograma Manual'!$I155,'Cronograma Manual'!$F$6:$BN$171,BG$152+1,0)),"",(VLOOKUP($F137,'Cronograma Manual'!$F$6:$BN$171,BG$152+1,0)))</f>
        <v/>
      </c>
      <c r="BH137" s="259" t="str">
        <f>IF(ISNA(VLOOKUP('Cronograma Manual'!$I155,'Cronograma Manual'!$F$6:$BN$171,BH$152+1,0)),"",(VLOOKUP($F137,'Cronograma Manual'!$F$6:$BN$171,BH$152+1,0)))</f>
        <v/>
      </c>
      <c r="BI137" s="259" t="str">
        <f>IF(ISNA(VLOOKUP('Cronograma Manual'!$I155,'Cronograma Manual'!$F$6:$BN$171,BI$152+1,0)),"",(VLOOKUP($F137,'Cronograma Manual'!$F$6:$BN$171,BI$152+1,0)))</f>
        <v/>
      </c>
      <c r="BJ137" s="259" t="str">
        <f>IF(ISNA(VLOOKUP('Cronograma Manual'!$I155,'Cronograma Manual'!$F$6:$BN$171,BJ$152+1,0)),"",(VLOOKUP($F137,'Cronograma Manual'!$F$6:$BN$171,BJ$152+1,0)))</f>
        <v/>
      </c>
      <c r="BK137" s="385" t="str">
        <f>IF(ISNA(VLOOKUP('Cronograma Manual'!$I155,'Cronograma Manual'!$F$6:$BN$171,BK$152+1,0)),"",(VLOOKUP($F137,'Cronograma Manual'!$F$6:$BN$171,BK$152+1,0)))</f>
        <v/>
      </c>
    </row>
    <row r="138" spans="1:63" ht="24" x14ac:dyDescent="0.25">
      <c r="A138" s="352">
        <v>121</v>
      </c>
      <c r="B138" s="455"/>
      <c r="C138" s="337"/>
      <c r="D138" s="184"/>
      <c r="E138" s="419" t="s">
        <v>439</v>
      </c>
      <c r="F138" s="337" t="s">
        <v>117</v>
      </c>
      <c r="G138" s="184" t="str">
        <f>IF(ISNA(VLOOKUP(F138,Tmunic!$C$2:$D$1160,2,FALSE)),"",VLOOKUP(F138,Tmunic!$C$2:$D$1160,2,FALSE))</f>
        <v>CZ ICBF MIRAFLORES</v>
      </c>
      <c r="H138" s="184" t="str">
        <f>IF(ISNA(VLOOKUP($F138,'Cronograma Manual'!$F$6:$BN$171,H$152+1,0)),"",(VLOOKUP($F138,'Cronograma Manual'!$F$6:$BN$171,H$152+1,0)))</f>
        <v>Carrera 6 N° 5 - 13 Barrio El Rayo</v>
      </c>
      <c r="I138" s="197">
        <f>IF(ISNA(VLOOKUP($F138,'Cronograma Manual'!$F$6:$BN$171,I$152+1,0)),"",(VLOOKUP($F138,'Cronograma Manual'!$F$6:$BN$171,I$152+1,0)))</f>
        <v>1</v>
      </c>
      <c r="J138" s="202">
        <f>IF(ISNA(VLOOKUP($F138,'Cronograma Manual'!$F$6:$BN$171,J$152+1,0)),"",(VLOOKUP($F138,'Cronograma Manual'!$F$6:$BN$171,J$152+1,0)))</f>
        <v>1</v>
      </c>
      <c r="K138" s="259" t="str">
        <f>IF(ISNA(VLOOKUP('Cronograma Manual'!$I156,'Cronograma Manual'!$F$6:$BN$171,K$152+1,0)),"",(VLOOKUP($F138,'Cronograma Manual'!$F$6:$BN$171,K$152+1,0)))</f>
        <v/>
      </c>
      <c r="L138" s="259" t="str">
        <f>IF(ISNA(VLOOKUP('Cronograma Manual'!$I156,'Cronograma Manual'!$F$6:$BN$171,L$152+1,0)),"",(VLOOKUP($F138,'Cronograma Manual'!$F$6:$BN$171,L$152+1,0)))</f>
        <v/>
      </c>
      <c r="M138" s="259" t="str">
        <f>IF(ISNA(VLOOKUP('Cronograma Manual'!$I156,'Cronograma Manual'!$F$6:$BN$171,M$152+1,0)),"",(VLOOKUP($F138,'Cronograma Manual'!$F$6:$BN$171,M$152+1,0)))</f>
        <v/>
      </c>
      <c r="N138" s="259" t="str">
        <f>IF(ISNA(VLOOKUP('Cronograma Manual'!$I156,'Cronograma Manual'!$F$6:$BN$171,N$152+1,0)),"",(VLOOKUP($F138,'Cronograma Manual'!$F$6:$BN$171,N$152+1,0)))</f>
        <v/>
      </c>
      <c r="O138" s="259" t="str">
        <f>IF(ISNA(VLOOKUP('Cronograma Manual'!$I156,'Cronograma Manual'!$F$6:$BN$171,O$152+1,0)),"",(VLOOKUP($F138,'Cronograma Manual'!$F$6:$BN$171,O$152+1,0)))</f>
        <v/>
      </c>
      <c r="P138" s="259" t="str">
        <f>IF(ISNA(VLOOKUP('Cronograma Manual'!$I156,'Cronograma Manual'!$F$6:$BN$171,P$152+1,0)),"",(VLOOKUP($F138,'Cronograma Manual'!$F$6:$BN$171,P$152+1,0)))</f>
        <v/>
      </c>
      <c r="Q138" s="259" t="str">
        <f>IF(ISNA(VLOOKUP('Cronograma Manual'!$I156,'Cronograma Manual'!$F$6:$BN$171,Q$152+1,0)),"",(VLOOKUP($F138,'Cronograma Manual'!$F$6:$BN$171,Q$152+1,0)))</f>
        <v/>
      </c>
      <c r="R138" s="259" t="str">
        <f>IF(ISNA(VLOOKUP('Cronograma Manual'!$I156,'Cronograma Manual'!$F$6:$BN$171,R$152+1,0)),"",(VLOOKUP($F138,'Cronograma Manual'!$F$6:$BN$171,R$152+1,0)))</f>
        <v/>
      </c>
      <c r="S138" s="259" t="str">
        <f>IF(ISNA(VLOOKUP('Cronograma Manual'!$I156,'Cronograma Manual'!$F$6:$BN$171,S$152+1,0)),"",(VLOOKUP($F138,'Cronograma Manual'!$F$6:$BN$171,S$152+1,0)))</f>
        <v/>
      </c>
      <c r="T138" s="259" t="str">
        <f>IF(ISNA(VLOOKUP('Cronograma Manual'!$I156,'Cronograma Manual'!$F$6:$BN$171,T$152+1,0)),"",(VLOOKUP($F138,'Cronograma Manual'!$F$6:$BN$171,T$152+1,0)))</f>
        <v/>
      </c>
      <c r="U138" s="259" t="str">
        <f>IF(ISNA(VLOOKUP('Cronograma Manual'!$I156,'Cronograma Manual'!$F$6:$BN$171,U$152+1,0)),"",(VLOOKUP($F138,'Cronograma Manual'!$F$6:$BN$171,U$152+1,0)))</f>
        <v/>
      </c>
      <c r="V138" s="259" t="str">
        <f>IF(ISNA(VLOOKUP('Cronograma Manual'!$I156,'Cronograma Manual'!$F$6:$BN$171,V$152+1,0)),"",(VLOOKUP($F138,'Cronograma Manual'!$F$6:$BN$171,V$152+1,0)))</f>
        <v/>
      </c>
      <c r="W138" s="259" t="str">
        <f>IF(ISNA(VLOOKUP('Cronograma Manual'!$I156,'Cronograma Manual'!$F$6:$BN$171,W$152+1,0)),"",(VLOOKUP($F138,'Cronograma Manual'!$F$6:$BN$171,W$152+1,0)))</f>
        <v/>
      </c>
      <c r="X138" s="259" t="str">
        <f>IF(ISNA(VLOOKUP('Cronograma Manual'!$I156,'Cronograma Manual'!$F$6:$BN$171,X$152+1,0)),"",(VLOOKUP($F138,'Cronograma Manual'!$F$6:$BN$171,X$152+1,0)))</f>
        <v/>
      </c>
      <c r="Y138" s="259" t="str">
        <f>IF(ISNA(VLOOKUP('Cronograma Manual'!$I156,'Cronograma Manual'!$F$6:$BN$171,Y$152+1,0)),"",(VLOOKUP($F138,'Cronograma Manual'!$F$6:$BN$171,Y$152+1,0)))</f>
        <v/>
      </c>
      <c r="Z138" s="259" t="str">
        <f>IF(ISNA(VLOOKUP('Cronograma Manual'!$I156,'Cronograma Manual'!$F$6:$BN$171,Z$152+1,0)),"",(VLOOKUP($F138,'Cronograma Manual'!$F$6:$BN$171,Z$152+1,0)))</f>
        <v/>
      </c>
      <c r="AA138" s="259" t="str">
        <f>IF(ISNA(VLOOKUP('Cronograma Manual'!$I156,'Cronograma Manual'!$F$6:$BN$171,AA$152+1,0)),"",(VLOOKUP($F138,'Cronograma Manual'!$F$6:$BN$171,AA$152+1,0)))</f>
        <v/>
      </c>
      <c r="AB138" s="259" t="str">
        <f>IF(ISNA(VLOOKUP('Cronograma Manual'!$I156,'Cronograma Manual'!$F$6:$BN$171,AB$152+1,0)),"",(VLOOKUP($F138,'Cronograma Manual'!$F$6:$BN$171,AB$152+1,0)))</f>
        <v/>
      </c>
      <c r="AC138" s="259" t="str">
        <f>IF(ISNA(VLOOKUP('Cronograma Manual'!$I156,'Cronograma Manual'!$F$6:$BN$171,AC$152+1,0)),"",(VLOOKUP($F138,'Cronograma Manual'!$F$6:$BN$171,AC$152+1,0)))</f>
        <v/>
      </c>
      <c r="AD138" s="259" t="str">
        <f>IF(ISNA(VLOOKUP('Cronograma Manual'!$I156,'Cronograma Manual'!$F$6:$BN$171,AD$152+1,0)),"",(VLOOKUP($F138,'Cronograma Manual'!$F$6:$BN$171,AD$152+1,0)))</f>
        <v/>
      </c>
      <c r="AE138" s="259" t="str">
        <f>IF(ISNA(VLOOKUP('Cronograma Manual'!$I156,'Cronograma Manual'!$F$6:$BN$171,AE$152+1,0)),"",(VLOOKUP($F138,'Cronograma Manual'!$F$6:$BN$171,AE$152+1,0)))</f>
        <v/>
      </c>
      <c r="AF138" s="259" t="str">
        <f>IF(ISNA(VLOOKUP('Cronograma Manual'!$I156,'Cronograma Manual'!$F$6:$BN$171,AF$152+1,0)),"",(VLOOKUP($F138,'Cronograma Manual'!$F$6:$BN$171,AF$152+1,0)))</f>
        <v/>
      </c>
      <c r="AG138" s="259" t="str">
        <f>IF(ISNA(VLOOKUP('Cronograma Manual'!$I156,'Cronograma Manual'!$F$6:$BN$171,AG$152+1,0)),"",(VLOOKUP($F138,'Cronograma Manual'!$F$6:$BN$171,AG$152+1,0)))</f>
        <v/>
      </c>
      <c r="AH138" s="259" t="str">
        <f>IF(ISNA(VLOOKUP('Cronograma Manual'!$I156,'Cronograma Manual'!$F$6:$BN$171,AH$152+1,0)),"",(VLOOKUP($F138,'Cronograma Manual'!$F$6:$BN$171,AH$152+1,0)))</f>
        <v/>
      </c>
      <c r="AI138" s="259" t="str">
        <f>IF(ISNA(VLOOKUP('Cronograma Manual'!$I156,'Cronograma Manual'!$F$6:$BN$171,AI$152+1,0)),"",(VLOOKUP($F138,'Cronograma Manual'!$F$6:$BN$171,AI$152+1,0)))</f>
        <v/>
      </c>
      <c r="AJ138" s="259" t="str">
        <f>IF(ISNA(VLOOKUP('Cronograma Manual'!$I156,'Cronograma Manual'!$F$6:$BN$171,AJ$152+1,0)),"",(VLOOKUP($F138,'Cronograma Manual'!$F$6:$BN$171,AJ$152+1,0)))</f>
        <v/>
      </c>
      <c r="AK138" s="259" t="str">
        <f>IF(ISNA(VLOOKUP('Cronograma Manual'!$I156,'Cronograma Manual'!$F$6:$BN$171,AK$152+1,0)),"",(VLOOKUP($F138,'Cronograma Manual'!$F$6:$BN$171,AK$152+1,0)))</f>
        <v/>
      </c>
      <c r="AL138" s="259" t="str">
        <f>IF(ISNA(VLOOKUP('Cronograma Manual'!$I156,'Cronograma Manual'!$F$6:$BN$171,AL$152+1,0)),"",(VLOOKUP($F138,'Cronograma Manual'!$F$6:$BN$171,AL$152+1,0)))</f>
        <v/>
      </c>
      <c r="AM138" s="259" t="str">
        <f>IF(ISNA(VLOOKUP('Cronograma Manual'!$I156,'Cronograma Manual'!$F$6:$BN$171,AM$152+1,0)),"",(VLOOKUP($F138,'Cronograma Manual'!$F$6:$BN$171,AM$152+1,0)))</f>
        <v/>
      </c>
      <c r="AN138" s="259" t="str">
        <f>IF(ISNA(VLOOKUP('Cronograma Manual'!$I156,'Cronograma Manual'!$F$6:$BN$171,AN$152+1,0)),"",(VLOOKUP($F138,'Cronograma Manual'!$F$6:$BN$171,AN$152+1,0)))</f>
        <v/>
      </c>
      <c r="AO138" s="259" t="str">
        <f>IF(ISNA(VLOOKUP('Cronograma Manual'!$I156,'Cronograma Manual'!$F$6:$BN$171,AO$152+1,0)),"",(VLOOKUP($F138,'Cronograma Manual'!$F$6:$BN$171,AO$152+1,0)))</f>
        <v/>
      </c>
      <c r="AP138" s="259" t="str">
        <f>IF(ISNA(VLOOKUP('Cronograma Manual'!$I156,'Cronograma Manual'!$F$6:$BN$171,AP$152+1,0)),"",(VLOOKUP($F138,'Cronograma Manual'!$F$6:$BN$171,AP$152+1,0)))</f>
        <v/>
      </c>
      <c r="AQ138" s="259" t="str">
        <f>IF(ISNA(VLOOKUP('Cronograma Manual'!$I156,'Cronograma Manual'!$F$6:$BN$171,AQ$152+1,0)),"",(VLOOKUP($F138,'Cronograma Manual'!$F$6:$BN$171,AQ$152+1,0)))</f>
        <v/>
      </c>
      <c r="AR138" s="259" t="str">
        <f>IF(ISNA(VLOOKUP('Cronograma Manual'!$I156,'Cronograma Manual'!$F$6:$BN$171,AR$152+1,0)),"",(VLOOKUP($F138,'Cronograma Manual'!$F$6:$BN$171,AR$152+1,0)))</f>
        <v/>
      </c>
      <c r="AS138" s="259" t="str">
        <f>IF(ISNA(VLOOKUP('Cronograma Manual'!$I156,'Cronograma Manual'!$F$6:$BN$171,AS$152+1,0)),"",(VLOOKUP($F138,'Cronograma Manual'!$F$6:$BN$171,AS$152+1,0)))</f>
        <v/>
      </c>
      <c r="AT138" s="259" t="str">
        <f>IF(ISNA(VLOOKUP('Cronograma Manual'!$I156,'Cronograma Manual'!$F$6:$BN$171,AT$152+1,0)),"",(VLOOKUP($F138,'Cronograma Manual'!$F$6:$BN$171,AT$152+1,0)))</f>
        <v/>
      </c>
      <c r="AU138" s="259" t="str">
        <f>IF(ISNA(VLOOKUP('Cronograma Manual'!$I156,'Cronograma Manual'!$F$6:$BN$171,AU$152+1,0)),"",(VLOOKUP($F138,'Cronograma Manual'!$F$6:$BN$171,AU$152+1,0)))</f>
        <v/>
      </c>
      <c r="AV138" s="259" t="str">
        <f>IF(ISNA(VLOOKUP('Cronograma Manual'!$I156,'Cronograma Manual'!$F$6:$BN$171,AV$152+1,0)),"",(VLOOKUP($F138,'Cronograma Manual'!$F$6:$BN$171,AV$152+1,0)))</f>
        <v/>
      </c>
      <c r="AW138" s="259" t="str">
        <f>IF(ISNA(VLOOKUP('Cronograma Manual'!$I156,'Cronograma Manual'!$F$6:$BN$171,AW$152+1,0)),"",(VLOOKUP($F138,'Cronograma Manual'!$F$6:$BN$171,AW$152+1,0)))</f>
        <v/>
      </c>
      <c r="AX138" s="259" t="str">
        <f>IF(ISNA(VLOOKUP('Cronograma Manual'!$I156,'Cronograma Manual'!$F$6:$BN$171,AX$152+1,0)),"",(VLOOKUP($F138,'Cronograma Manual'!$F$6:$BN$171,AX$152+1,0)))</f>
        <v/>
      </c>
      <c r="AY138" s="259" t="str">
        <f>IF(ISNA(VLOOKUP('Cronograma Manual'!$I156,'Cronograma Manual'!$F$6:$BN$171,AY$152+1,0)),"",(VLOOKUP($F138,'Cronograma Manual'!$F$6:$BN$171,AY$152+1,0)))</f>
        <v/>
      </c>
      <c r="AZ138" s="259" t="str">
        <f>IF(ISNA(VLOOKUP('Cronograma Manual'!$I156,'Cronograma Manual'!$F$6:$BN$171,AZ$152+1,0)),"",(VLOOKUP($F138,'Cronograma Manual'!$F$6:$BN$171,AZ$152+1,0)))</f>
        <v/>
      </c>
      <c r="BA138" s="259" t="str">
        <f>IF(ISNA(VLOOKUP('Cronograma Manual'!$I156,'Cronograma Manual'!$F$6:$BN$171,BA$152+1,0)),"",(VLOOKUP($F138,'Cronograma Manual'!$F$6:$BN$171,BA$152+1,0)))</f>
        <v/>
      </c>
      <c r="BB138" s="259" t="str">
        <f>IF(ISNA(VLOOKUP('Cronograma Manual'!$I156,'Cronograma Manual'!$F$6:$BN$171,BB$152+1,0)),"",(VLOOKUP($F138,'Cronograma Manual'!$F$6:$BN$171,BB$152+1,0)))</f>
        <v/>
      </c>
      <c r="BC138" s="259" t="str">
        <f>IF(ISNA(VLOOKUP('Cronograma Manual'!$I156,'Cronograma Manual'!$F$6:$BN$171,BC$152+1,0)),"",(VLOOKUP($F138,'Cronograma Manual'!$F$6:$BN$171,BC$152+1,0)))</f>
        <v/>
      </c>
      <c r="BD138" s="259" t="str">
        <f>IF(ISNA(VLOOKUP('Cronograma Manual'!$I156,'Cronograma Manual'!$F$6:$BN$171,BD$152+1,0)),"",(VLOOKUP($F138,'Cronograma Manual'!$F$6:$BN$171,BD$152+1,0)))</f>
        <v/>
      </c>
      <c r="BE138" s="259" t="str">
        <f>IF(ISNA(VLOOKUP('Cronograma Manual'!$I156,'Cronograma Manual'!$F$6:$BN$171,BE$152+1,0)),"",(VLOOKUP($F138,'Cronograma Manual'!$F$6:$BN$171,BE$152+1,0)))</f>
        <v/>
      </c>
      <c r="BF138" s="259" t="str">
        <f>IF(ISNA(VLOOKUP('Cronograma Manual'!$I156,'Cronograma Manual'!$F$6:$BN$171,BF$152+1,0)),"",(VLOOKUP($F138,'Cronograma Manual'!$F$6:$BN$171,BF$152+1,0)))</f>
        <v/>
      </c>
      <c r="BG138" s="259" t="str">
        <f>IF(ISNA(VLOOKUP('Cronograma Manual'!$I156,'Cronograma Manual'!$F$6:$BN$171,BG$152+1,0)),"",(VLOOKUP($F138,'Cronograma Manual'!$F$6:$BN$171,BG$152+1,0)))</f>
        <v/>
      </c>
      <c r="BH138" s="259" t="str">
        <f>IF(ISNA(VLOOKUP('Cronograma Manual'!$I156,'Cronograma Manual'!$F$6:$BN$171,BH$152+1,0)),"",(VLOOKUP($F138,'Cronograma Manual'!$F$6:$BN$171,BH$152+1,0)))</f>
        <v/>
      </c>
      <c r="BI138" s="259" t="str">
        <f>IF(ISNA(VLOOKUP('Cronograma Manual'!$I156,'Cronograma Manual'!$F$6:$BN$171,BI$152+1,0)),"",(VLOOKUP($F138,'Cronograma Manual'!$F$6:$BN$171,BI$152+1,0)))</f>
        <v/>
      </c>
      <c r="BJ138" s="259" t="str">
        <f>IF(ISNA(VLOOKUP('Cronograma Manual'!$I156,'Cronograma Manual'!$F$6:$BN$171,BJ$152+1,0)),"",(VLOOKUP($F138,'Cronograma Manual'!$F$6:$BN$171,BJ$152+1,0)))</f>
        <v/>
      </c>
      <c r="BK138" s="385" t="str">
        <f>IF(ISNA(VLOOKUP('Cronograma Manual'!$I156,'Cronograma Manual'!$F$6:$BN$171,BK$152+1,0)),"",(VLOOKUP($F138,'Cronograma Manual'!$F$6:$BN$171,BK$152+1,0)))</f>
        <v/>
      </c>
    </row>
    <row r="139" spans="1:63" ht="24" x14ac:dyDescent="0.25">
      <c r="A139" s="352">
        <v>122</v>
      </c>
      <c r="B139" s="455"/>
      <c r="C139" s="337"/>
      <c r="D139" s="184"/>
      <c r="E139" s="419" t="s">
        <v>1186</v>
      </c>
      <c r="F139" s="337" t="s">
        <v>1185</v>
      </c>
      <c r="G139" s="184" t="str">
        <f>IF(ISNA(VLOOKUP(F139,Tmunic!$C$2:$D$1160,2,FALSE)),"",VLOOKUP(F139,Tmunic!$C$2:$D$1160,2,FALSE))</f>
        <v>UB GUAINIA</v>
      </c>
      <c r="H139" s="184" t="str">
        <f>IF(ISNA(VLOOKUP($F139,'Cronograma Manual'!$F$6:$BN$171,H$152+1,0)),"",(VLOOKUP($F139,'Cronograma Manual'!$F$6:$BN$171,H$152+1,0)))</f>
        <v>Calle 15 N° 8 - 86 Barrio La Esperanza</v>
      </c>
      <c r="I139" s="197">
        <f>IF(ISNA(VLOOKUP($F139,'Cronograma Manual'!$F$6:$BN$171,I$152+1,0)),"",(VLOOKUP($F139,'Cronograma Manual'!$F$6:$BN$171,I$152+1,0)))</f>
        <v>1</v>
      </c>
      <c r="J139" s="202">
        <f>IF(ISNA(VLOOKUP($F139,'Cronograma Manual'!$F$6:$BN$171,J$152+1,0)),"",(VLOOKUP($F139,'Cronograma Manual'!$F$6:$BN$171,J$152+1,0)))</f>
        <v>1</v>
      </c>
      <c r="K139" s="259" t="str">
        <f>IF(ISNA(VLOOKUP('Cronograma Manual'!$I157,'Cronograma Manual'!$F$6:$BN$171,K$152+1,0)),"",(VLOOKUP($F139,'Cronograma Manual'!$F$6:$BN$171,K$152+1,0)))</f>
        <v/>
      </c>
      <c r="L139" s="259" t="str">
        <f>IF(ISNA(VLOOKUP('Cronograma Manual'!$I157,'Cronograma Manual'!$F$6:$BN$171,L$152+1,0)),"",(VLOOKUP($F139,'Cronograma Manual'!$F$6:$BN$171,L$152+1,0)))</f>
        <v/>
      </c>
      <c r="M139" s="259" t="str">
        <f>IF(ISNA(VLOOKUP('Cronograma Manual'!$I157,'Cronograma Manual'!$F$6:$BN$171,M$152+1,0)),"",(VLOOKUP($F139,'Cronograma Manual'!$F$6:$BN$171,M$152+1,0)))</f>
        <v/>
      </c>
      <c r="N139" s="259" t="str">
        <f>IF(ISNA(VLOOKUP('Cronograma Manual'!$I157,'Cronograma Manual'!$F$6:$BN$171,N$152+1,0)),"",(VLOOKUP($F139,'Cronograma Manual'!$F$6:$BN$171,N$152+1,0)))</f>
        <v/>
      </c>
      <c r="O139" s="259" t="str">
        <f>IF(ISNA(VLOOKUP('Cronograma Manual'!$I157,'Cronograma Manual'!$F$6:$BN$171,O$152+1,0)),"",(VLOOKUP($F139,'Cronograma Manual'!$F$6:$BN$171,O$152+1,0)))</f>
        <v/>
      </c>
      <c r="P139" s="259" t="str">
        <f>IF(ISNA(VLOOKUP('Cronograma Manual'!$I157,'Cronograma Manual'!$F$6:$BN$171,P$152+1,0)),"",(VLOOKUP($F139,'Cronograma Manual'!$F$6:$BN$171,P$152+1,0)))</f>
        <v/>
      </c>
      <c r="Q139" s="259" t="str">
        <f>IF(ISNA(VLOOKUP('Cronograma Manual'!$I157,'Cronograma Manual'!$F$6:$BN$171,Q$152+1,0)),"",(VLOOKUP($F139,'Cronograma Manual'!$F$6:$BN$171,Q$152+1,0)))</f>
        <v/>
      </c>
      <c r="R139" s="259" t="str">
        <f>IF(ISNA(VLOOKUP('Cronograma Manual'!$I157,'Cronograma Manual'!$F$6:$BN$171,R$152+1,0)),"",(VLOOKUP($F139,'Cronograma Manual'!$F$6:$BN$171,R$152+1,0)))</f>
        <v/>
      </c>
      <c r="S139" s="259" t="str">
        <f>IF(ISNA(VLOOKUP('Cronograma Manual'!$I157,'Cronograma Manual'!$F$6:$BN$171,S$152+1,0)),"",(VLOOKUP($F139,'Cronograma Manual'!$F$6:$BN$171,S$152+1,0)))</f>
        <v/>
      </c>
      <c r="T139" s="259" t="str">
        <f>IF(ISNA(VLOOKUP('Cronograma Manual'!$I157,'Cronograma Manual'!$F$6:$BN$171,T$152+1,0)),"",(VLOOKUP($F139,'Cronograma Manual'!$F$6:$BN$171,T$152+1,0)))</f>
        <v/>
      </c>
      <c r="U139" s="259" t="str">
        <f>IF(ISNA(VLOOKUP('Cronograma Manual'!$I157,'Cronograma Manual'!$F$6:$BN$171,U$152+1,0)),"",(VLOOKUP($F139,'Cronograma Manual'!$F$6:$BN$171,U$152+1,0)))</f>
        <v/>
      </c>
      <c r="V139" s="259" t="str">
        <f>IF(ISNA(VLOOKUP('Cronograma Manual'!$I157,'Cronograma Manual'!$F$6:$BN$171,V$152+1,0)),"",(VLOOKUP($F139,'Cronograma Manual'!$F$6:$BN$171,V$152+1,0)))</f>
        <v/>
      </c>
      <c r="W139" s="259" t="str">
        <f>IF(ISNA(VLOOKUP('Cronograma Manual'!$I157,'Cronograma Manual'!$F$6:$BN$171,W$152+1,0)),"",(VLOOKUP($F139,'Cronograma Manual'!$F$6:$BN$171,W$152+1,0)))</f>
        <v/>
      </c>
      <c r="X139" s="259" t="str">
        <f>IF(ISNA(VLOOKUP('Cronograma Manual'!$I157,'Cronograma Manual'!$F$6:$BN$171,X$152+1,0)),"",(VLOOKUP($F139,'Cronograma Manual'!$F$6:$BN$171,X$152+1,0)))</f>
        <v/>
      </c>
      <c r="Y139" s="259" t="str">
        <f>IF(ISNA(VLOOKUP('Cronograma Manual'!$I157,'Cronograma Manual'!$F$6:$BN$171,Y$152+1,0)),"",(VLOOKUP($F139,'Cronograma Manual'!$F$6:$BN$171,Y$152+1,0)))</f>
        <v/>
      </c>
      <c r="Z139" s="259" t="str">
        <f>IF(ISNA(VLOOKUP('Cronograma Manual'!$I157,'Cronograma Manual'!$F$6:$BN$171,Z$152+1,0)),"",(VLOOKUP($F139,'Cronograma Manual'!$F$6:$BN$171,Z$152+1,0)))</f>
        <v/>
      </c>
      <c r="AA139" s="259" t="str">
        <f>IF(ISNA(VLOOKUP('Cronograma Manual'!$I157,'Cronograma Manual'!$F$6:$BN$171,AA$152+1,0)),"",(VLOOKUP($F139,'Cronograma Manual'!$F$6:$BN$171,AA$152+1,0)))</f>
        <v/>
      </c>
      <c r="AB139" s="259" t="str">
        <f>IF(ISNA(VLOOKUP('Cronograma Manual'!$I157,'Cronograma Manual'!$F$6:$BN$171,AB$152+1,0)),"",(VLOOKUP($F139,'Cronograma Manual'!$F$6:$BN$171,AB$152+1,0)))</f>
        <v/>
      </c>
      <c r="AC139" s="259" t="str">
        <f>IF(ISNA(VLOOKUP('Cronograma Manual'!$I157,'Cronograma Manual'!$F$6:$BN$171,AC$152+1,0)),"",(VLOOKUP($F139,'Cronograma Manual'!$F$6:$BN$171,AC$152+1,0)))</f>
        <v/>
      </c>
      <c r="AD139" s="259" t="str">
        <f>IF(ISNA(VLOOKUP('Cronograma Manual'!$I157,'Cronograma Manual'!$F$6:$BN$171,AD$152+1,0)),"",(VLOOKUP($F139,'Cronograma Manual'!$F$6:$BN$171,AD$152+1,0)))</f>
        <v/>
      </c>
      <c r="AE139" s="259" t="str">
        <f>IF(ISNA(VLOOKUP('Cronograma Manual'!$I157,'Cronograma Manual'!$F$6:$BN$171,AE$152+1,0)),"",(VLOOKUP($F139,'Cronograma Manual'!$F$6:$BN$171,AE$152+1,0)))</f>
        <v/>
      </c>
      <c r="AF139" s="259" t="str">
        <f>IF(ISNA(VLOOKUP('Cronograma Manual'!$I157,'Cronograma Manual'!$F$6:$BN$171,AF$152+1,0)),"",(VLOOKUP($F139,'Cronograma Manual'!$F$6:$BN$171,AF$152+1,0)))</f>
        <v/>
      </c>
      <c r="AG139" s="259" t="str">
        <f>IF(ISNA(VLOOKUP('Cronograma Manual'!$I157,'Cronograma Manual'!$F$6:$BN$171,AG$152+1,0)),"",(VLOOKUP($F139,'Cronograma Manual'!$F$6:$BN$171,AG$152+1,0)))</f>
        <v/>
      </c>
      <c r="AH139" s="259" t="str">
        <f>IF(ISNA(VLOOKUP('Cronograma Manual'!$I157,'Cronograma Manual'!$F$6:$BN$171,AH$152+1,0)),"",(VLOOKUP($F139,'Cronograma Manual'!$F$6:$BN$171,AH$152+1,0)))</f>
        <v/>
      </c>
      <c r="AI139" s="259" t="str">
        <f>IF(ISNA(VLOOKUP('Cronograma Manual'!$I157,'Cronograma Manual'!$F$6:$BN$171,AI$152+1,0)),"",(VLOOKUP($F139,'Cronograma Manual'!$F$6:$BN$171,AI$152+1,0)))</f>
        <v/>
      </c>
      <c r="AJ139" s="259" t="str">
        <f>IF(ISNA(VLOOKUP('Cronograma Manual'!$I157,'Cronograma Manual'!$F$6:$BN$171,AJ$152+1,0)),"",(VLOOKUP($F139,'Cronograma Manual'!$F$6:$BN$171,AJ$152+1,0)))</f>
        <v/>
      </c>
      <c r="AK139" s="259" t="str">
        <f>IF(ISNA(VLOOKUP('Cronograma Manual'!$I157,'Cronograma Manual'!$F$6:$BN$171,AK$152+1,0)),"",(VLOOKUP($F139,'Cronograma Manual'!$F$6:$BN$171,AK$152+1,0)))</f>
        <v/>
      </c>
      <c r="AL139" s="259" t="str">
        <f>IF(ISNA(VLOOKUP('Cronograma Manual'!$I157,'Cronograma Manual'!$F$6:$BN$171,AL$152+1,0)),"",(VLOOKUP($F139,'Cronograma Manual'!$F$6:$BN$171,AL$152+1,0)))</f>
        <v/>
      </c>
      <c r="AM139" s="259" t="str">
        <f>IF(ISNA(VLOOKUP('Cronograma Manual'!$I157,'Cronograma Manual'!$F$6:$BN$171,AM$152+1,0)),"",(VLOOKUP($F139,'Cronograma Manual'!$F$6:$BN$171,AM$152+1,0)))</f>
        <v/>
      </c>
      <c r="AN139" s="259" t="str">
        <f>IF(ISNA(VLOOKUP('Cronograma Manual'!$I157,'Cronograma Manual'!$F$6:$BN$171,AN$152+1,0)),"",(VLOOKUP($F139,'Cronograma Manual'!$F$6:$BN$171,AN$152+1,0)))</f>
        <v/>
      </c>
      <c r="AO139" s="259" t="str">
        <f>IF(ISNA(VLOOKUP('Cronograma Manual'!$I157,'Cronograma Manual'!$F$6:$BN$171,AO$152+1,0)),"",(VLOOKUP($F139,'Cronograma Manual'!$F$6:$BN$171,AO$152+1,0)))</f>
        <v/>
      </c>
      <c r="AP139" s="259" t="str">
        <f>IF(ISNA(VLOOKUP('Cronograma Manual'!$I157,'Cronograma Manual'!$F$6:$BN$171,AP$152+1,0)),"",(VLOOKUP($F139,'Cronograma Manual'!$F$6:$BN$171,AP$152+1,0)))</f>
        <v/>
      </c>
      <c r="AQ139" s="259" t="str">
        <f>IF(ISNA(VLOOKUP('Cronograma Manual'!$I157,'Cronograma Manual'!$F$6:$BN$171,AQ$152+1,0)),"",(VLOOKUP($F139,'Cronograma Manual'!$F$6:$BN$171,AQ$152+1,0)))</f>
        <v/>
      </c>
      <c r="AR139" s="259" t="str">
        <f>IF(ISNA(VLOOKUP('Cronograma Manual'!$I157,'Cronograma Manual'!$F$6:$BN$171,AR$152+1,0)),"",(VLOOKUP($F139,'Cronograma Manual'!$F$6:$BN$171,AR$152+1,0)))</f>
        <v/>
      </c>
      <c r="AS139" s="259" t="str">
        <f>IF(ISNA(VLOOKUP('Cronograma Manual'!$I157,'Cronograma Manual'!$F$6:$BN$171,AS$152+1,0)),"",(VLOOKUP($F139,'Cronograma Manual'!$F$6:$BN$171,AS$152+1,0)))</f>
        <v/>
      </c>
      <c r="AT139" s="259" t="str">
        <f>IF(ISNA(VLOOKUP('Cronograma Manual'!$I157,'Cronograma Manual'!$F$6:$BN$171,AT$152+1,0)),"",(VLOOKUP($F139,'Cronograma Manual'!$F$6:$BN$171,AT$152+1,0)))</f>
        <v/>
      </c>
      <c r="AU139" s="259" t="str">
        <f>IF(ISNA(VLOOKUP('Cronograma Manual'!$I157,'Cronograma Manual'!$F$6:$BN$171,AU$152+1,0)),"",(VLOOKUP($F139,'Cronograma Manual'!$F$6:$BN$171,AU$152+1,0)))</f>
        <v/>
      </c>
      <c r="AV139" s="259" t="str">
        <f>IF(ISNA(VLOOKUP('Cronograma Manual'!$I157,'Cronograma Manual'!$F$6:$BN$171,AV$152+1,0)),"",(VLOOKUP($F139,'Cronograma Manual'!$F$6:$BN$171,AV$152+1,0)))</f>
        <v/>
      </c>
      <c r="AW139" s="259" t="str">
        <f>IF(ISNA(VLOOKUP('Cronograma Manual'!$I157,'Cronograma Manual'!$F$6:$BN$171,AW$152+1,0)),"",(VLOOKUP($F139,'Cronograma Manual'!$F$6:$BN$171,AW$152+1,0)))</f>
        <v/>
      </c>
      <c r="AX139" s="259" t="str">
        <f>IF(ISNA(VLOOKUP('Cronograma Manual'!$I157,'Cronograma Manual'!$F$6:$BN$171,AX$152+1,0)),"",(VLOOKUP($F139,'Cronograma Manual'!$F$6:$BN$171,AX$152+1,0)))</f>
        <v/>
      </c>
      <c r="AY139" s="259" t="str">
        <f>IF(ISNA(VLOOKUP('Cronograma Manual'!$I157,'Cronograma Manual'!$F$6:$BN$171,AY$152+1,0)),"",(VLOOKUP($F139,'Cronograma Manual'!$F$6:$BN$171,AY$152+1,0)))</f>
        <v/>
      </c>
      <c r="AZ139" s="259" t="str">
        <f>IF(ISNA(VLOOKUP('Cronograma Manual'!$I157,'Cronograma Manual'!$F$6:$BN$171,AZ$152+1,0)),"",(VLOOKUP($F139,'Cronograma Manual'!$F$6:$BN$171,AZ$152+1,0)))</f>
        <v/>
      </c>
      <c r="BA139" s="259" t="str">
        <f>IF(ISNA(VLOOKUP('Cronograma Manual'!$I157,'Cronograma Manual'!$F$6:$BN$171,BA$152+1,0)),"",(VLOOKUP($F139,'Cronograma Manual'!$F$6:$BN$171,BA$152+1,0)))</f>
        <v/>
      </c>
      <c r="BB139" s="259" t="str">
        <f>IF(ISNA(VLOOKUP('Cronograma Manual'!$I157,'Cronograma Manual'!$F$6:$BN$171,BB$152+1,0)),"",(VLOOKUP($F139,'Cronograma Manual'!$F$6:$BN$171,BB$152+1,0)))</f>
        <v/>
      </c>
      <c r="BC139" s="259" t="str">
        <f>IF(ISNA(VLOOKUP('Cronograma Manual'!$I157,'Cronograma Manual'!$F$6:$BN$171,BC$152+1,0)),"",(VLOOKUP($F139,'Cronograma Manual'!$F$6:$BN$171,BC$152+1,0)))</f>
        <v/>
      </c>
      <c r="BD139" s="259" t="str">
        <f>IF(ISNA(VLOOKUP('Cronograma Manual'!$I157,'Cronograma Manual'!$F$6:$BN$171,BD$152+1,0)),"",(VLOOKUP($F139,'Cronograma Manual'!$F$6:$BN$171,BD$152+1,0)))</f>
        <v/>
      </c>
      <c r="BE139" s="259" t="str">
        <f>IF(ISNA(VLOOKUP('Cronograma Manual'!$I157,'Cronograma Manual'!$F$6:$BN$171,BE$152+1,0)),"",(VLOOKUP($F139,'Cronograma Manual'!$F$6:$BN$171,BE$152+1,0)))</f>
        <v/>
      </c>
      <c r="BF139" s="259" t="str">
        <f>IF(ISNA(VLOOKUP('Cronograma Manual'!$I157,'Cronograma Manual'!$F$6:$BN$171,BF$152+1,0)),"",(VLOOKUP($F139,'Cronograma Manual'!$F$6:$BN$171,BF$152+1,0)))</f>
        <v/>
      </c>
      <c r="BG139" s="259" t="str">
        <f>IF(ISNA(VLOOKUP('Cronograma Manual'!$I157,'Cronograma Manual'!$F$6:$BN$171,BG$152+1,0)),"",(VLOOKUP($F139,'Cronograma Manual'!$F$6:$BN$171,BG$152+1,0)))</f>
        <v/>
      </c>
      <c r="BH139" s="259" t="str">
        <f>IF(ISNA(VLOOKUP('Cronograma Manual'!$I157,'Cronograma Manual'!$F$6:$BN$171,BH$152+1,0)),"",(VLOOKUP($F139,'Cronograma Manual'!$F$6:$BN$171,BH$152+1,0)))</f>
        <v/>
      </c>
      <c r="BI139" s="259" t="str">
        <f>IF(ISNA(VLOOKUP('Cronograma Manual'!$I157,'Cronograma Manual'!$F$6:$BN$171,BI$152+1,0)),"",(VLOOKUP($F139,'Cronograma Manual'!$F$6:$BN$171,BI$152+1,0)))</f>
        <v/>
      </c>
      <c r="BJ139" s="259" t="str">
        <f>IF(ISNA(VLOOKUP('Cronograma Manual'!$I157,'Cronograma Manual'!$F$6:$BN$171,BJ$152+1,0)),"",(VLOOKUP($F139,'Cronograma Manual'!$F$6:$BN$171,BJ$152+1,0)))</f>
        <v/>
      </c>
      <c r="BK139" s="385" t="str">
        <f>IF(ISNA(VLOOKUP('Cronograma Manual'!$I157,'Cronograma Manual'!$F$6:$BN$171,BK$152+1,0)),"",(VLOOKUP($F139,'Cronograma Manual'!$F$6:$BN$171,BK$152+1,0)))</f>
        <v/>
      </c>
    </row>
    <row r="140" spans="1:63" ht="15.75" thickBot="1" x14ac:dyDescent="0.3">
      <c r="A140" s="354">
        <v>123</v>
      </c>
      <c r="B140" s="456"/>
      <c r="C140" s="355"/>
      <c r="D140" s="356"/>
      <c r="E140" s="420" t="s">
        <v>1198</v>
      </c>
      <c r="F140" s="355" t="s">
        <v>1197</v>
      </c>
      <c r="G140" s="356" t="str">
        <f>IF(ISNA(VLOOKUP(F140,Tmunic!$C$2:$D$1160,2,FALSE)),"",VLOOKUP(F140,Tmunic!$C$2:$D$1160,2,FALSE))</f>
        <v>CZ ICBF MITU</v>
      </c>
      <c r="H140" s="356" t="str">
        <f>IF(ISNA(VLOOKUP($F140,'Cronograma Manual'!$F$6:$BN$171,H$152+1,0)),"",(VLOOKUP($F140,'Cronograma Manual'!$F$6:$BN$171,H$152+1,0)))</f>
        <v xml:space="preserve">Calle 14 N° 15 - 07 </v>
      </c>
      <c r="I140" s="359">
        <f>IF(ISNA(VLOOKUP($F140,'Cronograma Manual'!$F$6:$BN$171,I$152+1,0)),"",(VLOOKUP($F140,'Cronograma Manual'!$F$6:$BN$171,I$152+1,0)))</f>
        <v>1</v>
      </c>
      <c r="J140" s="360">
        <f>IF(ISNA(VLOOKUP($F140,'Cronograma Manual'!$F$6:$BN$171,J$152+1,0)),"",(VLOOKUP($F140,'Cronograma Manual'!$F$6:$BN$171,J$152+1,0)))</f>
        <v>0</v>
      </c>
      <c r="K140" s="388" t="str">
        <f>IF(ISNA(VLOOKUP('Cronograma Manual'!$I158,'Cronograma Manual'!$F$6:$BN$171,K$152+1,0)),"",(VLOOKUP($F140,'Cronograma Manual'!$F$6:$BN$171,K$152+1,0)))</f>
        <v/>
      </c>
      <c r="L140" s="388" t="str">
        <f>IF(ISNA(VLOOKUP('Cronograma Manual'!$I158,'Cronograma Manual'!$F$6:$BN$171,L$152+1,0)),"",(VLOOKUP($F140,'Cronograma Manual'!$F$6:$BN$171,L$152+1,0)))</f>
        <v/>
      </c>
      <c r="M140" s="388" t="str">
        <f>IF(ISNA(VLOOKUP('Cronograma Manual'!$I158,'Cronograma Manual'!$F$6:$BN$171,M$152+1,0)),"",(VLOOKUP($F140,'Cronograma Manual'!$F$6:$BN$171,M$152+1,0)))</f>
        <v/>
      </c>
      <c r="N140" s="388" t="str">
        <f>IF(ISNA(VLOOKUP('Cronograma Manual'!$I158,'Cronograma Manual'!$F$6:$BN$171,N$152+1,0)),"",(VLOOKUP($F140,'Cronograma Manual'!$F$6:$BN$171,N$152+1,0)))</f>
        <v/>
      </c>
      <c r="O140" s="388" t="str">
        <f>IF(ISNA(VLOOKUP('Cronograma Manual'!$I158,'Cronograma Manual'!$F$6:$BN$171,O$152+1,0)),"",(VLOOKUP($F140,'Cronograma Manual'!$F$6:$BN$171,O$152+1,0)))</f>
        <v/>
      </c>
      <c r="P140" s="388" t="str">
        <f>IF(ISNA(VLOOKUP('Cronograma Manual'!$I158,'Cronograma Manual'!$F$6:$BN$171,P$152+1,0)),"",(VLOOKUP($F140,'Cronograma Manual'!$F$6:$BN$171,P$152+1,0)))</f>
        <v/>
      </c>
      <c r="Q140" s="388" t="str">
        <f>IF(ISNA(VLOOKUP('Cronograma Manual'!$I158,'Cronograma Manual'!$F$6:$BN$171,Q$152+1,0)),"",(VLOOKUP($F140,'Cronograma Manual'!$F$6:$BN$171,Q$152+1,0)))</f>
        <v/>
      </c>
      <c r="R140" s="388" t="str">
        <f>IF(ISNA(VLOOKUP('Cronograma Manual'!$I158,'Cronograma Manual'!$F$6:$BN$171,R$152+1,0)),"",(VLOOKUP($F140,'Cronograma Manual'!$F$6:$BN$171,R$152+1,0)))</f>
        <v/>
      </c>
      <c r="S140" s="388" t="str">
        <f>IF(ISNA(VLOOKUP('Cronograma Manual'!$I158,'Cronograma Manual'!$F$6:$BN$171,S$152+1,0)),"",(VLOOKUP($F140,'Cronograma Manual'!$F$6:$BN$171,S$152+1,0)))</f>
        <v/>
      </c>
      <c r="T140" s="388" t="str">
        <f>IF(ISNA(VLOOKUP('Cronograma Manual'!$I158,'Cronograma Manual'!$F$6:$BN$171,T$152+1,0)),"",(VLOOKUP($F140,'Cronograma Manual'!$F$6:$BN$171,T$152+1,0)))</f>
        <v/>
      </c>
      <c r="U140" s="388" t="str">
        <f>IF(ISNA(VLOOKUP('Cronograma Manual'!$I158,'Cronograma Manual'!$F$6:$BN$171,U$152+1,0)),"",(VLOOKUP($F140,'Cronograma Manual'!$F$6:$BN$171,U$152+1,0)))</f>
        <v/>
      </c>
      <c r="V140" s="388" t="str">
        <f>IF(ISNA(VLOOKUP('Cronograma Manual'!$I158,'Cronograma Manual'!$F$6:$BN$171,V$152+1,0)),"",(VLOOKUP($F140,'Cronograma Manual'!$F$6:$BN$171,V$152+1,0)))</f>
        <v/>
      </c>
      <c r="W140" s="388" t="str">
        <f>IF(ISNA(VLOOKUP('Cronograma Manual'!$I158,'Cronograma Manual'!$F$6:$BN$171,W$152+1,0)),"",(VLOOKUP($F140,'Cronograma Manual'!$F$6:$BN$171,W$152+1,0)))</f>
        <v/>
      </c>
      <c r="X140" s="388" t="str">
        <f>IF(ISNA(VLOOKUP('Cronograma Manual'!$I158,'Cronograma Manual'!$F$6:$BN$171,X$152+1,0)),"",(VLOOKUP($F140,'Cronograma Manual'!$F$6:$BN$171,X$152+1,0)))</f>
        <v/>
      </c>
      <c r="Y140" s="388" t="str">
        <f>IF(ISNA(VLOOKUP('Cronograma Manual'!$I158,'Cronograma Manual'!$F$6:$BN$171,Y$152+1,0)),"",(VLOOKUP($F140,'Cronograma Manual'!$F$6:$BN$171,Y$152+1,0)))</f>
        <v/>
      </c>
      <c r="Z140" s="388" t="str">
        <f>IF(ISNA(VLOOKUP('Cronograma Manual'!$I158,'Cronograma Manual'!$F$6:$BN$171,Z$152+1,0)),"",(VLOOKUP($F140,'Cronograma Manual'!$F$6:$BN$171,Z$152+1,0)))</f>
        <v/>
      </c>
      <c r="AA140" s="388" t="str">
        <f>IF(ISNA(VLOOKUP('Cronograma Manual'!$I158,'Cronograma Manual'!$F$6:$BN$171,AA$152+1,0)),"",(VLOOKUP($F140,'Cronograma Manual'!$F$6:$BN$171,AA$152+1,0)))</f>
        <v/>
      </c>
      <c r="AB140" s="388" t="str">
        <f>IF(ISNA(VLOOKUP('Cronograma Manual'!$I158,'Cronograma Manual'!$F$6:$BN$171,AB$152+1,0)),"",(VLOOKUP($F140,'Cronograma Manual'!$F$6:$BN$171,AB$152+1,0)))</f>
        <v/>
      </c>
      <c r="AC140" s="388" t="str">
        <f>IF(ISNA(VLOOKUP('Cronograma Manual'!$I158,'Cronograma Manual'!$F$6:$BN$171,AC$152+1,0)),"",(VLOOKUP($F140,'Cronograma Manual'!$F$6:$BN$171,AC$152+1,0)))</f>
        <v/>
      </c>
      <c r="AD140" s="388" t="str">
        <f>IF(ISNA(VLOOKUP('Cronograma Manual'!$I158,'Cronograma Manual'!$F$6:$BN$171,AD$152+1,0)),"",(VLOOKUP($F140,'Cronograma Manual'!$F$6:$BN$171,AD$152+1,0)))</f>
        <v/>
      </c>
      <c r="AE140" s="388" t="str">
        <f>IF(ISNA(VLOOKUP('Cronograma Manual'!$I158,'Cronograma Manual'!$F$6:$BN$171,AE$152+1,0)),"",(VLOOKUP($F140,'Cronograma Manual'!$F$6:$BN$171,AE$152+1,0)))</f>
        <v/>
      </c>
      <c r="AF140" s="388" t="str">
        <f>IF(ISNA(VLOOKUP('Cronograma Manual'!$I158,'Cronograma Manual'!$F$6:$BN$171,AF$152+1,0)),"",(VLOOKUP($F140,'Cronograma Manual'!$F$6:$BN$171,AF$152+1,0)))</f>
        <v/>
      </c>
      <c r="AG140" s="388" t="str">
        <f>IF(ISNA(VLOOKUP('Cronograma Manual'!$I158,'Cronograma Manual'!$F$6:$BN$171,AG$152+1,0)),"",(VLOOKUP($F140,'Cronograma Manual'!$F$6:$BN$171,AG$152+1,0)))</f>
        <v/>
      </c>
      <c r="AH140" s="388" t="str">
        <f>IF(ISNA(VLOOKUP('Cronograma Manual'!$I158,'Cronograma Manual'!$F$6:$BN$171,AH$152+1,0)),"",(VLOOKUP($F140,'Cronograma Manual'!$F$6:$BN$171,AH$152+1,0)))</f>
        <v/>
      </c>
      <c r="AI140" s="388" t="str">
        <f>IF(ISNA(VLOOKUP('Cronograma Manual'!$I158,'Cronograma Manual'!$F$6:$BN$171,AI$152+1,0)),"",(VLOOKUP($F140,'Cronograma Manual'!$F$6:$BN$171,AI$152+1,0)))</f>
        <v/>
      </c>
      <c r="AJ140" s="388" t="str">
        <f>IF(ISNA(VLOOKUP('Cronograma Manual'!$I158,'Cronograma Manual'!$F$6:$BN$171,AJ$152+1,0)),"",(VLOOKUP($F140,'Cronograma Manual'!$F$6:$BN$171,AJ$152+1,0)))</f>
        <v/>
      </c>
      <c r="AK140" s="388" t="str">
        <f>IF(ISNA(VLOOKUP('Cronograma Manual'!$I158,'Cronograma Manual'!$F$6:$BN$171,AK$152+1,0)),"",(VLOOKUP($F140,'Cronograma Manual'!$F$6:$BN$171,AK$152+1,0)))</f>
        <v/>
      </c>
      <c r="AL140" s="388" t="str">
        <f>IF(ISNA(VLOOKUP('Cronograma Manual'!$I158,'Cronograma Manual'!$F$6:$BN$171,AL$152+1,0)),"",(VLOOKUP($F140,'Cronograma Manual'!$F$6:$BN$171,AL$152+1,0)))</f>
        <v/>
      </c>
      <c r="AM140" s="388" t="str">
        <f>IF(ISNA(VLOOKUP('Cronograma Manual'!$I158,'Cronograma Manual'!$F$6:$BN$171,AM$152+1,0)),"",(VLOOKUP($F140,'Cronograma Manual'!$F$6:$BN$171,AM$152+1,0)))</f>
        <v/>
      </c>
      <c r="AN140" s="388" t="str">
        <f>IF(ISNA(VLOOKUP('Cronograma Manual'!$I158,'Cronograma Manual'!$F$6:$BN$171,AN$152+1,0)),"",(VLOOKUP($F140,'Cronograma Manual'!$F$6:$BN$171,AN$152+1,0)))</f>
        <v/>
      </c>
      <c r="AO140" s="388" t="str">
        <f>IF(ISNA(VLOOKUP('Cronograma Manual'!$I158,'Cronograma Manual'!$F$6:$BN$171,AO$152+1,0)),"",(VLOOKUP($F140,'Cronograma Manual'!$F$6:$BN$171,AO$152+1,0)))</f>
        <v/>
      </c>
      <c r="AP140" s="388" t="str">
        <f>IF(ISNA(VLOOKUP('Cronograma Manual'!$I158,'Cronograma Manual'!$F$6:$BN$171,AP$152+1,0)),"",(VLOOKUP($F140,'Cronograma Manual'!$F$6:$BN$171,AP$152+1,0)))</f>
        <v/>
      </c>
      <c r="AQ140" s="388" t="str">
        <f>IF(ISNA(VLOOKUP('Cronograma Manual'!$I158,'Cronograma Manual'!$F$6:$BN$171,AQ$152+1,0)),"",(VLOOKUP($F140,'Cronograma Manual'!$F$6:$BN$171,AQ$152+1,0)))</f>
        <v/>
      </c>
      <c r="AR140" s="388" t="str">
        <f>IF(ISNA(VLOOKUP('Cronograma Manual'!$I158,'Cronograma Manual'!$F$6:$BN$171,AR$152+1,0)),"",(VLOOKUP($F140,'Cronograma Manual'!$F$6:$BN$171,AR$152+1,0)))</f>
        <v/>
      </c>
      <c r="AS140" s="388" t="str">
        <f>IF(ISNA(VLOOKUP('Cronograma Manual'!$I158,'Cronograma Manual'!$F$6:$BN$171,AS$152+1,0)),"",(VLOOKUP($F140,'Cronograma Manual'!$F$6:$BN$171,AS$152+1,0)))</f>
        <v/>
      </c>
      <c r="AT140" s="388" t="str">
        <f>IF(ISNA(VLOOKUP('Cronograma Manual'!$I158,'Cronograma Manual'!$F$6:$BN$171,AT$152+1,0)),"",(VLOOKUP($F140,'Cronograma Manual'!$F$6:$BN$171,AT$152+1,0)))</f>
        <v/>
      </c>
      <c r="AU140" s="388" t="str">
        <f>IF(ISNA(VLOOKUP('Cronograma Manual'!$I158,'Cronograma Manual'!$F$6:$BN$171,AU$152+1,0)),"",(VLOOKUP($F140,'Cronograma Manual'!$F$6:$BN$171,AU$152+1,0)))</f>
        <v/>
      </c>
      <c r="AV140" s="388" t="str">
        <f>IF(ISNA(VLOOKUP('Cronograma Manual'!$I158,'Cronograma Manual'!$F$6:$BN$171,AV$152+1,0)),"",(VLOOKUP($F140,'Cronograma Manual'!$F$6:$BN$171,AV$152+1,0)))</f>
        <v/>
      </c>
      <c r="AW140" s="388" t="str">
        <f>IF(ISNA(VLOOKUP('Cronograma Manual'!$I158,'Cronograma Manual'!$F$6:$BN$171,AW$152+1,0)),"",(VLOOKUP($F140,'Cronograma Manual'!$F$6:$BN$171,AW$152+1,0)))</f>
        <v/>
      </c>
      <c r="AX140" s="388" t="str">
        <f>IF(ISNA(VLOOKUP('Cronograma Manual'!$I158,'Cronograma Manual'!$F$6:$BN$171,AX$152+1,0)),"",(VLOOKUP($F140,'Cronograma Manual'!$F$6:$BN$171,AX$152+1,0)))</f>
        <v/>
      </c>
      <c r="AY140" s="388" t="str">
        <f>IF(ISNA(VLOOKUP('Cronograma Manual'!$I158,'Cronograma Manual'!$F$6:$BN$171,AY$152+1,0)),"",(VLOOKUP($F140,'Cronograma Manual'!$F$6:$BN$171,AY$152+1,0)))</f>
        <v/>
      </c>
      <c r="AZ140" s="388" t="str">
        <f>IF(ISNA(VLOOKUP('Cronograma Manual'!$I158,'Cronograma Manual'!$F$6:$BN$171,AZ$152+1,0)),"",(VLOOKUP($F140,'Cronograma Manual'!$F$6:$BN$171,AZ$152+1,0)))</f>
        <v/>
      </c>
      <c r="BA140" s="388" t="str">
        <f>IF(ISNA(VLOOKUP('Cronograma Manual'!$I158,'Cronograma Manual'!$F$6:$BN$171,BA$152+1,0)),"",(VLOOKUP($F140,'Cronograma Manual'!$F$6:$BN$171,BA$152+1,0)))</f>
        <v/>
      </c>
      <c r="BB140" s="388" t="str">
        <f>IF(ISNA(VLOOKUP('Cronograma Manual'!$I158,'Cronograma Manual'!$F$6:$BN$171,BB$152+1,0)),"",(VLOOKUP($F140,'Cronograma Manual'!$F$6:$BN$171,BB$152+1,0)))</f>
        <v/>
      </c>
      <c r="BC140" s="388" t="str">
        <f>IF(ISNA(VLOOKUP('Cronograma Manual'!$I158,'Cronograma Manual'!$F$6:$BN$171,BC$152+1,0)),"",(VLOOKUP($F140,'Cronograma Manual'!$F$6:$BN$171,BC$152+1,0)))</f>
        <v/>
      </c>
      <c r="BD140" s="388" t="str">
        <f>IF(ISNA(VLOOKUP('Cronograma Manual'!$I158,'Cronograma Manual'!$F$6:$BN$171,BD$152+1,0)),"",(VLOOKUP($F140,'Cronograma Manual'!$F$6:$BN$171,BD$152+1,0)))</f>
        <v/>
      </c>
      <c r="BE140" s="388" t="str">
        <f>IF(ISNA(VLOOKUP('Cronograma Manual'!$I158,'Cronograma Manual'!$F$6:$BN$171,BE$152+1,0)),"",(VLOOKUP($F140,'Cronograma Manual'!$F$6:$BN$171,BE$152+1,0)))</f>
        <v/>
      </c>
      <c r="BF140" s="388" t="str">
        <f>IF(ISNA(VLOOKUP('Cronograma Manual'!$I158,'Cronograma Manual'!$F$6:$BN$171,BF$152+1,0)),"",(VLOOKUP($F140,'Cronograma Manual'!$F$6:$BN$171,BF$152+1,0)))</f>
        <v/>
      </c>
      <c r="BG140" s="388" t="str">
        <f>IF(ISNA(VLOOKUP('Cronograma Manual'!$I158,'Cronograma Manual'!$F$6:$BN$171,BG$152+1,0)),"",(VLOOKUP($F140,'Cronograma Manual'!$F$6:$BN$171,BG$152+1,0)))</f>
        <v/>
      </c>
      <c r="BH140" s="388" t="str">
        <f>IF(ISNA(VLOOKUP('Cronograma Manual'!$I158,'Cronograma Manual'!$F$6:$BN$171,BH$152+1,0)),"",(VLOOKUP($F140,'Cronograma Manual'!$F$6:$BN$171,BH$152+1,0)))</f>
        <v/>
      </c>
      <c r="BI140" s="388" t="str">
        <f>IF(ISNA(VLOOKUP('Cronograma Manual'!$I158,'Cronograma Manual'!$F$6:$BN$171,BI$152+1,0)),"",(VLOOKUP($F140,'Cronograma Manual'!$F$6:$BN$171,BI$152+1,0)))</f>
        <v/>
      </c>
      <c r="BJ140" s="388" t="str">
        <f>IF(ISNA(VLOOKUP('Cronograma Manual'!$I158,'Cronograma Manual'!$F$6:$BN$171,BJ$152+1,0)),"",(VLOOKUP($F140,'Cronograma Manual'!$F$6:$BN$171,BJ$152+1,0)))</f>
        <v/>
      </c>
      <c r="BK140" s="389" t="str">
        <f>IF(ISNA(VLOOKUP('Cronograma Manual'!$I158,'Cronograma Manual'!$F$6:$BN$171,BK$152+1,0)),"",(VLOOKUP($F140,'Cronograma Manual'!$F$6:$BN$171,BK$152+1,0)))</f>
        <v/>
      </c>
    </row>
    <row r="141" spans="1:63" ht="24.75" thickBot="1" x14ac:dyDescent="0.3">
      <c r="A141" s="369">
        <v>124</v>
      </c>
      <c r="B141" s="468" t="s">
        <v>1285</v>
      </c>
      <c r="C141" s="372"/>
      <c r="D141" s="373"/>
      <c r="E141" s="425" t="s">
        <v>587</v>
      </c>
      <c r="F141" s="372" t="s">
        <v>116</v>
      </c>
      <c r="G141" s="373" t="str">
        <f>IF(ISNA(VLOOKUP(F141,Tmunic!$C$2:$D$1160,2,FALSE)),"",VLOOKUP(F141,Tmunic!$C$2:$D$1160,2,FALSE))</f>
        <v>CZ ICBF COSTA PACIFICA</v>
      </c>
      <c r="H141" s="373" t="str">
        <f>IF(ISNA(VLOOKUP($F141,'Cronograma Manual'!$F$6:$BN$171,H$152+1,0)),"",(VLOOKUP($F141,'Cronograma Manual'!$F$6:$BN$171,H$152+1,0)))</f>
        <v>Carrera 2 con Calle 5 Esquina Barrio La Esperanza</v>
      </c>
      <c r="I141" s="376">
        <f>IF(ISNA(VLOOKUP($F141,'Cronograma Manual'!$F$6:$BN$171,I$152+1,0)),"",(VLOOKUP($F141,'Cronograma Manual'!$F$6:$BN$171,I$152+1,0)))</f>
        <v>1</v>
      </c>
      <c r="J141" s="377">
        <f>IF(ISNA(VLOOKUP($F141,'Cronograma Manual'!$F$6:$BN$171,J$152+1,0)),"",(VLOOKUP($F141,'Cronograma Manual'!$F$6:$BN$171,J$152+1,0)))</f>
        <v>0</v>
      </c>
      <c r="K141" s="426" t="str">
        <f>IF(ISNA(VLOOKUP('Cronograma Manual'!$I159,'Cronograma Manual'!$F$6:$BN$171,K$152+1,0)),"",(VLOOKUP($F141,'Cronograma Manual'!$F$6:$BN$171,K$152+1,0)))</f>
        <v/>
      </c>
      <c r="L141" s="426" t="str">
        <f>IF(ISNA(VLOOKUP('Cronograma Manual'!$I159,'Cronograma Manual'!$F$6:$BN$171,L$152+1,0)),"",(VLOOKUP($F141,'Cronograma Manual'!$F$6:$BN$171,L$152+1,0)))</f>
        <v/>
      </c>
      <c r="M141" s="426" t="str">
        <f>IF(ISNA(VLOOKUP('Cronograma Manual'!$I159,'Cronograma Manual'!$F$6:$BN$171,M$152+1,0)),"",(VLOOKUP($F141,'Cronograma Manual'!$F$6:$BN$171,M$152+1,0)))</f>
        <v/>
      </c>
      <c r="N141" s="426" t="str">
        <f>IF(ISNA(VLOOKUP('Cronograma Manual'!$I159,'Cronograma Manual'!$F$6:$BN$171,N$152+1,0)),"",(VLOOKUP($F141,'Cronograma Manual'!$F$6:$BN$171,N$152+1,0)))</f>
        <v/>
      </c>
      <c r="O141" s="426" t="str">
        <f>IF(ISNA(VLOOKUP('Cronograma Manual'!$I159,'Cronograma Manual'!$F$6:$BN$171,O$152+1,0)),"",(VLOOKUP($F141,'Cronograma Manual'!$F$6:$BN$171,O$152+1,0)))</f>
        <v/>
      </c>
      <c r="P141" s="426" t="str">
        <f>IF(ISNA(VLOOKUP('Cronograma Manual'!$I159,'Cronograma Manual'!$F$6:$BN$171,P$152+1,0)),"",(VLOOKUP($F141,'Cronograma Manual'!$F$6:$BN$171,P$152+1,0)))</f>
        <v/>
      </c>
      <c r="Q141" s="426" t="str">
        <f>IF(ISNA(VLOOKUP('Cronograma Manual'!$I159,'Cronograma Manual'!$F$6:$BN$171,Q$152+1,0)),"",(VLOOKUP($F141,'Cronograma Manual'!$F$6:$BN$171,Q$152+1,0)))</f>
        <v/>
      </c>
      <c r="R141" s="426" t="str">
        <f>IF(ISNA(VLOOKUP('Cronograma Manual'!$I159,'Cronograma Manual'!$F$6:$BN$171,R$152+1,0)),"",(VLOOKUP($F141,'Cronograma Manual'!$F$6:$BN$171,R$152+1,0)))</f>
        <v/>
      </c>
      <c r="S141" s="426" t="str">
        <f>IF(ISNA(VLOOKUP('Cronograma Manual'!$I159,'Cronograma Manual'!$F$6:$BN$171,S$152+1,0)),"",(VLOOKUP($F141,'Cronograma Manual'!$F$6:$BN$171,S$152+1,0)))</f>
        <v/>
      </c>
      <c r="T141" s="426" t="str">
        <f>IF(ISNA(VLOOKUP('Cronograma Manual'!$I159,'Cronograma Manual'!$F$6:$BN$171,T$152+1,0)),"",(VLOOKUP($F141,'Cronograma Manual'!$F$6:$BN$171,T$152+1,0)))</f>
        <v/>
      </c>
      <c r="U141" s="426" t="str">
        <f>IF(ISNA(VLOOKUP('Cronograma Manual'!$I159,'Cronograma Manual'!$F$6:$BN$171,U$152+1,0)),"",(VLOOKUP($F141,'Cronograma Manual'!$F$6:$BN$171,U$152+1,0)))</f>
        <v/>
      </c>
      <c r="V141" s="426" t="str">
        <f>IF(ISNA(VLOOKUP('Cronograma Manual'!$I159,'Cronograma Manual'!$F$6:$BN$171,V$152+1,0)),"",(VLOOKUP($F141,'Cronograma Manual'!$F$6:$BN$171,V$152+1,0)))</f>
        <v/>
      </c>
      <c r="W141" s="426" t="str">
        <f>IF(ISNA(VLOOKUP('Cronograma Manual'!$I159,'Cronograma Manual'!$F$6:$BN$171,W$152+1,0)),"",(VLOOKUP($F141,'Cronograma Manual'!$F$6:$BN$171,W$152+1,0)))</f>
        <v/>
      </c>
      <c r="X141" s="426" t="str">
        <f>IF(ISNA(VLOOKUP('Cronograma Manual'!$I159,'Cronograma Manual'!$F$6:$BN$171,X$152+1,0)),"",(VLOOKUP($F141,'Cronograma Manual'!$F$6:$BN$171,X$152+1,0)))</f>
        <v/>
      </c>
      <c r="Y141" s="426" t="str">
        <f>IF(ISNA(VLOOKUP('Cronograma Manual'!$I159,'Cronograma Manual'!$F$6:$BN$171,Y$152+1,0)),"",(VLOOKUP($F141,'Cronograma Manual'!$F$6:$BN$171,Y$152+1,0)))</f>
        <v/>
      </c>
      <c r="Z141" s="426" t="str">
        <f>IF(ISNA(VLOOKUP('Cronograma Manual'!$I159,'Cronograma Manual'!$F$6:$BN$171,Z$152+1,0)),"",(VLOOKUP($F141,'Cronograma Manual'!$F$6:$BN$171,Z$152+1,0)))</f>
        <v/>
      </c>
      <c r="AA141" s="426" t="str">
        <f>IF(ISNA(VLOOKUP('Cronograma Manual'!$I159,'Cronograma Manual'!$F$6:$BN$171,AA$152+1,0)),"",(VLOOKUP($F141,'Cronograma Manual'!$F$6:$BN$171,AA$152+1,0)))</f>
        <v/>
      </c>
      <c r="AB141" s="426" t="str">
        <f>IF(ISNA(VLOOKUP('Cronograma Manual'!$I159,'Cronograma Manual'!$F$6:$BN$171,AB$152+1,0)),"",(VLOOKUP($F141,'Cronograma Manual'!$F$6:$BN$171,AB$152+1,0)))</f>
        <v/>
      </c>
      <c r="AC141" s="426" t="str">
        <f>IF(ISNA(VLOOKUP('Cronograma Manual'!$I159,'Cronograma Manual'!$F$6:$BN$171,AC$152+1,0)),"",(VLOOKUP($F141,'Cronograma Manual'!$F$6:$BN$171,AC$152+1,0)))</f>
        <v/>
      </c>
      <c r="AD141" s="426" t="str">
        <f>IF(ISNA(VLOOKUP('Cronograma Manual'!$I159,'Cronograma Manual'!$F$6:$BN$171,AD$152+1,0)),"",(VLOOKUP($F141,'Cronograma Manual'!$F$6:$BN$171,AD$152+1,0)))</f>
        <v/>
      </c>
      <c r="AE141" s="426" t="str">
        <f>IF(ISNA(VLOOKUP('Cronograma Manual'!$I159,'Cronograma Manual'!$F$6:$BN$171,AE$152+1,0)),"",(VLOOKUP($F141,'Cronograma Manual'!$F$6:$BN$171,AE$152+1,0)))</f>
        <v/>
      </c>
      <c r="AF141" s="426" t="str">
        <f>IF(ISNA(VLOOKUP('Cronograma Manual'!$I159,'Cronograma Manual'!$F$6:$BN$171,AF$152+1,0)),"",(VLOOKUP($F141,'Cronograma Manual'!$F$6:$BN$171,AF$152+1,0)))</f>
        <v/>
      </c>
      <c r="AG141" s="426" t="str">
        <f>IF(ISNA(VLOOKUP('Cronograma Manual'!$I159,'Cronograma Manual'!$F$6:$BN$171,AG$152+1,0)),"",(VLOOKUP($F141,'Cronograma Manual'!$F$6:$BN$171,AG$152+1,0)))</f>
        <v/>
      </c>
      <c r="AH141" s="426" t="str">
        <f>IF(ISNA(VLOOKUP('Cronograma Manual'!$I159,'Cronograma Manual'!$F$6:$BN$171,AH$152+1,0)),"",(VLOOKUP($F141,'Cronograma Manual'!$F$6:$BN$171,AH$152+1,0)))</f>
        <v/>
      </c>
      <c r="AI141" s="426" t="str">
        <f>IF(ISNA(VLOOKUP('Cronograma Manual'!$I159,'Cronograma Manual'!$F$6:$BN$171,AI$152+1,0)),"",(VLOOKUP($F141,'Cronograma Manual'!$F$6:$BN$171,AI$152+1,0)))</f>
        <v/>
      </c>
      <c r="AJ141" s="426" t="str">
        <f>IF(ISNA(VLOOKUP('Cronograma Manual'!$I159,'Cronograma Manual'!$F$6:$BN$171,AJ$152+1,0)),"",(VLOOKUP($F141,'Cronograma Manual'!$F$6:$BN$171,AJ$152+1,0)))</f>
        <v/>
      </c>
      <c r="AK141" s="426" t="str">
        <f>IF(ISNA(VLOOKUP('Cronograma Manual'!$I159,'Cronograma Manual'!$F$6:$BN$171,AK$152+1,0)),"",(VLOOKUP($F141,'Cronograma Manual'!$F$6:$BN$171,AK$152+1,0)))</f>
        <v/>
      </c>
      <c r="AL141" s="426" t="str">
        <f>IF(ISNA(VLOOKUP('Cronograma Manual'!$I159,'Cronograma Manual'!$F$6:$BN$171,AL$152+1,0)),"",(VLOOKUP($F141,'Cronograma Manual'!$F$6:$BN$171,AL$152+1,0)))</f>
        <v/>
      </c>
      <c r="AM141" s="426" t="str">
        <f>IF(ISNA(VLOOKUP('Cronograma Manual'!$I159,'Cronograma Manual'!$F$6:$BN$171,AM$152+1,0)),"",(VLOOKUP($F141,'Cronograma Manual'!$F$6:$BN$171,AM$152+1,0)))</f>
        <v/>
      </c>
      <c r="AN141" s="426" t="str">
        <f>IF(ISNA(VLOOKUP('Cronograma Manual'!$I159,'Cronograma Manual'!$F$6:$BN$171,AN$152+1,0)),"",(VLOOKUP($F141,'Cronograma Manual'!$F$6:$BN$171,AN$152+1,0)))</f>
        <v/>
      </c>
      <c r="AO141" s="426" t="str">
        <f>IF(ISNA(VLOOKUP('Cronograma Manual'!$I159,'Cronograma Manual'!$F$6:$BN$171,AO$152+1,0)),"",(VLOOKUP($F141,'Cronograma Manual'!$F$6:$BN$171,AO$152+1,0)))</f>
        <v/>
      </c>
      <c r="AP141" s="426" t="str">
        <f>IF(ISNA(VLOOKUP('Cronograma Manual'!$I159,'Cronograma Manual'!$F$6:$BN$171,AP$152+1,0)),"",(VLOOKUP($F141,'Cronograma Manual'!$F$6:$BN$171,AP$152+1,0)))</f>
        <v/>
      </c>
      <c r="AQ141" s="426" t="str">
        <f>IF(ISNA(VLOOKUP('Cronograma Manual'!$I159,'Cronograma Manual'!$F$6:$BN$171,AQ$152+1,0)),"",(VLOOKUP($F141,'Cronograma Manual'!$F$6:$BN$171,AQ$152+1,0)))</f>
        <v/>
      </c>
      <c r="AR141" s="426" t="str">
        <f>IF(ISNA(VLOOKUP('Cronograma Manual'!$I159,'Cronograma Manual'!$F$6:$BN$171,AR$152+1,0)),"",(VLOOKUP($F141,'Cronograma Manual'!$F$6:$BN$171,AR$152+1,0)))</f>
        <v/>
      </c>
      <c r="AS141" s="426" t="str">
        <f>IF(ISNA(VLOOKUP('Cronograma Manual'!$I159,'Cronograma Manual'!$F$6:$BN$171,AS$152+1,0)),"",(VLOOKUP($F141,'Cronograma Manual'!$F$6:$BN$171,AS$152+1,0)))</f>
        <v/>
      </c>
      <c r="AT141" s="426" t="str">
        <f>IF(ISNA(VLOOKUP('Cronograma Manual'!$I159,'Cronograma Manual'!$F$6:$BN$171,AT$152+1,0)),"",(VLOOKUP($F141,'Cronograma Manual'!$F$6:$BN$171,AT$152+1,0)))</f>
        <v/>
      </c>
      <c r="AU141" s="426" t="str">
        <f>IF(ISNA(VLOOKUP('Cronograma Manual'!$I159,'Cronograma Manual'!$F$6:$BN$171,AU$152+1,0)),"",(VLOOKUP($F141,'Cronograma Manual'!$F$6:$BN$171,AU$152+1,0)))</f>
        <v/>
      </c>
      <c r="AV141" s="426" t="str">
        <f>IF(ISNA(VLOOKUP('Cronograma Manual'!$I159,'Cronograma Manual'!$F$6:$BN$171,AV$152+1,0)),"",(VLOOKUP($F141,'Cronograma Manual'!$F$6:$BN$171,AV$152+1,0)))</f>
        <v/>
      </c>
      <c r="AW141" s="426" t="str">
        <f>IF(ISNA(VLOOKUP('Cronograma Manual'!$I159,'Cronograma Manual'!$F$6:$BN$171,AW$152+1,0)),"",(VLOOKUP($F141,'Cronograma Manual'!$F$6:$BN$171,AW$152+1,0)))</f>
        <v/>
      </c>
      <c r="AX141" s="426" t="str">
        <f>IF(ISNA(VLOOKUP('Cronograma Manual'!$I159,'Cronograma Manual'!$F$6:$BN$171,AX$152+1,0)),"",(VLOOKUP($F141,'Cronograma Manual'!$F$6:$BN$171,AX$152+1,0)))</f>
        <v/>
      </c>
      <c r="AY141" s="426" t="str">
        <f>IF(ISNA(VLOOKUP('Cronograma Manual'!$I159,'Cronograma Manual'!$F$6:$BN$171,AY$152+1,0)),"",(VLOOKUP($F141,'Cronograma Manual'!$F$6:$BN$171,AY$152+1,0)))</f>
        <v/>
      </c>
      <c r="AZ141" s="426" t="str">
        <f>IF(ISNA(VLOOKUP('Cronograma Manual'!$I159,'Cronograma Manual'!$F$6:$BN$171,AZ$152+1,0)),"",(VLOOKUP($F141,'Cronograma Manual'!$F$6:$BN$171,AZ$152+1,0)))</f>
        <v/>
      </c>
      <c r="BA141" s="426" t="str">
        <f>IF(ISNA(VLOOKUP('Cronograma Manual'!$I159,'Cronograma Manual'!$F$6:$BN$171,BA$152+1,0)),"",(VLOOKUP($F141,'Cronograma Manual'!$F$6:$BN$171,BA$152+1,0)))</f>
        <v/>
      </c>
      <c r="BB141" s="426" t="str">
        <f>IF(ISNA(VLOOKUP('Cronograma Manual'!$I159,'Cronograma Manual'!$F$6:$BN$171,BB$152+1,0)),"",(VLOOKUP($F141,'Cronograma Manual'!$F$6:$BN$171,BB$152+1,0)))</f>
        <v/>
      </c>
      <c r="BC141" s="426" t="str">
        <f>IF(ISNA(VLOOKUP('Cronograma Manual'!$I159,'Cronograma Manual'!$F$6:$BN$171,BC$152+1,0)),"",(VLOOKUP($F141,'Cronograma Manual'!$F$6:$BN$171,BC$152+1,0)))</f>
        <v/>
      </c>
      <c r="BD141" s="426" t="str">
        <f>IF(ISNA(VLOOKUP('Cronograma Manual'!$I159,'Cronograma Manual'!$F$6:$BN$171,BD$152+1,0)),"",(VLOOKUP($F141,'Cronograma Manual'!$F$6:$BN$171,BD$152+1,0)))</f>
        <v/>
      </c>
      <c r="BE141" s="426" t="str">
        <f>IF(ISNA(VLOOKUP('Cronograma Manual'!$I159,'Cronograma Manual'!$F$6:$BN$171,BE$152+1,0)),"",(VLOOKUP($F141,'Cronograma Manual'!$F$6:$BN$171,BE$152+1,0)))</f>
        <v/>
      </c>
      <c r="BF141" s="426" t="str">
        <f>IF(ISNA(VLOOKUP('Cronograma Manual'!$I159,'Cronograma Manual'!$F$6:$BN$171,BF$152+1,0)),"",(VLOOKUP($F141,'Cronograma Manual'!$F$6:$BN$171,BF$152+1,0)))</f>
        <v/>
      </c>
      <c r="BG141" s="426" t="str">
        <f>IF(ISNA(VLOOKUP('Cronograma Manual'!$I159,'Cronograma Manual'!$F$6:$BN$171,BG$152+1,0)),"",(VLOOKUP($F141,'Cronograma Manual'!$F$6:$BN$171,BG$152+1,0)))</f>
        <v/>
      </c>
      <c r="BH141" s="426" t="str">
        <f>IF(ISNA(VLOOKUP('Cronograma Manual'!$I159,'Cronograma Manual'!$F$6:$BN$171,BH$152+1,0)),"",(VLOOKUP($F141,'Cronograma Manual'!$F$6:$BN$171,BH$152+1,0)))</f>
        <v/>
      </c>
      <c r="BI141" s="426" t="str">
        <f>IF(ISNA(VLOOKUP('Cronograma Manual'!$I159,'Cronograma Manual'!$F$6:$BN$171,BI$152+1,0)),"",(VLOOKUP($F141,'Cronograma Manual'!$F$6:$BN$171,BI$152+1,0)))</f>
        <v/>
      </c>
      <c r="BJ141" s="426" t="str">
        <f>IF(ISNA(VLOOKUP('Cronograma Manual'!$I159,'Cronograma Manual'!$F$6:$BN$171,BJ$152+1,0)),"",(VLOOKUP($F141,'Cronograma Manual'!$F$6:$BN$171,BJ$152+1,0)))</f>
        <v/>
      </c>
      <c r="BK141" s="427" t="str">
        <f>IF(ISNA(VLOOKUP('Cronograma Manual'!$I159,'Cronograma Manual'!$F$6:$BN$171,BK$152+1,0)),"",(VLOOKUP($F141,'Cronograma Manual'!$F$6:$BN$171,BK$152+1,0)))</f>
        <v/>
      </c>
    </row>
    <row r="142" spans="1:63" ht="15.75" hidden="1" thickBot="1" x14ac:dyDescent="0.3">
      <c r="A142" s="354">
        <v>125</v>
      </c>
      <c r="B142" s="456"/>
      <c r="C142" s="355"/>
      <c r="D142" s="355"/>
      <c r="E142" s="420"/>
      <c r="F142" s="386"/>
      <c r="G142" s="387" t="str">
        <f>IF(ISNA(VLOOKUP(F142,Tmunic!$C$2:$D$1160,2,FALSE)),"",VLOOKUP(F142,Tmunic!$C$2:$D$1160,2,FALSE))</f>
        <v/>
      </c>
      <c r="H142" s="356" t="str">
        <f>IF(ISNA(VLOOKUP($F142,'Cronograma Manual'!$F$6:$BN$171,H$152+1,0)),"",(VLOOKUP($F142,'Cronograma Manual'!$F$6:$BN$171,H$152+1,0)))</f>
        <v/>
      </c>
      <c r="I142" s="406" t="str">
        <f>IF(ISNA(VLOOKUP($F142,'Cronograma Manual'!$F$6:$BN$171,I$152+1,0)),"",(VLOOKUP($F142,'Cronograma Manual'!$F$6:$BN$171,I$152+1,0)))</f>
        <v/>
      </c>
      <c r="J142" s="360" t="str">
        <f>IF(ISNA(VLOOKUP($F142,'Cronograma Manual'!$F$6:$BN$171,J$152+1,0)),"",(VLOOKUP($F142,'Cronograma Manual'!$F$6:$BN$171,J$152+1,0)))</f>
        <v/>
      </c>
      <c r="K142" s="423" t="str">
        <f>IF(ISNA(VLOOKUP('Cronograma Manual'!$I160,'Cronograma Manual'!$F$6:$BN$171,K$152+1,0)),"",(VLOOKUP($F142,'Cronograma Manual'!$F$6:$BN$171,K$152+1,0)))</f>
        <v/>
      </c>
      <c r="L142" s="423" t="str">
        <f>IF(ISNA(VLOOKUP('Cronograma Manual'!$I160,'Cronograma Manual'!$F$6:$BN$171,L$152+1,0)),"",(VLOOKUP($F142,'Cronograma Manual'!$F$6:$BN$171,L$152+1,0)))</f>
        <v/>
      </c>
      <c r="M142" s="423" t="str">
        <f>IF(ISNA(VLOOKUP('Cronograma Manual'!$I160,'Cronograma Manual'!$F$6:$BN$171,M$152+1,0)),"",(VLOOKUP($F142,'Cronograma Manual'!$F$6:$BN$171,M$152+1,0)))</f>
        <v/>
      </c>
      <c r="N142" s="423" t="str">
        <f>IF(ISNA(VLOOKUP('Cronograma Manual'!$I160,'Cronograma Manual'!$F$6:$BN$171,N$152+1,0)),"",(VLOOKUP($F142,'Cronograma Manual'!$F$6:$BN$171,N$152+1,0)))</f>
        <v/>
      </c>
      <c r="O142" s="423" t="str">
        <f>IF(ISNA(VLOOKUP('Cronograma Manual'!$I160,'Cronograma Manual'!$F$6:$BN$171,O$152+1,0)),"",(VLOOKUP($F142,'Cronograma Manual'!$F$6:$BN$171,O$152+1,0)))</f>
        <v/>
      </c>
      <c r="P142" s="423" t="str">
        <f>IF(ISNA(VLOOKUP('Cronograma Manual'!$I160,'Cronograma Manual'!$F$6:$BN$171,P$152+1,0)),"",(VLOOKUP($F142,'Cronograma Manual'!$F$6:$BN$171,P$152+1,0)))</f>
        <v/>
      </c>
      <c r="Q142" s="423" t="str">
        <f>IF(ISNA(VLOOKUP('Cronograma Manual'!$I160,'Cronograma Manual'!$F$6:$BN$171,Q$152+1,0)),"",(VLOOKUP($F142,'Cronograma Manual'!$F$6:$BN$171,Q$152+1,0)))</f>
        <v/>
      </c>
      <c r="R142" s="423" t="str">
        <f>IF(ISNA(VLOOKUP('Cronograma Manual'!$I160,'Cronograma Manual'!$F$6:$BN$171,R$152+1,0)),"",(VLOOKUP($F142,'Cronograma Manual'!$F$6:$BN$171,R$152+1,0)))</f>
        <v/>
      </c>
      <c r="S142" s="423" t="str">
        <f>IF(ISNA(VLOOKUP('Cronograma Manual'!$I160,'Cronograma Manual'!$F$6:$BN$171,S$152+1,0)),"",(VLOOKUP($F142,'Cronograma Manual'!$F$6:$BN$171,S$152+1,0)))</f>
        <v/>
      </c>
      <c r="T142" s="423" t="str">
        <f>IF(ISNA(VLOOKUP('Cronograma Manual'!$I160,'Cronograma Manual'!$F$6:$BN$171,T$152+1,0)),"",(VLOOKUP($F142,'Cronograma Manual'!$F$6:$BN$171,T$152+1,0)))</f>
        <v/>
      </c>
      <c r="U142" s="423" t="str">
        <f>IF(ISNA(VLOOKUP('Cronograma Manual'!$I160,'Cronograma Manual'!$F$6:$BN$171,U$152+1,0)),"",(VLOOKUP($F142,'Cronograma Manual'!$F$6:$BN$171,U$152+1,0)))</f>
        <v/>
      </c>
      <c r="V142" s="423" t="str">
        <f>IF(ISNA(VLOOKUP('Cronograma Manual'!$I160,'Cronograma Manual'!$F$6:$BN$171,V$152+1,0)),"",(VLOOKUP($F142,'Cronograma Manual'!$F$6:$BN$171,V$152+1,0)))</f>
        <v/>
      </c>
      <c r="W142" s="423" t="str">
        <f>IF(ISNA(VLOOKUP('Cronograma Manual'!$I160,'Cronograma Manual'!$F$6:$BN$171,W$152+1,0)),"",(VLOOKUP($F142,'Cronograma Manual'!$F$6:$BN$171,W$152+1,0)))</f>
        <v/>
      </c>
      <c r="X142" s="423" t="str">
        <f>IF(ISNA(VLOOKUP('Cronograma Manual'!$I160,'Cronograma Manual'!$F$6:$BN$171,X$152+1,0)),"",(VLOOKUP($F142,'Cronograma Manual'!$F$6:$BN$171,X$152+1,0)))</f>
        <v/>
      </c>
      <c r="Y142" s="423" t="str">
        <f>IF(ISNA(VLOOKUP('Cronograma Manual'!$I160,'Cronograma Manual'!$F$6:$BN$171,Y$152+1,0)),"",(VLOOKUP($F142,'Cronograma Manual'!$F$6:$BN$171,Y$152+1,0)))</f>
        <v/>
      </c>
      <c r="Z142" s="423" t="str">
        <f>IF(ISNA(VLOOKUP('Cronograma Manual'!$I160,'Cronograma Manual'!$F$6:$BN$171,Z$152+1,0)),"",(VLOOKUP($F142,'Cronograma Manual'!$F$6:$BN$171,Z$152+1,0)))</f>
        <v/>
      </c>
      <c r="AA142" s="423" t="str">
        <f>IF(ISNA(VLOOKUP('Cronograma Manual'!$I160,'Cronograma Manual'!$F$6:$BN$171,AA$152+1,0)),"",(VLOOKUP($F142,'Cronograma Manual'!$F$6:$BN$171,AA$152+1,0)))</f>
        <v/>
      </c>
      <c r="AB142" s="423" t="str">
        <f>IF(ISNA(VLOOKUP('Cronograma Manual'!$I160,'Cronograma Manual'!$F$6:$BN$171,AB$152+1,0)),"",(VLOOKUP($F142,'Cronograma Manual'!$F$6:$BN$171,AB$152+1,0)))</f>
        <v/>
      </c>
      <c r="AC142" s="423" t="str">
        <f>IF(ISNA(VLOOKUP('Cronograma Manual'!$I160,'Cronograma Manual'!$F$6:$BN$171,AC$152+1,0)),"",(VLOOKUP($F142,'Cronograma Manual'!$F$6:$BN$171,AC$152+1,0)))</f>
        <v/>
      </c>
      <c r="AD142" s="423" t="str">
        <f>IF(ISNA(VLOOKUP('Cronograma Manual'!$I160,'Cronograma Manual'!$F$6:$BN$171,AD$152+1,0)),"",(VLOOKUP($F142,'Cronograma Manual'!$F$6:$BN$171,AD$152+1,0)))</f>
        <v/>
      </c>
      <c r="AE142" s="423" t="str">
        <f>IF(ISNA(VLOOKUP('Cronograma Manual'!$I160,'Cronograma Manual'!$F$6:$BN$171,AE$152+1,0)),"",(VLOOKUP($F142,'Cronograma Manual'!$F$6:$BN$171,AE$152+1,0)))</f>
        <v/>
      </c>
      <c r="AF142" s="423" t="str">
        <f>IF(ISNA(VLOOKUP('Cronograma Manual'!$I160,'Cronograma Manual'!$F$6:$BN$171,AF$152+1,0)),"",(VLOOKUP($F142,'Cronograma Manual'!$F$6:$BN$171,AF$152+1,0)))</f>
        <v/>
      </c>
      <c r="AG142" s="423" t="str">
        <f>IF(ISNA(VLOOKUP('Cronograma Manual'!$I160,'Cronograma Manual'!$F$6:$BN$171,AG$152+1,0)),"",(VLOOKUP($F142,'Cronograma Manual'!$F$6:$BN$171,AG$152+1,0)))</f>
        <v/>
      </c>
      <c r="AH142" s="423" t="str">
        <f>IF(ISNA(VLOOKUP('Cronograma Manual'!$I160,'Cronograma Manual'!$F$6:$BN$171,AH$152+1,0)),"",(VLOOKUP($F142,'Cronograma Manual'!$F$6:$BN$171,AH$152+1,0)))</f>
        <v/>
      </c>
      <c r="AI142" s="423" t="str">
        <f>IF(ISNA(VLOOKUP('Cronograma Manual'!$I160,'Cronograma Manual'!$F$6:$BN$171,AI$152+1,0)),"",(VLOOKUP($F142,'Cronograma Manual'!$F$6:$BN$171,AI$152+1,0)))</f>
        <v/>
      </c>
      <c r="AJ142" s="423" t="str">
        <f>IF(ISNA(VLOOKUP('Cronograma Manual'!$I160,'Cronograma Manual'!$F$6:$BN$171,AJ$152+1,0)),"",(VLOOKUP($F142,'Cronograma Manual'!$F$6:$BN$171,AJ$152+1,0)))</f>
        <v/>
      </c>
      <c r="AK142" s="423" t="str">
        <f>IF(ISNA(VLOOKUP('Cronograma Manual'!$I160,'Cronograma Manual'!$F$6:$BN$171,AK$152+1,0)),"",(VLOOKUP($F142,'Cronograma Manual'!$F$6:$BN$171,AK$152+1,0)))</f>
        <v/>
      </c>
      <c r="AL142" s="423" t="str">
        <f>IF(ISNA(VLOOKUP('Cronograma Manual'!$I160,'Cronograma Manual'!$F$6:$BN$171,AL$152+1,0)),"",(VLOOKUP($F142,'Cronograma Manual'!$F$6:$BN$171,AL$152+1,0)))</f>
        <v/>
      </c>
      <c r="AM142" s="423" t="str">
        <f>IF(ISNA(VLOOKUP('Cronograma Manual'!$I160,'Cronograma Manual'!$F$6:$BN$171,AM$152+1,0)),"",(VLOOKUP($F142,'Cronograma Manual'!$F$6:$BN$171,AM$152+1,0)))</f>
        <v/>
      </c>
      <c r="AN142" s="423" t="str">
        <f>IF(ISNA(VLOOKUP('Cronograma Manual'!$I160,'Cronograma Manual'!$F$6:$BN$171,AN$152+1,0)),"",(VLOOKUP($F142,'Cronograma Manual'!$F$6:$BN$171,AN$152+1,0)))</f>
        <v/>
      </c>
      <c r="AO142" s="423" t="str">
        <f>IF(ISNA(VLOOKUP('Cronograma Manual'!$I160,'Cronograma Manual'!$F$6:$BN$171,AO$152+1,0)),"",(VLOOKUP($F142,'Cronograma Manual'!$F$6:$BN$171,AO$152+1,0)))</f>
        <v/>
      </c>
      <c r="AP142" s="423" t="str">
        <f>IF(ISNA(VLOOKUP('Cronograma Manual'!$I160,'Cronograma Manual'!$F$6:$BN$171,AP$152+1,0)),"",(VLOOKUP($F142,'Cronograma Manual'!$F$6:$BN$171,AP$152+1,0)))</f>
        <v/>
      </c>
      <c r="AQ142" s="423" t="str">
        <f>IF(ISNA(VLOOKUP('Cronograma Manual'!$I160,'Cronograma Manual'!$F$6:$BN$171,AQ$152+1,0)),"",(VLOOKUP($F142,'Cronograma Manual'!$F$6:$BN$171,AQ$152+1,0)))</f>
        <v/>
      </c>
      <c r="AR142" s="423" t="str">
        <f>IF(ISNA(VLOOKUP('Cronograma Manual'!$I160,'Cronograma Manual'!$F$6:$BN$171,AR$152+1,0)),"",(VLOOKUP($F142,'Cronograma Manual'!$F$6:$BN$171,AR$152+1,0)))</f>
        <v/>
      </c>
      <c r="AS142" s="423" t="str">
        <f>IF(ISNA(VLOOKUP('Cronograma Manual'!$I160,'Cronograma Manual'!$F$6:$BN$171,AS$152+1,0)),"",(VLOOKUP($F142,'Cronograma Manual'!$F$6:$BN$171,AS$152+1,0)))</f>
        <v/>
      </c>
      <c r="AT142" s="423" t="str">
        <f>IF(ISNA(VLOOKUP('Cronograma Manual'!$I160,'Cronograma Manual'!$F$6:$BN$171,AT$152+1,0)),"",(VLOOKUP($F142,'Cronograma Manual'!$F$6:$BN$171,AT$152+1,0)))</f>
        <v/>
      </c>
      <c r="AU142" s="423" t="str">
        <f>IF(ISNA(VLOOKUP('Cronograma Manual'!$I160,'Cronograma Manual'!$F$6:$BN$171,AU$152+1,0)),"",(VLOOKUP($F142,'Cronograma Manual'!$F$6:$BN$171,AU$152+1,0)))</f>
        <v/>
      </c>
      <c r="AV142" s="423" t="str">
        <f>IF(ISNA(VLOOKUP('Cronograma Manual'!$I160,'Cronograma Manual'!$F$6:$BN$171,AV$152+1,0)),"",(VLOOKUP($F142,'Cronograma Manual'!$F$6:$BN$171,AV$152+1,0)))</f>
        <v/>
      </c>
      <c r="AW142" s="423" t="str">
        <f>IF(ISNA(VLOOKUP('Cronograma Manual'!$I160,'Cronograma Manual'!$F$6:$BN$171,AW$152+1,0)),"",(VLOOKUP($F142,'Cronograma Manual'!$F$6:$BN$171,AW$152+1,0)))</f>
        <v/>
      </c>
      <c r="AX142" s="423" t="str">
        <f>IF(ISNA(VLOOKUP('Cronograma Manual'!$I160,'Cronograma Manual'!$F$6:$BN$171,AX$152+1,0)),"",(VLOOKUP($F142,'Cronograma Manual'!$F$6:$BN$171,AX$152+1,0)))</f>
        <v/>
      </c>
      <c r="AY142" s="423" t="str">
        <f>IF(ISNA(VLOOKUP('Cronograma Manual'!$I160,'Cronograma Manual'!$F$6:$BN$171,AY$152+1,0)),"",(VLOOKUP($F142,'Cronograma Manual'!$F$6:$BN$171,AY$152+1,0)))</f>
        <v/>
      </c>
      <c r="AZ142" s="423" t="str">
        <f>IF(ISNA(VLOOKUP('Cronograma Manual'!$I160,'Cronograma Manual'!$F$6:$BN$171,AZ$152+1,0)),"",(VLOOKUP($F142,'Cronograma Manual'!$F$6:$BN$171,AZ$152+1,0)))</f>
        <v/>
      </c>
      <c r="BA142" s="423" t="str">
        <f>IF(ISNA(VLOOKUP('Cronograma Manual'!$I160,'Cronograma Manual'!$F$6:$BN$171,BA$152+1,0)),"",(VLOOKUP($F142,'Cronograma Manual'!$F$6:$BN$171,BA$152+1,0)))</f>
        <v/>
      </c>
      <c r="BB142" s="423" t="str">
        <f>IF(ISNA(VLOOKUP('Cronograma Manual'!$I160,'Cronograma Manual'!$F$6:$BN$171,BB$152+1,0)),"",(VLOOKUP($F142,'Cronograma Manual'!$F$6:$BN$171,BB$152+1,0)))</f>
        <v/>
      </c>
      <c r="BC142" s="423" t="str">
        <f>IF(ISNA(VLOOKUP('Cronograma Manual'!$I160,'Cronograma Manual'!$F$6:$BN$171,BC$152+1,0)),"",(VLOOKUP($F142,'Cronograma Manual'!$F$6:$BN$171,BC$152+1,0)))</f>
        <v/>
      </c>
      <c r="BD142" s="423" t="str">
        <f>IF(ISNA(VLOOKUP('Cronograma Manual'!$I160,'Cronograma Manual'!$F$6:$BN$171,BD$152+1,0)),"",(VLOOKUP($F142,'Cronograma Manual'!$F$6:$BN$171,BD$152+1,0)))</f>
        <v/>
      </c>
      <c r="BE142" s="423" t="str">
        <f>IF(ISNA(VLOOKUP('Cronograma Manual'!$I160,'Cronograma Manual'!$F$6:$BN$171,BE$152+1,0)),"",(VLOOKUP($F142,'Cronograma Manual'!$F$6:$BN$171,BE$152+1,0)))</f>
        <v/>
      </c>
      <c r="BF142" s="423" t="str">
        <f>IF(ISNA(VLOOKUP('Cronograma Manual'!$I160,'Cronograma Manual'!$F$6:$BN$171,BF$152+1,0)),"",(VLOOKUP($F142,'Cronograma Manual'!$F$6:$BN$171,BF$152+1,0)))</f>
        <v/>
      </c>
      <c r="BG142" s="423" t="str">
        <f>IF(ISNA(VLOOKUP('Cronograma Manual'!$I160,'Cronograma Manual'!$F$6:$BN$171,BG$152+1,0)),"",(VLOOKUP($F142,'Cronograma Manual'!$F$6:$BN$171,BG$152+1,0)))</f>
        <v/>
      </c>
      <c r="BH142" s="423" t="str">
        <f>IF(ISNA(VLOOKUP('Cronograma Manual'!$I160,'Cronograma Manual'!$F$6:$BN$171,BH$152+1,0)),"",(VLOOKUP($F142,'Cronograma Manual'!$F$6:$BN$171,BH$152+1,0)))</f>
        <v/>
      </c>
      <c r="BI142" s="423" t="str">
        <f>IF(ISNA(VLOOKUP('Cronograma Manual'!$I160,'Cronograma Manual'!$F$6:$BN$171,BI$152+1,0)),"",(VLOOKUP($F142,'Cronograma Manual'!$F$6:$BN$171,BI$152+1,0)))</f>
        <v/>
      </c>
      <c r="BJ142" s="423" t="str">
        <f>IF(ISNA(VLOOKUP('Cronograma Manual'!$I160,'Cronograma Manual'!$F$6:$BN$171,BJ$152+1,0)),"",(VLOOKUP($F142,'Cronograma Manual'!$F$6:$BN$171,BJ$152+1,0)))</f>
        <v/>
      </c>
      <c r="BK142" s="424" t="str">
        <f>IF(ISNA(VLOOKUP('Cronograma Manual'!$I160,'Cronograma Manual'!$F$6:$BN$171,BK$152+1,0)),"",(VLOOKUP($F142,'Cronograma Manual'!$F$6:$BN$171,BK$152+1,0)))</f>
        <v/>
      </c>
    </row>
    <row r="143" spans="1:63" hidden="1" x14ac:dyDescent="0.25">
      <c r="A143" s="178" t="s">
        <v>1787</v>
      </c>
      <c r="B143" s="176"/>
      <c r="C143" s="176"/>
      <c r="D143" s="176"/>
      <c r="E143" s="176"/>
      <c r="F143" s="176"/>
      <c r="G143" s="184"/>
      <c r="H143" s="184" t="str">
        <f>IF(ISNA(VLOOKUP($F143,'Cronograma Manual'!$F$6:$BN$171,H$152+1,0)),"",(VLOOKUP($F143,'Cronograma Manual'!$F$6:$BN$171,H$152+1,0)))</f>
        <v/>
      </c>
      <c r="I143" s="201" t="str">
        <f>IF(ISNA(VLOOKUP($F143,'Cronograma Manual'!$F$6:$BN$171,I$152+1,0)),"",(VLOOKUP($F143,'Cronograma Manual'!$F$6:$BN$171,I$152+1,0)))</f>
        <v/>
      </c>
      <c r="J143" s="275" t="str">
        <f>IF(ISNA(VLOOKUP($F143,'Cronograma Manual'!$F$6:$BN$171,J$152+1,0)),"",(VLOOKUP($F143,'Cronograma Manual'!$F$6:$BN$171,J$152+1,0)))</f>
        <v/>
      </c>
      <c r="K143" s="381" t="str">
        <f>IF(ISNA(VLOOKUP($F143,'Cronograma Manual'!$F$6:$BN$171,K$152+1,0)),"",(VLOOKUP($F143,'Cronograma Manual'!$F$6:$BN$171,K$152+1,0)))</f>
        <v/>
      </c>
      <c r="L143" s="381" t="str">
        <f>IF(ISNA(VLOOKUP('Cronograma Manual'!$I161,'Cronograma Manual'!$F$6:$BN$171,L$152+1,0)),"",(VLOOKUP($F143,'Cronograma Manual'!$F$6:$BN$171,L$152+1,0)))</f>
        <v/>
      </c>
      <c r="M143" s="381" t="str">
        <f>IF(ISNA(VLOOKUP('Cronograma Manual'!$I161,'Cronograma Manual'!$F$6:$BN$171,M$152+1,0)),"",(VLOOKUP($F143,'Cronograma Manual'!$F$6:$BN$171,M$152+1,0)))</f>
        <v/>
      </c>
      <c r="N143" s="381" t="str">
        <f>IF(ISNA(VLOOKUP('Cronograma Manual'!$I161,'Cronograma Manual'!$F$6:$BN$171,N$152+1,0)),"",(VLOOKUP($F143,'Cronograma Manual'!$F$6:$BN$171,N$152+1,0)))</f>
        <v/>
      </c>
      <c r="O143" s="381" t="str">
        <f>IF(ISNA(VLOOKUP('Cronograma Manual'!$I161,'Cronograma Manual'!$F$6:$BN$171,O$152+1,0)),"",(VLOOKUP($F143,'Cronograma Manual'!$F$6:$BN$171,O$152+1,0)))</f>
        <v/>
      </c>
      <c r="P143" s="381" t="str">
        <f>IF(ISNA(VLOOKUP('Cronograma Manual'!$I161,'Cronograma Manual'!$F$6:$BN$171,P$152+1,0)),"",(VLOOKUP($F143,'Cronograma Manual'!$F$6:$BN$171,P$152+1,0)))</f>
        <v/>
      </c>
      <c r="Q143" s="381" t="str">
        <f>IF(ISNA(VLOOKUP('Cronograma Manual'!$I161,'Cronograma Manual'!$F$6:$BN$171,Q$152+1,0)),"",(VLOOKUP($F143,'Cronograma Manual'!$F$6:$BN$171,Q$152+1,0)))</f>
        <v/>
      </c>
      <c r="R143" s="381" t="str">
        <f>IF(ISNA(VLOOKUP('Cronograma Manual'!$I161,'Cronograma Manual'!$F$6:$BN$171,R$152+1,0)),"",(VLOOKUP($F143,'Cronograma Manual'!$F$6:$BN$171,R$152+1,0)))</f>
        <v/>
      </c>
      <c r="S143" s="381" t="str">
        <f>IF(ISNA(VLOOKUP('Cronograma Manual'!$I161,'Cronograma Manual'!$F$6:$BN$171,S$152+1,0)),"",(VLOOKUP($F143,'Cronograma Manual'!$F$6:$BN$171,S$152+1,0)))</f>
        <v/>
      </c>
      <c r="T143" s="381" t="str">
        <f>IF(ISNA(VLOOKUP('Cronograma Manual'!$I161,'Cronograma Manual'!$F$6:$BN$171,T$152+1,0)),"",(VLOOKUP($F143,'Cronograma Manual'!$F$6:$BN$171,T$152+1,0)))</f>
        <v/>
      </c>
      <c r="U143" s="381" t="str">
        <f>IF(ISNA(VLOOKUP('Cronograma Manual'!$I161,'Cronograma Manual'!$F$6:$BN$171,U$152+1,0)),"",(VLOOKUP($F143,'Cronograma Manual'!$F$6:$BN$171,U$152+1,0)))</f>
        <v/>
      </c>
      <c r="V143" s="381" t="str">
        <f>IF(ISNA(VLOOKUP('Cronograma Manual'!$I161,'Cronograma Manual'!$F$6:$BN$171,V$152+1,0)),"",(VLOOKUP($F143,'Cronograma Manual'!$F$6:$BN$171,V$152+1,0)))</f>
        <v/>
      </c>
      <c r="W143" s="381" t="str">
        <f>IF(ISNA(VLOOKUP('Cronograma Manual'!$I161,'Cronograma Manual'!$F$6:$BN$171,W$152+1,0)),"",(VLOOKUP($F143,'Cronograma Manual'!$F$6:$BN$171,W$152+1,0)))</f>
        <v/>
      </c>
      <c r="X143" s="381" t="str">
        <f>IF(ISNA(VLOOKUP('Cronograma Manual'!$I161,'Cronograma Manual'!$F$6:$BN$171,X$152+1,0)),"",(VLOOKUP($F143,'Cronograma Manual'!$F$6:$BN$171,X$152+1,0)))</f>
        <v/>
      </c>
      <c r="Y143" s="381" t="str">
        <f>IF(ISNA(VLOOKUP('Cronograma Manual'!$I161,'Cronograma Manual'!$F$6:$BN$171,Y$152+1,0)),"",(VLOOKUP($F143,'Cronograma Manual'!$F$6:$BN$171,Y$152+1,0)))</f>
        <v/>
      </c>
      <c r="Z143" s="381" t="str">
        <f>IF(ISNA(VLOOKUP('Cronograma Manual'!$I161,'Cronograma Manual'!$F$6:$BN$171,Z$152+1,0)),"",(VLOOKUP($F143,'Cronograma Manual'!$F$6:$BN$171,Z$152+1,0)))</f>
        <v/>
      </c>
      <c r="AA143" s="381" t="str">
        <f>IF(ISNA(VLOOKUP('Cronograma Manual'!$I161,'Cronograma Manual'!$F$6:$BN$171,AA$152+1,0)),"",(VLOOKUP($F143,'Cronograma Manual'!$F$6:$BN$171,AA$152+1,0)))</f>
        <v/>
      </c>
      <c r="AB143" s="381" t="str">
        <f>IF(ISNA(VLOOKUP('Cronograma Manual'!$I161,'Cronograma Manual'!$F$6:$BN$171,AB$152+1,0)),"",(VLOOKUP($F143,'Cronograma Manual'!$F$6:$BN$171,AB$152+1,0)))</f>
        <v/>
      </c>
      <c r="AC143" s="381" t="str">
        <f>IF(ISNA(VLOOKUP('Cronograma Manual'!$I161,'Cronograma Manual'!$F$6:$BN$171,AC$152+1,0)),"",(VLOOKUP($F143,'Cronograma Manual'!$F$6:$BN$171,AC$152+1,0)))</f>
        <v/>
      </c>
      <c r="AD143" s="381" t="str">
        <f>IF(ISNA(VLOOKUP('Cronograma Manual'!$I161,'Cronograma Manual'!$F$6:$BN$171,AD$152+1,0)),"",(VLOOKUP($F143,'Cronograma Manual'!$F$6:$BN$171,AD$152+1,0)))</f>
        <v/>
      </c>
      <c r="AE143" s="381" t="str">
        <f>IF(ISNA(VLOOKUP('Cronograma Manual'!$I161,'Cronograma Manual'!$F$6:$BN$171,AE$152+1,0)),"",(VLOOKUP($F143,'Cronograma Manual'!$F$6:$BN$171,AE$152+1,0)))</f>
        <v/>
      </c>
      <c r="AF143" s="381" t="str">
        <f>IF(ISNA(VLOOKUP('Cronograma Manual'!$I161,'Cronograma Manual'!$F$6:$BN$171,AF$152+1,0)),"",(VLOOKUP($F143,'Cronograma Manual'!$F$6:$BN$171,AF$152+1,0)))</f>
        <v/>
      </c>
      <c r="AG143" s="381" t="str">
        <f>IF(ISNA(VLOOKUP('Cronograma Manual'!$I161,'Cronograma Manual'!$F$6:$BN$171,AG$152+1,0)),"",(VLOOKUP($F143,'Cronograma Manual'!$F$6:$BN$171,AG$152+1,0)))</f>
        <v/>
      </c>
      <c r="AH143" s="381" t="str">
        <f>IF(ISNA(VLOOKUP('Cronograma Manual'!$I161,'Cronograma Manual'!$F$6:$BN$171,AH$152+1,0)),"",(VLOOKUP($F143,'Cronograma Manual'!$F$6:$BN$171,AH$152+1,0)))</f>
        <v/>
      </c>
      <c r="AI143" s="381" t="str">
        <f>IF(ISNA(VLOOKUP('Cronograma Manual'!$I161,'Cronograma Manual'!$F$6:$BN$171,AI$152+1,0)),"",(VLOOKUP($F143,'Cronograma Manual'!$F$6:$BN$171,AI$152+1,0)))</f>
        <v/>
      </c>
      <c r="AJ143" s="381" t="str">
        <f>IF(ISNA(VLOOKUP('Cronograma Manual'!$I161,'Cronograma Manual'!$F$6:$BN$171,AJ$152+1,0)),"",(VLOOKUP($F143,'Cronograma Manual'!$F$6:$BN$171,AJ$152+1,0)))</f>
        <v/>
      </c>
      <c r="AK143" s="381" t="str">
        <f>IF(ISNA(VLOOKUP('Cronograma Manual'!$I161,'Cronograma Manual'!$F$6:$BN$171,AK$152+1,0)),"",(VLOOKUP($F143,'Cronograma Manual'!$F$6:$BN$171,AK$152+1,0)))</f>
        <v/>
      </c>
      <c r="AL143" s="381" t="str">
        <f>IF(ISNA(VLOOKUP('Cronograma Manual'!$I161,'Cronograma Manual'!$F$6:$BN$171,AL$152+1,0)),"",(VLOOKUP($F143,'Cronograma Manual'!$F$6:$BN$171,AL$152+1,0)))</f>
        <v/>
      </c>
      <c r="AM143" s="381" t="str">
        <f>IF(ISNA(VLOOKUP('Cronograma Manual'!$I161,'Cronograma Manual'!$F$6:$BN$171,AM$152+1,0)),"",(VLOOKUP($F143,'Cronograma Manual'!$F$6:$BN$171,AM$152+1,0)))</f>
        <v/>
      </c>
      <c r="AN143" s="381" t="str">
        <f>IF(ISNA(VLOOKUP('Cronograma Manual'!$I161,'Cronograma Manual'!$F$6:$BN$171,AN$152+1,0)),"",(VLOOKUP($F143,'Cronograma Manual'!$F$6:$BN$171,AN$152+1,0)))</f>
        <v/>
      </c>
      <c r="AO143" s="381" t="str">
        <f>IF(ISNA(VLOOKUP('Cronograma Manual'!$I161,'Cronograma Manual'!$F$6:$BN$171,AO$152+1,0)),"",(VLOOKUP($F143,'Cronograma Manual'!$F$6:$BN$171,AO$152+1,0)))</f>
        <v/>
      </c>
      <c r="AP143" s="381" t="str">
        <f>IF(ISNA(VLOOKUP('Cronograma Manual'!$I161,'Cronograma Manual'!$F$6:$BN$171,AP$152+1,0)),"",(VLOOKUP($F143,'Cronograma Manual'!$F$6:$BN$171,AP$152+1,0)))</f>
        <v/>
      </c>
      <c r="AQ143" s="381" t="str">
        <f>IF(ISNA(VLOOKUP('Cronograma Manual'!$I161,'Cronograma Manual'!$F$6:$BN$171,AQ$152+1,0)),"",(VLOOKUP($F143,'Cronograma Manual'!$F$6:$BN$171,AQ$152+1,0)))</f>
        <v/>
      </c>
      <c r="AR143" s="381" t="str">
        <f>IF(ISNA(VLOOKUP('Cronograma Manual'!$I161,'Cronograma Manual'!$F$6:$BN$171,AR$152+1,0)),"",(VLOOKUP($F143,'Cronograma Manual'!$F$6:$BN$171,AR$152+1,0)))</f>
        <v/>
      </c>
      <c r="AS143" s="381" t="str">
        <f>IF(ISNA(VLOOKUP('Cronograma Manual'!$I161,'Cronograma Manual'!$F$6:$BN$171,AS$152+1,0)),"",(VLOOKUP($F143,'Cronograma Manual'!$F$6:$BN$171,AS$152+1,0)))</f>
        <v/>
      </c>
      <c r="AT143" s="381" t="str">
        <f>IF(ISNA(VLOOKUP('Cronograma Manual'!$I161,'Cronograma Manual'!$F$6:$BN$171,AT$152+1,0)),"",(VLOOKUP($F143,'Cronograma Manual'!$F$6:$BN$171,AT$152+1,0)))</f>
        <v/>
      </c>
      <c r="AU143" s="381" t="str">
        <f>IF(ISNA(VLOOKUP('Cronograma Manual'!$I161,'Cronograma Manual'!$F$6:$BN$171,AU$152+1,0)),"",(VLOOKUP($F143,'Cronograma Manual'!$F$6:$BN$171,AU$152+1,0)))</f>
        <v/>
      </c>
      <c r="AV143" s="381" t="str">
        <f>IF(ISNA(VLOOKUP('Cronograma Manual'!$I161,'Cronograma Manual'!$F$6:$BN$171,AV$152+1,0)),"",(VLOOKUP($F143,'Cronograma Manual'!$F$6:$BN$171,AV$152+1,0)))</f>
        <v/>
      </c>
      <c r="AW143" s="381" t="str">
        <f>IF(ISNA(VLOOKUP('Cronograma Manual'!$I161,'Cronograma Manual'!$F$6:$BN$171,AW$152+1,0)),"",(VLOOKUP($F143,'Cronograma Manual'!$F$6:$BN$171,AW$152+1,0)))</f>
        <v/>
      </c>
      <c r="AX143" s="381" t="str">
        <f>IF(ISNA(VLOOKUP('Cronograma Manual'!$I161,'Cronograma Manual'!$F$6:$BN$171,AX$152+1,0)),"",(VLOOKUP($F143,'Cronograma Manual'!$F$6:$BN$171,AX$152+1,0)))</f>
        <v/>
      </c>
      <c r="AY143" s="381" t="str">
        <f>IF(ISNA(VLOOKUP('Cronograma Manual'!$I161,'Cronograma Manual'!$F$6:$BN$171,AY$152+1,0)),"",(VLOOKUP($F143,'Cronograma Manual'!$F$6:$BN$171,AY$152+1,0)))</f>
        <v/>
      </c>
      <c r="AZ143" s="381" t="str">
        <f>IF(ISNA(VLOOKUP('Cronograma Manual'!$I161,'Cronograma Manual'!$F$6:$BN$171,AZ$152+1,0)),"",(VLOOKUP($F143,'Cronograma Manual'!$F$6:$BN$171,AZ$152+1,0)))</f>
        <v/>
      </c>
      <c r="BA143" s="381" t="str">
        <f>IF(ISNA(VLOOKUP('Cronograma Manual'!$I161,'Cronograma Manual'!$F$6:$BN$171,BA$152+1,0)),"",(VLOOKUP($F143,'Cronograma Manual'!$F$6:$BN$171,BA$152+1,0)))</f>
        <v/>
      </c>
      <c r="BB143" s="381" t="str">
        <f>IF(ISNA(VLOOKUP('Cronograma Manual'!$I161,'Cronograma Manual'!$F$6:$BN$171,BB$152+1,0)),"",(VLOOKUP($F143,'Cronograma Manual'!$F$6:$BN$171,BB$152+1,0)))</f>
        <v/>
      </c>
      <c r="BC143" s="381" t="str">
        <f>IF(ISNA(VLOOKUP('Cronograma Manual'!$I161,'Cronograma Manual'!$F$6:$BN$171,BC$152+1,0)),"",(VLOOKUP($F143,'Cronograma Manual'!$F$6:$BN$171,BC$152+1,0)))</f>
        <v/>
      </c>
      <c r="BD143" s="381" t="str">
        <f>IF(ISNA(VLOOKUP('Cronograma Manual'!$I161,'Cronograma Manual'!$F$6:$BN$171,BD$152+1,0)),"",(VLOOKUP($F143,'Cronograma Manual'!$F$6:$BN$171,BD$152+1,0)))</f>
        <v/>
      </c>
      <c r="BE143" s="381" t="str">
        <f>IF(ISNA(VLOOKUP('Cronograma Manual'!$I161,'Cronograma Manual'!$F$6:$BN$171,BE$152+1,0)),"",(VLOOKUP($F143,'Cronograma Manual'!$F$6:$BN$171,BE$152+1,0)))</f>
        <v/>
      </c>
      <c r="BF143" s="381" t="str">
        <f>IF(ISNA(VLOOKUP('Cronograma Manual'!$I161,'Cronograma Manual'!$F$6:$BN$171,BF$152+1,0)),"",(VLOOKUP($F143,'Cronograma Manual'!$F$6:$BN$171,BF$152+1,0)))</f>
        <v/>
      </c>
      <c r="BG143" s="381" t="str">
        <f>IF(ISNA(VLOOKUP('Cronograma Manual'!$I161,'Cronograma Manual'!$F$6:$BN$171,BG$152+1,0)),"",(VLOOKUP($F143,'Cronograma Manual'!$F$6:$BN$171,BG$152+1,0)))</f>
        <v/>
      </c>
      <c r="BH143" s="381" t="str">
        <f>IF(ISNA(VLOOKUP('Cronograma Manual'!$I161,'Cronograma Manual'!$F$6:$BN$171,BH$152+1,0)),"",(VLOOKUP($F143,'Cronograma Manual'!$F$6:$BN$171,BH$152+1,0)))</f>
        <v/>
      </c>
      <c r="BI143" s="381" t="str">
        <f>IF(ISNA(VLOOKUP('Cronograma Manual'!$I161,'Cronograma Manual'!$F$6:$BN$171,BI$152+1,0)),"",(VLOOKUP($F143,'Cronograma Manual'!$F$6:$BN$171,BI$152+1,0)))</f>
        <v/>
      </c>
      <c r="BJ143" s="381" t="str">
        <f>IF(ISNA(VLOOKUP('Cronograma Manual'!$I161,'Cronograma Manual'!$F$6:$BN$171,BJ$152+1,0)),"",(VLOOKUP($F143,'Cronograma Manual'!$F$6:$BN$171,BJ$152+1,0)))</f>
        <v/>
      </c>
      <c r="BK143" s="381" t="str">
        <f>IF(ISNA(VLOOKUP('Cronograma Manual'!$I161,'Cronograma Manual'!$F$6:$BN$171,BK$152+1,0)),"",(VLOOKUP($F143,'Cronograma Manual'!$F$6:$BN$171,BK$152+1,0)))</f>
        <v/>
      </c>
    </row>
    <row r="144" spans="1:63" hidden="1" x14ac:dyDescent="0.25">
      <c r="A144" s="178" t="s">
        <v>1787</v>
      </c>
      <c r="B144" s="176"/>
      <c r="C144" s="176"/>
      <c r="D144" s="176"/>
      <c r="E144" s="176"/>
      <c r="F144" s="176"/>
      <c r="G144" s="184"/>
      <c r="H144" s="184" t="str">
        <f>IF(ISNA(VLOOKUP($F144,'Cronograma Manual'!$F$6:$BN$171,H$152+1,0)),"",(VLOOKUP($F144,'Cronograma Manual'!$F$6:$BN$171,H$152+1,0)))</f>
        <v/>
      </c>
      <c r="I144" s="200" t="str">
        <f>IF(ISNA(VLOOKUP($F144,'Cronograma Manual'!$F$6:$BN$171,I$152+1,0)),"",(VLOOKUP($F144,'Cronograma Manual'!$F$6:$BN$171,I$152+1,0)))</f>
        <v/>
      </c>
      <c r="J144" s="201" t="str">
        <f>IF(ISNA(VLOOKUP($F144,'Cronograma Manual'!$F$6:$BN$171,J$152+1,0)),"",(VLOOKUP($F144,'Cronograma Manual'!$F$6:$BN$171,J$152+1,0)))</f>
        <v/>
      </c>
      <c r="K144" s="259" t="str">
        <f>IF(ISNA(VLOOKUP($F144,'Cronograma Manual'!$F$6:$BN$171,K$152+1,0)),"",(VLOOKUP($F144,'Cronograma Manual'!$F$6:$BN$171,K$152+1,0)))</f>
        <v/>
      </c>
      <c r="L144" s="259" t="str">
        <f>IF(ISNA(VLOOKUP('Cronograma Manual'!$I162,'Cronograma Manual'!$F$6:$BN$171,L$152+1,0)),"",(VLOOKUP($F144,'Cronograma Manual'!$F$6:$BN$171,L$152+1,0)))</f>
        <v/>
      </c>
      <c r="M144" s="259" t="str">
        <f>IF(ISNA(VLOOKUP('Cronograma Manual'!$I162,'Cronograma Manual'!$F$6:$BN$171,M$152+1,0)),"",(VLOOKUP($F144,'Cronograma Manual'!$F$6:$BN$171,M$152+1,0)))</f>
        <v/>
      </c>
      <c r="N144" s="259" t="str">
        <f>IF(ISNA(VLOOKUP('Cronograma Manual'!$I162,'Cronograma Manual'!$F$6:$BN$171,N$152+1,0)),"",(VLOOKUP($F144,'Cronograma Manual'!$F$6:$BN$171,N$152+1,0)))</f>
        <v/>
      </c>
      <c r="O144" s="259" t="str">
        <f>IF(ISNA(VLOOKUP('Cronograma Manual'!$I162,'Cronograma Manual'!$F$6:$BN$171,O$152+1,0)),"",(VLOOKUP($F144,'Cronograma Manual'!$F$6:$BN$171,O$152+1,0)))</f>
        <v/>
      </c>
      <c r="P144" s="259" t="str">
        <f>IF(ISNA(VLOOKUP('Cronograma Manual'!$I162,'Cronograma Manual'!$F$6:$BN$171,P$152+1,0)),"",(VLOOKUP($F144,'Cronograma Manual'!$F$6:$BN$171,P$152+1,0)))</f>
        <v/>
      </c>
      <c r="Q144" s="259" t="str">
        <f>IF(ISNA(VLOOKUP('Cronograma Manual'!$I162,'Cronograma Manual'!$F$6:$BN$171,Q$152+1,0)),"",(VLOOKUP($F144,'Cronograma Manual'!$F$6:$BN$171,Q$152+1,0)))</f>
        <v/>
      </c>
      <c r="R144" s="259" t="str">
        <f>IF(ISNA(VLOOKUP('Cronograma Manual'!$I162,'Cronograma Manual'!$F$6:$BN$171,R$152+1,0)),"",(VLOOKUP($F144,'Cronograma Manual'!$F$6:$BN$171,R$152+1,0)))</f>
        <v/>
      </c>
      <c r="S144" s="259" t="str">
        <f>IF(ISNA(VLOOKUP('Cronograma Manual'!$I162,'Cronograma Manual'!$F$6:$BN$171,S$152+1,0)),"",(VLOOKUP($F144,'Cronograma Manual'!$F$6:$BN$171,S$152+1,0)))</f>
        <v/>
      </c>
      <c r="T144" s="259" t="str">
        <f>IF(ISNA(VLOOKUP('Cronograma Manual'!$I162,'Cronograma Manual'!$F$6:$BN$171,T$152+1,0)),"",(VLOOKUP($F144,'Cronograma Manual'!$F$6:$BN$171,T$152+1,0)))</f>
        <v/>
      </c>
      <c r="U144" s="259" t="str">
        <f>IF(ISNA(VLOOKUP('Cronograma Manual'!$I162,'Cronograma Manual'!$F$6:$BN$171,U$152+1,0)),"",(VLOOKUP($F144,'Cronograma Manual'!$F$6:$BN$171,U$152+1,0)))</f>
        <v/>
      </c>
      <c r="V144" s="259" t="str">
        <f>IF(ISNA(VLOOKUP('Cronograma Manual'!$I162,'Cronograma Manual'!$F$6:$BN$171,V$152+1,0)),"",(VLOOKUP($F144,'Cronograma Manual'!$F$6:$BN$171,V$152+1,0)))</f>
        <v/>
      </c>
      <c r="W144" s="259" t="str">
        <f>IF(ISNA(VLOOKUP('Cronograma Manual'!$I162,'Cronograma Manual'!$F$6:$BN$171,W$152+1,0)),"",(VLOOKUP($F144,'Cronograma Manual'!$F$6:$BN$171,W$152+1,0)))</f>
        <v/>
      </c>
      <c r="X144" s="259" t="str">
        <f>IF(ISNA(VLOOKUP('Cronograma Manual'!$I162,'Cronograma Manual'!$F$6:$BN$171,X$152+1,0)),"",(VLOOKUP($F144,'Cronograma Manual'!$F$6:$BN$171,X$152+1,0)))</f>
        <v/>
      </c>
      <c r="Y144" s="259" t="str">
        <f>IF(ISNA(VLOOKUP('Cronograma Manual'!$I162,'Cronograma Manual'!$F$6:$BN$171,Y$152+1,0)),"",(VLOOKUP($F144,'Cronograma Manual'!$F$6:$BN$171,Y$152+1,0)))</f>
        <v/>
      </c>
      <c r="Z144" s="259" t="str">
        <f>IF(ISNA(VLOOKUP('Cronograma Manual'!$I162,'Cronograma Manual'!$F$6:$BN$171,Z$152+1,0)),"",(VLOOKUP($F144,'Cronograma Manual'!$F$6:$BN$171,Z$152+1,0)))</f>
        <v/>
      </c>
      <c r="AA144" s="259" t="str">
        <f>IF(ISNA(VLOOKUP('Cronograma Manual'!$I162,'Cronograma Manual'!$F$6:$BN$171,AA$152+1,0)),"",(VLOOKUP($F144,'Cronograma Manual'!$F$6:$BN$171,AA$152+1,0)))</f>
        <v/>
      </c>
      <c r="AB144" s="259" t="str">
        <f>IF(ISNA(VLOOKUP('Cronograma Manual'!$I162,'Cronograma Manual'!$F$6:$BN$171,AB$152+1,0)),"",(VLOOKUP($F144,'Cronograma Manual'!$F$6:$BN$171,AB$152+1,0)))</f>
        <v/>
      </c>
      <c r="AC144" s="259" t="str">
        <f>IF(ISNA(VLOOKUP('Cronograma Manual'!$I162,'Cronograma Manual'!$F$6:$BN$171,AC$152+1,0)),"",(VLOOKUP($F144,'Cronograma Manual'!$F$6:$BN$171,AC$152+1,0)))</f>
        <v/>
      </c>
      <c r="AD144" s="259" t="str">
        <f>IF(ISNA(VLOOKUP('Cronograma Manual'!$I162,'Cronograma Manual'!$F$6:$BN$171,AD$152+1,0)),"",(VLOOKUP($F144,'Cronograma Manual'!$F$6:$BN$171,AD$152+1,0)))</f>
        <v/>
      </c>
      <c r="AE144" s="259" t="str">
        <f>IF(ISNA(VLOOKUP('Cronograma Manual'!$I162,'Cronograma Manual'!$F$6:$BN$171,AE$152+1,0)),"",(VLOOKUP($F144,'Cronograma Manual'!$F$6:$BN$171,AE$152+1,0)))</f>
        <v/>
      </c>
      <c r="AF144" s="259" t="str">
        <f>IF(ISNA(VLOOKUP('Cronograma Manual'!$I162,'Cronograma Manual'!$F$6:$BN$171,AF$152+1,0)),"",(VLOOKUP($F144,'Cronograma Manual'!$F$6:$BN$171,AF$152+1,0)))</f>
        <v/>
      </c>
      <c r="AG144" s="259" t="str">
        <f>IF(ISNA(VLOOKUP('Cronograma Manual'!$I162,'Cronograma Manual'!$F$6:$BN$171,AG$152+1,0)),"",(VLOOKUP($F144,'Cronograma Manual'!$F$6:$BN$171,AG$152+1,0)))</f>
        <v/>
      </c>
      <c r="AH144" s="259" t="str">
        <f>IF(ISNA(VLOOKUP('Cronograma Manual'!$I162,'Cronograma Manual'!$F$6:$BN$171,AH$152+1,0)),"",(VLOOKUP($F144,'Cronograma Manual'!$F$6:$BN$171,AH$152+1,0)))</f>
        <v/>
      </c>
      <c r="AI144" s="259" t="str">
        <f>IF(ISNA(VLOOKUP('Cronograma Manual'!$I162,'Cronograma Manual'!$F$6:$BN$171,AI$152+1,0)),"",(VLOOKUP($F144,'Cronograma Manual'!$F$6:$BN$171,AI$152+1,0)))</f>
        <v/>
      </c>
      <c r="AJ144" s="259" t="str">
        <f>IF(ISNA(VLOOKUP('Cronograma Manual'!$I162,'Cronograma Manual'!$F$6:$BN$171,AJ$152+1,0)),"",(VLOOKUP($F144,'Cronograma Manual'!$F$6:$BN$171,AJ$152+1,0)))</f>
        <v/>
      </c>
      <c r="AK144" s="259" t="str">
        <f>IF(ISNA(VLOOKUP('Cronograma Manual'!$I162,'Cronograma Manual'!$F$6:$BN$171,AK$152+1,0)),"",(VLOOKUP($F144,'Cronograma Manual'!$F$6:$BN$171,AK$152+1,0)))</f>
        <v/>
      </c>
      <c r="AL144" s="259" t="str">
        <f>IF(ISNA(VLOOKUP('Cronograma Manual'!$I162,'Cronograma Manual'!$F$6:$BN$171,AL$152+1,0)),"",(VLOOKUP($F144,'Cronograma Manual'!$F$6:$BN$171,AL$152+1,0)))</f>
        <v/>
      </c>
      <c r="AM144" s="259" t="str">
        <f>IF(ISNA(VLOOKUP('Cronograma Manual'!$I162,'Cronograma Manual'!$F$6:$BN$171,AM$152+1,0)),"",(VLOOKUP($F144,'Cronograma Manual'!$F$6:$BN$171,AM$152+1,0)))</f>
        <v/>
      </c>
      <c r="AN144" s="259" t="str">
        <f>IF(ISNA(VLOOKUP('Cronograma Manual'!$I162,'Cronograma Manual'!$F$6:$BN$171,AN$152+1,0)),"",(VLOOKUP($F144,'Cronograma Manual'!$F$6:$BN$171,AN$152+1,0)))</f>
        <v/>
      </c>
      <c r="AO144" s="259" t="str">
        <f>IF(ISNA(VLOOKUP('Cronograma Manual'!$I162,'Cronograma Manual'!$F$6:$BN$171,AO$152+1,0)),"",(VLOOKUP($F144,'Cronograma Manual'!$F$6:$BN$171,AO$152+1,0)))</f>
        <v/>
      </c>
      <c r="AP144" s="259" t="str">
        <f>IF(ISNA(VLOOKUP('Cronograma Manual'!$I162,'Cronograma Manual'!$F$6:$BN$171,AP$152+1,0)),"",(VLOOKUP($F144,'Cronograma Manual'!$F$6:$BN$171,AP$152+1,0)))</f>
        <v/>
      </c>
      <c r="AQ144" s="259" t="str">
        <f>IF(ISNA(VLOOKUP('Cronograma Manual'!$I162,'Cronograma Manual'!$F$6:$BN$171,AQ$152+1,0)),"",(VLOOKUP($F144,'Cronograma Manual'!$F$6:$BN$171,AQ$152+1,0)))</f>
        <v/>
      </c>
      <c r="AR144" s="259" t="str">
        <f>IF(ISNA(VLOOKUP('Cronograma Manual'!$I162,'Cronograma Manual'!$F$6:$BN$171,AR$152+1,0)),"",(VLOOKUP($F144,'Cronograma Manual'!$F$6:$BN$171,AR$152+1,0)))</f>
        <v/>
      </c>
      <c r="AS144" s="259" t="str">
        <f>IF(ISNA(VLOOKUP('Cronograma Manual'!$I162,'Cronograma Manual'!$F$6:$BN$171,AS$152+1,0)),"",(VLOOKUP($F144,'Cronograma Manual'!$F$6:$BN$171,AS$152+1,0)))</f>
        <v/>
      </c>
      <c r="AT144" s="259" t="str">
        <f>IF(ISNA(VLOOKUP('Cronograma Manual'!$I162,'Cronograma Manual'!$F$6:$BN$171,AT$152+1,0)),"",(VLOOKUP($F144,'Cronograma Manual'!$F$6:$BN$171,AT$152+1,0)))</f>
        <v/>
      </c>
      <c r="AU144" s="259" t="str">
        <f>IF(ISNA(VLOOKUP('Cronograma Manual'!$I162,'Cronograma Manual'!$F$6:$BN$171,AU$152+1,0)),"",(VLOOKUP($F144,'Cronograma Manual'!$F$6:$BN$171,AU$152+1,0)))</f>
        <v/>
      </c>
      <c r="AV144" s="259" t="str">
        <f>IF(ISNA(VLOOKUP('Cronograma Manual'!$I162,'Cronograma Manual'!$F$6:$BN$171,AV$152+1,0)),"",(VLOOKUP($F144,'Cronograma Manual'!$F$6:$BN$171,AV$152+1,0)))</f>
        <v/>
      </c>
      <c r="AW144" s="259" t="str">
        <f>IF(ISNA(VLOOKUP('Cronograma Manual'!$I162,'Cronograma Manual'!$F$6:$BN$171,AW$152+1,0)),"",(VLOOKUP($F144,'Cronograma Manual'!$F$6:$BN$171,AW$152+1,0)))</f>
        <v/>
      </c>
      <c r="AX144" s="259" t="str">
        <f>IF(ISNA(VLOOKUP('Cronograma Manual'!$I162,'Cronograma Manual'!$F$6:$BN$171,AX$152+1,0)),"",(VLOOKUP($F144,'Cronograma Manual'!$F$6:$BN$171,AX$152+1,0)))</f>
        <v/>
      </c>
      <c r="AY144" s="259" t="str">
        <f>IF(ISNA(VLOOKUP('Cronograma Manual'!$I162,'Cronograma Manual'!$F$6:$BN$171,AY$152+1,0)),"",(VLOOKUP($F144,'Cronograma Manual'!$F$6:$BN$171,AY$152+1,0)))</f>
        <v/>
      </c>
      <c r="AZ144" s="259" t="str">
        <f>IF(ISNA(VLOOKUP('Cronograma Manual'!$I162,'Cronograma Manual'!$F$6:$BN$171,AZ$152+1,0)),"",(VLOOKUP($F144,'Cronograma Manual'!$F$6:$BN$171,AZ$152+1,0)))</f>
        <v/>
      </c>
      <c r="BA144" s="259" t="str">
        <f>IF(ISNA(VLOOKUP('Cronograma Manual'!$I162,'Cronograma Manual'!$F$6:$BN$171,BA$152+1,0)),"",(VLOOKUP($F144,'Cronograma Manual'!$F$6:$BN$171,BA$152+1,0)))</f>
        <v/>
      </c>
      <c r="BB144" s="259" t="str">
        <f>IF(ISNA(VLOOKUP('Cronograma Manual'!$I162,'Cronograma Manual'!$F$6:$BN$171,BB$152+1,0)),"",(VLOOKUP($F144,'Cronograma Manual'!$F$6:$BN$171,BB$152+1,0)))</f>
        <v/>
      </c>
      <c r="BC144" s="259" t="str">
        <f>IF(ISNA(VLOOKUP('Cronograma Manual'!$I162,'Cronograma Manual'!$F$6:$BN$171,BC$152+1,0)),"",(VLOOKUP($F144,'Cronograma Manual'!$F$6:$BN$171,BC$152+1,0)))</f>
        <v/>
      </c>
      <c r="BD144" s="259" t="str">
        <f>IF(ISNA(VLOOKUP('Cronograma Manual'!$I162,'Cronograma Manual'!$F$6:$BN$171,BD$152+1,0)),"",(VLOOKUP($F144,'Cronograma Manual'!$F$6:$BN$171,BD$152+1,0)))</f>
        <v/>
      </c>
      <c r="BE144" s="259" t="str">
        <f>IF(ISNA(VLOOKUP('Cronograma Manual'!$I162,'Cronograma Manual'!$F$6:$BN$171,BE$152+1,0)),"",(VLOOKUP($F144,'Cronograma Manual'!$F$6:$BN$171,BE$152+1,0)))</f>
        <v/>
      </c>
      <c r="BF144" s="259" t="str">
        <f>IF(ISNA(VLOOKUP('Cronograma Manual'!$I162,'Cronograma Manual'!$F$6:$BN$171,BF$152+1,0)),"",(VLOOKUP($F144,'Cronograma Manual'!$F$6:$BN$171,BF$152+1,0)))</f>
        <v/>
      </c>
      <c r="BG144" s="259" t="str">
        <f>IF(ISNA(VLOOKUP('Cronograma Manual'!$I162,'Cronograma Manual'!$F$6:$BN$171,BG$152+1,0)),"",(VLOOKUP($F144,'Cronograma Manual'!$F$6:$BN$171,BG$152+1,0)))</f>
        <v/>
      </c>
      <c r="BH144" s="259" t="str">
        <f>IF(ISNA(VLOOKUP('Cronograma Manual'!$I162,'Cronograma Manual'!$F$6:$BN$171,BH$152+1,0)),"",(VLOOKUP($F144,'Cronograma Manual'!$F$6:$BN$171,BH$152+1,0)))</f>
        <v/>
      </c>
      <c r="BI144" s="259" t="str">
        <f>IF(ISNA(VLOOKUP('Cronograma Manual'!$I162,'Cronograma Manual'!$F$6:$BN$171,BI$152+1,0)),"",(VLOOKUP($F144,'Cronograma Manual'!$F$6:$BN$171,BI$152+1,0)))</f>
        <v/>
      </c>
      <c r="BJ144" s="259" t="str">
        <f>IF(ISNA(VLOOKUP('Cronograma Manual'!$I162,'Cronograma Manual'!$F$6:$BN$171,BJ$152+1,0)),"",(VLOOKUP($F144,'Cronograma Manual'!$F$6:$BN$171,BJ$152+1,0)))</f>
        <v/>
      </c>
      <c r="BK144" s="259" t="str">
        <f>IF(ISNA(VLOOKUP('Cronograma Manual'!$I162,'Cronograma Manual'!$F$6:$BN$171,BK$152+1,0)),"",(VLOOKUP($F144,'Cronograma Manual'!$F$6:$BN$171,BK$152+1,0)))</f>
        <v/>
      </c>
    </row>
    <row r="145" spans="1:63" hidden="1" x14ac:dyDescent="0.25">
      <c r="A145" s="178" t="s">
        <v>1787</v>
      </c>
      <c r="B145" s="176"/>
      <c r="C145" s="176"/>
      <c r="D145" s="176"/>
      <c r="E145" s="176"/>
      <c r="F145" s="176"/>
      <c r="G145" s="184"/>
      <c r="H145" s="184" t="str">
        <f>IF(ISNA(VLOOKUP($F145,'Cronograma Manual'!$F$6:$BN$171,H$152+1,0)),"",(VLOOKUP($F145,'Cronograma Manual'!$F$6:$BN$171,H$152+1,0)))</f>
        <v/>
      </c>
      <c r="I145" s="200" t="str">
        <f>IF(ISNA(VLOOKUP($F145,'Cronograma Manual'!$F$6:$BN$171,I$152+1,0)),"",(VLOOKUP($F145,'Cronograma Manual'!$F$6:$BN$171,I$152+1,0)))</f>
        <v/>
      </c>
      <c r="J145" s="201" t="str">
        <f>IF(ISNA(VLOOKUP($F145,'Cronograma Manual'!$F$6:$BN$171,J$152+1,0)),"",(VLOOKUP($F145,'Cronograma Manual'!$F$6:$BN$171,J$152+1,0)))</f>
        <v/>
      </c>
      <c r="K145" s="259" t="str">
        <f>IF(ISNA(VLOOKUP($F145,'Cronograma Manual'!$F$6:$BN$171,K$152+1,0)),"",(VLOOKUP($F145,'Cronograma Manual'!$F$6:$BN$171,K$152+1,0)))</f>
        <v/>
      </c>
      <c r="L145" s="259" t="str">
        <f>IF(ISNA(VLOOKUP('Cronograma Manual'!$I163,'Cronograma Manual'!$F$6:$BN$171,L$152+1,0)),"",(VLOOKUP($F145,'Cronograma Manual'!$F$6:$BN$171,L$152+1,0)))</f>
        <v/>
      </c>
      <c r="M145" s="259" t="str">
        <f>IF(ISNA(VLOOKUP('Cronograma Manual'!$I163,'Cronograma Manual'!$F$6:$BN$171,M$152+1,0)),"",(VLOOKUP($F145,'Cronograma Manual'!$F$6:$BN$171,M$152+1,0)))</f>
        <v/>
      </c>
      <c r="N145" s="259" t="str">
        <f>IF(ISNA(VLOOKUP('Cronograma Manual'!$I163,'Cronograma Manual'!$F$6:$BN$171,N$152+1,0)),"",(VLOOKUP($F145,'Cronograma Manual'!$F$6:$BN$171,N$152+1,0)))</f>
        <v/>
      </c>
      <c r="O145" s="259" t="str">
        <f>IF(ISNA(VLOOKUP('Cronograma Manual'!$I163,'Cronograma Manual'!$F$6:$BN$171,O$152+1,0)),"",(VLOOKUP($F145,'Cronograma Manual'!$F$6:$BN$171,O$152+1,0)))</f>
        <v/>
      </c>
      <c r="P145" s="259" t="str">
        <f>IF(ISNA(VLOOKUP('Cronograma Manual'!$I163,'Cronograma Manual'!$F$6:$BN$171,P$152+1,0)),"",(VLOOKUP($F145,'Cronograma Manual'!$F$6:$BN$171,P$152+1,0)))</f>
        <v/>
      </c>
      <c r="Q145" s="259" t="str">
        <f>IF(ISNA(VLOOKUP('Cronograma Manual'!$I163,'Cronograma Manual'!$F$6:$BN$171,Q$152+1,0)),"",(VLOOKUP($F145,'Cronograma Manual'!$F$6:$BN$171,Q$152+1,0)))</f>
        <v/>
      </c>
      <c r="R145" s="259" t="str">
        <f>IF(ISNA(VLOOKUP('Cronograma Manual'!$I163,'Cronograma Manual'!$F$6:$BN$171,R$152+1,0)),"",(VLOOKUP($F145,'Cronograma Manual'!$F$6:$BN$171,R$152+1,0)))</f>
        <v/>
      </c>
      <c r="S145" s="259" t="str">
        <f>IF(ISNA(VLOOKUP('Cronograma Manual'!$I163,'Cronograma Manual'!$F$6:$BN$171,S$152+1,0)),"",(VLOOKUP($F145,'Cronograma Manual'!$F$6:$BN$171,S$152+1,0)))</f>
        <v/>
      </c>
      <c r="T145" s="259" t="str">
        <f>IF(ISNA(VLOOKUP('Cronograma Manual'!$I163,'Cronograma Manual'!$F$6:$BN$171,T$152+1,0)),"",(VLOOKUP($F145,'Cronograma Manual'!$F$6:$BN$171,T$152+1,0)))</f>
        <v/>
      </c>
      <c r="U145" s="259" t="str">
        <f>IF(ISNA(VLOOKUP('Cronograma Manual'!$I163,'Cronograma Manual'!$F$6:$BN$171,U$152+1,0)),"",(VLOOKUP($F145,'Cronograma Manual'!$F$6:$BN$171,U$152+1,0)))</f>
        <v/>
      </c>
      <c r="V145" s="259" t="str">
        <f>IF(ISNA(VLOOKUP('Cronograma Manual'!$I163,'Cronograma Manual'!$F$6:$BN$171,V$152+1,0)),"",(VLOOKUP($F145,'Cronograma Manual'!$F$6:$BN$171,V$152+1,0)))</f>
        <v/>
      </c>
      <c r="W145" s="259" t="str">
        <f>IF(ISNA(VLOOKUP('Cronograma Manual'!$I163,'Cronograma Manual'!$F$6:$BN$171,W$152+1,0)),"",(VLOOKUP($F145,'Cronograma Manual'!$F$6:$BN$171,W$152+1,0)))</f>
        <v/>
      </c>
      <c r="X145" s="259" t="str">
        <f>IF(ISNA(VLOOKUP('Cronograma Manual'!$I163,'Cronograma Manual'!$F$6:$BN$171,X$152+1,0)),"",(VLOOKUP($F145,'Cronograma Manual'!$F$6:$BN$171,X$152+1,0)))</f>
        <v/>
      </c>
      <c r="Y145" s="259" t="str">
        <f>IF(ISNA(VLOOKUP('Cronograma Manual'!$I163,'Cronograma Manual'!$F$6:$BN$171,Y$152+1,0)),"",(VLOOKUP($F145,'Cronograma Manual'!$F$6:$BN$171,Y$152+1,0)))</f>
        <v/>
      </c>
      <c r="Z145" s="259" t="str">
        <f>IF(ISNA(VLOOKUP('Cronograma Manual'!$I163,'Cronograma Manual'!$F$6:$BN$171,Z$152+1,0)),"",(VLOOKUP($F145,'Cronograma Manual'!$F$6:$BN$171,Z$152+1,0)))</f>
        <v/>
      </c>
      <c r="AA145" s="259" t="str">
        <f>IF(ISNA(VLOOKUP('Cronograma Manual'!$I163,'Cronograma Manual'!$F$6:$BN$171,AA$152+1,0)),"",(VLOOKUP($F145,'Cronograma Manual'!$F$6:$BN$171,AA$152+1,0)))</f>
        <v/>
      </c>
      <c r="AB145" s="259" t="str">
        <f>IF(ISNA(VLOOKUP('Cronograma Manual'!$I163,'Cronograma Manual'!$F$6:$BN$171,AB$152+1,0)),"",(VLOOKUP($F145,'Cronograma Manual'!$F$6:$BN$171,AB$152+1,0)))</f>
        <v/>
      </c>
      <c r="AC145" s="259" t="str">
        <f>IF(ISNA(VLOOKUP('Cronograma Manual'!$I163,'Cronograma Manual'!$F$6:$BN$171,AC$152+1,0)),"",(VLOOKUP($F145,'Cronograma Manual'!$F$6:$BN$171,AC$152+1,0)))</f>
        <v/>
      </c>
      <c r="AD145" s="259" t="str">
        <f>IF(ISNA(VLOOKUP('Cronograma Manual'!$I163,'Cronograma Manual'!$F$6:$BN$171,AD$152+1,0)),"",(VLOOKUP($F145,'Cronograma Manual'!$F$6:$BN$171,AD$152+1,0)))</f>
        <v/>
      </c>
      <c r="AE145" s="259" t="str">
        <f>IF(ISNA(VLOOKUP('Cronograma Manual'!$I163,'Cronograma Manual'!$F$6:$BN$171,AE$152+1,0)),"",(VLOOKUP($F145,'Cronograma Manual'!$F$6:$BN$171,AE$152+1,0)))</f>
        <v/>
      </c>
      <c r="AF145" s="259" t="str">
        <f>IF(ISNA(VLOOKUP('Cronograma Manual'!$I163,'Cronograma Manual'!$F$6:$BN$171,AF$152+1,0)),"",(VLOOKUP($F145,'Cronograma Manual'!$F$6:$BN$171,AF$152+1,0)))</f>
        <v/>
      </c>
      <c r="AG145" s="259" t="str">
        <f>IF(ISNA(VLOOKUP('Cronograma Manual'!$I163,'Cronograma Manual'!$F$6:$BN$171,AG$152+1,0)),"",(VLOOKUP($F145,'Cronograma Manual'!$F$6:$BN$171,AG$152+1,0)))</f>
        <v/>
      </c>
      <c r="AH145" s="259" t="str">
        <f>IF(ISNA(VLOOKUP('Cronograma Manual'!$I163,'Cronograma Manual'!$F$6:$BN$171,AH$152+1,0)),"",(VLOOKUP($F145,'Cronograma Manual'!$F$6:$BN$171,AH$152+1,0)))</f>
        <v/>
      </c>
      <c r="AI145" s="259" t="str">
        <f>IF(ISNA(VLOOKUP('Cronograma Manual'!$I163,'Cronograma Manual'!$F$6:$BN$171,AI$152+1,0)),"",(VLOOKUP($F145,'Cronograma Manual'!$F$6:$BN$171,AI$152+1,0)))</f>
        <v/>
      </c>
      <c r="AJ145" s="259" t="str">
        <f>IF(ISNA(VLOOKUP('Cronograma Manual'!$I163,'Cronograma Manual'!$F$6:$BN$171,AJ$152+1,0)),"",(VLOOKUP($F145,'Cronograma Manual'!$F$6:$BN$171,AJ$152+1,0)))</f>
        <v/>
      </c>
      <c r="AK145" s="259" t="str">
        <f>IF(ISNA(VLOOKUP('Cronograma Manual'!$I163,'Cronograma Manual'!$F$6:$BN$171,AK$152+1,0)),"",(VLOOKUP($F145,'Cronograma Manual'!$F$6:$BN$171,AK$152+1,0)))</f>
        <v/>
      </c>
      <c r="AL145" s="259" t="str">
        <f>IF(ISNA(VLOOKUP('Cronograma Manual'!$I163,'Cronograma Manual'!$F$6:$BN$171,AL$152+1,0)),"",(VLOOKUP($F145,'Cronograma Manual'!$F$6:$BN$171,AL$152+1,0)))</f>
        <v/>
      </c>
      <c r="AM145" s="259" t="str">
        <f>IF(ISNA(VLOOKUP('Cronograma Manual'!$I163,'Cronograma Manual'!$F$6:$BN$171,AM$152+1,0)),"",(VLOOKUP($F145,'Cronograma Manual'!$F$6:$BN$171,AM$152+1,0)))</f>
        <v/>
      </c>
      <c r="AN145" s="259" t="str">
        <f>IF(ISNA(VLOOKUP('Cronograma Manual'!$I163,'Cronograma Manual'!$F$6:$BN$171,AN$152+1,0)),"",(VLOOKUP($F145,'Cronograma Manual'!$F$6:$BN$171,AN$152+1,0)))</f>
        <v/>
      </c>
      <c r="AO145" s="259" t="str">
        <f>IF(ISNA(VLOOKUP('Cronograma Manual'!$I163,'Cronograma Manual'!$F$6:$BN$171,AO$152+1,0)),"",(VLOOKUP($F145,'Cronograma Manual'!$F$6:$BN$171,AO$152+1,0)))</f>
        <v/>
      </c>
      <c r="AP145" s="259" t="str">
        <f>IF(ISNA(VLOOKUP('Cronograma Manual'!$I163,'Cronograma Manual'!$F$6:$BN$171,AP$152+1,0)),"",(VLOOKUP($F145,'Cronograma Manual'!$F$6:$BN$171,AP$152+1,0)))</f>
        <v/>
      </c>
      <c r="AQ145" s="259" t="str">
        <f>IF(ISNA(VLOOKUP('Cronograma Manual'!$I163,'Cronograma Manual'!$F$6:$BN$171,AQ$152+1,0)),"",(VLOOKUP($F145,'Cronograma Manual'!$F$6:$BN$171,AQ$152+1,0)))</f>
        <v/>
      </c>
      <c r="AR145" s="259" t="str">
        <f>IF(ISNA(VLOOKUP('Cronograma Manual'!$I163,'Cronograma Manual'!$F$6:$BN$171,AR$152+1,0)),"",(VLOOKUP($F145,'Cronograma Manual'!$F$6:$BN$171,AR$152+1,0)))</f>
        <v/>
      </c>
      <c r="AS145" s="259" t="str">
        <f>IF(ISNA(VLOOKUP('Cronograma Manual'!$I163,'Cronograma Manual'!$F$6:$BN$171,AS$152+1,0)),"",(VLOOKUP($F145,'Cronograma Manual'!$F$6:$BN$171,AS$152+1,0)))</f>
        <v/>
      </c>
      <c r="AT145" s="259" t="str">
        <f>IF(ISNA(VLOOKUP('Cronograma Manual'!$I163,'Cronograma Manual'!$F$6:$BN$171,AT$152+1,0)),"",(VLOOKUP($F145,'Cronograma Manual'!$F$6:$BN$171,AT$152+1,0)))</f>
        <v/>
      </c>
      <c r="AU145" s="259" t="str">
        <f>IF(ISNA(VLOOKUP('Cronograma Manual'!$I163,'Cronograma Manual'!$F$6:$BN$171,AU$152+1,0)),"",(VLOOKUP($F145,'Cronograma Manual'!$F$6:$BN$171,AU$152+1,0)))</f>
        <v/>
      </c>
      <c r="AV145" s="259" t="str">
        <f>IF(ISNA(VLOOKUP('Cronograma Manual'!$I163,'Cronograma Manual'!$F$6:$BN$171,AV$152+1,0)),"",(VLOOKUP($F145,'Cronograma Manual'!$F$6:$BN$171,AV$152+1,0)))</f>
        <v/>
      </c>
      <c r="AW145" s="259" t="str">
        <f>IF(ISNA(VLOOKUP('Cronograma Manual'!$I163,'Cronograma Manual'!$F$6:$BN$171,AW$152+1,0)),"",(VLOOKUP($F145,'Cronograma Manual'!$F$6:$BN$171,AW$152+1,0)))</f>
        <v/>
      </c>
      <c r="AX145" s="259" t="str">
        <f>IF(ISNA(VLOOKUP('Cronograma Manual'!$I163,'Cronograma Manual'!$F$6:$BN$171,AX$152+1,0)),"",(VLOOKUP($F145,'Cronograma Manual'!$F$6:$BN$171,AX$152+1,0)))</f>
        <v/>
      </c>
      <c r="AY145" s="259" t="str">
        <f>IF(ISNA(VLOOKUP('Cronograma Manual'!$I163,'Cronograma Manual'!$F$6:$BN$171,AY$152+1,0)),"",(VLOOKUP($F145,'Cronograma Manual'!$F$6:$BN$171,AY$152+1,0)))</f>
        <v/>
      </c>
      <c r="AZ145" s="259" t="str">
        <f>IF(ISNA(VLOOKUP('Cronograma Manual'!$I163,'Cronograma Manual'!$F$6:$BN$171,AZ$152+1,0)),"",(VLOOKUP($F145,'Cronograma Manual'!$F$6:$BN$171,AZ$152+1,0)))</f>
        <v/>
      </c>
      <c r="BA145" s="259" t="str">
        <f>IF(ISNA(VLOOKUP('Cronograma Manual'!$I163,'Cronograma Manual'!$F$6:$BN$171,BA$152+1,0)),"",(VLOOKUP($F145,'Cronograma Manual'!$F$6:$BN$171,BA$152+1,0)))</f>
        <v/>
      </c>
      <c r="BB145" s="259" t="str">
        <f>IF(ISNA(VLOOKUP('Cronograma Manual'!$I163,'Cronograma Manual'!$F$6:$BN$171,BB$152+1,0)),"",(VLOOKUP($F145,'Cronograma Manual'!$F$6:$BN$171,BB$152+1,0)))</f>
        <v/>
      </c>
      <c r="BC145" s="259" t="str">
        <f>IF(ISNA(VLOOKUP('Cronograma Manual'!$I163,'Cronograma Manual'!$F$6:$BN$171,BC$152+1,0)),"",(VLOOKUP($F145,'Cronograma Manual'!$F$6:$BN$171,BC$152+1,0)))</f>
        <v/>
      </c>
      <c r="BD145" s="259" t="str">
        <f>IF(ISNA(VLOOKUP('Cronograma Manual'!$I163,'Cronograma Manual'!$F$6:$BN$171,BD$152+1,0)),"",(VLOOKUP($F145,'Cronograma Manual'!$F$6:$BN$171,BD$152+1,0)))</f>
        <v/>
      </c>
      <c r="BE145" s="259" t="str">
        <f>IF(ISNA(VLOOKUP('Cronograma Manual'!$I163,'Cronograma Manual'!$F$6:$BN$171,BE$152+1,0)),"",(VLOOKUP($F145,'Cronograma Manual'!$F$6:$BN$171,BE$152+1,0)))</f>
        <v/>
      </c>
      <c r="BF145" s="259" t="str">
        <f>IF(ISNA(VLOOKUP('Cronograma Manual'!$I163,'Cronograma Manual'!$F$6:$BN$171,BF$152+1,0)),"",(VLOOKUP($F145,'Cronograma Manual'!$F$6:$BN$171,BF$152+1,0)))</f>
        <v/>
      </c>
      <c r="BG145" s="259" t="str">
        <f>IF(ISNA(VLOOKUP('Cronograma Manual'!$I163,'Cronograma Manual'!$F$6:$BN$171,BG$152+1,0)),"",(VLOOKUP($F145,'Cronograma Manual'!$F$6:$BN$171,BG$152+1,0)))</f>
        <v/>
      </c>
      <c r="BH145" s="259" t="str">
        <f>IF(ISNA(VLOOKUP('Cronograma Manual'!$I163,'Cronograma Manual'!$F$6:$BN$171,BH$152+1,0)),"",(VLOOKUP($F145,'Cronograma Manual'!$F$6:$BN$171,BH$152+1,0)))</f>
        <v/>
      </c>
      <c r="BI145" s="259" t="str">
        <f>IF(ISNA(VLOOKUP('Cronograma Manual'!$I163,'Cronograma Manual'!$F$6:$BN$171,BI$152+1,0)),"",(VLOOKUP($F145,'Cronograma Manual'!$F$6:$BN$171,BI$152+1,0)))</f>
        <v/>
      </c>
      <c r="BJ145" s="259" t="str">
        <f>IF(ISNA(VLOOKUP('Cronograma Manual'!$I163,'Cronograma Manual'!$F$6:$BN$171,BJ$152+1,0)),"",(VLOOKUP($F145,'Cronograma Manual'!$F$6:$BN$171,BJ$152+1,0)))</f>
        <v/>
      </c>
      <c r="BK145" s="259" t="str">
        <f>IF(ISNA(VLOOKUP('Cronograma Manual'!$I163,'Cronograma Manual'!$F$6:$BN$171,BK$152+1,0)),"",(VLOOKUP($F145,'Cronograma Manual'!$F$6:$BN$171,BK$152+1,0)))</f>
        <v/>
      </c>
    </row>
    <row r="146" spans="1:63" hidden="1" x14ac:dyDescent="0.25">
      <c r="A146" s="178" t="s">
        <v>1787</v>
      </c>
      <c r="B146" s="176"/>
      <c r="C146" s="176"/>
      <c r="D146" s="176"/>
      <c r="E146" s="176"/>
      <c r="F146" s="176"/>
      <c r="G146" s="184"/>
      <c r="H146" s="184" t="str">
        <f>IF(ISNA(VLOOKUP($F146,'Cronograma Manual'!$F$6:$BN$171,H$152+1,0)),"",(VLOOKUP($F146,'Cronograma Manual'!$F$6:$BN$171,H$152+1,0)))</f>
        <v/>
      </c>
      <c r="I146" s="200" t="str">
        <f>IF(ISNA(VLOOKUP($F146,'Cronograma Manual'!$F$6:$BN$171,I$152+1,0)),"",(VLOOKUP($F146,'Cronograma Manual'!$F$6:$BN$171,I$152+1,0)))</f>
        <v/>
      </c>
      <c r="J146" s="201" t="str">
        <f>IF(ISNA(VLOOKUP($F146,'Cronograma Manual'!$F$6:$BN$171,J$152+1,0)),"",(VLOOKUP($F146,'Cronograma Manual'!$F$6:$BN$171,J$152+1,0)))</f>
        <v/>
      </c>
      <c r="K146" s="259" t="str">
        <f>IF(ISNA(VLOOKUP($F146,'Cronograma Manual'!$F$6:$BN$171,K$152+1,0)),"",(VLOOKUP($F146,'Cronograma Manual'!$F$6:$BN$171,K$152+1,0)))</f>
        <v/>
      </c>
      <c r="L146" s="259" t="str">
        <f>IF(ISNA(VLOOKUP('Cronograma Manual'!$I164,'Cronograma Manual'!$F$6:$BN$171,L$152+1,0)),"",(VLOOKUP($F146,'Cronograma Manual'!$F$6:$BN$171,L$152+1,0)))</f>
        <v/>
      </c>
      <c r="M146" s="259" t="str">
        <f>IF(ISNA(VLOOKUP('Cronograma Manual'!$I164,'Cronograma Manual'!$F$6:$BN$171,M$152+1,0)),"",(VLOOKUP($F146,'Cronograma Manual'!$F$6:$BN$171,M$152+1,0)))</f>
        <v/>
      </c>
      <c r="N146" s="259" t="str">
        <f>IF(ISNA(VLOOKUP('Cronograma Manual'!$I164,'Cronograma Manual'!$F$6:$BN$171,N$152+1,0)),"",(VLOOKUP($F146,'Cronograma Manual'!$F$6:$BN$171,N$152+1,0)))</f>
        <v/>
      </c>
      <c r="O146" s="259" t="str">
        <f>IF(ISNA(VLOOKUP('Cronograma Manual'!$I164,'Cronograma Manual'!$F$6:$BN$171,O$152+1,0)),"",(VLOOKUP($F146,'Cronograma Manual'!$F$6:$BN$171,O$152+1,0)))</f>
        <v/>
      </c>
      <c r="P146" s="259" t="str">
        <f>IF(ISNA(VLOOKUP('Cronograma Manual'!$I164,'Cronograma Manual'!$F$6:$BN$171,P$152+1,0)),"",(VLOOKUP($F146,'Cronograma Manual'!$F$6:$BN$171,P$152+1,0)))</f>
        <v/>
      </c>
      <c r="Q146" s="259" t="str">
        <f>IF(ISNA(VLOOKUP('Cronograma Manual'!$I164,'Cronograma Manual'!$F$6:$BN$171,Q$152+1,0)),"",(VLOOKUP($F146,'Cronograma Manual'!$F$6:$BN$171,Q$152+1,0)))</f>
        <v/>
      </c>
      <c r="R146" s="259" t="str">
        <f>IF(ISNA(VLOOKUP('Cronograma Manual'!$I164,'Cronograma Manual'!$F$6:$BN$171,R$152+1,0)),"",(VLOOKUP($F146,'Cronograma Manual'!$F$6:$BN$171,R$152+1,0)))</f>
        <v/>
      </c>
      <c r="S146" s="259" t="str">
        <f>IF(ISNA(VLOOKUP('Cronograma Manual'!$I164,'Cronograma Manual'!$F$6:$BN$171,S$152+1,0)),"",(VLOOKUP($F146,'Cronograma Manual'!$F$6:$BN$171,S$152+1,0)))</f>
        <v/>
      </c>
      <c r="T146" s="259" t="str">
        <f>IF(ISNA(VLOOKUP('Cronograma Manual'!$I164,'Cronograma Manual'!$F$6:$BN$171,T$152+1,0)),"",(VLOOKUP($F146,'Cronograma Manual'!$F$6:$BN$171,T$152+1,0)))</f>
        <v/>
      </c>
      <c r="U146" s="259" t="str">
        <f>IF(ISNA(VLOOKUP('Cronograma Manual'!$I164,'Cronograma Manual'!$F$6:$BN$171,U$152+1,0)),"",(VLOOKUP($F146,'Cronograma Manual'!$F$6:$BN$171,U$152+1,0)))</f>
        <v/>
      </c>
      <c r="V146" s="259" t="str">
        <f>IF(ISNA(VLOOKUP('Cronograma Manual'!$I164,'Cronograma Manual'!$F$6:$BN$171,V$152+1,0)),"",(VLOOKUP($F146,'Cronograma Manual'!$F$6:$BN$171,V$152+1,0)))</f>
        <v/>
      </c>
      <c r="W146" s="259" t="str">
        <f>IF(ISNA(VLOOKUP('Cronograma Manual'!$I164,'Cronograma Manual'!$F$6:$BN$171,W$152+1,0)),"",(VLOOKUP($F146,'Cronograma Manual'!$F$6:$BN$171,W$152+1,0)))</f>
        <v/>
      </c>
      <c r="X146" s="259" t="str">
        <f>IF(ISNA(VLOOKUP('Cronograma Manual'!$I164,'Cronograma Manual'!$F$6:$BN$171,X$152+1,0)),"",(VLOOKUP($F146,'Cronograma Manual'!$F$6:$BN$171,X$152+1,0)))</f>
        <v/>
      </c>
      <c r="Y146" s="259" t="str">
        <f>IF(ISNA(VLOOKUP('Cronograma Manual'!$I164,'Cronograma Manual'!$F$6:$BN$171,Y$152+1,0)),"",(VLOOKUP($F146,'Cronograma Manual'!$F$6:$BN$171,Y$152+1,0)))</f>
        <v/>
      </c>
      <c r="Z146" s="259" t="str">
        <f>IF(ISNA(VLOOKUP('Cronograma Manual'!$I164,'Cronograma Manual'!$F$6:$BN$171,Z$152+1,0)),"",(VLOOKUP($F146,'Cronograma Manual'!$F$6:$BN$171,Z$152+1,0)))</f>
        <v/>
      </c>
      <c r="AA146" s="259" t="str">
        <f>IF(ISNA(VLOOKUP('Cronograma Manual'!$I164,'Cronograma Manual'!$F$6:$BN$171,AA$152+1,0)),"",(VLOOKUP($F146,'Cronograma Manual'!$F$6:$BN$171,AA$152+1,0)))</f>
        <v/>
      </c>
      <c r="AB146" s="259" t="str">
        <f>IF(ISNA(VLOOKUP('Cronograma Manual'!$I164,'Cronograma Manual'!$F$6:$BN$171,AB$152+1,0)),"",(VLOOKUP($F146,'Cronograma Manual'!$F$6:$BN$171,AB$152+1,0)))</f>
        <v/>
      </c>
      <c r="AC146" s="259" t="str">
        <f>IF(ISNA(VLOOKUP('Cronograma Manual'!$I164,'Cronograma Manual'!$F$6:$BN$171,AC$152+1,0)),"",(VLOOKUP($F146,'Cronograma Manual'!$F$6:$BN$171,AC$152+1,0)))</f>
        <v/>
      </c>
      <c r="AD146" s="259" t="str">
        <f>IF(ISNA(VLOOKUP('Cronograma Manual'!$I164,'Cronograma Manual'!$F$6:$BN$171,AD$152+1,0)),"",(VLOOKUP($F146,'Cronograma Manual'!$F$6:$BN$171,AD$152+1,0)))</f>
        <v/>
      </c>
      <c r="AE146" s="259" t="str">
        <f>IF(ISNA(VLOOKUP('Cronograma Manual'!$I164,'Cronograma Manual'!$F$6:$BN$171,AE$152+1,0)),"",(VLOOKUP($F146,'Cronograma Manual'!$F$6:$BN$171,AE$152+1,0)))</f>
        <v/>
      </c>
      <c r="AF146" s="259" t="str">
        <f>IF(ISNA(VLOOKUP('Cronograma Manual'!$I164,'Cronograma Manual'!$F$6:$BN$171,AF$152+1,0)),"",(VLOOKUP($F146,'Cronograma Manual'!$F$6:$BN$171,AF$152+1,0)))</f>
        <v/>
      </c>
      <c r="AG146" s="259" t="str">
        <f>IF(ISNA(VLOOKUP('Cronograma Manual'!$I164,'Cronograma Manual'!$F$6:$BN$171,AG$152+1,0)),"",(VLOOKUP($F146,'Cronograma Manual'!$F$6:$BN$171,AG$152+1,0)))</f>
        <v/>
      </c>
      <c r="AH146" s="259" t="str">
        <f>IF(ISNA(VLOOKUP('Cronograma Manual'!$I164,'Cronograma Manual'!$F$6:$BN$171,AH$152+1,0)),"",(VLOOKUP($F146,'Cronograma Manual'!$F$6:$BN$171,AH$152+1,0)))</f>
        <v/>
      </c>
      <c r="AI146" s="259" t="str">
        <f>IF(ISNA(VLOOKUP('Cronograma Manual'!$I164,'Cronograma Manual'!$F$6:$BN$171,AI$152+1,0)),"",(VLOOKUP($F146,'Cronograma Manual'!$F$6:$BN$171,AI$152+1,0)))</f>
        <v/>
      </c>
      <c r="AJ146" s="259" t="str">
        <f>IF(ISNA(VLOOKUP('Cronograma Manual'!$I164,'Cronograma Manual'!$F$6:$BN$171,AJ$152+1,0)),"",(VLOOKUP($F146,'Cronograma Manual'!$F$6:$BN$171,AJ$152+1,0)))</f>
        <v/>
      </c>
      <c r="AK146" s="259" t="str">
        <f>IF(ISNA(VLOOKUP('Cronograma Manual'!$I164,'Cronograma Manual'!$F$6:$BN$171,AK$152+1,0)),"",(VLOOKUP($F146,'Cronograma Manual'!$F$6:$BN$171,AK$152+1,0)))</f>
        <v/>
      </c>
      <c r="AL146" s="259" t="str">
        <f>IF(ISNA(VLOOKUP('Cronograma Manual'!$I164,'Cronograma Manual'!$F$6:$BN$171,AL$152+1,0)),"",(VLOOKUP($F146,'Cronograma Manual'!$F$6:$BN$171,AL$152+1,0)))</f>
        <v/>
      </c>
      <c r="AM146" s="259" t="str">
        <f>IF(ISNA(VLOOKUP('Cronograma Manual'!$I164,'Cronograma Manual'!$F$6:$BN$171,AM$152+1,0)),"",(VLOOKUP($F146,'Cronograma Manual'!$F$6:$BN$171,AM$152+1,0)))</f>
        <v/>
      </c>
      <c r="AN146" s="259" t="str">
        <f>IF(ISNA(VLOOKUP('Cronograma Manual'!$I164,'Cronograma Manual'!$F$6:$BN$171,AN$152+1,0)),"",(VLOOKUP($F146,'Cronograma Manual'!$F$6:$BN$171,AN$152+1,0)))</f>
        <v/>
      </c>
      <c r="AO146" s="259" t="str">
        <f>IF(ISNA(VLOOKUP('Cronograma Manual'!$I164,'Cronograma Manual'!$F$6:$BN$171,AO$152+1,0)),"",(VLOOKUP($F146,'Cronograma Manual'!$F$6:$BN$171,AO$152+1,0)))</f>
        <v/>
      </c>
      <c r="AP146" s="259" t="str">
        <f>IF(ISNA(VLOOKUP('Cronograma Manual'!$I164,'Cronograma Manual'!$F$6:$BN$171,AP$152+1,0)),"",(VLOOKUP($F146,'Cronograma Manual'!$F$6:$BN$171,AP$152+1,0)))</f>
        <v/>
      </c>
      <c r="AQ146" s="259" t="str">
        <f>IF(ISNA(VLOOKUP('Cronograma Manual'!$I164,'Cronograma Manual'!$F$6:$BN$171,AQ$152+1,0)),"",(VLOOKUP($F146,'Cronograma Manual'!$F$6:$BN$171,AQ$152+1,0)))</f>
        <v/>
      </c>
      <c r="AR146" s="259" t="str">
        <f>IF(ISNA(VLOOKUP('Cronograma Manual'!$I164,'Cronograma Manual'!$F$6:$BN$171,AR$152+1,0)),"",(VLOOKUP($F146,'Cronograma Manual'!$F$6:$BN$171,AR$152+1,0)))</f>
        <v/>
      </c>
      <c r="AS146" s="259" t="str">
        <f>IF(ISNA(VLOOKUP('Cronograma Manual'!$I164,'Cronograma Manual'!$F$6:$BN$171,AS$152+1,0)),"",(VLOOKUP($F146,'Cronograma Manual'!$F$6:$BN$171,AS$152+1,0)))</f>
        <v/>
      </c>
      <c r="AT146" s="259" t="str">
        <f>IF(ISNA(VLOOKUP('Cronograma Manual'!$I164,'Cronograma Manual'!$F$6:$BN$171,AT$152+1,0)),"",(VLOOKUP($F146,'Cronograma Manual'!$F$6:$BN$171,AT$152+1,0)))</f>
        <v/>
      </c>
      <c r="AU146" s="259" t="str">
        <f>IF(ISNA(VLOOKUP('Cronograma Manual'!$I164,'Cronograma Manual'!$F$6:$BN$171,AU$152+1,0)),"",(VLOOKUP($F146,'Cronograma Manual'!$F$6:$BN$171,AU$152+1,0)))</f>
        <v/>
      </c>
      <c r="AV146" s="259" t="str">
        <f>IF(ISNA(VLOOKUP('Cronograma Manual'!$I164,'Cronograma Manual'!$F$6:$BN$171,AV$152+1,0)),"",(VLOOKUP($F146,'Cronograma Manual'!$F$6:$BN$171,AV$152+1,0)))</f>
        <v/>
      </c>
      <c r="AW146" s="259" t="str">
        <f>IF(ISNA(VLOOKUP('Cronograma Manual'!$I164,'Cronograma Manual'!$F$6:$BN$171,AW$152+1,0)),"",(VLOOKUP($F146,'Cronograma Manual'!$F$6:$BN$171,AW$152+1,0)))</f>
        <v/>
      </c>
      <c r="AX146" s="259" t="str">
        <f>IF(ISNA(VLOOKUP('Cronograma Manual'!$I164,'Cronograma Manual'!$F$6:$BN$171,AX$152+1,0)),"",(VLOOKUP($F146,'Cronograma Manual'!$F$6:$BN$171,AX$152+1,0)))</f>
        <v/>
      </c>
      <c r="AY146" s="259" t="str">
        <f>IF(ISNA(VLOOKUP('Cronograma Manual'!$I164,'Cronograma Manual'!$F$6:$BN$171,AY$152+1,0)),"",(VLOOKUP($F146,'Cronograma Manual'!$F$6:$BN$171,AY$152+1,0)))</f>
        <v/>
      </c>
      <c r="AZ146" s="259" t="str">
        <f>IF(ISNA(VLOOKUP('Cronograma Manual'!$I164,'Cronograma Manual'!$F$6:$BN$171,AZ$152+1,0)),"",(VLOOKUP($F146,'Cronograma Manual'!$F$6:$BN$171,AZ$152+1,0)))</f>
        <v/>
      </c>
      <c r="BA146" s="259" t="str">
        <f>IF(ISNA(VLOOKUP('Cronograma Manual'!$I164,'Cronograma Manual'!$F$6:$BN$171,BA$152+1,0)),"",(VLOOKUP($F146,'Cronograma Manual'!$F$6:$BN$171,BA$152+1,0)))</f>
        <v/>
      </c>
      <c r="BB146" s="259" t="str">
        <f>IF(ISNA(VLOOKUP('Cronograma Manual'!$I164,'Cronograma Manual'!$F$6:$BN$171,BB$152+1,0)),"",(VLOOKUP($F146,'Cronograma Manual'!$F$6:$BN$171,BB$152+1,0)))</f>
        <v/>
      </c>
      <c r="BC146" s="259" t="str">
        <f>IF(ISNA(VLOOKUP('Cronograma Manual'!$I164,'Cronograma Manual'!$F$6:$BN$171,BC$152+1,0)),"",(VLOOKUP($F146,'Cronograma Manual'!$F$6:$BN$171,BC$152+1,0)))</f>
        <v/>
      </c>
      <c r="BD146" s="259" t="str">
        <f>IF(ISNA(VLOOKUP('Cronograma Manual'!$I164,'Cronograma Manual'!$F$6:$BN$171,BD$152+1,0)),"",(VLOOKUP($F146,'Cronograma Manual'!$F$6:$BN$171,BD$152+1,0)))</f>
        <v/>
      </c>
      <c r="BE146" s="259" t="str">
        <f>IF(ISNA(VLOOKUP('Cronograma Manual'!$I164,'Cronograma Manual'!$F$6:$BN$171,BE$152+1,0)),"",(VLOOKUP($F146,'Cronograma Manual'!$F$6:$BN$171,BE$152+1,0)))</f>
        <v/>
      </c>
      <c r="BF146" s="259" t="str">
        <f>IF(ISNA(VLOOKUP('Cronograma Manual'!$I164,'Cronograma Manual'!$F$6:$BN$171,BF$152+1,0)),"",(VLOOKUP($F146,'Cronograma Manual'!$F$6:$BN$171,BF$152+1,0)))</f>
        <v/>
      </c>
      <c r="BG146" s="259" t="str">
        <f>IF(ISNA(VLOOKUP('Cronograma Manual'!$I164,'Cronograma Manual'!$F$6:$BN$171,BG$152+1,0)),"",(VLOOKUP($F146,'Cronograma Manual'!$F$6:$BN$171,BG$152+1,0)))</f>
        <v/>
      </c>
      <c r="BH146" s="259" t="str">
        <f>IF(ISNA(VLOOKUP('Cronograma Manual'!$I164,'Cronograma Manual'!$F$6:$BN$171,BH$152+1,0)),"",(VLOOKUP($F146,'Cronograma Manual'!$F$6:$BN$171,BH$152+1,0)))</f>
        <v/>
      </c>
      <c r="BI146" s="259" t="str">
        <f>IF(ISNA(VLOOKUP('Cronograma Manual'!$I164,'Cronograma Manual'!$F$6:$BN$171,BI$152+1,0)),"",(VLOOKUP($F146,'Cronograma Manual'!$F$6:$BN$171,BI$152+1,0)))</f>
        <v/>
      </c>
      <c r="BJ146" s="259" t="str">
        <f>IF(ISNA(VLOOKUP('Cronograma Manual'!$I164,'Cronograma Manual'!$F$6:$BN$171,BJ$152+1,0)),"",(VLOOKUP($F146,'Cronograma Manual'!$F$6:$BN$171,BJ$152+1,0)))</f>
        <v/>
      </c>
      <c r="BK146" s="259" t="str">
        <f>IF(ISNA(VLOOKUP('Cronograma Manual'!$I164,'Cronograma Manual'!$F$6:$BN$171,BK$152+1,0)),"",(VLOOKUP($F146,'Cronograma Manual'!$F$6:$BN$171,BK$152+1,0)))</f>
        <v/>
      </c>
    </row>
    <row r="147" spans="1:63" hidden="1" x14ac:dyDescent="0.25">
      <c r="A147" s="178" t="s">
        <v>1787</v>
      </c>
      <c r="B147" s="176"/>
      <c r="C147" s="176"/>
      <c r="D147" s="176"/>
      <c r="E147" s="176"/>
      <c r="F147" s="176"/>
      <c r="G147" s="184"/>
      <c r="H147" s="184" t="str">
        <f>IF(ISNA(VLOOKUP($F147,'Cronograma Manual'!$F$6:$BN$171,H$152+1,0)),"",(VLOOKUP($F147,'Cronograma Manual'!$F$6:$BN$171,H$152+1,0)))</f>
        <v/>
      </c>
      <c r="I147" s="200" t="str">
        <f>IF(ISNA(VLOOKUP($F147,'Cronograma Manual'!$F$6:$BN$171,I$152+1,0)),"",(VLOOKUP($F147,'Cronograma Manual'!$F$6:$BN$171,I$152+1,0)))</f>
        <v/>
      </c>
      <c r="J147" s="201" t="str">
        <f>IF(ISNA(VLOOKUP($F147,'Cronograma Manual'!$F$6:$BN$171,J$152+1,0)),"",(VLOOKUP($F147,'Cronograma Manual'!$F$6:$BN$171,J$152+1,0)))</f>
        <v/>
      </c>
      <c r="K147" s="259" t="str">
        <f>IF(ISNA(VLOOKUP($F147,'Cronograma Manual'!$F$6:$BN$171,K$152+1,0)),"",(VLOOKUP($F147,'Cronograma Manual'!$F$6:$BN$171,K$152+1,0)))</f>
        <v/>
      </c>
      <c r="L147" s="259" t="str">
        <f>IF(ISNA(VLOOKUP('Cronograma Manual'!$I165,'Cronograma Manual'!$F$6:$BN$171,L$152+1,0)),"",(VLOOKUP($F147,'Cronograma Manual'!$F$6:$BN$171,L$152+1,0)))</f>
        <v/>
      </c>
      <c r="M147" s="259" t="str">
        <f>IF(ISNA(VLOOKUP('Cronograma Manual'!$I165,'Cronograma Manual'!$F$6:$BN$171,M$152+1,0)),"",(VLOOKUP($F147,'Cronograma Manual'!$F$6:$BN$171,M$152+1,0)))</f>
        <v/>
      </c>
      <c r="N147" s="259" t="str">
        <f>IF(ISNA(VLOOKUP('Cronograma Manual'!$I165,'Cronograma Manual'!$F$6:$BN$171,N$152+1,0)),"",(VLOOKUP($F147,'Cronograma Manual'!$F$6:$BN$171,N$152+1,0)))</f>
        <v/>
      </c>
      <c r="O147" s="259" t="str">
        <f>IF(ISNA(VLOOKUP('Cronograma Manual'!$I165,'Cronograma Manual'!$F$6:$BN$171,O$152+1,0)),"",(VLOOKUP($F147,'Cronograma Manual'!$F$6:$BN$171,O$152+1,0)))</f>
        <v/>
      </c>
      <c r="P147" s="259" t="str">
        <f>IF(ISNA(VLOOKUP('Cronograma Manual'!$I165,'Cronograma Manual'!$F$6:$BN$171,P$152+1,0)),"",(VLOOKUP($F147,'Cronograma Manual'!$F$6:$BN$171,P$152+1,0)))</f>
        <v/>
      </c>
      <c r="Q147" s="259" t="str">
        <f>IF(ISNA(VLOOKUP('Cronograma Manual'!$I165,'Cronograma Manual'!$F$6:$BN$171,Q$152+1,0)),"",(VLOOKUP($F147,'Cronograma Manual'!$F$6:$BN$171,Q$152+1,0)))</f>
        <v/>
      </c>
      <c r="R147" s="259" t="str">
        <f>IF(ISNA(VLOOKUP('Cronograma Manual'!$I165,'Cronograma Manual'!$F$6:$BN$171,R$152+1,0)),"",(VLOOKUP($F147,'Cronograma Manual'!$F$6:$BN$171,R$152+1,0)))</f>
        <v/>
      </c>
      <c r="S147" s="259" t="str">
        <f>IF(ISNA(VLOOKUP('Cronograma Manual'!$I165,'Cronograma Manual'!$F$6:$BN$171,S$152+1,0)),"",(VLOOKUP($F147,'Cronograma Manual'!$F$6:$BN$171,S$152+1,0)))</f>
        <v/>
      </c>
      <c r="T147" s="259" t="str">
        <f>IF(ISNA(VLOOKUP('Cronograma Manual'!$I165,'Cronograma Manual'!$F$6:$BN$171,T$152+1,0)),"",(VLOOKUP($F147,'Cronograma Manual'!$F$6:$BN$171,T$152+1,0)))</f>
        <v/>
      </c>
      <c r="U147" s="259" t="str">
        <f>IF(ISNA(VLOOKUP('Cronograma Manual'!$I165,'Cronograma Manual'!$F$6:$BN$171,U$152+1,0)),"",(VLOOKUP($F147,'Cronograma Manual'!$F$6:$BN$171,U$152+1,0)))</f>
        <v/>
      </c>
      <c r="V147" s="259" t="str">
        <f>IF(ISNA(VLOOKUP('Cronograma Manual'!$I165,'Cronograma Manual'!$F$6:$BN$171,V$152+1,0)),"",(VLOOKUP($F147,'Cronograma Manual'!$F$6:$BN$171,V$152+1,0)))</f>
        <v/>
      </c>
      <c r="W147" s="259" t="str">
        <f>IF(ISNA(VLOOKUP('Cronograma Manual'!$I165,'Cronograma Manual'!$F$6:$BN$171,W$152+1,0)),"",(VLOOKUP($F147,'Cronograma Manual'!$F$6:$BN$171,W$152+1,0)))</f>
        <v/>
      </c>
      <c r="X147" s="259" t="str">
        <f>IF(ISNA(VLOOKUP('Cronograma Manual'!$I165,'Cronograma Manual'!$F$6:$BN$171,X$152+1,0)),"",(VLOOKUP($F147,'Cronograma Manual'!$F$6:$BN$171,X$152+1,0)))</f>
        <v/>
      </c>
      <c r="Y147" s="259" t="str">
        <f>IF(ISNA(VLOOKUP('Cronograma Manual'!$I165,'Cronograma Manual'!$F$6:$BN$171,Y$152+1,0)),"",(VLOOKUP($F147,'Cronograma Manual'!$F$6:$BN$171,Y$152+1,0)))</f>
        <v/>
      </c>
      <c r="Z147" s="259" t="str">
        <f>IF(ISNA(VLOOKUP('Cronograma Manual'!$I165,'Cronograma Manual'!$F$6:$BN$171,Z$152+1,0)),"",(VLOOKUP($F147,'Cronograma Manual'!$F$6:$BN$171,Z$152+1,0)))</f>
        <v/>
      </c>
      <c r="AA147" s="259" t="str">
        <f>IF(ISNA(VLOOKUP('Cronograma Manual'!$I165,'Cronograma Manual'!$F$6:$BN$171,AA$152+1,0)),"",(VLOOKUP($F147,'Cronograma Manual'!$F$6:$BN$171,AA$152+1,0)))</f>
        <v/>
      </c>
      <c r="AB147" s="259" t="str">
        <f>IF(ISNA(VLOOKUP('Cronograma Manual'!$I165,'Cronograma Manual'!$F$6:$BN$171,AB$152+1,0)),"",(VLOOKUP($F147,'Cronograma Manual'!$F$6:$BN$171,AB$152+1,0)))</f>
        <v/>
      </c>
      <c r="AC147" s="259" t="str">
        <f>IF(ISNA(VLOOKUP('Cronograma Manual'!$I165,'Cronograma Manual'!$F$6:$BN$171,AC$152+1,0)),"",(VLOOKUP($F147,'Cronograma Manual'!$F$6:$BN$171,AC$152+1,0)))</f>
        <v/>
      </c>
      <c r="AD147" s="259" t="str">
        <f>IF(ISNA(VLOOKUP('Cronograma Manual'!$I165,'Cronograma Manual'!$F$6:$BN$171,AD$152+1,0)),"",(VLOOKUP($F147,'Cronograma Manual'!$F$6:$BN$171,AD$152+1,0)))</f>
        <v/>
      </c>
      <c r="AE147" s="259" t="str">
        <f>IF(ISNA(VLOOKUP('Cronograma Manual'!$I165,'Cronograma Manual'!$F$6:$BN$171,AE$152+1,0)),"",(VLOOKUP($F147,'Cronograma Manual'!$F$6:$BN$171,AE$152+1,0)))</f>
        <v/>
      </c>
      <c r="AF147" s="259" t="str">
        <f>IF(ISNA(VLOOKUP('Cronograma Manual'!$I165,'Cronograma Manual'!$F$6:$BN$171,AF$152+1,0)),"",(VLOOKUP($F147,'Cronograma Manual'!$F$6:$BN$171,AF$152+1,0)))</f>
        <v/>
      </c>
      <c r="AG147" s="259" t="str">
        <f>IF(ISNA(VLOOKUP('Cronograma Manual'!$I165,'Cronograma Manual'!$F$6:$BN$171,AG$152+1,0)),"",(VLOOKUP($F147,'Cronograma Manual'!$F$6:$BN$171,AG$152+1,0)))</f>
        <v/>
      </c>
      <c r="AH147" s="259" t="str">
        <f>IF(ISNA(VLOOKUP('Cronograma Manual'!$I165,'Cronograma Manual'!$F$6:$BN$171,AH$152+1,0)),"",(VLOOKUP($F147,'Cronograma Manual'!$F$6:$BN$171,AH$152+1,0)))</f>
        <v/>
      </c>
      <c r="AI147" s="259" t="str">
        <f>IF(ISNA(VLOOKUP('Cronograma Manual'!$I165,'Cronograma Manual'!$F$6:$BN$171,AI$152+1,0)),"",(VLOOKUP($F147,'Cronograma Manual'!$F$6:$BN$171,AI$152+1,0)))</f>
        <v/>
      </c>
      <c r="AJ147" s="259" t="str">
        <f>IF(ISNA(VLOOKUP('Cronograma Manual'!$I165,'Cronograma Manual'!$F$6:$BN$171,AJ$152+1,0)),"",(VLOOKUP($F147,'Cronograma Manual'!$F$6:$BN$171,AJ$152+1,0)))</f>
        <v/>
      </c>
      <c r="AK147" s="259" t="str">
        <f>IF(ISNA(VLOOKUP('Cronograma Manual'!$I165,'Cronograma Manual'!$F$6:$BN$171,AK$152+1,0)),"",(VLOOKUP($F147,'Cronograma Manual'!$F$6:$BN$171,AK$152+1,0)))</f>
        <v/>
      </c>
      <c r="AL147" s="259" t="str">
        <f>IF(ISNA(VLOOKUP('Cronograma Manual'!$I165,'Cronograma Manual'!$F$6:$BN$171,AL$152+1,0)),"",(VLOOKUP($F147,'Cronograma Manual'!$F$6:$BN$171,AL$152+1,0)))</f>
        <v/>
      </c>
      <c r="AM147" s="259" t="str">
        <f>IF(ISNA(VLOOKUP('Cronograma Manual'!$I165,'Cronograma Manual'!$F$6:$BN$171,AM$152+1,0)),"",(VLOOKUP($F147,'Cronograma Manual'!$F$6:$BN$171,AM$152+1,0)))</f>
        <v/>
      </c>
      <c r="AN147" s="259" t="str">
        <f>IF(ISNA(VLOOKUP('Cronograma Manual'!$I165,'Cronograma Manual'!$F$6:$BN$171,AN$152+1,0)),"",(VLOOKUP($F147,'Cronograma Manual'!$F$6:$BN$171,AN$152+1,0)))</f>
        <v/>
      </c>
      <c r="AO147" s="259" t="str">
        <f>IF(ISNA(VLOOKUP('Cronograma Manual'!$I165,'Cronograma Manual'!$F$6:$BN$171,AO$152+1,0)),"",(VLOOKUP($F147,'Cronograma Manual'!$F$6:$BN$171,AO$152+1,0)))</f>
        <v/>
      </c>
      <c r="AP147" s="259" t="str">
        <f>IF(ISNA(VLOOKUP('Cronograma Manual'!$I165,'Cronograma Manual'!$F$6:$BN$171,AP$152+1,0)),"",(VLOOKUP($F147,'Cronograma Manual'!$F$6:$BN$171,AP$152+1,0)))</f>
        <v/>
      </c>
      <c r="AQ147" s="259" t="str">
        <f>IF(ISNA(VLOOKUP('Cronograma Manual'!$I165,'Cronograma Manual'!$F$6:$BN$171,AQ$152+1,0)),"",(VLOOKUP($F147,'Cronograma Manual'!$F$6:$BN$171,AQ$152+1,0)))</f>
        <v/>
      </c>
      <c r="AR147" s="259" t="str">
        <f>IF(ISNA(VLOOKUP('Cronograma Manual'!$I165,'Cronograma Manual'!$F$6:$BN$171,AR$152+1,0)),"",(VLOOKUP($F147,'Cronograma Manual'!$F$6:$BN$171,AR$152+1,0)))</f>
        <v/>
      </c>
      <c r="AS147" s="259" t="str">
        <f>IF(ISNA(VLOOKUP('Cronograma Manual'!$I165,'Cronograma Manual'!$F$6:$BN$171,AS$152+1,0)),"",(VLOOKUP($F147,'Cronograma Manual'!$F$6:$BN$171,AS$152+1,0)))</f>
        <v/>
      </c>
      <c r="AT147" s="259" t="str">
        <f>IF(ISNA(VLOOKUP('Cronograma Manual'!$I165,'Cronograma Manual'!$F$6:$BN$171,AT$152+1,0)),"",(VLOOKUP($F147,'Cronograma Manual'!$F$6:$BN$171,AT$152+1,0)))</f>
        <v/>
      </c>
      <c r="AU147" s="259" t="str">
        <f>IF(ISNA(VLOOKUP('Cronograma Manual'!$I165,'Cronograma Manual'!$F$6:$BN$171,AU$152+1,0)),"",(VLOOKUP($F147,'Cronograma Manual'!$F$6:$BN$171,AU$152+1,0)))</f>
        <v/>
      </c>
      <c r="AV147" s="259" t="str">
        <f>IF(ISNA(VLOOKUP('Cronograma Manual'!$I165,'Cronograma Manual'!$F$6:$BN$171,AV$152+1,0)),"",(VLOOKUP($F147,'Cronograma Manual'!$F$6:$BN$171,AV$152+1,0)))</f>
        <v/>
      </c>
      <c r="AW147" s="259" t="str">
        <f>IF(ISNA(VLOOKUP('Cronograma Manual'!$I165,'Cronograma Manual'!$F$6:$BN$171,AW$152+1,0)),"",(VLOOKUP($F147,'Cronograma Manual'!$F$6:$BN$171,AW$152+1,0)))</f>
        <v/>
      </c>
      <c r="AX147" s="259" t="str">
        <f>IF(ISNA(VLOOKUP('Cronograma Manual'!$I165,'Cronograma Manual'!$F$6:$BN$171,AX$152+1,0)),"",(VLOOKUP($F147,'Cronograma Manual'!$F$6:$BN$171,AX$152+1,0)))</f>
        <v/>
      </c>
      <c r="AY147" s="259" t="str">
        <f>IF(ISNA(VLOOKUP('Cronograma Manual'!$I165,'Cronograma Manual'!$F$6:$BN$171,AY$152+1,0)),"",(VLOOKUP($F147,'Cronograma Manual'!$F$6:$BN$171,AY$152+1,0)))</f>
        <v/>
      </c>
      <c r="AZ147" s="259" t="str">
        <f>IF(ISNA(VLOOKUP('Cronograma Manual'!$I165,'Cronograma Manual'!$F$6:$BN$171,AZ$152+1,0)),"",(VLOOKUP($F147,'Cronograma Manual'!$F$6:$BN$171,AZ$152+1,0)))</f>
        <v/>
      </c>
      <c r="BA147" s="259" t="str">
        <f>IF(ISNA(VLOOKUP('Cronograma Manual'!$I165,'Cronograma Manual'!$F$6:$BN$171,BA$152+1,0)),"",(VLOOKUP($F147,'Cronograma Manual'!$F$6:$BN$171,BA$152+1,0)))</f>
        <v/>
      </c>
      <c r="BB147" s="259" t="str">
        <f>IF(ISNA(VLOOKUP('Cronograma Manual'!$I165,'Cronograma Manual'!$F$6:$BN$171,BB$152+1,0)),"",(VLOOKUP($F147,'Cronograma Manual'!$F$6:$BN$171,BB$152+1,0)))</f>
        <v/>
      </c>
      <c r="BC147" s="259" t="str">
        <f>IF(ISNA(VLOOKUP('Cronograma Manual'!$I165,'Cronograma Manual'!$F$6:$BN$171,BC$152+1,0)),"",(VLOOKUP($F147,'Cronograma Manual'!$F$6:$BN$171,BC$152+1,0)))</f>
        <v/>
      </c>
      <c r="BD147" s="259" t="str">
        <f>IF(ISNA(VLOOKUP('Cronograma Manual'!$I165,'Cronograma Manual'!$F$6:$BN$171,BD$152+1,0)),"",(VLOOKUP($F147,'Cronograma Manual'!$F$6:$BN$171,BD$152+1,0)))</f>
        <v/>
      </c>
      <c r="BE147" s="259" t="str">
        <f>IF(ISNA(VLOOKUP('Cronograma Manual'!$I165,'Cronograma Manual'!$F$6:$BN$171,BE$152+1,0)),"",(VLOOKUP($F147,'Cronograma Manual'!$F$6:$BN$171,BE$152+1,0)))</f>
        <v/>
      </c>
      <c r="BF147" s="259" t="str">
        <f>IF(ISNA(VLOOKUP('Cronograma Manual'!$I165,'Cronograma Manual'!$F$6:$BN$171,BF$152+1,0)),"",(VLOOKUP($F147,'Cronograma Manual'!$F$6:$BN$171,BF$152+1,0)))</f>
        <v/>
      </c>
      <c r="BG147" s="259" t="str">
        <f>IF(ISNA(VLOOKUP('Cronograma Manual'!$I165,'Cronograma Manual'!$F$6:$BN$171,BG$152+1,0)),"",(VLOOKUP($F147,'Cronograma Manual'!$F$6:$BN$171,BG$152+1,0)))</f>
        <v/>
      </c>
      <c r="BH147" s="259" t="str">
        <f>IF(ISNA(VLOOKUP('Cronograma Manual'!$I165,'Cronograma Manual'!$F$6:$BN$171,BH$152+1,0)),"",(VLOOKUP($F147,'Cronograma Manual'!$F$6:$BN$171,BH$152+1,0)))</f>
        <v/>
      </c>
      <c r="BI147" s="259" t="str">
        <f>IF(ISNA(VLOOKUP('Cronograma Manual'!$I165,'Cronograma Manual'!$F$6:$BN$171,BI$152+1,0)),"",(VLOOKUP($F147,'Cronograma Manual'!$F$6:$BN$171,BI$152+1,0)))</f>
        <v/>
      </c>
      <c r="BJ147" s="259" t="str">
        <f>IF(ISNA(VLOOKUP('Cronograma Manual'!$I165,'Cronograma Manual'!$F$6:$BN$171,BJ$152+1,0)),"",(VLOOKUP($F147,'Cronograma Manual'!$F$6:$BN$171,BJ$152+1,0)))</f>
        <v/>
      </c>
      <c r="BK147" s="259" t="str">
        <f>IF(ISNA(VLOOKUP('Cronograma Manual'!$I165,'Cronograma Manual'!$F$6:$BN$171,BK$152+1,0)),"",(VLOOKUP($F147,'Cronograma Manual'!$F$6:$BN$171,BK$152+1,0)))</f>
        <v/>
      </c>
    </row>
    <row r="148" spans="1:63" x14ac:dyDescent="0.25">
      <c r="A148" s="252"/>
      <c r="B148" s="330"/>
      <c r="C148" s="330"/>
      <c r="D148" s="330"/>
      <c r="E148" s="330"/>
      <c r="F148" s="330"/>
      <c r="G148" s="85"/>
      <c r="H148" s="85"/>
      <c r="I148" s="64"/>
      <c r="J148" s="64"/>
      <c r="K148" s="64"/>
      <c r="L148" s="64"/>
      <c r="M148" s="64"/>
      <c r="N148" s="64"/>
      <c r="O148" s="64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  <c r="AD148" s="256"/>
      <c r="AE148" s="256"/>
      <c r="AF148" s="256"/>
      <c r="AG148" s="256"/>
      <c r="AH148" s="256"/>
      <c r="AI148" s="256"/>
      <c r="AJ148" s="256"/>
      <c r="AK148" s="256"/>
      <c r="AL148" s="256"/>
      <c r="AM148" s="256"/>
      <c r="AN148" s="256"/>
      <c r="AO148" s="256"/>
      <c r="AP148" s="256"/>
      <c r="AQ148" s="256"/>
      <c r="AR148" s="256"/>
      <c r="AS148" s="256"/>
      <c r="AT148" s="256"/>
      <c r="AU148" s="256"/>
      <c r="AV148" s="256"/>
      <c r="AW148" s="256"/>
      <c r="AX148" s="256"/>
      <c r="AY148" s="256"/>
      <c r="AZ148" s="256"/>
      <c r="BA148" s="256"/>
      <c r="BB148" s="256"/>
      <c r="BC148" s="256"/>
      <c r="BD148" s="256"/>
      <c r="BE148" s="256"/>
      <c r="BF148" s="256"/>
      <c r="BG148" s="256"/>
      <c r="BH148" s="256"/>
      <c r="BI148" s="256"/>
      <c r="BJ148" s="256"/>
    </row>
    <row r="149" spans="1:63" ht="44.25" customHeight="1" x14ac:dyDescent="0.25">
      <c r="A149" s="252"/>
      <c r="B149" s="465" t="s">
        <v>1848</v>
      </c>
      <c r="C149" s="466"/>
      <c r="D149" s="466"/>
      <c r="E149" s="466"/>
      <c r="F149" s="466"/>
      <c r="G149" s="466"/>
      <c r="H149" s="466"/>
      <c r="I149" s="466"/>
      <c r="J149" s="466"/>
      <c r="K149" s="64"/>
      <c r="L149" s="64"/>
      <c r="M149" s="64"/>
      <c r="N149" s="64"/>
      <c r="O149" s="64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  <c r="AD149" s="256"/>
      <c r="AE149" s="256"/>
      <c r="AF149" s="256"/>
      <c r="AG149" s="256"/>
      <c r="AH149" s="256"/>
      <c r="AI149" s="256"/>
      <c r="AJ149" s="256"/>
      <c r="AK149" s="256"/>
      <c r="AL149" s="256"/>
      <c r="AM149" s="256"/>
      <c r="AN149" s="256"/>
      <c r="AO149" s="256"/>
      <c r="AP149" s="256"/>
      <c r="AQ149" s="256"/>
      <c r="AR149" s="256"/>
      <c r="AS149" s="256"/>
      <c r="AT149" s="256"/>
      <c r="AU149" s="256"/>
      <c r="AV149" s="256"/>
      <c r="AW149" s="256"/>
      <c r="AX149" s="256"/>
      <c r="AY149" s="256"/>
      <c r="AZ149" s="256"/>
      <c r="BA149" s="256"/>
      <c r="BB149" s="256"/>
      <c r="BC149" s="256"/>
      <c r="BD149" s="256"/>
      <c r="BE149" s="256"/>
      <c r="BF149" s="256"/>
      <c r="BG149" s="256"/>
      <c r="BH149" s="256"/>
      <c r="BI149" s="256"/>
      <c r="BJ149" s="256"/>
    </row>
    <row r="150" spans="1:63" ht="15.75" x14ac:dyDescent="0.25">
      <c r="A150" s="252"/>
      <c r="B150" s="333" t="s">
        <v>1215</v>
      </c>
      <c r="C150" s="332"/>
      <c r="D150" s="332"/>
      <c r="E150" s="332"/>
      <c r="F150" s="332"/>
      <c r="G150" s="332"/>
      <c r="H150" s="332"/>
      <c r="I150" s="332"/>
      <c r="J150" s="332"/>
      <c r="K150" s="64"/>
      <c r="L150" s="64"/>
      <c r="M150" s="64"/>
      <c r="N150" s="64"/>
      <c r="O150" s="64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  <c r="AD150" s="256"/>
      <c r="AE150" s="256"/>
      <c r="AF150" s="256"/>
      <c r="AG150" s="256"/>
      <c r="AH150" s="256"/>
      <c r="AI150" s="256"/>
      <c r="AJ150" s="256"/>
      <c r="AK150" s="256"/>
      <c r="AL150" s="256"/>
      <c r="AM150" s="256"/>
      <c r="AN150" s="256"/>
      <c r="AO150" s="256"/>
      <c r="AP150" s="256"/>
      <c r="AQ150" s="256"/>
      <c r="AR150" s="256"/>
      <c r="AS150" s="256"/>
      <c r="AT150" s="256"/>
      <c r="AU150" s="256"/>
      <c r="AV150" s="256"/>
      <c r="AW150" s="256"/>
      <c r="AX150" s="256"/>
      <c r="AY150" s="256"/>
      <c r="AZ150" s="256"/>
      <c r="BA150" s="256"/>
      <c r="BB150" s="256"/>
      <c r="BC150" s="256"/>
      <c r="BD150" s="256"/>
      <c r="BE150" s="256"/>
      <c r="BF150" s="256"/>
      <c r="BG150" s="256"/>
      <c r="BH150" s="256"/>
      <c r="BI150" s="256"/>
      <c r="BJ150" s="256"/>
    </row>
    <row r="151" spans="1:63" ht="15.75" hidden="1" x14ac:dyDescent="0.25">
      <c r="B151" s="334"/>
      <c r="C151" s="335"/>
      <c r="D151" s="335"/>
      <c r="E151" s="335"/>
      <c r="F151" s="335"/>
      <c r="G151" s="335"/>
      <c r="H151" s="254">
        <v>2</v>
      </c>
      <c r="I151" s="49">
        <v>5</v>
      </c>
      <c r="J151" s="49">
        <v>6</v>
      </c>
      <c r="K151" s="63">
        <v>7</v>
      </c>
      <c r="L151" s="63">
        <v>8</v>
      </c>
      <c r="M151" s="63">
        <v>9</v>
      </c>
      <c r="N151" s="63">
        <v>10</v>
      </c>
      <c r="O151" s="63">
        <v>11</v>
      </c>
      <c r="P151" s="60">
        <v>12</v>
      </c>
      <c r="Q151" s="60">
        <v>13</v>
      </c>
      <c r="R151" s="60">
        <v>14</v>
      </c>
      <c r="S151" s="60">
        <v>15</v>
      </c>
      <c r="T151" s="60">
        <v>16</v>
      </c>
      <c r="U151" s="60">
        <v>17</v>
      </c>
      <c r="V151" s="60">
        <v>18</v>
      </c>
      <c r="W151" s="60">
        <v>19</v>
      </c>
      <c r="X151" s="61">
        <v>20</v>
      </c>
      <c r="Y151" s="61">
        <v>21</v>
      </c>
      <c r="Z151" s="61">
        <v>22</v>
      </c>
      <c r="AA151" s="61">
        <v>23</v>
      </c>
      <c r="AB151" s="61">
        <v>24</v>
      </c>
      <c r="AC151" s="61">
        <v>25</v>
      </c>
      <c r="AD151" s="67">
        <v>26</v>
      </c>
      <c r="AE151" s="61">
        <v>27</v>
      </c>
      <c r="AF151" s="61">
        <v>28</v>
      </c>
      <c r="AG151" s="61">
        <v>29</v>
      </c>
      <c r="AH151" s="61">
        <v>30</v>
      </c>
      <c r="AI151" s="67">
        <v>31</v>
      </c>
      <c r="AJ151" s="77">
        <v>32</v>
      </c>
      <c r="AK151" s="61">
        <v>33</v>
      </c>
      <c r="AL151" s="61">
        <v>34</v>
      </c>
      <c r="AM151" s="61">
        <v>35</v>
      </c>
      <c r="AN151" s="61">
        <v>36</v>
      </c>
      <c r="AO151" s="61">
        <v>37</v>
      </c>
      <c r="AP151" s="257">
        <v>38</v>
      </c>
      <c r="AQ151" s="257">
        <v>39</v>
      </c>
      <c r="AR151" s="257">
        <v>40</v>
      </c>
      <c r="AS151" s="257">
        <v>41</v>
      </c>
      <c r="AT151" s="49">
        <v>42</v>
      </c>
      <c r="AU151" s="49">
        <v>43</v>
      </c>
      <c r="AV151" s="49">
        <v>44</v>
      </c>
      <c r="AW151" s="49">
        <v>45</v>
      </c>
      <c r="AX151" s="49">
        <v>46</v>
      </c>
      <c r="AY151" s="49">
        <v>47</v>
      </c>
      <c r="AZ151" s="49">
        <v>48</v>
      </c>
      <c r="BA151" s="49">
        <v>49</v>
      </c>
      <c r="BB151" s="49">
        <v>50</v>
      </c>
      <c r="BC151" s="49">
        <v>51</v>
      </c>
      <c r="BD151" s="49">
        <v>52</v>
      </c>
      <c r="BE151" s="49">
        <v>53</v>
      </c>
      <c r="BF151" s="49">
        <v>54</v>
      </c>
      <c r="BG151" s="49">
        <v>55</v>
      </c>
      <c r="BH151" s="49">
        <v>56</v>
      </c>
      <c r="BI151" s="49">
        <v>57</v>
      </c>
      <c r="BJ151" s="49">
        <v>58</v>
      </c>
      <c r="BK151" s="49">
        <v>59</v>
      </c>
    </row>
    <row r="152" spans="1:63" ht="15.75" hidden="1" x14ac:dyDescent="0.25">
      <c r="B152" s="334"/>
      <c r="C152" s="336"/>
      <c r="D152" s="336"/>
      <c r="E152" s="336"/>
      <c r="F152" s="336"/>
      <c r="G152" s="336"/>
      <c r="H152" s="254">
        <v>2</v>
      </c>
      <c r="I152" s="49">
        <v>5</v>
      </c>
      <c r="J152" s="49">
        <v>6</v>
      </c>
      <c r="K152" s="63">
        <v>7</v>
      </c>
      <c r="L152" s="63">
        <v>8</v>
      </c>
      <c r="M152" s="63">
        <v>9</v>
      </c>
      <c r="N152" s="63">
        <v>10</v>
      </c>
      <c r="O152" s="63">
        <v>11</v>
      </c>
      <c r="P152" s="60">
        <v>12</v>
      </c>
      <c r="Q152" s="60">
        <v>13</v>
      </c>
      <c r="R152" s="60">
        <v>14</v>
      </c>
      <c r="S152" s="60">
        <v>15</v>
      </c>
      <c r="T152" s="60">
        <v>16</v>
      </c>
      <c r="U152" s="60">
        <v>17</v>
      </c>
      <c r="V152" s="60">
        <v>18</v>
      </c>
      <c r="W152" s="60">
        <v>19</v>
      </c>
      <c r="X152" s="61">
        <v>20</v>
      </c>
      <c r="Y152" s="61">
        <v>21</v>
      </c>
      <c r="Z152" s="61">
        <v>22</v>
      </c>
      <c r="AA152" s="61">
        <v>23</v>
      </c>
      <c r="AB152" s="61">
        <v>24</v>
      </c>
      <c r="AC152" s="61">
        <v>25</v>
      </c>
      <c r="AD152" s="67">
        <v>26</v>
      </c>
      <c r="AE152" s="61">
        <v>27</v>
      </c>
      <c r="AF152" s="61">
        <v>28</v>
      </c>
      <c r="AG152" s="61">
        <v>29</v>
      </c>
      <c r="AH152" s="61">
        <v>30</v>
      </c>
      <c r="AI152" s="67">
        <v>31</v>
      </c>
      <c r="AJ152" s="77">
        <v>32</v>
      </c>
      <c r="AK152" s="61">
        <v>33</v>
      </c>
      <c r="AL152" s="61">
        <v>34</v>
      </c>
      <c r="AM152" s="61">
        <v>35</v>
      </c>
      <c r="AN152" s="61">
        <v>36</v>
      </c>
      <c r="AO152" s="61">
        <v>37</v>
      </c>
      <c r="AP152" s="257">
        <v>38</v>
      </c>
      <c r="AQ152" s="257">
        <v>39</v>
      </c>
      <c r="AR152" s="257">
        <v>40</v>
      </c>
      <c r="AS152" s="257">
        <v>41</v>
      </c>
      <c r="AT152" s="49">
        <v>42</v>
      </c>
      <c r="AU152" s="49">
        <v>43</v>
      </c>
      <c r="AV152" s="49">
        <v>44</v>
      </c>
      <c r="AW152" s="49">
        <v>45</v>
      </c>
      <c r="AX152" s="49">
        <v>46</v>
      </c>
      <c r="AY152" s="49">
        <v>47</v>
      </c>
      <c r="AZ152" s="49">
        <v>48</v>
      </c>
      <c r="BA152" s="49">
        <v>49</v>
      </c>
      <c r="BB152" s="49">
        <v>50</v>
      </c>
      <c r="BC152" s="49">
        <v>51</v>
      </c>
      <c r="BD152" s="49">
        <v>52</v>
      </c>
      <c r="BE152" s="49">
        <v>53</v>
      </c>
      <c r="BF152" s="49">
        <v>54</v>
      </c>
      <c r="BG152" s="49">
        <v>55</v>
      </c>
      <c r="BH152" s="49">
        <v>56</v>
      </c>
      <c r="BI152" s="49">
        <v>57</v>
      </c>
      <c r="BJ152" s="49">
        <v>58</v>
      </c>
      <c r="BK152" s="49">
        <v>59</v>
      </c>
    </row>
    <row r="153" spans="1:63" ht="17.25" customHeight="1" x14ac:dyDescent="0.25"/>
    <row r="154" spans="1:63" ht="15.75" customHeight="1" x14ac:dyDescent="0.3">
      <c r="B154" s="84"/>
      <c r="C154" s="84"/>
      <c r="D154" s="84"/>
      <c r="E154" s="84"/>
      <c r="F154" s="84"/>
      <c r="G154" s="84"/>
      <c r="H154" s="86"/>
      <c r="I154" s="84"/>
      <c r="J154" s="84"/>
      <c r="K154" s="84"/>
      <c r="L154" s="84"/>
      <c r="M154" s="84"/>
      <c r="N154" s="84"/>
      <c r="O154" s="84"/>
      <c r="P154" s="60"/>
      <c r="Q154" s="60"/>
      <c r="R154" s="60"/>
      <c r="S154" s="60"/>
      <c r="T154" s="60"/>
      <c r="U154" s="60"/>
      <c r="V154" s="60"/>
      <c r="W154" s="60"/>
      <c r="X154" s="61"/>
      <c r="Y154" s="61"/>
      <c r="Z154" s="61"/>
      <c r="AA154" s="61"/>
      <c r="AB154" s="67"/>
      <c r="AC154" s="61"/>
      <c r="AD154" s="61"/>
      <c r="AE154" s="61"/>
      <c r="AF154" s="61"/>
      <c r="AG154" s="61"/>
      <c r="AH154" s="61"/>
      <c r="AI154" s="61"/>
      <c r="AJ154" s="67"/>
      <c r="AK154" s="61"/>
      <c r="AL154" s="61"/>
      <c r="AM154" s="61"/>
      <c r="AN154" s="61"/>
      <c r="AO154" s="61"/>
      <c r="AP154" s="257"/>
      <c r="AQ154" s="257"/>
      <c r="AR154" s="257"/>
      <c r="AS154" s="257"/>
    </row>
    <row r="155" spans="1:63" ht="12.75" customHeight="1" x14ac:dyDescent="0.3">
      <c r="B155" s="84"/>
      <c r="C155" s="84"/>
      <c r="D155" s="84"/>
      <c r="E155" s="84"/>
      <c r="F155" s="84"/>
      <c r="G155" s="84"/>
      <c r="H155" s="86"/>
      <c r="I155" s="84"/>
      <c r="J155" s="84"/>
      <c r="K155" s="84"/>
      <c r="L155" s="84"/>
      <c r="M155" s="84"/>
      <c r="N155" s="84"/>
      <c r="O155" s="84"/>
      <c r="P155" s="70"/>
      <c r="Q155" s="70"/>
      <c r="R155" s="70"/>
      <c r="S155" s="70"/>
      <c r="T155" s="70"/>
      <c r="U155" s="70"/>
      <c r="V155" s="70"/>
      <c r="W155" s="70"/>
      <c r="X155" s="71"/>
      <c r="Y155" s="71"/>
      <c r="Z155" s="71"/>
      <c r="AA155" s="71"/>
      <c r="AB155" s="71"/>
      <c r="AC155" s="71"/>
      <c r="AD155" s="71"/>
      <c r="AE155" s="71"/>
      <c r="AF155" s="71"/>
      <c r="AG155" s="71"/>
      <c r="AH155" s="71"/>
      <c r="AI155" s="71"/>
      <c r="AJ155" s="71"/>
      <c r="AK155" s="71"/>
      <c r="AL155" s="71"/>
      <c r="AM155" s="71"/>
      <c r="AN155" s="71"/>
      <c r="AO155" s="71"/>
    </row>
    <row r="156" spans="1:63" ht="12.75" hidden="1" customHeight="1" x14ac:dyDescent="0.3">
      <c r="B156" s="84"/>
      <c r="C156" s="84"/>
      <c r="D156" s="84"/>
      <c r="E156" s="84"/>
      <c r="F156" s="84"/>
      <c r="G156" s="84"/>
      <c r="H156" s="86"/>
      <c r="I156" s="84"/>
      <c r="J156" s="84"/>
      <c r="K156" s="84"/>
      <c r="L156" s="84"/>
      <c r="M156" s="84"/>
      <c r="N156" s="84"/>
      <c r="O156" s="84"/>
      <c r="P156" s="65"/>
      <c r="Q156" s="65"/>
      <c r="R156" s="65"/>
      <c r="S156" s="65"/>
      <c r="T156" s="65"/>
      <c r="U156" s="65"/>
      <c r="V156" s="65"/>
      <c r="W156" s="65"/>
      <c r="X156" s="73"/>
      <c r="Y156" s="73"/>
      <c r="Z156" s="73"/>
      <c r="AA156" s="73"/>
      <c r="AB156" s="73"/>
      <c r="AC156" s="73"/>
      <c r="AD156" s="73"/>
      <c r="AE156" s="73"/>
      <c r="AF156" s="73"/>
      <c r="AG156" s="73"/>
      <c r="AH156" s="73"/>
      <c r="AI156" s="73"/>
      <c r="AJ156" s="73"/>
      <c r="AK156" s="73"/>
      <c r="AL156" s="73"/>
      <c r="AM156" s="73"/>
      <c r="AN156" s="73"/>
      <c r="AO156" s="73"/>
    </row>
    <row r="157" spans="1:63" ht="12.75" customHeight="1" x14ac:dyDescent="0.3">
      <c r="B157" s="84"/>
      <c r="C157" s="84"/>
      <c r="D157" s="84"/>
      <c r="E157" s="84"/>
      <c r="F157" s="84"/>
      <c r="G157" s="84"/>
      <c r="H157" s="86"/>
      <c r="I157" s="84"/>
      <c r="J157" s="84"/>
      <c r="K157" s="84"/>
      <c r="L157" s="84"/>
      <c r="M157" s="84"/>
      <c r="N157" s="84"/>
      <c r="O157" s="84"/>
      <c r="P157" s="65"/>
      <c r="Q157" s="65"/>
      <c r="R157" s="65"/>
      <c r="S157" s="65"/>
      <c r="T157" s="65"/>
      <c r="U157" s="65"/>
      <c r="V157" s="65"/>
      <c r="W157" s="65"/>
      <c r="X157" s="73"/>
      <c r="Y157" s="73"/>
      <c r="Z157" s="73"/>
      <c r="AA157" s="73"/>
      <c r="AB157" s="73"/>
      <c r="AC157" s="73"/>
      <c r="AD157" s="73"/>
      <c r="AE157" s="73"/>
      <c r="AF157" s="73"/>
      <c r="AG157" s="73"/>
      <c r="AH157" s="73"/>
      <c r="AI157" s="73"/>
      <c r="AJ157" s="73"/>
      <c r="AK157" s="73"/>
      <c r="AL157" s="73"/>
      <c r="AM157" s="73"/>
      <c r="AN157" s="73"/>
      <c r="AO157" s="73"/>
    </row>
    <row r="158" spans="1:63" ht="18.75" x14ac:dyDescent="0.3">
      <c r="B158" s="84"/>
      <c r="C158" s="84"/>
      <c r="D158" s="84"/>
      <c r="E158" s="84"/>
      <c r="F158" s="84"/>
      <c r="G158" s="84"/>
      <c r="H158" s="86"/>
      <c r="I158" s="84"/>
      <c r="J158" s="84"/>
      <c r="K158" s="84"/>
      <c r="L158" s="84"/>
      <c r="M158" s="84"/>
      <c r="N158" s="84"/>
      <c r="O158" s="84"/>
      <c r="P158" s="65"/>
      <c r="Q158" s="65"/>
      <c r="R158" s="65"/>
      <c r="S158" s="65"/>
      <c r="T158" s="65"/>
      <c r="U158" s="65"/>
      <c r="V158" s="65"/>
      <c r="W158" s="65"/>
      <c r="X158" s="73"/>
      <c r="Y158" s="73"/>
      <c r="Z158" s="73"/>
      <c r="AA158" s="73"/>
      <c r="AB158" s="73"/>
      <c r="AC158" s="73"/>
      <c r="AD158" s="73"/>
      <c r="AE158" s="73"/>
      <c r="AF158" s="73"/>
      <c r="AG158" s="73"/>
      <c r="AH158" s="73"/>
      <c r="AI158" s="73"/>
      <c r="AJ158" s="73"/>
      <c r="AK158" s="73"/>
      <c r="AL158" s="73"/>
      <c r="AM158" s="73"/>
      <c r="AN158" s="73"/>
      <c r="AO158" s="73"/>
    </row>
    <row r="159" spans="1:63" ht="18.75" x14ac:dyDescent="0.3">
      <c r="B159" s="84"/>
      <c r="C159" s="84"/>
      <c r="D159" s="84"/>
      <c r="E159" s="84"/>
      <c r="F159" s="84"/>
      <c r="G159" s="84"/>
      <c r="H159" s="86"/>
      <c r="I159" s="84"/>
      <c r="J159" s="84"/>
      <c r="K159" s="84"/>
      <c r="L159" s="84"/>
      <c r="M159" s="84"/>
      <c r="N159" s="84"/>
      <c r="O159" s="84"/>
      <c r="P159" s="65"/>
      <c r="Q159" s="65"/>
      <c r="R159" s="65"/>
      <c r="S159" s="65"/>
      <c r="T159" s="65"/>
      <c r="U159" s="65"/>
      <c r="V159" s="65"/>
      <c r="W159" s="65"/>
      <c r="X159" s="73"/>
      <c r="Y159" s="73"/>
      <c r="Z159" s="73"/>
      <c r="AA159" s="73"/>
      <c r="AB159" s="73"/>
      <c r="AC159" s="73"/>
      <c r="AD159" s="73"/>
      <c r="AE159" s="73"/>
      <c r="AF159" s="73"/>
      <c r="AG159" s="73"/>
      <c r="AH159" s="73"/>
      <c r="AI159" s="73"/>
      <c r="AJ159" s="73"/>
      <c r="AK159" s="73"/>
      <c r="AL159" s="73"/>
      <c r="AM159" s="73"/>
      <c r="AN159" s="73"/>
      <c r="AO159" s="73"/>
    </row>
    <row r="160" spans="1:63" ht="18.75" x14ac:dyDescent="0.3">
      <c r="B160" s="84"/>
      <c r="C160" s="84"/>
      <c r="D160" s="84"/>
      <c r="E160" s="84"/>
      <c r="F160" s="84"/>
      <c r="G160" s="84"/>
      <c r="H160" s="86"/>
      <c r="I160" s="84"/>
      <c r="J160" s="84"/>
      <c r="K160" s="84"/>
      <c r="L160" s="84"/>
      <c r="M160" s="84"/>
      <c r="N160" s="84"/>
      <c r="O160" s="84"/>
      <c r="P160" s="65"/>
      <c r="Q160" s="65"/>
      <c r="R160" s="65"/>
      <c r="S160" s="65"/>
      <c r="T160" s="65"/>
      <c r="U160" s="65"/>
      <c r="V160" s="65"/>
      <c r="W160" s="65"/>
      <c r="X160" s="73"/>
      <c r="Y160" s="73"/>
      <c r="Z160" s="73"/>
      <c r="AA160" s="73"/>
      <c r="AB160" s="73"/>
      <c r="AC160" s="73"/>
      <c r="AD160" s="73"/>
      <c r="AE160" s="73"/>
      <c r="AF160" s="73"/>
      <c r="AG160" s="73"/>
      <c r="AH160" s="73"/>
      <c r="AI160" s="73"/>
      <c r="AJ160" s="73"/>
      <c r="AK160" s="73"/>
      <c r="AL160" s="73"/>
      <c r="AM160" s="73"/>
      <c r="AN160" s="73"/>
      <c r="AO160" s="73"/>
    </row>
    <row r="161" spans="2:41" ht="18.75" x14ac:dyDescent="0.3">
      <c r="B161" s="84"/>
      <c r="C161" s="84"/>
      <c r="D161" s="84"/>
      <c r="E161" s="84"/>
      <c r="F161" s="84"/>
      <c r="G161" s="84"/>
      <c r="H161" s="86"/>
      <c r="I161" s="84"/>
      <c r="J161" s="84"/>
      <c r="K161" s="84"/>
      <c r="L161" s="84"/>
      <c r="M161" s="84"/>
      <c r="N161" s="84"/>
      <c r="O161" s="84"/>
      <c r="P161" s="65"/>
      <c r="Q161" s="65"/>
      <c r="R161" s="65"/>
      <c r="S161" s="65"/>
      <c r="T161" s="65"/>
      <c r="U161" s="65"/>
      <c r="V161" s="65"/>
      <c r="W161" s="65"/>
      <c r="X161" s="73"/>
      <c r="Y161" s="73"/>
      <c r="Z161" s="73"/>
      <c r="AA161" s="73"/>
      <c r="AB161" s="73"/>
      <c r="AC161" s="73"/>
      <c r="AD161" s="73"/>
      <c r="AE161" s="73"/>
      <c r="AF161" s="73"/>
      <c r="AG161" s="73"/>
      <c r="AH161" s="73"/>
      <c r="AI161" s="73"/>
      <c r="AJ161" s="73"/>
      <c r="AK161" s="73"/>
      <c r="AL161" s="73"/>
      <c r="AM161" s="73"/>
      <c r="AN161" s="73"/>
      <c r="AO161" s="73"/>
    </row>
    <row r="162" spans="2:41" ht="18" customHeight="1" x14ac:dyDescent="0.25">
      <c r="P162" s="65"/>
      <c r="Q162" s="65"/>
      <c r="R162" s="65"/>
      <c r="S162" s="65"/>
      <c r="T162" s="65"/>
      <c r="U162" s="65"/>
      <c r="V162" s="65"/>
      <c r="W162" s="65"/>
      <c r="X162" s="73"/>
      <c r="Y162" s="73"/>
      <c r="Z162" s="73"/>
      <c r="AA162" s="73"/>
      <c r="AB162" s="73"/>
      <c r="AC162" s="73"/>
      <c r="AD162" s="73"/>
      <c r="AE162" s="73"/>
      <c r="AF162" s="73"/>
      <c r="AG162" s="73"/>
      <c r="AH162" s="73"/>
      <c r="AI162" s="73"/>
      <c r="AJ162" s="73"/>
      <c r="AK162" s="73"/>
      <c r="AL162" s="73"/>
      <c r="AM162" s="73"/>
      <c r="AN162" s="73"/>
      <c r="AO162" s="73"/>
    </row>
    <row r="163" spans="2:41" ht="18" customHeight="1" x14ac:dyDescent="0.25">
      <c r="P163" s="65"/>
      <c r="Q163" s="65"/>
      <c r="R163" s="65"/>
      <c r="S163" s="65"/>
      <c r="T163" s="65"/>
      <c r="U163" s="65"/>
      <c r="V163" s="65"/>
      <c r="W163" s="65"/>
      <c r="X163" s="73"/>
      <c r="Y163" s="73"/>
      <c r="Z163" s="73"/>
      <c r="AA163" s="73"/>
      <c r="AB163" s="73"/>
      <c r="AC163" s="73"/>
      <c r="AD163" s="73"/>
      <c r="AE163" s="73"/>
      <c r="AF163" s="73"/>
      <c r="AG163" s="73"/>
      <c r="AH163" s="73"/>
      <c r="AI163" s="73"/>
      <c r="AJ163" s="73"/>
      <c r="AK163" s="73"/>
      <c r="AL163" s="73"/>
      <c r="AM163" s="73"/>
      <c r="AN163" s="73"/>
      <c r="AO163" s="73"/>
    </row>
    <row r="164" spans="2:41" ht="18" customHeight="1" x14ac:dyDescent="0.25"/>
    <row r="165" spans="2:41" ht="18" customHeight="1" x14ac:dyDescent="0.25"/>
    <row r="166" spans="2:41" ht="18" customHeight="1" x14ac:dyDescent="0.25"/>
    <row r="167" spans="2:41" ht="18" customHeight="1" x14ac:dyDescent="0.25"/>
    <row r="168" spans="2:41" ht="17.25" customHeight="1" x14ac:dyDescent="0.25"/>
    <row r="169" spans="2:41" ht="18" customHeight="1" x14ac:dyDescent="0.25"/>
    <row r="170" spans="2:41" ht="18" customHeight="1" x14ac:dyDescent="0.25"/>
  </sheetData>
  <sheetProtection formatCells="0" formatColumns="0" formatRows="0"/>
  <autoFilter ref="A5:H147" xr:uid="{00000000-0009-0000-0000-000000000000}">
    <filterColumn colId="4">
      <customFilters>
        <customFilter operator="notEqual" val=" "/>
      </customFilters>
    </filterColumn>
  </autoFilter>
  <dataConsolidate/>
  <mergeCells count="74">
    <mergeCell ref="B149:J149"/>
    <mergeCell ref="B122:B124"/>
    <mergeCell ref="E122:E123"/>
    <mergeCell ref="B131:B133"/>
    <mergeCell ref="B134:B135"/>
    <mergeCell ref="B136:B140"/>
    <mergeCell ref="B141:B142"/>
    <mergeCell ref="B120:B121"/>
    <mergeCell ref="B93:B97"/>
    <mergeCell ref="E94:E96"/>
    <mergeCell ref="B98:B102"/>
    <mergeCell ref="E98:E100"/>
    <mergeCell ref="E101:E102"/>
    <mergeCell ref="B103:B106"/>
    <mergeCell ref="E104:E106"/>
    <mergeCell ref="B107:B113"/>
    <mergeCell ref="E110:E111"/>
    <mergeCell ref="B114:B119"/>
    <mergeCell ref="E114:E116"/>
    <mergeCell ref="E118:E119"/>
    <mergeCell ref="B81:B85"/>
    <mergeCell ref="C81:C85"/>
    <mergeCell ref="D81:D85"/>
    <mergeCell ref="B86:B89"/>
    <mergeCell ref="C86:C89"/>
    <mergeCell ref="D86:D89"/>
    <mergeCell ref="B73:B76"/>
    <mergeCell ref="C73:C76"/>
    <mergeCell ref="D73:D76"/>
    <mergeCell ref="B77:B80"/>
    <mergeCell ref="C77:C80"/>
    <mergeCell ref="D77:D80"/>
    <mergeCell ref="B63:B65"/>
    <mergeCell ref="C63:C65"/>
    <mergeCell ref="D63:D65"/>
    <mergeCell ref="B66:B72"/>
    <mergeCell ref="C66:C72"/>
    <mergeCell ref="D66:D72"/>
    <mergeCell ref="B56:B59"/>
    <mergeCell ref="C56:C59"/>
    <mergeCell ref="D56:D59"/>
    <mergeCell ref="B60:B62"/>
    <mergeCell ref="C60:C62"/>
    <mergeCell ref="D60:D62"/>
    <mergeCell ref="D43:D50"/>
    <mergeCell ref="B44:B50"/>
    <mergeCell ref="C44:C50"/>
    <mergeCell ref="B51:B55"/>
    <mergeCell ref="C51:C55"/>
    <mergeCell ref="D51:D55"/>
    <mergeCell ref="B32:B35"/>
    <mergeCell ref="C32:C35"/>
    <mergeCell ref="D32:D35"/>
    <mergeCell ref="B36:B42"/>
    <mergeCell ref="C36:C42"/>
    <mergeCell ref="D36:D42"/>
    <mergeCell ref="B23:B25"/>
    <mergeCell ref="C23:C25"/>
    <mergeCell ref="D23:D25"/>
    <mergeCell ref="B26:B31"/>
    <mergeCell ref="C26:C31"/>
    <mergeCell ref="D26:D31"/>
    <mergeCell ref="B9:B12"/>
    <mergeCell ref="C9:C12"/>
    <mergeCell ref="D9:D12"/>
    <mergeCell ref="B13:B22"/>
    <mergeCell ref="C13:C22"/>
    <mergeCell ref="D13:D22"/>
    <mergeCell ref="L2:S2"/>
    <mergeCell ref="I4:I5"/>
    <mergeCell ref="J4:J5"/>
    <mergeCell ref="B6:B8"/>
    <mergeCell ref="C6:C8"/>
    <mergeCell ref="D6:D8"/>
  </mergeCells>
  <conditionalFormatting sqref="K3:BK3">
    <cfRule type="notContainsBlanks" dxfId="4883" priority="654">
      <formula>LEN(TRIM(K3))&gt;0</formula>
    </cfRule>
  </conditionalFormatting>
  <pageMargins left="0.62992125984251968" right="0.39370078740157483" top="0.55118110236220474" bottom="0.35433070866141736" header="0.31496062992125984" footer="0.31496062992125984"/>
  <pageSetup paperSize="197" scale="4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5" id="{6E48D786-CBCC-42FD-9836-3C08C0BBD568}">
            <xm:f>PROPER(TEXT(M6,"dddd"))=Calendario!$H$2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I6:BG80 K81:BG90 I86:I123 J86:J103 I127:I129</xm:sqref>
        </x14:conditionalFormatting>
        <x14:conditionalFormatting xmlns:xm="http://schemas.microsoft.com/office/excel/2006/main">
          <x14:cfRule type="containsText" priority="656" operator="containsText" id="{D2138200-E422-44C9-9C16-0DCFEE96F336}">
            <xm:f>NOT(ISERROR(SEARCH(TDirReg!$L$2,F6)))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G41:G51 F6:F123 F127:F148</xm:sqref>
        </x14:conditionalFormatting>
        <x14:conditionalFormatting xmlns:xm="http://schemas.microsoft.com/office/excel/2006/main">
          <x14:cfRule type="expression" priority="652" id="{6D502985-21B9-4691-B9D5-248D3277F64F}">
            <xm:f>PROPER(TEXT(M81,"dddd"))=Calendario!$H$2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J104:BG123 K92:K102 L92:BG92 L94:BG103 K91:BG91 I81:J85 J127:BG129 K125 L124:BG125 K126:BG126</xm:sqref>
        </x14:conditionalFormatting>
        <x14:conditionalFormatting xmlns:xm="http://schemas.microsoft.com/office/excel/2006/main">
          <x14:cfRule type="expression" priority="651" id="{C722A69C-06D1-474A-9FD5-3C9BB19684C9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V6:V92 V94:V130</xm:sqref>
        </x14:conditionalFormatting>
        <x14:conditionalFormatting xmlns:xm="http://schemas.microsoft.com/office/excel/2006/main">
          <x14:cfRule type="expression" priority="650" id="{C5795653-1542-4921-AC34-F670D5A34BAA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BG6:BG92 BG94:BG130</xm:sqref>
        </x14:conditionalFormatting>
        <x14:conditionalFormatting xmlns:xm="http://schemas.microsoft.com/office/excel/2006/main">
          <x14:cfRule type="expression" priority="649" id="{E5970FAE-7386-44D1-A470-AE7CB7140406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BH6:BH92 BH94:BH130</xm:sqref>
        </x14:conditionalFormatting>
        <x14:conditionalFormatting xmlns:xm="http://schemas.microsoft.com/office/excel/2006/main">
          <x14:cfRule type="expression" priority="648" id="{5096D9C6-3D38-4CA0-97F9-8C093A44036A}">
            <xm:f>PROPER(TEXT(G7,"dddd"))=Calendario!$H$2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BG7:BH7</xm:sqref>
        </x14:conditionalFormatting>
        <x14:conditionalFormatting xmlns:xm="http://schemas.microsoft.com/office/excel/2006/main">
          <x14:cfRule type="expression" priority="647" id="{16C4FA9F-CC0C-4A4D-AA3E-476E15EF797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BJ6:BK92 BJ94:BK130</xm:sqref>
        </x14:conditionalFormatting>
        <x14:conditionalFormatting xmlns:xm="http://schemas.microsoft.com/office/excel/2006/main">
          <x14:cfRule type="expression" priority="646" id="{D3283A54-1938-4685-8D39-0895B5C6AFE0}">
            <xm:f>PROPER(TEXT(BL6,"dddd"))=Calendario!$H$2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BJ6:BK92 BJ94:BK129</xm:sqref>
        </x14:conditionalFormatting>
        <x14:conditionalFormatting xmlns:xm="http://schemas.microsoft.com/office/excel/2006/main">
          <x14:cfRule type="containsText" priority="645" operator="containsText" id="{591850F0-399C-406B-8C54-E247AA76CF18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expression" priority="644" id="{4A329914-B77E-48DB-9B1F-0E907F81570A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expression" priority="643" id="{D57DA4B2-474B-4D48-A59C-B28B955EAF6C}">
            <xm:f>PROPER(TEXT(N27,"dddd"))=Calendario!$H$2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ontainsText" priority="640" operator="containsText" id="{B8F10A7B-00CB-48B0-B008-57EBF5CB2DD0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642" id="{0848C325-DB25-4119-B1DC-82E79CC0C825}">
            <xm:f>PROPER(TEXT(H43,"dddd"))=Calendario!$H$2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D43 D51</xm:sqref>
        </x14:conditionalFormatting>
        <x14:conditionalFormatting xmlns:xm="http://schemas.microsoft.com/office/excel/2006/main">
          <x14:cfRule type="containsText" priority="641" operator="containsText" id="{BF4EDE5E-551A-461E-A900-7FD123AB0A0A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 F51 F53</xm:sqref>
        </x14:conditionalFormatting>
        <x14:conditionalFormatting xmlns:xm="http://schemas.microsoft.com/office/excel/2006/main">
          <x14:cfRule type="expression" priority="639" id="{BE33ABE3-5857-45ED-A7DC-283556305C28}">
            <xm:f>PROPER(TEXT(H56,"dddd"))=Calendario!$H$2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D56</xm:sqref>
        </x14:conditionalFormatting>
        <x14:conditionalFormatting xmlns:xm="http://schemas.microsoft.com/office/excel/2006/main">
          <x14:cfRule type="containsText" priority="638" operator="containsText" id="{A2E51B06-C320-4E68-8202-E6660990CBBF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637" operator="containsText" id="{63E2C610-A6F8-425C-95EC-7987E2A0CF4C}">
            <xm:f>NOT(ISERROR(SEARCH(TDirReg!$L$2,F97)))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F97</xm:sqref>
        </x14:conditionalFormatting>
        <x14:conditionalFormatting xmlns:xm="http://schemas.microsoft.com/office/excel/2006/main">
          <x14:cfRule type="containsText" priority="636" operator="containsText" id="{BB4A1FDF-1076-4968-B00A-98313C147013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expression" priority="635" id="{CC3F11A4-26A5-4016-A27D-88CDC64CA023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X6:X92 X94:X129</xm:sqref>
        </x14:conditionalFormatting>
        <x14:conditionalFormatting xmlns:xm="http://schemas.microsoft.com/office/excel/2006/main">
          <x14:cfRule type="expression" priority="634" id="{8713F3B6-160D-4899-B3CC-41B441B6D09F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AL6:AL92 AL94:AL129</xm:sqref>
        </x14:conditionalFormatting>
        <x14:conditionalFormatting xmlns:xm="http://schemas.microsoft.com/office/excel/2006/main">
          <x14:cfRule type="expression" priority="633" id="{405E70E8-C18C-4109-84B4-47649B417B0E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BF6:BF92 BF94:BF129</xm:sqref>
        </x14:conditionalFormatting>
        <x14:conditionalFormatting xmlns:xm="http://schemas.microsoft.com/office/excel/2006/main">
          <x14:cfRule type="expression" priority="632" id="{8CE9BDFD-8DC3-40A1-93FD-5B4A17CFF849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BK6:BK92 BK94:BK129</xm:sqref>
        </x14:conditionalFormatting>
        <x14:conditionalFormatting xmlns:xm="http://schemas.microsoft.com/office/excel/2006/main">
          <x14:cfRule type="containsText" priority="631" operator="containsText" id="{981BCF79-19D6-4941-82E1-BB9B35D662CC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630" operator="containsText" id="{FB8177E2-ECCF-4A0A-BD94-19E7C27C2ED4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629" operator="containsText" id="{67B08DFD-56BB-4271-81CA-FEE09E43FC5C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628" operator="containsText" id="{9D794860-C0E9-4808-85FD-10F57771BA93}">
            <xm:f>NOT(ISERROR(SEARCH(TDirReg!$L$2,F98)))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F98</xm:sqref>
        </x14:conditionalFormatting>
        <x14:conditionalFormatting xmlns:xm="http://schemas.microsoft.com/office/excel/2006/main">
          <x14:cfRule type="containsText" priority="627" operator="containsText" id="{8DB6AA9D-EF5D-4F29-B280-568ACF642FEC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626" operator="containsText" id="{1820A302-573F-45E7-9C9E-ECBC82A8B0A4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625" operator="containsText" id="{5A7DAA91-FC8B-4038-94FC-F410DFA728C7}">
            <xm:f>NOT(ISERROR(SEARCH(TDirReg!$L$2,F84)))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F84:F85</xm:sqref>
        </x14:conditionalFormatting>
        <x14:conditionalFormatting xmlns:xm="http://schemas.microsoft.com/office/excel/2006/main">
          <x14:cfRule type="containsText" priority="624" operator="containsText" id="{816F4C7A-4E6D-4D0C-8456-D1B71825F007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expression" priority="623" id="{95A9B94C-4816-4E08-8B6B-9E344AE97FF5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J103</xm:sqref>
        </x14:conditionalFormatting>
        <x14:conditionalFormatting xmlns:xm="http://schemas.microsoft.com/office/excel/2006/main">
          <x14:cfRule type="expression" priority="622" id="{867BC85F-8C6F-40AF-BA02-556A59BFEF36}">
            <xm:f>PROPER(TEXT(M103,"dddd"))=Calendario!$H$2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621" id="{F56B7047-E904-443A-9F5C-34A5ADF2E527}">
            <xm:f>PROPER(TEXT(O103,"dddd"))=Calendario!$H$2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K103</xm:sqref>
        </x14:conditionalFormatting>
        <x14:conditionalFormatting xmlns:xm="http://schemas.microsoft.com/office/excel/2006/main">
          <x14:cfRule type="expression" priority="620" id="{130BFD5E-AA97-4DFD-8E32-CB223319D549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containsText" priority="619" operator="containsText" id="{D510FFE8-102B-4DAE-96E1-38F19B6C40F7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618" operator="containsText" id="{1E7911F5-AEA4-4162-83E0-8C6BA5E9469D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617" id="{A2AF842F-C728-4426-97CD-7D3A982557B0}">
            <xm:f>PROPER(TEXT(N29,"dddd"))=Calendario!$H$2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J29</xm:sqref>
        </x14:conditionalFormatting>
        <x14:conditionalFormatting xmlns:xm="http://schemas.microsoft.com/office/excel/2006/main">
          <x14:cfRule type="containsText" priority="616" operator="containsText" id="{F845087C-7C4B-4D31-975C-5FBB34028841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615" operator="containsText" id="{F58E98BE-114C-4CAD-BE05-0E677060DEDE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containsText" priority="614" operator="containsText" id="{56D6988C-1149-4D76-A4C3-835F7E95DDA1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containsText" priority="613" operator="containsText" id="{E8EB7B1F-6534-4F38-B563-2BB14B03C155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612" id="{C5D32758-4510-4542-9E92-397C107EDBCD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611" operator="containsText" id="{5C2A4DB8-D4F8-496D-BC75-1C98FD135A73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610" operator="containsText" id="{DAE583DB-7872-4361-B05F-D392406A27C7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609" operator="containsText" id="{67C199C8-2607-416D-9816-46A0CC5D7476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expression" priority="653" id="{D8E7148E-DFBA-44CD-976D-BC6596358421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BH6:BI92 BH94:BI129</xm:sqref>
        </x14:conditionalFormatting>
        <x14:conditionalFormatting xmlns:xm="http://schemas.microsoft.com/office/excel/2006/main">
          <x14:cfRule type="expression" priority="339" id="{3CC1F7B5-80ED-49C7-926D-6D95C43C8863}">
            <xm:f>PROPER(TEXT(M95,"dddd"))=Calendario!$H$2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I95</xm:sqref>
        </x14:conditionalFormatting>
        <x14:conditionalFormatting xmlns:xm="http://schemas.microsoft.com/office/excel/2006/main">
          <x14:cfRule type="containsText" priority="608" operator="containsText" id="{0980B805-A10C-469F-9C7D-60E68E641DD0}">
            <xm:f>NOT(ISERROR(SEARCH(TDirReg!$L$2,F15)))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F15</xm:sqref>
        </x14:conditionalFormatting>
        <x14:conditionalFormatting xmlns:xm="http://schemas.microsoft.com/office/excel/2006/main">
          <x14:cfRule type="containsText" priority="607" operator="containsText" id="{90C5BAD4-4ABB-49FC-95B8-708BCF415218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 F48</xm:sqref>
        </x14:conditionalFormatting>
        <x14:conditionalFormatting xmlns:xm="http://schemas.microsoft.com/office/excel/2006/main">
          <x14:cfRule type="expression" priority="606" id="{0BBB5327-D314-496B-9163-380F433D759E}">
            <xm:f>PROPER(TEXT(H51,"dddd"))=Calendario!$H$2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D51</xm:sqref>
        </x14:conditionalFormatting>
        <x14:conditionalFormatting xmlns:xm="http://schemas.microsoft.com/office/excel/2006/main">
          <x14:cfRule type="containsText" priority="605" operator="containsText" id="{7B3D47FB-BAA6-426C-A176-8F61BF778F0C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604" operator="containsText" id="{5DA3AE4B-89D7-444F-92D5-B1245C125996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603" operator="containsText" id="{0E012EA4-DD48-4E2B-87C9-1E875C31347E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602" operator="containsText" id="{3321818A-0D36-4173-873B-23FB975C494F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601" operator="containsText" id="{18ED4299-606D-4C44-9D36-39ABBFAD8F0D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600" operator="containsText" id="{DA2D2D4F-C2B8-4A01-8BAA-CB77A8193C07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599" operator="containsText" id="{5C69882C-240C-4270-8EB2-51368A1A5DAF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598" operator="containsText" id="{550FA88B-C6DF-4D94-8ABE-8CDD162DD181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597" operator="containsText" id="{4092D02C-9017-4DCA-8986-B27AC9106C4F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596" operator="containsText" id="{81DFD031-D21F-4993-B7EA-AEDE9F4E7616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595" operator="containsText" id="{2D2C65B4-D082-4E3F-B175-F2584480CAB9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594" operator="containsText" id="{DEC908CE-FA8E-48C1-B4E6-AC36BFEDFF04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593" operator="containsText" id="{DA22D7F3-B91D-4557-92C3-CAD54BF21366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592" operator="containsText" id="{F35023F4-E912-4751-87DF-6CD4E93F6F8A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591" operator="containsText" id="{CDA4F669-2079-4DED-8EF9-4EDE748FB6C9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590" operator="containsText" id="{E67720F1-A4BB-4F4B-BFDE-976FE063F177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expression" priority="589" id="{2C6027B7-7726-485C-B5C4-4D3EA73F2BCC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containsText" priority="588" operator="containsText" id="{923FFF9C-D8AA-4E85-A0B5-28B72BAF69EB}">
            <xm:f>NOT(ISERROR(SEARCH(TDirReg!$L$2,F16)))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F16:F22</xm:sqref>
        </x14:conditionalFormatting>
        <x14:conditionalFormatting xmlns:xm="http://schemas.microsoft.com/office/excel/2006/main">
          <x14:cfRule type="containsText" priority="587" operator="containsText" id="{8541D075-2F55-4A37-8513-F55A8A6470AD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586" operator="containsText" id="{18492A3A-9654-4908-9EDD-9427CF319E75}">
            <xm:f>NOT(ISERROR(SEARCH(TDirReg!$L$2,F16)))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F16:F22</xm:sqref>
        </x14:conditionalFormatting>
        <x14:conditionalFormatting xmlns:xm="http://schemas.microsoft.com/office/excel/2006/main">
          <x14:cfRule type="expression" priority="585" id="{D2403A02-28AF-458A-96FB-0D2260551ECF}">
            <xm:f>PROPER(TEXT(N24,"dddd"))=Calendario!$H$2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J24:J25</xm:sqref>
        </x14:conditionalFormatting>
        <x14:conditionalFormatting xmlns:xm="http://schemas.microsoft.com/office/excel/2006/main">
          <x14:cfRule type="expression" priority="584" id="{8A487DDB-811A-41C4-8103-D00DD7DA9D9B}">
            <xm:f>PROPER(TEXT(N100,"dddd"))=Calendario!$H$2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J100</xm:sqref>
        </x14:conditionalFormatting>
        <x14:conditionalFormatting xmlns:xm="http://schemas.microsoft.com/office/excel/2006/main">
          <x14:cfRule type="expression" priority="583" id="{8B745904-7D9B-4045-830D-C5FDECA23357}">
            <xm:f>PROPER(TEXT(M100,"dddd"))=Calendario!$H$2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582" id="{5279503B-D3EB-42F1-B37C-90F73DF65B7B}">
            <xm:f>PROPER(TEXT(N26,"dddd"))=Calendario!$H$2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581" operator="containsText" id="{71ABE1B7-4828-454D-96F4-518F98F573D6}">
            <xm:f>NOT(ISERROR(SEARCH(TDirReg!$L$2,F16)))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F16:F22</xm:sqref>
        </x14:conditionalFormatting>
        <x14:conditionalFormatting xmlns:xm="http://schemas.microsoft.com/office/excel/2006/main">
          <x14:cfRule type="containsText" priority="580" operator="containsText" id="{E4E8F59D-46BF-40DA-9E45-6579F6F7FECA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579" operator="containsText" id="{CF2B87B2-1AAD-44C0-8C78-BB5D244B1A4B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578" operator="containsText" id="{195B4E64-F56F-4834-BE15-F489E6FEB19B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577" operator="containsText" id="{E2FDE606-516C-4D46-AF1D-F01AA559ADF0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576" operator="containsText" id="{38B0454D-4386-4A3C-B695-4D7831F45453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575" operator="containsText" id="{070DD0BA-0A96-4FFC-A5F6-40B4C67F6DD0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574" operator="containsText" id="{512B8AF6-DAD9-4A5A-A680-1F5B459ACA5B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573" operator="containsText" id="{26F24060-E74B-4B16-885C-DAF7396238EE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572" operator="containsText" id="{F9CE1AE1-CFC6-4E35-922E-A5EE6340ACF1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571" operator="containsText" id="{38CE1E27-990B-48BB-B8FC-40708C14454E}">
            <xm:f>NOT(ISERROR(SEARCH(TDirReg!$L$2,F82)))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F82</xm:sqref>
        </x14:conditionalFormatting>
        <x14:conditionalFormatting xmlns:xm="http://schemas.microsoft.com/office/excel/2006/main">
          <x14:cfRule type="expression" priority="570" id="{B3375466-E174-4964-9F7A-4E7ACD6DAE3D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containsText" priority="569" operator="containsText" id="{5C7DE286-7D22-4178-96CC-10768963076C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568" operator="containsText" id="{D4105EFB-6662-4A93-8B26-0D04913DDAEB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567" operator="containsText" id="{04D02836-6783-463F-89D5-E74BC5ECC16A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566" operator="containsText" id="{3060C2D6-B96A-4B42-BD78-C7252E9AFBF6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565" operator="containsText" id="{40A2ACFA-2D5C-42BD-9F1A-F2B091E9162C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564" operator="containsText" id="{D671B605-FF36-4E9D-A23E-DE914841CA9D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563" operator="containsText" id="{6953DB8A-EB9C-45AA-8381-F05107F045A2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562" operator="containsText" id="{01AB3CED-D8DE-4560-8292-28BA86175C25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F41:F42</xm:sqref>
        </x14:conditionalFormatting>
        <x14:conditionalFormatting xmlns:xm="http://schemas.microsoft.com/office/excel/2006/main">
          <x14:cfRule type="containsText" priority="561" operator="containsText" id="{07F82E7F-A9DA-41FC-A472-2591BA4B1859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560" operator="containsText" id="{0632AB14-9378-4291-A37B-7B7F7E3AEAEB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559" operator="containsText" id="{38560E3D-33CF-4DC1-9AD9-D4CCEA435DC6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containsText" priority="558" operator="containsText" id="{AFCBB7A4-222E-4AEA-B3F1-9684450E96DE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557" operator="containsText" id="{1C3D83A0-26C8-4017-AB64-38EA6D6B312B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556" operator="containsText" id="{4A40F2AD-7A99-420C-A40A-29E036D5AF85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555" operator="containsText" id="{2CF64900-5660-4D0D-85C4-94373B0D0CD1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554" operator="containsText" id="{CAFCEA73-EF28-4FBF-992B-00B41EF3FC89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553" operator="containsText" id="{161E8F49-0F9E-4BAF-8772-A40406804BF6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552" operator="containsText" id="{BCEA232A-926C-4277-9F82-F9AE1B3B244A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551" operator="containsText" id="{D56CDFB2-9433-42A2-ACFF-8C378A300046}">
            <xm:f>NOT(ISERROR(SEARCH(TDirReg!$L$2,F16)))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F16:F22</xm:sqref>
        </x14:conditionalFormatting>
        <x14:conditionalFormatting xmlns:xm="http://schemas.microsoft.com/office/excel/2006/main">
          <x14:cfRule type="containsText" priority="550" operator="containsText" id="{27C8A320-FA78-4A22-BE64-FE65C7A33257}">
            <xm:f>NOT(ISERROR(SEARCH(TDirReg!$L$2,F15)))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F15</xm:sqref>
        </x14:conditionalFormatting>
        <x14:conditionalFormatting xmlns:xm="http://schemas.microsoft.com/office/excel/2006/main">
          <x14:cfRule type="expression" priority="549" id="{99F7352C-3DAB-4E93-B811-C4AD339945E3}">
            <xm:f>PROPER(TEXT(M101,"dddd"))=Calendario!$H$2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548" id="{71B306FF-A225-4D96-AE6A-2751F7DFCED4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containsText" priority="546" operator="containsText" id="{1C310AC1-0218-4965-BEBA-40596F024E58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547" operator="containsText" id="{CC60ACF0-50A6-4739-A300-6549781EF4CE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 F52</xm:sqref>
        </x14:conditionalFormatting>
        <x14:conditionalFormatting xmlns:xm="http://schemas.microsoft.com/office/excel/2006/main">
          <x14:cfRule type="containsText" priority="545" operator="containsText" id="{2068EA2E-903A-4DEF-9DEE-C913722CF00D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544" operator="containsText" id="{CE9B6FAC-8188-490D-8CCB-C384080E166A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543" operator="containsText" id="{BE613C81-1103-49AD-816E-A82C40EE3AD0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542" operator="containsText" id="{E0C22149-608D-450A-B374-665238E57940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541" operator="containsText" id="{AB748229-F28B-4379-A6CB-57E255578C8A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540" operator="containsText" id="{B5D3ABC5-D74D-4EE7-98F4-CD2D436E9AD6}">
            <xm:f>NOT(ISERROR(SEARCH(TDirReg!$L$2,F97)))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F97</xm:sqref>
        </x14:conditionalFormatting>
        <x14:conditionalFormatting xmlns:xm="http://schemas.microsoft.com/office/excel/2006/main">
          <x14:cfRule type="containsText" priority="539" operator="containsText" id="{0727DF66-ED17-4726-ABC3-9296A2B773DF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538" operator="containsText" id="{8D667C7B-D3AD-4BE9-9345-F137F22CD9CF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537" operator="containsText" id="{2FFFA599-66D1-4EB3-8F7B-2AA015D52723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</xm:sqref>
        </x14:conditionalFormatting>
        <x14:conditionalFormatting xmlns:xm="http://schemas.microsoft.com/office/excel/2006/main">
          <x14:cfRule type="containsText" priority="536" operator="containsText" id="{F2D9E44D-6E99-4220-B97B-12DE26F28295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535" id="{62EFB540-396D-4D99-B078-E04BA33892C4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534" operator="containsText" id="{A45A7800-1975-495C-A392-B99DDD455C34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533" operator="containsText" id="{47D72FED-0307-4E34-BFF6-492255BE7934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532" operator="containsText" id="{32CC3E6D-AA2B-44FA-AFD5-A4054D49B731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531" operator="containsText" id="{9520BCF5-65DA-4AFD-9C9E-462AC6D580FF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containsText" priority="530" operator="containsText" id="{4082FA51-B7EE-4717-B034-F101D4F751A9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528" operator="containsText" id="{E11AAB57-8B2E-409D-8E53-4CD3DA203B8C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529" operator="containsText" id="{E7DAF9C0-A031-4588-A7AB-DF1942EA2A88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 F49:F51</xm:sqref>
        </x14:conditionalFormatting>
        <x14:conditionalFormatting xmlns:xm="http://schemas.microsoft.com/office/excel/2006/main">
          <x14:cfRule type="containsText" priority="527" operator="containsText" id="{492F54C6-CD48-421A-B9F4-BF9DC78EF3BE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526" operator="containsText" id="{49960289-9078-4CB8-85C1-CCEE2CE59EFC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525" operator="containsText" id="{5782E986-6387-4F78-9023-CE370CD1AED7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524" operator="containsText" id="{EFA6C3CF-666D-49E8-9759-0B727B8AEC3D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523" operator="containsText" id="{8CE480EC-77AD-4731-B51F-220119ABF4E7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522" operator="containsText" id="{3AF3F16A-8976-4ED1-9313-38047839FE56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521" operator="containsText" id="{2E5DC240-9EEC-4DD9-ACD7-183D09C0476B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520" operator="containsText" id="{32CA7733-7199-4D03-B48A-BD5AA865813A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519" operator="containsText" id="{AABE5060-5EC5-4F4F-9701-F83621075673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518" operator="containsText" id="{2A6D8EBE-16A9-4971-B807-008E3AB59F75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517" operator="containsText" id="{CB7D9412-E49C-4DE1-B2F7-6F59C334BC4C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516" operator="containsText" id="{DA045B6A-78C3-4430-AD3A-485F27C06FC8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515" operator="containsText" id="{20CB03DF-1828-413D-926E-AB53F7F1ED86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514" operator="containsText" id="{B21275A8-9180-4B9C-9D9D-D6A2D8060BFC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513" operator="containsText" id="{4DA23719-0D37-414F-B2CC-4692D3B3E13F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512" operator="containsText" id="{A6DD3C9F-A657-4EAC-AC67-D3B947FECC3C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511" operator="containsText" id="{D5CB69A4-F5EE-4805-90EC-355250CD880D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510" operator="containsText" id="{AAAFB826-FD66-4561-89AF-332FE1E44D3D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509" operator="containsText" id="{DF911913-9491-4BF2-9391-43A1B2A6B289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508" operator="containsText" id="{EB71A07C-247A-415D-9E16-DBAA676B5800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507" operator="containsText" id="{E38F63C1-23CD-4848-807B-7D40B0207EA2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506" operator="containsText" id="{0971A2F7-6D43-4719-A830-86AD7C8F1FDA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505" operator="containsText" id="{FA0AAF39-5E61-4466-B08B-7098403528D0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504" operator="containsText" id="{5C9F76ED-60F8-46EF-8332-6A65EA7D28B0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503" operator="containsText" id="{8CDEB2D9-5863-4148-8D97-C17E3B0D2B6A}">
            <xm:f>NOT(ISERROR(SEARCH(TDirReg!$L$2,F40)))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containsText" priority="502" operator="containsText" id="{85CD7EDD-73B9-4CC4-8247-196CE3179D72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501" operator="containsText" id="{4657E01E-4277-460A-9D14-18327350F21F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500" operator="containsText" id="{37EC4CAE-C2D5-48B6-AC28-6A38F430F1C1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499" operator="containsText" id="{D7A2FF2B-B9A5-4A28-B7E5-36BD1684BFEE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F41:F42</xm:sqref>
        </x14:conditionalFormatting>
        <x14:conditionalFormatting xmlns:xm="http://schemas.microsoft.com/office/excel/2006/main">
          <x14:cfRule type="containsText" priority="498" operator="containsText" id="{207CBD55-F894-4B3E-B978-0FE8E34ABD0D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497" operator="containsText" id="{A0CBCBE2-68A3-47DB-82A8-0768F14F0255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496" operator="containsText" id="{207BF2EE-2D10-4B65-8663-1E41A527999A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495" operator="containsText" id="{4B23CCAB-9F48-4EB9-818C-79C63646538E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494" operator="containsText" id="{987052D6-399F-4643-9CC5-EEF054D4B434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493" operator="containsText" id="{F1A83DE6-DAF4-440E-9666-BD5A37FE03C9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expression" priority="492" id="{93AABAC6-7EE4-4199-AB2E-0C384C5CE935}">
            <xm:f>PROPER(TEXT(M102,"dddd"))=Calendario!$H$2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491" id="{6632D39B-C0C2-4771-BC5A-01441076B86D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490" id="{775E195F-2A7E-4274-A704-C9AB2C5E1D19}">
            <xm:f>PROPER(TEXT(M100,"dddd"))=Calendario!$H$2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489" id="{99F02A40-4600-48FF-B7A2-215B805CCF07}">
            <xm:f>PROPER(TEXT(M97,"dddd"))=Calendario!$H$2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I97</xm:sqref>
        </x14:conditionalFormatting>
        <x14:conditionalFormatting xmlns:xm="http://schemas.microsoft.com/office/excel/2006/main">
          <x14:cfRule type="containsText" priority="487" operator="containsText" id="{0BFAE571-107C-47D2-9964-5DD32DB9C398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488" operator="containsText" id="{5A34E52B-D0D7-4B07-860C-91C528E9EEFB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 F52</xm:sqref>
        </x14:conditionalFormatting>
        <x14:conditionalFormatting xmlns:xm="http://schemas.microsoft.com/office/excel/2006/main">
          <x14:cfRule type="containsText" priority="486" operator="containsText" id="{355148FE-5FCE-43CF-9B53-7CE8DB4B1749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485" operator="containsText" id="{44D9D166-7BDB-4501-8C87-30C794C2032C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484" operator="containsText" id="{9EE59084-3364-42B1-AFC1-A4742C7C8315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483" operator="containsText" id="{306E3252-BB7D-468C-879D-89F3E0D36A7F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482" operator="containsText" id="{F9B089C3-6950-4A68-991E-DD47BAA94F0B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481" operator="containsText" id="{BB2FA49C-B3CB-42D0-BF24-0F4E6CCBB015}">
            <xm:f>NOT(ISERROR(SEARCH(TDirReg!$L$2,F97)))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F97</xm:sqref>
        </x14:conditionalFormatting>
        <x14:conditionalFormatting xmlns:xm="http://schemas.microsoft.com/office/excel/2006/main">
          <x14:cfRule type="containsText" priority="480" operator="containsText" id="{3F928664-83E0-4B65-9E34-29ECB064F8DE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479" operator="containsText" id="{AD449C3E-31BF-494A-88C8-89792E59846D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478" operator="containsText" id="{AB5C5565-9BAC-4355-8F2C-654DDC2A0FAD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</xm:sqref>
        </x14:conditionalFormatting>
        <x14:conditionalFormatting xmlns:xm="http://schemas.microsoft.com/office/excel/2006/main">
          <x14:cfRule type="containsText" priority="477" operator="containsText" id="{78E1D63A-C2D8-4AD2-818F-A1511B8B7EEC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476" operator="containsText" id="{4685A92A-9D6B-465C-91AA-1D2A09E3E82B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474" operator="containsText" id="{8C7D5D04-7DA3-4D2E-8F6F-629938DDDE30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475" operator="containsText" id="{4821F4A5-F08D-4FF2-9A92-A1C76BAD5321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 F49:F51</xm:sqref>
        </x14:conditionalFormatting>
        <x14:conditionalFormatting xmlns:xm="http://schemas.microsoft.com/office/excel/2006/main">
          <x14:cfRule type="containsText" priority="473" operator="containsText" id="{E0E16852-BC8C-4667-A0F9-A0DC3D57F0F5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472" operator="containsText" id="{0C07FA61-707C-4396-B8E9-5B190A16E564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471" operator="containsText" id="{1D351299-E7E0-439C-A97F-2AB0529C77C1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470" operator="containsText" id="{8AB82C10-501A-4482-81BA-3AC365006921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469" operator="containsText" id="{5BBCE8A7-0430-4D2A-A03A-BEC3C0BACF1B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468" operator="containsText" id="{60C225BD-5F63-4D82-8200-01E229B8A61E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467" operator="containsText" id="{F7C60E6C-92C8-4D28-81E8-1667CC113935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466" operator="containsText" id="{C8E7DCDA-D65E-4B54-ADD1-34A52EF79AD2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465" operator="containsText" id="{D14E4761-50F8-4294-9155-3C93BBE42760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464" operator="containsText" id="{4736C336-3E2B-4E6C-9632-6E66DF2A30C7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463" operator="containsText" id="{FCF4C84B-B5B8-47A7-915B-7881950DA3FE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462" operator="containsText" id="{87D55D10-4CAB-4935-93F7-0FF9E7F015BC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461" operator="containsText" id="{D4B906FA-A856-47C6-806A-0B460BCAA687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460" operator="containsText" id="{2F0BC525-80A4-44B2-A72C-0B6F399746A9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459" operator="containsText" id="{6D2C8288-01AE-479F-B77D-1408FB50F239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458" operator="containsText" id="{AEFD2DBC-692E-49E1-8D5C-547E6E81E455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457" operator="containsText" id="{0F40858E-439B-4B29-9E6B-DA26A040EA70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456" operator="containsText" id="{4ECDC82A-1457-456B-A65B-4AFBE53842EC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455" operator="containsText" id="{23D900AF-9048-4BDD-BCBE-3A6BAD4F3E31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454" operator="containsText" id="{429E51C5-2A19-4082-9F79-54A294090D46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453" operator="containsText" id="{8621EBFF-43D2-4B1E-8D11-1BF69DF3209C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452" operator="containsText" id="{60F4E5B5-5C73-4AEA-B08C-941AFC85063D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451" operator="containsText" id="{2BD4BFA6-25BA-42A9-B723-8FFE6914253E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450" operator="containsText" id="{1DC67F86-F038-42E0-95A3-A44BD50E76AD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449" operator="containsText" id="{35D5B7F5-15DC-428A-BFC2-A4C350CD5A06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448" operator="containsText" id="{A3B42B32-4166-41FF-8FCB-5240AC95614E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447" operator="containsText" id="{C29DE56D-EEF8-4B99-9DA3-452C7AA4BC09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446" operator="containsText" id="{686FE12F-57FA-4927-88D2-0FA7E8F6C7E7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445" operator="containsText" id="{E3EC1A89-980A-420C-9EBA-6D9DEDA3C3B2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444" operator="containsText" id="{9AEB1ACC-FAE4-423C-9EA0-1BD826E9D356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443" operator="containsText" id="{857A15FB-E8FD-4FD0-878E-125B4CA15B3B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442" operator="containsText" id="{138572CA-F887-4B71-8A90-C9BBB81D03DE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440" operator="containsText" id="{51D3C0D7-7042-4B86-8921-3B4D63ABFFEA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441" operator="containsText" id="{ABDE6DEB-AD27-49AD-8EE2-778372DD9E5F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 F49:F51</xm:sqref>
        </x14:conditionalFormatting>
        <x14:conditionalFormatting xmlns:xm="http://schemas.microsoft.com/office/excel/2006/main">
          <x14:cfRule type="containsText" priority="439" operator="containsText" id="{B1660F0D-FF9C-4897-9CB2-3B5B9BF861F5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438" operator="containsText" id="{54B0AACD-5DF8-43B2-B2A7-067ACFACD683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437" operator="containsText" id="{46F9D02A-0C51-4E56-8220-B47C44FD2098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436" operator="containsText" id="{51FC5FC8-B0A8-4B34-8BE6-BCC964CD4634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435" operator="containsText" id="{852F7B26-B15F-42F1-AD22-FCC37C83B07A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434" operator="containsText" id="{3C6A55E2-3F0B-47F6-9806-B4D97D4BD8E2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433" operator="containsText" id="{6DA0B889-395E-492C-B8E8-C23B6D34CB38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432" operator="containsText" id="{296E701A-0EFD-4C77-A72B-0BCAAC922421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431" operator="containsText" id="{D95FA166-8DA5-45B7-8D5F-C6FCD1CC22FE}">
            <xm:f>NOT(ISERROR(SEARCH(TDirReg!$L$2,F82)))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F82</xm:sqref>
        </x14:conditionalFormatting>
        <x14:conditionalFormatting xmlns:xm="http://schemas.microsoft.com/office/excel/2006/main">
          <x14:cfRule type="containsText" priority="430" operator="containsText" id="{8E1990E9-D47B-40F1-8258-541B5BF92334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429" operator="containsText" id="{FE19A6C1-4D34-4BFF-8FC9-B5BCC76B710C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427" operator="containsText" id="{1DBB672C-7815-4805-9742-15A9181E2FF5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428" operator="containsText" id="{898C039C-47C9-437C-8281-61E0E7792883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 F48</xm:sqref>
        </x14:conditionalFormatting>
        <x14:conditionalFormatting xmlns:xm="http://schemas.microsoft.com/office/excel/2006/main">
          <x14:cfRule type="containsText" priority="426" operator="containsText" id="{21797CFB-4992-4CA8-8A5A-E4296739349C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425" operator="containsText" id="{9DADA7F3-153B-47CA-857E-3A82C73DA868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424" operator="containsText" id="{A8EA88E8-050D-4659-AE03-F974A581499B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containsText" priority="423" operator="containsText" id="{89C537C7-CFAF-4668-9D1B-F0DA9F0A7F09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422" operator="containsText" id="{34F4EEB0-C00D-4676-81F0-F1CF4660DE32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421" operator="containsText" id="{87BF1110-9BA3-49EE-9252-559BEA9EB052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420" operator="containsText" id="{6CA68C0E-B6C1-4CC7-B8BF-DC2668043E7B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419" operator="containsText" id="{A67A32D6-D617-40A0-A5C0-7788D91F1209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418" operator="containsText" id="{BDB475AB-BC83-4F2D-B4B3-198404DA7964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417" operator="containsText" id="{C8560945-8677-4DA0-8349-C4C554B57530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416" operator="containsText" id="{D4345833-B0FE-4128-81AE-1B9A8786123A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415" operator="containsText" id="{EE284F48-EFAF-4448-8E31-D0218A3FCAC0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414" operator="containsText" id="{25EDE88C-74CB-49E4-8910-C5C180D6EC70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413" operator="containsText" id="{64DB264C-D0BF-4CDE-8F4B-36BE6AA3E8AB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412" operator="containsText" id="{8D44C427-B790-4644-9164-C339C0EC9627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411" operator="containsText" id="{568780D7-FFDF-4175-BA88-4635C7B37A74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410" operator="containsText" id="{E32852CC-C7C2-4357-8245-E4DD06A7550F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409" operator="containsText" id="{DC254521-B299-479F-905C-738D7951C8E5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408" operator="containsText" id="{ED3084F2-42B1-40D7-933F-D74DC1FDE4DD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407" operator="containsText" id="{C5BCAC87-D1A5-4EF6-A473-E77FAAB803A4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406" operator="containsText" id="{69E84CD3-2F10-4AEF-B93A-C8632160BC40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containsText" priority="405" operator="containsText" id="{80BE8BCC-1F97-445A-B6C6-4B92971B8994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404" operator="containsText" id="{073C7BDC-8C8D-4A20-A1CA-605E8AEE1391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403" operator="containsText" id="{F2D41E30-7750-490A-8F80-E8CE8E6442FD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402" operator="containsText" id="{520072B8-4341-4DDF-8788-0233FEA9EC73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401" operator="containsText" id="{5FB80812-31BD-4453-81D0-A87EAC10DDAC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400" operator="containsText" id="{78562E03-3D26-46DE-BA96-1A9308D4EE5C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expression" priority="399" id="{0AB9E775-6B63-43F3-AB21-3EF86B685A66}">
            <xm:f>PROPER(TEXT(M102,"dddd"))=Calendario!$H$2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398" id="{25E541AB-B5F1-4E12-AAB8-DCD619CCEDFE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397" id="{B6DC33C5-B96B-4197-890E-096AD9C7660A}">
            <xm:f>PROPER(TEXT(M100,"dddd"))=Calendario!$H$2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396" id="{AC6083FA-E088-458A-A312-0FC6CF0ABFC7}">
            <xm:f>PROPER(TEXT(M97,"dddd"))=Calendario!$H$2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I97</xm:sqref>
        </x14:conditionalFormatting>
        <x14:conditionalFormatting xmlns:xm="http://schemas.microsoft.com/office/excel/2006/main">
          <x14:cfRule type="expression" priority="395" id="{F556957F-87A1-4950-A1D5-C15E9682C217}">
            <xm:f>PROPER(TEXT(M101,"dddd"))=Calendario!$H$2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394" id="{30543691-79BE-4B44-8185-466D0F388E70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393" id="{30DCF4F8-8041-472B-A278-669043401C0C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392" id="{E967FE08-0C05-4E43-8276-626184607C6B}">
            <xm:f>PROPER(TEXT(M96,"dddd"))=Calendario!$H$2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I96</xm:sqref>
        </x14:conditionalFormatting>
        <x14:conditionalFormatting xmlns:xm="http://schemas.microsoft.com/office/excel/2006/main">
          <x14:cfRule type="containsText" priority="391" operator="containsText" id="{FB4C701E-3009-4225-8577-C012205EC0BD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390" operator="containsText" id="{B3FAE2D7-D073-4B35-81D7-F434937CC2A3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389" operator="containsText" id="{27F81427-3401-485A-B62E-CF838750003C}">
            <xm:f>NOT(ISERROR(SEARCH(TDirReg!$L$2,F97)))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F97</xm:sqref>
        </x14:conditionalFormatting>
        <x14:conditionalFormatting xmlns:xm="http://schemas.microsoft.com/office/excel/2006/main">
          <x14:cfRule type="containsText" priority="388" operator="containsText" id="{50E576A8-C3A3-4597-9F56-41A4099B3CF1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387" operator="containsText" id="{88032B1A-16EE-4B80-AFCB-0D6288CD695E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386" operator="containsText" id="{BEE97CCE-8FAA-40CC-914E-60DB2A78BB19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385" operator="containsText" id="{B461A156-CEE6-47C1-8312-3721592D20E8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384" operator="containsText" id="{24E73468-DDC6-4501-9B15-1E9792B9D733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383" operator="containsText" id="{294F1A8E-FBE3-4463-901D-782017ED5B39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382" operator="containsText" id="{8D1316CD-E2C6-4F6B-953E-AEFA94C19382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381" operator="containsText" id="{FEFE47C0-781B-4240-ADC0-1FA2AE5EFE6F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380" operator="containsText" id="{2D1EC45B-9AE8-4C15-A99F-EF42CC63EB64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379" operator="containsText" id="{2F601D9E-FDA0-4398-AA53-EFABBDD4C0C8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378" operator="containsText" id="{42C6EC76-F9BD-449B-87B0-D4431C0117DB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377" operator="containsText" id="{7269FAAE-C2C6-4E76-8ABB-55275C0FDDA9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376" operator="containsText" id="{B6C18296-88F2-4341-8226-90A6C392219C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375" operator="containsText" id="{7F2404D4-D34A-42F6-A420-F52A01BC25F4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374" operator="containsText" id="{90BE9B4E-9085-47EF-B435-FDD17F7479CE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373" operator="containsText" id="{76BD4342-DACC-40A6-8BFA-BA857C34B011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372" operator="containsText" id="{C03F7B69-84EA-4603-9015-1F0E9C6B1B83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371" operator="containsText" id="{CA5EE114-B693-4C77-9EA2-37B36B617FB2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370" operator="containsText" id="{92868562-7F13-417B-AA82-6219A334A132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369" operator="containsText" id="{31732665-3A63-4DFF-89FB-9C558B9489CE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368" operator="containsText" id="{2D0D06EC-0569-4262-B9EF-E47504496D72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367" operator="containsText" id="{F02832BC-1150-46B3-AD71-40178D4840E4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366" operator="containsText" id="{0BCB8243-5E88-452D-84AD-F655D79059D9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365" operator="containsText" id="{3B71B03F-2E78-47F7-B8AD-65CA27AE1FED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364" operator="containsText" id="{14F69C1D-6945-41DE-870C-2EB27CF36FE2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363" operator="containsText" id="{5CFED861-CB76-4B4F-A532-1EBDBADEEA02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362" operator="containsText" id="{058568E1-13BF-4F46-9CFE-E631D665D998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361" operator="containsText" id="{35FB3A7F-8C4C-4D12-BF59-3723F6698340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360" operator="containsText" id="{4296C254-5C1B-4FAB-8B88-CEABFACC23CD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359" operator="containsText" id="{734B698C-FD19-45CD-87B7-E66D0F236FB9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358" operator="containsText" id="{F8875386-1893-4CC7-9F30-36B96D478726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357" operator="containsText" id="{6D110695-1BD9-4EA5-9F72-AB422A48E7A3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356" operator="containsText" id="{7B093D55-EB38-4D46-A925-FFCAA6ECFC1B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355" operator="containsText" id="{F8B6C323-EE0F-4F3A-9486-77CFF4F88706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expression" priority="354" id="{16312B45-593B-4241-8B65-9F276B13F06B}">
            <xm:f>PROPER(TEXT(M102,"dddd"))=Calendario!$H$2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353" id="{5E452655-B4DD-415E-BA42-64B8E81EB51B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352" id="{3618427C-444A-48DD-8AB2-AEB118F891EA}">
            <xm:f>PROPER(TEXT(M100,"dddd"))=Calendario!$H$2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351" id="{95527BD0-8282-4480-8A3D-D41AC760DC5A}">
            <xm:f>PROPER(TEXT(M97,"dddd"))=Calendario!$H$2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I97</xm:sqref>
        </x14:conditionalFormatting>
        <x14:conditionalFormatting xmlns:xm="http://schemas.microsoft.com/office/excel/2006/main">
          <x14:cfRule type="expression" priority="350" id="{C21421FF-8BCE-4F71-9FF8-78818384A185}">
            <xm:f>PROPER(TEXT(M101,"dddd"))=Calendario!$H$2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349" id="{7F9716AE-E755-498B-BA9A-1C8EAE363C48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348" id="{BB7087EF-8E6B-4953-8C9B-5A45252055AA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347" id="{B3152D9C-213B-4B0D-A3DA-E5ECEBF3457F}">
            <xm:f>PROPER(TEXT(M96,"dddd"))=Calendario!$H$2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I96</xm:sqref>
        </x14:conditionalFormatting>
        <x14:conditionalFormatting xmlns:xm="http://schemas.microsoft.com/office/excel/2006/main">
          <x14:cfRule type="expression" priority="346" id="{48D6BC1A-27EE-4916-A913-7B1EA374A30F}">
            <xm:f>PROPER(TEXT(M101,"dddd"))=Calendario!$H$2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345" id="{90BAACE8-26A7-48C2-A44D-ECEAA95FAAB0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344" id="{B05FF109-619E-4CF8-A7BC-93BA41FE2F67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343" id="{06B04AA8-95AC-46BF-B019-62B8D39F9D3B}">
            <xm:f>PROPER(TEXT(M96,"dddd"))=Calendario!$H$2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I96</xm:sqref>
        </x14:conditionalFormatting>
        <x14:conditionalFormatting xmlns:xm="http://schemas.microsoft.com/office/excel/2006/main">
          <x14:cfRule type="expression" priority="342" id="{FB6B1D96-0767-4689-8BE2-D29E1A412DE9}">
            <xm:f>PROPER(TEXT(M100,"dddd"))=Calendario!$H$2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341" id="{7AA70047-F1F5-45B2-9E5D-2C9C3CC955D2}">
            <xm:f>PROPER(TEXT(M97,"dddd"))=Calendario!$H$2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I97</xm:sqref>
        </x14:conditionalFormatting>
        <x14:conditionalFormatting xmlns:xm="http://schemas.microsoft.com/office/excel/2006/main">
          <x14:cfRule type="expression" priority="340" id="{8D02B678-1D8D-43A6-8251-A02E306FFCDF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containsText" priority="337" operator="containsText" id="{00AC62A6-4AED-4B65-A237-5453585F4D2A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338" operator="containsText" id="{C3375126-0813-4EAB-93DD-5F3D0469F4C8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 F52</xm:sqref>
        </x14:conditionalFormatting>
        <x14:conditionalFormatting xmlns:xm="http://schemas.microsoft.com/office/excel/2006/main">
          <x14:cfRule type="containsText" priority="336" operator="containsText" id="{E02A26C2-ED7F-43EB-BFF2-A528F11B9C98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335" operator="containsText" id="{CE4C0E97-FAE9-41A4-9C1A-45CFEBB0D509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334" operator="containsText" id="{F864DFE6-6189-4383-A5AE-03A3BAC3F1A3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333" operator="containsText" id="{5BF73B03-31EC-45D4-8A81-7DD1B6A09D3E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332" operator="containsText" id="{42E3F040-56AC-48EB-A9AB-93D028DB4A43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331" operator="containsText" id="{CBF183F0-72DA-4450-AD9D-41B5BA302F57}">
            <xm:f>NOT(ISERROR(SEARCH(TDirReg!$L$2,F97)))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F97</xm:sqref>
        </x14:conditionalFormatting>
        <x14:conditionalFormatting xmlns:xm="http://schemas.microsoft.com/office/excel/2006/main">
          <x14:cfRule type="containsText" priority="330" operator="containsText" id="{23DF8E96-40E2-4684-97D0-44B18643F576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329" operator="containsText" id="{1C1BBA40-DDC5-46B9-AEEC-F5A30ACCBA18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328" operator="containsText" id="{92ACE278-7CF6-4D04-8D65-25648334494F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</xm:sqref>
        </x14:conditionalFormatting>
        <x14:conditionalFormatting xmlns:xm="http://schemas.microsoft.com/office/excel/2006/main">
          <x14:cfRule type="containsText" priority="327" operator="containsText" id="{2CC82240-0DA5-413C-84FE-29CCA8D31577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326" operator="containsText" id="{F2C05A81-F9D7-4331-9A0A-B7B0161AC4B8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325" id="{F4440CB7-2C7A-4242-9F57-A567E8F0131E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324" operator="containsText" id="{B09FCC3F-DDD6-48A8-A358-C1A8F3A3BF14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323" operator="containsText" id="{DE7069D5-300B-4907-842F-A6143A68269D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322" operator="containsText" id="{B6FCD866-419F-4610-9167-5545DEFE5780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321" operator="containsText" id="{234FE217-72C5-4F2B-8E2A-E733363ED9F8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containsText" priority="320" operator="containsText" id="{2FBDF6C9-9D7F-4128-BB56-99FB45479CAC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319" operator="containsText" id="{40AF15BE-C604-447D-BD1A-A2822727A07F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318" operator="containsText" id="{8773CBE4-CCA4-4577-8E11-D5A4A9C87733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317" operator="containsText" id="{9999E1B2-3E51-4F9D-8A9D-10D7828CA61B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315" operator="containsText" id="{1B24766A-47DB-47AC-B728-EC223C135588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316" operator="containsText" id="{F6706F65-A9F5-4996-AF69-CDD0B7490D63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 F49:F51</xm:sqref>
        </x14:conditionalFormatting>
        <x14:conditionalFormatting xmlns:xm="http://schemas.microsoft.com/office/excel/2006/main">
          <x14:cfRule type="containsText" priority="314" operator="containsText" id="{80053B61-5E39-429B-9071-3C5E988C29C6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313" operator="containsText" id="{790D3251-735B-4F21-9500-685CBF523DBB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312" operator="containsText" id="{47C2516F-57D8-4ACA-9A29-00F1E771782C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311" operator="containsText" id="{CD3FFDE7-79D5-40C1-977A-27DD3291A295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310" operator="containsText" id="{34FAA2C7-F17A-486C-969D-88B2D5BD4674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309" operator="containsText" id="{4BAE183D-5D34-43E7-A24F-3F66128584C5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308" operator="containsText" id="{97E6B699-A020-4BDC-8D73-20D319F48D53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307" operator="containsText" id="{8AE420CC-B703-4D8A-8CCA-6C4664AEB8C7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306" operator="containsText" id="{802946C1-C0E8-45B1-856E-220C6FDDCFC1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expression" priority="305" id="{FC0B46D8-45B7-42C7-BEDF-EC5C6C2AD650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containsText" priority="304" operator="containsText" id="{B2EA90FF-5B61-4542-8236-BF6E0D4DD197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303" operator="containsText" id="{65787E5F-4C0F-46D7-B278-660A5E038C1C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302" operator="containsText" id="{E5991E81-7D65-45C4-A62F-F1F3CD476AEC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301" operator="containsText" id="{620E6CF8-5ACA-405C-887F-7EA6A41DBA78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300" operator="containsText" id="{678ED790-461A-47E3-810A-24E97B2AE8E9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299" operator="containsText" id="{8C338D7E-E41F-484A-901C-E3F0AC9FB7CF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298" operator="containsText" id="{6016F28E-D2CF-4C04-A09A-5ED80325D154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297" operator="containsText" id="{6CCE2021-4832-4842-874F-61DFFAFAE0C4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296" operator="containsText" id="{46990E24-14FB-4F72-A1C1-B5E3E3359C83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295" operator="containsText" id="{B3A9E479-07E7-46BD-869D-7C3FAF795F10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294" operator="containsText" id="{0556C196-A82F-44E0-B873-6A10F2D4B45D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293" operator="containsText" id="{DB2E94B8-5591-4124-849E-0C427C8F6526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292" operator="containsText" id="{963C4576-74B0-4B60-9396-FDE6D1AA63B1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291" operator="containsText" id="{21A0F504-C896-4359-A093-2E35A747EF11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290" operator="containsText" id="{34BDD443-28D6-4A9A-8003-B00541D83C71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289" operator="containsText" id="{071BF5BB-3F5B-4F71-91A2-D0E5C206E88A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288" operator="containsText" id="{74DB7A58-0CE8-414D-84DF-BF4BC3C1F15E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287" operator="containsText" id="{7E23B24D-DDAE-4DB8-B933-E86505C37D70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286" operator="containsText" id="{899045C5-3897-4421-A30E-9077B7BA5758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285" operator="containsText" id="{17CE2007-ECE2-4E71-9332-91D495F28994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expression" priority="284" id="{7A5948DD-9371-4940-8DE6-9D4FB9C1ED45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containsText" priority="283" operator="containsText" id="{7AD8ED53-514E-4B91-817B-CCBBC96B9ED2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282" operator="containsText" id="{1C942A46-022B-4E05-AA56-B72FACF85513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281" operator="containsText" id="{ED50A472-70AC-404A-9BA9-A2861BBB8757}">
            <xm:f>NOT(ISERROR(SEARCH(TDirReg!$L$2,F40)))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containsText" priority="280" operator="containsText" id="{9C3C3DAF-96A6-44A4-B038-EF797290C714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279" operator="containsText" id="{F050B890-AD4F-48DD-839C-593685881B19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278" operator="containsText" id="{608903F2-3FD3-40F3-9B73-5117E191D605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277" operator="containsText" id="{3F3072C1-2C20-410B-AC11-7F0621F7607E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F41:F42</xm:sqref>
        </x14:conditionalFormatting>
        <x14:conditionalFormatting xmlns:xm="http://schemas.microsoft.com/office/excel/2006/main">
          <x14:cfRule type="containsText" priority="276" operator="containsText" id="{2081DB2C-881F-4522-A66F-43D75E2A7518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275" operator="containsText" id="{980224E3-746D-4A82-9881-8FCC81591B5B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274" operator="containsText" id="{91B2C952-A577-4535-89B9-A20ED239274E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273" operator="containsText" id="{A7487257-F2E3-4DFC-A6EA-07D930B92BA5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272" operator="containsText" id="{FBA8B3CD-A99C-4EC8-9004-C9B340FBDBFA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271" operator="containsText" id="{93CDCBD1-AACA-42AA-B74C-D05EAC9A70DE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270" operator="containsText" id="{FA44DEA5-67B8-4B06-89AF-66FB38EBDDCD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268" operator="containsText" id="{F8BCCA35-2E63-47CF-A167-D860A815D7F1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269" operator="containsText" id="{43734FF8-BC98-460D-AFAD-CD13CBF46ED0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 F49:F51</xm:sqref>
        </x14:conditionalFormatting>
        <x14:conditionalFormatting xmlns:xm="http://schemas.microsoft.com/office/excel/2006/main">
          <x14:cfRule type="containsText" priority="267" operator="containsText" id="{352FB271-D04D-4F60-A6BD-3C9F0AEE8262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266" operator="containsText" id="{21D5F454-7CD0-4E46-AC0B-F4D52FD86262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265" operator="containsText" id="{49EF19E0-9404-42EE-A4F9-6E5BA346CA91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264" operator="containsText" id="{2E0927BD-6F31-424A-BDBD-58516EB5449A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263" operator="containsText" id="{406F3D99-10CC-451C-879B-AF7C2ECC8559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262" operator="containsText" id="{59CEB846-40A4-42FE-A572-20FB82975D26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261" operator="containsText" id="{20FF19E6-9A86-4F50-A510-4698CD159244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260" operator="containsText" id="{39F8E8D3-DA2A-4D11-AFC1-9BA990AE3924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259" operator="containsText" id="{356E8613-E1CB-4C0E-B77F-F61E220D9026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258" operator="containsText" id="{B33F1E99-67D3-4B8E-8ABA-0EA6A8D8B57D}">
            <xm:f>NOT(ISERROR(SEARCH(TDirReg!$L$2,F82)))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F82</xm:sqref>
        </x14:conditionalFormatting>
        <x14:conditionalFormatting xmlns:xm="http://schemas.microsoft.com/office/excel/2006/main">
          <x14:cfRule type="containsText" priority="257" operator="containsText" id="{064D1748-D915-4CDA-9406-F2847BC69614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256" operator="containsText" id="{496A56AC-A75F-4EE5-B63F-2DF25FEDB754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255" operator="containsText" id="{2541278F-F186-4B33-AC20-959E699D1C61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254" operator="containsText" id="{1DBE0D86-B741-4548-B722-19710D0B7E77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252" operator="containsText" id="{740CF075-E7B3-461C-91E4-D45C6B21C037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253" operator="containsText" id="{5080BB6F-9C7A-4D5B-82B3-9DB049206E8F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 F48</xm:sqref>
        </x14:conditionalFormatting>
        <x14:conditionalFormatting xmlns:xm="http://schemas.microsoft.com/office/excel/2006/main">
          <x14:cfRule type="containsText" priority="251" operator="containsText" id="{BDA3F834-4957-49F4-938F-5EF66412A6FD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F41:F42</xm:sqref>
        </x14:conditionalFormatting>
        <x14:conditionalFormatting xmlns:xm="http://schemas.microsoft.com/office/excel/2006/main">
          <x14:cfRule type="containsText" priority="250" operator="containsText" id="{877A1D1A-8792-4AA6-9988-D4D991218209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249" operator="containsText" id="{CDD0A693-11FE-44C5-B7FD-5DA831EA9D73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248" operator="containsText" id="{1E41CEB9-1A99-4048-96EB-207163618C57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247" operator="containsText" id="{97F64D38-798A-43C2-B66B-D5259C0F5178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containsText" priority="246" operator="containsText" id="{D88BDA29-0FB0-47DA-9954-0E86D59E4D95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245" operator="containsText" id="{93897E26-588F-4174-A2A0-14132586CAF1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244" operator="containsText" id="{A4FF1A49-4F99-4BC6-9E94-AAF21B8191FA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243" operator="containsText" id="{E2553D07-E005-4CD0-8226-FC0A08AA1D4E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242" operator="containsText" id="{D90BD13E-5438-45DE-85F3-7B50445611D8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241" operator="containsText" id="{9B4B7403-9714-474F-8FD6-F2F53D404414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240" operator="containsText" id="{867AC395-A601-4992-BF8F-A5A8A70983AC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239" operator="containsText" id="{C535EE0E-0BED-4C99-AA89-E9E2D53107F3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238" operator="containsText" id="{28CCEAAA-1A53-4CDA-8C9D-131647E8856C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237" operator="containsText" id="{9FC74EB0-C055-4065-BAEC-B60EC2020999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236" operator="containsText" id="{DDD2FE32-5AEC-4CD5-B759-3D9B1B921A5C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235" operator="containsText" id="{05950126-4C03-4546-B5F6-957796AD4D62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234" operator="containsText" id="{095BB047-FE96-409A-81B9-198D90CC3A18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233" operator="containsText" id="{8899FD80-CF3F-493E-98B4-315C5EFD73CC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232" operator="containsText" id="{D5BB0AA6-FE5A-4DC4-86B9-1C5474B0C993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231" operator="containsText" id="{784D913F-0806-4920-81E7-F75F6CAE915E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230" operator="containsText" id="{2234B3AD-3C97-434A-A175-9D74F873033D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229" operator="containsText" id="{34531722-4CE7-41BC-B99E-FD826E5EDC31}">
            <xm:f>NOT(ISERROR(SEARCH(TDirReg!$L$2,F39)))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containsText" priority="228" operator="containsText" id="{B8C3E96F-D08F-46E7-8E86-8B90B54ED50B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227" operator="containsText" id="{9D76EE8E-A5E8-4E68-91C1-5BB411FE1E33}">
            <xm:f>NOT(ISERROR(SEARCH(TDirReg!$L$2,F40)))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containsText" priority="226" operator="containsText" id="{A42D4994-060A-4E5F-AB4C-84857F043825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containsText" priority="225" operator="containsText" id="{60DECCD7-FE15-44E4-9ABE-AD8B64738492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224" operator="containsText" id="{324ECA55-000B-4618-868B-551281CE1607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223" operator="containsText" id="{5411046F-1BAA-4F77-9AC8-787D08D0587A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222" operator="containsText" id="{E95B680A-D780-4F84-8268-DD8206338B06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221" operator="containsText" id="{E795ED40-FA99-4E93-8B11-BCEDF9FD8190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220" operator="containsText" id="{A5AA8A0A-4177-473A-8002-F6913F3F9D10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219" operator="containsText" id="{43C4C93F-B5AC-45C2-B22C-479F902FA2F7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F41:F42</xm:sqref>
        </x14:conditionalFormatting>
        <x14:conditionalFormatting xmlns:xm="http://schemas.microsoft.com/office/excel/2006/main">
          <x14:cfRule type="containsText" priority="217" operator="containsText" id="{8E9EC45A-49C1-42B7-9B0C-0195C3CC2F96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218" operator="containsText" id="{A42ACC7B-A452-4342-9147-BC53AE9CE16B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 F49:F51</xm:sqref>
        </x14:conditionalFormatting>
        <x14:conditionalFormatting xmlns:xm="http://schemas.microsoft.com/office/excel/2006/main">
          <x14:cfRule type="containsText" priority="216" operator="containsText" id="{F416DA90-2F28-4288-BD12-39B319C31F8A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215" operator="containsText" id="{8274622B-BB5A-4D94-96F2-1EAAE7CF3E8D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214" operator="containsText" id="{8974AB8E-FF54-47DE-88CF-45BD47F93286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213" operator="containsText" id="{D5018CA0-2F3F-4E9D-A8FA-2002226622EB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212" operator="containsText" id="{68C3E0BA-A5CD-4B72-90E9-3339DB63A6C8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211" operator="containsText" id="{726E4DD2-5D11-44E5-B8D9-72FFE1BC4905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210" operator="containsText" id="{B95C8A8F-CA73-4781-BC01-012D3201A629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209" operator="containsText" id="{EA417AB8-5D3A-4DC5-B273-BAFA63F465FD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208" operator="containsText" id="{99FFC99B-AA82-4778-922F-8349D4019662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207" operator="containsText" id="{1232BFAF-B102-44B6-BEDC-A25D65D55BDD}">
            <xm:f>NOT(ISERROR(SEARCH(TDirReg!$L$2,F82)))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F82</xm:sqref>
        </x14:conditionalFormatting>
        <x14:conditionalFormatting xmlns:xm="http://schemas.microsoft.com/office/excel/2006/main">
          <x14:cfRule type="containsText" priority="206" operator="containsText" id="{ABF54C74-6BA5-41FE-98DB-B6D4602C9443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205" operator="containsText" id="{B82A01F9-C83E-4073-9E4D-3EB0D47573C9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203" operator="containsText" id="{35C8644F-F94A-4E8D-AB9B-8710DDE7D156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204" operator="containsText" id="{90CAFC5E-6170-400A-A2B2-68A053A19A79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 F48</xm:sqref>
        </x14:conditionalFormatting>
        <x14:conditionalFormatting xmlns:xm="http://schemas.microsoft.com/office/excel/2006/main">
          <x14:cfRule type="containsText" priority="202" operator="containsText" id="{2CBD7EB4-49BA-4E98-AD59-28B54F79F882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201" operator="containsText" id="{944A5BAF-A526-4232-82F6-BE79E4447E87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200" operator="containsText" id="{BEA34F65-6F6C-41D1-9553-6CF7E17A844E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99" operator="containsText" id="{58D21A86-641F-42C4-A3AD-79728E1CF352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containsText" priority="198" operator="containsText" id="{70171537-459B-4C7A-81D4-16D803DDB9F6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97" operator="containsText" id="{5B46AC42-4930-487F-A83A-9F4E4249E51C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196" operator="containsText" id="{7F5830DB-7CDC-4C3F-B8E2-9E5E8CCFFFCB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195" operator="containsText" id="{A05F2BEB-6AF1-43A4-93C2-3C03B8321036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94" operator="containsText" id="{062EEFAB-5E50-4EC2-83BF-4908BD6933AF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93" operator="containsText" id="{D31A9B01-B431-4926-89AF-70E7EABFC370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92" operator="containsText" id="{79A58E93-56D0-4592-8C63-E1A0C4DF2EB3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91" operator="containsText" id="{C07D3305-B6EA-491F-A5D5-C2E5D32D6C91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90" operator="containsText" id="{E2B05095-4281-4335-962B-50A92C460EFC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89" operator="containsText" id="{F92F03A9-2101-4FBA-B723-6C10759B375A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88" operator="containsText" id="{952364BF-971E-461A-8EC9-C495ECA3068B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87" operator="containsText" id="{7BA098F8-EC5F-4AD8-BDFE-9ACDC5196B0D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86" operator="containsText" id="{2D794E55-17F3-4639-B597-546EFF3349F1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85" operator="containsText" id="{39B6D73C-C57A-4A35-B615-D0B3DF582828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84" operator="containsText" id="{B6242429-0673-4981-A55F-F68BF8122512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83" operator="containsText" id="{D284399A-E5C4-46B9-A046-5DCE7E8C1E90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182" operator="containsText" id="{2A0101BF-5456-4B38-9AB1-24BC2E489550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81" operator="containsText" id="{F8D60072-B846-45BC-A3EA-C01A498F18D7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80" operator="containsText" id="{39EA99FB-B507-4AFA-B538-931BE962425B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containsText" priority="179" operator="containsText" id="{EDD0679A-09C4-4684-A0B0-AC75CD9D2423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178" operator="containsText" id="{2FF4FBE7-7CAF-4533-9399-77560299C71B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77" operator="containsText" id="{7F9320B4-E292-4C26-A226-5CB3955B1B5D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76" operator="containsText" id="{FEA8DEEA-BE8A-4D44-B87C-56395543A8F9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75" operator="containsText" id="{446CC24B-117E-4152-8491-3127CF0F638C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174" operator="containsText" id="{9B7A992F-8DD5-4A0A-B97D-B14A5ECA62A3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173" operator="containsText" id="{0B7D0FDD-8885-4F15-A92B-4E27C39A7EF9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 F48</xm:sqref>
        </x14:conditionalFormatting>
        <x14:conditionalFormatting xmlns:xm="http://schemas.microsoft.com/office/excel/2006/main">
          <x14:cfRule type="containsText" priority="172" operator="containsText" id="{BDE2C2DD-4B89-418C-B6DD-EB8D4647436E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71" operator="containsText" id="{E43C54AC-068A-4574-9F3A-BE7EB16D4A08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70" operator="containsText" id="{525212DA-DC62-4B96-A1A9-777D3FE4FFB6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69" operator="containsText" id="{2D30E21F-A185-46E2-BED8-0DB3A0057E54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68" operator="containsText" id="{EC93ABD8-002C-4042-B4CE-9E3D9DD642BD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67" operator="containsText" id="{187B8099-4691-41A9-BAE0-F2718185905C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66" operator="containsText" id="{7A522BBB-13C6-47C8-BBFA-61E67C5C1422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165" operator="containsText" id="{50731581-8FA8-4596-8F45-7E53AAD7948C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64" operator="containsText" id="{A0E880E9-1D35-4110-A99D-2F508E1D3DF3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63" operator="containsText" id="{6F4BF6E3-6557-4280-83CA-1F54294DA578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162" operator="containsText" id="{F192CD6D-E5C1-4DC3-90B7-A8B422A4B440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61" operator="containsText" id="{05F8FD4B-40F2-46AA-AA19-76768E79BF60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160" operator="containsText" id="{2CF6E3D7-519D-4889-BE71-C8D5B094E2D7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58" operator="containsText" id="{A083E316-8BCD-4EDB-8E52-9D0C6D681FDE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59" operator="containsText" id="{9F405F73-6351-4A8D-9E59-10BA7AD75E7D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 F47 F49:F50</xm:sqref>
        </x14:conditionalFormatting>
        <x14:conditionalFormatting xmlns:xm="http://schemas.microsoft.com/office/excel/2006/main">
          <x14:cfRule type="containsText" priority="157" operator="containsText" id="{82444CFC-379F-4235-ABD2-0AD5D6450C14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56" operator="containsText" id="{AB551156-F36E-49A2-BF19-6207669B3FEC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55" operator="containsText" id="{313AF79F-A18A-46C2-B634-9704B478F59A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54" operator="containsText" id="{D2979B43-E302-43E1-A4C1-7B95EEBF9914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153" operator="containsText" id="{B0DCDF7B-E56C-44A8-AD7A-27B13BA9EBF7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52" operator="containsText" id="{2D5E8D04-F1B6-4788-8BEF-F7ED0A0B8C10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51" operator="containsText" id="{FE685E7F-CE8B-40E1-9D77-40A12124A213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150" operator="containsText" id="{963623E4-B140-4715-B606-C0475486785C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149" operator="containsText" id="{29DB5C67-9C6C-434A-B46B-4AE2D6E41A24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48" operator="containsText" id="{E7DA62AD-3371-49C4-ABA2-B803903EFFC5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47" operator="containsText" id="{A60C29E6-729C-446E-9F95-3073A78BBF16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46" operator="containsText" id="{2C54BB0A-D952-47C5-897A-2D4C8DC05DA9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45" operator="containsText" id="{204F47E5-2428-4E6B-9464-1EC17C23C75E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44" operator="containsText" id="{3B63D220-C91E-41F2-99C4-7C9D2FD3836C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containsText" priority="143" operator="containsText" id="{D3B3F116-F705-4C43-835A-42FF0D8DD046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42" operator="containsText" id="{B946356C-3F97-460E-8210-77B110B0490E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141" operator="containsText" id="{39746C5A-2160-47DB-8226-77F5F13F8EB5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140" operator="containsText" id="{8D379C80-74A8-46AF-AFF9-8B07A930DA36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39" operator="containsText" id="{A2ED3BD1-4DC2-406C-813B-F7BFD3E55FA7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38" operator="containsText" id="{186B9B23-0130-4BBA-A25B-608A5E9364A8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37" operator="containsText" id="{90F3EC14-35DF-405F-BCA6-E42B55969773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136" operator="containsText" id="{D1C9703D-E6BA-4AF7-B3A5-BA83B461B6A5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35" operator="containsText" id="{C496476B-97AA-47DA-8AF9-4C5AD2988DEB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F49:F50</xm:sqref>
        </x14:conditionalFormatting>
        <x14:conditionalFormatting xmlns:xm="http://schemas.microsoft.com/office/excel/2006/main">
          <x14:cfRule type="containsText" priority="134" operator="containsText" id="{8CEB6CA5-52E0-496D-9A3F-AB2B18EF0088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33" operator="containsText" id="{F66611D2-423B-407C-BEF1-B9DB5925A1A0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132" operator="containsText" id="{41D66E8A-CC74-4FE5-9FE0-6FA8CF802FC7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31" operator="containsText" id="{50B5C095-353F-451C-8E84-06123A7ED82B}">
            <xm:f>NOT(ISERROR(SEARCH(TDirReg!$L$2,F77)))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F77</xm:sqref>
        </x14:conditionalFormatting>
        <x14:conditionalFormatting xmlns:xm="http://schemas.microsoft.com/office/excel/2006/main">
          <x14:cfRule type="containsText" priority="130" operator="containsText" id="{A7DAC03C-167D-44B8-B721-CF4A6BE4DDA1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129" operator="containsText" id="{D4149A84-5277-425C-9B34-8B7354486BB5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128" operator="containsText" id="{579431D6-C438-46C7-AE71-A8FB64DB5851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27" operator="containsText" id="{D8A4F29F-AA8B-4DC2-B945-BB36778EC62F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126" operator="containsText" id="{ACD23683-CC33-445C-827F-6B2572E802C7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25" operator="containsText" id="{71B6BAB0-CB83-46D4-AF42-76B3EB3E7F24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124" operator="containsText" id="{6B1F8FCA-DFA9-4ABE-8E7F-4ADAE539B7CE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23" operator="containsText" id="{162B3075-CB02-4A96-9C0E-5B86E068B722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22" operator="containsText" id="{07909E79-2429-48F3-988B-1144EBF4FCD8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21" operator="containsText" id="{3FF9B94E-D6C8-485A-81A5-A5376B46F873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120" operator="containsText" id="{601466C0-96FD-4979-8BD7-B5B49A3E8072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19" operator="containsText" id="{52B4158F-A72F-470F-860A-656C1EACD71E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118" operator="containsText" id="{CB54640F-8A7A-450A-BABF-35613C3FADA7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17" operator="containsText" id="{4DB3A424-3F85-435B-9C4B-5CDFB04D4107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116" operator="containsText" id="{39551B2F-2112-4146-B7DA-88539296217F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15" operator="containsText" id="{95E97142-67B5-439D-919F-7431705FFAF2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14" operator="containsText" id="{C87F9D65-38D3-4B43-B179-B39D487D14B4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113" operator="containsText" id="{1BE622DE-C976-4EEA-BF51-FAEDE2E76A06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112" operator="containsText" id="{D974FD74-7559-4A33-A3AF-59FC3C1B201A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11" operator="containsText" id="{9E6EAC1B-C62C-44DD-ACC3-85432F476871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110" operator="containsText" id="{5D1ECE67-F2BF-42C0-AFE6-23A51549197E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109" operator="containsText" id="{FA2B3A05-AAA7-451D-B441-C47330A22D34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108" operator="containsText" id="{B1CE1438-6F05-4582-8FCC-3F7BB25200E4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107" operator="containsText" id="{09816498-8AE0-48AA-8608-F792426C94C1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06" operator="containsText" id="{62D73A8A-69E0-4E23-8EB7-15DC941C784A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105" operator="containsText" id="{AC7BC7CD-66FF-4CDA-8642-7025E8809F7A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04" operator="containsText" id="{D7905585-B6D1-4FF6-9CA4-FF1A1AC4E4A0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03" operator="containsText" id="{C55B5D80-4573-47B1-A029-78FCD18F24B7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102" operator="containsText" id="{1DE8FEDB-C93E-4565-A6D3-743FB11E820E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101" operator="containsText" id="{8CDA2ACC-B240-4BFD-BFF9-6D03DCBDA1B3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00" operator="containsText" id="{A0410815-1A88-42F4-ADE6-32BA9E643506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99" operator="containsText" id="{FB7D2048-D7C5-4077-A1C6-0F3C3997F5D1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98" operator="containsText" id="{2599135E-9CDE-4A06-A78A-1EE51084752A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97" operator="containsText" id="{9A3D8AA9-ED8E-4287-B813-22D3AD56DD80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96" operator="containsText" id="{483CA1FB-14F7-4087-B1EC-7D729AA0316A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95" operator="containsText" id="{69B425E5-D2EE-47AE-A006-80072F1853B6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94" operator="containsText" id="{4859A3A9-D6B0-420C-8D18-F744553D4718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93" operator="containsText" id="{A1B4BA2B-15DD-4199-8691-ECC41EEDE0D4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92" operator="containsText" id="{3F77D95F-1040-478E-A10D-2462E13D7023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91" operator="containsText" id="{B661A86C-CBA7-4C1B-9A8F-CA1019147D19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90" operator="containsText" id="{22AEDDC8-5AD2-459D-9AAD-78F26AE29182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89" operator="containsText" id="{769F9AE0-BEC5-483A-9AC5-B81EA7EF3252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88" operator="containsText" id="{C7046F42-2CC4-43C2-AFB4-5630CA1D27E0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87" operator="containsText" id="{80F358CD-5FCC-47F5-B18D-97A02FCDB8D7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86" operator="containsText" id="{9AB3BD2C-DBEE-419D-9430-35775D1B7ACC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85" operator="containsText" id="{F47C8C66-6CE7-488D-81A1-080B309B16F0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expression" priority="84" id="{4FB0FA47-7C10-4298-8699-DF0336F31F16}">
            <xm:f>PROPER(TEXT(M102,"dddd"))=Calendario!$H$2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53" id="{D8F46F11-C772-477A-AB1C-2DE48BA40B4D}">
            <xm:f>PROPER(TEXT(M94,"dddd"))=Calendario!$H$2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I94</xm:sqref>
        </x14:conditionalFormatting>
        <x14:conditionalFormatting xmlns:xm="http://schemas.microsoft.com/office/excel/2006/main">
          <x14:cfRule type="expression" priority="83" id="{4708B916-CB48-441E-BC08-0E6763C50F8F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82" id="{247D0095-24B6-4E4A-8A13-7AB984E20B70}">
            <xm:f>PROPER(TEXT(M100,"dddd"))=Calendario!$H$2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81" id="{322FCF4D-4D35-407A-8568-FFE53DEAE9D6}">
            <xm:f>PROPER(TEXT(M97,"dddd"))=Calendario!$H$2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I97</xm:sqref>
        </x14:conditionalFormatting>
        <x14:conditionalFormatting xmlns:xm="http://schemas.microsoft.com/office/excel/2006/main">
          <x14:cfRule type="expression" priority="80" id="{8EFC3400-F578-40DD-8AE8-AC5B0E23C138}">
            <xm:f>PROPER(TEXT(M101,"dddd"))=Calendario!$H$2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79" id="{AFC4549F-B80D-4B69-9A3E-5EC7225B09AB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78" id="{A51BEF66-2A2E-4376-A59E-9CF98C1E4BEC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77" id="{80EA1E31-638A-4D27-8CBB-C217B1EE3669}">
            <xm:f>PROPER(TEXT(M96,"dddd"))=Calendario!$H$2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I96</xm:sqref>
        </x14:conditionalFormatting>
        <x14:conditionalFormatting xmlns:xm="http://schemas.microsoft.com/office/excel/2006/main">
          <x14:cfRule type="expression" priority="76" id="{44E4C03F-2CA9-4826-ACE9-BD6EC4CFC12E}">
            <xm:f>PROPER(TEXT(M101,"dddd"))=Calendario!$H$2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75" id="{DF45A6E7-7905-455E-BF29-906BC809D2B6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74" id="{CEF301F4-5D06-43E0-9E5A-9B9C9DCC2FE4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73" id="{16FF474D-1AC9-48DE-8B26-E44A541FAFB3}">
            <xm:f>PROPER(TEXT(M96,"dddd"))=Calendario!$H$2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I96</xm:sqref>
        </x14:conditionalFormatting>
        <x14:conditionalFormatting xmlns:xm="http://schemas.microsoft.com/office/excel/2006/main">
          <x14:cfRule type="expression" priority="72" id="{5059A121-82C0-4A73-8101-F8EED96BA442}">
            <xm:f>PROPER(TEXT(M100,"dddd"))=Calendario!$H$2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71" id="{2C0C6ADE-B05D-4760-9E96-5A3C2B3E7788}">
            <xm:f>PROPER(TEXT(M97,"dddd"))=Calendario!$H$2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I97</xm:sqref>
        </x14:conditionalFormatting>
        <x14:conditionalFormatting xmlns:xm="http://schemas.microsoft.com/office/excel/2006/main">
          <x14:cfRule type="expression" priority="70" id="{FD5A8693-7F93-471A-9A35-FA3DAAE39250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69" id="{0BE35BC5-890F-459E-A051-571CDC9AA911}">
            <xm:f>PROPER(TEXT(M95,"dddd"))=Calendario!$H$2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I95</xm:sqref>
        </x14:conditionalFormatting>
        <x14:conditionalFormatting xmlns:xm="http://schemas.microsoft.com/office/excel/2006/main">
          <x14:cfRule type="expression" priority="68" id="{C6145B75-A3D2-4BEA-847F-7097EC073973}">
            <xm:f>PROPER(TEXT(M101,"dddd"))=Calendario!$H$2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67" id="{93468E0B-009F-44AF-A679-646E17BE9D1F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66" id="{DEC5A319-B72E-42C4-BFF3-5DA7A6459E10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65" id="{04501D75-2901-4FA8-AC0E-B697E4250BCB}">
            <xm:f>PROPER(TEXT(M96,"dddd"))=Calendario!$H$2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I96</xm:sqref>
        </x14:conditionalFormatting>
        <x14:conditionalFormatting xmlns:xm="http://schemas.microsoft.com/office/excel/2006/main">
          <x14:cfRule type="expression" priority="64" id="{F784B3F6-B3A0-463D-952B-029823891C74}">
            <xm:f>PROPER(TEXT(M100,"dddd"))=Calendario!$H$2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63" id="{88A3BC2C-67E6-43D9-A88A-4CEC16CB9E84}">
            <xm:f>PROPER(TEXT(M97,"dddd"))=Calendario!$H$2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I97</xm:sqref>
        </x14:conditionalFormatting>
        <x14:conditionalFormatting xmlns:xm="http://schemas.microsoft.com/office/excel/2006/main">
          <x14:cfRule type="expression" priority="62" id="{40488361-F4DE-4A33-AD70-8D89FF446677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61" id="{C1DCC239-6B14-41FD-8BFD-2E0D3CEF91EE}">
            <xm:f>PROPER(TEXT(M95,"dddd"))=Calendario!$H$2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I95</xm:sqref>
        </x14:conditionalFormatting>
        <x14:conditionalFormatting xmlns:xm="http://schemas.microsoft.com/office/excel/2006/main">
          <x14:cfRule type="expression" priority="60" id="{34BCD51E-68DA-4132-B565-75FC1EABCD9B}">
            <xm:f>PROPER(TEXT(M100,"dddd"))=Calendario!$H$2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59" id="{2F729E30-BE62-41A0-A71B-42C7B31B8FE9}">
            <xm:f>PROPER(TEXT(M97,"dddd"))=Calendario!$H$2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I97</xm:sqref>
        </x14:conditionalFormatting>
        <x14:conditionalFormatting xmlns:xm="http://schemas.microsoft.com/office/excel/2006/main">
          <x14:cfRule type="expression" priority="58" id="{CFDBFC16-2F62-4D3C-A63A-9B15AF2CDE76}">
            <xm:f>PROPER(TEXT(M98,"dddd"))=Calendario!$H$2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I98</xm:sqref>
        </x14:conditionalFormatting>
        <x14:conditionalFormatting xmlns:xm="http://schemas.microsoft.com/office/excel/2006/main">
          <x14:cfRule type="expression" priority="57" id="{7E1F7E00-7705-482E-854E-DFE3ADB41C46}">
            <xm:f>PROPER(TEXT(M95,"dddd"))=Calendario!$H$2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I95</xm:sqref>
        </x14:conditionalFormatting>
        <x14:conditionalFormatting xmlns:xm="http://schemas.microsoft.com/office/excel/2006/main">
          <x14:cfRule type="expression" priority="56" id="{E89EDEAF-F607-48A9-B551-A54301ADE379}">
            <xm:f>PROPER(TEXT(M99,"dddd"))=Calendario!$H$2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55" id="{C8EB7C23-F046-470E-8D55-96F5F6608116}">
            <xm:f>PROPER(TEXT(M96,"dddd"))=Calendario!$H$2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I96</xm:sqref>
        </x14:conditionalFormatting>
        <x14:conditionalFormatting xmlns:xm="http://schemas.microsoft.com/office/excel/2006/main">
          <x14:cfRule type="expression" priority="54" id="{F658BD7A-E918-40E6-B339-6E563F3080B6}">
            <xm:f>PROPER(TEXT(M97,"dddd"))=Calendario!$H$2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I97</xm:sqref>
        </x14:conditionalFormatting>
        <x14:conditionalFormatting xmlns:xm="http://schemas.microsoft.com/office/excel/2006/main">
          <x14:cfRule type="expression" priority="51" id="{198FFBA4-8641-4CF7-A62F-AF0A2D0BE94F}">
            <xm:f>PROPER(TEXT(P93,"dddd"))=Calendario!$H$2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L93:BG93</xm:sqref>
        </x14:conditionalFormatting>
        <x14:conditionalFormatting xmlns:xm="http://schemas.microsoft.com/office/excel/2006/main">
          <x14:cfRule type="expression" priority="50" id="{0297457D-263B-415C-AB21-F98652991E8F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V93</xm:sqref>
        </x14:conditionalFormatting>
        <x14:conditionalFormatting xmlns:xm="http://schemas.microsoft.com/office/excel/2006/main">
          <x14:cfRule type="expression" priority="49" id="{50778405-3A88-44CA-B16B-86F194852020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BG93</xm:sqref>
        </x14:conditionalFormatting>
        <x14:conditionalFormatting xmlns:xm="http://schemas.microsoft.com/office/excel/2006/main">
          <x14:cfRule type="expression" priority="48" id="{2CAFB382-83F9-43B3-920D-6F168AF253E0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BH93</xm:sqref>
        </x14:conditionalFormatting>
        <x14:conditionalFormatting xmlns:xm="http://schemas.microsoft.com/office/excel/2006/main">
          <x14:cfRule type="expression" priority="47" id="{51E94F68-C3E7-470A-B8AB-8DD9A8E56B91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BJ7:BK7 BI6:BI130</xm:sqref>
        </x14:conditionalFormatting>
        <x14:conditionalFormatting xmlns:xm="http://schemas.microsoft.com/office/excel/2006/main">
          <x14:cfRule type="expression" priority="46" id="{917C922F-7235-459B-9A25-C119A84EFC45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BJ93:BK93</xm:sqref>
        </x14:conditionalFormatting>
        <x14:conditionalFormatting xmlns:xm="http://schemas.microsoft.com/office/excel/2006/main">
          <x14:cfRule type="expression" priority="45" id="{C2E67A54-73D4-458B-A5EB-A1D11E6730D6}">
            <xm:f>PROPER(TEXT(BL93,"dddd"))=Calendario!$H$2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BJ93:BK93</xm:sqref>
        </x14:conditionalFormatting>
        <x14:conditionalFormatting xmlns:xm="http://schemas.microsoft.com/office/excel/2006/main">
          <x14:cfRule type="expression" priority="44" id="{C34A904C-4DEE-402D-9036-99FC52FF84CB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X93</xm:sqref>
        </x14:conditionalFormatting>
        <x14:conditionalFormatting xmlns:xm="http://schemas.microsoft.com/office/excel/2006/main">
          <x14:cfRule type="expression" priority="43" id="{B73AE162-1BE9-4549-86A3-5DEBB606709D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AL93</xm:sqref>
        </x14:conditionalFormatting>
        <x14:conditionalFormatting xmlns:xm="http://schemas.microsoft.com/office/excel/2006/main">
          <x14:cfRule type="expression" priority="42" id="{DE43E6C8-8A22-4C16-99E5-DB67927FF2F2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BF93</xm:sqref>
        </x14:conditionalFormatting>
        <x14:conditionalFormatting xmlns:xm="http://schemas.microsoft.com/office/excel/2006/main">
          <x14:cfRule type="expression" priority="41" id="{288F85D8-6FEB-434C-BBCE-27AD92AAE3C5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BK93</xm:sqref>
        </x14:conditionalFormatting>
        <x14:conditionalFormatting xmlns:xm="http://schemas.microsoft.com/office/excel/2006/main">
          <x14:cfRule type="expression" priority="52" id="{D66ACF38-F30B-47EB-A46A-0AC12239FE0C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BH93:BI93</xm:sqref>
        </x14:conditionalFormatting>
        <x14:conditionalFormatting xmlns:xm="http://schemas.microsoft.com/office/excel/2006/main">
          <x14:cfRule type="expression" priority="657" id="{A85491D2-1D72-4E1A-972B-34E71C45CB8D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E97:E98 E101 E103:E104 E107:E110 E112:E114 E117:E118 E120:E122 E142:E148 E6:E94 E127:E130</xm:sqref>
        </x14:conditionalFormatting>
        <x14:conditionalFormatting xmlns:xm="http://schemas.microsoft.com/office/excel/2006/main">
          <x14:cfRule type="expression" priority="658" id="{2AFAF164-A6C8-449F-858E-1363F92C1ADC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D148 E7:E8 E10:E12 E33:E35 E37:E42 E44:E50 E52:E55 E57:E59 E61:E62 E64:E65 E67:E72 E74:E76 E78:E80 E82:E85 E87:E89 D6:E6 E142:E147 D9:E9 D13:E13 D32:E32 D36:E36 D66:E66 D73:E73 D77:E77 D81:E81 D86:E86 D90:E94 D97:E98 D95:D96 D101:E101 D99:D100 D103:E104 D102 D107:E110 D105:D106 D112:E114 D111 D117:E118 D115:D116 D120:E122 D119 D123 D43:E43 D56:E56 E27:E31 D63:E63 E14:E22 D26:E26 E24:E25 D23:E23 D60:E60 D51:E51 D127:E130</xm:sqref>
        </x14:conditionalFormatting>
        <x14:conditionalFormatting xmlns:xm="http://schemas.microsoft.com/office/excel/2006/main">
          <x14:cfRule type="expression" priority="659" id="{9E1E48EC-36B0-4B58-AABD-FEE2797E3E82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H6:H123 H127:H130</xm:sqref>
        </x14:conditionalFormatting>
        <x14:conditionalFormatting xmlns:xm="http://schemas.microsoft.com/office/excel/2006/main">
          <x14:cfRule type="expression" priority="660" id="{825C4072-8DC7-4C12-B0E3-22F090F387B4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661" id="{0BD54E08-0C9C-432C-A7EE-6305BCC7329A}">
            <xm:f>PROPER(TEXT(H6,"dddd"))=Calendario!$H$2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A6:A8</xm:sqref>
        </x14:conditionalFormatting>
        <x14:conditionalFormatting xmlns:xm="http://schemas.microsoft.com/office/excel/2006/main">
          <x14:cfRule type="expression" priority="662" id="{A9A51ABF-70D6-4295-B72A-6BE44AABF0E9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C66:D66 C73:D73 C77:D77 C81:D81 C86:D86 C90:D123 C6:D6 C9:D9 C13:D13 C32:D32 C36:D36 C43:D43 C56:D56 C63:D63 C26:D26 C23:D23 C60:D60 C51:D51 C127:D130</xm:sqref>
        </x14:conditionalFormatting>
        <x14:conditionalFormatting xmlns:xm="http://schemas.microsoft.com/office/excel/2006/main">
          <x14:cfRule type="expression" priority="663" id="{6B8D644A-28C0-424C-9BE6-F472CF2A2F4C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 B9 B13 B32 B36 B66 B73 B77 B81 B86 B90:B93 B98 B103 B107 B114 B120 B122 B127:B130 B43 B56 B63 B26 B23 B60 B51</xm:sqref>
        </x14:conditionalFormatting>
        <x14:conditionalFormatting xmlns:xm="http://schemas.microsoft.com/office/excel/2006/main">
          <x14:cfRule type="expression" priority="664" id="{E4239822-BF3D-4354-894A-5CBE75704ADE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G6:G123 G127:G130</xm:sqref>
        </x14:conditionalFormatting>
        <x14:conditionalFormatting xmlns:xm="http://schemas.microsoft.com/office/excel/2006/main">
          <x14:cfRule type="expression" priority="40" id="{73C5D84B-2195-4100-A323-02D6CACF1A85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B44</xm:sqref>
        </x14:conditionalFormatting>
        <x14:conditionalFormatting xmlns:xm="http://schemas.microsoft.com/office/excel/2006/main">
          <x14:cfRule type="expression" priority="39" id="{A0EE62E5-9A1B-41A6-BD84-B004532BC650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C44</xm:sqref>
        </x14:conditionalFormatting>
        <x14:conditionalFormatting xmlns:xm="http://schemas.microsoft.com/office/excel/2006/main">
          <x14:cfRule type="expression" priority="37" id="{ADD02CDE-B295-4C23-B19E-DE232D13A5A1}">
            <xm:f>PROPER(TEXT(O131,"dddd"))=Calendario!$H$2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K131:BG131</xm:sqref>
        </x14:conditionalFormatting>
        <x14:conditionalFormatting xmlns:xm="http://schemas.microsoft.com/office/excel/2006/main">
          <x14:cfRule type="expression" priority="36" id="{BC1E2655-8200-4542-848B-62ADC383CD7C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V131</xm:sqref>
        </x14:conditionalFormatting>
        <x14:conditionalFormatting xmlns:xm="http://schemas.microsoft.com/office/excel/2006/main">
          <x14:cfRule type="expression" priority="35" id="{DFA6BD07-415E-4433-B0FB-5FFBDEAFC2DF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BG131</xm:sqref>
        </x14:conditionalFormatting>
        <x14:conditionalFormatting xmlns:xm="http://schemas.microsoft.com/office/excel/2006/main">
          <x14:cfRule type="expression" priority="34" id="{54B97DCC-99F0-4E9C-B395-0BB4C26A8C59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BH131</xm:sqref>
        </x14:conditionalFormatting>
        <x14:conditionalFormatting xmlns:xm="http://schemas.microsoft.com/office/excel/2006/main">
          <x14:cfRule type="expression" priority="33" id="{8C356270-65EA-43F7-8B2B-7DD244502AA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BJ131:BK131</xm:sqref>
        </x14:conditionalFormatting>
        <x14:conditionalFormatting xmlns:xm="http://schemas.microsoft.com/office/excel/2006/main">
          <x14:cfRule type="expression" priority="32" id="{6EC310BD-EFA2-40AA-B5A0-47DF8CB9A520}">
            <xm:f>PROPER(TEXT(BL131,"dddd"))=Calendario!$H$2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BJ131:BK131</xm:sqref>
        </x14:conditionalFormatting>
        <x14:conditionalFormatting xmlns:xm="http://schemas.microsoft.com/office/excel/2006/main">
          <x14:cfRule type="expression" priority="31" id="{F75D568F-42F5-4C99-A35D-10656DA59FCD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X131</xm:sqref>
        </x14:conditionalFormatting>
        <x14:conditionalFormatting xmlns:xm="http://schemas.microsoft.com/office/excel/2006/main">
          <x14:cfRule type="expression" priority="30" id="{ADF43E3B-B663-4AE8-8DC3-0B9BA0DCAAB9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AL131</xm:sqref>
        </x14:conditionalFormatting>
        <x14:conditionalFormatting xmlns:xm="http://schemas.microsoft.com/office/excel/2006/main">
          <x14:cfRule type="expression" priority="29" id="{DDADC8D5-90E7-4685-8096-1814DE28BB53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BF131</xm:sqref>
        </x14:conditionalFormatting>
        <x14:conditionalFormatting xmlns:xm="http://schemas.microsoft.com/office/excel/2006/main">
          <x14:cfRule type="expression" priority="28" id="{9CEE452C-B75D-4284-A0D1-06C9313F607B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BK131</xm:sqref>
        </x14:conditionalFormatting>
        <x14:conditionalFormatting xmlns:xm="http://schemas.microsoft.com/office/excel/2006/main">
          <x14:cfRule type="expression" priority="38" id="{3E646D52-1964-40B5-9306-A7B7CD601A3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BH131:BI131</xm:sqref>
        </x14:conditionalFormatting>
        <x14:conditionalFormatting xmlns:xm="http://schemas.microsoft.com/office/excel/2006/main">
          <x14:cfRule type="expression" priority="27" id="{22E72438-2FAF-4C6F-8173-5B589DEA800A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BI131</xm:sqref>
        </x14:conditionalFormatting>
        <x14:conditionalFormatting xmlns:xm="http://schemas.microsoft.com/office/excel/2006/main">
          <x14:cfRule type="expression" priority="20" id="{9DA4F3B9-8E0A-4A82-8A76-D95D8DD9D108}">
            <xm:f>PROPER(TEXT(M124,"dddd"))=Calendario!$H$2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I124</xm:sqref>
        </x14:conditionalFormatting>
        <x14:conditionalFormatting xmlns:xm="http://schemas.microsoft.com/office/excel/2006/main">
          <x14:cfRule type="containsText" priority="21" operator="containsText" id="{57B7FDAE-0A8C-4695-BC7A-6F6DDFCD9689}">
            <xm:f>NOT(ISERROR(SEARCH(TDirReg!$L$2,F124)))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F124</xm:sqref>
        </x14:conditionalFormatting>
        <x14:conditionalFormatting xmlns:xm="http://schemas.microsoft.com/office/excel/2006/main">
          <x14:cfRule type="expression" priority="19" id="{688A2104-2FEC-47BB-9F39-7ECC0E534A50}">
            <xm:f>PROPER(TEXT(N124,"dddd"))=Calendario!$H$2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J124:K124</xm:sqref>
        </x14:conditionalFormatting>
        <x14:conditionalFormatting xmlns:xm="http://schemas.microsoft.com/office/excel/2006/main">
          <x14:cfRule type="expression" priority="22" id="{D20EBF63-44C3-45E5-98C9-1E4A6B819082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E124</xm:sqref>
        </x14:conditionalFormatting>
        <x14:conditionalFormatting xmlns:xm="http://schemas.microsoft.com/office/excel/2006/main">
          <x14:cfRule type="expression" priority="23" id="{E8F8E6CD-3EEE-422F-880C-48C0F0D2A900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D124:E124</xm:sqref>
        </x14:conditionalFormatting>
        <x14:conditionalFormatting xmlns:xm="http://schemas.microsoft.com/office/excel/2006/main">
          <x14:cfRule type="expression" priority="24" id="{DC4E6B33-B397-4384-86EF-7EA27663CCB9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H124</xm:sqref>
        </x14:conditionalFormatting>
        <x14:conditionalFormatting xmlns:xm="http://schemas.microsoft.com/office/excel/2006/main">
          <x14:cfRule type="expression" priority="25" id="{3CB8DCA4-9FBF-48D2-890F-DC70A8838E51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C124:D124</xm:sqref>
        </x14:conditionalFormatting>
        <x14:conditionalFormatting xmlns:xm="http://schemas.microsoft.com/office/excel/2006/main">
          <x14:cfRule type="expression" priority="26" id="{000925A5-BD5B-42D6-90A5-2EB8287A7167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G124</xm:sqref>
        </x14:conditionalFormatting>
        <x14:conditionalFormatting xmlns:xm="http://schemas.microsoft.com/office/excel/2006/main">
          <x14:cfRule type="expression" priority="11" id="{5B0AC02C-8CBE-47E8-8D2F-9B6654D45CB6}">
            <xm:f>PROPER(TEXT(M126,"dddd"))=Calendario!$H$2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I126</xm:sqref>
        </x14:conditionalFormatting>
        <x14:conditionalFormatting xmlns:xm="http://schemas.microsoft.com/office/excel/2006/main">
          <x14:cfRule type="containsText" priority="12" operator="containsText" id="{25AD7AEB-3EAD-4CFB-9CA7-2FAEF0F348DE}">
            <xm:f>NOT(ISERROR(SEARCH(TDirReg!$L$2,F126)))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F126</xm:sqref>
        </x14:conditionalFormatting>
        <x14:conditionalFormatting xmlns:xm="http://schemas.microsoft.com/office/excel/2006/main">
          <x14:cfRule type="expression" priority="10" id="{141356A1-5D90-479B-8C08-717D700E78FD}">
            <xm:f>PROPER(TEXT(N126,"dddd"))=Calendario!$H$2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J126</xm:sqref>
        </x14:conditionalFormatting>
        <x14:conditionalFormatting xmlns:xm="http://schemas.microsoft.com/office/excel/2006/main">
          <x14:cfRule type="expression" priority="13" id="{ABE8945E-F14A-4707-BF26-A5373225FC34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E126</xm:sqref>
        </x14:conditionalFormatting>
        <x14:conditionalFormatting xmlns:xm="http://schemas.microsoft.com/office/excel/2006/main">
          <x14:cfRule type="expression" priority="14" id="{E9D16017-BD96-4815-90F0-1A4A5CA88ACA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D126:E126</xm:sqref>
        </x14:conditionalFormatting>
        <x14:conditionalFormatting xmlns:xm="http://schemas.microsoft.com/office/excel/2006/main">
          <x14:cfRule type="expression" priority="15" id="{22A2254B-3DC2-471E-86A3-FED8521D65BE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H126</xm:sqref>
        </x14:conditionalFormatting>
        <x14:conditionalFormatting xmlns:xm="http://schemas.microsoft.com/office/excel/2006/main">
          <x14:cfRule type="expression" priority="16" id="{A91002C7-2BD0-44C6-9532-549371CC673E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C126:D126</xm:sqref>
        </x14:conditionalFormatting>
        <x14:conditionalFormatting xmlns:xm="http://schemas.microsoft.com/office/excel/2006/main">
          <x14:cfRule type="expression" priority="17" id="{27CFD119-860A-4F35-B27F-0A93C6B36346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B126</xm:sqref>
        </x14:conditionalFormatting>
        <x14:conditionalFormatting xmlns:xm="http://schemas.microsoft.com/office/excel/2006/main">
          <x14:cfRule type="expression" priority="18" id="{DB96B175-A23D-4856-9226-70F339834701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G126</xm:sqref>
        </x14:conditionalFormatting>
        <x14:conditionalFormatting xmlns:xm="http://schemas.microsoft.com/office/excel/2006/main">
          <x14:cfRule type="expression" priority="2" id="{6B524894-3062-48E5-AC30-A3DFB5CACCAE}">
            <xm:f>PROPER(TEXT(M125,"dddd"))=Calendario!$H$2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I125</xm:sqref>
        </x14:conditionalFormatting>
        <x14:conditionalFormatting xmlns:xm="http://schemas.microsoft.com/office/excel/2006/main">
          <x14:cfRule type="containsText" priority="3" operator="containsText" id="{16BCBD79-F8F6-4ECC-9408-AB6D2C8184F3}">
            <xm:f>NOT(ISERROR(SEARCH(TDirReg!$L$2,F125)))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F125</xm:sqref>
        </x14:conditionalFormatting>
        <x14:conditionalFormatting xmlns:xm="http://schemas.microsoft.com/office/excel/2006/main">
          <x14:cfRule type="expression" priority="1" id="{6BD2E546-CE64-4C4C-B0DF-A8D9029AB158}">
            <xm:f>PROPER(TEXT(N125,"dddd"))=Calendario!$H$2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J125</xm:sqref>
        </x14:conditionalFormatting>
        <x14:conditionalFormatting xmlns:xm="http://schemas.microsoft.com/office/excel/2006/main">
          <x14:cfRule type="expression" priority="4" id="{5F5CC1CF-2287-482A-9BFC-5DC0FC72F53D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E125</xm:sqref>
        </x14:conditionalFormatting>
        <x14:conditionalFormatting xmlns:xm="http://schemas.microsoft.com/office/excel/2006/main">
          <x14:cfRule type="expression" priority="5" id="{F74D45E3-FD62-417F-9F24-83321D9548B1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D125:E125</xm:sqref>
        </x14:conditionalFormatting>
        <x14:conditionalFormatting xmlns:xm="http://schemas.microsoft.com/office/excel/2006/main">
          <x14:cfRule type="expression" priority="6" id="{CD2D18A0-F3C2-4AAC-859E-ABE1601444E6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H125</xm:sqref>
        </x14:conditionalFormatting>
        <x14:conditionalFormatting xmlns:xm="http://schemas.microsoft.com/office/excel/2006/main">
          <x14:cfRule type="expression" priority="7" id="{98F4BA54-BD7C-49B2-B0E0-2446B078BC87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C125:D125</xm:sqref>
        </x14:conditionalFormatting>
        <x14:conditionalFormatting xmlns:xm="http://schemas.microsoft.com/office/excel/2006/main">
          <x14:cfRule type="expression" priority="8" id="{D03EBE3C-992F-4F48-B905-E885D00CB272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B125</xm:sqref>
        </x14:conditionalFormatting>
        <x14:conditionalFormatting xmlns:xm="http://schemas.microsoft.com/office/excel/2006/main">
          <x14:cfRule type="expression" priority="9" id="{2BA5571B-B71D-41C9-8D51-73726940EA3A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9">
        <x14:dataValidation type="list" allowBlank="1" showInputMessage="1" showErrorMessage="1" xr:uid="{00000000-0002-0000-0000-000000000000}">
          <x14:formula1>
            <xm:f>OFFSET(TSecc!$C$1,MATCH($B$141,TSecc!$C:$C,0)-1,1,COUNTIF(TSecc!$C:$C,$B$141),1)</xm:f>
          </x14:formula1>
          <xm:sqref>E141:E142</xm:sqref>
        </x14:dataValidation>
        <x14:dataValidation type="list" allowBlank="1" showInputMessage="1" showErrorMessage="1" xr:uid="{00000000-0002-0000-0000-000001000000}">
          <x14:formula1>
            <xm:f>OFFSET(TRegU!$C$1,MATCH($B$136,TRegU!$C:$C,0)-1,1,COUNTIF(TRegU!$C:$C,$B$136),1)</xm:f>
          </x14:formula1>
          <xm:sqref>E136:E140</xm:sqref>
        </x14:dataValidation>
        <x14:dataValidation type="list" allowBlank="1" showInputMessage="1" showErrorMessage="1" xr:uid="{00000000-0002-0000-0000-000002000000}">
          <x14:formula1>
            <xm:f>OFFSET(TRegU!$C$1,MATCH($B$134,TRegU!$C:$C,0)-1,1,COUNTIF(TRegU!$C:$C,$B$134),1)</xm:f>
          </x14:formula1>
          <xm:sqref>E134:E135</xm:sqref>
        </x14:dataValidation>
        <x14:dataValidation type="list" allowBlank="1" showInputMessage="1" showErrorMessage="1" xr:uid="{00000000-0002-0000-0000-000003000000}">
          <x14:formula1>
            <xm:f>OFFSET(TRegU!$C$1,MATCH($B$131,TRegU!$C:$C,0)-1,1,COUNTIF(TRegU!$C:$C,$B$131),1)</xm:f>
          </x14:formula1>
          <xm:sqref>E131:E133</xm:sqref>
        </x14:dataValidation>
        <x14:dataValidation type="list" allowBlank="1" showInputMessage="1" showErrorMessage="1" xr:uid="{00000000-0002-0000-0000-000004000000}">
          <x14:formula1>
            <xm:f>OFFSET(TRegU!$C$1,MATCH($B$122,TRegU!$C:$C,0)-1,1,COUNTIF(TRegU!$C:$C,$B$122),1)</xm:f>
          </x14:formula1>
          <xm:sqref>E122:E125</xm:sqref>
        </x14:dataValidation>
        <x14:dataValidation type="list" allowBlank="1" showInputMessage="1" showErrorMessage="1" xr:uid="{00000000-0002-0000-0000-000005000000}">
          <x14:formula1>
            <xm:f>OFFSET(TRegU!$C$1,MATCH($B$120,TRegU!$C:$C,0)-1,1,COUNTIF(TRegU!$C:$C,$B$120),1)</xm:f>
          </x14:formula1>
          <xm:sqref>E120:E121</xm:sqref>
        </x14:dataValidation>
        <x14:dataValidation type="list" allowBlank="1" showInputMessage="1" showErrorMessage="1" xr:uid="{00000000-0002-0000-0000-000006000000}">
          <x14:formula1>
            <xm:f>OFFSET(TRegU!$C$1,MATCH($B$114,TRegU!$C:$C,0)-1,1,COUNTIF(TRegU!$C:$C,$B$114),1)</xm:f>
          </x14:formula1>
          <xm:sqref>E114:E119</xm:sqref>
        </x14:dataValidation>
        <x14:dataValidation type="list" allowBlank="1" showInputMessage="1" showErrorMessage="1" xr:uid="{00000000-0002-0000-0000-000007000000}">
          <x14:formula1>
            <xm:f>OFFSET(TRegU!$C$1,MATCH($B$107,TRegU!$C:$C,0)-1,1,COUNTIF(TRegU!$C:$C,$B$107),1)</xm:f>
          </x14:formula1>
          <xm:sqref>E107:E113</xm:sqref>
        </x14:dataValidation>
        <x14:dataValidation type="list" allowBlank="1" showInputMessage="1" showErrorMessage="1" xr:uid="{00000000-0002-0000-0000-000008000000}">
          <x14:formula1>
            <xm:f>OFFSET(TRegU!$C$1,MATCH($B$103,TRegU!$C:$C,0)-1,1,COUNTIF(TRegU!$C:$C,$B$103),1)</xm:f>
          </x14:formula1>
          <xm:sqref>E103:E106</xm:sqref>
        </x14:dataValidation>
        <x14:dataValidation type="list" allowBlank="1" showInputMessage="1" showErrorMessage="1" xr:uid="{00000000-0002-0000-0000-000009000000}">
          <x14:formula1>
            <xm:f>OFFSET(TRegU!$C$1,MATCH($B$98,TRegU!$C:$C,0)-1,1,COUNTIF(TRegU!$C:$C,$B$98),1)</xm:f>
          </x14:formula1>
          <xm:sqref>E98:E102</xm:sqref>
        </x14:dataValidation>
        <x14:dataValidation type="list" allowBlank="1" showInputMessage="1" showErrorMessage="1" xr:uid="{00000000-0002-0000-0000-00000A000000}">
          <x14:formula1>
            <xm:f>OFFSET(TRegU!$C$1,MATCH($B$93,TRegU!$C:$C,0)-1,1,COUNTIF(TRegU!$C:$C,$B$93),1)</xm:f>
          </x14:formula1>
          <xm:sqref>E93:E97</xm:sqref>
        </x14:dataValidation>
        <x14:dataValidation type="list" allowBlank="1" showInputMessage="1" showErrorMessage="1" xr:uid="{00000000-0002-0000-0000-00000B000000}">
          <x14:formula1>
            <xm:f>OFFSET(TRegU!$C$1,MATCH($B$86,TRegU!$C:$C,0)-1,1,COUNTIF(TRegU!$C:$C,$B$86),1)</xm:f>
          </x14:formula1>
          <xm:sqref>E86:E89</xm:sqref>
        </x14:dataValidation>
        <x14:dataValidation type="list" allowBlank="1" showInputMessage="1" showErrorMessage="1" xr:uid="{00000000-0002-0000-0000-00000C000000}">
          <x14:formula1>
            <xm:f>OFFSET(TRegU!$C$1,MATCH($B$81,TRegU!$C:$C,0)-1,1,COUNTIF(TRegU!$C:$C,$B$81),1)</xm:f>
          </x14:formula1>
          <xm:sqref>E81:E85</xm:sqref>
        </x14:dataValidation>
        <x14:dataValidation type="list" allowBlank="1" showInputMessage="1" showErrorMessage="1" xr:uid="{00000000-0002-0000-0000-00000D000000}">
          <x14:formula1>
            <xm:f>OFFSET(TRegU!$C$1,MATCH($B$73,TRegU!$C:$C,0)-1,1,COUNTIF(TRegU!$C:$C,$B$73),1)</xm:f>
          </x14:formula1>
          <xm:sqref>E73:E76</xm:sqref>
        </x14:dataValidation>
        <x14:dataValidation type="list" allowBlank="1" showInputMessage="1" showErrorMessage="1" xr:uid="{00000000-0002-0000-0000-00000E000000}">
          <x14:formula1>
            <xm:f>OFFSET(TRegU!$C$1,MATCH($B$66,TRegU!$C:$C,0)-1,1,COUNTIF(TRegU!$C:$C,$B$66),1)</xm:f>
          </x14:formula1>
          <xm:sqref>E66:E72</xm:sqref>
        </x14:dataValidation>
        <x14:dataValidation type="list" allowBlank="1" showInputMessage="1" showErrorMessage="1" xr:uid="{00000000-0002-0000-0000-00000F000000}">
          <x14:formula1>
            <xm:f>OFFSET(TRegU!$C$1,MATCH($B$63,TRegU!$C:$C,0)-1,1,COUNTIF(TRegU!$C:$C,$B$63),1)</xm:f>
          </x14:formula1>
          <xm:sqref>E63:E65</xm:sqref>
        </x14:dataValidation>
        <x14:dataValidation type="list" allowBlank="1" showInputMessage="1" showErrorMessage="1" xr:uid="{00000000-0002-0000-0000-000010000000}">
          <x14:formula1>
            <xm:f>OFFSET(TRegU!$C$1,MATCH($B$60,TRegU!$C:$C,0)-1,1,COUNTIF(TRegU!$C:$C,$B$60),1)</xm:f>
          </x14:formula1>
          <xm:sqref>E60:E62</xm:sqref>
        </x14:dataValidation>
        <x14:dataValidation type="list" allowBlank="1" showInputMessage="1" showErrorMessage="1" xr:uid="{00000000-0002-0000-0000-000011000000}">
          <x14:formula1>
            <xm:f>OFFSET(TRegU!$C$1,MATCH($B$56,TRegU!$C:$C,0)-1,1,COUNTIF(TRegU!$C:$C,$B$56),1)</xm:f>
          </x14:formula1>
          <xm:sqref>E56:E59</xm:sqref>
        </x14:dataValidation>
        <x14:dataValidation type="list" allowBlank="1" showInputMessage="1" showErrorMessage="1" xr:uid="{00000000-0002-0000-0000-000012000000}">
          <x14:formula1>
            <xm:f>OFFSET(TRegU!$C$1,MATCH($B$51,TRegU!$C:$C,0)-1,1,COUNTIF(TRegU!$C:$C,$B$51),1)</xm:f>
          </x14:formula1>
          <xm:sqref>E51:E55</xm:sqref>
        </x14:dataValidation>
        <x14:dataValidation type="list" allowBlank="1" showInputMessage="1" showErrorMessage="1" xr:uid="{00000000-0002-0000-0000-000013000000}">
          <x14:formula1>
            <xm:f>OFFSET(TRegU!$C$1,MATCH($B$44,TRegU!$C:$C,0)-1,1,COUNTIF(TRegU!$C:$C,$B$44),1)</xm:f>
          </x14:formula1>
          <xm:sqref>E44:E50</xm:sqref>
        </x14:dataValidation>
        <x14:dataValidation type="list" allowBlank="1" showInputMessage="1" showErrorMessage="1" xr:uid="{00000000-0002-0000-0000-000014000000}">
          <x14:formula1>
            <xm:f>OFFSET(TRegU!$C$1,MATCH($B$36,TRegU!$C:$C,0)-1,1,COUNTIF(TRegU!$C:$C,$B$36),1)</xm:f>
          </x14:formula1>
          <xm:sqref>E36:E42</xm:sqref>
        </x14:dataValidation>
        <x14:dataValidation type="list" allowBlank="1" showInputMessage="1" showErrorMessage="1" xr:uid="{00000000-0002-0000-0000-000015000000}">
          <x14:formula1>
            <xm:f>OFFSET(TRegU!$C$1,MATCH($B$32,TRegU!$C:$C,0)-1,1,COUNTIF(TRegU!$C:$C,$B$32),1)</xm:f>
          </x14:formula1>
          <xm:sqref>E32:E35</xm:sqref>
        </x14:dataValidation>
        <x14:dataValidation type="list" allowBlank="1" showInputMessage="1" showErrorMessage="1" xr:uid="{00000000-0002-0000-0000-000016000000}">
          <x14:formula1>
            <xm:f>OFFSET(TRegU!$C$1,MATCH($B$26,TRegU!$C:$C,0)-1,1,COUNTIF(TRegU!$C:$C,$B$26),1)</xm:f>
          </x14:formula1>
          <xm:sqref>E26:E31</xm:sqref>
        </x14:dataValidation>
        <x14:dataValidation type="list" allowBlank="1" showInputMessage="1" showErrorMessage="1" xr:uid="{00000000-0002-0000-0000-000017000000}">
          <x14:formula1>
            <xm:f>OFFSET(TRegU!$C$1,MATCH($B$23,TRegU!$C:$C,0)-1,1,COUNTIF(TRegU!$C:$C,$B$23),1)</xm:f>
          </x14:formula1>
          <xm:sqref>E23:E25</xm:sqref>
        </x14:dataValidation>
        <x14:dataValidation type="list" allowBlank="1" showInputMessage="1" showErrorMessage="1" xr:uid="{00000000-0002-0000-0000-000018000000}">
          <x14:formula1>
            <xm:f>OFFSET(TRegU!$C$1,MATCH($B$13,TRegU!$C:$C,0)-1,1,COUNTIF(TRegU!$C:$C,$B$13),1)</xm:f>
          </x14:formula1>
          <xm:sqref>E13:E22</xm:sqref>
        </x14:dataValidation>
        <x14:dataValidation type="list" allowBlank="1" showInputMessage="1" showErrorMessage="1" xr:uid="{00000000-0002-0000-0000-000019000000}">
          <x14:formula1>
            <xm:f>OFFSET(TRegU!$C$1,MATCH($B$9,TRegU!$C:$C,0)-1,1,COUNTIF(TRegU!$C:$C,$B$9),1)</xm:f>
          </x14:formula1>
          <xm:sqref>E9:E12</xm:sqref>
        </x14:dataValidation>
        <x14:dataValidation type="list" allowBlank="1" showInputMessage="1" showErrorMessage="1" xr:uid="{00000000-0002-0000-0000-00001A000000}">
          <x14:formula1>
            <xm:f>OFFSET(TRegU!$C$1,MATCH($B$6,TRegU!$C:$C,0)-1,1,COUNTIF(TRegU!$C:$C,$B$6),1)</xm:f>
          </x14:formula1>
          <xm:sqref>E6:E8</xm:sqref>
        </x14:dataValidation>
        <x14:dataValidation type="list" allowBlank="1" showInputMessage="1" showErrorMessage="1" xr:uid="{00000000-0002-0000-0000-00001B000000}">
          <x14:formula1>
            <xm:f>OFFSET(Calendario!$K$1,MATCH(K$125,Calendario!$K:$K,0)-1,#REF!,COUNTIF(Calendario!$K:$K,K$125),1)</xm:f>
          </x14:formula1>
          <xm:sqref>L127:L136 M126:T136 K126:K136</xm:sqref>
        </x14:dataValidation>
        <x14:dataValidation type="list" allowBlank="1" showInputMessage="1" showErrorMessage="1" xr:uid="{00000000-0002-0000-0000-00001C000000}">
          <x14:formula1>
            <xm:f>OFFSET(TRegU!$C$1,MATCH($B43,TRegU!$C:$C,0)-1,1,COUNTIF(TRegU!$C:$C,$B43),1)</xm:f>
          </x14:formula1>
          <xm:sqref>E43 E90:E92 E77:E80 E126:E130 E137:E148</xm:sqref>
        </x14:dataValidation>
        <x14:dataValidation type="list" allowBlank="1" showInputMessage="1" showErrorMessage="1" xr:uid="{00000000-0002-0000-0000-00001D000000}">
          <x14:formula1>
            <xm:f>OFFSET(TSecc!$C$1,MATCH($B99,TSecc!$C:$C,0)-1,1,COUNTIF(TSecc!$C:$C,$B99),1)</xm:f>
          </x14:formula1>
          <xm:sqref>E143:E148 D137:D148 C99:C148</xm:sqref>
        </x14:dataValidation>
        <x14:dataValidation type="list" allowBlank="1" showInputMessage="1" showErrorMessage="1" xr:uid="{00000000-0002-0000-0000-00001E000000}">
          <x14:formula1>
            <xm:f>Calendario!$A$107:$A$111</xm:f>
          </x14:formula1>
          <xm:sqref>G2</xm:sqref>
        </x14:dataValidation>
        <x14:dataValidation type="list" allowBlank="1" showInputMessage="1" showErrorMessage="1" xr:uid="{00000000-0002-0000-0000-00001F000000}">
          <x14:formula1>
            <xm:f>OFFSET(Tmunic!$B$1,MATCH($E124,Tmunic!$B:$B,0)-1,1,COUNTIF(Tmunic!$B:$B,$E124),1)</xm:f>
          </x14:formula1>
          <xm:sqref>F124:F125 F137:F148</xm:sqref>
        </x14:dataValidation>
        <x14:dataValidation type="list" allowBlank="1" showInputMessage="1" xr:uid="{00000000-0002-0000-0000-000020000000}">
          <x14:formula1>
            <xm:f>Calendario!$A$56:$A$59</xm:f>
          </x14:formula1>
          <xm:sqref>I124:I125</xm:sqref>
        </x14:dataValidation>
        <x14:dataValidation type="list" allowBlank="1" showInputMessage="1" showErrorMessage="1" xr:uid="{00000000-0002-0000-0000-000021000000}">
          <x14:formula1>
            <xm:f>Calendario!$A$92:$A$103</xm:f>
          </x14:formula1>
          <xm:sqref>K124:K125</xm:sqref>
        </x14:dataValidation>
        <x14:dataValidation type="list" allowBlank="1" showInputMessage="1" showErrorMessage="1" xr:uid="{00000000-0002-0000-0000-000022000000}">
          <x14:formula1>
            <xm:f>Calendario!$A$56:$A$59</xm:f>
          </x14:formula1>
          <xm:sqref>I126:I136</xm:sqref>
        </x14:dataValidation>
        <x14:dataValidation type="list" allowBlank="1" showInputMessage="1" showErrorMessage="1" xr:uid="{00000000-0002-0000-0000-000023000000}">
          <x14:formula1>
            <xm:f>OFFSET(TSeccM!$D$1,MATCH($B6,TSeccM!$D:$D,0)-1,1,COUNTIF(TSeccM!$D:$D,$B6),1)</xm:f>
          </x14:formula1>
          <xm:sqref>C6 C9 C13 C23 C26 C32 C36 C43:C44 C51 C56 C60 C63 C66 C73 C77 C81 C86 C90:C98</xm:sqref>
        </x14:dataValidation>
        <x14:dataValidation type="list" allowBlank="1" showInputMessage="1" showErrorMessage="1" xr:uid="{00000000-0002-0000-0000-000024000000}">
          <x14:formula1>
            <xm:f>OFFSET(Tmunic!$N$1,1,0,COUNTA(Tmunic!$N$2:$N$11)-1)</xm:f>
          </x14:formula1>
          <xm:sqref>B6 B9 B13 B23 B26 B32 B36 B43:B44 B51 B56 B60 B63 B66 B73 B77 B81 B86 B90:B93 B98 B103 B107 B114 B120 B122 B126:B131 B134 B136 B141 B143:B148</xm:sqref>
        </x14:dataValidation>
        <x14:dataValidation type="list" allowBlank="1" showInputMessage="1" showErrorMessage="1" xr:uid="{00000000-0002-0000-0000-000025000000}">
          <x14:formula1>
            <xm:f>OFFSET(TDirReg!$E$1,MATCH($F6,TDirReg!$E:$E,0)-1,1,COUNTIF(TDirReg!$E:$E,$F6),1)</xm:f>
          </x14:formula1>
          <xm:sqref>G6:G123</xm:sqref>
        </x14:dataValidation>
        <x14:dataValidation type="list" allowBlank="1" showInputMessage="1" showErrorMessage="1" xr:uid="{00000000-0002-0000-0000-000026000000}">
          <x14:formula1>
            <xm:f>OFFSET(TDirReg!$D$1,MATCH($E6,TDirReg!$D:$D,0)-1,1,COUNTIF(TDirReg!$D:$D,$E6),1)</xm:f>
          </x14:formula1>
          <xm:sqref>F126:F136 F6:F123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1">
    <tabColor rgb="FF00B050"/>
  </sheetPr>
  <dimension ref="A1:BK162"/>
  <sheetViews>
    <sheetView zoomScaleNormal="100" zoomScaleSheetLayoutView="130" workbookViewId="0">
      <pane xSplit="10" ySplit="5" topLeftCell="K6" activePane="bottomRight" state="frozen"/>
      <selection pane="topRight" activeCell="J1" sqref="J1"/>
      <selection pane="bottomLeft" activeCell="A7" sqref="A7"/>
      <selection pane="bottomRight" activeCell="H11" sqref="H11"/>
    </sheetView>
  </sheetViews>
  <sheetFormatPr baseColWidth="10" defaultRowHeight="15" x14ac:dyDescent="0.25"/>
  <cols>
    <col min="1" max="1" width="4.85546875" style="49" customWidth="1"/>
    <col min="2" max="2" width="13.85546875" style="49" customWidth="1"/>
    <col min="3" max="3" width="14.28515625" style="49" customWidth="1"/>
    <col min="4" max="4" width="14.140625" style="253" customWidth="1"/>
    <col min="5" max="5" width="14.42578125" style="49" customWidth="1"/>
    <col min="6" max="6" width="16.42578125" style="49" customWidth="1"/>
    <col min="7" max="7" width="17.140625" style="49" customWidth="1"/>
    <col min="8" max="8" width="34.42578125" style="254" customWidth="1"/>
    <col min="9" max="10" width="7" style="49" customWidth="1"/>
    <col min="11" max="11" width="13" style="49" hidden="1" customWidth="1"/>
    <col min="12" max="12" width="12.42578125" style="49" bestFit="1" customWidth="1"/>
    <col min="13" max="13" width="13.42578125" style="49" bestFit="1" customWidth="1"/>
    <col min="14" max="63" width="13.7109375" style="49" customWidth="1"/>
    <col min="64" max="16384" width="11.42578125" style="49"/>
  </cols>
  <sheetData>
    <row r="1" spans="1:63" s="46" customFormat="1" ht="18.75" x14ac:dyDescent="0.25">
      <c r="A1" s="56" t="s">
        <v>1</v>
      </c>
      <c r="C1" s="51"/>
      <c r="D1" s="56"/>
      <c r="E1" s="50"/>
      <c r="G1" s="49"/>
      <c r="H1" s="51"/>
      <c r="I1" s="51"/>
      <c r="J1" s="51"/>
      <c r="K1" s="47"/>
      <c r="L1" s="57"/>
      <c r="M1" s="57"/>
      <c r="N1" s="57"/>
      <c r="O1" s="57"/>
      <c r="P1" s="57"/>
      <c r="Q1" s="57"/>
      <c r="R1" s="52"/>
      <c r="S1" s="52"/>
      <c r="T1" s="53"/>
      <c r="U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3"/>
      <c r="AN1" s="52"/>
      <c r="AO1" s="52"/>
      <c r="BE1" s="47"/>
      <c r="BF1" s="54"/>
    </row>
    <row r="2" spans="1:63" s="46" customFormat="1" ht="18.75" x14ac:dyDescent="0.25">
      <c r="A2" s="56" t="s">
        <v>1730</v>
      </c>
      <c r="C2" s="56"/>
      <c r="D2" s="56"/>
      <c r="E2" s="55"/>
      <c r="F2" s="251"/>
      <c r="G2" s="83"/>
      <c r="H2" s="56"/>
      <c r="I2" s="56"/>
      <c r="J2" s="56"/>
      <c r="K2" s="51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49"/>
      <c r="X2" s="104" t="s">
        <v>2</v>
      </c>
      <c r="Y2" s="67"/>
      <c r="Z2" s="67"/>
      <c r="AA2" s="57"/>
      <c r="AB2" s="58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</row>
    <row r="3" spans="1:63" s="46" customFormat="1" x14ac:dyDescent="0.25">
      <c r="A3" s="56" t="s">
        <v>0</v>
      </c>
      <c r="C3" s="93"/>
      <c r="D3" s="93"/>
      <c r="E3" s="92"/>
      <c r="F3" s="93"/>
      <c r="G3" s="94"/>
      <c r="H3" s="95"/>
      <c r="I3" s="261"/>
      <c r="J3" s="119"/>
      <c r="K3" s="290" t="str">
        <f>IF(HERRAMIENTA!M3="","",HERRAMIENTA!M3)</f>
        <v/>
      </c>
      <c r="L3" s="295" t="str">
        <f>IF(HERRAMIENTA!N3="","",HERRAMIENTA!N3)</f>
        <v/>
      </c>
      <c r="M3" s="204">
        <f>IF(HERRAMIENTA!O3="","",HERRAMIENTA!O3)</f>
        <v>44571</v>
      </c>
      <c r="N3" s="204" t="str">
        <f>IF(HERRAMIENTA!P3="","",HERRAMIENTA!P3)</f>
        <v/>
      </c>
      <c r="O3" s="204" t="str">
        <f>IF(HERRAMIENTA!Q3="","",HERRAMIENTA!Q3)</f>
        <v/>
      </c>
      <c r="P3" s="204" t="str">
        <f>IF(HERRAMIENTA!R3="","",HERRAMIENTA!R3)</f>
        <v/>
      </c>
      <c r="Q3" s="204" t="str">
        <f>IF(HERRAMIENTA!S3="","",HERRAMIENTA!S3)</f>
        <v/>
      </c>
      <c r="R3" s="204" t="str">
        <f>IF(HERRAMIENTA!T3="","",HERRAMIENTA!T3)</f>
        <v/>
      </c>
      <c r="S3" s="296" t="str">
        <f>IF(HERRAMIENTA!U3="","",HERRAMIENTA!U3)</f>
        <v/>
      </c>
      <c r="T3" s="204" t="str">
        <f>IF(HERRAMIENTA!V3="","",HERRAMIENTA!V3)</f>
        <v/>
      </c>
      <c r="U3" s="204" t="str">
        <f>IF(HERRAMIENTA!W3="","",HERRAMIENTA!W3)</f>
        <v/>
      </c>
      <c r="V3" s="204" t="str">
        <f>IF(HERRAMIENTA!X3="","",HERRAMIENTA!X3)</f>
        <v/>
      </c>
      <c r="W3" s="204">
        <f>IF(HERRAMIENTA!Y3="","",HERRAMIENTA!Y3)</f>
        <v>44641</v>
      </c>
      <c r="X3" s="204" t="str">
        <f>IF(HERRAMIENTA!Z3="","",HERRAMIENTA!Z3)</f>
        <v/>
      </c>
      <c r="Y3" s="204" t="str">
        <f>IF(HERRAMIENTA!AA3="","",HERRAMIENTA!AA3)</f>
        <v/>
      </c>
      <c r="Z3" s="204">
        <f>IF(HERRAMIENTA!AB3="","",HERRAMIENTA!AB3)</f>
        <v>44665</v>
      </c>
      <c r="AA3" s="204" t="str">
        <f>IF(HERRAMIENTA!AC3="","",HERRAMIENTA!AC3)</f>
        <v/>
      </c>
      <c r="AB3" s="204" t="str">
        <f>IF(HERRAMIENTA!AD3="","",HERRAMIENTA!AD3)</f>
        <v/>
      </c>
      <c r="AC3" s="204" t="str">
        <f>IF(HERRAMIENTA!AE3="","",HERRAMIENTA!AE3)</f>
        <v/>
      </c>
      <c r="AD3" s="204" t="str">
        <f>IF(HERRAMIENTA!AF3="","",HERRAMIENTA!AF3)</f>
        <v/>
      </c>
      <c r="AE3" s="204" t="str">
        <f>IF(HERRAMIENTA!AG3="","",HERRAMIENTA!AG3)</f>
        <v/>
      </c>
      <c r="AF3" s="204" t="str">
        <f>IF(HERRAMIENTA!AH3="","",HERRAMIENTA!AH3)</f>
        <v/>
      </c>
      <c r="AG3" s="204">
        <f>IF(HERRAMIENTA!AI3="","",HERRAMIENTA!AI3)</f>
        <v>44711</v>
      </c>
      <c r="AH3" s="204" t="str">
        <f>IF(HERRAMIENTA!AJ3="","",HERRAMIENTA!AJ3)</f>
        <v/>
      </c>
      <c r="AI3" s="204" t="str">
        <f>IF(HERRAMIENTA!AK3="","",HERRAMIENTA!AK3)</f>
        <v/>
      </c>
      <c r="AJ3" s="204">
        <f>IF(HERRAMIENTA!AL3="","",HERRAMIENTA!AL3)</f>
        <v>44732</v>
      </c>
      <c r="AK3" s="204">
        <f>IF(HERRAMIENTA!AM3="","",HERRAMIENTA!AM3)</f>
        <v>44739</v>
      </c>
      <c r="AL3" s="204">
        <f>IF(HERRAMIENTA!AN3="","",HERRAMIENTA!AN3)</f>
        <v>44746</v>
      </c>
      <c r="AM3" s="204" t="str">
        <f>IF(HERRAMIENTA!AO3="","",HERRAMIENTA!AO3)</f>
        <v/>
      </c>
      <c r="AN3" s="204">
        <f>IF(HERRAMIENTA!AP3="","",HERRAMIENTA!AP3)</f>
        <v>44762</v>
      </c>
      <c r="AO3" s="204" t="str">
        <f>IF(HERRAMIENTA!AQ3="","",HERRAMIENTA!AQ3)</f>
        <v/>
      </c>
      <c r="AP3" s="204" t="str">
        <f>IF(HERRAMIENTA!AR3="","",HERRAMIENTA!AR3)</f>
        <v/>
      </c>
      <c r="AQ3" s="204" t="str">
        <f>IF(HERRAMIENTA!AS3="","",HERRAMIENTA!AS3)</f>
        <v/>
      </c>
      <c r="AR3" s="204">
        <f>IF(HERRAMIENTA!AT3="","",HERRAMIENTA!AT3)</f>
        <v>44788</v>
      </c>
      <c r="AS3" s="204" t="str">
        <f>IF(HERRAMIENTA!AU3="","",HERRAMIENTA!AU3)</f>
        <v/>
      </c>
      <c r="AT3" s="204" t="str">
        <f>IF(HERRAMIENTA!AV3="","",HERRAMIENTA!AV3)</f>
        <v/>
      </c>
      <c r="AU3" s="204" t="str">
        <f>IF(HERRAMIENTA!AW3="","",HERRAMIENTA!AW3)</f>
        <v/>
      </c>
      <c r="AV3" s="204" t="str">
        <f>IF(HERRAMIENTA!AX3="","",HERRAMIENTA!AX3)</f>
        <v/>
      </c>
      <c r="AW3" s="204" t="str">
        <f>IF(HERRAMIENTA!AY3="","",HERRAMIENTA!AY3)</f>
        <v/>
      </c>
      <c r="AX3" s="204" t="str">
        <f>IF(HERRAMIENTA!AZ3="","",HERRAMIENTA!AZ3)</f>
        <v/>
      </c>
      <c r="AY3" s="204" t="str">
        <f>IF(HERRAMIENTA!BA3="","",HERRAMIENTA!BA3)</f>
        <v/>
      </c>
      <c r="AZ3" s="204" t="str">
        <f>IF(HERRAMIENTA!BB3="","",HERRAMIENTA!BB3)</f>
        <v/>
      </c>
      <c r="BA3" s="204">
        <f>IF(HERRAMIENTA!BC3="","",HERRAMIENTA!BC3)</f>
        <v>44851</v>
      </c>
      <c r="BB3" s="204" t="str">
        <f>IF(HERRAMIENTA!BD3="","",HERRAMIENTA!BD3)</f>
        <v/>
      </c>
      <c r="BC3" s="204" t="str">
        <f>IF(HERRAMIENTA!BE3="","",HERRAMIENTA!BE3)</f>
        <v/>
      </c>
      <c r="BD3" s="204">
        <f>IF(HERRAMIENTA!BF3="","",HERRAMIENTA!BF3)</f>
        <v>44872</v>
      </c>
      <c r="BE3" s="204">
        <f>IF(HERRAMIENTA!BG3="","",HERRAMIENTA!BG3)</f>
        <v>44879</v>
      </c>
      <c r="BF3" s="204" t="str">
        <f>IF(HERRAMIENTA!BH3="","",HERRAMIENTA!BH3)</f>
        <v/>
      </c>
      <c r="BG3" s="204" t="str">
        <f>IF(HERRAMIENTA!BI3="","",HERRAMIENTA!BI3)</f>
        <v/>
      </c>
      <c r="BH3" s="204">
        <f>IF(HERRAMIENTA!BJ3="","",HERRAMIENTA!BJ3)</f>
        <v>44903</v>
      </c>
      <c r="BI3" s="204" t="str">
        <f>IF(HERRAMIENTA!BK3="","",HERRAMIENTA!BK3)</f>
        <v/>
      </c>
      <c r="BJ3" s="204" t="str">
        <f>IF(HERRAMIENTA!BL3="","",HERRAMIENTA!BL3)</f>
        <v/>
      </c>
      <c r="BK3" s="204" t="str">
        <f>IF(HERRAMIENTA!BM3="","",HERRAMIENTA!BM3)</f>
        <v/>
      </c>
    </row>
    <row r="4" spans="1:63" s="77" customFormat="1" ht="15.75" customHeight="1" thickBot="1" x14ac:dyDescent="0.3">
      <c r="A4" s="89" t="s">
        <v>1784</v>
      </c>
      <c r="B4" s="90"/>
      <c r="E4" s="277">
        <f>HERRAMIENTA!G2</f>
        <v>2022</v>
      </c>
      <c r="F4" s="277"/>
      <c r="G4" s="98"/>
      <c r="H4" s="97"/>
      <c r="I4" s="452" t="s">
        <v>1792</v>
      </c>
      <c r="J4" s="452" t="s">
        <v>1630</v>
      </c>
      <c r="K4" s="291" t="str">
        <f>HERRAMIENTA!M4</f>
        <v>Semana 0</v>
      </c>
      <c r="L4" s="297" t="str">
        <f>HERRAMIENTA!N4</f>
        <v>Semana 1</v>
      </c>
      <c r="M4" s="207" t="str">
        <f>HERRAMIENTA!O4</f>
        <v>Semana 2</v>
      </c>
      <c r="N4" s="207" t="str">
        <f>HERRAMIENTA!P4</f>
        <v>Semana 3</v>
      </c>
      <c r="O4" s="207" t="str">
        <f>HERRAMIENTA!Q4</f>
        <v>Semana 4</v>
      </c>
      <c r="P4" s="207" t="str">
        <f>HERRAMIENTA!R4</f>
        <v>Semana 5</v>
      </c>
      <c r="Q4" s="207" t="str">
        <f>HERRAMIENTA!S4</f>
        <v>Semana 6</v>
      </c>
      <c r="R4" s="207" t="str">
        <f>HERRAMIENTA!T4</f>
        <v>Semana 7</v>
      </c>
      <c r="S4" s="298" t="str">
        <f>HERRAMIENTA!U4</f>
        <v>Semana 8</v>
      </c>
      <c r="T4" s="293" t="str">
        <f>HERRAMIENTA!V4</f>
        <v>Semana 9</v>
      </c>
      <c r="U4" s="207" t="str">
        <f>HERRAMIENTA!W4</f>
        <v>Semana 10</v>
      </c>
      <c r="V4" s="207" t="str">
        <f>HERRAMIENTA!X4</f>
        <v>Semana 11</v>
      </c>
      <c r="W4" s="207" t="str">
        <f>HERRAMIENTA!Y4</f>
        <v>Semana 12</v>
      </c>
      <c r="X4" s="207" t="str">
        <f>HERRAMIENTA!Z4</f>
        <v>Semana 13</v>
      </c>
      <c r="Y4" s="207" t="str">
        <f>HERRAMIENTA!AA4</f>
        <v>Semana 14</v>
      </c>
      <c r="Z4" s="207" t="str">
        <f>HERRAMIENTA!AB4</f>
        <v>Semana 15</v>
      </c>
      <c r="AA4" s="207" t="str">
        <f>HERRAMIENTA!AC4</f>
        <v>Semana 16</v>
      </c>
      <c r="AB4" s="207" t="str">
        <f>HERRAMIENTA!AD4</f>
        <v>Semana 17</v>
      </c>
      <c r="AC4" s="207" t="str">
        <f>HERRAMIENTA!AE4</f>
        <v>Semana 18</v>
      </c>
      <c r="AD4" s="207" t="str">
        <f>HERRAMIENTA!AF4</f>
        <v>Semana 19</v>
      </c>
      <c r="AE4" s="207" t="str">
        <f>HERRAMIENTA!AG4</f>
        <v>Semana 20</v>
      </c>
      <c r="AF4" s="207" t="str">
        <f>HERRAMIENTA!AH4</f>
        <v>Semana 21</v>
      </c>
      <c r="AG4" s="207" t="str">
        <f>HERRAMIENTA!AI4</f>
        <v>Semana 22</v>
      </c>
      <c r="AH4" s="207" t="str">
        <f>HERRAMIENTA!AJ4</f>
        <v>Semana 23</v>
      </c>
      <c r="AI4" s="207" t="str">
        <f>HERRAMIENTA!AK4</f>
        <v>Semana 24</v>
      </c>
      <c r="AJ4" s="207" t="str">
        <f>HERRAMIENTA!AL4</f>
        <v>Semana 25</v>
      </c>
      <c r="AK4" s="207" t="str">
        <f>HERRAMIENTA!AM4</f>
        <v>Semana 26</v>
      </c>
      <c r="AL4" s="207" t="str">
        <f>HERRAMIENTA!AN4</f>
        <v>Semana 27</v>
      </c>
      <c r="AM4" s="207" t="str">
        <f>HERRAMIENTA!AO4</f>
        <v>Semana 28</v>
      </c>
      <c r="AN4" s="207" t="str">
        <f>HERRAMIENTA!AP4</f>
        <v>Semana 29</v>
      </c>
      <c r="AO4" s="207" t="str">
        <f>HERRAMIENTA!AQ4</f>
        <v>Semana 30</v>
      </c>
      <c r="AP4" s="207" t="str">
        <f>HERRAMIENTA!AR4</f>
        <v>Semana 31</v>
      </c>
      <c r="AQ4" s="207" t="str">
        <f>HERRAMIENTA!AS4</f>
        <v>Semana 32</v>
      </c>
      <c r="AR4" s="207" t="str">
        <f>HERRAMIENTA!AT4</f>
        <v>Semana 33</v>
      </c>
      <c r="AS4" s="207" t="str">
        <f>HERRAMIENTA!AU4</f>
        <v>Semana 34</v>
      </c>
      <c r="AT4" s="207" t="str">
        <f>HERRAMIENTA!AV4</f>
        <v>Semana 35</v>
      </c>
      <c r="AU4" s="207" t="str">
        <f>HERRAMIENTA!AW4</f>
        <v>Semana 36</v>
      </c>
      <c r="AV4" s="207" t="str">
        <f>HERRAMIENTA!AX4</f>
        <v>Semana 37</v>
      </c>
      <c r="AW4" s="207" t="str">
        <f>HERRAMIENTA!AY4</f>
        <v>Semana 38</v>
      </c>
      <c r="AX4" s="207" t="str">
        <f>HERRAMIENTA!AZ4</f>
        <v>Semana 39</v>
      </c>
      <c r="AY4" s="207" t="str">
        <f>HERRAMIENTA!BA4</f>
        <v>Semana 40</v>
      </c>
      <c r="AZ4" s="207" t="str">
        <f>HERRAMIENTA!BB4</f>
        <v>Semana 41</v>
      </c>
      <c r="BA4" s="207" t="str">
        <f>HERRAMIENTA!BC4</f>
        <v>Semana 42</v>
      </c>
      <c r="BB4" s="207" t="str">
        <f>HERRAMIENTA!BD4</f>
        <v>Semana 43</v>
      </c>
      <c r="BC4" s="207" t="str">
        <f>HERRAMIENTA!BE4</f>
        <v>Semana 44</v>
      </c>
      <c r="BD4" s="207" t="str">
        <f>HERRAMIENTA!BF4</f>
        <v>Semana 45</v>
      </c>
      <c r="BE4" s="207" t="str">
        <f>HERRAMIENTA!BG4</f>
        <v>Semana 46</v>
      </c>
      <c r="BF4" s="207" t="str">
        <f>HERRAMIENTA!BH4</f>
        <v>Semana 47</v>
      </c>
      <c r="BG4" s="207" t="str">
        <f>HERRAMIENTA!BI4</f>
        <v>Semana 48</v>
      </c>
      <c r="BH4" s="207" t="str">
        <f>HERRAMIENTA!BJ4</f>
        <v>Semana 49</v>
      </c>
      <c r="BI4" s="207" t="str">
        <f>HERRAMIENTA!BK4</f>
        <v>Semana 50</v>
      </c>
      <c r="BJ4" s="207" t="str">
        <f>HERRAMIENTA!BL4</f>
        <v>Semana 51</v>
      </c>
      <c r="BK4" s="207" t="str">
        <f>HERRAMIENTA!BM4</f>
        <v>Semana 52</v>
      </c>
    </row>
    <row r="5" spans="1:63" s="46" customFormat="1" ht="15.75" thickBot="1" x14ac:dyDescent="0.3">
      <c r="A5" s="317" t="s">
        <v>1631</v>
      </c>
      <c r="B5" s="318" t="s">
        <v>1785</v>
      </c>
      <c r="C5" s="319" t="s">
        <v>1789</v>
      </c>
      <c r="D5" s="329" t="s">
        <v>1638</v>
      </c>
      <c r="E5" s="340" t="s">
        <v>1601</v>
      </c>
      <c r="F5" s="310" t="s">
        <v>1602</v>
      </c>
      <c r="G5" s="311" t="s">
        <v>3</v>
      </c>
      <c r="H5" s="312" t="s">
        <v>4</v>
      </c>
      <c r="I5" s="453"/>
      <c r="J5" s="453"/>
      <c r="K5" s="341" t="str">
        <f>HERRAMIENTA!M5</f>
        <v>dic 27 - 31</v>
      </c>
      <c r="L5" s="314" t="str">
        <f>HERRAMIENTA!N5</f>
        <v>ene 03 - 07</v>
      </c>
      <c r="M5" s="109" t="str">
        <f>HERRAMIENTA!O5</f>
        <v>ene 10 - 14</v>
      </c>
      <c r="N5" s="109" t="str">
        <f>HERRAMIENTA!P5</f>
        <v>ene 17 - 21</v>
      </c>
      <c r="O5" s="109" t="str">
        <f>HERRAMIENTA!Q5</f>
        <v>ene 24 - 28</v>
      </c>
      <c r="P5" s="109" t="str">
        <f>HERRAMIENTA!R5</f>
        <v>ene 31 - 04</v>
      </c>
      <c r="Q5" s="109" t="str">
        <f>HERRAMIENTA!S5</f>
        <v>feb 07 - 11</v>
      </c>
      <c r="R5" s="109" t="str">
        <f>HERRAMIENTA!T5</f>
        <v>feb 14 - 18</v>
      </c>
      <c r="S5" s="315" t="str">
        <f>HERRAMIENTA!U5</f>
        <v>feb 21 - 25</v>
      </c>
      <c r="T5" s="316" t="str">
        <f>HERRAMIENTA!V5</f>
        <v>feb 28 - 04</v>
      </c>
      <c r="U5" s="109" t="str">
        <f>HERRAMIENTA!W5</f>
        <v>mar 07 - 11</v>
      </c>
      <c r="V5" s="109" t="str">
        <f>HERRAMIENTA!X5</f>
        <v>mar 14 - 18</v>
      </c>
      <c r="W5" s="109" t="str">
        <f>HERRAMIENTA!Y5</f>
        <v>mar 21 - 25</v>
      </c>
      <c r="X5" s="109" t="str">
        <f>HERRAMIENTA!Z5</f>
        <v>mar 28 - 01</v>
      </c>
      <c r="Y5" s="109" t="str">
        <f>HERRAMIENTA!AA5</f>
        <v>abr 04 - 08</v>
      </c>
      <c r="Z5" s="109" t="str">
        <f>HERRAMIENTA!AB5</f>
        <v>abr 11 - 15</v>
      </c>
      <c r="AA5" s="109" t="str">
        <f>HERRAMIENTA!AC5</f>
        <v>abr 18 - 22</v>
      </c>
      <c r="AB5" s="109" t="str">
        <f>HERRAMIENTA!AD5</f>
        <v>abr 25 - 29</v>
      </c>
      <c r="AC5" s="109" t="str">
        <f>HERRAMIENTA!AE5</f>
        <v>may 02 - 06</v>
      </c>
      <c r="AD5" s="109" t="str">
        <f>HERRAMIENTA!AF5</f>
        <v>may 09 - 13</v>
      </c>
      <c r="AE5" s="109" t="str">
        <f>HERRAMIENTA!AG5</f>
        <v>may 16 - 20</v>
      </c>
      <c r="AF5" s="109" t="str">
        <f>HERRAMIENTA!AH5</f>
        <v>may 23 - 27</v>
      </c>
      <c r="AG5" s="109" t="str">
        <f>HERRAMIENTA!AI5</f>
        <v>may 30 - 03</v>
      </c>
      <c r="AH5" s="109" t="str">
        <f>HERRAMIENTA!AJ5</f>
        <v>jun 06 - 10</v>
      </c>
      <c r="AI5" s="109" t="str">
        <f>HERRAMIENTA!AK5</f>
        <v>jun 13 - 17</v>
      </c>
      <c r="AJ5" s="109" t="str">
        <f>HERRAMIENTA!AL5</f>
        <v>jun 20 - 24</v>
      </c>
      <c r="AK5" s="109" t="str">
        <f>HERRAMIENTA!AM5</f>
        <v>jun 27 - 01</v>
      </c>
      <c r="AL5" s="109" t="str">
        <f>HERRAMIENTA!AN5</f>
        <v>jul 04 - 08</v>
      </c>
      <c r="AM5" s="109" t="str">
        <f>HERRAMIENTA!AO5</f>
        <v>jul 11 - 15</v>
      </c>
      <c r="AN5" s="109" t="str">
        <f>HERRAMIENTA!AP5</f>
        <v>jul 18 - 22</v>
      </c>
      <c r="AO5" s="109" t="str">
        <f>HERRAMIENTA!AQ5</f>
        <v>jul 25 - 29</v>
      </c>
      <c r="AP5" s="109" t="str">
        <f>HERRAMIENTA!AR5</f>
        <v>ago 01 - 05</v>
      </c>
      <c r="AQ5" s="109" t="str">
        <f>HERRAMIENTA!AS5</f>
        <v>ago 08 - 12</v>
      </c>
      <c r="AR5" s="109" t="str">
        <f>HERRAMIENTA!AT5</f>
        <v>ago 15 - 19</v>
      </c>
      <c r="AS5" s="109" t="str">
        <f>HERRAMIENTA!AU5</f>
        <v>ago 22 - 26</v>
      </c>
      <c r="AT5" s="109" t="str">
        <f>HERRAMIENTA!AV5</f>
        <v>ago 29 - 02</v>
      </c>
      <c r="AU5" s="109" t="str">
        <f>HERRAMIENTA!AW5</f>
        <v>sep 05 - 09</v>
      </c>
      <c r="AV5" s="109" t="str">
        <f>HERRAMIENTA!AX5</f>
        <v>sep 12 - 16</v>
      </c>
      <c r="AW5" s="109" t="str">
        <f>HERRAMIENTA!AY5</f>
        <v>sep 19 - 23</v>
      </c>
      <c r="AX5" s="109" t="str">
        <f>HERRAMIENTA!AZ5</f>
        <v>sep 26 - 30</v>
      </c>
      <c r="AY5" s="109" t="str">
        <f>HERRAMIENTA!BA5</f>
        <v>oct 03 - 07</v>
      </c>
      <c r="AZ5" s="109" t="str">
        <f>HERRAMIENTA!BB5</f>
        <v>oct 10 - 14</v>
      </c>
      <c r="BA5" s="109" t="str">
        <f>HERRAMIENTA!BC5</f>
        <v>oct 17 - 21</v>
      </c>
      <c r="BB5" s="109" t="str">
        <f>HERRAMIENTA!BD5</f>
        <v>oct 24 - 28</v>
      </c>
      <c r="BC5" s="109" t="str">
        <f>HERRAMIENTA!BE5</f>
        <v>oct 31 - 04</v>
      </c>
      <c r="BD5" s="109" t="str">
        <f>HERRAMIENTA!BF5</f>
        <v>nov 07 - 11</v>
      </c>
      <c r="BE5" s="109" t="str">
        <f>HERRAMIENTA!BG5</f>
        <v>nov 14 - 18</v>
      </c>
      <c r="BF5" s="109" t="str">
        <f>HERRAMIENTA!BH5</f>
        <v>nov 21 - 25</v>
      </c>
      <c r="BG5" s="109" t="str">
        <f>HERRAMIENTA!BI5</f>
        <v>nov 28 - 02</v>
      </c>
      <c r="BH5" s="109" t="str">
        <f>HERRAMIENTA!BJ5</f>
        <v>dic 05 - 09</v>
      </c>
      <c r="BI5" s="109" t="str">
        <f>HERRAMIENTA!BK5</f>
        <v>dic 12 - 16</v>
      </c>
      <c r="BJ5" s="109" t="str">
        <f>HERRAMIENTA!BL5</f>
        <v>dic 19 - 23</v>
      </c>
      <c r="BK5" s="109" t="str">
        <f>HERRAMIENTA!BM5</f>
        <v>dic 26 - 30</v>
      </c>
    </row>
    <row r="6" spans="1:63" s="102" customFormat="1" ht="26.25" customHeight="1" x14ac:dyDescent="0.25">
      <c r="A6" s="342">
        <v>1</v>
      </c>
      <c r="B6" s="428" t="s">
        <v>1279</v>
      </c>
      <c r="C6" s="428" t="s">
        <v>1580</v>
      </c>
      <c r="D6" s="433" t="s">
        <v>8</v>
      </c>
      <c r="E6" s="343" t="s">
        <v>372</v>
      </c>
      <c r="F6" s="343" t="s">
        <v>7</v>
      </c>
      <c r="G6" s="344" t="str">
        <f>IF(ISNA(VLOOKUP($F6,'Cronograma Manual'!$F$6:$BN$171,G$144+1,0)),"",(VLOOKUP($F6,'Cronograma Manual'!$F$6:$BN$171,G$144+1,0)))</f>
        <v>DS ATLANTICO</v>
      </c>
      <c r="H6" s="344" t="str">
        <f>IF(ISNA(VLOOKUP($F6,'Cronograma Manual'!$F$6:$BN$171,H$144+1,0)),"",(VLOOKUP($F6,'Cronograma Manual'!$F$6:$BN$171,H$144+1,0)))</f>
        <v>Carrera 23 N° 53D - 56 Barrio Andes</v>
      </c>
      <c r="I6" s="347">
        <f>IF(ISNA(VLOOKUP($F6,'Cronograma Manual'!$F$6:$BN$171,I$144+1,0)),"",(VLOOKUP($F6,'Cronograma Manual'!$F$6:$BN$171,I$144+1,0)))</f>
        <v>1</v>
      </c>
      <c r="J6" s="348">
        <f>IF(ISNA(VLOOKUP($F6,'Cronograma Manual'!$F$6:$BN$171,J$144+1,0)),"",(VLOOKUP($F6,'Cronograma Manual'!$F$6:$BN$171,J$144+1,0)))</f>
        <v>51</v>
      </c>
      <c r="K6" s="349" t="str">
        <f>IF(ISNA(VLOOKUP($F6,'Cronograma Manual'!$F$6:$BN$171,K$144+1,0)),"",(VLOOKUP($F6,'Cronograma Manual'!$F$6:$BN$171,K$144+1,0)))</f>
        <v/>
      </c>
      <c r="L6" s="349">
        <f>IF(ISNA(VLOOKUP($F6,'Cronograma Manual'!$F$6:$BN$171,L$144+1,0)),"",(VLOOKUP($F6,'Cronograma Manual'!$F$6:$BN$171,L$144+1,0)))</f>
        <v>44566</v>
      </c>
      <c r="M6" s="349">
        <f>IF(ISNA(VLOOKUP($F6,'Cronograma Manual'!$F$6:$BN$171,M$144+1,0)),"",(VLOOKUP($F6,'Cronograma Manual'!$F$6:$BN$171,M$144+1,0)))</f>
        <v>44573</v>
      </c>
      <c r="N6" s="349">
        <f>IF(ISNA(VLOOKUP($F6,'Cronograma Manual'!$F$6:$BN$171,N$144+1,0)),"",(VLOOKUP($F6,'Cronograma Manual'!$F$6:$BN$171,N$144+1,0)))</f>
        <v>44580</v>
      </c>
      <c r="O6" s="349">
        <f>IF(ISNA(VLOOKUP($F6,'Cronograma Manual'!$F$6:$BN$171,O$144+1,0)),"",(VLOOKUP($F6,'Cronograma Manual'!$F$6:$BN$171,O$144+1,0)))</f>
        <v>44587</v>
      </c>
      <c r="P6" s="350">
        <f>IF(ISNA(VLOOKUP($F6,'Cronograma Manual'!$F$6:$BN$171,P$144+1,0)),"",(VLOOKUP($F6,'Cronograma Manual'!$F$6:$BN$171,P$144+1,0)))</f>
        <v>44594</v>
      </c>
      <c r="Q6" s="350">
        <f>IF(ISNA(VLOOKUP($F6,'Cronograma Manual'!$F$6:$BN$171,Q$144+1,0)),"",(VLOOKUP($F6,'Cronograma Manual'!$F$6:$BN$171,Q$144+1,0)))</f>
        <v>44601</v>
      </c>
      <c r="R6" s="350">
        <f>IF(ISNA(VLOOKUP($F6,'Cronograma Manual'!$F$6:$BN$171,R$144+1,0)),"",(VLOOKUP($F6,'Cronograma Manual'!$F$6:$BN$171,R$144+1,0)))</f>
        <v>44608</v>
      </c>
      <c r="S6" s="350">
        <f>IF(ISNA(VLOOKUP($F6,'Cronograma Manual'!$F$6:$BN$171,S$144+1,0)),"",(VLOOKUP($F6,'Cronograma Manual'!$F$6:$BN$171,S$144+1,0)))</f>
        <v>44615</v>
      </c>
      <c r="T6" s="349">
        <f>IF(ISNA(VLOOKUP($F6,'Cronograma Manual'!$F$6:$BN$171,T$144+1,0)),"",(VLOOKUP($F6,'Cronograma Manual'!$F$6:$BN$171,T$144+1,0)))</f>
        <v>44622</v>
      </c>
      <c r="U6" s="349">
        <f>IF(ISNA(VLOOKUP($F6,'Cronograma Manual'!$F$6:$BN$171,U$144+1,0)),"",(VLOOKUP($F6,'Cronograma Manual'!$F$6:$BN$171,U$144+1,0)))</f>
        <v>44629</v>
      </c>
      <c r="V6" s="349">
        <f>IF(ISNA(VLOOKUP($F6,'Cronograma Manual'!$F$6:$BN$171,V$144+1,0)),"",(VLOOKUP($F6,'Cronograma Manual'!$F$6:$BN$171,V$144+1,0)))</f>
        <v>44636</v>
      </c>
      <c r="W6" s="349">
        <f>IF(ISNA(VLOOKUP($F6,'Cronograma Manual'!$F$6:$BN$171,W$144+1,0)),"",(VLOOKUP($F6,'Cronograma Manual'!$F$6:$BN$171,W$144+1,0)))</f>
        <v>44643</v>
      </c>
      <c r="X6" s="349">
        <f>IF(ISNA(VLOOKUP($F6,'Cronograma Manual'!$F$6:$BN$171,X$144+1,0)),"",(VLOOKUP($F6,'Cronograma Manual'!$F$6:$BN$171,X$144+1,0)))</f>
        <v>44650</v>
      </c>
      <c r="Y6" s="350">
        <f>IF(ISNA(VLOOKUP($F6,'Cronograma Manual'!$F$6:$BN$171,Y$144+1,0)),"",(VLOOKUP($F6,'Cronograma Manual'!$F$6:$BN$171,Y$144+1,0)))</f>
        <v>44657</v>
      </c>
      <c r="Z6" s="350">
        <f>IF(ISNA(VLOOKUP($F6,'Cronograma Manual'!$F$6:$BN$171,Z$144+1,0)),"",(VLOOKUP($F6,'Cronograma Manual'!$F$6:$BN$171,Z$144+1,0)))</f>
        <v>44664</v>
      </c>
      <c r="AA6" s="350">
        <f>IF(ISNA(VLOOKUP($F6,'Cronograma Manual'!$F$6:$BN$171,AA$144+1,0)),"",(VLOOKUP($F6,'Cronograma Manual'!$F$6:$BN$171,AA$144+1,0)))</f>
        <v>44671</v>
      </c>
      <c r="AB6" s="350">
        <f>IF(ISNA(VLOOKUP($F6,'Cronograma Manual'!$F$6:$BN$171,AB$144+1,0)),"",(VLOOKUP($F6,'Cronograma Manual'!$F$6:$BN$171,AB$144+1,0)))</f>
        <v>44678</v>
      </c>
      <c r="AC6" s="349">
        <f>IF(ISNA(VLOOKUP($F6,'Cronograma Manual'!$F$6:$BN$171,AC$144+1,0)),"",(VLOOKUP($F6,'Cronograma Manual'!$F$6:$BN$171,AC$144+1,0)))</f>
        <v>44685</v>
      </c>
      <c r="AD6" s="349">
        <f>IF(ISNA(VLOOKUP($F6,'Cronograma Manual'!$F$6:$BN$171,AD$144+1,0)),"",(VLOOKUP($F6,'Cronograma Manual'!$F$6:$BN$171,AD$144+1,0)))</f>
        <v>44692</v>
      </c>
      <c r="AE6" s="349">
        <f>IF(ISNA(VLOOKUP($F6,'Cronograma Manual'!$F$6:$BN$171,AE$144+1,0)),"",(VLOOKUP($F6,'Cronograma Manual'!$F$6:$BN$171,AE$144+1,0)))</f>
        <v>44699</v>
      </c>
      <c r="AF6" s="349">
        <f>IF(ISNA(VLOOKUP($F6,'Cronograma Manual'!$F$6:$BN$171,AF$144+1,0)),"",(VLOOKUP($F6,'Cronograma Manual'!$F$6:$BN$171,AF$144+1,0)))</f>
        <v>44706</v>
      </c>
      <c r="AG6" s="350">
        <f>IF(ISNA(VLOOKUP($F6,'Cronograma Manual'!$F$6:$BN$171,AG$144+1,0)),"",(VLOOKUP($F6,'Cronograma Manual'!$F$6:$BN$171,AG$144+1,0)))</f>
        <v>44713</v>
      </c>
      <c r="AH6" s="350">
        <f>IF(ISNA(VLOOKUP($F6,'Cronograma Manual'!$F$6:$BN$171,AH$144+1,0)),"",(VLOOKUP($F6,'Cronograma Manual'!$F$6:$BN$171,AH$144+1,0)))</f>
        <v>44720</v>
      </c>
      <c r="AI6" s="350">
        <f>IF(ISNA(VLOOKUP($F6,'Cronograma Manual'!$F$6:$BN$171,AI$144+1,0)),"",(VLOOKUP($F6,'Cronograma Manual'!$F$6:$BN$171,AI$144+1,0)))</f>
        <v>44727</v>
      </c>
      <c r="AJ6" s="350">
        <f>IF(ISNA(VLOOKUP($F6,'Cronograma Manual'!$F$6:$BN$171,AJ$144+1,0)),"",(VLOOKUP($F6,'Cronograma Manual'!$F$6:$BN$171,AJ$144+1,0)))</f>
        <v>44734</v>
      </c>
      <c r="AK6" s="350">
        <f>IF(ISNA(VLOOKUP($F6,'Cronograma Manual'!$F$6:$BN$171,AK$144+1,0)),"",(VLOOKUP($F6,'Cronograma Manual'!$F$6:$BN$171,AK$144+1,0)))</f>
        <v>44741</v>
      </c>
      <c r="AL6" s="349">
        <f>IF(ISNA(VLOOKUP($F6,'Cronograma Manual'!$F$6:$BN$171,AL$144+1,0)),"",(VLOOKUP($F6,'Cronograma Manual'!$F$6:$BN$171,AL$144+1,0)))</f>
        <v>44748</v>
      </c>
      <c r="AM6" s="349">
        <f>IF(ISNA(VLOOKUP($F6,'Cronograma Manual'!$F$6:$BN$171,AM$144+1,0)),"",(VLOOKUP($F6,'Cronograma Manual'!$F$6:$BN$171,AM$144+1,0)))</f>
        <v>44755</v>
      </c>
      <c r="AN6" s="349" t="str">
        <f>IF(ISNA(VLOOKUP($F6,'Cronograma Manual'!$F$6:$BN$171,AN$144+1,0)),"",(VLOOKUP($F6,'Cronograma Manual'!$F$6:$BN$171,AN$144+1,0)))</f>
        <v/>
      </c>
      <c r="AO6" s="349">
        <f>IF(ISNA(VLOOKUP($F6,'Cronograma Manual'!$F$6:$BN$171,AO$144+1,0)),"",(VLOOKUP($F6,'Cronograma Manual'!$F$6:$BN$171,AO$144+1,0)))</f>
        <v>44769</v>
      </c>
      <c r="AP6" s="350">
        <f>IF(ISNA(VLOOKUP($F6,'Cronograma Manual'!$F$6:$BN$171,AP$144+1,0)),"",(VLOOKUP($F6,'Cronograma Manual'!$F$6:$BN$171,AP$144+1,0)))</f>
        <v>44776</v>
      </c>
      <c r="AQ6" s="350">
        <f>IF(ISNA(VLOOKUP($F6,'Cronograma Manual'!$F$6:$BN$171,AQ$144+1,0)),"",(VLOOKUP($F6,'Cronograma Manual'!$F$6:$BN$171,AQ$144+1,0)))</f>
        <v>44783</v>
      </c>
      <c r="AR6" s="350">
        <f>IF(ISNA(VLOOKUP($F6,'Cronograma Manual'!$F$6:$BN$171,AR$144+1,0)),"",(VLOOKUP($F6,'Cronograma Manual'!$F$6:$BN$171,AR$144+1,0)))</f>
        <v>44790</v>
      </c>
      <c r="AS6" s="350">
        <f>IF(ISNA(VLOOKUP($F6,'Cronograma Manual'!$F$6:$BN$171,AS$144+1,0)),"",(VLOOKUP($F6,'Cronograma Manual'!$F$6:$BN$171,AS$144+1,0)))</f>
        <v>44797</v>
      </c>
      <c r="AT6" s="349">
        <f>IF(ISNA(VLOOKUP($F6,'Cronograma Manual'!$F$6:$BN$171,AT$144+1,0)),"",(VLOOKUP($F6,'Cronograma Manual'!$F$6:$BN$171,AT$144+1,0)))</f>
        <v>44804</v>
      </c>
      <c r="AU6" s="349">
        <f>IF(ISNA(VLOOKUP($F6,'Cronograma Manual'!$F$6:$BN$171,AU$144+1,0)),"",(VLOOKUP($F6,'Cronograma Manual'!$F$6:$BN$171,AU$144+1,0)))</f>
        <v>44811</v>
      </c>
      <c r="AV6" s="349">
        <f>IF(ISNA(VLOOKUP($F6,'Cronograma Manual'!$F$6:$BN$171,AV$144+1,0)),"",(VLOOKUP($F6,'Cronograma Manual'!$F$6:$BN$171,AV$144+1,0)))</f>
        <v>44818</v>
      </c>
      <c r="AW6" s="349">
        <f>IF(ISNA(VLOOKUP($F6,'Cronograma Manual'!$F$6:$BN$171,AW$144+1,0)),"",(VLOOKUP($F6,'Cronograma Manual'!$F$6:$BN$171,AW$144+1,0)))</f>
        <v>44825</v>
      </c>
      <c r="AX6" s="349">
        <f>IF(ISNA(VLOOKUP($F6,'Cronograma Manual'!$F$6:$BN$171,AX$144+1,0)),"",(VLOOKUP($F6,'Cronograma Manual'!$F$6:$BN$171,AX$144+1,0)))</f>
        <v>44832</v>
      </c>
      <c r="AY6" s="350">
        <f>IF(ISNA(VLOOKUP($F6,'Cronograma Manual'!$F$6:$BN$171,AY$144+1,0)),"",(VLOOKUP($F6,'Cronograma Manual'!$F$6:$BN$171,AY$144+1,0)))</f>
        <v>44839</v>
      </c>
      <c r="AZ6" s="350">
        <f>IF(ISNA(VLOOKUP($F6,'Cronograma Manual'!$F$6:$BN$171,AZ$144+1,0)),"",(VLOOKUP($F6,'Cronograma Manual'!$F$6:$BN$171,AZ$144+1,0)))</f>
        <v>44846</v>
      </c>
      <c r="BA6" s="350">
        <f>IF(ISNA(VLOOKUP($F6,'Cronograma Manual'!$F$6:$BN$171,BA$144+1,0)),"",(VLOOKUP($F6,'Cronograma Manual'!$F$6:$BN$171,BA$144+1,0)))</f>
        <v>44853</v>
      </c>
      <c r="BB6" s="350">
        <f>IF(ISNA(VLOOKUP($F6,'Cronograma Manual'!$F$6:$BN$171,BB$144+1,0)),"",(VLOOKUP($F6,'Cronograma Manual'!$F$6:$BN$171,BB$144+1,0)))</f>
        <v>44860</v>
      </c>
      <c r="BC6" s="349">
        <f>IF(ISNA(VLOOKUP($F6,'Cronograma Manual'!$F$6:$BN$171,BC$144+1,0)),"",(VLOOKUP($F6,'Cronograma Manual'!$F$6:$BN$171,BC$144+1,0)))</f>
        <v>44867</v>
      </c>
      <c r="BD6" s="349">
        <f>IF(ISNA(VLOOKUP($F6,'Cronograma Manual'!$F$6:$BN$171,BD$144+1,0)),"",(VLOOKUP($F6,'Cronograma Manual'!$F$6:$BN$171,BD$144+1,0)))</f>
        <v>44874</v>
      </c>
      <c r="BE6" s="349">
        <f>IF(ISNA(VLOOKUP($F6,'Cronograma Manual'!$F$6:$BN$171,BE$144+1,0)),"",(VLOOKUP($F6,'Cronograma Manual'!$F$6:$BN$171,BE$144+1,0)))</f>
        <v>44881</v>
      </c>
      <c r="BF6" s="349">
        <f>IF(ISNA(VLOOKUP($F6,'Cronograma Manual'!$F$6:$BN$171,BF$144+1,0)),"",(VLOOKUP($F6,'Cronograma Manual'!$F$6:$BN$171,BF$144+1,0)))</f>
        <v>44888</v>
      </c>
      <c r="BG6" s="350">
        <f>IF(ISNA(VLOOKUP($F6,'Cronograma Manual'!$F$6:$BN$171,BG$144+1,0)),"",(VLOOKUP($F6,'Cronograma Manual'!$F$6:$BN$171,BG$144+1,0)))</f>
        <v>44895</v>
      </c>
      <c r="BH6" s="350">
        <f>IF(ISNA(VLOOKUP($F6,'Cronograma Manual'!$F$6:$BN$171,BH$144+1,0)),"",(VLOOKUP($F6,'Cronograma Manual'!$F$6:$BN$171,BH$144+1,0)))</f>
        <v>44902</v>
      </c>
      <c r="BI6" s="350">
        <f>IF(ISNA(VLOOKUP($F6,'Cronograma Manual'!$F$6:$BN$171,BI$144+1,0)),"",(VLOOKUP($F6,'Cronograma Manual'!$F$6:$BN$171,BI$144+1,0)))</f>
        <v>44909</v>
      </c>
      <c r="BJ6" s="350">
        <f>IF(ISNA(VLOOKUP($F6,'Cronograma Manual'!$F$6:$BN$171,BJ$144+1,0)),"",(VLOOKUP($F6,'Cronograma Manual'!$F$6:$BN$171,BJ$144+1,0)))</f>
        <v>44916</v>
      </c>
      <c r="BK6" s="351">
        <f>IF(ISNA(VLOOKUP($F6,'Cronograma Manual'!$F$6:$BN$171,BK$144+1,0)),"",(VLOOKUP($F6,'Cronograma Manual'!$F$6:$BN$171,BK$144+1,0)))</f>
        <v>44923</v>
      </c>
    </row>
    <row r="7" spans="1:63" s="102" customFormat="1" ht="26.25" customHeight="1" x14ac:dyDescent="0.25">
      <c r="A7" s="352">
        <f t="shared" ref="A7:A38" si="0">IF(G7="","",IF(EXACT($E$151,I7),"",IF(A6="",IF(A5="",IF(A4="",A3+1,A4+1),A5+1),A6+1)))</f>
        <v>2</v>
      </c>
      <c r="B7" s="429"/>
      <c r="C7" s="429"/>
      <c r="D7" s="432"/>
      <c r="E7" s="337" t="s">
        <v>395</v>
      </c>
      <c r="F7" s="337" t="s">
        <v>6</v>
      </c>
      <c r="G7" s="184" t="str">
        <f>IF(ISNA(VLOOKUP($F7,'Cronograma Manual'!$F$6:$BN$171,G$144+1,0)),"",(VLOOKUP($F7,'Cronograma Manual'!$F$6:$BN$171,G$144+1,0)))</f>
        <v>DS BOLIVAR</v>
      </c>
      <c r="H7" s="184" t="str">
        <f>IF(ISNA(VLOOKUP($F7,'Cronograma Manual'!$F$6:$BN$171,H$144+1,0)),"",(VLOOKUP($F7,'Cronograma Manual'!$F$6:$BN$171,H$144+1,0)))</f>
        <v>Calle 29 No 50-100 Barrio Zaragocilla Hospital Universitario del Caribe</v>
      </c>
      <c r="I7" s="197">
        <f>IF(ISNA(VLOOKUP($F7,'Cronograma Manual'!$F$6:$BN$171,I$144+1,0)),"",(VLOOKUP($F7,'Cronograma Manual'!$F$6:$BN$171,I$144+1,0)))</f>
        <v>1</v>
      </c>
      <c r="J7" s="202">
        <f>IF(ISNA(VLOOKUP($F7,'Cronograma Manual'!$F$6:$BN$171,J$144+1,0)),"",(VLOOKUP($F7,'Cronograma Manual'!$F$6:$BN$171,J$144+1,0)))</f>
        <v>51</v>
      </c>
      <c r="K7" s="107" t="str">
        <f>IF(ISNA(VLOOKUP($F7,'Cronograma Manual'!$F$6:$BN$171,K$144+1,0)),"",(VLOOKUP($F7,'Cronograma Manual'!$F$6:$BN$171,K$144+1,0)))</f>
        <v/>
      </c>
      <c r="L7" s="107" t="str">
        <f>IF(ISNA(VLOOKUP($F7,'Cronograma Manual'!$F$6:$BN$171,L$144+1,0)),"",(VLOOKUP($F7,'Cronograma Manual'!$F$6:$BN$171,L$144+1,0)))</f>
        <v/>
      </c>
      <c r="M7" s="107">
        <f>IF(ISNA(VLOOKUP($F7,'Cronograma Manual'!$F$6:$BN$171,M$144+1,0)),"",(VLOOKUP($F7,'Cronograma Manual'!$F$6:$BN$171,M$144+1,0)))</f>
        <v>44572</v>
      </c>
      <c r="N7" s="107">
        <f>IF(ISNA(VLOOKUP($F7,'Cronograma Manual'!$F$6:$BN$171,N$144+1,0)),"",(VLOOKUP($F7,'Cronograma Manual'!$F$6:$BN$171,N$144+1,0)))</f>
        <v>44579</v>
      </c>
      <c r="O7" s="107">
        <f>IF(ISNA(VLOOKUP($F7,'Cronograma Manual'!$F$6:$BN$171,O$144+1,0)),"",(VLOOKUP($F7,'Cronograma Manual'!$F$6:$BN$171,O$144+1,0)))</f>
        <v>44586</v>
      </c>
      <c r="P7" s="108">
        <f>IF(ISNA(VLOOKUP($F7,'Cronograma Manual'!$F$6:$BN$171,P$144+1,0)),"",(VLOOKUP($F7,'Cronograma Manual'!$F$6:$BN$171,P$144+1,0)))</f>
        <v>44593</v>
      </c>
      <c r="Q7" s="108">
        <f>IF(ISNA(VLOOKUP($F7,'Cronograma Manual'!$F$6:$BN$171,Q$144+1,0)),"",(VLOOKUP($F7,'Cronograma Manual'!$F$6:$BN$171,Q$144+1,0)))</f>
        <v>44600</v>
      </c>
      <c r="R7" s="108">
        <f>IF(ISNA(VLOOKUP($F7,'Cronograma Manual'!$F$6:$BN$171,R$144+1,0)),"",(VLOOKUP($F7,'Cronograma Manual'!$F$6:$BN$171,R$144+1,0)))</f>
        <v>44607</v>
      </c>
      <c r="S7" s="108">
        <f>IF(ISNA(VLOOKUP($F7,'Cronograma Manual'!$F$6:$BN$171,S$144+1,0)),"",(VLOOKUP($F7,'Cronograma Manual'!$F$6:$BN$171,S$144+1,0)))</f>
        <v>44614</v>
      </c>
      <c r="T7" s="107">
        <f>IF(ISNA(VLOOKUP($F7,'Cronograma Manual'!$F$6:$BN$171,T$144+1,0)),"",(VLOOKUP($F7,'Cronograma Manual'!$F$6:$BN$171,T$144+1,0)))</f>
        <v>44621</v>
      </c>
      <c r="U7" s="107">
        <f>IF(ISNA(VLOOKUP($F7,'Cronograma Manual'!$F$6:$BN$171,U$144+1,0)),"",(VLOOKUP($F7,'Cronograma Manual'!$F$6:$BN$171,U$144+1,0)))</f>
        <v>44628</v>
      </c>
      <c r="V7" s="107">
        <f>IF(ISNA(VLOOKUP($F7,'Cronograma Manual'!$F$6:$BN$171,V$144+1,0)),"",(VLOOKUP($F7,'Cronograma Manual'!$F$6:$BN$171,V$144+1,0)))</f>
        <v>44635</v>
      </c>
      <c r="W7" s="107">
        <f>IF(ISNA(VLOOKUP($F7,'Cronograma Manual'!$F$6:$BN$171,W$144+1,0)),"",(VLOOKUP($F7,'Cronograma Manual'!$F$6:$BN$171,W$144+1,0)))</f>
        <v>44642</v>
      </c>
      <c r="X7" s="107">
        <f>IF(ISNA(VLOOKUP($F7,'Cronograma Manual'!$F$6:$BN$171,X$144+1,0)),"",(VLOOKUP($F7,'Cronograma Manual'!$F$6:$BN$171,X$144+1,0)))</f>
        <v>44649</v>
      </c>
      <c r="Y7" s="108">
        <f>IF(ISNA(VLOOKUP($F7,'Cronograma Manual'!$F$6:$BN$171,Y$144+1,0)),"",(VLOOKUP($F7,'Cronograma Manual'!$F$6:$BN$171,Y$144+1,0)))</f>
        <v>44656</v>
      </c>
      <c r="Z7" s="108">
        <f>IF(ISNA(VLOOKUP($F7,'Cronograma Manual'!$F$6:$BN$171,Z$144+1,0)),"",(VLOOKUP($F7,'Cronograma Manual'!$F$6:$BN$171,Z$144+1,0)))</f>
        <v>44663</v>
      </c>
      <c r="AA7" s="108">
        <f>IF(ISNA(VLOOKUP($F7,'Cronograma Manual'!$F$6:$BN$171,AA$144+1,0)),"",(VLOOKUP($F7,'Cronograma Manual'!$F$6:$BN$171,AA$144+1,0)))</f>
        <v>44670</v>
      </c>
      <c r="AB7" s="108">
        <f>IF(ISNA(VLOOKUP($F7,'Cronograma Manual'!$F$6:$BN$171,AB$144+1,0)),"",(VLOOKUP($F7,'Cronograma Manual'!$F$6:$BN$171,AB$144+1,0)))</f>
        <v>44677</v>
      </c>
      <c r="AC7" s="107">
        <f>IF(ISNA(VLOOKUP($F7,'Cronograma Manual'!$F$6:$BN$171,AC$144+1,0)),"",(VLOOKUP($F7,'Cronograma Manual'!$F$6:$BN$171,AC$144+1,0)))</f>
        <v>44684</v>
      </c>
      <c r="AD7" s="107">
        <f>IF(ISNA(VLOOKUP($F7,'Cronograma Manual'!$F$6:$BN$171,AD$144+1,0)),"",(VLOOKUP($F7,'Cronograma Manual'!$F$6:$BN$171,AD$144+1,0)))</f>
        <v>44691</v>
      </c>
      <c r="AE7" s="107">
        <f>IF(ISNA(VLOOKUP($F7,'Cronograma Manual'!$F$6:$BN$171,AE$144+1,0)),"",(VLOOKUP($F7,'Cronograma Manual'!$F$6:$BN$171,AE$144+1,0)))</f>
        <v>44698</v>
      </c>
      <c r="AF7" s="107">
        <f>IF(ISNA(VLOOKUP($F7,'Cronograma Manual'!$F$6:$BN$171,AF$144+1,0)),"",(VLOOKUP($F7,'Cronograma Manual'!$F$6:$BN$171,AF$144+1,0)))</f>
        <v>44705</v>
      </c>
      <c r="AG7" s="108">
        <f>IF(ISNA(VLOOKUP($F7,'Cronograma Manual'!$F$6:$BN$171,AG$144+1,0)),"",(VLOOKUP($F7,'Cronograma Manual'!$F$6:$BN$171,AG$144+1,0)))</f>
        <v>44712</v>
      </c>
      <c r="AH7" s="108">
        <f>IF(ISNA(VLOOKUP($F7,'Cronograma Manual'!$F$6:$BN$171,AH$144+1,0)),"",(VLOOKUP($F7,'Cronograma Manual'!$F$6:$BN$171,AH$144+1,0)))</f>
        <v>44719</v>
      </c>
      <c r="AI7" s="108">
        <f>IF(ISNA(VLOOKUP($F7,'Cronograma Manual'!$F$6:$BN$171,AI$144+1,0)),"",(VLOOKUP($F7,'Cronograma Manual'!$F$6:$BN$171,AI$144+1,0)))</f>
        <v>44726</v>
      </c>
      <c r="AJ7" s="108">
        <f>IF(ISNA(VLOOKUP($F7,'Cronograma Manual'!$F$6:$BN$171,AJ$144+1,0)),"",(VLOOKUP($F7,'Cronograma Manual'!$F$6:$BN$171,AJ$144+1,0)))</f>
        <v>44733</v>
      </c>
      <c r="AK7" s="108">
        <f>IF(ISNA(VLOOKUP($F7,'Cronograma Manual'!$F$6:$BN$171,AK$144+1,0)),"",(VLOOKUP($F7,'Cronograma Manual'!$F$6:$BN$171,AK$144+1,0)))</f>
        <v>44740</v>
      </c>
      <c r="AL7" s="107">
        <f>IF(ISNA(VLOOKUP($F7,'Cronograma Manual'!$F$6:$BN$171,AL$144+1,0)),"",(VLOOKUP($F7,'Cronograma Manual'!$F$6:$BN$171,AL$144+1,0)))</f>
        <v>44747</v>
      </c>
      <c r="AM7" s="107">
        <f>IF(ISNA(VLOOKUP($F7,'Cronograma Manual'!$F$6:$BN$171,AM$144+1,0)),"",(VLOOKUP($F7,'Cronograma Manual'!$F$6:$BN$171,AM$144+1,0)))</f>
        <v>44754</v>
      </c>
      <c r="AN7" s="107">
        <f>IF(ISNA(VLOOKUP($F7,'Cronograma Manual'!$F$6:$BN$171,AN$144+1,0)),"",(VLOOKUP($F7,'Cronograma Manual'!$F$6:$BN$171,AN$144+1,0)))</f>
        <v>44761</v>
      </c>
      <c r="AO7" s="107">
        <f>IF(ISNA(VLOOKUP($F7,'Cronograma Manual'!$F$6:$BN$171,AO$144+1,0)),"",(VLOOKUP($F7,'Cronograma Manual'!$F$6:$BN$171,AO$144+1,0)))</f>
        <v>44768</v>
      </c>
      <c r="AP7" s="108">
        <f>IF(ISNA(VLOOKUP($F7,'Cronograma Manual'!$F$6:$BN$171,AP$144+1,0)),"",(VLOOKUP($F7,'Cronograma Manual'!$F$6:$BN$171,AP$144+1,0)))</f>
        <v>44775</v>
      </c>
      <c r="AQ7" s="108">
        <f>IF(ISNA(VLOOKUP($F7,'Cronograma Manual'!$F$6:$BN$171,AQ$144+1,0)),"",(VLOOKUP($F7,'Cronograma Manual'!$F$6:$BN$171,AQ$144+1,0)))</f>
        <v>44782</v>
      </c>
      <c r="AR7" s="108">
        <f>IF(ISNA(VLOOKUP($F7,'Cronograma Manual'!$F$6:$BN$171,AR$144+1,0)),"",(VLOOKUP($F7,'Cronograma Manual'!$F$6:$BN$171,AR$144+1,0)))</f>
        <v>44789</v>
      </c>
      <c r="AS7" s="108">
        <f>IF(ISNA(VLOOKUP($F7,'Cronograma Manual'!$F$6:$BN$171,AS$144+1,0)),"",(VLOOKUP($F7,'Cronograma Manual'!$F$6:$BN$171,AS$144+1,0)))</f>
        <v>44796</v>
      </c>
      <c r="AT7" s="107">
        <f>IF(ISNA(VLOOKUP($F7,'Cronograma Manual'!$F$6:$BN$171,AT$144+1,0)),"",(VLOOKUP($F7,'Cronograma Manual'!$F$6:$BN$171,AT$144+1,0)))</f>
        <v>44803</v>
      </c>
      <c r="AU7" s="107">
        <f>IF(ISNA(VLOOKUP($F7,'Cronograma Manual'!$F$6:$BN$171,AU$144+1,0)),"",(VLOOKUP($F7,'Cronograma Manual'!$F$6:$BN$171,AU$144+1,0)))</f>
        <v>44810</v>
      </c>
      <c r="AV7" s="107">
        <f>IF(ISNA(VLOOKUP($F7,'Cronograma Manual'!$F$6:$BN$171,AV$144+1,0)),"",(VLOOKUP($F7,'Cronograma Manual'!$F$6:$BN$171,AV$144+1,0)))</f>
        <v>44817</v>
      </c>
      <c r="AW7" s="107">
        <f>IF(ISNA(VLOOKUP($F7,'Cronograma Manual'!$F$6:$BN$171,AW$144+1,0)),"",(VLOOKUP($F7,'Cronograma Manual'!$F$6:$BN$171,AW$144+1,0)))</f>
        <v>44824</v>
      </c>
      <c r="AX7" s="107">
        <f>IF(ISNA(VLOOKUP($F7,'Cronograma Manual'!$F$6:$BN$171,AX$144+1,0)),"",(VLOOKUP($F7,'Cronograma Manual'!$F$6:$BN$171,AX$144+1,0)))</f>
        <v>44831</v>
      </c>
      <c r="AY7" s="108">
        <f>IF(ISNA(VLOOKUP($F7,'Cronograma Manual'!$F$6:$BN$171,AY$144+1,0)),"",(VLOOKUP($F7,'Cronograma Manual'!$F$6:$BN$171,AY$144+1,0)))</f>
        <v>44838</v>
      </c>
      <c r="AZ7" s="108">
        <f>IF(ISNA(VLOOKUP($F7,'Cronograma Manual'!$F$6:$BN$171,AZ$144+1,0)),"",(VLOOKUP($F7,'Cronograma Manual'!$F$6:$BN$171,AZ$144+1,0)))</f>
        <v>44845</v>
      </c>
      <c r="BA7" s="108">
        <f>IF(ISNA(VLOOKUP($F7,'Cronograma Manual'!$F$6:$BN$171,BA$144+1,0)),"",(VLOOKUP($F7,'Cronograma Manual'!$F$6:$BN$171,BA$144+1,0)))</f>
        <v>44852</v>
      </c>
      <c r="BB7" s="108">
        <f>IF(ISNA(VLOOKUP($F7,'Cronograma Manual'!$F$6:$BN$171,BB$144+1,0)),"",(VLOOKUP($F7,'Cronograma Manual'!$F$6:$BN$171,BB$144+1,0)))</f>
        <v>44859</v>
      </c>
      <c r="BC7" s="107">
        <f>IF(ISNA(VLOOKUP($F7,'Cronograma Manual'!$F$6:$BN$171,BC$144+1,0)),"",(VLOOKUP($F7,'Cronograma Manual'!$F$6:$BN$171,BC$144+1,0)))</f>
        <v>44866</v>
      </c>
      <c r="BD7" s="107">
        <f>IF(ISNA(VLOOKUP($F7,'Cronograma Manual'!$F$6:$BN$171,BD$144+1,0)),"",(VLOOKUP($F7,'Cronograma Manual'!$F$6:$BN$171,BD$144+1,0)))</f>
        <v>44873</v>
      </c>
      <c r="BE7" s="107">
        <f>IF(ISNA(VLOOKUP($F7,'Cronograma Manual'!$F$6:$BN$171,BE$144+1,0)),"",(VLOOKUP($F7,'Cronograma Manual'!$F$6:$BN$171,BE$144+1,0)))</f>
        <v>44880</v>
      </c>
      <c r="BF7" s="107">
        <f>IF(ISNA(VLOOKUP($F7,'Cronograma Manual'!$F$6:$BN$171,BF$144+1,0)),"",(VLOOKUP($F7,'Cronograma Manual'!$F$6:$BN$171,BF$144+1,0)))</f>
        <v>44887</v>
      </c>
      <c r="BG7" s="108">
        <f>IF(ISNA(VLOOKUP($F7,'Cronograma Manual'!$F$6:$BN$171,BG$144+1,0)),"",(VLOOKUP($F7,'Cronograma Manual'!$F$6:$BN$171,BG$144+1,0)))</f>
        <v>44894</v>
      </c>
      <c r="BH7" s="108">
        <f>IF(ISNA(VLOOKUP($F7,'Cronograma Manual'!$F$6:$BN$171,BH$144+1,0)),"",(VLOOKUP($F7,'Cronograma Manual'!$F$6:$BN$171,BH$144+1,0)))</f>
        <v>44901</v>
      </c>
      <c r="BI7" s="108">
        <f>IF(ISNA(VLOOKUP($F7,'Cronograma Manual'!$F$6:$BN$171,BI$144+1,0)),"",(VLOOKUP($F7,'Cronograma Manual'!$F$6:$BN$171,BI$144+1,0)))</f>
        <v>44908</v>
      </c>
      <c r="BJ7" s="108">
        <f>IF(ISNA(VLOOKUP($F7,'Cronograma Manual'!$F$6:$BN$171,BJ$144+1,0)),"",(VLOOKUP($F7,'Cronograma Manual'!$F$6:$BN$171,BJ$144+1,0)))</f>
        <v>44915</v>
      </c>
      <c r="BK7" s="353">
        <f>IF(ISNA(VLOOKUP($F7,'Cronograma Manual'!$F$6:$BN$171,BK$144+1,0)),"",(VLOOKUP($F7,'Cronograma Manual'!$F$6:$BN$171,BK$144+1,0)))</f>
        <v>44922</v>
      </c>
    </row>
    <row r="8" spans="1:63" s="102" customFormat="1" ht="26.25" customHeight="1" thickBot="1" x14ac:dyDescent="0.3">
      <c r="A8" s="354">
        <f t="shared" si="0"/>
        <v>3</v>
      </c>
      <c r="B8" s="430"/>
      <c r="C8" s="430"/>
      <c r="D8" s="434"/>
      <c r="E8" s="355" t="s">
        <v>793</v>
      </c>
      <c r="F8" s="355" t="s">
        <v>8</v>
      </c>
      <c r="G8" s="356" t="str">
        <f>IF(ISNA(VLOOKUP($F8,'Cronograma Manual'!$F$6:$BN$171,G$144+1,0)),"",(VLOOKUP($F8,'Cronograma Manual'!$F$6:$BN$171,G$144+1,0)))</f>
        <v>DS MAGDALENA</v>
      </c>
      <c r="H8" s="356" t="str">
        <f>IF(ISNA(VLOOKUP($F8,'Cronograma Manual'!$F$6:$BN$171,H$144+1,0)),"",(VLOOKUP($F8,'Cronograma Manual'!$F$6:$BN$171,H$144+1,0)))</f>
        <v>Cale 26 A N°9-85</v>
      </c>
      <c r="I8" s="359">
        <f>IF(ISNA(VLOOKUP($F8,'Cronograma Manual'!$F$6:$BN$171,I$144+1,0)),"",(VLOOKUP($F8,'Cronograma Manual'!$F$6:$BN$171,I$144+1,0)))</f>
        <v>3</v>
      </c>
      <c r="J8" s="360">
        <f>IF(ISNA(VLOOKUP($F8,'Cronograma Manual'!$F$6:$BN$171,J$144+1,0)),"",(VLOOKUP($F8,'Cronograma Manual'!$F$6:$BN$171,J$144+1,0)))</f>
        <v>17</v>
      </c>
      <c r="K8" s="361" t="str">
        <f>IF(ISNA(VLOOKUP($F8,'Cronograma Manual'!$F$6:$BN$171,K$144+1,0)),"",(VLOOKUP($F8,'Cronograma Manual'!$F$6:$BN$171,K$144+1,0)))</f>
        <v/>
      </c>
      <c r="L8" s="361" t="str">
        <f>IF(ISNA(VLOOKUP($F8,'Cronograma Manual'!$F$6:$BN$171,L$144+1,0)),"",(VLOOKUP($F8,'Cronograma Manual'!$F$6:$BN$171,L$144+1,0)))</f>
        <v/>
      </c>
      <c r="M8" s="361">
        <f>IF(ISNA(VLOOKUP($F8,'Cronograma Manual'!$F$6:$BN$171,M$144+1,0)),"",(VLOOKUP($F8,'Cronograma Manual'!$F$6:$BN$171,M$144+1,0)))</f>
        <v>44574</v>
      </c>
      <c r="N8" s="361" t="str">
        <f>IF(ISNA(VLOOKUP($F8,'Cronograma Manual'!$F$6:$BN$171,N$144+1,0)),"",(VLOOKUP($F8,'Cronograma Manual'!$F$6:$BN$171,N$144+1,0)))</f>
        <v/>
      </c>
      <c r="O8" s="361" t="str">
        <f>IF(ISNA(VLOOKUP($F8,'Cronograma Manual'!$F$6:$BN$171,O$144+1,0)),"",(VLOOKUP($F8,'Cronograma Manual'!$F$6:$BN$171,O$144+1,0)))</f>
        <v/>
      </c>
      <c r="P8" s="362">
        <f>IF(ISNA(VLOOKUP($F8,'Cronograma Manual'!$F$6:$BN$171,P$144+1,0)),"",(VLOOKUP($F8,'Cronograma Manual'!$F$6:$BN$171,P$144+1,0)))</f>
        <v>44595</v>
      </c>
      <c r="Q8" s="362" t="str">
        <f>IF(ISNA(VLOOKUP($F8,'Cronograma Manual'!$F$6:$BN$171,Q$144+1,0)),"",(VLOOKUP($F8,'Cronograma Manual'!$F$6:$BN$171,Q$144+1,0)))</f>
        <v/>
      </c>
      <c r="R8" s="362" t="str">
        <f>IF(ISNA(VLOOKUP($F8,'Cronograma Manual'!$F$6:$BN$171,R$144+1,0)),"",(VLOOKUP($F8,'Cronograma Manual'!$F$6:$BN$171,R$144+1,0)))</f>
        <v/>
      </c>
      <c r="S8" s="362">
        <f>IF(ISNA(VLOOKUP($F8,'Cronograma Manual'!$F$6:$BN$171,S$144+1,0)),"",(VLOOKUP($F8,'Cronograma Manual'!$F$6:$BN$171,S$144+1,0)))</f>
        <v>44616</v>
      </c>
      <c r="T8" s="361" t="str">
        <f>IF(ISNA(VLOOKUP($F8,'Cronograma Manual'!$F$6:$BN$171,T$144+1,0)),"",(VLOOKUP($F8,'Cronograma Manual'!$F$6:$BN$171,T$144+1,0)))</f>
        <v/>
      </c>
      <c r="U8" s="361" t="str">
        <f>IF(ISNA(VLOOKUP($F8,'Cronograma Manual'!$F$6:$BN$171,U$144+1,0)),"",(VLOOKUP($F8,'Cronograma Manual'!$F$6:$BN$171,U$144+1,0)))</f>
        <v/>
      </c>
      <c r="V8" s="361">
        <f>IF(ISNA(VLOOKUP($F8,'Cronograma Manual'!$F$6:$BN$171,V$144+1,0)),"",(VLOOKUP($F8,'Cronograma Manual'!$F$6:$BN$171,V$144+1,0)))</f>
        <v>44637</v>
      </c>
      <c r="W8" s="361" t="str">
        <f>IF(ISNA(VLOOKUP($F8,'Cronograma Manual'!$F$6:$BN$171,W$144+1,0)),"",(VLOOKUP($F8,'Cronograma Manual'!$F$6:$BN$171,W$144+1,0)))</f>
        <v/>
      </c>
      <c r="X8" s="361" t="str">
        <f>IF(ISNA(VLOOKUP($F8,'Cronograma Manual'!$F$6:$BN$171,X$144+1,0)),"",(VLOOKUP($F8,'Cronograma Manual'!$F$6:$BN$171,X$144+1,0)))</f>
        <v/>
      </c>
      <c r="Y8" s="362">
        <f>IF(ISNA(VLOOKUP($F8,'Cronograma Manual'!$F$6:$BN$171,Y$144+1,0)),"",(VLOOKUP($F8,'Cronograma Manual'!$F$6:$BN$171,Y$144+1,0)))</f>
        <v>44658</v>
      </c>
      <c r="Z8" s="362" t="str">
        <f>IF(ISNA(VLOOKUP($F8,'Cronograma Manual'!$F$6:$BN$171,Z$144+1,0)),"",(VLOOKUP($F8,'Cronograma Manual'!$F$6:$BN$171,Z$144+1,0)))</f>
        <v/>
      </c>
      <c r="AA8" s="362" t="str">
        <f>IF(ISNA(VLOOKUP($F8,'Cronograma Manual'!$F$6:$BN$171,AA$144+1,0)),"",(VLOOKUP($F8,'Cronograma Manual'!$F$6:$BN$171,AA$144+1,0)))</f>
        <v/>
      </c>
      <c r="AB8" s="362">
        <f>IF(ISNA(VLOOKUP($F8,'Cronograma Manual'!$F$6:$BN$171,AB$144+1,0)),"",(VLOOKUP($F8,'Cronograma Manual'!$F$6:$BN$171,AB$144+1,0)))</f>
        <v>44679</v>
      </c>
      <c r="AC8" s="361" t="str">
        <f>IF(ISNA(VLOOKUP($F8,'Cronograma Manual'!$F$6:$BN$171,AC$144+1,0)),"",(VLOOKUP($F8,'Cronograma Manual'!$F$6:$BN$171,AC$144+1,0)))</f>
        <v/>
      </c>
      <c r="AD8" s="361" t="str">
        <f>IF(ISNA(VLOOKUP($F8,'Cronograma Manual'!$F$6:$BN$171,AD$144+1,0)),"",(VLOOKUP($F8,'Cronograma Manual'!$F$6:$BN$171,AD$144+1,0)))</f>
        <v/>
      </c>
      <c r="AE8" s="361">
        <f>IF(ISNA(VLOOKUP($F8,'Cronograma Manual'!$F$6:$BN$171,AE$144+1,0)),"",(VLOOKUP($F8,'Cronograma Manual'!$F$6:$BN$171,AE$144+1,0)))</f>
        <v>44700</v>
      </c>
      <c r="AF8" s="361" t="str">
        <f>IF(ISNA(VLOOKUP($F8,'Cronograma Manual'!$F$6:$BN$171,AF$144+1,0)),"",(VLOOKUP($F8,'Cronograma Manual'!$F$6:$BN$171,AF$144+1,0)))</f>
        <v/>
      </c>
      <c r="AG8" s="362" t="str">
        <f>IF(ISNA(VLOOKUP($F8,'Cronograma Manual'!$F$6:$BN$171,AG$144+1,0)),"",(VLOOKUP($F8,'Cronograma Manual'!$F$6:$BN$171,AG$144+1,0)))</f>
        <v/>
      </c>
      <c r="AH8" s="362">
        <f>IF(ISNA(VLOOKUP($F8,'Cronograma Manual'!$F$6:$BN$171,AH$144+1,0)),"",(VLOOKUP($F8,'Cronograma Manual'!$F$6:$BN$171,AH$144+1,0)))</f>
        <v>44721</v>
      </c>
      <c r="AI8" s="362" t="str">
        <f>IF(ISNA(VLOOKUP($F8,'Cronograma Manual'!$F$6:$BN$171,AI$144+1,0)),"",(VLOOKUP($F8,'Cronograma Manual'!$F$6:$BN$171,AI$144+1,0)))</f>
        <v/>
      </c>
      <c r="AJ8" s="362" t="str">
        <f>IF(ISNA(VLOOKUP($F8,'Cronograma Manual'!$F$6:$BN$171,AJ$144+1,0)),"",(VLOOKUP($F8,'Cronograma Manual'!$F$6:$BN$171,AJ$144+1,0)))</f>
        <v/>
      </c>
      <c r="AK8" s="362">
        <f>IF(ISNA(VLOOKUP($F8,'Cronograma Manual'!$F$6:$BN$171,AK$144+1,0)),"",(VLOOKUP($F8,'Cronograma Manual'!$F$6:$BN$171,AK$144+1,0)))</f>
        <v>44742</v>
      </c>
      <c r="AL8" s="361" t="str">
        <f>IF(ISNA(VLOOKUP($F8,'Cronograma Manual'!$F$6:$BN$171,AL$144+1,0)),"",(VLOOKUP($F8,'Cronograma Manual'!$F$6:$BN$171,AL$144+1,0)))</f>
        <v/>
      </c>
      <c r="AM8" s="361" t="str">
        <f>IF(ISNA(VLOOKUP($F8,'Cronograma Manual'!$F$6:$BN$171,AM$144+1,0)),"",(VLOOKUP($F8,'Cronograma Manual'!$F$6:$BN$171,AM$144+1,0)))</f>
        <v/>
      </c>
      <c r="AN8" s="361">
        <f>IF(ISNA(VLOOKUP($F8,'Cronograma Manual'!$F$6:$BN$171,AN$144+1,0)),"",(VLOOKUP($F8,'Cronograma Manual'!$F$6:$BN$171,AN$144+1,0)))</f>
        <v>44763</v>
      </c>
      <c r="AO8" s="361" t="str">
        <f>IF(ISNA(VLOOKUP($F8,'Cronograma Manual'!$F$6:$BN$171,AO$144+1,0)),"",(VLOOKUP($F8,'Cronograma Manual'!$F$6:$BN$171,AO$144+1,0)))</f>
        <v/>
      </c>
      <c r="AP8" s="362" t="str">
        <f>IF(ISNA(VLOOKUP($F8,'Cronograma Manual'!$F$6:$BN$171,AP$144+1,0)),"",(VLOOKUP($F8,'Cronograma Manual'!$F$6:$BN$171,AP$144+1,0)))</f>
        <v/>
      </c>
      <c r="AQ8" s="362">
        <f>IF(ISNA(VLOOKUP($F8,'Cronograma Manual'!$F$6:$BN$171,AQ$144+1,0)),"",(VLOOKUP($F8,'Cronograma Manual'!$F$6:$BN$171,AQ$144+1,0)))</f>
        <v>44784</v>
      </c>
      <c r="AR8" s="362" t="str">
        <f>IF(ISNA(VLOOKUP($F8,'Cronograma Manual'!$F$6:$BN$171,AR$144+1,0)),"",(VLOOKUP($F8,'Cronograma Manual'!$F$6:$BN$171,AR$144+1,0)))</f>
        <v/>
      </c>
      <c r="AS8" s="362" t="str">
        <f>IF(ISNA(VLOOKUP($F8,'Cronograma Manual'!$F$6:$BN$171,AS$144+1,0)),"",(VLOOKUP($F8,'Cronograma Manual'!$F$6:$BN$171,AS$144+1,0)))</f>
        <v/>
      </c>
      <c r="AT8" s="361">
        <f>IF(ISNA(VLOOKUP($F8,'Cronograma Manual'!$F$6:$BN$171,AT$144+1,0)),"",(VLOOKUP($F8,'Cronograma Manual'!$F$6:$BN$171,AT$144+1,0)))</f>
        <v>44805</v>
      </c>
      <c r="AU8" s="361" t="str">
        <f>IF(ISNA(VLOOKUP($F8,'Cronograma Manual'!$F$6:$BN$171,AU$144+1,0)),"",(VLOOKUP($F8,'Cronograma Manual'!$F$6:$BN$171,AU$144+1,0)))</f>
        <v/>
      </c>
      <c r="AV8" s="361" t="str">
        <f>IF(ISNA(VLOOKUP($F8,'Cronograma Manual'!$F$6:$BN$171,AV$144+1,0)),"",(VLOOKUP($F8,'Cronograma Manual'!$F$6:$BN$171,AV$144+1,0)))</f>
        <v/>
      </c>
      <c r="AW8" s="361">
        <f>IF(ISNA(VLOOKUP($F8,'Cronograma Manual'!$F$6:$BN$171,AW$144+1,0)),"",(VLOOKUP($F8,'Cronograma Manual'!$F$6:$BN$171,AW$144+1,0)))</f>
        <v>44826</v>
      </c>
      <c r="AX8" s="361" t="str">
        <f>IF(ISNA(VLOOKUP($F8,'Cronograma Manual'!$F$6:$BN$171,AX$144+1,0)),"",(VLOOKUP($F8,'Cronograma Manual'!$F$6:$BN$171,AX$144+1,0)))</f>
        <v/>
      </c>
      <c r="AY8" s="362" t="str">
        <f>IF(ISNA(VLOOKUP($F8,'Cronograma Manual'!$F$6:$BN$171,AY$144+1,0)),"",(VLOOKUP($F8,'Cronograma Manual'!$F$6:$BN$171,AY$144+1,0)))</f>
        <v/>
      </c>
      <c r="AZ8" s="362">
        <f>IF(ISNA(VLOOKUP($F8,'Cronograma Manual'!$F$6:$BN$171,AZ$144+1,0)),"",(VLOOKUP($F8,'Cronograma Manual'!$F$6:$BN$171,AZ$144+1,0)))</f>
        <v>44847</v>
      </c>
      <c r="BA8" s="362" t="str">
        <f>IF(ISNA(VLOOKUP($F8,'Cronograma Manual'!$F$6:$BN$171,BA$144+1,0)),"",(VLOOKUP($F8,'Cronograma Manual'!$F$6:$BN$171,BA$144+1,0)))</f>
        <v/>
      </c>
      <c r="BB8" s="362" t="str">
        <f>IF(ISNA(VLOOKUP($F8,'Cronograma Manual'!$F$6:$BN$171,BB$144+1,0)),"",(VLOOKUP($F8,'Cronograma Manual'!$F$6:$BN$171,BB$144+1,0)))</f>
        <v/>
      </c>
      <c r="BC8" s="361">
        <f>IF(ISNA(VLOOKUP($F8,'Cronograma Manual'!$F$6:$BN$171,BC$144+1,0)),"",(VLOOKUP($F8,'Cronograma Manual'!$F$6:$BN$171,BC$144+1,0)))</f>
        <v>44868</v>
      </c>
      <c r="BD8" s="361" t="str">
        <f>IF(ISNA(VLOOKUP($F8,'Cronograma Manual'!$F$6:$BN$171,BD$144+1,0)),"",(VLOOKUP($F8,'Cronograma Manual'!$F$6:$BN$171,BD$144+1,0)))</f>
        <v/>
      </c>
      <c r="BE8" s="361" t="str">
        <f>IF(ISNA(VLOOKUP($F8,'Cronograma Manual'!$F$6:$BN$171,BE$144+1,0)),"",(VLOOKUP($F8,'Cronograma Manual'!$F$6:$BN$171,BE$144+1,0)))</f>
        <v/>
      </c>
      <c r="BF8" s="361">
        <f>IF(ISNA(VLOOKUP($F8,'Cronograma Manual'!$F$6:$BN$171,BF$144+1,0)),"",(VLOOKUP($F8,'Cronograma Manual'!$F$6:$BN$171,BF$144+1,0)))</f>
        <v>44889</v>
      </c>
      <c r="BG8" s="362" t="str">
        <f>IF(ISNA(VLOOKUP($F8,'Cronograma Manual'!$F$6:$BN$171,BG$144+1,0)),"",(VLOOKUP($F8,'Cronograma Manual'!$F$6:$BN$171,BG$144+1,0)))</f>
        <v/>
      </c>
      <c r="BH8" s="362" t="str">
        <f>IF(ISNA(VLOOKUP($F8,'Cronograma Manual'!$F$6:$BN$171,BH$144+1,0)),"",(VLOOKUP($F8,'Cronograma Manual'!$F$6:$BN$171,BH$144+1,0)))</f>
        <v/>
      </c>
      <c r="BI8" s="362">
        <f>IF(ISNA(VLOOKUP($F8,'Cronograma Manual'!$F$6:$BN$171,BI$144+1,0)),"",(VLOOKUP($F8,'Cronograma Manual'!$F$6:$BN$171,BI$144+1,0)))</f>
        <v>44910</v>
      </c>
      <c r="BJ8" s="362" t="str">
        <f>IF(ISNA(VLOOKUP($F8,'Cronograma Manual'!$F$6:$BN$171,BJ$144+1,0)),"",(VLOOKUP($F8,'Cronograma Manual'!$F$6:$BN$171,BJ$144+1,0)))</f>
        <v/>
      </c>
      <c r="BK8" s="363" t="str">
        <f>IF(ISNA(VLOOKUP($F8,'Cronograma Manual'!$F$6:$BN$171,BK$144+1,0)),"",(VLOOKUP($F8,'Cronograma Manual'!$F$6:$BN$171,BK$144+1,0)))</f>
        <v/>
      </c>
    </row>
    <row r="9" spans="1:63" s="102" customFormat="1" ht="26.25" customHeight="1" x14ac:dyDescent="0.25">
      <c r="A9" s="342">
        <f t="shared" si="0"/>
        <v>4</v>
      </c>
      <c r="B9" s="428" t="s">
        <v>1279</v>
      </c>
      <c r="C9" s="428" t="s">
        <v>1584</v>
      </c>
      <c r="D9" s="433" t="s">
        <v>23</v>
      </c>
      <c r="E9" s="343" t="s">
        <v>615</v>
      </c>
      <c r="F9" s="343" t="s">
        <v>23</v>
      </c>
      <c r="G9" s="344" t="str">
        <f>IF(ISNA(VLOOKUP($F9,'Cronograma Manual'!$F$6:$BN$171,G$144+1,0)),"",(VLOOKUP($F9,'Cronograma Manual'!$F$6:$BN$171,G$144+1,0)))</f>
        <v>DS SUCRE</v>
      </c>
      <c r="H9" s="344" t="str">
        <f>IF(ISNA(VLOOKUP($F9,'Cronograma Manual'!$F$6:$BN$171,H$144+1,0)),"",(VLOOKUP($F9,'Cronograma Manual'!$F$6:$BN$171,H$144+1,0)))</f>
        <v>Calle 38 No 25A - 211 Troncal de Occidente</v>
      </c>
      <c r="I9" s="347">
        <f>IF(ISNA(VLOOKUP($F9,'Cronograma Manual'!$F$6:$BN$171,I$144+1,0)),"",(VLOOKUP($F9,'Cronograma Manual'!$F$6:$BN$171,I$144+1,0)))</f>
        <v>1</v>
      </c>
      <c r="J9" s="348">
        <f>IF(ISNA(VLOOKUP($F9,'Cronograma Manual'!$F$6:$BN$171,J$144+1,0)),"",(VLOOKUP($F9,'Cronograma Manual'!$F$6:$BN$171,J$144+1,0)))</f>
        <v>51</v>
      </c>
      <c r="K9" s="349" t="str">
        <f>IF(ISNA(VLOOKUP($F9,'Cronograma Manual'!$F$6:$BN$171,K$144+1,0)),"",(VLOOKUP($F9,'Cronograma Manual'!$F$6:$BN$171,K$144+1,0)))</f>
        <v/>
      </c>
      <c r="L9" s="349">
        <f>IF(ISNA(VLOOKUP($F9,'Cronograma Manual'!$F$6:$BN$171,L$144+1,0)),"",(VLOOKUP($F9,'Cronograma Manual'!$F$6:$BN$171,L$144+1,0)))</f>
        <v>44566</v>
      </c>
      <c r="M9" s="349">
        <f>IF(ISNA(VLOOKUP($F9,'Cronograma Manual'!$F$6:$BN$171,M$144+1,0)),"",(VLOOKUP($F9,'Cronograma Manual'!$F$6:$BN$171,M$144+1,0)))</f>
        <v>44573</v>
      </c>
      <c r="N9" s="349">
        <f>IF(ISNA(VLOOKUP($F9,'Cronograma Manual'!$F$6:$BN$171,N$144+1,0)),"",(VLOOKUP($F9,'Cronograma Manual'!$F$6:$BN$171,N$144+1,0)))</f>
        <v>44580</v>
      </c>
      <c r="O9" s="349">
        <f>IF(ISNA(VLOOKUP($F9,'Cronograma Manual'!$F$6:$BN$171,O$144+1,0)),"",(VLOOKUP($F9,'Cronograma Manual'!$F$6:$BN$171,O$144+1,0)))</f>
        <v>44587</v>
      </c>
      <c r="P9" s="350">
        <f>IF(ISNA(VLOOKUP($F9,'Cronograma Manual'!$F$6:$BN$171,P$144+1,0)),"",(VLOOKUP($F9,'Cronograma Manual'!$F$6:$BN$171,P$144+1,0)))</f>
        <v>44594</v>
      </c>
      <c r="Q9" s="350">
        <f>IF(ISNA(VLOOKUP($F9,'Cronograma Manual'!$F$6:$BN$171,Q$144+1,0)),"",(VLOOKUP($F9,'Cronograma Manual'!$F$6:$BN$171,Q$144+1,0)))</f>
        <v>44601</v>
      </c>
      <c r="R9" s="350">
        <f>IF(ISNA(VLOOKUP($F9,'Cronograma Manual'!$F$6:$BN$171,R$144+1,0)),"",(VLOOKUP($F9,'Cronograma Manual'!$F$6:$BN$171,R$144+1,0)))</f>
        <v>44608</v>
      </c>
      <c r="S9" s="350">
        <f>IF(ISNA(VLOOKUP($F9,'Cronograma Manual'!$F$6:$BN$171,S$144+1,0)),"",(VLOOKUP($F9,'Cronograma Manual'!$F$6:$BN$171,S$144+1,0)))</f>
        <v>44615</v>
      </c>
      <c r="T9" s="349">
        <f>IF(ISNA(VLOOKUP($F9,'Cronograma Manual'!$F$6:$BN$171,T$144+1,0)),"",(VLOOKUP($F9,'Cronograma Manual'!$F$6:$BN$171,T$144+1,0)))</f>
        <v>44622</v>
      </c>
      <c r="U9" s="349">
        <f>IF(ISNA(VLOOKUP($F9,'Cronograma Manual'!$F$6:$BN$171,U$144+1,0)),"",(VLOOKUP($F9,'Cronograma Manual'!$F$6:$BN$171,U$144+1,0)))</f>
        <v>44629</v>
      </c>
      <c r="V9" s="349">
        <f>IF(ISNA(VLOOKUP($F9,'Cronograma Manual'!$F$6:$BN$171,V$144+1,0)),"",(VLOOKUP($F9,'Cronograma Manual'!$F$6:$BN$171,V$144+1,0)))</f>
        <v>44636</v>
      </c>
      <c r="W9" s="349">
        <f>IF(ISNA(VLOOKUP($F9,'Cronograma Manual'!$F$6:$BN$171,W$144+1,0)),"",(VLOOKUP($F9,'Cronograma Manual'!$F$6:$BN$171,W$144+1,0)))</f>
        <v>44643</v>
      </c>
      <c r="X9" s="349">
        <f>IF(ISNA(VLOOKUP($F9,'Cronograma Manual'!$F$6:$BN$171,X$144+1,0)),"",(VLOOKUP($F9,'Cronograma Manual'!$F$6:$BN$171,X$144+1,0)))</f>
        <v>44650</v>
      </c>
      <c r="Y9" s="350">
        <f>IF(ISNA(VLOOKUP($F9,'Cronograma Manual'!$F$6:$BN$171,Y$144+1,0)),"",(VLOOKUP($F9,'Cronograma Manual'!$F$6:$BN$171,Y$144+1,0)))</f>
        <v>44657</v>
      </c>
      <c r="Z9" s="350">
        <f>IF(ISNA(VLOOKUP($F9,'Cronograma Manual'!$F$6:$BN$171,Z$144+1,0)),"",(VLOOKUP($F9,'Cronograma Manual'!$F$6:$BN$171,Z$144+1,0)))</f>
        <v>44664</v>
      </c>
      <c r="AA9" s="350">
        <f>IF(ISNA(VLOOKUP($F9,'Cronograma Manual'!$F$6:$BN$171,AA$144+1,0)),"",(VLOOKUP($F9,'Cronograma Manual'!$F$6:$BN$171,AA$144+1,0)))</f>
        <v>44671</v>
      </c>
      <c r="AB9" s="350">
        <f>IF(ISNA(VLOOKUP($F9,'Cronograma Manual'!$F$6:$BN$171,AB$144+1,0)),"",(VLOOKUP($F9,'Cronograma Manual'!$F$6:$BN$171,AB$144+1,0)))</f>
        <v>44678</v>
      </c>
      <c r="AC9" s="349">
        <f>IF(ISNA(VLOOKUP($F9,'Cronograma Manual'!$F$6:$BN$171,AC$144+1,0)),"",(VLOOKUP($F9,'Cronograma Manual'!$F$6:$BN$171,AC$144+1,0)))</f>
        <v>44685</v>
      </c>
      <c r="AD9" s="349">
        <f>IF(ISNA(VLOOKUP($F9,'Cronograma Manual'!$F$6:$BN$171,AD$144+1,0)),"",(VLOOKUP($F9,'Cronograma Manual'!$F$6:$BN$171,AD$144+1,0)))</f>
        <v>44692</v>
      </c>
      <c r="AE9" s="349">
        <f>IF(ISNA(VLOOKUP($F9,'Cronograma Manual'!$F$6:$BN$171,AE$144+1,0)),"",(VLOOKUP($F9,'Cronograma Manual'!$F$6:$BN$171,AE$144+1,0)))</f>
        <v>44699</v>
      </c>
      <c r="AF9" s="349">
        <f>IF(ISNA(VLOOKUP($F9,'Cronograma Manual'!$F$6:$BN$171,AF$144+1,0)),"",(VLOOKUP($F9,'Cronograma Manual'!$F$6:$BN$171,AF$144+1,0)))</f>
        <v>44706</v>
      </c>
      <c r="AG9" s="350">
        <f>IF(ISNA(VLOOKUP($F9,'Cronograma Manual'!$F$6:$BN$171,AG$144+1,0)),"",(VLOOKUP($F9,'Cronograma Manual'!$F$6:$BN$171,AG$144+1,0)))</f>
        <v>44713</v>
      </c>
      <c r="AH9" s="350">
        <f>IF(ISNA(VLOOKUP($F9,'Cronograma Manual'!$F$6:$BN$171,AH$144+1,0)),"",(VLOOKUP($F9,'Cronograma Manual'!$F$6:$BN$171,AH$144+1,0)))</f>
        <v>44720</v>
      </c>
      <c r="AI9" s="350">
        <f>IF(ISNA(VLOOKUP($F9,'Cronograma Manual'!$F$6:$BN$171,AI$144+1,0)),"",(VLOOKUP($F9,'Cronograma Manual'!$F$6:$BN$171,AI$144+1,0)))</f>
        <v>44727</v>
      </c>
      <c r="AJ9" s="350">
        <f>IF(ISNA(VLOOKUP($F9,'Cronograma Manual'!$F$6:$BN$171,AJ$144+1,0)),"",(VLOOKUP($F9,'Cronograma Manual'!$F$6:$BN$171,AJ$144+1,0)))</f>
        <v>44734</v>
      </c>
      <c r="AK9" s="350">
        <f>IF(ISNA(VLOOKUP($F9,'Cronograma Manual'!$F$6:$BN$171,AK$144+1,0)),"",(VLOOKUP($F9,'Cronograma Manual'!$F$6:$BN$171,AK$144+1,0)))</f>
        <v>44741</v>
      </c>
      <c r="AL9" s="349">
        <f>IF(ISNA(VLOOKUP($F9,'Cronograma Manual'!$F$6:$BN$171,AL$144+1,0)),"",(VLOOKUP($F9,'Cronograma Manual'!$F$6:$BN$171,AL$144+1,0)))</f>
        <v>44748</v>
      </c>
      <c r="AM9" s="349">
        <f>IF(ISNA(VLOOKUP($F9,'Cronograma Manual'!$F$6:$BN$171,AM$144+1,0)),"",(VLOOKUP($F9,'Cronograma Manual'!$F$6:$BN$171,AM$144+1,0)))</f>
        <v>44755</v>
      </c>
      <c r="AN9" s="349" t="str">
        <f>IF(ISNA(VLOOKUP($F9,'Cronograma Manual'!$F$6:$BN$171,AN$144+1,0)),"",(VLOOKUP($F9,'Cronograma Manual'!$F$6:$BN$171,AN$144+1,0)))</f>
        <v/>
      </c>
      <c r="AO9" s="349">
        <f>IF(ISNA(VLOOKUP($F9,'Cronograma Manual'!$F$6:$BN$171,AO$144+1,0)),"",(VLOOKUP($F9,'Cronograma Manual'!$F$6:$BN$171,AO$144+1,0)))</f>
        <v>44769</v>
      </c>
      <c r="AP9" s="350">
        <f>IF(ISNA(VLOOKUP($F9,'Cronograma Manual'!$F$6:$BN$171,AP$144+1,0)),"",(VLOOKUP($F9,'Cronograma Manual'!$F$6:$BN$171,AP$144+1,0)))</f>
        <v>44776</v>
      </c>
      <c r="AQ9" s="350">
        <f>IF(ISNA(VLOOKUP($F9,'Cronograma Manual'!$F$6:$BN$171,AQ$144+1,0)),"",(VLOOKUP($F9,'Cronograma Manual'!$F$6:$BN$171,AQ$144+1,0)))</f>
        <v>44783</v>
      </c>
      <c r="AR9" s="350">
        <f>IF(ISNA(VLOOKUP($F9,'Cronograma Manual'!$F$6:$BN$171,AR$144+1,0)),"",(VLOOKUP($F9,'Cronograma Manual'!$F$6:$BN$171,AR$144+1,0)))</f>
        <v>44790</v>
      </c>
      <c r="AS9" s="350">
        <f>IF(ISNA(VLOOKUP($F9,'Cronograma Manual'!$F$6:$BN$171,AS$144+1,0)),"",(VLOOKUP($F9,'Cronograma Manual'!$F$6:$BN$171,AS$144+1,0)))</f>
        <v>44797</v>
      </c>
      <c r="AT9" s="349">
        <f>IF(ISNA(VLOOKUP($F9,'Cronograma Manual'!$F$6:$BN$171,AT$144+1,0)),"",(VLOOKUP($F9,'Cronograma Manual'!$F$6:$BN$171,AT$144+1,0)))</f>
        <v>44804</v>
      </c>
      <c r="AU9" s="349">
        <f>IF(ISNA(VLOOKUP($F9,'Cronograma Manual'!$F$6:$BN$171,AU$144+1,0)),"",(VLOOKUP($F9,'Cronograma Manual'!$F$6:$BN$171,AU$144+1,0)))</f>
        <v>44811</v>
      </c>
      <c r="AV9" s="349">
        <f>IF(ISNA(VLOOKUP($F9,'Cronograma Manual'!$F$6:$BN$171,AV$144+1,0)),"",(VLOOKUP($F9,'Cronograma Manual'!$F$6:$BN$171,AV$144+1,0)))</f>
        <v>44818</v>
      </c>
      <c r="AW9" s="349">
        <f>IF(ISNA(VLOOKUP($F9,'Cronograma Manual'!$F$6:$BN$171,AW$144+1,0)),"",(VLOOKUP($F9,'Cronograma Manual'!$F$6:$BN$171,AW$144+1,0)))</f>
        <v>44825</v>
      </c>
      <c r="AX9" s="349">
        <f>IF(ISNA(VLOOKUP($F9,'Cronograma Manual'!$F$6:$BN$171,AX$144+1,0)),"",(VLOOKUP($F9,'Cronograma Manual'!$F$6:$BN$171,AX$144+1,0)))</f>
        <v>44832</v>
      </c>
      <c r="AY9" s="350">
        <f>IF(ISNA(VLOOKUP($F9,'Cronograma Manual'!$F$6:$BN$171,AY$144+1,0)),"",(VLOOKUP($F9,'Cronograma Manual'!$F$6:$BN$171,AY$144+1,0)))</f>
        <v>44839</v>
      </c>
      <c r="AZ9" s="350">
        <f>IF(ISNA(VLOOKUP($F9,'Cronograma Manual'!$F$6:$BN$171,AZ$144+1,0)),"",(VLOOKUP($F9,'Cronograma Manual'!$F$6:$BN$171,AZ$144+1,0)))</f>
        <v>44846</v>
      </c>
      <c r="BA9" s="350">
        <f>IF(ISNA(VLOOKUP($F9,'Cronograma Manual'!$F$6:$BN$171,BA$144+1,0)),"",(VLOOKUP($F9,'Cronograma Manual'!$F$6:$BN$171,BA$144+1,0)))</f>
        <v>44853</v>
      </c>
      <c r="BB9" s="350">
        <f>IF(ISNA(VLOOKUP($F9,'Cronograma Manual'!$F$6:$BN$171,BB$144+1,0)),"",(VLOOKUP($F9,'Cronograma Manual'!$F$6:$BN$171,BB$144+1,0)))</f>
        <v>44860</v>
      </c>
      <c r="BC9" s="349">
        <f>IF(ISNA(VLOOKUP($F9,'Cronograma Manual'!$F$6:$BN$171,BC$144+1,0)),"",(VLOOKUP($F9,'Cronograma Manual'!$F$6:$BN$171,BC$144+1,0)))</f>
        <v>44867</v>
      </c>
      <c r="BD9" s="349">
        <f>IF(ISNA(VLOOKUP($F9,'Cronograma Manual'!$F$6:$BN$171,BD$144+1,0)),"",(VLOOKUP($F9,'Cronograma Manual'!$F$6:$BN$171,BD$144+1,0)))</f>
        <v>44874</v>
      </c>
      <c r="BE9" s="349">
        <f>IF(ISNA(VLOOKUP($F9,'Cronograma Manual'!$F$6:$BN$171,BE$144+1,0)),"",(VLOOKUP($F9,'Cronograma Manual'!$F$6:$BN$171,BE$144+1,0)))</f>
        <v>44881</v>
      </c>
      <c r="BF9" s="349">
        <f>IF(ISNA(VLOOKUP($F9,'Cronograma Manual'!$F$6:$BN$171,BF$144+1,0)),"",(VLOOKUP($F9,'Cronograma Manual'!$F$6:$BN$171,BF$144+1,0)))</f>
        <v>44888</v>
      </c>
      <c r="BG9" s="350">
        <f>IF(ISNA(VLOOKUP($F9,'Cronograma Manual'!$F$6:$BN$171,BG$144+1,0)),"",(VLOOKUP($F9,'Cronograma Manual'!$F$6:$BN$171,BG$144+1,0)))</f>
        <v>44895</v>
      </c>
      <c r="BH9" s="350">
        <f>IF(ISNA(VLOOKUP($F9,'Cronograma Manual'!$F$6:$BN$171,BH$144+1,0)),"",(VLOOKUP($F9,'Cronograma Manual'!$F$6:$BN$171,BH$144+1,0)))</f>
        <v>44902</v>
      </c>
      <c r="BI9" s="350">
        <f>IF(ISNA(VLOOKUP($F9,'Cronograma Manual'!$F$6:$BN$171,BI$144+1,0)),"",(VLOOKUP($F9,'Cronograma Manual'!$F$6:$BN$171,BI$144+1,0)))</f>
        <v>44909</v>
      </c>
      <c r="BJ9" s="350">
        <f>IF(ISNA(VLOOKUP($F9,'Cronograma Manual'!$F$6:$BN$171,BJ$144+1,0)),"",(VLOOKUP($F9,'Cronograma Manual'!$F$6:$BN$171,BJ$144+1,0)))</f>
        <v>44916</v>
      </c>
      <c r="BK9" s="351">
        <f>IF(ISNA(VLOOKUP($F9,'Cronograma Manual'!$F$6:$BN$171,BK$144+1,0)),"",(VLOOKUP($F9,'Cronograma Manual'!$F$6:$BN$171,BK$144+1,0)))</f>
        <v>44923</v>
      </c>
    </row>
    <row r="10" spans="1:63" s="102" customFormat="1" ht="26.25" customHeight="1" x14ac:dyDescent="0.25">
      <c r="A10" s="352">
        <f t="shared" si="0"/>
        <v>5</v>
      </c>
      <c r="B10" s="429"/>
      <c r="C10" s="429"/>
      <c r="D10" s="432"/>
      <c r="E10" s="337" t="s">
        <v>395</v>
      </c>
      <c r="F10" s="337" t="s">
        <v>22</v>
      </c>
      <c r="G10" s="184" t="str">
        <f>IF(ISNA(VLOOKUP($F10,'Cronograma Manual'!$F$6:$BN$171,G$144+1,0)),"",(VLOOKUP($F10,'Cronograma Manual'!$F$6:$BN$171,G$144+1,0)))</f>
        <v>UB MAGANGUE</v>
      </c>
      <c r="H10" s="184" t="str">
        <f>IF(ISNA(VLOOKUP($F10,'Cronograma Manual'!$F$6:$BN$171,H$144+1,0)),"",(VLOOKUP($F10,'Cronograma Manual'!$F$6:$BN$171,H$144+1,0)))</f>
        <v>Hospital Divina Misericordia Calle 16 C N° 13-146 Barrio San Jose</v>
      </c>
      <c r="I10" s="197">
        <f>IF(ISNA(VLOOKUP($F10,'Cronograma Manual'!$F$6:$BN$171,I$144+1,0)),"",(VLOOKUP($F10,'Cronograma Manual'!$F$6:$BN$171,I$144+1,0)))</f>
        <v>4</v>
      </c>
      <c r="J10" s="202">
        <f>IF(ISNA(VLOOKUP($F10,'Cronograma Manual'!$F$6:$BN$171,J$144+1,0)),"",(VLOOKUP($F10,'Cronograma Manual'!$F$6:$BN$171,J$144+1,0)))</f>
        <v>12</v>
      </c>
      <c r="K10" s="107" t="str">
        <f>IF(ISNA(VLOOKUP($F10,'Cronograma Manual'!$F$6:$BN$171,K$144+1,0)),"",(VLOOKUP($F10,'Cronograma Manual'!$F$6:$BN$171,K$144+1,0)))</f>
        <v/>
      </c>
      <c r="L10" s="107" t="str">
        <f>IF(ISNA(VLOOKUP($F10,'Cronograma Manual'!$F$6:$BN$171,L$144+1,0)),"",(VLOOKUP($F10,'Cronograma Manual'!$F$6:$BN$171,L$144+1,0)))</f>
        <v/>
      </c>
      <c r="M10" s="107" t="str">
        <f>IF(ISNA(VLOOKUP($F10,'Cronograma Manual'!$F$6:$BN$171,M$144+1,0)),"",(VLOOKUP($F10,'Cronograma Manual'!$F$6:$BN$171,M$144+1,0)))</f>
        <v/>
      </c>
      <c r="N10" s="107" t="str">
        <f>IF(ISNA(VLOOKUP($F10,'Cronograma Manual'!$F$6:$BN$171,N$144+1,0)),"",(VLOOKUP($F10,'Cronograma Manual'!$F$6:$BN$171,N$144+1,0)))</f>
        <v/>
      </c>
      <c r="O10" s="107">
        <f>IF(ISNA(VLOOKUP($F10,'Cronograma Manual'!$F$6:$BN$171,O$144+1,0)),"",(VLOOKUP($F10,'Cronograma Manual'!$F$6:$BN$171,O$144+1,0)))</f>
        <v>44585</v>
      </c>
      <c r="P10" s="108" t="str">
        <f>IF(ISNA(VLOOKUP($F10,'Cronograma Manual'!$F$6:$BN$171,P$144+1,0)),"",(VLOOKUP($F10,'Cronograma Manual'!$F$6:$BN$171,P$144+1,0)))</f>
        <v/>
      </c>
      <c r="Q10" s="108" t="str">
        <f>IF(ISNA(VLOOKUP($F10,'Cronograma Manual'!$F$6:$BN$171,Q$144+1,0)),"",(VLOOKUP($F10,'Cronograma Manual'!$F$6:$BN$171,Q$144+1,0)))</f>
        <v/>
      </c>
      <c r="R10" s="108" t="str">
        <f>IF(ISNA(VLOOKUP($F10,'Cronograma Manual'!$F$6:$BN$171,R$144+1,0)),"",(VLOOKUP($F10,'Cronograma Manual'!$F$6:$BN$171,R$144+1,0)))</f>
        <v/>
      </c>
      <c r="S10" s="108">
        <f>IF(ISNA(VLOOKUP($F10,'Cronograma Manual'!$F$6:$BN$171,S$144+1,0)),"",(VLOOKUP($F10,'Cronograma Manual'!$F$6:$BN$171,S$144+1,0)))</f>
        <v>44613</v>
      </c>
      <c r="T10" s="107" t="str">
        <f>IF(ISNA(VLOOKUP($F10,'Cronograma Manual'!$F$6:$BN$171,T$144+1,0)),"",(VLOOKUP($F10,'Cronograma Manual'!$F$6:$BN$171,T$144+1,0)))</f>
        <v/>
      </c>
      <c r="U10" s="107" t="str">
        <f>IF(ISNA(VLOOKUP($F10,'Cronograma Manual'!$F$6:$BN$171,U$144+1,0)),"",(VLOOKUP($F10,'Cronograma Manual'!$F$6:$BN$171,U$144+1,0)))</f>
        <v/>
      </c>
      <c r="V10" s="107" t="str">
        <f>IF(ISNA(VLOOKUP($F10,'Cronograma Manual'!$F$6:$BN$171,V$144+1,0)),"",(VLOOKUP($F10,'Cronograma Manual'!$F$6:$BN$171,V$144+1,0)))</f>
        <v/>
      </c>
      <c r="W10" s="107" t="str">
        <f>IF(ISNA(VLOOKUP($F10,'Cronograma Manual'!$F$6:$BN$171,W$144+1,0)),"",(VLOOKUP($F10,'Cronograma Manual'!$F$6:$BN$171,W$144+1,0)))</f>
        <v/>
      </c>
      <c r="X10" s="107">
        <f>IF(ISNA(VLOOKUP($F10,'Cronograma Manual'!$F$6:$BN$171,X$144+1,0)),"",(VLOOKUP($F10,'Cronograma Manual'!$F$6:$BN$171,X$144+1,0)))</f>
        <v>44648</v>
      </c>
      <c r="Y10" s="108" t="str">
        <f>IF(ISNA(VLOOKUP($F10,'Cronograma Manual'!$F$6:$BN$171,Y$144+1,0)),"",(VLOOKUP($F10,'Cronograma Manual'!$F$6:$BN$171,Y$144+1,0)))</f>
        <v/>
      </c>
      <c r="Z10" s="108" t="str">
        <f>IF(ISNA(VLOOKUP($F10,'Cronograma Manual'!$F$6:$BN$171,Z$144+1,0)),"",(VLOOKUP($F10,'Cronograma Manual'!$F$6:$BN$171,Z$144+1,0)))</f>
        <v/>
      </c>
      <c r="AA10" s="108" t="str">
        <f>IF(ISNA(VLOOKUP($F10,'Cronograma Manual'!$F$6:$BN$171,AA$144+1,0)),"",(VLOOKUP($F10,'Cronograma Manual'!$F$6:$BN$171,AA$144+1,0)))</f>
        <v/>
      </c>
      <c r="AB10" s="108">
        <f>IF(ISNA(VLOOKUP($F10,'Cronograma Manual'!$F$6:$BN$171,AB$144+1,0)),"",(VLOOKUP($F10,'Cronograma Manual'!$F$6:$BN$171,AB$144+1,0)))</f>
        <v>44676</v>
      </c>
      <c r="AC10" s="107" t="str">
        <f>IF(ISNA(VLOOKUP($F10,'Cronograma Manual'!$F$6:$BN$171,AC$144+1,0)),"",(VLOOKUP($F10,'Cronograma Manual'!$F$6:$BN$171,AC$144+1,0)))</f>
        <v/>
      </c>
      <c r="AD10" s="107" t="str">
        <f>IF(ISNA(VLOOKUP($F10,'Cronograma Manual'!$F$6:$BN$171,AD$144+1,0)),"",(VLOOKUP($F10,'Cronograma Manual'!$F$6:$BN$171,AD$144+1,0)))</f>
        <v/>
      </c>
      <c r="AE10" s="107" t="str">
        <f>IF(ISNA(VLOOKUP($F10,'Cronograma Manual'!$F$6:$BN$171,AE$144+1,0)),"",(VLOOKUP($F10,'Cronograma Manual'!$F$6:$BN$171,AE$144+1,0)))</f>
        <v/>
      </c>
      <c r="AF10" s="107">
        <f>IF(ISNA(VLOOKUP($F10,'Cronograma Manual'!$F$6:$BN$171,AF$144+1,0)),"",(VLOOKUP($F10,'Cronograma Manual'!$F$6:$BN$171,AF$144+1,0)))</f>
        <v>44704</v>
      </c>
      <c r="AG10" s="108" t="str">
        <f>IF(ISNA(VLOOKUP($F10,'Cronograma Manual'!$F$6:$BN$171,AG$144+1,0)),"",(VLOOKUP($F10,'Cronograma Manual'!$F$6:$BN$171,AG$144+1,0)))</f>
        <v/>
      </c>
      <c r="AH10" s="108" t="str">
        <f>IF(ISNA(VLOOKUP($F10,'Cronograma Manual'!$F$6:$BN$171,AH$144+1,0)),"",(VLOOKUP($F10,'Cronograma Manual'!$F$6:$BN$171,AH$144+1,0)))</f>
        <v/>
      </c>
      <c r="AI10" s="108" t="str">
        <f>IF(ISNA(VLOOKUP($F10,'Cronograma Manual'!$F$6:$BN$171,AI$144+1,0)),"",(VLOOKUP($F10,'Cronograma Manual'!$F$6:$BN$171,AI$144+1,0)))</f>
        <v/>
      </c>
      <c r="AJ10" s="108" t="str">
        <f>IF(ISNA(VLOOKUP($F10,'Cronograma Manual'!$F$6:$BN$171,AJ$144+1,0)),"",(VLOOKUP($F10,'Cronograma Manual'!$F$6:$BN$171,AJ$144+1,0)))</f>
        <v/>
      </c>
      <c r="AK10" s="108" t="str">
        <f>IF(ISNA(VLOOKUP($F10,'Cronograma Manual'!$F$6:$BN$171,AK$144+1,0)),"",(VLOOKUP($F10,'Cronograma Manual'!$F$6:$BN$171,AK$144+1,0)))</f>
        <v/>
      </c>
      <c r="AL10" s="107" t="str">
        <f>IF(ISNA(VLOOKUP($F10,'Cronograma Manual'!$F$6:$BN$171,AL$144+1,0)),"",(VLOOKUP($F10,'Cronograma Manual'!$F$6:$BN$171,AL$144+1,0)))</f>
        <v/>
      </c>
      <c r="AM10" s="107">
        <f>IF(ISNA(VLOOKUP($F10,'Cronograma Manual'!$F$6:$BN$171,AM$144+1,0)),"",(VLOOKUP($F10,'Cronograma Manual'!$F$6:$BN$171,AM$144+1,0)))</f>
        <v>44753</v>
      </c>
      <c r="AN10" s="107" t="str">
        <f>IF(ISNA(VLOOKUP($F10,'Cronograma Manual'!$F$6:$BN$171,AN$144+1,0)),"",(VLOOKUP($F10,'Cronograma Manual'!$F$6:$BN$171,AN$144+1,0)))</f>
        <v/>
      </c>
      <c r="AO10" s="107" t="str">
        <f>IF(ISNA(VLOOKUP($F10,'Cronograma Manual'!$F$6:$BN$171,AO$144+1,0)),"",(VLOOKUP($F10,'Cronograma Manual'!$F$6:$BN$171,AO$144+1,0)))</f>
        <v/>
      </c>
      <c r="AP10" s="108" t="str">
        <f>IF(ISNA(VLOOKUP($F10,'Cronograma Manual'!$F$6:$BN$171,AP$144+1,0)),"",(VLOOKUP($F10,'Cronograma Manual'!$F$6:$BN$171,AP$144+1,0)))</f>
        <v/>
      </c>
      <c r="AQ10" s="108">
        <f>IF(ISNA(VLOOKUP($F10,'Cronograma Manual'!$F$6:$BN$171,AQ$144+1,0)),"",(VLOOKUP($F10,'Cronograma Manual'!$F$6:$BN$171,AQ$144+1,0)))</f>
        <v>44781</v>
      </c>
      <c r="AR10" s="108" t="str">
        <f>IF(ISNA(VLOOKUP($F10,'Cronograma Manual'!$F$6:$BN$171,AR$144+1,0)),"",(VLOOKUP($F10,'Cronograma Manual'!$F$6:$BN$171,AR$144+1,0)))</f>
        <v/>
      </c>
      <c r="AS10" s="108" t="str">
        <f>IF(ISNA(VLOOKUP($F10,'Cronograma Manual'!$F$6:$BN$171,AS$144+1,0)),"",(VLOOKUP($F10,'Cronograma Manual'!$F$6:$BN$171,AS$144+1,0)))</f>
        <v/>
      </c>
      <c r="AT10" s="107" t="str">
        <f>IF(ISNA(VLOOKUP($F10,'Cronograma Manual'!$F$6:$BN$171,AT$144+1,0)),"",(VLOOKUP($F10,'Cronograma Manual'!$F$6:$BN$171,AT$144+1,0)))</f>
        <v/>
      </c>
      <c r="AU10" s="107">
        <f>IF(ISNA(VLOOKUP($F10,'Cronograma Manual'!$F$6:$BN$171,AU$144+1,0)),"",(VLOOKUP($F10,'Cronograma Manual'!$F$6:$BN$171,AU$144+1,0)))</f>
        <v>44809</v>
      </c>
      <c r="AV10" s="107" t="str">
        <f>IF(ISNA(VLOOKUP($F10,'Cronograma Manual'!$F$6:$BN$171,AV$144+1,0)),"",(VLOOKUP($F10,'Cronograma Manual'!$F$6:$BN$171,AV$144+1,0)))</f>
        <v/>
      </c>
      <c r="AW10" s="107" t="str">
        <f>IF(ISNA(VLOOKUP($F10,'Cronograma Manual'!$F$6:$BN$171,AW$144+1,0)),"",(VLOOKUP($F10,'Cronograma Manual'!$F$6:$BN$171,AW$144+1,0)))</f>
        <v/>
      </c>
      <c r="AX10" s="107" t="str">
        <f>IF(ISNA(VLOOKUP($F10,'Cronograma Manual'!$F$6:$BN$171,AX$144+1,0)),"",(VLOOKUP($F10,'Cronograma Manual'!$F$6:$BN$171,AX$144+1,0)))</f>
        <v/>
      </c>
      <c r="AY10" s="108">
        <f>IF(ISNA(VLOOKUP($F10,'Cronograma Manual'!$F$6:$BN$171,AY$144+1,0)),"",(VLOOKUP($F10,'Cronograma Manual'!$F$6:$BN$171,AY$144+1,0)))</f>
        <v>44837</v>
      </c>
      <c r="AZ10" s="108" t="str">
        <f>IF(ISNA(VLOOKUP($F10,'Cronograma Manual'!$F$6:$BN$171,AZ$144+1,0)),"",(VLOOKUP($F10,'Cronograma Manual'!$F$6:$BN$171,AZ$144+1,0)))</f>
        <v/>
      </c>
      <c r="BA10" s="108" t="str">
        <f>IF(ISNA(VLOOKUP($F10,'Cronograma Manual'!$F$6:$BN$171,BA$144+1,0)),"",(VLOOKUP($F10,'Cronograma Manual'!$F$6:$BN$171,BA$144+1,0)))</f>
        <v/>
      </c>
      <c r="BB10" s="108" t="str">
        <f>IF(ISNA(VLOOKUP($F10,'Cronograma Manual'!$F$6:$BN$171,BB$144+1,0)),"",(VLOOKUP($F10,'Cronograma Manual'!$F$6:$BN$171,BB$144+1,0)))</f>
        <v/>
      </c>
      <c r="BC10" s="107">
        <f>IF(ISNA(VLOOKUP($F10,'Cronograma Manual'!$F$6:$BN$171,BC$144+1,0)),"",(VLOOKUP($F10,'Cronograma Manual'!$F$6:$BN$171,BC$144+1,0)))</f>
        <v>44865</v>
      </c>
      <c r="BD10" s="107" t="str">
        <f>IF(ISNA(VLOOKUP($F10,'Cronograma Manual'!$F$6:$BN$171,BD$144+1,0)),"",(VLOOKUP($F10,'Cronograma Manual'!$F$6:$BN$171,BD$144+1,0)))</f>
        <v/>
      </c>
      <c r="BE10" s="107" t="str">
        <f>IF(ISNA(VLOOKUP($F10,'Cronograma Manual'!$F$6:$BN$171,BE$144+1,0)),"",(VLOOKUP($F10,'Cronograma Manual'!$F$6:$BN$171,BE$144+1,0)))</f>
        <v/>
      </c>
      <c r="BF10" s="107" t="str">
        <f>IF(ISNA(VLOOKUP($F10,'Cronograma Manual'!$F$6:$BN$171,BF$144+1,0)),"",(VLOOKUP($F10,'Cronograma Manual'!$F$6:$BN$171,BF$144+1,0)))</f>
        <v/>
      </c>
      <c r="BG10" s="108">
        <f>IF(ISNA(VLOOKUP($F10,'Cronograma Manual'!$F$6:$BN$171,BG$144+1,0)),"",(VLOOKUP($F10,'Cronograma Manual'!$F$6:$BN$171,BG$144+1,0)))</f>
        <v>44893</v>
      </c>
      <c r="BH10" s="108" t="str">
        <f>IF(ISNA(VLOOKUP($F10,'Cronograma Manual'!$F$6:$BN$171,BH$144+1,0)),"",(VLOOKUP($F10,'Cronograma Manual'!$F$6:$BN$171,BH$144+1,0)))</f>
        <v/>
      </c>
      <c r="BI10" s="108" t="str">
        <f>IF(ISNA(VLOOKUP($F10,'Cronograma Manual'!$F$6:$BN$171,BI$144+1,0)),"",(VLOOKUP($F10,'Cronograma Manual'!$F$6:$BN$171,BI$144+1,0)))</f>
        <v/>
      </c>
      <c r="BJ10" s="108" t="str">
        <f>IF(ISNA(VLOOKUP($F10,'Cronograma Manual'!$F$6:$BN$171,BJ$144+1,0)),"",(VLOOKUP($F10,'Cronograma Manual'!$F$6:$BN$171,BJ$144+1,0)))</f>
        <v/>
      </c>
      <c r="BK10" s="353">
        <f>IF(ISNA(VLOOKUP($F10,'Cronograma Manual'!$F$6:$BN$171,BK$144+1,0)),"",(VLOOKUP($F10,'Cronograma Manual'!$F$6:$BN$171,BK$144+1,0)))</f>
        <v>44921</v>
      </c>
    </row>
    <row r="11" spans="1:63" s="102" customFormat="1" ht="26.25" customHeight="1" x14ac:dyDescent="0.25">
      <c r="A11" s="352">
        <f t="shared" si="0"/>
        <v>6</v>
      </c>
      <c r="B11" s="429"/>
      <c r="C11" s="429"/>
      <c r="D11" s="432"/>
      <c r="E11" s="337" t="s">
        <v>395</v>
      </c>
      <c r="F11" s="337" t="s">
        <v>407</v>
      </c>
      <c r="G11" s="184" t="str">
        <f>IF(ISNA(VLOOKUP($F11,'Cronograma Manual'!$F$6:$BN$171,G$144+1,0)),"",(VLOOKUP($F11,'Cronograma Manual'!$F$6:$BN$171,G$144+1,0)))</f>
        <v>UB CARMEN DE BOLIVAR</v>
      </c>
      <c r="H11" s="184" t="str">
        <f>IF(ISNA(VLOOKUP($F11,'Cronograma Manual'!$F$6:$BN$171,H$144+1,0)),"",(VLOOKUP($F11,'Cronograma Manual'!$F$6:$BN$171,H$144+1,0)))</f>
        <v>Calle 23 N° 56-32 Hospital Nuestra Señora del Carmen</v>
      </c>
      <c r="I11" s="197">
        <f>IF(ISNA(VLOOKUP($F11,'Cronograma Manual'!$F$6:$BN$171,I$144+1,0)),"",(VLOOKUP($F11,'Cronograma Manual'!$F$6:$BN$171,I$144+1,0)))</f>
        <v>4</v>
      </c>
      <c r="J11" s="202">
        <f>IF(ISNA(VLOOKUP($F11,'Cronograma Manual'!$F$6:$BN$171,J$144+1,0)),"",(VLOOKUP($F11,'Cronograma Manual'!$F$6:$BN$171,J$144+1,0)))</f>
        <v>13</v>
      </c>
      <c r="K11" s="107" t="str">
        <f>IF(ISNA(VLOOKUP($F11,'Cronograma Manual'!$F$6:$BN$171,K$144+1,0)),"",(VLOOKUP($F11,'Cronograma Manual'!$F$6:$BN$171,K$144+1,0)))</f>
        <v/>
      </c>
      <c r="L11" s="107" t="str">
        <f>IF(ISNA(VLOOKUP($F11,'Cronograma Manual'!$F$6:$BN$171,L$144+1,0)),"",(VLOOKUP($F11,'Cronograma Manual'!$F$6:$BN$171,L$144+1,0)))</f>
        <v/>
      </c>
      <c r="M11" s="107" t="str">
        <f>IF(ISNA(VLOOKUP($F11,'Cronograma Manual'!$F$6:$BN$171,M$144+1,0)),"",(VLOOKUP($F11,'Cronograma Manual'!$F$6:$BN$171,M$144+1,0)))</f>
        <v/>
      </c>
      <c r="N11" s="107" t="str">
        <f>IF(ISNA(VLOOKUP($F11,'Cronograma Manual'!$F$6:$BN$171,N$144+1,0)),"",(VLOOKUP($F11,'Cronograma Manual'!$F$6:$BN$171,N$144+1,0)))</f>
        <v/>
      </c>
      <c r="O11" s="107" t="str">
        <f>IF(ISNA(VLOOKUP($F11,'Cronograma Manual'!$F$6:$BN$171,O$144+1,0)),"",(VLOOKUP($F11,'Cronograma Manual'!$F$6:$BN$171,O$144+1,0)))</f>
        <v/>
      </c>
      <c r="P11" s="108">
        <f>IF(ISNA(VLOOKUP($F11,'Cronograma Manual'!$F$6:$BN$171,P$144+1,0)),"",(VLOOKUP($F11,'Cronograma Manual'!$F$6:$BN$171,P$144+1,0)))</f>
        <v>44595</v>
      </c>
      <c r="Q11" s="108" t="str">
        <f>IF(ISNA(VLOOKUP($F11,'Cronograma Manual'!$F$6:$BN$171,Q$144+1,0)),"",(VLOOKUP($F11,'Cronograma Manual'!$F$6:$BN$171,Q$144+1,0)))</f>
        <v/>
      </c>
      <c r="R11" s="108" t="str">
        <f>IF(ISNA(VLOOKUP($F11,'Cronograma Manual'!$F$6:$BN$171,R$144+1,0)),"",(VLOOKUP($F11,'Cronograma Manual'!$F$6:$BN$171,R$144+1,0)))</f>
        <v/>
      </c>
      <c r="S11" s="108" t="str">
        <f>IF(ISNA(VLOOKUP($F11,'Cronograma Manual'!$F$6:$BN$171,S$144+1,0)),"",(VLOOKUP($F11,'Cronograma Manual'!$F$6:$BN$171,S$144+1,0)))</f>
        <v/>
      </c>
      <c r="T11" s="107">
        <f>IF(ISNA(VLOOKUP($F11,'Cronograma Manual'!$F$6:$BN$171,T$144+1,0)),"",(VLOOKUP($F11,'Cronograma Manual'!$F$6:$BN$171,T$144+1,0)))</f>
        <v>44623</v>
      </c>
      <c r="U11" s="107" t="str">
        <f>IF(ISNA(VLOOKUP($F11,'Cronograma Manual'!$F$6:$BN$171,U$144+1,0)),"",(VLOOKUP($F11,'Cronograma Manual'!$F$6:$BN$171,U$144+1,0)))</f>
        <v/>
      </c>
      <c r="V11" s="107" t="str">
        <f>IF(ISNA(VLOOKUP($F11,'Cronograma Manual'!$F$6:$BN$171,V$144+1,0)),"",(VLOOKUP($F11,'Cronograma Manual'!$F$6:$BN$171,V$144+1,0)))</f>
        <v/>
      </c>
      <c r="W11" s="107" t="str">
        <f>IF(ISNA(VLOOKUP($F11,'Cronograma Manual'!$F$6:$BN$171,W$144+1,0)),"",(VLOOKUP($F11,'Cronograma Manual'!$F$6:$BN$171,W$144+1,0)))</f>
        <v/>
      </c>
      <c r="X11" s="107">
        <f>IF(ISNA(VLOOKUP($F11,'Cronograma Manual'!$F$6:$BN$171,X$144+1,0)),"",(VLOOKUP($F11,'Cronograma Manual'!$F$6:$BN$171,X$144+1,0)))</f>
        <v>44651</v>
      </c>
      <c r="Y11" s="108" t="str">
        <f>IF(ISNA(VLOOKUP($F11,'Cronograma Manual'!$F$6:$BN$171,Y$144+1,0)),"",(VLOOKUP($F11,'Cronograma Manual'!$F$6:$BN$171,Y$144+1,0)))</f>
        <v/>
      </c>
      <c r="Z11" s="108" t="str">
        <f>IF(ISNA(VLOOKUP($F11,'Cronograma Manual'!$F$6:$BN$171,Z$144+1,0)),"",(VLOOKUP($F11,'Cronograma Manual'!$F$6:$BN$171,Z$144+1,0)))</f>
        <v/>
      </c>
      <c r="AA11" s="108" t="str">
        <f>IF(ISNA(VLOOKUP($F11,'Cronograma Manual'!$F$6:$BN$171,AA$144+1,0)),"",(VLOOKUP($F11,'Cronograma Manual'!$F$6:$BN$171,AA$144+1,0)))</f>
        <v/>
      </c>
      <c r="AB11" s="108">
        <f>IF(ISNA(VLOOKUP($F11,'Cronograma Manual'!$F$6:$BN$171,AB$144+1,0)),"",(VLOOKUP($F11,'Cronograma Manual'!$F$6:$BN$171,AB$144+1,0)))</f>
        <v>44679</v>
      </c>
      <c r="AC11" s="107" t="str">
        <f>IF(ISNA(VLOOKUP($F11,'Cronograma Manual'!$F$6:$BN$171,AC$144+1,0)),"",(VLOOKUP($F11,'Cronograma Manual'!$F$6:$BN$171,AC$144+1,0)))</f>
        <v/>
      </c>
      <c r="AD11" s="107" t="str">
        <f>IF(ISNA(VLOOKUP($F11,'Cronograma Manual'!$F$6:$BN$171,AD$144+1,0)),"",(VLOOKUP($F11,'Cronograma Manual'!$F$6:$BN$171,AD$144+1,0)))</f>
        <v/>
      </c>
      <c r="AE11" s="107" t="str">
        <f>IF(ISNA(VLOOKUP($F11,'Cronograma Manual'!$F$6:$BN$171,AE$144+1,0)),"",(VLOOKUP($F11,'Cronograma Manual'!$F$6:$BN$171,AE$144+1,0)))</f>
        <v/>
      </c>
      <c r="AF11" s="107">
        <f>IF(ISNA(VLOOKUP($F11,'Cronograma Manual'!$F$6:$BN$171,AF$144+1,0)),"",(VLOOKUP($F11,'Cronograma Manual'!$F$6:$BN$171,AF$144+1,0)))</f>
        <v>44707</v>
      </c>
      <c r="AG11" s="108" t="str">
        <f>IF(ISNA(VLOOKUP($F11,'Cronograma Manual'!$F$6:$BN$171,AG$144+1,0)),"",(VLOOKUP($F11,'Cronograma Manual'!$F$6:$BN$171,AG$144+1,0)))</f>
        <v/>
      </c>
      <c r="AH11" s="108" t="str">
        <f>IF(ISNA(VLOOKUP($F11,'Cronograma Manual'!$F$6:$BN$171,AH$144+1,0)),"",(VLOOKUP($F11,'Cronograma Manual'!$F$6:$BN$171,AH$144+1,0)))</f>
        <v/>
      </c>
      <c r="AI11" s="108" t="str">
        <f>IF(ISNA(VLOOKUP($F11,'Cronograma Manual'!$F$6:$BN$171,AI$144+1,0)),"",(VLOOKUP($F11,'Cronograma Manual'!$F$6:$BN$171,AI$144+1,0)))</f>
        <v/>
      </c>
      <c r="AJ11" s="108">
        <f>IF(ISNA(VLOOKUP($F11,'Cronograma Manual'!$F$6:$BN$171,AJ$144+1,0)),"",(VLOOKUP($F11,'Cronograma Manual'!$F$6:$BN$171,AJ$144+1,0)))</f>
        <v>44735</v>
      </c>
      <c r="AK11" s="108" t="str">
        <f>IF(ISNA(VLOOKUP($F11,'Cronograma Manual'!$F$6:$BN$171,AK$144+1,0)),"",(VLOOKUP($F11,'Cronograma Manual'!$F$6:$BN$171,AK$144+1,0)))</f>
        <v/>
      </c>
      <c r="AL11" s="107" t="str">
        <f>IF(ISNA(VLOOKUP($F11,'Cronograma Manual'!$F$6:$BN$171,AL$144+1,0)),"",(VLOOKUP($F11,'Cronograma Manual'!$F$6:$BN$171,AL$144+1,0)))</f>
        <v/>
      </c>
      <c r="AM11" s="107" t="str">
        <f>IF(ISNA(VLOOKUP($F11,'Cronograma Manual'!$F$6:$BN$171,AM$144+1,0)),"",(VLOOKUP($F11,'Cronograma Manual'!$F$6:$BN$171,AM$144+1,0)))</f>
        <v/>
      </c>
      <c r="AN11" s="107">
        <f>IF(ISNA(VLOOKUP($F11,'Cronograma Manual'!$F$6:$BN$171,AN$144+1,0)),"",(VLOOKUP($F11,'Cronograma Manual'!$F$6:$BN$171,AN$144+1,0)))</f>
        <v>44763</v>
      </c>
      <c r="AO11" s="107" t="str">
        <f>IF(ISNA(VLOOKUP($F11,'Cronograma Manual'!$F$6:$BN$171,AO$144+1,0)),"",(VLOOKUP($F11,'Cronograma Manual'!$F$6:$BN$171,AO$144+1,0)))</f>
        <v/>
      </c>
      <c r="AP11" s="108" t="str">
        <f>IF(ISNA(VLOOKUP($F11,'Cronograma Manual'!$F$6:$BN$171,AP$144+1,0)),"",(VLOOKUP($F11,'Cronograma Manual'!$F$6:$BN$171,AP$144+1,0)))</f>
        <v/>
      </c>
      <c r="AQ11" s="108" t="str">
        <f>IF(ISNA(VLOOKUP($F11,'Cronograma Manual'!$F$6:$BN$171,AQ$144+1,0)),"",(VLOOKUP($F11,'Cronograma Manual'!$F$6:$BN$171,AQ$144+1,0)))</f>
        <v/>
      </c>
      <c r="AR11" s="108">
        <f>IF(ISNA(VLOOKUP($F11,'Cronograma Manual'!$F$6:$BN$171,AR$144+1,0)),"",(VLOOKUP($F11,'Cronograma Manual'!$F$6:$BN$171,AR$144+1,0)))</f>
        <v>44791</v>
      </c>
      <c r="AS11" s="108" t="str">
        <f>IF(ISNA(VLOOKUP($F11,'Cronograma Manual'!$F$6:$BN$171,AS$144+1,0)),"",(VLOOKUP($F11,'Cronograma Manual'!$F$6:$BN$171,AS$144+1,0)))</f>
        <v/>
      </c>
      <c r="AT11" s="107" t="str">
        <f>IF(ISNA(VLOOKUP($F11,'Cronograma Manual'!$F$6:$BN$171,AT$144+1,0)),"",(VLOOKUP($F11,'Cronograma Manual'!$F$6:$BN$171,AT$144+1,0)))</f>
        <v/>
      </c>
      <c r="AU11" s="107" t="str">
        <f>IF(ISNA(VLOOKUP($F11,'Cronograma Manual'!$F$6:$BN$171,AU$144+1,0)),"",(VLOOKUP($F11,'Cronograma Manual'!$F$6:$BN$171,AU$144+1,0)))</f>
        <v/>
      </c>
      <c r="AV11" s="107">
        <f>IF(ISNA(VLOOKUP($F11,'Cronograma Manual'!$F$6:$BN$171,AV$144+1,0)),"",(VLOOKUP($F11,'Cronograma Manual'!$F$6:$BN$171,AV$144+1,0)))</f>
        <v>44819</v>
      </c>
      <c r="AW11" s="107" t="str">
        <f>IF(ISNA(VLOOKUP($F11,'Cronograma Manual'!$F$6:$BN$171,AW$144+1,0)),"",(VLOOKUP($F11,'Cronograma Manual'!$F$6:$BN$171,AW$144+1,0)))</f>
        <v/>
      </c>
      <c r="AX11" s="107" t="str">
        <f>IF(ISNA(VLOOKUP($F11,'Cronograma Manual'!$F$6:$BN$171,AX$144+1,0)),"",(VLOOKUP($F11,'Cronograma Manual'!$F$6:$BN$171,AX$144+1,0)))</f>
        <v/>
      </c>
      <c r="AY11" s="108" t="str">
        <f>IF(ISNA(VLOOKUP($F11,'Cronograma Manual'!$F$6:$BN$171,AY$144+1,0)),"",(VLOOKUP($F11,'Cronograma Manual'!$F$6:$BN$171,AY$144+1,0)))</f>
        <v/>
      </c>
      <c r="AZ11" s="108">
        <f>IF(ISNA(VLOOKUP($F11,'Cronograma Manual'!$F$6:$BN$171,AZ$144+1,0)),"",(VLOOKUP($F11,'Cronograma Manual'!$F$6:$BN$171,AZ$144+1,0)))</f>
        <v>44847</v>
      </c>
      <c r="BA11" s="108" t="str">
        <f>IF(ISNA(VLOOKUP($F11,'Cronograma Manual'!$F$6:$BN$171,BA$144+1,0)),"",(VLOOKUP($F11,'Cronograma Manual'!$F$6:$BN$171,BA$144+1,0)))</f>
        <v/>
      </c>
      <c r="BB11" s="108" t="str">
        <f>IF(ISNA(VLOOKUP($F11,'Cronograma Manual'!$F$6:$BN$171,BB$144+1,0)),"",(VLOOKUP($F11,'Cronograma Manual'!$F$6:$BN$171,BB$144+1,0)))</f>
        <v/>
      </c>
      <c r="BC11" s="107" t="str">
        <f>IF(ISNA(VLOOKUP($F11,'Cronograma Manual'!$F$6:$BN$171,BC$144+1,0)),"",(VLOOKUP($F11,'Cronograma Manual'!$F$6:$BN$171,BC$144+1,0)))</f>
        <v/>
      </c>
      <c r="BD11" s="107">
        <f>IF(ISNA(VLOOKUP($F11,'Cronograma Manual'!$F$6:$BN$171,BD$144+1,0)),"",(VLOOKUP($F11,'Cronograma Manual'!$F$6:$BN$171,BD$144+1,0)))</f>
        <v>44875</v>
      </c>
      <c r="BE11" s="107" t="str">
        <f>IF(ISNA(VLOOKUP($F11,'Cronograma Manual'!$F$6:$BN$171,BE$144+1,0)),"",(VLOOKUP($F11,'Cronograma Manual'!$F$6:$BN$171,BE$144+1,0)))</f>
        <v/>
      </c>
      <c r="BF11" s="107" t="str">
        <f>IF(ISNA(VLOOKUP($F11,'Cronograma Manual'!$F$6:$BN$171,BF$144+1,0)),"",(VLOOKUP($F11,'Cronograma Manual'!$F$6:$BN$171,BF$144+1,0)))</f>
        <v/>
      </c>
      <c r="BG11" s="108" t="str">
        <f>IF(ISNA(VLOOKUP($F11,'Cronograma Manual'!$F$6:$BN$171,BG$144+1,0)),"",(VLOOKUP($F11,'Cronograma Manual'!$F$6:$BN$171,BG$144+1,0)))</f>
        <v/>
      </c>
      <c r="BH11" s="108" t="str">
        <f>IF(ISNA(VLOOKUP($F11,'Cronograma Manual'!$F$6:$BN$171,BH$144+1,0)),"",(VLOOKUP($F11,'Cronograma Manual'!$F$6:$BN$171,BH$144+1,0)))</f>
        <v/>
      </c>
      <c r="BI11" s="108">
        <f>IF(ISNA(VLOOKUP($F11,'Cronograma Manual'!$F$6:$BN$171,BI$144+1,0)),"",(VLOOKUP($F11,'Cronograma Manual'!$F$6:$BN$171,BI$144+1,0)))</f>
        <v>44910</v>
      </c>
      <c r="BJ11" s="108" t="str">
        <f>IF(ISNA(VLOOKUP($F11,'Cronograma Manual'!$F$6:$BN$171,BJ$144+1,0)),"",(VLOOKUP($F11,'Cronograma Manual'!$F$6:$BN$171,BJ$144+1,0)))</f>
        <v/>
      </c>
      <c r="BK11" s="353" t="str">
        <f>IF(ISNA(VLOOKUP($F11,'Cronograma Manual'!$F$6:$BN$171,BK$144+1,0)),"",(VLOOKUP($F11,'Cronograma Manual'!$F$6:$BN$171,BK$144+1,0)))</f>
        <v/>
      </c>
    </row>
    <row r="12" spans="1:63" s="102" customFormat="1" ht="26.25" customHeight="1" thickBot="1" x14ac:dyDescent="0.3">
      <c r="A12" s="354">
        <f t="shared" si="0"/>
        <v>7</v>
      </c>
      <c r="B12" s="430"/>
      <c r="C12" s="430"/>
      <c r="D12" s="434"/>
      <c r="E12" s="355" t="s">
        <v>793</v>
      </c>
      <c r="F12" s="355" t="s">
        <v>806</v>
      </c>
      <c r="G12" s="356" t="str">
        <f>IF(ISNA(VLOOKUP($F12,'Cronograma Manual'!$F$6:$BN$171,G$144+1,0)),"",(VLOOKUP($F12,'Cronograma Manual'!$F$6:$BN$171,G$144+1,0)))</f>
        <v>UB PLATO</v>
      </c>
      <c r="H12" s="356" t="str">
        <f>IF(ISNA(VLOOKUP($F12,'Cronograma Manual'!$F$6:$BN$171,H$144+1,0)),"",(VLOOKUP($F12,'Cronograma Manual'!$F$6:$BN$171,H$144+1,0)))</f>
        <v>Calle 4 N° 13-44</v>
      </c>
      <c r="I12" s="359">
        <f>IF(ISNA(VLOOKUP($F12,'Cronograma Manual'!$F$6:$BN$171,I$144+1,0)),"",(VLOOKUP($F12,'Cronograma Manual'!$F$6:$BN$171,I$144+1,0)))</f>
        <v>4</v>
      </c>
      <c r="J12" s="360">
        <f>IF(ISNA(VLOOKUP($F12,'Cronograma Manual'!$F$6:$BN$171,J$144+1,0)),"",(VLOOKUP($F12,'Cronograma Manual'!$F$6:$BN$171,J$144+1,0)))</f>
        <v>12</v>
      </c>
      <c r="K12" s="361" t="str">
        <f>IF(ISNA(VLOOKUP($F12,'Cronograma Manual'!$F$6:$BN$171,K$144+1,0)),"",(VLOOKUP($F12,'Cronograma Manual'!$F$6:$BN$171,K$144+1,0)))</f>
        <v/>
      </c>
      <c r="L12" s="361" t="str">
        <f>IF(ISNA(VLOOKUP($F12,'Cronograma Manual'!$F$6:$BN$171,L$144+1,0)),"",(VLOOKUP($F12,'Cronograma Manual'!$F$6:$BN$171,L$144+1,0)))</f>
        <v/>
      </c>
      <c r="M12" s="361" t="str">
        <f>IF(ISNA(VLOOKUP($F12,'Cronograma Manual'!$F$6:$BN$171,M$144+1,0)),"",(VLOOKUP($F12,'Cronograma Manual'!$F$6:$BN$171,M$144+1,0)))</f>
        <v/>
      </c>
      <c r="N12" s="361" t="str">
        <f>IF(ISNA(VLOOKUP($F12,'Cronograma Manual'!$F$6:$BN$171,N$144+1,0)),"",(VLOOKUP($F12,'Cronograma Manual'!$F$6:$BN$171,N$144+1,0)))</f>
        <v/>
      </c>
      <c r="O12" s="361" t="str">
        <f>IF(ISNA(VLOOKUP($F12,'Cronograma Manual'!$F$6:$BN$171,O$144+1,0)),"",(VLOOKUP($F12,'Cronograma Manual'!$F$6:$BN$171,O$144+1,0)))</f>
        <v/>
      </c>
      <c r="P12" s="362" t="str">
        <f>IF(ISNA(VLOOKUP($F12,'Cronograma Manual'!$F$6:$BN$171,P$144+1,0)),"",(VLOOKUP($F12,'Cronograma Manual'!$F$6:$BN$171,P$144+1,0)))</f>
        <v/>
      </c>
      <c r="Q12" s="362">
        <f>IF(ISNA(VLOOKUP($F12,'Cronograma Manual'!$F$6:$BN$171,Q$144+1,0)),"",(VLOOKUP($F12,'Cronograma Manual'!$F$6:$BN$171,Q$144+1,0)))</f>
        <v>44602</v>
      </c>
      <c r="R12" s="362" t="str">
        <f>IF(ISNA(VLOOKUP($F12,'Cronograma Manual'!$F$6:$BN$171,R$144+1,0)),"",(VLOOKUP($F12,'Cronograma Manual'!$F$6:$BN$171,R$144+1,0)))</f>
        <v/>
      </c>
      <c r="S12" s="362" t="str">
        <f>IF(ISNA(VLOOKUP($F12,'Cronograma Manual'!$F$6:$BN$171,S$144+1,0)),"",(VLOOKUP($F12,'Cronograma Manual'!$F$6:$BN$171,S$144+1,0)))</f>
        <v/>
      </c>
      <c r="T12" s="361" t="str">
        <f>IF(ISNA(VLOOKUP($F12,'Cronograma Manual'!$F$6:$BN$171,T$144+1,0)),"",(VLOOKUP($F12,'Cronograma Manual'!$F$6:$BN$171,T$144+1,0)))</f>
        <v/>
      </c>
      <c r="U12" s="361">
        <f>IF(ISNA(VLOOKUP($F12,'Cronograma Manual'!$F$6:$BN$171,U$144+1,0)),"",(VLOOKUP($F12,'Cronograma Manual'!$F$6:$BN$171,U$144+1,0)))</f>
        <v>44630</v>
      </c>
      <c r="V12" s="361" t="str">
        <f>IF(ISNA(VLOOKUP($F12,'Cronograma Manual'!$F$6:$BN$171,V$144+1,0)),"",(VLOOKUP($F12,'Cronograma Manual'!$F$6:$BN$171,V$144+1,0)))</f>
        <v/>
      </c>
      <c r="W12" s="361" t="str">
        <f>IF(ISNA(VLOOKUP($F12,'Cronograma Manual'!$F$6:$BN$171,W$144+1,0)),"",(VLOOKUP($F12,'Cronograma Manual'!$F$6:$BN$171,W$144+1,0)))</f>
        <v/>
      </c>
      <c r="X12" s="361" t="str">
        <f>IF(ISNA(VLOOKUP($F12,'Cronograma Manual'!$F$6:$BN$171,X$144+1,0)),"",(VLOOKUP($F12,'Cronograma Manual'!$F$6:$BN$171,X$144+1,0)))</f>
        <v/>
      </c>
      <c r="Y12" s="362">
        <f>IF(ISNA(VLOOKUP($F12,'Cronograma Manual'!$F$6:$BN$171,Y$144+1,0)),"",(VLOOKUP($F12,'Cronograma Manual'!$F$6:$BN$171,Y$144+1,0)))</f>
        <v>44658</v>
      </c>
      <c r="Z12" s="362" t="str">
        <f>IF(ISNA(VLOOKUP($F12,'Cronograma Manual'!$F$6:$BN$171,Z$144+1,0)),"",(VLOOKUP($F12,'Cronograma Manual'!$F$6:$BN$171,Z$144+1,0)))</f>
        <v/>
      </c>
      <c r="AA12" s="362" t="str">
        <f>IF(ISNA(VLOOKUP($F12,'Cronograma Manual'!$F$6:$BN$171,AA$144+1,0)),"",(VLOOKUP($F12,'Cronograma Manual'!$F$6:$BN$171,AA$144+1,0)))</f>
        <v/>
      </c>
      <c r="AB12" s="362" t="str">
        <f>IF(ISNA(VLOOKUP($F12,'Cronograma Manual'!$F$6:$BN$171,AB$144+1,0)),"",(VLOOKUP($F12,'Cronograma Manual'!$F$6:$BN$171,AB$144+1,0)))</f>
        <v/>
      </c>
      <c r="AC12" s="361">
        <f>IF(ISNA(VLOOKUP($F12,'Cronograma Manual'!$F$6:$BN$171,AC$144+1,0)),"",(VLOOKUP($F12,'Cronograma Manual'!$F$6:$BN$171,AC$144+1,0)))</f>
        <v>44686</v>
      </c>
      <c r="AD12" s="361" t="str">
        <f>IF(ISNA(VLOOKUP($F12,'Cronograma Manual'!$F$6:$BN$171,AD$144+1,0)),"",(VLOOKUP($F12,'Cronograma Manual'!$F$6:$BN$171,AD$144+1,0)))</f>
        <v/>
      </c>
      <c r="AE12" s="361" t="str">
        <f>IF(ISNA(VLOOKUP($F12,'Cronograma Manual'!$F$6:$BN$171,AE$144+1,0)),"",(VLOOKUP($F12,'Cronograma Manual'!$F$6:$BN$171,AE$144+1,0)))</f>
        <v/>
      </c>
      <c r="AF12" s="361" t="str">
        <f>IF(ISNA(VLOOKUP($F12,'Cronograma Manual'!$F$6:$BN$171,AF$144+1,0)),"",(VLOOKUP($F12,'Cronograma Manual'!$F$6:$BN$171,AF$144+1,0)))</f>
        <v/>
      </c>
      <c r="AG12" s="362">
        <f>IF(ISNA(VLOOKUP($F12,'Cronograma Manual'!$F$6:$BN$171,AG$144+1,0)),"",(VLOOKUP($F12,'Cronograma Manual'!$F$6:$BN$171,AG$144+1,0)))</f>
        <v>44714</v>
      </c>
      <c r="AH12" s="362" t="str">
        <f>IF(ISNA(VLOOKUP($F12,'Cronograma Manual'!$F$6:$BN$171,AH$144+1,0)),"",(VLOOKUP($F12,'Cronograma Manual'!$F$6:$BN$171,AH$144+1,0)))</f>
        <v/>
      </c>
      <c r="AI12" s="362" t="str">
        <f>IF(ISNA(VLOOKUP($F12,'Cronograma Manual'!$F$6:$BN$171,AI$144+1,0)),"",(VLOOKUP($F12,'Cronograma Manual'!$F$6:$BN$171,AI$144+1,0)))</f>
        <v/>
      </c>
      <c r="AJ12" s="362" t="str">
        <f>IF(ISNA(VLOOKUP($F12,'Cronograma Manual'!$F$6:$BN$171,AJ$144+1,0)),"",(VLOOKUP($F12,'Cronograma Manual'!$F$6:$BN$171,AJ$144+1,0)))</f>
        <v/>
      </c>
      <c r="AK12" s="362">
        <f>IF(ISNA(VLOOKUP($F12,'Cronograma Manual'!$F$6:$BN$171,AK$144+1,0)),"",(VLOOKUP($F12,'Cronograma Manual'!$F$6:$BN$171,AK$144+1,0)))</f>
        <v>44742</v>
      </c>
      <c r="AL12" s="361" t="str">
        <f>IF(ISNA(VLOOKUP($F12,'Cronograma Manual'!$F$6:$BN$171,AL$144+1,0)),"",(VLOOKUP($F12,'Cronograma Manual'!$F$6:$BN$171,AL$144+1,0)))</f>
        <v/>
      </c>
      <c r="AM12" s="361" t="str">
        <f>IF(ISNA(VLOOKUP($F12,'Cronograma Manual'!$F$6:$BN$171,AM$144+1,0)),"",(VLOOKUP($F12,'Cronograma Manual'!$F$6:$BN$171,AM$144+1,0)))</f>
        <v/>
      </c>
      <c r="AN12" s="361" t="str">
        <f>IF(ISNA(VLOOKUP($F12,'Cronograma Manual'!$F$6:$BN$171,AN$144+1,0)),"",(VLOOKUP($F12,'Cronograma Manual'!$F$6:$BN$171,AN$144+1,0)))</f>
        <v/>
      </c>
      <c r="AO12" s="361">
        <f>IF(ISNA(VLOOKUP($F12,'Cronograma Manual'!$F$6:$BN$171,AO$144+1,0)),"",(VLOOKUP($F12,'Cronograma Manual'!$F$6:$BN$171,AO$144+1,0)))</f>
        <v>44770</v>
      </c>
      <c r="AP12" s="362" t="str">
        <f>IF(ISNA(VLOOKUP($F12,'Cronograma Manual'!$F$6:$BN$171,AP$144+1,0)),"",(VLOOKUP($F12,'Cronograma Manual'!$F$6:$BN$171,AP$144+1,0)))</f>
        <v/>
      </c>
      <c r="AQ12" s="362" t="str">
        <f>IF(ISNA(VLOOKUP($F12,'Cronograma Manual'!$F$6:$BN$171,AQ$144+1,0)),"",(VLOOKUP($F12,'Cronograma Manual'!$F$6:$BN$171,AQ$144+1,0)))</f>
        <v/>
      </c>
      <c r="AR12" s="362" t="str">
        <f>IF(ISNA(VLOOKUP($F12,'Cronograma Manual'!$F$6:$BN$171,AR$144+1,0)),"",(VLOOKUP($F12,'Cronograma Manual'!$F$6:$BN$171,AR$144+1,0)))</f>
        <v/>
      </c>
      <c r="AS12" s="362">
        <f>IF(ISNA(VLOOKUP($F12,'Cronograma Manual'!$F$6:$BN$171,AS$144+1,0)),"",(VLOOKUP($F12,'Cronograma Manual'!$F$6:$BN$171,AS$144+1,0)))</f>
        <v>44798</v>
      </c>
      <c r="AT12" s="361" t="str">
        <f>IF(ISNA(VLOOKUP($F12,'Cronograma Manual'!$F$6:$BN$171,AT$144+1,0)),"",(VLOOKUP($F12,'Cronograma Manual'!$F$6:$BN$171,AT$144+1,0)))</f>
        <v/>
      </c>
      <c r="AU12" s="361" t="str">
        <f>IF(ISNA(VLOOKUP($F12,'Cronograma Manual'!$F$6:$BN$171,AU$144+1,0)),"",(VLOOKUP($F12,'Cronograma Manual'!$F$6:$BN$171,AU$144+1,0)))</f>
        <v/>
      </c>
      <c r="AV12" s="361" t="str">
        <f>IF(ISNA(VLOOKUP($F12,'Cronograma Manual'!$F$6:$BN$171,AV$144+1,0)),"",(VLOOKUP($F12,'Cronograma Manual'!$F$6:$BN$171,AV$144+1,0)))</f>
        <v/>
      </c>
      <c r="AW12" s="361">
        <f>IF(ISNA(VLOOKUP($F12,'Cronograma Manual'!$F$6:$BN$171,AW$144+1,0)),"",(VLOOKUP($F12,'Cronograma Manual'!$F$6:$BN$171,AW$144+1,0)))</f>
        <v>44826</v>
      </c>
      <c r="AX12" s="361" t="str">
        <f>IF(ISNA(VLOOKUP($F12,'Cronograma Manual'!$F$6:$BN$171,AX$144+1,0)),"",(VLOOKUP($F12,'Cronograma Manual'!$F$6:$BN$171,AX$144+1,0)))</f>
        <v/>
      </c>
      <c r="AY12" s="362" t="str">
        <f>IF(ISNA(VLOOKUP($F12,'Cronograma Manual'!$F$6:$BN$171,AY$144+1,0)),"",(VLOOKUP($F12,'Cronograma Manual'!$F$6:$BN$171,AY$144+1,0)))</f>
        <v/>
      </c>
      <c r="AZ12" s="362" t="str">
        <f>IF(ISNA(VLOOKUP($F12,'Cronograma Manual'!$F$6:$BN$171,AZ$144+1,0)),"",(VLOOKUP($F12,'Cronograma Manual'!$F$6:$BN$171,AZ$144+1,0)))</f>
        <v/>
      </c>
      <c r="BA12" s="362">
        <f>IF(ISNA(VLOOKUP($F12,'Cronograma Manual'!$F$6:$BN$171,BA$144+1,0)),"",(VLOOKUP($F12,'Cronograma Manual'!$F$6:$BN$171,BA$144+1,0)))</f>
        <v>44854</v>
      </c>
      <c r="BB12" s="362" t="str">
        <f>IF(ISNA(VLOOKUP($F12,'Cronograma Manual'!$F$6:$BN$171,BB$144+1,0)),"",(VLOOKUP($F12,'Cronograma Manual'!$F$6:$BN$171,BB$144+1,0)))</f>
        <v/>
      </c>
      <c r="BC12" s="361" t="str">
        <f>IF(ISNA(VLOOKUP($F12,'Cronograma Manual'!$F$6:$BN$171,BC$144+1,0)),"",(VLOOKUP($F12,'Cronograma Manual'!$F$6:$BN$171,BC$144+1,0)))</f>
        <v/>
      </c>
      <c r="BD12" s="361" t="str">
        <f>IF(ISNA(VLOOKUP($F12,'Cronograma Manual'!$F$6:$BN$171,BD$144+1,0)),"",(VLOOKUP($F12,'Cronograma Manual'!$F$6:$BN$171,BD$144+1,0)))</f>
        <v/>
      </c>
      <c r="BE12" s="361">
        <f>IF(ISNA(VLOOKUP($F12,'Cronograma Manual'!$F$6:$BN$171,BE$144+1,0)),"",(VLOOKUP($F12,'Cronograma Manual'!$F$6:$BN$171,BE$144+1,0)))</f>
        <v>44882</v>
      </c>
      <c r="BF12" s="361" t="str">
        <f>IF(ISNA(VLOOKUP($F12,'Cronograma Manual'!$F$6:$BN$171,BF$144+1,0)),"",(VLOOKUP($F12,'Cronograma Manual'!$F$6:$BN$171,BF$144+1,0)))</f>
        <v/>
      </c>
      <c r="BG12" s="362" t="str">
        <f>IF(ISNA(VLOOKUP($F12,'Cronograma Manual'!$F$6:$BN$171,BG$144+1,0)),"",(VLOOKUP($F12,'Cronograma Manual'!$F$6:$BN$171,BG$144+1,0)))</f>
        <v/>
      </c>
      <c r="BH12" s="362" t="str">
        <f>IF(ISNA(VLOOKUP($F12,'Cronograma Manual'!$F$6:$BN$171,BH$144+1,0)),"",(VLOOKUP($F12,'Cronograma Manual'!$F$6:$BN$171,BH$144+1,0)))</f>
        <v/>
      </c>
      <c r="BI12" s="362">
        <f>IF(ISNA(VLOOKUP($F12,'Cronograma Manual'!$F$6:$BN$171,BI$144+1,0)),"",(VLOOKUP($F12,'Cronograma Manual'!$F$6:$BN$171,BI$144+1,0)))</f>
        <v>44910</v>
      </c>
      <c r="BJ12" s="362" t="str">
        <f>IF(ISNA(VLOOKUP($F12,'Cronograma Manual'!$F$6:$BN$171,BJ$144+1,0)),"",(VLOOKUP($F12,'Cronograma Manual'!$F$6:$BN$171,BJ$144+1,0)))</f>
        <v/>
      </c>
      <c r="BK12" s="363" t="str">
        <f>IF(ISNA(VLOOKUP($F12,'Cronograma Manual'!$F$6:$BN$171,BK$144+1,0)),"",(VLOOKUP($F12,'Cronograma Manual'!$F$6:$BN$171,BK$144+1,0)))</f>
        <v/>
      </c>
    </row>
    <row r="13" spans="1:63" s="102" customFormat="1" ht="26.25" customHeight="1" x14ac:dyDescent="0.25">
      <c r="A13" s="352">
        <f t="shared" si="0"/>
        <v>8</v>
      </c>
      <c r="B13" s="429" t="s">
        <v>1280</v>
      </c>
      <c r="C13" s="429" t="s">
        <v>1573</v>
      </c>
      <c r="D13" s="432" t="s">
        <v>17</v>
      </c>
      <c r="E13" s="337" t="s">
        <v>261</v>
      </c>
      <c r="F13" s="337" t="s">
        <v>17</v>
      </c>
      <c r="G13" s="184" t="str">
        <f>IF(ISNA(VLOOKUP($F13,'Cronograma Manual'!$F$6:$BN$171,G$144+1,0)),"",(VLOOKUP($F13,'Cronograma Manual'!$F$6:$BN$171,G$144+1,0)))</f>
        <v>DS ANTIOQUIA</v>
      </c>
      <c r="H13" s="184" t="str">
        <f>IF(ISNA(VLOOKUP($F13,'Cronograma Manual'!$F$6:$BN$171,H$144+1,0)),"",(VLOOKUP($F13,'Cronograma Manual'!$F$6:$BN$171,H$144+1,0)))</f>
        <v>Carrera 65 N° 80 - 325  Medellín</v>
      </c>
      <c r="I13" s="307">
        <f>IF(ISNA(VLOOKUP($F13,'Cronograma Manual'!$F$6:$BN$171,I$144+1,0)),"",(VLOOKUP($F13,'Cronograma Manual'!$F$6:$BN$171,I$144+1,0)))</f>
        <v>1</v>
      </c>
      <c r="J13" s="202">
        <f>IF(ISNA(VLOOKUP($F13,'Cronograma Manual'!$F$6:$BN$171,J$144+1,0)),"",(VLOOKUP($F13,'Cronograma Manual'!$F$6:$BN$171,J$144+1,0)))</f>
        <v>51</v>
      </c>
      <c r="K13" s="110" t="str">
        <f>IF(ISNA(VLOOKUP($F13,'Cronograma Manual'!$F$6:$BN$171,K$144+1,0)),"",(VLOOKUP($F13,'Cronograma Manual'!$F$6:$BN$171,K$144+1,0)))</f>
        <v/>
      </c>
      <c r="L13" s="110">
        <f>IF(ISNA(VLOOKUP($F13,'Cronograma Manual'!$F$6:$BN$171,L$144+1,0)),"",(VLOOKUP($F13,'Cronograma Manual'!$F$6:$BN$171,L$144+1,0)))</f>
        <v>44566</v>
      </c>
      <c r="M13" s="110">
        <f>IF(ISNA(VLOOKUP($F13,'Cronograma Manual'!$F$6:$BN$171,M$144+1,0)),"",(VLOOKUP($F13,'Cronograma Manual'!$F$6:$BN$171,M$144+1,0)))</f>
        <v>44573</v>
      </c>
      <c r="N13" s="110">
        <f>IF(ISNA(VLOOKUP($F13,'Cronograma Manual'!$F$6:$BN$171,N$144+1,0)),"",(VLOOKUP($F13,'Cronograma Manual'!$F$6:$BN$171,N$144+1,0)))</f>
        <v>44580</v>
      </c>
      <c r="O13" s="110">
        <f>IF(ISNA(VLOOKUP($F13,'Cronograma Manual'!$F$6:$BN$171,O$144+1,0)),"",(VLOOKUP($F13,'Cronograma Manual'!$F$6:$BN$171,O$144+1,0)))</f>
        <v>44587</v>
      </c>
      <c r="P13" s="308">
        <f>IF(ISNA(VLOOKUP($F13,'Cronograma Manual'!$F$6:$BN$171,P$144+1,0)),"",(VLOOKUP($F13,'Cronograma Manual'!$F$6:$BN$171,P$144+1,0)))</f>
        <v>44594</v>
      </c>
      <c r="Q13" s="308">
        <f>IF(ISNA(VLOOKUP($F13,'Cronograma Manual'!$F$6:$BN$171,Q$144+1,0)),"",(VLOOKUP($F13,'Cronograma Manual'!$F$6:$BN$171,Q$144+1,0)))</f>
        <v>44601</v>
      </c>
      <c r="R13" s="308">
        <f>IF(ISNA(VLOOKUP($F13,'Cronograma Manual'!$F$6:$BN$171,R$144+1,0)),"",(VLOOKUP($F13,'Cronograma Manual'!$F$6:$BN$171,R$144+1,0)))</f>
        <v>44608</v>
      </c>
      <c r="S13" s="308">
        <f>IF(ISNA(VLOOKUP($F13,'Cronograma Manual'!$F$6:$BN$171,S$144+1,0)),"",(VLOOKUP($F13,'Cronograma Manual'!$F$6:$BN$171,S$144+1,0)))</f>
        <v>44615</v>
      </c>
      <c r="T13" s="110">
        <f>IF(ISNA(VLOOKUP($F13,'Cronograma Manual'!$F$6:$BN$171,T$144+1,0)),"",(VLOOKUP($F13,'Cronograma Manual'!$F$6:$BN$171,T$144+1,0)))</f>
        <v>44622</v>
      </c>
      <c r="U13" s="110">
        <f>IF(ISNA(VLOOKUP($F13,'Cronograma Manual'!$F$6:$BN$171,U$144+1,0)),"",(VLOOKUP($F13,'Cronograma Manual'!$F$6:$BN$171,U$144+1,0)))</f>
        <v>44629</v>
      </c>
      <c r="V13" s="110">
        <f>IF(ISNA(VLOOKUP($F13,'Cronograma Manual'!$F$6:$BN$171,V$144+1,0)),"",(VLOOKUP($F13,'Cronograma Manual'!$F$6:$BN$171,V$144+1,0)))</f>
        <v>44636</v>
      </c>
      <c r="W13" s="110">
        <f>IF(ISNA(VLOOKUP($F13,'Cronograma Manual'!$F$6:$BN$171,W$144+1,0)),"",(VLOOKUP($F13,'Cronograma Manual'!$F$6:$BN$171,W$144+1,0)))</f>
        <v>44643</v>
      </c>
      <c r="X13" s="110">
        <f>IF(ISNA(VLOOKUP($F13,'Cronograma Manual'!$F$6:$BN$171,X$144+1,0)),"",(VLOOKUP($F13,'Cronograma Manual'!$F$6:$BN$171,X$144+1,0)))</f>
        <v>44650</v>
      </c>
      <c r="Y13" s="308">
        <f>IF(ISNA(VLOOKUP($F13,'Cronograma Manual'!$F$6:$BN$171,Y$144+1,0)),"",(VLOOKUP($F13,'Cronograma Manual'!$F$6:$BN$171,Y$144+1,0)))</f>
        <v>44657</v>
      </c>
      <c r="Z13" s="308">
        <f>IF(ISNA(VLOOKUP($F13,'Cronograma Manual'!$F$6:$BN$171,Z$144+1,0)),"",(VLOOKUP($F13,'Cronograma Manual'!$F$6:$BN$171,Z$144+1,0)))</f>
        <v>44664</v>
      </c>
      <c r="AA13" s="308">
        <f>IF(ISNA(VLOOKUP($F13,'Cronograma Manual'!$F$6:$BN$171,AA$144+1,0)),"",(VLOOKUP($F13,'Cronograma Manual'!$F$6:$BN$171,AA$144+1,0)))</f>
        <v>44671</v>
      </c>
      <c r="AB13" s="308">
        <f>IF(ISNA(VLOOKUP($F13,'Cronograma Manual'!$F$6:$BN$171,AB$144+1,0)),"",(VLOOKUP($F13,'Cronograma Manual'!$F$6:$BN$171,AB$144+1,0)))</f>
        <v>44678</v>
      </c>
      <c r="AC13" s="110">
        <f>IF(ISNA(VLOOKUP($F13,'Cronograma Manual'!$F$6:$BN$171,AC$144+1,0)),"",(VLOOKUP($F13,'Cronograma Manual'!$F$6:$BN$171,AC$144+1,0)))</f>
        <v>44685</v>
      </c>
      <c r="AD13" s="110">
        <f>IF(ISNA(VLOOKUP($F13,'Cronograma Manual'!$F$6:$BN$171,AD$144+1,0)),"",(VLOOKUP($F13,'Cronograma Manual'!$F$6:$BN$171,AD$144+1,0)))</f>
        <v>44692</v>
      </c>
      <c r="AE13" s="110">
        <f>IF(ISNA(VLOOKUP($F13,'Cronograma Manual'!$F$6:$BN$171,AE$144+1,0)),"",(VLOOKUP($F13,'Cronograma Manual'!$F$6:$BN$171,AE$144+1,0)))</f>
        <v>44699</v>
      </c>
      <c r="AF13" s="110">
        <f>IF(ISNA(VLOOKUP($F13,'Cronograma Manual'!$F$6:$BN$171,AF$144+1,0)),"",(VLOOKUP($F13,'Cronograma Manual'!$F$6:$BN$171,AF$144+1,0)))</f>
        <v>44706</v>
      </c>
      <c r="AG13" s="308">
        <f>IF(ISNA(VLOOKUP($F13,'Cronograma Manual'!$F$6:$BN$171,AG$144+1,0)),"",(VLOOKUP($F13,'Cronograma Manual'!$F$6:$BN$171,AG$144+1,0)))</f>
        <v>44713</v>
      </c>
      <c r="AH13" s="308">
        <f>IF(ISNA(VLOOKUP($F13,'Cronograma Manual'!$F$6:$BN$171,AH$144+1,0)),"",(VLOOKUP($F13,'Cronograma Manual'!$F$6:$BN$171,AH$144+1,0)))</f>
        <v>44720</v>
      </c>
      <c r="AI13" s="308">
        <f>IF(ISNA(VLOOKUP($F13,'Cronograma Manual'!$F$6:$BN$171,AI$144+1,0)),"",(VLOOKUP($F13,'Cronograma Manual'!$F$6:$BN$171,AI$144+1,0)))</f>
        <v>44727</v>
      </c>
      <c r="AJ13" s="308">
        <f>IF(ISNA(VLOOKUP($F13,'Cronograma Manual'!$F$6:$BN$171,AJ$144+1,0)),"",(VLOOKUP($F13,'Cronograma Manual'!$F$6:$BN$171,AJ$144+1,0)))</f>
        <v>44734</v>
      </c>
      <c r="AK13" s="308">
        <f>IF(ISNA(VLOOKUP($F13,'Cronograma Manual'!$F$6:$BN$171,AK$144+1,0)),"",(VLOOKUP($F13,'Cronograma Manual'!$F$6:$BN$171,AK$144+1,0)))</f>
        <v>44741</v>
      </c>
      <c r="AL13" s="110">
        <f>IF(ISNA(VLOOKUP($F13,'Cronograma Manual'!$F$6:$BN$171,AL$144+1,0)),"",(VLOOKUP($F13,'Cronograma Manual'!$F$6:$BN$171,AL$144+1,0)))</f>
        <v>44748</v>
      </c>
      <c r="AM13" s="110">
        <f>IF(ISNA(VLOOKUP($F13,'Cronograma Manual'!$F$6:$BN$171,AM$144+1,0)),"",(VLOOKUP($F13,'Cronograma Manual'!$F$6:$BN$171,AM$144+1,0)))</f>
        <v>44755</v>
      </c>
      <c r="AN13" s="110" t="str">
        <f>IF(ISNA(VLOOKUP($F13,'Cronograma Manual'!$F$6:$BN$171,AN$144+1,0)),"",(VLOOKUP($F13,'Cronograma Manual'!$F$6:$BN$171,AN$144+1,0)))</f>
        <v/>
      </c>
      <c r="AO13" s="110">
        <f>IF(ISNA(VLOOKUP($F13,'Cronograma Manual'!$F$6:$BN$171,AO$144+1,0)),"",(VLOOKUP($F13,'Cronograma Manual'!$F$6:$BN$171,AO$144+1,0)))</f>
        <v>44769</v>
      </c>
      <c r="AP13" s="308">
        <f>IF(ISNA(VLOOKUP($F13,'Cronograma Manual'!$F$6:$BN$171,AP$144+1,0)),"",(VLOOKUP($F13,'Cronograma Manual'!$F$6:$BN$171,AP$144+1,0)))</f>
        <v>44776</v>
      </c>
      <c r="AQ13" s="308">
        <f>IF(ISNA(VLOOKUP($F13,'Cronograma Manual'!$F$6:$BN$171,AQ$144+1,0)),"",(VLOOKUP($F13,'Cronograma Manual'!$F$6:$BN$171,AQ$144+1,0)))</f>
        <v>44783</v>
      </c>
      <c r="AR13" s="308">
        <f>IF(ISNA(VLOOKUP($F13,'Cronograma Manual'!$F$6:$BN$171,AR$144+1,0)),"",(VLOOKUP($F13,'Cronograma Manual'!$F$6:$BN$171,AR$144+1,0)))</f>
        <v>44790</v>
      </c>
      <c r="AS13" s="308">
        <f>IF(ISNA(VLOOKUP($F13,'Cronograma Manual'!$F$6:$BN$171,AS$144+1,0)),"",(VLOOKUP($F13,'Cronograma Manual'!$F$6:$BN$171,AS$144+1,0)))</f>
        <v>44797</v>
      </c>
      <c r="AT13" s="110">
        <f>IF(ISNA(VLOOKUP($F13,'Cronograma Manual'!$F$6:$BN$171,AT$144+1,0)),"",(VLOOKUP($F13,'Cronograma Manual'!$F$6:$BN$171,AT$144+1,0)))</f>
        <v>44804</v>
      </c>
      <c r="AU13" s="110">
        <f>IF(ISNA(VLOOKUP($F13,'Cronograma Manual'!$F$6:$BN$171,AU$144+1,0)),"",(VLOOKUP($F13,'Cronograma Manual'!$F$6:$BN$171,AU$144+1,0)))</f>
        <v>44811</v>
      </c>
      <c r="AV13" s="110">
        <f>IF(ISNA(VLOOKUP($F13,'Cronograma Manual'!$F$6:$BN$171,AV$144+1,0)),"",(VLOOKUP($F13,'Cronograma Manual'!$F$6:$BN$171,AV$144+1,0)))</f>
        <v>44818</v>
      </c>
      <c r="AW13" s="110">
        <f>IF(ISNA(VLOOKUP($F13,'Cronograma Manual'!$F$6:$BN$171,AW$144+1,0)),"",(VLOOKUP($F13,'Cronograma Manual'!$F$6:$BN$171,AW$144+1,0)))</f>
        <v>44825</v>
      </c>
      <c r="AX13" s="110">
        <f>IF(ISNA(VLOOKUP($F13,'Cronograma Manual'!$F$6:$BN$171,AX$144+1,0)),"",(VLOOKUP($F13,'Cronograma Manual'!$F$6:$BN$171,AX$144+1,0)))</f>
        <v>44832</v>
      </c>
      <c r="AY13" s="308">
        <f>IF(ISNA(VLOOKUP($F13,'Cronograma Manual'!$F$6:$BN$171,AY$144+1,0)),"",(VLOOKUP($F13,'Cronograma Manual'!$F$6:$BN$171,AY$144+1,0)))</f>
        <v>44839</v>
      </c>
      <c r="AZ13" s="308">
        <f>IF(ISNA(VLOOKUP($F13,'Cronograma Manual'!$F$6:$BN$171,AZ$144+1,0)),"",(VLOOKUP($F13,'Cronograma Manual'!$F$6:$BN$171,AZ$144+1,0)))</f>
        <v>44846</v>
      </c>
      <c r="BA13" s="308">
        <f>IF(ISNA(VLOOKUP($F13,'Cronograma Manual'!$F$6:$BN$171,BA$144+1,0)),"",(VLOOKUP($F13,'Cronograma Manual'!$F$6:$BN$171,BA$144+1,0)))</f>
        <v>44853</v>
      </c>
      <c r="BB13" s="308">
        <f>IF(ISNA(VLOOKUP($F13,'Cronograma Manual'!$F$6:$BN$171,BB$144+1,0)),"",(VLOOKUP($F13,'Cronograma Manual'!$F$6:$BN$171,BB$144+1,0)))</f>
        <v>44860</v>
      </c>
      <c r="BC13" s="110">
        <f>IF(ISNA(VLOOKUP($F13,'Cronograma Manual'!$F$6:$BN$171,BC$144+1,0)),"",(VLOOKUP($F13,'Cronograma Manual'!$F$6:$BN$171,BC$144+1,0)))</f>
        <v>44867</v>
      </c>
      <c r="BD13" s="110">
        <f>IF(ISNA(VLOOKUP($F13,'Cronograma Manual'!$F$6:$BN$171,BD$144+1,0)),"",(VLOOKUP($F13,'Cronograma Manual'!$F$6:$BN$171,BD$144+1,0)))</f>
        <v>44874</v>
      </c>
      <c r="BE13" s="110">
        <f>IF(ISNA(VLOOKUP($F13,'Cronograma Manual'!$F$6:$BN$171,BE$144+1,0)),"",(VLOOKUP($F13,'Cronograma Manual'!$F$6:$BN$171,BE$144+1,0)))</f>
        <v>44881</v>
      </c>
      <c r="BF13" s="110">
        <f>IF(ISNA(VLOOKUP($F13,'Cronograma Manual'!$F$6:$BN$171,BF$144+1,0)),"",(VLOOKUP($F13,'Cronograma Manual'!$F$6:$BN$171,BF$144+1,0)))</f>
        <v>44888</v>
      </c>
      <c r="BG13" s="308">
        <f>IF(ISNA(VLOOKUP($F13,'Cronograma Manual'!$F$6:$BN$171,BG$144+1,0)),"",(VLOOKUP($F13,'Cronograma Manual'!$F$6:$BN$171,BG$144+1,0)))</f>
        <v>44895</v>
      </c>
      <c r="BH13" s="308">
        <f>IF(ISNA(VLOOKUP($F13,'Cronograma Manual'!$F$6:$BN$171,BH$144+1,0)),"",(VLOOKUP($F13,'Cronograma Manual'!$F$6:$BN$171,BH$144+1,0)))</f>
        <v>44902</v>
      </c>
      <c r="BI13" s="308">
        <f>IF(ISNA(VLOOKUP($F13,'Cronograma Manual'!$F$6:$BN$171,BI$144+1,0)),"",(VLOOKUP($F13,'Cronograma Manual'!$F$6:$BN$171,BI$144+1,0)))</f>
        <v>44909</v>
      </c>
      <c r="BJ13" s="308">
        <f>IF(ISNA(VLOOKUP($F13,'Cronograma Manual'!$F$6:$BN$171,BJ$144+1,0)),"",(VLOOKUP($F13,'Cronograma Manual'!$F$6:$BN$171,BJ$144+1,0)))</f>
        <v>44916</v>
      </c>
      <c r="BK13" s="382">
        <f>IF(ISNA(VLOOKUP($F13,'Cronograma Manual'!$F$6:$BN$171,BK$144+1,0)),"",(VLOOKUP($F13,'Cronograma Manual'!$F$6:$BN$171,BK$144+1,0)))</f>
        <v>44923</v>
      </c>
    </row>
    <row r="14" spans="1:63" s="102" customFormat="1" ht="26.25" customHeight="1" x14ac:dyDescent="0.25">
      <c r="A14" s="352">
        <f t="shared" si="0"/>
        <v>9</v>
      </c>
      <c r="B14" s="429"/>
      <c r="C14" s="429"/>
      <c r="D14" s="432"/>
      <c r="E14" s="337" t="s">
        <v>261</v>
      </c>
      <c r="F14" s="337" t="s">
        <v>21</v>
      </c>
      <c r="G14" s="184" t="str">
        <f>IF(ISNA(VLOOKUP($F14,'Cronograma Manual'!$F$6:$BN$171,G$144+1,0)),"",(VLOOKUP($F14,'Cronograma Manual'!$F$6:$BN$171,G$144+1,0)))</f>
        <v>UB ANDES</v>
      </c>
      <c r="H14" s="184" t="str">
        <f>IF(ISNA(VLOOKUP($F14,'Cronograma Manual'!$F$6:$BN$171,H$144+1,0)),"",(VLOOKUP($F14,'Cronograma Manual'!$F$6:$BN$171,H$144+1,0)))</f>
        <v>Hospital San Rafael  Av.Medellin N° 48 - 20</v>
      </c>
      <c r="I14" s="197">
        <f>IF(ISNA(VLOOKUP($F14,'Cronograma Manual'!$F$6:$BN$171,I$144+1,0)),"",(VLOOKUP($F14,'Cronograma Manual'!$F$6:$BN$171,I$144+1,0)))</f>
        <v>4</v>
      </c>
      <c r="J14" s="202">
        <f>IF(ISNA(VLOOKUP($F14,'Cronograma Manual'!$F$6:$BN$171,J$144+1,0)),"",(VLOOKUP($F14,'Cronograma Manual'!$F$6:$BN$171,J$144+1,0)))</f>
        <v>12</v>
      </c>
      <c r="K14" s="107" t="str">
        <f>IF(ISNA(VLOOKUP($F14,'Cronograma Manual'!$F$6:$BN$171,K$144+1,0)),"",(VLOOKUP($F14,'Cronograma Manual'!$F$6:$BN$171,K$144+1,0)))</f>
        <v/>
      </c>
      <c r="L14" s="107" t="str">
        <f>IF(ISNA(VLOOKUP($F14,'Cronograma Manual'!$F$6:$BN$171,L$144+1,0)),"",(VLOOKUP($F14,'Cronograma Manual'!$F$6:$BN$171,L$144+1,0)))</f>
        <v/>
      </c>
      <c r="M14" s="107" t="str">
        <f>IF(ISNA(VLOOKUP($F14,'Cronograma Manual'!$F$6:$BN$171,M$144+1,0)),"",(VLOOKUP($F14,'Cronograma Manual'!$F$6:$BN$171,M$144+1,0)))</f>
        <v/>
      </c>
      <c r="N14" s="107" t="str">
        <f>IF(ISNA(VLOOKUP($F14,'Cronograma Manual'!$F$6:$BN$171,N$144+1,0)),"",(VLOOKUP($F14,'Cronograma Manual'!$F$6:$BN$171,N$144+1,0)))</f>
        <v/>
      </c>
      <c r="O14" s="107" t="str">
        <f>IF(ISNA(VLOOKUP($F14,'Cronograma Manual'!$F$6:$BN$171,O$144+1,0)),"",(VLOOKUP($F14,'Cronograma Manual'!$F$6:$BN$171,O$144+1,0)))</f>
        <v/>
      </c>
      <c r="P14" s="108">
        <f>IF(ISNA(VLOOKUP($F14,'Cronograma Manual'!$F$6:$BN$171,P$144+1,0)),"",(VLOOKUP($F14,'Cronograma Manual'!$F$6:$BN$171,P$144+1,0)))</f>
        <v>44592</v>
      </c>
      <c r="Q14" s="108" t="str">
        <f>IF(ISNA(VLOOKUP($F14,'Cronograma Manual'!$F$6:$BN$171,Q$144+1,0)),"",(VLOOKUP($F14,'Cronograma Manual'!$F$6:$BN$171,Q$144+1,0)))</f>
        <v/>
      </c>
      <c r="R14" s="108" t="str">
        <f>IF(ISNA(VLOOKUP($F14,'Cronograma Manual'!$F$6:$BN$171,R$144+1,0)),"",(VLOOKUP($F14,'Cronograma Manual'!$F$6:$BN$171,R$144+1,0)))</f>
        <v/>
      </c>
      <c r="S14" s="108" t="str">
        <f>IF(ISNA(VLOOKUP($F14,'Cronograma Manual'!$F$6:$BN$171,S$144+1,0)),"",(VLOOKUP($F14,'Cronograma Manual'!$F$6:$BN$171,S$144+1,0)))</f>
        <v/>
      </c>
      <c r="T14" s="107">
        <f>IF(ISNA(VLOOKUP($F14,'Cronograma Manual'!$F$6:$BN$171,T$144+1,0)),"",(VLOOKUP($F14,'Cronograma Manual'!$F$6:$BN$171,T$144+1,0)))</f>
        <v>44620</v>
      </c>
      <c r="U14" s="107" t="str">
        <f>IF(ISNA(VLOOKUP($F14,'Cronograma Manual'!$F$6:$BN$171,U$144+1,0)),"",(VLOOKUP($F14,'Cronograma Manual'!$F$6:$BN$171,U$144+1,0)))</f>
        <v/>
      </c>
      <c r="V14" s="107" t="str">
        <f>IF(ISNA(VLOOKUP($F14,'Cronograma Manual'!$F$6:$BN$171,V$144+1,0)),"",(VLOOKUP($F14,'Cronograma Manual'!$F$6:$BN$171,V$144+1,0)))</f>
        <v/>
      </c>
      <c r="W14" s="107" t="str">
        <f>IF(ISNA(VLOOKUP($F14,'Cronograma Manual'!$F$6:$BN$171,W$144+1,0)),"",(VLOOKUP($F14,'Cronograma Manual'!$F$6:$BN$171,W$144+1,0)))</f>
        <v/>
      </c>
      <c r="X14" s="107">
        <f>IF(ISNA(VLOOKUP($F14,'Cronograma Manual'!$F$6:$BN$171,X$144+1,0)),"",(VLOOKUP($F14,'Cronograma Manual'!$F$6:$BN$171,X$144+1,0)))</f>
        <v>44648</v>
      </c>
      <c r="Y14" s="108" t="str">
        <f>IF(ISNA(VLOOKUP($F14,'Cronograma Manual'!$F$6:$BN$171,Y$144+1,0)),"",(VLOOKUP($F14,'Cronograma Manual'!$F$6:$BN$171,Y$144+1,0)))</f>
        <v/>
      </c>
      <c r="Z14" s="108" t="str">
        <f>IF(ISNA(VLOOKUP($F14,'Cronograma Manual'!$F$6:$BN$171,Z$144+1,0)),"",(VLOOKUP($F14,'Cronograma Manual'!$F$6:$BN$171,Z$144+1,0)))</f>
        <v/>
      </c>
      <c r="AA14" s="108" t="str">
        <f>IF(ISNA(VLOOKUP($F14,'Cronograma Manual'!$F$6:$BN$171,AA$144+1,0)),"",(VLOOKUP($F14,'Cronograma Manual'!$F$6:$BN$171,AA$144+1,0)))</f>
        <v/>
      </c>
      <c r="AB14" s="108">
        <f>IF(ISNA(VLOOKUP($F14,'Cronograma Manual'!$F$6:$BN$171,AB$144+1,0)),"",(VLOOKUP($F14,'Cronograma Manual'!$F$6:$BN$171,AB$144+1,0)))</f>
        <v>44676</v>
      </c>
      <c r="AC14" s="107" t="str">
        <f>IF(ISNA(VLOOKUP($F14,'Cronograma Manual'!$F$6:$BN$171,AC$144+1,0)),"",(VLOOKUP($F14,'Cronograma Manual'!$F$6:$BN$171,AC$144+1,0)))</f>
        <v/>
      </c>
      <c r="AD14" s="107" t="str">
        <f>IF(ISNA(VLOOKUP($F14,'Cronograma Manual'!$F$6:$BN$171,AD$144+1,0)),"",(VLOOKUP($F14,'Cronograma Manual'!$F$6:$BN$171,AD$144+1,0)))</f>
        <v/>
      </c>
      <c r="AE14" s="107" t="str">
        <f>IF(ISNA(VLOOKUP($F14,'Cronograma Manual'!$F$6:$BN$171,AE$144+1,0)),"",(VLOOKUP($F14,'Cronograma Manual'!$F$6:$BN$171,AE$144+1,0)))</f>
        <v/>
      </c>
      <c r="AF14" s="107">
        <f>IF(ISNA(VLOOKUP($F14,'Cronograma Manual'!$F$6:$BN$171,AF$144+1,0)),"",(VLOOKUP($F14,'Cronograma Manual'!$F$6:$BN$171,AF$144+1,0)))</f>
        <v>44704</v>
      </c>
      <c r="AG14" s="108" t="str">
        <f>IF(ISNA(VLOOKUP($F14,'Cronograma Manual'!$F$6:$BN$171,AG$144+1,0)),"",(VLOOKUP($F14,'Cronograma Manual'!$F$6:$BN$171,AG$144+1,0)))</f>
        <v/>
      </c>
      <c r="AH14" s="108" t="str">
        <f>IF(ISNA(VLOOKUP($F14,'Cronograma Manual'!$F$6:$BN$171,AH$144+1,0)),"",(VLOOKUP($F14,'Cronograma Manual'!$F$6:$BN$171,AH$144+1,0)))</f>
        <v/>
      </c>
      <c r="AI14" s="108" t="str">
        <f>IF(ISNA(VLOOKUP($F14,'Cronograma Manual'!$F$6:$BN$171,AI$144+1,0)),"",(VLOOKUP($F14,'Cronograma Manual'!$F$6:$BN$171,AI$144+1,0)))</f>
        <v/>
      </c>
      <c r="AJ14" s="108" t="str">
        <f>IF(ISNA(VLOOKUP($F14,'Cronograma Manual'!$F$6:$BN$171,AJ$144+1,0)),"",(VLOOKUP($F14,'Cronograma Manual'!$F$6:$BN$171,AJ$144+1,0)))</f>
        <v/>
      </c>
      <c r="AK14" s="108" t="str">
        <f>IF(ISNA(VLOOKUP($F14,'Cronograma Manual'!$F$6:$BN$171,AK$144+1,0)),"",(VLOOKUP($F14,'Cronograma Manual'!$F$6:$BN$171,AK$144+1,0)))</f>
        <v/>
      </c>
      <c r="AL14" s="107" t="str">
        <f>IF(ISNA(VLOOKUP($F14,'Cronograma Manual'!$F$6:$BN$171,AL$144+1,0)),"",(VLOOKUP($F14,'Cronograma Manual'!$F$6:$BN$171,AL$144+1,0)))</f>
        <v/>
      </c>
      <c r="AM14" s="107">
        <f>IF(ISNA(VLOOKUP($F14,'Cronograma Manual'!$F$6:$BN$171,AM$144+1,0)),"",(VLOOKUP($F14,'Cronograma Manual'!$F$6:$BN$171,AM$144+1,0)))</f>
        <v>44753</v>
      </c>
      <c r="AN14" s="107" t="str">
        <f>IF(ISNA(VLOOKUP($F14,'Cronograma Manual'!$F$6:$BN$171,AN$144+1,0)),"",(VLOOKUP($F14,'Cronograma Manual'!$F$6:$BN$171,AN$144+1,0)))</f>
        <v/>
      </c>
      <c r="AO14" s="107" t="str">
        <f>IF(ISNA(VLOOKUP($F14,'Cronograma Manual'!$F$6:$BN$171,AO$144+1,0)),"",(VLOOKUP($F14,'Cronograma Manual'!$F$6:$BN$171,AO$144+1,0)))</f>
        <v/>
      </c>
      <c r="AP14" s="108" t="str">
        <f>IF(ISNA(VLOOKUP($F14,'Cronograma Manual'!$F$6:$BN$171,AP$144+1,0)),"",(VLOOKUP($F14,'Cronograma Manual'!$F$6:$BN$171,AP$144+1,0)))</f>
        <v/>
      </c>
      <c r="AQ14" s="108">
        <f>IF(ISNA(VLOOKUP($F14,'Cronograma Manual'!$F$6:$BN$171,AQ$144+1,0)),"",(VLOOKUP($F14,'Cronograma Manual'!$F$6:$BN$171,AQ$144+1,0)))</f>
        <v>44781</v>
      </c>
      <c r="AR14" s="108" t="str">
        <f>IF(ISNA(VLOOKUP($F14,'Cronograma Manual'!$F$6:$BN$171,AR$144+1,0)),"",(VLOOKUP($F14,'Cronograma Manual'!$F$6:$BN$171,AR$144+1,0)))</f>
        <v/>
      </c>
      <c r="AS14" s="108" t="str">
        <f>IF(ISNA(VLOOKUP($F14,'Cronograma Manual'!$F$6:$BN$171,AS$144+1,0)),"",(VLOOKUP($F14,'Cronograma Manual'!$F$6:$BN$171,AS$144+1,0)))</f>
        <v/>
      </c>
      <c r="AT14" s="107" t="str">
        <f>IF(ISNA(VLOOKUP($F14,'Cronograma Manual'!$F$6:$BN$171,AT$144+1,0)),"",(VLOOKUP($F14,'Cronograma Manual'!$F$6:$BN$171,AT$144+1,0)))</f>
        <v/>
      </c>
      <c r="AU14" s="107">
        <f>IF(ISNA(VLOOKUP($F14,'Cronograma Manual'!$F$6:$BN$171,AU$144+1,0)),"",(VLOOKUP($F14,'Cronograma Manual'!$F$6:$BN$171,AU$144+1,0)))</f>
        <v>44809</v>
      </c>
      <c r="AV14" s="107" t="str">
        <f>IF(ISNA(VLOOKUP($F14,'Cronograma Manual'!$F$6:$BN$171,AV$144+1,0)),"",(VLOOKUP($F14,'Cronograma Manual'!$F$6:$BN$171,AV$144+1,0)))</f>
        <v/>
      </c>
      <c r="AW14" s="107" t="str">
        <f>IF(ISNA(VLOOKUP($F14,'Cronograma Manual'!$F$6:$BN$171,AW$144+1,0)),"",(VLOOKUP($F14,'Cronograma Manual'!$F$6:$BN$171,AW$144+1,0)))</f>
        <v/>
      </c>
      <c r="AX14" s="107" t="str">
        <f>IF(ISNA(VLOOKUP($F14,'Cronograma Manual'!$F$6:$BN$171,AX$144+1,0)),"",(VLOOKUP($F14,'Cronograma Manual'!$F$6:$BN$171,AX$144+1,0)))</f>
        <v/>
      </c>
      <c r="AY14" s="108">
        <f>IF(ISNA(VLOOKUP($F14,'Cronograma Manual'!$F$6:$BN$171,AY$144+1,0)),"",(VLOOKUP($F14,'Cronograma Manual'!$F$6:$BN$171,AY$144+1,0)))</f>
        <v>44837</v>
      </c>
      <c r="AZ14" s="108" t="str">
        <f>IF(ISNA(VLOOKUP($F14,'Cronograma Manual'!$F$6:$BN$171,AZ$144+1,0)),"",(VLOOKUP($F14,'Cronograma Manual'!$F$6:$BN$171,AZ$144+1,0)))</f>
        <v/>
      </c>
      <c r="BA14" s="108" t="str">
        <f>IF(ISNA(VLOOKUP($F14,'Cronograma Manual'!$F$6:$BN$171,BA$144+1,0)),"",(VLOOKUP($F14,'Cronograma Manual'!$F$6:$BN$171,BA$144+1,0)))</f>
        <v/>
      </c>
      <c r="BB14" s="108" t="str">
        <f>IF(ISNA(VLOOKUP($F14,'Cronograma Manual'!$F$6:$BN$171,BB$144+1,0)),"",(VLOOKUP($F14,'Cronograma Manual'!$F$6:$BN$171,BB$144+1,0)))</f>
        <v/>
      </c>
      <c r="BC14" s="107">
        <f>IF(ISNA(VLOOKUP($F14,'Cronograma Manual'!$F$6:$BN$171,BC$144+1,0)),"",(VLOOKUP($F14,'Cronograma Manual'!$F$6:$BN$171,BC$144+1,0)))</f>
        <v>44865</v>
      </c>
      <c r="BD14" s="107" t="str">
        <f>IF(ISNA(VLOOKUP($F14,'Cronograma Manual'!$F$6:$BN$171,BD$144+1,0)),"",(VLOOKUP($F14,'Cronograma Manual'!$F$6:$BN$171,BD$144+1,0)))</f>
        <v/>
      </c>
      <c r="BE14" s="107" t="str">
        <f>IF(ISNA(VLOOKUP($F14,'Cronograma Manual'!$F$6:$BN$171,BE$144+1,0)),"",(VLOOKUP($F14,'Cronograma Manual'!$F$6:$BN$171,BE$144+1,0)))</f>
        <v/>
      </c>
      <c r="BF14" s="107" t="str">
        <f>IF(ISNA(VLOOKUP($F14,'Cronograma Manual'!$F$6:$BN$171,BF$144+1,0)),"",(VLOOKUP($F14,'Cronograma Manual'!$F$6:$BN$171,BF$144+1,0)))</f>
        <v/>
      </c>
      <c r="BG14" s="108">
        <f>IF(ISNA(VLOOKUP($F14,'Cronograma Manual'!$F$6:$BN$171,BG$144+1,0)),"",(VLOOKUP($F14,'Cronograma Manual'!$F$6:$BN$171,BG$144+1,0)))</f>
        <v>44893</v>
      </c>
      <c r="BH14" s="108" t="str">
        <f>IF(ISNA(VLOOKUP($F14,'Cronograma Manual'!$F$6:$BN$171,BH$144+1,0)),"",(VLOOKUP($F14,'Cronograma Manual'!$F$6:$BN$171,BH$144+1,0)))</f>
        <v/>
      </c>
      <c r="BI14" s="108" t="str">
        <f>IF(ISNA(VLOOKUP($F14,'Cronograma Manual'!$F$6:$BN$171,BI$144+1,0)),"",(VLOOKUP($F14,'Cronograma Manual'!$F$6:$BN$171,BI$144+1,0)))</f>
        <v/>
      </c>
      <c r="BJ14" s="108" t="str">
        <f>IF(ISNA(VLOOKUP($F14,'Cronograma Manual'!$F$6:$BN$171,BJ$144+1,0)),"",(VLOOKUP($F14,'Cronograma Manual'!$F$6:$BN$171,BJ$144+1,0)))</f>
        <v/>
      </c>
      <c r="BK14" s="353">
        <f>IF(ISNA(VLOOKUP($F14,'Cronograma Manual'!$F$6:$BN$171,BK$144+1,0)),"",(VLOOKUP($F14,'Cronograma Manual'!$F$6:$BN$171,BK$144+1,0)))</f>
        <v>44921</v>
      </c>
    </row>
    <row r="15" spans="1:63" s="102" customFormat="1" ht="26.25" customHeight="1" x14ac:dyDescent="0.25">
      <c r="A15" s="352">
        <f t="shared" si="0"/>
        <v>10</v>
      </c>
      <c r="B15" s="429"/>
      <c r="C15" s="429"/>
      <c r="D15" s="432"/>
      <c r="E15" s="337" t="s">
        <v>261</v>
      </c>
      <c r="F15" s="337" t="s">
        <v>20</v>
      </c>
      <c r="G15" s="184" t="str">
        <f>IF(ISNA(VLOOKUP($F15,'Cronograma Manual'!$F$6:$BN$171,G$144+1,0)),"",(VLOOKUP($F15,'Cronograma Manual'!$F$6:$BN$171,G$144+1,0)))</f>
        <v>DS ANTIOQUIA</v>
      </c>
      <c r="H15" s="184" t="str">
        <f>IF(ISNA(VLOOKUP($F15,'Cronograma Manual'!$F$6:$BN$171,H$144+1,0)),"",(VLOOKUP($F15,'Cronograma Manual'!$F$6:$BN$171,H$144+1,0)))</f>
        <v>Carrera 65 N° 80 - 325  Medellín</v>
      </c>
      <c r="I15" s="197">
        <f>IF(ISNA(VLOOKUP($F15,'Cronograma Manual'!$F$6:$BN$171,I$144+1,0)),"",(VLOOKUP($F15,'Cronograma Manual'!$F$6:$BN$171,I$144+1,0)))</f>
        <v>4</v>
      </c>
      <c r="J15" s="202">
        <f>IF(ISNA(VLOOKUP($F15,'Cronograma Manual'!$F$6:$BN$171,J$144+1,0)),"",(VLOOKUP($F15,'Cronograma Manual'!$F$6:$BN$171,J$144+1,0)))</f>
        <v>13</v>
      </c>
      <c r="K15" s="107" t="str">
        <f>IF(ISNA(VLOOKUP($F15,'Cronograma Manual'!$F$6:$BN$171,K$144+1,0)),"",(VLOOKUP($F15,'Cronograma Manual'!$F$6:$BN$171,K$144+1,0)))</f>
        <v/>
      </c>
      <c r="L15" s="107" t="str">
        <f>IF(ISNA(VLOOKUP($F15,'Cronograma Manual'!$F$6:$BN$171,L$144+1,0)),"",(VLOOKUP($F15,'Cronograma Manual'!$F$6:$BN$171,L$144+1,0)))</f>
        <v/>
      </c>
      <c r="M15" s="107" t="str">
        <f>IF(ISNA(VLOOKUP($F15,'Cronograma Manual'!$F$6:$BN$171,M$144+1,0)),"",(VLOOKUP($F15,'Cronograma Manual'!$F$6:$BN$171,M$144+1,0)))</f>
        <v/>
      </c>
      <c r="N15" s="107" t="str">
        <f>IF(ISNA(VLOOKUP($F15,'Cronograma Manual'!$F$6:$BN$171,N$144+1,0)),"",(VLOOKUP($F15,'Cronograma Manual'!$F$6:$BN$171,N$144+1,0)))</f>
        <v/>
      </c>
      <c r="O15" s="107">
        <f>IF(ISNA(VLOOKUP($F15,'Cronograma Manual'!$F$6:$BN$171,O$144+1,0)),"",(VLOOKUP($F15,'Cronograma Manual'!$F$6:$BN$171,O$144+1,0)))</f>
        <v>44588</v>
      </c>
      <c r="P15" s="108" t="str">
        <f>IF(ISNA(VLOOKUP($F15,'Cronograma Manual'!$F$6:$BN$171,P$144+1,0)),"",(VLOOKUP($F15,'Cronograma Manual'!$F$6:$BN$171,P$144+1,0)))</f>
        <v/>
      </c>
      <c r="Q15" s="108" t="str">
        <f>IF(ISNA(VLOOKUP($F15,'Cronograma Manual'!$F$6:$BN$171,Q$144+1,0)),"",(VLOOKUP($F15,'Cronograma Manual'!$F$6:$BN$171,Q$144+1,0)))</f>
        <v/>
      </c>
      <c r="R15" s="108" t="str">
        <f>IF(ISNA(VLOOKUP($F15,'Cronograma Manual'!$F$6:$BN$171,R$144+1,0)),"",(VLOOKUP($F15,'Cronograma Manual'!$F$6:$BN$171,R$144+1,0)))</f>
        <v/>
      </c>
      <c r="S15" s="108">
        <f>IF(ISNA(VLOOKUP($F15,'Cronograma Manual'!$F$6:$BN$171,S$144+1,0)),"",(VLOOKUP($F15,'Cronograma Manual'!$F$6:$BN$171,S$144+1,0)))</f>
        <v>44616</v>
      </c>
      <c r="T15" s="107" t="str">
        <f>IF(ISNA(VLOOKUP($F15,'Cronograma Manual'!$F$6:$BN$171,T$144+1,0)),"",(VLOOKUP($F15,'Cronograma Manual'!$F$6:$BN$171,T$144+1,0)))</f>
        <v/>
      </c>
      <c r="U15" s="107" t="str">
        <f>IF(ISNA(VLOOKUP($F15,'Cronograma Manual'!$F$6:$BN$171,U$144+1,0)),"",(VLOOKUP($F15,'Cronograma Manual'!$F$6:$BN$171,U$144+1,0)))</f>
        <v/>
      </c>
      <c r="V15" s="107" t="str">
        <f>IF(ISNA(VLOOKUP($F15,'Cronograma Manual'!$F$6:$BN$171,V$144+1,0)),"",(VLOOKUP($F15,'Cronograma Manual'!$F$6:$BN$171,V$144+1,0)))</f>
        <v/>
      </c>
      <c r="W15" s="107">
        <f>IF(ISNA(VLOOKUP($F15,'Cronograma Manual'!$F$6:$BN$171,W$144+1,0)),"",(VLOOKUP($F15,'Cronograma Manual'!$F$6:$BN$171,W$144+1,0)))</f>
        <v>44644</v>
      </c>
      <c r="X15" s="107" t="str">
        <f>IF(ISNA(VLOOKUP($F15,'Cronograma Manual'!$F$6:$BN$171,X$144+1,0)),"",(VLOOKUP($F15,'Cronograma Manual'!$F$6:$BN$171,X$144+1,0)))</f>
        <v/>
      </c>
      <c r="Y15" s="108" t="str">
        <f>IF(ISNA(VLOOKUP($F15,'Cronograma Manual'!$F$6:$BN$171,Y$144+1,0)),"",(VLOOKUP($F15,'Cronograma Manual'!$F$6:$BN$171,Y$144+1,0)))</f>
        <v/>
      </c>
      <c r="Z15" s="108" t="str">
        <f>IF(ISNA(VLOOKUP($F15,'Cronograma Manual'!$F$6:$BN$171,Z$144+1,0)),"",(VLOOKUP($F15,'Cronograma Manual'!$F$6:$BN$171,Z$144+1,0)))</f>
        <v/>
      </c>
      <c r="AA15" s="108">
        <f>IF(ISNA(VLOOKUP($F15,'Cronograma Manual'!$F$6:$BN$171,AA$144+1,0)),"",(VLOOKUP($F15,'Cronograma Manual'!$F$6:$BN$171,AA$144+1,0)))</f>
        <v>44672</v>
      </c>
      <c r="AB15" s="108" t="str">
        <f>IF(ISNA(VLOOKUP($F15,'Cronograma Manual'!$F$6:$BN$171,AB$144+1,0)),"",(VLOOKUP($F15,'Cronograma Manual'!$F$6:$BN$171,AB$144+1,0)))</f>
        <v/>
      </c>
      <c r="AC15" s="107" t="str">
        <f>IF(ISNA(VLOOKUP($F15,'Cronograma Manual'!$F$6:$BN$171,AC$144+1,0)),"",(VLOOKUP($F15,'Cronograma Manual'!$F$6:$BN$171,AC$144+1,0)))</f>
        <v/>
      </c>
      <c r="AD15" s="107" t="str">
        <f>IF(ISNA(VLOOKUP($F15,'Cronograma Manual'!$F$6:$BN$171,AD$144+1,0)),"",(VLOOKUP($F15,'Cronograma Manual'!$F$6:$BN$171,AD$144+1,0)))</f>
        <v/>
      </c>
      <c r="AE15" s="107">
        <f>IF(ISNA(VLOOKUP($F15,'Cronograma Manual'!$F$6:$BN$171,AE$144+1,0)),"",(VLOOKUP($F15,'Cronograma Manual'!$F$6:$BN$171,AE$144+1,0)))</f>
        <v>44700</v>
      </c>
      <c r="AF15" s="107" t="str">
        <f>IF(ISNA(VLOOKUP($F15,'Cronograma Manual'!$F$6:$BN$171,AF$144+1,0)),"",(VLOOKUP($F15,'Cronograma Manual'!$F$6:$BN$171,AF$144+1,0)))</f>
        <v/>
      </c>
      <c r="AG15" s="108" t="str">
        <f>IF(ISNA(VLOOKUP($F15,'Cronograma Manual'!$F$6:$BN$171,AG$144+1,0)),"",(VLOOKUP($F15,'Cronograma Manual'!$F$6:$BN$171,AG$144+1,0)))</f>
        <v/>
      </c>
      <c r="AH15" s="108" t="str">
        <f>IF(ISNA(VLOOKUP($F15,'Cronograma Manual'!$F$6:$BN$171,AH$144+1,0)),"",(VLOOKUP($F15,'Cronograma Manual'!$F$6:$BN$171,AH$144+1,0)))</f>
        <v/>
      </c>
      <c r="AI15" s="108">
        <f>IF(ISNA(VLOOKUP($F15,'Cronograma Manual'!$F$6:$BN$171,AI$144+1,0)),"",(VLOOKUP($F15,'Cronograma Manual'!$F$6:$BN$171,AI$144+1,0)))</f>
        <v>44728</v>
      </c>
      <c r="AJ15" s="108" t="str">
        <f>IF(ISNA(VLOOKUP($F15,'Cronograma Manual'!$F$6:$BN$171,AJ$144+1,0)),"",(VLOOKUP($F15,'Cronograma Manual'!$F$6:$BN$171,AJ$144+1,0)))</f>
        <v/>
      </c>
      <c r="AK15" s="108" t="str">
        <f>IF(ISNA(VLOOKUP($F15,'Cronograma Manual'!$F$6:$BN$171,AK$144+1,0)),"",(VLOOKUP($F15,'Cronograma Manual'!$F$6:$BN$171,AK$144+1,0)))</f>
        <v/>
      </c>
      <c r="AL15" s="107" t="str">
        <f>IF(ISNA(VLOOKUP($F15,'Cronograma Manual'!$F$6:$BN$171,AL$144+1,0)),"",(VLOOKUP($F15,'Cronograma Manual'!$F$6:$BN$171,AL$144+1,0)))</f>
        <v/>
      </c>
      <c r="AM15" s="107">
        <f>IF(ISNA(VLOOKUP($F15,'Cronograma Manual'!$F$6:$BN$171,AM$144+1,0)),"",(VLOOKUP($F15,'Cronograma Manual'!$F$6:$BN$171,AM$144+1,0)))</f>
        <v>44756</v>
      </c>
      <c r="AN15" s="107" t="str">
        <f>IF(ISNA(VLOOKUP($F15,'Cronograma Manual'!$F$6:$BN$171,AN$144+1,0)),"",(VLOOKUP($F15,'Cronograma Manual'!$F$6:$BN$171,AN$144+1,0)))</f>
        <v/>
      </c>
      <c r="AO15" s="107" t="str">
        <f>IF(ISNA(VLOOKUP($F15,'Cronograma Manual'!$F$6:$BN$171,AO$144+1,0)),"",(VLOOKUP($F15,'Cronograma Manual'!$F$6:$BN$171,AO$144+1,0)))</f>
        <v/>
      </c>
      <c r="AP15" s="108" t="str">
        <f>IF(ISNA(VLOOKUP($F15,'Cronograma Manual'!$F$6:$BN$171,AP$144+1,0)),"",(VLOOKUP($F15,'Cronograma Manual'!$F$6:$BN$171,AP$144+1,0)))</f>
        <v/>
      </c>
      <c r="AQ15" s="108">
        <f>IF(ISNA(VLOOKUP($F15,'Cronograma Manual'!$F$6:$BN$171,AQ$144+1,0)),"",(VLOOKUP($F15,'Cronograma Manual'!$F$6:$BN$171,AQ$144+1,0)))</f>
        <v>44784</v>
      </c>
      <c r="AR15" s="108" t="str">
        <f>IF(ISNA(VLOOKUP($F15,'Cronograma Manual'!$F$6:$BN$171,AR$144+1,0)),"",(VLOOKUP($F15,'Cronograma Manual'!$F$6:$BN$171,AR$144+1,0)))</f>
        <v/>
      </c>
      <c r="AS15" s="108" t="str">
        <f>IF(ISNA(VLOOKUP($F15,'Cronograma Manual'!$F$6:$BN$171,AS$144+1,0)),"",(VLOOKUP($F15,'Cronograma Manual'!$F$6:$BN$171,AS$144+1,0)))</f>
        <v/>
      </c>
      <c r="AT15" s="107" t="str">
        <f>IF(ISNA(VLOOKUP($F15,'Cronograma Manual'!$F$6:$BN$171,AT$144+1,0)),"",(VLOOKUP($F15,'Cronograma Manual'!$F$6:$BN$171,AT$144+1,0)))</f>
        <v/>
      </c>
      <c r="AU15" s="107">
        <f>IF(ISNA(VLOOKUP($F15,'Cronograma Manual'!$F$6:$BN$171,AU$144+1,0)),"",(VLOOKUP($F15,'Cronograma Manual'!$F$6:$BN$171,AU$144+1,0)))</f>
        <v>44812</v>
      </c>
      <c r="AV15" s="107" t="str">
        <f>IF(ISNA(VLOOKUP($F15,'Cronograma Manual'!$F$6:$BN$171,AV$144+1,0)),"",(VLOOKUP($F15,'Cronograma Manual'!$F$6:$BN$171,AV$144+1,0)))</f>
        <v/>
      </c>
      <c r="AW15" s="107" t="str">
        <f>IF(ISNA(VLOOKUP($F15,'Cronograma Manual'!$F$6:$BN$171,AW$144+1,0)),"",(VLOOKUP($F15,'Cronograma Manual'!$F$6:$BN$171,AW$144+1,0)))</f>
        <v/>
      </c>
      <c r="AX15" s="107" t="str">
        <f>IF(ISNA(VLOOKUP($F15,'Cronograma Manual'!$F$6:$BN$171,AX$144+1,0)),"",(VLOOKUP($F15,'Cronograma Manual'!$F$6:$BN$171,AX$144+1,0)))</f>
        <v/>
      </c>
      <c r="AY15" s="108">
        <f>IF(ISNA(VLOOKUP($F15,'Cronograma Manual'!$F$6:$BN$171,AY$144+1,0)),"",(VLOOKUP($F15,'Cronograma Manual'!$F$6:$BN$171,AY$144+1,0)))</f>
        <v>44840</v>
      </c>
      <c r="AZ15" s="108" t="str">
        <f>IF(ISNA(VLOOKUP($F15,'Cronograma Manual'!$F$6:$BN$171,AZ$144+1,0)),"",(VLOOKUP($F15,'Cronograma Manual'!$F$6:$BN$171,AZ$144+1,0)))</f>
        <v/>
      </c>
      <c r="BA15" s="108" t="str">
        <f>IF(ISNA(VLOOKUP($F15,'Cronograma Manual'!$F$6:$BN$171,BA$144+1,0)),"",(VLOOKUP($F15,'Cronograma Manual'!$F$6:$BN$171,BA$144+1,0)))</f>
        <v/>
      </c>
      <c r="BB15" s="108" t="str">
        <f>IF(ISNA(VLOOKUP($F15,'Cronograma Manual'!$F$6:$BN$171,BB$144+1,0)),"",(VLOOKUP($F15,'Cronograma Manual'!$F$6:$BN$171,BB$144+1,0)))</f>
        <v/>
      </c>
      <c r="BC15" s="107">
        <f>IF(ISNA(VLOOKUP($F15,'Cronograma Manual'!$F$6:$BN$171,BC$144+1,0)),"",(VLOOKUP($F15,'Cronograma Manual'!$F$6:$BN$171,BC$144+1,0)))</f>
        <v>44868</v>
      </c>
      <c r="BD15" s="107" t="str">
        <f>IF(ISNA(VLOOKUP($F15,'Cronograma Manual'!$F$6:$BN$171,BD$144+1,0)),"",(VLOOKUP($F15,'Cronograma Manual'!$F$6:$BN$171,BD$144+1,0)))</f>
        <v/>
      </c>
      <c r="BE15" s="107" t="str">
        <f>IF(ISNA(VLOOKUP($F15,'Cronograma Manual'!$F$6:$BN$171,BE$144+1,0)),"",(VLOOKUP($F15,'Cronograma Manual'!$F$6:$BN$171,BE$144+1,0)))</f>
        <v/>
      </c>
      <c r="BF15" s="107" t="str">
        <f>IF(ISNA(VLOOKUP($F15,'Cronograma Manual'!$F$6:$BN$171,BF$144+1,0)),"",(VLOOKUP($F15,'Cronograma Manual'!$F$6:$BN$171,BF$144+1,0)))</f>
        <v/>
      </c>
      <c r="BG15" s="108">
        <f>IF(ISNA(VLOOKUP($F15,'Cronograma Manual'!$F$6:$BN$171,BG$144+1,0)),"",(VLOOKUP($F15,'Cronograma Manual'!$F$6:$BN$171,BG$144+1,0)))</f>
        <v>44896</v>
      </c>
      <c r="BH15" s="108" t="str">
        <f>IF(ISNA(VLOOKUP($F15,'Cronograma Manual'!$F$6:$BN$171,BH$144+1,0)),"",(VLOOKUP($F15,'Cronograma Manual'!$F$6:$BN$171,BH$144+1,0)))</f>
        <v/>
      </c>
      <c r="BI15" s="108" t="str">
        <f>IF(ISNA(VLOOKUP($F15,'Cronograma Manual'!$F$6:$BN$171,BI$144+1,0)),"",(VLOOKUP($F15,'Cronograma Manual'!$F$6:$BN$171,BI$144+1,0)))</f>
        <v/>
      </c>
      <c r="BJ15" s="108" t="str">
        <f>IF(ISNA(VLOOKUP($F15,'Cronograma Manual'!$F$6:$BN$171,BJ$144+1,0)),"",(VLOOKUP($F15,'Cronograma Manual'!$F$6:$BN$171,BJ$144+1,0)))</f>
        <v/>
      </c>
      <c r="BK15" s="353">
        <f>IF(ISNA(VLOOKUP($F15,'Cronograma Manual'!$F$6:$BN$171,BK$144+1,0)),"",(VLOOKUP($F15,'Cronograma Manual'!$F$6:$BN$171,BK$144+1,0)))</f>
        <v>44924</v>
      </c>
    </row>
    <row r="16" spans="1:63" s="102" customFormat="1" ht="26.25" customHeight="1" x14ac:dyDescent="0.25">
      <c r="A16" s="352">
        <f t="shared" si="0"/>
        <v>11</v>
      </c>
      <c r="B16" s="429"/>
      <c r="C16" s="429"/>
      <c r="D16" s="432"/>
      <c r="E16" s="337" t="s">
        <v>261</v>
      </c>
      <c r="F16" s="337" t="s">
        <v>19</v>
      </c>
      <c r="G16" s="184" t="str">
        <f>IF(ISNA(VLOOKUP($F16,'Cronograma Manual'!$F$6:$BN$171,G$144+1,0)),"",(VLOOKUP($F16,'Cronograma Manual'!$F$6:$BN$171,G$144+1,0)))</f>
        <v>DS ANTIOQUIA</v>
      </c>
      <c r="H16" s="184" t="str">
        <f>IF(ISNA(VLOOKUP($F16,'Cronograma Manual'!$F$6:$BN$171,H$144+1,0)),"",(VLOOKUP($F16,'Cronograma Manual'!$F$6:$BN$171,H$144+1,0)))</f>
        <v>Carrera 65 N° 80 - 325  Medellín</v>
      </c>
      <c r="I16" s="197">
        <f>IF(ISNA(VLOOKUP($F16,'Cronograma Manual'!$F$6:$BN$171,I$144+1,0)),"",(VLOOKUP($F16,'Cronograma Manual'!$F$6:$BN$171,I$144+1,0)))</f>
        <v>4</v>
      </c>
      <c r="J16" s="202">
        <f>IF(ISNA(VLOOKUP($F16,'Cronograma Manual'!$F$6:$BN$171,J$144+1,0)),"",(VLOOKUP($F16,'Cronograma Manual'!$F$6:$BN$171,J$144+1,0)))</f>
        <v>12</v>
      </c>
      <c r="K16" s="107" t="str">
        <f>IF(ISNA(VLOOKUP($F16,'Cronograma Manual'!$F$6:$BN$171,K$144+1,0)),"",(VLOOKUP($F16,'Cronograma Manual'!$F$6:$BN$171,K$144+1,0)))</f>
        <v/>
      </c>
      <c r="L16" s="107" t="str">
        <f>IF(ISNA(VLOOKUP($F16,'Cronograma Manual'!$F$6:$BN$171,L$144+1,0)),"",(VLOOKUP($F16,'Cronograma Manual'!$F$6:$BN$171,L$144+1,0)))</f>
        <v/>
      </c>
      <c r="M16" s="107" t="str">
        <f>IF(ISNA(VLOOKUP($F16,'Cronograma Manual'!$F$6:$BN$171,M$144+1,0)),"",(VLOOKUP($F16,'Cronograma Manual'!$F$6:$BN$171,M$144+1,0)))</f>
        <v/>
      </c>
      <c r="N16" s="107" t="str">
        <f>IF(ISNA(VLOOKUP($F16,'Cronograma Manual'!$F$6:$BN$171,N$144+1,0)),"",(VLOOKUP($F16,'Cronograma Manual'!$F$6:$BN$171,N$144+1,0)))</f>
        <v/>
      </c>
      <c r="O16" s="107" t="str">
        <f>IF(ISNA(VLOOKUP($F16,'Cronograma Manual'!$F$6:$BN$171,O$144+1,0)),"",(VLOOKUP($F16,'Cronograma Manual'!$F$6:$BN$171,O$144+1,0)))</f>
        <v/>
      </c>
      <c r="P16" s="108" t="str">
        <f>IF(ISNA(VLOOKUP($F16,'Cronograma Manual'!$F$6:$BN$171,P$144+1,0)),"",(VLOOKUP($F16,'Cronograma Manual'!$F$6:$BN$171,P$144+1,0)))</f>
        <v/>
      </c>
      <c r="Q16" s="108">
        <f>IF(ISNA(VLOOKUP($F16,'Cronograma Manual'!$F$6:$BN$171,Q$144+1,0)),"",(VLOOKUP($F16,'Cronograma Manual'!$F$6:$BN$171,Q$144+1,0)))</f>
        <v>44602</v>
      </c>
      <c r="R16" s="108" t="str">
        <f>IF(ISNA(VLOOKUP($F16,'Cronograma Manual'!$F$6:$BN$171,R$144+1,0)),"",(VLOOKUP($F16,'Cronograma Manual'!$F$6:$BN$171,R$144+1,0)))</f>
        <v/>
      </c>
      <c r="S16" s="108" t="str">
        <f>IF(ISNA(VLOOKUP($F16,'Cronograma Manual'!$F$6:$BN$171,S$144+1,0)),"",(VLOOKUP($F16,'Cronograma Manual'!$F$6:$BN$171,S$144+1,0)))</f>
        <v/>
      </c>
      <c r="T16" s="107" t="str">
        <f>IF(ISNA(VLOOKUP($F16,'Cronograma Manual'!$F$6:$BN$171,T$144+1,0)),"",(VLOOKUP($F16,'Cronograma Manual'!$F$6:$BN$171,T$144+1,0)))</f>
        <v/>
      </c>
      <c r="U16" s="107">
        <f>IF(ISNA(VLOOKUP($F16,'Cronograma Manual'!$F$6:$BN$171,U$144+1,0)),"",(VLOOKUP($F16,'Cronograma Manual'!$F$6:$BN$171,U$144+1,0)))</f>
        <v>44630</v>
      </c>
      <c r="V16" s="107" t="str">
        <f>IF(ISNA(VLOOKUP($F16,'Cronograma Manual'!$F$6:$BN$171,V$144+1,0)),"",(VLOOKUP($F16,'Cronograma Manual'!$F$6:$BN$171,V$144+1,0)))</f>
        <v/>
      </c>
      <c r="W16" s="107" t="str">
        <f>IF(ISNA(VLOOKUP($F16,'Cronograma Manual'!$F$6:$BN$171,W$144+1,0)),"",(VLOOKUP($F16,'Cronograma Manual'!$F$6:$BN$171,W$144+1,0)))</f>
        <v/>
      </c>
      <c r="X16" s="107" t="str">
        <f>IF(ISNA(VLOOKUP($F16,'Cronograma Manual'!$F$6:$BN$171,X$144+1,0)),"",(VLOOKUP($F16,'Cronograma Manual'!$F$6:$BN$171,X$144+1,0)))</f>
        <v/>
      </c>
      <c r="Y16" s="108">
        <f>IF(ISNA(VLOOKUP($F16,'Cronograma Manual'!$F$6:$BN$171,Y$144+1,0)),"",(VLOOKUP($F16,'Cronograma Manual'!$F$6:$BN$171,Y$144+1,0)))</f>
        <v>44658</v>
      </c>
      <c r="Z16" s="108" t="str">
        <f>IF(ISNA(VLOOKUP($F16,'Cronograma Manual'!$F$6:$BN$171,Z$144+1,0)),"",(VLOOKUP($F16,'Cronograma Manual'!$F$6:$BN$171,Z$144+1,0)))</f>
        <v/>
      </c>
      <c r="AA16" s="108" t="str">
        <f>IF(ISNA(VLOOKUP($F16,'Cronograma Manual'!$F$6:$BN$171,AA$144+1,0)),"",(VLOOKUP($F16,'Cronograma Manual'!$F$6:$BN$171,AA$144+1,0)))</f>
        <v/>
      </c>
      <c r="AB16" s="108" t="str">
        <f>IF(ISNA(VLOOKUP($F16,'Cronograma Manual'!$F$6:$BN$171,AB$144+1,0)),"",(VLOOKUP($F16,'Cronograma Manual'!$F$6:$BN$171,AB$144+1,0)))</f>
        <v/>
      </c>
      <c r="AC16" s="107">
        <f>IF(ISNA(VLOOKUP($F16,'Cronograma Manual'!$F$6:$BN$171,AC$144+1,0)),"",(VLOOKUP($F16,'Cronograma Manual'!$F$6:$BN$171,AC$144+1,0)))</f>
        <v>44686</v>
      </c>
      <c r="AD16" s="107" t="str">
        <f>IF(ISNA(VLOOKUP($F16,'Cronograma Manual'!$F$6:$BN$171,AD$144+1,0)),"",(VLOOKUP($F16,'Cronograma Manual'!$F$6:$BN$171,AD$144+1,0)))</f>
        <v/>
      </c>
      <c r="AE16" s="107" t="str">
        <f>IF(ISNA(VLOOKUP($F16,'Cronograma Manual'!$F$6:$BN$171,AE$144+1,0)),"",(VLOOKUP($F16,'Cronograma Manual'!$F$6:$BN$171,AE$144+1,0)))</f>
        <v/>
      </c>
      <c r="AF16" s="107" t="str">
        <f>IF(ISNA(VLOOKUP($F16,'Cronograma Manual'!$F$6:$BN$171,AF$144+1,0)),"",(VLOOKUP($F16,'Cronograma Manual'!$F$6:$BN$171,AF$144+1,0)))</f>
        <v/>
      </c>
      <c r="AG16" s="108">
        <f>IF(ISNA(VLOOKUP($F16,'Cronograma Manual'!$F$6:$BN$171,AG$144+1,0)),"",(VLOOKUP($F16,'Cronograma Manual'!$F$6:$BN$171,AG$144+1,0)))</f>
        <v>44714</v>
      </c>
      <c r="AH16" s="108" t="str">
        <f>IF(ISNA(VLOOKUP($F16,'Cronograma Manual'!$F$6:$BN$171,AH$144+1,0)),"",(VLOOKUP($F16,'Cronograma Manual'!$F$6:$BN$171,AH$144+1,0)))</f>
        <v/>
      </c>
      <c r="AI16" s="108" t="str">
        <f>IF(ISNA(VLOOKUP($F16,'Cronograma Manual'!$F$6:$BN$171,AI$144+1,0)),"",(VLOOKUP($F16,'Cronograma Manual'!$F$6:$BN$171,AI$144+1,0)))</f>
        <v/>
      </c>
      <c r="AJ16" s="108" t="str">
        <f>IF(ISNA(VLOOKUP($F16,'Cronograma Manual'!$F$6:$BN$171,AJ$144+1,0)),"",(VLOOKUP($F16,'Cronograma Manual'!$F$6:$BN$171,AJ$144+1,0)))</f>
        <v/>
      </c>
      <c r="AK16" s="108">
        <f>IF(ISNA(VLOOKUP($F16,'Cronograma Manual'!$F$6:$BN$171,AK$144+1,0)),"",(VLOOKUP($F16,'Cronograma Manual'!$F$6:$BN$171,AK$144+1,0)))</f>
        <v>44742</v>
      </c>
      <c r="AL16" s="107" t="str">
        <f>IF(ISNA(VLOOKUP($F16,'Cronograma Manual'!$F$6:$BN$171,AL$144+1,0)),"",(VLOOKUP($F16,'Cronograma Manual'!$F$6:$BN$171,AL$144+1,0)))</f>
        <v/>
      </c>
      <c r="AM16" s="107" t="str">
        <f>IF(ISNA(VLOOKUP($F16,'Cronograma Manual'!$F$6:$BN$171,AM$144+1,0)),"",(VLOOKUP($F16,'Cronograma Manual'!$F$6:$BN$171,AM$144+1,0)))</f>
        <v/>
      </c>
      <c r="AN16" s="107" t="str">
        <f>IF(ISNA(VLOOKUP($F16,'Cronograma Manual'!$F$6:$BN$171,AN$144+1,0)),"",(VLOOKUP($F16,'Cronograma Manual'!$F$6:$BN$171,AN$144+1,0)))</f>
        <v/>
      </c>
      <c r="AO16" s="107">
        <f>IF(ISNA(VLOOKUP($F16,'Cronograma Manual'!$F$6:$BN$171,AO$144+1,0)),"",(VLOOKUP($F16,'Cronograma Manual'!$F$6:$BN$171,AO$144+1,0)))</f>
        <v>44770</v>
      </c>
      <c r="AP16" s="108" t="str">
        <f>IF(ISNA(VLOOKUP($F16,'Cronograma Manual'!$F$6:$BN$171,AP$144+1,0)),"",(VLOOKUP($F16,'Cronograma Manual'!$F$6:$BN$171,AP$144+1,0)))</f>
        <v/>
      </c>
      <c r="AQ16" s="108" t="str">
        <f>IF(ISNA(VLOOKUP($F16,'Cronograma Manual'!$F$6:$BN$171,AQ$144+1,0)),"",(VLOOKUP($F16,'Cronograma Manual'!$F$6:$BN$171,AQ$144+1,0)))</f>
        <v/>
      </c>
      <c r="AR16" s="108" t="str">
        <f>IF(ISNA(VLOOKUP($F16,'Cronograma Manual'!$F$6:$BN$171,AR$144+1,0)),"",(VLOOKUP($F16,'Cronograma Manual'!$F$6:$BN$171,AR$144+1,0)))</f>
        <v/>
      </c>
      <c r="AS16" s="108">
        <f>IF(ISNA(VLOOKUP($F16,'Cronograma Manual'!$F$6:$BN$171,AS$144+1,0)),"",(VLOOKUP($F16,'Cronograma Manual'!$F$6:$BN$171,AS$144+1,0)))</f>
        <v>44798</v>
      </c>
      <c r="AT16" s="107" t="str">
        <f>IF(ISNA(VLOOKUP($F16,'Cronograma Manual'!$F$6:$BN$171,AT$144+1,0)),"",(VLOOKUP($F16,'Cronograma Manual'!$F$6:$BN$171,AT$144+1,0)))</f>
        <v/>
      </c>
      <c r="AU16" s="107" t="str">
        <f>IF(ISNA(VLOOKUP($F16,'Cronograma Manual'!$F$6:$BN$171,AU$144+1,0)),"",(VLOOKUP($F16,'Cronograma Manual'!$F$6:$BN$171,AU$144+1,0)))</f>
        <v/>
      </c>
      <c r="AV16" s="107" t="str">
        <f>IF(ISNA(VLOOKUP($F16,'Cronograma Manual'!$F$6:$BN$171,AV$144+1,0)),"",(VLOOKUP($F16,'Cronograma Manual'!$F$6:$BN$171,AV$144+1,0)))</f>
        <v/>
      </c>
      <c r="AW16" s="107">
        <f>IF(ISNA(VLOOKUP($F16,'Cronograma Manual'!$F$6:$BN$171,AW$144+1,0)),"",(VLOOKUP($F16,'Cronograma Manual'!$F$6:$BN$171,AW$144+1,0)))</f>
        <v>44826</v>
      </c>
      <c r="AX16" s="107" t="str">
        <f>IF(ISNA(VLOOKUP($F16,'Cronograma Manual'!$F$6:$BN$171,AX$144+1,0)),"",(VLOOKUP($F16,'Cronograma Manual'!$F$6:$BN$171,AX$144+1,0)))</f>
        <v/>
      </c>
      <c r="AY16" s="108" t="str">
        <f>IF(ISNA(VLOOKUP($F16,'Cronograma Manual'!$F$6:$BN$171,AY$144+1,0)),"",(VLOOKUP($F16,'Cronograma Manual'!$F$6:$BN$171,AY$144+1,0)))</f>
        <v/>
      </c>
      <c r="AZ16" s="108" t="str">
        <f>IF(ISNA(VLOOKUP($F16,'Cronograma Manual'!$F$6:$BN$171,AZ$144+1,0)),"",(VLOOKUP($F16,'Cronograma Manual'!$F$6:$BN$171,AZ$144+1,0)))</f>
        <v/>
      </c>
      <c r="BA16" s="108">
        <f>IF(ISNA(VLOOKUP($F16,'Cronograma Manual'!$F$6:$BN$171,BA$144+1,0)),"",(VLOOKUP($F16,'Cronograma Manual'!$F$6:$BN$171,BA$144+1,0)))</f>
        <v>44854</v>
      </c>
      <c r="BB16" s="108" t="str">
        <f>IF(ISNA(VLOOKUP($F16,'Cronograma Manual'!$F$6:$BN$171,BB$144+1,0)),"",(VLOOKUP($F16,'Cronograma Manual'!$F$6:$BN$171,BB$144+1,0)))</f>
        <v/>
      </c>
      <c r="BC16" s="107" t="str">
        <f>IF(ISNA(VLOOKUP($F16,'Cronograma Manual'!$F$6:$BN$171,BC$144+1,0)),"",(VLOOKUP($F16,'Cronograma Manual'!$F$6:$BN$171,BC$144+1,0)))</f>
        <v/>
      </c>
      <c r="BD16" s="107" t="str">
        <f>IF(ISNA(VLOOKUP($F16,'Cronograma Manual'!$F$6:$BN$171,BD$144+1,0)),"",(VLOOKUP($F16,'Cronograma Manual'!$F$6:$BN$171,BD$144+1,0)))</f>
        <v/>
      </c>
      <c r="BE16" s="107">
        <f>IF(ISNA(VLOOKUP($F16,'Cronograma Manual'!$F$6:$BN$171,BE$144+1,0)),"",(VLOOKUP($F16,'Cronograma Manual'!$F$6:$BN$171,BE$144+1,0)))</f>
        <v>44882</v>
      </c>
      <c r="BF16" s="107" t="str">
        <f>IF(ISNA(VLOOKUP($F16,'Cronograma Manual'!$F$6:$BN$171,BF$144+1,0)),"",(VLOOKUP($F16,'Cronograma Manual'!$F$6:$BN$171,BF$144+1,0)))</f>
        <v/>
      </c>
      <c r="BG16" s="108" t="str">
        <f>IF(ISNA(VLOOKUP($F16,'Cronograma Manual'!$F$6:$BN$171,BG$144+1,0)),"",(VLOOKUP($F16,'Cronograma Manual'!$F$6:$BN$171,BG$144+1,0)))</f>
        <v/>
      </c>
      <c r="BH16" s="108" t="str">
        <f>IF(ISNA(VLOOKUP($F16,'Cronograma Manual'!$F$6:$BN$171,BH$144+1,0)),"",(VLOOKUP($F16,'Cronograma Manual'!$F$6:$BN$171,BH$144+1,0)))</f>
        <v/>
      </c>
      <c r="BI16" s="108">
        <f>IF(ISNA(VLOOKUP($F16,'Cronograma Manual'!$F$6:$BN$171,BI$144+1,0)),"",(VLOOKUP($F16,'Cronograma Manual'!$F$6:$BN$171,BI$144+1,0)))</f>
        <v>44910</v>
      </c>
      <c r="BJ16" s="108" t="str">
        <f>IF(ISNA(VLOOKUP($F16,'Cronograma Manual'!$F$6:$BN$171,BJ$144+1,0)),"",(VLOOKUP($F16,'Cronograma Manual'!$F$6:$BN$171,BJ$144+1,0)))</f>
        <v/>
      </c>
      <c r="BK16" s="353" t="str">
        <f>IF(ISNA(VLOOKUP($F16,'Cronograma Manual'!$F$6:$BN$171,BK$144+1,0)),"",(VLOOKUP($F16,'Cronograma Manual'!$F$6:$BN$171,BK$144+1,0)))</f>
        <v/>
      </c>
    </row>
    <row r="17" spans="1:63" s="102" customFormat="1" ht="26.25" customHeight="1" x14ac:dyDescent="0.25">
      <c r="A17" s="352">
        <f t="shared" si="0"/>
        <v>12</v>
      </c>
      <c r="B17" s="429"/>
      <c r="C17" s="429"/>
      <c r="D17" s="432"/>
      <c r="E17" s="337" t="s">
        <v>261</v>
      </c>
      <c r="F17" s="337" t="s">
        <v>18</v>
      </c>
      <c r="G17" s="184" t="str">
        <f>IF(ISNA(VLOOKUP($F17,'Cronograma Manual'!$F$6:$BN$171,G$144+1,0)),"",(VLOOKUP($F17,'Cronograma Manual'!$F$6:$BN$171,G$144+1,0)))</f>
        <v>DS ANTIOQUIA</v>
      </c>
      <c r="H17" s="184" t="str">
        <f>IF(ISNA(VLOOKUP($F17,'Cronograma Manual'!$F$6:$BN$171,H$144+1,0)),"",(VLOOKUP($F17,'Cronograma Manual'!$F$6:$BN$171,H$144+1,0)))</f>
        <v>Carrera 65 N° 80 - 325  Medellín</v>
      </c>
      <c r="I17" s="197">
        <f>IF(ISNA(VLOOKUP($F17,'Cronograma Manual'!$F$6:$BN$171,I$144+1,0)),"",(VLOOKUP($F17,'Cronograma Manual'!$F$6:$BN$171,I$144+1,0)))</f>
        <v>4</v>
      </c>
      <c r="J17" s="202">
        <f>IF(ISNA(VLOOKUP($F17,'Cronograma Manual'!$F$6:$BN$171,J$144+1,0)),"",(VLOOKUP($F17,'Cronograma Manual'!$F$6:$BN$171,J$144+1,0)))</f>
        <v>13</v>
      </c>
      <c r="K17" s="107" t="str">
        <f>IF(ISNA(VLOOKUP($F17,'Cronograma Manual'!$F$6:$BN$171,K$144+1,0)),"",(VLOOKUP($F17,'Cronograma Manual'!$F$6:$BN$171,K$144+1,0)))</f>
        <v/>
      </c>
      <c r="L17" s="107" t="str">
        <f>IF(ISNA(VLOOKUP($F17,'Cronograma Manual'!$F$6:$BN$171,L$144+1,0)),"",(VLOOKUP($F17,'Cronograma Manual'!$F$6:$BN$171,L$144+1,0)))</f>
        <v/>
      </c>
      <c r="M17" s="107" t="str">
        <f>IF(ISNA(VLOOKUP($F17,'Cronograma Manual'!$F$6:$BN$171,M$144+1,0)),"",(VLOOKUP($F17,'Cronograma Manual'!$F$6:$BN$171,M$144+1,0)))</f>
        <v/>
      </c>
      <c r="N17" s="107">
        <f>IF(ISNA(VLOOKUP($F17,'Cronograma Manual'!$F$6:$BN$171,N$144+1,0)),"",(VLOOKUP($F17,'Cronograma Manual'!$F$6:$BN$171,N$144+1,0)))</f>
        <v>44579</v>
      </c>
      <c r="O17" s="107" t="str">
        <f>IF(ISNA(VLOOKUP($F17,'Cronograma Manual'!$F$6:$BN$171,O$144+1,0)),"",(VLOOKUP($F17,'Cronograma Manual'!$F$6:$BN$171,O$144+1,0)))</f>
        <v/>
      </c>
      <c r="P17" s="108" t="str">
        <f>IF(ISNA(VLOOKUP($F17,'Cronograma Manual'!$F$6:$BN$171,P$144+1,0)),"",(VLOOKUP($F17,'Cronograma Manual'!$F$6:$BN$171,P$144+1,0)))</f>
        <v/>
      </c>
      <c r="Q17" s="108" t="str">
        <f>IF(ISNA(VLOOKUP($F17,'Cronograma Manual'!$F$6:$BN$171,Q$144+1,0)),"",(VLOOKUP($F17,'Cronograma Manual'!$F$6:$BN$171,Q$144+1,0)))</f>
        <v/>
      </c>
      <c r="R17" s="108">
        <f>IF(ISNA(VLOOKUP($F17,'Cronograma Manual'!$F$6:$BN$171,R$144+1,0)),"",(VLOOKUP($F17,'Cronograma Manual'!$F$6:$BN$171,R$144+1,0)))</f>
        <v>44607</v>
      </c>
      <c r="S17" s="108" t="str">
        <f>IF(ISNA(VLOOKUP($F17,'Cronograma Manual'!$F$6:$BN$171,S$144+1,0)),"",(VLOOKUP($F17,'Cronograma Manual'!$F$6:$BN$171,S$144+1,0)))</f>
        <v/>
      </c>
      <c r="T17" s="107" t="str">
        <f>IF(ISNA(VLOOKUP($F17,'Cronograma Manual'!$F$6:$BN$171,T$144+1,0)),"",(VLOOKUP($F17,'Cronograma Manual'!$F$6:$BN$171,T$144+1,0)))</f>
        <v/>
      </c>
      <c r="U17" s="107" t="str">
        <f>IF(ISNA(VLOOKUP($F17,'Cronograma Manual'!$F$6:$BN$171,U$144+1,0)),"",(VLOOKUP($F17,'Cronograma Manual'!$F$6:$BN$171,U$144+1,0)))</f>
        <v/>
      </c>
      <c r="V17" s="107">
        <f>IF(ISNA(VLOOKUP($F17,'Cronograma Manual'!$F$6:$BN$171,V$144+1,0)),"",(VLOOKUP($F17,'Cronograma Manual'!$F$6:$BN$171,V$144+1,0)))</f>
        <v>44635</v>
      </c>
      <c r="W17" s="107" t="str">
        <f>IF(ISNA(VLOOKUP($F17,'Cronograma Manual'!$F$6:$BN$171,W$144+1,0)),"",(VLOOKUP($F17,'Cronograma Manual'!$F$6:$BN$171,W$144+1,0)))</f>
        <v/>
      </c>
      <c r="X17" s="107" t="str">
        <f>IF(ISNA(VLOOKUP($F17,'Cronograma Manual'!$F$6:$BN$171,X$144+1,0)),"",(VLOOKUP($F17,'Cronograma Manual'!$F$6:$BN$171,X$144+1,0)))</f>
        <v/>
      </c>
      <c r="Y17" s="108" t="str">
        <f>IF(ISNA(VLOOKUP($F17,'Cronograma Manual'!$F$6:$BN$171,Y$144+1,0)),"",(VLOOKUP($F17,'Cronograma Manual'!$F$6:$BN$171,Y$144+1,0)))</f>
        <v/>
      </c>
      <c r="Z17" s="108">
        <f>IF(ISNA(VLOOKUP($F17,'Cronograma Manual'!$F$6:$BN$171,Z$144+1,0)),"",(VLOOKUP($F17,'Cronograma Manual'!$F$6:$BN$171,Z$144+1,0)))</f>
        <v>44663</v>
      </c>
      <c r="AA17" s="108" t="str">
        <f>IF(ISNA(VLOOKUP($F17,'Cronograma Manual'!$F$6:$BN$171,AA$144+1,0)),"",(VLOOKUP($F17,'Cronograma Manual'!$F$6:$BN$171,AA$144+1,0)))</f>
        <v/>
      </c>
      <c r="AB17" s="108" t="str">
        <f>IF(ISNA(VLOOKUP($F17,'Cronograma Manual'!$F$6:$BN$171,AB$144+1,0)),"",(VLOOKUP($F17,'Cronograma Manual'!$F$6:$BN$171,AB$144+1,0)))</f>
        <v/>
      </c>
      <c r="AC17" s="107" t="str">
        <f>IF(ISNA(VLOOKUP($F17,'Cronograma Manual'!$F$6:$BN$171,AC$144+1,0)),"",(VLOOKUP($F17,'Cronograma Manual'!$F$6:$BN$171,AC$144+1,0)))</f>
        <v/>
      </c>
      <c r="AD17" s="107">
        <f>IF(ISNA(VLOOKUP($F17,'Cronograma Manual'!$F$6:$BN$171,AD$144+1,0)),"",(VLOOKUP($F17,'Cronograma Manual'!$F$6:$BN$171,AD$144+1,0)))</f>
        <v>44691</v>
      </c>
      <c r="AE17" s="107" t="str">
        <f>IF(ISNA(VLOOKUP($F17,'Cronograma Manual'!$F$6:$BN$171,AE$144+1,0)),"",(VLOOKUP($F17,'Cronograma Manual'!$F$6:$BN$171,AE$144+1,0)))</f>
        <v/>
      </c>
      <c r="AF17" s="107" t="str">
        <f>IF(ISNA(VLOOKUP($F17,'Cronograma Manual'!$F$6:$BN$171,AF$144+1,0)),"",(VLOOKUP($F17,'Cronograma Manual'!$F$6:$BN$171,AF$144+1,0)))</f>
        <v/>
      </c>
      <c r="AG17" s="108" t="str">
        <f>IF(ISNA(VLOOKUP($F17,'Cronograma Manual'!$F$6:$BN$171,AG$144+1,0)),"",(VLOOKUP($F17,'Cronograma Manual'!$F$6:$BN$171,AG$144+1,0)))</f>
        <v/>
      </c>
      <c r="AH17" s="108">
        <f>IF(ISNA(VLOOKUP($F17,'Cronograma Manual'!$F$6:$BN$171,AH$144+1,0)),"",(VLOOKUP($F17,'Cronograma Manual'!$F$6:$BN$171,AH$144+1,0)))</f>
        <v>44719</v>
      </c>
      <c r="AI17" s="108" t="str">
        <f>IF(ISNA(VLOOKUP($F17,'Cronograma Manual'!$F$6:$BN$171,AI$144+1,0)),"",(VLOOKUP($F17,'Cronograma Manual'!$F$6:$BN$171,AI$144+1,0)))</f>
        <v/>
      </c>
      <c r="AJ17" s="108" t="str">
        <f>IF(ISNA(VLOOKUP($F17,'Cronograma Manual'!$F$6:$BN$171,AJ$144+1,0)),"",(VLOOKUP($F17,'Cronograma Manual'!$F$6:$BN$171,AJ$144+1,0)))</f>
        <v/>
      </c>
      <c r="AK17" s="108" t="str">
        <f>IF(ISNA(VLOOKUP($F17,'Cronograma Manual'!$F$6:$BN$171,AK$144+1,0)),"",(VLOOKUP($F17,'Cronograma Manual'!$F$6:$BN$171,AK$144+1,0)))</f>
        <v/>
      </c>
      <c r="AL17" s="107">
        <f>IF(ISNA(VLOOKUP($F17,'Cronograma Manual'!$F$6:$BN$171,AL$144+1,0)),"",(VLOOKUP($F17,'Cronograma Manual'!$F$6:$BN$171,AL$144+1,0)))</f>
        <v>44747</v>
      </c>
      <c r="AM17" s="107" t="str">
        <f>IF(ISNA(VLOOKUP($F17,'Cronograma Manual'!$F$6:$BN$171,AM$144+1,0)),"",(VLOOKUP($F17,'Cronograma Manual'!$F$6:$BN$171,AM$144+1,0)))</f>
        <v/>
      </c>
      <c r="AN17" s="107" t="str">
        <f>IF(ISNA(VLOOKUP($F17,'Cronograma Manual'!$F$6:$BN$171,AN$144+1,0)),"",(VLOOKUP($F17,'Cronograma Manual'!$F$6:$BN$171,AN$144+1,0)))</f>
        <v/>
      </c>
      <c r="AO17" s="107" t="str">
        <f>IF(ISNA(VLOOKUP($F17,'Cronograma Manual'!$F$6:$BN$171,AO$144+1,0)),"",(VLOOKUP($F17,'Cronograma Manual'!$F$6:$BN$171,AO$144+1,0)))</f>
        <v/>
      </c>
      <c r="AP17" s="108">
        <f>IF(ISNA(VLOOKUP($F17,'Cronograma Manual'!$F$6:$BN$171,AP$144+1,0)),"",(VLOOKUP($F17,'Cronograma Manual'!$F$6:$BN$171,AP$144+1,0)))</f>
        <v>44775</v>
      </c>
      <c r="AQ17" s="108" t="str">
        <f>IF(ISNA(VLOOKUP($F17,'Cronograma Manual'!$F$6:$BN$171,AQ$144+1,0)),"",(VLOOKUP($F17,'Cronograma Manual'!$F$6:$BN$171,AQ$144+1,0)))</f>
        <v/>
      </c>
      <c r="AR17" s="108" t="str">
        <f>IF(ISNA(VLOOKUP($F17,'Cronograma Manual'!$F$6:$BN$171,AR$144+1,0)),"",(VLOOKUP($F17,'Cronograma Manual'!$F$6:$BN$171,AR$144+1,0)))</f>
        <v/>
      </c>
      <c r="AS17" s="108" t="str">
        <f>IF(ISNA(VLOOKUP($F17,'Cronograma Manual'!$F$6:$BN$171,AS$144+1,0)),"",(VLOOKUP($F17,'Cronograma Manual'!$F$6:$BN$171,AS$144+1,0)))</f>
        <v/>
      </c>
      <c r="AT17" s="107">
        <f>IF(ISNA(VLOOKUP($F17,'Cronograma Manual'!$F$6:$BN$171,AT$144+1,0)),"",(VLOOKUP($F17,'Cronograma Manual'!$F$6:$BN$171,AT$144+1,0)))</f>
        <v>44803</v>
      </c>
      <c r="AU17" s="107" t="str">
        <f>IF(ISNA(VLOOKUP($F17,'Cronograma Manual'!$F$6:$BN$171,AU$144+1,0)),"",(VLOOKUP($F17,'Cronograma Manual'!$F$6:$BN$171,AU$144+1,0)))</f>
        <v/>
      </c>
      <c r="AV17" s="107" t="str">
        <f>IF(ISNA(VLOOKUP($F17,'Cronograma Manual'!$F$6:$BN$171,AV$144+1,0)),"",(VLOOKUP($F17,'Cronograma Manual'!$F$6:$BN$171,AV$144+1,0)))</f>
        <v/>
      </c>
      <c r="AW17" s="107" t="str">
        <f>IF(ISNA(VLOOKUP($F17,'Cronograma Manual'!$F$6:$BN$171,AW$144+1,0)),"",(VLOOKUP($F17,'Cronograma Manual'!$F$6:$BN$171,AW$144+1,0)))</f>
        <v/>
      </c>
      <c r="AX17" s="107">
        <f>IF(ISNA(VLOOKUP($F17,'Cronograma Manual'!$F$6:$BN$171,AX$144+1,0)),"",(VLOOKUP($F17,'Cronograma Manual'!$F$6:$BN$171,AX$144+1,0)))</f>
        <v>44831</v>
      </c>
      <c r="AY17" s="108" t="str">
        <f>IF(ISNA(VLOOKUP($F17,'Cronograma Manual'!$F$6:$BN$171,AY$144+1,0)),"",(VLOOKUP($F17,'Cronograma Manual'!$F$6:$BN$171,AY$144+1,0)))</f>
        <v/>
      </c>
      <c r="AZ17" s="108" t="str">
        <f>IF(ISNA(VLOOKUP($F17,'Cronograma Manual'!$F$6:$BN$171,AZ$144+1,0)),"",(VLOOKUP($F17,'Cronograma Manual'!$F$6:$BN$171,AZ$144+1,0)))</f>
        <v/>
      </c>
      <c r="BA17" s="108" t="str">
        <f>IF(ISNA(VLOOKUP($F17,'Cronograma Manual'!$F$6:$BN$171,BA$144+1,0)),"",(VLOOKUP($F17,'Cronograma Manual'!$F$6:$BN$171,BA$144+1,0)))</f>
        <v/>
      </c>
      <c r="BB17" s="108">
        <f>IF(ISNA(VLOOKUP($F17,'Cronograma Manual'!$F$6:$BN$171,BB$144+1,0)),"",(VLOOKUP($F17,'Cronograma Manual'!$F$6:$BN$171,BB$144+1,0)))</f>
        <v>44859</v>
      </c>
      <c r="BC17" s="107" t="str">
        <f>IF(ISNA(VLOOKUP($F17,'Cronograma Manual'!$F$6:$BN$171,BC$144+1,0)),"",(VLOOKUP($F17,'Cronograma Manual'!$F$6:$BN$171,BC$144+1,0)))</f>
        <v/>
      </c>
      <c r="BD17" s="107" t="str">
        <f>IF(ISNA(VLOOKUP($F17,'Cronograma Manual'!$F$6:$BN$171,BD$144+1,0)),"",(VLOOKUP($F17,'Cronograma Manual'!$F$6:$BN$171,BD$144+1,0)))</f>
        <v/>
      </c>
      <c r="BE17" s="107" t="str">
        <f>IF(ISNA(VLOOKUP($F17,'Cronograma Manual'!$F$6:$BN$171,BE$144+1,0)),"",(VLOOKUP($F17,'Cronograma Manual'!$F$6:$BN$171,BE$144+1,0)))</f>
        <v/>
      </c>
      <c r="BF17" s="107">
        <f>IF(ISNA(VLOOKUP($F17,'Cronograma Manual'!$F$6:$BN$171,BF$144+1,0)),"",(VLOOKUP($F17,'Cronograma Manual'!$F$6:$BN$171,BF$144+1,0)))</f>
        <v>44887</v>
      </c>
      <c r="BG17" s="108" t="str">
        <f>IF(ISNA(VLOOKUP($F17,'Cronograma Manual'!$F$6:$BN$171,BG$144+1,0)),"",(VLOOKUP($F17,'Cronograma Manual'!$F$6:$BN$171,BG$144+1,0)))</f>
        <v/>
      </c>
      <c r="BH17" s="108" t="str">
        <f>IF(ISNA(VLOOKUP($F17,'Cronograma Manual'!$F$6:$BN$171,BH$144+1,0)),"",(VLOOKUP($F17,'Cronograma Manual'!$F$6:$BN$171,BH$144+1,0)))</f>
        <v/>
      </c>
      <c r="BI17" s="108" t="str">
        <f>IF(ISNA(VLOOKUP($F17,'Cronograma Manual'!$F$6:$BN$171,BI$144+1,0)),"",(VLOOKUP($F17,'Cronograma Manual'!$F$6:$BN$171,BI$144+1,0)))</f>
        <v/>
      </c>
      <c r="BJ17" s="108">
        <f>IF(ISNA(VLOOKUP($F17,'Cronograma Manual'!$F$6:$BN$171,BJ$144+1,0)),"",(VLOOKUP($F17,'Cronograma Manual'!$F$6:$BN$171,BJ$144+1,0)))</f>
        <v>44915</v>
      </c>
      <c r="BK17" s="353" t="str">
        <f>IF(ISNA(VLOOKUP($F17,'Cronograma Manual'!$F$6:$BN$171,BK$144+1,0)),"",(VLOOKUP($F17,'Cronograma Manual'!$F$6:$BN$171,BK$144+1,0)))</f>
        <v/>
      </c>
    </row>
    <row r="18" spans="1:63" s="102" customFormat="1" ht="26.25" customHeight="1" x14ac:dyDescent="0.25">
      <c r="A18" s="352">
        <f t="shared" si="0"/>
        <v>13</v>
      </c>
      <c r="B18" s="429"/>
      <c r="C18" s="429"/>
      <c r="D18" s="432"/>
      <c r="E18" s="337" t="s">
        <v>261</v>
      </c>
      <c r="F18" s="337" t="s">
        <v>311</v>
      </c>
      <c r="G18" s="184" t="str">
        <f>IF(ISNA(VLOOKUP($F18,'Cronograma Manual'!$F$6:$BN$171,G$144+1,0)),"",(VLOOKUP($F18,'Cronograma Manual'!$F$6:$BN$171,G$144+1,0)))</f>
        <v>DS ANTIOQUIA</v>
      </c>
      <c r="H18" s="184" t="str">
        <f>IF(ISNA(VLOOKUP($F18,'Cronograma Manual'!$F$6:$BN$171,H$144+1,0)),"",(VLOOKUP($F18,'Cronograma Manual'!$F$6:$BN$171,H$144+1,0)))</f>
        <v>Carrera 65 N° 80 - 325  Medellín</v>
      </c>
      <c r="I18" s="197">
        <f>IF(ISNA(VLOOKUP($F18,'Cronograma Manual'!$F$6:$BN$171,I$144+1,0)),"",(VLOOKUP($F18,'Cronograma Manual'!$F$6:$BN$171,I$144+1,0)))</f>
        <v>4</v>
      </c>
      <c r="J18" s="202">
        <f>IF(ISNA(VLOOKUP($F18,'Cronograma Manual'!$F$6:$BN$171,J$144+1,0)),"",(VLOOKUP($F18,'Cronograma Manual'!$F$6:$BN$171,J$144+1,0)))</f>
        <v>0</v>
      </c>
      <c r="K18" s="107" t="str">
        <f>IF(ISNA(VLOOKUP($F18,'Cronograma Manual'!$F$6:$BN$171,K$144+1,0)),"",(VLOOKUP($F18,'Cronograma Manual'!$F$6:$BN$171,K$144+1,0)))</f>
        <v/>
      </c>
      <c r="L18" s="107" t="str">
        <f>IF(ISNA(VLOOKUP($F18,'Cronograma Manual'!$F$6:$BN$171,L$144+1,0)),"",(VLOOKUP($F18,'Cronograma Manual'!$F$6:$BN$171,L$144+1,0)))</f>
        <v/>
      </c>
      <c r="M18" s="107" t="str">
        <f>IF(ISNA(VLOOKUP($F18,'Cronograma Manual'!$F$6:$BN$171,M$144+1,0)),"",(VLOOKUP($F18,'Cronograma Manual'!$F$6:$BN$171,M$144+1,0)))</f>
        <v/>
      </c>
      <c r="N18" s="107">
        <f>IF(ISNA(VLOOKUP($F18,'Cronograma Manual'!$F$6:$BN$171,N$144+1,0)),"",(VLOOKUP($F18,'Cronograma Manual'!$F$6:$BN$171,N$144+1,0)))</f>
        <v>44579</v>
      </c>
      <c r="O18" s="107" t="str">
        <f>IF(ISNA(VLOOKUP($F18,'Cronograma Manual'!$F$6:$BN$171,O$144+1,0)),"",(VLOOKUP($F18,'Cronograma Manual'!$F$6:$BN$171,O$144+1,0)))</f>
        <v/>
      </c>
      <c r="P18" s="108" t="str">
        <f>IF(ISNA(VLOOKUP($F18,'Cronograma Manual'!$F$6:$BN$171,P$144+1,0)),"",(VLOOKUP($F18,'Cronograma Manual'!$F$6:$BN$171,P$144+1,0)))</f>
        <v/>
      </c>
      <c r="Q18" s="108" t="str">
        <f>IF(ISNA(VLOOKUP($F18,'Cronograma Manual'!$F$6:$BN$171,Q$144+1,0)),"",(VLOOKUP($F18,'Cronograma Manual'!$F$6:$BN$171,Q$144+1,0)))</f>
        <v/>
      </c>
      <c r="R18" s="108">
        <f>IF(ISNA(VLOOKUP($F18,'Cronograma Manual'!$F$6:$BN$171,R$144+1,0)),"",(VLOOKUP($F18,'Cronograma Manual'!$F$6:$BN$171,R$144+1,0)))</f>
        <v>44607</v>
      </c>
      <c r="S18" s="108" t="str">
        <f>IF(ISNA(VLOOKUP($F18,'Cronograma Manual'!$F$6:$BN$171,S$144+1,0)),"",(VLOOKUP($F18,'Cronograma Manual'!$F$6:$BN$171,S$144+1,0)))</f>
        <v/>
      </c>
      <c r="T18" s="107" t="str">
        <f>IF(ISNA(VLOOKUP($F18,'Cronograma Manual'!$F$6:$BN$171,T$144+1,0)),"",(VLOOKUP($F18,'Cronograma Manual'!$F$6:$BN$171,T$144+1,0)))</f>
        <v/>
      </c>
      <c r="U18" s="107" t="str">
        <f>IF(ISNA(VLOOKUP($F18,'Cronograma Manual'!$F$6:$BN$171,U$144+1,0)),"",(VLOOKUP($F18,'Cronograma Manual'!$F$6:$BN$171,U$144+1,0)))</f>
        <v/>
      </c>
      <c r="V18" s="107">
        <f>IF(ISNA(VLOOKUP($F18,'Cronograma Manual'!$F$6:$BN$171,V$144+1,0)),"",(VLOOKUP($F18,'Cronograma Manual'!$F$6:$BN$171,V$144+1,0)))</f>
        <v>44635</v>
      </c>
      <c r="W18" s="107" t="str">
        <f>IF(ISNA(VLOOKUP($F18,'Cronograma Manual'!$F$6:$BN$171,W$144+1,0)),"",(VLOOKUP($F18,'Cronograma Manual'!$F$6:$BN$171,W$144+1,0)))</f>
        <v/>
      </c>
      <c r="X18" s="107" t="str">
        <f>IF(ISNA(VLOOKUP($F18,'Cronograma Manual'!$F$6:$BN$171,X$144+1,0)),"",(VLOOKUP($F18,'Cronograma Manual'!$F$6:$BN$171,X$144+1,0)))</f>
        <v/>
      </c>
      <c r="Y18" s="108" t="str">
        <f>IF(ISNA(VLOOKUP($F18,'Cronograma Manual'!$F$6:$BN$171,Y$144+1,0)),"",(VLOOKUP($F18,'Cronograma Manual'!$F$6:$BN$171,Y$144+1,0)))</f>
        <v/>
      </c>
      <c r="Z18" s="108">
        <f>IF(ISNA(VLOOKUP($F18,'Cronograma Manual'!$F$6:$BN$171,Z$144+1,0)),"",(VLOOKUP($F18,'Cronograma Manual'!$F$6:$BN$171,Z$144+1,0)))</f>
        <v>44663</v>
      </c>
      <c r="AA18" s="108" t="str">
        <f>IF(ISNA(VLOOKUP($F18,'Cronograma Manual'!$F$6:$BN$171,AA$144+1,0)),"",(VLOOKUP($F18,'Cronograma Manual'!$F$6:$BN$171,AA$144+1,0)))</f>
        <v/>
      </c>
      <c r="AB18" s="108" t="str">
        <f>IF(ISNA(VLOOKUP($F18,'Cronograma Manual'!$F$6:$BN$171,AB$144+1,0)),"",(VLOOKUP($F18,'Cronograma Manual'!$F$6:$BN$171,AB$144+1,0)))</f>
        <v/>
      </c>
      <c r="AC18" s="107" t="str">
        <f>IF(ISNA(VLOOKUP($F18,'Cronograma Manual'!$F$6:$BN$171,AC$144+1,0)),"",(VLOOKUP($F18,'Cronograma Manual'!$F$6:$BN$171,AC$144+1,0)))</f>
        <v/>
      </c>
      <c r="AD18" s="107">
        <f>IF(ISNA(VLOOKUP($F18,'Cronograma Manual'!$F$6:$BN$171,AD$144+1,0)),"",(VLOOKUP($F18,'Cronograma Manual'!$F$6:$BN$171,AD$144+1,0)))</f>
        <v>44691</v>
      </c>
      <c r="AE18" s="107" t="str">
        <f>IF(ISNA(VLOOKUP($F18,'Cronograma Manual'!$F$6:$BN$171,AE$144+1,0)),"",(VLOOKUP($F18,'Cronograma Manual'!$F$6:$BN$171,AE$144+1,0)))</f>
        <v/>
      </c>
      <c r="AF18" s="107" t="str">
        <f>IF(ISNA(VLOOKUP($F18,'Cronograma Manual'!$F$6:$BN$171,AF$144+1,0)),"",(VLOOKUP($F18,'Cronograma Manual'!$F$6:$BN$171,AF$144+1,0)))</f>
        <v/>
      </c>
      <c r="AG18" s="108" t="str">
        <f>IF(ISNA(VLOOKUP($F18,'Cronograma Manual'!$F$6:$BN$171,AG$144+1,0)),"",(VLOOKUP($F18,'Cronograma Manual'!$F$6:$BN$171,AG$144+1,0)))</f>
        <v/>
      </c>
      <c r="AH18" s="108">
        <f>IF(ISNA(VLOOKUP($F18,'Cronograma Manual'!$F$6:$BN$171,AH$144+1,0)),"",(VLOOKUP($F18,'Cronograma Manual'!$F$6:$BN$171,AH$144+1,0)))</f>
        <v>44719</v>
      </c>
      <c r="AI18" s="108" t="str">
        <f>IF(ISNA(VLOOKUP($F18,'Cronograma Manual'!$F$6:$BN$171,AI$144+1,0)),"",(VLOOKUP($F18,'Cronograma Manual'!$F$6:$BN$171,AI$144+1,0)))</f>
        <v/>
      </c>
      <c r="AJ18" s="108" t="str">
        <f>IF(ISNA(VLOOKUP($F18,'Cronograma Manual'!$F$6:$BN$171,AJ$144+1,0)),"",(VLOOKUP($F18,'Cronograma Manual'!$F$6:$BN$171,AJ$144+1,0)))</f>
        <v/>
      </c>
      <c r="AK18" s="108" t="str">
        <f>IF(ISNA(VLOOKUP($F18,'Cronograma Manual'!$F$6:$BN$171,AK$144+1,0)),"",(VLOOKUP($F18,'Cronograma Manual'!$F$6:$BN$171,AK$144+1,0)))</f>
        <v/>
      </c>
      <c r="AL18" s="107">
        <f>IF(ISNA(VLOOKUP($F18,'Cronograma Manual'!$F$6:$BN$171,AL$144+1,0)),"",(VLOOKUP($F18,'Cronograma Manual'!$F$6:$BN$171,AL$144+1,0)))</f>
        <v>44747</v>
      </c>
      <c r="AM18" s="107" t="str">
        <f>IF(ISNA(VLOOKUP($F18,'Cronograma Manual'!$F$6:$BN$171,AM$144+1,0)),"",(VLOOKUP($F18,'Cronograma Manual'!$F$6:$BN$171,AM$144+1,0)))</f>
        <v/>
      </c>
      <c r="AN18" s="107" t="str">
        <f>IF(ISNA(VLOOKUP($F18,'Cronograma Manual'!$F$6:$BN$171,AN$144+1,0)),"",(VLOOKUP($F18,'Cronograma Manual'!$F$6:$BN$171,AN$144+1,0)))</f>
        <v/>
      </c>
      <c r="AO18" s="107" t="str">
        <f>IF(ISNA(VLOOKUP($F18,'Cronograma Manual'!$F$6:$BN$171,AO$144+1,0)),"",(VLOOKUP($F18,'Cronograma Manual'!$F$6:$BN$171,AO$144+1,0)))</f>
        <v/>
      </c>
      <c r="AP18" s="108">
        <f>IF(ISNA(VLOOKUP($F18,'Cronograma Manual'!$F$6:$BN$171,AP$144+1,0)),"",(VLOOKUP($F18,'Cronograma Manual'!$F$6:$BN$171,AP$144+1,0)))</f>
        <v>44775</v>
      </c>
      <c r="AQ18" s="108" t="str">
        <f>IF(ISNA(VLOOKUP($F18,'Cronograma Manual'!$F$6:$BN$171,AQ$144+1,0)),"",(VLOOKUP($F18,'Cronograma Manual'!$F$6:$BN$171,AQ$144+1,0)))</f>
        <v/>
      </c>
      <c r="AR18" s="108" t="str">
        <f>IF(ISNA(VLOOKUP($F18,'Cronograma Manual'!$F$6:$BN$171,AR$144+1,0)),"",(VLOOKUP($F18,'Cronograma Manual'!$F$6:$BN$171,AR$144+1,0)))</f>
        <v/>
      </c>
      <c r="AS18" s="108" t="str">
        <f>IF(ISNA(VLOOKUP($F18,'Cronograma Manual'!$F$6:$BN$171,AS$144+1,0)),"",(VLOOKUP($F18,'Cronograma Manual'!$F$6:$BN$171,AS$144+1,0)))</f>
        <v/>
      </c>
      <c r="AT18" s="107">
        <f>IF(ISNA(VLOOKUP($F18,'Cronograma Manual'!$F$6:$BN$171,AT$144+1,0)),"",(VLOOKUP($F18,'Cronograma Manual'!$F$6:$BN$171,AT$144+1,0)))</f>
        <v>44803</v>
      </c>
      <c r="AU18" s="107" t="str">
        <f>IF(ISNA(VLOOKUP($F18,'Cronograma Manual'!$F$6:$BN$171,AU$144+1,0)),"",(VLOOKUP($F18,'Cronograma Manual'!$F$6:$BN$171,AU$144+1,0)))</f>
        <v/>
      </c>
      <c r="AV18" s="107" t="str">
        <f>IF(ISNA(VLOOKUP($F18,'Cronograma Manual'!$F$6:$BN$171,AV$144+1,0)),"",(VLOOKUP($F18,'Cronograma Manual'!$F$6:$BN$171,AV$144+1,0)))</f>
        <v/>
      </c>
      <c r="AW18" s="107" t="str">
        <f>IF(ISNA(VLOOKUP($F18,'Cronograma Manual'!$F$6:$BN$171,AW$144+1,0)),"",(VLOOKUP($F18,'Cronograma Manual'!$F$6:$BN$171,AW$144+1,0)))</f>
        <v/>
      </c>
      <c r="AX18" s="107">
        <f>IF(ISNA(VLOOKUP($F18,'Cronograma Manual'!$F$6:$BN$171,AX$144+1,0)),"",(VLOOKUP($F18,'Cronograma Manual'!$F$6:$BN$171,AX$144+1,0)))</f>
        <v>44831</v>
      </c>
      <c r="AY18" s="108" t="str">
        <f>IF(ISNA(VLOOKUP($F18,'Cronograma Manual'!$F$6:$BN$171,AY$144+1,0)),"",(VLOOKUP($F18,'Cronograma Manual'!$F$6:$BN$171,AY$144+1,0)))</f>
        <v/>
      </c>
      <c r="AZ18" s="108" t="str">
        <f>IF(ISNA(VLOOKUP($F18,'Cronograma Manual'!$F$6:$BN$171,AZ$144+1,0)),"",(VLOOKUP($F18,'Cronograma Manual'!$F$6:$BN$171,AZ$144+1,0)))</f>
        <v/>
      </c>
      <c r="BA18" s="108" t="str">
        <f>IF(ISNA(VLOOKUP($F18,'Cronograma Manual'!$F$6:$BN$171,BA$144+1,0)),"",(VLOOKUP($F18,'Cronograma Manual'!$F$6:$BN$171,BA$144+1,0)))</f>
        <v/>
      </c>
      <c r="BB18" s="108">
        <f>IF(ISNA(VLOOKUP($F18,'Cronograma Manual'!$F$6:$BN$171,BB$144+1,0)),"",(VLOOKUP($F18,'Cronograma Manual'!$F$6:$BN$171,BB$144+1,0)))</f>
        <v>44859</v>
      </c>
      <c r="BC18" s="107" t="str">
        <f>IF(ISNA(VLOOKUP($F18,'Cronograma Manual'!$F$6:$BN$171,BC$144+1,0)),"",(VLOOKUP($F18,'Cronograma Manual'!$F$6:$BN$171,BC$144+1,0)))</f>
        <v/>
      </c>
      <c r="BD18" s="107" t="str">
        <f>IF(ISNA(VLOOKUP($F18,'Cronograma Manual'!$F$6:$BN$171,BD$144+1,0)),"",(VLOOKUP($F18,'Cronograma Manual'!$F$6:$BN$171,BD$144+1,0)))</f>
        <v/>
      </c>
      <c r="BE18" s="107" t="str">
        <f>IF(ISNA(VLOOKUP($F18,'Cronograma Manual'!$F$6:$BN$171,BE$144+1,0)),"",(VLOOKUP($F18,'Cronograma Manual'!$F$6:$BN$171,BE$144+1,0)))</f>
        <v/>
      </c>
      <c r="BF18" s="107">
        <f>IF(ISNA(VLOOKUP($F18,'Cronograma Manual'!$F$6:$BN$171,BF$144+1,0)),"",(VLOOKUP($F18,'Cronograma Manual'!$F$6:$BN$171,BF$144+1,0)))</f>
        <v>44887</v>
      </c>
      <c r="BG18" s="108" t="str">
        <f>IF(ISNA(VLOOKUP($F18,'Cronograma Manual'!$F$6:$BN$171,BG$144+1,0)),"",(VLOOKUP($F18,'Cronograma Manual'!$F$6:$BN$171,BG$144+1,0)))</f>
        <v/>
      </c>
      <c r="BH18" s="108" t="str">
        <f>IF(ISNA(VLOOKUP($F18,'Cronograma Manual'!$F$6:$BN$171,BH$144+1,0)),"",(VLOOKUP($F18,'Cronograma Manual'!$F$6:$BN$171,BH$144+1,0)))</f>
        <v/>
      </c>
      <c r="BI18" s="108" t="str">
        <f>IF(ISNA(VLOOKUP($F18,'Cronograma Manual'!$F$6:$BN$171,BI$144+1,0)),"",(VLOOKUP($F18,'Cronograma Manual'!$F$6:$BN$171,BI$144+1,0)))</f>
        <v/>
      </c>
      <c r="BJ18" s="108">
        <f>IF(ISNA(VLOOKUP($F18,'Cronograma Manual'!$F$6:$BN$171,BJ$144+1,0)),"",(VLOOKUP($F18,'Cronograma Manual'!$F$6:$BN$171,BJ$144+1,0)))</f>
        <v>44915</v>
      </c>
      <c r="BK18" s="353" t="str">
        <f>IF(ISNA(VLOOKUP($F18,'Cronograma Manual'!$F$6:$BN$171,BK$144+1,0)),"",(VLOOKUP($F18,'Cronograma Manual'!$F$6:$BN$171,BK$144+1,0)))</f>
        <v/>
      </c>
    </row>
    <row r="19" spans="1:63" s="102" customFormat="1" ht="26.25" customHeight="1" x14ac:dyDescent="0.25">
      <c r="A19" s="352">
        <f t="shared" si="0"/>
        <v>14</v>
      </c>
      <c r="B19" s="429"/>
      <c r="C19" s="429"/>
      <c r="D19" s="432"/>
      <c r="E19" s="337" t="s">
        <v>261</v>
      </c>
      <c r="F19" s="337" t="s">
        <v>14</v>
      </c>
      <c r="G19" s="184" t="str">
        <f>IF(ISNA(VLOOKUP($F19,'Cronograma Manual'!$F$6:$BN$171,G$144+1,0)),"",(VLOOKUP($F19,'Cronograma Manual'!$F$6:$BN$171,G$144+1,0)))</f>
        <v>UB LA CEJA</v>
      </c>
      <c r="H19" s="184" t="str">
        <f>IF(ISNA(VLOOKUP($F19,'Cronograma Manual'!$F$6:$BN$171,H$144+1,0)),"",(VLOOKUP($F19,'Cronograma Manual'!$F$6:$BN$171,H$144+1,0)))</f>
        <v>Calle 17 N°. 20-53</v>
      </c>
      <c r="I19" s="197">
        <f>IF(ISNA(VLOOKUP($F19,'Cronograma Manual'!$F$6:$BN$171,I$144+1,0)),"",(VLOOKUP($F19,'Cronograma Manual'!$F$6:$BN$171,I$144+1,0)))</f>
        <v>4</v>
      </c>
      <c r="J19" s="202">
        <f>IF(ISNA(VLOOKUP($F19,'Cronograma Manual'!$F$6:$BN$171,J$144+1,0)),"",(VLOOKUP($F19,'Cronograma Manual'!$F$6:$BN$171,J$144+1,0)))</f>
        <v>13</v>
      </c>
      <c r="K19" s="107" t="str">
        <f>IF(ISNA(VLOOKUP($F19,'Cronograma Manual'!$F$6:$BN$171,K$144+1,0)),"",(VLOOKUP($F19,'Cronograma Manual'!$F$6:$BN$171,K$144+1,0)))</f>
        <v/>
      </c>
      <c r="L19" s="107" t="str">
        <f>IF(ISNA(VLOOKUP($F19,'Cronograma Manual'!$F$6:$BN$171,L$144+1,0)),"",(VLOOKUP($F19,'Cronograma Manual'!$F$6:$BN$171,L$144+1,0)))</f>
        <v/>
      </c>
      <c r="M19" s="107" t="str">
        <f>IF(ISNA(VLOOKUP($F19,'Cronograma Manual'!$F$6:$BN$171,M$144+1,0)),"",(VLOOKUP($F19,'Cronograma Manual'!$F$6:$BN$171,M$144+1,0)))</f>
        <v/>
      </c>
      <c r="N19" s="107" t="str">
        <f>IF(ISNA(VLOOKUP($F19,'Cronograma Manual'!$F$6:$BN$171,N$144+1,0)),"",(VLOOKUP($F19,'Cronograma Manual'!$F$6:$BN$171,N$144+1,0)))</f>
        <v/>
      </c>
      <c r="O19" s="107">
        <f>IF(ISNA(VLOOKUP($F19,'Cronograma Manual'!$F$6:$BN$171,O$144+1,0)),"",(VLOOKUP($F19,'Cronograma Manual'!$F$6:$BN$171,O$144+1,0)))</f>
        <v>44586</v>
      </c>
      <c r="P19" s="108" t="str">
        <f>IF(ISNA(VLOOKUP($F19,'Cronograma Manual'!$F$6:$BN$171,P$144+1,0)),"",(VLOOKUP($F19,'Cronograma Manual'!$F$6:$BN$171,P$144+1,0)))</f>
        <v/>
      </c>
      <c r="Q19" s="108" t="str">
        <f>IF(ISNA(VLOOKUP($F19,'Cronograma Manual'!$F$6:$BN$171,Q$144+1,0)),"",(VLOOKUP($F19,'Cronograma Manual'!$F$6:$BN$171,Q$144+1,0)))</f>
        <v/>
      </c>
      <c r="R19" s="108" t="str">
        <f>IF(ISNA(VLOOKUP($F19,'Cronograma Manual'!$F$6:$BN$171,R$144+1,0)),"",(VLOOKUP($F19,'Cronograma Manual'!$F$6:$BN$171,R$144+1,0)))</f>
        <v/>
      </c>
      <c r="S19" s="108">
        <f>IF(ISNA(VLOOKUP($F19,'Cronograma Manual'!$F$6:$BN$171,S$144+1,0)),"",(VLOOKUP($F19,'Cronograma Manual'!$F$6:$BN$171,S$144+1,0)))</f>
        <v>44614</v>
      </c>
      <c r="T19" s="107" t="str">
        <f>IF(ISNA(VLOOKUP($F19,'Cronograma Manual'!$F$6:$BN$171,T$144+1,0)),"",(VLOOKUP($F19,'Cronograma Manual'!$F$6:$BN$171,T$144+1,0)))</f>
        <v/>
      </c>
      <c r="U19" s="107" t="str">
        <f>IF(ISNA(VLOOKUP($F19,'Cronograma Manual'!$F$6:$BN$171,U$144+1,0)),"",(VLOOKUP($F19,'Cronograma Manual'!$F$6:$BN$171,U$144+1,0)))</f>
        <v/>
      </c>
      <c r="V19" s="107" t="str">
        <f>IF(ISNA(VLOOKUP($F19,'Cronograma Manual'!$F$6:$BN$171,V$144+1,0)),"",(VLOOKUP($F19,'Cronograma Manual'!$F$6:$BN$171,V$144+1,0)))</f>
        <v/>
      </c>
      <c r="W19" s="107">
        <f>IF(ISNA(VLOOKUP($F19,'Cronograma Manual'!$F$6:$BN$171,W$144+1,0)),"",(VLOOKUP($F19,'Cronograma Manual'!$F$6:$BN$171,W$144+1,0)))</f>
        <v>44642</v>
      </c>
      <c r="X19" s="107" t="str">
        <f>IF(ISNA(VLOOKUP($F19,'Cronograma Manual'!$F$6:$BN$171,X$144+1,0)),"",(VLOOKUP($F19,'Cronograma Manual'!$F$6:$BN$171,X$144+1,0)))</f>
        <v/>
      </c>
      <c r="Y19" s="108" t="str">
        <f>IF(ISNA(VLOOKUP($F19,'Cronograma Manual'!$F$6:$BN$171,Y$144+1,0)),"",(VLOOKUP($F19,'Cronograma Manual'!$F$6:$BN$171,Y$144+1,0)))</f>
        <v/>
      </c>
      <c r="Z19" s="108" t="str">
        <f>IF(ISNA(VLOOKUP($F19,'Cronograma Manual'!$F$6:$BN$171,Z$144+1,0)),"",(VLOOKUP($F19,'Cronograma Manual'!$F$6:$BN$171,Z$144+1,0)))</f>
        <v/>
      </c>
      <c r="AA19" s="108">
        <f>IF(ISNA(VLOOKUP($F19,'Cronograma Manual'!$F$6:$BN$171,AA$144+1,0)),"",(VLOOKUP($F19,'Cronograma Manual'!$F$6:$BN$171,AA$144+1,0)))</f>
        <v>44670</v>
      </c>
      <c r="AB19" s="108" t="str">
        <f>IF(ISNA(VLOOKUP($F19,'Cronograma Manual'!$F$6:$BN$171,AB$144+1,0)),"",(VLOOKUP($F19,'Cronograma Manual'!$F$6:$BN$171,AB$144+1,0)))</f>
        <v/>
      </c>
      <c r="AC19" s="107" t="str">
        <f>IF(ISNA(VLOOKUP($F19,'Cronograma Manual'!$F$6:$BN$171,AC$144+1,0)),"",(VLOOKUP($F19,'Cronograma Manual'!$F$6:$BN$171,AC$144+1,0)))</f>
        <v/>
      </c>
      <c r="AD19" s="107" t="str">
        <f>IF(ISNA(VLOOKUP($F19,'Cronograma Manual'!$F$6:$BN$171,AD$144+1,0)),"",(VLOOKUP($F19,'Cronograma Manual'!$F$6:$BN$171,AD$144+1,0)))</f>
        <v/>
      </c>
      <c r="AE19" s="107">
        <f>IF(ISNA(VLOOKUP($F19,'Cronograma Manual'!$F$6:$BN$171,AE$144+1,0)),"",(VLOOKUP($F19,'Cronograma Manual'!$F$6:$BN$171,AE$144+1,0)))</f>
        <v>44698</v>
      </c>
      <c r="AF19" s="107" t="str">
        <f>IF(ISNA(VLOOKUP($F19,'Cronograma Manual'!$F$6:$BN$171,AF$144+1,0)),"",(VLOOKUP($F19,'Cronograma Manual'!$F$6:$BN$171,AF$144+1,0)))</f>
        <v/>
      </c>
      <c r="AG19" s="108" t="str">
        <f>IF(ISNA(VLOOKUP($F19,'Cronograma Manual'!$F$6:$BN$171,AG$144+1,0)),"",(VLOOKUP($F19,'Cronograma Manual'!$F$6:$BN$171,AG$144+1,0)))</f>
        <v/>
      </c>
      <c r="AH19" s="108" t="str">
        <f>IF(ISNA(VLOOKUP($F19,'Cronograma Manual'!$F$6:$BN$171,AH$144+1,0)),"",(VLOOKUP($F19,'Cronograma Manual'!$F$6:$BN$171,AH$144+1,0)))</f>
        <v/>
      </c>
      <c r="AI19" s="108">
        <f>IF(ISNA(VLOOKUP($F19,'Cronograma Manual'!$F$6:$BN$171,AI$144+1,0)),"",(VLOOKUP($F19,'Cronograma Manual'!$F$6:$BN$171,AI$144+1,0)))</f>
        <v>44726</v>
      </c>
      <c r="AJ19" s="108" t="str">
        <f>IF(ISNA(VLOOKUP($F19,'Cronograma Manual'!$F$6:$BN$171,AJ$144+1,0)),"",(VLOOKUP($F19,'Cronograma Manual'!$F$6:$BN$171,AJ$144+1,0)))</f>
        <v/>
      </c>
      <c r="AK19" s="108" t="str">
        <f>IF(ISNA(VLOOKUP($F19,'Cronograma Manual'!$F$6:$BN$171,AK$144+1,0)),"",(VLOOKUP($F19,'Cronograma Manual'!$F$6:$BN$171,AK$144+1,0)))</f>
        <v/>
      </c>
      <c r="AL19" s="107" t="str">
        <f>IF(ISNA(VLOOKUP($F19,'Cronograma Manual'!$F$6:$BN$171,AL$144+1,0)),"",(VLOOKUP($F19,'Cronograma Manual'!$F$6:$BN$171,AL$144+1,0)))</f>
        <v/>
      </c>
      <c r="AM19" s="107">
        <f>IF(ISNA(VLOOKUP($F19,'Cronograma Manual'!$F$6:$BN$171,AM$144+1,0)),"",(VLOOKUP($F19,'Cronograma Manual'!$F$6:$BN$171,AM$144+1,0)))</f>
        <v>44754</v>
      </c>
      <c r="AN19" s="107" t="str">
        <f>IF(ISNA(VLOOKUP($F19,'Cronograma Manual'!$F$6:$BN$171,AN$144+1,0)),"",(VLOOKUP($F19,'Cronograma Manual'!$F$6:$BN$171,AN$144+1,0)))</f>
        <v/>
      </c>
      <c r="AO19" s="107" t="str">
        <f>IF(ISNA(VLOOKUP($F19,'Cronograma Manual'!$F$6:$BN$171,AO$144+1,0)),"",(VLOOKUP($F19,'Cronograma Manual'!$F$6:$BN$171,AO$144+1,0)))</f>
        <v/>
      </c>
      <c r="AP19" s="108" t="str">
        <f>IF(ISNA(VLOOKUP($F19,'Cronograma Manual'!$F$6:$BN$171,AP$144+1,0)),"",(VLOOKUP($F19,'Cronograma Manual'!$F$6:$BN$171,AP$144+1,0)))</f>
        <v/>
      </c>
      <c r="AQ19" s="108">
        <f>IF(ISNA(VLOOKUP($F19,'Cronograma Manual'!$F$6:$BN$171,AQ$144+1,0)),"",(VLOOKUP($F19,'Cronograma Manual'!$F$6:$BN$171,AQ$144+1,0)))</f>
        <v>44782</v>
      </c>
      <c r="AR19" s="108" t="str">
        <f>IF(ISNA(VLOOKUP($F19,'Cronograma Manual'!$F$6:$BN$171,AR$144+1,0)),"",(VLOOKUP($F19,'Cronograma Manual'!$F$6:$BN$171,AR$144+1,0)))</f>
        <v/>
      </c>
      <c r="AS19" s="108" t="str">
        <f>IF(ISNA(VLOOKUP($F19,'Cronograma Manual'!$F$6:$BN$171,AS$144+1,0)),"",(VLOOKUP($F19,'Cronograma Manual'!$F$6:$BN$171,AS$144+1,0)))</f>
        <v/>
      </c>
      <c r="AT19" s="107" t="str">
        <f>IF(ISNA(VLOOKUP($F19,'Cronograma Manual'!$F$6:$BN$171,AT$144+1,0)),"",(VLOOKUP($F19,'Cronograma Manual'!$F$6:$BN$171,AT$144+1,0)))</f>
        <v/>
      </c>
      <c r="AU19" s="107">
        <f>IF(ISNA(VLOOKUP($F19,'Cronograma Manual'!$F$6:$BN$171,AU$144+1,0)),"",(VLOOKUP($F19,'Cronograma Manual'!$F$6:$BN$171,AU$144+1,0)))</f>
        <v>44810</v>
      </c>
      <c r="AV19" s="107" t="str">
        <f>IF(ISNA(VLOOKUP($F19,'Cronograma Manual'!$F$6:$BN$171,AV$144+1,0)),"",(VLOOKUP($F19,'Cronograma Manual'!$F$6:$BN$171,AV$144+1,0)))</f>
        <v/>
      </c>
      <c r="AW19" s="107" t="str">
        <f>IF(ISNA(VLOOKUP($F19,'Cronograma Manual'!$F$6:$BN$171,AW$144+1,0)),"",(VLOOKUP($F19,'Cronograma Manual'!$F$6:$BN$171,AW$144+1,0)))</f>
        <v/>
      </c>
      <c r="AX19" s="107" t="str">
        <f>IF(ISNA(VLOOKUP($F19,'Cronograma Manual'!$F$6:$BN$171,AX$144+1,0)),"",(VLOOKUP($F19,'Cronograma Manual'!$F$6:$BN$171,AX$144+1,0)))</f>
        <v/>
      </c>
      <c r="AY19" s="108">
        <f>IF(ISNA(VLOOKUP($F19,'Cronograma Manual'!$F$6:$BN$171,AY$144+1,0)),"",(VLOOKUP($F19,'Cronograma Manual'!$F$6:$BN$171,AY$144+1,0)))</f>
        <v>44838</v>
      </c>
      <c r="AZ19" s="108" t="str">
        <f>IF(ISNA(VLOOKUP($F19,'Cronograma Manual'!$F$6:$BN$171,AZ$144+1,0)),"",(VLOOKUP($F19,'Cronograma Manual'!$F$6:$BN$171,AZ$144+1,0)))</f>
        <v/>
      </c>
      <c r="BA19" s="108" t="str">
        <f>IF(ISNA(VLOOKUP($F19,'Cronograma Manual'!$F$6:$BN$171,BA$144+1,0)),"",(VLOOKUP($F19,'Cronograma Manual'!$F$6:$BN$171,BA$144+1,0)))</f>
        <v/>
      </c>
      <c r="BB19" s="108" t="str">
        <f>IF(ISNA(VLOOKUP($F19,'Cronograma Manual'!$F$6:$BN$171,BB$144+1,0)),"",(VLOOKUP($F19,'Cronograma Manual'!$F$6:$BN$171,BB$144+1,0)))</f>
        <v/>
      </c>
      <c r="BC19" s="107">
        <f>IF(ISNA(VLOOKUP($F19,'Cronograma Manual'!$F$6:$BN$171,BC$144+1,0)),"",(VLOOKUP($F19,'Cronograma Manual'!$F$6:$BN$171,BC$144+1,0)))</f>
        <v>44866</v>
      </c>
      <c r="BD19" s="107" t="str">
        <f>IF(ISNA(VLOOKUP($F19,'Cronograma Manual'!$F$6:$BN$171,BD$144+1,0)),"",(VLOOKUP($F19,'Cronograma Manual'!$F$6:$BN$171,BD$144+1,0)))</f>
        <v/>
      </c>
      <c r="BE19" s="107" t="str">
        <f>IF(ISNA(VLOOKUP($F19,'Cronograma Manual'!$F$6:$BN$171,BE$144+1,0)),"",(VLOOKUP($F19,'Cronograma Manual'!$F$6:$BN$171,BE$144+1,0)))</f>
        <v/>
      </c>
      <c r="BF19" s="107" t="str">
        <f>IF(ISNA(VLOOKUP($F19,'Cronograma Manual'!$F$6:$BN$171,BF$144+1,0)),"",(VLOOKUP($F19,'Cronograma Manual'!$F$6:$BN$171,BF$144+1,0)))</f>
        <v/>
      </c>
      <c r="BG19" s="108">
        <f>IF(ISNA(VLOOKUP($F19,'Cronograma Manual'!$F$6:$BN$171,BG$144+1,0)),"",(VLOOKUP($F19,'Cronograma Manual'!$F$6:$BN$171,BG$144+1,0)))</f>
        <v>44894</v>
      </c>
      <c r="BH19" s="108" t="str">
        <f>IF(ISNA(VLOOKUP($F19,'Cronograma Manual'!$F$6:$BN$171,BH$144+1,0)),"",(VLOOKUP($F19,'Cronograma Manual'!$F$6:$BN$171,BH$144+1,0)))</f>
        <v/>
      </c>
      <c r="BI19" s="108" t="str">
        <f>IF(ISNA(VLOOKUP($F19,'Cronograma Manual'!$F$6:$BN$171,BI$144+1,0)),"",(VLOOKUP($F19,'Cronograma Manual'!$F$6:$BN$171,BI$144+1,0)))</f>
        <v/>
      </c>
      <c r="BJ19" s="108" t="str">
        <f>IF(ISNA(VLOOKUP($F19,'Cronograma Manual'!$F$6:$BN$171,BJ$144+1,0)),"",(VLOOKUP($F19,'Cronograma Manual'!$F$6:$BN$171,BJ$144+1,0)))</f>
        <v/>
      </c>
      <c r="BK19" s="353">
        <f>IF(ISNA(VLOOKUP($F19,'Cronograma Manual'!$F$6:$BN$171,BK$144+1,0)),"",(VLOOKUP($F19,'Cronograma Manual'!$F$6:$BN$171,BK$144+1,0)))</f>
        <v>44922</v>
      </c>
    </row>
    <row r="20" spans="1:63" s="102" customFormat="1" ht="26.25" customHeight="1" x14ac:dyDescent="0.25">
      <c r="A20" s="352">
        <f t="shared" si="0"/>
        <v>15</v>
      </c>
      <c r="B20" s="429"/>
      <c r="C20" s="429"/>
      <c r="D20" s="432"/>
      <c r="E20" s="337" t="s">
        <v>261</v>
      </c>
      <c r="F20" s="442" t="s">
        <v>15</v>
      </c>
      <c r="G20" s="441" t="str">
        <f>IF(ISNA(VLOOKUP($F20,'Cronograma Manual'!$F$6:$BN$171,G$144+1,0)),"",(VLOOKUP($F20,'Cronograma Manual'!$F$6:$BN$171,G$144+1,0)))</f>
        <v>CZ ORIENTE</v>
      </c>
      <c r="H20" s="441" t="str">
        <f>IF(ISNA(VLOOKUP($F20,'Cronograma Manual'!$F$6:$BN$171,H$144+1,0)),"",(VLOOKUP($F20,'Cronograma Manual'!$F$6:$BN$171,H$144+1,0)))</f>
        <v>Calle 61 B N° 44 - 21 Piso 2 Casa de Justicia Jorge Humberto Gonzalez Noreña</v>
      </c>
      <c r="I20" s="197">
        <f>IF(ISNA(VLOOKUP($F20,'Cronograma Manual'!$F$6:$BN$171,I$144+1,0)),"",(VLOOKUP($F20,'Cronograma Manual'!$F$6:$BN$171,I$144+1,0)))</f>
        <v>4</v>
      </c>
      <c r="J20" s="202">
        <f>IF(ISNA(VLOOKUP($F20,'Cronograma Manual'!$F$6:$BN$171,J$144+1,0)),"",(VLOOKUP($F20,'Cronograma Manual'!$F$6:$BN$171,J$144+1,0)))</f>
        <v>12</v>
      </c>
      <c r="K20" s="107" t="str">
        <f>IF(ISNA(VLOOKUP($F20,'Cronograma Manual'!$F$6:$BN$171,K$144+1,0)),"",(VLOOKUP($F20,'Cronograma Manual'!$F$6:$BN$171,K$144+1,0)))</f>
        <v/>
      </c>
      <c r="L20" s="107" t="str">
        <f>IF(ISNA(VLOOKUP($F20,'Cronograma Manual'!$F$6:$BN$171,L$144+1,0)),"",(VLOOKUP($F20,'Cronograma Manual'!$F$6:$BN$171,L$144+1,0)))</f>
        <v/>
      </c>
      <c r="M20" s="107" t="str">
        <f>IF(ISNA(VLOOKUP($F20,'Cronograma Manual'!$F$6:$BN$171,M$144+1,0)),"",(VLOOKUP($F20,'Cronograma Manual'!$F$6:$BN$171,M$144+1,0)))</f>
        <v/>
      </c>
      <c r="N20" s="107" t="str">
        <f>IF(ISNA(VLOOKUP($F20,'Cronograma Manual'!$F$6:$BN$171,N$144+1,0)),"",(VLOOKUP($F20,'Cronograma Manual'!$F$6:$BN$171,N$144+1,0)))</f>
        <v/>
      </c>
      <c r="O20" s="107" t="str">
        <f>IF(ISNA(VLOOKUP($F20,'Cronograma Manual'!$F$6:$BN$171,O$144+1,0)),"",(VLOOKUP($F20,'Cronograma Manual'!$F$6:$BN$171,O$144+1,0)))</f>
        <v/>
      </c>
      <c r="P20" s="108" t="str">
        <f>IF(ISNA(VLOOKUP($F20,'Cronograma Manual'!$F$6:$BN$171,P$144+1,0)),"",(VLOOKUP($F20,'Cronograma Manual'!$F$6:$BN$171,P$144+1,0)))</f>
        <v/>
      </c>
      <c r="Q20" s="108">
        <f>IF(ISNA(VLOOKUP($F20,'Cronograma Manual'!$F$6:$BN$171,Q$144+1,0)),"",(VLOOKUP($F20,'Cronograma Manual'!$F$6:$BN$171,Q$144+1,0)))</f>
        <v>44600</v>
      </c>
      <c r="R20" s="108" t="str">
        <f>IF(ISNA(VLOOKUP($F20,'Cronograma Manual'!$F$6:$BN$171,R$144+1,0)),"",(VLOOKUP($F20,'Cronograma Manual'!$F$6:$BN$171,R$144+1,0)))</f>
        <v/>
      </c>
      <c r="S20" s="108" t="str">
        <f>IF(ISNA(VLOOKUP($F20,'Cronograma Manual'!$F$6:$BN$171,S$144+1,0)),"",(VLOOKUP($F20,'Cronograma Manual'!$F$6:$BN$171,S$144+1,0)))</f>
        <v/>
      </c>
      <c r="T20" s="107" t="str">
        <f>IF(ISNA(VLOOKUP($F20,'Cronograma Manual'!$F$6:$BN$171,T$144+1,0)),"",(VLOOKUP($F20,'Cronograma Manual'!$F$6:$BN$171,T$144+1,0)))</f>
        <v/>
      </c>
      <c r="U20" s="107">
        <f>IF(ISNA(VLOOKUP($F20,'Cronograma Manual'!$F$6:$BN$171,U$144+1,0)),"",(VLOOKUP($F20,'Cronograma Manual'!$F$6:$BN$171,U$144+1,0)))</f>
        <v>44628</v>
      </c>
      <c r="V20" s="107" t="str">
        <f>IF(ISNA(VLOOKUP($F20,'Cronograma Manual'!$F$6:$BN$171,V$144+1,0)),"",(VLOOKUP($F20,'Cronograma Manual'!$F$6:$BN$171,V$144+1,0)))</f>
        <v/>
      </c>
      <c r="W20" s="107" t="str">
        <f>IF(ISNA(VLOOKUP($F20,'Cronograma Manual'!$F$6:$BN$171,W$144+1,0)),"",(VLOOKUP($F20,'Cronograma Manual'!$F$6:$BN$171,W$144+1,0)))</f>
        <v/>
      </c>
      <c r="X20" s="107" t="str">
        <f>IF(ISNA(VLOOKUP($F20,'Cronograma Manual'!$F$6:$BN$171,X$144+1,0)),"",(VLOOKUP($F20,'Cronograma Manual'!$F$6:$BN$171,X$144+1,0)))</f>
        <v/>
      </c>
      <c r="Y20" s="108">
        <f>IF(ISNA(VLOOKUP($F20,'Cronograma Manual'!$F$6:$BN$171,Y$144+1,0)),"",(VLOOKUP($F20,'Cronograma Manual'!$F$6:$BN$171,Y$144+1,0)))</f>
        <v>44656</v>
      </c>
      <c r="Z20" s="108" t="str">
        <f>IF(ISNA(VLOOKUP($F20,'Cronograma Manual'!$F$6:$BN$171,Z$144+1,0)),"",(VLOOKUP($F20,'Cronograma Manual'!$F$6:$BN$171,Z$144+1,0)))</f>
        <v/>
      </c>
      <c r="AA20" s="108" t="str">
        <f>IF(ISNA(VLOOKUP($F20,'Cronograma Manual'!$F$6:$BN$171,AA$144+1,0)),"",(VLOOKUP($F20,'Cronograma Manual'!$F$6:$BN$171,AA$144+1,0)))</f>
        <v/>
      </c>
      <c r="AB20" s="108" t="str">
        <f>IF(ISNA(VLOOKUP($F20,'Cronograma Manual'!$F$6:$BN$171,AB$144+1,0)),"",(VLOOKUP($F20,'Cronograma Manual'!$F$6:$BN$171,AB$144+1,0)))</f>
        <v/>
      </c>
      <c r="AC20" s="107">
        <f>IF(ISNA(VLOOKUP($F20,'Cronograma Manual'!$F$6:$BN$171,AC$144+1,0)),"",(VLOOKUP($F20,'Cronograma Manual'!$F$6:$BN$171,AC$144+1,0)))</f>
        <v>44684</v>
      </c>
      <c r="AD20" s="107" t="str">
        <f>IF(ISNA(VLOOKUP($F20,'Cronograma Manual'!$F$6:$BN$171,AD$144+1,0)),"",(VLOOKUP($F20,'Cronograma Manual'!$F$6:$BN$171,AD$144+1,0)))</f>
        <v/>
      </c>
      <c r="AE20" s="107" t="str">
        <f>IF(ISNA(VLOOKUP($F20,'Cronograma Manual'!$F$6:$BN$171,AE$144+1,0)),"",(VLOOKUP($F20,'Cronograma Manual'!$F$6:$BN$171,AE$144+1,0)))</f>
        <v/>
      </c>
      <c r="AF20" s="107" t="str">
        <f>IF(ISNA(VLOOKUP($F20,'Cronograma Manual'!$F$6:$BN$171,AF$144+1,0)),"",(VLOOKUP($F20,'Cronograma Manual'!$F$6:$BN$171,AF$144+1,0)))</f>
        <v/>
      </c>
      <c r="AG20" s="108">
        <f>IF(ISNA(VLOOKUP($F20,'Cronograma Manual'!$F$6:$BN$171,AG$144+1,0)),"",(VLOOKUP($F20,'Cronograma Manual'!$F$6:$BN$171,AG$144+1,0)))</f>
        <v>44712</v>
      </c>
      <c r="AH20" s="108" t="str">
        <f>IF(ISNA(VLOOKUP($F20,'Cronograma Manual'!$F$6:$BN$171,AH$144+1,0)),"",(VLOOKUP($F20,'Cronograma Manual'!$F$6:$BN$171,AH$144+1,0)))</f>
        <v/>
      </c>
      <c r="AI20" s="108" t="str">
        <f>IF(ISNA(VLOOKUP($F20,'Cronograma Manual'!$F$6:$BN$171,AI$144+1,0)),"",(VLOOKUP($F20,'Cronograma Manual'!$F$6:$BN$171,AI$144+1,0)))</f>
        <v/>
      </c>
      <c r="AJ20" s="108" t="str">
        <f>IF(ISNA(VLOOKUP($F20,'Cronograma Manual'!$F$6:$BN$171,AJ$144+1,0)),"",(VLOOKUP($F20,'Cronograma Manual'!$F$6:$BN$171,AJ$144+1,0)))</f>
        <v/>
      </c>
      <c r="AK20" s="108">
        <f>IF(ISNA(VLOOKUP($F20,'Cronograma Manual'!$F$6:$BN$171,AK$144+1,0)),"",(VLOOKUP($F20,'Cronograma Manual'!$F$6:$BN$171,AK$144+1,0)))</f>
        <v>44740</v>
      </c>
      <c r="AL20" s="107" t="str">
        <f>IF(ISNA(VLOOKUP($F20,'Cronograma Manual'!$F$6:$BN$171,AL$144+1,0)),"",(VLOOKUP($F20,'Cronograma Manual'!$F$6:$BN$171,AL$144+1,0)))</f>
        <v/>
      </c>
      <c r="AM20" s="107" t="str">
        <f>IF(ISNA(VLOOKUP($F20,'Cronograma Manual'!$F$6:$BN$171,AM$144+1,0)),"",(VLOOKUP($F20,'Cronograma Manual'!$F$6:$BN$171,AM$144+1,0)))</f>
        <v/>
      </c>
      <c r="AN20" s="107" t="str">
        <f>IF(ISNA(VLOOKUP($F20,'Cronograma Manual'!$F$6:$BN$171,AN$144+1,0)),"",(VLOOKUP($F20,'Cronograma Manual'!$F$6:$BN$171,AN$144+1,0)))</f>
        <v/>
      </c>
      <c r="AO20" s="107">
        <f>IF(ISNA(VLOOKUP($F20,'Cronograma Manual'!$F$6:$BN$171,AO$144+1,0)),"",(VLOOKUP($F20,'Cronograma Manual'!$F$6:$BN$171,AO$144+1,0)))</f>
        <v>44768</v>
      </c>
      <c r="AP20" s="108" t="str">
        <f>IF(ISNA(VLOOKUP($F20,'Cronograma Manual'!$F$6:$BN$171,AP$144+1,0)),"",(VLOOKUP($F20,'Cronograma Manual'!$F$6:$BN$171,AP$144+1,0)))</f>
        <v/>
      </c>
      <c r="AQ20" s="108" t="str">
        <f>IF(ISNA(VLOOKUP($F20,'Cronograma Manual'!$F$6:$BN$171,AQ$144+1,0)),"",(VLOOKUP($F20,'Cronograma Manual'!$F$6:$BN$171,AQ$144+1,0)))</f>
        <v/>
      </c>
      <c r="AR20" s="108" t="str">
        <f>IF(ISNA(VLOOKUP($F20,'Cronograma Manual'!$F$6:$BN$171,AR$144+1,0)),"",(VLOOKUP($F20,'Cronograma Manual'!$F$6:$BN$171,AR$144+1,0)))</f>
        <v/>
      </c>
      <c r="AS20" s="108">
        <f>IF(ISNA(VLOOKUP($F20,'Cronograma Manual'!$F$6:$BN$171,AS$144+1,0)),"",(VLOOKUP($F20,'Cronograma Manual'!$F$6:$BN$171,AS$144+1,0)))</f>
        <v>44796</v>
      </c>
      <c r="AT20" s="107" t="str">
        <f>IF(ISNA(VLOOKUP($F20,'Cronograma Manual'!$F$6:$BN$171,AT$144+1,0)),"",(VLOOKUP($F20,'Cronograma Manual'!$F$6:$BN$171,AT$144+1,0)))</f>
        <v/>
      </c>
      <c r="AU20" s="107" t="str">
        <f>IF(ISNA(VLOOKUP($F20,'Cronograma Manual'!$F$6:$BN$171,AU$144+1,0)),"",(VLOOKUP($F20,'Cronograma Manual'!$F$6:$BN$171,AU$144+1,0)))</f>
        <v/>
      </c>
      <c r="AV20" s="107" t="str">
        <f>IF(ISNA(VLOOKUP($F20,'Cronograma Manual'!$F$6:$BN$171,AV$144+1,0)),"",(VLOOKUP($F20,'Cronograma Manual'!$F$6:$BN$171,AV$144+1,0)))</f>
        <v/>
      </c>
      <c r="AW20" s="107">
        <f>IF(ISNA(VLOOKUP($F20,'Cronograma Manual'!$F$6:$BN$171,AW$144+1,0)),"",(VLOOKUP($F20,'Cronograma Manual'!$F$6:$BN$171,AW$144+1,0)))</f>
        <v>44824</v>
      </c>
      <c r="AX20" s="107" t="str">
        <f>IF(ISNA(VLOOKUP($F20,'Cronograma Manual'!$F$6:$BN$171,AX$144+1,0)),"",(VLOOKUP($F20,'Cronograma Manual'!$F$6:$BN$171,AX$144+1,0)))</f>
        <v/>
      </c>
      <c r="AY20" s="108" t="str">
        <f>IF(ISNA(VLOOKUP($F20,'Cronograma Manual'!$F$6:$BN$171,AY$144+1,0)),"",(VLOOKUP($F20,'Cronograma Manual'!$F$6:$BN$171,AY$144+1,0)))</f>
        <v/>
      </c>
      <c r="AZ20" s="108" t="str">
        <f>IF(ISNA(VLOOKUP($F20,'Cronograma Manual'!$F$6:$BN$171,AZ$144+1,0)),"",(VLOOKUP($F20,'Cronograma Manual'!$F$6:$BN$171,AZ$144+1,0)))</f>
        <v/>
      </c>
      <c r="BA20" s="108">
        <f>IF(ISNA(VLOOKUP($F20,'Cronograma Manual'!$F$6:$BN$171,BA$144+1,0)),"",(VLOOKUP($F20,'Cronograma Manual'!$F$6:$BN$171,BA$144+1,0)))</f>
        <v>44852</v>
      </c>
      <c r="BB20" s="108" t="str">
        <f>IF(ISNA(VLOOKUP($F20,'Cronograma Manual'!$F$6:$BN$171,BB$144+1,0)),"",(VLOOKUP($F20,'Cronograma Manual'!$F$6:$BN$171,BB$144+1,0)))</f>
        <v/>
      </c>
      <c r="BC20" s="107" t="str">
        <f>IF(ISNA(VLOOKUP($F20,'Cronograma Manual'!$F$6:$BN$171,BC$144+1,0)),"",(VLOOKUP($F20,'Cronograma Manual'!$F$6:$BN$171,BC$144+1,0)))</f>
        <v/>
      </c>
      <c r="BD20" s="107" t="str">
        <f>IF(ISNA(VLOOKUP($F20,'Cronograma Manual'!$F$6:$BN$171,BD$144+1,0)),"",(VLOOKUP($F20,'Cronograma Manual'!$F$6:$BN$171,BD$144+1,0)))</f>
        <v/>
      </c>
      <c r="BE20" s="107">
        <f>IF(ISNA(VLOOKUP($F20,'Cronograma Manual'!$F$6:$BN$171,BE$144+1,0)),"",(VLOOKUP($F20,'Cronograma Manual'!$F$6:$BN$171,BE$144+1,0)))</f>
        <v>44880</v>
      </c>
      <c r="BF20" s="107" t="str">
        <f>IF(ISNA(VLOOKUP($F20,'Cronograma Manual'!$F$6:$BN$171,BF$144+1,0)),"",(VLOOKUP($F20,'Cronograma Manual'!$F$6:$BN$171,BF$144+1,0)))</f>
        <v/>
      </c>
      <c r="BG20" s="108" t="str">
        <f>IF(ISNA(VLOOKUP($F20,'Cronograma Manual'!$F$6:$BN$171,BG$144+1,0)),"",(VLOOKUP($F20,'Cronograma Manual'!$F$6:$BN$171,BG$144+1,0)))</f>
        <v/>
      </c>
      <c r="BH20" s="108" t="str">
        <f>IF(ISNA(VLOOKUP($F20,'Cronograma Manual'!$F$6:$BN$171,BH$144+1,0)),"",(VLOOKUP($F20,'Cronograma Manual'!$F$6:$BN$171,BH$144+1,0)))</f>
        <v/>
      </c>
      <c r="BI20" s="108">
        <f>IF(ISNA(VLOOKUP($F20,'Cronograma Manual'!$F$6:$BN$171,BI$144+1,0)),"",(VLOOKUP($F20,'Cronograma Manual'!$F$6:$BN$171,BI$144+1,0)))</f>
        <v>44908</v>
      </c>
      <c r="BJ20" s="108" t="str">
        <f>IF(ISNA(VLOOKUP($F20,'Cronograma Manual'!$F$6:$BN$171,BJ$144+1,0)),"",(VLOOKUP($F20,'Cronograma Manual'!$F$6:$BN$171,BJ$144+1,0)))</f>
        <v/>
      </c>
      <c r="BK20" s="353" t="str">
        <f>IF(ISNA(VLOOKUP($F20,'Cronograma Manual'!$F$6:$BN$171,BK$144+1,0)),"",(VLOOKUP($F20,'Cronograma Manual'!$F$6:$BN$171,BK$144+1,0)))</f>
        <v/>
      </c>
    </row>
    <row r="21" spans="1:63" s="102" customFormat="1" ht="26.25" customHeight="1" x14ac:dyDescent="0.25">
      <c r="A21" s="352">
        <f t="shared" si="0"/>
        <v>16</v>
      </c>
      <c r="B21" s="429"/>
      <c r="C21" s="429"/>
      <c r="D21" s="432"/>
      <c r="E21" s="337" t="s">
        <v>261</v>
      </c>
      <c r="F21" s="337" t="s">
        <v>270</v>
      </c>
      <c r="G21" s="184" t="str">
        <f>IF(ISNA(VLOOKUP($F21,'Cronograma Manual'!$F$6:$BN$171,G$144+1,0)),"",(VLOOKUP($F21,'Cronograma Manual'!$F$6:$BN$171,G$144+1,0)))</f>
        <v>CZ OCCIDENTE</v>
      </c>
      <c r="H21" s="184" t="str">
        <f>IF(ISNA(VLOOKUP($F21,'Cronograma Manual'!$F$6:$BN$171,H$144+1,0)),"",(VLOOKUP($F21,'Cronograma Manual'!$F$6:$BN$171,H$144+1,0)))</f>
        <v>Calle 9 N° 11 - 27 Parque Principal</v>
      </c>
      <c r="I21" s="197">
        <f>IF(ISNA(VLOOKUP($F21,'Cronograma Manual'!$F$6:$BN$171,I$144+1,0)),"",(VLOOKUP($F21,'Cronograma Manual'!$F$6:$BN$171,I$144+1,0)))</f>
        <v>4</v>
      </c>
      <c r="J21" s="202">
        <f>IF(ISNA(VLOOKUP($F21,'Cronograma Manual'!$F$6:$BN$171,J$144+1,0)),"",(VLOOKUP($F21,'Cronograma Manual'!$F$6:$BN$171,J$144+1,0)))</f>
        <v>12</v>
      </c>
      <c r="K21" s="107" t="str">
        <f>IF(ISNA(VLOOKUP($F21,'Cronograma Manual'!$F$6:$BN$171,K$144+1,0)),"",(VLOOKUP($F21,'Cronograma Manual'!$F$6:$BN$171,K$144+1,0)))</f>
        <v/>
      </c>
      <c r="L21" s="107" t="str">
        <f>IF(ISNA(VLOOKUP($F21,'Cronograma Manual'!$F$6:$BN$171,L$144+1,0)),"",(VLOOKUP($F21,'Cronograma Manual'!$F$6:$BN$171,L$144+1,0)))</f>
        <v/>
      </c>
      <c r="M21" s="107" t="str">
        <f>IF(ISNA(VLOOKUP($F21,'Cronograma Manual'!$F$6:$BN$171,M$144+1,0)),"",(VLOOKUP($F21,'Cronograma Manual'!$F$6:$BN$171,M$144+1,0)))</f>
        <v/>
      </c>
      <c r="N21" s="107" t="str">
        <f>IF(ISNA(VLOOKUP($F21,'Cronograma Manual'!$F$6:$BN$171,N$144+1,0)),"",(VLOOKUP($F21,'Cronograma Manual'!$F$6:$BN$171,N$144+1,0)))</f>
        <v/>
      </c>
      <c r="O21" s="107" t="str">
        <f>IF(ISNA(VLOOKUP($F21,'Cronograma Manual'!$F$6:$BN$171,O$144+1,0)),"",(VLOOKUP($F21,'Cronograma Manual'!$F$6:$BN$171,O$144+1,0)))</f>
        <v/>
      </c>
      <c r="P21" s="108">
        <f>IF(ISNA(VLOOKUP($F21,'Cronograma Manual'!$F$6:$BN$171,P$144+1,0)),"",(VLOOKUP($F21,'Cronograma Manual'!$F$6:$BN$171,P$144+1,0)))</f>
        <v>44595</v>
      </c>
      <c r="Q21" s="108" t="str">
        <f>IF(ISNA(VLOOKUP($F21,'Cronograma Manual'!$F$6:$BN$171,Q$144+1,0)),"",(VLOOKUP($F21,'Cronograma Manual'!$F$6:$BN$171,Q$144+1,0)))</f>
        <v/>
      </c>
      <c r="R21" s="108" t="str">
        <f>IF(ISNA(VLOOKUP($F21,'Cronograma Manual'!$F$6:$BN$171,R$144+1,0)),"",(VLOOKUP($F21,'Cronograma Manual'!$F$6:$BN$171,R$144+1,0)))</f>
        <v/>
      </c>
      <c r="S21" s="108" t="str">
        <f>IF(ISNA(VLOOKUP($F21,'Cronograma Manual'!$F$6:$BN$171,S$144+1,0)),"",(VLOOKUP($F21,'Cronograma Manual'!$F$6:$BN$171,S$144+1,0)))</f>
        <v/>
      </c>
      <c r="T21" s="107">
        <f>IF(ISNA(VLOOKUP($F21,'Cronograma Manual'!$F$6:$BN$171,T$144+1,0)),"",(VLOOKUP($F21,'Cronograma Manual'!$F$6:$BN$171,T$144+1,0)))</f>
        <v>44623</v>
      </c>
      <c r="U21" s="107" t="str">
        <f>IF(ISNA(VLOOKUP($F21,'Cronograma Manual'!$F$6:$BN$171,U$144+1,0)),"",(VLOOKUP($F21,'Cronograma Manual'!$F$6:$BN$171,U$144+1,0)))</f>
        <v/>
      </c>
      <c r="V21" s="107" t="str">
        <f>IF(ISNA(VLOOKUP($F21,'Cronograma Manual'!$F$6:$BN$171,V$144+1,0)),"",(VLOOKUP($F21,'Cronograma Manual'!$F$6:$BN$171,V$144+1,0)))</f>
        <v/>
      </c>
      <c r="W21" s="107" t="str">
        <f>IF(ISNA(VLOOKUP($F21,'Cronograma Manual'!$F$6:$BN$171,W$144+1,0)),"",(VLOOKUP($F21,'Cronograma Manual'!$F$6:$BN$171,W$144+1,0)))</f>
        <v/>
      </c>
      <c r="X21" s="107">
        <f>IF(ISNA(VLOOKUP($F21,'Cronograma Manual'!$F$6:$BN$171,X$144+1,0)),"",(VLOOKUP($F21,'Cronograma Manual'!$F$6:$BN$171,X$144+1,0)))</f>
        <v>44651</v>
      </c>
      <c r="Y21" s="108" t="str">
        <f>IF(ISNA(VLOOKUP($F21,'Cronograma Manual'!$F$6:$BN$171,Y$144+1,0)),"",(VLOOKUP($F21,'Cronograma Manual'!$F$6:$BN$171,Y$144+1,0)))</f>
        <v/>
      </c>
      <c r="Z21" s="108" t="str">
        <f>IF(ISNA(VLOOKUP($F21,'Cronograma Manual'!$F$6:$BN$171,Z$144+1,0)),"",(VLOOKUP($F21,'Cronograma Manual'!$F$6:$BN$171,Z$144+1,0)))</f>
        <v/>
      </c>
      <c r="AA21" s="108" t="str">
        <f>IF(ISNA(VLOOKUP($F21,'Cronograma Manual'!$F$6:$BN$171,AA$144+1,0)),"",(VLOOKUP($F21,'Cronograma Manual'!$F$6:$BN$171,AA$144+1,0)))</f>
        <v/>
      </c>
      <c r="AB21" s="108">
        <f>IF(ISNA(VLOOKUP($F21,'Cronograma Manual'!$F$6:$BN$171,AB$144+1,0)),"",(VLOOKUP($F21,'Cronograma Manual'!$F$6:$BN$171,AB$144+1,0)))</f>
        <v>44679</v>
      </c>
      <c r="AC21" s="107" t="str">
        <f>IF(ISNA(VLOOKUP($F21,'Cronograma Manual'!$F$6:$BN$171,AC$144+1,0)),"",(VLOOKUP($F21,'Cronograma Manual'!$F$6:$BN$171,AC$144+1,0)))</f>
        <v/>
      </c>
      <c r="AD21" s="107" t="str">
        <f>IF(ISNA(VLOOKUP($F21,'Cronograma Manual'!$F$6:$BN$171,AD$144+1,0)),"",(VLOOKUP($F21,'Cronograma Manual'!$F$6:$BN$171,AD$144+1,0)))</f>
        <v/>
      </c>
      <c r="AE21" s="107" t="str">
        <f>IF(ISNA(VLOOKUP($F21,'Cronograma Manual'!$F$6:$BN$171,AE$144+1,0)),"",(VLOOKUP($F21,'Cronograma Manual'!$F$6:$BN$171,AE$144+1,0)))</f>
        <v/>
      </c>
      <c r="AF21" s="107">
        <f>IF(ISNA(VLOOKUP($F21,'Cronograma Manual'!$F$6:$BN$171,AF$144+1,0)),"",(VLOOKUP($F21,'Cronograma Manual'!$F$6:$BN$171,AF$144+1,0)))</f>
        <v>44707</v>
      </c>
      <c r="AG21" s="108" t="str">
        <f>IF(ISNA(VLOOKUP($F21,'Cronograma Manual'!$F$6:$BN$171,AG$144+1,0)),"",(VLOOKUP($F21,'Cronograma Manual'!$F$6:$BN$171,AG$144+1,0)))</f>
        <v/>
      </c>
      <c r="AH21" s="108" t="str">
        <f>IF(ISNA(VLOOKUP($F21,'Cronograma Manual'!$F$6:$BN$171,AH$144+1,0)),"",(VLOOKUP($F21,'Cronograma Manual'!$F$6:$BN$171,AH$144+1,0)))</f>
        <v/>
      </c>
      <c r="AI21" s="108" t="str">
        <f>IF(ISNA(VLOOKUP($F21,'Cronograma Manual'!$F$6:$BN$171,AI$144+1,0)),"",(VLOOKUP($F21,'Cronograma Manual'!$F$6:$BN$171,AI$144+1,0)))</f>
        <v/>
      </c>
      <c r="AJ21" s="108">
        <f>IF(ISNA(VLOOKUP($F21,'Cronograma Manual'!$F$6:$BN$171,AJ$144+1,0)),"",(VLOOKUP($F21,'Cronograma Manual'!$F$6:$BN$171,AJ$144+1,0)))</f>
        <v>44735</v>
      </c>
      <c r="AK21" s="108" t="str">
        <f>IF(ISNA(VLOOKUP($F21,'Cronograma Manual'!$F$6:$BN$171,AK$144+1,0)),"",(VLOOKUP($F21,'Cronograma Manual'!$F$6:$BN$171,AK$144+1,0)))</f>
        <v/>
      </c>
      <c r="AL21" s="107" t="str">
        <f>IF(ISNA(VLOOKUP($F21,'Cronograma Manual'!$F$6:$BN$171,AL$144+1,0)),"",(VLOOKUP($F21,'Cronograma Manual'!$F$6:$BN$171,AL$144+1,0)))</f>
        <v/>
      </c>
      <c r="AM21" s="107" t="str">
        <f>IF(ISNA(VLOOKUP($F21,'Cronograma Manual'!$F$6:$BN$171,AM$144+1,0)),"",(VLOOKUP($F21,'Cronograma Manual'!$F$6:$BN$171,AM$144+1,0)))</f>
        <v/>
      </c>
      <c r="AN21" s="107">
        <f>IF(ISNA(VLOOKUP($F21,'Cronograma Manual'!$F$6:$BN$171,AN$144+1,0)),"",(VLOOKUP($F21,'Cronograma Manual'!$F$6:$BN$171,AN$144+1,0)))</f>
        <v>44763</v>
      </c>
      <c r="AO21" s="107" t="str">
        <f>IF(ISNA(VLOOKUP($F21,'Cronograma Manual'!$F$6:$BN$171,AO$144+1,0)),"",(VLOOKUP($F21,'Cronograma Manual'!$F$6:$BN$171,AO$144+1,0)))</f>
        <v/>
      </c>
      <c r="AP21" s="108" t="str">
        <f>IF(ISNA(VLOOKUP($F21,'Cronograma Manual'!$F$6:$BN$171,AP$144+1,0)),"",(VLOOKUP($F21,'Cronograma Manual'!$F$6:$BN$171,AP$144+1,0)))</f>
        <v/>
      </c>
      <c r="AQ21" s="108" t="str">
        <f>IF(ISNA(VLOOKUP($F21,'Cronograma Manual'!$F$6:$BN$171,AQ$144+1,0)),"",(VLOOKUP($F21,'Cronograma Manual'!$F$6:$BN$171,AQ$144+1,0)))</f>
        <v/>
      </c>
      <c r="AR21" s="108">
        <f>IF(ISNA(VLOOKUP($F21,'Cronograma Manual'!$F$6:$BN$171,AR$144+1,0)),"",(VLOOKUP($F21,'Cronograma Manual'!$F$6:$BN$171,AR$144+1,0)))</f>
        <v>44791</v>
      </c>
      <c r="AS21" s="108" t="str">
        <f>IF(ISNA(VLOOKUP($F21,'Cronograma Manual'!$F$6:$BN$171,AS$144+1,0)),"",(VLOOKUP($F21,'Cronograma Manual'!$F$6:$BN$171,AS$144+1,0)))</f>
        <v/>
      </c>
      <c r="AT21" s="107" t="str">
        <f>IF(ISNA(VLOOKUP($F21,'Cronograma Manual'!$F$6:$BN$171,AT$144+1,0)),"",(VLOOKUP($F21,'Cronograma Manual'!$F$6:$BN$171,AT$144+1,0)))</f>
        <v/>
      </c>
      <c r="AU21" s="107" t="str">
        <f>IF(ISNA(VLOOKUP($F21,'Cronograma Manual'!$F$6:$BN$171,AU$144+1,0)),"",(VLOOKUP($F21,'Cronograma Manual'!$F$6:$BN$171,AU$144+1,0)))</f>
        <v/>
      </c>
      <c r="AV21" s="107">
        <f>IF(ISNA(VLOOKUP($F21,'Cronograma Manual'!$F$6:$BN$171,AV$144+1,0)),"",(VLOOKUP($F21,'Cronograma Manual'!$F$6:$BN$171,AV$144+1,0)))</f>
        <v>44819</v>
      </c>
      <c r="AW21" s="107" t="str">
        <f>IF(ISNA(VLOOKUP($F21,'Cronograma Manual'!$F$6:$BN$171,AW$144+1,0)),"",(VLOOKUP($F21,'Cronograma Manual'!$F$6:$BN$171,AW$144+1,0)))</f>
        <v/>
      </c>
      <c r="AX21" s="107" t="str">
        <f>IF(ISNA(VLOOKUP($F21,'Cronograma Manual'!$F$6:$BN$171,AX$144+1,0)),"",(VLOOKUP($F21,'Cronograma Manual'!$F$6:$BN$171,AX$144+1,0)))</f>
        <v/>
      </c>
      <c r="AY21" s="108" t="str">
        <f>IF(ISNA(VLOOKUP($F21,'Cronograma Manual'!$F$6:$BN$171,AY$144+1,0)),"",(VLOOKUP($F21,'Cronograma Manual'!$F$6:$BN$171,AY$144+1,0)))</f>
        <v/>
      </c>
      <c r="AZ21" s="108">
        <f>IF(ISNA(VLOOKUP($F21,'Cronograma Manual'!$F$6:$BN$171,AZ$144+1,0)),"",(VLOOKUP($F21,'Cronograma Manual'!$F$6:$BN$171,AZ$144+1,0)))</f>
        <v>44847</v>
      </c>
      <c r="BA21" s="108" t="str">
        <f>IF(ISNA(VLOOKUP($F21,'Cronograma Manual'!$F$6:$BN$171,BA$144+1,0)),"",(VLOOKUP($F21,'Cronograma Manual'!$F$6:$BN$171,BA$144+1,0)))</f>
        <v/>
      </c>
      <c r="BB21" s="108" t="str">
        <f>IF(ISNA(VLOOKUP($F21,'Cronograma Manual'!$F$6:$BN$171,BB$144+1,0)),"",(VLOOKUP($F21,'Cronograma Manual'!$F$6:$BN$171,BB$144+1,0)))</f>
        <v/>
      </c>
      <c r="BC21" s="107" t="str">
        <f>IF(ISNA(VLOOKUP($F21,'Cronograma Manual'!$F$6:$BN$171,BC$144+1,0)),"",(VLOOKUP($F21,'Cronograma Manual'!$F$6:$BN$171,BC$144+1,0)))</f>
        <v/>
      </c>
      <c r="BD21" s="107">
        <f>IF(ISNA(VLOOKUP($F21,'Cronograma Manual'!$F$6:$BN$171,BD$144+1,0)),"",(VLOOKUP($F21,'Cronograma Manual'!$F$6:$BN$171,BD$144+1,0)))</f>
        <v>44875</v>
      </c>
      <c r="BE21" s="107" t="str">
        <f>IF(ISNA(VLOOKUP($F21,'Cronograma Manual'!$F$6:$BN$171,BE$144+1,0)),"",(VLOOKUP($F21,'Cronograma Manual'!$F$6:$BN$171,BE$144+1,0)))</f>
        <v/>
      </c>
      <c r="BF21" s="107" t="str">
        <f>IF(ISNA(VLOOKUP($F21,'Cronograma Manual'!$F$6:$BN$171,BF$144+1,0)),"",(VLOOKUP($F21,'Cronograma Manual'!$F$6:$BN$171,BF$144+1,0)))</f>
        <v/>
      </c>
      <c r="BG21" s="108" t="str">
        <f>IF(ISNA(VLOOKUP($F21,'Cronograma Manual'!$F$6:$BN$171,BG$144+1,0)),"",(VLOOKUP($F21,'Cronograma Manual'!$F$6:$BN$171,BG$144+1,0)))</f>
        <v/>
      </c>
      <c r="BH21" s="108" t="str">
        <f>IF(ISNA(VLOOKUP($F21,'Cronograma Manual'!$F$6:$BN$171,BH$144+1,0)),"",(VLOOKUP($F21,'Cronograma Manual'!$F$6:$BN$171,BH$144+1,0)))</f>
        <v/>
      </c>
      <c r="BI21" s="108">
        <f>IF(ISNA(VLOOKUP($F21,'Cronograma Manual'!$F$6:$BN$171,BI$144+1,0)),"",(VLOOKUP($F21,'Cronograma Manual'!$F$6:$BN$171,BI$144+1,0)))</f>
        <v>44910</v>
      </c>
      <c r="BJ21" s="108" t="str">
        <f>IF(ISNA(VLOOKUP($F21,'Cronograma Manual'!$F$6:$BN$171,BJ$144+1,0)),"",(VLOOKUP($F21,'Cronograma Manual'!$F$6:$BN$171,BJ$144+1,0)))</f>
        <v/>
      </c>
      <c r="BK21" s="353" t="str">
        <f>IF(ISNA(VLOOKUP($F21,'Cronograma Manual'!$F$6:$BN$171,BK$144+1,0)),"",(VLOOKUP($F21,'Cronograma Manual'!$F$6:$BN$171,BK$144+1,0)))</f>
        <v/>
      </c>
    </row>
    <row r="22" spans="1:63" s="102" customFormat="1" ht="26.25" customHeight="1" thickBot="1" x14ac:dyDescent="0.3">
      <c r="A22" s="383">
        <f t="shared" si="0"/>
        <v>17</v>
      </c>
      <c r="B22" s="429"/>
      <c r="C22" s="429"/>
      <c r="D22" s="432"/>
      <c r="E22" s="364" t="s">
        <v>261</v>
      </c>
      <c r="F22" s="364" t="s">
        <v>13</v>
      </c>
      <c r="G22" s="367" t="str">
        <f>IF(ISNA(VLOOKUP($F22,'Cronograma Manual'!$F$6:$BN$171,G$144+1,0)),"",(VLOOKUP($F22,'Cronograma Manual'!$F$6:$BN$171,G$144+1,0)))</f>
        <v>UB YARUMAL</v>
      </c>
      <c r="H22" s="367" t="str">
        <f>IF(ISNA(VLOOKUP($F22,'Cronograma Manual'!$F$6:$BN$171,H$144+1,0)),"",(VLOOKUP($F22,'Cronograma Manual'!$F$6:$BN$171,H$144+1,0)))</f>
        <v>Avenida los Libertadores, Hospital San Juan De Dios</v>
      </c>
      <c r="I22" s="303">
        <f>IF(ISNA(VLOOKUP($F22,'Cronograma Manual'!$F$6:$BN$171,I$144+1,0)),"",(VLOOKUP($F22,'Cronograma Manual'!$F$6:$BN$171,I$144+1,0)))</f>
        <v>4</v>
      </c>
      <c r="J22" s="304">
        <f>IF(ISNA(VLOOKUP($F22,'Cronograma Manual'!$F$6:$BN$171,J$144+1,0)),"",(VLOOKUP($F22,'Cronograma Manual'!$F$6:$BN$171,J$144+1,0)))</f>
        <v>11</v>
      </c>
      <c r="K22" s="305" t="str">
        <f>IF(ISNA(VLOOKUP($F22,'Cronograma Manual'!$F$6:$BN$171,K$144+1,0)),"",(VLOOKUP($F22,'Cronograma Manual'!$F$6:$BN$171,K$144+1,0)))</f>
        <v/>
      </c>
      <c r="L22" s="305" t="str">
        <f>IF(ISNA(VLOOKUP($F22,'Cronograma Manual'!$F$6:$BN$171,L$144+1,0)),"",(VLOOKUP($F22,'Cronograma Manual'!$F$6:$BN$171,L$144+1,0)))</f>
        <v/>
      </c>
      <c r="M22" s="305" t="str">
        <f>IF(ISNA(VLOOKUP($F22,'Cronograma Manual'!$F$6:$BN$171,M$144+1,0)),"",(VLOOKUP($F22,'Cronograma Manual'!$F$6:$BN$171,M$144+1,0)))</f>
        <v/>
      </c>
      <c r="N22" s="305" t="str">
        <f>IF(ISNA(VLOOKUP($F22,'Cronograma Manual'!$F$6:$BN$171,N$144+1,0)),"",(VLOOKUP($F22,'Cronograma Manual'!$F$6:$BN$171,N$144+1,0)))</f>
        <v/>
      </c>
      <c r="O22" s="305" t="str">
        <f>IF(ISNA(VLOOKUP($F22,'Cronograma Manual'!$F$6:$BN$171,O$144+1,0)),"",(VLOOKUP($F22,'Cronograma Manual'!$F$6:$BN$171,O$144+1,0)))</f>
        <v/>
      </c>
      <c r="P22" s="306" t="str">
        <f>IF(ISNA(VLOOKUP($F22,'Cronograma Manual'!$F$6:$BN$171,P$144+1,0)),"",(VLOOKUP($F22,'Cronograma Manual'!$F$6:$BN$171,P$144+1,0)))</f>
        <v/>
      </c>
      <c r="Q22" s="306">
        <f>IF(ISNA(VLOOKUP($F22,'Cronograma Manual'!$F$6:$BN$171,Q$144+1,0)),"",(VLOOKUP($F22,'Cronograma Manual'!$F$6:$BN$171,Q$144+1,0)))</f>
        <v>44599</v>
      </c>
      <c r="R22" s="306" t="str">
        <f>IF(ISNA(VLOOKUP($F22,'Cronograma Manual'!$F$6:$BN$171,R$144+1,0)),"",(VLOOKUP($F22,'Cronograma Manual'!$F$6:$BN$171,R$144+1,0)))</f>
        <v/>
      </c>
      <c r="S22" s="306" t="str">
        <f>IF(ISNA(VLOOKUP($F22,'Cronograma Manual'!$F$6:$BN$171,S$144+1,0)),"",(VLOOKUP($F22,'Cronograma Manual'!$F$6:$BN$171,S$144+1,0)))</f>
        <v/>
      </c>
      <c r="T22" s="305" t="str">
        <f>IF(ISNA(VLOOKUP($F22,'Cronograma Manual'!$F$6:$BN$171,T$144+1,0)),"",(VLOOKUP($F22,'Cronograma Manual'!$F$6:$BN$171,T$144+1,0)))</f>
        <v/>
      </c>
      <c r="U22" s="305">
        <f>IF(ISNA(VLOOKUP($F22,'Cronograma Manual'!$F$6:$BN$171,U$144+1,0)),"",(VLOOKUP($F22,'Cronograma Manual'!$F$6:$BN$171,U$144+1,0)))</f>
        <v>44627</v>
      </c>
      <c r="V22" s="305" t="str">
        <f>IF(ISNA(VLOOKUP($F22,'Cronograma Manual'!$F$6:$BN$171,V$144+1,0)),"",(VLOOKUP($F22,'Cronograma Manual'!$F$6:$BN$171,V$144+1,0)))</f>
        <v/>
      </c>
      <c r="W22" s="305" t="str">
        <f>IF(ISNA(VLOOKUP($F22,'Cronograma Manual'!$F$6:$BN$171,W$144+1,0)),"",(VLOOKUP($F22,'Cronograma Manual'!$F$6:$BN$171,W$144+1,0)))</f>
        <v/>
      </c>
      <c r="X22" s="305" t="str">
        <f>IF(ISNA(VLOOKUP($F22,'Cronograma Manual'!$F$6:$BN$171,X$144+1,0)),"",(VLOOKUP($F22,'Cronograma Manual'!$F$6:$BN$171,X$144+1,0)))</f>
        <v/>
      </c>
      <c r="Y22" s="306">
        <f>IF(ISNA(VLOOKUP($F22,'Cronograma Manual'!$F$6:$BN$171,Y$144+1,0)),"",(VLOOKUP($F22,'Cronograma Manual'!$F$6:$BN$171,Y$144+1,0)))</f>
        <v>44655</v>
      </c>
      <c r="Z22" s="306" t="str">
        <f>IF(ISNA(VLOOKUP($F22,'Cronograma Manual'!$F$6:$BN$171,Z$144+1,0)),"",(VLOOKUP($F22,'Cronograma Manual'!$F$6:$BN$171,Z$144+1,0)))</f>
        <v/>
      </c>
      <c r="AA22" s="306" t="str">
        <f>IF(ISNA(VLOOKUP($F22,'Cronograma Manual'!$F$6:$BN$171,AA$144+1,0)),"",(VLOOKUP($F22,'Cronograma Manual'!$F$6:$BN$171,AA$144+1,0)))</f>
        <v/>
      </c>
      <c r="AB22" s="306" t="str">
        <f>IF(ISNA(VLOOKUP($F22,'Cronograma Manual'!$F$6:$BN$171,AB$144+1,0)),"",(VLOOKUP($F22,'Cronograma Manual'!$F$6:$BN$171,AB$144+1,0)))</f>
        <v/>
      </c>
      <c r="AC22" s="305">
        <f>IF(ISNA(VLOOKUP($F22,'Cronograma Manual'!$F$6:$BN$171,AC$144+1,0)),"",(VLOOKUP($F22,'Cronograma Manual'!$F$6:$BN$171,AC$144+1,0)))</f>
        <v>44683</v>
      </c>
      <c r="AD22" s="305" t="str">
        <f>IF(ISNA(VLOOKUP($F22,'Cronograma Manual'!$F$6:$BN$171,AD$144+1,0)),"",(VLOOKUP($F22,'Cronograma Manual'!$F$6:$BN$171,AD$144+1,0)))</f>
        <v/>
      </c>
      <c r="AE22" s="305" t="str">
        <f>IF(ISNA(VLOOKUP($F22,'Cronograma Manual'!$F$6:$BN$171,AE$144+1,0)),"",(VLOOKUP($F22,'Cronograma Manual'!$F$6:$BN$171,AE$144+1,0)))</f>
        <v/>
      </c>
      <c r="AF22" s="305" t="str">
        <f>IF(ISNA(VLOOKUP($F22,'Cronograma Manual'!$F$6:$BN$171,AF$144+1,0)),"",(VLOOKUP($F22,'Cronograma Manual'!$F$6:$BN$171,AF$144+1,0)))</f>
        <v/>
      </c>
      <c r="AG22" s="306" t="str">
        <f>IF(ISNA(VLOOKUP($F22,'Cronograma Manual'!$F$6:$BN$171,AG$144+1,0)),"",(VLOOKUP($F22,'Cronograma Manual'!$F$6:$BN$171,AG$144+1,0)))</f>
        <v/>
      </c>
      <c r="AH22" s="306">
        <f>IF(ISNA(VLOOKUP($F22,'Cronograma Manual'!$F$6:$BN$171,AH$144+1,0)),"",(VLOOKUP($F22,'Cronograma Manual'!$F$6:$BN$171,AH$144+1,0)))</f>
        <v>44718</v>
      </c>
      <c r="AI22" s="306" t="str">
        <f>IF(ISNA(VLOOKUP($F22,'Cronograma Manual'!$F$6:$BN$171,AI$144+1,0)),"",(VLOOKUP($F22,'Cronograma Manual'!$F$6:$BN$171,AI$144+1,0)))</f>
        <v/>
      </c>
      <c r="AJ22" s="306" t="str">
        <f>IF(ISNA(VLOOKUP($F22,'Cronograma Manual'!$F$6:$BN$171,AJ$144+1,0)),"",(VLOOKUP($F22,'Cronograma Manual'!$F$6:$BN$171,AJ$144+1,0)))</f>
        <v/>
      </c>
      <c r="AK22" s="306" t="str">
        <f>IF(ISNA(VLOOKUP($F22,'Cronograma Manual'!$F$6:$BN$171,AK$144+1,0)),"",(VLOOKUP($F22,'Cronograma Manual'!$F$6:$BN$171,AK$144+1,0)))</f>
        <v/>
      </c>
      <c r="AL22" s="305" t="str">
        <f>IF(ISNA(VLOOKUP($F22,'Cronograma Manual'!$F$6:$BN$171,AL$144+1,0)),"",(VLOOKUP($F22,'Cronograma Manual'!$F$6:$BN$171,AL$144+1,0)))</f>
        <v/>
      </c>
      <c r="AM22" s="305" t="str">
        <f>IF(ISNA(VLOOKUP($F22,'Cronograma Manual'!$F$6:$BN$171,AM$144+1,0)),"",(VLOOKUP($F22,'Cronograma Manual'!$F$6:$BN$171,AM$144+1,0)))</f>
        <v/>
      </c>
      <c r="AN22" s="305">
        <f>IF(ISNA(VLOOKUP($F22,'Cronograma Manual'!$F$6:$BN$171,AN$144+1,0)),"",(VLOOKUP($F22,'Cronograma Manual'!$F$6:$BN$171,AN$144+1,0)))</f>
        <v>44760</v>
      </c>
      <c r="AO22" s="305" t="str">
        <f>IF(ISNA(VLOOKUP($F22,'Cronograma Manual'!$F$6:$BN$171,AO$144+1,0)),"",(VLOOKUP($F22,'Cronograma Manual'!$F$6:$BN$171,AO$144+1,0)))</f>
        <v/>
      </c>
      <c r="AP22" s="306" t="str">
        <f>IF(ISNA(VLOOKUP($F22,'Cronograma Manual'!$F$6:$BN$171,AP$144+1,0)),"",(VLOOKUP($F22,'Cronograma Manual'!$F$6:$BN$171,AP$144+1,0)))</f>
        <v/>
      </c>
      <c r="AQ22" s="306" t="str">
        <f>IF(ISNA(VLOOKUP($F22,'Cronograma Manual'!$F$6:$BN$171,AQ$144+1,0)),"",(VLOOKUP($F22,'Cronograma Manual'!$F$6:$BN$171,AQ$144+1,0)))</f>
        <v/>
      </c>
      <c r="AR22" s="306" t="str">
        <f>IF(ISNA(VLOOKUP($F22,'Cronograma Manual'!$F$6:$BN$171,AR$144+1,0)),"",(VLOOKUP($F22,'Cronograma Manual'!$F$6:$BN$171,AR$144+1,0)))</f>
        <v/>
      </c>
      <c r="AS22" s="306">
        <f>IF(ISNA(VLOOKUP($F22,'Cronograma Manual'!$F$6:$BN$171,AS$144+1,0)),"",(VLOOKUP($F22,'Cronograma Manual'!$F$6:$BN$171,AS$144+1,0)))</f>
        <v>44795</v>
      </c>
      <c r="AT22" s="305" t="str">
        <f>IF(ISNA(VLOOKUP($F22,'Cronograma Manual'!$F$6:$BN$171,AT$144+1,0)),"",(VLOOKUP($F22,'Cronograma Manual'!$F$6:$BN$171,AT$144+1,0)))</f>
        <v/>
      </c>
      <c r="AU22" s="305" t="str">
        <f>IF(ISNA(VLOOKUP($F22,'Cronograma Manual'!$F$6:$BN$171,AU$144+1,0)),"",(VLOOKUP($F22,'Cronograma Manual'!$F$6:$BN$171,AU$144+1,0)))</f>
        <v/>
      </c>
      <c r="AV22" s="305" t="str">
        <f>IF(ISNA(VLOOKUP($F22,'Cronograma Manual'!$F$6:$BN$171,AV$144+1,0)),"",(VLOOKUP($F22,'Cronograma Manual'!$F$6:$BN$171,AV$144+1,0)))</f>
        <v/>
      </c>
      <c r="AW22" s="305">
        <f>IF(ISNA(VLOOKUP($F22,'Cronograma Manual'!$F$6:$BN$171,AW$144+1,0)),"",(VLOOKUP($F22,'Cronograma Manual'!$F$6:$BN$171,AW$144+1,0)))</f>
        <v>44823</v>
      </c>
      <c r="AX22" s="305" t="str">
        <f>IF(ISNA(VLOOKUP($F22,'Cronograma Manual'!$F$6:$BN$171,AX$144+1,0)),"",(VLOOKUP($F22,'Cronograma Manual'!$F$6:$BN$171,AX$144+1,0)))</f>
        <v/>
      </c>
      <c r="AY22" s="306" t="str">
        <f>IF(ISNA(VLOOKUP($F22,'Cronograma Manual'!$F$6:$BN$171,AY$144+1,0)),"",(VLOOKUP($F22,'Cronograma Manual'!$F$6:$BN$171,AY$144+1,0)))</f>
        <v/>
      </c>
      <c r="AZ22" s="306" t="str">
        <f>IF(ISNA(VLOOKUP($F22,'Cronograma Manual'!$F$6:$BN$171,AZ$144+1,0)),"",(VLOOKUP($F22,'Cronograma Manual'!$F$6:$BN$171,AZ$144+1,0)))</f>
        <v/>
      </c>
      <c r="BA22" s="306" t="str">
        <f>IF(ISNA(VLOOKUP($F22,'Cronograma Manual'!$F$6:$BN$171,BA$144+1,0)),"",(VLOOKUP($F22,'Cronograma Manual'!$F$6:$BN$171,BA$144+1,0)))</f>
        <v/>
      </c>
      <c r="BB22" s="306">
        <f>IF(ISNA(VLOOKUP($F22,'Cronograma Manual'!$F$6:$BN$171,BB$144+1,0)),"",(VLOOKUP($F22,'Cronograma Manual'!$F$6:$BN$171,BB$144+1,0)))</f>
        <v>44858</v>
      </c>
      <c r="BC22" s="305" t="str">
        <f>IF(ISNA(VLOOKUP($F22,'Cronograma Manual'!$F$6:$BN$171,BC$144+1,0)),"",(VLOOKUP($F22,'Cronograma Manual'!$F$6:$BN$171,BC$144+1,0)))</f>
        <v/>
      </c>
      <c r="BD22" s="305" t="str">
        <f>IF(ISNA(VLOOKUP($F22,'Cronograma Manual'!$F$6:$BN$171,BD$144+1,0)),"",(VLOOKUP($F22,'Cronograma Manual'!$F$6:$BN$171,BD$144+1,0)))</f>
        <v/>
      </c>
      <c r="BE22" s="305" t="str">
        <f>IF(ISNA(VLOOKUP($F22,'Cronograma Manual'!$F$6:$BN$171,BE$144+1,0)),"",(VLOOKUP($F22,'Cronograma Manual'!$F$6:$BN$171,BE$144+1,0)))</f>
        <v/>
      </c>
      <c r="BF22" s="305">
        <f>IF(ISNA(VLOOKUP($F22,'Cronograma Manual'!$F$6:$BN$171,BF$144+1,0)),"",(VLOOKUP($F22,'Cronograma Manual'!$F$6:$BN$171,BF$144+1,0)))</f>
        <v>44886</v>
      </c>
      <c r="BG22" s="306" t="str">
        <f>IF(ISNA(VLOOKUP($F22,'Cronograma Manual'!$F$6:$BN$171,BG$144+1,0)),"",(VLOOKUP($F22,'Cronograma Manual'!$F$6:$BN$171,BG$144+1,0)))</f>
        <v/>
      </c>
      <c r="BH22" s="306" t="str">
        <f>IF(ISNA(VLOOKUP($F22,'Cronograma Manual'!$F$6:$BN$171,BH$144+1,0)),"",(VLOOKUP($F22,'Cronograma Manual'!$F$6:$BN$171,BH$144+1,0)))</f>
        <v/>
      </c>
      <c r="BI22" s="306" t="str">
        <f>IF(ISNA(VLOOKUP($F22,'Cronograma Manual'!$F$6:$BN$171,BI$144+1,0)),"",(VLOOKUP($F22,'Cronograma Manual'!$F$6:$BN$171,BI$144+1,0)))</f>
        <v/>
      </c>
      <c r="BJ22" s="306">
        <f>IF(ISNA(VLOOKUP($F22,'Cronograma Manual'!$F$6:$BN$171,BJ$144+1,0)),"",(VLOOKUP($F22,'Cronograma Manual'!$F$6:$BN$171,BJ$144+1,0)))</f>
        <v>44914</v>
      </c>
      <c r="BK22" s="384" t="str">
        <f>IF(ISNA(VLOOKUP($F22,'Cronograma Manual'!$F$6:$BN$171,BK$144+1,0)),"",(VLOOKUP($F22,'Cronograma Manual'!$F$6:$BN$171,BK$144+1,0)))</f>
        <v/>
      </c>
    </row>
    <row r="23" spans="1:63" s="102" customFormat="1" ht="26.25" customHeight="1" x14ac:dyDescent="0.25">
      <c r="A23" s="342">
        <f t="shared" si="0"/>
        <v>18</v>
      </c>
      <c r="B23" s="428" t="s">
        <v>1280</v>
      </c>
      <c r="C23" s="428" t="s">
        <v>1575</v>
      </c>
      <c r="D23" s="433" t="s">
        <v>25</v>
      </c>
      <c r="E23" s="343" t="s">
        <v>405</v>
      </c>
      <c r="F23" s="343" t="s">
        <v>25</v>
      </c>
      <c r="G23" s="344" t="str">
        <f>IF(ISNA(VLOOKUP($F23,'Cronograma Manual'!$F$6:$BN$171,G$144+1,0)),"",(VLOOKUP($F23,'Cronograma Manual'!$F$6:$BN$171,G$144+1,0)))</f>
        <v>DS CORDOBA</v>
      </c>
      <c r="H23" s="344" t="str">
        <f>IF(ISNA(VLOOKUP($F23,'Cronograma Manual'!$F$6:$BN$171,H$144+1,0)),"",(VLOOKUP($F23,'Cronograma Manual'!$F$6:$BN$171,H$144+1,0)))</f>
        <v>Carrera 7 con Calle 10 Esquina B/ Buena vista</v>
      </c>
      <c r="I23" s="347">
        <f>IF(ISNA(VLOOKUP($F23,'Cronograma Manual'!$F$6:$BN$171,I$144+1,0)),"",(VLOOKUP($F23,'Cronograma Manual'!$F$6:$BN$171,I$144+1,0)))</f>
        <v>1</v>
      </c>
      <c r="J23" s="348">
        <f>IF(ISNA(VLOOKUP($F23,'Cronograma Manual'!$F$6:$BN$171,J$144+1,0)),"",(VLOOKUP($F23,'Cronograma Manual'!$F$6:$BN$171,J$144+1,0)))</f>
        <v>51</v>
      </c>
      <c r="K23" s="349" t="str">
        <f>IF(ISNA(VLOOKUP($F23,'Cronograma Manual'!$F$6:$BN$171,K$144+1,0)),"",(VLOOKUP($F23,'Cronograma Manual'!$F$6:$BN$171,K$144+1,0)))</f>
        <v/>
      </c>
      <c r="L23" s="349">
        <f>IF(ISNA(VLOOKUP($F23,'Cronograma Manual'!$F$6:$BN$171,L$144+1,0)),"",(VLOOKUP($F23,'Cronograma Manual'!$F$6:$BN$171,L$144+1,0)))</f>
        <v>44566</v>
      </c>
      <c r="M23" s="349">
        <f>IF(ISNA(VLOOKUP($F23,'Cronograma Manual'!$F$6:$BN$171,M$144+1,0)),"",(VLOOKUP($F23,'Cronograma Manual'!$F$6:$BN$171,M$144+1,0)))</f>
        <v>44573</v>
      </c>
      <c r="N23" s="349">
        <f>IF(ISNA(VLOOKUP($F23,'Cronograma Manual'!$F$6:$BN$171,N$144+1,0)),"",(VLOOKUP($F23,'Cronograma Manual'!$F$6:$BN$171,N$144+1,0)))</f>
        <v>44580</v>
      </c>
      <c r="O23" s="349">
        <f>IF(ISNA(VLOOKUP($F23,'Cronograma Manual'!$F$6:$BN$171,O$144+1,0)),"",(VLOOKUP($F23,'Cronograma Manual'!$F$6:$BN$171,O$144+1,0)))</f>
        <v>44587</v>
      </c>
      <c r="P23" s="350">
        <f>IF(ISNA(VLOOKUP($F23,'Cronograma Manual'!$F$6:$BN$171,P$144+1,0)),"",(VLOOKUP($F23,'Cronograma Manual'!$F$6:$BN$171,P$144+1,0)))</f>
        <v>44594</v>
      </c>
      <c r="Q23" s="350">
        <f>IF(ISNA(VLOOKUP($F23,'Cronograma Manual'!$F$6:$BN$171,Q$144+1,0)),"",(VLOOKUP($F23,'Cronograma Manual'!$F$6:$BN$171,Q$144+1,0)))</f>
        <v>44601</v>
      </c>
      <c r="R23" s="350">
        <f>IF(ISNA(VLOOKUP($F23,'Cronograma Manual'!$F$6:$BN$171,R$144+1,0)),"",(VLOOKUP($F23,'Cronograma Manual'!$F$6:$BN$171,R$144+1,0)))</f>
        <v>44608</v>
      </c>
      <c r="S23" s="350">
        <f>IF(ISNA(VLOOKUP($F23,'Cronograma Manual'!$F$6:$BN$171,S$144+1,0)),"",(VLOOKUP($F23,'Cronograma Manual'!$F$6:$BN$171,S$144+1,0)))</f>
        <v>44615</v>
      </c>
      <c r="T23" s="349">
        <f>IF(ISNA(VLOOKUP($F23,'Cronograma Manual'!$F$6:$BN$171,T$144+1,0)),"",(VLOOKUP($F23,'Cronograma Manual'!$F$6:$BN$171,T$144+1,0)))</f>
        <v>44622</v>
      </c>
      <c r="U23" s="349">
        <f>IF(ISNA(VLOOKUP($F23,'Cronograma Manual'!$F$6:$BN$171,U$144+1,0)),"",(VLOOKUP($F23,'Cronograma Manual'!$F$6:$BN$171,U$144+1,0)))</f>
        <v>44629</v>
      </c>
      <c r="V23" s="349">
        <f>IF(ISNA(VLOOKUP($F23,'Cronograma Manual'!$F$6:$BN$171,V$144+1,0)),"",(VLOOKUP($F23,'Cronograma Manual'!$F$6:$BN$171,V$144+1,0)))</f>
        <v>44636</v>
      </c>
      <c r="W23" s="349">
        <f>IF(ISNA(VLOOKUP($F23,'Cronograma Manual'!$F$6:$BN$171,W$144+1,0)),"",(VLOOKUP($F23,'Cronograma Manual'!$F$6:$BN$171,W$144+1,0)))</f>
        <v>44643</v>
      </c>
      <c r="X23" s="349">
        <f>IF(ISNA(VLOOKUP($F23,'Cronograma Manual'!$F$6:$BN$171,X$144+1,0)),"",(VLOOKUP($F23,'Cronograma Manual'!$F$6:$BN$171,X$144+1,0)))</f>
        <v>44650</v>
      </c>
      <c r="Y23" s="350">
        <f>IF(ISNA(VLOOKUP($F23,'Cronograma Manual'!$F$6:$BN$171,Y$144+1,0)),"",(VLOOKUP($F23,'Cronograma Manual'!$F$6:$BN$171,Y$144+1,0)))</f>
        <v>44657</v>
      </c>
      <c r="Z23" s="350">
        <f>IF(ISNA(VLOOKUP($F23,'Cronograma Manual'!$F$6:$BN$171,Z$144+1,0)),"",(VLOOKUP($F23,'Cronograma Manual'!$F$6:$BN$171,Z$144+1,0)))</f>
        <v>44664</v>
      </c>
      <c r="AA23" s="350">
        <f>IF(ISNA(VLOOKUP($F23,'Cronograma Manual'!$F$6:$BN$171,AA$144+1,0)),"",(VLOOKUP($F23,'Cronograma Manual'!$F$6:$BN$171,AA$144+1,0)))</f>
        <v>44671</v>
      </c>
      <c r="AB23" s="350">
        <f>IF(ISNA(VLOOKUP($F23,'Cronograma Manual'!$F$6:$BN$171,AB$144+1,0)),"",(VLOOKUP($F23,'Cronograma Manual'!$F$6:$BN$171,AB$144+1,0)))</f>
        <v>44678</v>
      </c>
      <c r="AC23" s="349">
        <f>IF(ISNA(VLOOKUP($F23,'Cronograma Manual'!$F$6:$BN$171,AC$144+1,0)),"",(VLOOKUP($F23,'Cronograma Manual'!$F$6:$BN$171,AC$144+1,0)))</f>
        <v>44685</v>
      </c>
      <c r="AD23" s="349">
        <f>IF(ISNA(VLOOKUP($F23,'Cronograma Manual'!$F$6:$BN$171,AD$144+1,0)),"",(VLOOKUP($F23,'Cronograma Manual'!$F$6:$BN$171,AD$144+1,0)))</f>
        <v>44692</v>
      </c>
      <c r="AE23" s="349">
        <f>IF(ISNA(VLOOKUP($F23,'Cronograma Manual'!$F$6:$BN$171,AE$144+1,0)),"",(VLOOKUP($F23,'Cronograma Manual'!$F$6:$BN$171,AE$144+1,0)))</f>
        <v>44699</v>
      </c>
      <c r="AF23" s="349">
        <f>IF(ISNA(VLOOKUP($F23,'Cronograma Manual'!$F$6:$BN$171,AF$144+1,0)),"",(VLOOKUP($F23,'Cronograma Manual'!$F$6:$BN$171,AF$144+1,0)))</f>
        <v>44706</v>
      </c>
      <c r="AG23" s="350">
        <f>IF(ISNA(VLOOKUP($F23,'Cronograma Manual'!$F$6:$BN$171,AG$144+1,0)),"",(VLOOKUP($F23,'Cronograma Manual'!$F$6:$BN$171,AG$144+1,0)))</f>
        <v>44713</v>
      </c>
      <c r="AH23" s="350">
        <f>IF(ISNA(VLOOKUP($F23,'Cronograma Manual'!$F$6:$BN$171,AH$144+1,0)),"",(VLOOKUP($F23,'Cronograma Manual'!$F$6:$BN$171,AH$144+1,0)))</f>
        <v>44720</v>
      </c>
      <c r="AI23" s="350">
        <f>IF(ISNA(VLOOKUP($F23,'Cronograma Manual'!$F$6:$BN$171,AI$144+1,0)),"",(VLOOKUP($F23,'Cronograma Manual'!$F$6:$BN$171,AI$144+1,0)))</f>
        <v>44727</v>
      </c>
      <c r="AJ23" s="350">
        <f>IF(ISNA(VLOOKUP($F23,'Cronograma Manual'!$F$6:$BN$171,AJ$144+1,0)),"",(VLOOKUP($F23,'Cronograma Manual'!$F$6:$BN$171,AJ$144+1,0)))</f>
        <v>44734</v>
      </c>
      <c r="AK23" s="350">
        <f>IF(ISNA(VLOOKUP($F23,'Cronograma Manual'!$F$6:$BN$171,AK$144+1,0)),"",(VLOOKUP($F23,'Cronograma Manual'!$F$6:$BN$171,AK$144+1,0)))</f>
        <v>44741</v>
      </c>
      <c r="AL23" s="349">
        <f>IF(ISNA(VLOOKUP($F23,'Cronograma Manual'!$F$6:$BN$171,AL$144+1,0)),"",(VLOOKUP($F23,'Cronograma Manual'!$F$6:$BN$171,AL$144+1,0)))</f>
        <v>44748</v>
      </c>
      <c r="AM23" s="349">
        <f>IF(ISNA(VLOOKUP($F23,'Cronograma Manual'!$F$6:$BN$171,AM$144+1,0)),"",(VLOOKUP($F23,'Cronograma Manual'!$F$6:$BN$171,AM$144+1,0)))</f>
        <v>44755</v>
      </c>
      <c r="AN23" s="349" t="str">
        <f>IF(ISNA(VLOOKUP($F23,'Cronograma Manual'!$F$6:$BN$171,AN$144+1,0)),"",(VLOOKUP($F23,'Cronograma Manual'!$F$6:$BN$171,AN$144+1,0)))</f>
        <v/>
      </c>
      <c r="AO23" s="349">
        <f>IF(ISNA(VLOOKUP($F23,'Cronograma Manual'!$F$6:$BN$171,AO$144+1,0)),"",(VLOOKUP($F23,'Cronograma Manual'!$F$6:$BN$171,AO$144+1,0)))</f>
        <v>44769</v>
      </c>
      <c r="AP23" s="350">
        <f>IF(ISNA(VLOOKUP($F23,'Cronograma Manual'!$F$6:$BN$171,AP$144+1,0)),"",(VLOOKUP($F23,'Cronograma Manual'!$F$6:$BN$171,AP$144+1,0)))</f>
        <v>44776</v>
      </c>
      <c r="AQ23" s="350">
        <f>IF(ISNA(VLOOKUP($F23,'Cronograma Manual'!$F$6:$BN$171,AQ$144+1,0)),"",(VLOOKUP($F23,'Cronograma Manual'!$F$6:$BN$171,AQ$144+1,0)))</f>
        <v>44783</v>
      </c>
      <c r="AR23" s="350">
        <f>IF(ISNA(VLOOKUP($F23,'Cronograma Manual'!$F$6:$BN$171,AR$144+1,0)),"",(VLOOKUP($F23,'Cronograma Manual'!$F$6:$BN$171,AR$144+1,0)))</f>
        <v>44790</v>
      </c>
      <c r="AS23" s="350">
        <f>IF(ISNA(VLOOKUP($F23,'Cronograma Manual'!$F$6:$BN$171,AS$144+1,0)),"",(VLOOKUP($F23,'Cronograma Manual'!$F$6:$BN$171,AS$144+1,0)))</f>
        <v>44797</v>
      </c>
      <c r="AT23" s="349">
        <f>IF(ISNA(VLOOKUP($F23,'Cronograma Manual'!$F$6:$BN$171,AT$144+1,0)),"",(VLOOKUP($F23,'Cronograma Manual'!$F$6:$BN$171,AT$144+1,0)))</f>
        <v>44804</v>
      </c>
      <c r="AU23" s="349">
        <f>IF(ISNA(VLOOKUP($F23,'Cronograma Manual'!$F$6:$BN$171,AU$144+1,0)),"",(VLOOKUP($F23,'Cronograma Manual'!$F$6:$BN$171,AU$144+1,0)))</f>
        <v>44811</v>
      </c>
      <c r="AV23" s="349">
        <f>IF(ISNA(VLOOKUP($F23,'Cronograma Manual'!$F$6:$BN$171,AV$144+1,0)),"",(VLOOKUP($F23,'Cronograma Manual'!$F$6:$BN$171,AV$144+1,0)))</f>
        <v>44818</v>
      </c>
      <c r="AW23" s="349">
        <f>IF(ISNA(VLOOKUP($F23,'Cronograma Manual'!$F$6:$BN$171,AW$144+1,0)),"",(VLOOKUP($F23,'Cronograma Manual'!$F$6:$BN$171,AW$144+1,0)))</f>
        <v>44825</v>
      </c>
      <c r="AX23" s="349">
        <f>IF(ISNA(VLOOKUP($F23,'Cronograma Manual'!$F$6:$BN$171,AX$144+1,0)),"",(VLOOKUP($F23,'Cronograma Manual'!$F$6:$BN$171,AX$144+1,0)))</f>
        <v>44832</v>
      </c>
      <c r="AY23" s="350">
        <f>IF(ISNA(VLOOKUP($F23,'Cronograma Manual'!$F$6:$BN$171,AY$144+1,0)),"",(VLOOKUP($F23,'Cronograma Manual'!$F$6:$BN$171,AY$144+1,0)))</f>
        <v>44839</v>
      </c>
      <c r="AZ23" s="350">
        <f>IF(ISNA(VLOOKUP($F23,'Cronograma Manual'!$F$6:$BN$171,AZ$144+1,0)),"",(VLOOKUP($F23,'Cronograma Manual'!$F$6:$BN$171,AZ$144+1,0)))</f>
        <v>44846</v>
      </c>
      <c r="BA23" s="350">
        <f>IF(ISNA(VLOOKUP($F23,'Cronograma Manual'!$F$6:$BN$171,BA$144+1,0)),"",(VLOOKUP($F23,'Cronograma Manual'!$F$6:$BN$171,BA$144+1,0)))</f>
        <v>44853</v>
      </c>
      <c r="BB23" s="350">
        <f>IF(ISNA(VLOOKUP($F23,'Cronograma Manual'!$F$6:$BN$171,BB$144+1,0)),"",(VLOOKUP($F23,'Cronograma Manual'!$F$6:$BN$171,BB$144+1,0)))</f>
        <v>44860</v>
      </c>
      <c r="BC23" s="349">
        <f>IF(ISNA(VLOOKUP($F23,'Cronograma Manual'!$F$6:$BN$171,BC$144+1,0)),"",(VLOOKUP($F23,'Cronograma Manual'!$F$6:$BN$171,BC$144+1,0)))</f>
        <v>44867</v>
      </c>
      <c r="BD23" s="349">
        <f>IF(ISNA(VLOOKUP($F23,'Cronograma Manual'!$F$6:$BN$171,BD$144+1,0)),"",(VLOOKUP($F23,'Cronograma Manual'!$F$6:$BN$171,BD$144+1,0)))</f>
        <v>44874</v>
      </c>
      <c r="BE23" s="349">
        <f>IF(ISNA(VLOOKUP($F23,'Cronograma Manual'!$F$6:$BN$171,BE$144+1,0)),"",(VLOOKUP($F23,'Cronograma Manual'!$F$6:$BN$171,BE$144+1,0)))</f>
        <v>44881</v>
      </c>
      <c r="BF23" s="349">
        <f>IF(ISNA(VLOOKUP($F23,'Cronograma Manual'!$F$6:$BN$171,BF$144+1,0)),"",(VLOOKUP($F23,'Cronograma Manual'!$F$6:$BN$171,BF$144+1,0)))</f>
        <v>44888</v>
      </c>
      <c r="BG23" s="350">
        <f>IF(ISNA(VLOOKUP($F23,'Cronograma Manual'!$F$6:$BN$171,BG$144+1,0)),"",(VLOOKUP($F23,'Cronograma Manual'!$F$6:$BN$171,BG$144+1,0)))</f>
        <v>44895</v>
      </c>
      <c r="BH23" s="350">
        <f>IF(ISNA(VLOOKUP($F23,'Cronograma Manual'!$F$6:$BN$171,BH$144+1,0)),"",(VLOOKUP($F23,'Cronograma Manual'!$F$6:$BN$171,BH$144+1,0)))</f>
        <v>44902</v>
      </c>
      <c r="BI23" s="350">
        <f>IF(ISNA(VLOOKUP($F23,'Cronograma Manual'!$F$6:$BN$171,BI$144+1,0)),"",(VLOOKUP($F23,'Cronograma Manual'!$F$6:$BN$171,BI$144+1,0)))</f>
        <v>44909</v>
      </c>
      <c r="BJ23" s="350">
        <f>IF(ISNA(VLOOKUP($F23,'Cronograma Manual'!$F$6:$BN$171,BJ$144+1,0)),"",(VLOOKUP($F23,'Cronograma Manual'!$F$6:$BN$171,BJ$144+1,0)))</f>
        <v>44916</v>
      </c>
      <c r="BK23" s="351">
        <f>IF(ISNA(VLOOKUP($F23,'Cronograma Manual'!$F$6:$BN$171,BK$144+1,0)),"",(VLOOKUP($F23,'Cronograma Manual'!$F$6:$BN$171,BK$144+1,0)))</f>
        <v>44923</v>
      </c>
    </row>
    <row r="24" spans="1:63" s="102" customFormat="1" ht="26.25" customHeight="1" x14ac:dyDescent="0.25">
      <c r="A24" s="352">
        <f t="shared" si="0"/>
        <v>19</v>
      </c>
      <c r="B24" s="429"/>
      <c r="C24" s="429"/>
      <c r="D24" s="432"/>
      <c r="E24" s="337" t="s">
        <v>405</v>
      </c>
      <c r="F24" s="337" t="s">
        <v>26</v>
      </c>
      <c r="G24" s="184" t="str">
        <f>IF(ISNA(VLOOKUP($F24,'Cronograma Manual'!$F$6:$BN$171,G$144+1,0)),"",(VLOOKUP($F24,'Cronograma Manual'!$F$6:$BN$171,G$144+1,0)))</f>
        <v>UB MOVIL LORICA</v>
      </c>
      <c r="H24" s="184" t="str">
        <f>IF(ISNA(VLOOKUP($F24,'Cronograma Manual'!$F$6:$BN$171,H$144+1,0)),"",(VLOOKUP($F24,'Cronograma Manual'!$F$6:$BN$171,H$144+1,0)))</f>
        <v>Carrera 28 N°. 17 127 Barrio San Pedro - Hospital San Vicente de Paul</v>
      </c>
      <c r="I24" s="197">
        <f>IF(ISNA(VLOOKUP($F24,'Cronograma Manual'!$F$6:$BN$171,I$144+1,0)),"",(VLOOKUP($F24,'Cronograma Manual'!$F$6:$BN$171,I$144+1,0)))</f>
        <v>4</v>
      </c>
      <c r="J24" s="202">
        <f>IF(ISNA(VLOOKUP($F24,'Cronograma Manual'!$F$6:$BN$171,J$144+1,0)),"",(VLOOKUP($F24,'Cronograma Manual'!$F$6:$BN$171,J$144+1,0)))</f>
        <v>13</v>
      </c>
      <c r="K24" s="107" t="str">
        <f>IF(ISNA(VLOOKUP($F24,'Cronograma Manual'!$F$6:$BN$171,K$144+1,0)),"",(VLOOKUP($F24,'Cronograma Manual'!$F$6:$BN$171,K$144+1,0)))</f>
        <v/>
      </c>
      <c r="L24" s="107" t="str">
        <f>IF(ISNA(VLOOKUP($F24,'Cronograma Manual'!$F$6:$BN$171,L$144+1,0)),"",(VLOOKUP($F24,'Cronograma Manual'!$F$6:$BN$171,L$144+1,0)))</f>
        <v/>
      </c>
      <c r="M24" s="107" t="str">
        <f>IF(ISNA(VLOOKUP($F24,'Cronograma Manual'!$F$6:$BN$171,M$144+1,0)),"",(VLOOKUP($F24,'Cronograma Manual'!$F$6:$BN$171,M$144+1,0)))</f>
        <v/>
      </c>
      <c r="N24" s="107" t="str">
        <f>IF(ISNA(VLOOKUP($F24,'Cronograma Manual'!$F$6:$BN$171,N$144+1,0)),"",(VLOOKUP($F24,'Cronograma Manual'!$F$6:$BN$171,N$144+1,0)))</f>
        <v/>
      </c>
      <c r="O24" s="107">
        <f>IF(ISNA(VLOOKUP($F24,'Cronograma Manual'!$F$6:$BN$171,O$144+1,0)),"",(VLOOKUP($F24,'Cronograma Manual'!$F$6:$BN$171,O$144+1,0)))</f>
        <v>44588</v>
      </c>
      <c r="P24" s="108" t="str">
        <f>IF(ISNA(VLOOKUP($F24,'Cronograma Manual'!$F$6:$BN$171,P$144+1,0)),"",(VLOOKUP($F24,'Cronograma Manual'!$F$6:$BN$171,P$144+1,0)))</f>
        <v/>
      </c>
      <c r="Q24" s="108" t="str">
        <f>IF(ISNA(VLOOKUP($F24,'Cronograma Manual'!$F$6:$BN$171,Q$144+1,0)),"",(VLOOKUP($F24,'Cronograma Manual'!$F$6:$BN$171,Q$144+1,0)))</f>
        <v/>
      </c>
      <c r="R24" s="108" t="str">
        <f>IF(ISNA(VLOOKUP($F24,'Cronograma Manual'!$F$6:$BN$171,R$144+1,0)),"",(VLOOKUP($F24,'Cronograma Manual'!$F$6:$BN$171,R$144+1,0)))</f>
        <v/>
      </c>
      <c r="S24" s="108">
        <f>IF(ISNA(VLOOKUP($F24,'Cronograma Manual'!$F$6:$BN$171,S$144+1,0)),"",(VLOOKUP($F24,'Cronograma Manual'!$F$6:$BN$171,S$144+1,0)))</f>
        <v>44616</v>
      </c>
      <c r="T24" s="107" t="str">
        <f>IF(ISNA(VLOOKUP($F24,'Cronograma Manual'!$F$6:$BN$171,T$144+1,0)),"",(VLOOKUP($F24,'Cronograma Manual'!$F$6:$BN$171,T$144+1,0)))</f>
        <v/>
      </c>
      <c r="U24" s="107" t="str">
        <f>IF(ISNA(VLOOKUP($F24,'Cronograma Manual'!$F$6:$BN$171,U$144+1,0)),"",(VLOOKUP($F24,'Cronograma Manual'!$F$6:$BN$171,U$144+1,0)))</f>
        <v/>
      </c>
      <c r="V24" s="107" t="str">
        <f>IF(ISNA(VLOOKUP($F24,'Cronograma Manual'!$F$6:$BN$171,V$144+1,0)),"",(VLOOKUP($F24,'Cronograma Manual'!$F$6:$BN$171,V$144+1,0)))</f>
        <v/>
      </c>
      <c r="W24" s="107">
        <f>IF(ISNA(VLOOKUP($F24,'Cronograma Manual'!$F$6:$BN$171,W$144+1,0)),"",(VLOOKUP($F24,'Cronograma Manual'!$F$6:$BN$171,W$144+1,0)))</f>
        <v>44644</v>
      </c>
      <c r="X24" s="107" t="str">
        <f>IF(ISNA(VLOOKUP($F24,'Cronograma Manual'!$F$6:$BN$171,X$144+1,0)),"",(VLOOKUP($F24,'Cronograma Manual'!$F$6:$BN$171,X$144+1,0)))</f>
        <v/>
      </c>
      <c r="Y24" s="108" t="str">
        <f>IF(ISNA(VLOOKUP($F24,'Cronograma Manual'!$F$6:$BN$171,Y$144+1,0)),"",(VLOOKUP($F24,'Cronograma Manual'!$F$6:$BN$171,Y$144+1,0)))</f>
        <v/>
      </c>
      <c r="Z24" s="108" t="str">
        <f>IF(ISNA(VLOOKUP($F24,'Cronograma Manual'!$F$6:$BN$171,Z$144+1,0)),"",(VLOOKUP($F24,'Cronograma Manual'!$F$6:$BN$171,Z$144+1,0)))</f>
        <v/>
      </c>
      <c r="AA24" s="108">
        <f>IF(ISNA(VLOOKUP($F24,'Cronograma Manual'!$F$6:$BN$171,AA$144+1,0)),"",(VLOOKUP($F24,'Cronograma Manual'!$F$6:$BN$171,AA$144+1,0)))</f>
        <v>44672</v>
      </c>
      <c r="AB24" s="108" t="str">
        <f>IF(ISNA(VLOOKUP($F24,'Cronograma Manual'!$F$6:$BN$171,AB$144+1,0)),"",(VLOOKUP($F24,'Cronograma Manual'!$F$6:$BN$171,AB$144+1,0)))</f>
        <v/>
      </c>
      <c r="AC24" s="107" t="str">
        <f>IF(ISNA(VLOOKUP($F24,'Cronograma Manual'!$F$6:$BN$171,AC$144+1,0)),"",(VLOOKUP($F24,'Cronograma Manual'!$F$6:$BN$171,AC$144+1,0)))</f>
        <v/>
      </c>
      <c r="AD24" s="107" t="str">
        <f>IF(ISNA(VLOOKUP($F24,'Cronograma Manual'!$F$6:$BN$171,AD$144+1,0)),"",(VLOOKUP($F24,'Cronograma Manual'!$F$6:$BN$171,AD$144+1,0)))</f>
        <v/>
      </c>
      <c r="AE24" s="107">
        <f>IF(ISNA(VLOOKUP($F24,'Cronograma Manual'!$F$6:$BN$171,AE$144+1,0)),"",(VLOOKUP($F24,'Cronograma Manual'!$F$6:$BN$171,AE$144+1,0)))</f>
        <v>44700</v>
      </c>
      <c r="AF24" s="107" t="str">
        <f>IF(ISNA(VLOOKUP($F24,'Cronograma Manual'!$F$6:$BN$171,AF$144+1,0)),"",(VLOOKUP($F24,'Cronograma Manual'!$F$6:$BN$171,AF$144+1,0)))</f>
        <v/>
      </c>
      <c r="AG24" s="108" t="str">
        <f>IF(ISNA(VLOOKUP($F24,'Cronograma Manual'!$F$6:$BN$171,AG$144+1,0)),"",(VLOOKUP($F24,'Cronograma Manual'!$F$6:$BN$171,AG$144+1,0)))</f>
        <v/>
      </c>
      <c r="AH24" s="108" t="str">
        <f>IF(ISNA(VLOOKUP($F24,'Cronograma Manual'!$F$6:$BN$171,AH$144+1,0)),"",(VLOOKUP($F24,'Cronograma Manual'!$F$6:$BN$171,AH$144+1,0)))</f>
        <v/>
      </c>
      <c r="AI24" s="108">
        <f>IF(ISNA(VLOOKUP($F24,'Cronograma Manual'!$F$6:$BN$171,AI$144+1,0)),"",(VLOOKUP($F24,'Cronograma Manual'!$F$6:$BN$171,AI$144+1,0)))</f>
        <v>44728</v>
      </c>
      <c r="AJ24" s="108" t="str">
        <f>IF(ISNA(VLOOKUP($F24,'Cronograma Manual'!$F$6:$BN$171,AJ$144+1,0)),"",(VLOOKUP($F24,'Cronograma Manual'!$F$6:$BN$171,AJ$144+1,0)))</f>
        <v/>
      </c>
      <c r="AK24" s="108" t="str">
        <f>IF(ISNA(VLOOKUP($F24,'Cronograma Manual'!$F$6:$BN$171,AK$144+1,0)),"",(VLOOKUP($F24,'Cronograma Manual'!$F$6:$BN$171,AK$144+1,0)))</f>
        <v/>
      </c>
      <c r="AL24" s="107" t="str">
        <f>IF(ISNA(VLOOKUP($F24,'Cronograma Manual'!$F$6:$BN$171,AL$144+1,0)),"",(VLOOKUP($F24,'Cronograma Manual'!$F$6:$BN$171,AL$144+1,0)))</f>
        <v/>
      </c>
      <c r="AM24" s="107">
        <f>IF(ISNA(VLOOKUP($F24,'Cronograma Manual'!$F$6:$BN$171,AM$144+1,0)),"",(VLOOKUP($F24,'Cronograma Manual'!$F$6:$BN$171,AM$144+1,0)))</f>
        <v>44756</v>
      </c>
      <c r="AN24" s="107" t="str">
        <f>IF(ISNA(VLOOKUP($F24,'Cronograma Manual'!$F$6:$BN$171,AN$144+1,0)),"",(VLOOKUP($F24,'Cronograma Manual'!$F$6:$BN$171,AN$144+1,0)))</f>
        <v/>
      </c>
      <c r="AO24" s="107" t="str">
        <f>IF(ISNA(VLOOKUP($F24,'Cronograma Manual'!$F$6:$BN$171,AO$144+1,0)),"",(VLOOKUP($F24,'Cronograma Manual'!$F$6:$BN$171,AO$144+1,0)))</f>
        <v/>
      </c>
      <c r="AP24" s="108" t="str">
        <f>IF(ISNA(VLOOKUP($F24,'Cronograma Manual'!$F$6:$BN$171,AP$144+1,0)),"",(VLOOKUP($F24,'Cronograma Manual'!$F$6:$BN$171,AP$144+1,0)))</f>
        <v/>
      </c>
      <c r="AQ24" s="108">
        <f>IF(ISNA(VLOOKUP($F24,'Cronograma Manual'!$F$6:$BN$171,AQ$144+1,0)),"",(VLOOKUP($F24,'Cronograma Manual'!$F$6:$BN$171,AQ$144+1,0)))</f>
        <v>44784</v>
      </c>
      <c r="AR24" s="108" t="str">
        <f>IF(ISNA(VLOOKUP($F24,'Cronograma Manual'!$F$6:$BN$171,AR$144+1,0)),"",(VLOOKUP($F24,'Cronograma Manual'!$F$6:$BN$171,AR$144+1,0)))</f>
        <v/>
      </c>
      <c r="AS24" s="108" t="str">
        <f>IF(ISNA(VLOOKUP($F24,'Cronograma Manual'!$F$6:$BN$171,AS$144+1,0)),"",(VLOOKUP($F24,'Cronograma Manual'!$F$6:$BN$171,AS$144+1,0)))</f>
        <v/>
      </c>
      <c r="AT24" s="107" t="str">
        <f>IF(ISNA(VLOOKUP($F24,'Cronograma Manual'!$F$6:$BN$171,AT$144+1,0)),"",(VLOOKUP($F24,'Cronograma Manual'!$F$6:$BN$171,AT$144+1,0)))</f>
        <v/>
      </c>
      <c r="AU24" s="107">
        <f>IF(ISNA(VLOOKUP($F24,'Cronograma Manual'!$F$6:$BN$171,AU$144+1,0)),"",(VLOOKUP($F24,'Cronograma Manual'!$F$6:$BN$171,AU$144+1,0)))</f>
        <v>44812</v>
      </c>
      <c r="AV24" s="107" t="str">
        <f>IF(ISNA(VLOOKUP($F24,'Cronograma Manual'!$F$6:$BN$171,AV$144+1,0)),"",(VLOOKUP($F24,'Cronograma Manual'!$F$6:$BN$171,AV$144+1,0)))</f>
        <v/>
      </c>
      <c r="AW24" s="107" t="str">
        <f>IF(ISNA(VLOOKUP($F24,'Cronograma Manual'!$F$6:$BN$171,AW$144+1,0)),"",(VLOOKUP($F24,'Cronograma Manual'!$F$6:$BN$171,AW$144+1,0)))</f>
        <v/>
      </c>
      <c r="AX24" s="107" t="str">
        <f>IF(ISNA(VLOOKUP($F24,'Cronograma Manual'!$F$6:$BN$171,AX$144+1,0)),"",(VLOOKUP($F24,'Cronograma Manual'!$F$6:$BN$171,AX$144+1,0)))</f>
        <v/>
      </c>
      <c r="AY24" s="108">
        <f>IF(ISNA(VLOOKUP($F24,'Cronograma Manual'!$F$6:$BN$171,AY$144+1,0)),"",(VLOOKUP($F24,'Cronograma Manual'!$F$6:$BN$171,AY$144+1,0)))</f>
        <v>44840</v>
      </c>
      <c r="AZ24" s="108" t="str">
        <f>IF(ISNA(VLOOKUP($F24,'Cronograma Manual'!$F$6:$BN$171,AZ$144+1,0)),"",(VLOOKUP($F24,'Cronograma Manual'!$F$6:$BN$171,AZ$144+1,0)))</f>
        <v/>
      </c>
      <c r="BA24" s="108" t="str">
        <f>IF(ISNA(VLOOKUP($F24,'Cronograma Manual'!$F$6:$BN$171,BA$144+1,0)),"",(VLOOKUP($F24,'Cronograma Manual'!$F$6:$BN$171,BA$144+1,0)))</f>
        <v/>
      </c>
      <c r="BB24" s="108" t="str">
        <f>IF(ISNA(VLOOKUP($F24,'Cronograma Manual'!$F$6:$BN$171,BB$144+1,0)),"",(VLOOKUP($F24,'Cronograma Manual'!$F$6:$BN$171,BB$144+1,0)))</f>
        <v/>
      </c>
      <c r="BC24" s="107">
        <f>IF(ISNA(VLOOKUP($F24,'Cronograma Manual'!$F$6:$BN$171,BC$144+1,0)),"",(VLOOKUP($F24,'Cronograma Manual'!$F$6:$BN$171,BC$144+1,0)))</f>
        <v>44868</v>
      </c>
      <c r="BD24" s="107" t="str">
        <f>IF(ISNA(VLOOKUP($F24,'Cronograma Manual'!$F$6:$BN$171,BD$144+1,0)),"",(VLOOKUP($F24,'Cronograma Manual'!$F$6:$BN$171,BD$144+1,0)))</f>
        <v/>
      </c>
      <c r="BE24" s="107" t="str">
        <f>IF(ISNA(VLOOKUP($F24,'Cronograma Manual'!$F$6:$BN$171,BE$144+1,0)),"",(VLOOKUP($F24,'Cronograma Manual'!$F$6:$BN$171,BE$144+1,0)))</f>
        <v/>
      </c>
      <c r="BF24" s="107" t="str">
        <f>IF(ISNA(VLOOKUP($F24,'Cronograma Manual'!$F$6:$BN$171,BF$144+1,0)),"",(VLOOKUP($F24,'Cronograma Manual'!$F$6:$BN$171,BF$144+1,0)))</f>
        <v/>
      </c>
      <c r="BG24" s="108">
        <f>IF(ISNA(VLOOKUP($F24,'Cronograma Manual'!$F$6:$BN$171,BG$144+1,0)),"",(VLOOKUP($F24,'Cronograma Manual'!$F$6:$BN$171,BG$144+1,0)))</f>
        <v>44896</v>
      </c>
      <c r="BH24" s="108" t="str">
        <f>IF(ISNA(VLOOKUP($F24,'Cronograma Manual'!$F$6:$BN$171,BH$144+1,0)),"",(VLOOKUP($F24,'Cronograma Manual'!$F$6:$BN$171,BH$144+1,0)))</f>
        <v/>
      </c>
      <c r="BI24" s="108" t="str">
        <f>IF(ISNA(VLOOKUP($F24,'Cronograma Manual'!$F$6:$BN$171,BI$144+1,0)),"",(VLOOKUP($F24,'Cronograma Manual'!$F$6:$BN$171,BI$144+1,0)))</f>
        <v/>
      </c>
      <c r="BJ24" s="108" t="str">
        <f>IF(ISNA(VLOOKUP($F24,'Cronograma Manual'!$F$6:$BN$171,BJ$144+1,0)),"",(VLOOKUP($F24,'Cronograma Manual'!$F$6:$BN$171,BJ$144+1,0)))</f>
        <v/>
      </c>
      <c r="BK24" s="353">
        <f>IF(ISNA(VLOOKUP($F24,'Cronograma Manual'!$F$6:$BN$171,BK$144+1,0)),"",(VLOOKUP($F24,'Cronograma Manual'!$F$6:$BN$171,BK$144+1,0)))</f>
        <v>44924</v>
      </c>
    </row>
    <row r="25" spans="1:63" s="102" customFormat="1" ht="26.25" customHeight="1" thickBot="1" x14ac:dyDescent="0.3">
      <c r="A25" s="354">
        <f t="shared" si="0"/>
        <v>20</v>
      </c>
      <c r="B25" s="430"/>
      <c r="C25" s="430"/>
      <c r="D25" s="434"/>
      <c r="E25" s="355" t="s">
        <v>261</v>
      </c>
      <c r="F25" s="355" t="s">
        <v>24</v>
      </c>
      <c r="G25" s="356" t="str">
        <f>IF(ISNA(VLOOKUP($F25,'Cronograma Manual'!$F$6:$BN$171,G$144+1,0)),"",(VLOOKUP($F25,'Cronograma Manual'!$F$6:$BN$171,G$144+1,0)))</f>
        <v>UB CAUCASIA</v>
      </c>
      <c r="H25" s="356" t="str">
        <f>IF(ISNA(VLOOKUP($F25,'Cronograma Manual'!$F$6:$BN$171,H$144+1,0)),"",(VLOOKUP($F25,'Cronograma Manual'!$F$6:$BN$171,H$144+1,0)))</f>
        <v>KM 2 vía El Bagre, Centro Logistico Barrio Pensilvania Lote 2 Mz 11</v>
      </c>
      <c r="I25" s="359">
        <f>IF(ISNA(VLOOKUP($F25,'Cronograma Manual'!$F$6:$BN$171,I$144+1,0)),"",(VLOOKUP($F25,'Cronograma Manual'!$F$6:$BN$171,I$144+1,0)))</f>
        <v>4</v>
      </c>
      <c r="J25" s="360">
        <f>IF(ISNA(VLOOKUP($F25,'Cronograma Manual'!$F$6:$BN$171,J$144+1,0)),"",(VLOOKUP($F25,'Cronograma Manual'!$F$6:$BN$171,J$144+1,0)))</f>
        <v>12</v>
      </c>
      <c r="K25" s="361" t="str">
        <f>IF(ISNA(VLOOKUP($F25,'Cronograma Manual'!$F$6:$BN$171,K$144+1,0)),"",(VLOOKUP($F25,'Cronograma Manual'!$F$6:$BN$171,K$144+1,0)))</f>
        <v/>
      </c>
      <c r="L25" s="361" t="str">
        <f>IF(ISNA(VLOOKUP($F25,'Cronograma Manual'!$F$6:$BN$171,L$144+1,0)),"",(VLOOKUP($F25,'Cronograma Manual'!$F$6:$BN$171,L$144+1,0)))</f>
        <v/>
      </c>
      <c r="M25" s="361" t="str">
        <f>IF(ISNA(VLOOKUP($F25,'Cronograma Manual'!$F$6:$BN$171,M$144+1,0)),"",(VLOOKUP($F25,'Cronograma Manual'!$F$6:$BN$171,M$144+1,0)))</f>
        <v/>
      </c>
      <c r="N25" s="361" t="str">
        <f>IF(ISNA(VLOOKUP($F25,'Cronograma Manual'!$F$6:$BN$171,N$144+1,0)),"",(VLOOKUP($F25,'Cronograma Manual'!$F$6:$BN$171,N$144+1,0)))</f>
        <v/>
      </c>
      <c r="O25" s="361" t="str">
        <f>IF(ISNA(VLOOKUP($F25,'Cronograma Manual'!$F$6:$BN$171,O$144+1,0)),"",(VLOOKUP($F25,'Cronograma Manual'!$F$6:$BN$171,O$144+1,0)))</f>
        <v/>
      </c>
      <c r="P25" s="362">
        <f>IF(ISNA(VLOOKUP($F25,'Cronograma Manual'!$F$6:$BN$171,P$144+1,0)),"",(VLOOKUP($F25,'Cronograma Manual'!$F$6:$BN$171,P$144+1,0)))</f>
        <v>44595</v>
      </c>
      <c r="Q25" s="362" t="str">
        <f>IF(ISNA(VLOOKUP($F25,'Cronograma Manual'!$F$6:$BN$171,Q$144+1,0)),"",(VLOOKUP($F25,'Cronograma Manual'!$F$6:$BN$171,Q$144+1,0)))</f>
        <v/>
      </c>
      <c r="R25" s="362" t="str">
        <f>IF(ISNA(VLOOKUP($F25,'Cronograma Manual'!$F$6:$BN$171,R$144+1,0)),"",(VLOOKUP($F25,'Cronograma Manual'!$F$6:$BN$171,R$144+1,0)))</f>
        <v/>
      </c>
      <c r="S25" s="362" t="str">
        <f>IF(ISNA(VLOOKUP($F25,'Cronograma Manual'!$F$6:$BN$171,S$144+1,0)),"",(VLOOKUP($F25,'Cronograma Manual'!$F$6:$BN$171,S$144+1,0)))</f>
        <v/>
      </c>
      <c r="T25" s="361">
        <f>IF(ISNA(VLOOKUP($F25,'Cronograma Manual'!$F$6:$BN$171,T$144+1,0)),"",(VLOOKUP($F25,'Cronograma Manual'!$F$6:$BN$171,T$144+1,0)))</f>
        <v>44623</v>
      </c>
      <c r="U25" s="361" t="str">
        <f>IF(ISNA(VLOOKUP($F25,'Cronograma Manual'!$F$6:$BN$171,U$144+1,0)),"",(VLOOKUP($F25,'Cronograma Manual'!$F$6:$BN$171,U$144+1,0)))</f>
        <v/>
      </c>
      <c r="V25" s="361" t="str">
        <f>IF(ISNA(VLOOKUP($F25,'Cronograma Manual'!$F$6:$BN$171,V$144+1,0)),"",(VLOOKUP($F25,'Cronograma Manual'!$F$6:$BN$171,V$144+1,0)))</f>
        <v/>
      </c>
      <c r="W25" s="361" t="str">
        <f>IF(ISNA(VLOOKUP($F25,'Cronograma Manual'!$F$6:$BN$171,W$144+1,0)),"",(VLOOKUP($F25,'Cronograma Manual'!$F$6:$BN$171,W$144+1,0)))</f>
        <v/>
      </c>
      <c r="X25" s="361">
        <f>IF(ISNA(VLOOKUP($F25,'Cronograma Manual'!$F$6:$BN$171,X$144+1,0)),"",(VLOOKUP($F25,'Cronograma Manual'!$F$6:$BN$171,X$144+1,0)))</f>
        <v>44651</v>
      </c>
      <c r="Y25" s="362" t="str">
        <f>IF(ISNA(VLOOKUP($F25,'Cronograma Manual'!$F$6:$BN$171,Y$144+1,0)),"",(VLOOKUP($F25,'Cronograma Manual'!$F$6:$BN$171,Y$144+1,0)))</f>
        <v/>
      </c>
      <c r="Z25" s="362" t="str">
        <f>IF(ISNA(VLOOKUP($F25,'Cronograma Manual'!$F$6:$BN$171,Z$144+1,0)),"",(VLOOKUP($F25,'Cronograma Manual'!$F$6:$BN$171,Z$144+1,0)))</f>
        <v/>
      </c>
      <c r="AA25" s="362" t="str">
        <f>IF(ISNA(VLOOKUP($F25,'Cronograma Manual'!$F$6:$BN$171,AA$144+1,0)),"",(VLOOKUP($F25,'Cronograma Manual'!$F$6:$BN$171,AA$144+1,0)))</f>
        <v/>
      </c>
      <c r="AB25" s="362">
        <f>IF(ISNA(VLOOKUP($F25,'Cronograma Manual'!$F$6:$BN$171,AB$144+1,0)),"",(VLOOKUP($F25,'Cronograma Manual'!$F$6:$BN$171,AB$144+1,0)))</f>
        <v>44679</v>
      </c>
      <c r="AC25" s="361" t="str">
        <f>IF(ISNA(VLOOKUP($F25,'Cronograma Manual'!$F$6:$BN$171,AC$144+1,0)),"",(VLOOKUP($F25,'Cronograma Manual'!$F$6:$BN$171,AC$144+1,0)))</f>
        <v/>
      </c>
      <c r="AD25" s="361" t="str">
        <f>IF(ISNA(VLOOKUP($F25,'Cronograma Manual'!$F$6:$BN$171,AD$144+1,0)),"",(VLOOKUP($F25,'Cronograma Manual'!$F$6:$BN$171,AD$144+1,0)))</f>
        <v/>
      </c>
      <c r="AE25" s="361" t="str">
        <f>IF(ISNA(VLOOKUP($F25,'Cronograma Manual'!$F$6:$BN$171,AE$144+1,0)),"",(VLOOKUP($F25,'Cronograma Manual'!$F$6:$BN$171,AE$144+1,0)))</f>
        <v/>
      </c>
      <c r="AF25" s="361">
        <f>IF(ISNA(VLOOKUP($F25,'Cronograma Manual'!$F$6:$BN$171,AF$144+1,0)),"",(VLOOKUP($F25,'Cronograma Manual'!$F$6:$BN$171,AF$144+1,0)))</f>
        <v>44707</v>
      </c>
      <c r="AG25" s="362" t="str">
        <f>IF(ISNA(VLOOKUP($F25,'Cronograma Manual'!$F$6:$BN$171,AG$144+1,0)),"",(VLOOKUP($F25,'Cronograma Manual'!$F$6:$BN$171,AG$144+1,0)))</f>
        <v/>
      </c>
      <c r="AH25" s="362" t="str">
        <f>IF(ISNA(VLOOKUP($F25,'Cronograma Manual'!$F$6:$BN$171,AH$144+1,0)),"",(VLOOKUP($F25,'Cronograma Manual'!$F$6:$BN$171,AH$144+1,0)))</f>
        <v/>
      </c>
      <c r="AI25" s="362" t="str">
        <f>IF(ISNA(VLOOKUP($F25,'Cronograma Manual'!$F$6:$BN$171,AI$144+1,0)),"",(VLOOKUP($F25,'Cronograma Manual'!$F$6:$BN$171,AI$144+1,0)))</f>
        <v/>
      </c>
      <c r="AJ25" s="362">
        <f>IF(ISNA(VLOOKUP($F25,'Cronograma Manual'!$F$6:$BN$171,AJ$144+1,0)),"",(VLOOKUP($F25,'Cronograma Manual'!$F$6:$BN$171,AJ$144+1,0)))</f>
        <v>44735</v>
      </c>
      <c r="AK25" s="362" t="str">
        <f>IF(ISNA(VLOOKUP($F25,'Cronograma Manual'!$F$6:$BN$171,AK$144+1,0)),"",(VLOOKUP($F25,'Cronograma Manual'!$F$6:$BN$171,AK$144+1,0)))</f>
        <v/>
      </c>
      <c r="AL25" s="361" t="str">
        <f>IF(ISNA(VLOOKUP($F25,'Cronograma Manual'!$F$6:$BN$171,AL$144+1,0)),"",(VLOOKUP($F25,'Cronograma Manual'!$F$6:$BN$171,AL$144+1,0)))</f>
        <v/>
      </c>
      <c r="AM25" s="361" t="str">
        <f>IF(ISNA(VLOOKUP($F25,'Cronograma Manual'!$F$6:$BN$171,AM$144+1,0)),"",(VLOOKUP($F25,'Cronograma Manual'!$F$6:$BN$171,AM$144+1,0)))</f>
        <v/>
      </c>
      <c r="AN25" s="361">
        <f>IF(ISNA(VLOOKUP($F25,'Cronograma Manual'!$F$6:$BN$171,AN$144+1,0)),"",(VLOOKUP($F25,'Cronograma Manual'!$F$6:$BN$171,AN$144+1,0)))</f>
        <v>44763</v>
      </c>
      <c r="AO25" s="361" t="str">
        <f>IF(ISNA(VLOOKUP($F25,'Cronograma Manual'!$F$6:$BN$171,AO$144+1,0)),"",(VLOOKUP($F25,'Cronograma Manual'!$F$6:$BN$171,AO$144+1,0)))</f>
        <v/>
      </c>
      <c r="AP25" s="362" t="str">
        <f>IF(ISNA(VLOOKUP($F25,'Cronograma Manual'!$F$6:$BN$171,AP$144+1,0)),"",(VLOOKUP($F25,'Cronograma Manual'!$F$6:$BN$171,AP$144+1,0)))</f>
        <v/>
      </c>
      <c r="AQ25" s="362" t="str">
        <f>IF(ISNA(VLOOKUP($F25,'Cronograma Manual'!$F$6:$BN$171,AQ$144+1,0)),"",(VLOOKUP($F25,'Cronograma Manual'!$F$6:$BN$171,AQ$144+1,0)))</f>
        <v/>
      </c>
      <c r="AR25" s="362">
        <f>IF(ISNA(VLOOKUP($F25,'Cronograma Manual'!$F$6:$BN$171,AR$144+1,0)),"",(VLOOKUP($F25,'Cronograma Manual'!$F$6:$BN$171,AR$144+1,0)))</f>
        <v>44791</v>
      </c>
      <c r="AS25" s="362" t="str">
        <f>IF(ISNA(VLOOKUP($F25,'Cronograma Manual'!$F$6:$BN$171,AS$144+1,0)),"",(VLOOKUP($F25,'Cronograma Manual'!$F$6:$BN$171,AS$144+1,0)))</f>
        <v/>
      </c>
      <c r="AT25" s="361" t="str">
        <f>IF(ISNA(VLOOKUP($F25,'Cronograma Manual'!$F$6:$BN$171,AT$144+1,0)),"",(VLOOKUP($F25,'Cronograma Manual'!$F$6:$BN$171,AT$144+1,0)))</f>
        <v/>
      </c>
      <c r="AU25" s="361" t="str">
        <f>IF(ISNA(VLOOKUP($F25,'Cronograma Manual'!$F$6:$BN$171,AU$144+1,0)),"",(VLOOKUP($F25,'Cronograma Manual'!$F$6:$BN$171,AU$144+1,0)))</f>
        <v/>
      </c>
      <c r="AV25" s="361">
        <f>IF(ISNA(VLOOKUP($F25,'Cronograma Manual'!$F$6:$BN$171,AV$144+1,0)),"",(VLOOKUP($F25,'Cronograma Manual'!$F$6:$BN$171,AV$144+1,0)))</f>
        <v>44819</v>
      </c>
      <c r="AW25" s="361" t="str">
        <f>IF(ISNA(VLOOKUP($F25,'Cronograma Manual'!$F$6:$BN$171,AW$144+1,0)),"",(VLOOKUP($F25,'Cronograma Manual'!$F$6:$BN$171,AW$144+1,0)))</f>
        <v/>
      </c>
      <c r="AX25" s="361" t="str">
        <f>IF(ISNA(VLOOKUP($F25,'Cronograma Manual'!$F$6:$BN$171,AX$144+1,0)),"",(VLOOKUP($F25,'Cronograma Manual'!$F$6:$BN$171,AX$144+1,0)))</f>
        <v/>
      </c>
      <c r="AY25" s="362" t="str">
        <f>IF(ISNA(VLOOKUP($F25,'Cronograma Manual'!$F$6:$BN$171,AY$144+1,0)),"",(VLOOKUP($F25,'Cronograma Manual'!$F$6:$BN$171,AY$144+1,0)))</f>
        <v/>
      </c>
      <c r="AZ25" s="362">
        <f>IF(ISNA(VLOOKUP($F25,'Cronograma Manual'!$F$6:$BN$171,AZ$144+1,0)),"",(VLOOKUP($F25,'Cronograma Manual'!$F$6:$BN$171,AZ$144+1,0)))</f>
        <v>44847</v>
      </c>
      <c r="BA25" s="362" t="str">
        <f>IF(ISNA(VLOOKUP($F25,'Cronograma Manual'!$F$6:$BN$171,BA$144+1,0)),"",(VLOOKUP($F25,'Cronograma Manual'!$F$6:$BN$171,BA$144+1,0)))</f>
        <v/>
      </c>
      <c r="BB25" s="362" t="str">
        <f>IF(ISNA(VLOOKUP($F25,'Cronograma Manual'!$F$6:$BN$171,BB$144+1,0)),"",(VLOOKUP($F25,'Cronograma Manual'!$F$6:$BN$171,BB$144+1,0)))</f>
        <v/>
      </c>
      <c r="BC25" s="361" t="str">
        <f>IF(ISNA(VLOOKUP($F25,'Cronograma Manual'!$F$6:$BN$171,BC$144+1,0)),"",(VLOOKUP($F25,'Cronograma Manual'!$F$6:$BN$171,BC$144+1,0)))</f>
        <v/>
      </c>
      <c r="BD25" s="361">
        <f>IF(ISNA(VLOOKUP($F25,'Cronograma Manual'!$F$6:$BN$171,BD$144+1,0)),"",(VLOOKUP($F25,'Cronograma Manual'!$F$6:$BN$171,BD$144+1,0)))</f>
        <v>44875</v>
      </c>
      <c r="BE25" s="361" t="str">
        <f>IF(ISNA(VLOOKUP($F25,'Cronograma Manual'!$F$6:$BN$171,BE$144+1,0)),"",(VLOOKUP($F25,'Cronograma Manual'!$F$6:$BN$171,BE$144+1,0)))</f>
        <v/>
      </c>
      <c r="BF25" s="361" t="str">
        <f>IF(ISNA(VLOOKUP($F25,'Cronograma Manual'!$F$6:$BN$171,BF$144+1,0)),"",(VLOOKUP($F25,'Cronograma Manual'!$F$6:$BN$171,BF$144+1,0)))</f>
        <v/>
      </c>
      <c r="BG25" s="362" t="str">
        <f>IF(ISNA(VLOOKUP($F25,'Cronograma Manual'!$F$6:$BN$171,BG$144+1,0)),"",(VLOOKUP($F25,'Cronograma Manual'!$F$6:$BN$171,BG$144+1,0)))</f>
        <v/>
      </c>
      <c r="BH25" s="362" t="str">
        <f>IF(ISNA(VLOOKUP($F25,'Cronograma Manual'!$F$6:$BN$171,BH$144+1,0)),"",(VLOOKUP($F25,'Cronograma Manual'!$F$6:$BN$171,BH$144+1,0)))</f>
        <v/>
      </c>
      <c r="BI25" s="362">
        <f>IF(ISNA(VLOOKUP($F25,'Cronograma Manual'!$F$6:$BN$171,BI$144+1,0)),"",(VLOOKUP($F25,'Cronograma Manual'!$F$6:$BN$171,BI$144+1,0)))</f>
        <v>44910</v>
      </c>
      <c r="BJ25" s="362" t="str">
        <f>IF(ISNA(VLOOKUP($F25,'Cronograma Manual'!$F$6:$BN$171,BJ$144+1,0)),"",(VLOOKUP($F25,'Cronograma Manual'!$F$6:$BN$171,BJ$144+1,0)))</f>
        <v/>
      </c>
      <c r="BK25" s="363" t="str">
        <f>IF(ISNA(VLOOKUP($F25,'Cronograma Manual'!$F$6:$BN$171,BK$144+1,0)),"",(VLOOKUP($F25,'Cronograma Manual'!$F$6:$BN$171,BK$144+1,0)))</f>
        <v/>
      </c>
    </row>
    <row r="26" spans="1:63" s="102" customFormat="1" ht="26.25" customHeight="1" x14ac:dyDescent="0.25">
      <c r="A26" s="352">
        <f t="shared" si="0"/>
        <v>21</v>
      </c>
      <c r="B26" s="429" t="s">
        <v>1281</v>
      </c>
      <c r="C26" s="429" t="s">
        <v>1587</v>
      </c>
      <c r="D26" s="432" t="s">
        <v>29</v>
      </c>
      <c r="E26" s="337" t="s">
        <v>564</v>
      </c>
      <c r="F26" s="337" t="s">
        <v>29</v>
      </c>
      <c r="G26" s="184" t="str">
        <f>IF(ISNA(VLOOKUP($F26,'Cronograma Manual'!$F$6:$BN$171,G$144+1,0)),"",(VLOOKUP($F26,'Cronograma Manual'!$F$6:$BN$171,G$144+1,0)))</f>
        <v>DS RISARALDA</v>
      </c>
      <c r="H26" s="184" t="str">
        <f>IF(ISNA(VLOOKUP($F26,'Cronograma Manual'!$F$6:$BN$171,H$144+1,0)),"",(VLOOKUP($F26,'Cronograma Manual'!$F$6:$BN$171,H$144+1,0)))</f>
        <v>Avenida Las Américas N° 98-25</v>
      </c>
      <c r="I26" s="307">
        <f>IF(ISNA(VLOOKUP($F26,'Cronograma Manual'!$F$6:$BN$171,I$144+1,0)),"",(VLOOKUP($F26,'Cronograma Manual'!$F$6:$BN$171,I$144+1,0)))</f>
        <v>1</v>
      </c>
      <c r="J26" s="202">
        <f>IF(ISNA(VLOOKUP($F26,'Cronograma Manual'!$F$6:$BN$171,J$144+1,0)),"",(VLOOKUP($F26,'Cronograma Manual'!$F$6:$BN$171,J$144+1,0)))</f>
        <v>51</v>
      </c>
      <c r="K26" s="110" t="str">
        <f>IF(ISNA(VLOOKUP($F26,'Cronograma Manual'!$F$6:$BN$171,K$144+1,0)),"",(VLOOKUP($F26,'Cronograma Manual'!$F$6:$BN$171,K$144+1,0)))</f>
        <v/>
      </c>
      <c r="L26" s="110">
        <f>IF(ISNA(VLOOKUP($F26,'Cronograma Manual'!$F$6:$BN$171,L$144+1,0)),"",(VLOOKUP($F26,'Cronograma Manual'!$F$6:$BN$171,L$144+1,0)))</f>
        <v>44566</v>
      </c>
      <c r="M26" s="110">
        <f>IF(ISNA(VLOOKUP($F26,'Cronograma Manual'!$F$6:$BN$171,M$144+1,0)),"",(VLOOKUP($F26,'Cronograma Manual'!$F$6:$BN$171,M$144+1,0)))</f>
        <v>44573</v>
      </c>
      <c r="N26" s="110">
        <f>IF(ISNA(VLOOKUP($F26,'Cronograma Manual'!$F$6:$BN$171,N$144+1,0)),"",(VLOOKUP($F26,'Cronograma Manual'!$F$6:$BN$171,N$144+1,0)))</f>
        <v>44580</v>
      </c>
      <c r="O26" s="110">
        <f>IF(ISNA(VLOOKUP($F26,'Cronograma Manual'!$F$6:$BN$171,O$144+1,0)),"",(VLOOKUP($F26,'Cronograma Manual'!$F$6:$BN$171,O$144+1,0)))</f>
        <v>44587</v>
      </c>
      <c r="P26" s="308">
        <f>IF(ISNA(VLOOKUP($F26,'Cronograma Manual'!$F$6:$BN$171,P$144+1,0)),"",(VLOOKUP($F26,'Cronograma Manual'!$F$6:$BN$171,P$144+1,0)))</f>
        <v>44594</v>
      </c>
      <c r="Q26" s="308">
        <f>IF(ISNA(VLOOKUP($F26,'Cronograma Manual'!$F$6:$BN$171,Q$144+1,0)),"",(VLOOKUP($F26,'Cronograma Manual'!$F$6:$BN$171,Q$144+1,0)))</f>
        <v>44601</v>
      </c>
      <c r="R26" s="308">
        <f>IF(ISNA(VLOOKUP($F26,'Cronograma Manual'!$F$6:$BN$171,R$144+1,0)),"",(VLOOKUP($F26,'Cronograma Manual'!$F$6:$BN$171,R$144+1,0)))</f>
        <v>44608</v>
      </c>
      <c r="S26" s="308">
        <f>IF(ISNA(VLOOKUP($F26,'Cronograma Manual'!$F$6:$BN$171,S$144+1,0)),"",(VLOOKUP($F26,'Cronograma Manual'!$F$6:$BN$171,S$144+1,0)))</f>
        <v>44615</v>
      </c>
      <c r="T26" s="110">
        <f>IF(ISNA(VLOOKUP($F26,'Cronograma Manual'!$F$6:$BN$171,T$144+1,0)),"",(VLOOKUP($F26,'Cronograma Manual'!$F$6:$BN$171,T$144+1,0)))</f>
        <v>44622</v>
      </c>
      <c r="U26" s="110">
        <f>IF(ISNA(VLOOKUP($F26,'Cronograma Manual'!$F$6:$BN$171,U$144+1,0)),"",(VLOOKUP($F26,'Cronograma Manual'!$F$6:$BN$171,U$144+1,0)))</f>
        <v>44629</v>
      </c>
      <c r="V26" s="110">
        <f>IF(ISNA(VLOOKUP($F26,'Cronograma Manual'!$F$6:$BN$171,V$144+1,0)),"",(VLOOKUP($F26,'Cronograma Manual'!$F$6:$BN$171,V$144+1,0)))</f>
        <v>44636</v>
      </c>
      <c r="W26" s="110">
        <f>IF(ISNA(VLOOKUP($F26,'Cronograma Manual'!$F$6:$BN$171,W$144+1,0)),"",(VLOOKUP($F26,'Cronograma Manual'!$F$6:$BN$171,W$144+1,0)))</f>
        <v>44643</v>
      </c>
      <c r="X26" s="110">
        <f>IF(ISNA(VLOOKUP($F26,'Cronograma Manual'!$F$6:$BN$171,X$144+1,0)),"",(VLOOKUP($F26,'Cronograma Manual'!$F$6:$BN$171,X$144+1,0)))</f>
        <v>44650</v>
      </c>
      <c r="Y26" s="308">
        <f>IF(ISNA(VLOOKUP($F26,'Cronograma Manual'!$F$6:$BN$171,Y$144+1,0)),"",(VLOOKUP($F26,'Cronograma Manual'!$F$6:$BN$171,Y$144+1,0)))</f>
        <v>44657</v>
      </c>
      <c r="Z26" s="308">
        <f>IF(ISNA(VLOOKUP($F26,'Cronograma Manual'!$F$6:$BN$171,Z$144+1,0)),"",(VLOOKUP($F26,'Cronograma Manual'!$F$6:$BN$171,Z$144+1,0)))</f>
        <v>44664</v>
      </c>
      <c r="AA26" s="308">
        <f>IF(ISNA(VLOOKUP($F26,'Cronograma Manual'!$F$6:$BN$171,AA$144+1,0)),"",(VLOOKUP($F26,'Cronograma Manual'!$F$6:$BN$171,AA$144+1,0)))</f>
        <v>44671</v>
      </c>
      <c r="AB26" s="308">
        <f>IF(ISNA(VLOOKUP($F26,'Cronograma Manual'!$F$6:$BN$171,AB$144+1,0)),"",(VLOOKUP($F26,'Cronograma Manual'!$F$6:$BN$171,AB$144+1,0)))</f>
        <v>44678</v>
      </c>
      <c r="AC26" s="110">
        <f>IF(ISNA(VLOOKUP($F26,'Cronograma Manual'!$F$6:$BN$171,AC$144+1,0)),"",(VLOOKUP($F26,'Cronograma Manual'!$F$6:$BN$171,AC$144+1,0)))</f>
        <v>44685</v>
      </c>
      <c r="AD26" s="110">
        <f>IF(ISNA(VLOOKUP($F26,'Cronograma Manual'!$F$6:$BN$171,AD$144+1,0)),"",(VLOOKUP($F26,'Cronograma Manual'!$F$6:$BN$171,AD$144+1,0)))</f>
        <v>44692</v>
      </c>
      <c r="AE26" s="110">
        <f>IF(ISNA(VLOOKUP($F26,'Cronograma Manual'!$F$6:$BN$171,AE$144+1,0)),"",(VLOOKUP($F26,'Cronograma Manual'!$F$6:$BN$171,AE$144+1,0)))</f>
        <v>44699</v>
      </c>
      <c r="AF26" s="110">
        <f>IF(ISNA(VLOOKUP($F26,'Cronograma Manual'!$F$6:$BN$171,AF$144+1,0)),"",(VLOOKUP($F26,'Cronograma Manual'!$F$6:$BN$171,AF$144+1,0)))</f>
        <v>44706</v>
      </c>
      <c r="AG26" s="308">
        <f>IF(ISNA(VLOOKUP($F26,'Cronograma Manual'!$F$6:$BN$171,AG$144+1,0)),"",(VLOOKUP($F26,'Cronograma Manual'!$F$6:$BN$171,AG$144+1,0)))</f>
        <v>44713</v>
      </c>
      <c r="AH26" s="308">
        <f>IF(ISNA(VLOOKUP($F26,'Cronograma Manual'!$F$6:$BN$171,AH$144+1,0)),"",(VLOOKUP($F26,'Cronograma Manual'!$F$6:$BN$171,AH$144+1,0)))</f>
        <v>44720</v>
      </c>
      <c r="AI26" s="308">
        <f>IF(ISNA(VLOOKUP($F26,'Cronograma Manual'!$F$6:$BN$171,AI$144+1,0)),"",(VLOOKUP($F26,'Cronograma Manual'!$F$6:$BN$171,AI$144+1,0)))</f>
        <v>44727</v>
      </c>
      <c r="AJ26" s="308">
        <f>IF(ISNA(VLOOKUP($F26,'Cronograma Manual'!$F$6:$BN$171,AJ$144+1,0)),"",(VLOOKUP($F26,'Cronograma Manual'!$F$6:$BN$171,AJ$144+1,0)))</f>
        <v>44734</v>
      </c>
      <c r="AK26" s="308">
        <f>IF(ISNA(VLOOKUP($F26,'Cronograma Manual'!$F$6:$BN$171,AK$144+1,0)),"",(VLOOKUP($F26,'Cronograma Manual'!$F$6:$BN$171,AK$144+1,0)))</f>
        <v>44741</v>
      </c>
      <c r="AL26" s="110">
        <f>IF(ISNA(VLOOKUP($F26,'Cronograma Manual'!$F$6:$BN$171,AL$144+1,0)),"",(VLOOKUP($F26,'Cronograma Manual'!$F$6:$BN$171,AL$144+1,0)))</f>
        <v>44748</v>
      </c>
      <c r="AM26" s="110">
        <f>IF(ISNA(VLOOKUP($F26,'Cronograma Manual'!$F$6:$BN$171,AM$144+1,0)),"",(VLOOKUP($F26,'Cronograma Manual'!$F$6:$BN$171,AM$144+1,0)))</f>
        <v>44755</v>
      </c>
      <c r="AN26" s="110" t="str">
        <f>IF(ISNA(VLOOKUP($F26,'Cronograma Manual'!$F$6:$BN$171,AN$144+1,0)),"",(VLOOKUP($F26,'Cronograma Manual'!$F$6:$BN$171,AN$144+1,0)))</f>
        <v/>
      </c>
      <c r="AO26" s="110">
        <f>IF(ISNA(VLOOKUP($F26,'Cronograma Manual'!$F$6:$BN$171,AO$144+1,0)),"",(VLOOKUP($F26,'Cronograma Manual'!$F$6:$BN$171,AO$144+1,0)))</f>
        <v>44769</v>
      </c>
      <c r="AP26" s="308">
        <f>IF(ISNA(VLOOKUP($F26,'Cronograma Manual'!$F$6:$BN$171,AP$144+1,0)),"",(VLOOKUP($F26,'Cronograma Manual'!$F$6:$BN$171,AP$144+1,0)))</f>
        <v>44776</v>
      </c>
      <c r="AQ26" s="308">
        <f>IF(ISNA(VLOOKUP($F26,'Cronograma Manual'!$F$6:$BN$171,AQ$144+1,0)),"",(VLOOKUP($F26,'Cronograma Manual'!$F$6:$BN$171,AQ$144+1,0)))</f>
        <v>44783</v>
      </c>
      <c r="AR26" s="308">
        <f>IF(ISNA(VLOOKUP($F26,'Cronograma Manual'!$F$6:$BN$171,AR$144+1,0)),"",(VLOOKUP($F26,'Cronograma Manual'!$F$6:$BN$171,AR$144+1,0)))</f>
        <v>44790</v>
      </c>
      <c r="AS26" s="308">
        <f>IF(ISNA(VLOOKUP($F26,'Cronograma Manual'!$F$6:$BN$171,AS$144+1,0)),"",(VLOOKUP($F26,'Cronograma Manual'!$F$6:$BN$171,AS$144+1,0)))</f>
        <v>44797</v>
      </c>
      <c r="AT26" s="110">
        <f>IF(ISNA(VLOOKUP($F26,'Cronograma Manual'!$F$6:$BN$171,AT$144+1,0)),"",(VLOOKUP($F26,'Cronograma Manual'!$F$6:$BN$171,AT$144+1,0)))</f>
        <v>44804</v>
      </c>
      <c r="AU26" s="110">
        <f>IF(ISNA(VLOOKUP($F26,'Cronograma Manual'!$F$6:$BN$171,AU$144+1,0)),"",(VLOOKUP($F26,'Cronograma Manual'!$F$6:$BN$171,AU$144+1,0)))</f>
        <v>44811</v>
      </c>
      <c r="AV26" s="110">
        <f>IF(ISNA(VLOOKUP($F26,'Cronograma Manual'!$F$6:$BN$171,AV$144+1,0)),"",(VLOOKUP($F26,'Cronograma Manual'!$F$6:$BN$171,AV$144+1,0)))</f>
        <v>44818</v>
      </c>
      <c r="AW26" s="110">
        <f>IF(ISNA(VLOOKUP($F26,'Cronograma Manual'!$F$6:$BN$171,AW$144+1,0)),"",(VLOOKUP($F26,'Cronograma Manual'!$F$6:$BN$171,AW$144+1,0)))</f>
        <v>44825</v>
      </c>
      <c r="AX26" s="110">
        <f>IF(ISNA(VLOOKUP($F26,'Cronograma Manual'!$F$6:$BN$171,AX$144+1,0)),"",(VLOOKUP($F26,'Cronograma Manual'!$F$6:$BN$171,AX$144+1,0)))</f>
        <v>44832</v>
      </c>
      <c r="AY26" s="308">
        <f>IF(ISNA(VLOOKUP($F26,'Cronograma Manual'!$F$6:$BN$171,AY$144+1,0)),"",(VLOOKUP($F26,'Cronograma Manual'!$F$6:$BN$171,AY$144+1,0)))</f>
        <v>44839</v>
      </c>
      <c r="AZ26" s="308">
        <f>IF(ISNA(VLOOKUP($F26,'Cronograma Manual'!$F$6:$BN$171,AZ$144+1,0)),"",(VLOOKUP($F26,'Cronograma Manual'!$F$6:$BN$171,AZ$144+1,0)))</f>
        <v>44846</v>
      </c>
      <c r="BA26" s="308">
        <f>IF(ISNA(VLOOKUP($F26,'Cronograma Manual'!$F$6:$BN$171,BA$144+1,0)),"",(VLOOKUP($F26,'Cronograma Manual'!$F$6:$BN$171,BA$144+1,0)))</f>
        <v>44853</v>
      </c>
      <c r="BB26" s="308">
        <f>IF(ISNA(VLOOKUP($F26,'Cronograma Manual'!$F$6:$BN$171,BB$144+1,0)),"",(VLOOKUP($F26,'Cronograma Manual'!$F$6:$BN$171,BB$144+1,0)))</f>
        <v>44860</v>
      </c>
      <c r="BC26" s="110">
        <f>IF(ISNA(VLOOKUP($F26,'Cronograma Manual'!$F$6:$BN$171,BC$144+1,0)),"",(VLOOKUP($F26,'Cronograma Manual'!$F$6:$BN$171,BC$144+1,0)))</f>
        <v>44867</v>
      </c>
      <c r="BD26" s="110">
        <f>IF(ISNA(VLOOKUP($F26,'Cronograma Manual'!$F$6:$BN$171,BD$144+1,0)),"",(VLOOKUP($F26,'Cronograma Manual'!$F$6:$BN$171,BD$144+1,0)))</f>
        <v>44874</v>
      </c>
      <c r="BE26" s="110">
        <f>IF(ISNA(VLOOKUP($F26,'Cronograma Manual'!$F$6:$BN$171,BE$144+1,0)),"",(VLOOKUP($F26,'Cronograma Manual'!$F$6:$BN$171,BE$144+1,0)))</f>
        <v>44881</v>
      </c>
      <c r="BF26" s="110">
        <f>IF(ISNA(VLOOKUP($F26,'Cronograma Manual'!$F$6:$BN$171,BF$144+1,0)),"",(VLOOKUP($F26,'Cronograma Manual'!$F$6:$BN$171,BF$144+1,0)))</f>
        <v>44888</v>
      </c>
      <c r="BG26" s="308">
        <f>IF(ISNA(VLOOKUP($F26,'Cronograma Manual'!$F$6:$BN$171,BG$144+1,0)),"",(VLOOKUP($F26,'Cronograma Manual'!$F$6:$BN$171,BG$144+1,0)))</f>
        <v>44895</v>
      </c>
      <c r="BH26" s="308">
        <f>IF(ISNA(VLOOKUP($F26,'Cronograma Manual'!$F$6:$BN$171,BH$144+1,0)),"",(VLOOKUP($F26,'Cronograma Manual'!$F$6:$BN$171,BH$144+1,0)))</f>
        <v>44902</v>
      </c>
      <c r="BI26" s="308">
        <f>IF(ISNA(VLOOKUP($F26,'Cronograma Manual'!$F$6:$BN$171,BI$144+1,0)),"",(VLOOKUP($F26,'Cronograma Manual'!$F$6:$BN$171,BI$144+1,0)))</f>
        <v>44909</v>
      </c>
      <c r="BJ26" s="308">
        <f>IF(ISNA(VLOOKUP($F26,'Cronograma Manual'!$F$6:$BN$171,BJ$144+1,0)),"",(VLOOKUP($F26,'Cronograma Manual'!$F$6:$BN$171,BJ$144+1,0)))</f>
        <v>44916</v>
      </c>
      <c r="BK26" s="382">
        <f>IF(ISNA(VLOOKUP($F26,'Cronograma Manual'!$F$6:$BN$171,BK$144+1,0)),"",(VLOOKUP($F26,'Cronograma Manual'!$F$6:$BN$171,BK$144+1,0)))</f>
        <v>44923</v>
      </c>
    </row>
    <row r="27" spans="1:63" s="102" customFormat="1" ht="26.25" customHeight="1" x14ac:dyDescent="0.25">
      <c r="A27" s="352">
        <f t="shared" si="0"/>
        <v>22</v>
      </c>
      <c r="B27" s="429"/>
      <c r="C27" s="429"/>
      <c r="D27" s="432"/>
      <c r="E27" s="337" t="s">
        <v>564</v>
      </c>
      <c r="F27" s="337" t="s">
        <v>27</v>
      </c>
      <c r="G27" s="184" t="str">
        <f>IF(ISNA(VLOOKUP($F27,'Cronograma Manual'!$F$6:$BN$171,G$144+1,0)),"",(VLOOKUP($F27,'Cronograma Manual'!$F$6:$BN$171,G$144+1,0)))</f>
        <v>UB SANTA ROSA DE CABAL</v>
      </c>
      <c r="H27" s="184" t="str">
        <f>IF(ISNA(VLOOKUP($F27,'Cronograma Manual'!$F$6:$BN$171,H$144+1,0)),"",(VLOOKUP($F27,'Cronograma Manual'!$F$6:$BN$171,H$144+1,0)))</f>
        <v>CARRERA 13 Nº 29-91</v>
      </c>
      <c r="I27" s="197">
        <f>IF(ISNA(VLOOKUP($F27,'Cronograma Manual'!$F$6:$BN$171,I$144+1,0)),"",(VLOOKUP($F27,'Cronograma Manual'!$F$6:$BN$171,I$144+1,0)))</f>
        <v>4</v>
      </c>
      <c r="J27" s="202">
        <f>IF(ISNA(VLOOKUP($F27,'Cronograma Manual'!$F$6:$BN$171,J$144+1,0)),"",(VLOOKUP($F27,'Cronograma Manual'!$F$6:$BN$171,J$144+1,0)))</f>
        <v>12</v>
      </c>
      <c r="K27" s="107" t="str">
        <f>IF(ISNA(VLOOKUP($F27,'Cronograma Manual'!$F$6:$BN$171,K$144+1,0)),"",(VLOOKUP($F27,'Cronograma Manual'!$F$6:$BN$171,K$144+1,0)))</f>
        <v/>
      </c>
      <c r="L27" s="107" t="str">
        <f>IF(ISNA(VLOOKUP($F27,'Cronograma Manual'!$F$6:$BN$171,L$144+1,0)),"",(VLOOKUP($F27,'Cronograma Manual'!$F$6:$BN$171,L$144+1,0)))</f>
        <v/>
      </c>
      <c r="M27" s="107" t="str">
        <f>IF(ISNA(VLOOKUP($F27,'Cronograma Manual'!$F$6:$BN$171,M$144+1,0)),"",(VLOOKUP($F27,'Cronograma Manual'!$F$6:$BN$171,M$144+1,0)))</f>
        <v/>
      </c>
      <c r="N27" s="107" t="str">
        <f>IF(ISNA(VLOOKUP($F27,'Cronograma Manual'!$F$6:$BN$171,N$144+1,0)),"",(VLOOKUP($F27,'Cronograma Manual'!$F$6:$BN$171,N$144+1,0)))</f>
        <v/>
      </c>
      <c r="O27" s="107">
        <f>IF(ISNA(VLOOKUP($F27,'Cronograma Manual'!$F$6:$BN$171,O$144+1,0)),"",(VLOOKUP($F27,'Cronograma Manual'!$F$6:$BN$171,O$144+1,0)))</f>
        <v>44585</v>
      </c>
      <c r="P27" s="108" t="str">
        <f>IF(ISNA(VLOOKUP($F27,'Cronograma Manual'!$F$6:$BN$171,P$144+1,0)),"",(VLOOKUP($F27,'Cronograma Manual'!$F$6:$BN$171,P$144+1,0)))</f>
        <v/>
      </c>
      <c r="Q27" s="108" t="str">
        <f>IF(ISNA(VLOOKUP($F27,'Cronograma Manual'!$F$6:$BN$171,Q$144+1,0)),"",(VLOOKUP($F27,'Cronograma Manual'!$F$6:$BN$171,Q$144+1,0)))</f>
        <v/>
      </c>
      <c r="R27" s="108" t="str">
        <f>IF(ISNA(VLOOKUP($F27,'Cronograma Manual'!$F$6:$BN$171,R$144+1,0)),"",(VLOOKUP($F27,'Cronograma Manual'!$F$6:$BN$171,R$144+1,0)))</f>
        <v/>
      </c>
      <c r="S27" s="108">
        <f>IF(ISNA(VLOOKUP($F27,'Cronograma Manual'!$F$6:$BN$171,S$144+1,0)),"",(VLOOKUP($F27,'Cronograma Manual'!$F$6:$BN$171,S$144+1,0)))</f>
        <v>44613</v>
      </c>
      <c r="T27" s="107" t="str">
        <f>IF(ISNA(VLOOKUP($F27,'Cronograma Manual'!$F$6:$BN$171,T$144+1,0)),"",(VLOOKUP($F27,'Cronograma Manual'!$F$6:$BN$171,T$144+1,0)))</f>
        <v/>
      </c>
      <c r="U27" s="107" t="str">
        <f>IF(ISNA(VLOOKUP($F27,'Cronograma Manual'!$F$6:$BN$171,U$144+1,0)),"",(VLOOKUP($F27,'Cronograma Manual'!$F$6:$BN$171,U$144+1,0)))</f>
        <v/>
      </c>
      <c r="V27" s="107" t="str">
        <f>IF(ISNA(VLOOKUP($F27,'Cronograma Manual'!$F$6:$BN$171,V$144+1,0)),"",(VLOOKUP($F27,'Cronograma Manual'!$F$6:$BN$171,V$144+1,0)))</f>
        <v/>
      </c>
      <c r="W27" s="107" t="str">
        <f>IF(ISNA(VLOOKUP($F27,'Cronograma Manual'!$F$6:$BN$171,W$144+1,0)),"",(VLOOKUP($F27,'Cronograma Manual'!$F$6:$BN$171,W$144+1,0)))</f>
        <v/>
      </c>
      <c r="X27" s="107">
        <f>IF(ISNA(VLOOKUP($F27,'Cronograma Manual'!$F$6:$BN$171,X$144+1,0)),"",(VLOOKUP($F27,'Cronograma Manual'!$F$6:$BN$171,X$144+1,0)))</f>
        <v>44648</v>
      </c>
      <c r="Y27" s="108" t="str">
        <f>IF(ISNA(VLOOKUP($F27,'Cronograma Manual'!$F$6:$BN$171,Y$144+1,0)),"",(VLOOKUP($F27,'Cronograma Manual'!$F$6:$BN$171,Y$144+1,0)))</f>
        <v/>
      </c>
      <c r="Z27" s="108" t="str">
        <f>IF(ISNA(VLOOKUP($F27,'Cronograma Manual'!$F$6:$BN$171,Z$144+1,0)),"",(VLOOKUP($F27,'Cronograma Manual'!$F$6:$BN$171,Z$144+1,0)))</f>
        <v/>
      </c>
      <c r="AA27" s="108" t="str">
        <f>IF(ISNA(VLOOKUP($F27,'Cronograma Manual'!$F$6:$BN$171,AA$144+1,0)),"",(VLOOKUP($F27,'Cronograma Manual'!$F$6:$BN$171,AA$144+1,0)))</f>
        <v/>
      </c>
      <c r="AB27" s="108">
        <f>IF(ISNA(VLOOKUP($F27,'Cronograma Manual'!$F$6:$BN$171,AB$144+1,0)),"",(VLOOKUP($F27,'Cronograma Manual'!$F$6:$BN$171,AB$144+1,0)))</f>
        <v>44676</v>
      </c>
      <c r="AC27" s="107" t="str">
        <f>IF(ISNA(VLOOKUP($F27,'Cronograma Manual'!$F$6:$BN$171,AC$144+1,0)),"",(VLOOKUP($F27,'Cronograma Manual'!$F$6:$BN$171,AC$144+1,0)))</f>
        <v/>
      </c>
      <c r="AD27" s="107" t="str">
        <f>IF(ISNA(VLOOKUP($F27,'Cronograma Manual'!$F$6:$BN$171,AD$144+1,0)),"",(VLOOKUP($F27,'Cronograma Manual'!$F$6:$BN$171,AD$144+1,0)))</f>
        <v/>
      </c>
      <c r="AE27" s="107" t="str">
        <f>IF(ISNA(VLOOKUP($F27,'Cronograma Manual'!$F$6:$BN$171,AE$144+1,0)),"",(VLOOKUP($F27,'Cronograma Manual'!$F$6:$BN$171,AE$144+1,0)))</f>
        <v/>
      </c>
      <c r="AF27" s="107">
        <f>IF(ISNA(VLOOKUP($F27,'Cronograma Manual'!$F$6:$BN$171,AF$144+1,0)),"",(VLOOKUP($F27,'Cronograma Manual'!$F$6:$BN$171,AF$144+1,0)))</f>
        <v>44704</v>
      </c>
      <c r="AG27" s="108" t="str">
        <f>IF(ISNA(VLOOKUP($F27,'Cronograma Manual'!$F$6:$BN$171,AG$144+1,0)),"",(VLOOKUP($F27,'Cronograma Manual'!$F$6:$BN$171,AG$144+1,0)))</f>
        <v/>
      </c>
      <c r="AH27" s="108" t="str">
        <f>IF(ISNA(VLOOKUP($F27,'Cronograma Manual'!$F$6:$BN$171,AH$144+1,0)),"",(VLOOKUP($F27,'Cronograma Manual'!$F$6:$BN$171,AH$144+1,0)))</f>
        <v/>
      </c>
      <c r="AI27" s="108" t="str">
        <f>IF(ISNA(VLOOKUP($F27,'Cronograma Manual'!$F$6:$BN$171,AI$144+1,0)),"",(VLOOKUP($F27,'Cronograma Manual'!$F$6:$BN$171,AI$144+1,0)))</f>
        <v/>
      </c>
      <c r="AJ27" s="108" t="str">
        <f>IF(ISNA(VLOOKUP($F27,'Cronograma Manual'!$F$6:$BN$171,AJ$144+1,0)),"",(VLOOKUP($F27,'Cronograma Manual'!$F$6:$BN$171,AJ$144+1,0)))</f>
        <v/>
      </c>
      <c r="AK27" s="108" t="str">
        <f>IF(ISNA(VLOOKUP($F27,'Cronograma Manual'!$F$6:$BN$171,AK$144+1,0)),"",(VLOOKUP($F27,'Cronograma Manual'!$F$6:$BN$171,AK$144+1,0)))</f>
        <v/>
      </c>
      <c r="AL27" s="107" t="str">
        <f>IF(ISNA(VLOOKUP($F27,'Cronograma Manual'!$F$6:$BN$171,AL$144+1,0)),"",(VLOOKUP($F27,'Cronograma Manual'!$F$6:$BN$171,AL$144+1,0)))</f>
        <v/>
      </c>
      <c r="AM27" s="107">
        <f>IF(ISNA(VLOOKUP($F27,'Cronograma Manual'!$F$6:$BN$171,AM$144+1,0)),"",(VLOOKUP($F27,'Cronograma Manual'!$F$6:$BN$171,AM$144+1,0)))</f>
        <v>44753</v>
      </c>
      <c r="AN27" s="107" t="str">
        <f>IF(ISNA(VLOOKUP($F27,'Cronograma Manual'!$F$6:$BN$171,AN$144+1,0)),"",(VLOOKUP($F27,'Cronograma Manual'!$F$6:$BN$171,AN$144+1,0)))</f>
        <v/>
      </c>
      <c r="AO27" s="107" t="str">
        <f>IF(ISNA(VLOOKUP($F27,'Cronograma Manual'!$F$6:$BN$171,AO$144+1,0)),"",(VLOOKUP($F27,'Cronograma Manual'!$F$6:$BN$171,AO$144+1,0)))</f>
        <v/>
      </c>
      <c r="AP27" s="108" t="str">
        <f>IF(ISNA(VLOOKUP($F27,'Cronograma Manual'!$F$6:$BN$171,AP$144+1,0)),"",(VLOOKUP($F27,'Cronograma Manual'!$F$6:$BN$171,AP$144+1,0)))</f>
        <v/>
      </c>
      <c r="AQ27" s="108">
        <f>IF(ISNA(VLOOKUP($F27,'Cronograma Manual'!$F$6:$BN$171,AQ$144+1,0)),"",(VLOOKUP($F27,'Cronograma Manual'!$F$6:$BN$171,AQ$144+1,0)))</f>
        <v>44781</v>
      </c>
      <c r="AR27" s="108" t="str">
        <f>IF(ISNA(VLOOKUP($F27,'Cronograma Manual'!$F$6:$BN$171,AR$144+1,0)),"",(VLOOKUP($F27,'Cronograma Manual'!$F$6:$BN$171,AR$144+1,0)))</f>
        <v/>
      </c>
      <c r="AS27" s="108" t="str">
        <f>IF(ISNA(VLOOKUP($F27,'Cronograma Manual'!$F$6:$BN$171,AS$144+1,0)),"",(VLOOKUP($F27,'Cronograma Manual'!$F$6:$BN$171,AS$144+1,0)))</f>
        <v/>
      </c>
      <c r="AT27" s="107" t="str">
        <f>IF(ISNA(VLOOKUP($F27,'Cronograma Manual'!$F$6:$BN$171,AT$144+1,0)),"",(VLOOKUP($F27,'Cronograma Manual'!$F$6:$BN$171,AT$144+1,0)))</f>
        <v/>
      </c>
      <c r="AU27" s="107">
        <f>IF(ISNA(VLOOKUP($F27,'Cronograma Manual'!$F$6:$BN$171,AU$144+1,0)),"",(VLOOKUP($F27,'Cronograma Manual'!$F$6:$BN$171,AU$144+1,0)))</f>
        <v>44809</v>
      </c>
      <c r="AV27" s="107" t="str">
        <f>IF(ISNA(VLOOKUP($F27,'Cronograma Manual'!$F$6:$BN$171,AV$144+1,0)),"",(VLOOKUP($F27,'Cronograma Manual'!$F$6:$BN$171,AV$144+1,0)))</f>
        <v/>
      </c>
      <c r="AW27" s="107" t="str">
        <f>IF(ISNA(VLOOKUP($F27,'Cronograma Manual'!$F$6:$BN$171,AW$144+1,0)),"",(VLOOKUP($F27,'Cronograma Manual'!$F$6:$BN$171,AW$144+1,0)))</f>
        <v/>
      </c>
      <c r="AX27" s="107" t="str">
        <f>IF(ISNA(VLOOKUP($F27,'Cronograma Manual'!$F$6:$BN$171,AX$144+1,0)),"",(VLOOKUP($F27,'Cronograma Manual'!$F$6:$BN$171,AX$144+1,0)))</f>
        <v/>
      </c>
      <c r="AY27" s="108">
        <f>IF(ISNA(VLOOKUP($F27,'Cronograma Manual'!$F$6:$BN$171,AY$144+1,0)),"",(VLOOKUP($F27,'Cronograma Manual'!$F$6:$BN$171,AY$144+1,0)))</f>
        <v>44837</v>
      </c>
      <c r="AZ27" s="108" t="str">
        <f>IF(ISNA(VLOOKUP($F27,'Cronograma Manual'!$F$6:$BN$171,AZ$144+1,0)),"",(VLOOKUP($F27,'Cronograma Manual'!$F$6:$BN$171,AZ$144+1,0)))</f>
        <v/>
      </c>
      <c r="BA27" s="108" t="str">
        <f>IF(ISNA(VLOOKUP($F27,'Cronograma Manual'!$F$6:$BN$171,BA$144+1,0)),"",(VLOOKUP($F27,'Cronograma Manual'!$F$6:$BN$171,BA$144+1,0)))</f>
        <v/>
      </c>
      <c r="BB27" s="108" t="str">
        <f>IF(ISNA(VLOOKUP($F27,'Cronograma Manual'!$F$6:$BN$171,BB$144+1,0)),"",(VLOOKUP($F27,'Cronograma Manual'!$F$6:$BN$171,BB$144+1,0)))</f>
        <v/>
      </c>
      <c r="BC27" s="107">
        <f>IF(ISNA(VLOOKUP($F27,'Cronograma Manual'!$F$6:$BN$171,BC$144+1,0)),"",(VLOOKUP($F27,'Cronograma Manual'!$F$6:$BN$171,BC$144+1,0)))</f>
        <v>44865</v>
      </c>
      <c r="BD27" s="107" t="str">
        <f>IF(ISNA(VLOOKUP($F27,'Cronograma Manual'!$F$6:$BN$171,BD$144+1,0)),"",(VLOOKUP($F27,'Cronograma Manual'!$F$6:$BN$171,BD$144+1,0)))</f>
        <v/>
      </c>
      <c r="BE27" s="107" t="str">
        <f>IF(ISNA(VLOOKUP($F27,'Cronograma Manual'!$F$6:$BN$171,BE$144+1,0)),"",(VLOOKUP($F27,'Cronograma Manual'!$F$6:$BN$171,BE$144+1,0)))</f>
        <v/>
      </c>
      <c r="BF27" s="107" t="str">
        <f>IF(ISNA(VLOOKUP($F27,'Cronograma Manual'!$F$6:$BN$171,BF$144+1,0)),"",(VLOOKUP($F27,'Cronograma Manual'!$F$6:$BN$171,BF$144+1,0)))</f>
        <v/>
      </c>
      <c r="BG27" s="108">
        <f>IF(ISNA(VLOOKUP($F27,'Cronograma Manual'!$F$6:$BN$171,BG$144+1,0)),"",(VLOOKUP($F27,'Cronograma Manual'!$F$6:$BN$171,BG$144+1,0)))</f>
        <v>44893</v>
      </c>
      <c r="BH27" s="108" t="str">
        <f>IF(ISNA(VLOOKUP($F27,'Cronograma Manual'!$F$6:$BN$171,BH$144+1,0)),"",(VLOOKUP($F27,'Cronograma Manual'!$F$6:$BN$171,BH$144+1,0)))</f>
        <v/>
      </c>
      <c r="BI27" s="108" t="str">
        <f>IF(ISNA(VLOOKUP($F27,'Cronograma Manual'!$F$6:$BN$171,BI$144+1,0)),"",(VLOOKUP($F27,'Cronograma Manual'!$F$6:$BN$171,BI$144+1,0)))</f>
        <v/>
      </c>
      <c r="BJ27" s="108" t="str">
        <f>IF(ISNA(VLOOKUP($F27,'Cronograma Manual'!$F$6:$BN$171,BJ$144+1,0)),"",(VLOOKUP($F27,'Cronograma Manual'!$F$6:$BN$171,BJ$144+1,0)))</f>
        <v/>
      </c>
      <c r="BK27" s="353">
        <f>IF(ISNA(VLOOKUP($F27,'Cronograma Manual'!$F$6:$BN$171,BK$144+1,0)),"",(VLOOKUP($F27,'Cronograma Manual'!$F$6:$BN$171,BK$144+1,0)))</f>
        <v>44921</v>
      </c>
    </row>
    <row r="28" spans="1:63" s="102" customFormat="1" ht="26.25" customHeight="1" x14ac:dyDescent="0.25">
      <c r="A28" s="352">
        <f t="shared" si="0"/>
        <v>23</v>
      </c>
      <c r="B28" s="429"/>
      <c r="C28" s="429"/>
      <c r="D28" s="432"/>
      <c r="E28" s="337" t="s">
        <v>19</v>
      </c>
      <c r="F28" s="337" t="s">
        <v>32</v>
      </c>
      <c r="G28" s="184" t="str">
        <f>IF(ISNA(VLOOKUP($F28,'Cronograma Manual'!$F$6:$BN$171,G$144+1,0)),"",(VLOOKUP($F28,'Cronograma Manual'!$F$6:$BN$171,G$144+1,0)))</f>
        <v>UB CHINCHINA</v>
      </c>
      <c r="H28" s="184" t="str">
        <f>IF(ISNA(VLOOKUP($F28,'Cronograma Manual'!$F$6:$BN$171,H$144+1,0)),"",(VLOOKUP($F28,'Cronograma Manual'!$F$6:$BN$171,H$144+1,0)))</f>
        <v>Hospital San Marcos</v>
      </c>
      <c r="I28" s="197">
        <f>IF(ISNA(VLOOKUP($F28,'Cronograma Manual'!$F$6:$BN$171,I$144+1,0)),"",(VLOOKUP($F28,'Cronograma Manual'!$F$6:$BN$171,I$144+1,0)))</f>
        <v>4</v>
      </c>
      <c r="J28" s="202">
        <f>IF(ISNA(VLOOKUP($F28,'Cronograma Manual'!$F$6:$BN$171,J$144+1,0)),"",(VLOOKUP($F28,'Cronograma Manual'!$F$6:$BN$171,J$144+1,0)))</f>
        <v>11</v>
      </c>
      <c r="K28" s="107" t="str">
        <f>IF(ISNA(VLOOKUP($F28,'Cronograma Manual'!$F$6:$BN$171,K$144+1,0)),"",(VLOOKUP($F28,'Cronograma Manual'!$F$6:$BN$171,K$144+1,0)))</f>
        <v/>
      </c>
      <c r="L28" s="107" t="str">
        <f>IF(ISNA(VLOOKUP($F28,'Cronograma Manual'!$F$6:$BN$171,L$144+1,0)),"",(VLOOKUP($F28,'Cronograma Manual'!$F$6:$BN$171,L$144+1,0)))</f>
        <v/>
      </c>
      <c r="M28" s="107" t="str">
        <f>IF(ISNA(VLOOKUP($F28,'Cronograma Manual'!$F$6:$BN$171,M$144+1,0)),"",(VLOOKUP($F28,'Cronograma Manual'!$F$6:$BN$171,M$144+1,0)))</f>
        <v/>
      </c>
      <c r="N28" s="107" t="str">
        <f>IF(ISNA(VLOOKUP($F28,'Cronograma Manual'!$F$6:$BN$171,N$144+1,0)),"",(VLOOKUP($F28,'Cronograma Manual'!$F$6:$BN$171,N$144+1,0)))</f>
        <v/>
      </c>
      <c r="O28" s="107" t="str">
        <f>IF(ISNA(VLOOKUP($F28,'Cronograma Manual'!$F$6:$BN$171,O$144+1,0)),"",(VLOOKUP($F28,'Cronograma Manual'!$F$6:$BN$171,O$144+1,0)))</f>
        <v/>
      </c>
      <c r="P28" s="108" t="str">
        <f>IF(ISNA(VLOOKUP($F28,'Cronograma Manual'!$F$6:$BN$171,P$144+1,0)),"",(VLOOKUP($F28,'Cronograma Manual'!$F$6:$BN$171,P$144+1,0)))</f>
        <v/>
      </c>
      <c r="Q28" s="108">
        <f>IF(ISNA(VLOOKUP($F28,'Cronograma Manual'!$F$6:$BN$171,Q$144+1,0)),"",(VLOOKUP($F28,'Cronograma Manual'!$F$6:$BN$171,Q$144+1,0)))</f>
        <v>44599</v>
      </c>
      <c r="R28" s="108" t="str">
        <f>IF(ISNA(VLOOKUP($F28,'Cronograma Manual'!$F$6:$BN$171,R$144+1,0)),"",(VLOOKUP($F28,'Cronograma Manual'!$F$6:$BN$171,R$144+1,0)))</f>
        <v/>
      </c>
      <c r="S28" s="108" t="str">
        <f>IF(ISNA(VLOOKUP($F28,'Cronograma Manual'!$F$6:$BN$171,S$144+1,0)),"",(VLOOKUP($F28,'Cronograma Manual'!$F$6:$BN$171,S$144+1,0)))</f>
        <v/>
      </c>
      <c r="T28" s="107" t="str">
        <f>IF(ISNA(VLOOKUP($F28,'Cronograma Manual'!$F$6:$BN$171,T$144+1,0)),"",(VLOOKUP($F28,'Cronograma Manual'!$F$6:$BN$171,T$144+1,0)))</f>
        <v/>
      </c>
      <c r="U28" s="107">
        <f>IF(ISNA(VLOOKUP($F28,'Cronograma Manual'!$F$6:$BN$171,U$144+1,0)),"",(VLOOKUP($F28,'Cronograma Manual'!$F$6:$BN$171,U$144+1,0)))</f>
        <v>44627</v>
      </c>
      <c r="V28" s="107" t="str">
        <f>IF(ISNA(VLOOKUP($F28,'Cronograma Manual'!$F$6:$BN$171,V$144+1,0)),"",(VLOOKUP($F28,'Cronograma Manual'!$F$6:$BN$171,V$144+1,0)))</f>
        <v/>
      </c>
      <c r="W28" s="107" t="str">
        <f>IF(ISNA(VLOOKUP($F28,'Cronograma Manual'!$F$6:$BN$171,W$144+1,0)),"",(VLOOKUP($F28,'Cronograma Manual'!$F$6:$BN$171,W$144+1,0)))</f>
        <v/>
      </c>
      <c r="X28" s="107" t="str">
        <f>IF(ISNA(VLOOKUP($F28,'Cronograma Manual'!$F$6:$BN$171,X$144+1,0)),"",(VLOOKUP($F28,'Cronograma Manual'!$F$6:$BN$171,X$144+1,0)))</f>
        <v/>
      </c>
      <c r="Y28" s="108">
        <f>IF(ISNA(VLOOKUP($F28,'Cronograma Manual'!$F$6:$BN$171,Y$144+1,0)),"",(VLOOKUP($F28,'Cronograma Manual'!$F$6:$BN$171,Y$144+1,0)))</f>
        <v>44655</v>
      </c>
      <c r="Z28" s="108" t="str">
        <f>IF(ISNA(VLOOKUP($F28,'Cronograma Manual'!$F$6:$BN$171,Z$144+1,0)),"",(VLOOKUP($F28,'Cronograma Manual'!$F$6:$BN$171,Z$144+1,0)))</f>
        <v/>
      </c>
      <c r="AA28" s="108" t="str">
        <f>IF(ISNA(VLOOKUP($F28,'Cronograma Manual'!$F$6:$BN$171,AA$144+1,0)),"",(VLOOKUP($F28,'Cronograma Manual'!$F$6:$BN$171,AA$144+1,0)))</f>
        <v/>
      </c>
      <c r="AB28" s="108" t="str">
        <f>IF(ISNA(VLOOKUP($F28,'Cronograma Manual'!$F$6:$BN$171,AB$144+1,0)),"",(VLOOKUP($F28,'Cronograma Manual'!$F$6:$BN$171,AB$144+1,0)))</f>
        <v/>
      </c>
      <c r="AC28" s="107">
        <f>IF(ISNA(VLOOKUP($F28,'Cronograma Manual'!$F$6:$BN$171,AC$144+1,0)),"",(VLOOKUP($F28,'Cronograma Manual'!$F$6:$BN$171,AC$144+1,0)))</f>
        <v>44683</v>
      </c>
      <c r="AD28" s="107" t="str">
        <f>IF(ISNA(VLOOKUP($F28,'Cronograma Manual'!$F$6:$BN$171,AD$144+1,0)),"",(VLOOKUP($F28,'Cronograma Manual'!$F$6:$BN$171,AD$144+1,0)))</f>
        <v/>
      </c>
      <c r="AE28" s="107" t="str">
        <f>IF(ISNA(VLOOKUP($F28,'Cronograma Manual'!$F$6:$BN$171,AE$144+1,0)),"",(VLOOKUP($F28,'Cronograma Manual'!$F$6:$BN$171,AE$144+1,0)))</f>
        <v/>
      </c>
      <c r="AF28" s="107" t="str">
        <f>IF(ISNA(VLOOKUP($F28,'Cronograma Manual'!$F$6:$BN$171,AF$144+1,0)),"",(VLOOKUP($F28,'Cronograma Manual'!$F$6:$BN$171,AF$144+1,0)))</f>
        <v/>
      </c>
      <c r="AG28" s="108" t="str">
        <f>IF(ISNA(VLOOKUP($F28,'Cronograma Manual'!$F$6:$BN$171,AG$144+1,0)),"",(VLOOKUP($F28,'Cronograma Manual'!$F$6:$BN$171,AG$144+1,0)))</f>
        <v/>
      </c>
      <c r="AH28" s="108">
        <f>IF(ISNA(VLOOKUP($F28,'Cronograma Manual'!$F$6:$BN$171,AH$144+1,0)),"",(VLOOKUP($F28,'Cronograma Manual'!$F$6:$BN$171,AH$144+1,0)))</f>
        <v>44718</v>
      </c>
      <c r="AI28" s="108" t="str">
        <f>IF(ISNA(VLOOKUP($F28,'Cronograma Manual'!$F$6:$BN$171,AI$144+1,0)),"",(VLOOKUP($F28,'Cronograma Manual'!$F$6:$BN$171,AI$144+1,0)))</f>
        <v/>
      </c>
      <c r="AJ28" s="108" t="str">
        <f>IF(ISNA(VLOOKUP($F28,'Cronograma Manual'!$F$6:$BN$171,AJ$144+1,0)),"",(VLOOKUP($F28,'Cronograma Manual'!$F$6:$BN$171,AJ$144+1,0)))</f>
        <v/>
      </c>
      <c r="AK28" s="108" t="str">
        <f>IF(ISNA(VLOOKUP($F28,'Cronograma Manual'!$F$6:$BN$171,AK$144+1,0)),"",(VLOOKUP($F28,'Cronograma Manual'!$F$6:$BN$171,AK$144+1,0)))</f>
        <v/>
      </c>
      <c r="AL28" s="107" t="str">
        <f>IF(ISNA(VLOOKUP($F28,'Cronograma Manual'!$F$6:$BN$171,AL$144+1,0)),"",(VLOOKUP($F28,'Cronograma Manual'!$F$6:$BN$171,AL$144+1,0)))</f>
        <v/>
      </c>
      <c r="AM28" s="107" t="str">
        <f>IF(ISNA(VLOOKUP($F28,'Cronograma Manual'!$F$6:$BN$171,AM$144+1,0)),"",(VLOOKUP($F28,'Cronograma Manual'!$F$6:$BN$171,AM$144+1,0)))</f>
        <v/>
      </c>
      <c r="AN28" s="107">
        <f>IF(ISNA(VLOOKUP($F28,'Cronograma Manual'!$F$6:$BN$171,AN$144+1,0)),"",(VLOOKUP($F28,'Cronograma Manual'!$F$6:$BN$171,AN$144+1,0)))</f>
        <v>44760</v>
      </c>
      <c r="AO28" s="107" t="str">
        <f>IF(ISNA(VLOOKUP($F28,'Cronograma Manual'!$F$6:$BN$171,AO$144+1,0)),"",(VLOOKUP($F28,'Cronograma Manual'!$F$6:$BN$171,AO$144+1,0)))</f>
        <v/>
      </c>
      <c r="AP28" s="108" t="str">
        <f>IF(ISNA(VLOOKUP($F28,'Cronograma Manual'!$F$6:$BN$171,AP$144+1,0)),"",(VLOOKUP($F28,'Cronograma Manual'!$F$6:$BN$171,AP$144+1,0)))</f>
        <v/>
      </c>
      <c r="AQ28" s="108" t="str">
        <f>IF(ISNA(VLOOKUP($F28,'Cronograma Manual'!$F$6:$BN$171,AQ$144+1,0)),"",(VLOOKUP($F28,'Cronograma Manual'!$F$6:$BN$171,AQ$144+1,0)))</f>
        <v/>
      </c>
      <c r="AR28" s="108" t="str">
        <f>IF(ISNA(VLOOKUP($F28,'Cronograma Manual'!$F$6:$BN$171,AR$144+1,0)),"",(VLOOKUP($F28,'Cronograma Manual'!$F$6:$BN$171,AR$144+1,0)))</f>
        <v/>
      </c>
      <c r="AS28" s="108">
        <f>IF(ISNA(VLOOKUP($F28,'Cronograma Manual'!$F$6:$BN$171,AS$144+1,0)),"",(VLOOKUP($F28,'Cronograma Manual'!$F$6:$BN$171,AS$144+1,0)))</f>
        <v>44795</v>
      </c>
      <c r="AT28" s="107" t="str">
        <f>IF(ISNA(VLOOKUP($F28,'Cronograma Manual'!$F$6:$BN$171,AT$144+1,0)),"",(VLOOKUP($F28,'Cronograma Manual'!$F$6:$BN$171,AT$144+1,0)))</f>
        <v/>
      </c>
      <c r="AU28" s="107" t="str">
        <f>IF(ISNA(VLOOKUP($F28,'Cronograma Manual'!$F$6:$BN$171,AU$144+1,0)),"",(VLOOKUP($F28,'Cronograma Manual'!$F$6:$BN$171,AU$144+1,0)))</f>
        <v/>
      </c>
      <c r="AV28" s="107" t="str">
        <f>IF(ISNA(VLOOKUP($F28,'Cronograma Manual'!$F$6:$BN$171,AV$144+1,0)),"",(VLOOKUP($F28,'Cronograma Manual'!$F$6:$BN$171,AV$144+1,0)))</f>
        <v/>
      </c>
      <c r="AW28" s="107">
        <f>IF(ISNA(VLOOKUP($F28,'Cronograma Manual'!$F$6:$BN$171,AW$144+1,0)),"",(VLOOKUP($F28,'Cronograma Manual'!$F$6:$BN$171,AW$144+1,0)))</f>
        <v>44823</v>
      </c>
      <c r="AX28" s="107" t="str">
        <f>IF(ISNA(VLOOKUP($F28,'Cronograma Manual'!$F$6:$BN$171,AX$144+1,0)),"",(VLOOKUP($F28,'Cronograma Manual'!$F$6:$BN$171,AX$144+1,0)))</f>
        <v/>
      </c>
      <c r="AY28" s="108" t="str">
        <f>IF(ISNA(VLOOKUP($F28,'Cronograma Manual'!$F$6:$BN$171,AY$144+1,0)),"",(VLOOKUP($F28,'Cronograma Manual'!$F$6:$BN$171,AY$144+1,0)))</f>
        <v/>
      </c>
      <c r="AZ28" s="108" t="str">
        <f>IF(ISNA(VLOOKUP($F28,'Cronograma Manual'!$F$6:$BN$171,AZ$144+1,0)),"",(VLOOKUP($F28,'Cronograma Manual'!$F$6:$BN$171,AZ$144+1,0)))</f>
        <v/>
      </c>
      <c r="BA28" s="108" t="str">
        <f>IF(ISNA(VLOOKUP($F28,'Cronograma Manual'!$F$6:$BN$171,BA$144+1,0)),"",(VLOOKUP($F28,'Cronograma Manual'!$F$6:$BN$171,BA$144+1,0)))</f>
        <v/>
      </c>
      <c r="BB28" s="108">
        <f>IF(ISNA(VLOOKUP($F28,'Cronograma Manual'!$F$6:$BN$171,BB$144+1,0)),"",(VLOOKUP($F28,'Cronograma Manual'!$F$6:$BN$171,BB$144+1,0)))</f>
        <v>44858</v>
      </c>
      <c r="BC28" s="107" t="str">
        <f>IF(ISNA(VLOOKUP($F28,'Cronograma Manual'!$F$6:$BN$171,BC$144+1,0)),"",(VLOOKUP($F28,'Cronograma Manual'!$F$6:$BN$171,BC$144+1,0)))</f>
        <v/>
      </c>
      <c r="BD28" s="107" t="str">
        <f>IF(ISNA(VLOOKUP($F28,'Cronograma Manual'!$F$6:$BN$171,BD$144+1,0)),"",(VLOOKUP($F28,'Cronograma Manual'!$F$6:$BN$171,BD$144+1,0)))</f>
        <v/>
      </c>
      <c r="BE28" s="107" t="str">
        <f>IF(ISNA(VLOOKUP($F28,'Cronograma Manual'!$F$6:$BN$171,BE$144+1,0)),"",(VLOOKUP($F28,'Cronograma Manual'!$F$6:$BN$171,BE$144+1,0)))</f>
        <v/>
      </c>
      <c r="BF28" s="107">
        <f>IF(ISNA(VLOOKUP($F28,'Cronograma Manual'!$F$6:$BN$171,BF$144+1,0)),"",(VLOOKUP($F28,'Cronograma Manual'!$F$6:$BN$171,BF$144+1,0)))</f>
        <v>44886</v>
      </c>
      <c r="BG28" s="108" t="str">
        <f>IF(ISNA(VLOOKUP($F28,'Cronograma Manual'!$F$6:$BN$171,BG$144+1,0)),"",(VLOOKUP($F28,'Cronograma Manual'!$F$6:$BN$171,BG$144+1,0)))</f>
        <v/>
      </c>
      <c r="BH28" s="108" t="str">
        <f>IF(ISNA(VLOOKUP($F28,'Cronograma Manual'!$F$6:$BN$171,BH$144+1,0)),"",(VLOOKUP($F28,'Cronograma Manual'!$F$6:$BN$171,BH$144+1,0)))</f>
        <v/>
      </c>
      <c r="BI28" s="108" t="str">
        <f>IF(ISNA(VLOOKUP($F28,'Cronograma Manual'!$F$6:$BN$171,BI$144+1,0)),"",(VLOOKUP($F28,'Cronograma Manual'!$F$6:$BN$171,BI$144+1,0)))</f>
        <v/>
      </c>
      <c r="BJ28" s="108">
        <f>IF(ISNA(VLOOKUP($F28,'Cronograma Manual'!$F$6:$BN$171,BJ$144+1,0)),"",(VLOOKUP($F28,'Cronograma Manual'!$F$6:$BN$171,BJ$144+1,0)))</f>
        <v>44914</v>
      </c>
      <c r="BK28" s="353" t="str">
        <f>IF(ISNA(VLOOKUP($F28,'Cronograma Manual'!$F$6:$BN$171,BK$144+1,0)),"",(VLOOKUP($F28,'Cronograma Manual'!$F$6:$BN$171,BK$144+1,0)))</f>
        <v/>
      </c>
    </row>
    <row r="29" spans="1:63" s="102" customFormat="1" ht="26.25" customHeight="1" x14ac:dyDescent="0.25">
      <c r="A29" s="352">
        <f t="shared" si="0"/>
        <v>24</v>
      </c>
      <c r="B29" s="429"/>
      <c r="C29" s="429"/>
      <c r="D29" s="432"/>
      <c r="E29" s="337" t="s">
        <v>927</v>
      </c>
      <c r="F29" s="337" t="s">
        <v>30</v>
      </c>
      <c r="G29" s="184" t="str">
        <f>IF(ISNA(VLOOKUP($F29,'Cronograma Manual'!$F$6:$BN$171,G$144+1,0)),"",(VLOOKUP($F29,'Cronograma Manual'!$F$6:$BN$171,G$144+1,0)))</f>
        <v>DS QUINDIO</v>
      </c>
      <c r="H29" s="184" t="str">
        <f>IF(ISNA(VLOOKUP($F29,'Cronograma Manual'!$F$6:$BN$171,H$144+1,0)),"",(VLOOKUP($F29,'Cronograma Manual'!$F$6:$BN$171,H$144+1,0)))</f>
        <v>Calle 18 N N° 14-42</v>
      </c>
      <c r="I29" s="197">
        <f>IF(ISNA(VLOOKUP($F29,'Cronograma Manual'!$F$6:$BN$171,I$144+1,0)),"",(VLOOKUP($F29,'Cronograma Manual'!$F$6:$BN$171,I$144+1,0)))</f>
        <v>3</v>
      </c>
      <c r="J29" s="202">
        <f>IF(ISNA(VLOOKUP($F29,'Cronograma Manual'!$F$6:$BN$171,J$144+1,0)),"",(VLOOKUP($F29,'Cronograma Manual'!$F$6:$BN$171,J$144+1,0)))</f>
        <v>17</v>
      </c>
      <c r="K29" s="107" t="str">
        <f>IF(ISNA(VLOOKUP($F29,'Cronograma Manual'!$F$6:$BN$171,K$144+1,0)),"",(VLOOKUP($F29,'Cronograma Manual'!$F$6:$BN$171,K$144+1,0)))</f>
        <v/>
      </c>
      <c r="L29" s="107" t="str">
        <f>IF(ISNA(VLOOKUP($F29,'Cronograma Manual'!$F$6:$BN$171,L$144+1,0)),"",(VLOOKUP($F29,'Cronograma Manual'!$F$6:$BN$171,L$144+1,0)))</f>
        <v/>
      </c>
      <c r="M29" s="107">
        <f>IF(ISNA(VLOOKUP($F29,'Cronograma Manual'!$F$6:$BN$171,M$144+1,0)),"",(VLOOKUP($F29,'Cronograma Manual'!$F$6:$BN$171,M$144+1,0)))</f>
        <v>44572</v>
      </c>
      <c r="N29" s="107" t="str">
        <f>IF(ISNA(VLOOKUP($F29,'Cronograma Manual'!$F$6:$BN$171,N$144+1,0)),"",(VLOOKUP($F29,'Cronograma Manual'!$F$6:$BN$171,N$144+1,0)))</f>
        <v/>
      </c>
      <c r="O29" s="107" t="str">
        <f>IF(ISNA(VLOOKUP($F29,'Cronograma Manual'!$F$6:$BN$171,O$144+1,0)),"",(VLOOKUP($F29,'Cronograma Manual'!$F$6:$BN$171,O$144+1,0)))</f>
        <v/>
      </c>
      <c r="P29" s="108">
        <f>IF(ISNA(VLOOKUP($F29,'Cronograma Manual'!$F$6:$BN$171,P$144+1,0)),"",(VLOOKUP($F29,'Cronograma Manual'!$F$6:$BN$171,P$144+1,0)))</f>
        <v>44593</v>
      </c>
      <c r="Q29" s="108" t="str">
        <f>IF(ISNA(VLOOKUP($F29,'Cronograma Manual'!$F$6:$BN$171,Q$144+1,0)),"",(VLOOKUP($F29,'Cronograma Manual'!$F$6:$BN$171,Q$144+1,0)))</f>
        <v/>
      </c>
      <c r="R29" s="108" t="str">
        <f>IF(ISNA(VLOOKUP($F29,'Cronograma Manual'!$F$6:$BN$171,R$144+1,0)),"",(VLOOKUP($F29,'Cronograma Manual'!$F$6:$BN$171,R$144+1,0)))</f>
        <v/>
      </c>
      <c r="S29" s="108">
        <f>IF(ISNA(VLOOKUP($F29,'Cronograma Manual'!$F$6:$BN$171,S$144+1,0)),"",(VLOOKUP($F29,'Cronograma Manual'!$F$6:$BN$171,S$144+1,0)))</f>
        <v>44614</v>
      </c>
      <c r="T29" s="107" t="str">
        <f>IF(ISNA(VLOOKUP($F29,'Cronograma Manual'!$F$6:$BN$171,T$144+1,0)),"",(VLOOKUP($F29,'Cronograma Manual'!$F$6:$BN$171,T$144+1,0)))</f>
        <v/>
      </c>
      <c r="U29" s="107" t="str">
        <f>IF(ISNA(VLOOKUP($F29,'Cronograma Manual'!$F$6:$BN$171,U$144+1,0)),"",(VLOOKUP($F29,'Cronograma Manual'!$F$6:$BN$171,U$144+1,0)))</f>
        <v/>
      </c>
      <c r="V29" s="107">
        <f>IF(ISNA(VLOOKUP($F29,'Cronograma Manual'!$F$6:$BN$171,V$144+1,0)),"",(VLOOKUP($F29,'Cronograma Manual'!$F$6:$BN$171,V$144+1,0)))</f>
        <v>44635</v>
      </c>
      <c r="W29" s="107" t="str">
        <f>IF(ISNA(VLOOKUP($F29,'Cronograma Manual'!$F$6:$BN$171,W$144+1,0)),"",(VLOOKUP($F29,'Cronograma Manual'!$F$6:$BN$171,W$144+1,0)))</f>
        <v/>
      </c>
      <c r="X29" s="107" t="str">
        <f>IF(ISNA(VLOOKUP($F29,'Cronograma Manual'!$F$6:$BN$171,X$144+1,0)),"",(VLOOKUP($F29,'Cronograma Manual'!$F$6:$BN$171,X$144+1,0)))</f>
        <v/>
      </c>
      <c r="Y29" s="108">
        <f>IF(ISNA(VLOOKUP($F29,'Cronograma Manual'!$F$6:$BN$171,Y$144+1,0)),"",(VLOOKUP($F29,'Cronograma Manual'!$F$6:$BN$171,Y$144+1,0)))</f>
        <v>44656</v>
      </c>
      <c r="Z29" s="108" t="str">
        <f>IF(ISNA(VLOOKUP($F29,'Cronograma Manual'!$F$6:$BN$171,Z$144+1,0)),"",(VLOOKUP($F29,'Cronograma Manual'!$F$6:$BN$171,Z$144+1,0)))</f>
        <v/>
      </c>
      <c r="AA29" s="108" t="str">
        <f>IF(ISNA(VLOOKUP($F29,'Cronograma Manual'!$F$6:$BN$171,AA$144+1,0)),"",(VLOOKUP($F29,'Cronograma Manual'!$F$6:$BN$171,AA$144+1,0)))</f>
        <v/>
      </c>
      <c r="AB29" s="108">
        <f>IF(ISNA(VLOOKUP($F29,'Cronograma Manual'!$F$6:$BN$171,AB$144+1,0)),"",(VLOOKUP($F29,'Cronograma Manual'!$F$6:$BN$171,AB$144+1,0)))</f>
        <v>44677</v>
      </c>
      <c r="AC29" s="107" t="str">
        <f>IF(ISNA(VLOOKUP($F29,'Cronograma Manual'!$F$6:$BN$171,AC$144+1,0)),"",(VLOOKUP($F29,'Cronograma Manual'!$F$6:$BN$171,AC$144+1,0)))</f>
        <v/>
      </c>
      <c r="AD29" s="107" t="str">
        <f>IF(ISNA(VLOOKUP($F29,'Cronograma Manual'!$F$6:$BN$171,AD$144+1,0)),"",(VLOOKUP($F29,'Cronograma Manual'!$F$6:$BN$171,AD$144+1,0)))</f>
        <v/>
      </c>
      <c r="AE29" s="107">
        <f>IF(ISNA(VLOOKUP($F29,'Cronograma Manual'!$F$6:$BN$171,AE$144+1,0)),"",(VLOOKUP($F29,'Cronograma Manual'!$F$6:$BN$171,AE$144+1,0)))</f>
        <v>44698</v>
      </c>
      <c r="AF29" s="107" t="str">
        <f>IF(ISNA(VLOOKUP($F29,'Cronograma Manual'!$F$6:$BN$171,AF$144+1,0)),"",(VLOOKUP($F29,'Cronograma Manual'!$F$6:$BN$171,AF$144+1,0)))</f>
        <v/>
      </c>
      <c r="AG29" s="108" t="str">
        <f>IF(ISNA(VLOOKUP($F29,'Cronograma Manual'!$F$6:$BN$171,AG$144+1,0)),"",(VLOOKUP($F29,'Cronograma Manual'!$F$6:$BN$171,AG$144+1,0)))</f>
        <v/>
      </c>
      <c r="AH29" s="108">
        <f>IF(ISNA(VLOOKUP($F29,'Cronograma Manual'!$F$6:$BN$171,AH$144+1,0)),"",(VLOOKUP($F29,'Cronograma Manual'!$F$6:$BN$171,AH$144+1,0)))</f>
        <v>44719</v>
      </c>
      <c r="AI29" s="108" t="str">
        <f>IF(ISNA(VLOOKUP($F29,'Cronograma Manual'!$F$6:$BN$171,AI$144+1,0)),"",(VLOOKUP($F29,'Cronograma Manual'!$F$6:$BN$171,AI$144+1,0)))</f>
        <v/>
      </c>
      <c r="AJ29" s="108" t="str">
        <f>IF(ISNA(VLOOKUP($F29,'Cronograma Manual'!$F$6:$BN$171,AJ$144+1,0)),"",(VLOOKUP($F29,'Cronograma Manual'!$F$6:$BN$171,AJ$144+1,0)))</f>
        <v/>
      </c>
      <c r="AK29" s="108">
        <f>IF(ISNA(VLOOKUP($F29,'Cronograma Manual'!$F$6:$BN$171,AK$144+1,0)),"",(VLOOKUP($F29,'Cronograma Manual'!$F$6:$BN$171,AK$144+1,0)))</f>
        <v>44740</v>
      </c>
      <c r="AL29" s="107" t="str">
        <f>IF(ISNA(VLOOKUP($F29,'Cronograma Manual'!$F$6:$BN$171,AL$144+1,0)),"",(VLOOKUP($F29,'Cronograma Manual'!$F$6:$BN$171,AL$144+1,0)))</f>
        <v/>
      </c>
      <c r="AM29" s="107" t="str">
        <f>IF(ISNA(VLOOKUP($F29,'Cronograma Manual'!$F$6:$BN$171,AM$144+1,0)),"",(VLOOKUP($F29,'Cronograma Manual'!$F$6:$BN$171,AM$144+1,0)))</f>
        <v/>
      </c>
      <c r="AN29" s="107">
        <f>IF(ISNA(VLOOKUP($F29,'Cronograma Manual'!$F$6:$BN$171,AN$144+1,0)),"",(VLOOKUP($F29,'Cronograma Manual'!$F$6:$BN$171,AN$144+1,0)))</f>
        <v>44761</v>
      </c>
      <c r="AO29" s="107" t="str">
        <f>IF(ISNA(VLOOKUP($F29,'Cronograma Manual'!$F$6:$BN$171,AO$144+1,0)),"",(VLOOKUP($F29,'Cronograma Manual'!$F$6:$BN$171,AO$144+1,0)))</f>
        <v/>
      </c>
      <c r="AP29" s="108" t="str">
        <f>IF(ISNA(VLOOKUP($F29,'Cronograma Manual'!$F$6:$BN$171,AP$144+1,0)),"",(VLOOKUP($F29,'Cronograma Manual'!$F$6:$BN$171,AP$144+1,0)))</f>
        <v/>
      </c>
      <c r="AQ29" s="108">
        <f>IF(ISNA(VLOOKUP($F29,'Cronograma Manual'!$F$6:$BN$171,AQ$144+1,0)),"",(VLOOKUP($F29,'Cronograma Manual'!$F$6:$BN$171,AQ$144+1,0)))</f>
        <v>44782</v>
      </c>
      <c r="AR29" s="108" t="str">
        <f>IF(ISNA(VLOOKUP($F29,'Cronograma Manual'!$F$6:$BN$171,AR$144+1,0)),"",(VLOOKUP($F29,'Cronograma Manual'!$F$6:$BN$171,AR$144+1,0)))</f>
        <v/>
      </c>
      <c r="AS29" s="108" t="str">
        <f>IF(ISNA(VLOOKUP($F29,'Cronograma Manual'!$F$6:$BN$171,AS$144+1,0)),"",(VLOOKUP($F29,'Cronograma Manual'!$F$6:$BN$171,AS$144+1,0)))</f>
        <v/>
      </c>
      <c r="AT29" s="107">
        <f>IF(ISNA(VLOOKUP($F29,'Cronograma Manual'!$F$6:$BN$171,AT$144+1,0)),"",(VLOOKUP($F29,'Cronograma Manual'!$F$6:$BN$171,AT$144+1,0)))</f>
        <v>44803</v>
      </c>
      <c r="AU29" s="107" t="str">
        <f>IF(ISNA(VLOOKUP($F29,'Cronograma Manual'!$F$6:$BN$171,AU$144+1,0)),"",(VLOOKUP($F29,'Cronograma Manual'!$F$6:$BN$171,AU$144+1,0)))</f>
        <v/>
      </c>
      <c r="AV29" s="107" t="str">
        <f>IF(ISNA(VLOOKUP($F29,'Cronograma Manual'!$F$6:$BN$171,AV$144+1,0)),"",(VLOOKUP($F29,'Cronograma Manual'!$F$6:$BN$171,AV$144+1,0)))</f>
        <v/>
      </c>
      <c r="AW29" s="107">
        <f>IF(ISNA(VLOOKUP($F29,'Cronograma Manual'!$F$6:$BN$171,AW$144+1,0)),"",(VLOOKUP($F29,'Cronograma Manual'!$F$6:$BN$171,AW$144+1,0)))</f>
        <v>44824</v>
      </c>
      <c r="AX29" s="107" t="str">
        <f>IF(ISNA(VLOOKUP($F29,'Cronograma Manual'!$F$6:$BN$171,AX$144+1,0)),"",(VLOOKUP($F29,'Cronograma Manual'!$F$6:$BN$171,AX$144+1,0)))</f>
        <v/>
      </c>
      <c r="AY29" s="108" t="str">
        <f>IF(ISNA(VLOOKUP($F29,'Cronograma Manual'!$F$6:$BN$171,AY$144+1,0)),"",(VLOOKUP($F29,'Cronograma Manual'!$F$6:$BN$171,AY$144+1,0)))</f>
        <v/>
      </c>
      <c r="AZ29" s="108">
        <f>IF(ISNA(VLOOKUP($F29,'Cronograma Manual'!$F$6:$BN$171,AZ$144+1,0)),"",(VLOOKUP($F29,'Cronograma Manual'!$F$6:$BN$171,AZ$144+1,0)))</f>
        <v>44845</v>
      </c>
      <c r="BA29" s="108" t="str">
        <f>IF(ISNA(VLOOKUP($F29,'Cronograma Manual'!$F$6:$BN$171,BA$144+1,0)),"",(VLOOKUP($F29,'Cronograma Manual'!$F$6:$BN$171,BA$144+1,0)))</f>
        <v/>
      </c>
      <c r="BB29" s="108" t="str">
        <f>IF(ISNA(VLOOKUP($F29,'Cronograma Manual'!$F$6:$BN$171,BB$144+1,0)),"",(VLOOKUP($F29,'Cronograma Manual'!$F$6:$BN$171,BB$144+1,0)))</f>
        <v/>
      </c>
      <c r="BC29" s="107">
        <f>IF(ISNA(VLOOKUP($F29,'Cronograma Manual'!$F$6:$BN$171,BC$144+1,0)),"",(VLOOKUP($F29,'Cronograma Manual'!$F$6:$BN$171,BC$144+1,0)))</f>
        <v>44866</v>
      </c>
      <c r="BD29" s="107" t="str">
        <f>IF(ISNA(VLOOKUP($F29,'Cronograma Manual'!$F$6:$BN$171,BD$144+1,0)),"",(VLOOKUP($F29,'Cronograma Manual'!$F$6:$BN$171,BD$144+1,0)))</f>
        <v/>
      </c>
      <c r="BE29" s="107" t="str">
        <f>IF(ISNA(VLOOKUP($F29,'Cronograma Manual'!$F$6:$BN$171,BE$144+1,0)),"",(VLOOKUP($F29,'Cronograma Manual'!$F$6:$BN$171,BE$144+1,0)))</f>
        <v/>
      </c>
      <c r="BF29" s="107">
        <f>IF(ISNA(VLOOKUP($F29,'Cronograma Manual'!$F$6:$BN$171,BF$144+1,0)),"",(VLOOKUP($F29,'Cronograma Manual'!$F$6:$BN$171,BF$144+1,0)))</f>
        <v>44887</v>
      </c>
      <c r="BG29" s="108" t="str">
        <f>IF(ISNA(VLOOKUP($F29,'Cronograma Manual'!$F$6:$BN$171,BG$144+1,0)),"",(VLOOKUP($F29,'Cronograma Manual'!$F$6:$BN$171,BG$144+1,0)))</f>
        <v/>
      </c>
      <c r="BH29" s="108" t="str">
        <f>IF(ISNA(VLOOKUP($F29,'Cronograma Manual'!$F$6:$BN$171,BH$144+1,0)),"",(VLOOKUP($F29,'Cronograma Manual'!$F$6:$BN$171,BH$144+1,0)))</f>
        <v/>
      </c>
      <c r="BI29" s="108">
        <f>IF(ISNA(VLOOKUP($F29,'Cronograma Manual'!$F$6:$BN$171,BI$144+1,0)),"",(VLOOKUP($F29,'Cronograma Manual'!$F$6:$BN$171,BI$144+1,0)))</f>
        <v>44908</v>
      </c>
      <c r="BJ29" s="108" t="str">
        <f>IF(ISNA(VLOOKUP($F29,'Cronograma Manual'!$F$6:$BN$171,BJ$144+1,0)),"",(VLOOKUP($F29,'Cronograma Manual'!$F$6:$BN$171,BJ$144+1,0)))</f>
        <v/>
      </c>
      <c r="BK29" s="353" t="str">
        <f>IF(ISNA(VLOOKUP($F29,'Cronograma Manual'!$F$6:$BN$171,BK$144+1,0)),"",(VLOOKUP($F29,'Cronograma Manual'!$F$6:$BN$171,BK$144+1,0)))</f>
        <v/>
      </c>
    </row>
    <row r="30" spans="1:63" s="102" customFormat="1" ht="26.25" customHeight="1" thickBot="1" x14ac:dyDescent="0.3">
      <c r="A30" s="352">
        <f t="shared" si="0"/>
        <v>25</v>
      </c>
      <c r="B30" s="429"/>
      <c r="C30" s="429"/>
      <c r="D30" s="432"/>
      <c r="E30" s="337" t="s">
        <v>1446</v>
      </c>
      <c r="F30" s="337" t="s">
        <v>31</v>
      </c>
      <c r="G30" s="184" t="str">
        <f>IF(ISNA(VLOOKUP($F30,'Cronograma Manual'!$F$6:$BN$171,G$144+1,0)),"",(VLOOKUP($F30,'Cronograma Manual'!$F$6:$BN$171,G$144+1,0)))</f>
        <v>UB ZONAL CARTAGO</v>
      </c>
      <c r="H30" s="184" t="str">
        <f>IF(ISNA(VLOOKUP($F30,'Cronograma Manual'!$F$6:$BN$171,H$144+1,0)),"",(VLOOKUP($F30,'Cronograma Manual'!$F$6:$BN$171,H$144+1,0)))</f>
        <v>Calle 11 N° 12 A - 12</v>
      </c>
      <c r="I30" s="197">
        <f>IF(ISNA(VLOOKUP($F30,'Cronograma Manual'!$F$6:$BN$171,I$144+1,0)),"",(VLOOKUP($F30,'Cronograma Manual'!$F$6:$BN$171,I$144+1,0)))</f>
        <v>4</v>
      </c>
      <c r="J30" s="202">
        <f>IF(ISNA(VLOOKUP($F30,'Cronograma Manual'!$F$6:$BN$171,J$144+1,0)),"",(VLOOKUP($F30,'Cronograma Manual'!$F$6:$BN$171,J$144+1,0)))</f>
        <v>11</v>
      </c>
      <c r="K30" s="107" t="str">
        <f>IF(ISNA(VLOOKUP($F30,'Cronograma Manual'!$F$6:$BN$171,K$144+1,0)),"",(VLOOKUP($F30,'Cronograma Manual'!$F$6:$BN$171,K$144+1,0)))</f>
        <v/>
      </c>
      <c r="L30" s="107" t="str">
        <f>IF(ISNA(VLOOKUP($F30,'Cronograma Manual'!$F$6:$BN$171,L$144+1,0)),"",(VLOOKUP($F30,'Cronograma Manual'!$F$6:$BN$171,L$144+1,0)))</f>
        <v/>
      </c>
      <c r="M30" s="107" t="str">
        <f>IF(ISNA(VLOOKUP($F30,'Cronograma Manual'!$F$6:$BN$171,M$144+1,0)),"",(VLOOKUP($F30,'Cronograma Manual'!$F$6:$BN$171,M$144+1,0)))</f>
        <v/>
      </c>
      <c r="N30" s="107" t="str">
        <f>IF(ISNA(VLOOKUP($F30,'Cronograma Manual'!$F$6:$BN$171,N$144+1,0)),"",(VLOOKUP($F30,'Cronograma Manual'!$F$6:$BN$171,N$144+1,0)))</f>
        <v/>
      </c>
      <c r="O30" s="107">
        <f>IF(ISNA(VLOOKUP($F30,'Cronograma Manual'!$F$6:$BN$171,O$144+1,0)),"",(VLOOKUP($F30,'Cronograma Manual'!$F$6:$BN$171,O$144+1,0)))</f>
        <v>44586</v>
      </c>
      <c r="P30" s="108" t="str">
        <f>IF(ISNA(VLOOKUP($F30,'Cronograma Manual'!$F$6:$BN$171,P$144+1,0)),"",(VLOOKUP($F30,'Cronograma Manual'!$F$6:$BN$171,P$144+1,0)))</f>
        <v/>
      </c>
      <c r="Q30" s="108" t="str">
        <f>IF(ISNA(VLOOKUP($F30,'Cronograma Manual'!$F$6:$BN$171,Q$144+1,0)),"",(VLOOKUP($F30,'Cronograma Manual'!$F$6:$BN$171,Q$144+1,0)))</f>
        <v/>
      </c>
      <c r="R30" s="108" t="str">
        <f>IF(ISNA(VLOOKUP($F30,'Cronograma Manual'!$F$6:$BN$171,R$144+1,0)),"",(VLOOKUP($F30,'Cronograma Manual'!$F$6:$BN$171,R$144+1,0)))</f>
        <v/>
      </c>
      <c r="S30" s="108" t="str">
        <f>IF(ISNA(VLOOKUP($F30,'Cronograma Manual'!$F$6:$BN$171,S$144+1,0)),"",(VLOOKUP($F30,'Cronograma Manual'!$F$6:$BN$171,S$144+1,0)))</f>
        <v/>
      </c>
      <c r="T30" s="107">
        <f>IF(ISNA(VLOOKUP($F30,'Cronograma Manual'!$F$6:$BN$171,T$144+1,0)),"",(VLOOKUP($F30,'Cronograma Manual'!$F$6:$BN$171,T$144+1,0)))</f>
        <v>44621</v>
      </c>
      <c r="U30" s="107" t="str">
        <f>IF(ISNA(VLOOKUP($F30,'Cronograma Manual'!$F$6:$BN$171,U$144+1,0)),"",(VLOOKUP($F30,'Cronograma Manual'!$F$6:$BN$171,U$144+1,0)))</f>
        <v/>
      </c>
      <c r="V30" s="107" t="str">
        <f>IF(ISNA(VLOOKUP($F30,'Cronograma Manual'!$F$6:$BN$171,V$144+1,0)),"",(VLOOKUP($F30,'Cronograma Manual'!$F$6:$BN$171,V$144+1,0)))</f>
        <v/>
      </c>
      <c r="W30" s="107" t="str">
        <f>IF(ISNA(VLOOKUP($F30,'Cronograma Manual'!$F$6:$BN$171,W$144+1,0)),"",(VLOOKUP($F30,'Cronograma Manual'!$F$6:$BN$171,W$144+1,0)))</f>
        <v/>
      </c>
      <c r="X30" s="107">
        <f>IF(ISNA(VLOOKUP($F30,'Cronograma Manual'!$F$6:$BN$171,X$144+1,0)),"",(VLOOKUP($F30,'Cronograma Manual'!$F$6:$BN$171,X$144+1,0)))</f>
        <v>44649</v>
      </c>
      <c r="Y30" s="108" t="str">
        <f>IF(ISNA(VLOOKUP($F30,'Cronograma Manual'!$F$6:$BN$171,Y$144+1,0)),"",(VLOOKUP($F30,'Cronograma Manual'!$F$6:$BN$171,Y$144+1,0)))</f>
        <v/>
      </c>
      <c r="Z30" s="108" t="str">
        <f>IF(ISNA(VLOOKUP($F30,'Cronograma Manual'!$F$6:$BN$171,Z$144+1,0)),"",(VLOOKUP($F30,'Cronograma Manual'!$F$6:$BN$171,Z$144+1,0)))</f>
        <v/>
      </c>
      <c r="AA30" s="108" t="str">
        <f>IF(ISNA(VLOOKUP($F30,'Cronograma Manual'!$F$6:$BN$171,AA$144+1,0)),"",(VLOOKUP($F30,'Cronograma Manual'!$F$6:$BN$171,AA$144+1,0)))</f>
        <v/>
      </c>
      <c r="AB30" s="108" t="str">
        <f>IF(ISNA(VLOOKUP($F30,'Cronograma Manual'!$F$6:$BN$171,AB$144+1,0)),"",(VLOOKUP($F30,'Cronograma Manual'!$F$6:$BN$171,AB$144+1,0)))</f>
        <v/>
      </c>
      <c r="AC30" s="107">
        <f>IF(ISNA(VLOOKUP($F30,'Cronograma Manual'!$F$6:$BN$171,AC$144+1,0)),"",(VLOOKUP($F30,'Cronograma Manual'!$F$6:$BN$171,AC$144+1,0)))</f>
        <v>44684</v>
      </c>
      <c r="AD30" s="107" t="str">
        <f>IF(ISNA(VLOOKUP($F30,'Cronograma Manual'!$F$6:$BN$171,AD$144+1,0)),"",(VLOOKUP($F30,'Cronograma Manual'!$F$6:$BN$171,AD$144+1,0)))</f>
        <v/>
      </c>
      <c r="AE30" s="107" t="str">
        <f>IF(ISNA(VLOOKUP($F30,'Cronograma Manual'!$F$6:$BN$171,AE$144+1,0)),"",(VLOOKUP($F30,'Cronograma Manual'!$F$6:$BN$171,AE$144+1,0)))</f>
        <v/>
      </c>
      <c r="AF30" s="107" t="str">
        <f>IF(ISNA(VLOOKUP($F30,'Cronograma Manual'!$F$6:$BN$171,AF$144+1,0)),"",(VLOOKUP($F30,'Cronograma Manual'!$F$6:$BN$171,AF$144+1,0)))</f>
        <v/>
      </c>
      <c r="AG30" s="108">
        <f>IF(ISNA(VLOOKUP($F30,'Cronograma Manual'!$F$6:$BN$171,AG$144+1,0)),"",(VLOOKUP($F30,'Cronograma Manual'!$F$6:$BN$171,AG$144+1,0)))</f>
        <v>44712</v>
      </c>
      <c r="AH30" s="108" t="str">
        <f>IF(ISNA(VLOOKUP($F30,'Cronograma Manual'!$F$6:$BN$171,AH$144+1,0)),"",(VLOOKUP($F30,'Cronograma Manual'!$F$6:$BN$171,AH$144+1,0)))</f>
        <v/>
      </c>
      <c r="AI30" s="108" t="str">
        <f>IF(ISNA(VLOOKUP($F30,'Cronograma Manual'!$F$6:$BN$171,AI$144+1,0)),"",(VLOOKUP($F30,'Cronograma Manual'!$F$6:$BN$171,AI$144+1,0)))</f>
        <v/>
      </c>
      <c r="AJ30" s="108" t="str">
        <f>IF(ISNA(VLOOKUP($F30,'Cronograma Manual'!$F$6:$BN$171,AJ$144+1,0)),"",(VLOOKUP($F30,'Cronograma Manual'!$F$6:$BN$171,AJ$144+1,0)))</f>
        <v/>
      </c>
      <c r="AK30" s="108" t="str">
        <f>IF(ISNA(VLOOKUP($F30,'Cronograma Manual'!$F$6:$BN$171,AK$144+1,0)),"",(VLOOKUP($F30,'Cronograma Manual'!$F$6:$BN$171,AK$144+1,0)))</f>
        <v/>
      </c>
      <c r="AL30" s="107">
        <f>IF(ISNA(VLOOKUP($F30,'Cronograma Manual'!$F$6:$BN$171,AL$144+1,0)),"",(VLOOKUP($F30,'Cronograma Manual'!$F$6:$BN$171,AL$144+1,0)))</f>
        <v>44747</v>
      </c>
      <c r="AM30" s="107" t="str">
        <f>IF(ISNA(VLOOKUP($F30,'Cronograma Manual'!$F$6:$BN$171,AM$144+1,0)),"",(VLOOKUP($F30,'Cronograma Manual'!$F$6:$BN$171,AM$144+1,0)))</f>
        <v/>
      </c>
      <c r="AN30" s="107" t="str">
        <f>IF(ISNA(VLOOKUP($F30,'Cronograma Manual'!$F$6:$BN$171,AN$144+1,0)),"",(VLOOKUP($F30,'Cronograma Manual'!$F$6:$BN$171,AN$144+1,0)))</f>
        <v/>
      </c>
      <c r="AO30" s="107" t="str">
        <f>IF(ISNA(VLOOKUP($F30,'Cronograma Manual'!$F$6:$BN$171,AO$144+1,0)),"",(VLOOKUP($F30,'Cronograma Manual'!$F$6:$BN$171,AO$144+1,0)))</f>
        <v/>
      </c>
      <c r="AP30" s="108">
        <f>IF(ISNA(VLOOKUP($F30,'Cronograma Manual'!$F$6:$BN$171,AP$144+1,0)),"",(VLOOKUP($F30,'Cronograma Manual'!$F$6:$BN$171,AP$144+1,0)))</f>
        <v>44775</v>
      </c>
      <c r="AQ30" s="108" t="str">
        <f>IF(ISNA(VLOOKUP($F30,'Cronograma Manual'!$F$6:$BN$171,AQ$144+1,0)),"",(VLOOKUP($F30,'Cronograma Manual'!$F$6:$BN$171,AQ$144+1,0)))</f>
        <v/>
      </c>
      <c r="AR30" s="108" t="str">
        <f>IF(ISNA(VLOOKUP($F30,'Cronograma Manual'!$F$6:$BN$171,AR$144+1,0)),"",(VLOOKUP($F30,'Cronograma Manual'!$F$6:$BN$171,AR$144+1,0)))</f>
        <v/>
      </c>
      <c r="AS30" s="108" t="str">
        <f>IF(ISNA(VLOOKUP($F30,'Cronograma Manual'!$F$6:$BN$171,AS$144+1,0)),"",(VLOOKUP($F30,'Cronograma Manual'!$F$6:$BN$171,AS$144+1,0)))</f>
        <v/>
      </c>
      <c r="AT30" s="107" t="str">
        <f>IF(ISNA(VLOOKUP($F30,'Cronograma Manual'!$F$6:$BN$171,AT$144+1,0)),"",(VLOOKUP($F30,'Cronograma Manual'!$F$6:$BN$171,AT$144+1,0)))</f>
        <v/>
      </c>
      <c r="AU30" s="107">
        <f>IF(ISNA(VLOOKUP($F30,'Cronograma Manual'!$F$6:$BN$171,AU$144+1,0)),"",(VLOOKUP($F30,'Cronograma Manual'!$F$6:$BN$171,AU$144+1,0)))</f>
        <v>44810</v>
      </c>
      <c r="AV30" s="107" t="str">
        <f>IF(ISNA(VLOOKUP($F30,'Cronograma Manual'!$F$6:$BN$171,AV$144+1,0)),"",(VLOOKUP($F30,'Cronograma Manual'!$F$6:$BN$171,AV$144+1,0)))</f>
        <v/>
      </c>
      <c r="AW30" s="107" t="str">
        <f>IF(ISNA(VLOOKUP($F30,'Cronograma Manual'!$F$6:$BN$171,AW$144+1,0)),"",(VLOOKUP($F30,'Cronograma Manual'!$F$6:$BN$171,AW$144+1,0)))</f>
        <v/>
      </c>
      <c r="AX30" s="107" t="str">
        <f>IF(ISNA(VLOOKUP($F30,'Cronograma Manual'!$F$6:$BN$171,AX$144+1,0)),"",(VLOOKUP($F30,'Cronograma Manual'!$F$6:$BN$171,AX$144+1,0)))</f>
        <v/>
      </c>
      <c r="AY30" s="108">
        <f>IF(ISNA(VLOOKUP($F30,'Cronograma Manual'!$F$6:$BN$171,AY$144+1,0)),"",(VLOOKUP($F30,'Cronograma Manual'!$F$6:$BN$171,AY$144+1,0)))</f>
        <v>44838</v>
      </c>
      <c r="AZ30" s="108" t="str">
        <f>IF(ISNA(VLOOKUP($F30,'Cronograma Manual'!$F$6:$BN$171,AZ$144+1,0)),"",(VLOOKUP($F30,'Cronograma Manual'!$F$6:$BN$171,AZ$144+1,0)))</f>
        <v/>
      </c>
      <c r="BA30" s="108" t="str">
        <f>IF(ISNA(VLOOKUP($F30,'Cronograma Manual'!$F$6:$BN$171,BA$144+1,0)),"",(VLOOKUP($F30,'Cronograma Manual'!$F$6:$BN$171,BA$144+1,0)))</f>
        <v/>
      </c>
      <c r="BB30" s="108" t="str">
        <f>IF(ISNA(VLOOKUP($F30,'Cronograma Manual'!$F$6:$BN$171,BB$144+1,0)),"",(VLOOKUP($F30,'Cronograma Manual'!$F$6:$BN$171,BB$144+1,0)))</f>
        <v/>
      </c>
      <c r="BC30" s="107" t="str">
        <f>IF(ISNA(VLOOKUP($F30,'Cronograma Manual'!$F$6:$BN$171,BC$144+1,0)),"",(VLOOKUP($F30,'Cronograma Manual'!$F$6:$BN$171,BC$144+1,0)))</f>
        <v/>
      </c>
      <c r="BD30" s="107">
        <f>IF(ISNA(VLOOKUP($F30,'Cronograma Manual'!$F$6:$BN$171,BD$144+1,0)),"",(VLOOKUP($F30,'Cronograma Manual'!$F$6:$BN$171,BD$144+1,0)))</f>
        <v>44873</v>
      </c>
      <c r="BE30" s="107" t="str">
        <f>IF(ISNA(VLOOKUP($F30,'Cronograma Manual'!$F$6:$BN$171,BE$144+1,0)),"",(VLOOKUP($F30,'Cronograma Manual'!$F$6:$BN$171,BE$144+1,0)))</f>
        <v/>
      </c>
      <c r="BF30" s="107" t="str">
        <f>IF(ISNA(VLOOKUP($F30,'Cronograma Manual'!$F$6:$BN$171,BF$144+1,0)),"",(VLOOKUP($F30,'Cronograma Manual'!$F$6:$BN$171,BF$144+1,0)))</f>
        <v/>
      </c>
      <c r="BG30" s="108" t="str">
        <f>IF(ISNA(VLOOKUP($F30,'Cronograma Manual'!$F$6:$BN$171,BG$144+1,0)),"",(VLOOKUP($F30,'Cronograma Manual'!$F$6:$BN$171,BG$144+1,0)))</f>
        <v/>
      </c>
      <c r="BH30" s="108">
        <f>IF(ISNA(VLOOKUP($F30,'Cronograma Manual'!$F$6:$BN$171,BH$144+1,0)),"",(VLOOKUP($F30,'Cronograma Manual'!$F$6:$BN$171,BH$144+1,0)))</f>
        <v>44901</v>
      </c>
      <c r="BI30" s="108" t="str">
        <f>IF(ISNA(VLOOKUP($F30,'Cronograma Manual'!$F$6:$BN$171,BI$144+1,0)),"",(VLOOKUP($F30,'Cronograma Manual'!$F$6:$BN$171,BI$144+1,0)))</f>
        <v/>
      </c>
      <c r="BJ30" s="108" t="str">
        <f>IF(ISNA(VLOOKUP($F30,'Cronograma Manual'!$F$6:$BN$171,BJ$144+1,0)),"",(VLOOKUP($F30,'Cronograma Manual'!$F$6:$BN$171,BJ$144+1,0)))</f>
        <v/>
      </c>
      <c r="BK30" s="353" t="str">
        <f>IF(ISNA(VLOOKUP($F30,'Cronograma Manual'!$F$6:$BN$171,BK$144+1,0)),"",(VLOOKUP($F30,'Cronograma Manual'!$F$6:$BN$171,BK$144+1,0)))</f>
        <v/>
      </c>
    </row>
    <row r="31" spans="1:63" s="102" customFormat="1" ht="26.25" customHeight="1" x14ac:dyDescent="0.25">
      <c r="A31" s="342">
        <f t="shared" si="0"/>
        <v>26</v>
      </c>
      <c r="B31" s="428" t="s">
        <v>1281</v>
      </c>
      <c r="C31" s="428" t="s">
        <v>1585</v>
      </c>
      <c r="D31" s="433" t="s">
        <v>36</v>
      </c>
      <c r="E31" s="343" t="s">
        <v>19</v>
      </c>
      <c r="F31" s="343" t="s">
        <v>36</v>
      </c>
      <c r="G31" s="344" t="str">
        <f>IF(ISNA(VLOOKUP($F31,'Cronograma Manual'!$F$6:$BN$171,G$144+1,0)),"",(VLOOKUP($F31,'Cronograma Manual'!$F$6:$BN$171,G$144+1,0)))</f>
        <v>DS CALDAS</v>
      </c>
      <c r="H31" s="344" t="str">
        <f>IF(ISNA(VLOOKUP($F31,'Cronograma Manual'!$F$6:$BN$171,H$144+1,0)),"",(VLOOKUP($F31,'Cronograma Manual'!$F$6:$BN$171,H$144+1,0)))</f>
        <v>CARRERA 27 N° 48-85</v>
      </c>
      <c r="I31" s="347">
        <f>IF(ISNA(VLOOKUP($F31,'Cronograma Manual'!$F$6:$BN$171,I$144+1,0)),"",(VLOOKUP($F31,'Cronograma Manual'!$F$6:$BN$171,I$144+1,0)))</f>
        <v>1</v>
      </c>
      <c r="J31" s="348">
        <f>IF(ISNA(VLOOKUP($F31,'Cronograma Manual'!$F$6:$BN$171,J$144+1,0)),"",(VLOOKUP($F31,'Cronograma Manual'!$F$6:$BN$171,J$144+1,0)))</f>
        <v>51</v>
      </c>
      <c r="K31" s="349" t="str">
        <f>IF(ISNA(VLOOKUP($F31,'Cronograma Manual'!$F$6:$BN$171,K$144+1,0)),"",(VLOOKUP($F31,'Cronograma Manual'!$F$6:$BN$171,K$144+1,0)))</f>
        <v/>
      </c>
      <c r="L31" s="349">
        <f>IF(ISNA(VLOOKUP($F31,'Cronograma Manual'!$F$6:$BN$171,L$144+1,0)),"",(VLOOKUP($F31,'Cronograma Manual'!$F$6:$BN$171,L$144+1,0)))</f>
        <v>44566</v>
      </c>
      <c r="M31" s="349">
        <f>IF(ISNA(VLOOKUP($F31,'Cronograma Manual'!$F$6:$BN$171,M$144+1,0)),"",(VLOOKUP($F31,'Cronograma Manual'!$F$6:$BN$171,M$144+1,0)))</f>
        <v>44573</v>
      </c>
      <c r="N31" s="349">
        <f>IF(ISNA(VLOOKUP($F31,'Cronograma Manual'!$F$6:$BN$171,N$144+1,0)),"",(VLOOKUP($F31,'Cronograma Manual'!$F$6:$BN$171,N$144+1,0)))</f>
        <v>44580</v>
      </c>
      <c r="O31" s="349">
        <f>IF(ISNA(VLOOKUP($F31,'Cronograma Manual'!$F$6:$BN$171,O$144+1,0)),"",(VLOOKUP($F31,'Cronograma Manual'!$F$6:$BN$171,O$144+1,0)))</f>
        <v>44587</v>
      </c>
      <c r="P31" s="350">
        <f>IF(ISNA(VLOOKUP($F31,'Cronograma Manual'!$F$6:$BN$171,P$144+1,0)),"",(VLOOKUP($F31,'Cronograma Manual'!$F$6:$BN$171,P$144+1,0)))</f>
        <v>44594</v>
      </c>
      <c r="Q31" s="350">
        <f>IF(ISNA(VLOOKUP($F31,'Cronograma Manual'!$F$6:$BN$171,Q$144+1,0)),"",(VLOOKUP($F31,'Cronograma Manual'!$F$6:$BN$171,Q$144+1,0)))</f>
        <v>44601</v>
      </c>
      <c r="R31" s="350">
        <f>IF(ISNA(VLOOKUP($F31,'Cronograma Manual'!$F$6:$BN$171,R$144+1,0)),"",(VLOOKUP($F31,'Cronograma Manual'!$F$6:$BN$171,R$144+1,0)))</f>
        <v>44608</v>
      </c>
      <c r="S31" s="350">
        <f>IF(ISNA(VLOOKUP($F31,'Cronograma Manual'!$F$6:$BN$171,S$144+1,0)),"",(VLOOKUP($F31,'Cronograma Manual'!$F$6:$BN$171,S$144+1,0)))</f>
        <v>44615</v>
      </c>
      <c r="T31" s="349">
        <f>IF(ISNA(VLOOKUP($F31,'Cronograma Manual'!$F$6:$BN$171,T$144+1,0)),"",(VLOOKUP($F31,'Cronograma Manual'!$F$6:$BN$171,T$144+1,0)))</f>
        <v>44622</v>
      </c>
      <c r="U31" s="349">
        <f>IF(ISNA(VLOOKUP($F31,'Cronograma Manual'!$F$6:$BN$171,U$144+1,0)),"",(VLOOKUP($F31,'Cronograma Manual'!$F$6:$BN$171,U$144+1,0)))</f>
        <v>44629</v>
      </c>
      <c r="V31" s="349">
        <f>IF(ISNA(VLOOKUP($F31,'Cronograma Manual'!$F$6:$BN$171,V$144+1,0)),"",(VLOOKUP($F31,'Cronograma Manual'!$F$6:$BN$171,V$144+1,0)))</f>
        <v>44636</v>
      </c>
      <c r="W31" s="349">
        <f>IF(ISNA(VLOOKUP($F31,'Cronograma Manual'!$F$6:$BN$171,W$144+1,0)),"",(VLOOKUP($F31,'Cronograma Manual'!$F$6:$BN$171,W$144+1,0)))</f>
        <v>44643</v>
      </c>
      <c r="X31" s="349">
        <f>IF(ISNA(VLOOKUP($F31,'Cronograma Manual'!$F$6:$BN$171,X$144+1,0)),"",(VLOOKUP($F31,'Cronograma Manual'!$F$6:$BN$171,X$144+1,0)))</f>
        <v>44650</v>
      </c>
      <c r="Y31" s="350">
        <f>IF(ISNA(VLOOKUP($F31,'Cronograma Manual'!$F$6:$BN$171,Y$144+1,0)),"",(VLOOKUP($F31,'Cronograma Manual'!$F$6:$BN$171,Y$144+1,0)))</f>
        <v>44657</v>
      </c>
      <c r="Z31" s="350">
        <f>IF(ISNA(VLOOKUP($F31,'Cronograma Manual'!$F$6:$BN$171,Z$144+1,0)),"",(VLOOKUP($F31,'Cronograma Manual'!$F$6:$BN$171,Z$144+1,0)))</f>
        <v>44664</v>
      </c>
      <c r="AA31" s="350">
        <f>IF(ISNA(VLOOKUP($F31,'Cronograma Manual'!$F$6:$BN$171,AA$144+1,0)),"",(VLOOKUP($F31,'Cronograma Manual'!$F$6:$BN$171,AA$144+1,0)))</f>
        <v>44671</v>
      </c>
      <c r="AB31" s="350">
        <f>IF(ISNA(VLOOKUP($F31,'Cronograma Manual'!$F$6:$BN$171,AB$144+1,0)),"",(VLOOKUP($F31,'Cronograma Manual'!$F$6:$BN$171,AB$144+1,0)))</f>
        <v>44678</v>
      </c>
      <c r="AC31" s="349">
        <f>IF(ISNA(VLOOKUP($F31,'Cronograma Manual'!$F$6:$BN$171,AC$144+1,0)),"",(VLOOKUP($F31,'Cronograma Manual'!$F$6:$BN$171,AC$144+1,0)))</f>
        <v>44685</v>
      </c>
      <c r="AD31" s="349">
        <f>IF(ISNA(VLOOKUP($F31,'Cronograma Manual'!$F$6:$BN$171,AD$144+1,0)),"",(VLOOKUP($F31,'Cronograma Manual'!$F$6:$BN$171,AD$144+1,0)))</f>
        <v>44692</v>
      </c>
      <c r="AE31" s="349">
        <f>IF(ISNA(VLOOKUP($F31,'Cronograma Manual'!$F$6:$BN$171,AE$144+1,0)),"",(VLOOKUP($F31,'Cronograma Manual'!$F$6:$BN$171,AE$144+1,0)))</f>
        <v>44699</v>
      </c>
      <c r="AF31" s="349">
        <f>IF(ISNA(VLOOKUP($F31,'Cronograma Manual'!$F$6:$BN$171,AF$144+1,0)),"",(VLOOKUP($F31,'Cronograma Manual'!$F$6:$BN$171,AF$144+1,0)))</f>
        <v>44706</v>
      </c>
      <c r="AG31" s="350">
        <f>IF(ISNA(VLOOKUP($F31,'Cronograma Manual'!$F$6:$BN$171,AG$144+1,0)),"",(VLOOKUP($F31,'Cronograma Manual'!$F$6:$BN$171,AG$144+1,0)))</f>
        <v>44713</v>
      </c>
      <c r="AH31" s="350">
        <f>IF(ISNA(VLOOKUP($F31,'Cronograma Manual'!$F$6:$BN$171,AH$144+1,0)),"",(VLOOKUP($F31,'Cronograma Manual'!$F$6:$BN$171,AH$144+1,0)))</f>
        <v>44720</v>
      </c>
      <c r="AI31" s="350">
        <f>IF(ISNA(VLOOKUP($F31,'Cronograma Manual'!$F$6:$BN$171,AI$144+1,0)),"",(VLOOKUP($F31,'Cronograma Manual'!$F$6:$BN$171,AI$144+1,0)))</f>
        <v>44727</v>
      </c>
      <c r="AJ31" s="350">
        <f>IF(ISNA(VLOOKUP($F31,'Cronograma Manual'!$F$6:$BN$171,AJ$144+1,0)),"",(VLOOKUP($F31,'Cronograma Manual'!$F$6:$BN$171,AJ$144+1,0)))</f>
        <v>44734</v>
      </c>
      <c r="AK31" s="350">
        <f>IF(ISNA(VLOOKUP($F31,'Cronograma Manual'!$F$6:$BN$171,AK$144+1,0)),"",(VLOOKUP($F31,'Cronograma Manual'!$F$6:$BN$171,AK$144+1,0)))</f>
        <v>44741</v>
      </c>
      <c r="AL31" s="349">
        <f>IF(ISNA(VLOOKUP($F31,'Cronograma Manual'!$F$6:$BN$171,AL$144+1,0)),"",(VLOOKUP($F31,'Cronograma Manual'!$F$6:$BN$171,AL$144+1,0)))</f>
        <v>44748</v>
      </c>
      <c r="AM31" s="349">
        <f>IF(ISNA(VLOOKUP($F31,'Cronograma Manual'!$F$6:$BN$171,AM$144+1,0)),"",(VLOOKUP($F31,'Cronograma Manual'!$F$6:$BN$171,AM$144+1,0)))</f>
        <v>44755</v>
      </c>
      <c r="AN31" s="349" t="str">
        <f>IF(ISNA(VLOOKUP($F31,'Cronograma Manual'!$F$6:$BN$171,AN$144+1,0)),"",(VLOOKUP($F31,'Cronograma Manual'!$F$6:$BN$171,AN$144+1,0)))</f>
        <v/>
      </c>
      <c r="AO31" s="349">
        <f>IF(ISNA(VLOOKUP($F31,'Cronograma Manual'!$F$6:$BN$171,AO$144+1,0)),"",(VLOOKUP($F31,'Cronograma Manual'!$F$6:$BN$171,AO$144+1,0)))</f>
        <v>44769</v>
      </c>
      <c r="AP31" s="350">
        <f>IF(ISNA(VLOOKUP($F31,'Cronograma Manual'!$F$6:$BN$171,AP$144+1,0)),"",(VLOOKUP($F31,'Cronograma Manual'!$F$6:$BN$171,AP$144+1,0)))</f>
        <v>44776</v>
      </c>
      <c r="AQ31" s="350">
        <f>IF(ISNA(VLOOKUP($F31,'Cronograma Manual'!$F$6:$BN$171,AQ$144+1,0)),"",(VLOOKUP($F31,'Cronograma Manual'!$F$6:$BN$171,AQ$144+1,0)))</f>
        <v>44783</v>
      </c>
      <c r="AR31" s="350">
        <f>IF(ISNA(VLOOKUP($F31,'Cronograma Manual'!$F$6:$BN$171,AR$144+1,0)),"",(VLOOKUP($F31,'Cronograma Manual'!$F$6:$BN$171,AR$144+1,0)))</f>
        <v>44790</v>
      </c>
      <c r="AS31" s="350">
        <f>IF(ISNA(VLOOKUP($F31,'Cronograma Manual'!$F$6:$BN$171,AS$144+1,0)),"",(VLOOKUP($F31,'Cronograma Manual'!$F$6:$BN$171,AS$144+1,0)))</f>
        <v>44797</v>
      </c>
      <c r="AT31" s="349">
        <f>IF(ISNA(VLOOKUP($F31,'Cronograma Manual'!$F$6:$BN$171,AT$144+1,0)),"",(VLOOKUP($F31,'Cronograma Manual'!$F$6:$BN$171,AT$144+1,0)))</f>
        <v>44804</v>
      </c>
      <c r="AU31" s="349">
        <f>IF(ISNA(VLOOKUP($F31,'Cronograma Manual'!$F$6:$BN$171,AU$144+1,0)),"",(VLOOKUP($F31,'Cronograma Manual'!$F$6:$BN$171,AU$144+1,0)))</f>
        <v>44811</v>
      </c>
      <c r="AV31" s="349">
        <f>IF(ISNA(VLOOKUP($F31,'Cronograma Manual'!$F$6:$BN$171,AV$144+1,0)),"",(VLOOKUP($F31,'Cronograma Manual'!$F$6:$BN$171,AV$144+1,0)))</f>
        <v>44818</v>
      </c>
      <c r="AW31" s="349">
        <f>IF(ISNA(VLOOKUP($F31,'Cronograma Manual'!$F$6:$BN$171,AW$144+1,0)),"",(VLOOKUP($F31,'Cronograma Manual'!$F$6:$BN$171,AW$144+1,0)))</f>
        <v>44825</v>
      </c>
      <c r="AX31" s="349">
        <f>IF(ISNA(VLOOKUP($F31,'Cronograma Manual'!$F$6:$BN$171,AX$144+1,0)),"",(VLOOKUP($F31,'Cronograma Manual'!$F$6:$BN$171,AX$144+1,0)))</f>
        <v>44832</v>
      </c>
      <c r="AY31" s="350">
        <f>IF(ISNA(VLOOKUP($F31,'Cronograma Manual'!$F$6:$BN$171,AY$144+1,0)),"",(VLOOKUP($F31,'Cronograma Manual'!$F$6:$BN$171,AY$144+1,0)))</f>
        <v>44839</v>
      </c>
      <c r="AZ31" s="350">
        <f>IF(ISNA(VLOOKUP($F31,'Cronograma Manual'!$F$6:$BN$171,AZ$144+1,0)),"",(VLOOKUP($F31,'Cronograma Manual'!$F$6:$BN$171,AZ$144+1,0)))</f>
        <v>44846</v>
      </c>
      <c r="BA31" s="350">
        <f>IF(ISNA(VLOOKUP($F31,'Cronograma Manual'!$F$6:$BN$171,BA$144+1,0)),"",(VLOOKUP($F31,'Cronograma Manual'!$F$6:$BN$171,BA$144+1,0)))</f>
        <v>44853</v>
      </c>
      <c r="BB31" s="350">
        <f>IF(ISNA(VLOOKUP($F31,'Cronograma Manual'!$F$6:$BN$171,BB$144+1,0)),"",(VLOOKUP($F31,'Cronograma Manual'!$F$6:$BN$171,BB$144+1,0)))</f>
        <v>44860</v>
      </c>
      <c r="BC31" s="349">
        <f>IF(ISNA(VLOOKUP($F31,'Cronograma Manual'!$F$6:$BN$171,BC$144+1,0)),"",(VLOOKUP($F31,'Cronograma Manual'!$F$6:$BN$171,BC$144+1,0)))</f>
        <v>44867</v>
      </c>
      <c r="BD31" s="349">
        <f>IF(ISNA(VLOOKUP($F31,'Cronograma Manual'!$F$6:$BN$171,BD$144+1,0)),"",(VLOOKUP($F31,'Cronograma Manual'!$F$6:$BN$171,BD$144+1,0)))</f>
        <v>44874</v>
      </c>
      <c r="BE31" s="349">
        <f>IF(ISNA(VLOOKUP($F31,'Cronograma Manual'!$F$6:$BN$171,BE$144+1,0)),"",(VLOOKUP($F31,'Cronograma Manual'!$F$6:$BN$171,BE$144+1,0)))</f>
        <v>44881</v>
      </c>
      <c r="BF31" s="349">
        <f>IF(ISNA(VLOOKUP($F31,'Cronograma Manual'!$F$6:$BN$171,BF$144+1,0)),"",(VLOOKUP($F31,'Cronograma Manual'!$F$6:$BN$171,BF$144+1,0)))</f>
        <v>44888</v>
      </c>
      <c r="BG31" s="350">
        <f>IF(ISNA(VLOOKUP($F31,'Cronograma Manual'!$F$6:$BN$171,BG$144+1,0)),"",(VLOOKUP($F31,'Cronograma Manual'!$F$6:$BN$171,BG$144+1,0)))</f>
        <v>44895</v>
      </c>
      <c r="BH31" s="350">
        <f>IF(ISNA(VLOOKUP($F31,'Cronograma Manual'!$F$6:$BN$171,BH$144+1,0)),"",(VLOOKUP($F31,'Cronograma Manual'!$F$6:$BN$171,BH$144+1,0)))</f>
        <v>44902</v>
      </c>
      <c r="BI31" s="350">
        <f>IF(ISNA(VLOOKUP($F31,'Cronograma Manual'!$F$6:$BN$171,BI$144+1,0)),"",(VLOOKUP($F31,'Cronograma Manual'!$F$6:$BN$171,BI$144+1,0)))</f>
        <v>44909</v>
      </c>
      <c r="BJ31" s="350">
        <f>IF(ISNA(VLOOKUP($F31,'Cronograma Manual'!$F$6:$BN$171,BJ$144+1,0)),"",(VLOOKUP($F31,'Cronograma Manual'!$F$6:$BN$171,BJ$144+1,0)))</f>
        <v>44916</v>
      </c>
      <c r="BK31" s="351">
        <f>IF(ISNA(VLOOKUP($F31,'Cronograma Manual'!$F$6:$BN$171,BK$144+1,0)),"",(VLOOKUP($F31,'Cronograma Manual'!$F$6:$BN$171,BK$144+1,0)))</f>
        <v>44923</v>
      </c>
    </row>
    <row r="32" spans="1:63" s="102" customFormat="1" ht="26.25" customHeight="1" x14ac:dyDescent="0.25">
      <c r="A32" s="352">
        <f t="shared" si="0"/>
        <v>27</v>
      </c>
      <c r="B32" s="429"/>
      <c r="C32" s="429"/>
      <c r="D32" s="432"/>
      <c r="E32" s="337" t="s">
        <v>19</v>
      </c>
      <c r="F32" s="337" t="s">
        <v>34</v>
      </c>
      <c r="G32" s="184" t="str">
        <f>IF(ISNA(VLOOKUP($F32,'Cronograma Manual'!$F$6:$BN$171,G$144+1,0)),"",(VLOOKUP($F32,'Cronograma Manual'!$F$6:$BN$171,G$144+1,0)))</f>
        <v>UB RIOSUCIO</v>
      </c>
      <c r="H32" s="184" t="str">
        <f>IF(ISNA(VLOOKUP($F32,'Cronograma Manual'!$F$6:$BN$171,H$144+1,0)),"",(VLOOKUP($F32,'Cronograma Manual'!$F$6:$BN$171,H$144+1,0)))</f>
        <v>Casa de la justicia</v>
      </c>
      <c r="I32" s="197">
        <f>IF(ISNA(VLOOKUP($F32,'Cronograma Manual'!$F$6:$BN$171,I$144+1,0)),"",(VLOOKUP($F32,'Cronograma Manual'!$F$6:$BN$171,I$144+1,0)))</f>
        <v>4</v>
      </c>
      <c r="J32" s="202">
        <f>IF(ISNA(VLOOKUP($F32,'Cronograma Manual'!$F$6:$BN$171,J$144+1,0)),"",(VLOOKUP($F32,'Cronograma Manual'!$F$6:$BN$171,J$144+1,0)))</f>
        <v>13</v>
      </c>
      <c r="K32" s="107" t="str">
        <f>IF(ISNA(VLOOKUP($F32,'Cronograma Manual'!$F$6:$BN$171,K$144+1,0)),"",(VLOOKUP($F32,'Cronograma Manual'!$F$6:$BN$171,K$144+1,0)))</f>
        <v/>
      </c>
      <c r="L32" s="107" t="str">
        <f>IF(ISNA(VLOOKUP($F32,'Cronograma Manual'!$F$6:$BN$171,L$144+1,0)),"",(VLOOKUP($F32,'Cronograma Manual'!$F$6:$BN$171,L$144+1,0)))</f>
        <v/>
      </c>
      <c r="M32" s="107" t="str">
        <f>IF(ISNA(VLOOKUP($F32,'Cronograma Manual'!$F$6:$BN$171,M$144+1,0)),"",(VLOOKUP($F32,'Cronograma Manual'!$F$6:$BN$171,M$144+1,0)))</f>
        <v/>
      </c>
      <c r="N32" s="107" t="str">
        <f>IF(ISNA(VLOOKUP($F32,'Cronograma Manual'!$F$6:$BN$171,N$144+1,0)),"",(VLOOKUP($F32,'Cronograma Manual'!$F$6:$BN$171,N$144+1,0)))</f>
        <v/>
      </c>
      <c r="O32" s="107">
        <f>IF(ISNA(VLOOKUP($F32,'Cronograma Manual'!$F$6:$BN$171,O$144+1,0)),"",(VLOOKUP($F32,'Cronograma Manual'!$F$6:$BN$171,O$144+1,0)))</f>
        <v>44586</v>
      </c>
      <c r="P32" s="108" t="str">
        <f>IF(ISNA(VLOOKUP($F32,'Cronograma Manual'!$F$6:$BN$171,P$144+1,0)),"",(VLOOKUP($F32,'Cronograma Manual'!$F$6:$BN$171,P$144+1,0)))</f>
        <v/>
      </c>
      <c r="Q32" s="108" t="str">
        <f>IF(ISNA(VLOOKUP($F32,'Cronograma Manual'!$F$6:$BN$171,Q$144+1,0)),"",(VLOOKUP($F32,'Cronograma Manual'!$F$6:$BN$171,Q$144+1,0)))</f>
        <v/>
      </c>
      <c r="R32" s="108" t="str">
        <f>IF(ISNA(VLOOKUP($F32,'Cronograma Manual'!$F$6:$BN$171,R$144+1,0)),"",(VLOOKUP($F32,'Cronograma Manual'!$F$6:$BN$171,R$144+1,0)))</f>
        <v/>
      </c>
      <c r="S32" s="108">
        <f>IF(ISNA(VLOOKUP($F32,'Cronograma Manual'!$F$6:$BN$171,S$144+1,0)),"",(VLOOKUP($F32,'Cronograma Manual'!$F$6:$BN$171,S$144+1,0)))</f>
        <v>44614</v>
      </c>
      <c r="T32" s="107" t="str">
        <f>IF(ISNA(VLOOKUP($F32,'Cronograma Manual'!$F$6:$BN$171,T$144+1,0)),"",(VLOOKUP($F32,'Cronograma Manual'!$F$6:$BN$171,T$144+1,0)))</f>
        <v/>
      </c>
      <c r="U32" s="107" t="str">
        <f>IF(ISNA(VLOOKUP($F32,'Cronograma Manual'!$F$6:$BN$171,U$144+1,0)),"",(VLOOKUP($F32,'Cronograma Manual'!$F$6:$BN$171,U$144+1,0)))</f>
        <v/>
      </c>
      <c r="V32" s="107" t="str">
        <f>IF(ISNA(VLOOKUP($F32,'Cronograma Manual'!$F$6:$BN$171,V$144+1,0)),"",(VLOOKUP($F32,'Cronograma Manual'!$F$6:$BN$171,V$144+1,0)))</f>
        <v/>
      </c>
      <c r="W32" s="107">
        <f>IF(ISNA(VLOOKUP($F32,'Cronograma Manual'!$F$6:$BN$171,W$144+1,0)),"",(VLOOKUP($F32,'Cronograma Manual'!$F$6:$BN$171,W$144+1,0)))</f>
        <v>44642</v>
      </c>
      <c r="X32" s="107" t="str">
        <f>IF(ISNA(VLOOKUP($F32,'Cronograma Manual'!$F$6:$BN$171,X$144+1,0)),"",(VLOOKUP($F32,'Cronograma Manual'!$F$6:$BN$171,X$144+1,0)))</f>
        <v/>
      </c>
      <c r="Y32" s="108" t="str">
        <f>IF(ISNA(VLOOKUP($F32,'Cronograma Manual'!$F$6:$BN$171,Y$144+1,0)),"",(VLOOKUP($F32,'Cronograma Manual'!$F$6:$BN$171,Y$144+1,0)))</f>
        <v/>
      </c>
      <c r="Z32" s="108" t="str">
        <f>IF(ISNA(VLOOKUP($F32,'Cronograma Manual'!$F$6:$BN$171,Z$144+1,0)),"",(VLOOKUP($F32,'Cronograma Manual'!$F$6:$BN$171,Z$144+1,0)))</f>
        <v/>
      </c>
      <c r="AA32" s="108">
        <f>IF(ISNA(VLOOKUP($F32,'Cronograma Manual'!$F$6:$BN$171,AA$144+1,0)),"",(VLOOKUP($F32,'Cronograma Manual'!$F$6:$BN$171,AA$144+1,0)))</f>
        <v>44670</v>
      </c>
      <c r="AB32" s="108" t="str">
        <f>IF(ISNA(VLOOKUP($F32,'Cronograma Manual'!$F$6:$BN$171,AB$144+1,0)),"",(VLOOKUP($F32,'Cronograma Manual'!$F$6:$BN$171,AB$144+1,0)))</f>
        <v/>
      </c>
      <c r="AC32" s="107" t="str">
        <f>IF(ISNA(VLOOKUP($F32,'Cronograma Manual'!$F$6:$BN$171,AC$144+1,0)),"",(VLOOKUP($F32,'Cronograma Manual'!$F$6:$BN$171,AC$144+1,0)))</f>
        <v/>
      </c>
      <c r="AD32" s="107" t="str">
        <f>IF(ISNA(VLOOKUP($F32,'Cronograma Manual'!$F$6:$BN$171,AD$144+1,0)),"",(VLOOKUP($F32,'Cronograma Manual'!$F$6:$BN$171,AD$144+1,0)))</f>
        <v/>
      </c>
      <c r="AE32" s="107">
        <f>IF(ISNA(VLOOKUP($F32,'Cronograma Manual'!$F$6:$BN$171,AE$144+1,0)),"",(VLOOKUP($F32,'Cronograma Manual'!$F$6:$BN$171,AE$144+1,0)))</f>
        <v>44698</v>
      </c>
      <c r="AF32" s="107" t="str">
        <f>IF(ISNA(VLOOKUP($F32,'Cronograma Manual'!$F$6:$BN$171,AF$144+1,0)),"",(VLOOKUP($F32,'Cronograma Manual'!$F$6:$BN$171,AF$144+1,0)))</f>
        <v/>
      </c>
      <c r="AG32" s="108" t="str">
        <f>IF(ISNA(VLOOKUP($F32,'Cronograma Manual'!$F$6:$BN$171,AG$144+1,0)),"",(VLOOKUP($F32,'Cronograma Manual'!$F$6:$BN$171,AG$144+1,0)))</f>
        <v/>
      </c>
      <c r="AH32" s="108" t="str">
        <f>IF(ISNA(VLOOKUP($F32,'Cronograma Manual'!$F$6:$BN$171,AH$144+1,0)),"",(VLOOKUP($F32,'Cronograma Manual'!$F$6:$BN$171,AH$144+1,0)))</f>
        <v/>
      </c>
      <c r="AI32" s="108">
        <f>IF(ISNA(VLOOKUP($F32,'Cronograma Manual'!$F$6:$BN$171,AI$144+1,0)),"",(VLOOKUP($F32,'Cronograma Manual'!$F$6:$BN$171,AI$144+1,0)))</f>
        <v>44726</v>
      </c>
      <c r="AJ32" s="108" t="str">
        <f>IF(ISNA(VLOOKUP($F32,'Cronograma Manual'!$F$6:$BN$171,AJ$144+1,0)),"",(VLOOKUP($F32,'Cronograma Manual'!$F$6:$BN$171,AJ$144+1,0)))</f>
        <v/>
      </c>
      <c r="AK32" s="108" t="str">
        <f>IF(ISNA(VLOOKUP($F32,'Cronograma Manual'!$F$6:$BN$171,AK$144+1,0)),"",(VLOOKUP($F32,'Cronograma Manual'!$F$6:$BN$171,AK$144+1,0)))</f>
        <v/>
      </c>
      <c r="AL32" s="107" t="str">
        <f>IF(ISNA(VLOOKUP($F32,'Cronograma Manual'!$F$6:$BN$171,AL$144+1,0)),"",(VLOOKUP($F32,'Cronograma Manual'!$F$6:$BN$171,AL$144+1,0)))</f>
        <v/>
      </c>
      <c r="AM32" s="107">
        <f>IF(ISNA(VLOOKUP($F32,'Cronograma Manual'!$F$6:$BN$171,AM$144+1,0)),"",(VLOOKUP($F32,'Cronograma Manual'!$F$6:$BN$171,AM$144+1,0)))</f>
        <v>44754</v>
      </c>
      <c r="AN32" s="107" t="str">
        <f>IF(ISNA(VLOOKUP($F32,'Cronograma Manual'!$F$6:$BN$171,AN$144+1,0)),"",(VLOOKUP($F32,'Cronograma Manual'!$F$6:$BN$171,AN$144+1,0)))</f>
        <v/>
      </c>
      <c r="AO32" s="107" t="str">
        <f>IF(ISNA(VLOOKUP($F32,'Cronograma Manual'!$F$6:$BN$171,AO$144+1,0)),"",(VLOOKUP($F32,'Cronograma Manual'!$F$6:$BN$171,AO$144+1,0)))</f>
        <v/>
      </c>
      <c r="AP32" s="108" t="str">
        <f>IF(ISNA(VLOOKUP($F32,'Cronograma Manual'!$F$6:$BN$171,AP$144+1,0)),"",(VLOOKUP($F32,'Cronograma Manual'!$F$6:$BN$171,AP$144+1,0)))</f>
        <v/>
      </c>
      <c r="AQ32" s="108">
        <f>IF(ISNA(VLOOKUP($F32,'Cronograma Manual'!$F$6:$BN$171,AQ$144+1,0)),"",(VLOOKUP($F32,'Cronograma Manual'!$F$6:$BN$171,AQ$144+1,0)))</f>
        <v>44782</v>
      </c>
      <c r="AR32" s="108" t="str">
        <f>IF(ISNA(VLOOKUP($F32,'Cronograma Manual'!$F$6:$BN$171,AR$144+1,0)),"",(VLOOKUP($F32,'Cronograma Manual'!$F$6:$BN$171,AR$144+1,0)))</f>
        <v/>
      </c>
      <c r="AS32" s="108" t="str">
        <f>IF(ISNA(VLOOKUP($F32,'Cronograma Manual'!$F$6:$BN$171,AS$144+1,0)),"",(VLOOKUP($F32,'Cronograma Manual'!$F$6:$BN$171,AS$144+1,0)))</f>
        <v/>
      </c>
      <c r="AT32" s="107" t="str">
        <f>IF(ISNA(VLOOKUP($F32,'Cronograma Manual'!$F$6:$BN$171,AT$144+1,0)),"",(VLOOKUP($F32,'Cronograma Manual'!$F$6:$BN$171,AT$144+1,0)))</f>
        <v/>
      </c>
      <c r="AU32" s="107">
        <f>IF(ISNA(VLOOKUP($F32,'Cronograma Manual'!$F$6:$BN$171,AU$144+1,0)),"",(VLOOKUP($F32,'Cronograma Manual'!$F$6:$BN$171,AU$144+1,0)))</f>
        <v>44810</v>
      </c>
      <c r="AV32" s="107" t="str">
        <f>IF(ISNA(VLOOKUP($F32,'Cronograma Manual'!$F$6:$BN$171,AV$144+1,0)),"",(VLOOKUP($F32,'Cronograma Manual'!$F$6:$BN$171,AV$144+1,0)))</f>
        <v/>
      </c>
      <c r="AW32" s="107" t="str">
        <f>IF(ISNA(VLOOKUP($F32,'Cronograma Manual'!$F$6:$BN$171,AW$144+1,0)),"",(VLOOKUP($F32,'Cronograma Manual'!$F$6:$BN$171,AW$144+1,0)))</f>
        <v/>
      </c>
      <c r="AX32" s="107" t="str">
        <f>IF(ISNA(VLOOKUP($F32,'Cronograma Manual'!$F$6:$BN$171,AX$144+1,0)),"",(VLOOKUP($F32,'Cronograma Manual'!$F$6:$BN$171,AX$144+1,0)))</f>
        <v/>
      </c>
      <c r="AY32" s="108">
        <f>IF(ISNA(VLOOKUP($F32,'Cronograma Manual'!$F$6:$BN$171,AY$144+1,0)),"",(VLOOKUP($F32,'Cronograma Manual'!$F$6:$BN$171,AY$144+1,0)))</f>
        <v>44838</v>
      </c>
      <c r="AZ32" s="108" t="str">
        <f>IF(ISNA(VLOOKUP($F32,'Cronograma Manual'!$F$6:$BN$171,AZ$144+1,0)),"",(VLOOKUP($F32,'Cronograma Manual'!$F$6:$BN$171,AZ$144+1,0)))</f>
        <v/>
      </c>
      <c r="BA32" s="108" t="str">
        <f>IF(ISNA(VLOOKUP($F32,'Cronograma Manual'!$F$6:$BN$171,BA$144+1,0)),"",(VLOOKUP($F32,'Cronograma Manual'!$F$6:$BN$171,BA$144+1,0)))</f>
        <v/>
      </c>
      <c r="BB32" s="108" t="str">
        <f>IF(ISNA(VLOOKUP($F32,'Cronograma Manual'!$F$6:$BN$171,BB$144+1,0)),"",(VLOOKUP($F32,'Cronograma Manual'!$F$6:$BN$171,BB$144+1,0)))</f>
        <v/>
      </c>
      <c r="BC32" s="107">
        <f>IF(ISNA(VLOOKUP($F32,'Cronograma Manual'!$F$6:$BN$171,BC$144+1,0)),"",(VLOOKUP($F32,'Cronograma Manual'!$F$6:$BN$171,BC$144+1,0)))</f>
        <v>44866</v>
      </c>
      <c r="BD32" s="107" t="str">
        <f>IF(ISNA(VLOOKUP($F32,'Cronograma Manual'!$F$6:$BN$171,BD$144+1,0)),"",(VLOOKUP($F32,'Cronograma Manual'!$F$6:$BN$171,BD$144+1,0)))</f>
        <v/>
      </c>
      <c r="BE32" s="107" t="str">
        <f>IF(ISNA(VLOOKUP($F32,'Cronograma Manual'!$F$6:$BN$171,BE$144+1,0)),"",(VLOOKUP($F32,'Cronograma Manual'!$F$6:$BN$171,BE$144+1,0)))</f>
        <v/>
      </c>
      <c r="BF32" s="107" t="str">
        <f>IF(ISNA(VLOOKUP($F32,'Cronograma Manual'!$F$6:$BN$171,BF$144+1,0)),"",(VLOOKUP($F32,'Cronograma Manual'!$F$6:$BN$171,BF$144+1,0)))</f>
        <v/>
      </c>
      <c r="BG32" s="108">
        <f>IF(ISNA(VLOOKUP($F32,'Cronograma Manual'!$F$6:$BN$171,BG$144+1,0)),"",(VLOOKUP($F32,'Cronograma Manual'!$F$6:$BN$171,BG$144+1,0)))</f>
        <v>44894</v>
      </c>
      <c r="BH32" s="108" t="str">
        <f>IF(ISNA(VLOOKUP($F32,'Cronograma Manual'!$F$6:$BN$171,BH$144+1,0)),"",(VLOOKUP($F32,'Cronograma Manual'!$F$6:$BN$171,BH$144+1,0)))</f>
        <v/>
      </c>
      <c r="BI32" s="108" t="str">
        <f>IF(ISNA(VLOOKUP($F32,'Cronograma Manual'!$F$6:$BN$171,BI$144+1,0)),"",(VLOOKUP($F32,'Cronograma Manual'!$F$6:$BN$171,BI$144+1,0)))</f>
        <v/>
      </c>
      <c r="BJ32" s="108" t="str">
        <f>IF(ISNA(VLOOKUP($F32,'Cronograma Manual'!$F$6:$BN$171,BJ$144+1,0)),"",(VLOOKUP($F32,'Cronograma Manual'!$F$6:$BN$171,BJ$144+1,0)))</f>
        <v/>
      </c>
      <c r="BK32" s="353">
        <f>IF(ISNA(VLOOKUP($F32,'Cronograma Manual'!$F$6:$BN$171,BK$144+1,0)),"",(VLOOKUP($F32,'Cronograma Manual'!$F$6:$BN$171,BK$144+1,0)))</f>
        <v>44922</v>
      </c>
    </row>
    <row r="33" spans="1:63" s="102" customFormat="1" ht="26.25" customHeight="1" x14ac:dyDescent="0.25">
      <c r="A33" s="352">
        <f t="shared" si="0"/>
        <v>28</v>
      </c>
      <c r="B33" s="429"/>
      <c r="C33" s="429"/>
      <c r="D33" s="432"/>
      <c r="E33" s="337" t="s">
        <v>19</v>
      </c>
      <c r="F33" s="337" t="s">
        <v>35</v>
      </c>
      <c r="G33" s="184" t="str">
        <f>IF(ISNA(VLOOKUP($F33,'Cronograma Manual'!$F$6:$BN$171,G$144+1,0)),"",(VLOOKUP($F33,'Cronograma Manual'!$F$6:$BN$171,G$144+1,0)))</f>
        <v>UB AGUADAS</v>
      </c>
      <c r="H33" s="184" t="str">
        <f>IF(ISNA(VLOOKUP($F33,'Cronograma Manual'!$F$6:$BN$171,H$144+1,0)),"",(VLOOKUP($F33,'Cronograma Manual'!$F$6:$BN$171,H$144+1,0)))</f>
        <v>Hospital San Jose</v>
      </c>
      <c r="I33" s="197">
        <f>IF(ISNA(VLOOKUP($F33,'Cronograma Manual'!$F$6:$BN$171,I$144+1,0)),"",(VLOOKUP($F33,'Cronograma Manual'!$F$6:$BN$171,I$144+1,0)))</f>
        <v>4</v>
      </c>
      <c r="J33" s="202">
        <f>IF(ISNA(VLOOKUP($F33,'Cronograma Manual'!$F$6:$BN$171,J$144+1,0)),"",(VLOOKUP($F33,'Cronograma Manual'!$F$6:$BN$171,J$144+1,0)))</f>
        <v>12</v>
      </c>
      <c r="K33" s="107" t="str">
        <f>IF(ISNA(VLOOKUP($F33,'Cronograma Manual'!$F$6:$BN$171,K$144+1,0)),"",(VLOOKUP($F33,'Cronograma Manual'!$F$6:$BN$171,K$144+1,0)))</f>
        <v/>
      </c>
      <c r="L33" s="107" t="str">
        <f>IF(ISNA(VLOOKUP($F33,'Cronograma Manual'!$F$6:$BN$171,L$144+1,0)),"",(VLOOKUP($F33,'Cronograma Manual'!$F$6:$BN$171,L$144+1,0)))</f>
        <v/>
      </c>
      <c r="M33" s="107" t="str">
        <f>IF(ISNA(VLOOKUP($F33,'Cronograma Manual'!$F$6:$BN$171,M$144+1,0)),"",(VLOOKUP($F33,'Cronograma Manual'!$F$6:$BN$171,M$144+1,0)))</f>
        <v/>
      </c>
      <c r="N33" s="107" t="str">
        <f>IF(ISNA(VLOOKUP($F33,'Cronograma Manual'!$F$6:$BN$171,N$144+1,0)),"",(VLOOKUP($F33,'Cronograma Manual'!$F$6:$BN$171,N$144+1,0)))</f>
        <v/>
      </c>
      <c r="O33" s="107" t="str">
        <f>IF(ISNA(VLOOKUP($F33,'Cronograma Manual'!$F$6:$BN$171,O$144+1,0)),"",(VLOOKUP($F33,'Cronograma Manual'!$F$6:$BN$171,O$144+1,0)))</f>
        <v/>
      </c>
      <c r="P33" s="108">
        <f>IF(ISNA(VLOOKUP($F33,'Cronograma Manual'!$F$6:$BN$171,P$144+1,0)),"",(VLOOKUP($F33,'Cronograma Manual'!$F$6:$BN$171,P$144+1,0)))</f>
        <v>44592</v>
      </c>
      <c r="Q33" s="108" t="str">
        <f>IF(ISNA(VLOOKUP($F33,'Cronograma Manual'!$F$6:$BN$171,Q$144+1,0)),"",(VLOOKUP($F33,'Cronograma Manual'!$F$6:$BN$171,Q$144+1,0)))</f>
        <v/>
      </c>
      <c r="R33" s="108" t="str">
        <f>IF(ISNA(VLOOKUP($F33,'Cronograma Manual'!$F$6:$BN$171,R$144+1,0)),"",(VLOOKUP($F33,'Cronograma Manual'!$F$6:$BN$171,R$144+1,0)))</f>
        <v/>
      </c>
      <c r="S33" s="108" t="str">
        <f>IF(ISNA(VLOOKUP($F33,'Cronograma Manual'!$F$6:$BN$171,S$144+1,0)),"",(VLOOKUP($F33,'Cronograma Manual'!$F$6:$BN$171,S$144+1,0)))</f>
        <v/>
      </c>
      <c r="T33" s="107">
        <f>IF(ISNA(VLOOKUP($F33,'Cronograma Manual'!$F$6:$BN$171,T$144+1,0)),"",(VLOOKUP($F33,'Cronograma Manual'!$F$6:$BN$171,T$144+1,0)))</f>
        <v>44620</v>
      </c>
      <c r="U33" s="107" t="str">
        <f>IF(ISNA(VLOOKUP($F33,'Cronograma Manual'!$F$6:$BN$171,U$144+1,0)),"",(VLOOKUP($F33,'Cronograma Manual'!$F$6:$BN$171,U$144+1,0)))</f>
        <v/>
      </c>
      <c r="V33" s="107" t="str">
        <f>IF(ISNA(VLOOKUP($F33,'Cronograma Manual'!$F$6:$BN$171,V$144+1,0)),"",(VLOOKUP($F33,'Cronograma Manual'!$F$6:$BN$171,V$144+1,0)))</f>
        <v/>
      </c>
      <c r="W33" s="107" t="str">
        <f>IF(ISNA(VLOOKUP($F33,'Cronograma Manual'!$F$6:$BN$171,W$144+1,0)),"",(VLOOKUP($F33,'Cronograma Manual'!$F$6:$BN$171,W$144+1,0)))</f>
        <v/>
      </c>
      <c r="X33" s="107">
        <f>IF(ISNA(VLOOKUP($F33,'Cronograma Manual'!$F$6:$BN$171,X$144+1,0)),"",(VLOOKUP($F33,'Cronograma Manual'!$F$6:$BN$171,X$144+1,0)))</f>
        <v>44648</v>
      </c>
      <c r="Y33" s="108" t="str">
        <f>IF(ISNA(VLOOKUP($F33,'Cronograma Manual'!$F$6:$BN$171,Y$144+1,0)),"",(VLOOKUP($F33,'Cronograma Manual'!$F$6:$BN$171,Y$144+1,0)))</f>
        <v/>
      </c>
      <c r="Z33" s="108" t="str">
        <f>IF(ISNA(VLOOKUP($F33,'Cronograma Manual'!$F$6:$BN$171,Z$144+1,0)),"",(VLOOKUP($F33,'Cronograma Manual'!$F$6:$BN$171,Z$144+1,0)))</f>
        <v/>
      </c>
      <c r="AA33" s="108" t="str">
        <f>IF(ISNA(VLOOKUP($F33,'Cronograma Manual'!$F$6:$BN$171,AA$144+1,0)),"",(VLOOKUP($F33,'Cronograma Manual'!$F$6:$BN$171,AA$144+1,0)))</f>
        <v/>
      </c>
      <c r="AB33" s="108">
        <f>IF(ISNA(VLOOKUP($F33,'Cronograma Manual'!$F$6:$BN$171,AB$144+1,0)),"",(VLOOKUP($F33,'Cronograma Manual'!$F$6:$BN$171,AB$144+1,0)))</f>
        <v>44676</v>
      </c>
      <c r="AC33" s="107" t="str">
        <f>IF(ISNA(VLOOKUP($F33,'Cronograma Manual'!$F$6:$BN$171,AC$144+1,0)),"",(VLOOKUP($F33,'Cronograma Manual'!$F$6:$BN$171,AC$144+1,0)))</f>
        <v/>
      </c>
      <c r="AD33" s="107" t="str">
        <f>IF(ISNA(VLOOKUP($F33,'Cronograma Manual'!$F$6:$BN$171,AD$144+1,0)),"",(VLOOKUP($F33,'Cronograma Manual'!$F$6:$BN$171,AD$144+1,0)))</f>
        <v/>
      </c>
      <c r="AE33" s="107" t="str">
        <f>IF(ISNA(VLOOKUP($F33,'Cronograma Manual'!$F$6:$BN$171,AE$144+1,0)),"",(VLOOKUP($F33,'Cronograma Manual'!$F$6:$BN$171,AE$144+1,0)))</f>
        <v/>
      </c>
      <c r="AF33" s="107">
        <f>IF(ISNA(VLOOKUP($F33,'Cronograma Manual'!$F$6:$BN$171,AF$144+1,0)),"",(VLOOKUP($F33,'Cronograma Manual'!$F$6:$BN$171,AF$144+1,0)))</f>
        <v>44704</v>
      </c>
      <c r="AG33" s="108" t="str">
        <f>IF(ISNA(VLOOKUP($F33,'Cronograma Manual'!$F$6:$BN$171,AG$144+1,0)),"",(VLOOKUP($F33,'Cronograma Manual'!$F$6:$BN$171,AG$144+1,0)))</f>
        <v/>
      </c>
      <c r="AH33" s="108" t="str">
        <f>IF(ISNA(VLOOKUP($F33,'Cronograma Manual'!$F$6:$BN$171,AH$144+1,0)),"",(VLOOKUP($F33,'Cronograma Manual'!$F$6:$BN$171,AH$144+1,0)))</f>
        <v/>
      </c>
      <c r="AI33" s="108" t="str">
        <f>IF(ISNA(VLOOKUP($F33,'Cronograma Manual'!$F$6:$BN$171,AI$144+1,0)),"",(VLOOKUP($F33,'Cronograma Manual'!$F$6:$BN$171,AI$144+1,0)))</f>
        <v/>
      </c>
      <c r="AJ33" s="108" t="str">
        <f>IF(ISNA(VLOOKUP($F33,'Cronograma Manual'!$F$6:$BN$171,AJ$144+1,0)),"",(VLOOKUP($F33,'Cronograma Manual'!$F$6:$BN$171,AJ$144+1,0)))</f>
        <v/>
      </c>
      <c r="AK33" s="108" t="str">
        <f>IF(ISNA(VLOOKUP($F33,'Cronograma Manual'!$F$6:$BN$171,AK$144+1,0)),"",(VLOOKUP($F33,'Cronograma Manual'!$F$6:$BN$171,AK$144+1,0)))</f>
        <v/>
      </c>
      <c r="AL33" s="107" t="str">
        <f>IF(ISNA(VLOOKUP($F33,'Cronograma Manual'!$F$6:$BN$171,AL$144+1,0)),"",(VLOOKUP($F33,'Cronograma Manual'!$F$6:$BN$171,AL$144+1,0)))</f>
        <v/>
      </c>
      <c r="AM33" s="107">
        <f>IF(ISNA(VLOOKUP($F33,'Cronograma Manual'!$F$6:$BN$171,AM$144+1,0)),"",(VLOOKUP($F33,'Cronograma Manual'!$F$6:$BN$171,AM$144+1,0)))</f>
        <v>44753</v>
      </c>
      <c r="AN33" s="107" t="str">
        <f>IF(ISNA(VLOOKUP($F33,'Cronograma Manual'!$F$6:$BN$171,AN$144+1,0)),"",(VLOOKUP($F33,'Cronograma Manual'!$F$6:$BN$171,AN$144+1,0)))</f>
        <v/>
      </c>
      <c r="AO33" s="107" t="str">
        <f>IF(ISNA(VLOOKUP($F33,'Cronograma Manual'!$F$6:$BN$171,AO$144+1,0)),"",(VLOOKUP($F33,'Cronograma Manual'!$F$6:$BN$171,AO$144+1,0)))</f>
        <v/>
      </c>
      <c r="AP33" s="108" t="str">
        <f>IF(ISNA(VLOOKUP($F33,'Cronograma Manual'!$F$6:$BN$171,AP$144+1,0)),"",(VLOOKUP($F33,'Cronograma Manual'!$F$6:$BN$171,AP$144+1,0)))</f>
        <v/>
      </c>
      <c r="AQ33" s="108">
        <f>IF(ISNA(VLOOKUP($F33,'Cronograma Manual'!$F$6:$BN$171,AQ$144+1,0)),"",(VLOOKUP($F33,'Cronograma Manual'!$F$6:$BN$171,AQ$144+1,0)))</f>
        <v>44781</v>
      </c>
      <c r="AR33" s="108" t="str">
        <f>IF(ISNA(VLOOKUP($F33,'Cronograma Manual'!$F$6:$BN$171,AR$144+1,0)),"",(VLOOKUP($F33,'Cronograma Manual'!$F$6:$BN$171,AR$144+1,0)))</f>
        <v/>
      </c>
      <c r="AS33" s="108" t="str">
        <f>IF(ISNA(VLOOKUP($F33,'Cronograma Manual'!$F$6:$BN$171,AS$144+1,0)),"",(VLOOKUP($F33,'Cronograma Manual'!$F$6:$BN$171,AS$144+1,0)))</f>
        <v/>
      </c>
      <c r="AT33" s="107" t="str">
        <f>IF(ISNA(VLOOKUP($F33,'Cronograma Manual'!$F$6:$BN$171,AT$144+1,0)),"",(VLOOKUP($F33,'Cronograma Manual'!$F$6:$BN$171,AT$144+1,0)))</f>
        <v/>
      </c>
      <c r="AU33" s="107">
        <f>IF(ISNA(VLOOKUP($F33,'Cronograma Manual'!$F$6:$BN$171,AU$144+1,0)),"",(VLOOKUP($F33,'Cronograma Manual'!$F$6:$BN$171,AU$144+1,0)))</f>
        <v>44809</v>
      </c>
      <c r="AV33" s="107" t="str">
        <f>IF(ISNA(VLOOKUP($F33,'Cronograma Manual'!$F$6:$BN$171,AV$144+1,0)),"",(VLOOKUP($F33,'Cronograma Manual'!$F$6:$BN$171,AV$144+1,0)))</f>
        <v/>
      </c>
      <c r="AW33" s="107" t="str">
        <f>IF(ISNA(VLOOKUP($F33,'Cronograma Manual'!$F$6:$BN$171,AW$144+1,0)),"",(VLOOKUP($F33,'Cronograma Manual'!$F$6:$BN$171,AW$144+1,0)))</f>
        <v/>
      </c>
      <c r="AX33" s="107" t="str">
        <f>IF(ISNA(VLOOKUP($F33,'Cronograma Manual'!$F$6:$BN$171,AX$144+1,0)),"",(VLOOKUP($F33,'Cronograma Manual'!$F$6:$BN$171,AX$144+1,0)))</f>
        <v/>
      </c>
      <c r="AY33" s="108">
        <f>IF(ISNA(VLOOKUP($F33,'Cronograma Manual'!$F$6:$BN$171,AY$144+1,0)),"",(VLOOKUP($F33,'Cronograma Manual'!$F$6:$BN$171,AY$144+1,0)))</f>
        <v>44837</v>
      </c>
      <c r="AZ33" s="108" t="str">
        <f>IF(ISNA(VLOOKUP($F33,'Cronograma Manual'!$F$6:$BN$171,AZ$144+1,0)),"",(VLOOKUP($F33,'Cronograma Manual'!$F$6:$BN$171,AZ$144+1,0)))</f>
        <v/>
      </c>
      <c r="BA33" s="108" t="str">
        <f>IF(ISNA(VLOOKUP($F33,'Cronograma Manual'!$F$6:$BN$171,BA$144+1,0)),"",(VLOOKUP($F33,'Cronograma Manual'!$F$6:$BN$171,BA$144+1,0)))</f>
        <v/>
      </c>
      <c r="BB33" s="108" t="str">
        <f>IF(ISNA(VLOOKUP($F33,'Cronograma Manual'!$F$6:$BN$171,BB$144+1,0)),"",(VLOOKUP($F33,'Cronograma Manual'!$F$6:$BN$171,BB$144+1,0)))</f>
        <v/>
      </c>
      <c r="BC33" s="107">
        <f>IF(ISNA(VLOOKUP($F33,'Cronograma Manual'!$F$6:$BN$171,BC$144+1,0)),"",(VLOOKUP($F33,'Cronograma Manual'!$F$6:$BN$171,BC$144+1,0)))</f>
        <v>44865</v>
      </c>
      <c r="BD33" s="107" t="str">
        <f>IF(ISNA(VLOOKUP($F33,'Cronograma Manual'!$F$6:$BN$171,BD$144+1,0)),"",(VLOOKUP($F33,'Cronograma Manual'!$F$6:$BN$171,BD$144+1,0)))</f>
        <v/>
      </c>
      <c r="BE33" s="107" t="str">
        <f>IF(ISNA(VLOOKUP($F33,'Cronograma Manual'!$F$6:$BN$171,BE$144+1,0)),"",(VLOOKUP($F33,'Cronograma Manual'!$F$6:$BN$171,BE$144+1,0)))</f>
        <v/>
      </c>
      <c r="BF33" s="107" t="str">
        <f>IF(ISNA(VLOOKUP($F33,'Cronograma Manual'!$F$6:$BN$171,BF$144+1,0)),"",(VLOOKUP($F33,'Cronograma Manual'!$F$6:$BN$171,BF$144+1,0)))</f>
        <v/>
      </c>
      <c r="BG33" s="108">
        <f>IF(ISNA(VLOOKUP($F33,'Cronograma Manual'!$F$6:$BN$171,BG$144+1,0)),"",(VLOOKUP($F33,'Cronograma Manual'!$F$6:$BN$171,BG$144+1,0)))</f>
        <v>44893</v>
      </c>
      <c r="BH33" s="108" t="str">
        <f>IF(ISNA(VLOOKUP($F33,'Cronograma Manual'!$F$6:$BN$171,BH$144+1,0)),"",(VLOOKUP($F33,'Cronograma Manual'!$F$6:$BN$171,BH$144+1,0)))</f>
        <v/>
      </c>
      <c r="BI33" s="108" t="str">
        <f>IF(ISNA(VLOOKUP($F33,'Cronograma Manual'!$F$6:$BN$171,BI$144+1,0)),"",(VLOOKUP($F33,'Cronograma Manual'!$F$6:$BN$171,BI$144+1,0)))</f>
        <v/>
      </c>
      <c r="BJ33" s="108" t="str">
        <f>IF(ISNA(VLOOKUP($F33,'Cronograma Manual'!$F$6:$BN$171,BJ$144+1,0)),"",(VLOOKUP($F33,'Cronograma Manual'!$F$6:$BN$171,BJ$144+1,0)))</f>
        <v/>
      </c>
      <c r="BK33" s="353">
        <f>IF(ISNA(VLOOKUP($F33,'Cronograma Manual'!$F$6:$BN$171,BK$144+1,0)),"",(VLOOKUP($F33,'Cronograma Manual'!$F$6:$BN$171,BK$144+1,0)))</f>
        <v>44921</v>
      </c>
    </row>
    <row r="34" spans="1:63" s="102" customFormat="1" ht="26.25" customHeight="1" thickBot="1" x14ac:dyDescent="0.3">
      <c r="A34" s="354">
        <f t="shared" si="0"/>
        <v>29</v>
      </c>
      <c r="B34" s="430"/>
      <c r="C34" s="430"/>
      <c r="D34" s="434"/>
      <c r="E34" s="355" t="s">
        <v>19</v>
      </c>
      <c r="F34" s="355" t="s">
        <v>33</v>
      </c>
      <c r="G34" s="356" t="str">
        <f>IF(ISNA(VLOOKUP($F34,'Cronograma Manual'!$F$6:$BN$171,G$144+1,0)),"",(VLOOKUP($F34,'Cronograma Manual'!$F$6:$BN$171,G$144+1,0)))</f>
        <v>UB ANSERMA</v>
      </c>
      <c r="H34" s="356" t="str">
        <f>IF(ISNA(VLOOKUP($F34,'Cronograma Manual'!$F$6:$BN$171,H$144+1,0)),"",(VLOOKUP($F34,'Cronograma Manual'!$F$6:$BN$171,H$144+1,0)))</f>
        <v>Carrera 5A - Calle 1A Hospital San Vicente de Paúl</v>
      </c>
      <c r="I34" s="359">
        <f>IF(ISNA(VLOOKUP($F34,'Cronograma Manual'!$F$6:$BN$171,I$144+1,0)),"",(VLOOKUP($F34,'Cronograma Manual'!$F$6:$BN$171,I$144+1,0)))</f>
        <v>4</v>
      </c>
      <c r="J34" s="360">
        <f>IF(ISNA(VLOOKUP($F34,'Cronograma Manual'!$F$6:$BN$171,J$144+1,0)),"",(VLOOKUP($F34,'Cronograma Manual'!$F$6:$BN$171,J$144+1,0)))</f>
        <v>12</v>
      </c>
      <c r="K34" s="361" t="str">
        <f>IF(ISNA(VLOOKUP($F34,'Cronograma Manual'!$F$6:$BN$171,K$144+1,0)),"",(VLOOKUP($F34,'Cronograma Manual'!$F$6:$BN$171,K$144+1,0)))</f>
        <v/>
      </c>
      <c r="L34" s="361" t="str">
        <f>IF(ISNA(VLOOKUP($F34,'Cronograma Manual'!$F$6:$BN$171,L$144+1,0)),"",(VLOOKUP($F34,'Cronograma Manual'!$F$6:$BN$171,L$144+1,0)))</f>
        <v/>
      </c>
      <c r="M34" s="361" t="str">
        <f>IF(ISNA(VLOOKUP($F34,'Cronograma Manual'!$F$6:$BN$171,M$144+1,0)),"",(VLOOKUP($F34,'Cronograma Manual'!$F$6:$BN$171,M$144+1,0)))</f>
        <v/>
      </c>
      <c r="N34" s="361" t="str">
        <f>IF(ISNA(VLOOKUP($F34,'Cronograma Manual'!$F$6:$BN$171,N$144+1,0)),"",(VLOOKUP($F34,'Cronograma Manual'!$F$6:$BN$171,N$144+1,0)))</f>
        <v/>
      </c>
      <c r="O34" s="361" t="str">
        <f>IF(ISNA(VLOOKUP($F34,'Cronograma Manual'!$F$6:$BN$171,O$144+1,0)),"",(VLOOKUP($F34,'Cronograma Manual'!$F$6:$BN$171,O$144+1,0)))</f>
        <v/>
      </c>
      <c r="P34" s="362" t="str">
        <f>IF(ISNA(VLOOKUP($F34,'Cronograma Manual'!$F$6:$BN$171,P$144+1,0)),"",(VLOOKUP($F34,'Cronograma Manual'!$F$6:$BN$171,P$144+1,0)))</f>
        <v/>
      </c>
      <c r="Q34" s="362">
        <f>IF(ISNA(VLOOKUP($F34,'Cronograma Manual'!$F$6:$BN$171,Q$144+1,0)),"",(VLOOKUP($F34,'Cronograma Manual'!$F$6:$BN$171,Q$144+1,0)))</f>
        <v>44600</v>
      </c>
      <c r="R34" s="362" t="str">
        <f>IF(ISNA(VLOOKUP($F34,'Cronograma Manual'!$F$6:$BN$171,R$144+1,0)),"",(VLOOKUP($F34,'Cronograma Manual'!$F$6:$BN$171,R$144+1,0)))</f>
        <v/>
      </c>
      <c r="S34" s="362" t="str">
        <f>IF(ISNA(VLOOKUP($F34,'Cronograma Manual'!$F$6:$BN$171,S$144+1,0)),"",(VLOOKUP($F34,'Cronograma Manual'!$F$6:$BN$171,S$144+1,0)))</f>
        <v/>
      </c>
      <c r="T34" s="361" t="str">
        <f>IF(ISNA(VLOOKUP($F34,'Cronograma Manual'!$F$6:$BN$171,T$144+1,0)),"",(VLOOKUP($F34,'Cronograma Manual'!$F$6:$BN$171,T$144+1,0)))</f>
        <v/>
      </c>
      <c r="U34" s="361">
        <f>IF(ISNA(VLOOKUP($F34,'Cronograma Manual'!$F$6:$BN$171,U$144+1,0)),"",(VLOOKUP($F34,'Cronograma Manual'!$F$6:$BN$171,U$144+1,0)))</f>
        <v>44628</v>
      </c>
      <c r="V34" s="361" t="str">
        <f>IF(ISNA(VLOOKUP($F34,'Cronograma Manual'!$F$6:$BN$171,V$144+1,0)),"",(VLOOKUP($F34,'Cronograma Manual'!$F$6:$BN$171,V$144+1,0)))</f>
        <v/>
      </c>
      <c r="W34" s="361" t="str">
        <f>IF(ISNA(VLOOKUP($F34,'Cronograma Manual'!$F$6:$BN$171,W$144+1,0)),"",(VLOOKUP($F34,'Cronograma Manual'!$F$6:$BN$171,W$144+1,0)))</f>
        <v/>
      </c>
      <c r="X34" s="361" t="str">
        <f>IF(ISNA(VLOOKUP($F34,'Cronograma Manual'!$F$6:$BN$171,X$144+1,0)),"",(VLOOKUP($F34,'Cronograma Manual'!$F$6:$BN$171,X$144+1,0)))</f>
        <v/>
      </c>
      <c r="Y34" s="362">
        <f>IF(ISNA(VLOOKUP($F34,'Cronograma Manual'!$F$6:$BN$171,Y$144+1,0)),"",(VLOOKUP($F34,'Cronograma Manual'!$F$6:$BN$171,Y$144+1,0)))</f>
        <v>44656</v>
      </c>
      <c r="Z34" s="362" t="str">
        <f>IF(ISNA(VLOOKUP($F34,'Cronograma Manual'!$F$6:$BN$171,Z$144+1,0)),"",(VLOOKUP($F34,'Cronograma Manual'!$F$6:$BN$171,Z$144+1,0)))</f>
        <v/>
      </c>
      <c r="AA34" s="362" t="str">
        <f>IF(ISNA(VLOOKUP($F34,'Cronograma Manual'!$F$6:$BN$171,AA$144+1,0)),"",(VLOOKUP($F34,'Cronograma Manual'!$F$6:$BN$171,AA$144+1,0)))</f>
        <v/>
      </c>
      <c r="AB34" s="362" t="str">
        <f>IF(ISNA(VLOOKUP($F34,'Cronograma Manual'!$F$6:$BN$171,AB$144+1,0)),"",(VLOOKUP($F34,'Cronograma Manual'!$F$6:$BN$171,AB$144+1,0)))</f>
        <v/>
      </c>
      <c r="AC34" s="361">
        <f>IF(ISNA(VLOOKUP($F34,'Cronograma Manual'!$F$6:$BN$171,AC$144+1,0)),"",(VLOOKUP($F34,'Cronograma Manual'!$F$6:$BN$171,AC$144+1,0)))</f>
        <v>44684</v>
      </c>
      <c r="AD34" s="361" t="str">
        <f>IF(ISNA(VLOOKUP($F34,'Cronograma Manual'!$F$6:$BN$171,AD$144+1,0)),"",(VLOOKUP($F34,'Cronograma Manual'!$F$6:$BN$171,AD$144+1,0)))</f>
        <v/>
      </c>
      <c r="AE34" s="361" t="str">
        <f>IF(ISNA(VLOOKUP($F34,'Cronograma Manual'!$F$6:$BN$171,AE$144+1,0)),"",(VLOOKUP($F34,'Cronograma Manual'!$F$6:$BN$171,AE$144+1,0)))</f>
        <v/>
      </c>
      <c r="AF34" s="361" t="str">
        <f>IF(ISNA(VLOOKUP($F34,'Cronograma Manual'!$F$6:$BN$171,AF$144+1,0)),"",(VLOOKUP($F34,'Cronograma Manual'!$F$6:$BN$171,AF$144+1,0)))</f>
        <v/>
      </c>
      <c r="AG34" s="362">
        <f>IF(ISNA(VLOOKUP($F34,'Cronograma Manual'!$F$6:$BN$171,AG$144+1,0)),"",(VLOOKUP($F34,'Cronograma Manual'!$F$6:$BN$171,AG$144+1,0)))</f>
        <v>44712</v>
      </c>
      <c r="AH34" s="362" t="str">
        <f>IF(ISNA(VLOOKUP($F34,'Cronograma Manual'!$F$6:$BN$171,AH$144+1,0)),"",(VLOOKUP($F34,'Cronograma Manual'!$F$6:$BN$171,AH$144+1,0)))</f>
        <v/>
      </c>
      <c r="AI34" s="362" t="str">
        <f>IF(ISNA(VLOOKUP($F34,'Cronograma Manual'!$F$6:$BN$171,AI$144+1,0)),"",(VLOOKUP($F34,'Cronograma Manual'!$F$6:$BN$171,AI$144+1,0)))</f>
        <v/>
      </c>
      <c r="AJ34" s="362" t="str">
        <f>IF(ISNA(VLOOKUP($F34,'Cronograma Manual'!$F$6:$BN$171,AJ$144+1,0)),"",(VLOOKUP($F34,'Cronograma Manual'!$F$6:$BN$171,AJ$144+1,0)))</f>
        <v/>
      </c>
      <c r="AK34" s="362">
        <f>IF(ISNA(VLOOKUP($F34,'Cronograma Manual'!$F$6:$BN$171,AK$144+1,0)),"",(VLOOKUP($F34,'Cronograma Manual'!$F$6:$BN$171,AK$144+1,0)))</f>
        <v>44740</v>
      </c>
      <c r="AL34" s="361" t="str">
        <f>IF(ISNA(VLOOKUP($F34,'Cronograma Manual'!$F$6:$BN$171,AL$144+1,0)),"",(VLOOKUP($F34,'Cronograma Manual'!$F$6:$BN$171,AL$144+1,0)))</f>
        <v/>
      </c>
      <c r="AM34" s="361" t="str">
        <f>IF(ISNA(VLOOKUP($F34,'Cronograma Manual'!$F$6:$BN$171,AM$144+1,0)),"",(VLOOKUP($F34,'Cronograma Manual'!$F$6:$BN$171,AM$144+1,0)))</f>
        <v/>
      </c>
      <c r="AN34" s="361" t="str">
        <f>IF(ISNA(VLOOKUP($F34,'Cronograma Manual'!$F$6:$BN$171,AN$144+1,0)),"",(VLOOKUP($F34,'Cronograma Manual'!$F$6:$BN$171,AN$144+1,0)))</f>
        <v/>
      </c>
      <c r="AO34" s="361">
        <f>IF(ISNA(VLOOKUP($F34,'Cronograma Manual'!$F$6:$BN$171,AO$144+1,0)),"",(VLOOKUP($F34,'Cronograma Manual'!$F$6:$BN$171,AO$144+1,0)))</f>
        <v>44768</v>
      </c>
      <c r="AP34" s="362" t="str">
        <f>IF(ISNA(VLOOKUP($F34,'Cronograma Manual'!$F$6:$BN$171,AP$144+1,0)),"",(VLOOKUP($F34,'Cronograma Manual'!$F$6:$BN$171,AP$144+1,0)))</f>
        <v/>
      </c>
      <c r="AQ34" s="362" t="str">
        <f>IF(ISNA(VLOOKUP($F34,'Cronograma Manual'!$F$6:$BN$171,AQ$144+1,0)),"",(VLOOKUP($F34,'Cronograma Manual'!$F$6:$BN$171,AQ$144+1,0)))</f>
        <v/>
      </c>
      <c r="AR34" s="362" t="str">
        <f>IF(ISNA(VLOOKUP($F34,'Cronograma Manual'!$F$6:$BN$171,AR$144+1,0)),"",(VLOOKUP($F34,'Cronograma Manual'!$F$6:$BN$171,AR$144+1,0)))</f>
        <v/>
      </c>
      <c r="AS34" s="362">
        <f>IF(ISNA(VLOOKUP($F34,'Cronograma Manual'!$F$6:$BN$171,AS$144+1,0)),"",(VLOOKUP($F34,'Cronograma Manual'!$F$6:$BN$171,AS$144+1,0)))</f>
        <v>44796</v>
      </c>
      <c r="AT34" s="361" t="str">
        <f>IF(ISNA(VLOOKUP($F34,'Cronograma Manual'!$F$6:$BN$171,AT$144+1,0)),"",(VLOOKUP($F34,'Cronograma Manual'!$F$6:$BN$171,AT$144+1,0)))</f>
        <v/>
      </c>
      <c r="AU34" s="361" t="str">
        <f>IF(ISNA(VLOOKUP($F34,'Cronograma Manual'!$F$6:$BN$171,AU$144+1,0)),"",(VLOOKUP($F34,'Cronograma Manual'!$F$6:$BN$171,AU$144+1,0)))</f>
        <v/>
      </c>
      <c r="AV34" s="361" t="str">
        <f>IF(ISNA(VLOOKUP($F34,'Cronograma Manual'!$F$6:$BN$171,AV$144+1,0)),"",(VLOOKUP($F34,'Cronograma Manual'!$F$6:$BN$171,AV$144+1,0)))</f>
        <v/>
      </c>
      <c r="AW34" s="361">
        <f>IF(ISNA(VLOOKUP($F34,'Cronograma Manual'!$F$6:$BN$171,AW$144+1,0)),"",(VLOOKUP($F34,'Cronograma Manual'!$F$6:$BN$171,AW$144+1,0)))</f>
        <v>44824</v>
      </c>
      <c r="AX34" s="361" t="str">
        <f>IF(ISNA(VLOOKUP($F34,'Cronograma Manual'!$F$6:$BN$171,AX$144+1,0)),"",(VLOOKUP($F34,'Cronograma Manual'!$F$6:$BN$171,AX$144+1,0)))</f>
        <v/>
      </c>
      <c r="AY34" s="362" t="str">
        <f>IF(ISNA(VLOOKUP($F34,'Cronograma Manual'!$F$6:$BN$171,AY$144+1,0)),"",(VLOOKUP($F34,'Cronograma Manual'!$F$6:$BN$171,AY$144+1,0)))</f>
        <v/>
      </c>
      <c r="AZ34" s="362" t="str">
        <f>IF(ISNA(VLOOKUP($F34,'Cronograma Manual'!$F$6:$BN$171,AZ$144+1,0)),"",(VLOOKUP($F34,'Cronograma Manual'!$F$6:$BN$171,AZ$144+1,0)))</f>
        <v/>
      </c>
      <c r="BA34" s="362">
        <f>IF(ISNA(VLOOKUP($F34,'Cronograma Manual'!$F$6:$BN$171,BA$144+1,0)),"",(VLOOKUP($F34,'Cronograma Manual'!$F$6:$BN$171,BA$144+1,0)))</f>
        <v>44852</v>
      </c>
      <c r="BB34" s="362" t="str">
        <f>IF(ISNA(VLOOKUP($F34,'Cronograma Manual'!$F$6:$BN$171,BB$144+1,0)),"",(VLOOKUP($F34,'Cronograma Manual'!$F$6:$BN$171,BB$144+1,0)))</f>
        <v/>
      </c>
      <c r="BC34" s="361" t="str">
        <f>IF(ISNA(VLOOKUP($F34,'Cronograma Manual'!$F$6:$BN$171,BC$144+1,0)),"",(VLOOKUP($F34,'Cronograma Manual'!$F$6:$BN$171,BC$144+1,0)))</f>
        <v/>
      </c>
      <c r="BD34" s="361" t="str">
        <f>IF(ISNA(VLOOKUP($F34,'Cronograma Manual'!$F$6:$BN$171,BD$144+1,0)),"",(VLOOKUP($F34,'Cronograma Manual'!$F$6:$BN$171,BD$144+1,0)))</f>
        <v/>
      </c>
      <c r="BE34" s="361">
        <f>IF(ISNA(VLOOKUP($F34,'Cronograma Manual'!$F$6:$BN$171,BE$144+1,0)),"",(VLOOKUP($F34,'Cronograma Manual'!$F$6:$BN$171,BE$144+1,0)))</f>
        <v>44880</v>
      </c>
      <c r="BF34" s="361" t="str">
        <f>IF(ISNA(VLOOKUP($F34,'Cronograma Manual'!$F$6:$BN$171,BF$144+1,0)),"",(VLOOKUP($F34,'Cronograma Manual'!$F$6:$BN$171,BF$144+1,0)))</f>
        <v/>
      </c>
      <c r="BG34" s="362" t="str">
        <f>IF(ISNA(VLOOKUP($F34,'Cronograma Manual'!$F$6:$BN$171,BG$144+1,0)),"",(VLOOKUP($F34,'Cronograma Manual'!$F$6:$BN$171,BG$144+1,0)))</f>
        <v/>
      </c>
      <c r="BH34" s="362" t="str">
        <f>IF(ISNA(VLOOKUP($F34,'Cronograma Manual'!$F$6:$BN$171,BH$144+1,0)),"",(VLOOKUP($F34,'Cronograma Manual'!$F$6:$BN$171,BH$144+1,0)))</f>
        <v/>
      </c>
      <c r="BI34" s="362">
        <f>IF(ISNA(VLOOKUP($F34,'Cronograma Manual'!$F$6:$BN$171,BI$144+1,0)),"",(VLOOKUP($F34,'Cronograma Manual'!$F$6:$BN$171,BI$144+1,0)))</f>
        <v>44908</v>
      </c>
      <c r="BJ34" s="362" t="str">
        <f>IF(ISNA(VLOOKUP($F34,'Cronograma Manual'!$F$6:$BN$171,BJ$144+1,0)),"",(VLOOKUP($F34,'Cronograma Manual'!$F$6:$BN$171,BJ$144+1,0)))</f>
        <v/>
      </c>
      <c r="BK34" s="363" t="str">
        <f>IF(ISNA(VLOOKUP($F34,'Cronograma Manual'!$F$6:$BN$171,BK$144+1,0)),"",(VLOOKUP($F34,'Cronograma Manual'!$F$6:$BN$171,BK$144+1,0)))</f>
        <v/>
      </c>
    </row>
    <row r="35" spans="1:63" s="102" customFormat="1" ht="26.25" customHeight="1" x14ac:dyDescent="0.25">
      <c r="A35" s="352">
        <f t="shared" si="0"/>
        <v>30</v>
      </c>
      <c r="B35" s="429" t="s">
        <v>1284</v>
      </c>
      <c r="C35" s="429" t="s">
        <v>1588</v>
      </c>
      <c r="D35" s="432" t="s">
        <v>40</v>
      </c>
      <c r="E35" s="337" t="s">
        <v>439</v>
      </c>
      <c r="F35" s="337" t="s">
        <v>40</v>
      </c>
      <c r="G35" s="184" t="str">
        <f>IF(ISNA(VLOOKUP($F35,'Cronograma Manual'!$F$6:$BN$171,G$144+1,0)),"",(VLOOKUP($F35,'Cronograma Manual'!$F$6:$BN$171,G$144+1,0)))</f>
        <v>DS BOYACA</v>
      </c>
      <c r="H35" s="184" t="str">
        <f>IF(ISNA(VLOOKUP($F35,'Cronograma Manual'!$F$6:$BN$171,H$144+1,0)),"",(VLOOKUP($F35,'Cronograma Manual'!$F$6:$BN$171,H$144+1,0)))</f>
        <v>Antiguo hospital San Rafael, calle 24 N° 5A-61</v>
      </c>
      <c r="I35" s="307">
        <f>IF(ISNA(VLOOKUP($F35,'Cronograma Manual'!$F$6:$BN$171,I$144+1,0)),"",(VLOOKUP($F35,'Cronograma Manual'!$F$6:$BN$171,I$144+1,0)))</f>
        <v>1</v>
      </c>
      <c r="J35" s="202">
        <f>IF(ISNA(VLOOKUP($F35,'Cronograma Manual'!$F$6:$BN$171,J$144+1,0)),"",(VLOOKUP($F35,'Cronograma Manual'!$F$6:$BN$171,J$144+1,0)))</f>
        <v>51</v>
      </c>
      <c r="K35" s="110" t="str">
        <f>IF(ISNA(VLOOKUP($F35,'Cronograma Manual'!$F$6:$BN$171,K$144+1,0)),"",(VLOOKUP($F35,'Cronograma Manual'!$F$6:$BN$171,K$144+1,0)))</f>
        <v/>
      </c>
      <c r="L35" s="110">
        <f>IF(ISNA(VLOOKUP($F35,'Cronograma Manual'!$F$6:$BN$171,L$144+1,0)),"",(VLOOKUP($F35,'Cronograma Manual'!$F$6:$BN$171,L$144+1,0)))</f>
        <v>44566</v>
      </c>
      <c r="M35" s="110">
        <f>IF(ISNA(VLOOKUP($F35,'Cronograma Manual'!$F$6:$BN$171,M$144+1,0)),"",(VLOOKUP($F35,'Cronograma Manual'!$F$6:$BN$171,M$144+1,0)))</f>
        <v>44573</v>
      </c>
      <c r="N35" s="110">
        <f>IF(ISNA(VLOOKUP($F35,'Cronograma Manual'!$F$6:$BN$171,N$144+1,0)),"",(VLOOKUP($F35,'Cronograma Manual'!$F$6:$BN$171,N$144+1,0)))</f>
        <v>44580</v>
      </c>
      <c r="O35" s="110">
        <f>IF(ISNA(VLOOKUP($F35,'Cronograma Manual'!$F$6:$BN$171,O$144+1,0)),"",(VLOOKUP($F35,'Cronograma Manual'!$F$6:$BN$171,O$144+1,0)))</f>
        <v>44587</v>
      </c>
      <c r="P35" s="308">
        <f>IF(ISNA(VLOOKUP($F35,'Cronograma Manual'!$F$6:$BN$171,P$144+1,0)),"",(VLOOKUP($F35,'Cronograma Manual'!$F$6:$BN$171,P$144+1,0)))</f>
        <v>44594</v>
      </c>
      <c r="Q35" s="308">
        <f>IF(ISNA(VLOOKUP($F35,'Cronograma Manual'!$F$6:$BN$171,Q$144+1,0)),"",(VLOOKUP($F35,'Cronograma Manual'!$F$6:$BN$171,Q$144+1,0)))</f>
        <v>44601</v>
      </c>
      <c r="R35" s="308">
        <f>IF(ISNA(VLOOKUP($F35,'Cronograma Manual'!$F$6:$BN$171,R$144+1,0)),"",(VLOOKUP($F35,'Cronograma Manual'!$F$6:$BN$171,R$144+1,0)))</f>
        <v>44608</v>
      </c>
      <c r="S35" s="308">
        <f>IF(ISNA(VLOOKUP($F35,'Cronograma Manual'!$F$6:$BN$171,S$144+1,0)),"",(VLOOKUP($F35,'Cronograma Manual'!$F$6:$BN$171,S$144+1,0)))</f>
        <v>44615</v>
      </c>
      <c r="T35" s="110">
        <f>IF(ISNA(VLOOKUP($F35,'Cronograma Manual'!$F$6:$BN$171,T$144+1,0)),"",(VLOOKUP($F35,'Cronograma Manual'!$F$6:$BN$171,T$144+1,0)))</f>
        <v>44622</v>
      </c>
      <c r="U35" s="110">
        <f>IF(ISNA(VLOOKUP($F35,'Cronograma Manual'!$F$6:$BN$171,U$144+1,0)),"",(VLOOKUP($F35,'Cronograma Manual'!$F$6:$BN$171,U$144+1,0)))</f>
        <v>44629</v>
      </c>
      <c r="V35" s="110">
        <f>IF(ISNA(VLOOKUP($F35,'Cronograma Manual'!$F$6:$BN$171,V$144+1,0)),"",(VLOOKUP($F35,'Cronograma Manual'!$F$6:$BN$171,V$144+1,0)))</f>
        <v>44636</v>
      </c>
      <c r="W35" s="110">
        <f>IF(ISNA(VLOOKUP($F35,'Cronograma Manual'!$F$6:$BN$171,W$144+1,0)),"",(VLOOKUP($F35,'Cronograma Manual'!$F$6:$BN$171,W$144+1,0)))</f>
        <v>44643</v>
      </c>
      <c r="X35" s="110">
        <f>IF(ISNA(VLOOKUP($F35,'Cronograma Manual'!$F$6:$BN$171,X$144+1,0)),"",(VLOOKUP($F35,'Cronograma Manual'!$F$6:$BN$171,X$144+1,0)))</f>
        <v>44650</v>
      </c>
      <c r="Y35" s="308">
        <f>IF(ISNA(VLOOKUP($F35,'Cronograma Manual'!$F$6:$BN$171,Y$144+1,0)),"",(VLOOKUP($F35,'Cronograma Manual'!$F$6:$BN$171,Y$144+1,0)))</f>
        <v>44657</v>
      </c>
      <c r="Z35" s="308">
        <f>IF(ISNA(VLOOKUP($F35,'Cronograma Manual'!$F$6:$BN$171,Z$144+1,0)),"",(VLOOKUP($F35,'Cronograma Manual'!$F$6:$BN$171,Z$144+1,0)))</f>
        <v>44664</v>
      </c>
      <c r="AA35" s="308">
        <f>IF(ISNA(VLOOKUP($F35,'Cronograma Manual'!$F$6:$BN$171,AA$144+1,0)),"",(VLOOKUP($F35,'Cronograma Manual'!$F$6:$BN$171,AA$144+1,0)))</f>
        <v>44671</v>
      </c>
      <c r="AB35" s="308">
        <f>IF(ISNA(VLOOKUP($F35,'Cronograma Manual'!$F$6:$BN$171,AB$144+1,0)),"",(VLOOKUP($F35,'Cronograma Manual'!$F$6:$BN$171,AB$144+1,0)))</f>
        <v>44678</v>
      </c>
      <c r="AC35" s="110">
        <f>IF(ISNA(VLOOKUP($F35,'Cronograma Manual'!$F$6:$BN$171,AC$144+1,0)),"",(VLOOKUP($F35,'Cronograma Manual'!$F$6:$BN$171,AC$144+1,0)))</f>
        <v>44685</v>
      </c>
      <c r="AD35" s="110">
        <f>IF(ISNA(VLOOKUP($F35,'Cronograma Manual'!$F$6:$BN$171,AD$144+1,0)),"",(VLOOKUP($F35,'Cronograma Manual'!$F$6:$BN$171,AD$144+1,0)))</f>
        <v>44692</v>
      </c>
      <c r="AE35" s="110">
        <f>IF(ISNA(VLOOKUP($F35,'Cronograma Manual'!$F$6:$BN$171,AE$144+1,0)),"",(VLOOKUP($F35,'Cronograma Manual'!$F$6:$BN$171,AE$144+1,0)))</f>
        <v>44699</v>
      </c>
      <c r="AF35" s="110">
        <f>IF(ISNA(VLOOKUP($F35,'Cronograma Manual'!$F$6:$BN$171,AF$144+1,0)),"",(VLOOKUP($F35,'Cronograma Manual'!$F$6:$BN$171,AF$144+1,0)))</f>
        <v>44706</v>
      </c>
      <c r="AG35" s="308">
        <f>IF(ISNA(VLOOKUP($F35,'Cronograma Manual'!$F$6:$BN$171,AG$144+1,0)),"",(VLOOKUP($F35,'Cronograma Manual'!$F$6:$BN$171,AG$144+1,0)))</f>
        <v>44713</v>
      </c>
      <c r="AH35" s="308">
        <f>IF(ISNA(VLOOKUP($F35,'Cronograma Manual'!$F$6:$BN$171,AH$144+1,0)),"",(VLOOKUP($F35,'Cronograma Manual'!$F$6:$BN$171,AH$144+1,0)))</f>
        <v>44720</v>
      </c>
      <c r="AI35" s="308">
        <f>IF(ISNA(VLOOKUP($F35,'Cronograma Manual'!$F$6:$BN$171,AI$144+1,0)),"",(VLOOKUP($F35,'Cronograma Manual'!$F$6:$BN$171,AI$144+1,0)))</f>
        <v>44727</v>
      </c>
      <c r="AJ35" s="308">
        <f>IF(ISNA(VLOOKUP($F35,'Cronograma Manual'!$F$6:$BN$171,AJ$144+1,0)),"",(VLOOKUP($F35,'Cronograma Manual'!$F$6:$BN$171,AJ$144+1,0)))</f>
        <v>44734</v>
      </c>
      <c r="AK35" s="308">
        <f>IF(ISNA(VLOOKUP($F35,'Cronograma Manual'!$F$6:$BN$171,AK$144+1,0)),"",(VLOOKUP($F35,'Cronograma Manual'!$F$6:$BN$171,AK$144+1,0)))</f>
        <v>44741</v>
      </c>
      <c r="AL35" s="110">
        <f>IF(ISNA(VLOOKUP($F35,'Cronograma Manual'!$F$6:$BN$171,AL$144+1,0)),"",(VLOOKUP($F35,'Cronograma Manual'!$F$6:$BN$171,AL$144+1,0)))</f>
        <v>44748</v>
      </c>
      <c r="AM35" s="110">
        <f>IF(ISNA(VLOOKUP($F35,'Cronograma Manual'!$F$6:$BN$171,AM$144+1,0)),"",(VLOOKUP($F35,'Cronograma Manual'!$F$6:$BN$171,AM$144+1,0)))</f>
        <v>44755</v>
      </c>
      <c r="AN35" s="110" t="str">
        <f>IF(ISNA(VLOOKUP($F35,'Cronograma Manual'!$F$6:$BN$171,AN$144+1,0)),"",(VLOOKUP($F35,'Cronograma Manual'!$F$6:$BN$171,AN$144+1,0)))</f>
        <v/>
      </c>
      <c r="AO35" s="110">
        <f>IF(ISNA(VLOOKUP($F35,'Cronograma Manual'!$F$6:$BN$171,AO$144+1,0)),"",(VLOOKUP($F35,'Cronograma Manual'!$F$6:$BN$171,AO$144+1,0)))</f>
        <v>44769</v>
      </c>
      <c r="AP35" s="308">
        <f>IF(ISNA(VLOOKUP($F35,'Cronograma Manual'!$F$6:$BN$171,AP$144+1,0)),"",(VLOOKUP($F35,'Cronograma Manual'!$F$6:$BN$171,AP$144+1,0)))</f>
        <v>44776</v>
      </c>
      <c r="AQ35" s="308">
        <f>IF(ISNA(VLOOKUP($F35,'Cronograma Manual'!$F$6:$BN$171,AQ$144+1,0)),"",(VLOOKUP($F35,'Cronograma Manual'!$F$6:$BN$171,AQ$144+1,0)))</f>
        <v>44783</v>
      </c>
      <c r="AR35" s="308">
        <f>IF(ISNA(VLOOKUP($F35,'Cronograma Manual'!$F$6:$BN$171,AR$144+1,0)),"",(VLOOKUP($F35,'Cronograma Manual'!$F$6:$BN$171,AR$144+1,0)))</f>
        <v>44790</v>
      </c>
      <c r="AS35" s="308">
        <f>IF(ISNA(VLOOKUP($F35,'Cronograma Manual'!$F$6:$BN$171,AS$144+1,0)),"",(VLOOKUP($F35,'Cronograma Manual'!$F$6:$BN$171,AS$144+1,0)))</f>
        <v>44797</v>
      </c>
      <c r="AT35" s="110">
        <f>IF(ISNA(VLOOKUP($F35,'Cronograma Manual'!$F$6:$BN$171,AT$144+1,0)),"",(VLOOKUP($F35,'Cronograma Manual'!$F$6:$BN$171,AT$144+1,0)))</f>
        <v>44804</v>
      </c>
      <c r="AU35" s="110">
        <f>IF(ISNA(VLOOKUP($F35,'Cronograma Manual'!$F$6:$BN$171,AU$144+1,0)),"",(VLOOKUP($F35,'Cronograma Manual'!$F$6:$BN$171,AU$144+1,0)))</f>
        <v>44811</v>
      </c>
      <c r="AV35" s="110">
        <f>IF(ISNA(VLOOKUP($F35,'Cronograma Manual'!$F$6:$BN$171,AV$144+1,0)),"",(VLOOKUP($F35,'Cronograma Manual'!$F$6:$BN$171,AV$144+1,0)))</f>
        <v>44818</v>
      </c>
      <c r="AW35" s="110">
        <f>IF(ISNA(VLOOKUP($F35,'Cronograma Manual'!$F$6:$BN$171,AW$144+1,0)),"",(VLOOKUP($F35,'Cronograma Manual'!$F$6:$BN$171,AW$144+1,0)))</f>
        <v>44825</v>
      </c>
      <c r="AX35" s="110">
        <f>IF(ISNA(VLOOKUP($F35,'Cronograma Manual'!$F$6:$BN$171,AX$144+1,0)),"",(VLOOKUP($F35,'Cronograma Manual'!$F$6:$BN$171,AX$144+1,0)))</f>
        <v>44832</v>
      </c>
      <c r="AY35" s="308">
        <f>IF(ISNA(VLOOKUP($F35,'Cronograma Manual'!$F$6:$BN$171,AY$144+1,0)),"",(VLOOKUP($F35,'Cronograma Manual'!$F$6:$BN$171,AY$144+1,0)))</f>
        <v>44839</v>
      </c>
      <c r="AZ35" s="308">
        <f>IF(ISNA(VLOOKUP($F35,'Cronograma Manual'!$F$6:$BN$171,AZ$144+1,0)),"",(VLOOKUP($F35,'Cronograma Manual'!$F$6:$BN$171,AZ$144+1,0)))</f>
        <v>44846</v>
      </c>
      <c r="BA35" s="308">
        <f>IF(ISNA(VLOOKUP($F35,'Cronograma Manual'!$F$6:$BN$171,BA$144+1,0)),"",(VLOOKUP($F35,'Cronograma Manual'!$F$6:$BN$171,BA$144+1,0)))</f>
        <v>44853</v>
      </c>
      <c r="BB35" s="308">
        <f>IF(ISNA(VLOOKUP($F35,'Cronograma Manual'!$F$6:$BN$171,BB$144+1,0)),"",(VLOOKUP($F35,'Cronograma Manual'!$F$6:$BN$171,BB$144+1,0)))</f>
        <v>44860</v>
      </c>
      <c r="BC35" s="110">
        <f>IF(ISNA(VLOOKUP($F35,'Cronograma Manual'!$F$6:$BN$171,BC$144+1,0)),"",(VLOOKUP($F35,'Cronograma Manual'!$F$6:$BN$171,BC$144+1,0)))</f>
        <v>44867</v>
      </c>
      <c r="BD35" s="110">
        <f>IF(ISNA(VLOOKUP($F35,'Cronograma Manual'!$F$6:$BN$171,BD$144+1,0)),"",(VLOOKUP($F35,'Cronograma Manual'!$F$6:$BN$171,BD$144+1,0)))</f>
        <v>44874</v>
      </c>
      <c r="BE35" s="110">
        <f>IF(ISNA(VLOOKUP($F35,'Cronograma Manual'!$F$6:$BN$171,BE$144+1,0)),"",(VLOOKUP($F35,'Cronograma Manual'!$F$6:$BN$171,BE$144+1,0)))</f>
        <v>44881</v>
      </c>
      <c r="BF35" s="110">
        <f>IF(ISNA(VLOOKUP($F35,'Cronograma Manual'!$F$6:$BN$171,BF$144+1,0)),"",(VLOOKUP($F35,'Cronograma Manual'!$F$6:$BN$171,BF$144+1,0)))</f>
        <v>44888</v>
      </c>
      <c r="BG35" s="308">
        <f>IF(ISNA(VLOOKUP($F35,'Cronograma Manual'!$F$6:$BN$171,BG$144+1,0)),"",(VLOOKUP($F35,'Cronograma Manual'!$F$6:$BN$171,BG$144+1,0)))</f>
        <v>44895</v>
      </c>
      <c r="BH35" s="308">
        <f>IF(ISNA(VLOOKUP($F35,'Cronograma Manual'!$F$6:$BN$171,BH$144+1,0)),"",(VLOOKUP($F35,'Cronograma Manual'!$F$6:$BN$171,BH$144+1,0)))</f>
        <v>44902</v>
      </c>
      <c r="BI35" s="308">
        <f>IF(ISNA(VLOOKUP($F35,'Cronograma Manual'!$F$6:$BN$171,BI$144+1,0)),"",(VLOOKUP($F35,'Cronograma Manual'!$F$6:$BN$171,BI$144+1,0)))</f>
        <v>44909</v>
      </c>
      <c r="BJ35" s="308">
        <f>IF(ISNA(VLOOKUP($F35,'Cronograma Manual'!$F$6:$BN$171,BJ$144+1,0)),"",(VLOOKUP($F35,'Cronograma Manual'!$F$6:$BN$171,BJ$144+1,0)))</f>
        <v>44916</v>
      </c>
      <c r="BK35" s="382">
        <f>IF(ISNA(VLOOKUP($F35,'Cronograma Manual'!$F$6:$BN$171,BK$144+1,0)),"",(VLOOKUP($F35,'Cronograma Manual'!$F$6:$BN$171,BK$144+1,0)))</f>
        <v>44923</v>
      </c>
    </row>
    <row r="36" spans="1:63" s="102" customFormat="1" ht="26.25" customHeight="1" x14ac:dyDescent="0.25">
      <c r="A36" s="352">
        <f t="shared" si="0"/>
        <v>31</v>
      </c>
      <c r="B36" s="429"/>
      <c r="C36" s="429"/>
      <c r="D36" s="432"/>
      <c r="E36" s="337" t="s">
        <v>439</v>
      </c>
      <c r="F36" s="337" t="s">
        <v>39</v>
      </c>
      <c r="G36" s="184" t="str">
        <f>IF(ISNA(VLOOKUP($F36,'Cronograma Manual'!$F$6:$BN$171,G$144+1,0)),"",(VLOOKUP($F36,'Cronograma Manual'!$F$6:$BN$171,G$144+1,0)))</f>
        <v>UB CHIQUINQUIRA</v>
      </c>
      <c r="H36" s="184" t="str">
        <f>IF(ISNA(VLOOKUP($F36,'Cronograma Manual'!$F$6:$BN$171,H$144+1,0)),"",(VLOOKUP($F36,'Cronograma Manual'!$F$6:$BN$171,H$144+1,0)))</f>
        <v>Hospital San Salvador Cra. 13 N° 18-60</v>
      </c>
      <c r="I36" s="197">
        <f>IF(ISNA(VLOOKUP($F36,'Cronograma Manual'!$F$6:$BN$171,I$144+1,0)),"",(VLOOKUP($F36,'Cronograma Manual'!$F$6:$BN$171,I$144+1,0)))</f>
        <v>2</v>
      </c>
      <c r="J36" s="202">
        <f>IF(ISNA(VLOOKUP($F36,'Cronograma Manual'!$F$6:$BN$171,J$144+1,0)),"",(VLOOKUP($F36,'Cronograma Manual'!$F$6:$BN$171,J$144+1,0)))</f>
        <v>25</v>
      </c>
      <c r="K36" s="107" t="str">
        <f>IF(ISNA(VLOOKUP($F36,'Cronograma Manual'!$F$6:$BN$171,K$144+1,0)),"",(VLOOKUP($F36,'Cronograma Manual'!$F$6:$BN$171,K$144+1,0)))</f>
        <v/>
      </c>
      <c r="L36" s="107" t="str">
        <f>IF(ISNA(VLOOKUP($F36,'Cronograma Manual'!$F$6:$BN$171,L$144+1,0)),"",(VLOOKUP($F36,'Cronograma Manual'!$F$6:$BN$171,L$144+1,0)))</f>
        <v/>
      </c>
      <c r="M36" s="107" t="str">
        <f>IF(ISNA(VLOOKUP($F36,'Cronograma Manual'!$F$6:$BN$171,M$144+1,0)),"",(VLOOKUP($F36,'Cronograma Manual'!$F$6:$BN$171,M$144+1,0)))</f>
        <v/>
      </c>
      <c r="N36" s="107" t="str">
        <f>IF(ISNA(VLOOKUP($F36,'Cronograma Manual'!$F$6:$BN$171,N$144+1,0)),"",(VLOOKUP($F36,'Cronograma Manual'!$F$6:$BN$171,N$144+1,0)))</f>
        <v/>
      </c>
      <c r="O36" s="107">
        <f>IF(ISNA(VLOOKUP($F36,'Cronograma Manual'!$F$6:$BN$171,O$144+1,0)),"",(VLOOKUP($F36,'Cronograma Manual'!$F$6:$BN$171,O$144+1,0)))</f>
        <v>44586</v>
      </c>
      <c r="P36" s="108" t="str">
        <f>IF(ISNA(VLOOKUP($F36,'Cronograma Manual'!$F$6:$BN$171,P$144+1,0)),"",(VLOOKUP($F36,'Cronograma Manual'!$F$6:$BN$171,P$144+1,0)))</f>
        <v/>
      </c>
      <c r="Q36" s="108">
        <f>IF(ISNA(VLOOKUP($F36,'Cronograma Manual'!$F$6:$BN$171,Q$144+1,0)),"",(VLOOKUP($F36,'Cronograma Manual'!$F$6:$BN$171,Q$144+1,0)))</f>
        <v>44600</v>
      </c>
      <c r="R36" s="108" t="str">
        <f>IF(ISNA(VLOOKUP($F36,'Cronograma Manual'!$F$6:$BN$171,R$144+1,0)),"",(VLOOKUP($F36,'Cronograma Manual'!$F$6:$BN$171,R$144+1,0)))</f>
        <v/>
      </c>
      <c r="S36" s="108">
        <f>IF(ISNA(VLOOKUP($F36,'Cronograma Manual'!$F$6:$BN$171,S$144+1,0)),"",(VLOOKUP($F36,'Cronograma Manual'!$F$6:$BN$171,S$144+1,0)))</f>
        <v>44614</v>
      </c>
      <c r="T36" s="107" t="str">
        <f>IF(ISNA(VLOOKUP($F36,'Cronograma Manual'!$F$6:$BN$171,T$144+1,0)),"",(VLOOKUP($F36,'Cronograma Manual'!$F$6:$BN$171,T$144+1,0)))</f>
        <v/>
      </c>
      <c r="U36" s="107">
        <f>IF(ISNA(VLOOKUP($F36,'Cronograma Manual'!$F$6:$BN$171,U$144+1,0)),"",(VLOOKUP($F36,'Cronograma Manual'!$F$6:$BN$171,U$144+1,0)))</f>
        <v>44628</v>
      </c>
      <c r="V36" s="107" t="str">
        <f>IF(ISNA(VLOOKUP($F36,'Cronograma Manual'!$F$6:$BN$171,V$144+1,0)),"",(VLOOKUP($F36,'Cronograma Manual'!$F$6:$BN$171,V$144+1,0)))</f>
        <v/>
      </c>
      <c r="W36" s="107">
        <f>IF(ISNA(VLOOKUP($F36,'Cronograma Manual'!$F$6:$BN$171,W$144+1,0)),"",(VLOOKUP($F36,'Cronograma Manual'!$F$6:$BN$171,W$144+1,0)))</f>
        <v>44642</v>
      </c>
      <c r="X36" s="107" t="str">
        <f>IF(ISNA(VLOOKUP($F36,'Cronograma Manual'!$F$6:$BN$171,X$144+1,0)),"",(VLOOKUP($F36,'Cronograma Manual'!$F$6:$BN$171,X$144+1,0)))</f>
        <v/>
      </c>
      <c r="Y36" s="108">
        <f>IF(ISNA(VLOOKUP($F36,'Cronograma Manual'!$F$6:$BN$171,Y$144+1,0)),"",(VLOOKUP($F36,'Cronograma Manual'!$F$6:$BN$171,Y$144+1,0)))</f>
        <v>44656</v>
      </c>
      <c r="Z36" s="108" t="str">
        <f>IF(ISNA(VLOOKUP($F36,'Cronograma Manual'!$F$6:$BN$171,Z$144+1,0)),"",(VLOOKUP($F36,'Cronograma Manual'!$F$6:$BN$171,Z$144+1,0)))</f>
        <v/>
      </c>
      <c r="AA36" s="108">
        <f>IF(ISNA(VLOOKUP($F36,'Cronograma Manual'!$F$6:$BN$171,AA$144+1,0)),"",(VLOOKUP($F36,'Cronograma Manual'!$F$6:$BN$171,AA$144+1,0)))</f>
        <v>44670</v>
      </c>
      <c r="AB36" s="108" t="str">
        <f>IF(ISNA(VLOOKUP($F36,'Cronograma Manual'!$F$6:$BN$171,AB$144+1,0)),"",(VLOOKUP($F36,'Cronograma Manual'!$F$6:$BN$171,AB$144+1,0)))</f>
        <v/>
      </c>
      <c r="AC36" s="107">
        <f>IF(ISNA(VLOOKUP($F36,'Cronograma Manual'!$F$6:$BN$171,AC$144+1,0)),"",(VLOOKUP($F36,'Cronograma Manual'!$F$6:$BN$171,AC$144+1,0)))</f>
        <v>44684</v>
      </c>
      <c r="AD36" s="107" t="str">
        <f>IF(ISNA(VLOOKUP($F36,'Cronograma Manual'!$F$6:$BN$171,AD$144+1,0)),"",(VLOOKUP($F36,'Cronograma Manual'!$F$6:$BN$171,AD$144+1,0)))</f>
        <v/>
      </c>
      <c r="AE36" s="107">
        <f>IF(ISNA(VLOOKUP($F36,'Cronograma Manual'!$F$6:$BN$171,AE$144+1,0)),"",(VLOOKUP($F36,'Cronograma Manual'!$F$6:$BN$171,AE$144+1,0)))</f>
        <v>44698</v>
      </c>
      <c r="AF36" s="107" t="str">
        <f>IF(ISNA(VLOOKUP($F36,'Cronograma Manual'!$F$6:$BN$171,AF$144+1,0)),"",(VLOOKUP($F36,'Cronograma Manual'!$F$6:$BN$171,AF$144+1,0)))</f>
        <v/>
      </c>
      <c r="AG36" s="108">
        <f>IF(ISNA(VLOOKUP($F36,'Cronograma Manual'!$F$6:$BN$171,AG$144+1,0)),"",(VLOOKUP($F36,'Cronograma Manual'!$F$6:$BN$171,AG$144+1,0)))</f>
        <v>44712</v>
      </c>
      <c r="AH36" s="108" t="str">
        <f>IF(ISNA(VLOOKUP($F36,'Cronograma Manual'!$F$6:$BN$171,AH$144+1,0)),"",(VLOOKUP($F36,'Cronograma Manual'!$F$6:$BN$171,AH$144+1,0)))</f>
        <v/>
      </c>
      <c r="AI36" s="108">
        <f>IF(ISNA(VLOOKUP($F36,'Cronograma Manual'!$F$6:$BN$171,AI$144+1,0)),"",(VLOOKUP($F36,'Cronograma Manual'!$F$6:$BN$171,AI$144+1,0)))</f>
        <v>44726</v>
      </c>
      <c r="AJ36" s="108" t="str">
        <f>IF(ISNA(VLOOKUP($F36,'Cronograma Manual'!$F$6:$BN$171,AJ$144+1,0)),"",(VLOOKUP($F36,'Cronograma Manual'!$F$6:$BN$171,AJ$144+1,0)))</f>
        <v/>
      </c>
      <c r="AK36" s="108">
        <f>IF(ISNA(VLOOKUP($F36,'Cronograma Manual'!$F$6:$BN$171,AK$144+1,0)),"",(VLOOKUP($F36,'Cronograma Manual'!$F$6:$BN$171,AK$144+1,0)))</f>
        <v>44740</v>
      </c>
      <c r="AL36" s="107" t="str">
        <f>IF(ISNA(VLOOKUP($F36,'Cronograma Manual'!$F$6:$BN$171,AL$144+1,0)),"",(VLOOKUP($F36,'Cronograma Manual'!$F$6:$BN$171,AL$144+1,0)))</f>
        <v/>
      </c>
      <c r="AM36" s="107">
        <f>IF(ISNA(VLOOKUP($F36,'Cronograma Manual'!$F$6:$BN$171,AM$144+1,0)),"",(VLOOKUP($F36,'Cronograma Manual'!$F$6:$BN$171,AM$144+1,0)))</f>
        <v>44754</v>
      </c>
      <c r="AN36" s="107" t="str">
        <f>IF(ISNA(VLOOKUP($F36,'Cronograma Manual'!$F$6:$BN$171,AN$144+1,0)),"",(VLOOKUP($F36,'Cronograma Manual'!$F$6:$BN$171,AN$144+1,0)))</f>
        <v/>
      </c>
      <c r="AO36" s="107">
        <f>IF(ISNA(VLOOKUP($F36,'Cronograma Manual'!$F$6:$BN$171,AO$144+1,0)),"",(VLOOKUP($F36,'Cronograma Manual'!$F$6:$BN$171,AO$144+1,0)))</f>
        <v>44768</v>
      </c>
      <c r="AP36" s="108" t="str">
        <f>IF(ISNA(VLOOKUP($F36,'Cronograma Manual'!$F$6:$BN$171,AP$144+1,0)),"",(VLOOKUP($F36,'Cronograma Manual'!$F$6:$BN$171,AP$144+1,0)))</f>
        <v/>
      </c>
      <c r="AQ36" s="108">
        <f>IF(ISNA(VLOOKUP($F36,'Cronograma Manual'!$F$6:$BN$171,AQ$144+1,0)),"",(VLOOKUP($F36,'Cronograma Manual'!$F$6:$BN$171,AQ$144+1,0)))</f>
        <v>44782</v>
      </c>
      <c r="AR36" s="108" t="str">
        <f>IF(ISNA(VLOOKUP($F36,'Cronograma Manual'!$F$6:$BN$171,AR$144+1,0)),"",(VLOOKUP($F36,'Cronograma Manual'!$F$6:$BN$171,AR$144+1,0)))</f>
        <v/>
      </c>
      <c r="AS36" s="108">
        <f>IF(ISNA(VLOOKUP($F36,'Cronograma Manual'!$F$6:$BN$171,AS$144+1,0)),"",(VLOOKUP($F36,'Cronograma Manual'!$F$6:$BN$171,AS$144+1,0)))</f>
        <v>44796</v>
      </c>
      <c r="AT36" s="107" t="str">
        <f>IF(ISNA(VLOOKUP($F36,'Cronograma Manual'!$F$6:$BN$171,AT$144+1,0)),"",(VLOOKUP($F36,'Cronograma Manual'!$F$6:$BN$171,AT$144+1,0)))</f>
        <v/>
      </c>
      <c r="AU36" s="107">
        <f>IF(ISNA(VLOOKUP($F36,'Cronograma Manual'!$F$6:$BN$171,AU$144+1,0)),"",(VLOOKUP($F36,'Cronograma Manual'!$F$6:$BN$171,AU$144+1,0)))</f>
        <v>44810</v>
      </c>
      <c r="AV36" s="107" t="str">
        <f>IF(ISNA(VLOOKUP($F36,'Cronograma Manual'!$F$6:$BN$171,AV$144+1,0)),"",(VLOOKUP($F36,'Cronograma Manual'!$F$6:$BN$171,AV$144+1,0)))</f>
        <v/>
      </c>
      <c r="AW36" s="107">
        <f>IF(ISNA(VLOOKUP($F36,'Cronograma Manual'!$F$6:$BN$171,AW$144+1,0)),"",(VLOOKUP($F36,'Cronograma Manual'!$F$6:$BN$171,AW$144+1,0)))</f>
        <v>44824</v>
      </c>
      <c r="AX36" s="107" t="str">
        <f>IF(ISNA(VLOOKUP($F36,'Cronograma Manual'!$F$6:$BN$171,AX$144+1,0)),"",(VLOOKUP($F36,'Cronograma Manual'!$F$6:$BN$171,AX$144+1,0)))</f>
        <v/>
      </c>
      <c r="AY36" s="108">
        <f>IF(ISNA(VLOOKUP($F36,'Cronograma Manual'!$F$6:$BN$171,AY$144+1,0)),"",(VLOOKUP($F36,'Cronograma Manual'!$F$6:$BN$171,AY$144+1,0)))</f>
        <v>44838</v>
      </c>
      <c r="AZ36" s="108" t="str">
        <f>IF(ISNA(VLOOKUP($F36,'Cronograma Manual'!$F$6:$BN$171,AZ$144+1,0)),"",(VLOOKUP($F36,'Cronograma Manual'!$F$6:$BN$171,AZ$144+1,0)))</f>
        <v/>
      </c>
      <c r="BA36" s="108">
        <f>IF(ISNA(VLOOKUP($F36,'Cronograma Manual'!$F$6:$BN$171,BA$144+1,0)),"",(VLOOKUP($F36,'Cronograma Manual'!$F$6:$BN$171,BA$144+1,0)))</f>
        <v>44852</v>
      </c>
      <c r="BB36" s="108" t="str">
        <f>IF(ISNA(VLOOKUP($F36,'Cronograma Manual'!$F$6:$BN$171,BB$144+1,0)),"",(VLOOKUP($F36,'Cronograma Manual'!$F$6:$BN$171,BB$144+1,0)))</f>
        <v/>
      </c>
      <c r="BC36" s="107">
        <f>IF(ISNA(VLOOKUP($F36,'Cronograma Manual'!$F$6:$BN$171,BC$144+1,0)),"",(VLOOKUP($F36,'Cronograma Manual'!$F$6:$BN$171,BC$144+1,0)))</f>
        <v>44866</v>
      </c>
      <c r="BD36" s="107" t="str">
        <f>IF(ISNA(VLOOKUP($F36,'Cronograma Manual'!$F$6:$BN$171,BD$144+1,0)),"",(VLOOKUP($F36,'Cronograma Manual'!$F$6:$BN$171,BD$144+1,0)))</f>
        <v/>
      </c>
      <c r="BE36" s="107">
        <f>IF(ISNA(VLOOKUP($F36,'Cronograma Manual'!$F$6:$BN$171,BE$144+1,0)),"",(VLOOKUP($F36,'Cronograma Manual'!$F$6:$BN$171,BE$144+1,0)))</f>
        <v>44880</v>
      </c>
      <c r="BF36" s="107" t="str">
        <f>IF(ISNA(VLOOKUP($F36,'Cronograma Manual'!$F$6:$BN$171,BF$144+1,0)),"",(VLOOKUP($F36,'Cronograma Manual'!$F$6:$BN$171,BF$144+1,0)))</f>
        <v/>
      </c>
      <c r="BG36" s="108">
        <f>IF(ISNA(VLOOKUP($F36,'Cronograma Manual'!$F$6:$BN$171,BG$144+1,0)),"",(VLOOKUP($F36,'Cronograma Manual'!$F$6:$BN$171,BG$144+1,0)))</f>
        <v>44894</v>
      </c>
      <c r="BH36" s="108" t="str">
        <f>IF(ISNA(VLOOKUP($F36,'Cronograma Manual'!$F$6:$BN$171,BH$144+1,0)),"",(VLOOKUP($F36,'Cronograma Manual'!$F$6:$BN$171,BH$144+1,0)))</f>
        <v/>
      </c>
      <c r="BI36" s="108">
        <f>IF(ISNA(VLOOKUP($F36,'Cronograma Manual'!$F$6:$BN$171,BI$144+1,0)),"",(VLOOKUP($F36,'Cronograma Manual'!$F$6:$BN$171,BI$144+1,0)))</f>
        <v>44908</v>
      </c>
      <c r="BJ36" s="108" t="str">
        <f>IF(ISNA(VLOOKUP($F36,'Cronograma Manual'!$F$6:$BN$171,BJ$144+1,0)),"",(VLOOKUP($F36,'Cronograma Manual'!$F$6:$BN$171,BJ$144+1,0)))</f>
        <v/>
      </c>
      <c r="BK36" s="353">
        <f>IF(ISNA(VLOOKUP($F36,'Cronograma Manual'!$F$6:$BN$171,BK$144+1,0)),"",(VLOOKUP($F36,'Cronograma Manual'!$F$6:$BN$171,BK$144+1,0)))</f>
        <v>44922</v>
      </c>
    </row>
    <row r="37" spans="1:63" s="102" customFormat="1" ht="26.25" customHeight="1" x14ac:dyDescent="0.25">
      <c r="A37" s="352">
        <f t="shared" si="0"/>
        <v>32</v>
      </c>
      <c r="B37" s="429"/>
      <c r="C37" s="429"/>
      <c r="D37" s="432"/>
      <c r="E37" s="337" t="s">
        <v>439</v>
      </c>
      <c r="F37" s="337" t="s">
        <v>41</v>
      </c>
      <c r="G37" s="184" t="str">
        <f>IF(ISNA(VLOOKUP($F37,'Cronograma Manual'!$F$6:$BN$171,G$144+1,0)),"",(VLOOKUP($F37,'Cronograma Manual'!$F$6:$BN$171,G$144+1,0)))</f>
        <v>UB DUITAMA</v>
      </c>
      <c r="H37" s="184" t="str">
        <f>IF(ISNA(VLOOKUP($F37,'Cronograma Manual'!$F$6:$BN$171,H$144+1,0)),"",(VLOOKUP($F37,'Cronograma Manual'!$F$6:$BN$171,H$144+1,0)))</f>
        <v>Hospital Regional Av. Las Américas Cra.35 P.1</v>
      </c>
      <c r="I37" s="197">
        <f>IF(ISNA(VLOOKUP($F37,'Cronograma Manual'!$F$6:$BN$171,I$144+1,0)),"",(VLOOKUP($F37,'Cronograma Manual'!$F$6:$BN$171,I$144+1,0)))</f>
        <v>2</v>
      </c>
      <c r="J37" s="202">
        <f>IF(ISNA(VLOOKUP($F37,'Cronograma Manual'!$F$6:$BN$171,J$144+1,0)),"",(VLOOKUP($F37,'Cronograma Manual'!$F$6:$BN$171,J$144+1,0)))</f>
        <v>25</v>
      </c>
      <c r="K37" s="107" t="str">
        <f>IF(ISNA(VLOOKUP($F37,'Cronograma Manual'!$F$6:$BN$171,K$144+1,0)),"",(VLOOKUP($F37,'Cronograma Manual'!$F$6:$BN$171,K$144+1,0)))</f>
        <v/>
      </c>
      <c r="L37" s="107" t="str">
        <f>IF(ISNA(VLOOKUP($F37,'Cronograma Manual'!$F$6:$BN$171,L$144+1,0)),"",(VLOOKUP($F37,'Cronograma Manual'!$F$6:$BN$171,L$144+1,0)))</f>
        <v/>
      </c>
      <c r="M37" s="107" t="str">
        <f>IF(ISNA(VLOOKUP($F37,'Cronograma Manual'!$F$6:$BN$171,M$144+1,0)),"",(VLOOKUP($F37,'Cronograma Manual'!$F$6:$BN$171,M$144+1,0)))</f>
        <v/>
      </c>
      <c r="N37" s="107">
        <f>IF(ISNA(VLOOKUP($F37,'Cronograma Manual'!$F$6:$BN$171,N$144+1,0)),"",(VLOOKUP($F37,'Cronograma Manual'!$F$6:$BN$171,N$144+1,0)))</f>
        <v>44581</v>
      </c>
      <c r="O37" s="107" t="str">
        <f>IF(ISNA(VLOOKUP($F37,'Cronograma Manual'!$F$6:$BN$171,O$144+1,0)),"",(VLOOKUP($F37,'Cronograma Manual'!$F$6:$BN$171,O$144+1,0)))</f>
        <v/>
      </c>
      <c r="P37" s="108">
        <f>IF(ISNA(VLOOKUP($F37,'Cronograma Manual'!$F$6:$BN$171,P$144+1,0)),"",(VLOOKUP($F37,'Cronograma Manual'!$F$6:$BN$171,P$144+1,0)))</f>
        <v>44595</v>
      </c>
      <c r="Q37" s="108" t="str">
        <f>IF(ISNA(VLOOKUP($F37,'Cronograma Manual'!$F$6:$BN$171,Q$144+1,0)),"",(VLOOKUP($F37,'Cronograma Manual'!$F$6:$BN$171,Q$144+1,0)))</f>
        <v/>
      </c>
      <c r="R37" s="108">
        <f>IF(ISNA(VLOOKUP($F37,'Cronograma Manual'!$F$6:$BN$171,R$144+1,0)),"",(VLOOKUP($F37,'Cronograma Manual'!$F$6:$BN$171,R$144+1,0)))</f>
        <v>44609</v>
      </c>
      <c r="S37" s="108" t="str">
        <f>IF(ISNA(VLOOKUP($F37,'Cronograma Manual'!$F$6:$BN$171,S$144+1,0)),"",(VLOOKUP($F37,'Cronograma Manual'!$F$6:$BN$171,S$144+1,0)))</f>
        <v/>
      </c>
      <c r="T37" s="107">
        <f>IF(ISNA(VLOOKUP($F37,'Cronograma Manual'!$F$6:$BN$171,T$144+1,0)),"",(VLOOKUP($F37,'Cronograma Manual'!$F$6:$BN$171,T$144+1,0)))</f>
        <v>44623</v>
      </c>
      <c r="U37" s="107" t="str">
        <f>IF(ISNA(VLOOKUP($F37,'Cronograma Manual'!$F$6:$BN$171,U$144+1,0)),"",(VLOOKUP($F37,'Cronograma Manual'!$F$6:$BN$171,U$144+1,0)))</f>
        <v/>
      </c>
      <c r="V37" s="107">
        <f>IF(ISNA(VLOOKUP($F37,'Cronograma Manual'!$F$6:$BN$171,V$144+1,0)),"",(VLOOKUP($F37,'Cronograma Manual'!$F$6:$BN$171,V$144+1,0)))</f>
        <v>44637</v>
      </c>
      <c r="W37" s="107" t="str">
        <f>IF(ISNA(VLOOKUP($F37,'Cronograma Manual'!$F$6:$BN$171,W$144+1,0)),"",(VLOOKUP($F37,'Cronograma Manual'!$F$6:$BN$171,W$144+1,0)))</f>
        <v/>
      </c>
      <c r="X37" s="107">
        <f>IF(ISNA(VLOOKUP($F37,'Cronograma Manual'!$F$6:$BN$171,X$144+1,0)),"",(VLOOKUP($F37,'Cronograma Manual'!$F$6:$BN$171,X$144+1,0)))</f>
        <v>44651</v>
      </c>
      <c r="Y37" s="108" t="str">
        <f>IF(ISNA(VLOOKUP($F37,'Cronograma Manual'!$F$6:$BN$171,Y$144+1,0)),"",(VLOOKUP($F37,'Cronograma Manual'!$F$6:$BN$171,Y$144+1,0)))</f>
        <v/>
      </c>
      <c r="Z37" s="108" t="str">
        <f>IF(ISNA(VLOOKUP($F37,'Cronograma Manual'!$F$6:$BN$171,Z$144+1,0)),"",(VLOOKUP($F37,'Cronograma Manual'!$F$6:$BN$171,Z$144+1,0)))</f>
        <v/>
      </c>
      <c r="AA37" s="108">
        <f>IF(ISNA(VLOOKUP($F37,'Cronograma Manual'!$F$6:$BN$171,AA$144+1,0)),"",(VLOOKUP($F37,'Cronograma Manual'!$F$6:$BN$171,AA$144+1,0)))</f>
        <v>44672</v>
      </c>
      <c r="AB37" s="108" t="str">
        <f>IF(ISNA(VLOOKUP($F37,'Cronograma Manual'!$F$6:$BN$171,AB$144+1,0)),"",(VLOOKUP($F37,'Cronograma Manual'!$F$6:$BN$171,AB$144+1,0)))</f>
        <v/>
      </c>
      <c r="AC37" s="107">
        <f>IF(ISNA(VLOOKUP($F37,'Cronograma Manual'!$F$6:$BN$171,AC$144+1,0)),"",(VLOOKUP($F37,'Cronograma Manual'!$F$6:$BN$171,AC$144+1,0)))</f>
        <v>44686</v>
      </c>
      <c r="AD37" s="107" t="str">
        <f>IF(ISNA(VLOOKUP($F37,'Cronograma Manual'!$F$6:$BN$171,AD$144+1,0)),"",(VLOOKUP($F37,'Cronograma Manual'!$F$6:$BN$171,AD$144+1,0)))</f>
        <v/>
      </c>
      <c r="AE37" s="107">
        <f>IF(ISNA(VLOOKUP($F37,'Cronograma Manual'!$F$6:$BN$171,AE$144+1,0)),"",(VLOOKUP($F37,'Cronograma Manual'!$F$6:$BN$171,AE$144+1,0)))</f>
        <v>44700</v>
      </c>
      <c r="AF37" s="107" t="str">
        <f>IF(ISNA(VLOOKUP($F37,'Cronograma Manual'!$F$6:$BN$171,AF$144+1,0)),"",(VLOOKUP($F37,'Cronograma Manual'!$F$6:$BN$171,AF$144+1,0)))</f>
        <v/>
      </c>
      <c r="AG37" s="108">
        <f>IF(ISNA(VLOOKUP($F37,'Cronograma Manual'!$F$6:$BN$171,AG$144+1,0)),"",(VLOOKUP($F37,'Cronograma Manual'!$F$6:$BN$171,AG$144+1,0)))</f>
        <v>44714</v>
      </c>
      <c r="AH37" s="108" t="str">
        <f>IF(ISNA(VLOOKUP($F37,'Cronograma Manual'!$F$6:$BN$171,AH$144+1,0)),"",(VLOOKUP($F37,'Cronograma Manual'!$F$6:$BN$171,AH$144+1,0)))</f>
        <v/>
      </c>
      <c r="AI37" s="108">
        <f>IF(ISNA(VLOOKUP($F37,'Cronograma Manual'!$F$6:$BN$171,AI$144+1,0)),"",(VLOOKUP($F37,'Cronograma Manual'!$F$6:$BN$171,AI$144+1,0)))</f>
        <v>44728</v>
      </c>
      <c r="AJ37" s="108" t="str">
        <f>IF(ISNA(VLOOKUP($F37,'Cronograma Manual'!$F$6:$BN$171,AJ$144+1,0)),"",(VLOOKUP($F37,'Cronograma Manual'!$F$6:$BN$171,AJ$144+1,0)))</f>
        <v/>
      </c>
      <c r="AK37" s="108">
        <f>IF(ISNA(VLOOKUP($F37,'Cronograma Manual'!$F$6:$BN$171,AK$144+1,0)),"",(VLOOKUP($F37,'Cronograma Manual'!$F$6:$BN$171,AK$144+1,0)))</f>
        <v>44742</v>
      </c>
      <c r="AL37" s="107" t="str">
        <f>IF(ISNA(VLOOKUP($F37,'Cronograma Manual'!$F$6:$BN$171,AL$144+1,0)),"",(VLOOKUP($F37,'Cronograma Manual'!$F$6:$BN$171,AL$144+1,0)))</f>
        <v/>
      </c>
      <c r="AM37" s="107">
        <f>IF(ISNA(VLOOKUP($F37,'Cronograma Manual'!$F$6:$BN$171,AM$144+1,0)),"",(VLOOKUP($F37,'Cronograma Manual'!$F$6:$BN$171,AM$144+1,0)))</f>
        <v>44756</v>
      </c>
      <c r="AN37" s="107" t="str">
        <f>IF(ISNA(VLOOKUP($F37,'Cronograma Manual'!$F$6:$BN$171,AN$144+1,0)),"",(VLOOKUP($F37,'Cronograma Manual'!$F$6:$BN$171,AN$144+1,0)))</f>
        <v/>
      </c>
      <c r="AO37" s="107">
        <f>IF(ISNA(VLOOKUP($F37,'Cronograma Manual'!$F$6:$BN$171,AO$144+1,0)),"",(VLOOKUP($F37,'Cronograma Manual'!$F$6:$BN$171,AO$144+1,0)))</f>
        <v>44770</v>
      </c>
      <c r="AP37" s="108" t="str">
        <f>IF(ISNA(VLOOKUP($F37,'Cronograma Manual'!$F$6:$BN$171,AP$144+1,0)),"",(VLOOKUP($F37,'Cronograma Manual'!$F$6:$BN$171,AP$144+1,0)))</f>
        <v/>
      </c>
      <c r="AQ37" s="108">
        <f>IF(ISNA(VLOOKUP($F37,'Cronograma Manual'!$F$6:$BN$171,AQ$144+1,0)),"",(VLOOKUP($F37,'Cronograma Manual'!$F$6:$BN$171,AQ$144+1,0)))</f>
        <v>44784</v>
      </c>
      <c r="AR37" s="108" t="str">
        <f>IF(ISNA(VLOOKUP($F37,'Cronograma Manual'!$F$6:$BN$171,AR$144+1,0)),"",(VLOOKUP($F37,'Cronograma Manual'!$F$6:$BN$171,AR$144+1,0)))</f>
        <v/>
      </c>
      <c r="AS37" s="108">
        <f>IF(ISNA(VLOOKUP($F37,'Cronograma Manual'!$F$6:$BN$171,AS$144+1,0)),"",(VLOOKUP($F37,'Cronograma Manual'!$F$6:$BN$171,AS$144+1,0)))</f>
        <v>44798</v>
      </c>
      <c r="AT37" s="107" t="str">
        <f>IF(ISNA(VLOOKUP($F37,'Cronograma Manual'!$F$6:$BN$171,AT$144+1,0)),"",(VLOOKUP($F37,'Cronograma Manual'!$F$6:$BN$171,AT$144+1,0)))</f>
        <v/>
      </c>
      <c r="AU37" s="107">
        <f>IF(ISNA(VLOOKUP($F37,'Cronograma Manual'!$F$6:$BN$171,AU$144+1,0)),"",(VLOOKUP($F37,'Cronograma Manual'!$F$6:$BN$171,AU$144+1,0)))</f>
        <v>44812</v>
      </c>
      <c r="AV37" s="107" t="str">
        <f>IF(ISNA(VLOOKUP($F37,'Cronograma Manual'!$F$6:$BN$171,AV$144+1,0)),"",(VLOOKUP($F37,'Cronograma Manual'!$F$6:$BN$171,AV$144+1,0)))</f>
        <v/>
      </c>
      <c r="AW37" s="107">
        <f>IF(ISNA(VLOOKUP($F37,'Cronograma Manual'!$F$6:$BN$171,AW$144+1,0)),"",(VLOOKUP($F37,'Cronograma Manual'!$F$6:$BN$171,AW$144+1,0)))</f>
        <v>44826</v>
      </c>
      <c r="AX37" s="107" t="str">
        <f>IF(ISNA(VLOOKUP($F37,'Cronograma Manual'!$F$6:$BN$171,AX$144+1,0)),"",(VLOOKUP($F37,'Cronograma Manual'!$F$6:$BN$171,AX$144+1,0)))</f>
        <v/>
      </c>
      <c r="AY37" s="108">
        <f>IF(ISNA(VLOOKUP($F37,'Cronograma Manual'!$F$6:$BN$171,AY$144+1,0)),"",(VLOOKUP($F37,'Cronograma Manual'!$F$6:$BN$171,AY$144+1,0)))</f>
        <v>44840</v>
      </c>
      <c r="AZ37" s="108" t="str">
        <f>IF(ISNA(VLOOKUP($F37,'Cronograma Manual'!$F$6:$BN$171,AZ$144+1,0)),"",(VLOOKUP($F37,'Cronograma Manual'!$F$6:$BN$171,AZ$144+1,0)))</f>
        <v/>
      </c>
      <c r="BA37" s="108">
        <f>IF(ISNA(VLOOKUP($F37,'Cronograma Manual'!$F$6:$BN$171,BA$144+1,0)),"",(VLOOKUP($F37,'Cronograma Manual'!$F$6:$BN$171,BA$144+1,0)))</f>
        <v>44854</v>
      </c>
      <c r="BB37" s="108" t="str">
        <f>IF(ISNA(VLOOKUP($F37,'Cronograma Manual'!$F$6:$BN$171,BB$144+1,0)),"",(VLOOKUP($F37,'Cronograma Manual'!$F$6:$BN$171,BB$144+1,0)))</f>
        <v/>
      </c>
      <c r="BC37" s="107">
        <f>IF(ISNA(VLOOKUP($F37,'Cronograma Manual'!$F$6:$BN$171,BC$144+1,0)),"",(VLOOKUP($F37,'Cronograma Manual'!$F$6:$BN$171,BC$144+1,0)))</f>
        <v>44868</v>
      </c>
      <c r="BD37" s="107" t="str">
        <f>IF(ISNA(VLOOKUP($F37,'Cronograma Manual'!$F$6:$BN$171,BD$144+1,0)),"",(VLOOKUP($F37,'Cronograma Manual'!$F$6:$BN$171,BD$144+1,0)))</f>
        <v/>
      </c>
      <c r="BE37" s="107">
        <f>IF(ISNA(VLOOKUP($F37,'Cronograma Manual'!$F$6:$BN$171,BE$144+1,0)),"",(VLOOKUP($F37,'Cronograma Manual'!$F$6:$BN$171,BE$144+1,0)))</f>
        <v>44882</v>
      </c>
      <c r="BF37" s="107" t="str">
        <f>IF(ISNA(VLOOKUP($F37,'Cronograma Manual'!$F$6:$BN$171,BF$144+1,0)),"",(VLOOKUP($F37,'Cronograma Manual'!$F$6:$BN$171,BF$144+1,0)))</f>
        <v/>
      </c>
      <c r="BG37" s="108">
        <f>IF(ISNA(VLOOKUP($F37,'Cronograma Manual'!$F$6:$BN$171,BG$144+1,0)),"",(VLOOKUP($F37,'Cronograma Manual'!$F$6:$BN$171,BG$144+1,0)))</f>
        <v>44896</v>
      </c>
      <c r="BH37" s="108" t="str">
        <f>IF(ISNA(VLOOKUP($F37,'Cronograma Manual'!$F$6:$BN$171,BH$144+1,0)),"",(VLOOKUP($F37,'Cronograma Manual'!$F$6:$BN$171,BH$144+1,0)))</f>
        <v/>
      </c>
      <c r="BI37" s="108">
        <f>IF(ISNA(VLOOKUP($F37,'Cronograma Manual'!$F$6:$BN$171,BI$144+1,0)),"",(VLOOKUP($F37,'Cronograma Manual'!$F$6:$BN$171,BI$144+1,0)))</f>
        <v>44910</v>
      </c>
      <c r="BJ37" s="108" t="str">
        <f>IF(ISNA(VLOOKUP($F37,'Cronograma Manual'!$F$6:$BN$171,BJ$144+1,0)),"",(VLOOKUP($F37,'Cronograma Manual'!$F$6:$BN$171,BJ$144+1,0)))</f>
        <v/>
      </c>
      <c r="BK37" s="353">
        <f>IF(ISNA(VLOOKUP($F37,'Cronograma Manual'!$F$6:$BN$171,BK$144+1,0)),"",(VLOOKUP($F37,'Cronograma Manual'!$F$6:$BN$171,BK$144+1,0)))</f>
        <v>44924</v>
      </c>
    </row>
    <row r="38" spans="1:63" s="102" customFormat="1" ht="26.25" customHeight="1" x14ac:dyDescent="0.25">
      <c r="A38" s="352">
        <f t="shared" si="0"/>
        <v>33</v>
      </c>
      <c r="B38" s="429"/>
      <c r="C38" s="429"/>
      <c r="D38" s="432"/>
      <c r="E38" s="337" t="s">
        <v>439</v>
      </c>
      <c r="F38" s="337" t="s">
        <v>37</v>
      </c>
      <c r="G38" s="184" t="str">
        <f>IF(ISNA(VLOOKUP($F38,'Cronograma Manual'!$F$6:$BN$171,G$144+1,0)),"",(VLOOKUP($F38,'Cronograma Manual'!$F$6:$BN$171,G$144+1,0)))</f>
        <v>UB GARAGOA - GUATEQUE</v>
      </c>
      <c r="H38" s="184" t="str">
        <f>IF(ISNA(VLOOKUP($F38,'Cronograma Manual'!$F$6:$BN$171,H$144+1,0)),"",(VLOOKUP($F38,'Cronograma Manual'!$F$6:$BN$171,H$144+1,0)))</f>
        <v>Transversal 8 N° 6-06</v>
      </c>
      <c r="I38" s="197">
        <f>IF(ISNA(VLOOKUP($F38,'Cronograma Manual'!$F$6:$BN$171,I$144+1,0)),"",(VLOOKUP($F38,'Cronograma Manual'!$F$6:$BN$171,I$144+1,0)))</f>
        <v>4</v>
      </c>
      <c r="J38" s="202">
        <f>IF(ISNA(VLOOKUP($F38,'Cronograma Manual'!$F$6:$BN$171,J$144+1,0)),"",(VLOOKUP($F38,'Cronograma Manual'!$F$6:$BN$171,J$144+1,0)))</f>
        <v>12</v>
      </c>
      <c r="K38" s="107" t="str">
        <f>IF(ISNA(VLOOKUP($F38,'Cronograma Manual'!$F$6:$BN$171,K$144+1,0)),"",(VLOOKUP($F38,'Cronograma Manual'!$F$6:$BN$171,K$144+1,0)))</f>
        <v/>
      </c>
      <c r="L38" s="107" t="str">
        <f>IF(ISNA(VLOOKUP($F38,'Cronograma Manual'!$F$6:$BN$171,L$144+1,0)),"",(VLOOKUP($F38,'Cronograma Manual'!$F$6:$BN$171,L$144+1,0)))</f>
        <v/>
      </c>
      <c r="M38" s="107" t="str">
        <f>IF(ISNA(VLOOKUP($F38,'Cronograma Manual'!$F$6:$BN$171,M$144+1,0)),"",(VLOOKUP($F38,'Cronograma Manual'!$F$6:$BN$171,M$144+1,0)))</f>
        <v/>
      </c>
      <c r="N38" s="107" t="str">
        <f>IF(ISNA(VLOOKUP($F38,'Cronograma Manual'!$F$6:$BN$171,N$144+1,0)),"",(VLOOKUP($F38,'Cronograma Manual'!$F$6:$BN$171,N$144+1,0)))</f>
        <v/>
      </c>
      <c r="O38" s="107">
        <f>IF(ISNA(VLOOKUP($F38,'Cronograma Manual'!$F$6:$BN$171,O$144+1,0)),"",(VLOOKUP($F38,'Cronograma Manual'!$F$6:$BN$171,O$144+1,0)))</f>
        <v>44585</v>
      </c>
      <c r="P38" s="108" t="str">
        <f>IF(ISNA(VLOOKUP($F38,'Cronograma Manual'!$F$6:$BN$171,P$144+1,0)),"",(VLOOKUP($F38,'Cronograma Manual'!$F$6:$BN$171,P$144+1,0)))</f>
        <v/>
      </c>
      <c r="Q38" s="108" t="str">
        <f>IF(ISNA(VLOOKUP($F38,'Cronograma Manual'!$F$6:$BN$171,Q$144+1,0)),"",(VLOOKUP($F38,'Cronograma Manual'!$F$6:$BN$171,Q$144+1,0)))</f>
        <v/>
      </c>
      <c r="R38" s="108" t="str">
        <f>IF(ISNA(VLOOKUP($F38,'Cronograma Manual'!$F$6:$BN$171,R$144+1,0)),"",(VLOOKUP($F38,'Cronograma Manual'!$F$6:$BN$171,R$144+1,0)))</f>
        <v/>
      </c>
      <c r="S38" s="108">
        <f>IF(ISNA(VLOOKUP($F38,'Cronograma Manual'!$F$6:$BN$171,S$144+1,0)),"",(VLOOKUP($F38,'Cronograma Manual'!$F$6:$BN$171,S$144+1,0)))</f>
        <v>44613</v>
      </c>
      <c r="T38" s="107" t="str">
        <f>IF(ISNA(VLOOKUP($F38,'Cronograma Manual'!$F$6:$BN$171,T$144+1,0)),"",(VLOOKUP($F38,'Cronograma Manual'!$F$6:$BN$171,T$144+1,0)))</f>
        <v/>
      </c>
      <c r="U38" s="107" t="str">
        <f>IF(ISNA(VLOOKUP($F38,'Cronograma Manual'!$F$6:$BN$171,U$144+1,0)),"",(VLOOKUP($F38,'Cronograma Manual'!$F$6:$BN$171,U$144+1,0)))</f>
        <v/>
      </c>
      <c r="V38" s="107" t="str">
        <f>IF(ISNA(VLOOKUP($F38,'Cronograma Manual'!$F$6:$BN$171,V$144+1,0)),"",(VLOOKUP($F38,'Cronograma Manual'!$F$6:$BN$171,V$144+1,0)))</f>
        <v/>
      </c>
      <c r="W38" s="107" t="str">
        <f>IF(ISNA(VLOOKUP($F38,'Cronograma Manual'!$F$6:$BN$171,W$144+1,0)),"",(VLOOKUP($F38,'Cronograma Manual'!$F$6:$BN$171,W$144+1,0)))</f>
        <v/>
      </c>
      <c r="X38" s="107">
        <f>IF(ISNA(VLOOKUP($F38,'Cronograma Manual'!$F$6:$BN$171,X$144+1,0)),"",(VLOOKUP($F38,'Cronograma Manual'!$F$6:$BN$171,X$144+1,0)))</f>
        <v>44648</v>
      </c>
      <c r="Y38" s="108" t="str">
        <f>IF(ISNA(VLOOKUP($F38,'Cronograma Manual'!$F$6:$BN$171,Y$144+1,0)),"",(VLOOKUP($F38,'Cronograma Manual'!$F$6:$BN$171,Y$144+1,0)))</f>
        <v/>
      </c>
      <c r="Z38" s="108" t="str">
        <f>IF(ISNA(VLOOKUP($F38,'Cronograma Manual'!$F$6:$BN$171,Z$144+1,0)),"",(VLOOKUP($F38,'Cronograma Manual'!$F$6:$BN$171,Z$144+1,0)))</f>
        <v/>
      </c>
      <c r="AA38" s="108" t="str">
        <f>IF(ISNA(VLOOKUP($F38,'Cronograma Manual'!$F$6:$BN$171,AA$144+1,0)),"",(VLOOKUP($F38,'Cronograma Manual'!$F$6:$BN$171,AA$144+1,0)))</f>
        <v/>
      </c>
      <c r="AB38" s="108">
        <f>IF(ISNA(VLOOKUP($F38,'Cronograma Manual'!$F$6:$BN$171,AB$144+1,0)),"",(VLOOKUP($F38,'Cronograma Manual'!$F$6:$BN$171,AB$144+1,0)))</f>
        <v>44676</v>
      </c>
      <c r="AC38" s="107" t="str">
        <f>IF(ISNA(VLOOKUP($F38,'Cronograma Manual'!$F$6:$BN$171,AC$144+1,0)),"",(VLOOKUP($F38,'Cronograma Manual'!$F$6:$BN$171,AC$144+1,0)))</f>
        <v/>
      </c>
      <c r="AD38" s="107" t="str">
        <f>IF(ISNA(VLOOKUP($F38,'Cronograma Manual'!$F$6:$BN$171,AD$144+1,0)),"",(VLOOKUP($F38,'Cronograma Manual'!$F$6:$BN$171,AD$144+1,0)))</f>
        <v/>
      </c>
      <c r="AE38" s="107" t="str">
        <f>IF(ISNA(VLOOKUP($F38,'Cronograma Manual'!$F$6:$BN$171,AE$144+1,0)),"",(VLOOKUP($F38,'Cronograma Manual'!$F$6:$BN$171,AE$144+1,0)))</f>
        <v/>
      </c>
      <c r="AF38" s="107">
        <f>IF(ISNA(VLOOKUP($F38,'Cronograma Manual'!$F$6:$BN$171,AF$144+1,0)),"",(VLOOKUP($F38,'Cronograma Manual'!$F$6:$BN$171,AF$144+1,0)))</f>
        <v>44704</v>
      </c>
      <c r="AG38" s="108" t="str">
        <f>IF(ISNA(VLOOKUP($F38,'Cronograma Manual'!$F$6:$BN$171,AG$144+1,0)),"",(VLOOKUP($F38,'Cronograma Manual'!$F$6:$BN$171,AG$144+1,0)))</f>
        <v/>
      </c>
      <c r="AH38" s="108" t="str">
        <f>IF(ISNA(VLOOKUP($F38,'Cronograma Manual'!$F$6:$BN$171,AH$144+1,0)),"",(VLOOKUP($F38,'Cronograma Manual'!$F$6:$BN$171,AH$144+1,0)))</f>
        <v/>
      </c>
      <c r="AI38" s="108" t="str">
        <f>IF(ISNA(VLOOKUP($F38,'Cronograma Manual'!$F$6:$BN$171,AI$144+1,0)),"",(VLOOKUP($F38,'Cronograma Manual'!$F$6:$BN$171,AI$144+1,0)))</f>
        <v/>
      </c>
      <c r="AJ38" s="108" t="str">
        <f>IF(ISNA(VLOOKUP($F38,'Cronograma Manual'!$F$6:$BN$171,AJ$144+1,0)),"",(VLOOKUP($F38,'Cronograma Manual'!$F$6:$BN$171,AJ$144+1,0)))</f>
        <v/>
      </c>
      <c r="AK38" s="108" t="str">
        <f>IF(ISNA(VLOOKUP($F38,'Cronograma Manual'!$F$6:$BN$171,AK$144+1,0)),"",(VLOOKUP($F38,'Cronograma Manual'!$F$6:$BN$171,AK$144+1,0)))</f>
        <v/>
      </c>
      <c r="AL38" s="107" t="str">
        <f>IF(ISNA(VLOOKUP($F38,'Cronograma Manual'!$F$6:$BN$171,AL$144+1,0)),"",(VLOOKUP($F38,'Cronograma Manual'!$F$6:$BN$171,AL$144+1,0)))</f>
        <v/>
      </c>
      <c r="AM38" s="107">
        <f>IF(ISNA(VLOOKUP($F38,'Cronograma Manual'!$F$6:$BN$171,AM$144+1,0)),"",(VLOOKUP($F38,'Cronograma Manual'!$F$6:$BN$171,AM$144+1,0)))</f>
        <v>44753</v>
      </c>
      <c r="AN38" s="107" t="str">
        <f>IF(ISNA(VLOOKUP($F38,'Cronograma Manual'!$F$6:$BN$171,AN$144+1,0)),"",(VLOOKUP($F38,'Cronograma Manual'!$F$6:$BN$171,AN$144+1,0)))</f>
        <v/>
      </c>
      <c r="AO38" s="107" t="str">
        <f>IF(ISNA(VLOOKUP($F38,'Cronograma Manual'!$F$6:$BN$171,AO$144+1,0)),"",(VLOOKUP($F38,'Cronograma Manual'!$F$6:$BN$171,AO$144+1,0)))</f>
        <v/>
      </c>
      <c r="AP38" s="108" t="str">
        <f>IF(ISNA(VLOOKUP($F38,'Cronograma Manual'!$F$6:$BN$171,AP$144+1,0)),"",(VLOOKUP($F38,'Cronograma Manual'!$F$6:$BN$171,AP$144+1,0)))</f>
        <v/>
      </c>
      <c r="AQ38" s="108">
        <f>IF(ISNA(VLOOKUP($F38,'Cronograma Manual'!$F$6:$BN$171,AQ$144+1,0)),"",(VLOOKUP($F38,'Cronograma Manual'!$F$6:$BN$171,AQ$144+1,0)))</f>
        <v>44781</v>
      </c>
      <c r="AR38" s="108" t="str">
        <f>IF(ISNA(VLOOKUP($F38,'Cronograma Manual'!$F$6:$BN$171,AR$144+1,0)),"",(VLOOKUP($F38,'Cronograma Manual'!$F$6:$BN$171,AR$144+1,0)))</f>
        <v/>
      </c>
      <c r="AS38" s="108" t="str">
        <f>IF(ISNA(VLOOKUP($F38,'Cronograma Manual'!$F$6:$BN$171,AS$144+1,0)),"",(VLOOKUP($F38,'Cronograma Manual'!$F$6:$BN$171,AS$144+1,0)))</f>
        <v/>
      </c>
      <c r="AT38" s="107" t="str">
        <f>IF(ISNA(VLOOKUP($F38,'Cronograma Manual'!$F$6:$BN$171,AT$144+1,0)),"",(VLOOKUP($F38,'Cronograma Manual'!$F$6:$BN$171,AT$144+1,0)))</f>
        <v/>
      </c>
      <c r="AU38" s="107">
        <f>IF(ISNA(VLOOKUP($F38,'Cronograma Manual'!$F$6:$BN$171,AU$144+1,0)),"",(VLOOKUP($F38,'Cronograma Manual'!$F$6:$BN$171,AU$144+1,0)))</f>
        <v>44809</v>
      </c>
      <c r="AV38" s="107" t="str">
        <f>IF(ISNA(VLOOKUP($F38,'Cronograma Manual'!$F$6:$BN$171,AV$144+1,0)),"",(VLOOKUP($F38,'Cronograma Manual'!$F$6:$BN$171,AV$144+1,0)))</f>
        <v/>
      </c>
      <c r="AW38" s="107" t="str">
        <f>IF(ISNA(VLOOKUP($F38,'Cronograma Manual'!$F$6:$BN$171,AW$144+1,0)),"",(VLOOKUP($F38,'Cronograma Manual'!$F$6:$BN$171,AW$144+1,0)))</f>
        <v/>
      </c>
      <c r="AX38" s="107" t="str">
        <f>IF(ISNA(VLOOKUP($F38,'Cronograma Manual'!$F$6:$BN$171,AX$144+1,0)),"",(VLOOKUP($F38,'Cronograma Manual'!$F$6:$BN$171,AX$144+1,0)))</f>
        <v/>
      </c>
      <c r="AY38" s="108">
        <f>IF(ISNA(VLOOKUP($F38,'Cronograma Manual'!$F$6:$BN$171,AY$144+1,0)),"",(VLOOKUP($F38,'Cronograma Manual'!$F$6:$BN$171,AY$144+1,0)))</f>
        <v>44837</v>
      </c>
      <c r="AZ38" s="108" t="str">
        <f>IF(ISNA(VLOOKUP($F38,'Cronograma Manual'!$F$6:$BN$171,AZ$144+1,0)),"",(VLOOKUP($F38,'Cronograma Manual'!$F$6:$BN$171,AZ$144+1,0)))</f>
        <v/>
      </c>
      <c r="BA38" s="108" t="str">
        <f>IF(ISNA(VLOOKUP($F38,'Cronograma Manual'!$F$6:$BN$171,BA$144+1,0)),"",(VLOOKUP($F38,'Cronograma Manual'!$F$6:$BN$171,BA$144+1,0)))</f>
        <v/>
      </c>
      <c r="BB38" s="108" t="str">
        <f>IF(ISNA(VLOOKUP($F38,'Cronograma Manual'!$F$6:$BN$171,BB$144+1,0)),"",(VLOOKUP($F38,'Cronograma Manual'!$F$6:$BN$171,BB$144+1,0)))</f>
        <v/>
      </c>
      <c r="BC38" s="107">
        <f>IF(ISNA(VLOOKUP($F38,'Cronograma Manual'!$F$6:$BN$171,BC$144+1,0)),"",(VLOOKUP($F38,'Cronograma Manual'!$F$6:$BN$171,BC$144+1,0)))</f>
        <v>44865</v>
      </c>
      <c r="BD38" s="107" t="str">
        <f>IF(ISNA(VLOOKUP($F38,'Cronograma Manual'!$F$6:$BN$171,BD$144+1,0)),"",(VLOOKUP($F38,'Cronograma Manual'!$F$6:$BN$171,BD$144+1,0)))</f>
        <v/>
      </c>
      <c r="BE38" s="107" t="str">
        <f>IF(ISNA(VLOOKUP($F38,'Cronograma Manual'!$F$6:$BN$171,BE$144+1,0)),"",(VLOOKUP($F38,'Cronograma Manual'!$F$6:$BN$171,BE$144+1,0)))</f>
        <v/>
      </c>
      <c r="BF38" s="107" t="str">
        <f>IF(ISNA(VLOOKUP($F38,'Cronograma Manual'!$F$6:$BN$171,BF$144+1,0)),"",(VLOOKUP($F38,'Cronograma Manual'!$F$6:$BN$171,BF$144+1,0)))</f>
        <v/>
      </c>
      <c r="BG38" s="108">
        <f>IF(ISNA(VLOOKUP($F38,'Cronograma Manual'!$F$6:$BN$171,BG$144+1,0)),"",(VLOOKUP($F38,'Cronograma Manual'!$F$6:$BN$171,BG$144+1,0)))</f>
        <v>44893</v>
      </c>
      <c r="BH38" s="108" t="str">
        <f>IF(ISNA(VLOOKUP($F38,'Cronograma Manual'!$F$6:$BN$171,BH$144+1,0)),"",(VLOOKUP($F38,'Cronograma Manual'!$F$6:$BN$171,BH$144+1,0)))</f>
        <v/>
      </c>
      <c r="BI38" s="108" t="str">
        <f>IF(ISNA(VLOOKUP($F38,'Cronograma Manual'!$F$6:$BN$171,BI$144+1,0)),"",(VLOOKUP($F38,'Cronograma Manual'!$F$6:$BN$171,BI$144+1,0)))</f>
        <v/>
      </c>
      <c r="BJ38" s="108" t="str">
        <f>IF(ISNA(VLOOKUP($F38,'Cronograma Manual'!$F$6:$BN$171,BJ$144+1,0)),"",(VLOOKUP($F38,'Cronograma Manual'!$F$6:$BN$171,BJ$144+1,0)))</f>
        <v/>
      </c>
      <c r="BK38" s="353">
        <f>IF(ISNA(VLOOKUP($F38,'Cronograma Manual'!$F$6:$BN$171,BK$144+1,0)),"",(VLOOKUP($F38,'Cronograma Manual'!$F$6:$BN$171,BK$144+1,0)))</f>
        <v>44921</v>
      </c>
    </row>
    <row r="39" spans="1:63" s="102" customFormat="1" ht="26.25" customHeight="1" x14ac:dyDescent="0.25">
      <c r="A39" s="352">
        <f t="shared" ref="A39:A70" si="1">IF(G39="","",IF(EXACT($E$151,I39),"",IF(A38="",IF(A37="",IF(A36="",A35+1,A36+1),A37+1),A38+1)))</f>
        <v>34</v>
      </c>
      <c r="B39" s="429"/>
      <c r="C39" s="429"/>
      <c r="D39" s="432"/>
      <c r="E39" s="337" t="s">
        <v>439</v>
      </c>
      <c r="F39" s="337" t="s">
        <v>38</v>
      </c>
      <c r="G39" s="184" t="str">
        <f>IF(ISNA(VLOOKUP($F39,'Cronograma Manual'!$F$6:$BN$171,G$144+1,0)),"",(VLOOKUP($F39,'Cronograma Manual'!$F$6:$BN$171,G$144+1,0)))</f>
        <v>UB SOGAMOSO</v>
      </c>
      <c r="H39" s="184" t="str">
        <f>IF(ISNA(VLOOKUP($F39,'Cronograma Manual'!$F$6:$BN$171,H$144+1,0)),"",(VLOOKUP($F39,'Cronograma Manual'!$F$6:$BN$171,H$144+1,0)))</f>
        <v>Hospital Regional Calle 8 N° 11-43</v>
      </c>
      <c r="I39" s="197">
        <f>IF(ISNA(VLOOKUP($F39,'Cronograma Manual'!$F$6:$BN$171,I$144+1,0)),"",(VLOOKUP($F39,'Cronograma Manual'!$F$6:$BN$171,I$144+1,0)))</f>
        <v>2</v>
      </c>
      <c r="J39" s="202">
        <f>IF(ISNA(VLOOKUP($F39,'Cronograma Manual'!$F$6:$BN$171,J$144+1,0)),"",(VLOOKUP($F39,'Cronograma Manual'!$F$6:$BN$171,J$144+1,0)))</f>
        <v>25</v>
      </c>
      <c r="K39" s="107" t="str">
        <f>IF(ISNA(VLOOKUP($F39,'Cronograma Manual'!$F$6:$BN$171,K$144+1,0)),"",(VLOOKUP($F39,'Cronograma Manual'!$F$6:$BN$171,K$144+1,0)))</f>
        <v/>
      </c>
      <c r="L39" s="107" t="str">
        <f>IF(ISNA(VLOOKUP($F39,'Cronograma Manual'!$F$6:$BN$171,L$144+1,0)),"",(VLOOKUP($F39,'Cronograma Manual'!$F$6:$BN$171,L$144+1,0)))</f>
        <v/>
      </c>
      <c r="M39" s="107" t="str">
        <f>IF(ISNA(VLOOKUP($F39,'Cronograma Manual'!$F$6:$BN$171,M$144+1,0)),"",(VLOOKUP($F39,'Cronograma Manual'!$F$6:$BN$171,M$144+1,0)))</f>
        <v/>
      </c>
      <c r="N39" s="107">
        <f>IF(ISNA(VLOOKUP($F39,'Cronograma Manual'!$F$6:$BN$171,N$144+1,0)),"",(VLOOKUP($F39,'Cronograma Manual'!$F$6:$BN$171,N$144+1,0)))</f>
        <v>44579</v>
      </c>
      <c r="O39" s="107" t="str">
        <f>IF(ISNA(VLOOKUP($F39,'Cronograma Manual'!$F$6:$BN$171,O$144+1,0)),"",(VLOOKUP($F39,'Cronograma Manual'!$F$6:$BN$171,O$144+1,0)))</f>
        <v/>
      </c>
      <c r="P39" s="108">
        <f>IF(ISNA(VLOOKUP($F39,'Cronograma Manual'!$F$6:$BN$171,P$144+1,0)),"",(VLOOKUP($F39,'Cronograma Manual'!$F$6:$BN$171,P$144+1,0)))</f>
        <v>44593</v>
      </c>
      <c r="Q39" s="108" t="str">
        <f>IF(ISNA(VLOOKUP($F39,'Cronograma Manual'!$F$6:$BN$171,Q$144+1,0)),"",(VLOOKUP($F39,'Cronograma Manual'!$F$6:$BN$171,Q$144+1,0)))</f>
        <v/>
      </c>
      <c r="R39" s="108">
        <f>IF(ISNA(VLOOKUP($F39,'Cronograma Manual'!$F$6:$BN$171,R$144+1,0)),"",(VLOOKUP($F39,'Cronograma Manual'!$F$6:$BN$171,R$144+1,0)))</f>
        <v>44607</v>
      </c>
      <c r="S39" s="108" t="str">
        <f>IF(ISNA(VLOOKUP($F39,'Cronograma Manual'!$F$6:$BN$171,S$144+1,0)),"",(VLOOKUP($F39,'Cronograma Manual'!$F$6:$BN$171,S$144+1,0)))</f>
        <v/>
      </c>
      <c r="T39" s="107">
        <f>IF(ISNA(VLOOKUP($F39,'Cronograma Manual'!$F$6:$BN$171,T$144+1,0)),"",(VLOOKUP($F39,'Cronograma Manual'!$F$6:$BN$171,T$144+1,0)))</f>
        <v>44621</v>
      </c>
      <c r="U39" s="107" t="str">
        <f>IF(ISNA(VLOOKUP($F39,'Cronograma Manual'!$F$6:$BN$171,U$144+1,0)),"",(VLOOKUP($F39,'Cronograma Manual'!$F$6:$BN$171,U$144+1,0)))</f>
        <v/>
      </c>
      <c r="V39" s="107">
        <f>IF(ISNA(VLOOKUP($F39,'Cronograma Manual'!$F$6:$BN$171,V$144+1,0)),"",(VLOOKUP($F39,'Cronograma Manual'!$F$6:$BN$171,V$144+1,0)))</f>
        <v>44635</v>
      </c>
      <c r="W39" s="107" t="str">
        <f>IF(ISNA(VLOOKUP($F39,'Cronograma Manual'!$F$6:$BN$171,W$144+1,0)),"",(VLOOKUP($F39,'Cronograma Manual'!$F$6:$BN$171,W$144+1,0)))</f>
        <v/>
      </c>
      <c r="X39" s="107">
        <f>IF(ISNA(VLOOKUP($F39,'Cronograma Manual'!$F$6:$BN$171,X$144+1,0)),"",(VLOOKUP($F39,'Cronograma Manual'!$F$6:$BN$171,X$144+1,0)))</f>
        <v>44649</v>
      </c>
      <c r="Y39" s="108" t="str">
        <f>IF(ISNA(VLOOKUP($F39,'Cronograma Manual'!$F$6:$BN$171,Y$144+1,0)),"",(VLOOKUP($F39,'Cronograma Manual'!$F$6:$BN$171,Y$144+1,0)))</f>
        <v/>
      </c>
      <c r="Z39" s="108">
        <f>IF(ISNA(VLOOKUP($F39,'Cronograma Manual'!$F$6:$BN$171,Z$144+1,0)),"",(VLOOKUP($F39,'Cronograma Manual'!$F$6:$BN$171,Z$144+1,0)))</f>
        <v>44663</v>
      </c>
      <c r="AA39" s="108" t="str">
        <f>IF(ISNA(VLOOKUP($F39,'Cronograma Manual'!$F$6:$BN$171,AA$144+1,0)),"",(VLOOKUP($F39,'Cronograma Manual'!$F$6:$BN$171,AA$144+1,0)))</f>
        <v/>
      </c>
      <c r="AB39" s="108">
        <f>IF(ISNA(VLOOKUP($F39,'Cronograma Manual'!$F$6:$BN$171,AB$144+1,0)),"",(VLOOKUP($F39,'Cronograma Manual'!$F$6:$BN$171,AB$144+1,0)))</f>
        <v>44677</v>
      </c>
      <c r="AC39" s="107" t="str">
        <f>IF(ISNA(VLOOKUP($F39,'Cronograma Manual'!$F$6:$BN$171,AC$144+1,0)),"",(VLOOKUP($F39,'Cronograma Manual'!$F$6:$BN$171,AC$144+1,0)))</f>
        <v/>
      </c>
      <c r="AD39" s="107">
        <f>IF(ISNA(VLOOKUP($F39,'Cronograma Manual'!$F$6:$BN$171,AD$144+1,0)),"",(VLOOKUP($F39,'Cronograma Manual'!$F$6:$BN$171,AD$144+1,0)))</f>
        <v>44691</v>
      </c>
      <c r="AE39" s="107" t="str">
        <f>IF(ISNA(VLOOKUP($F39,'Cronograma Manual'!$F$6:$BN$171,AE$144+1,0)),"",(VLOOKUP($F39,'Cronograma Manual'!$F$6:$BN$171,AE$144+1,0)))</f>
        <v/>
      </c>
      <c r="AF39" s="107">
        <f>IF(ISNA(VLOOKUP($F39,'Cronograma Manual'!$F$6:$BN$171,AF$144+1,0)),"",(VLOOKUP($F39,'Cronograma Manual'!$F$6:$BN$171,AF$144+1,0)))</f>
        <v>44705</v>
      </c>
      <c r="AG39" s="108" t="str">
        <f>IF(ISNA(VLOOKUP($F39,'Cronograma Manual'!$F$6:$BN$171,AG$144+1,0)),"",(VLOOKUP($F39,'Cronograma Manual'!$F$6:$BN$171,AG$144+1,0)))</f>
        <v/>
      </c>
      <c r="AH39" s="108">
        <f>IF(ISNA(VLOOKUP($F39,'Cronograma Manual'!$F$6:$BN$171,AH$144+1,0)),"",(VLOOKUP($F39,'Cronograma Manual'!$F$6:$BN$171,AH$144+1,0)))</f>
        <v>44719</v>
      </c>
      <c r="AI39" s="108" t="str">
        <f>IF(ISNA(VLOOKUP($F39,'Cronograma Manual'!$F$6:$BN$171,AI$144+1,0)),"",(VLOOKUP($F39,'Cronograma Manual'!$F$6:$BN$171,AI$144+1,0)))</f>
        <v/>
      </c>
      <c r="AJ39" s="108">
        <f>IF(ISNA(VLOOKUP($F39,'Cronograma Manual'!$F$6:$BN$171,AJ$144+1,0)),"",(VLOOKUP($F39,'Cronograma Manual'!$F$6:$BN$171,AJ$144+1,0)))</f>
        <v>44733</v>
      </c>
      <c r="AK39" s="108" t="str">
        <f>IF(ISNA(VLOOKUP($F39,'Cronograma Manual'!$F$6:$BN$171,AK$144+1,0)),"",(VLOOKUP($F39,'Cronograma Manual'!$F$6:$BN$171,AK$144+1,0)))</f>
        <v/>
      </c>
      <c r="AL39" s="107">
        <f>IF(ISNA(VLOOKUP($F39,'Cronograma Manual'!$F$6:$BN$171,AL$144+1,0)),"",(VLOOKUP($F39,'Cronograma Manual'!$F$6:$BN$171,AL$144+1,0)))</f>
        <v>44747</v>
      </c>
      <c r="AM39" s="107" t="str">
        <f>IF(ISNA(VLOOKUP($F39,'Cronograma Manual'!$F$6:$BN$171,AM$144+1,0)),"",(VLOOKUP($F39,'Cronograma Manual'!$F$6:$BN$171,AM$144+1,0)))</f>
        <v/>
      </c>
      <c r="AN39" s="107">
        <f>IF(ISNA(VLOOKUP($F39,'Cronograma Manual'!$F$6:$BN$171,AN$144+1,0)),"",(VLOOKUP($F39,'Cronograma Manual'!$F$6:$BN$171,AN$144+1,0)))</f>
        <v>44761</v>
      </c>
      <c r="AO39" s="107" t="str">
        <f>IF(ISNA(VLOOKUP($F39,'Cronograma Manual'!$F$6:$BN$171,AO$144+1,0)),"",(VLOOKUP($F39,'Cronograma Manual'!$F$6:$BN$171,AO$144+1,0)))</f>
        <v/>
      </c>
      <c r="AP39" s="108">
        <f>IF(ISNA(VLOOKUP($F39,'Cronograma Manual'!$F$6:$BN$171,AP$144+1,0)),"",(VLOOKUP($F39,'Cronograma Manual'!$F$6:$BN$171,AP$144+1,0)))</f>
        <v>44775</v>
      </c>
      <c r="AQ39" s="108" t="str">
        <f>IF(ISNA(VLOOKUP($F39,'Cronograma Manual'!$F$6:$BN$171,AQ$144+1,0)),"",(VLOOKUP($F39,'Cronograma Manual'!$F$6:$BN$171,AQ$144+1,0)))</f>
        <v/>
      </c>
      <c r="AR39" s="108">
        <f>IF(ISNA(VLOOKUP($F39,'Cronograma Manual'!$F$6:$BN$171,AR$144+1,0)),"",(VLOOKUP($F39,'Cronograma Manual'!$F$6:$BN$171,AR$144+1,0)))</f>
        <v>44789</v>
      </c>
      <c r="AS39" s="108" t="str">
        <f>IF(ISNA(VLOOKUP($F39,'Cronograma Manual'!$F$6:$BN$171,AS$144+1,0)),"",(VLOOKUP($F39,'Cronograma Manual'!$F$6:$BN$171,AS$144+1,0)))</f>
        <v/>
      </c>
      <c r="AT39" s="107">
        <f>IF(ISNA(VLOOKUP($F39,'Cronograma Manual'!$F$6:$BN$171,AT$144+1,0)),"",(VLOOKUP($F39,'Cronograma Manual'!$F$6:$BN$171,AT$144+1,0)))</f>
        <v>44803</v>
      </c>
      <c r="AU39" s="107" t="str">
        <f>IF(ISNA(VLOOKUP($F39,'Cronograma Manual'!$F$6:$BN$171,AU$144+1,0)),"",(VLOOKUP($F39,'Cronograma Manual'!$F$6:$BN$171,AU$144+1,0)))</f>
        <v/>
      </c>
      <c r="AV39" s="107">
        <f>IF(ISNA(VLOOKUP($F39,'Cronograma Manual'!$F$6:$BN$171,AV$144+1,0)),"",(VLOOKUP($F39,'Cronograma Manual'!$F$6:$BN$171,AV$144+1,0)))</f>
        <v>44817</v>
      </c>
      <c r="AW39" s="107" t="str">
        <f>IF(ISNA(VLOOKUP($F39,'Cronograma Manual'!$F$6:$BN$171,AW$144+1,0)),"",(VLOOKUP($F39,'Cronograma Manual'!$F$6:$BN$171,AW$144+1,0)))</f>
        <v/>
      </c>
      <c r="AX39" s="107">
        <f>IF(ISNA(VLOOKUP($F39,'Cronograma Manual'!$F$6:$BN$171,AX$144+1,0)),"",(VLOOKUP($F39,'Cronograma Manual'!$F$6:$BN$171,AX$144+1,0)))</f>
        <v>44831</v>
      </c>
      <c r="AY39" s="108" t="str">
        <f>IF(ISNA(VLOOKUP($F39,'Cronograma Manual'!$F$6:$BN$171,AY$144+1,0)),"",(VLOOKUP($F39,'Cronograma Manual'!$F$6:$BN$171,AY$144+1,0)))</f>
        <v/>
      </c>
      <c r="AZ39" s="108">
        <f>IF(ISNA(VLOOKUP($F39,'Cronograma Manual'!$F$6:$BN$171,AZ$144+1,0)),"",(VLOOKUP($F39,'Cronograma Manual'!$F$6:$BN$171,AZ$144+1,0)))</f>
        <v>44845</v>
      </c>
      <c r="BA39" s="108" t="str">
        <f>IF(ISNA(VLOOKUP($F39,'Cronograma Manual'!$F$6:$BN$171,BA$144+1,0)),"",(VLOOKUP($F39,'Cronograma Manual'!$F$6:$BN$171,BA$144+1,0)))</f>
        <v/>
      </c>
      <c r="BB39" s="108">
        <f>IF(ISNA(VLOOKUP($F39,'Cronograma Manual'!$F$6:$BN$171,BB$144+1,0)),"",(VLOOKUP($F39,'Cronograma Manual'!$F$6:$BN$171,BB$144+1,0)))</f>
        <v>44859</v>
      </c>
      <c r="BC39" s="107" t="str">
        <f>IF(ISNA(VLOOKUP($F39,'Cronograma Manual'!$F$6:$BN$171,BC$144+1,0)),"",(VLOOKUP($F39,'Cronograma Manual'!$F$6:$BN$171,BC$144+1,0)))</f>
        <v/>
      </c>
      <c r="BD39" s="107">
        <f>IF(ISNA(VLOOKUP($F39,'Cronograma Manual'!$F$6:$BN$171,BD$144+1,0)),"",(VLOOKUP($F39,'Cronograma Manual'!$F$6:$BN$171,BD$144+1,0)))</f>
        <v>44873</v>
      </c>
      <c r="BE39" s="107" t="str">
        <f>IF(ISNA(VLOOKUP($F39,'Cronograma Manual'!$F$6:$BN$171,BE$144+1,0)),"",(VLOOKUP($F39,'Cronograma Manual'!$F$6:$BN$171,BE$144+1,0)))</f>
        <v/>
      </c>
      <c r="BF39" s="107">
        <f>IF(ISNA(VLOOKUP($F39,'Cronograma Manual'!$F$6:$BN$171,BF$144+1,0)),"",(VLOOKUP($F39,'Cronograma Manual'!$F$6:$BN$171,BF$144+1,0)))</f>
        <v>44887</v>
      </c>
      <c r="BG39" s="108" t="str">
        <f>IF(ISNA(VLOOKUP($F39,'Cronograma Manual'!$F$6:$BN$171,BG$144+1,0)),"",(VLOOKUP($F39,'Cronograma Manual'!$F$6:$BN$171,BG$144+1,0)))</f>
        <v/>
      </c>
      <c r="BH39" s="108">
        <f>IF(ISNA(VLOOKUP($F39,'Cronograma Manual'!$F$6:$BN$171,BH$144+1,0)),"",(VLOOKUP($F39,'Cronograma Manual'!$F$6:$BN$171,BH$144+1,0)))</f>
        <v>44901</v>
      </c>
      <c r="BI39" s="108" t="str">
        <f>IF(ISNA(VLOOKUP($F39,'Cronograma Manual'!$F$6:$BN$171,BI$144+1,0)),"",(VLOOKUP($F39,'Cronograma Manual'!$F$6:$BN$171,BI$144+1,0)))</f>
        <v/>
      </c>
      <c r="BJ39" s="108">
        <f>IF(ISNA(VLOOKUP($F39,'Cronograma Manual'!$F$6:$BN$171,BJ$144+1,0)),"",(VLOOKUP($F39,'Cronograma Manual'!$F$6:$BN$171,BJ$144+1,0)))</f>
        <v>44915</v>
      </c>
      <c r="BK39" s="353" t="str">
        <f>IF(ISNA(VLOOKUP($F39,'Cronograma Manual'!$F$6:$BN$171,BK$144+1,0)),"",(VLOOKUP($F39,'Cronograma Manual'!$F$6:$BN$171,BK$144+1,0)))</f>
        <v/>
      </c>
    </row>
    <row r="40" spans="1:63" s="102" customFormat="1" ht="26.25" customHeight="1" thickBot="1" x14ac:dyDescent="0.3">
      <c r="A40" s="352">
        <f t="shared" si="1"/>
        <v>35</v>
      </c>
      <c r="B40" s="429"/>
      <c r="C40" s="429"/>
      <c r="D40" s="432"/>
      <c r="E40" s="337" t="s">
        <v>945</v>
      </c>
      <c r="F40" s="337" t="s">
        <v>43</v>
      </c>
      <c r="G40" s="184" t="str">
        <f>IF(ISNA(VLOOKUP($F40,'Cronograma Manual'!$F$6:$BN$171,G$144+1,0)),"",(VLOOKUP($F40,'Cronograma Manual'!$F$6:$BN$171,G$144+1,0)))</f>
        <v>UB VELEZ</v>
      </c>
      <c r="H40" s="184" t="str">
        <f>IF(ISNA(VLOOKUP($F40,'Cronograma Manual'!$F$6:$BN$171,H$144+1,0)),"",(VLOOKUP($F40,'Cronograma Manual'!$F$6:$BN$171,H$144+1,0)))</f>
        <v>Calle 8 N° 2-30</v>
      </c>
      <c r="I40" s="197">
        <f>IF(ISNA(VLOOKUP($F40,'Cronograma Manual'!$F$6:$BN$171,I$144+1,0)),"",(VLOOKUP($F40,'Cronograma Manual'!$F$6:$BN$171,I$144+1,0)))</f>
        <v>4</v>
      </c>
      <c r="J40" s="202">
        <f>IF(ISNA(VLOOKUP($F40,'Cronograma Manual'!$F$6:$BN$171,J$144+1,0)),"",(VLOOKUP($F40,'Cronograma Manual'!$F$6:$BN$171,J$144+1,0)))</f>
        <v>12</v>
      </c>
      <c r="K40" s="107" t="str">
        <f>IF(ISNA(VLOOKUP($F40,'Cronograma Manual'!$F$6:$BN$171,K$144+1,0)),"",(VLOOKUP($F40,'Cronograma Manual'!$F$6:$BN$171,K$144+1,0)))</f>
        <v/>
      </c>
      <c r="L40" s="107" t="str">
        <f>IF(ISNA(VLOOKUP($F40,'Cronograma Manual'!$F$6:$BN$171,L$144+1,0)),"",(VLOOKUP($F40,'Cronograma Manual'!$F$6:$BN$171,L$144+1,0)))</f>
        <v/>
      </c>
      <c r="M40" s="107" t="str">
        <f>IF(ISNA(VLOOKUP($F40,'Cronograma Manual'!$F$6:$BN$171,M$144+1,0)),"",(VLOOKUP($F40,'Cronograma Manual'!$F$6:$BN$171,M$144+1,0)))</f>
        <v/>
      </c>
      <c r="N40" s="107" t="str">
        <f>IF(ISNA(VLOOKUP($F40,'Cronograma Manual'!$F$6:$BN$171,N$144+1,0)),"",(VLOOKUP($F40,'Cronograma Manual'!$F$6:$BN$171,N$144+1,0)))</f>
        <v/>
      </c>
      <c r="O40" s="107" t="str">
        <f>IF(ISNA(VLOOKUP($F40,'Cronograma Manual'!$F$6:$BN$171,O$144+1,0)),"",(VLOOKUP($F40,'Cronograma Manual'!$F$6:$BN$171,O$144+1,0)))</f>
        <v/>
      </c>
      <c r="P40" s="108" t="str">
        <f>IF(ISNA(VLOOKUP($F40,'Cronograma Manual'!$F$6:$BN$171,P$144+1,0)),"",(VLOOKUP($F40,'Cronograma Manual'!$F$6:$BN$171,P$144+1,0)))</f>
        <v/>
      </c>
      <c r="Q40" s="108">
        <f>IF(ISNA(VLOOKUP($F40,'Cronograma Manual'!$F$6:$BN$171,Q$144+1,0)),"",(VLOOKUP($F40,'Cronograma Manual'!$F$6:$BN$171,Q$144+1,0)))</f>
        <v>44602</v>
      </c>
      <c r="R40" s="108" t="str">
        <f>IF(ISNA(VLOOKUP($F40,'Cronograma Manual'!$F$6:$BN$171,R$144+1,0)),"",(VLOOKUP($F40,'Cronograma Manual'!$F$6:$BN$171,R$144+1,0)))</f>
        <v/>
      </c>
      <c r="S40" s="108" t="str">
        <f>IF(ISNA(VLOOKUP($F40,'Cronograma Manual'!$F$6:$BN$171,S$144+1,0)),"",(VLOOKUP($F40,'Cronograma Manual'!$F$6:$BN$171,S$144+1,0)))</f>
        <v/>
      </c>
      <c r="T40" s="107" t="str">
        <f>IF(ISNA(VLOOKUP($F40,'Cronograma Manual'!$F$6:$BN$171,T$144+1,0)),"",(VLOOKUP($F40,'Cronograma Manual'!$F$6:$BN$171,T$144+1,0)))</f>
        <v/>
      </c>
      <c r="U40" s="107">
        <f>IF(ISNA(VLOOKUP($F40,'Cronograma Manual'!$F$6:$BN$171,U$144+1,0)),"",(VLOOKUP($F40,'Cronograma Manual'!$F$6:$BN$171,U$144+1,0)))</f>
        <v>44630</v>
      </c>
      <c r="V40" s="107" t="str">
        <f>IF(ISNA(VLOOKUP($F40,'Cronograma Manual'!$F$6:$BN$171,V$144+1,0)),"",(VLOOKUP($F40,'Cronograma Manual'!$F$6:$BN$171,V$144+1,0)))</f>
        <v/>
      </c>
      <c r="W40" s="107" t="str">
        <f>IF(ISNA(VLOOKUP($F40,'Cronograma Manual'!$F$6:$BN$171,W$144+1,0)),"",(VLOOKUP($F40,'Cronograma Manual'!$F$6:$BN$171,W$144+1,0)))</f>
        <v/>
      </c>
      <c r="X40" s="107" t="str">
        <f>IF(ISNA(VLOOKUP($F40,'Cronograma Manual'!$F$6:$BN$171,X$144+1,0)),"",(VLOOKUP($F40,'Cronograma Manual'!$F$6:$BN$171,X$144+1,0)))</f>
        <v/>
      </c>
      <c r="Y40" s="108">
        <f>IF(ISNA(VLOOKUP($F40,'Cronograma Manual'!$F$6:$BN$171,Y$144+1,0)),"",(VLOOKUP($F40,'Cronograma Manual'!$F$6:$BN$171,Y$144+1,0)))</f>
        <v>44658</v>
      </c>
      <c r="Z40" s="108" t="str">
        <f>IF(ISNA(VLOOKUP($F40,'Cronograma Manual'!$F$6:$BN$171,Z$144+1,0)),"",(VLOOKUP($F40,'Cronograma Manual'!$F$6:$BN$171,Z$144+1,0)))</f>
        <v/>
      </c>
      <c r="AA40" s="108" t="str">
        <f>IF(ISNA(VLOOKUP($F40,'Cronograma Manual'!$F$6:$BN$171,AA$144+1,0)),"",(VLOOKUP($F40,'Cronograma Manual'!$F$6:$BN$171,AA$144+1,0)))</f>
        <v/>
      </c>
      <c r="AB40" s="108" t="str">
        <f>IF(ISNA(VLOOKUP($F40,'Cronograma Manual'!$F$6:$BN$171,AB$144+1,0)),"",(VLOOKUP($F40,'Cronograma Manual'!$F$6:$BN$171,AB$144+1,0)))</f>
        <v/>
      </c>
      <c r="AC40" s="107" t="str">
        <f>IF(ISNA(VLOOKUP($F40,'Cronograma Manual'!$F$6:$BN$171,AC$144+1,0)),"",(VLOOKUP($F40,'Cronograma Manual'!$F$6:$BN$171,AC$144+1,0)))</f>
        <v/>
      </c>
      <c r="AD40" s="107">
        <f>IF(ISNA(VLOOKUP($F40,'Cronograma Manual'!$F$6:$BN$171,AD$144+1,0)),"",(VLOOKUP($F40,'Cronograma Manual'!$F$6:$BN$171,AD$144+1,0)))</f>
        <v>44693</v>
      </c>
      <c r="AE40" s="107" t="str">
        <f>IF(ISNA(VLOOKUP($F40,'Cronograma Manual'!$F$6:$BN$171,AE$144+1,0)),"",(VLOOKUP($F40,'Cronograma Manual'!$F$6:$BN$171,AE$144+1,0)))</f>
        <v/>
      </c>
      <c r="AF40" s="107" t="str">
        <f>IF(ISNA(VLOOKUP($F40,'Cronograma Manual'!$F$6:$BN$171,AF$144+1,0)),"",(VLOOKUP($F40,'Cronograma Manual'!$F$6:$BN$171,AF$144+1,0)))</f>
        <v/>
      </c>
      <c r="AG40" s="108" t="str">
        <f>IF(ISNA(VLOOKUP($F40,'Cronograma Manual'!$F$6:$BN$171,AG$144+1,0)),"",(VLOOKUP($F40,'Cronograma Manual'!$F$6:$BN$171,AG$144+1,0)))</f>
        <v/>
      </c>
      <c r="AH40" s="108">
        <f>IF(ISNA(VLOOKUP($F40,'Cronograma Manual'!$F$6:$BN$171,AH$144+1,0)),"",(VLOOKUP($F40,'Cronograma Manual'!$F$6:$BN$171,AH$144+1,0)))</f>
        <v>44721</v>
      </c>
      <c r="AI40" s="108" t="str">
        <f>IF(ISNA(VLOOKUP($F40,'Cronograma Manual'!$F$6:$BN$171,AI$144+1,0)),"",(VLOOKUP($F40,'Cronograma Manual'!$F$6:$BN$171,AI$144+1,0)))</f>
        <v/>
      </c>
      <c r="AJ40" s="108" t="str">
        <f>IF(ISNA(VLOOKUP($F40,'Cronograma Manual'!$F$6:$BN$171,AJ$144+1,0)),"",(VLOOKUP($F40,'Cronograma Manual'!$F$6:$BN$171,AJ$144+1,0)))</f>
        <v/>
      </c>
      <c r="AK40" s="108" t="str">
        <f>IF(ISNA(VLOOKUP($F40,'Cronograma Manual'!$F$6:$BN$171,AK$144+1,0)),"",(VLOOKUP($F40,'Cronograma Manual'!$F$6:$BN$171,AK$144+1,0)))</f>
        <v/>
      </c>
      <c r="AL40" s="107">
        <f>IF(ISNA(VLOOKUP($F40,'Cronograma Manual'!$F$6:$BN$171,AL$144+1,0)),"",(VLOOKUP($F40,'Cronograma Manual'!$F$6:$BN$171,AL$144+1,0)))</f>
        <v>44749</v>
      </c>
      <c r="AM40" s="107" t="str">
        <f>IF(ISNA(VLOOKUP($F40,'Cronograma Manual'!$F$6:$BN$171,AM$144+1,0)),"",(VLOOKUP($F40,'Cronograma Manual'!$F$6:$BN$171,AM$144+1,0)))</f>
        <v/>
      </c>
      <c r="AN40" s="107" t="str">
        <f>IF(ISNA(VLOOKUP($F40,'Cronograma Manual'!$F$6:$BN$171,AN$144+1,0)),"",(VLOOKUP($F40,'Cronograma Manual'!$F$6:$BN$171,AN$144+1,0)))</f>
        <v/>
      </c>
      <c r="AO40" s="107" t="str">
        <f>IF(ISNA(VLOOKUP($F40,'Cronograma Manual'!$F$6:$BN$171,AO$144+1,0)),"",(VLOOKUP($F40,'Cronograma Manual'!$F$6:$BN$171,AO$144+1,0)))</f>
        <v/>
      </c>
      <c r="AP40" s="108">
        <f>IF(ISNA(VLOOKUP($F40,'Cronograma Manual'!$F$6:$BN$171,AP$144+1,0)),"",(VLOOKUP($F40,'Cronograma Manual'!$F$6:$BN$171,AP$144+1,0)))</f>
        <v>44777</v>
      </c>
      <c r="AQ40" s="108" t="str">
        <f>IF(ISNA(VLOOKUP($F40,'Cronograma Manual'!$F$6:$BN$171,AQ$144+1,0)),"",(VLOOKUP($F40,'Cronograma Manual'!$F$6:$BN$171,AQ$144+1,0)))</f>
        <v/>
      </c>
      <c r="AR40" s="108" t="str">
        <f>IF(ISNA(VLOOKUP($F40,'Cronograma Manual'!$F$6:$BN$171,AR$144+1,0)),"",(VLOOKUP($F40,'Cronograma Manual'!$F$6:$BN$171,AR$144+1,0)))</f>
        <v/>
      </c>
      <c r="AS40" s="108" t="str">
        <f>IF(ISNA(VLOOKUP($F40,'Cronograma Manual'!$F$6:$BN$171,AS$144+1,0)),"",(VLOOKUP($F40,'Cronograma Manual'!$F$6:$BN$171,AS$144+1,0)))</f>
        <v/>
      </c>
      <c r="AT40" s="107">
        <f>IF(ISNA(VLOOKUP($F40,'Cronograma Manual'!$F$6:$BN$171,AT$144+1,0)),"",(VLOOKUP($F40,'Cronograma Manual'!$F$6:$BN$171,AT$144+1,0)))</f>
        <v>44805</v>
      </c>
      <c r="AU40" s="107" t="str">
        <f>IF(ISNA(VLOOKUP($F40,'Cronograma Manual'!$F$6:$BN$171,AU$144+1,0)),"",(VLOOKUP($F40,'Cronograma Manual'!$F$6:$BN$171,AU$144+1,0)))</f>
        <v/>
      </c>
      <c r="AV40" s="107" t="str">
        <f>IF(ISNA(VLOOKUP($F40,'Cronograma Manual'!$F$6:$BN$171,AV$144+1,0)),"",(VLOOKUP($F40,'Cronograma Manual'!$F$6:$BN$171,AV$144+1,0)))</f>
        <v/>
      </c>
      <c r="AW40" s="107" t="str">
        <f>IF(ISNA(VLOOKUP($F40,'Cronograma Manual'!$F$6:$BN$171,AW$144+1,0)),"",(VLOOKUP($F40,'Cronograma Manual'!$F$6:$BN$171,AW$144+1,0)))</f>
        <v/>
      </c>
      <c r="AX40" s="107">
        <f>IF(ISNA(VLOOKUP($F40,'Cronograma Manual'!$F$6:$BN$171,AX$144+1,0)),"",(VLOOKUP($F40,'Cronograma Manual'!$F$6:$BN$171,AX$144+1,0)))</f>
        <v>44833</v>
      </c>
      <c r="AY40" s="108" t="str">
        <f>IF(ISNA(VLOOKUP($F40,'Cronograma Manual'!$F$6:$BN$171,AY$144+1,0)),"",(VLOOKUP($F40,'Cronograma Manual'!$F$6:$BN$171,AY$144+1,0)))</f>
        <v/>
      </c>
      <c r="AZ40" s="108" t="str">
        <f>IF(ISNA(VLOOKUP($F40,'Cronograma Manual'!$F$6:$BN$171,AZ$144+1,0)),"",(VLOOKUP($F40,'Cronograma Manual'!$F$6:$BN$171,AZ$144+1,0)))</f>
        <v/>
      </c>
      <c r="BA40" s="108" t="str">
        <f>IF(ISNA(VLOOKUP($F40,'Cronograma Manual'!$F$6:$BN$171,BA$144+1,0)),"",(VLOOKUP($F40,'Cronograma Manual'!$F$6:$BN$171,BA$144+1,0)))</f>
        <v/>
      </c>
      <c r="BB40" s="108">
        <f>IF(ISNA(VLOOKUP($F40,'Cronograma Manual'!$F$6:$BN$171,BB$144+1,0)),"",(VLOOKUP($F40,'Cronograma Manual'!$F$6:$BN$171,BB$144+1,0)))</f>
        <v>44861</v>
      </c>
      <c r="BC40" s="107" t="str">
        <f>IF(ISNA(VLOOKUP($F40,'Cronograma Manual'!$F$6:$BN$171,BC$144+1,0)),"",(VLOOKUP($F40,'Cronograma Manual'!$F$6:$BN$171,BC$144+1,0)))</f>
        <v/>
      </c>
      <c r="BD40" s="107" t="str">
        <f>IF(ISNA(VLOOKUP($F40,'Cronograma Manual'!$F$6:$BN$171,BD$144+1,0)),"",(VLOOKUP($F40,'Cronograma Manual'!$F$6:$BN$171,BD$144+1,0)))</f>
        <v/>
      </c>
      <c r="BE40" s="107" t="str">
        <f>IF(ISNA(VLOOKUP($F40,'Cronograma Manual'!$F$6:$BN$171,BE$144+1,0)),"",(VLOOKUP($F40,'Cronograma Manual'!$F$6:$BN$171,BE$144+1,0)))</f>
        <v/>
      </c>
      <c r="BF40" s="107">
        <f>IF(ISNA(VLOOKUP($F40,'Cronograma Manual'!$F$6:$BN$171,BF$144+1,0)),"",(VLOOKUP($F40,'Cronograma Manual'!$F$6:$BN$171,BF$144+1,0)))</f>
        <v>44889</v>
      </c>
      <c r="BG40" s="108" t="str">
        <f>IF(ISNA(VLOOKUP($F40,'Cronograma Manual'!$F$6:$BN$171,BG$144+1,0)),"",(VLOOKUP($F40,'Cronograma Manual'!$F$6:$BN$171,BG$144+1,0)))</f>
        <v/>
      </c>
      <c r="BH40" s="108" t="str">
        <f>IF(ISNA(VLOOKUP($F40,'Cronograma Manual'!$F$6:$BN$171,BH$144+1,0)),"",(VLOOKUP($F40,'Cronograma Manual'!$F$6:$BN$171,BH$144+1,0)))</f>
        <v/>
      </c>
      <c r="BI40" s="108" t="str">
        <f>IF(ISNA(VLOOKUP($F40,'Cronograma Manual'!$F$6:$BN$171,BI$144+1,0)),"",(VLOOKUP($F40,'Cronograma Manual'!$F$6:$BN$171,BI$144+1,0)))</f>
        <v/>
      </c>
      <c r="BJ40" s="108">
        <f>IF(ISNA(VLOOKUP($F40,'Cronograma Manual'!$F$6:$BN$171,BJ$144+1,0)),"",(VLOOKUP($F40,'Cronograma Manual'!$F$6:$BN$171,BJ$144+1,0)))</f>
        <v>44917</v>
      </c>
      <c r="BK40" s="353" t="str">
        <f>IF(ISNA(VLOOKUP($F40,'Cronograma Manual'!$F$6:$BN$171,BK$144+1,0)),"",(VLOOKUP($F40,'Cronograma Manual'!$F$6:$BN$171,BK$144+1,0)))</f>
        <v/>
      </c>
    </row>
    <row r="41" spans="1:63" s="102" customFormat="1" ht="26.25" customHeight="1" thickBot="1" x14ac:dyDescent="0.3">
      <c r="A41" s="369">
        <f t="shared" si="1"/>
        <v>36</v>
      </c>
      <c r="B41" s="431" t="s">
        <v>1444</v>
      </c>
      <c r="C41" s="431" t="s">
        <v>1598</v>
      </c>
      <c r="D41" s="371" t="s">
        <v>394</v>
      </c>
      <c r="E41" s="372" t="s">
        <v>394</v>
      </c>
      <c r="F41" s="372" t="s">
        <v>394</v>
      </c>
      <c r="G41" s="373" t="str">
        <f>IF(ISNA(VLOOKUP($F41,'Cronograma Manual'!$F$6:$BN$171,G$144+1,0)),"",(VLOOKUP($F41,'Cronograma Manual'!$F$6:$BN$171,G$144+1,0)))</f>
        <v>DR BOGOTA</v>
      </c>
      <c r="H41" s="373" t="str">
        <f>IF(ISNA(VLOOKUP($F41,'Cronograma Manual'!$F$6:$BN$171,H$144+1,0)),"",(VLOOKUP($F41,'Cronograma Manual'!$F$6:$BN$171,H$144+1,0)))</f>
        <v>Carrera 13 N° 6A-97 Piso 1</v>
      </c>
      <c r="I41" s="376">
        <f>IF(ISNA(VLOOKUP($F41,'Cronograma Manual'!$F$6:$BN$171,I$144+1,0)),"",(VLOOKUP($F41,'Cronograma Manual'!$F$6:$BN$171,I$144+1,0)))</f>
        <v>1</v>
      </c>
      <c r="J41" s="377">
        <f>IF(ISNA(VLOOKUP($F41,'Cronograma Manual'!$F$6:$BN$171,J$144+1,0)),"",(VLOOKUP($F41,'Cronograma Manual'!$F$6:$BN$171,J$144+1,0)))</f>
        <v>51</v>
      </c>
      <c r="K41" s="378" t="str">
        <f>IF(ISNA(VLOOKUP($F41,'Cronograma Manual'!$F$6:$BN$171,K$144+1,0)),"",(VLOOKUP($F41,'Cronograma Manual'!$F$6:$BN$171,K$144+1,0)))</f>
        <v/>
      </c>
      <c r="L41" s="378">
        <f>IF(ISNA(VLOOKUP($F41,'Cronograma Manual'!$F$6:$BN$171,L$144+1,0)),"",(VLOOKUP($F41,'Cronograma Manual'!$F$6:$BN$171,L$144+1,0)))</f>
        <v>44566</v>
      </c>
      <c r="M41" s="378">
        <f>IF(ISNA(VLOOKUP($F41,'Cronograma Manual'!$F$6:$BN$171,M$144+1,0)),"",(VLOOKUP($F41,'Cronograma Manual'!$F$6:$BN$171,M$144+1,0)))</f>
        <v>44573</v>
      </c>
      <c r="N41" s="378">
        <f>IF(ISNA(VLOOKUP($F41,'Cronograma Manual'!$F$6:$BN$171,N$144+1,0)),"",(VLOOKUP($F41,'Cronograma Manual'!$F$6:$BN$171,N$144+1,0)))</f>
        <v>44580</v>
      </c>
      <c r="O41" s="378">
        <f>IF(ISNA(VLOOKUP($F41,'Cronograma Manual'!$F$6:$BN$171,O$144+1,0)),"",(VLOOKUP($F41,'Cronograma Manual'!$F$6:$BN$171,O$144+1,0)))</f>
        <v>44587</v>
      </c>
      <c r="P41" s="379">
        <f>IF(ISNA(VLOOKUP($F41,'Cronograma Manual'!$F$6:$BN$171,P$144+1,0)),"",(VLOOKUP($F41,'Cronograma Manual'!$F$6:$BN$171,P$144+1,0)))</f>
        <v>44594</v>
      </c>
      <c r="Q41" s="379">
        <f>IF(ISNA(VLOOKUP($F41,'Cronograma Manual'!$F$6:$BN$171,Q$144+1,0)),"",(VLOOKUP($F41,'Cronograma Manual'!$F$6:$BN$171,Q$144+1,0)))</f>
        <v>44601</v>
      </c>
      <c r="R41" s="379">
        <f>IF(ISNA(VLOOKUP($F41,'Cronograma Manual'!$F$6:$BN$171,R$144+1,0)),"",(VLOOKUP($F41,'Cronograma Manual'!$F$6:$BN$171,R$144+1,0)))</f>
        <v>44608</v>
      </c>
      <c r="S41" s="379">
        <f>IF(ISNA(VLOOKUP($F41,'Cronograma Manual'!$F$6:$BN$171,S$144+1,0)),"",(VLOOKUP($F41,'Cronograma Manual'!$F$6:$BN$171,S$144+1,0)))</f>
        <v>44615</v>
      </c>
      <c r="T41" s="378">
        <f>IF(ISNA(VLOOKUP($F41,'Cronograma Manual'!$F$6:$BN$171,T$144+1,0)),"",(VLOOKUP($F41,'Cronograma Manual'!$F$6:$BN$171,T$144+1,0)))</f>
        <v>44622</v>
      </c>
      <c r="U41" s="378">
        <f>IF(ISNA(VLOOKUP($F41,'Cronograma Manual'!$F$6:$BN$171,U$144+1,0)),"",(VLOOKUP($F41,'Cronograma Manual'!$F$6:$BN$171,U$144+1,0)))</f>
        <v>44629</v>
      </c>
      <c r="V41" s="378">
        <f>IF(ISNA(VLOOKUP($F41,'Cronograma Manual'!$F$6:$BN$171,V$144+1,0)),"",(VLOOKUP($F41,'Cronograma Manual'!$F$6:$BN$171,V$144+1,0)))</f>
        <v>44636</v>
      </c>
      <c r="W41" s="378">
        <f>IF(ISNA(VLOOKUP($F41,'Cronograma Manual'!$F$6:$BN$171,W$144+1,0)),"",(VLOOKUP($F41,'Cronograma Manual'!$F$6:$BN$171,W$144+1,0)))</f>
        <v>44643</v>
      </c>
      <c r="X41" s="378">
        <f>IF(ISNA(VLOOKUP($F41,'Cronograma Manual'!$F$6:$BN$171,X$144+1,0)),"",(VLOOKUP($F41,'Cronograma Manual'!$F$6:$BN$171,X$144+1,0)))</f>
        <v>44650</v>
      </c>
      <c r="Y41" s="379">
        <f>IF(ISNA(VLOOKUP($F41,'Cronograma Manual'!$F$6:$BN$171,Y$144+1,0)),"",(VLOOKUP($F41,'Cronograma Manual'!$F$6:$BN$171,Y$144+1,0)))</f>
        <v>44657</v>
      </c>
      <c r="Z41" s="379">
        <f>IF(ISNA(VLOOKUP($F41,'Cronograma Manual'!$F$6:$BN$171,Z$144+1,0)),"",(VLOOKUP($F41,'Cronograma Manual'!$F$6:$BN$171,Z$144+1,0)))</f>
        <v>44664</v>
      </c>
      <c r="AA41" s="379">
        <f>IF(ISNA(VLOOKUP($F41,'Cronograma Manual'!$F$6:$BN$171,AA$144+1,0)),"",(VLOOKUP($F41,'Cronograma Manual'!$F$6:$BN$171,AA$144+1,0)))</f>
        <v>44671</v>
      </c>
      <c r="AB41" s="379">
        <f>IF(ISNA(VLOOKUP($F41,'Cronograma Manual'!$F$6:$BN$171,AB$144+1,0)),"",(VLOOKUP($F41,'Cronograma Manual'!$F$6:$BN$171,AB$144+1,0)))</f>
        <v>44678</v>
      </c>
      <c r="AC41" s="378">
        <f>IF(ISNA(VLOOKUP($F41,'Cronograma Manual'!$F$6:$BN$171,AC$144+1,0)),"",(VLOOKUP($F41,'Cronograma Manual'!$F$6:$BN$171,AC$144+1,0)))</f>
        <v>44685</v>
      </c>
      <c r="AD41" s="378">
        <f>IF(ISNA(VLOOKUP($F41,'Cronograma Manual'!$F$6:$BN$171,AD$144+1,0)),"",(VLOOKUP($F41,'Cronograma Manual'!$F$6:$BN$171,AD$144+1,0)))</f>
        <v>44692</v>
      </c>
      <c r="AE41" s="378">
        <f>IF(ISNA(VLOOKUP($F41,'Cronograma Manual'!$F$6:$BN$171,AE$144+1,0)),"",(VLOOKUP($F41,'Cronograma Manual'!$F$6:$BN$171,AE$144+1,0)))</f>
        <v>44699</v>
      </c>
      <c r="AF41" s="378">
        <f>IF(ISNA(VLOOKUP($F41,'Cronograma Manual'!$F$6:$BN$171,AF$144+1,0)),"",(VLOOKUP($F41,'Cronograma Manual'!$F$6:$BN$171,AF$144+1,0)))</f>
        <v>44706</v>
      </c>
      <c r="AG41" s="379">
        <f>IF(ISNA(VLOOKUP($F41,'Cronograma Manual'!$F$6:$BN$171,AG$144+1,0)),"",(VLOOKUP($F41,'Cronograma Manual'!$F$6:$BN$171,AG$144+1,0)))</f>
        <v>44713</v>
      </c>
      <c r="AH41" s="379">
        <f>IF(ISNA(VLOOKUP($F41,'Cronograma Manual'!$F$6:$BN$171,AH$144+1,0)),"",(VLOOKUP($F41,'Cronograma Manual'!$F$6:$BN$171,AH$144+1,0)))</f>
        <v>44720</v>
      </c>
      <c r="AI41" s="379">
        <f>IF(ISNA(VLOOKUP($F41,'Cronograma Manual'!$F$6:$BN$171,AI$144+1,0)),"",(VLOOKUP($F41,'Cronograma Manual'!$F$6:$BN$171,AI$144+1,0)))</f>
        <v>44727</v>
      </c>
      <c r="AJ41" s="379">
        <f>IF(ISNA(VLOOKUP($F41,'Cronograma Manual'!$F$6:$BN$171,AJ$144+1,0)),"",(VLOOKUP($F41,'Cronograma Manual'!$F$6:$BN$171,AJ$144+1,0)))</f>
        <v>44734</v>
      </c>
      <c r="AK41" s="379">
        <f>IF(ISNA(VLOOKUP($F41,'Cronograma Manual'!$F$6:$BN$171,AK$144+1,0)),"",(VLOOKUP($F41,'Cronograma Manual'!$F$6:$BN$171,AK$144+1,0)))</f>
        <v>44741</v>
      </c>
      <c r="AL41" s="378">
        <f>IF(ISNA(VLOOKUP($F41,'Cronograma Manual'!$F$6:$BN$171,AL$144+1,0)),"",(VLOOKUP($F41,'Cronograma Manual'!$F$6:$BN$171,AL$144+1,0)))</f>
        <v>44748</v>
      </c>
      <c r="AM41" s="378">
        <f>IF(ISNA(VLOOKUP($F41,'Cronograma Manual'!$F$6:$BN$171,AM$144+1,0)),"",(VLOOKUP($F41,'Cronograma Manual'!$F$6:$BN$171,AM$144+1,0)))</f>
        <v>44755</v>
      </c>
      <c r="AN41" s="378" t="str">
        <f>IF(ISNA(VLOOKUP($F41,'Cronograma Manual'!$F$6:$BN$171,AN$144+1,0)),"",(VLOOKUP($F41,'Cronograma Manual'!$F$6:$BN$171,AN$144+1,0)))</f>
        <v/>
      </c>
      <c r="AO41" s="378">
        <f>IF(ISNA(VLOOKUP($F41,'Cronograma Manual'!$F$6:$BN$171,AO$144+1,0)),"",(VLOOKUP($F41,'Cronograma Manual'!$F$6:$BN$171,AO$144+1,0)))</f>
        <v>44769</v>
      </c>
      <c r="AP41" s="379">
        <f>IF(ISNA(VLOOKUP($F41,'Cronograma Manual'!$F$6:$BN$171,AP$144+1,0)),"",(VLOOKUP($F41,'Cronograma Manual'!$F$6:$BN$171,AP$144+1,0)))</f>
        <v>44776</v>
      </c>
      <c r="AQ41" s="379">
        <f>IF(ISNA(VLOOKUP($F41,'Cronograma Manual'!$F$6:$BN$171,AQ$144+1,0)),"",(VLOOKUP($F41,'Cronograma Manual'!$F$6:$BN$171,AQ$144+1,0)))</f>
        <v>44783</v>
      </c>
      <c r="AR41" s="379">
        <f>IF(ISNA(VLOOKUP($F41,'Cronograma Manual'!$F$6:$BN$171,AR$144+1,0)),"",(VLOOKUP($F41,'Cronograma Manual'!$F$6:$BN$171,AR$144+1,0)))</f>
        <v>44790</v>
      </c>
      <c r="AS41" s="379">
        <f>IF(ISNA(VLOOKUP($F41,'Cronograma Manual'!$F$6:$BN$171,AS$144+1,0)),"",(VLOOKUP($F41,'Cronograma Manual'!$F$6:$BN$171,AS$144+1,0)))</f>
        <v>44797</v>
      </c>
      <c r="AT41" s="378">
        <f>IF(ISNA(VLOOKUP($F41,'Cronograma Manual'!$F$6:$BN$171,AT$144+1,0)),"",(VLOOKUP($F41,'Cronograma Manual'!$F$6:$BN$171,AT$144+1,0)))</f>
        <v>44804</v>
      </c>
      <c r="AU41" s="378">
        <f>IF(ISNA(VLOOKUP($F41,'Cronograma Manual'!$F$6:$BN$171,AU$144+1,0)),"",(VLOOKUP($F41,'Cronograma Manual'!$F$6:$BN$171,AU$144+1,0)))</f>
        <v>44811</v>
      </c>
      <c r="AV41" s="378">
        <f>IF(ISNA(VLOOKUP($F41,'Cronograma Manual'!$F$6:$BN$171,AV$144+1,0)),"",(VLOOKUP($F41,'Cronograma Manual'!$F$6:$BN$171,AV$144+1,0)))</f>
        <v>44818</v>
      </c>
      <c r="AW41" s="378">
        <f>IF(ISNA(VLOOKUP($F41,'Cronograma Manual'!$F$6:$BN$171,AW$144+1,0)),"",(VLOOKUP($F41,'Cronograma Manual'!$F$6:$BN$171,AW$144+1,0)))</f>
        <v>44825</v>
      </c>
      <c r="AX41" s="378">
        <f>IF(ISNA(VLOOKUP($F41,'Cronograma Manual'!$F$6:$BN$171,AX$144+1,0)),"",(VLOOKUP($F41,'Cronograma Manual'!$F$6:$BN$171,AX$144+1,0)))</f>
        <v>44832</v>
      </c>
      <c r="AY41" s="379">
        <f>IF(ISNA(VLOOKUP($F41,'Cronograma Manual'!$F$6:$BN$171,AY$144+1,0)),"",(VLOOKUP($F41,'Cronograma Manual'!$F$6:$BN$171,AY$144+1,0)))</f>
        <v>44839</v>
      </c>
      <c r="AZ41" s="379">
        <f>IF(ISNA(VLOOKUP($F41,'Cronograma Manual'!$F$6:$BN$171,AZ$144+1,0)),"",(VLOOKUP($F41,'Cronograma Manual'!$F$6:$BN$171,AZ$144+1,0)))</f>
        <v>44846</v>
      </c>
      <c r="BA41" s="379">
        <f>IF(ISNA(VLOOKUP($F41,'Cronograma Manual'!$F$6:$BN$171,BA$144+1,0)),"",(VLOOKUP($F41,'Cronograma Manual'!$F$6:$BN$171,BA$144+1,0)))</f>
        <v>44853</v>
      </c>
      <c r="BB41" s="379">
        <f>IF(ISNA(VLOOKUP($F41,'Cronograma Manual'!$F$6:$BN$171,BB$144+1,0)),"",(VLOOKUP($F41,'Cronograma Manual'!$F$6:$BN$171,BB$144+1,0)))</f>
        <v>44860</v>
      </c>
      <c r="BC41" s="378">
        <f>IF(ISNA(VLOOKUP($F41,'Cronograma Manual'!$F$6:$BN$171,BC$144+1,0)),"",(VLOOKUP($F41,'Cronograma Manual'!$F$6:$BN$171,BC$144+1,0)))</f>
        <v>44867</v>
      </c>
      <c r="BD41" s="378">
        <f>IF(ISNA(VLOOKUP($F41,'Cronograma Manual'!$F$6:$BN$171,BD$144+1,0)),"",(VLOOKUP($F41,'Cronograma Manual'!$F$6:$BN$171,BD$144+1,0)))</f>
        <v>44874</v>
      </c>
      <c r="BE41" s="378">
        <f>IF(ISNA(VLOOKUP($F41,'Cronograma Manual'!$F$6:$BN$171,BE$144+1,0)),"",(VLOOKUP($F41,'Cronograma Manual'!$F$6:$BN$171,BE$144+1,0)))</f>
        <v>44881</v>
      </c>
      <c r="BF41" s="378">
        <f>IF(ISNA(VLOOKUP($F41,'Cronograma Manual'!$F$6:$BN$171,BF$144+1,0)),"",(VLOOKUP($F41,'Cronograma Manual'!$F$6:$BN$171,BF$144+1,0)))</f>
        <v>44888</v>
      </c>
      <c r="BG41" s="379">
        <f>IF(ISNA(VLOOKUP($F41,'Cronograma Manual'!$F$6:$BN$171,BG$144+1,0)),"",(VLOOKUP($F41,'Cronograma Manual'!$F$6:$BN$171,BG$144+1,0)))</f>
        <v>44895</v>
      </c>
      <c r="BH41" s="379">
        <f>IF(ISNA(VLOOKUP($F41,'Cronograma Manual'!$F$6:$BN$171,BH$144+1,0)),"",(VLOOKUP($F41,'Cronograma Manual'!$F$6:$BN$171,BH$144+1,0)))</f>
        <v>44902</v>
      </c>
      <c r="BI41" s="379">
        <f>IF(ISNA(VLOOKUP($F41,'Cronograma Manual'!$F$6:$BN$171,BI$144+1,0)),"",(VLOOKUP($F41,'Cronograma Manual'!$F$6:$BN$171,BI$144+1,0)))</f>
        <v>44909</v>
      </c>
      <c r="BJ41" s="379">
        <f>IF(ISNA(VLOOKUP($F41,'Cronograma Manual'!$F$6:$BN$171,BJ$144+1,0)),"",(VLOOKUP($F41,'Cronograma Manual'!$F$6:$BN$171,BJ$144+1,0)))</f>
        <v>44916</v>
      </c>
      <c r="BK41" s="380">
        <f>IF(ISNA(VLOOKUP($F41,'Cronograma Manual'!$F$6:$BN$171,BK$144+1,0)),"",(VLOOKUP($F41,'Cronograma Manual'!$F$6:$BN$171,BK$144+1,0)))</f>
        <v>44923</v>
      </c>
    </row>
    <row r="42" spans="1:63" s="102" customFormat="1" ht="26.25" customHeight="1" x14ac:dyDescent="0.25">
      <c r="A42" s="352">
        <f t="shared" si="1"/>
        <v>37</v>
      </c>
      <c r="B42" s="429" t="s">
        <v>1284</v>
      </c>
      <c r="C42" s="429" t="s">
        <v>1589</v>
      </c>
      <c r="D42" s="432"/>
      <c r="E42" s="337" t="s">
        <v>50</v>
      </c>
      <c r="F42" s="337" t="s">
        <v>55</v>
      </c>
      <c r="G42" s="184" t="str">
        <f>IF(ISNA(VLOOKUP($F42,'Cronograma Manual'!$F$6:$BN$171,G$144+1,0)),"",(VLOOKUP($F42,'Cronograma Manual'!$F$6:$BN$171,G$144+1,0)))</f>
        <v>UB FACATATIVA</v>
      </c>
      <c r="H42" s="184" t="str">
        <f>IF(ISNA(VLOOKUP($F42,'Cronograma Manual'!$F$6:$BN$171,H$144+1,0)),"",(VLOOKUP($F42,'Cronograma Manual'!$F$6:$BN$171,H$144+1,0)))</f>
        <v>Hospital San Rafael Cra. 2a. N° 1-80</v>
      </c>
      <c r="I42" s="307">
        <f>IF(ISNA(VLOOKUP($F42,'Cronograma Manual'!$F$6:$BN$171,I$144+1,0)),"",(VLOOKUP($F42,'Cronograma Manual'!$F$6:$BN$171,I$144+1,0)))</f>
        <v>2</v>
      </c>
      <c r="J42" s="202">
        <f>IF(ISNA(VLOOKUP($F42,'Cronograma Manual'!$F$6:$BN$171,J$144+1,0)),"",(VLOOKUP($F42,'Cronograma Manual'!$F$6:$BN$171,J$144+1,0)))</f>
        <v>25</v>
      </c>
      <c r="K42" s="110" t="str">
        <f>IF(ISNA(VLOOKUP($F42,'Cronograma Manual'!$F$6:$BN$171,K$144+1,0)),"",(VLOOKUP($F42,'Cronograma Manual'!$F$6:$BN$171,K$144+1,0)))</f>
        <v/>
      </c>
      <c r="L42" s="110" t="str">
        <f>IF(ISNA(VLOOKUP($F42,'Cronograma Manual'!$F$6:$BN$171,L$144+1,0)),"",(VLOOKUP($F42,'Cronograma Manual'!$F$6:$BN$171,L$144+1,0)))</f>
        <v/>
      </c>
      <c r="M42" s="110" t="str">
        <f>IF(ISNA(VLOOKUP($F42,'Cronograma Manual'!$F$6:$BN$171,M$144+1,0)),"",(VLOOKUP($F42,'Cronograma Manual'!$F$6:$BN$171,M$144+1,0)))</f>
        <v/>
      </c>
      <c r="N42" s="110">
        <f>IF(ISNA(VLOOKUP($F42,'Cronograma Manual'!$F$6:$BN$171,N$144+1,0)),"",(VLOOKUP($F42,'Cronograma Manual'!$F$6:$BN$171,N$144+1,0)))</f>
        <v>44579</v>
      </c>
      <c r="O42" s="110" t="str">
        <f>IF(ISNA(VLOOKUP($F42,'Cronograma Manual'!$F$6:$BN$171,O$144+1,0)),"",(VLOOKUP($F42,'Cronograma Manual'!$F$6:$BN$171,O$144+1,0)))</f>
        <v/>
      </c>
      <c r="P42" s="308">
        <f>IF(ISNA(VLOOKUP($F42,'Cronograma Manual'!$F$6:$BN$171,P$144+1,0)),"",(VLOOKUP($F42,'Cronograma Manual'!$F$6:$BN$171,P$144+1,0)))</f>
        <v>44593</v>
      </c>
      <c r="Q42" s="308" t="str">
        <f>IF(ISNA(VLOOKUP($F42,'Cronograma Manual'!$F$6:$BN$171,Q$144+1,0)),"",(VLOOKUP($F42,'Cronograma Manual'!$F$6:$BN$171,Q$144+1,0)))</f>
        <v/>
      </c>
      <c r="R42" s="308">
        <f>IF(ISNA(VLOOKUP($F42,'Cronograma Manual'!$F$6:$BN$171,R$144+1,0)),"",(VLOOKUP($F42,'Cronograma Manual'!$F$6:$BN$171,R$144+1,0)))</f>
        <v>44607</v>
      </c>
      <c r="S42" s="308" t="str">
        <f>IF(ISNA(VLOOKUP($F42,'Cronograma Manual'!$F$6:$BN$171,S$144+1,0)),"",(VLOOKUP($F42,'Cronograma Manual'!$F$6:$BN$171,S$144+1,0)))</f>
        <v/>
      </c>
      <c r="T42" s="110">
        <f>IF(ISNA(VLOOKUP($F42,'Cronograma Manual'!$F$6:$BN$171,T$144+1,0)),"",(VLOOKUP($F42,'Cronograma Manual'!$F$6:$BN$171,T$144+1,0)))</f>
        <v>44621</v>
      </c>
      <c r="U42" s="110" t="str">
        <f>IF(ISNA(VLOOKUP($F42,'Cronograma Manual'!$F$6:$BN$171,U$144+1,0)),"",(VLOOKUP($F42,'Cronograma Manual'!$F$6:$BN$171,U$144+1,0)))</f>
        <v/>
      </c>
      <c r="V42" s="110">
        <f>IF(ISNA(VLOOKUP($F42,'Cronograma Manual'!$F$6:$BN$171,V$144+1,0)),"",(VLOOKUP($F42,'Cronograma Manual'!$F$6:$BN$171,V$144+1,0)))</f>
        <v>44635</v>
      </c>
      <c r="W42" s="110" t="str">
        <f>IF(ISNA(VLOOKUP($F42,'Cronograma Manual'!$F$6:$BN$171,W$144+1,0)),"",(VLOOKUP($F42,'Cronograma Manual'!$F$6:$BN$171,W$144+1,0)))</f>
        <v/>
      </c>
      <c r="X42" s="110">
        <f>IF(ISNA(VLOOKUP($F42,'Cronograma Manual'!$F$6:$BN$171,X$144+1,0)),"",(VLOOKUP($F42,'Cronograma Manual'!$F$6:$BN$171,X$144+1,0)))</f>
        <v>44649</v>
      </c>
      <c r="Y42" s="308" t="str">
        <f>IF(ISNA(VLOOKUP($F42,'Cronograma Manual'!$F$6:$BN$171,Y$144+1,0)),"",(VLOOKUP($F42,'Cronograma Manual'!$F$6:$BN$171,Y$144+1,0)))</f>
        <v/>
      </c>
      <c r="Z42" s="308">
        <f>IF(ISNA(VLOOKUP($F42,'Cronograma Manual'!$F$6:$BN$171,Z$144+1,0)),"",(VLOOKUP($F42,'Cronograma Manual'!$F$6:$BN$171,Z$144+1,0)))</f>
        <v>44663</v>
      </c>
      <c r="AA42" s="308" t="str">
        <f>IF(ISNA(VLOOKUP($F42,'Cronograma Manual'!$F$6:$BN$171,AA$144+1,0)),"",(VLOOKUP($F42,'Cronograma Manual'!$F$6:$BN$171,AA$144+1,0)))</f>
        <v/>
      </c>
      <c r="AB42" s="308">
        <f>IF(ISNA(VLOOKUP($F42,'Cronograma Manual'!$F$6:$BN$171,AB$144+1,0)),"",(VLOOKUP($F42,'Cronograma Manual'!$F$6:$BN$171,AB$144+1,0)))</f>
        <v>44677</v>
      </c>
      <c r="AC42" s="110" t="str">
        <f>IF(ISNA(VLOOKUP($F42,'Cronograma Manual'!$F$6:$BN$171,AC$144+1,0)),"",(VLOOKUP($F42,'Cronograma Manual'!$F$6:$BN$171,AC$144+1,0)))</f>
        <v/>
      </c>
      <c r="AD42" s="110">
        <f>IF(ISNA(VLOOKUP($F42,'Cronograma Manual'!$F$6:$BN$171,AD$144+1,0)),"",(VLOOKUP($F42,'Cronograma Manual'!$F$6:$BN$171,AD$144+1,0)))</f>
        <v>44691</v>
      </c>
      <c r="AE42" s="110" t="str">
        <f>IF(ISNA(VLOOKUP($F42,'Cronograma Manual'!$F$6:$BN$171,AE$144+1,0)),"",(VLOOKUP($F42,'Cronograma Manual'!$F$6:$BN$171,AE$144+1,0)))</f>
        <v/>
      </c>
      <c r="AF42" s="110">
        <f>IF(ISNA(VLOOKUP($F42,'Cronograma Manual'!$F$6:$BN$171,AF$144+1,0)),"",(VLOOKUP($F42,'Cronograma Manual'!$F$6:$BN$171,AF$144+1,0)))</f>
        <v>44705</v>
      </c>
      <c r="AG42" s="308" t="str">
        <f>IF(ISNA(VLOOKUP($F42,'Cronograma Manual'!$F$6:$BN$171,AG$144+1,0)),"",(VLOOKUP($F42,'Cronograma Manual'!$F$6:$BN$171,AG$144+1,0)))</f>
        <v/>
      </c>
      <c r="AH42" s="308">
        <f>IF(ISNA(VLOOKUP($F42,'Cronograma Manual'!$F$6:$BN$171,AH$144+1,0)),"",(VLOOKUP($F42,'Cronograma Manual'!$F$6:$BN$171,AH$144+1,0)))</f>
        <v>44719</v>
      </c>
      <c r="AI42" s="308" t="str">
        <f>IF(ISNA(VLOOKUP($F42,'Cronograma Manual'!$F$6:$BN$171,AI$144+1,0)),"",(VLOOKUP($F42,'Cronograma Manual'!$F$6:$BN$171,AI$144+1,0)))</f>
        <v/>
      </c>
      <c r="AJ42" s="308">
        <f>IF(ISNA(VLOOKUP($F42,'Cronograma Manual'!$F$6:$BN$171,AJ$144+1,0)),"",(VLOOKUP($F42,'Cronograma Manual'!$F$6:$BN$171,AJ$144+1,0)))</f>
        <v>44733</v>
      </c>
      <c r="AK42" s="308" t="str">
        <f>IF(ISNA(VLOOKUP($F42,'Cronograma Manual'!$F$6:$BN$171,AK$144+1,0)),"",(VLOOKUP($F42,'Cronograma Manual'!$F$6:$BN$171,AK$144+1,0)))</f>
        <v/>
      </c>
      <c r="AL42" s="110">
        <f>IF(ISNA(VLOOKUP($F42,'Cronograma Manual'!$F$6:$BN$171,AL$144+1,0)),"",(VLOOKUP($F42,'Cronograma Manual'!$F$6:$BN$171,AL$144+1,0)))</f>
        <v>44747</v>
      </c>
      <c r="AM42" s="110" t="str">
        <f>IF(ISNA(VLOOKUP($F42,'Cronograma Manual'!$F$6:$BN$171,AM$144+1,0)),"",(VLOOKUP($F42,'Cronograma Manual'!$F$6:$BN$171,AM$144+1,0)))</f>
        <v/>
      </c>
      <c r="AN42" s="110">
        <f>IF(ISNA(VLOOKUP($F42,'Cronograma Manual'!$F$6:$BN$171,AN$144+1,0)),"",(VLOOKUP($F42,'Cronograma Manual'!$F$6:$BN$171,AN$144+1,0)))</f>
        <v>44761</v>
      </c>
      <c r="AO42" s="110" t="str">
        <f>IF(ISNA(VLOOKUP($F42,'Cronograma Manual'!$F$6:$BN$171,AO$144+1,0)),"",(VLOOKUP($F42,'Cronograma Manual'!$F$6:$BN$171,AO$144+1,0)))</f>
        <v/>
      </c>
      <c r="AP42" s="308">
        <f>IF(ISNA(VLOOKUP($F42,'Cronograma Manual'!$F$6:$BN$171,AP$144+1,0)),"",(VLOOKUP($F42,'Cronograma Manual'!$F$6:$BN$171,AP$144+1,0)))</f>
        <v>44775</v>
      </c>
      <c r="AQ42" s="308" t="str">
        <f>IF(ISNA(VLOOKUP($F42,'Cronograma Manual'!$F$6:$BN$171,AQ$144+1,0)),"",(VLOOKUP($F42,'Cronograma Manual'!$F$6:$BN$171,AQ$144+1,0)))</f>
        <v/>
      </c>
      <c r="AR42" s="308">
        <f>IF(ISNA(VLOOKUP($F42,'Cronograma Manual'!$F$6:$BN$171,AR$144+1,0)),"",(VLOOKUP($F42,'Cronograma Manual'!$F$6:$BN$171,AR$144+1,0)))</f>
        <v>44789</v>
      </c>
      <c r="AS42" s="308" t="str">
        <f>IF(ISNA(VLOOKUP($F42,'Cronograma Manual'!$F$6:$BN$171,AS$144+1,0)),"",(VLOOKUP($F42,'Cronograma Manual'!$F$6:$BN$171,AS$144+1,0)))</f>
        <v/>
      </c>
      <c r="AT42" s="110">
        <f>IF(ISNA(VLOOKUP($F42,'Cronograma Manual'!$F$6:$BN$171,AT$144+1,0)),"",(VLOOKUP($F42,'Cronograma Manual'!$F$6:$BN$171,AT$144+1,0)))</f>
        <v>44803</v>
      </c>
      <c r="AU42" s="110" t="str">
        <f>IF(ISNA(VLOOKUP($F42,'Cronograma Manual'!$F$6:$BN$171,AU$144+1,0)),"",(VLOOKUP($F42,'Cronograma Manual'!$F$6:$BN$171,AU$144+1,0)))</f>
        <v/>
      </c>
      <c r="AV42" s="110">
        <f>IF(ISNA(VLOOKUP($F42,'Cronograma Manual'!$F$6:$BN$171,AV$144+1,0)),"",(VLOOKUP($F42,'Cronograma Manual'!$F$6:$BN$171,AV$144+1,0)))</f>
        <v>44817</v>
      </c>
      <c r="AW42" s="110" t="str">
        <f>IF(ISNA(VLOOKUP($F42,'Cronograma Manual'!$F$6:$BN$171,AW$144+1,0)),"",(VLOOKUP($F42,'Cronograma Manual'!$F$6:$BN$171,AW$144+1,0)))</f>
        <v/>
      </c>
      <c r="AX42" s="110">
        <f>IF(ISNA(VLOOKUP($F42,'Cronograma Manual'!$F$6:$BN$171,AX$144+1,0)),"",(VLOOKUP($F42,'Cronograma Manual'!$F$6:$BN$171,AX$144+1,0)))</f>
        <v>44831</v>
      </c>
      <c r="AY42" s="308" t="str">
        <f>IF(ISNA(VLOOKUP($F42,'Cronograma Manual'!$F$6:$BN$171,AY$144+1,0)),"",(VLOOKUP($F42,'Cronograma Manual'!$F$6:$BN$171,AY$144+1,0)))</f>
        <v/>
      </c>
      <c r="AZ42" s="308">
        <f>IF(ISNA(VLOOKUP($F42,'Cronograma Manual'!$F$6:$BN$171,AZ$144+1,0)),"",(VLOOKUP($F42,'Cronograma Manual'!$F$6:$BN$171,AZ$144+1,0)))</f>
        <v>44845</v>
      </c>
      <c r="BA42" s="308" t="str">
        <f>IF(ISNA(VLOOKUP($F42,'Cronograma Manual'!$F$6:$BN$171,BA$144+1,0)),"",(VLOOKUP($F42,'Cronograma Manual'!$F$6:$BN$171,BA$144+1,0)))</f>
        <v/>
      </c>
      <c r="BB42" s="308">
        <f>IF(ISNA(VLOOKUP($F42,'Cronograma Manual'!$F$6:$BN$171,BB$144+1,0)),"",(VLOOKUP($F42,'Cronograma Manual'!$F$6:$BN$171,BB$144+1,0)))</f>
        <v>44859</v>
      </c>
      <c r="BC42" s="110" t="str">
        <f>IF(ISNA(VLOOKUP($F42,'Cronograma Manual'!$F$6:$BN$171,BC$144+1,0)),"",(VLOOKUP($F42,'Cronograma Manual'!$F$6:$BN$171,BC$144+1,0)))</f>
        <v/>
      </c>
      <c r="BD42" s="110">
        <f>IF(ISNA(VLOOKUP($F42,'Cronograma Manual'!$F$6:$BN$171,BD$144+1,0)),"",(VLOOKUP($F42,'Cronograma Manual'!$F$6:$BN$171,BD$144+1,0)))</f>
        <v>44873</v>
      </c>
      <c r="BE42" s="110" t="str">
        <f>IF(ISNA(VLOOKUP($F42,'Cronograma Manual'!$F$6:$BN$171,BE$144+1,0)),"",(VLOOKUP($F42,'Cronograma Manual'!$F$6:$BN$171,BE$144+1,0)))</f>
        <v/>
      </c>
      <c r="BF42" s="110">
        <f>IF(ISNA(VLOOKUP($F42,'Cronograma Manual'!$F$6:$BN$171,BF$144+1,0)),"",(VLOOKUP($F42,'Cronograma Manual'!$F$6:$BN$171,BF$144+1,0)))</f>
        <v>44887</v>
      </c>
      <c r="BG42" s="308" t="str">
        <f>IF(ISNA(VLOOKUP($F42,'Cronograma Manual'!$F$6:$BN$171,BG$144+1,0)),"",(VLOOKUP($F42,'Cronograma Manual'!$F$6:$BN$171,BG$144+1,0)))</f>
        <v/>
      </c>
      <c r="BH42" s="308">
        <f>IF(ISNA(VLOOKUP($F42,'Cronograma Manual'!$F$6:$BN$171,BH$144+1,0)),"",(VLOOKUP($F42,'Cronograma Manual'!$F$6:$BN$171,BH$144+1,0)))</f>
        <v>44901</v>
      </c>
      <c r="BI42" s="308" t="str">
        <f>IF(ISNA(VLOOKUP($F42,'Cronograma Manual'!$F$6:$BN$171,BI$144+1,0)),"",(VLOOKUP($F42,'Cronograma Manual'!$F$6:$BN$171,BI$144+1,0)))</f>
        <v/>
      </c>
      <c r="BJ42" s="308">
        <f>IF(ISNA(VLOOKUP($F42,'Cronograma Manual'!$F$6:$BN$171,BJ$144+1,0)),"",(VLOOKUP($F42,'Cronograma Manual'!$F$6:$BN$171,BJ$144+1,0)))</f>
        <v>44915</v>
      </c>
      <c r="BK42" s="382" t="str">
        <f>IF(ISNA(VLOOKUP($F42,'Cronograma Manual'!$F$6:$BN$171,BK$144+1,0)),"",(VLOOKUP($F42,'Cronograma Manual'!$F$6:$BN$171,BK$144+1,0)))</f>
        <v/>
      </c>
    </row>
    <row r="43" spans="1:63" s="102" customFormat="1" ht="26.25" customHeight="1" x14ac:dyDescent="0.25">
      <c r="A43" s="352">
        <f t="shared" si="1"/>
        <v>38</v>
      </c>
      <c r="B43" s="429"/>
      <c r="C43" s="429"/>
      <c r="D43" s="432"/>
      <c r="E43" s="337" t="s">
        <v>50</v>
      </c>
      <c r="F43" s="337" t="s">
        <v>57</v>
      </c>
      <c r="G43" s="184" t="str">
        <f>IF(ISNA(VLOOKUP($F43,'Cronograma Manual'!$F$6:$BN$171,G$144+1,0)),"",(VLOOKUP($F43,'Cronograma Manual'!$F$6:$BN$171,G$144+1,0)))</f>
        <v>UB VILLETA</v>
      </c>
      <c r="H43" s="184" t="str">
        <f>IF(ISNA(VLOOKUP($F43,'Cronograma Manual'!$F$6:$BN$171,H$144+1,0)),"",(VLOOKUP($F43,'Cronograma Manual'!$F$6:$BN$171,H$144+1,0)))</f>
        <v>Hospital Fernando Salazar Cl. 1a. N° 7-56</v>
      </c>
      <c r="I43" s="197">
        <f>IF(ISNA(VLOOKUP($F43,'Cronograma Manual'!$F$6:$BN$171,I$144+1,0)),"",(VLOOKUP($F43,'Cronograma Manual'!$F$6:$BN$171,I$144+1,0)))</f>
        <v>4</v>
      </c>
      <c r="J43" s="202">
        <f>IF(ISNA(VLOOKUP($F43,'Cronograma Manual'!$F$6:$BN$171,J$144+1,0)),"",(VLOOKUP($F43,'Cronograma Manual'!$F$6:$BN$171,J$144+1,0)))</f>
        <v>13</v>
      </c>
      <c r="K43" s="107" t="str">
        <f>IF(ISNA(VLOOKUP($F43,'Cronograma Manual'!$F$6:$BN$171,K$144+1,0)),"",(VLOOKUP($F43,'Cronograma Manual'!$F$6:$BN$171,K$144+1,0)))</f>
        <v/>
      </c>
      <c r="L43" s="107" t="str">
        <f>IF(ISNA(VLOOKUP($F43,'Cronograma Manual'!$F$6:$BN$171,L$144+1,0)),"",(VLOOKUP($F43,'Cronograma Manual'!$F$6:$BN$171,L$144+1,0)))</f>
        <v/>
      </c>
      <c r="M43" s="107" t="str">
        <f>IF(ISNA(VLOOKUP($F43,'Cronograma Manual'!$F$6:$BN$171,M$144+1,0)),"",(VLOOKUP($F43,'Cronograma Manual'!$F$6:$BN$171,M$144+1,0)))</f>
        <v/>
      </c>
      <c r="N43" s="107" t="str">
        <f>IF(ISNA(VLOOKUP($F43,'Cronograma Manual'!$F$6:$BN$171,N$144+1,0)),"",(VLOOKUP($F43,'Cronograma Manual'!$F$6:$BN$171,N$144+1,0)))</f>
        <v/>
      </c>
      <c r="O43" s="107">
        <f>IF(ISNA(VLOOKUP($F43,'Cronograma Manual'!$F$6:$BN$171,O$144+1,0)),"",(VLOOKUP($F43,'Cronograma Manual'!$F$6:$BN$171,O$144+1,0)))</f>
        <v>44588</v>
      </c>
      <c r="P43" s="108" t="str">
        <f>IF(ISNA(VLOOKUP($F43,'Cronograma Manual'!$F$6:$BN$171,P$144+1,0)),"",(VLOOKUP($F43,'Cronograma Manual'!$F$6:$BN$171,P$144+1,0)))</f>
        <v/>
      </c>
      <c r="Q43" s="108" t="str">
        <f>IF(ISNA(VLOOKUP($F43,'Cronograma Manual'!$F$6:$BN$171,Q$144+1,0)),"",(VLOOKUP($F43,'Cronograma Manual'!$F$6:$BN$171,Q$144+1,0)))</f>
        <v/>
      </c>
      <c r="R43" s="108" t="str">
        <f>IF(ISNA(VLOOKUP($F43,'Cronograma Manual'!$F$6:$BN$171,R$144+1,0)),"",(VLOOKUP($F43,'Cronograma Manual'!$F$6:$BN$171,R$144+1,0)))</f>
        <v/>
      </c>
      <c r="S43" s="108">
        <f>IF(ISNA(VLOOKUP($F43,'Cronograma Manual'!$F$6:$BN$171,S$144+1,0)),"",(VLOOKUP($F43,'Cronograma Manual'!$F$6:$BN$171,S$144+1,0)))</f>
        <v>44616</v>
      </c>
      <c r="T43" s="107" t="str">
        <f>IF(ISNA(VLOOKUP($F43,'Cronograma Manual'!$F$6:$BN$171,T$144+1,0)),"",(VLOOKUP($F43,'Cronograma Manual'!$F$6:$BN$171,T$144+1,0)))</f>
        <v/>
      </c>
      <c r="U43" s="107" t="str">
        <f>IF(ISNA(VLOOKUP($F43,'Cronograma Manual'!$F$6:$BN$171,U$144+1,0)),"",(VLOOKUP($F43,'Cronograma Manual'!$F$6:$BN$171,U$144+1,0)))</f>
        <v/>
      </c>
      <c r="V43" s="107" t="str">
        <f>IF(ISNA(VLOOKUP($F43,'Cronograma Manual'!$F$6:$BN$171,V$144+1,0)),"",(VLOOKUP($F43,'Cronograma Manual'!$F$6:$BN$171,V$144+1,0)))</f>
        <v/>
      </c>
      <c r="W43" s="107">
        <f>IF(ISNA(VLOOKUP($F43,'Cronograma Manual'!$F$6:$BN$171,W$144+1,0)),"",(VLOOKUP($F43,'Cronograma Manual'!$F$6:$BN$171,W$144+1,0)))</f>
        <v>44644</v>
      </c>
      <c r="X43" s="107" t="str">
        <f>IF(ISNA(VLOOKUP($F43,'Cronograma Manual'!$F$6:$BN$171,X$144+1,0)),"",(VLOOKUP($F43,'Cronograma Manual'!$F$6:$BN$171,X$144+1,0)))</f>
        <v/>
      </c>
      <c r="Y43" s="108" t="str">
        <f>IF(ISNA(VLOOKUP($F43,'Cronograma Manual'!$F$6:$BN$171,Y$144+1,0)),"",(VLOOKUP($F43,'Cronograma Manual'!$F$6:$BN$171,Y$144+1,0)))</f>
        <v/>
      </c>
      <c r="Z43" s="108" t="str">
        <f>IF(ISNA(VLOOKUP($F43,'Cronograma Manual'!$F$6:$BN$171,Z$144+1,0)),"",(VLOOKUP($F43,'Cronograma Manual'!$F$6:$BN$171,Z$144+1,0)))</f>
        <v/>
      </c>
      <c r="AA43" s="108">
        <f>IF(ISNA(VLOOKUP($F43,'Cronograma Manual'!$F$6:$BN$171,AA$144+1,0)),"",(VLOOKUP($F43,'Cronograma Manual'!$F$6:$BN$171,AA$144+1,0)))</f>
        <v>44672</v>
      </c>
      <c r="AB43" s="108" t="str">
        <f>IF(ISNA(VLOOKUP($F43,'Cronograma Manual'!$F$6:$BN$171,AB$144+1,0)),"",(VLOOKUP($F43,'Cronograma Manual'!$F$6:$BN$171,AB$144+1,0)))</f>
        <v/>
      </c>
      <c r="AC43" s="107" t="str">
        <f>IF(ISNA(VLOOKUP($F43,'Cronograma Manual'!$F$6:$BN$171,AC$144+1,0)),"",(VLOOKUP($F43,'Cronograma Manual'!$F$6:$BN$171,AC$144+1,0)))</f>
        <v/>
      </c>
      <c r="AD43" s="107" t="str">
        <f>IF(ISNA(VLOOKUP($F43,'Cronograma Manual'!$F$6:$BN$171,AD$144+1,0)),"",(VLOOKUP($F43,'Cronograma Manual'!$F$6:$BN$171,AD$144+1,0)))</f>
        <v/>
      </c>
      <c r="AE43" s="107">
        <f>IF(ISNA(VLOOKUP($F43,'Cronograma Manual'!$F$6:$BN$171,AE$144+1,0)),"",(VLOOKUP($F43,'Cronograma Manual'!$F$6:$BN$171,AE$144+1,0)))</f>
        <v>44700</v>
      </c>
      <c r="AF43" s="107" t="str">
        <f>IF(ISNA(VLOOKUP($F43,'Cronograma Manual'!$F$6:$BN$171,AF$144+1,0)),"",(VLOOKUP($F43,'Cronograma Manual'!$F$6:$BN$171,AF$144+1,0)))</f>
        <v/>
      </c>
      <c r="AG43" s="108" t="str">
        <f>IF(ISNA(VLOOKUP($F43,'Cronograma Manual'!$F$6:$BN$171,AG$144+1,0)),"",(VLOOKUP($F43,'Cronograma Manual'!$F$6:$BN$171,AG$144+1,0)))</f>
        <v/>
      </c>
      <c r="AH43" s="108" t="str">
        <f>IF(ISNA(VLOOKUP($F43,'Cronograma Manual'!$F$6:$BN$171,AH$144+1,0)),"",(VLOOKUP($F43,'Cronograma Manual'!$F$6:$BN$171,AH$144+1,0)))</f>
        <v/>
      </c>
      <c r="AI43" s="108">
        <f>IF(ISNA(VLOOKUP($F43,'Cronograma Manual'!$F$6:$BN$171,AI$144+1,0)),"",(VLOOKUP($F43,'Cronograma Manual'!$F$6:$BN$171,AI$144+1,0)))</f>
        <v>44728</v>
      </c>
      <c r="AJ43" s="108" t="str">
        <f>IF(ISNA(VLOOKUP($F43,'Cronograma Manual'!$F$6:$BN$171,AJ$144+1,0)),"",(VLOOKUP($F43,'Cronograma Manual'!$F$6:$BN$171,AJ$144+1,0)))</f>
        <v/>
      </c>
      <c r="AK43" s="108" t="str">
        <f>IF(ISNA(VLOOKUP($F43,'Cronograma Manual'!$F$6:$BN$171,AK$144+1,0)),"",(VLOOKUP($F43,'Cronograma Manual'!$F$6:$BN$171,AK$144+1,0)))</f>
        <v/>
      </c>
      <c r="AL43" s="107" t="str">
        <f>IF(ISNA(VLOOKUP($F43,'Cronograma Manual'!$F$6:$BN$171,AL$144+1,0)),"",(VLOOKUP($F43,'Cronograma Manual'!$F$6:$BN$171,AL$144+1,0)))</f>
        <v/>
      </c>
      <c r="AM43" s="107">
        <f>IF(ISNA(VLOOKUP($F43,'Cronograma Manual'!$F$6:$BN$171,AM$144+1,0)),"",(VLOOKUP($F43,'Cronograma Manual'!$F$6:$BN$171,AM$144+1,0)))</f>
        <v>44756</v>
      </c>
      <c r="AN43" s="107" t="str">
        <f>IF(ISNA(VLOOKUP($F43,'Cronograma Manual'!$F$6:$BN$171,AN$144+1,0)),"",(VLOOKUP($F43,'Cronograma Manual'!$F$6:$BN$171,AN$144+1,0)))</f>
        <v/>
      </c>
      <c r="AO43" s="107" t="str">
        <f>IF(ISNA(VLOOKUP($F43,'Cronograma Manual'!$F$6:$BN$171,AO$144+1,0)),"",(VLOOKUP($F43,'Cronograma Manual'!$F$6:$BN$171,AO$144+1,0)))</f>
        <v/>
      </c>
      <c r="AP43" s="108" t="str">
        <f>IF(ISNA(VLOOKUP($F43,'Cronograma Manual'!$F$6:$BN$171,AP$144+1,0)),"",(VLOOKUP($F43,'Cronograma Manual'!$F$6:$BN$171,AP$144+1,0)))</f>
        <v/>
      </c>
      <c r="AQ43" s="108">
        <f>IF(ISNA(VLOOKUP($F43,'Cronograma Manual'!$F$6:$BN$171,AQ$144+1,0)),"",(VLOOKUP($F43,'Cronograma Manual'!$F$6:$BN$171,AQ$144+1,0)))</f>
        <v>44784</v>
      </c>
      <c r="AR43" s="108" t="str">
        <f>IF(ISNA(VLOOKUP($F43,'Cronograma Manual'!$F$6:$BN$171,AR$144+1,0)),"",(VLOOKUP($F43,'Cronograma Manual'!$F$6:$BN$171,AR$144+1,0)))</f>
        <v/>
      </c>
      <c r="AS43" s="108" t="str">
        <f>IF(ISNA(VLOOKUP($F43,'Cronograma Manual'!$F$6:$BN$171,AS$144+1,0)),"",(VLOOKUP($F43,'Cronograma Manual'!$F$6:$BN$171,AS$144+1,0)))</f>
        <v/>
      </c>
      <c r="AT43" s="107" t="str">
        <f>IF(ISNA(VLOOKUP($F43,'Cronograma Manual'!$F$6:$BN$171,AT$144+1,0)),"",(VLOOKUP($F43,'Cronograma Manual'!$F$6:$BN$171,AT$144+1,0)))</f>
        <v/>
      </c>
      <c r="AU43" s="107">
        <f>IF(ISNA(VLOOKUP($F43,'Cronograma Manual'!$F$6:$BN$171,AU$144+1,0)),"",(VLOOKUP($F43,'Cronograma Manual'!$F$6:$BN$171,AU$144+1,0)))</f>
        <v>44812</v>
      </c>
      <c r="AV43" s="107" t="str">
        <f>IF(ISNA(VLOOKUP($F43,'Cronograma Manual'!$F$6:$BN$171,AV$144+1,0)),"",(VLOOKUP($F43,'Cronograma Manual'!$F$6:$BN$171,AV$144+1,0)))</f>
        <v/>
      </c>
      <c r="AW43" s="107" t="str">
        <f>IF(ISNA(VLOOKUP($F43,'Cronograma Manual'!$F$6:$BN$171,AW$144+1,0)),"",(VLOOKUP($F43,'Cronograma Manual'!$F$6:$BN$171,AW$144+1,0)))</f>
        <v/>
      </c>
      <c r="AX43" s="107" t="str">
        <f>IF(ISNA(VLOOKUP($F43,'Cronograma Manual'!$F$6:$BN$171,AX$144+1,0)),"",(VLOOKUP($F43,'Cronograma Manual'!$F$6:$BN$171,AX$144+1,0)))</f>
        <v/>
      </c>
      <c r="AY43" s="108">
        <f>IF(ISNA(VLOOKUP($F43,'Cronograma Manual'!$F$6:$BN$171,AY$144+1,0)),"",(VLOOKUP($F43,'Cronograma Manual'!$F$6:$BN$171,AY$144+1,0)))</f>
        <v>44840</v>
      </c>
      <c r="AZ43" s="108" t="str">
        <f>IF(ISNA(VLOOKUP($F43,'Cronograma Manual'!$F$6:$BN$171,AZ$144+1,0)),"",(VLOOKUP($F43,'Cronograma Manual'!$F$6:$BN$171,AZ$144+1,0)))</f>
        <v/>
      </c>
      <c r="BA43" s="108" t="str">
        <f>IF(ISNA(VLOOKUP($F43,'Cronograma Manual'!$F$6:$BN$171,BA$144+1,0)),"",(VLOOKUP($F43,'Cronograma Manual'!$F$6:$BN$171,BA$144+1,0)))</f>
        <v/>
      </c>
      <c r="BB43" s="108" t="str">
        <f>IF(ISNA(VLOOKUP($F43,'Cronograma Manual'!$F$6:$BN$171,BB$144+1,0)),"",(VLOOKUP($F43,'Cronograma Manual'!$F$6:$BN$171,BB$144+1,0)))</f>
        <v/>
      </c>
      <c r="BC43" s="107">
        <f>IF(ISNA(VLOOKUP($F43,'Cronograma Manual'!$F$6:$BN$171,BC$144+1,0)),"",(VLOOKUP($F43,'Cronograma Manual'!$F$6:$BN$171,BC$144+1,0)))</f>
        <v>44868</v>
      </c>
      <c r="BD43" s="107" t="str">
        <f>IF(ISNA(VLOOKUP($F43,'Cronograma Manual'!$F$6:$BN$171,BD$144+1,0)),"",(VLOOKUP($F43,'Cronograma Manual'!$F$6:$BN$171,BD$144+1,0)))</f>
        <v/>
      </c>
      <c r="BE43" s="107" t="str">
        <f>IF(ISNA(VLOOKUP($F43,'Cronograma Manual'!$F$6:$BN$171,BE$144+1,0)),"",(VLOOKUP($F43,'Cronograma Manual'!$F$6:$BN$171,BE$144+1,0)))</f>
        <v/>
      </c>
      <c r="BF43" s="107" t="str">
        <f>IF(ISNA(VLOOKUP($F43,'Cronograma Manual'!$F$6:$BN$171,BF$144+1,0)),"",(VLOOKUP($F43,'Cronograma Manual'!$F$6:$BN$171,BF$144+1,0)))</f>
        <v/>
      </c>
      <c r="BG43" s="108">
        <f>IF(ISNA(VLOOKUP($F43,'Cronograma Manual'!$F$6:$BN$171,BG$144+1,0)),"",(VLOOKUP($F43,'Cronograma Manual'!$F$6:$BN$171,BG$144+1,0)))</f>
        <v>44896</v>
      </c>
      <c r="BH43" s="108" t="str">
        <f>IF(ISNA(VLOOKUP($F43,'Cronograma Manual'!$F$6:$BN$171,BH$144+1,0)),"",(VLOOKUP($F43,'Cronograma Manual'!$F$6:$BN$171,BH$144+1,0)))</f>
        <v/>
      </c>
      <c r="BI43" s="108" t="str">
        <f>IF(ISNA(VLOOKUP($F43,'Cronograma Manual'!$F$6:$BN$171,BI$144+1,0)),"",(VLOOKUP($F43,'Cronograma Manual'!$F$6:$BN$171,BI$144+1,0)))</f>
        <v/>
      </c>
      <c r="BJ43" s="108" t="str">
        <f>IF(ISNA(VLOOKUP($F43,'Cronograma Manual'!$F$6:$BN$171,BJ$144+1,0)),"",(VLOOKUP($F43,'Cronograma Manual'!$F$6:$BN$171,BJ$144+1,0)))</f>
        <v/>
      </c>
      <c r="BK43" s="353">
        <f>IF(ISNA(VLOOKUP($F43,'Cronograma Manual'!$F$6:$BN$171,BK$144+1,0)),"",(VLOOKUP($F43,'Cronograma Manual'!$F$6:$BN$171,BK$144+1,0)))</f>
        <v>44924</v>
      </c>
    </row>
    <row r="44" spans="1:63" s="102" customFormat="1" ht="26.25" customHeight="1" thickBot="1" x14ac:dyDescent="0.3">
      <c r="A44" s="352">
        <f t="shared" si="1"/>
        <v>39</v>
      </c>
      <c r="B44" s="429"/>
      <c r="C44" s="429"/>
      <c r="D44" s="432"/>
      <c r="E44" s="337" t="s">
        <v>50</v>
      </c>
      <c r="F44" s="337" t="s">
        <v>58</v>
      </c>
      <c r="G44" s="184" t="str">
        <f>IF(ISNA(VLOOKUP($F44,'Cronograma Manual'!$F$6:$BN$171,G$144+1,0)),"",(VLOOKUP($F44,'Cronograma Manual'!$F$6:$BN$171,G$144+1,0)))</f>
        <v>UB ZIPAQUIRA</v>
      </c>
      <c r="H44" s="184" t="str">
        <f>IF(ISNA(VLOOKUP($F44,'Cronograma Manual'!$F$6:$BN$171,H$144+1,0)),"",(VLOOKUP($F44,'Cronograma Manual'!$F$6:$BN$171,H$144+1,0)))</f>
        <v>Hospital Universitario de la Samaritana Unidad Funcional Zipaquira CL.10 N°6-70</v>
      </c>
      <c r="I44" s="197">
        <f>IF(ISNA(VLOOKUP($F44,'Cronograma Manual'!$F$6:$BN$171,I$144+1,0)),"",(VLOOKUP($F44,'Cronograma Manual'!$F$6:$BN$171,I$144+1,0)))</f>
        <v>2</v>
      </c>
      <c r="J44" s="202">
        <f>IF(ISNA(VLOOKUP($F44,'Cronograma Manual'!$F$6:$BN$171,J$144+1,0)),"",(VLOOKUP($F44,'Cronograma Manual'!$F$6:$BN$171,J$144+1,0)))</f>
        <v>23</v>
      </c>
      <c r="K44" s="107" t="str">
        <f>IF(ISNA(VLOOKUP($F44,'Cronograma Manual'!$F$6:$BN$171,K$144+1,0)),"",(VLOOKUP($F44,'Cronograma Manual'!$F$6:$BN$171,K$144+1,0)))</f>
        <v/>
      </c>
      <c r="L44" s="107" t="str">
        <f>IF(ISNA(VLOOKUP($F44,'Cronograma Manual'!$F$6:$BN$171,L$144+1,0)),"",(VLOOKUP($F44,'Cronograma Manual'!$F$6:$BN$171,L$144+1,0)))</f>
        <v/>
      </c>
      <c r="M44" s="107" t="str">
        <f>IF(ISNA(VLOOKUP($F44,'Cronograma Manual'!$F$6:$BN$171,M$144+1,0)),"",(VLOOKUP($F44,'Cronograma Manual'!$F$6:$BN$171,M$144+1,0)))</f>
        <v/>
      </c>
      <c r="N44" s="107">
        <f>IF(ISNA(VLOOKUP($F44,'Cronograma Manual'!$F$6:$BN$171,N$144+1,0)),"",(VLOOKUP($F44,'Cronograma Manual'!$F$6:$BN$171,N$144+1,0)))</f>
        <v>44581</v>
      </c>
      <c r="O44" s="107" t="str">
        <f>IF(ISNA(VLOOKUP($F44,'Cronograma Manual'!$F$6:$BN$171,O$144+1,0)),"",(VLOOKUP($F44,'Cronograma Manual'!$F$6:$BN$171,O$144+1,0)))</f>
        <v/>
      </c>
      <c r="P44" s="108">
        <f>IF(ISNA(VLOOKUP($F44,'Cronograma Manual'!$F$6:$BN$171,P$144+1,0)),"",(VLOOKUP($F44,'Cronograma Manual'!$F$6:$BN$171,P$144+1,0)))</f>
        <v>44595</v>
      </c>
      <c r="Q44" s="108" t="str">
        <f>IF(ISNA(VLOOKUP($F44,'Cronograma Manual'!$F$6:$BN$171,Q$144+1,0)),"",(VLOOKUP($F44,'Cronograma Manual'!$F$6:$BN$171,Q$144+1,0)))</f>
        <v/>
      </c>
      <c r="R44" s="108">
        <f>IF(ISNA(VLOOKUP($F44,'Cronograma Manual'!$F$6:$BN$171,R$144+1,0)),"",(VLOOKUP($F44,'Cronograma Manual'!$F$6:$BN$171,R$144+1,0)))</f>
        <v>44609</v>
      </c>
      <c r="S44" s="108" t="str">
        <f>IF(ISNA(VLOOKUP($F44,'Cronograma Manual'!$F$6:$BN$171,S$144+1,0)),"",(VLOOKUP($F44,'Cronograma Manual'!$F$6:$BN$171,S$144+1,0)))</f>
        <v/>
      </c>
      <c r="T44" s="107">
        <f>IF(ISNA(VLOOKUP($F44,'Cronograma Manual'!$F$6:$BN$171,T$144+1,0)),"",(VLOOKUP($F44,'Cronograma Manual'!$F$6:$BN$171,T$144+1,0)))</f>
        <v>44623</v>
      </c>
      <c r="U44" s="107" t="str">
        <f>IF(ISNA(VLOOKUP($F44,'Cronograma Manual'!$F$6:$BN$171,U$144+1,0)),"",(VLOOKUP($F44,'Cronograma Manual'!$F$6:$BN$171,U$144+1,0)))</f>
        <v/>
      </c>
      <c r="V44" s="107">
        <f>IF(ISNA(VLOOKUP($F44,'Cronograma Manual'!$F$6:$BN$171,V$144+1,0)),"",(VLOOKUP($F44,'Cronograma Manual'!$F$6:$BN$171,V$144+1,0)))</f>
        <v>44637</v>
      </c>
      <c r="W44" s="107" t="str">
        <f>IF(ISNA(VLOOKUP($F44,'Cronograma Manual'!$F$6:$BN$171,W$144+1,0)),"",(VLOOKUP($F44,'Cronograma Manual'!$F$6:$BN$171,W$144+1,0)))</f>
        <v/>
      </c>
      <c r="X44" s="107">
        <f>IF(ISNA(VLOOKUP($F44,'Cronograma Manual'!$F$6:$BN$171,X$144+1,0)),"",(VLOOKUP($F44,'Cronograma Manual'!$F$6:$BN$171,X$144+1,0)))</f>
        <v>44651</v>
      </c>
      <c r="Y44" s="108" t="str">
        <f>IF(ISNA(VLOOKUP($F44,'Cronograma Manual'!$F$6:$BN$171,Y$144+1,0)),"",(VLOOKUP($F44,'Cronograma Manual'!$F$6:$BN$171,Y$144+1,0)))</f>
        <v/>
      </c>
      <c r="Z44" s="108" t="str">
        <f>IF(ISNA(VLOOKUP($F44,'Cronograma Manual'!$F$6:$BN$171,Z$144+1,0)),"",(VLOOKUP($F44,'Cronograma Manual'!$F$6:$BN$171,Z$144+1,0)))</f>
        <v/>
      </c>
      <c r="AA44" s="108" t="str">
        <f>IF(ISNA(VLOOKUP($F44,'Cronograma Manual'!$F$6:$BN$171,AA$144+1,0)),"",(VLOOKUP($F44,'Cronograma Manual'!$F$6:$BN$171,AA$144+1,0)))</f>
        <v/>
      </c>
      <c r="AB44" s="108">
        <f>IF(ISNA(VLOOKUP($F44,'Cronograma Manual'!$F$6:$BN$171,AB$144+1,0)),"",(VLOOKUP($F44,'Cronograma Manual'!$F$6:$BN$171,AB$144+1,0)))</f>
        <v>44679</v>
      </c>
      <c r="AC44" s="107" t="str">
        <f>IF(ISNA(VLOOKUP($F44,'Cronograma Manual'!$F$6:$BN$171,AC$144+1,0)),"",(VLOOKUP($F44,'Cronograma Manual'!$F$6:$BN$171,AC$144+1,0)))</f>
        <v/>
      </c>
      <c r="AD44" s="107">
        <f>IF(ISNA(VLOOKUP($F44,'Cronograma Manual'!$F$6:$BN$171,AD$144+1,0)),"",(VLOOKUP($F44,'Cronograma Manual'!$F$6:$BN$171,AD$144+1,0)))</f>
        <v>44693</v>
      </c>
      <c r="AE44" s="107" t="str">
        <f>IF(ISNA(VLOOKUP($F44,'Cronograma Manual'!$F$6:$BN$171,AE$144+1,0)),"",(VLOOKUP($F44,'Cronograma Manual'!$F$6:$BN$171,AE$144+1,0)))</f>
        <v/>
      </c>
      <c r="AF44" s="107">
        <f>IF(ISNA(VLOOKUP($F44,'Cronograma Manual'!$F$6:$BN$171,AF$144+1,0)),"",(VLOOKUP($F44,'Cronograma Manual'!$F$6:$BN$171,AF$144+1,0)))</f>
        <v>44707</v>
      </c>
      <c r="AG44" s="108" t="str">
        <f>IF(ISNA(VLOOKUP($F44,'Cronograma Manual'!$F$6:$BN$171,AG$144+1,0)),"",(VLOOKUP($F44,'Cronograma Manual'!$F$6:$BN$171,AG$144+1,0)))</f>
        <v/>
      </c>
      <c r="AH44" s="108">
        <f>IF(ISNA(VLOOKUP($F44,'Cronograma Manual'!$F$6:$BN$171,AH$144+1,0)),"",(VLOOKUP($F44,'Cronograma Manual'!$F$6:$BN$171,AH$144+1,0)))</f>
        <v>44721</v>
      </c>
      <c r="AI44" s="108" t="str">
        <f>IF(ISNA(VLOOKUP($F44,'Cronograma Manual'!$F$6:$BN$171,AI$144+1,0)),"",(VLOOKUP($F44,'Cronograma Manual'!$F$6:$BN$171,AI$144+1,0)))</f>
        <v/>
      </c>
      <c r="AJ44" s="108">
        <f>IF(ISNA(VLOOKUP($F44,'Cronograma Manual'!$F$6:$BN$171,AJ$144+1,0)),"",(VLOOKUP($F44,'Cronograma Manual'!$F$6:$BN$171,AJ$144+1,0)))</f>
        <v>44735</v>
      </c>
      <c r="AK44" s="108" t="str">
        <f>IF(ISNA(VLOOKUP($F44,'Cronograma Manual'!$F$6:$BN$171,AK$144+1,0)),"",(VLOOKUP($F44,'Cronograma Manual'!$F$6:$BN$171,AK$144+1,0)))</f>
        <v/>
      </c>
      <c r="AL44" s="107">
        <f>IF(ISNA(VLOOKUP($F44,'Cronograma Manual'!$F$6:$BN$171,AL$144+1,0)),"",(VLOOKUP($F44,'Cronograma Manual'!$F$6:$BN$171,AL$144+1,0)))</f>
        <v>44749</v>
      </c>
      <c r="AM44" s="107" t="str">
        <f>IF(ISNA(VLOOKUP($F44,'Cronograma Manual'!$F$6:$BN$171,AM$144+1,0)),"",(VLOOKUP($F44,'Cronograma Manual'!$F$6:$BN$171,AM$144+1,0)))</f>
        <v/>
      </c>
      <c r="AN44" s="107">
        <f>IF(ISNA(VLOOKUP($F44,'Cronograma Manual'!$F$6:$BN$171,AN$144+1,0)),"",(VLOOKUP($F44,'Cronograma Manual'!$F$6:$BN$171,AN$144+1,0)))</f>
        <v>44763</v>
      </c>
      <c r="AO44" s="107" t="str">
        <f>IF(ISNA(VLOOKUP($F44,'Cronograma Manual'!$F$6:$BN$171,AO$144+1,0)),"",(VLOOKUP($F44,'Cronograma Manual'!$F$6:$BN$171,AO$144+1,0)))</f>
        <v/>
      </c>
      <c r="AP44" s="108">
        <f>IF(ISNA(VLOOKUP($F44,'Cronograma Manual'!$F$6:$BN$171,AP$144+1,0)),"",(VLOOKUP($F44,'Cronograma Manual'!$F$6:$BN$171,AP$144+1,0)))</f>
        <v>44777</v>
      </c>
      <c r="AQ44" s="108" t="str">
        <f>IF(ISNA(VLOOKUP($F44,'Cronograma Manual'!$F$6:$BN$171,AQ$144+1,0)),"",(VLOOKUP($F44,'Cronograma Manual'!$F$6:$BN$171,AQ$144+1,0)))</f>
        <v/>
      </c>
      <c r="AR44" s="108">
        <f>IF(ISNA(VLOOKUP($F44,'Cronograma Manual'!$F$6:$BN$171,AR$144+1,0)),"",(VLOOKUP($F44,'Cronograma Manual'!$F$6:$BN$171,AR$144+1,0)))</f>
        <v>44791</v>
      </c>
      <c r="AS44" s="108" t="str">
        <f>IF(ISNA(VLOOKUP($F44,'Cronograma Manual'!$F$6:$BN$171,AS$144+1,0)),"",(VLOOKUP($F44,'Cronograma Manual'!$F$6:$BN$171,AS$144+1,0)))</f>
        <v/>
      </c>
      <c r="AT44" s="107">
        <f>IF(ISNA(VLOOKUP($F44,'Cronograma Manual'!$F$6:$BN$171,AT$144+1,0)),"",(VLOOKUP($F44,'Cronograma Manual'!$F$6:$BN$171,AT$144+1,0)))</f>
        <v>44805</v>
      </c>
      <c r="AU44" s="107" t="str">
        <f>IF(ISNA(VLOOKUP($F44,'Cronograma Manual'!$F$6:$BN$171,AU$144+1,0)),"",(VLOOKUP($F44,'Cronograma Manual'!$F$6:$BN$171,AU$144+1,0)))</f>
        <v/>
      </c>
      <c r="AV44" s="107">
        <f>IF(ISNA(VLOOKUP($F44,'Cronograma Manual'!$F$6:$BN$171,AV$144+1,0)),"",(VLOOKUP($F44,'Cronograma Manual'!$F$6:$BN$171,AV$144+1,0)))</f>
        <v>44819</v>
      </c>
      <c r="AW44" s="107" t="str">
        <f>IF(ISNA(VLOOKUP($F44,'Cronograma Manual'!$F$6:$BN$171,AW$144+1,0)),"",(VLOOKUP($F44,'Cronograma Manual'!$F$6:$BN$171,AW$144+1,0)))</f>
        <v/>
      </c>
      <c r="AX44" s="107">
        <f>IF(ISNA(VLOOKUP($F44,'Cronograma Manual'!$F$6:$BN$171,AX$144+1,0)),"",(VLOOKUP($F44,'Cronograma Manual'!$F$6:$BN$171,AX$144+1,0)))</f>
        <v>44833</v>
      </c>
      <c r="AY44" s="108" t="str">
        <f>IF(ISNA(VLOOKUP($F44,'Cronograma Manual'!$F$6:$BN$171,AY$144+1,0)),"",(VLOOKUP($F44,'Cronograma Manual'!$F$6:$BN$171,AY$144+1,0)))</f>
        <v/>
      </c>
      <c r="AZ44" s="108">
        <f>IF(ISNA(VLOOKUP($F44,'Cronograma Manual'!$F$6:$BN$171,AZ$144+1,0)),"",(VLOOKUP($F44,'Cronograma Manual'!$F$6:$BN$171,AZ$144+1,0)))</f>
        <v>44847</v>
      </c>
      <c r="BA44" s="108" t="str">
        <f>IF(ISNA(VLOOKUP($F44,'Cronograma Manual'!$F$6:$BN$171,BA$144+1,0)),"",(VLOOKUP($F44,'Cronograma Manual'!$F$6:$BN$171,BA$144+1,0)))</f>
        <v/>
      </c>
      <c r="BB44" s="108">
        <f>IF(ISNA(VLOOKUP($F44,'Cronograma Manual'!$F$6:$BN$171,BB$144+1,0)),"",(VLOOKUP($F44,'Cronograma Manual'!$F$6:$BN$171,BB$144+1,0)))</f>
        <v>44861</v>
      </c>
      <c r="BC44" s="107" t="str">
        <f>IF(ISNA(VLOOKUP($F44,'Cronograma Manual'!$F$6:$BN$171,BC$144+1,0)),"",(VLOOKUP($F44,'Cronograma Manual'!$F$6:$BN$171,BC$144+1,0)))</f>
        <v/>
      </c>
      <c r="BD44" s="107">
        <f>IF(ISNA(VLOOKUP($F44,'Cronograma Manual'!$F$6:$BN$171,BD$144+1,0)),"",(VLOOKUP($F44,'Cronograma Manual'!$F$6:$BN$171,BD$144+1,0)))</f>
        <v>44875</v>
      </c>
      <c r="BE44" s="107" t="str">
        <f>IF(ISNA(VLOOKUP($F44,'Cronograma Manual'!$F$6:$BN$171,BE$144+1,0)),"",(VLOOKUP($F44,'Cronograma Manual'!$F$6:$BN$171,BE$144+1,0)))</f>
        <v/>
      </c>
      <c r="BF44" s="107">
        <f>IF(ISNA(VLOOKUP($F44,'Cronograma Manual'!$F$6:$BN$171,BF$144+1,0)),"",(VLOOKUP($F44,'Cronograma Manual'!$F$6:$BN$171,BF$144+1,0)))</f>
        <v>44889</v>
      </c>
      <c r="BG44" s="108" t="str">
        <f>IF(ISNA(VLOOKUP($F44,'Cronograma Manual'!$F$6:$BN$171,BG$144+1,0)),"",(VLOOKUP($F44,'Cronograma Manual'!$F$6:$BN$171,BG$144+1,0)))</f>
        <v/>
      </c>
      <c r="BH44" s="108" t="str">
        <f>IF(ISNA(VLOOKUP($F44,'Cronograma Manual'!$F$6:$BN$171,BH$144+1,0)),"",(VLOOKUP($F44,'Cronograma Manual'!$F$6:$BN$171,BH$144+1,0)))</f>
        <v/>
      </c>
      <c r="BI44" s="108">
        <f>IF(ISNA(VLOOKUP($F44,'Cronograma Manual'!$F$6:$BN$171,BI$144+1,0)),"",(VLOOKUP($F44,'Cronograma Manual'!$F$6:$BN$171,BI$144+1,0)))</f>
        <v>44910</v>
      </c>
      <c r="BJ44" s="108" t="str">
        <f>IF(ISNA(VLOOKUP($F44,'Cronograma Manual'!$F$6:$BN$171,BJ$144+1,0)),"",(VLOOKUP($F44,'Cronograma Manual'!$F$6:$BN$171,BJ$144+1,0)))</f>
        <v/>
      </c>
      <c r="BK44" s="353" t="str">
        <f>IF(ISNA(VLOOKUP($F44,'Cronograma Manual'!$F$6:$BN$171,BK$144+1,0)),"",(VLOOKUP($F44,'Cronograma Manual'!$F$6:$BN$171,BK$144+1,0)))</f>
        <v/>
      </c>
    </row>
    <row r="45" spans="1:63" s="102" customFormat="1" ht="26.25" customHeight="1" x14ac:dyDescent="0.25">
      <c r="A45" s="342">
        <f t="shared" si="1"/>
        <v>40</v>
      </c>
      <c r="B45" s="428" t="s">
        <v>1284</v>
      </c>
      <c r="C45" s="428" t="s">
        <v>1590</v>
      </c>
      <c r="D45" s="433" t="s">
        <v>92</v>
      </c>
      <c r="E45" s="343" t="s">
        <v>818</v>
      </c>
      <c r="F45" s="343" t="s">
        <v>92</v>
      </c>
      <c r="G45" s="344" t="str">
        <f>IF(ISNA(VLOOKUP($F45,'Cronograma Manual'!$F$6:$BN$171,G$144+1,0)),"",(VLOOKUP($F45,'Cronograma Manual'!$F$6:$BN$171,G$144+1,0)))</f>
        <v>DS META</v>
      </c>
      <c r="H45" s="344" t="str">
        <f>IF(ISNA(VLOOKUP($F45,'Cronograma Manual'!$F$6:$BN$171,H$144+1,0)),"",(VLOOKUP($F45,'Cronograma Manual'!$F$6:$BN$171,H$144+1,0)))</f>
        <v xml:space="preserve">Cra 6 No 24A-14 </v>
      </c>
      <c r="I45" s="347">
        <f>IF(ISNA(VLOOKUP($F45,'Cronograma Manual'!$F$6:$BN$171,I$144+1,0)),"",(VLOOKUP($F45,'Cronograma Manual'!$F$6:$BN$171,I$144+1,0)))</f>
        <v>1</v>
      </c>
      <c r="J45" s="348">
        <f>IF(ISNA(VLOOKUP($F45,'Cronograma Manual'!$F$6:$BN$171,J$144+1,0)),"",(VLOOKUP($F45,'Cronograma Manual'!$F$6:$BN$171,J$144+1,0)))</f>
        <v>51</v>
      </c>
      <c r="K45" s="349" t="str">
        <f>IF(ISNA(VLOOKUP($F45,'Cronograma Manual'!$F$6:$BN$171,K$144+1,0)),"",(VLOOKUP($F45,'Cronograma Manual'!$F$6:$BN$171,K$144+1,0)))</f>
        <v/>
      </c>
      <c r="L45" s="349">
        <f>IF(ISNA(VLOOKUP($F45,'Cronograma Manual'!$F$6:$BN$171,L$144+1,0)),"",(VLOOKUP($F45,'Cronograma Manual'!$F$6:$BN$171,L$144+1,0)))</f>
        <v>44566</v>
      </c>
      <c r="M45" s="349">
        <f>IF(ISNA(VLOOKUP($F45,'Cronograma Manual'!$F$6:$BN$171,M$144+1,0)),"",(VLOOKUP($F45,'Cronograma Manual'!$F$6:$BN$171,M$144+1,0)))</f>
        <v>44573</v>
      </c>
      <c r="N45" s="349">
        <f>IF(ISNA(VLOOKUP($F45,'Cronograma Manual'!$F$6:$BN$171,N$144+1,0)),"",(VLOOKUP($F45,'Cronograma Manual'!$F$6:$BN$171,N$144+1,0)))</f>
        <v>44580</v>
      </c>
      <c r="O45" s="349">
        <f>IF(ISNA(VLOOKUP($F45,'Cronograma Manual'!$F$6:$BN$171,O$144+1,0)),"",(VLOOKUP($F45,'Cronograma Manual'!$F$6:$BN$171,O$144+1,0)))</f>
        <v>44587</v>
      </c>
      <c r="P45" s="350">
        <f>IF(ISNA(VLOOKUP($F45,'Cronograma Manual'!$F$6:$BN$171,P$144+1,0)),"",(VLOOKUP($F45,'Cronograma Manual'!$F$6:$BN$171,P$144+1,0)))</f>
        <v>44594</v>
      </c>
      <c r="Q45" s="350">
        <f>IF(ISNA(VLOOKUP($F45,'Cronograma Manual'!$F$6:$BN$171,Q$144+1,0)),"",(VLOOKUP($F45,'Cronograma Manual'!$F$6:$BN$171,Q$144+1,0)))</f>
        <v>44601</v>
      </c>
      <c r="R45" s="350">
        <f>IF(ISNA(VLOOKUP($F45,'Cronograma Manual'!$F$6:$BN$171,R$144+1,0)),"",(VLOOKUP($F45,'Cronograma Manual'!$F$6:$BN$171,R$144+1,0)))</f>
        <v>44608</v>
      </c>
      <c r="S45" s="350">
        <f>IF(ISNA(VLOOKUP($F45,'Cronograma Manual'!$F$6:$BN$171,S$144+1,0)),"",(VLOOKUP($F45,'Cronograma Manual'!$F$6:$BN$171,S$144+1,0)))</f>
        <v>44615</v>
      </c>
      <c r="T45" s="349">
        <f>IF(ISNA(VLOOKUP($F45,'Cronograma Manual'!$F$6:$BN$171,T$144+1,0)),"",(VLOOKUP($F45,'Cronograma Manual'!$F$6:$BN$171,T$144+1,0)))</f>
        <v>44622</v>
      </c>
      <c r="U45" s="349">
        <f>IF(ISNA(VLOOKUP($F45,'Cronograma Manual'!$F$6:$BN$171,U$144+1,0)),"",(VLOOKUP($F45,'Cronograma Manual'!$F$6:$BN$171,U$144+1,0)))</f>
        <v>44629</v>
      </c>
      <c r="V45" s="349">
        <f>IF(ISNA(VLOOKUP($F45,'Cronograma Manual'!$F$6:$BN$171,V$144+1,0)),"",(VLOOKUP($F45,'Cronograma Manual'!$F$6:$BN$171,V$144+1,0)))</f>
        <v>44636</v>
      </c>
      <c r="W45" s="349">
        <f>IF(ISNA(VLOOKUP($F45,'Cronograma Manual'!$F$6:$BN$171,W$144+1,0)),"",(VLOOKUP($F45,'Cronograma Manual'!$F$6:$BN$171,W$144+1,0)))</f>
        <v>44643</v>
      </c>
      <c r="X45" s="349">
        <f>IF(ISNA(VLOOKUP($F45,'Cronograma Manual'!$F$6:$BN$171,X$144+1,0)),"",(VLOOKUP($F45,'Cronograma Manual'!$F$6:$BN$171,X$144+1,0)))</f>
        <v>44650</v>
      </c>
      <c r="Y45" s="350">
        <f>IF(ISNA(VLOOKUP($F45,'Cronograma Manual'!$F$6:$BN$171,Y$144+1,0)),"",(VLOOKUP($F45,'Cronograma Manual'!$F$6:$BN$171,Y$144+1,0)))</f>
        <v>44657</v>
      </c>
      <c r="Z45" s="350">
        <f>IF(ISNA(VLOOKUP($F45,'Cronograma Manual'!$F$6:$BN$171,Z$144+1,0)),"",(VLOOKUP($F45,'Cronograma Manual'!$F$6:$BN$171,Z$144+1,0)))</f>
        <v>44664</v>
      </c>
      <c r="AA45" s="350">
        <f>IF(ISNA(VLOOKUP($F45,'Cronograma Manual'!$F$6:$BN$171,AA$144+1,0)),"",(VLOOKUP($F45,'Cronograma Manual'!$F$6:$BN$171,AA$144+1,0)))</f>
        <v>44671</v>
      </c>
      <c r="AB45" s="350">
        <f>IF(ISNA(VLOOKUP($F45,'Cronograma Manual'!$F$6:$BN$171,AB$144+1,0)),"",(VLOOKUP($F45,'Cronograma Manual'!$F$6:$BN$171,AB$144+1,0)))</f>
        <v>44678</v>
      </c>
      <c r="AC45" s="349">
        <f>IF(ISNA(VLOOKUP($F45,'Cronograma Manual'!$F$6:$BN$171,AC$144+1,0)),"",(VLOOKUP($F45,'Cronograma Manual'!$F$6:$BN$171,AC$144+1,0)))</f>
        <v>44685</v>
      </c>
      <c r="AD45" s="349">
        <f>IF(ISNA(VLOOKUP($F45,'Cronograma Manual'!$F$6:$BN$171,AD$144+1,0)),"",(VLOOKUP($F45,'Cronograma Manual'!$F$6:$BN$171,AD$144+1,0)))</f>
        <v>44692</v>
      </c>
      <c r="AE45" s="349">
        <f>IF(ISNA(VLOOKUP($F45,'Cronograma Manual'!$F$6:$BN$171,AE$144+1,0)),"",(VLOOKUP($F45,'Cronograma Manual'!$F$6:$BN$171,AE$144+1,0)))</f>
        <v>44699</v>
      </c>
      <c r="AF45" s="349">
        <f>IF(ISNA(VLOOKUP($F45,'Cronograma Manual'!$F$6:$BN$171,AF$144+1,0)),"",(VLOOKUP($F45,'Cronograma Manual'!$F$6:$BN$171,AF$144+1,0)))</f>
        <v>44706</v>
      </c>
      <c r="AG45" s="350">
        <f>IF(ISNA(VLOOKUP($F45,'Cronograma Manual'!$F$6:$BN$171,AG$144+1,0)),"",(VLOOKUP($F45,'Cronograma Manual'!$F$6:$BN$171,AG$144+1,0)))</f>
        <v>44713</v>
      </c>
      <c r="AH45" s="350">
        <f>IF(ISNA(VLOOKUP($F45,'Cronograma Manual'!$F$6:$BN$171,AH$144+1,0)),"",(VLOOKUP($F45,'Cronograma Manual'!$F$6:$BN$171,AH$144+1,0)))</f>
        <v>44720</v>
      </c>
      <c r="AI45" s="350">
        <f>IF(ISNA(VLOOKUP($F45,'Cronograma Manual'!$F$6:$BN$171,AI$144+1,0)),"",(VLOOKUP($F45,'Cronograma Manual'!$F$6:$BN$171,AI$144+1,0)))</f>
        <v>44727</v>
      </c>
      <c r="AJ45" s="350">
        <f>IF(ISNA(VLOOKUP($F45,'Cronograma Manual'!$F$6:$BN$171,AJ$144+1,0)),"",(VLOOKUP($F45,'Cronograma Manual'!$F$6:$BN$171,AJ$144+1,0)))</f>
        <v>44734</v>
      </c>
      <c r="AK45" s="350">
        <f>IF(ISNA(VLOOKUP($F45,'Cronograma Manual'!$F$6:$BN$171,AK$144+1,0)),"",(VLOOKUP($F45,'Cronograma Manual'!$F$6:$BN$171,AK$144+1,0)))</f>
        <v>44741</v>
      </c>
      <c r="AL45" s="349">
        <f>IF(ISNA(VLOOKUP($F45,'Cronograma Manual'!$F$6:$BN$171,AL$144+1,0)),"",(VLOOKUP($F45,'Cronograma Manual'!$F$6:$BN$171,AL$144+1,0)))</f>
        <v>44748</v>
      </c>
      <c r="AM45" s="349">
        <f>IF(ISNA(VLOOKUP($F45,'Cronograma Manual'!$F$6:$BN$171,AM$144+1,0)),"",(VLOOKUP($F45,'Cronograma Manual'!$F$6:$BN$171,AM$144+1,0)))</f>
        <v>44755</v>
      </c>
      <c r="AN45" s="349" t="str">
        <f>IF(ISNA(VLOOKUP($F45,'Cronograma Manual'!$F$6:$BN$171,AN$144+1,0)),"",(VLOOKUP($F45,'Cronograma Manual'!$F$6:$BN$171,AN$144+1,0)))</f>
        <v/>
      </c>
      <c r="AO45" s="349">
        <f>IF(ISNA(VLOOKUP($F45,'Cronograma Manual'!$F$6:$BN$171,AO$144+1,0)),"",(VLOOKUP($F45,'Cronograma Manual'!$F$6:$BN$171,AO$144+1,0)))</f>
        <v>44769</v>
      </c>
      <c r="AP45" s="350">
        <f>IF(ISNA(VLOOKUP($F45,'Cronograma Manual'!$F$6:$BN$171,AP$144+1,0)),"",(VLOOKUP($F45,'Cronograma Manual'!$F$6:$BN$171,AP$144+1,0)))</f>
        <v>44776</v>
      </c>
      <c r="AQ45" s="350">
        <f>IF(ISNA(VLOOKUP($F45,'Cronograma Manual'!$F$6:$BN$171,AQ$144+1,0)),"",(VLOOKUP($F45,'Cronograma Manual'!$F$6:$BN$171,AQ$144+1,0)))</f>
        <v>44783</v>
      </c>
      <c r="AR45" s="350">
        <f>IF(ISNA(VLOOKUP($F45,'Cronograma Manual'!$F$6:$BN$171,AR$144+1,0)),"",(VLOOKUP($F45,'Cronograma Manual'!$F$6:$BN$171,AR$144+1,0)))</f>
        <v>44790</v>
      </c>
      <c r="AS45" s="350">
        <f>IF(ISNA(VLOOKUP($F45,'Cronograma Manual'!$F$6:$BN$171,AS$144+1,0)),"",(VLOOKUP($F45,'Cronograma Manual'!$F$6:$BN$171,AS$144+1,0)))</f>
        <v>44797</v>
      </c>
      <c r="AT45" s="349">
        <f>IF(ISNA(VLOOKUP($F45,'Cronograma Manual'!$F$6:$BN$171,AT$144+1,0)),"",(VLOOKUP($F45,'Cronograma Manual'!$F$6:$BN$171,AT$144+1,0)))</f>
        <v>44804</v>
      </c>
      <c r="AU45" s="349">
        <f>IF(ISNA(VLOOKUP($F45,'Cronograma Manual'!$F$6:$BN$171,AU$144+1,0)),"",(VLOOKUP($F45,'Cronograma Manual'!$F$6:$BN$171,AU$144+1,0)))</f>
        <v>44811</v>
      </c>
      <c r="AV45" s="349">
        <f>IF(ISNA(VLOOKUP($F45,'Cronograma Manual'!$F$6:$BN$171,AV$144+1,0)),"",(VLOOKUP($F45,'Cronograma Manual'!$F$6:$BN$171,AV$144+1,0)))</f>
        <v>44818</v>
      </c>
      <c r="AW45" s="349">
        <f>IF(ISNA(VLOOKUP($F45,'Cronograma Manual'!$F$6:$BN$171,AW$144+1,0)),"",(VLOOKUP($F45,'Cronograma Manual'!$F$6:$BN$171,AW$144+1,0)))</f>
        <v>44825</v>
      </c>
      <c r="AX45" s="349">
        <f>IF(ISNA(VLOOKUP($F45,'Cronograma Manual'!$F$6:$BN$171,AX$144+1,0)),"",(VLOOKUP($F45,'Cronograma Manual'!$F$6:$BN$171,AX$144+1,0)))</f>
        <v>44832</v>
      </c>
      <c r="AY45" s="350">
        <f>IF(ISNA(VLOOKUP($F45,'Cronograma Manual'!$F$6:$BN$171,AY$144+1,0)),"",(VLOOKUP($F45,'Cronograma Manual'!$F$6:$BN$171,AY$144+1,0)))</f>
        <v>44839</v>
      </c>
      <c r="AZ45" s="350">
        <f>IF(ISNA(VLOOKUP($F45,'Cronograma Manual'!$F$6:$BN$171,AZ$144+1,0)),"",(VLOOKUP($F45,'Cronograma Manual'!$F$6:$BN$171,AZ$144+1,0)))</f>
        <v>44846</v>
      </c>
      <c r="BA45" s="350">
        <f>IF(ISNA(VLOOKUP($F45,'Cronograma Manual'!$F$6:$BN$171,BA$144+1,0)),"",(VLOOKUP($F45,'Cronograma Manual'!$F$6:$BN$171,BA$144+1,0)))</f>
        <v>44853</v>
      </c>
      <c r="BB45" s="350">
        <f>IF(ISNA(VLOOKUP($F45,'Cronograma Manual'!$F$6:$BN$171,BB$144+1,0)),"",(VLOOKUP($F45,'Cronograma Manual'!$F$6:$BN$171,BB$144+1,0)))</f>
        <v>44860</v>
      </c>
      <c r="BC45" s="349">
        <f>IF(ISNA(VLOOKUP($F45,'Cronograma Manual'!$F$6:$BN$171,BC$144+1,0)),"",(VLOOKUP($F45,'Cronograma Manual'!$F$6:$BN$171,BC$144+1,0)))</f>
        <v>44867</v>
      </c>
      <c r="BD45" s="349">
        <f>IF(ISNA(VLOOKUP($F45,'Cronograma Manual'!$F$6:$BN$171,BD$144+1,0)),"",(VLOOKUP($F45,'Cronograma Manual'!$F$6:$BN$171,BD$144+1,0)))</f>
        <v>44874</v>
      </c>
      <c r="BE45" s="349">
        <f>IF(ISNA(VLOOKUP($F45,'Cronograma Manual'!$F$6:$BN$171,BE$144+1,0)),"",(VLOOKUP($F45,'Cronograma Manual'!$F$6:$BN$171,BE$144+1,0)))</f>
        <v>44881</v>
      </c>
      <c r="BF45" s="349">
        <f>IF(ISNA(VLOOKUP($F45,'Cronograma Manual'!$F$6:$BN$171,BF$144+1,0)),"",(VLOOKUP($F45,'Cronograma Manual'!$F$6:$BN$171,BF$144+1,0)))</f>
        <v>44888</v>
      </c>
      <c r="BG45" s="350">
        <f>IF(ISNA(VLOOKUP($F45,'Cronograma Manual'!$F$6:$BN$171,BG$144+1,0)),"",(VLOOKUP($F45,'Cronograma Manual'!$F$6:$BN$171,BG$144+1,0)))</f>
        <v>44895</v>
      </c>
      <c r="BH45" s="350">
        <f>IF(ISNA(VLOOKUP($F45,'Cronograma Manual'!$F$6:$BN$171,BH$144+1,0)),"",(VLOOKUP($F45,'Cronograma Manual'!$F$6:$BN$171,BH$144+1,0)))</f>
        <v>44902</v>
      </c>
      <c r="BI45" s="350">
        <f>IF(ISNA(VLOOKUP($F45,'Cronograma Manual'!$F$6:$BN$171,BI$144+1,0)),"",(VLOOKUP($F45,'Cronograma Manual'!$F$6:$BN$171,BI$144+1,0)))</f>
        <v>44909</v>
      </c>
      <c r="BJ45" s="350">
        <f>IF(ISNA(VLOOKUP($F45,'Cronograma Manual'!$F$6:$BN$171,BJ$144+1,0)),"",(VLOOKUP($F45,'Cronograma Manual'!$F$6:$BN$171,BJ$144+1,0)))</f>
        <v>44916</v>
      </c>
      <c r="BK45" s="351">
        <f>IF(ISNA(VLOOKUP($F45,'Cronograma Manual'!$F$6:$BN$171,BK$144+1,0)),"",(VLOOKUP($F45,'Cronograma Manual'!$F$6:$BN$171,BK$144+1,0)))</f>
        <v>44923</v>
      </c>
    </row>
    <row r="46" spans="1:63" s="102" customFormat="1" ht="26.25" customHeight="1" x14ac:dyDescent="0.25">
      <c r="A46" s="352">
        <f t="shared" si="1"/>
        <v>41</v>
      </c>
      <c r="B46" s="429"/>
      <c r="C46" s="429"/>
      <c r="D46" s="432"/>
      <c r="E46" s="337" t="s">
        <v>818</v>
      </c>
      <c r="F46" s="337" t="s">
        <v>89</v>
      </c>
      <c r="G46" s="184" t="str">
        <f>IF(ISNA(VLOOKUP($F46,'Cronograma Manual'!$F$6:$BN$171,G$144+1,0)),"",(VLOOKUP($F46,'Cronograma Manual'!$F$6:$BN$171,G$144+1,0)))</f>
        <v>UB ACACIAS</v>
      </c>
      <c r="H46" s="184" t="str">
        <f>IF(ISNA(VLOOKUP($F46,'Cronograma Manual'!$F$6:$BN$171,H$144+1,0)),"",(VLOOKUP($F46,'Cronograma Manual'!$F$6:$BN$171,H$144+1,0)))</f>
        <v>Hospital San Jose Diag 15 Nº 26-21</v>
      </c>
      <c r="I46" s="197">
        <f>IF(ISNA(VLOOKUP($F46,'Cronograma Manual'!$F$6:$BN$171,I$144+1,0)),"",(VLOOKUP($F46,'Cronograma Manual'!$F$6:$BN$171,I$144+1,0)))</f>
        <v>4</v>
      </c>
      <c r="J46" s="202">
        <f>IF(ISNA(VLOOKUP($F46,'Cronograma Manual'!$F$6:$BN$171,J$144+1,0)),"",(VLOOKUP($F46,'Cronograma Manual'!$F$6:$BN$171,J$144+1,0)))</f>
        <v>13</v>
      </c>
      <c r="K46" s="107" t="str">
        <f>IF(ISNA(VLOOKUP($F46,'Cronograma Manual'!$F$6:$BN$171,K$144+1,0)),"",(VLOOKUP($F46,'Cronograma Manual'!$F$6:$BN$171,K$144+1,0)))</f>
        <v/>
      </c>
      <c r="L46" s="107" t="str">
        <f>IF(ISNA(VLOOKUP($F46,'Cronograma Manual'!$F$6:$BN$171,L$144+1,0)),"",(VLOOKUP($F46,'Cronograma Manual'!$F$6:$BN$171,L$144+1,0)))</f>
        <v/>
      </c>
      <c r="M46" s="107" t="str">
        <f>IF(ISNA(VLOOKUP($F46,'Cronograma Manual'!$F$6:$BN$171,M$144+1,0)),"",(VLOOKUP($F46,'Cronograma Manual'!$F$6:$BN$171,M$144+1,0)))</f>
        <v/>
      </c>
      <c r="N46" s="107">
        <f>IF(ISNA(VLOOKUP($F46,'Cronograma Manual'!$F$6:$BN$171,N$144+1,0)),"",(VLOOKUP($F46,'Cronograma Manual'!$F$6:$BN$171,N$144+1,0)))</f>
        <v>44579</v>
      </c>
      <c r="O46" s="107" t="str">
        <f>IF(ISNA(VLOOKUP($F46,'Cronograma Manual'!$F$6:$BN$171,O$144+1,0)),"",(VLOOKUP($F46,'Cronograma Manual'!$F$6:$BN$171,O$144+1,0)))</f>
        <v/>
      </c>
      <c r="P46" s="108" t="str">
        <f>IF(ISNA(VLOOKUP($F46,'Cronograma Manual'!$F$6:$BN$171,P$144+1,0)),"",(VLOOKUP($F46,'Cronograma Manual'!$F$6:$BN$171,P$144+1,0)))</f>
        <v/>
      </c>
      <c r="Q46" s="108" t="str">
        <f>IF(ISNA(VLOOKUP($F46,'Cronograma Manual'!$F$6:$BN$171,Q$144+1,0)),"",(VLOOKUP($F46,'Cronograma Manual'!$F$6:$BN$171,Q$144+1,0)))</f>
        <v/>
      </c>
      <c r="R46" s="108">
        <f>IF(ISNA(VLOOKUP($F46,'Cronograma Manual'!$F$6:$BN$171,R$144+1,0)),"",(VLOOKUP($F46,'Cronograma Manual'!$F$6:$BN$171,R$144+1,0)))</f>
        <v>44607</v>
      </c>
      <c r="S46" s="108" t="str">
        <f>IF(ISNA(VLOOKUP($F46,'Cronograma Manual'!$F$6:$BN$171,S$144+1,0)),"",(VLOOKUP($F46,'Cronograma Manual'!$F$6:$BN$171,S$144+1,0)))</f>
        <v/>
      </c>
      <c r="T46" s="107" t="str">
        <f>IF(ISNA(VLOOKUP($F46,'Cronograma Manual'!$F$6:$BN$171,T$144+1,0)),"",(VLOOKUP($F46,'Cronograma Manual'!$F$6:$BN$171,T$144+1,0)))</f>
        <v/>
      </c>
      <c r="U46" s="107" t="str">
        <f>IF(ISNA(VLOOKUP($F46,'Cronograma Manual'!$F$6:$BN$171,U$144+1,0)),"",(VLOOKUP($F46,'Cronograma Manual'!$F$6:$BN$171,U$144+1,0)))</f>
        <v/>
      </c>
      <c r="V46" s="107">
        <f>IF(ISNA(VLOOKUP($F46,'Cronograma Manual'!$F$6:$BN$171,V$144+1,0)),"",(VLOOKUP($F46,'Cronograma Manual'!$F$6:$BN$171,V$144+1,0)))</f>
        <v>44635</v>
      </c>
      <c r="W46" s="107" t="str">
        <f>IF(ISNA(VLOOKUP($F46,'Cronograma Manual'!$F$6:$BN$171,W$144+1,0)),"",(VLOOKUP($F46,'Cronograma Manual'!$F$6:$BN$171,W$144+1,0)))</f>
        <v/>
      </c>
      <c r="X46" s="107" t="str">
        <f>IF(ISNA(VLOOKUP($F46,'Cronograma Manual'!$F$6:$BN$171,X$144+1,0)),"",(VLOOKUP($F46,'Cronograma Manual'!$F$6:$BN$171,X$144+1,0)))</f>
        <v/>
      </c>
      <c r="Y46" s="108" t="str">
        <f>IF(ISNA(VLOOKUP($F46,'Cronograma Manual'!$F$6:$BN$171,Y$144+1,0)),"",(VLOOKUP($F46,'Cronograma Manual'!$F$6:$BN$171,Y$144+1,0)))</f>
        <v/>
      </c>
      <c r="Z46" s="108">
        <f>IF(ISNA(VLOOKUP($F46,'Cronograma Manual'!$F$6:$BN$171,Z$144+1,0)),"",(VLOOKUP($F46,'Cronograma Manual'!$F$6:$BN$171,Z$144+1,0)))</f>
        <v>44663</v>
      </c>
      <c r="AA46" s="108" t="str">
        <f>IF(ISNA(VLOOKUP($F46,'Cronograma Manual'!$F$6:$BN$171,AA$144+1,0)),"",(VLOOKUP($F46,'Cronograma Manual'!$F$6:$BN$171,AA$144+1,0)))</f>
        <v/>
      </c>
      <c r="AB46" s="108" t="str">
        <f>IF(ISNA(VLOOKUP($F46,'Cronograma Manual'!$F$6:$BN$171,AB$144+1,0)),"",(VLOOKUP($F46,'Cronograma Manual'!$F$6:$BN$171,AB$144+1,0)))</f>
        <v/>
      </c>
      <c r="AC46" s="107" t="str">
        <f>IF(ISNA(VLOOKUP($F46,'Cronograma Manual'!$F$6:$BN$171,AC$144+1,0)),"",(VLOOKUP($F46,'Cronograma Manual'!$F$6:$BN$171,AC$144+1,0)))</f>
        <v/>
      </c>
      <c r="AD46" s="107">
        <f>IF(ISNA(VLOOKUP($F46,'Cronograma Manual'!$F$6:$BN$171,AD$144+1,0)),"",(VLOOKUP($F46,'Cronograma Manual'!$F$6:$BN$171,AD$144+1,0)))</f>
        <v>44691</v>
      </c>
      <c r="AE46" s="107" t="str">
        <f>IF(ISNA(VLOOKUP($F46,'Cronograma Manual'!$F$6:$BN$171,AE$144+1,0)),"",(VLOOKUP($F46,'Cronograma Manual'!$F$6:$BN$171,AE$144+1,0)))</f>
        <v/>
      </c>
      <c r="AF46" s="107" t="str">
        <f>IF(ISNA(VLOOKUP($F46,'Cronograma Manual'!$F$6:$BN$171,AF$144+1,0)),"",(VLOOKUP($F46,'Cronograma Manual'!$F$6:$BN$171,AF$144+1,0)))</f>
        <v/>
      </c>
      <c r="AG46" s="108" t="str">
        <f>IF(ISNA(VLOOKUP($F46,'Cronograma Manual'!$F$6:$BN$171,AG$144+1,0)),"",(VLOOKUP($F46,'Cronograma Manual'!$F$6:$BN$171,AG$144+1,0)))</f>
        <v/>
      </c>
      <c r="AH46" s="108">
        <f>IF(ISNA(VLOOKUP($F46,'Cronograma Manual'!$F$6:$BN$171,AH$144+1,0)),"",(VLOOKUP($F46,'Cronograma Manual'!$F$6:$BN$171,AH$144+1,0)))</f>
        <v>44719</v>
      </c>
      <c r="AI46" s="108" t="str">
        <f>IF(ISNA(VLOOKUP($F46,'Cronograma Manual'!$F$6:$BN$171,AI$144+1,0)),"",(VLOOKUP($F46,'Cronograma Manual'!$F$6:$BN$171,AI$144+1,0)))</f>
        <v/>
      </c>
      <c r="AJ46" s="108" t="str">
        <f>IF(ISNA(VLOOKUP($F46,'Cronograma Manual'!$F$6:$BN$171,AJ$144+1,0)),"",(VLOOKUP($F46,'Cronograma Manual'!$F$6:$BN$171,AJ$144+1,0)))</f>
        <v/>
      </c>
      <c r="AK46" s="108" t="str">
        <f>IF(ISNA(VLOOKUP($F46,'Cronograma Manual'!$F$6:$BN$171,AK$144+1,0)),"",(VLOOKUP($F46,'Cronograma Manual'!$F$6:$BN$171,AK$144+1,0)))</f>
        <v/>
      </c>
      <c r="AL46" s="107">
        <f>IF(ISNA(VLOOKUP($F46,'Cronograma Manual'!$F$6:$BN$171,AL$144+1,0)),"",(VLOOKUP($F46,'Cronograma Manual'!$F$6:$BN$171,AL$144+1,0)))</f>
        <v>44747</v>
      </c>
      <c r="AM46" s="107" t="str">
        <f>IF(ISNA(VLOOKUP($F46,'Cronograma Manual'!$F$6:$BN$171,AM$144+1,0)),"",(VLOOKUP($F46,'Cronograma Manual'!$F$6:$BN$171,AM$144+1,0)))</f>
        <v/>
      </c>
      <c r="AN46" s="107" t="str">
        <f>IF(ISNA(VLOOKUP($F46,'Cronograma Manual'!$F$6:$BN$171,AN$144+1,0)),"",(VLOOKUP($F46,'Cronograma Manual'!$F$6:$BN$171,AN$144+1,0)))</f>
        <v/>
      </c>
      <c r="AO46" s="107" t="str">
        <f>IF(ISNA(VLOOKUP($F46,'Cronograma Manual'!$F$6:$BN$171,AO$144+1,0)),"",(VLOOKUP($F46,'Cronograma Manual'!$F$6:$BN$171,AO$144+1,0)))</f>
        <v/>
      </c>
      <c r="AP46" s="108">
        <f>IF(ISNA(VLOOKUP($F46,'Cronograma Manual'!$F$6:$BN$171,AP$144+1,0)),"",(VLOOKUP($F46,'Cronograma Manual'!$F$6:$BN$171,AP$144+1,0)))</f>
        <v>44775</v>
      </c>
      <c r="AQ46" s="108" t="str">
        <f>IF(ISNA(VLOOKUP($F46,'Cronograma Manual'!$F$6:$BN$171,AQ$144+1,0)),"",(VLOOKUP($F46,'Cronograma Manual'!$F$6:$BN$171,AQ$144+1,0)))</f>
        <v/>
      </c>
      <c r="AR46" s="108" t="str">
        <f>IF(ISNA(VLOOKUP($F46,'Cronograma Manual'!$F$6:$BN$171,AR$144+1,0)),"",(VLOOKUP($F46,'Cronograma Manual'!$F$6:$BN$171,AR$144+1,0)))</f>
        <v/>
      </c>
      <c r="AS46" s="108" t="str">
        <f>IF(ISNA(VLOOKUP($F46,'Cronograma Manual'!$F$6:$BN$171,AS$144+1,0)),"",(VLOOKUP($F46,'Cronograma Manual'!$F$6:$BN$171,AS$144+1,0)))</f>
        <v/>
      </c>
      <c r="AT46" s="107">
        <f>IF(ISNA(VLOOKUP($F46,'Cronograma Manual'!$F$6:$BN$171,AT$144+1,0)),"",(VLOOKUP($F46,'Cronograma Manual'!$F$6:$BN$171,AT$144+1,0)))</f>
        <v>44803</v>
      </c>
      <c r="AU46" s="107" t="str">
        <f>IF(ISNA(VLOOKUP($F46,'Cronograma Manual'!$F$6:$BN$171,AU$144+1,0)),"",(VLOOKUP($F46,'Cronograma Manual'!$F$6:$BN$171,AU$144+1,0)))</f>
        <v/>
      </c>
      <c r="AV46" s="107" t="str">
        <f>IF(ISNA(VLOOKUP($F46,'Cronograma Manual'!$F$6:$BN$171,AV$144+1,0)),"",(VLOOKUP($F46,'Cronograma Manual'!$F$6:$BN$171,AV$144+1,0)))</f>
        <v/>
      </c>
      <c r="AW46" s="107" t="str">
        <f>IF(ISNA(VLOOKUP($F46,'Cronograma Manual'!$F$6:$BN$171,AW$144+1,0)),"",(VLOOKUP($F46,'Cronograma Manual'!$F$6:$BN$171,AW$144+1,0)))</f>
        <v/>
      </c>
      <c r="AX46" s="107">
        <f>IF(ISNA(VLOOKUP($F46,'Cronograma Manual'!$F$6:$BN$171,AX$144+1,0)),"",(VLOOKUP($F46,'Cronograma Manual'!$F$6:$BN$171,AX$144+1,0)))</f>
        <v>44831</v>
      </c>
      <c r="AY46" s="108" t="str">
        <f>IF(ISNA(VLOOKUP($F46,'Cronograma Manual'!$F$6:$BN$171,AY$144+1,0)),"",(VLOOKUP($F46,'Cronograma Manual'!$F$6:$BN$171,AY$144+1,0)))</f>
        <v/>
      </c>
      <c r="AZ46" s="108" t="str">
        <f>IF(ISNA(VLOOKUP($F46,'Cronograma Manual'!$F$6:$BN$171,AZ$144+1,0)),"",(VLOOKUP($F46,'Cronograma Manual'!$F$6:$BN$171,AZ$144+1,0)))</f>
        <v/>
      </c>
      <c r="BA46" s="108" t="str">
        <f>IF(ISNA(VLOOKUP($F46,'Cronograma Manual'!$F$6:$BN$171,BA$144+1,0)),"",(VLOOKUP($F46,'Cronograma Manual'!$F$6:$BN$171,BA$144+1,0)))</f>
        <v/>
      </c>
      <c r="BB46" s="108">
        <f>IF(ISNA(VLOOKUP($F46,'Cronograma Manual'!$F$6:$BN$171,BB$144+1,0)),"",(VLOOKUP($F46,'Cronograma Manual'!$F$6:$BN$171,BB$144+1,0)))</f>
        <v>44859</v>
      </c>
      <c r="BC46" s="107" t="str">
        <f>IF(ISNA(VLOOKUP($F46,'Cronograma Manual'!$F$6:$BN$171,BC$144+1,0)),"",(VLOOKUP($F46,'Cronograma Manual'!$F$6:$BN$171,BC$144+1,0)))</f>
        <v/>
      </c>
      <c r="BD46" s="107" t="str">
        <f>IF(ISNA(VLOOKUP($F46,'Cronograma Manual'!$F$6:$BN$171,BD$144+1,0)),"",(VLOOKUP($F46,'Cronograma Manual'!$F$6:$BN$171,BD$144+1,0)))</f>
        <v/>
      </c>
      <c r="BE46" s="107" t="str">
        <f>IF(ISNA(VLOOKUP($F46,'Cronograma Manual'!$F$6:$BN$171,BE$144+1,0)),"",(VLOOKUP($F46,'Cronograma Manual'!$F$6:$BN$171,BE$144+1,0)))</f>
        <v/>
      </c>
      <c r="BF46" s="107">
        <f>IF(ISNA(VLOOKUP($F46,'Cronograma Manual'!$F$6:$BN$171,BF$144+1,0)),"",(VLOOKUP($F46,'Cronograma Manual'!$F$6:$BN$171,BF$144+1,0)))</f>
        <v>44887</v>
      </c>
      <c r="BG46" s="108" t="str">
        <f>IF(ISNA(VLOOKUP($F46,'Cronograma Manual'!$F$6:$BN$171,BG$144+1,0)),"",(VLOOKUP($F46,'Cronograma Manual'!$F$6:$BN$171,BG$144+1,0)))</f>
        <v/>
      </c>
      <c r="BH46" s="108" t="str">
        <f>IF(ISNA(VLOOKUP($F46,'Cronograma Manual'!$F$6:$BN$171,BH$144+1,0)),"",(VLOOKUP($F46,'Cronograma Manual'!$F$6:$BN$171,BH$144+1,0)))</f>
        <v/>
      </c>
      <c r="BI46" s="108" t="str">
        <f>IF(ISNA(VLOOKUP($F46,'Cronograma Manual'!$F$6:$BN$171,BI$144+1,0)),"",(VLOOKUP($F46,'Cronograma Manual'!$F$6:$BN$171,BI$144+1,0)))</f>
        <v/>
      </c>
      <c r="BJ46" s="108">
        <f>IF(ISNA(VLOOKUP($F46,'Cronograma Manual'!$F$6:$BN$171,BJ$144+1,0)),"",(VLOOKUP($F46,'Cronograma Manual'!$F$6:$BN$171,BJ$144+1,0)))</f>
        <v>44915</v>
      </c>
      <c r="BK46" s="353" t="str">
        <f>IF(ISNA(VLOOKUP($F46,'Cronograma Manual'!$F$6:$BN$171,BK$144+1,0)),"",(VLOOKUP($F46,'Cronograma Manual'!$F$6:$BN$171,BK$144+1,0)))</f>
        <v/>
      </c>
    </row>
    <row r="47" spans="1:63" s="102" customFormat="1" ht="26.25" customHeight="1" x14ac:dyDescent="0.25">
      <c r="A47" s="352">
        <f t="shared" si="1"/>
        <v>42</v>
      </c>
      <c r="B47" s="429"/>
      <c r="C47" s="429"/>
      <c r="D47" s="432"/>
      <c r="E47" s="337" t="s">
        <v>818</v>
      </c>
      <c r="F47" s="337" t="s">
        <v>91</v>
      </c>
      <c r="G47" s="184" t="str">
        <f>IF(ISNA(VLOOKUP($F47,'Cronograma Manual'!$F$6:$BN$171,G$144+1,0)),"",(VLOOKUP($F47,'Cronograma Manual'!$F$6:$BN$171,G$144+1,0)))</f>
        <v>UB GRANADA</v>
      </c>
      <c r="H47" s="184" t="str">
        <f>IF(ISNA(VLOOKUP($F47,'Cronograma Manual'!$F$6:$BN$171,H$144+1,0)),"",(VLOOKUP($F47,'Cronograma Manual'!$F$6:$BN$171,H$144+1,0)))</f>
        <v>Carrera 11 No 15-39 Barrio Camilo Torres</v>
      </c>
      <c r="I47" s="197">
        <f>IF(ISNA(VLOOKUP($F47,'Cronograma Manual'!$F$6:$BN$171,I$144+1,0)),"",(VLOOKUP($F47,'Cronograma Manual'!$F$6:$BN$171,I$144+1,0)))</f>
        <v>4</v>
      </c>
      <c r="J47" s="202">
        <f>IF(ISNA(VLOOKUP($F47,'Cronograma Manual'!$F$6:$BN$171,J$144+1,0)),"",(VLOOKUP($F47,'Cronograma Manual'!$F$6:$BN$171,J$144+1,0)))</f>
        <v>12</v>
      </c>
      <c r="K47" s="107" t="str">
        <f>IF(ISNA(VLOOKUP($F47,'Cronograma Manual'!$F$6:$BN$171,K$144+1,0)),"",(VLOOKUP($F47,'Cronograma Manual'!$F$6:$BN$171,K$144+1,0)))</f>
        <v/>
      </c>
      <c r="L47" s="107" t="str">
        <f>IF(ISNA(VLOOKUP($F47,'Cronograma Manual'!$F$6:$BN$171,L$144+1,0)),"",(VLOOKUP($F47,'Cronograma Manual'!$F$6:$BN$171,L$144+1,0)))</f>
        <v/>
      </c>
      <c r="M47" s="107" t="str">
        <f>IF(ISNA(VLOOKUP($F47,'Cronograma Manual'!$F$6:$BN$171,M$144+1,0)),"",(VLOOKUP($F47,'Cronograma Manual'!$F$6:$BN$171,M$144+1,0)))</f>
        <v/>
      </c>
      <c r="N47" s="107" t="str">
        <f>IF(ISNA(VLOOKUP($F47,'Cronograma Manual'!$F$6:$BN$171,N$144+1,0)),"",(VLOOKUP($F47,'Cronograma Manual'!$F$6:$BN$171,N$144+1,0)))</f>
        <v/>
      </c>
      <c r="O47" s="107" t="str">
        <f>IF(ISNA(VLOOKUP($F47,'Cronograma Manual'!$F$6:$BN$171,O$144+1,0)),"",(VLOOKUP($F47,'Cronograma Manual'!$F$6:$BN$171,O$144+1,0)))</f>
        <v/>
      </c>
      <c r="P47" s="108" t="str">
        <f>IF(ISNA(VLOOKUP($F47,'Cronograma Manual'!$F$6:$BN$171,P$144+1,0)),"",(VLOOKUP($F47,'Cronograma Manual'!$F$6:$BN$171,P$144+1,0)))</f>
        <v/>
      </c>
      <c r="Q47" s="108">
        <f>IF(ISNA(VLOOKUP($F47,'Cronograma Manual'!$F$6:$BN$171,Q$144+1,0)),"",(VLOOKUP($F47,'Cronograma Manual'!$F$6:$BN$171,Q$144+1,0)))</f>
        <v>44600</v>
      </c>
      <c r="R47" s="108" t="str">
        <f>IF(ISNA(VLOOKUP($F47,'Cronograma Manual'!$F$6:$BN$171,R$144+1,0)),"",(VLOOKUP($F47,'Cronograma Manual'!$F$6:$BN$171,R$144+1,0)))</f>
        <v/>
      </c>
      <c r="S47" s="108" t="str">
        <f>IF(ISNA(VLOOKUP($F47,'Cronograma Manual'!$F$6:$BN$171,S$144+1,0)),"",(VLOOKUP($F47,'Cronograma Manual'!$F$6:$BN$171,S$144+1,0)))</f>
        <v/>
      </c>
      <c r="T47" s="107" t="str">
        <f>IF(ISNA(VLOOKUP($F47,'Cronograma Manual'!$F$6:$BN$171,T$144+1,0)),"",(VLOOKUP($F47,'Cronograma Manual'!$F$6:$BN$171,T$144+1,0)))</f>
        <v/>
      </c>
      <c r="U47" s="107">
        <f>IF(ISNA(VLOOKUP($F47,'Cronograma Manual'!$F$6:$BN$171,U$144+1,0)),"",(VLOOKUP($F47,'Cronograma Manual'!$F$6:$BN$171,U$144+1,0)))</f>
        <v>44628</v>
      </c>
      <c r="V47" s="107" t="str">
        <f>IF(ISNA(VLOOKUP($F47,'Cronograma Manual'!$F$6:$BN$171,V$144+1,0)),"",(VLOOKUP($F47,'Cronograma Manual'!$F$6:$BN$171,V$144+1,0)))</f>
        <v/>
      </c>
      <c r="W47" s="107" t="str">
        <f>IF(ISNA(VLOOKUP($F47,'Cronograma Manual'!$F$6:$BN$171,W$144+1,0)),"",(VLOOKUP($F47,'Cronograma Manual'!$F$6:$BN$171,W$144+1,0)))</f>
        <v/>
      </c>
      <c r="X47" s="107" t="str">
        <f>IF(ISNA(VLOOKUP($F47,'Cronograma Manual'!$F$6:$BN$171,X$144+1,0)),"",(VLOOKUP($F47,'Cronograma Manual'!$F$6:$BN$171,X$144+1,0)))</f>
        <v/>
      </c>
      <c r="Y47" s="108">
        <f>IF(ISNA(VLOOKUP($F47,'Cronograma Manual'!$F$6:$BN$171,Y$144+1,0)),"",(VLOOKUP($F47,'Cronograma Manual'!$F$6:$BN$171,Y$144+1,0)))</f>
        <v>44656</v>
      </c>
      <c r="Z47" s="108" t="str">
        <f>IF(ISNA(VLOOKUP($F47,'Cronograma Manual'!$F$6:$BN$171,Z$144+1,0)),"",(VLOOKUP($F47,'Cronograma Manual'!$F$6:$BN$171,Z$144+1,0)))</f>
        <v/>
      </c>
      <c r="AA47" s="108" t="str">
        <f>IF(ISNA(VLOOKUP($F47,'Cronograma Manual'!$F$6:$BN$171,AA$144+1,0)),"",(VLOOKUP($F47,'Cronograma Manual'!$F$6:$BN$171,AA$144+1,0)))</f>
        <v/>
      </c>
      <c r="AB47" s="108" t="str">
        <f>IF(ISNA(VLOOKUP($F47,'Cronograma Manual'!$F$6:$BN$171,AB$144+1,0)),"",(VLOOKUP($F47,'Cronograma Manual'!$F$6:$BN$171,AB$144+1,0)))</f>
        <v/>
      </c>
      <c r="AC47" s="107">
        <f>IF(ISNA(VLOOKUP($F47,'Cronograma Manual'!$F$6:$BN$171,AC$144+1,0)),"",(VLOOKUP($F47,'Cronograma Manual'!$F$6:$BN$171,AC$144+1,0)))</f>
        <v>44684</v>
      </c>
      <c r="AD47" s="107" t="str">
        <f>IF(ISNA(VLOOKUP($F47,'Cronograma Manual'!$F$6:$BN$171,AD$144+1,0)),"",(VLOOKUP($F47,'Cronograma Manual'!$F$6:$BN$171,AD$144+1,0)))</f>
        <v/>
      </c>
      <c r="AE47" s="107" t="str">
        <f>IF(ISNA(VLOOKUP($F47,'Cronograma Manual'!$F$6:$BN$171,AE$144+1,0)),"",(VLOOKUP($F47,'Cronograma Manual'!$F$6:$BN$171,AE$144+1,0)))</f>
        <v/>
      </c>
      <c r="AF47" s="107" t="str">
        <f>IF(ISNA(VLOOKUP($F47,'Cronograma Manual'!$F$6:$BN$171,AF$144+1,0)),"",(VLOOKUP($F47,'Cronograma Manual'!$F$6:$BN$171,AF$144+1,0)))</f>
        <v/>
      </c>
      <c r="AG47" s="108">
        <f>IF(ISNA(VLOOKUP($F47,'Cronograma Manual'!$F$6:$BN$171,AG$144+1,0)),"",(VLOOKUP($F47,'Cronograma Manual'!$F$6:$BN$171,AG$144+1,0)))</f>
        <v>44712</v>
      </c>
      <c r="AH47" s="108" t="str">
        <f>IF(ISNA(VLOOKUP($F47,'Cronograma Manual'!$F$6:$BN$171,AH$144+1,0)),"",(VLOOKUP($F47,'Cronograma Manual'!$F$6:$BN$171,AH$144+1,0)))</f>
        <v/>
      </c>
      <c r="AI47" s="108" t="str">
        <f>IF(ISNA(VLOOKUP($F47,'Cronograma Manual'!$F$6:$BN$171,AI$144+1,0)),"",(VLOOKUP($F47,'Cronograma Manual'!$F$6:$BN$171,AI$144+1,0)))</f>
        <v/>
      </c>
      <c r="AJ47" s="108" t="str">
        <f>IF(ISNA(VLOOKUP($F47,'Cronograma Manual'!$F$6:$BN$171,AJ$144+1,0)),"",(VLOOKUP($F47,'Cronograma Manual'!$F$6:$BN$171,AJ$144+1,0)))</f>
        <v/>
      </c>
      <c r="AK47" s="108">
        <f>IF(ISNA(VLOOKUP($F47,'Cronograma Manual'!$F$6:$BN$171,AK$144+1,0)),"",(VLOOKUP($F47,'Cronograma Manual'!$F$6:$BN$171,AK$144+1,0)))</f>
        <v>44740</v>
      </c>
      <c r="AL47" s="107" t="str">
        <f>IF(ISNA(VLOOKUP($F47,'Cronograma Manual'!$F$6:$BN$171,AL$144+1,0)),"",(VLOOKUP($F47,'Cronograma Manual'!$F$6:$BN$171,AL$144+1,0)))</f>
        <v/>
      </c>
      <c r="AM47" s="107" t="str">
        <f>IF(ISNA(VLOOKUP($F47,'Cronograma Manual'!$F$6:$BN$171,AM$144+1,0)),"",(VLOOKUP($F47,'Cronograma Manual'!$F$6:$BN$171,AM$144+1,0)))</f>
        <v/>
      </c>
      <c r="AN47" s="107" t="str">
        <f>IF(ISNA(VLOOKUP($F47,'Cronograma Manual'!$F$6:$BN$171,AN$144+1,0)),"",(VLOOKUP($F47,'Cronograma Manual'!$F$6:$BN$171,AN$144+1,0)))</f>
        <v/>
      </c>
      <c r="AO47" s="107">
        <f>IF(ISNA(VLOOKUP($F47,'Cronograma Manual'!$F$6:$BN$171,AO$144+1,0)),"",(VLOOKUP($F47,'Cronograma Manual'!$F$6:$BN$171,AO$144+1,0)))</f>
        <v>44768</v>
      </c>
      <c r="AP47" s="108" t="str">
        <f>IF(ISNA(VLOOKUP($F47,'Cronograma Manual'!$F$6:$BN$171,AP$144+1,0)),"",(VLOOKUP($F47,'Cronograma Manual'!$F$6:$BN$171,AP$144+1,0)))</f>
        <v/>
      </c>
      <c r="AQ47" s="108" t="str">
        <f>IF(ISNA(VLOOKUP($F47,'Cronograma Manual'!$F$6:$BN$171,AQ$144+1,0)),"",(VLOOKUP($F47,'Cronograma Manual'!$F$6:$BN$171,AQ$144+1,0)))</f>
        <v/>
      </c>
      <c r="AR47" s="108" t="str">
        <f>IF(ISNA(VLOOKUP($F47,'Cronograma Manual'!$F$6:$BN$171,AR$144+1,0)),"",(VLOOKUP($F47,'Cronograma Manual'!$F$6:$BN$171,AR$144+1,0)))</f>
        <v/>
      </c>
      <c r="AS47" s="108">
        <f>IF(ISNA(VLOOKUP($F47,'Cronograma Manual'!$F$6:$BN$171,AS$144+1,0)),"",(VLOOKUP($F47,'Cronograma Manual'!$F$6:$BN$171,AS$144+1,0)))</f>
        <v>44796</v>
      </c>
      <c r="AT47" s="107" t="str">
        <f>IF(ISNA(VLOOKUP($F47,'Cronograma Manual'!$F$6:$BN$171,AT$144+1,0)),"",(VLOOKUP($F47,'Cronograma Manual'!$F$6:$BN$171,AT$144+1,0)))</f>
        <v/>
      </c>
      <c r="AU47" s="107" t="str">
        <f>IF(ISNA(VLOOKUP($F47,'Cronograma Manual'!$F$6:$BN$171,AU$144+1,0)),"",(VLOOKUP($F47,'Cronograma Manual'!$F$6:$BN$171,AU$144+1,0)))</f>
        <v/>
      </c>
      <c r="AV47" s="107" t="str">
        <f>IF(ISNA(VLOOKUP($F47,'Cronograma Manual'!$F$6:$BN$171,AV$144+1,0)),"",(VLOOKUP($F47,'Cronograma Manual'!$F$6:$BN$171,AV$144+1,0)))</f>
        <v/>
      </c>
      <c r="AW47" s="107">
        <f>IF(ISNA(VLOOKUP($F47,'Cronograma Manual'!$F$6:$BN$171,AW$144+1,0)),"",(VLOOKUP($F47,'Cronograma Manual'!$F$6:$BN$171,AW$144+1,0)))</f>
        <v>44824</v>
      </c>
      <c r="AX47" s="107" t="str">
        <f>IF(ISNA(VLOOKUP($F47,'Cronograma Manual'!$F$6:$BN$171,AX$144+1,0)),"",(VLOOKUP($F47,'Cronograma Manual'!$F$6:$BN$171,AX$144+1,0)))</f>
        <v/>
      </c>
      <c r="AY47" s="108" t="str">
        <f>IF(ISNA(VLOOKUP($F47,'Cronograma Manual'!$F$6:$BN$171,AY$144+1,0)),"",(VLOOKUP($F47,'Cronograma Manual'!$F$6:$BN$171,AY$144+1,0)))</f>
        <v/>
      </c>
      <c r="AZ47" s="108" t="str">
        <f>IF(ISNA(VLOOKUP($F47,'Cronograma Manual'!$F$6:$BN$171,AZ$144+1,0)),"",(VLOOKUP($F47,'Cronograma Manual'!$F$6:$BN$171,AZ$144+1,0)))</f>
        <v/>
      </c>
      <c r="BA47" s="108">
        <f>IF(ISNA(VLOOKUP($F47,'Cronograma Manual'!$F$6:$BN$171,BA$144+1,0)),"",(VLOOKUP($F47,'Cronograma Manual'!$F$6:$BN$171,BA$144+1,0)))</f>
        <v>44852</v>
      </c>
      <c r="BB47" s="108" t="str">
        <f>IF(ISNA(VLOOKUP($F47,'Cronograma Manual'!$F$6:$BN$171,BB$144+1,0)),"",(VLOOKUP($F47,'Cronograma Manual'!$F$6:$BN$171,BB$144+1,0)))</f>
        <v/>
      </c>
      <c r="BC47" s="107" t="str">
        <f>IF(ISNA(VLOOKUP($F47,'Cronograma Manual'!$F$6:$BN$171,BC$144+1,0)),"",(VLOOKUP($F47,'Cronograma Manual'!$F$6:$BN$171,BC$144+1,0)))</f>
        <v/>
      </c>
      <c r="BD47" s="107" t="str">
        <f>IF(ISNA(VLOOKUP($F47,'Cronograma Manual'!$F$6:$BN$171,BD$144+1,0)),"",(VLOOKUP($F47,'Cronograma Manual'!$F$6:$BN$171,BD$144+1,0)))</f>
        <v/>
      </c>
      <c r="BE47" s="107">
        <f>IF(ISNA(VLOOKUP($F47,'Cronograma Manual'!$F$6:$BN$171,BE$144+1,0)),"",(VLOOKUP($F47,'Cronograma Manual'!$F$6:$BN$171,BE$144+1,0)))</f>
        <v>44880</v>
      </c>
      <c r="BF47" s="107" t="str">
        <f>IF(ISNA(VLOOKUP($F47,'Cronograma Manual'!$F$6:$BN$171,BF$144+1,0)),"",(VLOOKUP($F47,'Cronograma Manual'!$F$6:$BN$171,BF$144+1,0)))</f>
        <v/>
      </c>
      <c r="BG47" s="108" t="str">
        <f>IF(ISNA(VLOOKUP($F47,'Cronograma Manual'!$F$6:$BN$171,BG$144+1,0)),"",(VLOOKUP($F47,'Cronograma Manual'!$F$6:$BN$171,BG$144+1,0)))</f>
        <v/>
      </c>
      <c r="BH47" s="108" t="str">
        <f>IF(ISNA(VLOOKUP($F47,'Cronograma Manual'!$F$6:$BN$171,BH$144+1,0)),"",(VLOOKUP($F47,'Cronograma Manual'!$F$6:$BN$171,BH$144+1,0)))</f>
        <v/>
      </c>
      <c r="BI47" s="108">
        <f>IF(ISNA(VLOOKUP($F47,'Cronograma Manual'!$F$6:$BN$171,BI$144+1,0)),"",(VLOOKUP($F47,'Cronograma Manual'!$F$6:$BN$171,BI$144+1,0)))</f>
        <v>44908</v>
      </c>
      <c r="BJ47" s="108" t="str">
        <f>IF(ISNA(VLOOKUP($F47,'Cronograma Manual'!$F$6:$BN$171,BJ$144+1,0)),"",(VLOOKUP($F47,'Cronograma Manual'!$F$6:$BN$171,BJ$144+1,0)))</f>
        <v/>
      </c>
      <c r="BK47" s="353" t="str">
        <f>IF(ISNA(VLOOKUP($F47,'Cronograma Manual'!$F$6:$BN$171,BK$144+1,0)),"",(VLOOKUP($F47,'Cronograma Manual'!$F$6:$BN$171,BK$144+1,0)))</f>
        <v/>
      </c>
    </row>
    <row r="48" spans="1:63" s="102" customFormat="1" ht="26.25" customHeight="1" x14ac:dyDescent="0.25">
      <c r="A48" s="352">
        <f t="shared" si="1"/>
        <v>43</v>
      </c>
      <c r="B48" s="429"/>
      <c r="C48" s="429"/>
      <c r="D48" s="432"/>
      <c r="E48" s="337" t="s">
        <v>818</v>
      </c>
      <c r="F48" s="337" t="s">
        <v>90</v>
      </c>
      <c r="G48" s="184" t="str">
        <f>IF(ISNA(VLOOKUP($F48,'Cronograma Manual'!$F$6:$BN$171,G$144+1,0)),"",(VLOOKUP($F48,'Cronograma Manual'!$F$6:$BN$171,G$144+1,0)))</f>
        <v>UB PUERTO LOPEZ</v>
      </c>
      <c r="H48" s="184" t="str">
        <f>IF(ISNA(VLOOKUP($F48,'Cronograma Manual'!$F$6:$BN$171,H$144+1,0)),"",(VLOOKUP($F48,'Cronograma Manual'!$F$6:$BN$171,H$144+1,0)))</f>
        <v>Hospital Local Calle 8.N 6 - 50 Barrio Gaitán</v>
      </c>
      <c r="I48" s="197">
        <f>IF(ISNA(VLOOKUP($F48,'Cronograma Manual'!$F$6:$BN$171,I$144+1,0)),"",(VLOOKUP($F48,'Cronograma Manual'!$F$6:$BN$171,I$144+1,0)))</f>
        <v>4</v>
      </c>
      <c r="J48" s="202">
        <f>IF(ISNA(VLOOKUP($F48,'Cronograma Manual'!$F$6:$BN$171,J$144+1,0)),"",(VLOOKUP($F48,'Cronograma Manual'!$F$6:$BN$171,J$144+1,0)))</f>
        <v>13</v>
      </c>
      <c r="K48" s="107" t="str">
        <f>IF(ISNA(VLOOKUP($F48,'Cronograma Manual'!$F$6:$BN$171,K$144+1,0)),"",(VLOOKUP($F48,'Cronograma Manual'!$F$6:$BN$171,K$144+1,0)))</f>
        <v/>
      </c>
      <c r="L48" s="107" t="str">
        <f>IF(ISNA(VLOOKUP($F48,'Cronograma Manual'!$F$6:$BN$171,L$144+1,0)),"",(VLOOKUP($F48,'Cronograma Manual'!$F$6:$BN$171,L$144+1,0)))</f>
        <v/>
      </c>
      <c r="M48" s="107" t="str">
        <f>IF(ISNA(VLOOKUP($F48,'Cronograma Manual'!$F$6:$BN$171,M$144+1,0)),"",(VLOOKUP($F48,'Cronograma Manual'!$F$6:$BN$171,M$144+1,0)))</f>
        <v/>
      </c>
      <c r="N48" s="107" t="str">
        <f>IF(ISNA(VLOOKUP($F48,'Cronograma Manual'!$F$6:$BN$171,N$144+1,0)),"",(VLOOKUP($F48,'Cronograma Manual'!$F$6:$BN$171,N$144+1,0)))</f>
        <v/>
      </c>
      <c r="O48" s="107">
        <f>IF(ISNA(VLOOKUP($F48,'Cronograma Manual'!$F$6:$BN$171,O$144+1,0)),"",(VLOOKUP($F48,'Cronograma Manual'!$F$6:$BN$171,O$144+1,0)))</f>
        <v>44586</v>
      </c>
      <c r="P48" s="108" t="str">
        <f>IF(ISNA(VLOOKUP($F48,'Cronograma Manual'!$F$6:$BN$171,P$144+1,0)),"",(VLOOKUP($F48,'Cronograma Manual'!$F$6:$BN$171,P$144+1,0)))</f>
        <v/>
      </c>
      <c r="Q48" s="108" t="str">
        <f>IF(ISNA(VLOOKUP($F48,'Cronograma Manual'!$F$6:$BN$171,Q$144+1,0)),"",(VLOOKUP($F48,'Cronograma Manual'!$F$6:$BN$171,Q$144+1,0)))</f>
        <v/>
      </c>
      <c r="R48" s="108" t="str">
        <f>IF(ISNA(VLOOKUP($F48,'Cronograma Manual'!$F$6:$BN$171,R$144+1,0)),"",(VLOOKUP($F48,'Cronograma Manual'!$F$6:$BN$171,R$144+1,0)))</f>
        <v/>
      </c>
      <c r="S48" s="108">
        <f>IF(ISNA(VLOOKUP($F48,'Cronograma Manual'!$F$6:$BN$171,S$144+1,0)),"",(VLOOKUP($F48,'Cronograma Manual'!$F$6:$BN$171,S$144+1,0)))</f>
        <v>44614</v>
      </c>
      <c r="T48" s="107" t="str">
        <f>IF(ISNA(VLOOKUP($F48,'Cronograma Manual'!$F$6:$BN$171,T$144+1,0)),"",(VLOOKUP($F48,'Cronograma Manual'!$F$6:$BN$171,T$144+1,0)))</f>
        <v/>
      </c>
      <c r="U48" s="107" t="str">
        <f>IF(ISNA(VLOOKUP($F48,'Cronograma Manual'!$F$6:$BN$171,U$144+1,0)),"",(VLOOKUP($F48,'Cronograma Manual'!$F$6:$BN$171,U$144+1,0)))</f>
        <v/>
      </c>
      <c r="V48" s="107" t="str">
        <f>IF(ISNA(VLOOKUP($F48,'Cronograma Manual'!$F$6:$BN$171,V$144+1,0)),"",(VLOOKUP($F48,'Cronograma Manual'!$F$6:$BN$171,V$144+1,0)))</f>
        <v/>
      </c>
      <c r="W48" s="107">
        <f>IF(ISNA(VLOOKUP($F48,'Cronograma Manual'!$F$6:$BN$171,W$144+1,0)),"",(VLOOKUP($F48,'Cronograma Manual'!$F$6:$BN$171,W$144+1,0)))</f>
        <v>44642</v>
      </c>
      <c r="X48" s="107" t="str">
        <f>IF(ISNA(VLOOKUP($F48,'Cronograma Manual'!$F$6:$BN$171,X$144+1,0)),"",(VLOOKUP($F48,'Cronograma Manual'!$F$6:$BN$171,X$144+1,0)))</f>
        <v/>
      </c>
      <c r="Y48" s="108" t="str">
        <f>IF(ISNA(VLOOKUP($F48,'Cronograma Manual'!$F$6:$BN$171,Y$144+1,0)),"",(VLOOKUP($F48,'Cronograma Manual'!$F$6:$BN$171,Y$144+1,0)))</f>
        <v/>
      </c>
      <c r="Z48" s="108" t="str">
        <f>IF(ISNA(VLOOKUP($F48,'Cronograma Manual'!$F$6:$BN$171,Z$144+1,0)),"",(VLOOKUP($F48,'Cronograma Manual'!$F$6:$BN$171,Z$144+1,0)))</f>
        <v/>
      </c>
      <c r="AA48" s="108">
        <f>IF(ISNA(VLOOKUP($F48,'Cronograma Manual'!$F$6:$BN$171,AA$144+1,0)),"",(VLOOKUP($F48,'Cronograma Manual'!$F$6:$BN$171,AA$144+1,0)))</f>
        <v>44670</v>
      </c>
      <c r="AB48" s="108" t="str">
        <f>IF(ISNA(VLOOKUP($F48,'Cronograma Manual'!$F$6:$BN$171,AB$144+1,0)),"",(VLOOKUP($F48,'Cronograma Manual'!$F$6:$BN$171,AB$144+1,0)))</f>
        <v/>
      </c>
      <c r="AC48" s="107" t="str">
        <f>IF(ISNA(VLOOKUP($F48,'Cronograma Manual'!$F$6:$BN$171,AC$144+1,0)),"",(VLOOKUP($F48,'Cronograma Manual'!$F$6:$BN$171,AC$144+1,0)))</f>
        <v/>
      </c>
      <c r="AD48" s="107" t="str">
        <f>IF(ISNA(VLOOKUP($F48,'Cronograma Manual'!$F$6:$BN$171,AD$144+1,0)),"",(VLOOKUP($F48,'Cronograma Manual'!$F$6:$BN$171,AD$144+1,0)))</f>
        <v/>
      </c>
      <c r="AE48" s="107">
        <f>IF(ISNA(VLOOKUP($F48,'Cronograma Manual'!$F$6:$BN$171,AE$144+1,0)),"",(VLOOKUP($F48,'Cronograma Manual'!$F$6:$BN$171,AE$144+1,0)))</f>
        <v>44698</v>
      </c>
      <c r="AF48" s="107" t="str">
        <f>IF(ISNA(VLOOKUP($F48,'Cronograma Manual'!$F$6:$BN$171,AF$144+1,0)),"",(VLOOKUP($F48,'Cronograma Manual'!$F$6:$BN$171,AF$144+1,0)))</f>
        <v/>
      </c>
      <c r="AG48" s="108" t="str">
        <f>IF(ISNA(VLOOKUP($F48,'Cronograma Manual'!$F$6:$BN$171,AG$144+1,0)),"",(VLOOKUP($F48,'Cronograma Manual'!$F$6:$BN$171,AG$144+1,0)))</f>
        <v/>
      </c>
      <c r="AH48" s="108" t="str">
        <f>IF(ISNA(VLOOKUP($F48,'Cronograma Manual'!$F$6:$BN$171,AH$144+1,0)),"",(VLOOKUP($F48,'Cronograma Manual'!$F$6:$BN$171,AH$144+1,0)))</f>
        <v/>
      </c>
      <c r="AI48" s="108">
        <f>IF(ISNA(VLOOKUP($F48,'Cronograma Manual'!$F$6:$BN$171,AI$144+1,0)),"",(VLOOKUP($F48,'Cronograma Manual'!$F$6:$BN$171,AI$144+1,0)))</f>
        <v>44726</v>
      </c>
      <c r="AJ48" s="108" t="str">
        <f>IF(ISNA(VLOOKUP($F48,'Cronograma Manual'!$F$6:$BN$171,AJ$144+1,0)),"",(VLOOKUP($F48,'Cronograma Manual'!$F$6:$BN$171,AJ$144+1,0)))</f>
        <v/>
      </c>
      <c r="AK48" s="108" t="str">
        <f>IF(ISNA(VLOOKUP($F48,'Cronograma Manual'!$F$6:$BN$171,AK$144+1,0)),"",(VLOOKUP($F48,'Cronograma Manual'!$F$6:$BN$171,AK$144+1,0)))</f>
        <v/>
      </c>
      <c r="AL48" s="107" t="str">
        <f>IF(ISNA(VLOOKUP($F48,'Cronograma Manual'!$F$6:$BN$171,AL$144+1,0)),"",(VLOOKUP($F48,'Cronograma Manual'!$F$6:$BN$171,AL$144+1,0)))</f>
        <v/>
      </c>
      <c r="AM48" s="107">
        <f>IF(ISNA(VLOOKUP($F48,'Cronograma Manual'!$F$6:$BN$171,AM$144+1,0)),"",(VLOOKUP($F48,'Cronograma Manual'!$F$6:$BN$171,AM$144+1,0)))</f>
        <v>44754</v>
      </c>
      <c r="AN48" s="107" t="str">
        <f>IF(ISNA(VLOOKUP($F48,'Cronograma Manual'!$F$6:$BN$171,AN$144+1,0)),"",(VLOOKUP($F48,'Cronograma Manual'!$F$6:$BN$171,AN$144+1,0)))</f>
        <v/>
      </c>
      <c r="AO48" s="107" t="str">
        <f>IF(ISNA(VLOOKUP($F48,'Cronograma Manual'!$F$6:$BN$171,AO$144+1,0)),"",(VLOOKUP($F48,'Cronograma Manual'!$F$6:$BN$171,AO$144+1,0)))</f>
        <v/>
      </c>
      <c r="AP48" s="108" t="str">
        <f>IF(ISNA(VLOOKUP($F48,'Cronograma Manual'!$F$6:$BN$171,AP$144+1,0)),"",(VLOOKUP($F48,'Cronograma Manual'!$F$6:$BN$171,AP$144+1,0)))</f>
        <v/>
      </c>
      <c r="AQ48" s="108">
        <f>IF(ISNA(VLOOKUP($F48,'Cronograma Manual'!$F$6:$BN$171,AQ$144+1,0)),"",(VLOOKUP($F48,'Cronograma Manual'!$F$6:$BN$171,AQ$144+1,0)))</f>
        <v>44782</v>
      </c>
      <c r="AR48" s="108" t="str">
        <f>IF(ISNA(VLOOKUP($F48,'Cronograma Manual'!$F$6:$BN$171,AR$144+1,0)),"",(VLOOKUP($F48,'Cronograma Manual'!$F$6:$BN$171,AR$144+1,0)))</f>
        <v/>
      </c>
      <c r="AS48" s="108" t="str">
        <f>IF(ISNA(VLOOKUP($F48,'Cronograma Manual'!$F$6:$BN$171,AS$144+1,0)),"",(VLOOKUP($F48,'Cronograma Manual'!$F$6:$BN$171,AS$144+1,0)))</f>
        <v/>
      </c>
      <c r="AT48" s="107" t="str">
        <f>IF(ISNA(VLOOKUP($F48,'Cronograma Manual'!$F$6:$BN$171,AT$144+1,0)),"",(VLOOKUP($F48,'Cronograma Manual'!$F$6:$BN$171,AT$144+1,0)))</f>
        <v/>
      </c>
      <c r="AU48" s="107">
        <f>IF(ISNA(VLOOKUP($F48,'Cronograma Manual'!$F$6:$BN$171,AU$144+1,0)),"",(VLOOKUP($F48,'Cronograma Manual'!$F$6:$BN$171,AU$144+1,0)))</f>
        <v>44810</v>
      </c>
      <c r="AV48" s="107" t="str">
        <f>IF(ISNA(VLOOKUP($F48,'Cronograma Manual'!$F$6:$BN$171,AV$144+1,0)),"",(VLOOKUP($F48,'Cronograma Manual'!$F$6:$BN$171,AV$144+1,0)))</f>
        <v/>
      </c>
      <c r="AW48" s="107" t="str">
        <f>IF(ISNA(VLOOKUP($F48,'Cronograma Manual'!$F$6:$BN$171,AW$144+1,0)),"",(VLOOKUP($F48,'Cronograma Manual'!$F$6:$BN$171,AW$144+1,0)))</f>
        <v/>
      </c>
      <c r="AX48" s="107" t="str">
        <f>IF(ISNA(VLOOKUP($F48,'Cronograma Manual'!$F$6:$BN$171,AX$144+1,0)),"",(VLOOKUP($F48,'Cronograma Manual'!$F$6:$BN$171,AX$144+1,0)))</f>
        <v/>
      </c>
      <c r="AY48" s="108">
        <f>IF(ISNA(VLOOKUP($F48,'Cronograma Manual'!$F$6:$BN$171,AY$144+1,0)),"",(VLOOKUP($F48,'Cronograma Manual'!$F$6:$BN$171,AY$144+1,0)))</f>
        <v>44838</v>
      </c>
      <c r="AZ48" s="108" t="str">
        <f>IF(ISNA(VLOOKUP($F48,'Cronograma Manual'!$F$6:$BN$171,AZ$144+1,0)),"",(VLOOKUP($F48,'Cronograma Manual'!$F$6:$BN$171,AZ$144+1,0)))</f>
        <v/>
      </c>
      <c r="BA48" s="108" t="str">
        <f>IF(ISNA(VLOOKUP($F48,'Cronograma Manual'!$F$6:$BN$171,BA$144+1,0)),"",(VLOOKUP($F48,'Cronograma Manual'!$F$6:$BN$171,BA$144+1,0)))</f>
        <v/>
      </c>
      <c r="BB48" s="108" t="str">
        <f>IF(ISNA(VLOOKUP($F48,'Cronograma Manual'!$F$6:$BN$171,BB$144+1,0)),"",(VLOOKUP($F48,'Cronograma Manual'!$F$6:$BN$171,BB$144+1,0)))</f>
        <v/>
      </c>
      <c r="BC48" s="107">
        <f>IF(ISNA(VLOOKUP($F48,'Cronograma Manual'!$F$6:$BN$171,BC$144+1,0)),"",(VLOOKUP($F48,'Cronograma Manual'!$F$6:$BN$171,BC$144+1,0)))</f>
        <v>44866</v>
      </c>
      <c r="BD48" s="107" t="str">
        <f>IF(ISNA(VLOOKUP($F48,'Cronograma Manual'!$F$6:$BN$171,BD$144+1,0)),"",(VLOOKUP($F48,'Cronograma Manual'!$F$6:$BN$171,BD$144+1,0)))</f>
        <v/>
      </c>
      <c r="BE48" s="107" t="str">
        <f>IF(ISNA(VLOOKUP($F48,'Cronograma Manual'!$F$6:$BN$171,BE$144+1,0)),"",(VLOOKUP($F48,'Cronograma Manual'!$F$6:$BN$171,BE$144+1,0)))</f>
        <v/>
      </c>
      <c r="BF48" s="107" t="str">
        <f>IF(ISNA(VLOOKUP($F48,'Cronograma Manual'!$F$6:$BN$171,BF$144+1,0)),"",(VLOOKUP($F48,'Cronograma Manual'!$F$6:$BN$171,BF$144+1,0)))</f>
        <v/>
      </c>
      <c r="BG48" s="108">
        <f>IF(ISNA(VLOOKUP($F48,'Cronograma Manual'!$F$6:$BN$171,BG$144+1,0)),"",(VLOOKUP($F48,'Cronograma Manual'!$F$6:$BN$171,BG$144+1,0)))</f>
        <v>44894</v>
      </c>
      <c r="BH48" s="108" t="str">
        <f>IF(ISNA(VLOOKUP($F48,'Cronograma Manual'!$F$6:$BN$171,BH$144+1,0)),"",(VLOOKUP($F48,'Cronograma Manual'!$F$6:$BN$171,BH$144+1,0)))</f>
        <v/>
      </c>
      <c r="BI48" s="108" t="str">
        <f>IF(ISNA(VLOOKUP($F48,'Cronograma Manual'!$F$6:$BN$171,BI$144+1,0)),"",(VLOOKUP($F48,'Cronograma Manual'!$F$6:$BN$171,BI$144+1,0)))</f>
        <v/>
      </c>
      <c r="BJ48" s="108" t="str">
        <f>IF(ISNA(VLOOKUP($F48,'Cronograma Manual'!$F$6:$BN$171,BJ$144+1,0)),"",(VLOOKUP($F48,'Cronograma Manual'!$F$6:$BN$171,BJ$144+1,0)))</f>
        <v/>
      </c>
      <c r="BK48" s="353">
        <f>IF(ISNA(VLOOKUP($F48,'Cronograma Manual'!$F$6:$BN$171,BK$144+1,0)),"",(VLOOKUP($F48,'Cronograma Manual'!$F$6:$BN$171,BK$144+1,0)))</f>
        <v>44922</v>
      </c>
    </row>
    <row r="49" spans="1:63" s="102" customFormat="1" ht="26.25" customHeight="1" thickBot="1" x14ac:dyDescent="0.3">
      <c r="A49" s="354">
        <f t="shared" si="1"/>
        <v>44</v>
      </c>
      <c r="B49" s="430"/>
      <c r="C49" s="430"/>
      <c r="D49" s="434"/>
      <c r="E49" s="355" t="s">
        <v>1147</v>
      </c>
      <c r="F49" s="355" t="s">
        <v>87</v>
      </c>
      <c r="G49" s="356" t="str">
        <f>IF(ISNA(VLOOKUP($F49,'Cronograma Manual'!$F$6:$BN$171,G$144+1,0)),"",(VLOOKUP($F49,'Cronograma Manual'!$F$6:$BN$171,G$144+1,0)))</f>
        <v>DS YOPAL</v>
      </c>
      <c r="H49" s="356" t="str">
        <f>IF(ISNA(VLOOKUP($F49,'Cronograma Manual'!$F$6:$BN$171,H$144+1,0)),"",(VLOOKUP($F49,'Cronograma Manual'!$F$6:$BN$171,H$144+1,0)))</f>
        <v>Marginal de la Selva Diagonal 9 No 13C-68 Barrio La Corocora</v>
      </c>
      <c r="I49" s="359">
        <f>IF(ISNA(VLOOKUP($F49,'Cronograma Manual'!$F$6:$BN$171,I$144+1,0)),"",(VLOOKUP($F49,'Cronograma Manual'!$F$6:$BN$171,I$144+1,0)))</f>
        <v>3</v>
      </c>
      <c r="J49" s="360">
        <f>IF(ISNA(VLOOKUP($F49,'Cronograma Manual'!$F$6:$BN$171,J$144+1,0)),"",(VLOOKUP($F49,'Cronograma Manual'!$F$6:$BN$171,J$144+1,0)))</f>
        <v>17</v>
      </c>
      <c r="K49" s="361" t="str">
        <f>IF(ISNA(VLOOKUP($F49,'Cronograma Manual'!$F$6:$BN$171,K$144+1,0)),"",(VLOOKUP($F49,'Cronograma Manual'!$F$6:$BN$171,K$144+1,0)))</f>
        <v/>
      </c>
      <c r="L49" s="361" t="str">
        <f>IF(ISNA(VLOOKUP($F49,'Cronograma Manual'!$F$6:$BN$171,L$144+1,0)),"",(VLOOKUP($F49,'Cronograma Manual'!$F$6:$BN$171,L$144+1,0)))</f>
        <v/>
      </c>
      <c r="M49" s="361">
        <f>IF(ISNA(VLOOKUP($F49,'Cronograma Manual'!$F$6:$BN$171,M$144+1,0)),"",(VLOOKUP($F49,'Cronograma Manual'!$F$6:$BN$171,M$144+1,0)))</f>
        <v>44574</v>
      </c>
      <c r="N49" s="361" t="str">
        <f>IF(ISNA(VLOOKUP($F49,'Cronograma Manual'!$F$6:$BN$171,N$144+1,0)),"",(VLOOKUP($F49,'Cronograma Manual'!$F$6:$BN$171,N$144+1,0)))</f>
        <v/>
      </c>
      <c r="O49" s="361" t="str">
        <f>IF(ISNA(VLOOKUP($F49,'Cronograma Manual'!$F$6:$BN$171,O$144+1,0)),"",(VLOOKUP($F49,'Cronograma Manual'!$F$6:$BN$171,O$144+1,0)))</f>
        <v/>
      </c>
      <c r="P49" s="362">
        <f>IF(ISNA(VLOOKUP($F49,'Cronograma Manual'!$F$6:$BN$171,P$144+1,0)),"",(VLOOKUP($F49,'Cronograma Manual'!$F$6:$BN$171,P$144+1,0)))</f>
        <v>44595</v>
      </c>
      <c r="Q49" s="362" t="str">
        <f>IF(ISNA(VLOOKUP($F49,'Cronograma Manual'!$F$6:$BN$171,Q$144+1,0)),"",(VLOOKUP($F49,'Cronograma Manual'!$F$6:$BN$171,Q$144+1,0)))</f>
        <v/>
      </c>
      <c r="R49" s="362" t="str">
        <f>IF(ISNA(VLOOKUP($F49,'Cronograma Manual'!$F$6:$BN$171,R$144+1,0)),"",(VLOOKUP($F49,'Cronograma Manual'!$F$6:$BN$171,R$144+1,0)))</f>
        <v/>
      </c>
      <c r="S49" s="362">
        <f>IF(ISNA(VLOOKUP($F49,'Cronograma Manual'!$F$6:$BN$171,S$144+1,0)),"",(VLOOKUP($F49,'Cronograma Manual'!$F$6:$BN$171,S$144+1,0)))</f>
        <v>44616</v>
      </c>
      <c r="T49" s="361" t="str">
        <f>IF(ISNA(VLOOKUP($F49,'Cronograma Manual'!$F$6:$BN$171,T$144+1,0)),"",(VLOOKUP($F49,'Cronograma Manual'!$F$6:$BN$171,T$144+1,0)))</f>
        <v/>
      </c>
      <c r="U49" s="361" t="str">
        <f>IF(ISNA(VLOOKUP($F49,'Cronograma Manual'!$F$6:$BN$171,U$144+1,0)),"",(VLOOKUP($F49,'Cronograma Manual'!$F$6:$BN$171,U$144+1,0)))</f>
        <v/>
      </c>
      <c r="V49" s="361">
        <f>IF(ISNA(VLOOKUP($F49,'Cronograma Manual'!$F$6:$BN$171,V$144+1,0)),"",(VLOOKUP($F49,'Cronograma Manual'!$F$6:$BN$171,V$144+1,0)))</f>
        <v>44637</v>
      </c>
      <c r="W49" s="361" t="str">
        <f>IF(ISNA(VLOOKUP($F49,'Cronograma Manual'!$F$6:$BN$171,W$144+1,0)),"",(VLOOKUP($F49,'Cronograma Manual'!$F$6:$BN$171,W$144+1,0)))</f>
        <v/>
      </c>
      <c r="X49" s="361" t="str">
        <f>IF(ISNA(VLOOKUP($F49,'Cronograma Manual'!$F$6:$BN$171,X$144+1,0)),"",(VLOOKUP($F49,'Cronograma Manual'!$F$6:$BN$171,X$144+1,0)))</f>
        <v/>
      </c>
      <c r="Y49" s="362">
        <f>IF(ISNA(VLOOKUP($F49,'Cronograma Manual'!$F$6:$BN$171,Y$144+1,0)),"",(VLOOKUP($F49,'Cronograma Manual'!$F$6:$BN$171,Y$144+1,0)))</f>
        <v>44658</v>
      </c>
      <c r="Z49" s="362" t="str">
        <f>IF(ISNA(VLOOKUP($F49,'Cronograma Manual'!$F$6:$BN$171,Z$144+1,0)),"",(VLOOKUP($F49,'Cronograma Manual'!$F$6:$BN$171,Z$144+1,0)))</f>
        <v/>
      </c>
      <c r="AA49" s="362" t="str">
        <f>IF(ISNA(VLOOKUP($F49,'Cronograma Manual'!$F$6:$BN$171,AA$144+1,0)),"",(VLOOKUP($F49,'Cronograma Manual'!$F$6:$BN$171,AA$144+1,0)))</f>
        <v/>
      </c>
      <c r="AB49" s="362">
        <f>IF(ISNA(VLOOKUP($F49,'Cronograma Manual'!$F$6:$BN$171,AB$144+1,0)),"",(VLOOKUP($F49,'Cronograma Manual'!$F$6:$BN$171,AB$144+1,0)))</f>
        <v>44679</v>
      </c>
      <c r="AC49" s="361" t="str">
        <f>IF(ISNA(VLOOKUP($F49,'Cronograma Manual'!$F$6:$BN$171,AC$144+1,0)),"",(VLOOKUP($F49,'Cronograma Manual'!$F$6:$BN$171,AC$144+1,0)))</f>
        <v/>
      </c>
      <c r="AD49" s="361" t="str">
        <f>IF(ISNA(VLOOKUP($F49,'Cronograma Manual'!$F$6:$BN$171,AD$144+1,0)),"",(VLOOKUP($F49,'Cronograma Manual'!$F$6:$BN$171,AD$144+1,0)))</f>
        <v/>
      </c>
      <c r="AE49" s="361">
        <f>IF(ISNA(VLOOKUP($F49,'Cronograma Manual'!$F$6:$BN$171,AE$144+1,0)),"",(VLOOKUP($F49,'Cronograma Manual'!$F$6:$BN$171,AE$144+1,0)))</f>
        <v>44700</v>
      </c>
      <c r="AF49" s="361" t="str">
        <f>IF(ISNA(VLOOKUP($F49,'Cronograma Manual'!$F$6:$BN$171,AF$144+1,0)),"",(VLOOKUP($F49,'Cronograma Manual'!$F$6:$BN$171,AF$144+1,0)))</f>
        <v/>
      </c>
      <c r="AG49" s="362" t="str">
        <f>IF(ISNA(VLOOKUP($F49,'Cronograma Manual'!$F$6:$BN$171,AG$144+1,0)),"",(VLOOKUP($F49,'Cronograma Manual'!$F$6:$BN$171,AG$144+1,0)))</f>
        <v/>
      </c>
      <c r="AH49" s="362">
        <f>IF(ISNA(VLOOKUP($F49,'Cronograma Manual'!$F$6:$BN$171,AH$144+1,0)),"",(VLOOKUP($F49,'Cronograma Manual'!$F$6:$BN$171,AH$144+1,0)))</f>
        <v>44721</v>
      </c>
      <c r="AI49" s="362" t="str">
        <f>IF(ISNA(VLOOKUP($F49,'Cronograma Manual'!$F$6:$BN$171,AI$144+1,0)),"",(VLOOKUP($F49,'Cronograma Manual'!$F$6:$BN$171,AI$144+1,0)))</f>
        <v/>
      </c>
      <c r="AJ49" s="362" t="str">
        <f>IF(ISNA(VLOOKUP($F49,'Cronograma Manual'!$F$6:$BN$171,AJ$144+1,0)),"",(VLOOKUP($F49,'Cronograma Manual'!$F$6:$BN$171,AJ$144+1,0)))</f>
        <v/>
      </c>
      <c r="AK49" s="362">
        <f>IF(ISNA(VLOOKUP($F49,'Cronograma Manual'!$F$6:$BN$171,AK$144+1,0)),"",(VLOOKUP($F49,'Cronograma Manual'!$F$6:$BN$171,AK$144+1,0)))</f>
        <v>44742</v>
      </c>
      <c r="AL49" s="361" t="str">
        <f>IF(ISNA(VLOOKUP($F49,'Cronograma Manual'!$F$6:$BN$171,AL$144+1,0)),"",(VLOOKUP($F49,'Cronograma Manual'!$F$6:$BN$171,AL$144+1,0)))</f>
        <v/>
      </c>
      <c r="AM49" s="361" t="str">
        <f>IF(ISNA(VLOOKUP($F49,'Cronograma Manual'!$F$6:$BN$171,AM$144+1,0)),"",(VLOOKUP($F49,'Cronograma Manual'!$F$6:$BN$171,AM$144+1,0)))</f>
        <v/>
      </c>
      <c r="AN49" s="361">
        <f>IF(ISNA(VLOOKUP($F49,'Cronograma Manual'!$F$6:$BN$171,AN$144+1,0)),"",(VLOOKUP($F49,'Cronograma Manual'!$F$6:$BN$171,AN$144+1,0)))</f>
        <v>44763</v>
      </c>
      <c r="AO49" s="361" t="str">
        <f>IF(ISNA(VLOOKUP($F49,'Cronograma Manual'!$F$6:$BN$171,AO$144+1,0)),"",(VLOOKUP($F49,'Cronograma Manual'!$F$6:$BN$171,AO$144+1,0)))</f>
        <v/>
      </c>
      <c r="AP49" s="362" t="str">
        <f>IF(ISNA(VLOOKUP($F49,'Cronograma Manual'!$F$6:$BN$171,AP$144+1,0)),"",(VLOOKUP($F49,'Cronograma Manual'!$F$6:$BN$171,AP$144+1,0)))</f>
        <v/>
      </c>
      <c r="AQ49" s="362">
        <f>IF(ISNA(VLOOKUP($F49,'Cronograma Manual'!$F$6:$BN$171,AQ$144+1,0)),"",(VLOOKUP($F49,'Cronograma Manual'!$F$6:$BN$171,AQ$144+1,0)))</f>
        <v>44784</v>
      </c>
      <c r="AR49" s="362" t="str">
        <f>IF(ISNA(VLOOKUP($F49,'Cronograma Manual'!$F$6:$BN$171,AR$144+1,0)),"",(VLOOKUP($F49,'Cronograma Manual'!$F$6:$BN$171,AR$144+1,0)))</f>
        <v/>
      </c>
      <c r="AS49" s="362" t="str">
        <f>IF(ISNA(VLOOKUP($F49,'Cronograma Manual'!$F$6:$BN$171,AS$144+1,0)),"",(VLOOKUP($F49,'Cronograma Manual'!$F$6:$BN$171,AS$144+1,0)))</f>
        <v/>
      </c>
      <c r="AT49" s="361">
        <f>IF(ISNA(VLOOKUP($F49,'Cronograma Manual'!$F$6:$BN$171,AT$144+1,0)),"",(VLOOKUP($F49,'Cronograma Manual'!$F$6:$BN$171,AT$144+1,0)))</f>
        <v>44805</v>
      </c>
      <c r="AU49" s="361" t="str">
        <f>IF(ISNA(VLOOKUP($F49,'Cronograma Manual'!$F$6:$BN$171,AU$144+1,0)),"",(VLOOKUP($F49,'Cronograma Manual'!$F$6:$BN$171,AU$144+1,0)))</f>
        <v/>
      </c>
      <c r="AV49" s="361" t="str">
        <f>IF(ISNA(VLOOKUP($F49,'Cronograma Manual'!$F$6:$BN$171,AV$144+1,0)),"",(VLOOKUP($F49,'Cronograma Manual'!$F$6:$BN$171,AV$144+1,0)))</f>
        <v/>
      </c>
      <c r="AW49" s="361">
        <f>IF(ISNA(VLOOKUP($F49,'Cronograma Manual'!$F$6:$BN$171,AW$144+1,0)),"",(VLOOKUP($F49,'Cronograma Manual'!$F$6:$BN$171,AW$144+1,0)))</f>
        <v>44826</v>
      </c>
      <c r="AX49" s="361" t="str">
        <f>IF(ISNA(VLOOKUP($F49,'Cronograma Manual'!$F$6:$BN$171,AX$144+1,0)),"",(VLOOKUP($F49,'Cronograma Manual'!$F$6:$BN$171,AX$144+1,0)))</f>
        <v/>
      </c>
      <c r="AY49" s="362" t="str">
        <f>IF(ISNA(VLOOKUP($F49,'Cronograma Manual'!$F$6:$BN$171,AY$144+1,0)),"",(VLOOKUP($F49,'Cronograma Manual'!$F$6:$BN$171,AY$144+1,0)))</f>
        <v/>
      </c>
      <c r="AZ49" s="362">
        <f>IF(ISNA(VLOOKUP($F49,'Cronograma Manual'!$F$6:$BN$171,AZ$144+1,0)),"",(VLOOKUP($F49,'Cronograma Manual'!$F$6:$BN$171,AZ$144+1,0)))</f>
        <v>44847</v>
      </c>
      <c r="BA49" s="362" t="str">
        <f>IF(ISNA(VLOOKUP($F49,'Cronograma Manual'!$F$6:$BN$171,BA$144+1,0)),"",(VLOOKUP($F49,'Cronograma Manual'!$F$6:$BN$171,BA$144+1,0)))</f>
        <v/>
      </c>
      <c r="BB49" s="362" t="str">
        <f>IF(ISNA(VLOOKUP($F49,'Cronograma Manual'!$F$6:$BN$171,BB$144+1,0)),"",(VLOOKUP($F49,'Cronograma Manual'!$F$6:$BN$171,BB$144+1,0)))</f>
        <v/>
      </c>
      <c r="BC49" s="361">
        <f>IF(ISNA(VLOOKUP($F49,'Cronograma Manual'!$F$6:$BN$171,BC$144+1,0)),"",(VLOOKUP($F49,'Cronograma Manual'!$F$6:$BN$171,BC$144+1,0)))</f>
        <v>44868</v>
      </c>
      <c r="BD49" s="361" t="str">
        <f>IF(ISNA(VLOOKUP($F49,'Cronograma Manual'!$F$6:$BN$171,BD$144+1,0)),"",(VLOOKUP($F49,'Cronograma Manual'!$F$6:$BN$171,BD$144+1,0)))</f>
        <v/>
      </c>
      <c r="BE49" s="361" t="str">
        <f>IF(ISNA(VLOOKUP($F49,'Cronograma Manual'!$F$6:$BN$171,BE$144+1,0)),"",(VLOOKUP($F49,'Cronograma Manual'!$F$6:$BN$171,BE$144+1,0)))</f>
        <v/>
      </c>
      <c r="BF49" s="361">
        <f>IF(ISNA(VLOOKUP($F49,'Cronograma Manual'!$F$6:$BN$171,BF$144+1,0)),"",(VLOOKUP($F49,'Cronograma Manual'!$F$6:$BN$171,BF$144+1,0)))</f>
        <v>44889</v>
      </c>
      <c r="BG49" s="362" t="str">
        <f>IF(ISNA(VLOOKUP($F49,'Cronograma Manual'!$F$6:$BN$171,BG$144+1,0)),"",(VLOOKUP($F49,'Cronograma Manual'!$F$6:$BN$171,BG$144+1,0)))</f>
        <v/>
      </c>
      <c r="BH49" s="362" t="str">
        <f>IF(ISNA(VLOOKUP($F49,'Cronograma Manual'!$F$6:$BN$171,BH$144+1,0)),"",(VLOOKUP($F49,'Cronograma Manual'!$F$6:$BN$171,BH$144+1,0)))</f>
        <v/>
      </c>
      <c r="BI49" s="362">
        <f>IF(ISNA(VLOOKUP($F49,'Cronograma Manual'!$F$6:$BN$171,BI$144+1,0)),"",(VLOOKUP($F49,'Cronograma Manual'!$F$6:$BN$171,BI$144+1,0)))</f>
        <v>44910</v>
      </c>
      <c r="BJ49" s="362" t="str">
        <f>IF(ISNA(VLOOKUP($F49,'Cronograma Manual'!$F$6:$BN$171,BJ$144+1,0)),"",(VLOOKUP($F49,'Cronograma Manual'!$F$6:$BN$171,BJ$144+1,0)))</f>
        <v/>
      </c>
      <c r="BK49" s="363" t="str">
        <f>IF(ISNA(VLOOKUP($F49,'Cronograma Manual'!$F$6:$BN$171,BK$144+1,0)),"",(VLOOKUP($F49,'Cronograma Manual'!$F$6:$BN$171,BK$144+1,0)))</f>
        <v/>
      </c>
    </row>
    <row r="50" spans="1:63" s="102" customFormat="1" ht="26.25" customHeight="1" x14ac:dyDescent="0.25">
      <c r="A50" s="352">
        <f t="shared" si="1"/>
        <v>45</v>
      </c>
      <c r="B50" s="429" t="s">
        <v>1283</v>
      </c>
      <c r="C50" s="429" t="s">
        <v>1579</v>
      </c>
      <c r="D50" s="432" t="s">
        <v>61</v>
      </c>
      <c r="E50" s="337" t="s">
        <v>945</v>
      </c>
      <c r="F50" s="337" t="s">
        <v>61</v>
      </c>
      <c r="G50" s="184" t="str">
        <f>IF(ISNA(VLOOKUP($F50,'Cronograma Manual'!$F$6:$BN$171,G$144+1,0)),"",(VLOOKUP($F50,'Cronograma Manual'!$F$6:$BN$171,G$144+1,0)))</f>
        <v>DS SANTANDER</v>
      </c>
      <c r="H50" s="184" t="str">
        <f>IF(ISNA(VLOOKUP($F50,'Cronograma Manual'!$F$6:$BN$171,H$144+1,0)),"",(VLOOKUP($F50,'Cronograma Manual'!$F$6:$BN$171,H$144+1,0)))</f>
        <v>Calle 45 Nº 1-51 Barrio Campo Hermoso</v>
      </c>
      <c r="I50" s="307">
        <f>IF(ISNA(VLOOKUP($F50,'Cronograma Manual'!$F$6:$BN$171,I$144+1,0)),"",(VLOOKUP($F50,'Cronograma Manual'!$F$6:$BN$171,I$144+1,0)))</f>
        <v>1</v>
      </c>
      <c r="J50" s="202">
        <f>IF(ISNA(VLOOKUP($F50,'Cronograma Manual'!$F$6:$BN$171,J$144+1,0)),"",(VLOOKUP($F50,'Cronograma Manual'!$F$6:$BN$171,J$144+1,0)))</f>
        <v>51</v>
      </c>
      <c r="K50" s="110" t="str">
        <f>IF(ISNA(VLOOKUP($F50,'Cronograma Manual'!$F$6:$BN$171,K$144+1,0)),"",(VLOOKUP($F50,'Cronograma Manual'!$F$6:$BN$171,K$144+1,0)))</f>
        <v/>
      </c>
      <c r="L50" s="110">
        <f>IF(ISNA(VLOOKUP($F50,'Cronograma Manual'!$F$6:$BN$171,L$144+1,0)),"",(VLOOKUP($F50,'Cronograma Manual'!$F$6:$BN$171,L$144+1,0)))</f>
        <v>44566</v>
      </c>
      <c r="M50" s="110">
        <f>IF(ISNA(VLOOKUP($F50,'Cronograma Manual'!$F$6:$BN$171,M$144+1,0)),"",(VLOOKUP($F50,'Cronograma Manual'!$F$6:$BN$171,M$144+1,0)))</f>
        <v>44573</v>
      </c>
      <c r="N50" s="110">
        <f>IF(ISNA(VLOOKUP($F50,'Cronograma Manual'!$F$6:$BN$171,N$144+1,0)),"",(VLOOKUP($F50,'Cronograma Manual'!$F$6:$BN$171,N$144+1,0)))</f>
        <v>44580</v>
      </c>
      <c r="O50" s="110">
        <f>IF(ISNA(VLOOKUP($F50,'Cronograma Manual'!$F$6:$BN$171,O$144+1,0)),"",(VLOOKUP($F50,'Cronograma Manual'!$F$6:$BN$171,O$144+1,0)))</f>
        <v>44587</v>
      </c>
      <c r="P50" s="308">
        <f>IF(ISNA(VLOOKUP($F50,'Cronograma Manual'!$F$6:$BN$171,P$144+1,0)),"",(VLOOKUP($F50,'Cronograma Manual'!$F$6:$BN$171,P$144+1,0)))</f>
        <v>44594</v>
      </c>
      <c r="Q50" s="308">
        <f>IF(ISNA(VLOOKUP($F50,'Cronograma Manual'!$F$6:$BN$171,Q$144+1,0)),"",(VLOOKUP($F50,'Cronograma Manual'!$F$6:$BN$171,Q$144+1,0)))</f>
        <v>44601</v>
      </c>
      <c r="R50" s="308">
        <f>IF(ISNA(VLOOKUP($F50,'Cronograma Manual'!$F$6:$BN$171,R$144+1,0)),"",(VLOOKUP($F50,'Cronograma Manual'!$F$6:$BN$171,R$144+1,0)))</f>
        <v>44608</v>
      </c>
      <c r="S50" s="308">
        <f>IF(ISNA(VLOOKUP($F50,'Cronograma Manual'!$F$6:$BN$171,S$144+1,0)),"",(VLOOKUP($F50,'Cronograma Manual'!$F$6:$BN$171,S$144+1,0)))</f>
        <v>44615</v>
      </c>
      <c r="T50" s="110">
        <f>IF(ISNA(VLOOKUP($F50,'Cronograma Manual'!$F$6:$BN$171,T$144+1,0)),"",(VLOOKUP($F50,'Cronograma Manual'!$F$6:$BN$171,T$144+1,0)))</f>
        <v>44622</v>
      </c>
      <c r="U50" s="110">
        <f>IF(ISNA(VLOOKUP($F50,'Cronograma Manual'!$F$6:$BN$171,U$144+1,0)),"",(VLOOKUP($F50,'Cronograma Manual'!$F$6:$BN$171,U$144+1,0)))</f>
        <v>44629</v>
      </c>
      <c r="V50" s="110">
        <f>IF(ISNA(VLOOKUP($F50,'Cronograma Manual'!$F$6:$BN$171,V$144+1,0)),"",(VLOOKUP($F50,'Cronograma Manual'!$F$6:$BN$171,V$144+1,0)))</f>
        <v>44636</v>
      </c>
      <c r="W50" s="110">
        <f>IF(ISNA(VLOOKUP($F50,'Cronograma Manual'!$F$6:$BN$171,W$144+1,0)),"",(VLOOKUP($F50,'Cronograma Manual'!$F$6:$BN$171,W$144+1,0)))</f>
        <v>44643</v>
      </c>
      <c r="X50" s="110">
        <f>IF(ISNA(VLOOKUP($F50,'Cronograma Manual'!$F$6:$BN$171,X$144+1,0)),"",(VLOOKUP($F50,'Cronograma Manual'!$F$6:$BN$171,X$144+1,0)))</f>
        <v>44650</v>
      </c>
      <c r="Y50" s="308">
        <f>IF(ISNA(VLOOKUP($F50,'Cronograma Manual'!$F$6:$BN$171,Y$144+1,0)),"",(VLOOKUP($F50,'Cronograma Manual'!$F$6:$BN$171,Y$144+1,0)))</f>
        <v>44657</v>
      </c>
      <c r="Z50" s="308">
        <f>IF(ISNA(VLOOKUP($F50,'Cronograma Manual'!$F$6:$BN$171,Z$144+1,0)),"",(VLOOKUP($F50,'Cronograma Manual'!$F$6:$BN$171,Z$144+1,0)))</f>
        <v>44664</v>
      </c>
      <c r="AA50" s="308">
        <f>IF(ISNA(VLOOKUP($F50,'Cronograma Manual'!$F$6:$BN$171,AA$144+1,0)),"",(VLOOKUP($F50,'Cronograma Manual'!$F$6:$BN$171,AA$144+1,0)))</f>
        <v>44671</v>
      </c>
      <c r="AB50" s="308">
        <f>IF(ISNA(VLOOKUP($F50,'Cronograma Manual'!$F$6:$BN$171,AB$144+1,0)),"",(VLOOKUP($F50,'Cronograma Manual'!$F$6:$BN$171,AB$144+1,0)))</f>
        <v>44678</v>
      </c>
      <c r="AC50" s="110">
        <f>IF(ISNA(VLOOKUP($F50,'Cronograma Manual'!$F$6:$BN$171,AC$144+1,0)),"",(VLOOKUP($F50,'Cronograma Manual'!$F$6:$BN$171,AC$144+1,0)))</f>
        <v>44685</v>
      </c>
      <c r="AD50" s="110">
        <f>IF(ISNA(VLOOKUP($F50,'Cronograma Manual'!$F$6:$BN$171,AD$144+1,0)),"",(VLOOKUP($F50,'Cronograma Manual'!$F$6:$BN$171,AD$144+1,0)))</f>
        <v>44692</v>
      </c>
      <c r="AE50" s="110">
        <f>IF(ISNA(VLOOKUP($F50,'Cronograma Manual'!$F$6:$BN$171,AE$144+1,0)),"",(VLOOKUP($F50,'Cronograma Manual'!$F$6:$BN$171,AE$144+1,0)))</f>
        <v>44699</v>
      </c>
      <c r="AF50" s="110">
        <f>IF(ISNA(VLOOKUP($F50,'Cronograma Manual'!$F$6:$BN$171,AF$144+1,0)),"",(VLOOKUP($F50,'Cronograma Manual'!$F$6:$BN$171,AF$144+1,0)))</f>
        <v>44706</v>
      </c>
      <c r="AG50" s="308">
        <f>IF(ISNA(VLOOKUP($F50,'Cronograma Manual'!$F$6:$BN$171,AG$144+1,0)),"",(VLOOKUP($F50,'Cronograma Manual'!$F$6:$BN$171,AG$144+1,0)))</f>
        <v>44713</v>
      </c>
      <c r="AH50" s="308">
        <f>IF(ISNA(VLOOKUP($F50,'Cronograma Manual'!$F$6:$BN$171,AH$144+1,0)),"",(VLOOKUP($F50,'Cronograma Manual'!$F$6:$BN$171,AH$144+1,0)))</f>
        <v>44720</v>
      </c>
      <c r="AI50" s="308">
        <f>IF(ISNA(VLOOKUP($F50,'Cronograma Manual'!$F$6:$BN$171,AI$144+1,0)),"",(VLOOKUP($F50,'Cronograma Manual'!$F$6:$BN$171,AI$144+1,0)))</f>
        <v>44727</v>
      </c>
      <c r="AJ50" s="308">
        <f>IF(ISNA(VLOOKUP($F50,'Cronograma Manual'!$F$6:$BN$171,AJ$144+1,0)),"",(VLOOKUP($F50,'Cronograma Manual'!$F$6:$BN$171,AJ$144+1,0)))</f>
        <v>44734</v>
      </c>
      <c r="AK50" s="308">
        <f>IF(ISNA(VLOOKUP($F50,'Cronograma Manual'!$F$6:$BN$171,AK$144+1,0)),"",(VLOOKUP($F50,'Cronograma Manual'!$F$6:$BN$171,AK$144+1,0)))</f>
        <v>44741</v>
      </c>
      <c r="AL50" s="110">
        <f>IF(ISNA(VLOOKUP($F50,'Cronograma Manual'!$F$6:$BN$171,AL$144+1,0)),"",(VLOOKUP($F50,'Cronograma Manual'!$F$6:$BN$171,AL$144+1,0)))</f>
        <v>44748</v>
      </c>
      <c r="AM50" s="110">
        <f>IF(ISNA(VLOOKUP($F50,'Cronograma Manual'!$F$6:$BN$171,AM$144+1,0)),"",(VLOOKUP($F50,'Cronograma Manual'!$F$6:$BN$171,AM$144+1,0)))</f>
        <v>44755</v>
      </c>
      <c r="AN50" s="110" t="str">
        <f>IF(ISNA(VLOOKUP($F50,'Cronograma Manual'!$F$6:$BN$171,AN$144+1,0)),"",(VLOOKUP($F50,'Cronograma Manual'!$F$6:$BN$171,AN$144+1,0)))</f>
        <v/>
      </c>
      <c r="AO50" s="110">
        <f>IF(ISNA(VLOOKUP($F50,'Cronograma Manual'!$F$6:$BN$171,AO$144+1,0)),"",(VLOOKUP($F50,'Cronograma Manual'!$F$6:$BN$171,AO$144+1,0)))</f>
        <v>44769</v>
      </c>
      <c r="AP50" s="308">
        <f>IF(ISNA(VLOOKUP($F50,'Cronograma Manual'!$F$6:$BN$171,AP$144+1,0)),"",(VLOOKUP($F50,'Cronograma Manual'!$F$6:$BN$171,AP$144+1,0)))</f>
        <v>44776</v>
      </c>
      <c r="AQ50" s="308">
        <f>IF(ISNA(VLOOKUP($F50,'Cronograma Manual'!$F$6:$BN$171,AQ$144+1,0)),"",(VLOOKUP($F50,'Cronograma Manual'!$F$6:$BN$171,AQ$144+1,0)))</f>
        <v>44783</v>
      </c>
      <c r="AR50" s="308">
        <f>IF(ISNA(VLOOKUP($F50,'Cronograma Manual'!$F$6:$BN$171,AR$144+1,0)),"",(VLOOKUP($F50,'Cronograma Manual'!$F$6:$BN$171,AR$144+1,0)))</f>
        <v>44790</v>
      </c>
      <c r="AS50" s="308">
        <f>IF(ISNA(VLOOKUP($F50,'Cronograma Manual'!$F$6:$BN$171,AS$144+1,0)),"",(VLOOKUP($F50,'Cronograma Manual'!$F$6:$BN$171,AS$144+1,0)))</f>
        <v>44797</v>
      </c>
      <c r="AT50" s="110">
        <f>IF(ISNA(VLOOKUP($F50,'Cronograma Manual'!$F$6:$BN$171,AT$144+1,0)),"",(VLOOKUP($F50,'Cronograma Manual'!$F$6:$BN$171,AT$144+1,0)))</f>
        <v>44804</v>
      </c>
      <c r="AU50" s="110">
        <f>IF(ISNA(VLOOKUP($F50,'Cronograma Manual'!$F$6:$BN$171,AU$144+1,0)),"",(VLOOKUP($F50,'Cronograma Manual'!$F$6:$BN$171,AU$144+1,0)))</f>
        <v>44811</v>
      </c>
      <c r="AV50" s="110">
        <f>IF(ISNA(VLOOKUP($F50,'Cronograma Manual'!$F$6:$BN$171,AV$144+1,0)),"",(VLOOKUP($F50,'Cronograma Manual'!$F$6:$BN$171,AV$144+1,0)))</f>
        <v>44818</v>
      </c>
      <c r="AW50" s="110">
        <f>IF(ISNA(VLOOKUP($F50,'Cronograma Manual'!$F$6:$BN$171,AW$144+1,0)),"",(VLOOKUP($F50,'Cronograma Manual'!$F$6:$BN$171,AW$144+1,0)))</f>
        <v>44825</v>
      </c>
      <c r="AX50" s="110">
        <f>IF(ISNA(VLOOKUP($F50,'Cronograma Manual'!$F$6:$BN$171,AX$144+1,0)),"",(VLOOKUP($F50,'Cronograma Manual'!$F$6:$BN$171,AX$144+1,0)))</f>
        <v>44832</v>
      </c>
      <c r="AY50" s="308">
        <f>IF(ISNA(VLOOKUP($F50,'Cronograma Manual'!$F$6:$BN$171,AY$144+1,0)),"",(VLOOKUP($F50,'Cronograma Manual'!$F$6:$BN$171,AY$144+1,0)))</f>
        <v>44839</v>
      </c>
      <c r="AZ50" s="308">
        <f>IF(ISNA(VLOOKUP($F50,'Cronograma Manual'!$F$6:$BN$171,AZ$144+1,0)),"",(VLOOKUP($F50,'Cronograma Manual'!$F$6:$BN$171,AZ$144+1,0)))</f>
        <v>44846</v>
      </c>
      <c r="BA50" s="308">
        <f>IF(ISNA(VLOOKUP($F50,'Cronograma Manual'!$F$6:$BN$171,BA$144+1,0)),"",(VLOOKUP($F50,'Cronograma Manual'!$F$6:$BN$171,BA$144+1,0)))</f>
        <v>44853</v>
      </c>
      <c r="BB50" s="308">
        <f>IF(ISNA(VLOOKUP($F50,'Cronograma Manual'!$F$6:$BN$171,BB$144+1,0)),"",(VLOOKUP($F50,'Cronograma Manual'!$F$6:$BN$171,BB$144+1,0)))</f>
        <v>44860</v>
      </c>
      <c r="BC50" s="110">
        <f>IF(ISNA(VLOOKUP($F50,'Cronograma Manual'!$F$6:$BN$171,BC$144+1,0)),"",(VLOOKUP($F50,'Cronograma Manual'!$F$6:$BN$171,BC$144+1,0)))</f>
        <v>44867</v>
      </c>
      <c r="BD50" s="110">
        <f>IF(ISNA(VLOOKUP($F50,'Cronograma Manual'!$F$6:$BN$171,BD$144+1,0)),"",(VLOOKUP($F50,'Cronograma Manual'!$F$6:$BN$171,BD$144+1,0)))</f>
        <v>44874</v>
      </c>
      <c r="BE50" s="110">
        <f>IF(ISNA(VLOOKUP($F50,'Cronograma Manual'!$F$6:$BN$171,BE$144+1,0)),"",(VLOOKUP($F50,'Cronograma Manual'!$F$6:$BN$171,BE$144+1,0)))</f>
        <v>44881</v>
      </c>
      <c r="BF50" s="110">
        <f>IF(ISNA(VLOOKUP($F50,'Cronograma Manual'!$F$6:$BN$171,BF$144+1,0)),"",(VLOOKUP($F50,'Cronograma Manual'!$F$6:$BN$171,BF$144+1,0)))</f>
        <v>44888</v>
      </c>
      <c r="BG50" s="308">
        <f>IF(ISNA(VLOOKUP($F50,'Cronograma Manual'!$F$6:$BN$171,BG$144+1,0)),"",(VLOOKUP($F50,'Cronograma Manual'!$F$6:$BN$171,BG$144+1,0)))</f>
        <v>44895</v>
      </c>
      <c r="BH50" s="308">
        <f>IF(ISNA(VLOOKUP($F50,'Cronograma Manual'!$F$6:$BN$171,BH$144+1,0)),"",(VLOOKUP($F50,'Cronograma Manual'!$F$6:$BN$171,BH$144+1,0)))</f>
        <v>44902</v>
      </c>
      <c r="BI50" s="308">
        <f>IF(ISNA(VLOOKUP($F50,'Cronograma Manual'!$F$6:$BN$171,BI$144+1,0)),"",(VLOOKUP($F50,'Cronograma Manual'!$F$6:$BN$171,BI$144+1,0)))</f>
        <v>44909</v>
      </c>
      <c r="BJ50" s="308">
        <f>IF(ISNA(VLOOKUP($F50,'Cronograma Manual'!$F$6:$BN$171,BJ$144+1,0)),"",(VLOOKUP($F50,'Cronograma Manual'!$F$6:$BN$171,BJ$144+1,0)))</f>
        <v>44916</v>
      </c>
      <c r="BK50" s="382">
        <f>IF(ISNA(VLOOKUP($F50,'Cronograma Manual'!$F$6:$BN$171,BK$144+1,0)),"",(VLOOKUP($F50,'Cronograma Manual'!$F$6:$BN$171,BK$144+1,0)))</f>
        <v>44923</v>
      </c>
    </row>
    <row r="51" spans="1:63" s="102" customFormat="1" ht="26.25" customHeight="1" x14ac:dyDescent="0.25">
      <c r="A51" s="352">
        <f t="shared" si="1"/>
        <v>46</v>
      </c>
      <c r="B51" s="429"/>
      <c r="C51" s="429"/>
      <c r="D51" s="432"/>
      <c r="E51" s="337" t="s">
        <v>945</v>
      </c>
      <c r="F51" s="337" t="s">
        <v>63</v>
      </c>
      <c r="G51" s="184" t="str">
        <f>IF(ISNA(VLOOKUP($F51,'Cronograma Manual'!$F$6:$BN$171,G$144+1,0)),"",(VLOOKUP($F51,'Cronograma Manual'!$F$6:$BN$171,G$144+1,0)))</f>
        <v>UB BARRANCABERMEJA</v>
      </c>
      <c r="H51" s="184" t="str">
        <f>IF(ISNA(VLOOKUP($F51,'Cronograma Manual'!$F$6:$BN$171,H$144+1,0)),"",(VLOOKUP($F51,'Cronograma Manual'!$F$6:$BN$171,H$144+1,0)))</f>
        <v>Calle 52 Nº 89-30 Sector Comercial Frente a Cristo Petrolero</v>
      </c>
      <c r="I51" s="197">
        <f>IF(ISNA(VLOOKUP($F51,'Cronograma Manual'!$F$6:$BN$171,I$144+1,0)),"",(VLOOKUP($F51,'Cronograma Manual'!$F$6:$BN$171,I$144+1,0)))</f>
        <v>2</v>
      </c>
      <c r="J51" s="202">
        <f>IF(ISNA(VLOOKUP($F51,'Cronograma Manual'!$F$6:$BN$171,J$144+1,0)),"",(VLOOKUP($F51,'Cronograma Manual'!$F$6:$BN$171,J$144+1,0)))</f>
        <v>25</v>
      </c>
      <c r="K51" s="107" t="str">
        <f>IF(ISNA(VLOOKUP($F51,'Cronograma Manual'!$F$6:$BN$171,K$144+1,0)),"",(VLOOKUP($F51,'Cronograma Manual'!$F$6:$BN$171,K$144+1,0)))</f>
        <v/>
      </c>
      <c r="L51" s="107" t="str">
        <f>IF(ISNA(VLOOKUP($F51,'Cronograma Manual'!$F$6:$BN$171,L$144+1,0)),"",(VLOOKUP($F51,'Cronograma Manual'!$F$6:$BN$171,L$144+1,0)))</f>
        <v/>
      </c>
      <c r="M51" s="107" t="str">
        <f>IF(ISNA(VLOOKUP($F51,'Cronograma Manual'!$F$6:$BN$171,M$144+1,0)),"",(VLOOKUP($F51,'Cronograma Manual'!$F$6:$BN$171,M$144+1,0)))</f>
        <v/>
      </c>
      <c r="N51" s="107">
        <f>IF(ISNA(VLOOKUP($F51,'Cronograma Manual'!$F$6:$BN$171,N$144+1,0)),"",(VLOOKUP($F51,'Cronograma Manual'!$F$6:$BN$171,N$144+1,0)))</f>
        <v>44581</v>
      </c>
      <c r="O51" s="107" t="str">
        <f>IF(ISNA(VLOOKUP($F51,'Cronograma Manual'!$F$6:$BN$171,O$144+1,0)),"",(VLOOKUP($F51,'Cronograma Manual'!$F$6:$BN$171,O$144+1,0)))</f>
        <v/>
      </c>
      <c r="P51" s="108">
        <f>IF(ISNA(VLOOKUP($F51,'Cronograma Manual'!$F$6:$BN$171,P$144+1,0)),"",(VLOOKUP($F51,'Cronograma Manual'!$F$6:$BN$171,P$144+1,0)))</f>
        <v>44595</v>
      </c>
      <c r="Q51" s="108" t="str">
        <f>IF(ISNA(VLOOKUP($F51,'Cronograma Manual'!$F$6:$BN$171,Q$144+1,0)),"",(VLOOKUP($F51,'Cronograma Manual'!$F$6:$BN$171,Q$144+1,0)))</f>
        <v/>
      </c>
      <c r="R51" s="108">
        <f>IF(ISNA(VLOOKUP($F51,'Cronograma Manual'!$F$6:$BN$171,R$144+1,0)),"",(VLOOKUP($F51,'Cronograma Manual'!$F$6:$BN$171,R$144+1,0)))</f>
        <v>44609</v>
      </c>
      <c r="S51" s="108" t="str">
        <f>IF(ISNA(VLOOKUP($F51,'Cronograma Manual'!$F$6:$BN$171,S$144+1,0)),"",(VLOOKUP($F51,'Cronograma Manual'!$F$6:$BN$171,S$144+1,0)))</f>
        <v/>
      </c>
      <c r="T51" s="107">
        <f>IF(ISNA(VLOOKUP($F51,'Cronograma Manual'!$F$6:$BN$171,T$144+1,0)),"",(VLOOKUP($F51,'Cronograma Manual'!$F$6:$BN$171,T$144+1,0)))</f>
        <v>44623</v>
      </c>
      <c r="U51" s="107" t="str">
        <f>IF(ISNA(VLOOKUP($F51,'Cronograma Manual'!$F$6:$BN$171,U$144+1,0)),"",(VLOOKUP($F51,'Cronograma Manual'!$F$6:$BN$171,U$144+1,0)))</f>
        <v/>
      </c>
      <c r="V51" s="107">
        <f>IF(ISNA(VLOOKUP($F51,'Cronograma Manual'!$F$6:$BN$171,V$144+1,0)),"",(VLOOKUP($F51,'Cronograma Manual'!$F$6:$BN$171,V$144+1,0)))</f>
        <v>44637</v>
      </c>
      <c r="W51" s="107" t="str">
        <f>IF(ISNA(VLOOKUP($F51,'Cronograma Manual'!$F$6:$BN$171,W$144+1,0)),"",(VLOOKUP($F51,'Cronograma Manual'!$F$6:$BN$171,W$144+1,0)))</f>
        <v/>
      </c>
      <c r="X51" s="107">
        <f>IF(ISNA(VLOOKUP($F51,'Cronograma Manual'!$F$6:$BN$171,X$144+1,0)),"",(VLOOKUP($F51,'Cronograma Manual'!$F$6:$BN$171,X$144+1,0)))</f>
        <v>44651</v>
      </c>
      <c r="Y51" s="108" t="str">
        <f>IF(ISNA(VLOOKUP($F51,'Cronograma Manual'!$F$6:$BN$171,Y$144+1,0)),"",(VLOOKUP($F51,'Cronograma Manual'!$F$6:$BN$171,Y$144+1,0)))</f>
        <v/>
      </c>
      <c r="Z51" s="108" t="str">
        <f>IF(ISNA(VLOOKUP($F51,'Cronograma Manual'!$F$6:$BN$171,Z$144+1,0)),"",(VLOOKUP($F51,'Cronograma Manual'!$F$6:$BN$171,Z$144+1,0)))</f>
        <v/>
      </c>
      <c r="AA51" s="108">
        <f>IF(ISNA(VLOOKUP($F51,'Cronograma Manual'!$F$6:$BN$171,AA$144+1,0)),"",(VLOOKUP($F51,'Cronograma Manual'!$F$6:$BN$171,AA$144+1,0)))</f>
        <v>44672</v>
      </c>
      <c r="AB51" s="108" t="str">
        <f>IF(ISNA(VLOOKUP($F51,'Cronograma Manual'!$F$6:$BN$171,AB$144+1,0)),"",(VLOOKUP($F51,'Cronograma Manual'!$F$6:$BN$171,AB$144+1,0)))</f>
        <v/>
      </c>
      <c r="AC51" s="107">
        <f>IF(ISNA(VLOOKUP($F51,'Cronograma Manual'!$F$6:$BN$171,AC$144+1,0)),"",(VLOOKUP($F51,'Cronograma Manual'!$F$6:$BN$171,AC$144+1,0)))</f>
        <v>44686</v>
      </c>
      <c r="AD51" s="107" t="str">
        <f>IF(ISNA(VLOOKUP($F51,'Cronograma Manual'!$F$6:$BN$171,AD$144+1,0)),"",(VLOOKUP($F51,'Cronograma Manual'!$F$6:$BN$171,AD$144+1,0)))</f>
        <v/>
      </c>
      <c r="AE51" s="107">
        <f>IF(ISNA(VLOOKUP($F51,'Cronograma Manual'!$F$6:$BN$171,AE$144+1,0)),"",(VLOOKUP($F51,'Cronograma Manual'!$F$6:$BN$171,AE$144+1,0)))</f>
        <v>44700</v>
      </c>
      <c r="AF51" s="107" t="str">
        <f>IF(ISNA(VLOOKUP($F51,'Cronograma Manual'!$F$6:$BN$171,AF$144+1,0)),"",(VLOOKUP($F51,'Cronograma Manual'!$F$6:$BN$171,AF$144+1,0)))</f>
        <v/>
      </c>
      <c r="AG51" s="108">
        <f>IF(ISNA(VLOOKUP($F51,'Cronograma Manual'!$F$6:$BN$171,AG$144+1,0)),"",(VLOOKUP($F51,'Cronograma Manual'!$F$6:$BN$171,AG$144+1,0)))</f>
        <v>44714</v>
      </c>
      <c r="AH51" s="108" t="str">
        <f>IF(ISNA(VLOOKUP($F51,'Cronograma Manual'!$F$6:$BN$171,AH$144+1,0)),"",(VLOOKUP($F51,'Cronograma Manual'!$F$6:$BN$171,AH$144+1,0)))</f>
        <v/>
      </c>
      <c r="AI51" s="108">
        <f>IF(ISNA(VLOOKUP($F51,'Cronograma Manual'!$F$6:$BN$171,AI$144+1,0)),"",(VLOOKUP($F51,'Cronograma Manual'!$F$6:$BN$171,AI$144+1,0)))</f>
        <v>44728</v>
      </c>
      <c r="AJ51" s="108" t="str">
        <f>IF(ISNA(VLOOKUP($F51,'Cronograma Manual'!$F$6:$BN$171,AJ$144+1,0)),"",(VLOOKUP($F51,'Cronograma Manual'!$F$6:$BN$171,AJ$144+1,0)))</f>
        <v/>
      </c>
      <c r="AK51" s="108">
        <f>IF(ISNA(VLOOKUP($F51,'Cronograma Manual'!$F$6:$BN$171,AK$144+1,0)),"",(VLOOKUP($F51,'Cronograma Manual'!$F$6:$BN$171,AK$144+1,0)))</f>
        <v>44742</v>
      </c>
      <c r="AL51" s="107" t="str">
        <f>IF(ISNA(VLOOKUP($F51,'Cronograma Manual'!$F$6:$BN$171,AL$144+1,0)),"",(VLOOKUP($F51,'Cronograma Manual'!$F$6:$BN$171,AL$144+1,0)))</f>
        <v/>
      </c>
      <c r="AM51" s="107">
        <f>IF(ISNA(VLOOKUP($F51,'Cronograma Manual'!$F$6:$BN$171,AM$144+1,0)),"",(VLOOKUP($F51,'Cronograma Manual'!$F$6:$BN$171,AM$144+1,0)))</f>
        <v>44756</v>
      </c>
      <c r="AN51" s="107" t="str">
        <f>IF(ISNA(VLOOKUP($F51,'Cronograma Manual'!$F$6:$BN$171,AN$144+1,0)),"",(VLOOKUP($F51,'Cronograma Manual'!$F$6:$BN$171,AN$144+1,0)))</f>
        <v/>
      </c>
      <c r="AO51" s="107">
        <f>IF(ISNA(VLOOKUP($F51,'Cronograma Manual'!$F$6:$BN$171,AO$144+1,0)),"",(VLOOKUP($F51,'Cronograma Manual'!$F$6:$BN$171,AO$144+1,0)))</f>
        <v>44770</v>
      </c>
      <c r="AP51" s="108" t="str">
        <f>IF(ISNA(VLOOKUP($F51,'Cronograma Manual'!$F$6:$BN$171,AP$144+1,0)),"",(VLOOKUP($F51,'Cronograma Manual'!$F$6:$BN$171,AP$144+1,0)))</f>
        <v/>
      </c>
      <c r="AQ51" s="108">
        <f>IF(ISNA(VLOOKUP($F51,'Cronograma Manual'!$F$6:$BN$171,AQ$144+1,0)),"",(VLOOKUP($F51,'Cronograma Manual'!$F$6:$BN$171,AQ$144+1,0)))</f>
        <v>44784</v>
      </c>
      <c r="AR51" s="108" t="str">
        <f>IF(ISNA(VLOOKUP($F51,'Cronograma Manual'!$F$6:$BN$171,AR$144+1,0)),"",(VLOOKUP($F51,'Cronograma Manual'!$F$6:$BN$171,AR$144+1,0)))</f>
        <v/>
      </c>
      <c r="AS51" s="108">
        <f>IF(ISNA(VLOOKUP($F51,'Cronograma Manual'!$F$6:$BN$171,AS$144+1,0)),"",(VLOOKUP($F51,'Cronograma Manual'!$F$6:$BN$171,AS$144+1,0)))</f>
        <v>44798</v>
      </c>
      <c r="AT51" s="107" t="str">
        <f>IF(ISNA(VLOOKUP($F51,'Cronograma Manual'!$F$6:$BN$171,AT$144+1,0)),"",(VLOOKUP($F51,'Cronograma Manual'!$F$6:$BN$171,AT$144+1,0)))</f>
        <v/>
      </c>
      <c r="AU51" s="107">
        <f>IF(ISNA(VLOOKUP($F51,'Cronograma Manual'!$F$6:$BN$171,AU$144+1,0)),"",(VLOOKUP($F51,'Cronograma Manual'!$F$6:$BN$171,AU$144+1,0)))</f>
        <v>44812</v>
      </c>
      <c r="AV51" s="107" t="str">
        <f>IF(ISNA(VLOOKUP($F51,'Cronograma Manual'!$F$6:$BN$171,AV$144+1,0)),"",(VLOOKUP($F51,'Cronograma Manual'!$F$6:$BN$171,AV$144+1,0)))</f>
        <v/>
      </c>
      <c r="AW51" s="107">
        <f>IF(ISNA(VLOOKUP($F51,'Cronograma Manual'!$F$6:$BN$171,AW$144+1,0)),"",(VLOOKUP($F51,'Cronograma Manual'!$F$6:$BN$171,AW$144+1,0)))</f>
        <v>44826</v>
      </c>
      <c r="AX51" s="107" t="str">
        <f>IF(ISNA(VLOOKUP($F51,'Cronograma Manual'!$F$6:$BN$171,AX$144+1,0)),"",(VLOOKUP($F51,'Cronograma Manual'!$F$6:$BN$171,AX$144+1,0)))</f>
        <v/>
      </c>
      <c r="AY51" s="108">
        <f>IF(ISNA(VLOOKUP($F51,'Cronograma Manual'!$F$6:$BN$171,AY$144+1,0)),"",(VLOOKUP($F51,'Cronograma Manual'!$F$6:$BN$171,AY$144+1,0)))</f>
        <v>44840</v>
      </c>
      <c r="AZ51" s="108" t="str">
        <f>IF(ISNA(VLOOKUP($F51,'Cronograma Manual'!$F$6:$BN$171,AZ$144+1,0)),"",(VLOOKUP($F51,'Cronograma Manual'!$F$6:$BN$171,AZ$144+1,0)))</f>
        <v/>
      </c>
      <c r="BA51" s="108">
        <f>IF(ISNA(VLOOKUP($F51,'Cronograma Manual'!$F$6:$BN$171,BA$144+1,0)),"",(VLOOKUP($F51,'Cronograma Manual'!$F$6:$BN$171,BA$144+1,0)))</f>
        <v>44854</v>
      </c>
      <c r="BB51" s="108" t="str">
        <f>IF(ISNA(VLOOKUP($F51,'Cronograma Manual'!$F$6:$BN$171,BB$144+1,0)),"",(VLOOKUP($F51,'Cronograma Manual'!$F$6:$BN$171,BB$144+1,0)))</f>
        <v/>
      </c>
      <c r="BC51" s="107">
        <f>IF(ISNA(VLOOKUP($F51,'Cronograma Manual'!$F$6:$BN$171,BC$144+1,0)),"",(VLOOKUP($F51,'Cronograma Manual'!$F$6:$BN$171,BC$144+1,0)))</f>
        <v>44868</v>
      </c>
      <c r="BD51" s="107" t="str">
        <f>IF(ISNA(VLOOKUP($F51,'Cronograma Manual'!$F$6:$BN$171,BD$144+1,0)),"",(VLOOKUP($F51,'Cronograma Manual'!$F$6:$BN$171,BD$144+1,0)))</f>
        <v/>
      </c>
      <c r="BE51" s="107">
        <f>IF(ISNA(VLOOKUP($F51,'Cronograma Manual'!$F$6:$BN$171,BE$144+1,0)),"",(VLOOKUP($F51,'Cronograma Manual'!$F$6:$BN$171,BE$144+1,0)))</f>
        <v>44882</v>
      </c>
      <c r="BF51" s="107" t="str">
        <f>IF(ISNA(VLOOKUP($F51,'Cronograma Manual'!$F$6:$BN$171,BF$144+1,0)),"",(VLOOKUP($F51,'Cronograma Manual'!$F$6:$BN$171,BF$144+1,0)))</f>
        <v/>
      </c>
      <c r="BG51" s="108">
        <f>IF(ISNA(VLOOKUP($F51,'Cronograma Manual'!$F$6:$BN$171,BG$144+1,0)),"",(VLOOKUP($F51,'Cronograma Manual'!$F$6:$BN$171,BG$144+1,0)))</f>
        <v>44896</v>
      </c>
      <c r="BH51" s="108" t="str">
        <f>IF(ISNA(VLOOKUP($F51,'Cronograma Manual'!$F$6:$BN$171,BH$144+1,0)),"",(VLOOKUP($F51,'Cronograma Manual'!$F$6:$BN$171,BH$144+1,0)))</f>
        <v/>
      </c>
      <c r="BI51" s="108">
        <f>IF(ISNA(VLOOKUP($F51,'Cronograma Manual'!$F$6:$BN$171,BI$144+1,0)),"",(VLOOKUP($F51,'Cronograma Manual'!$F$6:$BN$171,BI$144+1,0)))</f>
        <v>44910</v>
      </c>
      <c r="BJ51" s="108" t="str">
        <f>IF(ISNA(VLOOKUP($F51,'Cronograma Manual'!$F$6:$BN$171,BJ$144+1,0)),"",(VLOOKUP($F51,'Cronograma Manual'!$F$6:$BN$171,BJ$144+1,0)))</f>
        <v/>
      </c>
      <c r="BK51" s="353">
        <f>IF(ISNA(VLOOKUP($F51,'Cronograma Manual'!$F$6:$BN$171,BK$144+1,0)),"",(VLOOKUP($F51,'Cronograma Manual'!$F$6:$BN$171,BK$144+1,0)))</f>
        <v>44924</v>
      </c>
    </row>
    <row r="52" spans="1:63" s="102" customFormat="1" ht="26.25" customHeight="1" x14ac:dyDescent="0.25">
      <c r="A52" s="352">
        <f t="shared" si="1"/>
        <v>47</v>
      </c>
      <c r="B52" s="429"/>
      <c r="C52" s="429"/>
      <c r="D52" s="432"/>
      <c r="E52" s="337" t="s">
        <v>945</v>
      </c>
      <c r="F52" s="337" t="s">
        <v>62</v>
      </c>
      <c r="G52" s="184" t="str">
        <f>IF(ISNA(VLOOKUP($F52,'Cronograma Manual'!$F$6:$BN$171,G$144+1,0)),"",(VLOOKUP($F52,'Cronograma Manual'!$F$6:$BN$171,G$144+1,0)))</f>
        <v>UB SAN GIL</v>
      </c>
      <c r="H52" s="184" t="str">
        <f>IF(ISNA(VLOOKUP($F52,'Cronograma Manual'!$F$6:$BN$171,H$144+1,0)),"",(VLOOKUP($F52,'Cronograma Manual'!$F$6:$BN$171,H$144+1,0)))</f>
        <v>Carrera 12 número 4 - 14 Sector La Playa</v>
      </c>
      <c r="I52" s="197">
        <f>IF(ISNA(VLOOKUP($F52,'Cronograma Manual'!$F$6:$BN$171,I$144+1,0)),"",(VLOOKUP($F52,'Cronograma Manual'!$F$6:$BN$171,I$144+1,0)))</f>
        <v>2</v>
      </c>
      <c r="J52" s="202">
        <f>IF(ISNA(VLOOKUP($F52,'Cronograma Manual'!$F$6:$BN$171,J$144+1,0)),"",(VLOOKUP($F52,'Cronograma Manual'!$F$6:$BN$171,J$144+1,0)))</f>
        <v>23</v>
      </c>
      <c r="K52" s="107" t="str">
        <f>IF(ISNA(VLOOKUP($F52,'Cronograma Manual'!$F$6:$BN$171,K$144+1,0)),"",(VLOOKUP($F52,'Cronograma Manual'!$F$6:$BN$171,K$144+1,0)))</f>
        <v/>
      </c>
      <c r="L52" s="107" t="str">
        <f>IF(ISNA(VLOOKUP($F52,'Cronograma Manual'!$F$6:$BN$171,L$144+1,0)),"",(VLOOKUP($F52,'Cronograma Manual'!$F$6:$BN$171,L$144+1,0)))</f>
        <v/>
      </c>
      <c r="M52" s="107" t="str">
        <f>IF(ISNA(VLOOKUP($F52,'Cronograma Manual'!$F$6:$BN$171,M$144+1,0)),"",(VLOOKUP($F52,'Cronograma Manual'!$F$6:$BN$171,M$144+1,0)))</f>
        <v/>
      </c>
      <c r="N52" s="107" t="str">
        <f>IF(ISNA(VLOOKUP($F52,'Cronograma Manual'!$F$6:$BN$171,N$144+1,0)),"",(VLOOKUP($F52,'Cronograma Manual'!$F$6:$BN$171,N$144+1,0)))</f>
        <v/>
      </c>
      <c r="O52" s="107">
        <f>IF(ISNA(VLOOKUP($F52,'Cronograma Manual'!$F$6:$BN$171,O$144+1,0)),"",(VLOOKUP($F52,'Cronograma Manual'!$F$6:$BN$171,O$144+1,0)))</f>
        <v>44588</v>
      </c>
      <c r="P52" s="108" t="str">
        <f>IF(ISNA(VLOOKUP($F52,'Cronograma Manual'!$F$6:$BN$171,P$144+1,0)),"",(VLOOKUP($F52,'Cronograma Manual'!$F$6:$BN$171,P$144+1,0)))</f>
        <v/>
      </c>
      <c r="Q52" s="108">
        <f>IF(ISNA(VLOOKUP($F52,'Cronograma Manual'!$F$6:$BN$171,Q$144+1,0)),"",(VLOOKUP($F52,'Cronograma Manual'!$F$6:$BN$171,Q$144+1,0)))</f>
        <v>44602</v>
      </c>
      <c r="R52" s="108" t="str">
        <f>IF(ISNA(VLOOKUP($F52,'Cronograma Manual'!$F$6:$BN$171,R$144+1,0)),"",(VLOOKUP($F52,'Cronograma Manual'!$F$6:$BN$171,R$144+1,0)))</f>
        <v/>
      </c>
      <c r="S52" s="108">
        <f>IF(ISNA(VLOOKUP($F52,'Cronograma Manual'!$F$6:$BN$171,S$144+1,0)),"",(VLOOKUP($F52,'Cronograma Manual'!$F$6:$BN$171,S$144+1,0)))</f>
        <v>44616</v>
      </c>
      <c r="T52" s="107" t="str">
        <f>IF(ISNA(VLOOKUP($F52,'Cronograma Manual'!$F$6:$BN$171,T$144+1,0)),"",(VLOOKUP($F52,'Cronograma Manual'!$F$6:$BN$171,T$144+1,0)))</f>
        <v/>
      </c>
      <c r="U52" s="107">
        <f>IF(ISNA(VLOOKUP($F52,'Cronograma Manual'!$F$6:$BN$171,U$144+1,0)),"",(VLOOKUP($F52,'Cronograma Manual'!$F$6:$BN$171,U$144+1,0)))</f>
        <v>44630</v>
      </c>
      <c r="V52" s="107" t="str">
        <f>IF(ISNA(VLOOKUP($F52,'Cronograma Manual'!$F$6:$BN$171,V$144+1,0)),"",(VLOOKUP($F52,'Cronograma Manual'!$F$6:$BN$171,V$144+1,0)))</f>
        <v/>
      </c>
      <c r="W52" s="107">
        <f>IF(ISNA(VLOOKUP($F52,'Cronograma Manual'!$F$6:$BN$171,W$144+1,0)),"",(VLOOKUP($F52,'Cronograma Manual'!$F$6:$BN$171,W$144+1,0)))</f>
        <v>44644</v>
      </c>
      <c r="X52" s="107" t="str">
        <f>IF(ISNA(VLOOKUP($F52,'Cronograma Manual'!$F$6:$BN$171,X$144+1,0)),"",(VLOOKUP($F52,'Cronograma Manual'!$F$6:$BN$171,X$144+1,0)))</f>
        <v/>
      </c>
      <c r="Y52" s="108">
        <f>IF(ISNA(VLOOKUP($F52,'Cronograma Manual'!$F$6:$BN$171,Y$144+1,0)),"",(VLOOKUP($F52,'Cronograma Manual'!$F$6:$BN$171,Y$144+1,0)))</f>
        <v>44658</v>
      </c>
      <c r="Z52" s="108" t="str">
        <f>IF(ISNA(VLOOKUP($F52,'Cronograma Manual'!$F$6:$BN$171,Z$144+1,0)),"",(VLOOKUP($F52,'Cronograma Manual'!$F$6:$BN$171,Z$144+1,0)))</f>
        <v/>
      </c>
      <c r="AA52" s="108" t="str">
        <f>IF(ISNA(VLOOKUP($F52,'Cronograma Manual'!$F$6:$BN$171,AA$144+1,0)),"",(VLOOKUP($F52,'Cronograma Manual'!$F$6:$BN$171,AA$144+1,0)))</f>
        <v/>
      </c>
      <c r="AB52" s="108">
        <f>IF(ISNA(VLOOKUP($F52,'Cronograma Manual'!$F$6:$BN$171,AB$144+1,0)),"",(VLOOKUP($F52,'Cronograma Manual'!$F$6:$BN$171,AB$144+1,0)))</f>
        <v>44679</v>
      </c>
      <c r="AC52" s="107" t="str">
        <f>IF(ISNA(VLOOKUP($F52,'Cronograma Manual'!$F$6:$BN$171,AC$144+1,0)),"",(VLOOKUP($F52,'Cronograma Manual'!$F$6:$BN$171,AC$144+1,0)))</f>
        <v/>
      </c>
      <c r="AD52" s="107">
        <f>IF(ISNA(VLOOKUP($F52,'Cronograma Manual'!$F$6:$BN$171,AD$144+1,0)),"",(VLOOKUP($F52,'Cronograma Manual'!$F$6:$BN$171,AD$144+1,0)))</f>
        <v>44693</v>
      </c>
      <c r="AE52" s="107" t="str">
        <f>IF(ISNA(VLOOKUP($F52,'Cronograma Manual'!$F$6:$BN$171,AE$144+1,0)),"",(VLOOKUP($F52,'Cronograma Manual'!$F$6:$BN$171,AE$144+1,0)))</f>
        <v/>
      </c>
      <c r="AF52" s="107">
        <f>IF(ISNA(VLOOKUP($F52,'Cronograma Manual'!$F$6:$BN$171,AF$144+1,0)),"",(VLOOKUP($F52,'Cronograma Manual'!$F$6:$BN$171,AF$144+1,0)))</f>
        <v>44707</v>
      </c>
      <c r="AG52" s="108" t="str">
        <f>IF(ISNA(VLOOKUP($F52,'Cronograma Manual'!$F$6:$BN$171,AG$144+1,0)),"",(VLOOKUP($F52,'Cronograma Manual'!$F$6:$BN$171,AG$144+1,0)))</f>
        <v/>
      </c>
      <c r="AH52" s="108">
        <f>IF(ISNA(VLOOKUP($F52,'Cronograma Manual'!$F$6:$BN$171,AH$144+1,0)),"",(VLOOKUP($F52,'Cronograma Manual'!$F$6:$BN$171,AH$144+1,0)))</f>
        <v>44721</v>
      </c>
      <c r="AI52" s="108" t="str">
        <f>IF(ISNA(VLOOKUP($F52,'Cronograma Manual'!$F$6:$BN$171,AI$144+1,0)),"",(VLOOKUP($F52,'Cronograma Manual'!$F$6:$BN$171,AI$144+1,0)))</f>
        <v/>
      </c>
      <c r="AJ52" s="108">
        <f>IF(ISNA(VLOOKUP($F52,'Cronograma Manual'!$F$6:$BN$171,AJ$144+1,0)),"",(VLOOKUP($F52,'Cronograma Manual'!$F$6:$BN$171,AJ$144+1,0)))</f>
        <v>44735</v>
      </c>
      <c r="AK52" s="108" t="str">
        <f>IF(ISNA(VLOOKUP($F52,'Cronograma Manual'!$F$6:$BN$171,AK$144+1,0)),"",(VLOOKUP($F52,'Cronograma Manual'!$F$6:$BN$171,AK$144+1,0)))</f>
        <v/>
      </c>
      <c r="AL52" s="107">
        <f>IF(ISNA(VLOOKUP($F52,'Cronograma Manual'!$F$6:$BN$171,AL$144+1,0)),"",(VLOOKUP($F52,'Cronograma Manual'!$F$6:$BN$171,AL$144+1,0)))</f>
        <v>44749</v>
      </c>
      <c r="AM52" s="107" t="str">
        <f>IF(ISNA(VLOOKUP($F52,'Cronograma Manual'!$F$6:$BN$171,AM$144+1,0)),"",(VLOOKUP($F52,'Cronograma Manual'!$F$6:$BN$171,AM$144+1,0)))</f>
        <v/>
      </c>
      <c r="AN52" s="107">
        <f>IF(ISNA(VLOOKUP($F52,'Cronograma Manual'!$F$6:$BN$171,AN$144+1,0)),"",(VLOOKUP($F52,'Cronograma Manual'!$F$6:$BN$171,AN$144+1,0)))</f>
        <v>44763</v>
      </c>
      <c r="AO52" s="107" t="str">
        <f>IF(ISNA(VLOOKUP($F52,'Cronograma Manual'!$F$6:$BN$171,AO$144+1,0)),"",(VLOOKUP($F52,'Cronograma Manual'!$F$6:$BN$171,AO$144+1,0)))</f>
        <v/>
      </c>
      <c r="AP52" s="108">
        <f>IF(ISNA(VLOOKUP($F52,'Cronograma Manual'!$F$6:$BN$171,AP$144+1,0)),"",(VLOOKUP($F52,'Cronograma Manual'!$F$6:$BN$171,AP$144+1,0)))</f>
        <v>44777</v>
      </c>
      <c r="AQ52" s="108" t="str">
        <f>IF(ISNA(VLOOKUP($F52,'Cronograma Manual'!$F$6:$BN$171,AQ$144+1,0)),"",(VLOOKUP($F52,'Cronograma Manual'!$F$6:$BN$171,AQ$144+1,0)))</f>
        <v/>
      </c>
      <c r="AR52" s="108">
        <f>IF(ISNA(VLOOKUP($F52,'Cronograma Manual'!$F$6:$BN$171,AR$144+1,0)),"",(VLOOKUP($F52,'Cronograma Manual'!$F$6:$BN$171,AR$144+1,0)))</f>
        <v>44791</v>
      </c>
      <c r="AS52" s="108" t="str">
        <f>IF(ISNA(VLOOKUP($F52,'Cronograma Manual'!$F$6:$BN$171,AS$144+1,0)),"",(VLOOKUP($F52,'Cronograma Manual'!$F$6:$BN$171,AS$144+1,0)))</f>
        <v/>
      </c>
      <c r="AT52" s="107">
        <f>IF(ISNA(VLOOKUP($F52,'Cronograma Manual'!$F$6:$BN$171,AT$144+1,0)),"",(VLOOKUP($F52,'Cronograma Manual'!$F$6:$BN$171,AT$144+1,0)))</f>
        <v>44805</v>
      </c>
      <c r="AU52" s="107" t="str">
        <f>IF(ISNA(VLOOKUP($F52,'Cronograma Manual'!$F$6:$BN$171,AU$144+1,0)),"",(VLOOKUP($F52,'Cronograma Manual'!$F$6:$BN$171,AU$144+1,0)))</f>
        <v/>
      </c>
      <c r="AV52" s="107">
        <f>IF(ISNA(VLOOKUP($F52,'Cronograma Manual'!$F$6:$BN$171,AV$144+1,0)),"",(VLOOKUP($F52,'Cronograma Manual'!$F$6:$BN$171,AV$144+1,0)))</f>
        <v>44819</v>
      </c>
      <c r="AW52" s="107" t="str">
        <f>IF(ISNA(VLOOKUP($F52,'Cronograma Manual'!$F$6:$BN$171,AW$144+1,0)),"",(VLOOKUP($F52,'Cronograma Manual'!$F$6:$BN$171,AW$144+1,0)))</f>
        <v/>
      </c>
      <c r="AX52" s="107">
        <f>IF(ISNA(VLOOKUP($F52,'Cronograma Manual'!$F$6:$BN$171,AX$144+1,0)),"",(VLOOKUP($F52,'Cronograma Manual'!$F$6:$BN$171,AX$144+1,0)))</f>
        <v>44833</v>
      </c>
      <c r="AY52" s="108" t="str">
        <f>IF(ISNA(VLOOKUP($F52,'Cronograma Manual'!$F$6:$BN$171,AY$144+1,0)),"",(VLOOKUP($F52,'Cronograma Manual'!$F$6:$BN$171,AY$144+1,0)))</f>
        <v/>
      </c>
      <c r="AZ52" s="108">
        <f>IF(ISNA(VLOOKUP($F52,'Cronograma Manual'!$F$6:$BN$171,AZ$144+1,0)),"",(VLOOKUP($F52,'Cronograma Manual'!$F$6:$BN$171,AZ$144+1,0)))</f>
        <v>44847</v>
      </c>
      <c r="BA52" s="108" t="str">
        <f>IF(ISNA(VLOOKUP($F52,'Cronograma Manual'!$F$6:$BN$171,BA$144+1,0)),"",(VLOOKUP($F52,'Cronograma Manual'!$F$6:$BN$171,BA$144+1,0)))</f>
        <v/>
      </c>
      <c r="BB52" s="108">
        <f>IF(ISNA(VLOOKUP($F52,'Cronograma Manual'!$F$6:$BN$171,BB$144+1,0)),"",(VLOOKUP($F52,'Cronograma Manual'!$F$6:$BN$171,BB$144+1,0)))</f>
        <v>44861</v>
      </c>
      <c r="BC52" s="107" t="str">
        <f>IF(ISNA(VLOOKUP($F52,'Cronograma Manual'!$F$6:$BN$171,BC$144+1,0)),"",(VLOOKUP($F52,'Cronograma Manual'!$F$6:$BN$171,BC$144+1,0)))</f>
        <v/>
      </c>
      <c r="BD52" s="107">
        <f>IF(ISNA(VLOOKUP($F52,'Cronograma Manual'!$F$6:$BN$171,BD$144+1,0)),"",(VLOOKUP($F52,'Cronograma Manual'!$F$6:$BN$171,BD$144+1,0)))</f>
        <v>44875</v>
      </c>
      <c r="BE52" s="107" t="str">
        <f>IF(ISNA(VLOOKUP($F52,'Cronograma Manual'!$F$6:$BN$171,BE$144+1,0)),"",(VLOOKUP($F52,'Cronograma Manual'!$F$6:$BN$171,BE$144+1,0)))</f>
        <v/>
      </c>
      <c r="BF52" s="107">
        <f>IF(ISNA(VLOOKUP($F52,'Cronograma Manual'!$F$6:$BN$171,BF$144+1,0)),"",(VLOOKUP($F52,'Cronograma Manual'!$F$6:$BN$171,BF$144+1,0)))</f>
        <v>44889</v>
      </c>
      <c r="BG52" s="108" t="str">
        <f>IF(ISNA(VLOOKUP($F52,'Cronograma Manual'!$F$6:$BN$171,BG$144+1,0)),"",(VLOOKUP($F52,'Cronograma Manual'!$F$6:$BN$171,BG$144+1,0)))</f>
        <v/>
      </c>
      <c r="BH52" s="108" t="str">
        <f>IF(ISNA(VLOOKUP($F52,'Cronograma Manual'!$F$6:$BN$171,BH$144+1,0)),"",(VLOOKUP($F52,'Cronograma Manual'!$F$6:$BN$171,BH$144+1,0)))</f>
        <v/>
      </c>
      <c r="BI52" s="108" t="str">
        <f>IF(ISNA(VLOOKUP($F52,'Cronograma Manual'!$F$6:$BN$171,BI$144+1,0)),"",(VLOOKUP($F52,'Cronograma Manual'!$F$6:$BN$171,BI$144+1,0)))</f>
        <v/>
      </c>
      <c r="BJ52" s="108">
        <f>IF(ISNA(VLOOKUP($F52,'Cronograma Manual'!$F$6:$BN$171,BJ$144+1,0)),"",(VLOOKUP($F52,'Cronograma Manual'!$F$6:$BN$171,BJ$144+1,0)))</f>
        <v>44917</v>
      </c>
      <c r="BK52" s="353" t="str">
        <f>IF(ISNA(VLOOKUP($F52,'Cronograma Manual'!$F$6:$BN$171,BK$144+1,0)),"",(VLOOKUP($F52,'Cronograma Manual'!$F$6:$BN$171,BK$144+1,0)))</f>
        <v/>
      </c>
    </row>
    <row r="53" spans="1:63" s="102" customFormat="1" ht="26.25" customHeight="1" thickBot="1" x14ac:dyDescent="0.3">
      <c r="A53" s="383">
        <f t="shared" si="1"/>
        <v>48</v>
      </c>
      <c r="B53" s="429"/>
      <c r="C53" s="429"/>
      <c r="D53" s="432"/>
      <c r="E53" s="364" t="s">
        <v>621</v>
      </c>
      <c r="F53" s="364" t="s">
        <v>64</v>
      </c>
      <c r="G53" s="367" t="str">
        <f>IF(ISNA(VLOOKUP($F53,'Cronograma Manual'!$F$6:$BN$171,G$144+1,0)),"",(VLOOKUP($F53,'Cronograma Manual'!$F$6:$BN$171,G$144+1,0)))</f>
        <v>UB SUR DEL CESAR</v>
      </c>
      <c r="H53" s="367" t="str">
        <f>IF(ISNA(VLOOKUP($F53,'Cronograma Manual'!$F$6:$BN$171,H$144+1,0)),"",(VLOOKUP($F53,'Cronograma Manual'!$F$6:$BN$171,H$144+1,0)))</f>
        <v>Calle 4 N° 25 - 57 Barrio Sabanita</v>
      </c>
      <c r="I53" s="303">
        <f>IF(ISNA(VLOOKUP($F53,'Cronograma Manual'!$F$6:$BN$171,I$144+1,0)),"",(VLOOKUP($F53,'Cronograma Manual'!$F$6:$BN$171,I$144+1,0)))</f>
        <v>4</v>
      </c>
      <c r="J53" s="304">
        <f>IF(ISNA(VLOOKUP($F53,'Cronograma Manual'!$F$6:$BN$171,J$144+1,0)),"",(VLOOKUP($F53,'Cronograma Manual'!$F$6:$BN$171,J$144+1,0)))</f>
        <v>12</v>
      </c>
      <c r="K53" s="305" t="str">
        <f>IF(ISNA(VLOOKUP($F53,'Cronograma Manual'!$F$6:$BN$171,K$144+1,0)),"",(VLOOKUP($F53,'Cronograma Manual'!$F$6:$BN$171,K$144+1,0)))</f>
        <v/>
      </c>
      <c r="L53" s="305" t="str">
        <f>IF(ISNA(VLOOKUP($F53,'Cronograma Manual'!$F$6:$BN$171,L$144+1,0)),"",(VLOOKUP($F53,'Cronograma Manual'!$F$6:$BN$171,L$144+1,0)))</f>
        <v/>
      </c>
      <c r="M53" s="305" t="str">
        <f>IF(ISNA(VLOOKUP($F53,'Cronograma Manual'!$F$6:$BN$171,M$144+1,0)),"",(VLOOKUP($F53,'Cronograma Manual'!$F$6:$BN$171,M$144+1,0)))</f>
        <v/>
      </c>
      <c r="N53" s="305" t="str">
        <f>IF(ISNA(VLOOKUP($F53,'Cronograma Manual'!$F$6:$BN$171,N$144+1,0)),"",(VLOOKUP($F53,'Cronograma Manual'!$F$6:$BN$171,N$144+1,0)))</f>
        <v/>
      </c>
      <c r="O53" s="305" t="str">
        <f>IF(ISNA(VLOOKUP($F53,'Cronograma Manual'!$F$6:$BN$171,O$144+1,0)),"",(VLOOKUP($F53,'Cronograma Manual'!$F$6:$BN$171,O$144+1,0)))</f>
        <v/>
      </c>
      <c r="P53" s="306">
        <f>IF(ISNA(VLOOKUP($F53,'Cronograma Manual'!$F$6:$BN$171,P$144+1,0)),"",(VLOOKUP($F53,'Cronograma Manual'!$F$6:$BN$171,P$144+1,0)))</f>
        <v>44593</v>
      </c>
      <c r="Q53" s="306" t="str">
        <f>IF(ISNA(VLOOKUP($F53,'Cronograma Manual'!$F$6:$BN$171,Q$144+1,0)),"",(VLOOKUP($F53,'Cronograma Manual'!$F$6:$BN$171,Q$144+1,0)))</f>
        <v/>
      </c>
      <c r="R53" s="306" t="str">
        <f>IF(ISNA(VLOOKUP($F53,'Cronograma Manual'!$F$6:$BN$171,R$144+1,0)),"",(VLOOKUP($F53,'Cronograma Manual'!$F$6:$BN$171,R$144+1,0)))</f>
        <v/>
      </c>
      <c r="S53" s="306" t="str">
        <f>IF(ISNA(VLOOKUP($F53,'Cronograma Manual'!$F$6:$BN$171,S$144+1,0)),"",(VLOOKUP($F53,'Cronograma Manual'!$F$6:$BN$171,S$144+1,0)))</f>
        <v/>
      </c>
      <c r="T53" s="305">
        <f>IF(ISNA(VLOOKUP($F53,'Cronograma Manual'!$F$6:$BN$171,T$144+1,0)),"",(VLOOKUP($F53,'Cronograma Manual'!$F$6:$BN$171,T$144+1,0)))</f>
        <v>44621</v>
      </c>
      <c r="U53" s="305" t="str">
        <f>IF(ISNA(VLOOKUP($F53,'Cronograma Manual'!$F$6:$BN$171,U$144+1,0)),"",(VLOOKUP($F53,'Cronograma Manual'!$F$6:$BN$171,U$144+1,0)))</f>
        <v/>
      </c>
      <c r="V53" s="305" t="str">
        <f>IF(ISNA(VLOOKUP($F53,'Cronograma Manual'!$F$6:$BN$171,V$144+1,0)),"",(VLOOKUP($F53,'Cronograma Manual'!$F$6:$BN$171,V$144+1,0)))</f>
        <v/>
      </c>
      <c r="W53" s="305" t="str">
        <f>IF(ISNA(VLOOKUP($F53,'Cronograma Manual'!$F$6:$BN$171,W$144+1,0)),"",(VLOOKUP($F53,'Cronograma Manual'!$F$6:$BN$171,W$144+1,0)))</f>
        <v/>
      </c>
      <c r="X53" s="305">
        <f>IF(ISNA(VLOOKUP($F53,'Cronograma Manual'!$F$6:$BN$171,X$144+1,0)),"",(VLOOKUP($F53,'Cronograma Manual'!$F$6:$BN$171,X$144+1,0)))</f>
        <v>44649</v>
      </c>
      <c r="Y53" s="306" t="str">
        <f>IF(ISNA(VLOOKUP($F53,'Cronograma Manual'!$F$6:$BN$171,Y$144+1,0)),"",(VLOOKUP($F53,'Cronograma Manual'!$F$6:$BN$171,Y$144+1,0)))</f>
        <v/>
      </c>
      <c r="Z53" s="306" t="str">
        <f>IF(ISNA(VLOOKUP($F53,'Cronograma Manual'!$F$6:$BN$171,Z$144+1,0)),"",(VLOOKUP($F53,'Cronograma Manual'!$F$6:$BN$171,Z$144+1,0)))</f>
        <v/>
      </c>
      <c r="AA53" s="306" t="str">
        <f>IF(ISNA(VLOOKUP($F53,'Cronograma Manual'!$F$6:$BN$171,AA$144+1,0)),"",(VLOOKUP($F53,'Cronograma Manual'!$F$6:$BN$171,AA$144+1,0)))</f>
        <v/>
      </c>
      <c r="AB53" s="306">
        <f>IF(ISNA(VLOOKUP($F53,'Cronograma Manual'!$F$6:$BN$171,AB$144+1,0)),"",(VLOOKUP($F53,'Cronograma Manual'!$F$6:$BN$171,AB$144+1,0)))</f>
        <v>44677</v>
      </c>
      <c r="AC53" s="305" t="str">
        <f>IF(ISNA(VLOOKUP($F53,'Cronograma Manual'!$F$6:$BN$171,AC$144+1,0)),"",(VLOOKUP($F53,'Cronograma Manual'!$F$6:$BN$171,AC$144+1,0)))</f>
        <v/>
      </c>
      <c r="AD53" s="305" t="str">
        <f>IF(ISNA(VLOOKUP($F53,'Cronograma Manual'!$F$6:$BN$171,AD$144+1,0)),"",(VLOOKUP($F53,'Cronograma Manual'!$F$6:$BN$171,AD$144+1,0)))</f>
        <v/>
      </c>
      <c r="AE53" s="305" t="str">
        <f>IF(ISNA(VLOOKUP($F53,'Cronograma Manual'!$F$6:$BN$171,AE$144+1,0)),"",(VLOOKUP($F53,'Cronograma Manual'!$F$6:$BN$171,AE$144+1,0)))</f>
        <v/>
      </c>
      <c r="AF53" s="305">
        <f>IF(ISNA(VLOOKUP($F53,'Cronograma Manual'!$F$6:$BN$171,AF$144+1,0)),"",(VLOOKUP($F53,'Cronograma Manual'!$F$6:$BN$171,AF$144+1,0)))</f>
        <v>44705</v>
      </c>
      <c r="AG53" s="306" t="str">
        <f>IF(ISNA(VLOOKUP($F53,'Cronograma Manual'!$F$6:$BN$171,AG$144+1,0)),"",(VLOOKUP($F53,'Cronograma Manual'!$F$6:$BN$171,AG$144+1,0)))</f>
        <v/>
      </c>
      <c r="AH53" s="306" t="str">
        <f>IF(ISNA(VLOOKUP($F53,'Cronograma Manual'!$F$6:$BN$171,AH$144+1,0)),"",(VLOOKUP($F53,'Cronograma Manual'!$F$6:$BN$171,AH$144+1,0)))</f>
        <v/>
      </c>
      <c r="AI53" s="306" t="str">
        <f>IF(ISNA(VLOOKUP($F53,'Cronograma Manual'!$F$6:$BN$171,AI$144+1,0)),"",(VLOOKUP($F53,'Cronograma Manual'!$F$6:$BN$171,AI$144+1,0)))</f>
        <v/>
      </c>
      <c r="AJ53" s="306">
        <f>IF(ISNA(VLOOKUP($F53,'Cronograma Manual'!$F$6:$BN$171,AJ$144+1,0)),"",(VLOOKUP($F53,'Cronograma Manual'!$F$6:$BN$171,AJ$144+1,0)))</f>
        <v>44733</v>
      </c>
      <c r="AK53" s="306" t="str">
        <f>IF(ISNA(VLOOKUP($F53,'Cronograma Manual'!$F$6:$BN$171,AK$144+1,0)),"",(VLOOKUP($F53,'Cronograma Manual'!$F$6:$BN$171,AK$144+1,0)))</f>
        <v/>
      </c>
      <c r="AL53" s="305" t="str">
        <f>IF(ISNA(VLOOKUP($F53,'Cronograma Manual'!$F$6:$BN$171,AL$144+1,0)),"",(VLOOKUP($F53,'Cronograma Manual'!$F$6:$BN$171,AL$144+1,0)))</f>
        <v/>
      </c>
      <c r="AM53" s="305" t="str">
        <f>IF(ISNA(VLOOKUP($F53,'Cronograma Manual'!$F$6:$BN$171,AM$144+1,0)),"",(VLOOKUP($F53,'Cronograma Manual'!$F$6:$BN$171,AM$144+1,0)))</f>
        <v/>
      </c>
      <c r="AN53" s="305">
        <f>IF(ISNA(VLOOKUP($F53,'Cronograma Manual'!$F$6:$BN$171,AN$144+1,0)),"",(VLOOKUP($F53,'Cronograma Manual'!$F$6:$BN$171,AN$144+1,0)))</f>
        <v>44761</v>
      </c>
      <c r="AO53" s="305" t="str">
        <f>IF(ISNA(VLOOKUP($F53,'Cronograma Manual'!$F$6:$BN$171,AO$144+1,0)),"",(VLOOKUP($F53,'Cronograma Manual'!$F$6:$BN$171,AO$144+1,0)))</f>
        <v/>
      </c>
      <c r="AP53" s="306" t="str">
        <f>IF(ISNA(VLOOKUP($F53,'Cronograma Manual'!$F$6:$BN$171,AP$144+1,0)),"",(VLOOKUP($F53,'Cronograma Manual'!$F$6:$BN$171,AP$144+1,0)))</f>
        <v/>
      </c>
      <c r="AQ53" s="306" t="str">
        <f>IF(ISNA(VLOOKUP($F53,'Cronograma Manual'!$F$6:$BN$171,AQ$144+1,0)),"",(VLOOKUP($F53,'Cronograma Manual'!$F$6:$BN$171,AQ$144+1,0)))</f>
        <v/>
      </c>
      <c r="AR53" s="306">
        <f>IF(ISNA(VLOOKUP($F53,'Cronograma Manual'!$F$6:$BN$171,AR$144+1,0)),"",(VLOOKUP($F53,'Cronograma Manual'!$F$6:$BN$171,AR$144+1,0)))</f>
        <v>44789</v>
      </c>
      <c r="AS53" s="306" t="str">
        <f>IF(ISNA(VLOOKUP($F53,'Cronograma Manual'!$F$6:$BN$171,AS$144+1,0)),"",(VLOOKUP($F53,'Cronograma Manual'!$F$6:$BN$171,AS$144+1,0)))</f>
        <v/>
      </c>
      <c r="AT53" s="305" t="str">
        <f>IF(ISNA(VLOOKUP($F53,'Cronograma Manual'!$F$6:$BN$171,AT$144+1,0)),"",(VLOOKUP($F53,'Cronograma Manual'!$F$6:$BN$171,AT$144+1,0)))</f>
        <v/>
      </c>
      <c r="AU53" s="305" t="str">
        <f>IF(ISNA(VLOOKUP($F53,'Cronograma Manual'!$F$6:$BN$171,AU$144+1,0)),"",(VLOOKUP($F53,'Cronograma Manual'!$F$6:$BN$171,AU$144+1,0)))</f>
        <v/>
      </c>
      <c r="AV53" s="305">
        <f>IF(ISNA(VLOOKUP($F53,'Cronograma Manual'!$F$6:$BN$171,AV$144+1,0)),"",(VLOOKUP($F53,'Cronograma Manual'!$F$6:$BN$171,AV$144+1,0)))</f>
        <v>44817</v>
      </c>
      <c r="AW53" s="305" t="str">
        <f>IF(ISNA(VLOOKUP($F53,'Cronograma Manual'!$F$6:$BN$171,AW$144+1,0)),"",(VLOOKUP($F53,'Cronograma Manual'!$F$6:$BN$171,AW$144+1,0)))</f>
        <v/>
      </c>
      <c r="AX53" s="305" t="str">
        <f>IF(ISNA(VLOOKUP($F53,'Cronograma Manual'!$F$6:$BN$171,AX$144+1,0)),"",(VLOOKUP($F53,'Cronograma Manual'!$F$6:$BN$171,AX$144+1,0)))</f>
        <v/>
      </c>
      <c r="AY53" s="306" t="str">
        <f>IF(ISNA(VLOOKUP($F53,'Cronograma Manual'!$F$6:$BN$171,AY$144+1,0)),"",(VLOOKUP($F53,'Cronograma Manual'!$F$6:$BN$171,AY$144+1,0)))</f>
        <v/>
      </c>
      <c r="AZ53" s="306">
        <f>IF(ISNA(VLOOKUP($F53,'Cronograma Manual'!$F$6:$BN$171,AZ$144+1,0)),"",(VLOOKUP($F53,'Cronograma Manual'!$F$6:$BN$171,AZ$144+1,0)))</f>
        <v>44845</v>
      </c>
      <c r="BA53" s="306" t="str">
        <f>IF(ISNA(VLOOKUP($F53,'Cronograma Manual'!$F$6:$BN$171,BA$144+1,0)),"",(VLOOKUP($F53,'Cronograma Manual'!$F$6:$BN$171,BA$144+1,0)))</f>
        <v/>
      </c>
      <c r="BB53" s="306" t="str">
        <f>IF(ISNA(VLOOKUP($F53,'Cronograma Manual'!$F$6:$BN$171,BB$144+1,0)),"",(VLOOKUP($F53,'Cronograma Manual'!$F$6:$BN$171,BB$144+1,0)))</f>
        <v/>
      </c>
      <c r="BC53" s="305" t="str">
        <f>IF(ISNA(VLOOKUP($F53,'Cronograma Manual'!$F$6:$BN$171,BC$144+1,0)),"",(VLOOKUP($F53,'Cronograma Manual'!$F$6:$BN$171,BC$144+1,0)))</f>
        <v/>
      </c>
      <c r="BD53" s="305">
        <f>IF(ISNA(VLOOKUP($F53,'Cronograma Manual'!$F$6:$BN$171,BD$144+1,0)),"",(VLOOKUP($F53,'Cronograma Manual'!$F$6:$BN$171,BD$144+1,0)))</f>
        <v>44873</v>
      </c>
      <c r="BE53" s="305" t="str">
        <f>IF(ISNA(VLOOKUP($F53,'Cronograma Manual'!$F$6:$BN$171,BE$144+1,0)),"",(VLOOKUP($F53,'Cronograma Manual'!$F$6:$BN$171,BE$144+1,0)))</f>
        <v/>
      </c>
      <c r="BF53" s="305" t="str">
        <f>IF(ISNA(VLOOKUP($F53,'Cronograma Manual'!$F$6:$BN$171,BF$144+1,0)),"",(VLOOKUP($F53,'Cronograma Manual'!$F$6:$BN$171,BF$144+1,0)))</f>
        <v/>
      </c>
      <c r="BG53" s="306" t="str">
        <f>IF(ISNA(VLOOKUP($F53,'Cronograma Manual'!$F$6:$BN$171,BG$144+1,0)),"",(VLOOKUP($F53,'Cronograma Manual'!$F$6:$BN$171,BG$144+1,0)))</f>
        <v/>
      </c>
      <c r="BH53" s="306">
        <f>IF(ISNA(VLOOKUP($F53,'Cronograma Manual'!$F$6:$BN$171,BH$144+1,0)),"",(VLOOKUP($F53,'Cronograma Manual'!$F$6:$BN$171,BH$144+1,0)))</f>
        <v>44901</v>
      </c>
      <c r="BI53" s="306" t="str">
        <f>IF(ISNA(VLOOKUP($F53,'Cronograma Manual'!$F$6:$BN$171,BI$144+1,0)),"",(VLOOKUP($F53,'Cronograma Manual'!$F$6:$BN$171,BI$144+1,0)))</f>
        <v/>
      </c>
      <c r="BJ53" s="306" t="str">
        <f>IF(ISNA(VLOOKUP($F53,'Cronograma Manual'!$F$6:$BN$171,BJ$144+1,0)),"",(VLOOKUP($F53,'Cronograma Manual'!$F$6:$BN$171,BJ$144+1,0)))</f>
        <v/>
      </c>
      <c r="BK53" s="384" t="str">
        <f>IF(ISNA(VLOOKUP($F53,'Cronograma Manual'!$F$6:$BN$171,BK$144+1,0)),"",(VLOOKUP($F53,'Cronograma Manual'!$F$6:$BN$171,BK$144+1,0)))</f>
        <v/>
      </c>
    </row>
    <row r="54" spans="1:63" s="102" customFormat="1" ht="26.25" customHeight="1" x14ac:dyDescent="0.25">
      <c r="A54" s="342">
        <f t="shared" si="1"/>
        <v>49</v>
      </c>
      <c r="B54" s="428" t="s">
        <v>1283</v>
      </c>
      <c r="C54" s="428" t="s">
        <v>1578</v>
      </c>
      <c r="D54" s="433" t="s">
        <v>66</v>
      </c>
      <c r="E54" s="343" t="s">
        <v>891</v>
      </c>
      <c r="F54" s="343" t="s">
        <v>66</v>
      </c>
      <c r="G54" s="344" t="str">
        <f>IF(ISNA(VLOOKUP($F54,'Cronograma Manual'!$F$6:$BN$171,G$144+1,0)),"",(VLOOKUP($F54,'Cronograma Manual'!$F$6:$BN$171,G$144+1,0)))</f>
        <v>DS NORTE DE SANTANDER</v>
      </c>
      <c r="H54" s="344" t="str">
        <f>IF(ISNA(VLOOKUP($F54,'Cronograma Manual'!$F$6:$BN$171,H$144+1,0)),"",(VLOOKUP($F54,'Cronograma Manual'!$F$6:$BN$171,H$144+1,0)))</f>
        <v>Calle 8A N° 3-50 Edificio Santander - Palacio Nacional, piso 3</v>
      </c>
      <c r="I54" s="347">
        <f>IF(ISNA(VLOOKUP($F54,'Cronograma Manual'!$F$6:$BN$171,I$144+1,0)),"",(VLOOKUP($F54,'Cronograma Manual'!$F$6:$BN$171,I$144+1,0)))</f>
        <v>1</v>
      </c>
      <c r="J54" s="348">
        <f>IF(ISNA(VLOOKUP($F54,'Cronograma Manual'!$F$6:$BN$171,J$144+1,0)),"",(VLOOKUP($F54,'Cronograma Manual'!$F$6:$BN$171,J$144+1,0)))</f>
        <v>51</v>
      </c>
      <c r="K54" s="349" t="str">
        <f>IF(ISNA(VLOOKUP($F54,'Cronograma Manual'!$F$6:$BN$171,K$144+1,0)),"",(VLOOKUP($F54,'Cronograma Manual'!$F$6:$BN$171,K$144+1,0)))</f>
        <v/>
      </c>
      <c r="L54" s="349">
        <f>IF(ISNA(VLOOKUP($F54,'Cronograma Manual'!$F$6:$BN$171,L$144+1,0)),"",(VLOOKUP($F54,'Cronograma Manual'!$F$6:$BN$171,L$144+1,0)))</f>
        <v>44566</v>
      </c>
      <c r="M54" s="349">
        <f>IF(ISNA(VLOOKUP($F54,'Cronograma Manual'!$F$6:$BN$171,M$144+1,0)),"",(VLOOKUP($F54,'Cronograma Manual'!$F$6:$BN$171,M$144+1,0)))</f>
        <v>44573</v>
      </c>
      <c r="N54" s="349">
        <f>IF(ISNA(VLOOKUP($F54,'Cronograma Manual'!$F$6:$BN$171,N$144+1,0)),"",(VLOOKUP($F54,'Cronograma Manual'!$F$6:$BN$171,N$144+1,0)))</f>
        <v>44580</v>
      </c>
      <c r="O54" s="349">
        <f>IF(ISNA(VLOOKUP($F54,'Cronograma Manual'!$F$6:$BN$171,O$144+1,0)),"",(VLOOKUP($F54,'Cronograma Manual'!$F$6:$BN$171,O$144+1,0)))</f>
        <v>44587</v>
      </c>
      <c r="P54" s="350">
        <f>IF(ISNA(VLOOKUP($F54,'Cronograma Manual'!$F$6:$BN$171,P$144+1,0)),"",(VLOOKUP($F54,'Cronograma Manual'!$F$6:$BN$171,P$144+1,0)))</f>
        <v>44594</v>
      </c>
      <c r="Q54" s="350">
        <f>IF(ISNA(VLOOKUP($F54,'Cronograma Manual'!$F$6:$BN$171,Q$144+1,0)),"",(VLOOKUP($F54,'Cronograma Manual'!$F$6:$BN$171,Q$144+1,0)))</f>
        <v>44601</v>
      </c>
      <c r="R54" s="350">
        <f>IF(ISNA(VLOOKUP($F54,'Cronograma Manual'!$F$6:$BN$171,R$144+1,0)),"",(VLOOKUP($F54,'Cronograma Manual'!$F$6:$BN$171,R$144+1,0)))</f>
        <v>44608</v>
      </c>
      <c r="S54" s="350">
        <f>IF(ISNA(VLOOKUP($F54,'Cronograma Manual'!$F$6:$BN$171,S$144+1,0)),"",(VLOOKUP($F54,'Cronograma Manual'!$F$6:$BN$171,S$144+1,0)))</f>
        <v>44615</v>
      </c>
      <c r="T54" s="349">
        <f>IF(ISNA(VLOOKUP($F54,'Cronograma Manual'!$F$6:$BN$171,T$144+1,0)),"",(VLOOKUP($F54,'Cronograma Manual'!$F$6:$BN$171,T$144+1,0)))</f>
        <v>44622</v>
      </c>
      <c r="U54" s="349">
        <f>IF(ISNA(VLOOKUP($F54,'Cronograma Manual'!$F$6:$BN$171,U$144+1,0)),"",(VLOOKUP($F54,'Cronograma Manual'!$F$6:$BN$171,U$144+1,0)))</f>
        <v>44629</v>
      </c>
      <c r="V54" s="349">
        <f>IF(ISNA(VLOOKUP($F54,'Cronograma Manual'!$F$6:$BN$171,V$144+1,0)),"",(VLOOKUP($F54,'Cronograma Manual'!$F$6:$BN$171,V$144+1,0)))</f>
        <v>44636</v>
      </c>
      <c r="W54" s="349">
        <f>IF(ISNA(VLOOKUP($F54,'Cronograma Manual'!$F$6:$BN$171,W$144+1,0)),"",(VLOOKUP($F54,'Cronograma Manual'!$F$6:$BN$171,W$144+1,0)))</f>
        <v>44643</v>
      </c>
      <c r="X54" s="349">
        <f>IF(ISNA(VLOOKUP($F54,'Cronograma Manual'!$F$6:$BN$171,X$144+1,0)),"",(VLOOKUP($F54,'Cronograma Manual'!$F$6:$BN$171,X$144+1,0)))</f>
        <v>44650</v>
      </c>
      <c r="Y54" s="350">
        <f>IF(ISNA(VLOOKUP($F54,'Cronograma Manual'!$F$6:$BN$171,Y$144+1,0)),"",(VLOOKUP($F54,'Cronograma Manual'!$F$6:$BN$171,Y$144+1,0)))</f>
        <v>44657</v>
      </c>
      <c r="Z54" s="350">
        <f>IF(ISNA(VLOOKUP($F54,'Cronograma Manual'!$F$6:$BN$171,Z$144+1,0)),"",(VLOOKUP($F54,'Cronograma Manual'!$F$6:$BN$171,Z$144+1,0)))</f>
        <v>44664</v>
      </c>
      <c r="AA54" s="350">
        <f>IF(ISNA(VLOOKUP($F54,'Cronograma Manual'!$F$6:$BN$171,AA$144+1,0)),"",(VLOOKUP($F54,'Cronograma Manual'!$F$6:$BN$171,AA$144+1,0)))</f>
        <v>44671</v>
      </c>
      <c r="AB54" s="350">
        <f>IF(ISNA(VLOOKUP($F54,'Cronograma Manual'!$F$6:$BN$171,AB$144+1,0)),"",(VLOOKUP($F54,'Cronograma Manual'!$F$6:$BN$171,AB$144+1,0)))</f>
        <v>44678</v>
      </c>
      <c r="AC54" s="349">
        <f>IF(ISNA(VLOOKUP($F54,'Cronograma Manual'!$F$6:$BN$171,AC$144+1,0)),"",(VLOOKUP($F54,'Cronograma Manual'!$F$6:$BN$171,AC$144+1,0)))</f>
        <v>44685</v>
      </c>
      <c r="AD54" s="349">
        <f>IF(ISNA(VLOOKUP($F54,'Cronograma Manual'!$F$6:$BN$171,AD$144+1,0)),"",(VLOOKUP($F54,'Cronograma Manual'!$F$6:$BN$171,AD$144+1,0)))</f>
        <v>44692</v>
      </c>
      <c r="AE54" s="349">
        <f>IF(ISNA(VLOOKUP($F54,'Cronograma Manual'!$F$6:$BN$171,AE$144+1,0)),"",(VLOOKUP($F54,'Cronograma Manual'!$F$6:$BN$171,AE$144+1,0)))</f>
        <v>44699</v>
      </c>
      <c r="AF54" s="349">
        <f>IF(ISNA(VLOOKUP($F54,'Cronograma Manual'!$F$6:$BN$171,AF$144+1,0)),"",(VLOOKUP($F54,'Cronograma Manual'!$F$6:$BN$171,AF$144+1,0)))</f>
        <v>44706</v>
      </c>
      <c r="AG54" s="350">
        <f>IF(ISNA(VLOOKUP($F54,'Cronograma Manual'!$F$6:$BN$171,AG$144+1,0)),"",(VLOOKUP($F54,'Cronograma Manual'!$F$6:$BN$171,AG$144+1,0)))</f>
        <v>44713</v>
      </c>
      <c r="AH54" s="350">
        <f>IF(ISNA(VLOOKUP($F54,'Cronograma Manual'!$F$6:$BN$171,AH$144+1,0)),"",(VLOOKUP($F54,'Cronograma Manual'!$F$6:$BN$171,AH$144+1,0)))</f>
        <v>44720</v>
      </c>
      <c r="AI54" s="350">
        <f>IF(ISNA(VLOOKUP($F54,'Cronograma Manual'!$F$6:$BN$171,AI$144+1,0)),"",(VLOOKUP($F54,'Cronograma Manual'!$F$6:$BN$171,AI$144+1,0)))</f>
        <v>44727</v>
      </c>
      <c r="AJ54" s="350">
        <f>IF(ISNA(VLOOKUP($F54,'Cronograma Manual'!$F$6:$BN$171,AJ$144+1,0)),"",(VLOOKUP($F54,'Cronograma Manual'!$F$6:$BN$171,AJ$144+1,0)))</f>
        <v>44734</v>
      </c>
      <c r="AK54" s="350">
        <f>IF(ISNA(VLOOKUP($F54,'Cronograma Manual'!$F$6:$BN$171,AK$144+1,0)),"",(VLOOKUP($F54,'Cronograma Manual'!$F$6:$BN$171,AK$144+1,0)))</f>
        <v>44741</v>
      </c>
      <c r="AL54" s="349">
        <f>IF(ISNA(VLOOKUP($F54,'Cronograma Manual'!$F$6:$BN$171,AL$144+1,0)),"",(VLOOKUP($F54,'Cronograma Manual'!$F$6:$BN$171,AL$144+1,0)))</f>
        <v>44748</v>
      </c>
      <c r="AM54" s="349">
        <f>IF(ISNA(VLOOKUP($F54,'Cronograma Manual'!$F$6:$BN$171,AM$144+1,0)),"",(VLOOKUP($F54,'Cronograma Manual'!$F$6:$BN$171,AM$144+1,0)))</f>
        <v>44755</v>
      </c>
      <c r="AN54" s="349" t="str">
        <f>IF(ISNA(VLOOKUP($F54,'Cronograma Manual'!$F$6:$BN$171,AN$144+1,0)),"",(VLOOKUP($F54,'Cronograma Manual'!$F$6:$BN$171,AN$144+1,0)))</f>
        <v/>
      </c>
      <c r="AO54" s="349">
        <f>IF(ISNA(VLOOKUP($F54,'Cronograma Manual'!$F$6:$BN$171,AO$144+1,0)),"",(VLOOKUP($F54,'Cronograma Manual'!$F$6:$BN$171,AO$144+1,0)))</f>
        <v>44769</v>
      </c>
      <c r="AP54" s="350">
        <f>IF(ISNA(VLOOKUP($F54,'Cronograma Manual'!$F$6:$BN$171,AP$144+1,0)),"",(VLOOKUP($F54,'Cronograma Manual'!$F$6:$BN$171,AP$144+1,0)))</f>
        <v>44776</v>
      </c>
      <c r="AQ54" s="350">
        <f>IF(ISNA(VLOOKUP($F54,'Cronograma Manual'!$F$6:$BN$171,AQ$144+1,0)),"",(VLOOKUP($F54,'Cronograma Manual'!$F$6:$BN$171,AQ$144+1,0)))</f>
        <v>44783</v>
      </c>
      <c r="AR54" s="350">
        <f>IF(ISNA(VLOOKUP($F54,'Cronograma Manual'!$F$6:$BN$171,AR$144+1,0)),"",(VLOOKUP($F54,'Cronograma Manual'!$F$6:$BN$171,AR$144+1,0)))</f>
        <v>44790</v>
      </c>
      <c r="AS54" s="350">
        <f>IF(ISNA(VLOOKUP($F54,'Cronograma Manual'!$F$6:$BN$171,AS$144+1,0)),"",(VLOOKUP($F54,'Cronograma Manual'!$F$6:$BN$171,AS$144+1,0)))</f>
        <v>44797</v>
      </c>
      <c r="AT54" s="349">
        <f>IF(ISNA(VLOOKUP($F54,'Cronograma Manual'!$F$6:$BN$171,AT$144+1,0)),"",(VLOOKUP($F54,'Cronograma Manual'!$F$6:$BN$171,AT$144+1,0)))</f>
        <v>44804</v>
      </c>
      <c r="AU54" s="349">
        <f>IF(ISNA(VLOOKUP($F54,'Cronograma Manual'!$F$6:$BN$171,AU$144+1,0)),"",(VLOOKUP($F54,'Cronograma Manual'!$F$6:$BN$171,AU$144+1,0)))</f>
        <v>44811</v>
      </c>
      <c r="AV54" s="349">
        <f>IF(ISNA(VLOOKUP($F54,'Cronograma Manual'!$F$6:$BN$171,AV$144+1,0)),"",(VLOOKUP($F54,'Cronograma Manual'!$F$6:$BN$171,AV$144+1,0)))</f>
        <v>44818</v>
      </c>
      <c r="AW54" s="349">
        <f>IF(ISNA(VLOOKUP($F54,'Cronograma Manual'!$F$6:$BN$171,AW$144+1,0)),"",(VLOOKUP($F54,'Cronograma Manual'!$F$6:$BN$171,AW$144+1,0)))</f>
        <v>44825</v>
      </c>
      <c r="AX54" s="349">
        <f>IF(ISNA(VLOOKUP($F54,'Cronograma Manual'!$F$6:$BN$171,AX$144+1,0)),"",(VLOOKUP($F54,'Cronograma Manual'!$F$6:$BN$171,AX$144+1,0)))</f>
        <v>44832</v>
      </c>
      <c r="AY54" s="350">
        <f>IF(ISNA(VLOOKUP($F54,'Cronograma Manual'!$F$6:$BN$171,AY$144+1,0)),"",(VLOOKUP($F54,'Cronograma Manual'!$F$6:$BN$171,AY$144+1,0)))</f>
        <v>44839</v>
      </c>
      <c r="AZ54" s="350">
        <f>IF(ISNA(VLOOKUP($F54,'Cronograma Manual'!$F$6:$BN$171,AZ$144+1,0)),"",(VLOOKUP($F54,'Cronograma Manual'!$F$6:$BN$171,AZ$144+1,0)))</f>
        <v>44846</v>
      </c>
      <c r="BA54" s="350">
        <f>IF(ISNA(VLOOKUP($F54,'Cronograma Manual'!$F$6:$BN$171,BA$144+1,0)),"",(VLOOKUP($F54,'Cronograma Manual'!$F$6:$BN$171,BA$144+1,0)))</f>
        <v>44853</v>
      </c>
      <c r="BB54" s="350">
        <f>IF(ISNA(VLOOKUP($F54,'Cronograma Manual'!$F$6:$BN$171,BB$144+1,0)),"",(VLOOKUP($F54,'Cronograma Manual'!$F$6:$BN$171,BB$144+1,0)))</f>
        <v>44860</v>
      </c>
      <c r="BC54" s="349">
        <f>IF(ISNA(VLOOKUP($F54,'Cronograma Manual'!$F$6:$BN$171,BC$144+1,0)),"",(VLOOKUP($F54,'Cronograma Manual'!$F$6:$BN$171,BC$144+1,0)))</f>
        <v>44867</v>
      </c>
      <c r="BD54" s="349">
        <f>IF(ISNA(VLOOKUP($F54,'Cronograma Manual'!$F$6:$BN$171,BD$144+1,0)),"",(VLOOKUP($F54,'Cronograma Manual'!$F$6:$BN$171,BD$144+1,0)))</f>
        <v>44874</v>
      </c>
      <c r="BE54" s="349">
        <f>IF(ISNA(VLOOKUP($F54,'Cronograma Manual'!$F$6:$BN$171,BE$144+1,0)),"",(VLOOKUP($F54,'Cronograma Manual'!$F$6:$BN$171,BE$144+1,0)))</f>
        <v>44881</v>
      </c>
      <c r="BF54" s="349">
        <f>IF(ISNA(VLOOKUP($F54,'Cronograma Manual'!$F$6:$BN$171,BF$144+1,0)),"",(VLOOKUP($F54,'Cronograma Manual'!$F$6:$BN$171,BF$144+1,0)))</f>
        <v>44888</v>
      </c>
      <c r="BG54" s="350">
        <f>IF(ISNA(VLOOKUP($F54,'Cronograma Manual'!$F$6:$BN$171,BG$144+1,0)),"",(VLOOKUP($F54,'Cronograma Manual'!$F$6:$BN$171,BG$144+1,0)))</f>
        <v>44895</v>
      </c>
      <c r="BH54" s="350">
        <f>IF(ISNA(VLOOKUP($F54,'Cronograma Manual'!$F$6:$BN$171,BH$144+1,0)),"",(VLOOKUP($F54,'Cronograma Manual'!$F$6:$BN$171,BH$144+1,0)))</f>
        <v>44902</v>
      </c>
      <c r="BI54" s="350">
        <f>IF(ISNA(VLOOKUP($F54,'Cronograma Manual'!$F$6:$BN$171,BI$144+1,0)),"",(VLOOKUP($F54,'Cronograma Manual'!$F$6:$BN$171,BI$144+1,0)))</f>
        <v>44909</v>
      </c>
      <c r="BJ54" s="350">
        <f>IF(ISNA(VLOOKUP($F54,'Cronograma Manual'!$F$6:$BN$171,BJ$144+1,0)),"",(VLOOKUP($F54,'Cronograma Manual'!$F$6:$BN$171,BJ$144+1,0)))</f>
        <v>44916</v>
      </c>
      <c r="BK54" s="351">
        <f>IF(ISNA(VLOOKUP($F54,'Cronograma Manual'!$F$6:$BN$171,BK$144+1,0)),"",(VLOOKUP($F54,'Cronograma Manual'!$F$6:$BN$171,BK$144+1,0)))</f>
        <v>44923</v>
      </c>
    </row>
    <row r="55" spans="1:63" s="102" customFormat="1" ht="26.25" customHeight="1" x14ac:dyDescent="0.25">
      <c r="A55" s="352">
        <f t="shared" si="1"/>
        <v>50</v>
      </c>
      <c r="B55" s="429"/>
      <c r="C55" s="429"/>
      <c r="D55" s="432"/>
      <c r="E55" s="337" t="s">
        <v>891</v>
      </c>
      <c r="F55" s="337" t="s">
        <v>103</v>
      </c>
      <c r="G55" s="184" t="str">
        <f>IF(ISNA(VLOOKUP($F55,'Cronograma Manual'!$F$6:$BN$171,G$144+1,0)),"",(VLOOKUP($F55,'Cronograma Manual'!$F$6:$BN$171,G$144+1,0)))</f>
        <v>UB OCAÑA</v>
      </c>
      <c r="H55" s="184" t="str">
        <f>IF(ISNA(VLOOKUP($F55,'Cronograma Manual'!$F$6:$BN$171,H$144+1,0)),"",(VLOOKUP($F55,'Cronograma Manual'!$F$6:$BN$171,H$144+1,0)))</f>
        <v>Hosp. Emiro Quintero Cañizalez Calle 7A nro. 29 - 29</v>
      </c>
      <c r="I55" s="197">
        <f>IF(ISNA(VLOOKUP($F55,'Cronograma Manual'!$F$6:$BN$171,I$144+1,0)),"",(VLOOKUP($F55,'Cronograma Manual'!$F$6:$BN$171,I$144+1,0)))</f>
        <v>4</v>
      </c>
      <c r="J55" s="202">
        <f>IF(ISNA(VLOOKUP($F55,'Cronograma Manual'!$F$6:$BN$171,J$144+1,0)),"",(VLOOKUP($F55,'Cronograma Manual'!$F$6:$BN$171,J$144+1,0)))</f>
        <v>12</v>
      </c>
      <c r="K55" s="107" t="str">
        <f>IF(ISNA(VLOOKUP($F55,'Cronograma Manual'!$F$6:$BN$171,K$144+1,0)),"",(VLOOKUP($F55,'Cronograma Manual'!$F$6:$BN$171,K$144+1,0)))</f>
        <v/>
      </c>
      <c r="L55" s="107" t="str">
        <f>IF(ISNA(VLOOKUP($F55,'Cronograma Manual'!$F$6:$BN$171,L$144+1,0)),"",(VLOOKUP($F55,'Cronograma Manual'!$F$6:$BN$171,L$144+1,0)))</f>
        <v/>
      </c>
      <c r="M55" s="107" t="str">
        <f>IF(ISNA(VLOOKUP($F55,'Cronograma Manual'!$F$6:$BN$171,M$144+1,0)),"",(VLOOKUP($F55,'Cronograma Manual'!$F$6:$BN$171,M$144+1,0)))</f>
        <v/>
      </c>
      <c r="N55" s="107" t="str">
        <f>IF(ISNA(VLOOKUP($F55,'Cronograma Manual'!$F$6:$BN$171,N$144+1,0)),"",(VLOOKUP($F55,'Cronograma Manual'!$F$6:$BN$171,N$144+1,0)))</f>
        <v/>
      </c>
      <c r="O55" s="107">
        <f>IF(ISNA(VLOOKUP($F55,'Cronograma Manual'!$F$6:$BN$171,O$144+1,0)),"",(VLOOKUP($F55,'Cronograma Manual'!$F$6:$BN$171,O$144+1,0)))</f>
        <v>44585</v>
      </c>
      <c r="P55" s="108" t="str">
        <f>IF(ISNA(VLOOKUP($F55,'Cronograma Manual'!$F$6:$BN$171,P$144+1,0)),"",(VLOOKUP($F55,'Cronograma Manual'!$F$6:$BN$171,P$144+1,0)))</f>
        <v/>
      </c>
      <c r="Q55" s="108" t="str">
        <f>IF(ISNA(VLOOKUP($F55,'Cronograma Manual'!$F$6:$BN$171,Q$144+1,0)),"",(VLOOKUP($F55,'Cronograma Manual'!$F$6:$BN$171,Q$144+1,0)))</f>
        <v/>
      </c>
      <c r="R55" s="108" t="str">
        <f>IF(ISNA(VLOOKUP($F55,'Cronograma Manual'!$F$6:$BN$171,R$144+1,0)),"",(VLOOKUP($F55,'Cronograma Manual'!$F$6:$BN$171,R$144+1,0)))</f>
        <v/>
      </c>
      <c r="S55" s="108">
        <f>IF(ISNA(VLOOKUP($F55,'Cronograma Manual'!$F$6:$BN$171,S$144+1,0)),"",(VLOOKUP($F55,'Cronograma Manual'!$F$6:$BN$171,S$144+1,0)))</f>
        <v>44613</v>
      </c>
      <c r="T55" s="107" t="str">
        <f>IF(ISNA(VLOOKUP($F55,'Cronograma Manual'!$F$6:$BN$171,T$144+1,0)),"",(VLOOKUP($F55,'Cronograma Manual'!$F$6:$BN$171,T$144+1,0)))</f>
        <v/>
      </c>
      <c r="U55" s="107" t="str">
        <f>IF(ISNA(VLOOKUP($F55,'Cronograma Manual'!$F$6:$BN$171,U$144+1,0)),"",(VLOOKUP($F55,'Cronograma Manual'!$F$6:$BN$171,U$144+1,0)))</f>
        <v/>
      </c>
      <c r="V55" s="107" t="str">
        <f>IF(ISNA(VLOOKUP($F55,'Cronograma Manual'!$F$6:$BN$171,V$144+1,0)),"",(VLOOKUP($F55,'Cronograma Manual'!$F$6:$BN$171,V$144+1,0)))</f>
        <v/>
      </c>
      <c r="W55" s="107" t="str">
        <f>IF(ISNA(VLOOKUP($F55,'Cronograma Manual'!$F$6:$BN$171,W$144+1,0)),"",(VLOOKUP($F55,'Cronograma Manual'!$F$6:$BN$171,W$144+1,0)))</f>
        <v/>
      </c>
      <c r="X55" s="107">
        <f>IF(ISNA(VLOOKUP($F55,'Cronograma Manual'!$F$6:$BN$171,X$144+1,0)),"",(VLOOKUP($F55,'Cronograma Manual'!$F$6:$BN$171,X$144+1,0)))</f>
        <v>44648</v>
      </c>
      <c r="Y55" s="108" t="str">
        <f>IF(ISNA(VLOOKUP($F55,'Cronograma Manual'!$F$6:$BN$171,Y$144+1,0)),"",(VLOOKUP($F55,'Cronograma Manual'!$F$6:$BN$171,Y$144+1,0)))</f>
        <v/>
      </c>
      <c r="Z55" s="108" t="str">
        <f>IF(ISNA(VLOOKUP($F55,'Cronograma Manual'!$F$6:$BN$171,Z$144+1,0)),"",(VLOOKUP($F55,'Cronograma Manual'!$F$6:$BN$171,Z$144+1,0)))</f>
        <v/>
      </c>
      <c r="AA55" s="108" t="str">
        <f>IF(ISNA(VLOOKUP($F55,'Cronograma Manual'!$F$6:$BN$171,AA$144+1,0)),"",(VLOOKUP($F55,'Cronograma Manual'!$F$6:$BN$171,AA$144+1,0)))</f>
        <v/>
      </c>
      <c r="AB55" s="108">
        <f>IF(ISNA(VLOOKUP($F55,'Cronograma Manual'!$F$6:$BN$171,AB$144+1,0)),"",(VLOOKUP($F55,'Cronograma Manual'!$F$6:$BN$171,AB$144+1,0)))</f>
        <v>44676</v>
      </c>
      <c r="AC55" s="107" t="str">
        <f>IF(ISNA(VLOOKUP($F55,'Cronograma Manual'!$F$6:$BN$171,AC$144+1,0)),"",(VLOOKUP($F55,'Cronograma Manual'!$F$6:$BN$171,AC$144+1,0)))</f>
        <v/>
      </c>
      <c r="AD55" s="107" t="str">
        <f>IF(ISNA(VLOOKUP($F55,'Cronograma Manual'!$F$6:$BN$171,AD$144+1,0)),"",(VLOOKUP($F55,'Cronograma Manual'!$F$6:$BN$171,AD$144+1,0)))</f>
        <v/>
      </c>
      <c r="AE55" s="107" t="str">
        <f>IF(ISNA(VLOOKUP($F55,'Cronograma Manual'!$F$6:$BN$171,AE$144+1,0)),"",(VLOOKUP($F55,'Cronograma Manual'!$F$6:$BN$171,AE$144+1,0)))</f>
        <v/>
      </c>
      <c r="AF55" s="107">
        <f>IF(ISNA(VLOOKUP($F55,'Cronograma Manual'!$F$6:$BN$171,AF$144+1,0)),"",(VLOOKUP($F55,'Cronograma Manual'!$F$6:$BN$171,AF$144+1,0)))</f>
        <v>44704</v>
      </c>
      <c r="AG55" s="108" t="str">
        <f>IF(ISNA(VLOOKUP($F55,'Cronograma Manual'!$F$6:$BN$171,AG$144+1,0)),"",(VLOOKUP($F55,'Cronograma Manual'!$F$6:$BN$171,AG$144+1,0)))</f>
        <v/>
      </c>
      <c r="AH55" s="108" t="str">
        <f>IF(ISNA(VLOOKUP($F55,'Cronograma Manual'!$F$6:$BN$171,AH$144+1,0)),"",(VLOOKUP($F55,'Cronograma Manual'!$F$6:$BN$171,AH$144+1,0)))</f>
        <v/>
      </c>
      <c r="AI55" s="108" t="str">
        <f>IF(ISNA(VLOOKUP($F55,'Cronograma Manual'!$F$6:$BN$171,AI$144+1,0)),"",(VLOOKUP($F55,'Cronograma Manual'!$F$6:$BN$171,AI$144+1,0)))</f>
        <v/>
      </c>
      <c r="AJ55" s="108" t="str">
        <f>IF(ISNA(VLOOKUP($F55,'Cronograma Manual'!$F$6:$BN$171,AJ$144+1,0)),"",(VLOOKUP($F55,'Cronograma Manual'!$F$6:$BN$171,AJ$144+1,0)))</f>
        <v/>
      </c>
      <c r="AK55" s="108" t="str">
        <f>IF(ISNA(VLOOKUP($F55,'Cronograma Manual'!$F$6:$BN$171,AK$144+1,0)),"",(VLOOKUP($F55,'Cronograma Manual'!$F$6:$BN$171,AK$144+1,0)))</f>
        <v/>
      </c>
      <c r="AL55" s="107" t="str">
        <f>IF(ISNA(VLOOKUP($F55,'Cronograma Manual'!$F$6:$BN$171,AL$144+1,0)),"",(VLOOKUP($F55,'Cronograma Manual'!$F$6:$BN$171,AL$144+1,0)))</f>
        <v/>
      </c>
      <c r="AM55" s="107">
        <f>IF(ISNA(VLOOKUP($F55,'Cronograma Manual'!$F$6:$BN$171,AM$144+1,0)),"",(VLOOKUP($F55,'Cronograma Manual'!$F$6:$BN$171,AM$144+1,0)))</f>
        <v>44753</v>
      </c>
      <c r="AN55" s="107" t="str">
        <f>IF(ISNA(VLOOKUP($F55,'Cronograma Manual'!$F$6:$BN$171,AN$144+1,0)),"",(VLOOKUP($F55,'Cronograma Manual'!$F$6:$BN$171,AN$144+1,0)))</f>
        <v/>
      </c>
      <c r="AO55" s="107" t="str">
        <f>IF(ISNA(VLOOKUP($F55,'Cronograma Manual'!$F$6:$BN$171,AO$144+1,0)),"",(VLOOKUP($F55,'Cronograma Manual'!$F$6:$BN$171,AO$144+1,0)))</f>
        <v/>
      </c>
      <c r="AP55" s="108" t="str">
        <f>IF(ISNA(VLOOKUP($F55,'Cronograma Manual'!$F$6:$BN$171,AP$144+1,0)),"",(VLOOKUP($F55,'Cronograma Manual'!$F$6:$BN$171,AP$144+1,0)))</f>
        <v/>
      </c>
      <c r="AQ55" s="108">
        <f>IF(ISNA(VLOOKUP($F55,'Cronograma Manual'!$F$6:$BN$171,AQ$144+1,0)),"",(VLOOKUP($F55,'Cronograma Manual'!$F$6:$BN$171,AQ$144+1,0)))</f>
        <v>44781</v>
      </c>
      <c r="AR55" s="108" t="str">
        <f>IF(ISNA(VLOOKUP($F55,'Cronograma Manual'!$F$6:$BN$171,AR$144+1,0)),"",(VLOOKUP($F55,'Cronograma Manual'!$F$6:$BN$171,AR$144+1,0)))</f>
        <v/>
      </c>
      <c r="AS55" s="108" t="str">
        <f>IF(ISNA(VLOOKUP($F55,'Cronograma Manual'!$F$6:$BN$171,AS$144+1,0)),"",(VLOOKUP($F55,'Cronograma Manual'!$F$6:$BN$171,AS$144+1,0)))</f>
        <v/>
      </c>
      <c r="AT55" s="107" t="str">
        <f>IF(ISNA(VLOOKUP($F55,'Cronograma Manual'!$F$6:$BN$171,AT$144+1,0)),"",(VLOOKUP($F55,'Cronograma Manual'!$F$6:$BN$171,AT$144+1,0)))</f>
        <v/>
      </c>
      <c r="AU55" s="107">
        <f>IF(ISNA(VLOOKUP($F55,'Cronograma Manual'!$F$6:$BN$171,AU$144+1,0)),"",(VLOOKUP($F55,'Cronograma Manual'!$F$6:$BN$171,AU$144+1,0)))</f>
        <v>44809</v>
      </c>
      <c r="AV55" s="107" t="str">
        <f>IF(ISNA(VLOOKUP($F55,'Cronograma Manual'!$F$6:$BN$171,AV$144+1,0)),"",(VLOOKUP($F55,'Cronograma Manual'!$F$6:$BN$171,AV$144+1,0)))</f>
        <v/>
      </c>
      <c r="AW55" s="107" t="str">
        <f>IF(ISNA(VLOOKUP($F55,'Cronograma Manual'!$F$6:$BN$171,AW$144+1,0)),"",(VLOOKUP($F55,'Cronograma Manual'!$F$6:$BN$171,AW$144+1,0)))</f>
        <v/>
      </c>
      <c r="AX55" s="107" t="str">
        <f>IF(ISNA(VLOOKUP($F55,'Cronograma Manual'!$F$6:$BN$171,AX$144+1,0)),"",(VLOOKUP($F55,'Cronograma Manual'!$F$6:$BN$171,AX$144+1,0)))</f>
        <v/>
      </c>
      <c r="AY55" s="108">
        <f>IF(ISNA(VLOOKUP($F55,'Cronograma Manual'!$F$6:$BN$171,AY$144+1,0)),"",(VLOOKUP($F55,'Cronograma Manual'!$F$6:$BN$171,AY$144+1,0)))</f>
        <v>44837</v>
      </c>
      <c r="AZ55" s="108" t="str">
        <f>IF(ISNA(VLOOKUP($F55,'Cronograma Manual'!$F$6:$BN$171,AZ$144+1,0)),"",(VLOOKUP($F55,'Cronograma Manual'!$F$6:$BN$171,AZ$144+1,0)))</f>
        <v/>
      </c>
      <c r="BA55" s="108" t="str">
        <f>IF(ISNA(VLOOKUP($F55,'Cronograma Manual'!$F$6:$BN$171,BA$144+1,0)),"",(VLOOKUP($F55,'Cronograma Manual'!$F$6:$BN$171,BA$144+1,0)))</f>
        <v/>
      </c>
      <c r="BB55" s="108" t="str">
        <f>IF(ISNA(VLOOKUP($F55,'Cronograma Manual'!$F$6:$BN$171,BB$144+1,0)),"",(VLOOKUP($F55,'Cronograma Manual'!$F$6:$BN$171,BB$144+1,0)))</f>
        <v/>
      </c>
      <c r="BC55" s="107">
        <f>IF(ISNA(VLOOKUP($F55,'Cronograma Manual'!$F$6:$BN$171,BC$144+1,0)),"",(VLOOKUP($F55,'Cronograma Manual'!$F$6:$BN$171,BC$144+1,0)))</f>
        <v>44865</v>
      </c>
      <c r="BD55" s="107" t="str">
        <f>IF(ISNA(VLOOKUP($F55,'Cronograma Manual'!$F$6:$BN$171,BD$144+1,0)),"",(VLOOKUP($F55,'Cronograma Manual'!$F$6:$BN$171,BD$144+1,0)))</f>
        <v/>
      </c>
      <c r="BE55" s="107" t="str">
        <f>IF(ISNA(VLOOKUP($F55,'Cronograma Manual'!$F$6:$BN$171,BE$144+1,0)),"",(VLOOKUP($F55,'Cronograma Manual'!$F$6:$BN$171,BE$144+1,0)))</f>
        <v/>
      </c>
      <c r="BF55" s="107" t="str">
        <f>IF(ISNA(VLOOKUP($F55,'Cronograma Manual'!$F$6:$BN$171,BF$144+1,0)),"",(VLOOKUP($F55,'Cronograma Manual'!$F$6:$BN$171,BF$144+1,0)))</f>
        <v/>
      </c>
      <c r="BG55" s="108">
        <f>IF(ISNA(VLOOKUP($F55,'Cronograma Manual'!$F$6:$BN$171,BG$144+1,0)),"",(VLOOKUP($F55,'Cronograma Manual'!$F$6:$BN$171,BG$144+1,0)))</f>
        <v>44893</v>
      </c>
      <c r="BH55" s="108" t="str">
        <f>IF(ISNA(VLOOKUP($F55,'Cronograma Manual'!$F$6:$BN$171,BH$144+1,0)),"",(VLOOKUP($F55,'Cronograma Manual'!$F$6:$BN$171,BH$144+1,0)))</f>
        <v/>
      </c>
      <c r="BI55" s="108" t="str">
        <f>IF(ISNA(VLOOKUP($F55,'Cronograma Manual'!$F$6:$BN$171,BI$144+1,0)),"",(VLOOKUP($F55,'Cronograma Manual'!$F$6:$BN$171,BI$144+1,0)))</f>
        <v/>
      </c>
      <c r="BJ55" s="108" t="str">
        <f>IF(ISNA(VLOOKUP($F55,'Cronograma Manual'!$F$6:$BN$171,BJ$144+1,0)),"",(VLOOKUP($F55,'Cronograma Manual'!$F$6:$BN$171,BJ$144+1,0)))</f>
        <v/>
      </c>
      <c r="BK55" s="353">
        <f>IF(ISNA(VLOOKUP($F55,'Cronograma Manual'!$F$6:$BN$171,BK$144+1,0)),"",(VLOOKUP($F55,'Cronograma Manual'!$F$6:$BN$171,BK$144+1,0)))</f>
        <v>44921</v>
      </c>
    </row>
    <row r="56" spans="1:63" s="102" customFormat="1" ht="26.25" customHeight="1" thickBot="1" x14ac:dyDescent="0.3">
      <c r="A56" s="354">
        <f t="shared" si="1"/>
        <v>51</v>
      </c>
      <c r="B56" s="430"/>
      <c r="C56" s="430"/>
      <c r="D56" s="434"/>
      <c r="E56" s="355" t="s">
        <v>891</v>
      </c>
      <c r="F56" s="355" t="s">
        <v>65</v>
      </c>
      <c r="G56" s="356" t="str">
        <f>IF(ISNA(VLOOKUP($F56,'Cronograma Manual'!$F$6:$BN$171,G$144+1,0)),"",(VLOOKUP($F56,'Cronograma Manual'!$F$6:$BN$171,G$144+1,0)))</f>
        <v>UB PAMPLONA</v>
      </c>
      <c r="H56" s="356" t="str">
        <f>IF(ISNA(VLOOKUP($F56,'Cronograma Manual'!$F$6:$BN$171,H$144+1,0)),"",(VLOOKUP($F56,'Cronograma Manual'!$F$6:$BN$171,H$144+1,0)))</f>
        <v>Carrera 9a N° 6-39 Hospital San Juan de Dios</v>
      </c>
      <c r="I56" s="359">
        <f>IF(ISNA(VLOOKUP($F56,'Cronograma Manual'!$F$6:$BN$171,I$144+1,0)),"",(VLOOKUP($F56,'Cronograma Manual'!$F$6:$BN$171,I$144+1,0)))</f>
        <v>4</v>
      </c>
      <c r="J56" s="360">
        <f>IF(ISNA(VLOOKUP($F56,'Cronograma Manual'!$F$6:$BN$171,J$144+1,0)),"",(VLOOKUP($F56,'Cronograma Manual'!$F$6:$BN$171,J$144+1,0)))</f>
        <v>13</v>
      </c>
      <c r="K56" s="361" t="str">
        <f>IF(ISNA(VLOOKUP($F56,'Cronograma Manual'!$F$6:$BN$171,K$144+1,0)),"",(VLOOKUP($F56,'Cronograma Manual'!$F$6:$BN$171,K$144+1,0)))</f>
        <v/>
      </c>
      <c r="L56" s="361" t="str">
        <f>IF(ISNA(VLOOKUP($F56,'Cronograma Manual'!$F$6:$BN$171,L$144+1,0)),"",(VLOOKUP($F56,'Cronograma Manual'!$F$6:$BN$171,L$144+1,0)))</f>
        <v/>
      </c>
      <c r="M56" s="361">
        <f>IF(ISNA(VLOOKUP($F56,'Cronograma Manual'!$F$6:$BN$171,M$144+1,0)),"",(VLOOKUP($F56,'Cronograma Manual'!$F$6:$BN$171,M$144+1,0)))</f>
        <v>44574</v>
      </c>
      <c r="N56" s="361" t="str">
        <f>IF(ISNA(VLOOKUP($F56,'Cronograma Manual'!$F$6:$BN$171,N$144+1,0)),"",(VLOOKUP($F56,'Cronograma Manual'!$F$6:$BN$171,N$144+1,0)))</f>
        <v/>
      </c>
      <c r="O56" s="361" t="str">
        <f>IF(ISNA(VLOOKUP($F56,'Cronograma Manual'!$F$6:$BN$171,O$144+1,0)),"",(VLOOKUP($F56,'Cronograma Manual'!$F$6:$BN$171,O$144+1,0)))</f>
        <v/>
      </c>
      <c r="P56" s="362" t="str">
        <f>IF(ISNA(VLOOKUP($F56,'Cronograma Manual'!$F$6:$BN$171,P$144+1,0)),"",(VLOOKUP($F56,'Cronograma Manual'!$F$6:$BN$171,P$144+1,0)))</f>
        <v/>
      </c>
      <c r="Q56" s="362">
        <f>IF(ISNA(VLOOKUP($F56,'Cronograma Manual'!$F$6:$BN$171,Q$144+1,0)),"",(VLOOKUP($F56,'Cronograma Manual'!$F$6:$BN$171,Q$144+1,0)))</f>
        <v>44602</v>
      </c>
      <c r="R56" s="362" t="str">
        <f>IF(ISNA(VLOOKUP($F56,'Cronograma Manual'!$F$6:$BN$171,R$144+1,0)),"",(VLOOKUP($F56,'Cronograma Manual'!$F$6:$BN$171,R$144+1,0)))</f>
        <v/>
      </c>
      <c r="S56" s="362" t="str">
        <f>IF(ISNA(VLOOKUP($F56,'Cronograma Manual'!$F$6:$BN$171,S$144+1,0)),"",(VLOOKUP($F56,'Cronograma Manual'!$F$6:$BN$171,S$144+1,0)))</f>
        <v/>
      </c>
      <c r="T56" s="361" t="str">
        <f>IF(ISNA(VLOOKUP($F56,'Cronograma Manual'!$F$6:$BN$171,T$144+1,0)),"",(VLOOKUP($F56,'Cronograma Manual'!$F$6:$BN$171,T$144+1,0)))</f>
        <v/>
      </c>
      <c r="U56" s="361">
        <f>IF(ISNA(VLOOKUP($F56,'Cronograma Manual'!$F$6:$BN$171,U$144+1,0)),"",(VLOOKUP($F56,'Cronograma Manual'!$F$6:$BN$171,U$144+1,0)))</f>
        <v>44630</v>
      </c>
      <c r="V56" s="361" t="str">
        <f>IF(ISNA(VLOOKUP($F56,'Cronograma Manual'!$F$6:$BN$171,V$144+1,0)),"",(VLOOKUP($F56,'Cronograma Manual'!$F$6:$BN$171,V$144+1,0)))</f>
        <v/>
      </c>
      <c r="W56" s="361" t="str">
        <f>IF(ISNA(VLOOKUP($F56,'Cronograma Manual'!$F$6:$BN$171,W$144+1,0)),"",(VLOOKUP($F56,'Cronograma Manual'!$F$6:$BN$171,W$144+1,0)))</f>
        <v/>
      </c>
      <c r="X56" s="361" t="str">
        <f>IF(ISNA(VLOOKUP($F56,'Cronograma Manual'!$F$6:$BN$171,X$144+1,0)),"",(VLOOKUP($F56,'Cronograma Manual'!$F$6:$BN$171,X$144+1,0)))</f>
        <v/>
      </c>
      <c r="Y56" s="362">
        <f>IF(ISNA(VLOOKUP($F56,'Cronograma Manual'!$F$6:$BN$171,Y$144+1,0)),"",(VLOOKUP($F56,'Cronograma Manual'!$F$6:$BN$171,Y$144+1,0)))</f>
        <v>44658</v>
      </c>
      <c r="Z56" s="362" t="str">
        <f>IF(ISNA(VLOOKUP($F56,'Cronograma Manual'!$F$6:$BN$171,Z$144+1,0)),"",(VLOOKUP($F56,'Cronograma Manual'!$F$6:$BN$171,Z$144+1,0)))</f>
        <v/>
      </c>
      <c r="AA56" s="362" t="str">
        <f>IF(ISNA(VLOOKUP($F56,'Cronograma Manual'!$F$6:$BN$171,AA$144+1,0)),"",(VLOOKUP($F56,'Cronograma Manual'!$F$6:$BN$171,AA$144+1,0)))</f>
        <v/>
      </c>
      <c r="AB56" s="362" t="str">
        <f>IF(ISNA(VLOOKUP($F56,'Cronograma Manual'!$F$6:$BN$171,AB$144+1,0)),"",(VLOOKUP($F56,'Cronograma Manual'!$F$6:$BN$171,AB$144+1,0)))</f>
        <v/>
      </c>
      <c r="AC56" s="361">
        <f>IF(ISNA(VLOOKUP($F56,'Cronograma Manual'!$F$6:$BN$171,AC$144+1,0)),"",(VLOOKUP($F56,'Cronograma Manual'!$F$6:$BN$171,AC$144+1,0)))</f>
        <v>44686</v>
      </c>
      <c r="AD56" s="361" t="str">
        <f>IF(ISNA(VLOOKUP($F56,'Cronograma Manual'!$F$6:$BN$171,AD$144+1,0)),"",(VLOOKUP($F56,'Cronograma Manual'!$F$6:$BN$171,AD$144+1,0)))</f>
        <v/>
      </c>
      <c r="AE56" s="361" t="str">
        <f>IF(ISNA(VLOOKUP($F56,'Cronograma Manual'!$F$6:$BN$171,AE$144+1,0)),"",(VLOOKUP($F56,'Cronograma Manual'!$F$6:$BN$171,AE$144+1,0)))</f>
        <v/>
      </c>
      <c r="AF56" s="361" t="str">
        <f>IF(ISNA(VLOOKUP($F56,'Cronograma Manual'!$F$6:$BN$171,AF$144+1,0)),"",(VLOOKUP($F56,'Cronograma Manual'!$F$6:$BN$171,AF$144+1,0)))</f>
        <v/>
      </c>
      <c r="AG56" s="362">
        <f>IF(ISNA(VLOOKUP($F56,'Cronograma Manual'!$F$6:$BN$171,AG$144+1,0)),"",(VLOOKUP($F56,'Cronograma Manual'!$F$6:$BN$171,AG$144+1,0)))</f>
        <v>44714</v>
      </c>
      <c r="AH56" s="362" t="str">
        <f>IF(ISNA(VLOOKUP($F56,'Cronograma Manual'!$F$6:$BN$171,AH$144+1,0)),"",(VLOOKUP($F56,'Cronograma Manual'!$F$6:$BN$171,AH$144+1,0)))</f>
        <v/>
      </c>
      <c r="AI56" s="362" t="str">
        <f>IF(ISNA(VLOOKUP($F56,'Cronograma Manual'!$F$6:$BN$171,AI$144+1,0)),"",(VLOOKUP($F56,'Cronograma Manual'!$F$6:$BN$171,AI$144+1,0)))</f>
        <v/>
      </c>
      <c r="AJ56" s="362" t="str">
        <f>IF(ISNA(VLOOKUP($F56,'Cronograma Manual'!$F$6:$BN$171,AJ$144+1,0)),"",(VLOOKUP($F56,'Cronograma Manual'!$F$6:$BN$171,AJ$144+1,0)))</f>
        <v/>
      </c>
      <c r="AK56" s="362">
        <f>IF(ISNA(VLOOKUP($F56,'Cronograma Manual'!$F$6:$BN$171,AK$144+1,0)),"",(VLOOKUP($F56,'Cronograma Manual'!$F$6:$BN$171,AK$144+1,0)))</f>
        <v>44742</v>
      </c>
      <c r="AL56" s="361" t="str">
        <f>IF(ISNA(VLOOKUP($F56,'Cronograma Manual'!$F$6:$BN$171,AL$144+1,0)),"",(VLOOKUP($F56,'Cronograma Manual'!$F$6:$BN$171,AL$144+1,0)))</f>
        <v/>
      </c>
      <c r="AM56" s="361" t="str">
        <f>IF(ISNA(VLOOKUP($F56,'Cronograma Manual'!$F$6:$BN$171,AM$144+1,0)),"",(VLOOKUP($F56,'Cronograma Manual'!$F$6:$BN$171,AM$144+1,0)))</f>
        <v/>
      </c>
      <c r="AN56" s="361" t="str">
        <f>IF(ISNA(VLOOKUP($F56,'Cronograma Manual'!$F$6:$BN$171,AN$144+1,0)),"",(VLOOKUP($F56,'Cronograma Manual'!$F$6:$BN$171,AN$144+1,0)))</f>
        <v/>
      </c>
      <c r="AO56" s="361">
        <f>IF(ISNA(VLOOKUP($F56,'Cronograma Manual'!$F$6:$BN$171,AO$144+1,0)),"",(VLOOKUP($F56,'Cronograma Manual'!$F$6:$BN$171,AO$144+1,0)))</f>
        <v>44770</v>
      </c>
      <c r="AP56" s="362" t="str">
        <f>IF(ISNA(VLOOKUP($F56,'Cronograma Manual'!$F$6:$BN$171,AP$144+1,0)),"",(VLOOKUP($F56,'Cronograma Manual'!$F$6:$BN$171,AP$144+1,0)))</f>
        <v/>
      </c>
      <c r="AQ56" s="362" t="str">
        <f>IF(ISNA(VLOOKUP($F56,'Cronograma Manual'!$F$6:$BN$171,AQ$144+1,0)),"",(VLOOKUP($F56,'Cronograma Manual'!$F$6:$BN$171,AQ$144+1,0)))</f>
        <v/>
      </c>
      <c r="AR56" s="362" t="str">
        <f>IF(ISNA(VLOOKUP($F56,'Cronograma Manual'!$F$6:$BN$171,AR$144+1,0)),"",(VLOOKUP($F56,'Cronograma Manual'!$F$6:$BN$171,AR$144+1,0)))</f>
        <v/>
      </c>
      <c r="AS56" s="362">
        <f>IF(ISNA(VLOOKUP($F56,'Cronograma Manual'!$F$6:$BN$171,AS$144+1,0)),"",(VLOOKUP($F56,'Cronograma Manual'!$F$6:$BN$171,AS$144+1,0)))</f>
        <v>44798</v>
      </c>
      <c r="AT56" s="361" t="str">
        <f>IF(ISNA(VLOOKUP($F56,'Cronograma Manual'!$F$6:$BN$171,AT$144+1,0)),"",(VLOOKUP($F56,'Cronograma Manual'!$F$6:$BN$171,AT$144+1,0)))</f>
        <v/>
      </c>
      <c r="AU56" s="361" t="str">
        <f>IF(ISNA(VLOOKUP($F56,'Cronograma Manual'!$F$6:$BN$171,AU$144+1,0)),"",(VLOOKUP($F56,'Cronograma Manual'!$F$6:$BN$171,AU$144+1,0)))</f>
        <v/>
      </c>
      <c r="AV56" s="361" t="str">
        <f>IF(ISNA(VLOOKUP($F56,'Cronograma Manual'!$F$6:$BN$171,AV$144+1,0)),"",(VLOOKUP($F56,'Cronograma Manual'!$F$6:$BN$171,AV$144+1,0)))</f>
        <v/>
      </c>
      <c r="AW56" s="361">
        <f>IF(ISNA(VLOOKUP($F56,'Cronograma Manual'!$F$6:$BN$171,AW$144+1,0)),"",(VLOOKUP($F56,'Cronograma Manual'!$F$6:$BN$171,AW$144+1,0)))</f>
        <v>44826</v>
      </c>
      <c r="AX56" s="361" t="str">
        <f>IF(ISNA(VLOOKUP($F56,'Cronograma Manual'!$F$6:$BN$171,AX$144+1,0)),"",(VLOOKUP($F56,'Cronograma Manual'!$F$6:$BN$171,AX$144+1,0)))</f>
        <v/>
      </c>
      <c r="AY56" s="362" t="str">
        <f>IF(ISNA(VLOOKUP($F56,'Cronograma Manual'!$F$6:$BN$171,AY$144+1,0)),"",(VLOOKUP($F56,'Cronograma Manual'!$F$6:$BN$171,AY$144+1,0)))</f>
        <v/>
      </c>
      <c r="AZ56" s="362" t="str">
        <f>IF(ISNA(VLOOKUP($F56,'Cronograma Manual'!$F$6:$BN$171,AZ$144+1,0)),"",(VLOOKUP($F56,'Cronograma Manual'!$F$6:$BN$171,AZ$144+1,0)))</f>
        <v/>
      </c>
      <c r="BA56" s="362">
        <f>IF(ISNA(VLOOKUP($F56,'Cronograma Manual'!$F$6:$BN$171,BA$144+1,0)),"",(VLOOKUP($F56,'Cronograma Manual'!$F$6:$BN$171,BA$144+1,0)))</f>
        <v>44854</v>
      </c>
      <c r="BB56" s="362" t="str">
        <f>IF(ISNA(VLOOKUP($F56,'Cronograma Manual'!$F$6:$BN$171,BB$144+1,0)),"",(VLOOKUP($F56,'Cronograma Manual'!$F$6:$BN$171,BB$144+1,0)))</f>
        <v/>
      </c>
      <c r="BC56" s="361" t="str">
        <f>IF(ISNA(VLOOKUP($F56,'Cronograma Manual'!$F$6:$BN$171,BC$144+1,0)),"",(VLOOKUP($F56,'Cronograma Manual'!$F$6:$BN$171,BC$144+1,0)))</f>
        <v/>
      </c>
      <c r="BD56" s="361" t="str">
        <f>IF(ISNA(VLOOKUP($F56,'Cronograma Manual'!$F$6:$BN$171,BD$144+1,0)),"",(VLOOKUP($F56,'Cronograma Manual'!$F$6:$BN$171,BD$144+1,0)))</f>
        <v/>
      </c>
      <c r="BE56" s="361">
        <f>IF(ISNA(VLOOKUP($F56,'Cronograma Manual'!$F$6:$BN$171,BE$144+1,0)),"",(VLOOKUP($F56,'Cronograma Manual'!$F$6:$BN$171,BE$144+1,0)))</f>
        <v>44882</v>
      </c>
      <c r="BF56" s="361" t="str">
        <f>IF(ISNA(VLOOKUP($F56,'Cronograma Manual'!$F$6:$BN$171,BF$144+1,0)),"",(VLOOKUP($F56,'Cronograma Manual'!$F$6:$BN$171,BF$144+1,0)))</f>
        <v/>
      </c>
      <c r="BG56" s="362" t="str">
        <f>IF(ISNA(VLOOKUP($F56,'Cronograma Manual'!$F$6:$BN$171,BG$144+1,0)),"",(VLOOKUP($F56,'Cronograma Manual'!$F$6:$BN$171,BG$144+1,0)))</f>
        <v/>
      </c>
      <c r="BH56" s="362" t="str">
        <f>IF(ISNA(VLOOKUP($F56,'Cronograma Manual'!$F$6:$BN$171,BH$144+1,0)),"",(VLOOKUP($F56,'Cronograma Manual'!$F$6:$BN$171,BH$144+1,0)))</f>
        <v/>
      </c>
      <c r="BI56" s="362">
        <f>IF(ISNA(VLOOKUP($F56,'Cronograma Manual'!$F$6:$BN$171,BI$144+1,0)),"",(VLOOKUP($F56,'Cronograma Manual'!$F$6:$BN$171,BI$144+1,0)))</f>
        <v>44910</v>
      </c>
      <c r="BJ56" s="362" t="str">
        <f>IF(ISNA(VLOOKUP($F56,'Cronograma Manual'!$F$6:$BN$171,BJ$144+1,0)),"",(VLOOKUP($F56,'Cronograma Manual'!$F$6:$BN$171,BJ$144+1,0)))</f>
        <v/>
      </c>
      <c r="BK56" s="363" t="str">
        <f>IF(ISNA(VLOOKUP($F56,'Cronograma Manual'!$F$6:$BN$171,BK$144+1,0)),"",(VLOOKUP($F56,'Cronograma Manual'!$F$6:$BN$171,BK$144+1,0)))</f>
        <v/>
      </c>
    </row>
    <row r="57" spans="1:63" s="102" customFormat="1" ht="26.25" customHeight="1" x14ac:dyDescent="0.25">
      <c r="A57" s="352">
        <f t="shared" si="1"/>
        <v>52</v>
      </c>
      <c r="B57" s="429" t="s">
        <v>1283</v>
      </c>
      <c r="C57" s="429" t="s">
        <v>1577</v>
      </c>
      <c r="D57" s="432" t="s">
        <v>10</v>
      </c>
      <c r="E57" s="337" t="s">
        <v>621</v>
      </c>
      <c r="F57" s="337" t="s">
        <v>10</v>
      </c>
      <c r="G57" s="184" t="str">
        <f>IF(ISNA(VLOOKUP($F57,'Cronograma Manual'!$F$6:$BN$171,G$144+1,0)),"",(VLOOKUP($F57,'Cronograma Manual'!$F$6:$BN$171,G$144+1,0)))</f>
        <v>DS CESAR</v>
      </c>
      <c r="H57" s="184" t="str">
        <f>IF(ISNA(VLOOKUP($F57,'Cronograma Manual'!$F$6:$BN$171,H$144+1,0)),"",(VLOOKUP($F57,'Cronograma Manual'!$F$6:$BN$171,H$144+1,0)))</f>
        <v>Cl 16 con Cr 17 Hospital Rosario Pumarejo de López</v>
      </c>
      <c r="I57" s="307">
        <f>IF(ISNA(VLOOKUP($F57,'Cronograma Manual'!$F$6:$BN$171,I$144+1,0)),"",(VLOOKUP($F57,'Cronograma Manual'!$F$6:$BN$171,I$144+1,0)))</f>
        <v>1</v>
      </c>
      <c r="J57" s="202">
        <f>IF(ISNA(VLOOKUP($F57,'Cronograma Manual'!$F$6:$BN$171,J$144+1,0)),"",(VLOOKUP($F57,'Cronograma Manual'!$F$6:$BN$171,J$144+1,0)))</f>
        <v>51</v>
      </c>
      <c r="K57" s="110" t="str">
        <f>IF(ISNA(VLOOKUP($F57,'Cronograma Manual'!$F$6:$BN$171,K$144+1,0)),"",(VLOOKUP($F57,'Cronograma Manual'!$F$6:$BN$171,K$144+1,0)))</f>
        <v/>
      </c>
      <c r="L57" s="110">
        <f>IF(ISNA(VLOOKUP($F57,'Cronograma Manual'!$F$6:$BN$171,L$144+1,0)),"",(VLOOKUP($F57,'Cronograma Manual'!$F$6:$BN$171,L$144+1,0)))</f>
        <v>44566</v>
      </c>
      <c r="M57" s="110">
        <f>IF(ISNA(VLOOKUP($F57,'Cronograma Manual'!$F$6:$BN$171,M$144+1,0)),"",(VLOOKUP($F57,'Cronograma Manual'!$F$6:$BN$171,M$144+1,0)))</f>
        <v>44573</v>
      </c>
      <c r="N57" s="110">
        <f>IF(ISNA(VLOOKUP($F57,'Cronograma Manual'!$F$6:$BN$171,N$144+1,0)),"",(VLOOKUP($F57,'Cronograma Manual'!$F$6:$BN$171,N$144+1,0)))</f>
        <v>44580</v>
      </c>
      <c r="O57" s="110">
        <f>IF(ISNA(VLOOKUP($F57,'Cronograma Manual'!$F$6:$BN$171,O$144+1,0)),"",(VLOOKUP($F57,'Cronograma Manual'!$F$6:$BN$171,O$144+1,0)))</f>
        <v>44587</v>
      </c>
      <c r="P57" s="308">
        <f>IF(ISNA(VLOOKUP($F57,'Cronograma Manual'!$F$6:$BN$171,P$144+1,0)),"",(VLOOKUP($F57,'Cronograma Manual'!$F$6:$BN$171,P$144+1,0)))</f>
        <v>44594</v>
      </c>
      <c r="Q57" s="308">
        <f>IF(ISNA(VLOOKUP($F57,'Cronograma Manual'!$F$6:$BN$171,Q$144+1,0)),"",(VLOOKUP($F57,'Cronograma Manual'!$F$6:$BN$171,Q$144+1,0)))</f>
        <v>44601</v>
      </c>
      <c r="R57" s="308">
        <f>IF(ISNA(VLOOKUP($F57,'Cronograma Manual'!$F$6:$BN$171,R$144+1,0)),"",(VLOOKUP($F57,'Cronograma Manual'!$F$6:$BN$171,R$144+1,0)))</f>
        <v>44608</v>
      </c>
      <c r="S57" s="308">
        <f>IF(ISNA(VLOOKUP($F57,'Cronograma Manual'!$F$6:$BN$171,S$144+1,0)),"",(VLOOKUP($F57,'Cronograma Manual'!$F$6:$BN$171,S$144+1,0)))</f>
        <v>44615</v>
      </c>
      <c r="T57" s="110">
        <f>IF(ISNA(VLOOKUP($F57,'Cronograma Manual'!$F$6:$BN$171,T$144+1,0)),"",(VLOOKUP($F57,'Cronograma Manual'!$F$6:$BN$171,T$144+1,0)))</f>
        <v>44622</v>
      </c>
      <c r="U57" s="110">
        <f>IF(ISNA(VLOOKUP($F57,'Cronograma Manual'!$F$6:$BN$171,U$144+1,0)),"",(VLOOKUP($F57,'Cronograma Manual'!$F$6:$BN$171,U$144+1,0)))</f>
        <v>44629</v>
      </c>
      <c r="V57" s="110">
        <f>IF(ISNA(VLOOKUP($F57,'Cronograma Manual'!$F$6:$BN$171,V$144+1,0)),"",(VLOOKUP($F57,'Cronograma Manual'!$F$6:$BN$171,V$144+1,0)))</f>
        <v>44636</v>
      </c>
      <c r="W57" s="110">
        <f>IF(ISNA(VLOOKUP($F57,'Cronograma Manual'!$F$6:$BN$171,W$144+1,0)),"",(VLOOKUP($F57,'Cronograma Manual'!$F$6:$BN$171,W$144+1,0)))</f>
        <v>44643</v>
      </c>
      <c r="X57" s="110">
        <f>IF(ISNA(VLOOKUP($F57,'Cronograma Manual'!$F$6:$BN$171,X$144+1,0)),"",(VLOOKUP($F57,'Cronograma Manual'!$F$6:$BN$171,X$144+1,0)))</f>
        <v>44650</v>
      </c>
      <c r="Y57" s="308">
        <f>IF(ISNA(VLOOKUP($F57,'Cronograma Manual'!$F$6:$BN$171,Y$144+1,0)),"",(VLOOKUP($F57,'Cronograma Manual'!$F$6:$BN$171,Y$144+1,0)))</f>
        <v>44657</v>
      </c>
      <c r="Z57" s="308">
        <f>IF(ISNA(VLOOKUP($F57,'Cronograma Manual'!$F$6:$BN$171,Z$144+1,0)),"",(VLOOKUP($F57,'Cronograma Manual'!$F$6:$BN$171,Z$144+1,0)))</f>
        <v>44664</v>
      </c>
      <c r="AA57" s="308">
        <f>IF(ISNA(VLOOKUP($F57,'Cronograma Manual'!$F$6:$BN$171,AA$144+1,0)),"",(VLOOKUP($F57,'Cronograma Manual'!$F$6:$BN$171,AA$144+1,0)))</f>
        <v>44671</v>
      </c>
      <c r="AB57" s="308">
        <f>IF(ISNA(VLOOKUP($F57,'Cronograma Manual'!$F$6:$BN$171,AB$144+1,0)),"",(VLOOKUP($F57,'Cronograma Manual'!$F$6:$BN$171,AB$144+1,0)))</f>
        <v>44678</v>
      </c>
      <c r="AC57" s="110">
        <f>IF(ISNA(VLOOKUP($F57,'Cronograma Manual'!$F$6:$BN$171,AC$144+1,0)),"",(VLOOKUP($F57,'Cronograma Manual'!$F$6:$BN$171,AC$144+1,0)))</f>
        <v>44685</v>
      </c>
      <c r="AD57" s="110">
        <f>IF(ISNA(VLOOKUP($F57,'Cronograma Manual'!$F$6:$BN$171,AD$144+1,0)),"",(VLOOKUP($F57,'Cronograma Manual'!$F$6:$BN$171,AD$144+1,0)))</f>
        <v>44692</v>
      </c>
      <c r="AE57" s="110">
        <f>IF(ISNA(VLOOKUP($F57,'Cronograma Manual'!$F$6:$BN$171,AE$144+1,0)),"",(VLOOKUP($F57,'Cronograma Manual'!$F$6:$BN$171,AE$144+1,0)))</f>
        <v>44699</v>
      </c>
      <c r="AF57" s="110">
        <f>IF(ISNA(VLOOKUP($F57,'Cronograma Manual'!$F$6:$BN$171,AF$144+1,0)),"",(VLOOKUP($F57,'Cronograma Manual'!$F$6:$BN$171,AF$144+1,0)))</f>
        <v>44706</v>
      </c>
      <c r="AG57" s="308">
        <f>IF(ISNA(VLOOKUP($F57,'Cronograma Manual'!$F$6:$BN$171,AG$144+1,0)),"",(VLOOKUP($F57,'Cronograma Manual'!$F$6:$BN$171,AG$144+1,0)))</f>
        <v>44713</v>
      </c>
      <c r="AH57" s="308">
        <f>IF(ISNA(VLOOKUP($F57,'Cronograma Manual'!$F$6:$BN$171,AH$144+1,0)),"",(VLOOKUP($F57,'Cronograma Manual'!$F$6:$BN$171,AH$144+1,0)))</f>
        <v>44720</v>
      </c>
      <c r="AI57" s="308">
        <f>IF(ISNA(VLOOKUP($F57,'Cronograma Manual'!$F$6:$BN$171,AI$144+1,0)),"",(VLOOKUP($F57,'Cronograma Manual'!$F$6:$BN$171,AI$144+1,0)))</f>
        <v>44727</v>
      </c>
      <c r="AJ57" s="308">
        <f>IF(ISNA(VLOOKUP($F57,'Cronograma Manual'!$F$6:$BN$171,AJ$144+1,0)),"",(VLOOKUP($F57,'Cronograma Manual'!$F$6:$BN$171,AJ$144+1,0)))</f>
        <v>44734</v>
      </c>
      <c r="AK57" s="308">
        <f>IF(ISNA(VLOOKUP($F57,'Cronograma Manual'!$F$6:$BN$171,AK$144+1,0)),"",(VLOOKUP($F57,'Cronograma Manual'!$F$6:$BN$171,AK$144+1,0)))</f>
        <v>44741</v>
      </c>
      <c r="AL57" s="110">
        <f>IF(ISNA(VLOOKUP($F57,'Cronograma Manual'!$F$6:$BN$171,AL$144+1,0)),"",(VLOOKUP($F57,'Cronograma Manual'!$F$6:$BN$171,AL$144+1,0)))</f>
        <v>44748</v>
      </c>
      <c r="AM57" s="110">
        <f>IF(ISNA(VLOOKUP($F57,'Cronograma Manual'!$F$6:$BN$171,AM$144+1,0)),"",(VLOOKUP($F57,'Cronograma Manual'!$F$6:$BN$171,AM$144+1,0)))</f>
        <v>44755</v>
      </c>
      <c r="AN57" s="110" t="str">
        <f>IF(ISNA(VLOOKUP($F57,'Cronograma Manual'!$F$6:$BN$171,AN$144+1,0)),"",(VLOOKUP($F57,'Cronograma Manual'!$F$6:$BN$171,AN$144+1,0)))</f>
        <v/>
      </c>
      <c r="AO57" s="110">
        <f>IF(ISNA(VLOOKUP($F57,'Cronograma Manual'!$F$6:$BN$171,AO$144+1,0)),"",(VLOOKUP($F57,'Cronograma Manual'!$F$6:$BN$171,AO$144+1,0)))</f>
        <v>44769</v>
      </c>
      <c r="AP57" s="308">
        <f>IF(ISNA(VLOOKUP($F57,'Cronograma Manual'!$F$6:$BN$171,AP$144+1,0)),"",(VLOOKUP($F57,'Cronograma Manual'!$F$6:$BN$171,AP$144+1,0)))</f>
        <v>44776</v>
      </c>
      <c r="AQ57" s="308">
        <f>IF(ISNA(VLOOKUP($F57,'Cronograma Manual'!$F$6:$BN$171,AQ$144+1,0)),"",(VLOOKUP($F57,'Cronograma Manual'!$F$6:$BN$171,AQ$144+1,0)))</f>
        <v>44783</v>
      </c>
      <c r="AR57" s="308">
        <f>IF(ISNA(VLOOKUP($F57,'Cronograma Manual'!$F$6:$BN$171,AR$144+1,0)),"",(VLOOKUP($F57,'Cronograma Manual'!$F$6:$BN$171,AR$144+1,0)))</f>
        <v>44790</v>
      </c>
      <c r="AS57" s="308">
        <f>IF(ISNA(VLOOKUP($F57,'Cronograma Manual'!$F$6:$BN$171,AS$144+1,0)),"",(VLOOKUP($F57,'Cronograma Manual'!$F$6:$BN$171,AS$144+1,0)))</f>
        <v>44797</v>
      </c>
      <c r="AT57" s="110">
        <f>IF(ISNA(VLOOKUP($F57,'Cronograma Manual'!$F$6:$BN$171,AT$144+1,0)),"",(VLOOKUP($F57,'Cronograma Manual'!$F$6:$BN$171,AT$144+1,0)))</f>
        <v>44804</v>
      </c>
      <c r="AU57" s="110">
        <f>IF(ISNA(VLOOKUP($F57,'Cronograma Manual'!$F$6:$BN$171,AU$144+1,0)),"",(VLOOKUP($F57,'Cronograma Manual'!$F$6:$BN$171,AU$144+1,0)))</f>
        <v>44811</v>
      </c>
      <c r="AV57" s="110">
        <f>IF(ISNA(VLOOKUP($F57,'Cronograma Manual'!$F$6:$BN$171,AV$144+1,0)),"",(VLOOKUP($F57,'Cronograma Manual'!$F$6:$BN$171,AV$144+1,0)))</f>
        <v>44818</v>
      </c>
      <c r="AW57" s="110">
        <f>IF(ISNA(VLOOKUP($F57,'Cronograma Manual'!$F$6:$BN$171,AW$144+1,0)),"",(VLOOKUP($F57,'Cronograma Manual'!$F$6:$BN$171,AW$144+1,0)))</f>
        <v>44825</v>
      </c>
      <c r="AX57" s="110">
        <f>IF(ISNA(VLOOKUP($F57,'Cronograma Manual'!$F$6:$BN$171,AX$144+1,0)),"",(VLOOKUP($F57,'Cronograma Manual'!$F$6:$BN$171,AX$144+1,0)))</f>
        <v>44832</v>
      </c>
      <c r="AY57" s="308">
        <f>IF(ISNA(VLOOKUP($F57,'Cronograma Manual'!$F$6:$BN$171,AY$144+1,0)),"",(VLOOKUP($F57,'Cronograma Manual'!$F$6:$BN$171,AY$144+1,0)))</f>
        <v>44839</v>
      </c>
      <c r="AZ57" s="308">
        <f>IF(ISNA(VLOOKUP($F57,'Cronograma Manual'!$F$6:$BN$171,AZ$144+1,0)),"",(VLOOKUP($F57,'Cronograma Manual'!$F$6:$BN$171,AZ$144+1,0)))</f>
        <v>44846</v>
      </c>
      <c r="BA57" s="308">
        <f>IF(ISNA(VLOOKUP($F57,'Cronograma Manual'!$F$6:$BN$171,BA$144+1,0)),"",(VLOOKUP($F57,'Cronograma Manual'!$F$6:$BN$171,BA$144+1,0)))</f>
        <v>44853</v>
      </c>
      <c r="BB57" s="308">
        <f>IF(ISNA(VLOOKUP($F57,'Cronograma Manual'!$F$6:$BN$171,BB$144+1,0)),"",(VLOOKUP($F57,'Cronograma Manual'!$F$6:$BN$171,BB$144+1,0)))</f>
        <v>44860</v>
      </c>
      <c r="BC57" s="110">
        <f>IF(ISNA(VLOOKUP($F57,'Cronograma Manual'!$F$6:$BN$171,BC$144+1,0)),"",(VLOOKUP($F57,'Cronograma Manual'!$F$6:$BN$171,BC$144+1,0)))</f>
        <v>44867</v>
      </c>
      <c r="BD57" s="110">
        <f>IF(ISNA(VLOOKUP($F57,'Cronograma Manual'!$F$6:$BN$171,BD$144+1,0)),"",(VLOOKUP($F57,'Cronograma Manual'!$F$6:$BN$171,BD$144+1,0)))</f>
        <v>44874</v>
      </c>
      <c r="BE57" s="110">
        <f>IF(ISNA(VLOOKUP($F57,'Cronograma Manual'!$F$6:$BN$171,BE$144+1,0)),"",(VLOOKUP($F57,'Cronograma Manual'!$F$6:$BN$171,BE$144+1,0)))</f>
        <v>44881</v>
      </c>
      <c r="BF57" s="110">
        <f>IF(ISNA(VLOOKUP($F57,'Cronograma Manual'!$F$6:$BN$171,BF$144+1,0)),"",(VLOOKUP($F57,'Cronograma Manual'!$F$6:$BN$171,BF$144+1,0)))</f>
        <v>44888</v>
      </c>
      <c r="BG57" s="308">
        <f>IF(ISNA(VLOOKUP($F57,'Cronograma Manual'!$F$6:$BN$171,BG$144+1,0)),"",(VLOOKUP($F57,'Cronograma Manual'!$F$6:$BN$171,BG$144+1,0)))</f>
        <v>44895</v>
      </c>
      <c r="BH57" s="308">
        <f>IF(ISNA(VLOOKUP($F57,'Cronograma Manual'!$F$6:$BN$171,BH$144+1,0)),"",(VLOOKUP($F57,'Cronograma Manual'!$F$6:$BN$171,BH$144+1,0)))</f>
        <v>44902</v>
      </c>
      <c r="BI57" s="308">
        <f>IF(ISNA(VLOOKUP($F57,'Cronograma Manual'!$F$6:$BN$171,BI$144+1,0)),"",(VLOOKUP($F57,'Cronograma Manual'!$F$6:$BN$171,BI$144+1,0)))</f>
        <v>44909</v>
      </c>
      <c r="BJ57" s="308">
        <f>IF(ISNA(VLOOKUP($F57,'Cronograma Manual'!$F$6:$BN$171,BJ$144+1,0)),"",(VLOOKUP($F57,'Cronograma Manual'!$F$6:$BN$171,BJ$144+1,0)))</f>
        <v>44916</v>
      </c>
      <c r="BK57" s="382">
        <f>IF(ISNA(VLOOKUP($F57,'Cronograma Manual'!$F$6:$BN$171,BK$144+1,0)),"",(VLOOKUP($F57,'Cronograma Manual'!$F$6:$BN$171,BK$144+1,0)))</f>
        <v>44923</v>
      </c>
    </row>
    <row r="58" spans="1:63" s="102" customFormat="1" ht="26.25" customHeight="1" x14ac:dyDescent="0.25">
      <c r="A58" s="352">
        <f t="shared" si="1"/>
        <v>53</v>
      </c>
      <c r="B58" s="429"/>
      <c r="C58" s="429"/>
      <c r="D58" s="432"/>
      <c r="E58" s="337" t="s">
        <v>621</v>
      </c>
      <c r="F58" s="337" t="s">
        <v>11</v>
      </c>
      <c r="G58" s="184" t="str">
        <f>IF(ISNA(VLOOKUP($F58,'Cronograma Manual'!$F$6:$BN$171,G$144+1,0)),"",(VLOOKUP($F58,'Cronograma Manual'!$F$6:$BN$171,G$144+1,0)))</f>
        <v>UB CHIRIGUANA</v>
      </c>
      <c r="H58" s="184" t="str">
        <f>IF(ISNA(VLOOKUP($F58,'Cronograma Manual'!$F$6:$BN$171,H$144+1,0)),"",(VLOOKUP($F58,'Cronograma Manual'!$F$6:$BN$171,H$144+1,0)))</f>
        <v>Calle 7 N° 5 - 26 Alcaldía Municipal Calle Bolivar</v>
      </c>
      <c r="I58" s="197">
        <f>IF(ISNA(VLOOKUP($F58,'Cronograma Manual'!$F$6:$BN$171,I$144+1,0)),"",(VLOOKUP($F58,'Cronograma Manual'!$F$6:$BN$171,I$144+1,0)))</f>
        <v>2</v>
      </c>
      <c r="J58" s="202">
        <f>IF(ISNA(VLOOKUP($F58,'Cronograma Manual'!$F$6:$BN$171,J$144+1,0)),"",(VLOOKUP($F58,'Cronograma Manual'!$F$6:$BN$171,J$144+1,0)))</f>
        <v>25</v>
      </c>
      <c r="K58" s="107" t="str">
        <f>IF(ISNA(VLOOKUP($F58,'Cronograma Manual'!$F$6:$BN$171,K$144+1,0)),"",(VLOOKUP($F58,'Cronograma Manual'!$F$6:$BN$171,K$144+1,0)))</f>
        <v/>
      </c>
      <c r="L58" s="107" t="str">
        <f>IF(ISNA(VLOOKUP($F58,'Cronograma Manual'!$F$6:$BN$171,L$144+1,0)),"",(VLOOKUP($F58,'Cronograma Manual'!$F$6:$BN$171,L$144+1,0)))</f>
        <v/>
      </c>
      <c r="M58" s="107" t="str">
        <f>IF(ISNA(VLOOKUP($F58,'Cronograma Manual'!$F$6:$BN$171,M$144+1,0)),"",(VLOOKUP($F58,'Cronograma Manual'!$F$6:$BN$171,M$144+1,0)))</f>
        <v/>
      </c>
      <c r="N58" s="107" t="str">
        <f>IF(ISNA(VLOOKUP($F58,'Cronograma Manual'!$F$6:$BN$171,N$144+1,0)),"",(VLOOKUP($F58,'Cronograma Manual'!$F$6:$BN$171,N$144+1,0)))</f>
        <v/>
      </c>
      <c r="O58" s="107">
        <f>IF(ISNA(VLOOKUP($F58,'Cronograma Manual'!$F$6:$BN$171,O$144+1,0)),"",(VLOOKUP($F58,'Cronograma Manual'!$F$6:$BN$171,O$144+1,0)))</f>
        <v>44588</v>
      </c>
      <c r="P58" s="108" t="str">
        <f>IF(ISNA(VLOOKUP($F58,'Cronograma Manual'!$F$6:$BN$171,P$144+1,0)),"",(VLOOKUP($F58,'Cronograma Manual'!$F$6:$BN$171,P$144+1,0)))</f>
        <v/>
      </c>
      <c r="Q58" s="108">
        <f>IF(ISNA(VLOOKUP($F58,'Cronograma Manual'!$F$6:$BN$171,Q$144+1,0)),"",(VLOOKUP($F58,'Cronograma Manual'!$F$6:$BN$171,Q$144+1,0)))</f>
        <v>44602</v>
      </c>
      <c r="R58" s="108" t="str">
        <f>IF(ISNA(VLOOKUP($F58,'Cronograma Manual'!$F$6:$BN$171,R$144+1,0)),"",(VLOOKUP($F58,'Cronograma Manual'!$F$6:$BN$171,R$144+1,0)))</f>
        <v/>
      </c>
      <c r="S58" s="108">
        <f>IF(ISNA(VLOOKUP($F58,'Cronograma Manual'!$F$6:$BN$171,S$144+1,0)),"",(VLOOKUP($F58,'Cronograma Manual'!$F$6:$BN$171,S$144+1,0)))</f>
        <v>44616</v>
      </c>
      <c r="T58" s="107" t="str">
        <f>IF(ISNA(VLOOKUP($F58,'Cronograma Manual'!$F$6:$BN$171,T$144+1,0)),"",(VLOOKUP($F58,'Cronograma Manual'!$F$6:$BN$171,T$144+1,0)))</f>
        <v/>
      </c>
      <c r="U58" s="107">
        <f>IF(ISNA(VLOOKUP($F58,'Cronograma Manual'!$F$6:$BN$171,U$144+1,0)),"",(VLOOKUP($F58,'Cronograma Manual'!$F$6:$BN$171,U$144+1,0)))</f>
        <v>44630</v>
      </c>
      <c r="V58" s="107" t="str">
        <f>IF(ISNA(VLOOKUP($F58,'Cronograma Manual'!$F$6:$BN$171,V$144+1,0)),"",(VLOOKUP($F58,'Cronograma Manual'!$F$6:$BN$171,V$144+1,0)))</f>
        <v/>
      </c>
      <c r="W58" s="107">
        <f>IF(ISNA(VLOOKUP($F58,'Cronograma Manual'!$F$6:$BN$171,W$144+1,0)),"",(VLOOKUP($F58,'Cronograma Manual'!$F$6:$BN$171,W$144+1,0)))</f>
        <v>44644</v>
      </c>
      <c r="X58" s="107" t="str">
        <f>IF(ISNA(VLOOKUP($F58,'Cronograma Manual'!$F$6:$BN$171,X$144+1,0)),"",(VLOOKUP($F58,'Cronograma Manual'!$F$6:$BN$171,X$144+1,0)))</f>
        <v/>
      </c>
      <c r="Y58" s="108">
        <f>IF(ISNA(VLOOKUP($F58,'Cronograma Manual'!$F$6:$BN$171,Y$144+1,0)),"",(VLOOKUP($F58,'Cronograma Manual'!$F$6:$BN$171,Y$144+1,0)))</f>
        <v>44658</v>
      </c>
      <c r="Z58" s="108" t="str">
        <f>IF(ISNA(VLOOKUP($F58,'Cronograma Manual'!$F$6:$BN$171,Z$144+1,0)),"",(VLOOKUP($F58,'Cronograma Manual'!$F$6:$BN$171,Z$144+1,0)))</f>
        <v/>
      </c>
      <c r="AA58" s="108">
        <f>IF(ISNA(VLOOKUP($F58,'Cronograma Manual'!$F$6:$BN$171,AA$144+1,0)),"",(VLOOKUP($F58,'Cronograma Manual'!$F$6:$BN$171,AA$144+1,0)))</f>
        <v>44672</v>
      </c>
      <c r="AB58" s="108" t="str">
        <f>IF(ISNA(VLOOKUP($F58,'Cronograma Manual'!$F$6:$BN$171,AB$144+1,0)),"",(VLOOKUP($F58,'Cronograma Manual'!$F$6:$BN$171,AB$144+1,0)))</f>
        <v/>
      </c>
      <c r="AC58" s="107">
        <f>IF(ISNA(VLOOKUP($F58,'Cronograma Manual'!$F$6:$BN$171,AC$144+1,0)),"",(VLOOKUP($F58,'Cronograma Manual'!$F$6:$BN$171,AC$144+1,0)))</f>
        <v>44686</v>
      </c>
      <c r="AD58" s="107" t="str">
        <f>IF(ISNA(VLOOKUP($F58,'Cronograma Manual'!$F$6:$BN$171,AD$144+1,0)),"",(VLOOKUP($F58,'Cronograma Manual'!$F$6:$BN$171,AD$144+1,0)))</f>
        <v/>
      </c>
      <c r="AE58" s="107">
        <f>IF(ISNA(VLOOKUP($F58,'Cronograma Manual'!$F$6:$BN$171,AE$144+1,0)),"",(VLOOKUP($F58,'Cronograma Manual'!$F$6:$BN$171,AE$144+1,0)))</f>
        <v>44700</v>
      </c>
      <c r="AF58" s="107" t="str">
        <f>IF(ISNA(VLOOKUP($F58,'Cronograma Manual'!$F$6:$BN$171,AF$144+1,0)),"",(VLOOKUP($F58,'Cronograma Manual'!$F$6:$BN$171,AF$144+1,0)))</f>
        <v/>
      </c>
      <c r="AG58" s="108">
        <f>IF(ISNA(VLOOKUP($F58,'Cronograma Manual'!$F$6:$BN$171,AG$144+1,0)),"",(VLOOKUP($F58,'Cronograma Manual'!$F$6:$BN$171,AG$144+1,0)))</f>
        <v>44714</v>
      </c>
      <c r="AH58" s="108" t="str">
        <f>IF(ISNA(VLOOKUP($F58,'Cronograma Manual'!$F$6:$BN$171,AH$144+1,0)),"",(VLOOKUP($F58,'Cronograma Manual'!$F$6:$BN$171,AH$144+1,0)))</f>
        <v/>
      </c>
      <c r="AI58" s="108">
        <f>IF(ISNA(VLOOKUP($F58,'Cronograma Manual'!$F$6:$BN$171,AI$144+1,0)),"",(VLOOKUP($F58,'Cronograma Manual'!$F$6:$BN$171,AI$144+1,0)))</f>
        <v>44728</v>
      </c>
      <c r="AJ58" s="108" t="str">
        <f>IF(ISNA(VLOOKUP($F58,'Cronograma Manual'!$F$6:$BN$171,AJ$144+1,0)),"",(VLOOKUP($F58,'Cronograma Manual'!$F$6:$BN$171,AJ$144+1,0)))</f>
        <v/>
      </c>
      <c r="AK58" s="108">
        <f>IF(ISNA(VLOOKUP($F58,'Cronograma Manual'!$F$6:$BN$171,AK$144+1,0)),"",(VLOOKUP($F58,'Cronograma Manual'!$F$6:$BN$171,AK$144+1,0)))</f>
        <v>44742</v>
      </c>
      <c r="AL58" s="107" t="str">
        <f>IF(ISNA(VLOOKUP($F58,'Cronograma Manual'!$F$6:$BN$171,AL$144+1,0)),"",(VLOOKUP($F58,'Cronograma Manual'!$F$6:$BN$171,AL$144+1,0)))</f>
        <v/>
      </c>
      <c r="AM58" s="107">
        <f>IF(ISNA(VLOOKUP($F58,'Cronograma Manual'!$F$6:$BN$171,AM$144+1,0)),"",(VLOOKUP($F58,'Cronograma Manual'!$F$6:$BN$171,AM$144+1,0)))</f>
        <v>44756</v>
      </c>
      <c r="AN58" s="107" t="str">
        <f>IF(ISNA(VLOOKUP($F58,'Cronograma Manual'!$F$6:$BN$171,AN$144+1,0)),"",(VLOOKUP($F58,'Cronograma Manual'!$F$6:$BN$171,AN$144+1,0)))</f>
        <v/>
      </c>
      <c r="AO58" s="107">
        <f>IF(ISNA(VLOOKUP($F58,'Cronograma Manual'!$F$6:$BN$171,AO$144+1,0)),"",(VLOOKUP($F58,'Cronograma Manual'!$F$6:$BN$171,AO$144+1,0)))</f>
        <v>44770</v>
      </c>
      <c r="AP58" s="108" t="str">
        <f>IF(ISNA(VLOOKUP($F58,'Cronograma Manual'!$F$6:$BN$171,AP$144+1,0)),"",(VLOOKUP($F58,'Cronograma Manual'!$F$6:$BN$171,AP$144+1,0)))</f>
        <v/>
      </c>
      <c r="AQ58" s="108">
        <f>IF(ISNA(VLOOKUP($F58,'Cronograma Manual'!$F$6:$BN$171,AQ$144+1,0)),"",(VLOOKUP($F58,'Cronograma Manual'!$F$6:$BN$171,AQ$144+1,0)))</f>
        <v>44784</v>
      </c>
      <c r="AR58" s="108" t="str">
        <f>IF(ISNA(VLOOKUP($F58,'Cronograma Manual'!$F$6:$BN$171,AR$144+1,0)),"",(VLOOKUP($F58,'Cronograma Manual'!$F$6:$BN$171,AR$144+1,0)))</f>
        <v/>
      </c>
      <c r="AS58" s="108">
        <f>IF(ISNA(VLOOKUP($F58,'Cronograma Manual'!$F$6:$BN$171,AS$144+1,0)),"",(VLOOKUP($F58,'Cronograma Manual'!$F$6:$BN$171,AS$144+1,0)))</f>
        <v>44798</v>
      </c>
      <c r="AT58" s="107" t="str">
        <f>IF(ISNA(VLOOKUP($F58,'Cronograma Manual'!$F$6:$BN$171,AT$144+1,0)),"",(VLOOKUP($F58,'Cronograma Manual'!$F$6:$BN$171,AT$144+1,0)))</f>
        <v/>
      </c>
      <c r="AU58" s="107">
        <f>IF(ISNA(VLOOKUP($F58,'Cronograma Manual'!$F$6:$BN$171,AU$144+1,0)),"",(VLOOKUP($F58,'Cronograma Manual'!$F$6:$BN$171,AU$144+1,0)))</f>
        <v>44812</v>
      </c>
      <c r="AV58" s="107" t="str">
        <f>IF(ISNA(VLOOKUP($F58,'Cronograma Manual'!$F$6:$BN$171,AV$144+1,0)),"",(VLOOKUP($F58,'Cronograma Manual'!$F$6:$BN$171,AV$144+1,0)))</f>
        <v/>
      </c>
      <c r="AW58" s="107">
        <f>IF(ISNA(VLOOKUP($F58,'Cronograma Manual'!$F$6:$BN$171,AW$144+1,0)),"",(VLOOKUP($F58,'Cronograma Manual'!$F$6:$BN$171,AW$144+1,0)))</f>
        <v>44826</v>
      </c>
      <c r="AX58" s="107" t="str">
        <f>IF(ISNA(VLOOKUP($F58,'Cronograma Manual'!$F$6:$BN$171,AX$144+1,0)),"",(VLOOKUP($F58,'Cronograma Manual'!$F$6:$BN$171,AX$144+1,0)))</f>
        <v/>
      </c>
      <c r="AY58" s="108">
        <f>IF(ISNA(VLOOKUP($F58,'Cronograma Manual'!$F$6:$BN$171,AY$144+1,0)),"",(VLOOKUP($F58,'Cronograma Manual'!$F$6:$BN$171,AY$144+1,0)))</f>
        <v>44840</v>
      </c>
      <c r="AZ58" s="108" t="str">
        <f>IF(ISNA(VLOOKUP($F58,'Cronograma Manual'!$F$6:$BN$171,AZ$144+1,0)),"",(VLOOKUP($F58,'Cronograma Manual'!$F$6:$BN$171,AZ$144+1,0)))</f>
        <v/>
      </c>
      <c r="BA58" s="108">
        <f>IF(ISNA(VLOOKUP($F58,'Cronograma Manual'!$F$6:$BN$171,BA$144+1,0)),"",(VLOOKUP($F58,'Cronograma Manual'!$F$6:$BN$171,BA$144+1,0)))</f>
        <v>44854</v>
      </c>
      <c r="BB58" s="108" t="str">
        <f>IF(ISNA(VLOOKUP($F58,'Cronograma Manual'!$F$6:$BN$171,BB$144+1,0)),"",(VLOOKUP($F58,'Cronograma Manual'!$F$6:$BN$171,BB$144+1,0)))</f>
        <v/>
      </c>
      <c r="BC58" s="107">
        <f>IF(ISNA(VLOOKUP($F58,'Cronograma Manual'!$F$6:$BN$171,BC$144+1,0)),"",(VLOOKUP($F58,'Cronograma Manual'!$F$6:$BN$171,BC$144+1,0)))</f>
        <v>44868</v>
      </c>
      <c r="BD58" s="107" t="str">
        <f>IF(ISNA(VLOOKUP($F58,'Cronograma Manual'!$F$6:$BN$171,BD$144+1,0)),"",(VLOOKUP($F58,'Cronograma Manual'!$F$6:$BN$171,BD$144+1,0)))</f>
        <v/>
      </c>
      <c r="BE58" s="107">
        <f>IF(ISNA(VLOOKUP($F58,'Cronograma Manual'!$F$6:$BN$171,BE$144+1,0)),"",(VLOOKUP($F58,'Cronograma Manual'!$F$6:$BN$171,BE$144+1,0)))</f>
        <v>44882</v>
      </c>
      <c r="BF58" s="107" t="str">
        <f>IF(ISNA(VLOOKUP($F58,'Cronograma Manual'!$F$6:$BN$171,BF$144+1,0)),"",(VLOOKUP($F58,'Cronograma Manual'!$F$6:$BN$171,BF$144+1,0)))</f>
        <v/>
      </c>
      <c r="BG58" s="108">
        <f>IF(ISNA(VLOOKUP($F58,'Cronograma Manual'!$F$6:$BN$171,BG$144+1,0)),"",(VLOOKUP($F58,'Cronograma Manual'!$F$6:$BN$171,BG$144+1,0)))</f>
        <v>44896</v>
      </c>
      <c r="BH58" s="108" t="str">
        <f>IF(ISNA(VLOOKUP($F58,'Cronograma Manual'!$F$6:$BN$171,BH$144+1,0)),"",(VLOOKUP($F58,'Cronograma Manual'!$F$6:$BN$171,BH$144+1,0)))</f>
        <v/>
      </c>
      <c r="BI58" s="108">
        <f>IF(ISNA(VLOOKUP($F58,'Cronograma Manual'!$F$6:$BN$171,BI$144+1,0)),"",(VLOOKUP($F58,'Cronograma Manual'!$F$6:$BN$171,BI$144+1,0)))</f>
        <v>44910</v>
      </c>
      <c r="BJ58" s="108" t="str">
        <f>IF(ISNA(VLOOKUP($F58,'Cronograma Manual'!$F$6:$BN$171,BJ$144+1,0)),"",(VLOOKUP($F58,'Cronograma Manual'!$F$6:$BN$171,BJ$144+1,0)))</f>
        <v/>
      </c>
      <c r="BK58" s="353"/>
    </row>
    <row r="59" spans="1:63" s="102" customFormat="1" ht="26.25" customHeight="1" thickBot="1" x14ac:dyDescent="0.3">
      <c r="A59" s="383">
        <f t="shared" si="1"/>
        <v>54</v>
      </c>
      <c r="B59" s="429"/>
      <c r="C59" s="429"/>
      <c r="D59" s="432"/>
      <c r="E59" s="364" t="s">
        <v>1211</v>
      </c>
      <c r="F59" s="364" t="s">
        <v>12</v>
      </c>
      <c r="G59" s="367" t="str">
        <f>IF(ISNA(VLOOKUP($F59,'Cronograma Manual'!$F$6:$BN$171,G$144+1,0)),"",(VLOOKUP($F59,'Cronograma Manual'!$F$6:$BN$171,G$144+1,0)))</f>
        <v>SAN JUAN DEL CESAR</v>
      </c>
      <c r="H59" s="367" t="str">
        <f>IF(ISNA(VLOOKUP($F59,'Cronograma Manual'!$F$6:$BN$171,H$144+1,0)),"",(VLOOKUP($F59,'Cronograma Manual'!$F$6:$BN$171,H$144+1,0)))</f>
        <v>Hogar infantil Mi Edad de Oro ICBF - CALLE  14 N° 13 -98</v>
      </c>
      <c r="I59" s="303">
        <f>IF(ISNA(VLOOKUP($F59,'Cronograma Manual'!$F$6:$BN$171,I$144+1,0)),"",(VLOOKUP($F59,'Cronograma Manual'!$F$6:$BN$171,I$144+1,0)))</f>
        <v>4</v>
      </c>
      <c r="J59" s="304">
        <f>IF(ISNA(VLOOKUP($F59,'Cronograma Manual'!$F$6:$BN$171,J$144+1,0)),"",(VLOOKUP($F59,'Cronograma Manual'!$F$6:$BN$171,J$144+1,0)))</f>
        <v>12</v>
      </c>
      <c r="K59" s="305" t="str">
        <f>IF(ISNA(VLOOKUP($F59,'Cronograma Manual'!$F$6:$BN$171,K$144+1,0)),"",(VLOOKUP($F59,'Cronograma Manual'!$F$6:$BN$171,K$144+1,0)))</f>
        <v/>
      </c>
      <c r="L59" s="305" t="str">
        <f>IF(ISNA(VLOOKUP($F59,'Cronograma Manual'!$F$6:$BN$171,L$144+1,0)),"",(VLOOKUP($F59,'Cronograma Manual'!$F$6:$BN$171,L$144+1,0)))</f>
        <v/>
      </c>
      <c r="M59" s="305" t="str">
        <f>IF(ISNA(VLOOKUP($F59,'Cronograma Manual'!$F$6:$BN$171,M$144+1,0)),"",(VLOOKUP($F59,'Cronograma Manual'!$F$6:$BN$171,M$144+1,0)))</f>
        <v/>
      </c>
      <c r="N59" s="305" t="str">
        <f>IF(ISNA(VLOOKUP($F59,'Cronograma Manual'!$F$6:$BN$171,N$144+1,0)),"",(VLOOKUP($F59,'Cronograma Manual'!$F$6:$BN$171,N$144+1,0)))</f>
        <v/>
      </c>
      <c r="O59" s="305" t="str">
        <f>IF(ISNA(VLOOKUP($F59,'Cronograma Manual'!$F$6:$BN$171,O$144+1,0)),"",(VLOOKUP($F59,'Cronograma Manual'!$F$6:$BN$171,O$144+1,0)))</f>
        <v/>
      </c>
      <c r="P59" s="306">
        <f>IF(ISNA(VLOOKUP($F59,'Cronograma Manual'!$F$6:$BN$171,P$144+1,0)),"",(VLOOKUP($F59,'Cronograma Manual'!$F$6:$BN$171,P$144+1,0)))</f>
        <v>44593</v>
      </c>
      <c r="Q59" s="306" t="str">
        <f>IF(ISNA(VLOOKUP($F59,'Cronograma Manual'!$F$6:$BN$171,Q$144+1,0)),"",(VLOOKUP($F59,'Cronograma Manual'!$F$6:$BN$171,Q$144+1,0)))</f>
        <v/>
      </c>
      <c r="R59" s="306" t="str">
        <f>IF(ISNA(VLOOKUP($F59,'Cronograma Manual'!$F$6:$BN$171,R$144+1,0)),"",(VLOOKUP($F59,'Cronograma Manual'!$F$6:$BN$171,R$144+1,0)))</f>
        <v/>
      </c>
      <c r="S59" s="306" t="str">
        <f>IF(ISNA(VLOOKUP($F59,'Cronograma Manual'!$F$6:$BN$171,S$144+1,0)),"",(VLOOKUP($F59,'Cronograma Manual'!$F$6:$BN$171,S$144+1,0)))</f>
        <v/>
      </c>
      <c r="T59" s="305">
        <f>IF(ISNA(VLOOKUP($F59,'Cronograma Manual'!$F$6:$BN$171,T$144+1,0)),"",(VLOOKUP($F59,'Cronograma Manual'!$F$6:$BN$171,T$144+1,0)))</f>
        <v>44621</v>
      </c>
      <c r="U59" s="305" t="str">
        <f>IF(ISNA(VLOOKUP($F59,'Cronograma Manual'!$F$6:$BN$171,U$144+1,0)),"",(VLOOKUP($F59,'Cronograma Manual'!$F$6:$BN$171,U$144+1,0)))</f>
        <v/>
      </c>
      <c r="V59" s="305" t="str">
        <f>IF(ISNA(VLOOKUP($F59,'Cronograma Manual'!$F$6:$BN$171,V$144+1,0)),"",(VLOOKUP($F59,'Cronograma Manual'!$F$6:$BN$171,V$144+1,0)))</f>
        <v/>
      </c>
      <c r="W59" s="305" t="str">
        <f>IF(ISNA(VLOOKUP($F59,'Cronograma Manual'!$F$6:$BN$171,W$144+1,0)),"",(VLOOKUP($F59,'Cronograma Manual'!$F$6:$BN$171,W$144+1,0)))</f>
        <v/>
      </c>
      <c r="X59" s="305">
        <f>IF(ISNA(VLOOKUP($F59,'Cronograma Manual'!$F$6:$BN$171,X$144+1,0)),"",(VLOOKUP($F59,'Cronograma Manual'!$F$6:$BN$171,X$144+1,0)))</f>
        <v>44649</v>
      </c>
      <c r="Y59" s="306" t="str">
        <f>IF(ISNA(VLOOKUP($F59,'Cronograma Manual'!$F$6:$BN$171,Y$144+1,0)),"",(VLOOKUP($F59,'Cronograma Manual'!$F$6:$BN$171,Y$144+1,0)))</f>
        <v/>
      </c>
      <c r="Z59" s="306" t="str">
        <f>IF(ISNA(VLOOKUP($F59,'Cronograma Manual'!$F$6:$BN$171,Z$144+1,0)),"",(VLOOKUP($F59,'Cronograma Manual'!$F$6:$BN$171,Z$144+1,0)))</f>
        <v/>
      </c>
      <c r="AA59" s="306" t="str">
        <f>IF(ISNA(VLOOKUP($F59,'Cronograma Manual'!$F$6:$BN$171,AA$144+1,0)),"",(VLOOKUP($F59,'Cronograma Manual'!$F$6:$BN$171,AA$144+1,0)))</f>
        <v/>
      </c>
      <c r="AB59" s="306">
        <f>IF(ISNA(VLOOKUP($F59,'Cronograma Manual'!$F$6:$BN$171,AB$144+1,0)),"",(VLOOKUP($F59,'Cronograma Manual'!$F$6:$BN$171,AB$144+1,0)))</f>
        <v>44677</v>
      </c>
      <c r="AC59" s="305" t="str">
        <f>IF(ISNA(VLOOKUP($F59,'Cronograma Manual'!$F$6:$BN$171,AC$144+1,0)),"",(VLOOKUP($F59,'Cronograma Manual'!$F$6:$BN$171,AC$144+1,0)))</f>
        <v/>
      </c>
      <c r="AD59" s="305" t="str">
        <f>IF(ISNA(VLOOKUP($F59,'Cronograma Manual'!$F$6:$BN$171,AD$144+1,0)),"",(VLOOKUP($F59,'Cronograma Manual'!$F$6:$BN$171,AD$144+1,0)))</f>
        <v/>
      </c>
      <c r="AE59" s="305" t="str">
        <f>IF(ISNA(VLOOKUP($F59,'Cronograma Manual'!$F$6:$BN$171,AE$144+1,0)),"",(VLOOKUP($F59,'Cronograma Manual'!$F$6:$BN$171,AE$144+1,0)))</f>
        <v/>
      </c>
      <c r="AF59" s="305">
        <f>IF(ISNA(VLOOKUP($F59,'Cronograma Manual'!$F$6:$BN$171,AF$144+1,0)),"",(VLOOKUP($F59,'Cronograma Manual'!$F$6:$BN$171,AF$144+1,0)))</f>
        <v>44705</v>
      </c>
      <c r="AG59" s="306" t="str">
        <f>IF(ISNA(VLOOKUP($F59,'Cronograma Manual'!$F$6:$BN$171,AG$144+1,0)),"",(VLOOKUP($F59,'Cronograma Manual'!$F$6:$BN$171,AG$144+1,0)))</f>
        <v/>
      </c>
      <c r="AH59" s="306" t="str">
        <f>IF(ISNA(VLOOKUP($F59,'Cronograma Manual'!$F$6:$BN$171,AH$144+1,0)),"",(VLOOKUP($F59,'Cronograma Manual'!$F$6:$BN$171,AH$144+1,0)))</f>
        <v/>
      </c>
      <c r="AI59" s="306" t="str">
        <f>IF(ISNA(VLOOKUP($F59,'Cronograma Manual'!$F$6:$BN$171,AI$144+1,0)),"",(VLOOKUP($F59,'Cronograma Manual'!$F$6:$BN$171,AI$144+1,0)))</f>
        <v/>
      </c>
      <c r="AJ59" s="306">
        <f>IF(ISNA(VLOOKUP($F59,'Cronograma Manual'!$F$6:$BN$171,AJ$144+1,0)),"",(VLOOKUP($F59,'Cronograma Manual'!$F$6:$BN$171,AJ$144+1,0)))</f>
        <v>44733</v>
      </c>
      <c r="AK59" s="306" t="str">
        <f>IF(ISNA(VLOOKUP($F59,'Cronograma Manual'!$F$6:$BN$171,AK$144+1,0)),"",(VLOOKUP($F59,'Cronograma Manual'!$F$6:$BN$171,AK$144+1,0)))</f>
        <v/>
      </c>
      <c r="AL59" s="305" t="str">
        <f>IF(ISNA(VLOOKUP($F59,'Cronograma Manual'!$F$6:$BN$171,AL$144+1,0)),"",(VLOOKUP($F59,'Cronograma Manual'!$F$6:$BN$171,AL$144+1,0)))</f>
        <v/>
      </c>
      <c r="AM59" s="305" t="str">
        <f>IF(ISNA(VLOOKUP($F59,'Cronograma Manual'!$F$6:$BN$171,AM$144+1,0)),"",(VLOOKUP($F59,'Cronograma Manual'!$F$6:$BN$171,AM$144+1,0)))</f>
        <v/>
      </c>
      <c r="AN59" s="305">
        <f>IF(ISNA(VLOOKUP($F59,'Cronograma Manual'!$F$6:$BN$171,AN$144+1,0)),"",(VLOOKUP($F59,'Cronograma Manual'!$F$6:$BN$171,AN$144+1,0)))</f>
        <v>44761</v>
      </c>
      <c r="AO59" s="305" t="str">
        <f>IF(ISNA(VLOOKUP($F59,'Cronograma Manual'!$F$6:$BN$171,AO$144+1,0)),"",(VLOOKUP($F59,'Cronograma Manual'!$F$6:$BN$171,AO$144+1,0)))</f>
        <v/>
      </c>
      <c r="AP59" s="306" t="str">
        <f>IF(ISNA(VLOOKUP($F59,'Cronograma Manual'!$F$6:$BN$171,AP$144+1,0)),"",(VLOOKUP($F59,'Cronograma Manual'!$F$6:$BN$171,AP$144+1,0)))</f>
        <v/>
      </c>
      <c r="AQ59" s="306" t="str">
        <f>IF(ISNA(VLOOKUP($F59,'Cronograma Manual'!$F$6:$BN$171,AQ$144+1,0)),"",(VLOOKUP($F59,'Cronograma Manual'!$F$6:$BN$171,AQ$144+1,0)))</f>
        <v/>
      </c>
      <c r="AR59" s="306">
        <f>IF(ISNA(VLOOKUP($F59,'Cronograma Manual'!$F$6:$BN$171,AR$144+1,0)),"",(VLOOKUP($F59,'Cronograma Manual'!$F$6:$BN$171,AR$144+1,0)))</f>
        <v>44789</v>
      </c>
      <c r="AS59" s="306" t="str">
        <f>IF(ISNA(VLOOKUP($F59,'Cronograma Manual'!$F$6:$BN$171,AS$144+1,0)),"",(VLOOKUP($F59,'Cronograma Manual'!$F$6:$BN$171,AS$144+1,0)))</f>
        <v/>
      </c>
      <c r="AT59" s="305" t="str">
        <f>IF(ISNA(VLOOKUP($F59,'Cronograma Manual'!$F$6:$BN$171,AT$144+1,0)),"",(VLOOKUP($F59,'Cronograma Manual'!$F$6:$BN$171,AT$144+1,0)))</f>
        <v/>
      </c>
      <c r="AU59" s="305" t="str">
        <f>IF(ISNA(VLOOKUP($F59,'Cronograma Manual'!$F$6:$BN$171,AU$144+1,0)),"",(VLOOKUP($F59,'Cronograma Manual'!$F$6:$BN$171,AU$144+1,0)))</f>
        <v/>
      </c>
      <c r="AV59" s="305">
        <f>IF(ISNA(VLOOKUP($F59,'Cronograma Manual'!$F$6:$BN$171,AV$144+1,0)),"",(VLOOKUP($F59,'Cronograma Manual'!$F$6:$BN$171,AV$144+1,0)))</f>
        <v>44817</v>
      </c>
      <c r="AW59" s="305" t="str">
        <f>IF(ISNA(VLOOKUP($F59,'Cronograma Manual'!$F$6:$BN$171,AW$144+1,0)),"",(VLOOKUP($F59,'Cronograma Manual'!$F$6:$BN$171,AW$144+1,0)))</f>
        <v/>
      </c>
      <c r="AX59" s="305" t="str">
        <f>IF(ISNA(VLOOKUP($F59,'Cronograma Manual'!$F$6:$BN$171,AX$144+1,0)),"",(VLOOKUP($F59,'Cronograma Manual'!$F$6:$BN$171,AX$144+1,0)))</f>
        <v/>
      </c>
      <c r="AY59" s="306" t="str">
        <f>IF(ISNA(VLOOKUP($F59,'Cronograma Manual'!$F$6:$BN$171,AY$144+1,0)),"",(VLOOKUP($F59,'Cronograma Manual'!$F$6:$BN$171,AY$144+1,0)))</f>
        <v/>
      </c>
      <c r="AZ59" s="306">
        <f>IF(ISNA(VLOOKUP($F59,'Cronograma Manual'!$F$6:$BN$171,AZ$144+1,0)),"",(VLOOKUP($F59,'Cronograma Manual'!$F$6:$BN$171,AZ$144+1,0)))</f>
        <v>44845</v>
      </c>
      <c r="BA59" s="306" t="str">
        <f>IF(ISNA(VLOOKUP($F59,'Cronograma Manual'!$F$6:$BN$171,BA$144+1,0)),"",(VLOOKUP($F59,'Cronograma Manual'!$F$6:$BN$171,BA$144+1,0)))</f>
        <v/>
      </c>
      <c r="BB59" s="306" t="str">
        <f>IF(ISNA(VLOOKUP($F59,'Cronograma Manual'!$F$6:$BN$171,BB$144+1,0)),"",(VLOOKUP($F59,'Cronograma Manual'!$F$6:$BN$171,BB$144+1,0)))</f>
        <v/>
      </c>
      <c r="BC59" s="305" t="str">
        <f>IF(ISNA(VLOOKUP($F59,'Cronograma Manual'!$F$6:$BN$171,BC$144+1,0)),"",(VLOOKUP($F59,'Cronograma Manual'!$F$6:$BN$171,BC$144+1,0)))</f>
        <v/>
      </c>
      <c r="BD59" s="305">
        <f>IF(ISNA(VLOOKUP($F59,'Cronograma Manual'!$F$6:$BN$171,BD$144+1,0)),"",(VLOOKUP($F59,'Cronograma Manual'!$F$6:$BN$171,BD$144+1,0)))</f>
        <v>44873</v>
      </c>
      <c r="BE59" s="305" t="str">
        <f>IF(ISNA(VLOOKUP($F59,'Cronograma Manual'!$F$6:$BN$171,BE$144+1,0)),"",(VLOOKUP($F59,'Cronograma Manual'!$F$6:$BN$171,BE$144+1,0)))</f>
        <v/>
      </c>
      <c r="BF59" s="305" t="str">
        <f>IF(ISNA(VLOOKUP($F59,'Cronograma Manual'!$F$6:$BN$171,BF$144+1,0)),"",(VLOOKUP($F59,'Cronograma Manual'!$F$6:$BN$171,BF$144+1,0)))</f>
        <v/>
      </c>
      <c r="BG59" s="306" t="str">
        <f>IF(ISNA(VLOOKUP($F59,'Cronograma Manual'!$F$6:$BN$171,BG$144+1,0)),"",(VLOOKUP($F59,'Cronograma Manual'!$F$6:$BN$171,BG$144+1,0)))</f>
        <v/>
      </c>
      <c r="BH59" s="306">
        <f>IF(ISNA(VLOOKUP($F59,'Cronograma Manual'!$F$6:$BN$171,BH$144+1,0)),"",(VLOOKUP($F59,'Cronograma Manual'!$F$6:$BN$171,BH$144+1,0)))</f>
        <v>44901</v>
      </c>
      <c r="BI59" s="306" t="str">
        <f>IF(ISNA(VLOOKUP($F59,'Cronograma Manual'!$F$6:$BN$171,BI$144+1,0)),"",(VLOOKUP($F59,'Cronograma Manual'!$F$6:$BN$171,BI$144+1,0)))</f>
        <v/>
      </c>
      <c r="BJ59" s="306" t="str">
        <f>IF(ISNA(VLOOKUP($F59,'Cronograma Manual'!$F$6:$BN$171,BJ$144+1,0)),"",(VLOOKUP($F59,'Cronograma Manual'!$F$6:$BN$171,BJ$144+1,0)))</f>
        <v/>
      </c>
      <c r="BK59" s="384" t="str">
        <f>IF(ISNA(VLOOKUP($F59,'Cronograma Manual'!$F$6:$BN$171,BK$144+1,0)),"",(VLOOKUP($F59,'Cronograma Manual'!$F$6:$BN$171,BK$144+1,0)))</f>
        <v/>
      </c>
    </row>
    <row r="60" spans="1:63" s="102" customFormat="1" ht="26.25" customHeight="1" x14ac:dyDescent="0.25">
      <c r="A60" s="342">
        <f t="shared" si="1"/>
        <v>55</v>
      </c>
      <c r="B60" s="428" t="s">
        <v>1285</v>
      </c>
      <c r="C60" s="428" t="s">
        <v>1597</v>
      </c>
      <c r="D60" s="433" t="s">
        <v>74</v>
      </c>
      <c r="E60" s="343" t="s">
        <v>1446</v>
      </c>
      <c r="F60" s="343" t="s">
        <v>74</v>
      </c>
      <c r="G60" s="344" t="str">
        <f>IF(ISNA(VLOOKUP($F60,'Cronograma Manual'!$F$6:$BN$171,G$144+1,0)),"",(VLOOKUP($F60,'Cronograma Manual'!$F$6:$BN$171,G$144+1,0)))</f>
        <v>DS VALLE DEL CAUCA</v>
      </c>
      <c r="H60" s="344" t="str">
        <f>IF(ISNA(VLOOKUP($F60,'Cronograma Manual'!$F$6:$BN$171,H$144+1,0)),"",(VLOOKUP($F60,'Cronograma Manual'!$F$6:$BN$171,H$144+1,0)))</f>
        <v>Calle 4 B N° 36 -01</v>
      </c>
      <c r="I60" s="347">
        <f>IF(ISNA(VLOOKUP($F60,'Cronograma Manual'!$F$6:$BN$171,I$144+1,0)),"",(VLOOKUP($F60,'Cronograma Manual'!$F$6:$BN$171,I$144+1,0)))</f>
        <v>1</v>
      </c>
      <c r="J60" s="348">
        <f>IF(ISNA(VLOOKUP($F60,'Cronograma Manual'!$F$6:$BN$171,J$144+1,0)),"",(VLOOKUP($F60,'Cronograma Manual'!$F$6:$BN$171,J$144+1,0)))</f>
        <v>51</v>
      </c>
      <c r="K60" s="349" t="str">
        <f>IF(ISNA(VLOOKUP($F60,'Cronograma Manual'!$F$6:$BN$171,K$144+1,0)),"",(VLOOKUP($F60,'Cronograma Manual'!$F$6:$BN$171,K$144+1,0)))</f>
        <v/>
      </c>
      <c r="L60" s="349">
        <f>IF(ISNA(VLOOKUP($F60,'Cronograma Manual'!$F$6:$BN$171,L$144+1,0)),"",(VLOOKUP($F60,'Cronograma Manual'!$F$6:$BN$171,L$144+1,0)))</f>
        <v>44566</v>
      </c>
      <c r="M60" s="349">
        <f>IF(ISNA(VLOOKUP($F60,'Cronograma Manual'!$F$6:$BN$171,M$144+1,0)),"",(VLOOKUP($F60,'Cronograma Manual'!$F$6:$BN$171,M$144+1,0)))</f>
        <v>44573</v>
      </c>
      <c r="N60" s="349">
        <f>IF(ISNA(VLOOKUP($F60,'Cronograma Manual'!$F$6:$BN$171,N$144+1,0)),"",(VLOOKUP($F60,'Cronograma Manual'!$F$6:$BN$171,N$144+1,0)))</f>
        <v>44580</v>
      </c>
      <c r="O60" s="349">
        <f>IF(ISNA(VLOOKUP($F60,'Cronograma Manual'!$F$6:$BN$171,O$144+1,0)),"",(VLOOKUP($F60,'Cronograma Manual'!$F$6:$BN$171,O$144+1,0)))</f>
        <v>44587</v>
      </c>
      <c r="P60" s="350">
        <f>IF(ISNA(VLOOKUP($F60,'Cronograma Manual'!$F$6:$BN$171,P$144+1,0)),"",(VLOOKUP($F60,'Cronograma Manual'!$F$6:$BN$171,P$144+1,0)))</f>
        <v>44594</v>
      </c>
      <c r="Q60" s="350">
        <f>IF(ISNA(VLOOKUP($F60,'Cronograma Manual'!$F$6:$BN$171,Q$144+1,0)),"",(VLOOKUP($F60,'Cronograma Manual'!$F$6:$BN$171,Q$144+1,0)))</f>
        <v>44601</v>
      </c>
      <c r="R60" s="350">
        <f>IF(ISNA(VLOOKUP($F60,'Cronograma Manual'!$F$6:$BN$171,R$144+1,0)),"",(VLOOKUP($F60,'Cronograma Manual'!$F$6:$BN$171,R$144+1,0)))</f>
        <v>44608</v>
      </c>
      <c r="S60" s="350">
        <f>IF(ISNA(VLOOKUP($F60,'Cronograma Manual'!$F$6:$BN$171,S$144+1,0)),"",(VLOOKUP($F60,'Cronograma Manual'!$F$6:$BN$171,S$144+1,0)))</f>
        <v>44615</v>
      </c>
      <c r="T60" s="349">
        <f>IF(ISNA(VLOOKUP($F60,'Cronograma Manual'!$F$6:$BN$171,T$144+1,0)),"",(VLOOKUP($F60,'Cronograma Manual'!$F$6:$BN$171,T$144+1,0)))</f>
        <v>44622</v>
      </c>
      <c r="U60" s="349">
        <f>IF(ISNA(VLOOKUP($F60,'Cronograma Manual'!$F$6:$BN$171,U$144+1,0)),"",(VLOOKUP($F60,'Cronograma Manual'!$F$6:$BN$171,U$144+1,0)))</f>
        <v>44629</v>
      </c>
      <c r="V60" s="349">
        <f>IF(ISNA(VLOOKUP($F60,'Cronograma Manual'!$F$6:$BN$171,V$144+1,0)),"",(VLOOKUP($F60,'Cronograma Manual'!$F$6:$BN$171,V$144+1,0)))</f>
        <v>44636</v>
      </c>
      <c r="W60" s="349">
        <f>IF(ISNA(VLOOKUP($F60,'Cronograma Manual'!$F$6:$BN$171,W$144+1,0)),"",(VLOOKUP($F60,'Cronograma Manual'!$F$6:$BN$171,W$144+1,0)))</f>
        <v>44643</v>
      </c>
      <c r="X60" s="349">
        <f>IF(ISNA(VLOOKUP($F60,'Cronograma Manual'!$F$6:$BN$171,X$144+1,0)),"",(VLOOKUP($F60,'Cronograma Manual'!$F$6:$BN$171,X$144+1,0)))</f>
        <v>44650</v>
      </c>
      <c r="Y60" s="350">
        <f>IF(ISNA(VLOOKUP($F60,'Cronograma Manual'!$F$6:$BN$171,Y$144+1,0)),"",(VLOOKUP($F60,'Cronograma Manual'!$F$6:$BN$171,Y$144+1,0)))</f>
        <v>44657</v>
      </c>
      <c r="Z60" s="350">
        <f>IF(ISNA(VLOOKUP($F60,'Cronograma Manual'!$F$6:$BN$171,Z$144+1,0)),"",(VLOOKUP($F60,'Cronograma Manual'!$F$6:$BN$171,Z$144+1,0)))</f>
        <v>44664</v>
      </c>
      <c r="AA60" s="350">
        <f>IF(ISNA(VLOOKUP($F60,'Cronograma Manual'!$F$6:$BN$171,AA$144+1,0)),"",(VLOOKUP($F60,'Cronograma Manual'!$F$6:$BN$171,AA$144+1,0)))</f>
        <v>44671</v>
      </c>
      <c r="AB60" s="350">
        <f>IF(ISNA(VLOOKUP($F60,'Cronograma Manual'!$F$6:$BN$171,AB$144+1,0)),"",(VLOOKUP($F60,'Cronograma Manual'!$F$6:$BN$171,AB$144+1,0)))</f>
        <v>44678</v>
      </c>
      <c r="AC60" s="349">
        <f>IF(ISNA(VLOOKUP($F60,'Cronograma Manual'!$F$6:$BN$171,AC$144+1,0)),"",(VLOOKUP($F60,'Cronograma Manual'!$F$6:$BN$171,AC$144+1,0)))</f>
        <v>44685</v>
      </c>
      <c r="AD60" s="349">
        <f>IF(ISNA(VLOOKUP($F60,'Cronograma Manual'!$F$6:$BN$171,AD$144+1,0)),"",(VLOOKUP($F60,'Cronograma Manual'!$F$6:$BN$171,AD$144+1,0)))</f>
        <v>44692</v>
      </c>
      <c r="AE60" s="349">
        <f>IF(ISNA(VLOOKUP($F60,'Cronograma Manual'!$F$6:$BN$171,AE$144+1,0)),"",(VLOOKUP($F60,'Cronograma Manual'!$F$6:$BN$171,AE$144+1,0)))</f>
        <v>44699</v>
      </c>
      <c r="AF60" s="349">
        <f>IF(ISNA(VLOOKUP($F60,'Cronograma Manual'!$F$6:$BN$171,AF$144+1,0)),"",(VLOOKUP($F60,'Cronograma Manual'!$F$6:$BN$171,AF$144+1,0)))</f>
        <v>44706</v>
      </c>
      <c r="AG60" s="350">
        <f>IF(ISNA(VLOOKUP($F60,'Cronograma Manual'!$F$6:$BN$171,AG$144+1,0)),"",(VLOOKUP($F60,'Cronograma Manual'!$F$6:$BN$171,AG$144+1,0)))</f>
        <v>44713</v>
      </c>
      <c r="AH60" s="350">
        <f>IF(ISNA(VLOOKUP($F60,'Cronograma Manual'!$F$6:$BN$171,AH$144+1,0)),"",(VLOOKUP($F60,'Cronograma Manual'!$F$6:$BN$171,AH$144+1,0)))</f>
        <v>44720</v>
      </c>
      <c r="AI60" s="350">
        <f>IF(ISNA(VLOOKUP($F60,'Cronograma Manual'!$F$6:$BN$171,AI$144+1,0)),"",(VLOOKUP($F60,'Cronograma Manual'!$F$6:$BN$171,AI$144+1,0)))</f>
        <v>44727</v>
      </c>
      <c r="AJ60" s="350">
        <f>IF(ISNA(VLOOKUP($F60,'Cronograma Manual'!$F$6:$BN$171,AJ$144+1,0)),"",(VLOOKUP($F60,'Cronograma Manual'!$F$6:$BN$171,AJ$144+1,0)))</f>
        <v>44734</v>
      </c>
      <c r="AK60" s="350">
        <f>IF(ISNA(VLOOKUP($F60,'Cronograma Manual'!$F$6:$BN$171,AK$144+1,0)),"",(VLOOKUP($F60,'Cronograma Manual'!$F$6:$BN$171,AK$144+1,0)))</f>
        <v>44741</v>
      </c>
      <c r="AL60" s="349">
        <f>IF(ISNA(VLOOKUP($F60,'Cronograma Manual'!$F$6:$BN$171,AL$144+1,0)),"",(VLOOKUP($F60,'Cronograma Manual'!$F$6:$BN$171,AL$144+1,0)))</f>
        <v>44748</v>
      </c>
      <c r="AM60" s="349">
        <f>IF(ISNA(VLOOKUP($F60,'Cronograma Manual'!$F$6:$BN$171,AM$144+1,0)),"",(VLOOKUP($F60,'Cronograma Manual'!$F$6:$BN$171,AM$144+1,0)))</f>
        <v>44755</v>
      </c>
      <c r="AN60" s="349" t="str">
        <f>IF(ISNA(VLOOKUP($F60,'Cronograma Manual'!$F$6:$BN$171,AN$144+1,0)),"",(VLOOKUP($F60,'Cronograma Manual'!$F$6:$BN$171,AN$144+1,0)))</f>
        <v/>
      </c>
      <c r="AO60" s="349">
        <f>IF(ISNA(VLOOKUP($F60,'Cronograma Manual'!$F$6:$BN$171,AO$144+1,0)),"",(VLOOKUP($F60,'Cronograma Manual'!$F$6:$BN$171,AO$144+1,0)))</f>
        <v>44769</v>
      </c>
      <c r="AP60" s="350">
        <f>IF(ISNA(VLOOKUP($F60,'Cronograma Manual'!$F$6:$BN$171,AP$144+1,0)),"",(VLOOKUP($F60,'Cronograma Manual'!$F$6:$BN$171,AP$144+1,0)))</f>
        <v>44776</v>
      </c>
      <c r="AQ60" s="350">
        <f>IF(ISNA(VLOOKUP($F60,'Cronograma Manual'!$F$6:$BN$171,AQ$144+1,0)),"",(VLOOKUP($F60,'Cronograma Manual'!$F$6:$BN$171,AQ$144+1,0)))</f>
        <v>44783</v>
      </c>
      <c r="AR60" s="350">
        <f>IF(ISNA(VLOOKUP($F60,'Cronograma Manual'!$F$6:$BN$171,AR$144+1,0)),"",(VLOOKUP($F60,'Cronograma Manual'!$F$6:$BN$171,AR$144+1,0)))</f>
        <v>44790</v>
      </c>
      <c r="AS60" s="350">
        <f>IF(ISNA(VLOOKUP($F60,'Cronograma Manual'!$F$6:$BN$171,AS$144+1,0)),"",(VLOOKUP($F60,'Cronograma Manual'!$F$6:$BN$171,AS$144+1,0)))</f>
        <v>44797</v>
      </c>
      <c r="AT60" s="349">
        <f>IF(ISNA(VLOOKUP($F60,'Cronograma Manual'!$F$6:$BN$171,AT$144+1,0)),"",(VLOOKUP($F60,'Cronograma Manual'!$F$6:$BN$171,AT$144+1,0)))</f>
        <v>44804</v>
      </c>
      <c r="AU60" s="349">
        <f>IF(ISNA(VLOOKUP($F60,'Cronograma Manual'!$F$6:$BN$171,AU$144+1,0)),"",(VLOOKUP($F60,'Cronograma Manual'!$F$6:$BN$171,AU$144+1,0)))</f>
        <v>44811</v>
      </c>
      <c r="AV60" s="349">
        <f>IF(ISNA(VLOOKUP($F60,'Cronograma Manual'!$F$6:$BN$171,AV$144+1,0)),"",(VLOOKUP($F60,'Cronograma Manual'!$F$6:$BN$171,AV$144+1,0)))</f>
        <v>44818</v>
      </c>
      <c r="AW60" s="349">
        <f>IF(ISNA(VLOOKUP($F60,'Cronograma Manual'!$F$6:$BN$171,AW$144+1,0)),"",(VLOOKUP($F60,'Cronograma Manual'!$F$6:$BN$171,AW$144+1,0)))</f>
        <v>44825</v>
      </c>
      <c r="AX60" s="349">
        <f>IF(ISNA(VLOOKUP($F60,'Cronograma Manual'!$F$6:$BN$171,AX$144+1,0)),"",(VLOOKUP($F60,'Cronograma Manual'!$F$6:$BN$171,AX$144+1,0)))</f>
        <v>44832</v>
      </c>
      <c r="AY60" s="350">
        <f>IF(ISNA(VLOOKUP($F60,'Cronograma Manual'!$F$6:$BN$171,AY$144+1,0)),"",(VLOOKUP($F60,'Cronograma Manual'!$F$6:$BN$171,AY$144+1,0)))</f>
        <v>44839</v>
      </c>
      <c r="AZ60" s="350">
        <f>IF(ISNA(VLOOKUP($F60,'Cronograma Manual'!$F$6:$BN$171,AZ$144+1,0)),"",(VLOOKUP($F60,'Cronograma Manual'!$F$6:$BN$171,AZ$144+1,0)))</f>
        <v>44846</v>
      </c>
      <c r="BA60" s="350">
        <f>IF(ISNA(VLOOKUP($F60,'Cronograma Manual'!$F$6:$BN$171,BA$144+1,0)),"",(VLOOKUP($F60,'Cronograma Manual'!$F$6:$BN$171,BA$144+1,0)))</f>
        <v>44853</v>
      </c>
      <c r="BB60" s="350">
        <f>IF(ISNA(VLOOKUP($F60,'Cronograma Manual'!$F$6:$BN$171,BB$144+1,0)),"",(VLOOKUP($F60,'Cronograma Manual'!$F$6:$BN$171,BB$144+1,0)))</f>
        <v>44860</v>
      </c>
      <c r="BC60" s="349">
        <f>IF(ISNA(VLOOKUP($F60,'Cronograma Manual'!$F$6:$BN$171,BC$144+1,0)),"",(VLOOKUP($F60,'Cronograma Manual'!$F$6:$BN$171,BC$144+1,0)))</f>
        <v>44867</v>
      </c>
      <c r="BD60" s="349">
        <f>IF(ISNA(VLOOKUP($F60,'Cronograma Manual'!$F$6:$BN$171,BD$144+1,0)),"",(VLOOKUP($F60,'Cronograma Manual'!$F$6:$BN$171,BD$144+1,0)))</f>
        <v>44874</v>
      </c>
      <c r="BE60" s="349">
        <f>IF(ISNA(VLOOKUP($F60,'Cronograma Manual'!$F$6:$BN$171,BE$144+1,0)),"",(VLOOKUP($F60,'Cronograma Manual'!$F$6:$BN$171,BE$144+1,0)))</f>
        <v>44881</v>
      </c>
      <c r="BF60" s="349">
        <f>IF(ISNA(VLOOKUP($F60,'Cronograma Manual'!$F$6:$BN$171,BF$144+1,0)),"",(VLOOKUP($F60,'Cronograma Manual'!$F$6:$BN$171,BF$144+1,0)))</f>
        <v>44888</v>
      </c>
      <c r="BG60" s="350">
        <f>IF(ISNA(VLOOKUP($F60,'Cronograma Manual'!$F$6:$BN$171,BG$144+1,0)),"",(VLOOKUP($F60,'Cronograma Manual'!$F$6:$BN$171,BG$144+1,0)))</f>
        <v>44895</v>
      </c>
      <c r="BH60" s="350">
        <f>IF(ISNA(VLOOKUP($F60,'Cronograma Manual'!$F$6:$BN$171,BH$144+1,0)),"",(VLOOKUP($F60,'Cronograma Manual'!$F$6:$BN$171,BH$144+1,0)))</f>
        <v>44902</v>
      </c>
      <c r="BI60" s="350">
        <f>IF(ISNA(VLOOKUP($F60,'Cronograma Manual'!$F$6:$BN$171,BI$144+1,0)),"",(VLOOKUP($F60,'Cronograma Manual'!$F$6:$BN$171,BI$144+1,0)))</f>
        <v>44909</v>
      </c>
      <c r="BJ60" s="350">
        <f>IF(ISNA(VLOOKUP($F60,'Cronograma Manual'!$F$6:$BN$171,BJ$144+1,0)),"",(VLOOKUP($F60,'Cronograma Manual'!$F$6:$BN$171,BJ$144+1,0)))</f>
        <v>44916</v>
      </c>
      <c r="BK60" s="351">
        <f>IF(ISNA(VLOOKUP($F60,'Cronograma Manual'!$F$6:$BN$171,BK$144+1,0)),"",(VLOOKUP($F60,'Cronograma Manual'!$F$6:$BN$171,BK$144+1,0)))</f>
        <v>44923</v>
      </c>
    </row>
    <row r="61" spans="1:63" s="102" customFormat="1" ht="26.25" customHeight="1" x14ac:dyDescent="0.25">
      <c r="A61" s="352">
        <f t="shared" si="1"/>
        <v>56</v>
      </c>
      <c r="B61" s="429"/>
      <c r="C61" s="429"/>
      <c r="D61" s="432"/>
      <c r="E61" s="337" t="s">
        <v>1446</v>
      </c>
      <c r="F61" s="337" t="s">
        <v>75</v>
      </c>
      <c r="G61" s="184" t="str">
        <f>IF(ISNA(VLOOKUP($F61,'Cronograma Manual'!$F$6:$BN$171,G$144+1,0)),"",(VLOOKUP($F61,'Cronograma Manual'!$F$6:$BN$171,G$144+1,0)))</f>
        <v>UB BUGA</v>
      </c>
      <c r="H61" s="184" t="str">
        <f>IF(ISNA(VLOOKUP($F61,'Cronograma Manual'!$F$6:$BN$171,H$144+1,0)),"",(VLOOKUP($F61,'Cronograma Manual'!$F$6:$BN$171,H$144+1,0)))</f>
        <v>Carrera 9 Bis N° 17-71</v>
      </c>
      <c r="I61" s="197">
        <f>IF(ISNA(VLOOKUP($F61,'Cronograma Manual'!$F$6:$BN$171,I$144+1,0)),"",(VLOOKUP($F61,'Cronograma Manual'!$F$6:$BN$171,I$144+1,0)))</f>
        <v>4</v>
      </c>
      <c r="J61" s="202">
        <f>IF(ISNA(VLOOKUP($F61,'Cronograma Manual'!$F$6:$BN$171,J$144+1,0)),"",(VLOOKUP($F61,'Cronograma Manual'!$F$6:$BN$171,J$144+1,0)))</f>
        <v>13</v>
      </c>
      <c r="K61" s="107" t="str">
        <f>IF(ISNA(VLOOKUP($F61,'Cronograma Manual'!$F$6:$BN$171,K$144+1,0)),"",(VLOOKUP($F61,'Cronograma Manual'!$F$6:$BN$171,K$144+1,0)))</f>
        <v/>
      </c>
      <c r="L61" s="107" t="str">
        <f>IF(ISNA(VLOOKUP($F61,'Cronograma Manual'!$F$6:$BN$171,L$144+1,0)),"",(VLOOKUP($F61,'Cronograma Manual'!$F$6:$BN$171,L$144+1,0)))</f>
        <v/>
      </c>
      <c r="M61" s="107" t="str">
        <f>IF(ISNA(VLOOKUP($F61,'Cronograma Manual'!$F$6:$BN$171,M$144+1,0)),"",(VLOOKUP($F61,'Cronograma Manual'!$F$6:$BN$171,M$144+1,0)))</f>
        <v/>
      </c>
      <c r="N61" s="107">
        <f>IF(ISNA(VLOOKUP($F61,'Cronograma Manual'!$F$6:$BN$171,N$144+1,0)),"",(VLOOKUP($F61,'Cronograma Manual'!$F$6:$BN$171,N$144+1,0)))</f>
        <v>44581</v>
      </c>
      <c r="O61" s="107" t="str">
        <f>IF(ISNA(VLOOKUP($F61,'Cronograma Manual'!$F$6:$BN$171,O$144+1,0)),"",(VLOOKUP($F61,'Cronograma Manual'!$F$6:$BN$171,O$144+1,0)))</f>
        <v/>
      </c>
      <c r="P61" s="108" t="str">
        <f>IF(ISNA(VLOOKUP($F61,'Cronograma Manual'!$F$6:$BN$171,P$144+1,0)),"",(VLOOKUP($F61,'Cronograma Manual'!$F$6:$BN$171,P$144+1,0)))</f>
        <v/>
      </c>
      <c r="Q61" s="108" t="str">
        <f>IF(ISNA(VLOOKUP($F61,'Cronograma Manual'!$F$6:$BN$171,Q$144+1,0)),"",(VLOOKUP($F61,'Cronograma Manual'!$F$6:$BN$171,Q$144+1,0)))</f>
        <v/>
      </c>
      <c r="R61" s="108">
        <f>IF(ISNA(VLOOKUP($F61,'Cronograma Manual'!$F$6:$BN$171,R$144+1,0)),"",(VLOOKUP($F61,'Cronograma Manual'!$F$6:$BN$171,R$144+1,0)))</f>
        <v>44609</v>
      </c>
      <c r="S61" s="108" t="str">
        <f>IF(ISNA(VLOOKUP($F61,'Cronograma Manual'!$F$6:$BN$171,S$144+1,0)),"",(VLOOKUP($F61,'Cronograma Manual'!$F$6:$BN$171,S$144+1,0)))</f>
        <v/>
      </c>
      <c r="T61" s="107" t="str">
        <f>IF(ISNA(VLOOKUP($F61,'Cronograma Manual'!$F$6:$BN$171,T$144+1,0)),"",(VLOOKUP($F61,'Cronograma Manual'!$F$6:$BN$171,T$144+1,0)))</f>
        <v/>
      </c>
      <c r="U61" s="107" t="str">
        <f>IF(ISNA(VLOOKUP($F61,'Cronograma Manual'!$F$6:$BN$171,U$144+1,0)),"",(VLOOKUP($F61,'Cronograma Manual'!$F$6:$BN$171,U$144+1,0)))</f>
        <v/>
      </c>
      <c r="V61" s="107">
        <f>IF(ISNA(VLOOKUP($F61,'Cronograma Manual'!$F$6:$BN$171,V$144+1,0)),"",(VLOOKUP($F61,'Cronograma Manual'!$F$6:$BN$171,V$144+1,0)))</f>
        <v>44637</v>
      </c>
      <c r="W61" s="107" t="str">
        <f>IF(ISNA(VLOOKUP($F61,'Cronograma Manual'!$F$6:$BN$171,W$144+1,0)),"",(VLOOKUP($F61,'Cronograma Manual'!$F$6:$BN$171,W$144+1,0)))</f>
        <v/>
      </c>
      <c r="X61" s="107" t="str">
        <f>IF(ISNA(VLOOKUP($F61,'Cronograma Manual'!$F$6:$BN$171,X$144+1,0)),"",(VLOOKUP($F61,'Cronograma Manual'!$F$6:$BN$171,X$144+1,0)))</f>
        <v/>
      </c>
      <c r="Y61" s="108" t="str">
        <f>IF(ISNA(VLOOKUP($F61,'Cronograma Manual'!$F$6:$BN$171,Y$144+1,0)),"",(VLOOKUP($F61,'Cronograma Manual'!$F$6:$BN$171,Y$144+1,0)))</f>
        <v/>
      </c>
      <c r="Z61" s="108" t="str">
        <f>IF(ISNA(VLOOKUP($F61,'Cronograma Manual'!$F$6:$BN$171,Z$144+1,0)),"",(VLOOKUP($F61,'Cronograma Manual'!$F$6:$BN$171,Z$144+1,0)))</f>
        <v/>
      </c>
      <c r="AA61" s="108">
        <f>IF(ISNA(VLOOKUP($F61,'Cronograma Manual'!$F$6:$BN$171,AA$144+1,0)),"",(VLOOKUP($F61,'Cronograma Manual'!$F$6:$BN$171,AA$144+1,0)))</f>
        <v>44672</v>
      </c>
      <c r="AB61" s="108" t="str">
        <f>IF(ISNA(VLOOKUP($F61,'Cronograma Manual'!$F$6:$BN$171,AB$144+1,0)),"",(VLOOKUP($F61,'Cronograma Manual'!$F$6:$BN$171,AB$144+1,0)))</f>
        <v/>
      </c>
      <c r="AC61" s="107" t="str">
        <f>IF(ISNA(VLOOKUP($F61,'Cronograma Manual'!$F$6:$BN$171,AC$144+1,0)),"",(VLOOKUP($F61,'Cronograma Manual'!$F$6:$BN$171,AC$144+1,0)))</f>
        <v/>
      </c>
      <c r="AD61" s="107" t="str">
        <f>IF(ISNA(VLOOKUP($F61,'Cronograma Manual'!$F$6:$BN$171,AD$144+1,0)),"",(VLOOKUP($F61,'Cronograma Manual'!$F$6:$BN$171,AD$144+1,0)))</f>
        <v/>
      </c>
      <c r="AE61" s="107">
        <f>IF(ISNA(VLOOKUP($F61,'Cronograma Manual'!$F$6:$BN$171,AE$144+1,0)),"",(VLOOKUP($F61,'Cronograma Manual'!$F$6:$BN$171,AE$144+1,0)))</f>
        <v>44700</v>
      </c>
      <c r="AF61" s="107" t="str">
        <f>IF(ISNA(VLOOKUP($F61,'Cronograma Manual'!$F$6:$BN$171,AF$144+1,0)),"",(VLOOKUP($F61,'Cronograma Manual'!$F$6:$BN$171,AF$144+1,0)))</f>
        <v/>
      </c>
      <c r="AG61" s="108" t="str">
        <f>IF(ISNA(VLOOKUP($F61,'Cronograma Manual'!$F$6:$BN$171,AG$144+1,0)),"",(VLOOKUP($F61,'Cronograma Manual'!$F$6:$BN$171,AG$144+1,0)))</f>
        <v/>
      </c>
      <c r="AH61" s="108" t="str">
        <f>IF(ISNA(VLOOKUP($F61,'Cronograma Manual'!$F$6:$BN$171,AH$144+1,0)),"",(VLOOKUP($F61,'Cronograma Manual'!$F$6:$BN$171,AH$144+1,0)))</f>
        <v/>
      </c>
      <c r="AI61" s="108">
        <f>IF(ISNA(VLOOKUP($F61,'Cronograma Manual'!$F$6:$BN$171,AI$144+1,0)),"",(VLOOKUP($F61,'Cronograma Manual'!$F$6:$BN$171,AI$144+1,0)))</f>
        <v>44728</v>
      </c>
      <c r="AJ61" s="108" t="str">
        <f>IF(ISNA(VLOOKUP($F61,'Cronograma Manual'!$F$6:$BN$171,AJ$144+1,0)),"",(VLOOKUP($F61,'Cronograma Manual'!$F$6:$BN$171,AJ$144+1,0)))</f>
        <v/>
      </c>
      <c r="AK61" s="108" t="str">
        <f>IF(ISNA(VLOOKUP($F61,'Cronograma Manual'!$F$6:$BN$171,AK$144+1,0)),"",(VLOOKUP($F61,'Cronograma Manual'!$F$6:$BN$171,AK$144+1,0)))</f>
        <v/>
      </c>
      <c r="AL61" s="107" t="str">
        <f>IF(ISNA(VLOOKUP($F61,'Cronograma Manual'!$F$6:$BN$171,AL$144+1,0)),"",(VLOOKUP($F61,'Cronograma Manual'!$F$6:$BN$171,AL$144+1,0)))</f>
        <v/>
      </c>
      <c r="AM61" s="107">
        <f>IF(ISNA(VLOOKUP($F61,'Cronograma Manual'!$F$6:$BN$171,AM$144+1,0)),"",(VLOOKUP($F61,'Cronograma Manual'!$F$6:$BN$171,AM$144+1,0)))</f>
        <v>44756</v>
      </c>
      <c r="AN61" s="107" t="str">
        <f>IF(ISNA(VLOOKUP($F61,'Cronograma Manual'!$F$6:$BN$171,AN$144+1,0)),"",(VLOOKUP($F61,'Cronograma Manual'!$F$6:$BN$171,AN$144+1,0)))</f>
        <v/>
      </c>
      <c r="AO61" s="107" t="str">
        <f>IF(ISNA(VLOOKUP($F61,'Cronograma Manual'!$F$6:$BN$171,AO$144+1,0)),"",(VLOOKUP($F61,'Cronograma Manual'!$F$6:$BN$171,AO$144+1,0)))</f>
        <v/>
      </c>
      <c r="AP61" s="108" t="str">
        <f>IF(ISNA(VLOOKUP($F61,'Cronograma Manual'!$F$6:$BN$171,AP$144+1,0)),"",(VLOOKUP($F61,'Cronograma Manual'!$F$6:$BN$171,AP$144+1,0)))</f>
        <v/>
      </c>
      <c r="AQ61" s="108">
        <f>IF(ISNA(VLOOKUP($F61,'Cronograma Manual'!$F$6:$BN$171,AQ$144+1,0)),"",(VLOOKUP($F61,'Cronograma Manual'!$F$6:$BN$171,AQ$144+1,0)))</f>
        <v>44784</v>
      </c>
      <c r="AR61" s="108" t="str">
        <f>IF(ISNA(VLOOKUP($F61,'Cronograma Manual'!$F$6:$BN$171,AR$144+1,0)),"",(VLOOKUP($F61,'Cronograma Manual'!$F$6:$BN$171,AR$144+1,0)))</f>
        <v/>
      </c>
      <c r="AS61" s="108" t="str">
        <f>IF(ISNA(VLOOKUP($F61,'Cronograma Manual'!$F$6:$BN$171,AS$144+1,0)),"",(VLOOKUP($F61,'Cronograma Manual'!$F$6:$BN$171,AS$144+1,0)))</f>
        <v/>
      </c>
      <c r="AT61" s="107" t="str">
        <f>IF(ISNA(VLOOKUP($F61,'Cronograma Manual'!$F$6:$BN$171,AT$144+1,0)),"",(VLOOKUP($F61,'Cronograma Manual'!$F$6:$BN$171,AT$144+1,0)))</f>
        <v/>
      </c>
      <c r="AU61" s="107">
        <f>IF(ISNA(VLOOKUP($F61,'Cronograma Manual'!$F$6:$BN$171,AU$144+1,0)),"",(VLOOKUP($F61,'Cronograma Manual'!$F$6:$BN$171,AU$144+1,0)))</f>
        <v>44812</v>
      </c>
      <c r="AV61" s="107" t="str">
        <f>IF(ISNA(VLOOKUP($F61,'Cronograma Manual'!$F$6:$BN$171,AV$144+1,0)),"",(VLOOKUP($F61,'Cronograma Manual'!$F$6:$BN$171,AV$144+1,0)))</f>
        <v/>
      </c>
      <c r="AW61" s="107" t="str">
        <f>IF(ISNA(VLOOKUP($F61,'Cronograma Manual'!$F$6:$BN$171,AW$144+1,0)),"",(VLOOKUP($F61,'Cronograma Manual'!$F$6:$BN$171,AW$144+1,0)))</f>
        <v/>
      </c>
      <c r="AX61" s="107" t="str">
        <f>IF(ISNA(VLOOKUP($F61,'Cronograma Manual'!$F$6:$BN$171,AX$144+1,0)),"",(VLOOKUP($F61,'Cronograma Manual'!$F$6:$BN$171,AX$144+1,0)))</f>
        <v/>
      </c>
      <c r="AY61" s="108">
        <f>IF(ISNA(VLOOKUP($F61,'Cronograma Manual'!$F$6:$BN$171,AY$144+1,0)),"",(VLOOKUP($F61,'Cronograma Manual'!$F$6:$BN$171,AY$144+1,0)))</f>
        <v>44840</v>
      </c>
      <c r="AZ61" s="108" t="str">
        <f>IF(ISNA(VLOOKUP($F61,'Cronograma Manual'!$F$6:$BN$171,AZ$144+1,0)),"",(VLOOKUP($F61,'Cronograma Manual'!$F$6:$BN$171,AZ$144+1,0)))</f>
        <v/>
      </c>
      <c r="BA61" s="108" t="str">
        <f>IF(ISNA(VLOOKUP($F61,'Cronograma Manual'!$F$6:$BN$171,BA$144+1,0)),"",(VLOOKUP($F61,'Cronograma Manual'!$F$6:$BN$171,BA$144+1,0)))</f>
        <v/>
      </c>
      <c r="BB61" s="108" t="str">
        <f>IF(ISNA(VLOOKUP($F61,'Cronograma Manual'!$F$6:$BN$171,BB$144+1,0)),"",(VLOOKUP($F61,'Cronograma Manual'!$F$6:$BN$171,BB$144+1,0)))</f>
        <v/>
      </c>
      <c r="BC61" s="107">
        <f>IF(ISNA(VLOOKUP($F61,'Cronograma Manual'!$F$6:$BN$171,BC$144+1,0)),"",(VLOOKUP($F61,'Cronograma Manual'!$F$6:$BN$171,BC$144+1,0)))</f>
        <v>44868</v>
      </c>
      <c r="BD61" s="107" t="str">
        <f>IF(ISNA(VLOOKUP($F61,'Cronograma Manual'!$F$6:$BN$171,BD$144+1,0)),"",(VLOOKUP($F61,'Cronograma Manual'!$F$6:$BN$171,BD$144+1,0)))</f>
        <v/>
      </c>
      <c r="BE61" s="107" t="str">
        <f>IF(ISNA(VLOOKUP($F61,'Cronograma Manual'!$F$6:$BN$171,BE$144+1,0)),"",(VLOOKUP($F61,'Cronograma Manual'!$F$6:$BN$171,BE$144+1,0)))</f>
        <v/>
      </c>
      <c r="BF61" s="107" t="str">
        <f>IF(ISNA(VLOOKUP($F61,'Cronograma Manual'!$F$6:$BN$171,BF$144+1,0)),"",(VLOOKUP($F61,'Cronograma Manual'!$F$6:$BN$171,BF$144+1,0)))</f>
        <v/>
      </c>
      <c r="BG61" s="108">
        <f>IF(ISNA(VLOOKUP($F61,'Cronograma Manual'!$F$6:$BN$171,BG$144+1,0)),"",(VLOOKUP($F61,'Cronograma Manual'!$F$6:$BN$171,BG$144+1,0)))</f>
        <v>44896</v>
      </c>
      <c r="BH61" s="108" t="str">
        <f>IF(ISNA(VLOOKUP($F61,'Cronograma Manual'!$F$6:$BN$171,BH$144+1,0)),"",(VLOOKUP($F61,'Cronograma Manual'!$F$6:$BN$171,BH$144+1,0)))</f>
        <v/>
      </c>
      <c r="BI61" s="108" t="str">
        <f>IF(ISNA(VLOOKUP($F61,'Cronograma Manual'!$F$6:$BN$171,BI$144+1,0)),"",(VLOOKUP($F61,'Cronograma Manual'!$F$6:$BN$171,BI$144+1,0)))</f>
        <v/>
      </c>
      <c r="BJ61" s="108" t="str">
        <f>IF(ISNA(VLOOKUP($F61,'Cronograma Manual'!$F$6:$BN$171,BJ$144+1,0)),"",(VLOOKUP($F61,'Cronograma Manual'!$F$6:$BN$171,BJ$144+1,0)))</f>
        <v/>
      </c>
      <c r="BK61" s="353">
        <f>IF(ISNA(VLOOKUP($F61,'Cronograma Manual'!$F$6:$BN$171,BK$144+1,0)),"",(VLOOKUP($F61,'Cronograma Manual'!$F$6:$BN$171,BK$144+1,0)))</f>
        <v>44924</v>
      </c>
    </row>
    <row r="62" spans="1:63" s="102" customFormat="1" ht="26.25" customHeight="1" x14ac:dyDescent="0.25">
      <c r="A62" s="352">
        <f t="shared" si="1"/>
        <v>57</v>
      </c>
      <c r="B62" s="429"/>
      <c r="C62" s="429"/>
      <c r="D62" s="432"/>
      <c r="E62" s="337" t="s">
        <v>1446</v>
      </c>
      <c r="F62" s="337" t="s">
        <v>76</v>
      </c>
      <c r="G62" s="184" t="str">
        <f>IF(ISNA(VLOOKUP($F62,'Cronograma Manual'!$F$6:$BN$171,G$144+1,0)),"",(VLOOKUP($F62,'Cronograma Manual'!$F$6:$BN$171,G$144+1,0)))</f>
        <v>UB BUENAVENTURA</v>
      </c>
      <c r="H62" s="184" t="str">
        <f>IF(ISNA(VLOOKUP($F62,'Cronograma Manual'!$F$6:$BN$171,H$144+1,0)),"",(VLOOKUP($F62,'Cronograma Manual'!$F$6:$BN$171,H$144+1,0)))</f>
        <v xml:space="preserve">Avenida Simón Bolivia N° 17 - 40 contiguo a urgencias del Hospital </v>
      </c>
      <c r="I62" s="197">
        <f>IF(ISNA(VLOOKUP($F62,'Cronograma Manual'!$F$6:$BN$171,I$144+1,0)),"",(VLOOKUP($F62,'Cronograma Manual'!$F$6:$BN$171,I$144+1,0)))</f>
        <v>4</v>
      </c>
      <c r="J62" s="202">
        <f>IF(ISNA(VLOOKUP($F62,'Cronograma Manual'!$F$6:$BN$171,J$144+1,0)),"",(VLOOKUP($F62,'Cronograma Manual'!$F$6:$BN$171,J$144+1,0)))</f>
        <v>12</v>
      </c>
      <c r="K62" s="107" t="str">
        <f>IF(ISNA(VLOOKUP($F62,'Cronograma Manual'!$F$6:$BN$171,K$144+1,0)),"",(VLOOKUP($F62,'Cronograma Manual'!$F$6:$BN$171,K$144+1,0)))</f>
        <v/>
      </c>
      <c r="L62" s="107" t="str">
        <f>IF(ISNA(VLOOKUP($F62,'Cronograma Manual'!$F$6:$BN$171,L$144+1,0)),"",(VLOOKUP($F62,'Cronograma Manual'!$F$6:$BN$171,L$144+1,0)))</f>
        <v/>
      </c>
      <c r="M62" s="107" t="str">
        <f>IF(ISNA(VLOOKUP($F62,'Cronograma Manual'!$F$6:$BN$171,M$144+1,0)),"",(VLOOKUP($F62,'Cronograma Manual'!$F$6:$BN$171,M$144+1,0)))</f>
        <v/>
      </c>
      <c r="N62" s="107" t="str">
        <f>IF(ISNA(VLOOKUP($F62,'Cronograma Manual'!$F$6:$BN$171,N$144+1,0)),"",(VLOOKUP($F62,'Cronograma Manual'!$F$6:$BN$171,N$144+1,0)))</f>
        <v/>
      </c>
      <c r="O62" s="107">
        <f>IF(ISNA(VLOOKUP($F62,'Cronograma Manual'!$F$6:$BN$171,O$144+1,0)),"",(VLOOKUP($F62,'Cronograma Manual'!$F$6:$BN$171,O$144+1,0)))</f>
        <v>44588</v>
      </c>
      <c r="P62" s="108" t="str">
        <f>IF(ISNA(VLOOKUP($F62,'Cronograma Manual'!$F$6:$BN$171,P$144+1,0)),"",(VLOOKUP($F62,'Cronograma Manual'!$F$6:$BN$171,P$144+1,0)))</f>
        <v/>
      </c>
      <c r="Q62" s="108" t="str">
        <f>IF(ISNA(VLOOKUP($F62,'Cronograma Manual'!$F$6:$BN$171,Q$144+1,0)),"",(VLOOKUP($F62,'Cronograma Manual'!$F$6:$BN$171,Q$144+1,0)))</f>
        <v/>
      </c>
      <c r="R62" s="108" t="str">
        <f>IF(ISNA(VLOOKUP($F62,'Cronograma Manual'!$F$6:$BN$171,R$144+1,0)),"",(VLOOKUP($F62,'Cronograma Manual'!$F$6:$BN$171,R$144+1,0)))</f>
        <v/>
      </c>
      <c r="S62" s="108">
        <f>IF(ISNA(VLOOKUP($F62,'Cronograma Manual'!$F$6:$BN$171,S$144+1,0)),"",(VLOOKUP($F62,'Cronograma Manual'!$F$6:$BN$171,S$144+1,0)))</f>
        <v>44616</v>
      </c>
      <c r="T62" s="107" t="str">
        <f>IF(ISNA(VLOOKUP($F62,'Cronograma Manual'!$F$6:$BN$171,T$144+1,0)),"",(VLOOKUP($F62,'Cronograma Manual'!$F$6:$BN$171,T$144+1,0)))</f>
        <v/>
      </c>
      <c r="U62" s="107" t="str">
        <f>IF(ISNA(VLOOKUP($F62,'Cronograma Manual'!$F$6:$BN$171,U$144+1,0)),"",(VLOOKUP($F62,'Cronograma Manual'!$F$6:$BN$171,U$144+1,0)))</f>
        <v/>
      </c>
      <c r="V62" s="107" t="str">
        <f>IF(ISNA(VLOOKUP($F62,'Cronograma Manual'!$F$6:$BN$171,V$144+1,0)),"",(VLOOKUP($F62,'Cronograma Manual'!$F$6:$BN$171,V$144+1,0)))</f>
        <v/>
      </c>
      <c r="W62" s="107">
        <f>IF(ISNA(VLOOKUP($F62,'Cronograma Manual'!$F$6:$BN$171,W$144+1,0)),"",(VLOOKUP($F62,'Cronograma Manual'!$F$6:$BN$171,W$144+1,0)))</f>
        <v>44644</v>
      </c>
      <c r="X62" s="107" t="str">
        <f>IF(ISNA(VLOOKUP($F62,'Cronograma Manual'!$F$6:$BN$171,X$144+1,0)),"",(VLOOKUP($F62,'Cronograma Manual'!$F$6:$BN$171,X$144+1,0)))</f>
        <v/>
      </c>
      <c r="Y62" s="108" t="str">
        <f>IF(ISNA(VLOOKUP($F62,'Cronograma Manual'!$F$6:$BN$171,Y$144+1,0)),"",(VLOOKUP($F62,'Cronograma Manual'!$F$6:$BN$171,Y$144+1,0)))</f>
        <v/>
      </c>
      <c r="Z62" s="108" t="str">
        <f>IF(ISNA(VLOOKUP($F62,'Cronograma Manual'!$F$6:$BN$171,Z$144+1,0)),"",(VLOOKUP($F62,'Cronograma Manual'!$F$6:$BN$171,Z$144+1,0)))</f>
        <v/>
      </c>
      <c r="AA62" s="108" t="str">
        <f>IF(ISNA(VLOOKUP($F62,'Cronograma Manual'!$F$6:$BN$171,AA$144+1,0)),"",(VLOOKUP($F62,'Cronograma Manual'!$F$6:$BN$171,AA$144+1,0)))</f>
        <v/>
      </c>
      <c r="AB62" s="108">
        <f>IF(ISNA(VLOOKUP($F62,'Cronograma Manual'!$F$6:$BN$171,AB$144+1,0)),"",(VLOOKUP($F62,'Cronograma Manual'!$F$6:$BN$171,AB$144+1,0)))</f>
        <v>44679</v>
      </c>
      <c r="AC62" s="107" t="str">
        <f>IF(ISNA(VLOOKUP($F62,'Cronograma Manual'!$F$6:$BN$171,AC$144+1,0)),"",(VLOOKUP($F62,'Cronograma Manual'!$F$6:$BN$171,AC$144+1,0)))</f>
        <v/>
      </c>
      <c r="AD62" s="107" t="str">
        <f>IF(ISNA(VLOOKUP($F62,'Cronograma Manual'!$F$6:$BN$171,AD$144+1,0)),"",(VLOOKUP($F62,'Cronograma Manual'!$F$6:$BN$171,AD$144+1,0)))</f>
        <v/>
      </c>
      <c r="AE62" s="107" t="str">
        <f>IF(ISNA(VLOOKUP($F62,'Cronograma Manual'!$F$6:$BN$171,AE$144+1,0)),"",(VLOOKUP($F62,'Cronograma Manual'!$F$6:$BN$171,AE$144+1,0)))</f>
        <v/>
      </c>
      <c r="AF62" s="107">
        <f>IF(ISNA(VLOOKUP($F62,'Cronograma Manual'!$F$6:$BN$171,AF$144+1,0)),"",(VLOOKUP($F62,'Cronograma Manual'!$F$6:$BN$171,AF$144+1,0)))</f>
        <v>44707</v>
      </c>
      <c r="AG62" s="108" t="str">
        <f>IF(ISNA(VLOOKUP($F62,'Cronograma Manual'!$F$6:$BN$171,AG$144+1,0)),"",(VLOOKUP($F62,'Cronograma Manual'!$F$6:$BN$171,AG$144+1,0)))</f>
        <v/>
      </c>
      <c r="AH62" s="108" t="str">
        <f>IF(ISNA(VLOOKUP($F62,'Cronograma Manual'!$F$6:$BN$171,AH$144+1,0)),"",(VLOOKUP($F62,'Cronograma Manual'!$F$6:$BN$171,AH$144+1,0)))</f>
        <v/>
      </c>
      <c r="AI62" s="108" t="str">
        <f>IF(ISNA(VLOOKUP($F62,'Cronograma Manual'!$F$6:$BN$171,AI$144+1,0)),"",(VLOOKUP($F62,'Cronograma Manual'!$F$6:$BN$171,AI$144+1,0)))</f>
        <v/>
      </c>
      <c r="AJ62" s="108">
        <f>IF(ISNA(VLOOKUP($F62,'Cronograma Manual'!$F$6:$BN$171,AJ$144+1,0)),"",(VLOOKUP($F62,'Cronograma Manual'!$F$6:$BN$171,AJ$144+1,0)))</f>
        <v>44735</v>
      </c>
      <c r="AK62" s="108" t="str">
        <f>IF(ISNA(VLOOKUP($F62,'Cronograma Manual'!$F$6:$BN$171,AK$144+1,0)),"",(VLOOKUP($F62,'Cronograma Manual'!$F$6:$BN$171,AK$144+1,0)))</f>
        <v/>
      </c>
      <c r="AL62" s="107" t="str">
        <f>IF(ISNA(VLOOKUP($F62,'Cronograma Manual'!$F$6:$BN$171,AL$144+1,0)),"",(VLOOKUP($F62,'Cronograma Manual'!$F$6:$BN$171,AL$144+1,0)))</f>
        <v/>
      </c>
      <c r="AM62" s="107" t="str">
        <f>IF(ISNA(VLOOKUP($F62,'Cronograma Manual'!$F$6:$BN$171,AM$144+1,0)),"",(VLOOKUP($F62,'Cronograma Manual'!$F$6:$BN$171,AM$144+1,0)))</f>
        <v/>
      </c>
      <c r="AN62" s="107">
        <f>IF(ISNA(VLOOKUP($F62,'Cronograma Manual'!$F$6:$BN$171,AN$144+1,0)),"",(VLOOKUP($F62,'Cronograma Manual'!$F$6:$BN$171,AN$144+1,0)))</f>
        <v>44763</v>
      </c>
      <c r="AO62" s="107" t="str">
        <f>IF(ISNA(VLOOKUP($F62,'Cronograma Manual'!$F$6:$BN$171,AO$144+1,0)),"",(VLOOKUP($F62,'Cronograma Manual'!$F$6:$BN$171,AO$144+1,0)))</f>
        <v/>
      </c>
      <c r="AP62" s="108" t="str">
        <f>IF(ISNA(VLOOKUP($F62,'Cronograma Manual'!$F$6:$BN$171,AP$144+1,0)),"",(VLOOKUP($F62,'Cronograma Manual'!$F$6:$BN$171,AP$144+1,0)))</f>
        <v/>
      </c>
      <c r="AQ62" s="108" t="str">
        <f>IF(ISNA(VLOOKUP($F62,'Cronograma Manual'!$F$6:$BN$171,AQ$144+1,0)),"",(VLOOKUP($F62,'Cronograma Manual'!$F$6:$BN$171,AQ$144+1,0)))</f>
        <v/>
      </c>
      <c r="AR62" s="108">
        <f>IF(ISNA(VLOOKUP($F62,'Cronograma Manual'!$F$6:$BN$171,AR$144+1,0)),"",(VLOOKUP($F62,'Cronograma Manual'!$F$6:$BN$171,AR$144+1,0)))</f>
        <v>44791</v>
      </c>
      <c r="AS62" s="108" t="str">
        <f>IF(ISNA(VLOOKUP($F62,'Cronograma Manual'!$F$6:$BN$171,AS$144+1,0)),"",(VLOOKUP($F62,'Cronograma Manual'!$F$6:$BN$171,AS$144+1,0)))</f>
        <v/>
      </c>
      <c r="AT62" s="107" t="str">
        <f>IF(ISNA(VLOOKUP($F62,'Cronograma Manual'!$F$6:$BN$171,AT$144+1,0)),"",(VLOOKUP($F62,'Cronograma Manual'!$F$6:$BN$171,AT$144+1,0)))</f>
        <v/>
      </c>
      <c r="AU62" s="107" t="str">
        <f>IF(ISNA(VLOOKUP($F62,'Cronograma Manual'!$F$6:$BN$171,AU$144+1,0)),"",(VLOOKUP($F62,'Cronograma Manual'!$F$6:$BN$171,AU$144+1,0)))</f>
        <v/>
      </c>
      <c r="AV62" s="107">
        <f>IF(ISNA(VLOOKUP($F62,'Cronograma Manual'!$F$6:$BN$171,AV$144+1,0)),"",(VLOOKUP($F62,'Cronograma Manual'!$F$6:$BN$171,AV$144+1,0)))</f>
        <v>44819</v>
      </c>
      <c r="AW62" s="107" t="str">
        <f>IF(ISNA(VLOOKUP($F62,'Cronograma Manual'!$F$6:$BN$171,AW$144+1,0)),"",(VLOOKUP($F62,'Cronograma Manual'!$F$6:$BN$171,AW$144+1,0)))</f>
        <v/>
      </c>
      <c r="AX62" s="107" t="str">
        <f>IF(ISNA(VLOOKUP($F62,'Cronograma Manual'!$F$6:$BN$171,AX$144+1,0)),"",(VLOOKUP($F62,'Cronograma Manual'!$F$6:$BN$171,AX$144+1,0)))</f>
        <v/>
      </c>
      <c r="AY62" s="108" t="str">
        <f>IF(ISNA(VLOOKUP($F62,'Cronograma Manual'!$F$6:$BN$171,AY$144+1,0)),"",(VLOOKUP($F62,'Cronograma Manual'!$F$6:$BN$171,AY$144+1,0)))</f>
        <v/>
      </c>
      <c r="AZ62" s="108">
        <f>IF(ISNA(VLOOKUP($F62,'Cronograma Manual'!$F$6:$BN$171,AZ$144+1,0)),"",(VLOOKUP($F62,'Cronograma Manual'!$F$6:$BN$171,AZ$144+1,0)))</f>
        <v>44847</v>
      </c>
      <c r="BA62" s="108" t="str">
        <f>IF(ISNA(VLOOKUP($F62,'Cronograma Manual'!$F$6:$BN$171,BA$144+1,0)),"",(VLOOKUP($F62,'Cronograma Manual'!$F$6:$BN$171,BA$144+1,0)))</f>
        <v/>
      </c>
      <c r="BB62" s="108" t="str">
        <f>IF(ISNA(VLOOKUP($F62,'Cronograma Manual'!$F$6:$BN$171,BB$144+1,0)),"",(VLOOKUP($F62,'Cronograma Manual'!$F$6:$BN$171,BB$144+1,0)))</f>
        <v/>
      </c>
      <c r="BC62" s="107" t="str">
        <f>IF(ISNA(VLOOKUP($F62,'Cronograma Manual'!$F$6:$BN$171,BC$144+1,0)),"",(VLOOKUP($F62,'Cronograma Manual'!$F$6:$BN$171,BC$144+1,0)))</f>
        <v/>
      </c>
      <c r="BD62" s="107">
        <f>IF(ISNA(VLOOKUP($F62,'Cronograma Manual'!$F$6:$BN$171,BD$144+1,0)),"",(VLOOKUP($F62,'Cronograma Manual'!$F$6:$BN$171,BD$144+1,0)))</f>
        <v>44875</v>
      </c>
      <c r="BE62" s="107" t="str">
        <f>IF(ISNA(VLOOKUP($F62,'Cronograma Manual'!$F$6:$BN$171,BE$144+1,0)),"",(VLOOKUP($F62,'Cronograma Manual'!$F$6:$BN$171,BE$144+1,0)))</f>
        <v/>
      </c>
      <c r="BF62" s="107" t="str">
        <f>IF(ISNA(VLOOKUP($F62,'Cronograma Manual'!$F$6:$BN$171,BF$144+1,0)),"",(VLOOKUP($F62,'Cronograma Manual'!$F$6:$BN$171,BF$144+1,0)))</f>
        <v/>
      </c>
      <c r="BG62" s="108" t="str">
        <f>IF(ISNA(VLOOKUP($F62,'Cronograma Manual'!$F$6:$BN$171,BG$144+1,0)),"",(VLOOKUP($F62,'Cronograma Manual'!$F$6:$BN$171,BG$144+1,0)))</f>
        <v/>
      </c>
      <c r="BH62" s="108" t="str">
        <f>IF(ISNA(VLOOKUP($F62,'Cronograma Manual'!$F$6:$BN$171,BH$144+1,0)),"",(VLOOKUP($F62,'Cronograma Manual'!$F$6:$BN$171,BH$144+1,0)))</f>
        <v/>
      </c>
      <c r="BI62" s="108">
        <f>IF(ISNA(VLOOKUP($F62,'Cronograma Manual'!$F$6:$BN$171,BI$144+1,0)),"",(VLOOKUP($F62,'Cronograma Manual'!$F$6:$BN$171,BI$144+1,0)))</f>
        <v>44910</v>
      </c>
      <c r="BJ62" s="108" t="str">
        <f>IF(ISNA(VLOOKUP($F62,'Cronograma Manual'!$F$6:$BN$171,BJ$144+1,0)),"",(VLOOKUP($F62,'Cronograma Manual'!$F$6:$BN$171,BJ$144+1,0)))</f>
        <v/>
      </c>
      <c r="BK62" s="353" t="str">
        <f>IF(ISNA(VLOOKUP($F62,'Cronograma Manual'!$F$6:$BN$171,BK$144+1,0)),"",(VLOOKUP($F62,'Cronograma Manual'!$F$6:$BN$171,BK$144+1,0)))</f>
        <v/>
      </c>
    </row>
    <row r="63" spans="1:63" s="102" customFormat="1" ht="26.25" customHeight="1" x14ac:dyDescent="0.25">
      <c r="A63" s="352">
        <f t="shared" si="1"/>
        <v>58</v>
      </c>
      <c r="B63" s="429"/>
      <c r="C63" s="429"/>
      <c r="D63" s="432"/>
      <c r="E63" s="337" t="s">
        <v>1446</v>
      </c>
      <c r="F63" s="337" t="s">
        <v>73</v>
      </c>
      <c r="G63" s="184" t="str">
        <f>IF(ISNA(VLOOKUP($F63,'Cronograma Manual'!$F$6:$BN$171,G$144+1,0)),"",(VLOOKUP($F63,'Cronograma Manual'!$F$6:$BN$171,G$144+1,0)))</f>
        <v>UB PALMIRA</v>
      </c>
      <c r="H63" s="184" t="str">
        <f>IF(ISNA(VLOOKUP($F63,'Cronograma Manual'!$F$6:$BN$171,H$144+1,0)),"",(VLOOKUP($F63,'Cronograma Manual'!$F$6:$BN$171,H$144+1,0)))</f>
        <v>Calle 23 N° 33 - 81</v>
      </c>
      <c r="I63" s="197">
        <f>IF(ISNA(VLOOKUP($F63,'Cronograma Manual'!$F$6:$BN$171,I$144+1,0)),"",(VLOOKUP($F63,'Cronograma Manual'!$F$6:$BN$171,I$144+1,0)))</f>
        <v>3</v>
      </c>
      <c r="J63" s="202">
        <f>IF(ISNA(VLOOKUP($F63,'Cronograma Manual'!$F$6:$BN$171,J$144+1,0)),"",(VLOOKUP($F63,'Cronograma Manual'!$F$6:$BN$171,J$144+1,0)))</f>
        <v>13</v>
      </c>
      <c r="K63" s="107" t="str">
        <f>IF(ISNA(VLOOKUP($F63,'Cronograma Manual'!$F$6:$BN$171,K$144+1,0)),"",(VLOOKUP($F63,'Cronograma Manual'!$F$6:$BN$171,K$144+1,0)))</f>
        <v/>
      </c>
      <c r="L63" s="107" t="str">
        <f>IF(ISNA(VLOOKUP($F63,'Cronograma Manual'!$F$6:$BN$171,L$144+1,0)),"",(VLOOKUP($F63,'Cronograma Manual'!$F$6:$BN$171,L$144+1,0)))</f>
        <v/>
      </c>
      <c r="M63" s="107" t="str">
        <f>IF(ISNA(VLOOKUP($F63,'Cronograma Manual'!$F$6:$BN$171,M$144+1,0)),"",(VLOOKUP($F63,'Cronograma Manual'!$F$6:$BN$171,M$144+1,0)))</f>
        <v/>
      </c>
      <c r="N63" s="107" t="str">
        <f>IF(ISNA(VLOOKUP($F63,'Cronograma Manual'!$F$6:$BN$171,N$144+1,0)),"",(VLOOKUP($F63,'Cronograma Manual'!$F$6:$BN$171,N$144+1,0)))</f>
        <v/>
      </c>
      <c r="O63" s="107">
        <f>IF(ISNA(VLOOKUP($F63,'Cronograma Manual'!$F$6:$BN$171,O$144+1,0)),"",(VLOOKUP($F63,'Cronograma Manual'!$F$6:$BN$171,O$144+1,0)))</f>
        <v>44586</v>
      </c>
      <c r="P63" s="108" t="str">
        <f>IF(ISNA(VLOOKUP($F63,'Cronograma Manual'!$F$6:$BN$171,P$144+1,0)),"",(VLOOKUP($F63,'Cronograma Manual'!$F$6:$BN$171,P$144+1,0)))</f>
        <v/>
      </c>
      <c r="Q63" s="108" t="str">
        <f>IF(ISNA(VLOOKUP($F63,'Cronograma Manual'!$F$6:$BN$171,Q$144+1,0)),"",(VLOOKUP($F63,'Cronograma Manual'!$F$6:$BN$171,Q$144+1,0)))</f>
        <v/>
      </c>
      <c r="R63" s="108">
        <f>IF(ISNA(VLOOKUP($F63,'Cronograma Manual'!$F$6:$BN$171,R$144+1,0)),"",(VLOOKUP($F63,'Cronograma Manual'!$F$6:$BN$171,R$144+1,0)))</f>
        <v>44607</v>
      </c>
      <c r="S63" s="108" t="str">
        <f>IF(ISNA(VLOOKUP($F63,'Cronograma Manual'!$F$6:$BN$171,S$144+1,0)),"",(VLOOKUP($F63,'Cronograma Manual'!$F$6:$BN$171,S$144+1,0)))</f>
        <v/>
      </c>
      <c r="T63" s="107" t="str">
        <f>IF(ISNA(VLOOKUP($F63,'Cronograma Manual'!$F$6:$BN$171,T$144+1,0)),"",(VLOOKUP($F63,'Cronograma Manual'!$F$6:$BN$171,T$144+1,0)))</f>
        <v/>
      </c>
      <c r="U63" s="107">
        <f>IF(ISNA(VLOOKUP($F63,'Cronograma Manual'!$F$6:$BN$171,U$144+1,0)),"",(VLOOKUP($F63,'Cronograma Manual'!$F$6:$BN$171,U$144+1,0)))</f>
        <v>44628</v>
      </c>
      <c r="V63" s="107" t="str">
        <f>IF(ISNA(VLOOKUP($F63,'Cronograma Manual'!$F$6:$BN$171,V$144+1,0)),"",(VLOOKUP($F63,'Cronograma Manual'!$F$6:$BN$171,V$144+1,0)))</f>
        <v/>
      </c>
      <c r="W63" s="107" t="str">
        <f>IF(ISNA(VLOOKUP($F63,'Cronograma Manual'!$F$6:$BN$171,W$144+1,0)),"",(VLOOKUP($F63,'Cronograma Manual'!$F$6:$BN$171,W$144+1,0)))</f>
        <v/>
      </c>
      <c r="X63" s="107" t="str">
        <f>IF(ISNA(VLOOKUP($F63,'Cronograma Manual'!$F$6:$BN$171,X$144+1,0)),"",(VLOOKUP($F63,'Cronograma Manual'!$F$6:$BN$171,X$144+1,0)))</f>
        <v/>
      </c>
      <c r="Y63" s="108">
        <f>IF(ISNA(VLOOKUP($F63,'Cronograma Manual'!$F$6:$BN$171,Y$144+1,0)),"",(VLOOKUP($F63,'Cronograma Manual'!$F$6:$BN$171,Y$144+1,0)))</f>
        <v>44656</v>
      </c>
      <c r="Z63" s="108" t="str">
        <f>IF(ISNA(VLOOKUP($F63,'Cronograma Manual'!$F$6:$BN$171,Z$144+1,0)),"",(VLOOKUP($F63,'Cronograma Manual'!$F$6:$BN$171,Z$144+1,0)))</f>
        <v/>
      </c>
      <c r="AA63" s="108" t="str">
        <f>IF(ISNA(VLOOKUP($F63,'Cronograma Manual'!$F$6:$BN$171,AA$144+1,0)),"",(VLOOKUP($F63,'Cronograma Manual'!$F$6:$BN$171,AA$144+1,0)))</f>
        <v/>
      </c>
      <c r="AB63" s="108" t="str">
        <f>IF(ISNA(VLOOKUP($F63,'Cronograma Manual'!$F$6:$BN$171,AB$144+1,0)),"",(VLOOKUP($F63,'Cronograma Manual'!$F$6:$BN$171,AB$144+1,0)))</f>
        <v/>
      </c>
      <c r="AC63" s="107">
        <f>IF(ISNA(VLOOKUP($F63,'Cronograma Manual'!$F$6:$BN$171,AC$144+1,0)),"",(VLOOKUP($F63,'Cronograma Manual'!$F$6:$BN$171,AC$144+1,0)))</f>
        <v>44684</v>
      </c>
      <c r="AD63" s="107" t="str">
        <f>IF(ISNA(VLOOKUP($F63,'Cronograma Manual'!$F$6:$BN$171,AD$144+1,0)),"",(VLOOKUP($F63,'Cronograma Manual'!$F$6:$BN$171,AD$144+1,0)))</f>
        <v/>
      </c>
      <c r="AE63" s="107" t="str">
        <f>IF(ISNA(VLOOKUP($F63,'Cronograma Manual'!$F$6:$BN$171,AE$144+1,0)),"",(VLOOKUP($F63,'Cronograma Manual'!$F$6:$BN$171,AE$144+1,0)))</f>
        <v/>
      </c>
      <c r="AF63" s="107" t="str">
        <f>IF(ISNA(VLOOKUP($F63,'Cronograma Manual'!$F$6:$BN$171,AF$144+1,0)),"",(VLOOKUP($F63,'Cronograma Manual'!$F$6:$BN$171,AF$144+1,0)))</f>
        <v/>
      </c>
      <c r="AG63" s="108">
        <f>IF(ISNA(VLOOKUP($F63,'Cronograma Manual'!$F$6:$BN$171,AG$144+1,0)),"",(VLOOKUP($F63,'Cronograma Manual'!$F$6:$BN$171,AG$144+1,0)))</f>
        <v>44712</v>
      </c>
      <c r="AH63" s="108" t="str">
        <f>IF(ISNA(VLOOKUP($F63,'Cronograma Manual'!$F$6:$BN$171,AH$144+1,0)),"",(VLOOKUP($F63,'Cronograma Manual'!$F$6:$BN$171,AH$144+1,0)))</f>
        <v/>
      </c>
      <c r="AI63" s="108" t="str">
        <f>IF(ISNA(VLOOKUP($F63,'Cronograma Manual'!$F$6:$BN$171,AI$144+1,0)),"",(VLOOKUP($F63,'Cronograma Manual'!$F$6:$BN$171,AI$144+1,0)))</f>
        <v/>
      </c>
      <c r="AJ63" s="108" t="str">
        <f>IF(ISNA(VLOOKUP($F63,'Cronograma Manual'!$F$6:$BN$171,AJ$144+1,0)),"",(VLOOKUP($F63,'Cronograma Manual'!$F$6:$BN$171,AJ$144+1,0)))</f>
        <v/>
      </c>
      <c r="AK63" s="108">
        <f>IF(ISNA(VLOOKUP($F63,'Cronograma Manual'!$F$6:$BN$171,AK$144+1,0)),"",(VLOOKUP($F63,'Cronograma Manual'!$F$6:$BN$171,AK$144+1,0)))</f>
        <v>44740</v>
      </c>
      <c r="AL63" s="107" t="str">
        <f>IF(ISNA(VLOOKUP($F63,'Cronograma Manual'!$F$6:$BN$171,AL$144+1,0)),"",(VLOOKUP($F63,'Cronograma Manual'!$F$6:$BN$171,AL$144+1,0)))</f>
        <v/>
      </c>
      <c r="AM63" s="107" t="str">
        <f>IF(ISNA(VLOOKUP($F63,'Cronograma Manual'!$F$6:$BN$171,AM$144+1,0)),"",(VLOOKUP($F63,'Cronograma Manual'!$F$6:$BN$171,AM$144+1,0)))</f>
        <v/>
      </c>
      <c r="AN63" s="107" t="str">
        <f>IF(ISNA(VLOOKUP($F63,'Cronograma Manual'!$F$6:$BN$171,AN$144+1,0)),"",(VLOOKUP($F63,'Cronograma Manual'!$F$6:$BN$171,AN$144+1,0)))</f>
        <v/>
      </c>
      <c r="AO63" s="107">
        <f>IF(ISNA(VLOOKUP($F63,'Cronograma Manual'!$F$6:$BN$171,AO$144+1,0)),"",(VLOOKUP($F63,'Cronograma Manual'!$F$6:$BN$171,AO$144+1,0)))</f>
        <v>44768</v>
      </c>
      <c r="AP63" s="108" t="str">
        <f>IF(ISNA(VLOOKUP($F63,'Cronograma Manual'!$F$6:$BN$171,AP$144+1,0)),"",(VLOOKUP($F63,'Cronograma Manual'!$F$6:$BN$171,AP$144+1,0)))</f>
        <v/>
      </c>
      <c r="AQ63" s="108" t="str">
        <f>IF(ISNA(VLOOKUP($F63,'Cronograma Manual'!$F$6:$BN$171,AQ$144+1,0)),"",(VLOOKUP($F63,'Cronograma Manual'!$F$6:$BN$171,AQ$144+1,0)))</f>
        <v/>
      </c>
      <c r="AR63" s="108" t="str">
        <f>IF(ISNA(VLOOKUP($F63,'Cronograma Manual'!$F$6:$BN$171,AR$144+1,0)),"",(VLOOKUP($F63,'Cronograma Manual'!$F$6:$BN$171,AR$144+1,0)))</f>
        <v/>
      </c>
      <c r="AS63" s="108">
        <f>IF(ISNA(VLOOKUP($F63,'Cronograma Manual'!$F$6:$BN$171,AS$144+1,0)),"",(VLOOKUP($F63,'Cronograma Manual'!$F$6:$BN$171,AS$144+1,0)))</f>
        <v>44796</v>
      </c>
      <c r="AT63" s="107" t="str">
        <f>IF(ISNA(VLOOKUP($F63,'Cronograma Manual'!$F$6:$BN$171,AT$144+1,0)),"",(VLOOKUP($F63,'Cronograma Manual'!$F$6:$BN$171,AT$144+1,0)))</f>
        <v/>
      </c>
      <c r="AU63" s="107" t="str">
        <f>IF(ISNA(VLOOKUP($F63,'Cronograma Manual'!$F$6:$BN$171,AU$144+1,0)),"",(VLOOKUP($F63,'Cronograma Manual'!$F$6:$BN$171,AU$144+1,0)))</f>
        <v/>
      </c>
      <c r="AV63" s="107" t="str">
        <f>IF(ISNA(VLOOKUP($F63,'Cronograma Manual'!$F$6:$BN$171,AV$144+1,0)),"",(VLOOKUP($F63,'Cronograma Manual'!$F$6:$BN$171,AV$144+1,0)))</f>
        <v/>
      </c>
      <c r="AW63" s="107">
        <f>IF(ISNA(VLOOKUP($F63,'Cronograma Manual'!$F$6:$BN$171,AW$144+1,0)),"",(VLOOKUP($F63,'Cronograma Manual'!$F$6:$BN$171,AW$144+1,0)))</f>
        <v>44824</v>
      </c>
      <c r="AX63" s="107" t="str">
        <f>IF(ISNA(VLOOKUP($F63,'Cronograma Manual'!$F$6:$BN$171,AX$144+1,0)),"",(VLOOKUP($F63,'Cronograma Manual'!$F$6:$BN$171,AX$144+1,0)))</f>
        <v/>
      </c>
      <c r="AY63" s="108" t="str">
        <f>IF(ISNA(VLOOKUP($F63,'Cronograma Manual'!$F$6:$BN$171,AY$144+1,0)),"",(VLOOKUP($F63,'Cronograma Manual'!$F$6:$BN$171,AY$144+1,0)))</f>
        <v/>
      </c>
      <c r="AZ63" s="108" t="str">
        <f>IF(ISNA(VLOOKUP($F63,'Cronograma Manual'!$F$6:$BN$171,AZ$144+1,0)),"",(VLOOKUP($F63,'Cronograma Manual'!$F$6:$BN$171,AZ$144+1,0)))</f>
        <v/>
      </c>
      <c r="BA63" s="108">
        <f>IF(ISNA(VLOOKUP($F63,'Cronograma Manual'!$F$6:$BN$171,BA$144+1,0)),"",(VLOOKUP($F63,'Cronograma Manual'!$F$6:$BN$171,BA$144+1,0)))</f>
        <v>44852</v>
      </c>
      <c r="BB63" s="108" t="str">
        <f>IF(ISNA(VLOOKUP($F63,'Cronograma Manual'!$F$6:$BN$171,BB$144+1,0)),"",(VLOOKUP($F63,'Cronograma Manual'!$F$6:$BN$171,BB$144+1,0)))</f>
        <v/>
      </c>
      <c r="BC63" s="107" t="str">
        <f>IF(ISNA(VLOOKUP($F63,'Cronograma Manual'!$F$6:$BN$171,BC$144+1,0)),"",(VLOOKUP($F63,'Cronograma Manual'!$F$6:$BN$171,BC$144+1,0)))</f>
        <v/>
      </c>
      <c r="BD63" s="107" t="str">
        <f>IF(ISNA(VLOOKUP($F63,'Cronograma Manual'!$F$6:$BN$171,BD$144+1,0)),"",(VLOOKUP($F63,'Cronograma Manual'!$F$6:$BN$171,BD$144+1,0)))</f>
        <v/>
      </c>
      <c r="BE63" s="107">
        <f>IF(ISNA(VLOOKUP($F63,'Cronograma Manual'!$F$6:$BN$171,BE$144+1,0)),"",(VLOOKUP($F63,'Cronograma Manual'!$F$6:$BN$171,BE$144+1,0)))</f>
        <v>44880</v>
      </c>
      <c r="BF63" s="107" t="str">
        <f>IF(ISNA(VLOOKUP($F63,'Cronograma Manual'!$F$6:$BN$171,BF$144+1,0)),"",(VLOOKUP($F63,'Cronograma Manual'!$F$6:$BN$171,BF$144+1,0)))</f>
        <v/>
      </c>
      <c r="BG63" s="108" t="str">
        <f>IF(ISNA(VLOOKUP($F63,'Cronograma Manual'!$F$6:$BN$171,BG$144+1,0)),"",(VLOOKUP($F63,'Cronograma Manual'!$F$6:$BN$171,BG$144+1,0)))</f>
        <v/>
      </c>
      <c r="BH63" s="108" t="str">
        <f>IF(ISNA(VLOOKUP($F63,'Cronograma Manual'!$F$6:$BN$171,BH$144+1,0)),"",(VLOOKUP($F63,'Cronograma Manual'!$F$6:$BN$171,BH$144+1,0)))</f>
        <v/>
      </c>
      <c r="BI63" s="108">
        <f>IF(ISNA(VLOOKUP($F63,'Cronograma Manual'!$F$6:$BN$171,BI$144+1,0)),"",(VLOOKUP($F63,'Cronograma Manual'!$F$6:$BN$171,BI$144+1,0)))</f>
        <v>44908</v>
      </c>
      <c r="BJ63" s="108" t="str">
        <f>IF(ISNA(VLOOKUP($F63,'Cronograma Manual'!$F$6:$BN$171,BJ$144+1,0)),"",(VLOOKUP($F63,'Cronograma Manual'!$F$6:$BN$171,BJ$144+1,0)))</f>
        <v/>
      </c>
      <c r="BK63" s="353" t="str">
        <f>IF(ISNA(VLOOKUP($F63,'Cronograma Manual'!$F$6:$BN$171,BK$144+1,0)),"",(VLOOKUP($F63,'Cronograma Manual'!$F$6:$BN$171,BK$144+1,0)))</f>
        <v/>
      </c>
    </row>
    <row r="64" spans="1:63" s="102" customFormat="1" ht="26.25" customHeight="1" x14ac:dyDescent="0.25">
      <c r="A64" s="352">
        <f t="shared" si="1"/>
        <v>59</v>
      </c>
      <c r="B64" s="429"/>
      <c r="C64" s="429"/>
      <c r="D64" s="432"/>
      <c r="E64" s="337" t="s">
        <v>1446</v>
      </c>
      <c r="F64" s="337" t="s">
        <v>72</v>
      </c>
      <c r="G64" s="184" t="str">
        <f>IF(ISNA(VLOOKUP($F64,'Cronograma Manual'!$F$6:$BN$171,G$144+1,0)),"",(VLOOKUP($F64,'Cronograma Manual'!$F$6:$BN$171,G$144+1,0)))</f>
        <v>UB ZONAL ROLDANILLO</v>
      </c>
      <c r="H64" s="184" t="str">
        <f>IF(ISNA(VLOOKUP($F64,'Cronograma Manual'!$F$6:$BN$171,H$144+1,0)),"",(VLOOKUP($F64,'Cronograma Manual'!$F$6:$BN$171,H$144+1,0)))</f>
        <v>Av. Santander N° 10-50 Hospital San Antonio</v>
      </c>
      <c r="I64" s="197">
        <f>IF(ISNA(VLOOKUP($F64,'Cronograma Manual'!$F$6:$BN$171,I$144+1,0)),"",(VLOOKUP($F64,'Cronograma Manual'!$F$6:$BN$171,I$144+1,0)))</f>
        <v>4</v>
      </c>
      <c r="J64" s="202">
        <f>IF(ISNA(VLOOKUP($F64,'Cronograma Manual'!$F$6:$BN$171,J$144+1,0)),"",(VLOOKUP($F64,'Cronograma Manual'!$F$6:$BN$171,J$144+1,0)))</f>
        <v>12</v>
      </c>
      <c r="K64" s="107" t="str">
        <f>IF(ISNA(VLOOKUP($F64,'Cronograma Manual'!$F$6:$BN$171,K$144+1,0)),"",(VLOOKUP($F64,'Cronograma Manual'!$F$6:$BN$171,K$144+1,0)))</f>
        <v/>
      </c>
      <c r="L64" s="107" t="str">
        <f>IF(ISNA(VLOOKUP($F64,'Cronograma Manual'!$F$6:$BN$171,L$144+1,0)),"",(VLOOKUP($F64,'Cronograma Manual'!$F$6:$BN$171,L$144+1,0)))</f>
        <v/>
      </c>
      <c r="M64" s="107" t="str">
        <f>IF(ISNA(VLOOKUP($F64,'Cronograma Manual'!$F$6:$BN$171,M$144+1,0)),"",(VLOOKUP($F64,'Cronograma Manual'!$F$6:$BN$171,M$144+1,0)))</f>
        <v/>
      </c>
      <c r="N64" s="107" t="str">
        <f>IF(ISNA(VLOOKUP($F64,'Cronograma Manual'!$F$6:$BN$171,N$144+1,0)),"",(VLOOKUP($F64,'Cronograma Manual'!$F$6:$BN$171,N$144+1,0)))</f>
        <v/>
      </c>
      <c r="O64" s="107" t="str">
        <f>IF(ISNA(VLOOKUP($F64,'Cronograma Manual'!$F$6:$BN$171,O$144+1,0)),"",(VLOOKUP($F64,'Cronograma Manual'!$F$6:$BN$171,O$144+1,0)))</f>
        <v/>
      </c>
      <c r="P64" s="108">
        <f>IF(ISNA(VLOOKUP($F64,'Cronograma Manual'!$F$6:$BN$171,P$144+1,0)),"",(VLOOKUP($F64,'Cronograma Manual'!$F$6:$BN$171,P$144+1,0)))</f>
        <v>44593</v>
      </c>
      <c r="Q64" s="108" t="str">
        <f>IF(ISNA(VLOOKUP($F64,'Cronograma Manual'!$F$6:$BN$171,Q$144+1,0)),"",(VLOOKUP($F64,'Cronograma Manual'!$F$6:$BN$171,Q$144+1,0)))</f>
        <v/>
      </c>
      <c r="R64" s="108" t="str">
        <f>IF(ISNA(VLOOKUP($F64,'Cronograma Manual'!$F$6:$BN$171,R$144+1,0)),"",(VLOOKUP($F64,'Cronograma Manual'!$F$6:$BN$171,R$144+1,0)))</f>
        <v/>
      </c>
      <c r="S64" s="108" t="str">
        <f>IF(ISNA(VLOOKUP($F64,'Cronograma Manual'!$F$6:$BN$171,S$144+1,0)),"",(VLOOKUP($F64,'Cronograma Manual'!$F$6:$BN$171,S$144+1,0)))</f>
        <v/>
      </c>
      <c r="T64" s="107">
        <f>IF(ISNA(VLOOKUP($F64,'Cronograma Manual'!$F$6:$BN$171,T$144+1,0)),"",(VLOOKUP($F64,'Cronograma Manual'!$F$6:$BN$171,T$144+1,0)))</f>
        <v>44621</v>
      </c>
      <c r="U64" s="107" t="str">
        <f>IF(ISNA(VLOOKUP($F64,'Cronograma Manual'!$F$6:$BN$171,U$144+1,0)),"",(VLOOKUP($F64,'Cronograma Manual'!$F$6:$BN$171,U$144+1,0)))</f>
        <v/>
      </c>
      <c r="V64" s="107" t="str">
        <f>IF(ISNA(VLOOKUP($F64,'Cronograma Manual'!$F$6:$BN$171,V$144+1,0)),"",(VLOOKUP($F64,'Cronograma Manual'!$F$6:$BN$171,V$144+1,0)))</f>
        <v/>
      </c>
      <c r="W64" s="107" t="str">
        <f>IF(ISNA(VLOOKUP($F64,'Cronograma Manual'!$F$6:$BN$171,W$144+1,0)),"",(VLOOKUP($F64,'Cronograma Manual'!$F$6:$BN$171,W$144+1,0)))</f>
        <v/>
      </c>
      <c r="X64" s="107">
        <f>IF(ISNA(VLOOKUP($F64,'Cronograma Manual'!$F$6:$BN$171,X$144+1,0)),"",(VLOOKUP($F64,'Cronograma Manual'!$F$6:$BN$171,X$144+1,0)))</f>
        <v>44649</v>
      </c>
      <c r="Y64" s="108" t="str">
        <f>IF(ISNA(VLOOKUP($F64,'Cronograma Manual'!$F$6:$BN$171,Y$144+1,0)),"",(VLOOKUP($F64,'Cronograma Manual'!$F$6:$BN$171,Y$144+1,0)))</f>
        <v/>
      </c>
      <c r="Z64" s="108" t="str">
        <f>IF(ISNA(VLOOKUP($F64,'Cronograma Manual'!$F$6:$BN$171,Z$144+1,0)),"",(VLOOKUP($F64,'Cronograma Manual'!$F$6:$BN$171,Z$144+1,0)))</f>
        <v/>
      </c>
      <c r="AA64" s="108" t="str">
        <f>IF(ISNA(VLOOKUP($F64,'Cronograma Manual'!$F$6:$BN$171,AA$144+1,0)),"",(VLOOKUP($F64,'Cronograma Manual'!$F$6:$BN$171,AA$144+1,0)))</f>
        <v/>
      </c>
      <c r="AB64" s="108">
        <f>IF(ISNA(VLOOKUP($F64,'Cronograma Manual'!$F$6:$BN$171,AB$144+1,0)),"",(VLOOKUP($F64,'Cronograma Manual'!$F$6:$BN$171,AB$144+1,0)))</f>
        <v>44677</v>
      </c>
      <c r="AC64" s="107" t="str">
        <f>IF(ISNA(VLOOKUP($F64,'Cronograma Manual'!$F$6:$BN$171,AC$144+1,0)),"",(VLOOKUP($F64,'Cronograma Manual'!$F$6:$BN$171,AC$144+1,0)))</f>
        <v/>
      </c>
      <c r="AD64" s="107" t="str">
        <f>IF(ISNA(VLOOKUP($F64,'Cronograma Manual'!$F$6:$BN$171,AD$144+1,0)),"",(VLOOKUP($F64,'Cronograma Manual'!$F$6:$BN$171,AD$144+1,0)))</f>
        <v/>
      </c>
      <c r="AE64" s="107" t="str">
        <f>IF(ISNA(VLOOKUP($F64,'Cronograma Manual'!$F$6:$BN$171,AE$144+1,0)),"",(VLOOKUP($F64,'Cronograma Manual'!$F$6:$BN$171,AE$144+1,0)))</f>
        <v/>
      </c>
      <c r="AF64" s="107">
        <f>IF(ISNA(VLOOKUP($F64,'Cronograma Manual'!$F$6:$BN$171,AF$144+1,0)),"",(VLOOKUP($F64,'Cronograma Manual'!$F$6:$BN$171,AF$144+1,0)))</f>
        <v>44705</v>
      </c>
      <c r="AG64" s="108" t="str">
        <f>IF(ISNA(VLOOKUP($F64,'Cronograma Manual'!$F$6:$BN$171,AG$144+1,0)),"",(VLOOKUP($F64,'Cronograma Manual'!$F$6:$BN$171,AG$144+1,0)))</f>
        <v/>
      </c>
      <c r="AH64" s="108" t="str">
        <f>IF(ISNA(VLOOKUP($F64,'Cronograma Manual'!$F$6:$BN$171,AH$144+1,0)),"",(VLOOKUP($F64,'Cronograma Manual'!$F$6:$BN$171,AH$144+1,0)))</f>
        <v/>
      </c>
      <c r="AI64" s="108" t="str">
        <f>IF(ISNA(VLOOKUP($F64,'Cronograma Manual'!$F$6:$BN$171,AI$144+1,0)),"",(VLOOKUP($F64,'Cronograma Manual'!$F$6:$BN$171,AI$144+1,0)))</f>
        <v/>
      </c>
      <c r="AJ64" s="108">
        <f>IF(ISNA(VLOOKUP($F64,'Cronograma Manual'!$F$6:$BN$171,AJ$144+1,0)),"",(VLOOKUP($F64,'Cronograma Manual'!$F$6:$BN$171,AJ$144+1,0)))</f>
        <v>44733</v>
      </c>
      <c r="AK64" s="108" t="str">
        <f>IF(ISNA(VLOOKUP($F64,'Cronograma Manual'!$F$6:$BN$171,AK$144+1,0)),"",(VLOOKUP($F64,'Cronograma Manual'!$F$6:$BN$171,AK$144+1,0)))</f>
        <v/>
      </c>
      <c r="AL64" s="107" t="str">
        <f>IF(ISNA(VLOOKUP($F64,'Cronograma Manual'!$F$6:$BN$171,AL$144+1,0)),"",(VLOOKUP($F64,'Cronograma Manual'!$F$6:$BN$171,AL$144+1,0)))</f>
        <v/>
      </c>
      <c r="AM64" s="107" t="str">
        <f>IF(ISNA(VLOOKUP($F64,'Cronograma Manual'!$F$6:$BN$171,AM$144+1,0)),"",(VLOOKUP($F64,'Cronograma Manual'!$F$6:$BN$171,AM$144+1,0)))</f>
        <v/>
      </c>
      <c r="AN64" s="107">
        <f>IF(ISNA(VLOOKUP($F64,'Cronograma Manual'!$F$6:$BN$171,AN$144+1,0)),"",(VLOOKUP($F64,'Cronograma Manual'!$F$6:$BN$171,AN$144+1,0)))</f>
        <v>44761</v>
      </c>
      <c r="AO64" s="107" t="str">
        <f>IF(ISNA(VLOOKUP($F64,'Cronograma Manual'!$F$6:$BN$171,AO$144+1,0)),"",(VLOOKUP($F64,'Cronograma Manual'!$F$6:$BN$171,AO$144+1,0)))</f>
        <v/>
      </c>
      <c r="AP64" s="108" t="str">
        <f>IF(ISNA(VLOOKUP($F64,'Cronograma Manual'!$F$6:$BN$171,AP$144+1,0)),"",(VLOOKUP($F64,'Cronograma Manual'!$F$6:$BN$171,AP$144+1,0)))</f>
        <v/>
      </c>
      <c r="AQ64" s="108" t="str">
        <f>IF(ISNA(VLOOKUP($F64,'Cronograma Manual'!$F$6:$BN$171,AQ$144+1,0)),"",(VLOOKUP($F64,'Cronograma Manual'!$F$6:$BN$171,AQ$144+1,0)))</f>
        <v/>
      </c>
      <c r="AR64" s="108">
        <f>IF(ISNA(VLOOKUP($F64,'Cronograma Manual'!$F$6:$BN$171,AR$144+1,0)),"",(VLOOKUP($F64,'Cronograma Manual'!$F$6:$BN$171,AR$144+1,0)))</f>
        <v>44789</v>
      </c>
      <c r="AS64" s="108" t="str">
        <f>IF(ISNA(VLOOKUP($F64,'Cronograma Manual'!$F$6:$BN$171,AS$144+1,0)),"",(VLOOKUP($F64,'Cronograma Manual'!$F$6:$BN$171,AS$144+1,0)))</f>
        <v/>
      </c>
      <c r="AT64" s="107" t="str">
        <f>IF(ISNA(VLOOKUP($F64,'Cronograma Manual'!$F$6:$BN$171,AT$144+1,0)),"",(VLOOKUP($F64,'Cronograma Manual'!$F$6:$BN$171,AT$144+1,0)))</f>
        <v/>
      </c>
      <c r="AU64" s="107" t="str">
        <f>IF(ISNA(VLOOKUP($F64,'Cronograma Manual'!$F$6:$BN$171,AU$144+1,0)),"",(VLOOKUP($F64,'Cronograma Manual'!$F$6:$BN$171,AU$144+1,0)))</f>
        <v/>
      </c>
      <c r="AV64" s="107">
        <f>IF(ISNA(VLOOKUP($F64,'Cronograma Manual'!$F$6:$BN$171,AV$144+1,0)),"",(VLOOKUP($F64,'Cronograma Manual'!$F$6:$BN$171,AV$144+1,0)))</f>
        <v>44817</v>
      </c>
      <c r="AW64" s="107" t="str">
        <f>IF(ISNA(VLOOKUP($F64,'Cronograma Manual'!$F$6:$BN$171,AW$144+1,0)),"",(VLOOKUP($F64,'Cronograma Manual'!$F$6:$BN$171,AW$144+1,0)))</f>
        <v/>
      </c>
      <c r="AX64" s="107" t="str">
        <f>IF(ISNA(VLOOKUP($F64,'Cronograma Manual'!$F$6:$BN$171,AX$144+1,0)),"",(VLOOKUP($F64,'Cronograma Manual'!$F$6:$BN$171,AX$144+1,0)))</f>
        <v/>
      </c>
      <c r="AY64" s="108" t="str">
        <f>IF(ISNA(VLOOKUP($F64,'Cronograma Manual'!$F$6:$BN$171,AY$144+1,0)),"",(VLOOKUP($F64,'Cronograma Manual'!$F$6:$BN$171,AY$144+1,0)))</f>
        <v/>
      </c>
      <c r="AZ64" s="108">
        <f>IF(ISNA(VLOOKUP($F64,'Cronograma Manual'!$F$6:$BN$171,AZ$144+1,0)),"",(VLOOKUP($F64,'Cronograma Manual'!$F$6:$BN$171,AZ$144+1,0)))</f>
        <v>44845</v>
      </c>
      <c r="BA64" s="108" t="str">
        <f>IF(ISNA(VLOOKUP($F64,'Cronograma Manual'!$F$6:$BN$171,BA$144+1,0)),"",(VLOOKUP($F64,'Cronograma Manual'!$F$6:$BN$171,BA$144+1,0)))</f>
        <v/>
      </c>
      <c r="BB64" s="108" t="str">
        <f>IF(ISNA(VLOOKUP($F64,'Cronograma Manual'!$F$6:$BN$171,BB$144+1,0)),"",(VLOOKUP($F64,'Cronograma Manual'!$F$6:$BN$171,BB$144+1,0)))</f>
        <v/>
      </c>
      <c r="BC64" s="107" t="str">
        <f>IF(ISNA(VLOOKUP($F64,'Cronograma Manual'!$F$6:$BN$171,BC$144+1,0)),"",(VLOOKUP($F64,'Cronograma Manual'!$F$6:$BN$171,BC$144+1,0)))</f>
        <v/>
      </c>
      <c r="BD64" s="107">
        <f>IF(ISNA(VLOOKUP($F64,'Cronograma Manual'!$F$6:$BN$171,BD$144+1,0)),"",(VLOOKUP($F64,'Cronograma Manual'!$F$6:$BN$171,BD$144+1,0)))</f>
        <v>44873</v>
      </c>
      <c r="BE64" s="107" t="str">
        <f>IF(ISNA(VLOOKUP($F64,'Cronograma Manual'!$F$6:$BN$171,BE$144+1,0)),"",(VLOOKUP($F64,'Cronograma Manual'!$F$6:$BN$171,BE$144+1,0)))</f>
        <v/>
      </c>
      <c r="BF64" s="107" t="str">
        <f>IF(ISNA(VLOOKUP($F64,'Cronograma Manual'!$F$6:$BN$171,BF$144+1,0)),"",(VLOOKUP($F64,'Cronograma Manual'!$F$6:$BN$171,BF$144+1,0)))</f>
        <v/>
      </c>
      <c r="BG64" s="108" t="str">
        <f>IF(ISNA(VLOOKUP($F64,'Cronograma Manual'!$F$6:$BN$171,BG$144+1,0)),"",(VLOOKUP($F64,'Cronograma Manual'!$F$6:$BN$171,BG$144+1,0)))</f>
        <v/>
      </c>
      <c r="BH64" s="108">
        <f>IF(ISNA(VLOOKUP($F64,'Cronograma Manual'!$F$6:$BN$171,BH$144+1,0)),"",(VLOOKUP($F64,'Cronograma Manual'!$F$6:$BN$171,BH$144+1,0)))</f>
        <v>44901</v>
      </c>
      <c r="BI64" s="108" t="str">
        <f>IF(ISNA(VLOOKUP($F64,'Cronograma Manual'!$F$6:$BN$171,BI$144+1,0)),"",(VLOOKUP($F64,'Cronograma Manual'!$F$6:$BN$171,BI$144+1,0)))</f>
        <v/>
      </c>
      <c r="BJ64" s="108" t="str">
        <f>IF(ISNA(VLOOKUP($F64,'Cronograma Manual'!$F$6:$BN$171,BJ$144+1,0)),"",(VLOOKUP($F64,'Cronograma Manual'!$F$6:$BN$171,BJ$144+1,0)))</f>
        <v/>
      </c>
      <c r="BK64" s="353" t="str">
        <f>IF(ISNA(VLOOKUP($F64,'Cronograma Manual'!$F$6:$BN$171,BK$144+1,0)),"",(VLOOKUP($F64,'Cronograma Manual'!$F$6:$BN$171,BK$144+1,0)))</f>
        <v/>
      </c>
    </row>
    <row r="65" spans="1:63" s="102" customFormat="1" ht="26.25" customHeight="1" thickBot="1" x14ac:dyDescent="0.3">
      <c r="A65" s="354">
        <f t="shared" si="1"/>
        <v>60</v>
      </c>
      <c r="B65" s="430"/>
      <c r="C65" s="430"/>
      <c r="D65" s="434"/>
      <c r="E65" s="355" t="s">
        <v>1446</v>
      </c>
      <c r="F65" s="355" t="s">
        <v>70</v>
      </c>
      <c r="G65" s="356" t="str">
        <f>IF(ISNA(VLOOKUP($F65,'Cronograma Manual'!$F$6:$BN$171,G$144+1,0)),"",(VLOOKUP($F65,'Cronograma Manual'!$F$6:$BN$171,G$144+1,0)))</f>
        <v>UB MOVIL CENTRAL DEL VALLE</v>
      </c>
      <c r="H65" s="356" t="str">
        <f>IF(ISNA(VLOOKUP($F65,'Cronograma Manual'!$F$6:$BN$171,H$144+1,0)),"",(VLOOKUP($F65,'Cronograma Manual'!$F$6:$BN$171,H$144+1,0)))</f>
        <v>Carrera 25c N° 48 – 101 Contiguo a la Universidad Uceva</v>
      </c>
      <c r="I65" s="359">
        <f>IF(ISNA(VLOOKUP($F65,'Cronograma Manual'!$F$6:$BN$171,I$144+1,0)),"",(VLOOKUP($F65,'Cronograma Manual'!$F$6:$BN$171,I$144+1,0)))</f>
        <v>3</v>
      </c>
      <c r="J65" s="360">
        <f>IF(ISNA(VLOOKUP($F65,'Cronograma Manual'!$F$6:$BN$171,J$144+1,0)),"",(VLOOKUP($F65,'Cronograma Manual'!$F$6:$BN$171,J$144+1,0)))</f>
        <v>15</v>
      </c>
      <c r="K65" s="361" t="str">
        <f>IF(ISNA(VLOOKUP($F65,'Cronograma Manual'!$F$6:$BN$171,K$144+1,0)),"",(VLOOKUP($F65,'Cronograma Manual'!$F$6:$BN$171,K$144+1,0)))</f>
        <v/>
      </c>
      <c r="L65" s="361" t="str">
        <f>IF(ISNA(VLOOKUP($F65,'Cronograma Manual'!$F$6:$BN$171,L$144+1,0)),"",(VLOOKUP($F65,'Cronograma Manual'!$F$6:$BN$171,L$144+1,0)))</f>
        <v/>
      </c>
      <c r="M65" s="361" t="str">
        <f>IF(ISNA(VLOOKUP($F65,'Cronograma Manual'!$F$6:$BN$171,M$144+1,0)),"",(VLOOKUP($F65,'Cronograma Manual'!$F$6:$BN$171,M$144+1,0)))</f>
        <v/>
      </c>
      <c r="N65" s="361">
        <f>IF(ISNA(VLOOKUP($F65,'Cronograma Manual'!$F$6:$BN$171,N$144+1,0)),"",(VLOOKUP($F65,'Cronograma Manual'!$F$6:$BN$171,N$144+1,0)))</f>
        <v>44578</v>
      </c>
      <c r="O65" s="361" t="str">
        <f>IF(ISNA(VLOOKUP($F65,'Cronograma Manual'!$F$6:$BN$171,O$144+1,0)),"",(VLOOKUP($F65,'Cronograma Manual'!$F$6:$BN$171,O$144+1,0)))</f>
        <v/>
      </c>
      <c r="P65" s="362" t="str">
        <f>IF(ISNA(VLOOKUP($F65,'Cronograma Manual'!$F$6:$BN$171,P$144+1,0)),"",(VLOOKUP($F65,'Cronograma Manual'!$F$6:$BN$171,P$144+1,0)))</f>
        <v/>
      </c>
      <c r="Q65" s="362">
        <f>IF(ISNA(VLOOKUP($F65,'Cronograma Manual'!$F$6:$BN$171,Q$144+1,0)),"",(VLOOKUP($F65,'Cronograma Manual'!$F$6:$BN$171,Q$144+1,0)))</f>
        <v>44599</v>
      </c>
      <c r="R65" s="362" t="str">
        <f>IF(ISNA(VLOOKUP($F65,'Cronograma Manual'!$F$6:$BN$171,R$144+1,0)),"",(VLOOKUP($F65,'Cronograma Manual'!$F$6:$BN$171,R$144+1,0)))</f>
        <v/>
      </c>
      <c r="S65" s="362" t="str">
        <f>IF(ISNA(VLOOKUP($F65,'Cronograma Manual'!$F$6:$BN$171,S$144+1,0)),"",(VLOOKUP($F65,'Cronograma Manual'!$F$6:$BN$171,S$144+1,0)))</f>
        <v/>
      </c>
      <c r="T65" s="361">
        <f>IF(ISNA(VLOOKUP($F65,'Cronograma Manual'!$F$6:$BN$171,T$144+1,0)),"",(VLOOKUP($F65,'Cronograma Manual'!$F$6:$BN$171,T$144+1,0)))</f>
        <v>44620</v>
      </c>
      <c r="U65" s="361" t="str">
        <f>IF(ISNA(VLOOKUP($F65,'Cronograma Manual'!$F$6:$BN$171,U$144+1,0)),"",(VLOOKUP($F65,'Cronograma Manual'!$F$6:$BN$171,U$144+1,0)))</f>
        <v/>
      </c>
      <c r="V65" s="361" t="str">
        <f>IF(ISNA(VLOOKUP($F65,'Cronograma Manual'!$F$6:$BN$171,V$144+1,0)),"",(VLOOKUP($F65,'Cronograma Manual'!$F$6:$BN$171,V$144+1,0)))</f>
        <v/>
      </c>
      <c r="W65" s="361" t="str">
        <f>IF(ISNA(VLOOKUP($F65,'Cronograma Manual'!$F$6:$BN$171,W$144+1,0)),"",(VLOOKUP($F65,'Cronograma Manual'!$F$6:$BN$171,W$144+1,0)))</f>
        <v/>
      </c>
      <c r="X65" s="361">
        <f>IF(ISNA(VLOOKUP($F65,'Cronograma Manual'!$F$6:$BN$171,X$144+1,0)),"",(VLOOKUP($F65,'Cronograma Manual'!$F$6:$BN$171,X$144+1,0)))</f>
        <v>44648</v>
      </c>
      <c r="Y65" s="362" t="str">
        <f>IF(ISNA(VLOOKUP($F65,'Cronograma Manual'!$F$6:$BN$171,Y$144+1,0)),"",(VLOOKUP($F65,'Cronograma Manual'!$F$6:$BN$171,Y$144+1,0)))</f>
        <v/>
      </c>
      <c r="Z65" s="362" t="str">
        <f>IF(ISNA(VLOOKUP($F65,'Cronograma Manual'!$F$6:$BN$171,Z$144+1,0)),"",(VLOOKUP($F65,'Cronograma Manual'!$F$6:$BN$171,Z$144+1,0)))</f>
        <v/>
      </c>
      <c r="AA65" s="362">
        <f>IF(ISNA(VLOOKUP($F65,'Cronograma Manual'!$F$6:$BN$171,AA$144+1,0)),"",(VLOOKUP($F65,'Cronograma Manual'!$F$6:$BN$171,AA$144+1,0)))</f>
        <v>44669</v>
      </c>
      <c r="AB65" s="362" t="str">
        <f>IF(ISNA(VLOOKUP($F65,'Cronograma Manual'!$F$6:$BN$171,AB$144+1,0)),"",(VLOOKUP($F65,'Cronograma Manual'!$F$6:$BN$171,AB$144+1,0)))</f>
        <v/>
      </c>
      <c r="AC65" s="361" t="str">
        <f>IF(ISNA(VLOOKUP($F65,'Cronograma Manual'!$F$6:$BN$171,AC$144+1,0)),"",(VLOOKUP($F65,'Cronograma Manual'!$F$6:$BN$171,AC$144+1,0)))</f>
        <v/>
      </c>
      <c r="AD65" s="361">
        <f>IF(ISNA(VLOOKUP($F65,'Cronograma Manual'!$F$6:$BN$171,AD$144+1,0)),"",(VLOOKUP($F65,'Cronograma Manual'!$F$6:$BN$171,AD$144+1,0)))</f>
        <v>44690</v>
      </c>
      <c r="AE65" s="361" t="str">
        <f>IF(ISNA(VLOOKUP($F65,'Cronograma Manual'!$F$6:$BN$171,AE$144+1,0)),"",(VLOOKUP($F65,'Cronograma Manual'!$F$6:$BN$171,AE$144+1,0)))</f>
        <v/>
      </c>
      <c r="AF65" s="361" t="str">
        <f>IF(ISNA(VLOOKUP($F65,'Cronograma Manual'!$F$6:$BN$171,AF$144+1,0)),"",(VLOOKUP($F65,'Cronograma Manual'!$F$6:$BN$171,AF$144+1,0)))</f>
        <v/>
      </c>
      <c r="AG65" s="362" t="str">
        <f>IF(ISNA(VLOOKUP($F65,'Cronograma Manual'!$F$6:$BN$171,AG$144+1,0)),"",(VLOOKUP($F65,'Cronograma Manual'!$F$6:$BN$171,AG$144+1,0)))</f>
        <v/>
      </c>
      <c r="AH65" s="362">
        <f>IF(ISNA(VLOOKUP($F65,'Cronograma Manual'!$F$6:$BN$171,AH$144+1,0)),"",(VLOOKUP($F65,'Cronograma Manual'!$F$6:$BN$171,AH$144+1,0)))</f>
        <v>44718</v>
      </c>
      <c r="AI65" s="362" t="str">
        <f>IF(ISNA(VLOOKUP($F65,'Cronograma Manual'!$F$6:$BN$171,AI$144+1,0)),"",(VLOOKUP($F65,'Cronograma Manual'!$F$6:$BN$171,AI$144+1,0)))</f>
        <v/>
      </c>
      <c r="AJ65" s="362" t="str">
        <f>IF(ISNA(VLOOKUP($F65,'Cronograma Manual'!$F$6:$BN$171,AJ$144+1,0)),"",(VLOOKUP($F65,'Cronograma Manual'!$F$6:$BN$171,AJ$144+1,0)))</f>
        <v/>
      </c>
      <c r="AK65" s="362" t="str">
        <f>IF(ISNA(VLOOKUP($F65,'Cronograma Manual'!$F$6:$BN$171,AK$144+1,0)),"",(VLOOKUP($F65,'Cronograma Manual'!$F$6:$BN$171,AK$144+1,0)))</f>
        <v/>
      </c>
      <c r="AL65" s="361" t="str">
        <f>IF(ISNA(VLOOKUP($F65,'Cronograma Manual'!$F$6:$BN$171,AL$144+1,0)),"",(VLOOKUP($F65,'Cronograma Manual'!$F$6:$BN$171,AL$144+1,0)))</f>
        <v/>
      </c>
      <c r="AM65" s="361">
        <f>IF(ISNA(VLOOKUP($F65,'Cronograma Manual'!$F$6:$BN$171,AM$144+1,0)),"",(VLOOKUP($F65,'Cronograma Manual'!$F$6:$BN$171,AM$144+1,0)))</f>
        <v>44753</v>
      </c>
      <c r="AN65" s="361" t="str">
        <f>IF(ISNA(VLOOKUP($F65,'Cronograma Manual'!$F$6:$BN$171,AN$144+1,0)),"",(VLOOKUP($F65,'Cronograma Manual'!$F$6:$BN$171,AN$144+1,0)))</f>
        <v/>
      </c>
      <c r="AO65" s="361" t="str">
        <f>IF(ISNA(VLOOKUP($F65,'Cronograma Manual'!$F$6:$BN$171,AO$144+1,0)),"",(VLOOKUP($F65,'Cronograma Manual'!$F$6:$BN$171,AO$144+1,0)))</f>
        <v/>
      </c>
      <c r="AP65" s="362">
        <f>IF(ISNA(VLOOKUP($F65,'Cronograma Manual'!$F$6:$BN$171,AP$144+1,0)),"",(VLOOKUP($F65,'Cronograma Manual'!$F$6:$BN$171,AP$144+1,0)))</f>
        <v>44774</v>
      </c>
      <c r="AQ65" s="362" t="str">
        <f>IF(ISNA(VLOOKUP($F65,'Cronograma Manual'!$F$6:$BN$171,AQ$144+1,0)),"",(VLOOKUP($F65,'Cronograma Manual'!$F$6:$BN$171,AQ$144+1,0)))</f>
        <v/>
      </c>
      <c r="AR65" s="362" t="str">
        <f>IF(ISNA(VLOOKUP($F65,'Cronograma Manual'!$F$6:$BN$171,AR$144+1,0)),"",(VLOOKUP($F65,'Cronograma Manual'!$F$6:$BN$171,AR$144+1,0)))</f>
        <v/>
      </c>
      <c r="AS65" s="362">
        <f>IF(ISNA(VLOOKUP($F65,'Cronograma Manual'!$F$6:$BN$171,AS$144+1,0)),"",(VLOOKUP($F65,'Cronograma Manual'!$F$6:$BN$171,AS$144+1,0)))</f>
        <v>44795</v>
      </c>
      <c r="AT65" s="361" t="str">
        <f>IF(ISNA(VLOOKUP($F65,'Cronograma Manual'!$F$6:$BN$171,AT$144+1,0)),"",(VLOOKUP($F65,'Cronograma Manual'!$F$6:$BN$171,AT$144+1,0)))</f>
        <v/>
      </c>
      <c r="AU65" s="361" t="str">
        <f>IF(ISNA(VLOOKUP($F65,'Cronograma Manual'!$F$6:$BN$171,AU$144+1,0)),"",(VLOOKUP($F65,'Cronograma Manual'!$F$6:$BN$171,AU$144+1,0)))</f>
        <v/>
      </c>
      <c r="AV65" s="361">
        <f>IF(ISNA(VLOOKUP($F65,'Cronograma Manual'!$F$6:$BN$171,AV$144+1,0)),"",(VLOOKUP($F65,'Cronograma Manual'!$F$6:$BN$171,AV$144+1,0)))</f>
        <v>44816</v>
      </c>
      <c r="AW65" s="361" t="str">
        <f>IF(ISNA(VLOOKUP($F65,'Cronograma Manual'!$F$6:$BN$171,AW$144+1,0)),"",(VLOOKUP($F65,'Cronograma Manual'!$F$6:$BN$171,AW$144+1,0)))</f>
        <v/>
      </c>
      <c r="AX65" s="361" t="str">
        <f>IF(ISNA(VLOOKUP($F65,'Cronograma Manual'!$F$6:$BN$171,AX$144+1,0)),"",(VLOOKUP($F65,'Cronograma Manual'!$F$6:$BN$171,AX$144+1,0)))</f>
        <v/>
      </c>
      <c r="AY65" s="362">
        <f>IF(ISNA(VLOOKUP($F65,'Cronograma Manual'!$F$6:$BN$171,AY$144+1,0)),"",(VLOOKUP($F65,'Cronograma Manual'!$F$6:$BN$171,AY$144+1,0)))</f>
        <v>44837</v>
      </c>
      <c r="AZ65" s="362" t="str">
        <f>IF(ISNA(VLOOKUP($F65,'Cronograma Manual'!$F$6:$BN$171,AZ$144+1,0)),"",(VLOOKUP($F65,'Cronograma Manual'!$F$6:$BN$171,AZ$144+1,0)))</f>
        <v/>
      </c>
      <c r="BA65" s="362" t="str">
        <f>IF(ISNA(VLOOKUP($F65,'Cronograma Manual'!$F$6:$BN$171,BA$144+1,0)),"",(VLOOKUP($F65,'Cronograma Manual'!$F$6:$BN$171,BA$144+1,0)))</f>
        <v/>
      </c>
      <c r="BB65" s="362">
        <f>IF(ISNA(VLOOKUP($F65,'Cronograma Manual'!$F$6:$BN$171,BB$144+1,0)),"",(VLOOKUP($F65,'Cronograma Manual'!$F$6:$BN$171,BB$144+1,0)))</f>
        <v>44858</v>
      </c>
      <c r="BC65" s="361" t="str">
        <f>IF(ISNA(VLOOKUP($F65,'Cronograma Manual'!$F$6:$BN$171,BC$144+1,0)),"",(VLOOKUP($F65,'Cronograma Manual'!$F$6:$BN$171,BC$144+1,0)))</f>
        <v/>
      </c>
      <c r="BD65" s="361" t="str">
        <f>IF(ISNA(VLOOKUP($F65,'Cronograma Manual'!$F$6:$BN$171,BD$144+1,0)),"",(VLOOKUP($F65,'Cronograma Manual'!$F$6:$BN$171,BD$144+1,0)))</f>
        <v/>
      </c>
      <c r="BE65" s="361" t="str">
        <f>IF(ISNA(VLOOKUP($F65,'Cronograma Manual'!$F$6:$BN$171,BE$144+1,0)),"",(VLOOKUP($F65,'Cronograma Manual'!$F$6:$BN$171,BE$144+1,0)))</f>
        <v/>
      </c>
      <c r="BF65" s="361">
        <f>IF(ISNA(VLOOKUP($F65,'Cronograma Manual'!$F$6:$BN$171,BF$144+1,0)),"",(VLOOKUP($F65,'Cronograma Manual'!$F$6:$BN$171,BF$144+1,0)))</f>
        <v>44886</v>
      </c>
      <c r="BG65" s="362" t="str">
        <f>IF(ISNA(VLOOKUP($F65,'Cronograma Manual'!$F$6:$BN$171,BG$144+1,0)),"",(VLOOKUP($F65,'Cronograma Manual'!$F$6:$BN$171,BG$144+1,0)))</f>
        <v/>
      </c>
      <c r="BH65" s="362" t="str">
        <f>IF(ISNA(VLOOKUP($F65,'Cronograma Manual'!$F$6:$BN$171,BH$144+1,0)),"",(VLOOKUP($F65,'Cronograma Manual'!$F$6:$BN$171,BH$144+1,0)))</f>
        <v/>
      </c>
      <c r="BI65" s="362">
        <f>IF(ISNA(VLOOKUP($F65,'Cronograma Manual'!$F$6:$BN$171,BI$144+1,0)),"",(VLOOKUP($F65,'Cronograma Manual'!$F$6:$BN$171,BI$144+1,0)))</f>
        <v>44907</v>
      </c>
      <c r="BJ65" s="362" t="str">
        <f>IF(ISNA(VLOOKUP($F65,'Cronograma Manual'!$F$6:$BN$171,BJ$144+1,0)),"",(VLOOKUP($F65,'Cronograma Manual'!$F$6:$BN$171,BJ$144+1,0)))</f>
        <v/>
      </c>
      <c r="BK65" s="363" t="str">
        <f>IF(ISNA(VLOOKUP($F65,'Cronograma Manual'!$F$6:$BN$171,BK$144+1,0)),"",(VLOOKUP($F65,'Cronograma Manual'!$F$6:$BN$171,BK$144+1,0)))</f>
        <v/>
      </c>
    </row>
    <row r="66" spans="1:63" s="102" customFormat="1" ht="26.25" customHeight="1" x14ac:dyDescent="0.25">
      <c r="A66" s="352">
        <f t="shared" si="1"/>
        <v>61</v>
      </c>
      <c r="B66" s="429" t="s">
        <v>1285</v>
      </c>
      <c r="C66" s="429" t="s">
        <v>1595</v>
      </c>
      <c r="D66" s="432" t="s">
        <v>77</v>
      </c>
      <c r="E66" s="337" t="s">
        <v>587</v>
      </c>
      <c r="F66" s="337" t="s">
        <v>77</v>
      </c>
      <c r="G66" s="184" t="str">
        <f>IF(ISNA(VLOOKUP($F66,'Cronograma Manual'!$F$6:$BN$171,G$144+1,0)),"",(VLOOKUP($F66,'Cronograma Manual'!$F$6:$BN$171,G$144+1,0)))</f>
        <v>CZ ICBF CENTRO POPAYAN</v>
      </c>
      <c r="H66" s="184" t="str">
        <f>IF(ISNA(VLOOKUP($F66,'Cronograma Manual'!$F$6:$BN$171,H$144+1,0)),"",(VLOOKUP($F66,'Cronograma Manual'!$F$6:$BN$171,H$144+1,0)))</f>
        <v>Calle 6 Carrera 26 Esquina Barrio Santa Helena</v>
      </c>
      <c r="I66" s="307">
        <f>IF(ISNA(VLOOKUP($F66,'Cronograma Manual'!$F$6:$BN$171,I$144+1,0)),"",(VLOOKUP($F66,'Cronograma Manual'!$F$6:$BN$171,I$144+1,0)))</f>
        <v>1</v>
      </c>
      <c r="J66" s="202">
        <f>IF(ISNA(VLOOKUP($F66,'Cronograma Manual'!$F$6:$BN$171,J$144+1,0)),"",(VLOOKUP($F66,'Cronograma Manual'!$F$6:$BN$171,J$144+1,0)))</f>
        <v>49</v>
      </c>
      <c r="K66" s="110" t="str">
        <f>IF(ISNA(VLOOKUP($F66,'Cronograma Manual'!$F$6:$BN$171,K$144+1,0)),"",(VLOOKUP($F66,'Cronograma Manual'!$F$6:$BN$171,K$144+1,0)))</f>
        <v/>
      </c>
      <c r="L66" s="110" t="str">
        <f>IF(ISNA(VLOOKUP($F66,'Cronograma Manual'!$F$6:$BN$171,L$144+1,0)),"",(VLOOKUP($F66,'Cronograma Manual'!$F$6:$BN$171,L$144+1,0)))</f>
        <v/>
      </c>
      <c r="M66" s="110">
        <f>IF(ISNA(VLOOKUP($F66,'Cronograma Manual'!$F$6:$BN$171,M$144+1,0)),"",(VLOOKUP($F66,'Cronograma Manual'!$F$6:$BN$171,M$144+1,0)))</f>
        <v>44573</v>
      </c>
      <c r="N66" s="110">
        <f>IF(ISNA(VLOOKUP($F66,'Cronograma Manual'!$F$6:$BN$171,N$144+1,0)),"",(VLOOKUP($F66,'Cronograma Manual'!$F$6:$BN$171,N$144+1,0)))</f>
        <v>44580</v>
      </c>
      <c r="O66" s="110">
        <f>IF(ISNA(VLOOKUP($F66,'Cronograma Manual'!$F$6:$BN$171,O$144+1,0)),"",(VLOOKUP($F66,'Cronograma Manual'!$F$6:$BN$171,O$144+1,0)))</f>
        <v>44587</v>
      </c>
      <c r="P66" s="308">
        <f>IF(ISNA(VLOOKUP($F66,'Cronograma Manual'!$F$6:$BN$171,P$144+1,0)),"",(VLOOKUP($F66,'Cronograma Manual'!$F$6:$BN$171,P$144+1,0)))</f>
        <v>44594</v>
      </c>
      <c r="Q66" s="308">
        <f>IF(ISNA(VLOOKUP($F66,'Cronograma Manual'!$F$6:$BN$171,Q$144+1,0)),"",(VLOOKUP($F66,'Cronograma Manual'!$F$6:$BN$171,Q$144+1,0)))</f>
        <v>44601</v>
      </c>
      <c r="R66" s="308">
        <f>IF(ISNA(VLOOKUP($F66,'Cronograma Manual'!$F$6:$BN$171,R$144+1,0)),"",(VLOOKUP($F66,'Cronograma Manual'!$F$6:$BN$171,R$144+1,0)))</f>
        <v>44608</v>
      </c>
      <c r="S66" s="308">
        <f>IF(ISNA(VLOOKUP($F66,'Cronograma Manual'!$F$6:$BN$171,S$144+1,0)),"",(VLOOKUP($F66,'Cronograma Manual'!$F$6:$BN$171,S$144+1,0)))</f>
        <v>44615</v>
      </c>
      <c r="T66" s="110">
        <f>IF(ISNA(VLOOKUP($F66,'Cronograma Manual'!$F$6:$BN$171,T$144+1,0)),"",(VLOOKUP($F66,'Cronograma Manual'!$F$6:$BN$171,T$144+1,0)))</f>
        <v>44622</v>
      </c>
      <c r="U66" s="110">
        <f>IF(ISNA(VLOOKUP($F66,'Cronograma Manual'!$F$6:$BN$171,U$144+1,0)),"",(VLOOKUP($F66,'Cronograma Manual'!$F$6:$BN$171,U$144+1,0)))</f>
        <v>44629</v>
      </c>
      <c r="V66" s="110">
        <f>IF(ISNA(VLOOKUP($F66,'Cronograma Manual'!$F$6:$BN$171,V$144+1,0)),"",(VLOOKUP($F66,'Cronograma Manual'!$F$6:$BN$171,V$144+1,0)))</f>
        <v>44636</v>
      </c>
      <c r="W66" s="110">
        <f>IF(ISNA(VLOOKUP($F66,'Cronograma Manual'!$F$6:$BN$171,W$144+1,0)),"",(VLOOKUP($F66,'Cronograma Manual'!$F$6:$BN$171,W$144+1,0)))</f>
        <v>44643</v>
      </c>
      <c r="X66" s="110">
        <f>IF(ISNA(VLOOKUP($F66,'Cronograma Manual'!$F$6:$BN$171,X$144+1,0)),"",(VLOOKUP($F66,'Cronograma Manual'!$F$6:$BN$171,X$144+1,0)))</f>
        <v>44650</v>
      </c>
      <c r="Y66" s="308">
        <f>IF(ISNA(VLOOKUP($F66,'Cronograma Manual'!$F$6:$BN$171,Y$144+1,0)),"",(VLOOKUP($F66,'Cronograma Manual'!$F$6:$BN$171,Y$144+1,0)))</f>
        <v>44657</v>
      </c>
      <c r="Z66" s="308">
        <f>IF(ISNA(VLOOKUP($F66,'Cronograma Manual'!$F$6:$BN$171,Z$144+1,0)),"",(VLOOKUP($F66,'Cronograma Manual'!$F$6:$BN$171,Z$144+1,0)))</f>
        <v>44664</v>
      </c>
      <c r="AA66" s="308">
        <f>IF(ISNA(VLOOKUP($F66,'Cronograma Manual'!$F$6:$BN$171,AA$144+1,0)),"",(VLOOKUP($F66,'Cronograma Manual'!$F$6:$BN$171,AA$144+1,0)))</f>
        <v>44671</v>
      </c>
      <c r="AB66" s="308">
        <f>IF(ISNA(VLOOKUP($F66,'Cronograma Manual'!$F$6:$BN$171,AB$144+1,0)),"",(VLOOKUP($F66,'Cronograma Manual'!$F$6:$BN$171,AB$144+1,0)))</f>
        <v>44678</v>
      </c>
      <c r="AC66" s="110">
        <f>IF(ISNA(VLOOKUP($F66,'Cronograma Manual'!$F$6:$BN$171,AC$144+1,0)),"",(VLOOKUP($F66,'Cronograma Manual'!$F$6:$BN$171,AC$144+1,0)))</f>
        <v>44685</v>
      </c>
      <c r="AD66" s="110">
        <f>IF(ISNA(VLOOKUP($F66,'Cronograma Manual'!$F$6:$BN$171,AD$144+1,0)),"",(VLOOKUP($F66,'Cronograma Manual'!$F$6:$BN$171,AD$144+1,0)))</f>
        <v>44692</v>
      </c>
      <c r="AE66" s="110">
        <f>IF(ISNA(VLOOKUP($F66,'Cronograma Manual'!$F$6:$BN$171,AE$144+1,0)),"",(VLOOKUP($F66,'Cronograma Manual'!$F$6:$BN$171,AE$144+1,0)))</f>
        <v>44699</v>
      </c>
      <c r="AF66" s="110">
        <f>IF(ISNA(VLOOKUP($F66,'Cronograma Manual'!$F$6:$BN$171,AF$144+1,0)),"",(VLOOKUP($F66,'Cronograma Manual'!$F$6:$BN$171,AF$144+1,0)))</f>
        <v>44706</v>
      </c>
      <c r="AG66" s="308">
        <f>IF(ISNA(VLOOKUP($F66,'Cronograma Manual'!$F$6:$BN$171,AG$144+1,0)),"",(VLOOKUP($F66,'Cronograma Manual'!$F$6:$BN$171,AG$144+1,0)))</f>
        <v>44713</v>
      </c>
      <c r="AH66" s="308">
        <f>IF(ISNA(VLOOKUP($F66,'Cronograma Manual'!$F$6:$BN$171,AH$144+1,0)),"",(VLOOKUP($F66,'Cronograma Manual'!$F$6:$BN$171,AH$144+1,0)))</f>
        <v>44720</v>
      </c>
      <c r="AI66" s="308">
        <f>IF(ISNA(VLOOKUP($F66,'Cronograma Manual'!$F$6:$BN$171,AI$144+1,0)),"",(VLOOKUP($F66,'Cronograma Manual'!$F$6:$BN$171,AI$144+1,0)))</f>
        <v>44727</v>
      </c>
      <c r="AJ66" s="308">
        <f>IF(ISNA(VLOOKUP($F66,'Cronograma Manual'!$F$6:$BN$171,AJ$144+1,0)),"",(VLOOKUP($F66,'Cronograma Manual'!$F$6:$BN$171,AJ$144+1,0)))</f>
        <v>44734</v>
      </c>
      <c r="AK66" s="308">
        <f>IF(ISNA(VLOOKUP($F66,'Cronograma Manual'!$F$6:$BN$171,AK$144+1,0)),"",(VLOOKUP($F66,'Cronograma Manual'!$F$6:$BN$171,AK$144+1,0)))</f>
        <v>44741</v>
      </c>
      <c r="AL66" s="110">
        <f>IF(ISNA(VLOOKUP($F66,'Cronograma Manual'!$F$6:$BN$171,AL$144+1,0)),"",(VLOOKUP($F66,'Cronograma Manual'!$F$6:$BN$171,AL$144+1,0)))</f>
        <v>44748</v>
      </c>
      <c r="AM66" s="110">
        <f>IF(ISNA(VLOOKUP($F66,'Cronograma Manual'!$F$6:$BN$171,AM$144+1,0)),"",(VLOOKUP($F66,'Cronograma Manual'!$F$6:$BN$171,AM$144+1,0)))</f>
        <v>44755</v>
      </c>
      <c r="AN66" s="110" t="str">
        <f>IF(ISNA(VLOOKUP($F66,'Cronograma Manual'!$F$6:$BN$171,AN$144+1,0)),"",(VLOOKUP($F66,'Cronograma Manual'!$F$6:$BN$171,AN$144+1,0)))</f>
        <v/>
      </c>
      <c r="AO66" s="110">
        <f>IF(ISNA(VLOOKUP($F66,'Cronograma Manual'!$F$6:$BN$171,AO$144+1,0)),"",(VLOOKUP($F66,'Cronograma Manual'!$F$6:$BN$171,AO$144+1,0)))</f>
        <v>44769</v>
      </c>
      <c r="AP66" s="308">
        <f>IF(ISNA(VLOOKUP($F66,'Cronograma Manual'!$F$6:$BN$171,AP$144+1,0)),"",(VLOOKUP($F66,'Cronograma Manual'!$F$6:$BN$171,AP$144+1,0)))</f>
        <v>44776</v>
      </c>
      <c r="AQ66" s="308">
        <f>IF(ISNA(VLOOKUP($F66,'Cronograma Manual'!$F$6:$BN$171,AQ$144+1,0)),"",(VLOOKUP($F66,'Cronograma Manual'!$F$6:$BN$171,AQ$144+1,0)))</f>
        <v>44783</v>
      </c>
      <c r="AR66" s="308">
        <f>IF(ISNA(VLOOKUP($F66,'Cronograma Manual'!$F$6:$BN$171,AR$144+1,0)),"",(VLOOKUP($F66,'Cronograma Manual'!$F$6:$BN$171,AR$144+1,0)))</f>
        <v>44790</v>
      </c>
      <c r="AS66" s="308">
        <f>IF(ISNA(VLOOKUP($F66,'Cronograma Manual'!$F$6:$BN$171,AS$144+1,0)),"",(VLOOKUP($F66,'Cronograma Manual'!$F$6:$BN$171,AS$144+1,0)))</f>
        <v>44797</v>
      </c>
      <c r="AT66" s="110">
        <f>IF(ISNA(VLOOKUP($F66,'Cronograma Manual'!$F$6:$BN$171,AT$144+1,0)),"",(VLOOKUP($F66,'Cronograma Manual'!$F$6:$BN$171,AT$144+1,0)))</f>
        <v>44804</v>
      </c>
      <c r="AU66" s="110">
        <f>IF(ISNA(VLOOKUP($F66,'Cronograma Manual'!$F$6:$BN$171,AU$144+1,0)),"",(VLOOKUP($F66,'Cronograma Manual'!$F$6:$BN$171,AU$144+1,0)))</f>
        <v>44811</v>
      </c>
      <c r="AV66" s="110">
        <f>IF(ISNA(VLOOKUP($F66,'Cronograma Manual'!$F$6:$BN$171,AV$144+1,0)),"",(VLOOKUP($F66,'Cronograma Manual'!$F$6:$BN$171,AV$144+1,0)))</f>
        <v>44818</v>
      </c>
      <c r="AW66" s="110">
        <f>IF(ISNA(VLOOKUP($F66,'Cronograma Manual'!$F$6:$BN$171,AW$144+1,0)),"",(VLOOKUP($F66,'Cronograma Manual'!$F$6:$BN$171,AW$144+1,0)))</f>
        <v>44825</v>
      </c>
      <c r="AX66" s="110">
        <f>IF(ISNA(VLOOKUP($F66,'Cronograma Manual'!$F$6:$BN$171,AX$144+1,0)),"",(VLOOKUP($F66,'Cronograma Manual'!$F$6:$BN$171,AX$144+1,0)))</f>
        <v>44832</v>
      </c>
      <c r="AY66" s="308">
        <f>IF(ISNA(VLOOKUP($F66,'Cronograma Manual'!$F$6:$BN$171,AY$144+1,0)),"",(VLOOKUP($F66,'Cronograma Manual'!$F$6:$BN$171,AY$144+1,0)))</f>
        <v>44839</v>
      </c>
      <c r="AZ66" s="308">
        <f>IF(ISNA(VLOOKUP($F66,'Cronograma Manual'!$F$6:$BN$171,AZ$144+1,0)),"",(VLOOKUP($F66,'Cronograma Manual'!$F$6:$BN$171,AZ$144+1,0)))</f>
        <v>44846</v>
      </c>
      <c r="BA66" s="308">
        <f>IF(ISNA(VLOOKUP($F66,'Cronograma Manual'!$F$6:$BN$171,BA$144+1,0)),"",(VLOOKUP($F66,'Cronograma Manual'!$F$6:$BN$171,BA$144+1,0)))</f>
        <v>44853</v>
      </c>
      <c r="BB66" s="308">
        <f>IF(ISNA(VLOOKUP($F66,'Cronograma Manual'!$F$6:$BN$171,BB$144+1,0)),"",(VLOOKUP($F66,'Cronograma Manual'!$F$6:$BN$171,BB$144+1,0)))</f>
        <v>44860</v>
      </c>
      <c r="BC66" s="110">
        <f>IF(ISNA(VLOOKUP($F66,'Cronograma Manual'!$F$6:$BN$171,BC$144+1,0)),"",(VLOOKUP($F66,'Cronograma Manual'!$F$6:$BN$171,BC$144+1,0)))</f>
        <v>44867</v>
      </c>
      <c r="BD66" s="110">
        <f>IF(ISNA(VLOOKUP($F66,'Cronograma Manual'!$F$6:$BN$171,BD$144+1,0)),"",(VLOOKUP($F66,'Cronograma Manual'!$F$6:$BN$171,BD$144+1,0)))</f>
        <v>44874</v>
      </c>
      <c r="BE66" s="110">
        <f>IF(ISNA(VLOOKUP($F66,'Cronograma Manual'!$F$6:$BN$171,BE$144+1,0)),"",(VLOOKUP($F66,'Cronograma Manual'!$F$6:$BN$171,BE$144+1,0)))</f>
        <v>44881</v>
      </c>
      <c r="BF66" s="110">
        <f>IF(ISNA(VLOOKUP($F66,'Cronograma Manual'!$F$6:$BN$171,BF$144+1,0)),"",(VLOOKUP($F66,'Cronograma Manual'!$F$6:$BN$171,BF$144+1,0)))</f>
        <v>44888</v>
      </c>
      <c r="BG66" s="308">
        <f>IF(ISNA(VLOOKUP($F66,'Cronograma Manual'!$F$6:$BN$171,BG$144+1,0)),"",(VLOOKUP($F66,'Cronograma Manual'!$F$6:$BN$171,BG$144+1,0)))</f>
        <v>44895</v>
      </c>
      <c r="BH66" s="308">
        <f>IF(ISNA(VLOOKUP($F66,'Cronograma Manual'!$F$6:$BN$171,BH$144+1,0)),"",(VLOOKUP($F66,'Cronograma Manual'!$F$6:$BN$171,BH$144+1,0)))</f>
        <v>44902</v>
      </c>
      <c r="BI66" s="308">
        <f>IF(ISNA(VLOOKUP($F66,'Cronograma Manual'!$F$6:$BN$171,BI$144+1,0)),"",(VLOOKUP($F66,'Cronograma Manual'!$F$6:$BN$171,BI$144+1,0)))</f>
        <v>44909</v>
      </c>
      <c r="BJ66" s="308">
        <f>IF(ISNA(VLOOKUP($F66,'Cronograma Manual'!$F$6:$BN$171,BJ$144+1,0)),"",(VLOOKUP($F66,'Cronograma Manual'!$F$6:$BN$171,BJ$144+1,0)))</f>
        <v>44916</v>
      </c>
      <c r="BK66" s="382">
        <f>IF(ISNA(VLOOKUP($F66,'Cronograma Manual'!$F$6:$BN$171,BK$144+1,0)),"",(VLOOKUP($F66,'Cronograma Manual'!$F$6:$BN$171,BK$144+1,0)))</f>
        <v>44923</v>
      </c>
    </row>
    <row r="67" spans="1:63" s="102" customFormat="1" ht="26.25" customHeight="1" x14ac:dyDescent="0.25">
      <c r="A67" s="352">
        <f t="shared" si="1"/>
        <v>62</v>
      </c>
      <c r="B67" s="429"/>
      <c r="C67" s="429"/>
      <c r="D67" s="432"/>
      <c r="E67" s="337" t="s">
        <v>587</v>
      </c>
      <c r="F67" s="337" t="s">
        <v>78</v>
      </c>
      <c r="G67" s="184" t="str">
        <f>IF(ISNA(VLOOKUP($F67,'Cronograma Manual'!$F$6:$BN$171,G$144+1,0)),"",(VLOOKUP($F67,'Cronograma Manual'!$F$6:$BN$171,G$144+1,0)))</f>
        <v>UB SANTANDER DE QUILICHAO</v>
      </c>
      <c r="H67" s="184" t="str">
        <f>IF(ISNA(VLOOKUP($F67,'Cronograma Manual'!$F$6:$BN$171,H$144+1,0)),"",(VLOOKUP($F67,'Cronograma Manual'!$F$6:$BN$171,H$144+1,0)))</f>
        <v>Carrera 9 N° 2sur - 36 barrio canalón</v>
      </c>
      <c r="I67" s="197">
        <f>IF(ISNA(VLOOKUP($F67,'Cronograma Manual'!$F$6:$BN$171,I$144+1,0)),"",(VLOOKUP($F67,'Cronograma Manual'!$F$6:$BN$171,I$144+1,0)))</f>
        <v>2</v>
      </c>
      <c r="J67" s="202">
        <f>IF(ISNA(VLOOKUP($F67,'Cronograma Manual'!$F$6:$BN$171,J$144+1,0)),"",(VLOOKUP($F67,'Cronograma Manual'!$F$6:$BN$171,J$144+1,0)))</f>
        <v>25</v>
      </c>
      <c r="K67" s="107" t="str">
        <f>IF(ISNA(VLOOKUP($F67,'Cronograma Manual'!$F$6:$BN$171,K$144+1,0)),"",(VLOOKUP($F67,'Cronograma Manual'!$F$6:$BN$171,K$144+1,0)))</f>
        <v/>
      </c>
      <c r="L67" s="107" t="str">
        <f>IF(ISNA(VLOOKUP($F67,'Cronograma Manual'!$F$6:$BN$171,L$144+1,0)),"",(VLOOKUP($F67,'Cronograma Manual'!$F$6:$BN$171,L$144+1,0)))</f>
        <v/>
      </c>
      <c r="M67" s="107" t="str">
        <f>IF(ISNA(VLOOKUP($F67,'Cronograma Manual'!$F$6:$BN$171,M$144+1,0)),"",(VLOOKUP($F67,'Cronograma Manual'!$F$6:$BN$171,M$144+1,0)))</f>
        <v/>
      </c>
      <c r="N67" s="107" t="str">
        <f>IF(ISNA(VLOOKUP($F67,'Cronograma Manual'!$F$6:$BN$171,N$144+1,0)),"",(VLOOKUP($F67,'Cronograma Manual'!$F$6:$BN$171,N$144+1,0)))</f>
        <v/>
      </c>
      <c r="O67" s="107">
        <f>IF(ISNA(VLOOKUP($F67,'Cronograma Manual'!$F$6:$BN$171,O$144+1,0)),"",(VLOOKUP($F67,'Cronograma Manual'!$F$6:$BN$171,O$144+1,0)))</f>
        <v>44586</v>
      </c>
      <c r="P67" s="108" t="str">
        <f>IF(ISNA(VLOOKUP($F67,'Cronograma Manual'!$F$6:$BN$171,P$144+1,0)),"",(VLOOKUP($F67,'Cronograma Manual'!$F$6:$BN$171,P$144+1,0)))</f>
        <v/>
      </c>
      <c r="Q67" s="108">
        <f>IF(ISNA(VLOOKUP($F67,'Cronograma Manual'!$F$6:$BN$171,Q$144+1,0)),"",(VLOOKUP($F67,'Cronograma Manual'!$F$6:$BN$171,Q$144+1,0)))</f>
        <v>44600</v>
      </c>
      <c r="R67" s="108" t="str">
        <f>IF(ISNA(VLOOKUP($F67,'Cronograma Manual'!$F$6:$BN$171,R$144+1,0)),"",(VLOOKUP($F67,'Cronograma Manual'!$F$6:$BN$171,R$144+1,0)))</f>
        <v/>
      </c>
      <c r="S67" s="108">
        <f>IF(ISNA(VLOOKUP($F67,'Cronograma Manual'!$F$6:$BN$171,S$144+1,0)),"",(VLOOKUP($F67,'Cronograma Manual'!$F$6:$BN$171,S$144+1,0)))</f>
        <v>44614</v>
      </c>
      <c r="T67" s="107" t="str">
        <f>IF(ISNA(VLOOKUP($F67,'Cronograma Manual'!$F$6:$BN$171,T$144+1,0)),"",(VLOOKUP($F67,'Cronograma Manual'!$F$6:$BN$171,T$144+1,0)))</f>
        <v/>
      </c>
      <c r="U67" s="107">
        <f>IF(ISNA(VLOOKUP($F67,'Cronograma Manual'!$F$6:$BN$171,U$144+1,0)),"",(VLOOKUP($F67,'Cronograma Manual'!$F$6:$BN$171,U$144+1,0)))</f>
        <v>44628</v>
      </c>
      <c r="V67" s="107" t="str">
        <f>IF(ISNA(VLOOKUP($F67,'Cronograma Manual'!$F$6:$BN$171,V$144+1,0)),"",(VLOOKUP($F67,'Cronograma Manual'!$F$6:$BN$171,V$144+1,0)))</f>
        <v/>
      </c>
      <c r="W67" s="107">
        <f>IF(ISNA(VLOOKUP($F67,'Cronograma Manual'!$F$6:$BN$171,W$144+1,0)),"",(VLOOKUP($F67,'Cronograma Manual'!$F$6:$BN$171,W$144+1,0)))</f>
        <v>44642</v>
      </c>
      <c r="X67" s="107" t="str">
        <f>IF(ISNA(VLOOKUP($F67,'Cronograma Manual'!$F$6:$BN$171,X$144+1,0)),"",(VLOOKUP($F67,'Cronograma Manual'!$F$6:$BN$171,X$144+1,0)))</f>
        <v/>
      </c>
      <c r="Y67" s="108">
        <f>IF(ISNA(VLOOKUP($F67,'Cronograma Manual'!$F$6:$BN$171,Y$144+1,0)),"",(VLOOKUP($F67,'Cronograma Manual'!$F$6:$BN$171,Y$144+1,0)))</f>
        <v>44656</v>
      </c>
      <c r="Z67" s="108" t="str">
        <f>IF(ISNA(VLOOKUP($F67,'Cronograma Manual'!$F$6:$BN$171,Z$144+1,0)),"",(VLOOKUP($F67,'Cronograma Manual'!$F$6:$BN$171,Z$144+1,0)))</f>
        <v/>
      </c>
      <c r="AA67" s="108">
        <f>IF(ISNA(VLOOKUP($F67,'Cronograma Manual'!$F$6:$BN$171,AA$144+1,0)),"",(VLOOKUP($F67,'Cronograma Manual'!$F$6:$BN$171,AA$144+1,0)))</f>
        <v>44670</v>
      </c>
      <c r="AB67" s="108" t="str">
        <f>IF(ISNA(VLOOKUP($F67,'Cronograma Manual'!$F$6:$BN$171,AB$144+1,0)),"",(VLOOKUP($F67,'Cronograma Manual'!$F$6:$BN$171,AB$144+1,0)))</f>
        <v/>
      </c>
      <c r="AC67" s="107">
        <f>IF(ISNA(VLOOKUP($F67,'Cronograma Manual'!$F$6:$BN$171,AC$144+1,0)),"",(VLOOKUP($F67,'Cronograma Manual'!$F$6:$BN$171,AC$144+1,0)))</f>
        <v>44684</v>
      </c>
      <c r="AD67" s="107" t="str">
        <f>IF(ISNA(VLOOKUP($F67,'Cronograma Manual'!$F$6:$BN$171,AD$144+1,0)),"",(VLOOKUP($F67,'Cronograma Manual'!$F$6:$BN$171,AD$144+1,0)))</f>
        <v/>
      </c>
      <c r="AE67" s="107">
        <f>IF(ISNA(VLOOKUP($F67,'Cronograma Manual'!$F$6:$BN$171,AE$144+1,0)),"",(VLOOKUP($F67,'Cronograma Manual'!$F$6:$BN$171,AE$144+1,0)))</f>
        <v>44698</v>
      </c>
      <c r="AF67" s="107" t="str">
        <f>IF(ISNA(VLOOKUP($F67,'Cronograma Manual'!$F$6:$BN$171,AF$144+1,0)),"",(VLOOKUP($F67,'Cronograma Manual'!$F$6:$BN$171,AF$144+1,0)))</f>
        <v/>
      </c>
      <c r="AG67" s="108">
        <f>IF(ISNA(VLOOKUP($F67,'Cronograma Manual'!$F$6:$BN$171,AG$144+1,0)),"",(VLOOKUP($F67,'Cronograma Manual'!$F$6:$BN$171,AG$144+1,0)))</f>
        <v>44712</v>
      </c>
      <c r="AH67" s="108" t="str">
        <f>IF(ISNA(VLOOKUP($F67,'Cronograma Manual'!$F$6:$BN$171,AH$144+1,0)),"",(VLOOKUP($F67,'Cronograma Manual'!$F$6:$BN$171,AH$144+1,0)))</f>
        <v/>
      </c>
      <c r="AI67" s="108">
        <f>IF(ISNA(VLOOKUP($F67,'Cronograma Manual'!$F$6:$BN$171,AI$144+1,0)),"",(VLOOKUP($F67,'Cronograma Manual'!$F$6:$BN$171,AI$144+1,0)))</f>
        <v>44726</v>
      </c>
      <c r="AJ67" s="108" t="str">
        <f>IF(ISNA(VLOOKUP($F67,'Cronograma Manual'!$F$6:$BN$171,AJ$144+1,0)),"",(VLOOKUP($F67,'Cronograma Manual'!$F$6:$BN$171,AJ$144+1,0)))</f>
        <v/>
      </c>
      <c r="AK67" s="108">
        <f>IF(ISNA(VLOOKUP($F67,'Cronograma Manual'!$F$6:$BN$171,AK$144+1,0)),"",(VLOOKUP($F67,'Cronograma Manual'!$F$6:$BN$171,AK$144+1,0)))</f>
        <v>44740</v>
      </c>
      <c r="AL67" s="107" t="str">
        <f>IF(ISNA(VLOOKUP($F67,'Cronograma Manual'!$F$6:$BN$171,AL$144+1,0)),"",(VLOOKUP($F67,'Cronograma Manual'!$F$6:$BN$171,AL$144+1,0)))</f>
        <v/>
      </c>
      <c r="AM67" s="107">
        <f>IF(ISNA(VLOOKUP($F67,'Cronograma Manual'!$F$6:$BN$171,AM$144+1,0)),"",(VLOOKUP($F67,'Cronograma Manual'!$F$6:$BN$171,AM$144+1,0)))</f>
        <v>44754</v>
      </c>
      <c r="AN67" s="107" t="str">
        <f>IF(ISNA(VLOOKUP($F67,'Cronograma Manual'!$F$6:$BN$171,AN$144+1,0)),"",(VLOOKUP($F67,'Cronograma Manual'!$F$6:$BN$171,AN$144+1,0)))</f>
        <v/>
      </c>
      <c r="AO67" s="107">
        <f>IF(ISNA(VLOOKUP($F67,'Cronograma Manual'!$F$6:$BN$171,AO$144+1,0)),"",(VLOOKUP($F67,'Cronograma Manual'!$F$6:$BN$171,AO$144+1,0)))</f>
        <v>44768</v>
      </c>
      <c r="AP67" s="108" t="str">
        <f>IF(ISNA(VLOOKUP($F67,'Cronograma Manual'!$F$6:$BN$171,AP$144+1,0)),"",(VLOOKUP($F67,'Cronograma Manual'!$F$6:$BN$171,AP$144+1,0)))</f>
        <v/>
      </c>
      <c r="AQ67" s="108">
        <f>IF(ISNA(VLOOKUP($F67,'Cronograma Manual'!$F$6:$BN$171,AQ$144+1,0)),"",(VLOOKUP($F67,'Cronograma Manual'!$F$6:$BN$171,AQ$144+1,0)))</f>
        <v>44782</v>
      </c>
      <c r="AR67" s="108" t="str">
        <f>IF(ISNA(VLOOKUP($F67,'Cronograma Manual'!$F$6:$BN$171,AR$144+1,0)),"",(VLOOKUP($F67,'Cronograma Manual'!$F$6:$BN$171,AR$144+1,0)))</f>
        <v/>
      </c>
      <c r="AS67" s="108">
        <f>IF(ISNA(VLOOKUP($F67,'Cronograma Manual'!$F$6:$BN$171,AS$144+1,0)),"",(VLOOKUP($F67,'Cronograma Manual'!$F$6:$BN$171,AS$144+1,0)))</f>
        <v>44796</v>
      </c>
      <c r="AT67" s="107" t="str">
        <f>IF(ISNA(VLOOKUP($F67,'Cronograma Manual'!$F$6:$BN$171,AT$144+1,0)),"",(VLOOKUP($F67,'Cronograma Manual'!$F$6:$BN$171,AT$144+1,0)))</f>
        <v/>
      </c>
      <c r="AU67" s="107">
        <f>IF(ISNA(VLOOKUP($F67,'Cronograma Manual'!$F$6:$BN$171,AU$144+1,0)),"",(VLOOKUP($F67,'Cronograma Manual'!$F$6:$BN$171,AU$144+1,0)))</f>
        <v>44810</v>
      </c>
      <c r="AV67" s="107" t="str">
        <f>IF(ISNA(VLOOKUP($F67,'Cronograma Manual'!$F$6:$BN$171,AV$144+1,0)),"",(VLOOKUP($F67,'Cronograma Manual'!$F$6:$BN$171,AV$144+1,0)))</f>
        <v/>
      </c>
      <c r="AW67" s="107">
        <f>IF(ISNA(VLOOKUP($F67,'Cronograma Manual'!$F$6:$BN$171,AW$144+1,0)),"",(VLOOKUP($F67,'Cronograma Manual'!$F$6:$BN$171,AW$144+1,0)))</f>
        <v>44824</v>
      </c>
      <c r="AX67" s="107" t="str">
        <f>IF(ISNA(VLOOKUP($F67,'Cronograma Manual'!$F$6:$BN$171,AX$144+1,0)),"",(VLOOKUP($F67,'Cronograma Manual'!$F$6:$BN$171,AX$144+1,0)))</f>
        <v/>
      </c>
      <c r="AY67" s="108">
        <f>IF(ISNA(VLOOKUP($F67,'Cronograma Manual'!$F$6:$BN$171,AY$144+1,0)),"",(VLOOKUP($F67,'Cronograma Manual'!$F$6:$BN$171,AY$144+1,0)))</f>
        <v>44838</v>
      </c>
      <c r="AZ67" s="108" t="str">
        <f>IF(ISNA(VLOOKUP($F67,'Cronograma Manual'!$F$6:$BN$171,AZ$144+1,0)),"",(VLOOKUP($F67,'Cronograma Manual'!$F$6:$BN$171,AZ$144+1,0)))</f>
        <v/>
      </c>
      <c r="BA67" s="108">
        <f>IF(ISNA(VLOOKUP($F67,'Cronograma Manual'!$F$6:$BN$171,BA$144+1,0)),"",(VLOOKUP($F67,'Cronograma Manual'!$F$6:$BN$171,BA$144+1,0)))</f>
        <v>44852</v>
      </c>
      <c r="BB67" s="108" t="str">
        <f>IF(ISNA(VLOOKUP($F67,'Cronograma Manual'!$F$6:$BN$171,BB$144+1,0)),"",(VLOOKUP($F67,'Cronograma Manual'!$F$6:$BN$171,BB$144+1,0)))</f>
        <v/>
      </c>
      <c r="BC67" s="107">
        <f>IF(ISNA(VLOOKUP($F67,'Cronograma Manual'!$F$6:$BN$171,BC$144+1,0)),"",(VLOOKUP($F67,'Cronograma Manual'!$F$6:$BN$171,BC$144+1,0)))</f>
        <v>44866</v>
      </c>
      <c r="BD67" s="107" t="str">
        <f>IF(ISNA(VLOOKUP($F67,'Cronograma Manual'!$F$6:$BN$171,BD$144+1,0)),"",(VLOOKUP($F67,'Cronograma Manual'!$F$6:$BN$171,BD$144+1,0)))</f>
        <v/>
      </c>
      <c r="BE67" s="107">
        <f>IF(ISNA(VLOOKUP($F67,'Cronograma Manual'!$F$6:$BN$171,BE$144+1,0)),"",(VLOOKUP($F67,'Cronograma Manual'!$F$6:$BN$171,BE$144+1,0)))</f>
        <v>44880</v>
      </c>
      <c r="BF67" s="107" t="str">
        <f>IF(ISNA(VLOOKUP($F67,'Cronograma Manual'!$F$6:$BN$171,BF$144+1,0)),"",(VLOOKUP($F67,'Cronograma Manual'!$F$6:$BN$171,BF$144+1,0)))</f>
        <v/>
      </c>
      <c r="BG67" s="108">
        <f>IF(ISNA(VLOOKUP($F67,'Cronograma Manual'!$F$6:$BN$171,BG$144+1,0)),"",(VLOOKUP($F67,'Cronograma Manual'!$F$6:$BN$171,BG$144+1,0)))</f>
        <v>44894</v>
      </c>
      <c r="BH67" s="108" t="str">
        <f>IF(ISNA(VLOOKUP($F67,'Cronograma Manual'!$F$6:$BN$171,BH$144+1,0)),"",(VLOOKUP($F67,'Cronograma Manual'!$F$6:$BN$171,BH$144+1,0)))</f>
        <v/>
      </c>
      <c r="BI67" s="108">
        <f>IF(ISNA(VLOOKUP($F67,'Cronograma Manual'!$F$6:$BN$171,BI$144+1,0)),"",(VLOOKUP($F67,'Cronograma Manual'!$F$6:$BN$171,BI$144+1,0)))</f>
        <v>44908</v>
      </c>
      <c r="BJ67" s="108" t="str">
        <f>IF(ISNA(VLOOKUP($F67,'Cronograma Manual'!$F$6:$BN$171,BJ$144+1,0)),"",(VLOOKUP($F67,'Cronograma Manual'!$F$6:$BN$171,BJ$144+1,0)))</f>
        <v/>
      </c>
      <c r="BK67" s="353">
        <f>IF(ISNA(VLOOKUP($F67,'Cronograma Manual'!$F$6:$BN$171,BK$144+1,0)),"",(VLOOKUP($F67,'Cronograma Manual'!$F$6:$BN$171,BK$144+1,0)))</f>
        <v>44922</v>
      </c>
    </row>
    <row r="68" spans="1:63" s="102" customFormat="1" ht="26.25" customHeight="1" thickBot="1" x14ac:dyDescent="0.3">
      <c r="A68" s="352">
        <f t="shared" si="1"/>
        <v>63</v>
      </c>
      <c r="B68" s="429"/>
      <c r="C68" s="429"/>
      <c r="D68" s="432"/>
      <c r="E68" s="337" t="s">
        <v>587</v>
      </c>
      <c r="F68" s="337" t="s">
        <v>605</v>
      </c>
      <c r="G68" s="184" t="str">
        <f>IF(ISNA(VLOOKUP($F68,'Cronograma Manual'!$F$6:$BN$171,G$144+1,0)),"",(VLOOKUP($F68,'Cronograma Manual'!$F$6:$BN$171,G$144+1,0)))</f>
        <v>CZ ICBF SUR</v>
      </c>
      <c r="H68" s="184" t="str">
        <f>IF(ISNA(VLOOKUP($F68,'Cronograma Manual'!$F$6:$BN$171,H$144+1,0)),"",(VLOOKUP($F68,'Cronograma Manual'!$F$6:$BN$171,H$144+1,0)))</f>
        <v>Calle 6 N° 6 - 18 Barrio Balboita</v>
      </c>
      <c r="I68" s="197">
        <f>IF(ISNA(VLOOKUP($F68,'Cronograma Manual'!$F$6:$BN$171,I$144+1,0)),"",(VLOOKUP($F68,'Cronograma Manual'!$F$6:$BN$171,I$144+1,0)))</f>
        <v>4</v>
      </c>
      <c r="J68" s="202">
        <f>IF(ISNA(VLOOKUP($F68,'Cronograma Manual'!$F$6:$BN$171,J$144+1,0)),"",(VLOOKUP($F68,'Cronograma Manual'!$F$6:$BN$171,J$144+1,0)))</f>
        <v>12</v>
      </c>
      <c r="K68" s="107" t="str">
        <f>IF(ISNA(VLOOKUP($F68,'Cronograma Manual'!$F$6:$BN$171,K$144+1,0)),"",(VLOOKUP($F68,'Cronograma Manual'!$F$6:$BN$171,K$144+1,0)))</f>
        <v/>
      </c>
      <c r="L68" s="107" t="str">
        <f>IF(ISNA(VLOOKUP($F68,'Cronograma Manual'!$F$6:$BN$171,L$144+1,0)),"",(VLOOKUP($F68,'Cronograma Manual'!$F$6:$BN$171,L$144+1,0)))</f>
        <v/>
      </c>
      <c r="M68" s="107" t="str">
        <f>IF(ISNA(VLOOKUP($F68,'Cronograma Manual'!$F$6:$BN$171,M$144+1,0)),"",(VLOOKUP($F68,'Cronograma Manual'!$F$6:$BN$171,M$144+1,0)))</f>
        <v/>
      </c>
      <c r="N68" s="107" t="str">
        <f>IF(ISNA(VLOOKUP($F68,'Cronograma Manual'!$F$6:$BN$171,N$144+1,0)),"",(VLOOKUP($F68,'Cronograma Manual'!$F$6:$BN$171,N$144+1,0)))</f>
        <v/>
      </c>
      <c r="O68" s="107" t="str">
        <f>IF(ISNA(VLOOKUP($F68,'Cronograma Manual'!$F$6:$BN$171,O$144+1,0)),"",(VLOOKUP($F68,'Cronograma Manual'!$F$6:$BN$171,O$144+1,0)))</f>
        <v/>
      </c>
      <c r="P68" s="108">
        <f>IF(ISNA(VLOOKUP($F68,'Cronograma Manual'!$F$6:$BN$171,P$144+1,0)),"",(VLOOKUP($F68,'Cronograma Manual'!$F$6:$BN$171,P$144+1,0)))</f>
        <v>44592</v>
      </c>
      <c r="Q68" s="108" t="str">
        <f>IF(ISNA(VLOOKUP($F68,'Cronograma Manual'!$F$6:$BN$171,Q$144+1,0)),"",(VLOOKUP($F68,'Cronograma Manual'!$F$6:$BN$171,Q$144+1,0)))</f>
        <v/>
      </c>
      <c r="R68" s="108" t="str">
        <f>IF(ISNA(VLOOKUP($F68,'Cronograma Manual'!$F$6:$BN$171,R$144+1,0)),"",(VLOOKUP($F68,'Cronograma Manual'!$F$6:$BN$171,R$144+1,0)))</f>
        <v/>
      </c>
      <c r="S68" s="108" t="str">
        <f>IF(ISNA(VLOOKUP($F68,'Cronograma Manual'!$F$6:$BN$171,S$144+1,0)),"",(VLOOKUP($F68,'Cronograma Manual'!$F$6:$BN$171,S$144+1,0)))</f>
        <v/>
      </c>
      <c r="T68" s="107">
        <f>IF(ISNA(VLOOKUP($F68,'Cronograma Manual'!$F$6:$BN$171,T$144+1,0)),"",(VLOOKUP($F68,'Cronograma Manual'!$F$6:$BN$171,T$144+1,0)))</f>
        <v>44620</v>
      </c>
      <c r="U68" s="107" t="str">
        <f>IF(ISNA(VLOOKUP($F68,'Cronograma Manual'!$F$6:$BN$171,U$144+1,0)),"",(VLOOKUP($F68,'Cronograma Manual'!$F$6:$BN$171,U$144+1,0)))</f>
        <v/>
      </c>
      <c r="V68" s="107" t="str">
        <f>IF(ISNA(VLOOKUP($F68,'Cronograma Manual'!$F$6:$BN$171,V$144+1,0)),"",(VLOOKUP($F68,'Cronograma Manual'!$F$6:$BN$171,V$144+1,0)))</f>
        <v/>
      </c>
      <c r="W68" s="107" t="str">
        <f>IF(ISNA(VLOOKUP($F68,'Cronograma Manual'!$F$6:$BN$171,W$144+1,0)),"",(VLOOKUP($F68,'Cronograma Manual'!$F$6:$BN$171,W$144+1,0)))</f>
        <v/>
      </c>
      <c r="X68" s="107">
        <f>IF(ISNA(VLOOKUP($F68,'Cronograma Manual'!$F$6:$BN$171,X$144+1,0)),"",(VLOOKUP($F68,'Cronograma Manual'!$F$6:$BN$171,X$144+1,0)))</f>
        <v>44648</v>
      </c>
      <c r="Y68" s="108" t="str">
        <f>IF(ISNA(VLOOKUP($F68,'Cronograma Manual'!$F$6:$BN$171,Y$144+1,0)),"",(VLOOKUP($F68,'Cronograma Manual'!$F$6:$BN$171,Y$144+1,0)))</f>
        <v/>
      </c>
      <c r="Z68" s="108" t="str">
        <f>IF(ISNA(VLOOKUP($F68,'Cronograma Manual'!$F$6:$BN$171,Z$144+1,0)),"",(VLOOKUP($F68,'Cronograma Manual'!$F$6:$BN$171,Z$144+1,0)))</f>
        <v/>
      </c>
      <c r="AA68" s="108" t="str">
        <f>IF(ISNA(VLOOKUP($F68,'Cronograma Manual'!$F$6:$BN$171,AA$144+1,0)),"",(VLOOKUP($F68,'Cronograma Manual'!$F$6:$BN$171,AA$144+1,0)))</f>
        <v/>
      </c>
      <c r="AB68" s="108">
        <f>IF(ISNA(VLOOKUP($F68,'Cronograma Manual'!$F$6:$BN$171,AB$144+1,0)),"",(VLOOKUP($F68,'Cronograma Manual'!$F$6:$BN$171,AB$144+1,0)))</f>
        <v>44676</v>
      </c>
      <c r="AC68" s="107" t="str">
        <f>IF(ISNA(VLOOKUP($F68,'Cronograma Manual'!$F$6:$BN$171,AC$144+1,0)),"",(VLOOKUP($F68,'Cronograma Manual'!$F$6:$BN$171,AC$144+1,0)))</f>
        <v/>
      </c>
      <c r="AD68" s="107" t="str">
        <f>IF(ISNA(VLOOKUP($F68,'Cronograma Manual'!$F$6:$BN$171,AD$144+1,0)),"",(VLOOKUP($F68,'Cronograma Manual'!$F$6:$BN$171,AD$144+1,0)))</f>
        <v/>
      </c>
      <c r="AE68" s="107" t="str">
        <f>IF(ISNA(VLOOKUP($F68,'Cronograma Manual'!$F$6:$BN$171,AE$144+1,0)),"",(VLOOKUP($F68,'Cronograma Manual'!$F$6:$BN$171,AE$144+1,0)))</f>
        <v/>
      </c>
      <c r="AF68" s="107">
        <f>IF(ISNA(VLOOKUP($F68,'Cronograma Manual'!$F$6:$BN$171,AF$144+1,0)),"",(VLOOKUP($F68,'Cronograma Manual'!$F$6:$BN$171,AF$144+1,0)))</f>
        <v>44704</v>
      </c>
      <c r="AG68" s="108" t="str">
        <f>IF(ISNA(VLOOKUP($F68,'Cronograma Manual'!$F$6:$BN$171,AG$144+1,0)),"",(VLOOKUP($F68,'Cronograma Manual'!$F$6:$BN$171,AG$144+1,0)))</f>
        <v/>
      </c>
      <c r="AH68" s="108" t="str">
        <f>IF(ISNA(VLOOKUP($F68,'Cronograma Manual'!$F$6:$BN$171,AH$144+1,0)),"",(VLOOKUP($F68,'Cronograma Manual'!$F$6:$BN$171,AH$144+1,0)))</f>
        <v/>
      </c>
      <c r="AI68" s="108" t="str">
        <f>IF(ISNA(VLOOKUP($F68,'Cronograma Manual'!$F$6:$BN$171,AI$144+1,0)),"",(VLOOKUP($F68,'Cronograma Manual'!$F$6:$BN$171,AI$144+1,0)))</f>
        <v/>
      </c>
      <c r="AJ68" s="108" t="str">
        <f>IF(ISNA(VLOOKUP($F68,'Cronograma Manual'!$F$6:$BN$171,AJ$144+1,0)),"",(VLOOKUP($F68,'Cronograma Manual'!$F$6:$BN$171,AJ$144+1,0)))</f>
        <v/>
      </c>
      <c r="AK68" s="108" t="str">
        <f>IF(ISNA(VLOOKUP($F68,'Cronograma Manual'!$F$6:$BN$171,AK$144+1,0)),"",(VLOOKUP($F68,'Cronograma Manual'!$F$6:$BN$171,AK$144+1,0)))</f>
        <v/>
      </c>
      <c r="AL68" s="107" t="str">
        <f>IF(ISNA(VLOOKUP($F68,'Cronograma Manual'!$F$6:$BN$171,AL$144+1,0)),"",(VLOOKUP($F68,'Cronograma Manual'!$F$6:$BN$171,AL$144+1,0)))</f>
        <v/>
      </c>
      <c r="AM68" s="107">
        <f>IF(ISNA(VLOOKUP($F68,'Cronograma Manual'!$F$6:$BN$171,AM$144+1,0)),"",(VLOOKUP($F68,'Cronograma Manual'!$F$6:$BN$171,AM$144+1,0)))</f>
        <v>44753</v>
      </c>
      <c r="AN68" s="107" t="str">
        <f>IF(ISNA(VLOOKUP($F68,'Cronograma Manual'!$F$6:$BN$171,AN$144+1,0)),"",(VLOOKUP($F68,'Cronograma Manual'!$F$6:$BN$171,AN$144+1,0)))</f>
        <v/>
      </c>
      <c r="AO68" s="107" t="str">
        <f>IF(ISNA(VLOOKUP($F68,'Cronograma Manual'!$F$6:$BN$171,AO$144+1,0)),"",(VLOOKUP($F68,'Cronograma Manual'!$F$6:$BN$171,AO$144+1,0)))</f>
        <v/>
      </c>
      <c r="AP68" s="108" t="str">
        <f>IF(ISNA(VLOOKUP($F68,'Cronograma Manual'!$F$6:$BN$171,AP$144+1,0)),"",(VLOOKUP($F68,'Cronograma Manual'!$F$6:$BN$171,AP$144+1,0)))</f>
        <v/>
      </c>
      <c r="AQ68" s="108">
        <f>IF(ISNA(VLOOKUP($F68,'Cronograma Manual'!$F$6:$BN$171,AQ$144+1,0)),"",(VLOOKUP($F68,'Cronograma Manual'!$F$6:$BN$171,AQ$144+1,0)))</f>
        <v>44781</v>
      </c>
      <c r="AR68" s="108" t="str">
        <f>IF(ISNA(VLOOKUP($F68,'Cronograma Manual'!$F$6:$BN$171,AR$144+1,0)),"",(VLOOKUP($F68,'Cronograma Manual'!$F$6:$BN$171,AR$144+1,0)))</f>
        <v/>
      </c>
      <c r="AS68" s="108" t="str">
        <f>IF(ISNA(VLOOKUP($F68,'Cronograma Manual'!$F$6:$BN$171,AS$144+1,0)),"",(VLOOKUP($F68,'Cronograma Manual'!$F$6:$BN$171,AS$144+1,0)))</f>
        <v/>
      </c>
      <c r="AT68" s="107" t="str">
        <f>IF(ISNA(VLOOKUP($F68,'Cronograma Manual'!$F$6:$BN$171,AT$144+1,0)),"",(VLOOKUP($F68,'Cronograma Manual'!$F$6:$BN$171,AT$144+1,0)))</f>
        <v/>
      </c>
      <c r="AU68" s="107">
        <f>IF(ISNA(VLOOKUP($F68,'Cronograma Manual'!$F$6:$BN$171,AU$144+1,0)),"",(VLOOKUP($F68,'Cronograma Manual'!$F$6:$BN$171,AU$144+1,0)))</f>
        <v>44809</v>
      </c>
      <c r="AV68" s="107" t="str">
        <f>IF(ISNA(VLOOKUP($F68,'Cronograma Manual'!$F$6:$BN$171,AV$144+1,0)),"",(VLOOKUP($F68,'Cronograma Manual'!$F$6:$BN$171,AV$144+1,0)))</f>
        <v/>
      </c>
      <c r="AW68" s="107" t="str">
        <f>IF(ISNA(VLOOKUP($F68,'Cronograma Manual'!$F$6:$BN$171,AW$144+1,0)),"",(VLOOKUP($F68,'Cronograma Manual'!$F$6:$BN$171,AW$144+1,0)))</f>
        <v/>
      </c>
      <c r="AX68" s="107" t="str">
        <f>IF(ISNA(VLOOKUP($F68,'Cronograma Manual'!$F$6:$BN$171,AX$144+1,0)),"",(VLOOKUP($F68,'Cronograma Manual'!$F$6:$BN$171,AX$144+1,0)))</f>
        <v/>
      </c>
      <c r="AY68" s="108">
        <f>IF(ISNA(VLOOKUP($F68,'Cronograma Manual'!$F$6:$BN$171,AY$144+1,0)),"",(VLOOKUP($F68,'Cronograma Manual'!$F$6:$BN$171,AY$144+1,0)))</f>
        <v>44837</v>
      </c>
      <c r="AZ68" s="108" t="str">
        <f>IF(ISNA(VLOOKUP($F68,'Cronograma Manual'!$F$6:$BN$171,AZ$144+1,0)),"",(VLOOKUP($F68,'Cronograma Manual'!$F$6:$BN$171,AZ$144+1,0)))</f>
        <v/>
      </c>
      <c r="BA68" s="108" t="str">
        <f>IF(ISNA(VLOOKUP($F68,'Cronograma Manual'!$F$6:$BN$171,BA$144+1,0)),"",(VLOOKUP($F68,'Cronograma Manual'!$F$6:$BN$171,BA$144+1,0)))</f>
        <v/>
      </c>
      <c r="BB68" s="108" t="str">
        <f>IF(ISNA(VLOOKUP($F68,'Cronograma Manual'!$F$6:$BN$171,BB$144+1,0)),"",(VLOOKUP($F68,'Cronograma Manual'!$F$6:$BN$171,BB$144+1,0)))</f>
        <v/>
      </c>
      <c r="BC68" s="107">
        <f>IF(ISNA(VLOOKUP($F68,'Cronograma Manual'!$F$6:$BN$171,BC$144+1,0)),"",(VLOOKUP($F68,'Cronograma Manual'!$F$6:$BN$171,BC$144+1,0)))</f>
        <v>44865</v>
      </c>
      <c r="BD68" s="107" t="str">
        <f>IF(ISNA(VLOOKUP($F68,'Cronograma Manual'!$F$6:$BN$171,BD$144+1,0)),"",(VLOOKUP($F68,'Cronograma Manual'!$F$6:$BN$171,BD$144+1,0)))</f>
        <v/>
      </c>
      <c r="BE68" s="107" t="str">
        <f>IF(ISNA(VLOOKUP($F68,'Cronograma Manual'!$F$6:$BN$171,BE$144+1,0)),"",(VLOOKUP($F68,'Cronograma Manual'!$F$6:$BN$171,BE$144+1,0)))</f>
        <v/>
      </c>
      <c r="BF68" s="107" t="str">
        <f>IF(ISNA(VLOOKUP($F68,'Cronograma Manual'!$F$6:$BN$171,BF$144+1,0)),"",(VLOOKUP($F68,'Cronograma Manual'!$F$6:$BN$171,BF$144+1,0)))</f>
        <v/>
      </c>
      <c r="BG68" s="108">
        <f>IF(ISNA(VLOOKUP($F68,'Cronograma Manual'!$F$6:$BN$171,BG$144+1,0)),"",(VLOOKUP($F68,'Cronograma Manual'!$F$6:$BN$171,BG$144+1,0)))</f>
        <v>44893</v>
      </c>
      <c r="BH68" s="108" t="str">
        <f>IF(ISNA(VLOOKUP($F68,'Cronograma Manual'!$F$6:$BN$171,BH$144+1,0)),"",(VLOOKUP($F68,'Cronograma Manual'!$F$6:$BN$171,BH$144+1,0)))</f>
        <v/>
      </c>
      <c r="BI68" s="108" t="str">
        <f>IF(ISNA(VLOOKUP($F68,'Cronograma Manual'!$F$6:$BN$171,BI$144+1,0)),"",(VLOOKUP($F68,'Cronograma Manual'!$F$6:$BN$171,BI$144+1,0)))</f>
        <v/>
      </c>
      <c r="BJ68" s="108" t="str">
        <f>IF(ISNA(VLOOKUP($F68,'Cronograma Manual'!$F$6:$BN$171,BJ$144+1,0)),"",(VLOOKUP($F68,'Cronograma Manual'!$F$6:$BN$171,BJ$144+1,0)))</f>
        <v/>
      </c>
      <c r="BK68" s="353">
        <f>IF(ISNA(VLOOKUP($F68,'Cronograma Manual'!$F$6:$BN$171,BK$144+1,0)),"",(VLOOKUP($F68,'Cronograma Manual'!$F$6:$BN$171,BK$144+1,0)))</f>
        <v>44921</v>
      </c>
    </row>
    <row r="69" spans="1:63" s="102" customFormat="1" ht="26.25" customHeight="1" x14ac:dyDescent="0.25">
      <c r="A69" s="342">
        <f t="shared" si="1"/>
        <v>64</v>
      </c>
      <c r="B69" s="428" t="s">
        <v>1285</v>
      </c>
      <c r="C69" s="428" t="s">
        <v>1596</v>
      </c>
      <c r="D69" s="433" t="s">
        <v>79</v>
      </c>
      <c r="E69" s="343" t="s">
        <v>1445</v>
      </c>
      <c r="F69" s="343" t="s">
        <v>79</v>
      </c>
      <c r="G69" s="344" t="str">
        <f>IF(ISNA(VLOOKUP($F69,'Cronograma Manual'!$F$6:$BN$171,G$144+1,0)),"",(VLOOKUP($F69,'Cronograma Manual'!$F$6:$BN$171,G$144+1,0)))</f>
        <v>DS NARIÑO</v>
      </c>
      <c r="H69" s="344" t="str">
        <f>IF(ISNA(VLOOKUP($F69,'Cronograma Manual'!$F$6:$BN$171,H$144+1,0)),"",(VLOOKUP($F69,'Cronograma Manual'!$F$6:$BN$171,H$144+1,0)))</f>
        <v>Calle 22 N° 7-93 Hospital Universitario Departamental de Nariño</v>
      </c>
      <c r="I69" s="347">
        <f>IF(ISNA(VLOOKUP($F69,'Cronograma Manual'!$F$6:$BN$171,I$144+1,0)),"",(VLOOKUP($F69,'Cronograma Manual'!$F$6:$BN$171,I$144+1,0)))</f>
        <v>1</v>
      </c>
      <c r="J69" s="348">
        <f>IF(ISNA(VLOOKUP($F69,'Cronograma Manual'!$F$6:$BN$171,J$144+1,0)),"",(VLOOKUP($F69,'Cronograma Manual'!$F$6:$BN$171,J$144+1,0)))</f>
        <v>51</v>
      </c>
      <c r="K69" s="349" t="str">
        <f>IF(ISNA(VLOOKUP($F69,'Cronograma Manual'!$F$6:$BN$171,K$144+1,0)),"",(VLOOKUP($F69,'Cronograma Manual'!$F$6:$BN$171,K$144+1,0)))</f>
        <v/>
      </c>
      <c r="L69" s="349">
        <f>IF(ISNA(VLOOKUP($F69,'Cronograma Manual'!$F$6:$BN$171,L$144+1,0)),"",(VLOOKUP($F69,'Cronograma Manual'!$F$6:$BN$171,L$144+1,0)))</f>
        <v>44566</v>
      </c>
      <c r="M69" s="349">
        <f>IF(ISNA(VLOOKUP($F69,'Cronograma Manual'!$F$6:$BN$171,M$144+1,0)),"",(VLOOKUP($F69,'Cronograma Manual'!$F$6:$BN$171,M$144+1,0)))</f>
        <v>44573</v>
      </c>
      <c r="N69" s="349">
        <f>IF(ISNA(VLOOKUP($F69,'Cronograma Manual'!$F$6:$BN$171,N$144+1,0)),"",(VLOOKUP($F69,'Cronograma Manual'!$F$6:$BN$171,N$144+1,0)))</f>
        <v>44580</v>
      </c>
      <c r="O69" s="349">
        <f>IF(ISNA(VLOOKUP($F69,'Cronograma Manual'!$F$6:$BN$171,O$144+1,0)),"",(VLOOKUP($F69,'Cronograma Manual'!$F$6:$BN$171,O$144+1,0)))</f>
        <v>44587</v>
      </c>
      <c r="P69" s="350">
        <f>IF(ISNA(VLOOKUP($F69,'Cronograma Manual'!$F$6:$BN$171,P$144+1,0)),"",(VLOOKUP($F69,'Cronograma Manual'!$F$6:$BN$171,P$144+1,0)))</f>
        <v>44594</v>
      </c>
      <c r="Q69" s="350">
        <f>IF(ISNA(VLOOKUP($F69,'Cronograma Manual'!$F$6:$BN$171,Q$144+1,0)),"",(VLOOKUP($F69,'Cronograma Manual'!$F$6:$BN$171,Q$144+1,0)))</f>
        <v>44601</v>
      </c>
      <c r="R69" s="350">
        <f>IF(ISNA(VLOOKUP($F69,'Cronograma Manual'!$F$6:$BN$171,R$144+1,0)),"",(VLOOKUP($F69,'Cronograma Manual'!$F$6:$BN$171,R$144+1,0)))</f>
        <v>44608</v>
      </c>
      <c r="S69" s="350">
        <f>IF(ISNA(VLOOKUP($F69,'Cronograma Manual'!$F$6:$BN$171,S$144+1,0)),"",(VLOOKUP($F69,'Cronograma Manual'!$F$6:$BN$171,S$144+1,0)))</f>
        <v>44615</v>
      </c>
      <c r="T69" s="349">
        <f>IF(ISNA(VLOOKUP($F69,'Cronograma Manual'!$F$6:$BN$171,T$144+1,0)),"",(VLOOKUP($F69,'Cronograma Manual'!$F$6:$BN$171,T$144+1,0)))</f>
        <v>44622</v>
      </c>
      <c r="U69" s="349">
        <f>IF(ISNA(VLOOKUP($F69,'Cronograma Manual'!$F$6:$BN$171,U$144+1,0)),"",(VLOOKUP($F69,'Cronograma Manual'!$F$6:$BN$171,U$144+1,0)))</f>
        <v>44629</v>
      </c>
      <c r="V69" s="349">
        <f>IF(ISNA(VLOOKUP($F69,'Cronograma Manual'!$F$6:$BN$171,V$144+1,0)),"",(VLOOKUP($F69,'Cronograma Manual'!$F$6:$BN$171,V$144+1,0)))</f>
        <v>44636</v>
      </c>
      <c r="W69" s="349">
        <f>IF(ISNA(VLOOKUP($F69,'Cronograma Manual'!$F$6:$BN$171,W$144+1,0)),"",(VLOOKUP($F69,'Cronograma Manual'!$F$6:$BN$171,W$144+1,0)))</f>
        <v>44643</v>
      </c>
      <c r="X69" s="349">
        <f>IF(ISNA(VLOOKUP($F69,'Cronograma Manual'!$F$6:$BN$171,X$144+1,0)),"",(VLOOKUP($F69,'Cronograma Manual'!$F$6:$BN$171,X$144+1,0)))</f>
        <v>44650</v>
      </c>
      <c r="Y69" s="350">
        <f>IF(ISNA(VLOOKUP($F69,'Cronograma Manual'!$F$6:$BN$171,Y$144+1,0)),"",(VLOOKUP($F69,'Cronograma Manual'!$F$6:$BN$171,Y$144+1,0)))</f>
        <v>44657</v>
      </c>
      <c r="Z69" s="350">
        <f>IF(ISNA(VLOOKUP($F69,'Cronograma Manual'!$F$6:$BN$171,Z$144+1,0)),"",(VLOOKUP($F69,'Cronograma Manual'!$F$6:$BN$171,Z$144+1,0)))</f>
        <v>44664</v>
      </c>
      <c r="AA69" s="350">
        <f>IF(ISNA(VLOOKUP($F69,'Cronograma Manual'!$F$6:$BN$171,AA$144+1,0)),"",(VLOOKUP($F69,'Cronograma Manual'!$F$6:$BN$171,AA$144+1,0)))</f>
        <v>44671</v>
      </c>
      <c r="AB69" s="350">
        <f>IF(ISNA(VLOOKUP($F69,'Cronograma Manual'!$F$6:$BN$171,AB$144+1,0)),"",(VLOOKUP($F69,'Cronograma Manual'!$F$6:$BN$171,AB$144+1,0)))</f>
        <v>44678</v>
      </c>
      <c r="AC69" s="349">
        <f>IF(ISNA(VLOOKUP($F69,'Cronograma Manual'!$F$6:$BN$171,AC$144+1,0)),"",(VLOOKUP($F69,'Cronograma Manual'!$F$6:$BN$171,AC$144+1,0)))</f>
        <v>44685</v>
      </c>
      <c r="AD69" s="349">
        <f>IF(ISNA(VLOOKUP($F69,'Cronograma Manual'!$F$6:$BN$171,AD$144+1,0)),"",(VLOOKUP($F69,'Cronograma Manual'!$F$6:$BN$171,AD$144+1,0)))</f>
        <v>44692</v>
      </c>
      <c r="AE69" s="349">
        <f>IF(ISNA(VLOOKUP($F69,'Cronograma Manual'!$F$6:$BN$171,AE$144+1,0)),"",(VLOOKUP($F69,'Cronograma Manual'!$F$6:$BN$171,AE$144+1,0)))</f>
        <v>44699</v>
      </c>
      <c r="AF69" s="349">
        <f>IF(ISNA(VLOOKUP($F69,'Cronograma Manual'!$F$6:$BN$171,AF$144+1,0)),"",(VLOOKUP($F69,'Cronograma Manual'!$F$6:$BN$171,AF$144+1,0)))</f>
        <v>44706</v>
      </c>
      <c r="AG69" s="350">
        <f>IF(ISNA(VLOOKUP($F69,'Cronograma Manual'!$F$6:$BN$171,AG$144+1,0)),"",(VLOOKUP($F69,'Cronograma Manual'!$F$6:$BN$171,AG$144+1,0)))</f>
        <v>44713</v>
      </c>
      <c r="AH69" s="350">
        <f>IF(ISNA(VLOOKUP($F69,'Cronograma Manual'!$F$6:$BN$171,AH$144+1,0)),"",(VLOOKUP($F69,'Cronograma Manual'!$F$6:$BN$171,AH$144+1,0)))</f>
        <v>44720</v>
      </c>
      <c r="AI69" s="350">
        <f>IF(ISNA(VLOOKUP($F69,'Cronograma Manual'!$F$6:$BN$171,AI$144+1,0)),"",(VLOOKUP($F69,'Cronograma Manual'!$F$6:$BN$171,AI$144+1,0)))</f>
        <v>44727</v>
      </c>
      <c r="AJ69" s="350">
        <f>IF(ISNA(VLOOKUP($F69,'Cronograma Manual'!$F$6:$BN$171,AJ$144+1,0)),"",(VLOOKUP($F69,'Cronograma Manual'!$F$6:$BN$171,AJ$144+1,0)))</f>
        <v>44734</v>
      </c>
      <c r="AK69" s="350">
        <f>IF(ISNA(VLOOKUP($F69,'Cronograma Manual'!$F$6:$BN$171,AK$144+1,0)),"",(VLOOKUP($F69,'Cronograma Manual'!$F$6:$BN$171,AK$144+1,0)))</f>
        <v>44741</v>
      </c>
      <c r="AL69" s="349">
        <f>IF(ISNA(VLOOKUP($F69,'Cronograma Manual'!$F$6:$BN$171,AL$144+1,0)),"",(VLOOKUP($F69,'Cronograma Manual'!$F$6:$BN$171,AL$144+1,0)))</f>
        <v>44748</v>
      </c>
      <c r="AM69" s="349">
        <f>IF(ISNA(VLOOKUP($F69,'Cronograma Manual'!$F$6:$BN$171,AM$144+1,0)),"",(VLOOKUP($F69,'Cronograma Manual'!$F$6:$BN$171,AM$144+1,0)))</f>
        <v>44755</v>
      </c>
      <c r="AN69" s="349" t="str">
        <f>IF(ISNA(VLOOKUP($F69,'Cronograma Manual'!$F$6:$BN$171,AN$144+1,0)),"",(VLOOKUP($F69,'Cronograma Manual'!$F$6:$BN$171,AN$144+1,0)))</f>
        <v/>
      </c>
      <c r="AO69" s="349">
        <f>IF(ISNA(VLOOKUP($F69,'Cronograma Manual'!$F$6:$BN$171,AO$144+1,0)),"",(VLOOKUP($F69,'Cronograma Manual'!$F$6:$BN$171,AO$144+1,0)))</f>
        <v>44769</v>
      </c>
      <c r="AP69" s="350">
        <f>IF(ISNA(VLOOKUP($F69,'Cronograma Manual'!$F$6:$BN$171,AP$144+1,0)),"",(VLOOKUP($F69,'Cronograma Manual'!$F$6:$BN$171,AP$144+1,0)))</f>
        <v>44776</v>
      </c>
      <c r="AQ69" s="350">
        <f>IF(ISNA(VLOOKUP($F69,'Cronograma Manual'!$F$6:$BN$171,AQ$144+1,0)),"",(VLOOKUP($F69,'Cronograma Manual'!$F$6:$BN$171,AQ$144+1,0)))</f>
        <v>44783</v>
      </c>
      <c r="AR69" s="350">
        <f>IF(ISNA(VLOOKUP($F69,'Cronograma Manual'!$F$6:$BN$171,AR$144+1,0)),"",(VLOOKUP($F69,'Cronograma Manual'!$F$6:$BN$171,AR$144+1,0)))</f>
        <v>44790</v>
      </c>
      <c r="AS69" s="350">
        <f>IF(ISNA(VLOOKUP($F69,'Cronograma Manual'!$F$6:$BN$171,AS$144+1,0)),"",(VLOOKUP($F69,'Cronograma Manual'!$F$6:$BN$171,AS$144+1,0)))</f>
        <v>44797</v>
      </c>
      <c r="AT69" s="349">
        <f>IF(ISNA(VLOOKUP($F69,'Cronograma Manual'!$F$6:$BN$171,AT$144+1,0)),"",(VLOOKUP($F69,'Cronograma Manual'!$F$6:$BN$171,AT$144+1,0)))</f>
        <v>44804</v>
      </c>
      <c r="AU69" s="349">
        <f>IF(ISNA(VLOOKUP($F69,'Cronograma Manual'!$F$6:$BN$171,AU$144+1,0)),"",(VLOOKUP($F69,'Cronograma Manual'!$F$6:$BN$171,AU$144+1,0)))</f>
        <v>44811</v>
      </c>
      <c r="AV69" s="349">
        <f>IF(ISNA(VLOOKUP($F69,'Cronograma Manual'!$F$6:$BN$171,AV$144+1,0)),"",(VLOOKUP($F69,'Cronograma Manual'!$F$6:$BN$171,AV$144+1,0)))</f>
        <v>44818</v>
      </c>
      <c r="AW69" s="349">
        <f>IF(ISNA(VLOOKUP($F69,'Cronograma Manual'!$F$6:$BN$171,AW$144+1,0)),"",(VLOOKUP($F69,'Cronograma Manual'!$F$6:$BN$171,AW$144+1,0)))</f>
        <v>44825</v>
      </c>
      <c r="AX69" s="349">
        <f>IF(ISNA(VLOOKUP($F69,'Cronograma Manual'!$F$6:$BN$171,AX$144+1,0)),"",(VLOOKUP($F69,'Cronograma Manual'!$F$6:$BN$171,AX$144+1,0)))</f>
        <v>44832</v>
      </c>
      <c r="AY69" s="350">
        <f>IF(ISNA(VLOOKUP($F69,'Cronograma Manual'!$F$6:$BN$171,AY$144+1,0)),"",(VLOOKUP($F69,'Cronograma Manual'!$F$6:$BN$171,AY$144+1,0)))</f>
        <v>44839</v>
      </c>
      <c r="AZ69" s="350">
        <f>IF(ISNA(VLOOKUP($F69,'Cronograma Manual'!$F$6:$BN$171,AZ$144+1,0)),"",(VLOOKUP($F69,'Cronograma Manual'!$F$6:$BN$171,AZ$144+1,0)))</f>
        <v>44846</v>
      </c>
      <c r="BA69" s="350">
        <f>IF(ISNA(VLOOKUP($F69,'Cronograma Manual'!$F$6:$BN$171,BA$144+1,0)),"",(VLOOKUP($F69,'Cronograma Manual'!$F$6:$BN$171,BA$144+1,0)))</f>
        <v>44853</v>
      </c>
      <c r="BB69" s="350">
        <f>IF(ISNA(VLOOKUP($F69,'Cronograma Manual'!$F$6:$BN$171,BB$144+1,0)),"",(VLOOKUP($F69,'Cronograma Manual'!$F$6:$BN$171,BB$144+1,0)))</f>
        <v>44860</v>
      </c>
      <c r="BC69" s="349">
        <f>IF(ISNA(VLOOKUP($F69,'Cronograma Manual'!$F$6:$BN$171,BC$144+1,0)),"",(VLOOKUP($F69,'Cronograma Manual'!$F$6:$BN$171,BC$144+1,0)))</f>
        <v>44867</v>
      </c>
      <c r="BD69" s="349">
        <f>IF(ISNA(VLOOKUP($F69,'Cronograma Manual'!$F$6:$BN$171,BD$144+1,0)),"",(VLOOKUP($F69,'Cronograma Manual'!$F$6:$BN$171,BD$144+1,0)))</f>
        <v>44874</v>
      </c>
      <c r="BE69" s="349">
        <f>IF(ISNA(VLOOKUP($F69,'Cronograma Manual'!$F$6:$BN$171,BE$144+1,0)),"",(VLOOKUP($F69,'Cronograma Manual'!$F$6:$BN$171,BE$144+1,0)))</f>
        <v>44881</v>
      </c>
      <c r="BF69" s="349">
        <f>IF(ISNA(VLOOKUP($F69,'Cronograma Manual'!$F$6:$BN$171,BF$144+1,0)),"",(VLOOKUP($F69,'Cronograma Manual'!$F$6:$BN$171,BF$144+1,0)))</f>
        <v>44888</v>
      </c>
      <c r="BG69" s="350">
        <f>IF(ISNA(VLOOKUP($F69,'Cronograma Manual'!$F$6:$BN$171,BG$144+1,0)),"",(VLOOKUP($F69,'Cronograma Manual'!$F$6:$BN$171,BG$144+1,0)))</f>
        <v>44895</v>
      </c>
      <c r="BH69" s="350">
        <f>IF(ISNA(VLOOKUP($F69,'Cronograma Manual'!$F$6:$BN$171,BH$144+1,0)),"",(VLOOKUP($F69,'Cronograma Manual'!$F$6:$BN$171,BH$144+1,0)))</f>
        <v>44902</v>
      </c>
      <c r="BI69" s="350">
        <f>IF(ISNA(VLOOKUP($F69,'Cronograma Manual'!$F$6:$BN$171,BI$144+1,0)),"",(VLOOKUP($F69,'Cronograma Manual'!$F$6:$BN$171,BI$144+1,0)))</f>
        <v>44909</v>
      </c>
      <c r="BJ69" s="350">
        <f>IF(ISNA(VLOOKUP($F69,'Cronograma Manual'!$F$6:$BN$171,BJ$144+1,0)),"",(VLOOKUP($F69,'Cronograma Manual'!$F$6:$BN$171,BJ$144+1,0)))</f>
        <v>44916</v>
      </c>
      <c r="BK69" s="351">
        <f>IF(ISNA(VLOOKUP($F69,'Cronograma Manual'!$F$6:$BN$171,BK$144+1,0)),"",(VLOOKUP($F69,'Cronograma Manual'!$F$6:$BN$171,BK$144+1,0)))</f>
        <v>44923</v>
      </c>
    </row>
    <row r="70" spans="1:63" s="102" customFormat="1" ht="26.25" customHeight="1" x14ac:dyDescent="0.25">
      <c r="A70" s="352">
        <f t="shared" si="1"/>
        <v>65</v>
      </c>
      <c r="B70" s="429"/>
      <c r="C70" s="429"/>
      <c r="D70" s="432"/>
      <c r="E70" s="337" t="s">
        <v>1445</v>
      </c>
      <c r="F70" s="337" t="s">
        <v>80</v>
      </c>
      <c r="G70" s="184" t="str">
        <f>IF(ISNA(VLOOKUP($F70,'Cronograma Manual'!$F$6:$BN$171,G$144+1,0)),"",(VLOOKUP($F70,'Cronograma Manual'!$F$6:$BN$171,G$144+1,0)))</f>
        <v>UB IPIALES</v>
      </c>
      <c r="H70" s="184" t="str">
        <f>IF(ISNA(VLOOKUP($F70,'Cronograma Manual'!$F$6:$BN$171,H$144+1,0)),"",(VLOOKUP($F70,'Cronograma Manual'!$F$6:$BN$171,H$144+1,0)))</f>
        <v>Avenida Panamericana Norte Hospital Civil Regional Ipiales</v>
      </c>
      <c r="I70" s="197">
        <f>IF(ISNA(VLOOKUP($F70,'Cronograma Manual'!$F$6:$BN$171,I$144+1,0)),"",(VLOOKUP($F70,'Cronograma Manual'!$F$6:$BN$171,I$144+1,0)))</f>
        <v>4</v>
      </c>
      <c r="J70" s="202">
        <f>IF(ISNA(VLOOKUP($F70,'Cronograma Manual'!$F$6:$BN$171,J$144+1,0)),"",(VLOOKUP($F70,'Cronograma Manual'!$F$6:$BN$171,J$144+1,0)))</f>
        <v>13</v>
      </c>
      <c r="K70" s="107" t="str">
        <f>IF(ISNA(VLOOKUP($F70,'Cronograma Manual'!$F$6:$BN$171,K$144+1,0)),"",(VLOOKUP($F70,'Cronograma Manual'!$F$6:$BN$171,K$144+1,0)))</f>
        <v/>
      </c>
      <c r="L70" s="107" t="str">
        <f>IF(ISNA(VLOOKUP($F70,'Cronograma Manual'!$F$6:$BN$171,L$144+1,0)),"",(VLOOKUP($F70,'Cronograma Manual'!$F$6:$BN$171,L$144+1,0)))</f>
        <v/>
      </c>
      <c r="M70" s="107" t="str">
        <f>IF(ISNA(VLOOKUP($F70,'Cronograma Manual'!$F$6:$BN$171,M$144+1,0)),"",(VLOOKUP($F70,'Cronograma Manual'!$F$6:$BN$171,M$144+1,0)))</f>
        <v/>
      </c>
      <c r="N70" s="107">
        <f>IF(ISNA(VLOOKUP($F70,'Cronograma Manual'!$F$6:$BN$171,N$144+1,0)),"",(VLOOKUP($F70,'Cronograma Manual'!$F$6:$BN$171,N$144+1,0)))</f>
        <v>44581</v>
      </c>
      <c r="O70" s="107" t="str">
        <f>IF(ISNA(VLOOKUP($F70,'Cronograma Manual'!$F$6:$BN$171,O$144+1,0)),"",(VLOOKUP($F70,'Cronograma Manual'!$F$6:$BN$171,O$144+1,0)))</f>
        <v/>
      </c>
      <c r="P70" s="108" t="str">
        <f>IF(ISNA(VLOOKUP($F70,'Cronograma Manual'!$F$6:$BN$171,P$144+1,0)),"",(VLOOKUP($F70,'Cronograma Manual'!$F$6:$BN$171,P$144+1,0)))</f>
        <v/>
      </c>
      <c r="Q70" s="108" t="str">
        <f>IF(ISNA(VLOOKUP($F70,'Cronograma Manual'!$F$6:$BN$171,Q$144+1,0)),"",(VLOOKUP($F70,'Cronograma Manual'!$F$6:$BN$171,Q$144+1,0)))</f>
        <v/>
      </c>
      <c r="R70" s="108">
        <f>IF(ISNA(VLOOKUP($F70,'Cronograma Manual'!$F$6:$BN$171,R$144+1,0)),"",(VLOOKUP($F70,'Cronograma Manual'!$F$6:$BN$171,R$144+1,0)))</f>
        <v>44609</v>
      </c>
      <c r="S70" s="108" t="str">
        <f>IF(ISNA(VLOOKUP($F70,'Cronograma Manual'!$F$6:$BN$171,S$144+1,0)),"",(VLOOKUP($F70,'Cronograma Manual'!$F$6:$BN$171,S$144+1,0)))</f>
        <v/>
      </c>
      <c r="T70" s="107" t="str">
        <f>IF(ISNA(VLOOKUP($F70,'Cronograma Manual'!$F$6:$BN$171,T$144+1,0)),"",(VLOOKUP($F70,'Cronograma Manual'!$F$6:$BN$171,T$144+1,0)))</f>
        <v/>
      </c>
      <c r="U70" s="107" t="str">
        <f>IF(ISNA(VLOOKUP($F70,'Cronograma Manual'!$F$6:$BN$171,U$144+1,0)),"",(VLOOKUP($F70,'Cronograma Manual'!$F$6:$BN$171,U$144+1,0)))</f>
        <v/>
      </c>
      <c r="V70" s="107">
        <f>IF(ISNA(VLOOKUP($F70,'Cronograma Manual'!$F$6:$BN$171,V$144+1,0)),"",(VLOOKUP($F70,'Cronograma Manual'!$F$6:$BN$171,V$144+1,0)))</f>
        <v>44637</v>
      </c>
      <c r="W70" s="107" t="str">
        <f>IF(ISNA(VLOOKUP($F70,'Cronograma Manual'!$F$6:$BN$171,W$144+1,0)),"",(VLOOKUP($F70,'Cronograma Manual'!$F$6:$BN$171,W$144+1,0)))</f>
        <v/>
      </c>
      <c r="X70" s="107" t="str">
        <f>IF(ISNA(VLOOKUP($F70,'Cronograma Manual'!$F$6:$BN$171,X$144+1,0)),"",(VLOOKUP($F70,'Cronograma Manual'!$F$6:$BN$171,X$144+1,0)))</f>
        <v/>
      </c>
      <c r="Y70" s="108" t="str">
        <f>IF(ISNA(VLOOKUP($F70,'Cronograma Manual'!$F$6:$BN$171,Y$144+1,0)),"",(VLOOKUP($F70,'Cronograma Manual'!$F$6:$BN$171,Y$144+1,0)))</f>
        <v/>
      </c>
      <c r="Z70" s="108" t="str">
        <f>IF(ISNA(VLOOKUP($F70,'Cronograma Manual'!$F$6:$BN$171,Z$144+1,0)),"",(VLOOKUP($F70,'Cronograma Manual'!$F$6:$BN$171,Z$144+1,0)))</f>
        <v/>
      </c>
      <c r="AA70" s="108">
        <f>IF(ISNA(VLOOKUP($F70,'Cronograma Manual'!$F$6:$BN$171,AA$144+1,0)),"",(VLOOKUP($F70,'Cronograma Manual'!$F$6:$BN$171,AA$144+1,0)))</f>
        <v>44672</v>
      </c>
      <c r="AB70" s="108" t="str">
        <f>IF(ISNA(VLOOKUP($F70,'Cronograma Manual'!$F$6:$BN$171,AB$144+1,0)),"",(VLOOKUP($F70,'Cronograma Manual'!$F$6:$BN$171,AB$144+1,0)))</f>
        <v/>
      </c>
      <c r="AC70" s="107" t="str">
        <f>IF(ISNA(VLOOKUP($F70,'Cronograma Manual'!$F$6:$BN$171,AC$144+1,0)),"",(VLOOKUP($F70,'Cronograma Manual'!$F$6:$BN$171,AC$144+1,0)))</f>
        <v/>
      </c>
      <c r="AD70" s="107" t="str">
        <f>IF(ISNA(VLOOKUP($F70,'Cronograma Manual'!$F$6:$BN$171,AD$144+1,0)),"",(VLOOKUP($F70,'Cronograma Manual'!$F$6:$BN$171,AD$144+1,0)))</f>
        <v/>
      </c>
      <c r="AE70" s="107">
        <f>IF(ISNA(VLOOKUP($F70,'Cronograma Manual'!$F$6:$BN$171,AE$144+1,0)),"",(VLOOKUP($F70,'Cronograma Manual'!$F$6:$BN$171,AE$144+1,0)))</f>
        <v>44700</v>
      </c>
      <c r="AF70" s="107" t="str">
        <f>IF(ISNA(VLOOKUP($F70,'Cronograma Manual'!$F$6:$BN$171,AF$144+1,0)),"",(VLOOKUP($F70,'Cronograma Manual'!$F$6:$BN$171,AF$144+1,0)))</f>
        <v/>
      </c>
      <c r="AG70" s="108" t="str">
        <f>IF(ISNA(VLOOKUP($F70,'Cronograma Manual'!$F$6:$BN$171,AG$144+1,0)),"",(VLOOKUP($F70,'Cronograma Manual'!$F$6:$BN$171,AG$144+1,0)))</f>
        <v/>
      </c>
      <c r="AH70" s="108" t="str">
        <f>IF(ISNA(VLOOKUP($F70,'Cronograma Manual'!$F$6:$BN$171,AH$144+1,0)),"",(VLOOKUP($F70,'Cronograma Manual'!$F$6:$BN$171,AH$144+1,0)))</f>
        <v/>
      </c>
      <c r="AI70" s="108">
        <f>IF(ISNA(VLOOKUP($F70,'Cronograma Manual'!$F$6:$BN$171,AI$144+1,0)),"",(VLOOKUP($F70,'Cronograma Manual'!$F$6:$BN$171,AI$144+1,0)))</f>
        <v>44728</v>
      </c>
      <c r="AJ70" s="108" t="str">
        <f>IF(ISNA(VLOOKUP($F70,'Cronograma Manual'!$F$6:$BN$171,AJ$144+1,0)),"",(VLOOKUP($F70,'Cronograma Manual'!$F$6:$BN$171,AJ$144+1,0)))</f>
        <v/>
      </c>
      <c r="AK70" s="108" t="str">
        <f>IF(ISNA(VLOOKUP($F70,'Cronograma Manual'!$F$6:$BN$171,AK$144+1,0)),"",(VLOOKUP($F70,'Cronograma Manual'!$F$6:$BN$171,AK$144+1,0)))</f>
        <v/>
      </c>
      <c r="AL70" s="107" t="str">
        <f>IF(ISNA(VLOOKUP($F70,'Cronograma Manual'!$F$6:$BN$171,AL$144+1,0)),"",(VLOOKUP($F70,'Cronograma Manual'!$F$6:$BN$171,AL$144+1,0)))</f>
        <v/>
      </c>
      <c r="AM70" s="107">
        <f>IF(ISNA(VLOOKUP($F70,'Cronograma Manual'!$F$6:$BN$171,AM$144+1,0)),"",(VLOOKUP($F70,'Cronograma Manual'!$F$6:$BN$171,AM$144+1,0)))</f>
        <v>44756</v>
      </c>
      <c r="AN70" s="107" t="str">
        <f>IF(ISNA(VLOOKUP($F70,'Cronograma Manual'!$F$6:$BN$171,AN$144+1,0)),"",(VLOOKUP($F70,'Cronograma Manual'!$F$6:$BN$171,AN$144+1,0)))</f>
        <v/>
      </c>
      <c r="AO70" s="107" t="str">
        <f>IF(ISNA(VLOOKUP($F70,'Cronograma Manual'!$F$6:$BN$171,AO$144+1,0)),"",(VLOOKUP($F70,'Cronograma Manual'!$F$6:$BN$171,AO$144+1,0)))</f>
        <v/>
      </c>
      <c r="AP70" s="108" t="str">
        <f>IF(ISNA(VLOOKUP($F70,'Cronograma Manual'!$F$6:$BN$171,AP$144+1,0)),"",(VLOOKUP($F70,'Cronograma Manual'!$F$6:$BN$171,AP$144+1,0)))</f>
        <v/>
      </c>
      <c r="AQ70" s="108">
        <f>IF(ISNA(VLOOKUP($F70,'Cronograma Manual'!$F$6:$BN$171,AQ$144+1,0)),"",(VLOOKUP($F70,'Cronograma Manual'!$F$6:$BN$171,AQ$144+1,0)))</f>
        <v>44784</v>
      </c>
      <c r="AR70" s="108" t="str">
        <f>IF(ISNA(VLOOKUP($F70,'Cronograma Manual'!$F$6:$BN$171,AR$144+1,0)),"",(VLOOKUP($F70,'Cronograma Manual'!$F$6:$BN$171,AR$144+1,0)))</f>
        <v/>
      </c>
      <c r="AS70" s="108" t="str">
        <f>IF(ISNA(VLOOKUP($F70,'Cronograma Manual'!$F$6:$BN$171,AS$144+1,0)),"",(VLOOKUP($F70,'Cronograma Manual'!$F$6:$BN$171,AS$144+1,0)))</f>
        <v/>
      </c>
      <c r="AT70" s="107" t="str">
        <f>IF(ISNA(VLOOKUP($F70,'Cronograma Manual'!$F$6:$BN$171,AT$144+1,0)),"",(VLOOKUP($F70,'Cronograma Manual'!$F$6:$BN$171,AT$144+1,0)))</f>
        <v/>
      </c>
      <c r="AU70" s="107">
        <f>IF(ISNA(VLOOKUP($F70,'Cronograma Manual'!$F$6:$BN$171,AU$144+1,0)),"",(VLOOKUP($F70,'Cronograma Manual'!$F$6:$BN$171,AU$144+1,0)))</f>
        <v>44812</v>
      </c>
      <c r="AV70" s="107" t="str">
        <f>IF(ISNA(VLOOKUP($F70,'Cronograma Manual'!$F$6:$BN$171,AV$144+1,0)),"",(VLOOKUP($F70,'Cronograma Manual'!$F$6:$BN$171,AV$144+1,0)))</f>
        <v/>
      </c>
      <c r="AW70" s="107" t="str">
        <f>IF(ISNA(VLOOKUP($F70,'Cronograma Manual'!$F$6:$BN$171,AW$144+1,0)),"",(VLOOKUP($F70,'Cronograma Manual'!$F$6:$BN$171,AW$144+1,0)))</f>
        <v/>
      </c>
      <c r="AX70" s="107" t="str">
        <f>IF(ISNA(VLOOKUP($F70,'Cronograma Manual'!$F$6:$BN$171,AX$144+1,0)),"",(VLOOKUP($F70,'Cronograma Manual'!$F$6:$BN$171,AX$144+1,0)))</f>
        <v/>
      </c>
      <c r="AY70" s="108">
        <f>IF(ISNA(VLOOKUP($F70,'Cronograma Manual'!$F$6:$BN$171,AY$144+1,0)),"",(VLOOKUP($F70,'Cronograma Manual'!$F$6:$BN$171,AY$144+1,0)))</f>
        <v>44840</v>
      </c>
      <c r="AZ70" s="108" t="str">
        <f>IF(ISNA(VLOOKUP($F70,'Cronograma Manual'!$F$6:$BN$171,AZ$144+1,0)),"",(VLOOKUP($F70,'Cronograma Manual'!$F$6:$BN$171,AZ$144+1,0)))</f>
        <v/>
      </c>
      <c r="BA70" s="108" t="str">
        <f>IF(ISNA(VLOOKUP($F70,'Cronograma Manual'!$F$6:$BN$171,BA$144+1,0)),"",(VLOOKUP($F70,'Cronograma Manual'!$F$6:$BN$171,BA$144+1,0)))</f>
        <v/>
      </c>
      <c r="BB70" s="108" t="str">
        <f>IF(ISNA(VLOOKUP($F70,'Cronograma Manual'!$F$6:$BN$171,BB$144+1,0)),"",(VLOOKUP($F70,'Cronograma Manual'!$F$6:$BN$171,BB$144+1,0)))</f>
        <v/>
      </c>
      <c r="BC70" s="107">
        <f>IF(ISNA(VLOOKUP($F70,'Cronograma Manual'!$F$6:$BN$171,BC$144+1,0)),"",(VLOOKUP($F70,'Cronograma Manual'!$F$6:$BN$171,BC$144+1,0)))</f>
        <v>44868</v>
      </c>
      <c r="BD70" s="107" t="str">
        <f>IF(ISNA(VLOOKUP($F70,'Cronograma Manual'!$F$6:$BN$171,BD$144+1,0)),"",(VLOOKUP($F70,'Cronograma Manual'!$F$6:$BN$171,BD$144+1,0)))</f>
        <v/>
      </c>
      <c r="BE70" s="107" t="str">
        <f>IF(ISNA(VLOOKUP($F70,'Cronograma Manual'!$F$6:$BN$171,BE$144+1,0)),"",(VLOOKUP($F70,'Cronograma Manual'!$F$6:$BN$171,BE$144+1,0)))</f>
        <v/>
      </c>
      <c r="BF70" s="107" t="str">
        <f>IF(ISNA(VLOOKUP($F70,'Cronograma Manual'!$F$6:$BN$171,BF$144+1,0)),"",(VLOOKUP($F70,'Cronograma Manual'!$F$6:$BN$171,BF$144+1,0)))</f>
        <v/>
      </c>
      <c r="BG70" s="108">
        <f>IF(ISNA(VLOOKUP($F70,'Cronograma Manual'!$F$6:$BN$171,BG$144+1,0)),"",(VLOOKUP($F70,'Cronograma Manual'!$F$6:$BN$171,BG$144+1,0)))</f>
        <v>44896</v>
      </c>
      <c r="BH70" s="108" t="str">
        <f>IF(ISNA(VLOOKUP($F70,'Cronograma Manual'!$F$6:$BN$171,BH$144+1,0)),"",(VLOOKUP($F70,'Cronograma Manual'!$F$6:$BN$171,BH$144+1,0)))</f>
        <v/>
      </c>
      <c r="BI70" s="108" t="str">
        <f>IF(ISNA(VLOOKUP($F70,'Cronograma Manual'!$F$6:$BN$171,BI$144+1,0)),"",(VLOOKUP($F70,'Cronograma Manual'!$F$6:$BN$171,BI$144+1,0)))</f>
        <v/>
      </c>
      <c r="BJ70" s="108" t="str">
        <f>IF(ISNA(VLOOKUP($F70,'Cronograma Manual'!$F$6:$BN$171,BJ$144+1,0)),"",(VLOOKUP($F70,'Cronograma Manual'!$F$6:$BN$171,BJ$144+1,0)))</f>
        <v/>
      </c>
      <c r="BK70" s="353">
        <f>IF(ISNA(VLOOKUP($F70,'Cronograma Manual'!$F$6:$BN$171,BK$144+1,0)),"",(VLOOKUP($F70,'Cronograma Manual'!$F$6:$BN$171,BK$144+1,0)))</f>
        <v>44924</v>
      </c>
    </row>
    <row r="71" spans="1:63" s="102" customFormat="1" ht="26.25" customHeight="1" x14ac:dyDescent="0.25">
      <c r="A71" s="352">
        <f t="shared" ref="A71:A102" si="2">IF(G71="","",IF(EXACT($E$151,I71),"",IF(A70="",IF(A69="",IF(A68="",A67+1,A68+1),A69+1),A70+1)))</f>
        <v>66</v>
      </c>
      <c r="B71" s="429"/>
      <c r="C71" s="429"/>
      <c r="D71" s="432"/>
      <c r="E71" s="337" t="s">
        <v>1445</v>
      </c>
      <c r="F71" s="337" t="s">
        <v>1796</v>
      </c>
      <c r="G71" s="184" t="str">
        <f>IF(ISNA(VLOOKUP($F71,'Cronograma Manual'!$F$6:$BN$171,G$144+1,0)),"",(VLOOKUP($F71,'Cronograma Manual'!$F$6:$BN$171,G$144+1,0)))</f>
        <v>UB LA UNIÓN</v>
      </c>
      <c r="H71" s="184" t="str">
        <f>IF(ISNA(VLOOKUP($F71,'Cronograma Manual'!$F$6:$BN$171,H$144+1,0)),"",(VLOOKUP($F71,'Cronograma Manual'!$F$6:$BN$171,H$144+1,0)))</f>
        <v>Carrera 2 N° 16-08-Hospital Eduardo Santos</v>
      </c>
      <c r="I71" s="197">
        <f>IF(ISNA(VLOOKUP($F71,'Cronograma Manual'!$F$6:$BN$171,I$144+1,0)),"",(VLOOKUP($F71,'Cronograma Manual'!$F$6:$BN$171,I$144+1,0)))</f>
        <v>4</v>
      </c>
      <c r="J71" s="202">
        <f>IF(ISNA(VLOOKUP($F71,'Cronograma Manual'!$F$6:$BN$171,J$144+1,0)),"",(VLOOKUP($F71,'Cronograma Manual'!$F$6:$BN$171,J$144+1,0)))</f>
        <v>12</v>
      </c>
      <c r="K71" s="107" t="str">
        <f>IF(ISNA(VLOOKUP($F71,'Cronograma Manual'!$F$6:$BN$171,K$144+1,0)),"",(VLOOKUP($F71,'Cronograma Manual'!$F$6:$BN$171,K$144+1,0)))</f>
        <v/>
      </c>
      <c r="L71" s="107" t="str">
        <f>IF(ISNA(VLOOKUP($F71,'Cronograma Manual'!$F$6:$BN$171,L$144+1,0)),"",(VLOOKUP($F71,'Cronograma Manual'!$F$6:$BN$171,L$144+1,0)))</f>
        <v/>
      </c>
      <c r="M71" s="107" t="str">
        <f>IF(ISNA(VLOOKUP($F71,'Cronograma Manual'!$F$6:$BN$171,M$144+1,0)),"",(VLOOKUP($F71,'Cronograma Manual'!$F$6:$BN$171,M$144+1,0)))</f>
        <v/>
      </c>
      <c r="N71" s="107" t="str">
        <f>IF(ISNA(VLOOKUP($F71,'Cronograma Manual'!$F$6:$BN$171,N$144+1,0)),"",(VLOOKUP($F71,'Cronograma Manual'!$F$6:$BN$171,N$144+1,0)))</f>
        <v/>
      </c>
      <c r="O71" s="107" t="str">
        <f>IF(ISNA(VLOOKUP($F71,'Cronograma Manual'!$F$6:$BN$171,O$144+1,0)),"",(VLOOKUP($F71,'Cronograma Manual'!$F$6:$BN$171,O$144+1,0)))</f>
        <v/>
      </c>
      <c r="P71" s="108">
        <f>IF(ISNA(VLOOKUP($F71,'Cronograma Manual'!$F$6:$BN$171,P$144+1,0)),"",(VLOOKUP($F71,'Cronograma Manual'!$F$6:$BN$171,P$144+1,0)))</f>
        <v>44595</v>
      </c>
      <c r="Q71" s="108" t="str">
        <f>IF(ISNA(VLOOKUP($F71,'Cronograma Manual'!$F$6:$BN$171,Q$144+1,0)),"",(VLOOKUP($F71,'Cronograma Manual'!$F$6:$BN$171,Q$144+1,0)))</f>
        <v/>
      </c>
      <c r="R71" s="108" t="str">
        <f>IF(ISNA(VLOOKUP($F71,'Cronograma Manual'!$F$6:$BN$171,R$144+1,0)),"",(VLOOKUP($F71,'Cronograma Manual'!$F$6:$BN$171,R$144+1,0)))</f>
        <v/>
      </c>
      <c r="S71" s="108" t="str">
        <f>IF(ISNA(VLOOKUP($F71,'Cronograma Manual'!$F$6:$BN$171,S$144+1,0)),"",(VLOOKUP($F71,'Cronograma Manual'!$F$6:$BN$171,S$144+1,0)))</f>
        <v/>
      </c>
      <c r="T71" s="107">
        <f>IF(ISNA(VLOOKUP($F71,'Cronograma Manual'!$F$6:$BN$171,T$144+1,0)),"",(VLOOKUP($F71,'Cronograma Manual'!$F$6:$BN$171,T$144+1,0)))</f>
        <v>44623</v>
      </c>
      <c r="U71" s="107" t="str">
        <f>IF(ISNA(VLOOKUP($F71,'Cronograma Manual'!$F$6:$BN$171,U$144+1,0)),"",(VLOOKUP($F71,'Cronograma Manual'!$F$6:$BN$171,U$144+1,0)))</f>
        <v/>
      </c>
      <c r="V71" s="107" t="str">
        <f>IF(ISNA(VLOOKUP($F71,'Cronograma Manual'!$F$6:$BN$171,V$144+1,0)),"",(VLOOKUP($F71,'Cronograma Manual'!$F$6:$BN$171,V$144+1,0)))</f>
        <v/>
      </c>
      <c r="W71" s="107" t="str">
        <f>IF(ISNA(VLOOKUP($F71,'Cronograma Manual'!$F$6:$BN$171,W$144+1,0)),"",(VLOOKUP($F71,'Cronograma Manual'!$F$6:$BN$171,W$144+1,0)))</f>
        <v/>
      </c>
      <c r="X71" s="107">
        <f>IF(ISNA(VLOOKUP($F71,'Cronograma Manual'!$F$6:$BN$171,X$144+1,0)),"",(VLOOKUP($F71,'Cronograma Manual'!$F$6:$BN$171,X$144+1,0)))</f>
        <v>44651</v>
      </c>
      <c r="Y71" s="108" t="str">
        <f>IF(ISNA(VLOOKUP($F71,'Cronograma Manual'!$F$6:$BN$171,Y$144+1,0)),"",(VLOOKUP($F71,'Cronograma Manual'!$F$6:$BN$171,Y$144+1,0)))</f>
        <v/>
      </c>
      <c r="Z71" s="108" t="str">
        <f>IF(ISNA(VLOOKUP($F71,'Cronograma Manual'!$F$6:$BN$171,Z$144+1,0)),"",(VLOOKUP($F71,'Cronograma Manual'!$F$6:$BN$171,Z$144+1,0)))</f>
        <v/>
      </c>
      <c r="AA71" s="108" t="str">
        <f>IF(ISNA(VLOOKUP($F71,'Cronograma Manual'!$F$6:$BN$171,AA$144+1,0)),"",(VLOOKUP($F71,'Cronograma Manual'!$F$6:$BN$171,AA$144+1,0)))</f>
        <v/>
      </c>
      <c r="AB71" s="108" t="str">
        <f>IF(ISNA(VLOOKUP($F71,'Cronograma Manual'!$F$6:$BN$171,AB$144+1,0)),"",(VLOOKUP($F71,'Cronograma Manual'!$F$6:$BN$171,AB$144+1,0)))</f>
        <v/>
      </c>
      <c r="AC71" s="107">
        <f>IF(ISNA(VLOOKUP($F71,'Cronograma Manual'!$F$6:$BN$171,AC$144+1,0)),"",(VLOOKUP($F71,'Cronograma Manual'!$F$6:$BN$171,AC$144+1,0)))</f>
        <v>44686</v>
      </c>
      <c r="AD71" s="107" t="str">
        <f>IF(ISNA(VLOOKUP($F71,'Cronograma Manual'!$F$6:$BN$171,AD$144+1,0)),"",(VLOOKUP($F71,'Cronograma Manual'!$F$6:$BN$171,AD$144+1,0)))</f>
        <v/>
      </c>
      <c r="AE71" s="107" t="str">
        <f>IF(ISNA(VLOOKUP($F71,'Cronograma Manual'!$F$6:$BN$171,AE$144+1,0)),"",(VLOOKUP($F71,'Cronograma Manual'!$F$6:$BN$171,AE$144+1,0)))</f>
        <v/>
      </c>
      <c r="AF71" s="107" t="str">
        <f>IF(ISNA(VLOOKUP($F71,'Cronograma Manual'!$F$6:$BN$171,AF$144+1,0)),"",(VLOOKUP($F71,'Cronograma Manual'!$F$6:$BN$171,AF$144+1,0)))</f>
        <v/>
      </c>
      <c r="AG71" s="108">
        <f>IF(ISNA(VLOOKUP($F71,'Cronograma Manual'!$F$6:$BN$171,AG$144+1,0)),"",(VLOOKUP($F71,'Cronograma Manual'!$F$6:$BN$171,AG$144+1,0)))</f>
        <v>44714</v>
      </c>
      <c r="AH71" s="108" t="str">
        <f>IF(ISNA(VLOOKUP($F71,'Cronograma Manual'!$F$6:$BN$171,AH$144+1,0)),"",(VLOOKUP($F71,'Cronograma Manual'!$F$6:$BN$171,AH$144+1,0)))</f>
        <v/>
      </c>
      <c r="AI71" s="108" t="str">
        <f>IF(ISNA(VLOOKUP($F71,'Cronograma Manual'!$F$6:$BN$171,AI$144+1,0)),"",(VLOOKUP($F71,'Cronograma Manual'!$F$6:$BN$171,AI$144+1,0)))</f>
        <v/>
      </c>
      <c r="AJ71" s="108" t="str">
        <f>IF(ISNA(VLOOKUP($F71,'Cronograma Manual'!$F$6:$BN$171,AJ$144+1,0)),"",(VLOOKUP($F71,'Cronograma Manual'!$F$6:$BN$171,AJ$144+1,0)))</f>
        <v/>
      </c>
      <c r="AK71" s="108">
        <f>IF(ISNA(VLOOKUP($F71,'Cronograma Manual'!$F$6:$BN$171,AK$144+1,0)),"",(VLOOKUP($F71,'Cronograma Manual'!$F$6:$BN$171,AK$144+1,0)))</f>
        <v>44742</v>
      </c>
      <c r="AL71" s="107" t="str">
        <f>IF(ISNA(VLOOKUP($F71,'Cronograma Manual'!$F$6:$BN$171,AL$144+1,0)),"",(VLOOKUP($F71,'Cronograma Manual'!$F$6:$BN$171,AL$144+1,0)))</f>
        <v/>
      </c>
      <c r="AM71" s="107" t="str">
        <f>IF(ISNA(VLOOKUP($F71,'Cronograma Manual'!$F$6:$BN$171,AM$144+1,0)),"",(VLOOKUP($F71,'Cronograma Manual'!$F$6:$BN$171,AM$144+1,0)))</f>
        <v/>
      </c>
      <c r="AN71" s="107" t="str">
        <f>IF(ISNA(VLOOKUP($F71,'Cronograma Manual'!$F$6:$BN$171,AN$144+1,0)),"",(VLOOKUP($F71,'Cronograma Manual'!$F$6:$BN$171,AN$144+1,0)))</f>
        <v/>
      </c>
      <c r="AO71" s="107">
        <f>IF(ISNA(VLOOKUP($F71,'Cronograma Manual'!$F$6:$BN$171,AO$144+1,0)),"",(VLOOKUP($F71,'Cronograma Manual'!$F$6:$BN$171,AO$144+1,0)))</f>
        <v>44770</v>
      </c>
      <c r="AP71" s="108" t="str">
        <f>IF(ISNA(VLOOKUP($F71,'Cronograma Manual'!$F$6:$BN$171,AP$144+1,0)),"",(VLOOKUP($F71,'Cronograma Manual'!$F$6:$BN$171,AP$144+1,0)))</f>
        <v/>
      </c>
      <c r="AQ71" s="108" t="str">
        <f>IF(ISNA(VLOOKUP($F71,'Cronograma Manual'!$F$6:$BN$171,AQ$144+1,0)),"",(VLOOKUP($F71,'Cronograma Manual'!$F$6:$BN$171,AQ$144+1,0)))</f>
        <v/>
      </c>
      <c r="AR71" s="108" t="str">
        <f>IF(ISNA(VLOOKUP($F71,'Cronograma Manual'!$F$6:$BN$171,AR$144+1,0)),"",(VLOOKUP($F71,'Cronograma Manual'!$F$6:$BN$171,AR$144+1,0)))</f>
        <v/>
      </c>
      <c r="AS71" s="108">
        <f>IF(ISNA(VLOOKUP($F71,'Cronograma Manual'!$F$6:$BN$171,AS$144+1,0)),"",(VLOOKUP($F71,'Cronograma Manual'!$F$6:$BN$171,AS$144+1,0)))</f>
        <v>44798</v>
      </c>
      <c r="AT71" s="107" t="str">
        <f>IF(ISNA(VLOOKUP($F71,'Cronograma Manual'!$F$6:$BN$171,AT$144+1,0)),"",(VLOOKUP($F71,'Cronograma Manual'!$F$6:$BN$171,AT$144+1,0)))</f>
        <v/>
      </c>
      <c r="AU71" s="107" t="str">
        <f>IF(ISNA(VLOOKUP($F71,'Cronograma Manual'!$F$6:$BN$171,AU$144+1,0)),"",(VLOOKUP($F71,'Cronograma Manual'!$F$6:$BN$171,AU$144+1,0)))</f>
        <v/>
      </c>
      <c r="AV71" s="107" t="str">
        <f>IF(ISNA(VLOOKUP($F71,'Cronograma Manual'!$F$6:$BN$171,AV$144+1,0)),"",(VLOOKUP($F71,'Cronograma Manual'!$F$6:$BN$171,AV$144+1,0)))</f>
        <v/>
      </c>
      <c r="AW71" s="107">
        <f>IF(ISNA(VLOOKUP($F71,'Cronograma Manual'!$F$6:$BN$171,AW$144+1,0)),"",(VLOOKUP($F71,'Cronograma Manual'!$F$6:$BN$171,AW$144+1,0)))</f>
        <v>44826</v>
      </c>
      <c r="AX71" s="107" t="str">
        <f>IF(ISNA(VLOOKUP($F71,'Cronograma Manual'!$F$6:$BN$171,AX$144+1,0)),"",(VLOOKUP($F71,'Cronograma Manual'!$F$6:$BN$171,AX$144+1,0)))</f>
        <v/>
      </c>
      <c r="AY71" s="108" t="str">
        <f>IF(ISNA(VLOOKUP($F71,'Cronograma Manual'!$F$6:$BN$171,AY$144+1,0)),"",(VLOOKUP($F71,'Cronograma Manual'!$F$6:$BN$171,AY$144+1,0)))</f>
        <v/>
      </c>
      <c r="AZ71" s="108" t="str">
        <f>IF(ISNA(VLOOKUP($F71,'Cronograma Manual'!$F$6:$BN$171,AZ$144+1,0)),"",(VLOOKUP($F71,'Cronograma Manual'!$F$6:$BN$171,AZ$144+1,0)))</f>
        <v/>
      </c>
      <c r="BA71" s="108">
        <f>IF(ISNA(VLOOKUP($F71,'Cronograma Manual'!$F$6:$BN$171,BA$144+1,0)),"",(VLOOKUP($F71,'Cronograma Manual'!$F$6:$BN$171,BA$144+1,0)))</f>
        <v>44854</v>
      </c>
      <c r="BB71" s="108" t="str">
        <f>IF(ISNA(VLOOKUP($F71,'Cronograma Manual'!$F$6:$BN$171,BB$144+1,0)),"",(VLOOKUP($F71,'Cronograma Manual'!$F$6:$BN$171,BB$144+1,0)))</f>
        <v/>
      </c>
      <c r="BC71" s="107" t="str">
        <f>IF(ISNA(VLOOKUP($F71,'Cronograma Manual'!$F$6:$BN$171,BC$144+1,0)),"",(VLOOKUP($F71,'Cronograma Manual'!$F$6:$BN$171,BC$144+1,0)))</f>
        <v/>
      </c>
      <c r="BD71" s="107" t="str">
        <f>IF(ISNA(VLOOKUP($F71,'Cronograma Manual'!$F$6:$BN$171,BD$144+1,0)),"",(VLOOKUP($F71,'Cronograma Manual'!$F$6:$BN$171,BD$144+1,0)))</f>
        <v/>
      </c>
      <c r="BE71" s="107">
        <f>IF(ISNA(VLOOKUP($F71,'Cronograma Manual'!$F$6:$BN$171,BE$144+1,0)),"",(VLOOKUP($F71,'Cronograma Manual'!$F$6:$BN$171,BE$144+1,0)))</f>
        <v>44882</v>
      </c>
      <c r="BF71" s="107" t="str">
        <f>IF(ISNA(VLOOKUP($F71,'Cronograma Manual'!$F$6:$BN$171,BF$144+1,0)),"",(VLOOKUP($F71,'Cronograma Manual'!$F$6:$BN$171,BF$144+1,0)))</f>
        <v/>
      </c>
      <c r="BG71" s="108" t="str">
        <f>IF(ISNA(VLOOKUP($F71,'Cronograma Manual'!$F$6:$BN$171,BG$144+1,0)),"",(VLOOKUP($F71,'Cronograma Manual'!$F$6:$BN$171,BG$144+1,0)))</f>
        <v/>
      </c>
      <c r="BH71" s="108" t="str">
        <f>IF(ISNA(VLOOKUP($F71,'Cronograma Manual'!$F$6:$BN$171,BH$144+1,0)),"",(VLOOKUP($F71,'Cronograma Manual'!$F$6:$BN$171,BH$144+1,0)))</f>
        <v/>
      </c>
      <c r="BI71" s="108" t="str">
        <f>IF(ISNA(VLOOKUP($F71,'Cronograma Manual'!$F$6:$BN$171,BI$144+1,0)),"",(VLOOKUP($F71,'Cronograma Manual'!$F$6:$BN$171,BI$144+1,0)))</f>
        <v/>
      </c>
      <c r="BJ71" s="108">
        <f>IF(ISNA(VLOOKUP($F71,'Cronograma Manual'!$F$6:$BN$171,BJ$144+1,0)),"",(VLOOKUP($F71,'Cronograma Manual'!$F$6:$BN$171,BJ$144+1,0)))</f>
        <v>44917</v>
      </c>
      <c r="BK71" s="353" t="str">
        <f>IF(ISNA(VLOOKUP($F71,'Cronograma Manual'!$F$6:$BN$171,BK$144+1,0)),"",(VLOOKUP($F71,'Cronograma Manual'!$F$6:$BN$171,BK$144+1,0)))</f>
        <v/>
      </c>
    </row>
    <row r="72" spans="1:63" s="102" customFormat="1" ht="26.25" customHeight="1" thickBot="1" x14ac:dyDescent="0.3">
      <c r="A72" s="354">
        <f t="shared" si="2"/>
        <v>67</v>
      </c>
      <c r="B72" s="430"/>
      <c r="C72" s="430"/>
      <c r="D72" s="434"/>
      <c r="E72" s="355" t="s">
        <v>1445</v>
      </c>
      <c r="F72" s="355" t="s">
        <v>81</v>
      </c>
      <c r="G72" s="356" t="str">
        <f>IF(ISNA(VLOOKUP($F72,'Cronograma Manual'!$F$6:$BN$171,G$144+1,0)),"",(VLOOKUP($F72,'Cronograma Manual'!$F$6:$BN$171,G$144+1,0)))</f>
        <v>UB TUQUERRES</v>
      </c>
      <c r="H72" s="356" t="str">
        <f>IF(ISNA(VLOOKUP($F72,'Cronograma Manual'!$F$6:$BN$171,H$144+1,0)),"",(VLOOKUP($F72,'Cronograma Manual'!$F$6:$BN$171,H$144+1,0)))</f>
        <v>Calle 27 N° 14 - 58 Hospital San José</v>
      </c>
      <c r="I72" s="359">
        <f>IF(ISNA(VLOOKUP($F72,'Cronograma Manual'!$F$6:$BN$171,I$144+1,0)),"",(VLOOKUP($F72,'Cronograma Manual'!$F$6:$BN$171,I$144+1,0)))</f>
        <v>4</v>
      </c>
      <c r="J72" s="360">
        <f>IF(ISNA(VLOOKUP($F72,'Cronograma Manual'!$F$6:$BN$171,J$144+1,0)),"",(VLOOKUP($F72,'Cronograma Manual'!$F$6:$BN$171,J$144+1,0)))</f>
        <v>12</v>
      </c>
      <c r="K72" s="361" t="str">
        <f>IF(ISNA(VLOOKUP($F72,'Cronograma Manual'!$F$6:$BN$171,K$144+1,0)),"",(VLOOKUP($F72,'Cronograma Manual'!$F$6:$BN$171,K$144+1,0)))</f>
        <v/>
      </c>
      <c r="L72" s="361" t="str">
        <f>IF(ISNA(VLOOKUP($F72,'Cronograma Manual'!$F$6:$BN$171,L$144+1,0)),"",(VLOOKUP($F72,'Cronograma Manual'!$F$6:$BN$171,L$144+1,0)))</f>
        <v/>
      </c>
      <c r="M72" s="361" t="str">
        <f>IF(ISNA(VLOOKUP($F72,'Cronograma Manual'!$F$6:$BN$171,M$144+1,0)),"",(VLOOKUP($F72,'Cronograma Manual'!$F$6:$BN$171,M$144+1,0)))</f>
        <v/>
      </c>
      <c r="N72" s="361" t="str">
        <f>IF(ISNA(VLOOKUP($F72,'Cronograma Manual'!$F$6:$BN$171,N$144+1,0)),"",(VLOOKUP($F72,'Cronograma Manual'!$F$6:$BN$171,N$144+1,0)))</f>
        <v/>
      </c>
      <c r="O72" s="361">
        <f>IF(ISNA(VLOOKUP($F72,'Cronograma Manual'!$F$6:$BN$171,O$144+1,0)),"",(VLOOKUP($F72,'Cronograma Manual'!$F$6:$BN$171,O$144+1,0)))</f>
        <v>44588</v>
      </c>
      <c r="P72" s="362" t="str">
        <f>IF(ISNA(VLOOKUP($F72,'Cronograma Manual'!$F$6:$BN$171,P$144+1,0)),"",(VLOOKUP($F72,'Cronograma Manual'!$F$6:$BN$171,P$144+1,0)))</f>
        <v/>
      </c>
      <c r="Q72" s="362" t="str">
        <f>IF(ISNA(VLOOKUP($F72,'Cronograma Manual'!$F$6:$BN$171,Q$144+1,0)),"",(VLOOKUP($F72,'Cronograma Manual'!$F$6:$BN$171,Q$144+1,0)))</f>
        <v/>
      </c>
      <c r="R72" s="362" t="str">
        <f>IF(ISNA(VLOOKUP($F72,'Cronograma Manual'!$F$6:$BN$171,R$144+1,0)),"",(VLOOKUP($F72,'Cronograma Manual'!$F$6:$BN$171,R$144+1,0)))</f>
        <v/>
      </c>
      <c r="S72" s="362">
        <f>IF(ISNA(VLOOKUP($F72,'Cronograma Manual'!$F$6:$BN$171,S$144+1,0)),"",(VLOOKUP($F72,'Cronograma Manual'!$F$6:$BN$171,S$144+1,0)))</f>
        <v>44616</v>
      </c>
      <c r="T72" s="361" t="str">
        <f>IF(ISNA(VLOOKUP($F72,'Cronograma Manual'!$F$6:$BN$171,T$144+1,0)),"",(VLOOKUP($F72,'Cronograma Manual'!$F$6:$BN$171,T$144+1,0)))</f>
        <v/>
      </c>
      <c r="U72" s="361" t="str">
        <f>IF(ISNA(VLOOKUP($F72,'Cronograma Manual'!$F$6:$BN$171,U$144+1,0)),"",(VLOOKUP($F72,'Cronograma Manual'!$F$6:$BN$171,U$144+1,0)))</f>
        <v/>
      </c>
      <c r="V72" s="361" t="str">
        <f>IF(ISNA(VLOOKUP($F72,'Cronograma Manual'!$F$6:$BN$171,V$144+1,0)),"",(VLOOKUP($F72,'Cronograma Manual'!$F$6:$BN$171,V$144+1,0)))</f>
        <v/>
      </c>
      <c r="W72" s="361">
        <f>IF(ISNA(VLOOKUP($F72,'Cronograma Manual'!$F$6:$BN$171,W$144+1,0)),"",(VLOOKUP($F72,'Cronograma Manual'!$F$6:$BN$171,W$144+1,0)))</f>
        <v>44644</v>
      </c>
      <c r="X72" s="361" t="str">
        <f>IF(ISNA(VLOOKUP($F72,'Cronograma Manual'!$F$6:$BN$171,X$144+1,0)),"",(VLOOKUP($F72,'Cronograma Manual'!$F$6:$BN$171,X$144+1,0)))</f>
        <v/>
      </c>
      <c r="Y72" s="362" t="str">
        <f>IF(ISNA(VLOOKUP($F72,'Cronograma Manual'!$F$6:$BN$171,Y$144+1,0)),"",(VLOOKUP($F72,'Cronograma Manual'!$F$6:$BN$171,Y$144+1,0)))</f>
        <v/>
      </c>
      <c r="Z72" s="362" t="str">
        <f>IF(ISNA(VLOOKUP($F72,'Cronograma Manual'!$F$6:$BN$171,Z$144+1,0)),"",(VLOOKUP($F72,'Cronograma Manual'!$F$6:$BN$171,Z$144+1,0)))</f>
        <v/>
      </c>
      <c r="AA72" s="362" t="str">
        <f>IF(ISNA(VLOOKUP($F72,'Cronograma Manual'!$F$6:$BN$171,AA$144+1,0)),"",(VLOOKUP($F72,'Cronograma Manual'!$F$6:$BN$171,AA$144+1,0)))</f>
        <v/>
      </c>
      <c r="AB72" s="362">
        <f>IF(ISNA(VLOOKUP($F72,'Cronograma Manual'!$F$6:$BN$171,AB$144+1,0)),"",(VLOOKUP($F72,'Cronograma Manual'!$F$6:$BN$171,AB$144+1,0)))</f>
        <v>44679</v>
      </c>
      <c r="AC72" s="361" t="str">
        <f>IF(ISNA(VLOOKUP($F72,'Cronograma Manual'!$F$6:$BN$171,AC$144+1,0)),"",(VLOOKUP($F72,'Cronograma Manual'!$F$6:$BN$171,AC$144+1,0)))</f>
        <v/>
      </c>
      <c r="AD72" s="361" t="str">
        <f>IF(ISNA(VLOOKUP($F72,'Cronograma Manual'!$F$6:$BN$171,AD$144+1,0)),"",(VLOOKUP($F72,'Cronograma Manual'!$F$6:$BN$171,AD$144+1,0)))</f>
        <v/>
      </c>
      <c r="AE72" s="361" t="str">
        <f>IF(ISNA(VLOOKUP($F72,'Cronograma Manual'!$F$6:$BN$171,AE$144+1,0)),"",(VLOOKUP($F72,'Cronograma Manual'!$F$6:$BN$171,AE$144+1,0)))</f>
        <v/>
      </c>
      <c r="AF72" s="361">
        <f>IF(ISNA(VLOOKUP($F72,'Cronograma Manual'!$F$6:$BN$171,AF$144+1,0)),"",(VLOOKUP($F72,'Cronograma Manual'!$F$6:$BN$171,AF$144+1,0)))</f>
        <v>44707</v>
      </c>
      <c r="AG72" s="362" t="str">
        <f>IF(ISNA(VLOOKUP($F72,'Cronograma Manual'!$F$6:$BN$171,AG$144+1,0)),"",(VLOOKUP($F72,'Cronograma Manual'!$F$6:$BN$171,AG$144+1,0)))</f>
        <v/>
      </c>
      <c r="AH72" s="362" t="str">
        <f>IF(ISNA(VLOOKUP($F72,'Cronograma Manual'!$F$6:$BN$171,AH$144+1,0)),"",(VLOOKUP($F72,'Cronograma Manual'!$F$6:$BN$171,AH$144+1,0)))</f>
        <v/>
      </c>
      <c r="AI72" s="362" t="str">
        <f>IF(ISNA(VLOOKUP($F72,'Cronograma Manual'!$F$6:$BN$171,AI$144+1,0)),"",(VLOOKUP($F72,'Cronograma Manual'!$F$6:$BN$171,AI$144+1,0)))</f>
        <v/>
      </c>
      <c r="AJ72" s="362">
        <f>IF(ISNA(VLOOKUP($F72,'Cronograma Manual'!$F$6:$BN$171,AJ$144+1,0)),"",(VLOOKUP($F72,'Cronograma Manual'!$F$6:$BN$171,AJ$144+1,0)))</f>
        <v>44735</v>
      </c>
      <c r="AK72" s="362" t="str">
        <f>IF(ISNA(VLOOKUP($F72,'Cronograma Manual'!$F$6:$BN$171,AK$144+1,0)),"",(VLOOKUP($F72,'Cronograma Manual'!$F$6:$BN$171,AK$144+1,0)))</f>
        <v/>
      </c>
      <c r="AL72" s="361" t="str">
        <f>IF(ISNA(VLOOKUP($F72,'Cronograma Manual'!$F$6:$BN$171,AL$144+1,0)),"",(VLOOKUP($F72,'Cronograma Manual'!$F$6:$BN$171,AL$144+1,0)))</f>
        <v/>
      </c>
      <c r="AM72" s="361" t="str">
        <f>IF(ISNA(VLOOKUP($F72,'Cronograma Manual'!$F$6:$BN$171,AM$144+1,0)),"",(VLOOKUP($F72,'Cronograma Manual'!$F$6:$BN$171,AM$144+1,0)))</f>
        <v/>
      </c>
      <c r="AN72" s="361">
        <f>IF(ISNA(VLOOKUP($F72,'Cronograma Manual'!$F$6:$BN$171,AN$144+1,0)),"",(VLOOKUP($F72,'Cronograma Manual'!$F$6:$BN$171,AN$144+1,0)))</f>
        <v>44763</v>
      </c>
      <c r="AO72" s="361" t="str">
        <f>IF(ISNA(VLOOKUP($F72,'Cronograma Manual'!$F$6:$BN$171,AO$144+1,0)),"",(VLOOKUP($F72,'Cronograma Manual'!$F$6:$BN$171,AO$144+1,0)))</f>
        <v/>
      </c>
      <c r="AP72" s="362" t="str">
        <f>IF(ISNA(VLOOKUP($F72,'Cronograma Manual'!$F$6:$BN$171,AP$144+1,0)),"",(VLOOKUP($F72,'Cronograma Manual'!$F$6:$BN$171,AP$144+1,0)))</f>
        <v/>
      </c>
      <c r="AQ72" s="362" t="str">
        <f>IF(ISNA(VLOOKUP($F72,'Cronograma Manual'!$F$6:$BN$171,AQ$144+1,0)),"",(VLOOKUP($F72,'Cronograma Manual'!$F$6:$BN$171,AQ$144+1,0)))</f>
        <v/>
      </c>
      <c r="AR72" s="362">
        <f>IF(ISNA(VLOOKUP($F72,'Cronograma Manual'!$F$6:$BN$171,AR$144+1,0)),"",(VLOOKUP($F72,'Cronograma Manual'!$F$6:$BN$171,AR$144+1,0)))</f>
        <v>44791</v>
      </c>
      <c r="AS72" s="362" t="str">
        <f>IF(ISNA(VLOOKUP($F72,'Cronograma Manual'!$F$6:$BN$171,AS$144+1,0)),"",(VLOOKUP($F72,'Cronograma Manual'!$F$6:$BN$171,AS$144+1,0)))</f>
        <v/>
      </c>
      <c r="AT72" s="361" t="str">
        <f>IF(ISNA(VLOOKUP($F72,'Cronograma Manual'!$F$6:$BN$171,AT$144+1,0)),"",(VLOOKUP($F72,'Cronograma Manual'!$F$6:$BN$171,AT$144+1,0)))</f>
        <v/>
      </c>
      <c r="AU72" s="361" t="str">
        <f>IF(ISNA(VLOOKUP($F72,'Cronograma Manual'!$F$6:$BN$171,AU$144+1,0)),"",(VLOOKUP($F72,'Cronograma Manual'!$F$6:$BN$171,AU$144+1,0)))</f>
        <v/>
      </c>
      <c r="AV72" s="361">
        <f>IF(ISNA(VLOOKUP($F72,'Cronograma Manual'!$F$6:$BN$171,AV$144+1,0)),"",(VLOOKUP($F72,'Cronograma Manual'!$F$6:$BN$171,AV$144+1,0)))</f>
        <v>44819</v>
      </c>
      <c r="AW72" s="361" t="str">
        <f>IF(ISNA(VLOOKUP($F72,'Cronograma Manual'!$F$6:$BN$171,AW$144+1,0)),"",(VLOOKUP($F72,'Cronograma Manual'!$F$6:$BN$171,AW$144+1,0)))</f>
        <v/>
      </c>
      <c r="AX72" s="361" t="str">
        <f>IF(ISNA(VLOOKUP($F72,'Cronograma Manual'!$F$6:$BN$171,AX$144+1,0)),"",(VLOOKUP($F72,'Cronograma Manual'!$F$6:$BN$171,AX$144+1,0)))</f>
        <v/>
      </c>
      <c r="AY72" s="362" t="str">
        <f>IF(ISNA(VLOOKUP($F72,'Cronograma Manual'!$F$6:$BN$171,AY$144+1,0)),"",(VLOOKUP($F72,'Cronograma Manual'!$F$6:$BN$171,AY$144+1,0)))</f>
        <v/>
      </c>
      <c r="AZ72" s="362">
        <f>IF(ISNA(VLOOKUP($F72,'Cronograma Manual'!$F$6:$BN$171,AZ$144+1,0)),"",(VLOOKUP($F72,'Cronograma Manual'!$F$6:$BN$171,AZ$144+1,0)))</f>
        <v>44847</v>
      </c>
      <c r="BA72" s="362" t="str">
        <f>IF(ISNA(VLOOKUP($F72,'Cronograma Manual'!$F$6:$BN$171,BA$144+1,0)),"",(VLOOKUP($F72,'Cronograma Manual'!$F$6:$BN$171,BA$144+1,0)))</f>
        <v/>
      </c>
      <c r="BB72" s="362" t="str">
        <f>IF(ISNA(VLOOKUP($F72,'Cronograma Manual'!$F$6:$BN$171,BB$144+1,0)),"",(VLOOKUP($F72,'Cronograma Manual'!$F$6:$BN$171,BB$144+1,0)))</f>
        <v/>
      </c>
      <c r="BC72" s="361" t="str">
        <f>IF(ISNA(VLOOKUP($F72,'Cronograma Manual'!$F$6:$BN$171,BC$144+1,0)),"",(VLOOKUP($F72,'Cronograma Manual'!$F$6:$BN$171,BC$144+1,0)))</f>
        <v/>
      </c>
      <c r="BD72" s="361">
        <f>IF(ISNA(VLOOKUP($F72,'Cronograma Manual'!$F$6:$BN$171,BD$144+1,0)),"",(VLOOKUP($F72,'Cronograma Manual'!$F$6:$BN$171,BD$144+1,0)))</f>
        <v>44875</v>
      </c>
      <c r="BE72" s="361" t="str">
        <f>IF(ISNA(VLOOKUP($F72,'Cronograma Manual'!$F$6:$BN$171,BE$144+1,0)),"",(VLOOKUP($F72,'Cronograma Manual'!$F$6:$BN$171,BE$144+1,0)))</f>
        <v/>
      </c>
      <c r="BF72" s="361" t="str">
        <f>IF(ISNA(VLOOKUP($F72,'Cronograma Manual'!$F$6:$BN$171,BF$144+1,0)),"",(VLOOKUP($F72,'Cronograma Manual'!$F$6:$BN$171,BF$144+1,0)))</f>
        <v/>
      </c>
      <c r="BG72" s="362" t="str">
        <f>IF(ISNA(VLOOKUP($F72,'Cronograma Manual'!$F$6:$BN$171,BG$144+1,0)),"",(VLOOKUP($F72,'Cronograma Manual'!$F$6:$BN$171,BG$144+1,0)))</f>
        <v/>
      </c>
      <c r="BH72" s="362" t="str">
        <f>IF(ISNA(VLOOKUP($F72,'Cronograma Manual'!$F$6:$BN$171,BH$144+1,0)),"",(VLOOKUP($F72,'Cronograma Manual'!$F$6:$BN$171,BH$144+1,0)))</f>
        <v/>
      </c>
      <c r="BI72" s="362">
        <f>IF(ISNA(VLOOKUP($F72,'Cronograma Manual'!$F$6:$BN$171,BI$144+1,0)),"",(VLOOKUP($F72,'Cronograma Manual'!$F$6:$BN$171,BI$144+1,0)))</f>
        <v>44910</v>
      </c>
      <c r="BJ72" s="362" t="str">
        <f>IF(ISNA(VLOOKUP($F72,'Cronograma Manual'!$F$6:$BN$171,BJ$144+1,0)),"",(VLOOKUP($F72,'Cronograma Manual'!$F$6:$BN$171,BJ$144+1,0)))</f>
        <v/>
      </c>
      <c r="BK72" s="363" t="str">
        <f>IF(ISNA(VLOOKUP($F72,'Cronograma Manual'!$F$6:$BN$171,BK$144+1,0)),"",(VLOOKUP($F72,'Cronograma Manual'!$F$6:$BN$171,BK$144+1,0)))</f>
        <v/>
      </c>
    </row>
    <row r="73" spans="1:63" s="102" customFormat="1" ht="26.25" customHeight="1" x14ac:dyDescent="0.25">
      <c r="A73" s="352">
        <f t="shared" si="2"/>
        <v>68</v>
      </c>
      <c r="B73" s="429" t="s">
        <v>1282</v>
      </c>
      <c r="C73" s="429" t="s">
        <v>1594</v>
      </c>
      <c r="D73" s="432" t="s">
        <v>47</v>
      </c>
      <c r="E73" s="337" t="s">
        <v>44</v>
      </c>
      <c r="F73" s="337" t="s">
        <v>47</v>
      </c>
      <c r="G73" s="184" t="str">
        <f>IF(ISNA(VLOOKUP($F73,'Cronograma Manual'!$F$6:$BN$171,G$144+1,0)),"",(VLOOKUP($F73,'Cronograma Manual'!$F$6:$BN$171,G$144+1,0)))</f>
        <v>DS TOLIMA</v>
      </c>
      <c r="H73" s="184" t="str">
        <f>IF(ISNA(VLOOKUP($F73,'Cronograma Manual'!$F$6:$BN$171,H$144+1,0)),"",(VLOOKUP($F73,'Cronograma Manual'!$F$6:$BN$171,H$144+1,0)))</f>
        <v>Calle 45 N° 8Sur-58, Zona Industrial El Papayo</v>
      </c>
      <c r="I73" s="307">
        <f>IF(ISNA(VLOOKUP($F73,'Cronograma Manual'!$F$6:$BN$171,I$144+1,0)),"",(VLOOKUP($F73,'Cronograma Manual'!$F$6:$BN$171,I$144+1,0)))</f>
        <v>1</v>
      </c>
      <c r="J73" s="202">
        <f>IF(ISNA(VLOOKUP($F73,'Cronograma Manual'!$F$6:$BN$171,J$144+1,0)),"",(VLOOKUP($F73,'Cronograma Manual'!$F$6:$BN$171,J$144+1,0)))</f>
        <v>51</v>
      </c>
      <c r="K73" s="110" t="str">
        <f>IF(ISNA(VLOOKUP($F73,'Cronograma Manual'!$F$6:$BN$171,K$144+1,0)),"",(VLOOKUP($F73,'Cronograma Manual'!$F$6:$BN$171,K$144+1,0)))</f>
        <v/>
      </c>
      <c r="L73" s="110">
        <f>IF(ISNA(VLOOKUP($F73,'Cronograma Manual'!$F$6:$BN$171,L$144+1,0)),"",(VLOOKUP($F73,'Cronograma Manual'!$F$6:$BN$171,L$144+1,0)))</f>
        <v>44566</v>
      </c>
      <c r="M73" s="110">
        <f>IF(ISNA(VLOOKUP($F73,'Cronograma Manual'!$F$6:$BN$171,M$144+1,0)),"",(VLOOKUP($F73,'Cronograma Manual'!$F$6:$BN$171,M$144+1,0)))</f>
        <v>44573</v>
      </c>
      <c r="N73" s="110">
        <f>IF(ISNA(VLOOKUP($F73,'Cronograma Manual'!$F$6:$BN$171,N$144+1,0)),"",(VLOOKUP($F73,'Cronograma Manual'!$F$6:$BN$171,N$144+1,0)))</f>
        <v>44580</v>
      </c>
      <c r="O73" s="110">
        <f>IF(ISNA(VLOOKUP($F73,'Cronograma Manual'!$F$6:$BN$171,O$144+1,0)),"",(VLOOKUP($F73,'Cronograma Manual'!$F$6:$BN$171,O$144+1,0)))</f>
        <v>44587</v>
      </c>
      <c r="P73" s="308">
        <f>IF(ISNA(VLOOKUP($F73,'Cronograma Manual'!$F$6:$BN$171,P$144+1,0)),"",(VLOOKUP($F73,'Cronograma Manual'!$F$6:$BN$171,P$144+1,0)))</f>
        <v>44594</v>
      </c>
      <c r="Q73" s="308">
        <f>IF(ISNA(VLOOKUP($F73,'Cronograma Manual'!$F$6:$BN$171,Q$144+1,0)),"",(VLOOKUP($F73,'Cronograma Manual'!$F$6:$BN$171,Q$144+1,0)))</f>
        <v>44601</v>
      </c>
      <c r="R73" s="308">
        <f>IF(ISNA(VLOOKUP($F73,'Cronograma Manual'!$F$6:$BN$171,R$144+1,0)),"",(VLOOKUP($F73,'Cronograma Manual'!$F$6:$BN$171,R$144+1,0)))</f>
        <v>44608</v>
      </c>
      <c r="S73" s="308">
        <f>IF(ISNA(VLOOKUP($F73,'Cronograma Manual'!$F$6:$BN$171,S$144+1,0)),"",(VLOOKUP($F73,'Cronograma Manual'!$F$6:$BN$171,S$144+1,0)))</f>
        <v>44615</v>
      </c>
      <c r="T73" s="110">
        <f>IF(ISNA(VLOOKUP($F73,'Cronograma Manual'!$F$6:$BN$171,T$144+1,0)),"",(VLOOKUP($F73,'Cronograma Manual'!$F$6:$BN$171,T$144+1,0)))</f>
        <v>44622</v>
      </c>
      <c r="U73" s="110">
        <f>IF(ISNA(VLOOKUP($F73,'Cronograma Manual'!$F$6:$BN$171,U$144+1,0)),"",(VLOOKUP($F73,'Cronograma Manual'!$F$6:$BN$171,U$144+1,0)))</f>
        <v>44629</v>
      </c>
      <c r="V73" s="110">
        <f>IF(ISNA(VLOOKUP($F73,'Cronograma Manual'!$F$6:$BN$171,V$144+1,0)),"",(VLOOKUP($F73,'Cronograma Manual'!$F$6:$BN$171,V$144+1,0)))</f>
        <v>44636</v>
      </c>
      <c r="W73" s="110">
        <f>IF(ISNA(VLOOKUP($F73,'Cronograma Manual'!$F$6:$BN$171,W$144+1,0)),"",(VLOOKUP($F73,'Cronograma Manual'!$F$6:$BN$171,W$144+1,0)))</f>
        <v>44643</v>
      </c>
      <c r="X73" s="110">
        <f>IF(ISNA(VLOOKUP($F73,'Cronograma Manual'!$F$6:$BN$171,X$144+1,0)),"",(VLOOKUP($F73,'Cronograma Manual'!$F$6:$BN$171,X$144+1,0)))</f>
        <v>44650</v>
      </c>
      <c r="Y73" s="308">
        <f>IF(ISNA(VLOOKUP($F73,'Cronograma Manual'!$F$6:$BN$171,Y$144+1,0)),"",(VLOOKUP($F73,'Cronograma Manual'!$F$6:$BN$171,Y$144+1,0)))</f>
        <v>44657</v>
      </c>
      <c r="Z73" s="308">
        <f>IF(ISNA(VLOOKUP($F73,'Cronograma Manual'!$F$6:$BN$171,Z$144+1,0)),"",(VLOOKUP($F73,'Cronograma Manual'!$F$6:$BN$171,Z$144+1,0)))</f>
        <v>44664</v>
      </c>
      <c r="AA73" s="308">
        <f>IF(ISNA(VLOOKUP($F73,'Cronograma Manual'!$F$6:$BN$171,AA$144+1,0)),"",(VLOOKUP($F73,'Cronograma Manual'!$F$6:$BN$171,AA$144+1,0)))</f>
        <v>44671</v>
      </c>
      <c r="AB73" s="308">
        <f>IF(ISNA(VLOOKUP($F73,'Cronograma Manual'!$F$6:$BN$171,AB$144+1,0)),"",(VLOOKUP($F73,'Cronograma Manual'!$F$6:$BN$171,AB$144+1,0)))</f>
        <v>44678</v>
      </c>
      <c r="AC73" s="110">
        <f>IF(ISNA(VLOOKUP($F73,'Cronograma Manual'!$F$6:$BN$171,AC$144+1,0)),"",(VLOOKUP($F73,'Cronograma Manual'!$F$6:$BN$171,AC$144+1,0)))</f>
        <v>44685</v>
      </c>
      <c r="AD73" s="110">
        <f>IF(ISNA(VLOOKUP($F73,'Cronograma Manual'!$F$6:$BN$171,AD$144+1,0)),"",(VLOOKUP($F73,'Cronograma Manual'!$F$6:$BN$171,AD$144+1,0)))</f>
        <v>44692</v>
      </c>
      <c r="AE73" s="110">
        <f>IF(ISNA(VLOOKUP($F73,'Cronograma Manual'!$F$6:$BN$171,AE$144+1,0)),"",(VLOOKUP($F73,'Cronograma Manual'!$F$6:$BN$171,AE$144+1,0)))</f>
        <v>44699</v>
      </c>
      <c r="AF73" s="110">
        <f>IF(ISNA(VLOOKUP($F73,'Cronograma Manual'!$F$6:$BN$171,AF$144+1,0)),"",(VLOOKUP($F73,'Cronograma Manual'!$F$6:$BN$171,AF$144+1,0)))</f>
        <v>44706</v>
      </c>
      <c r="AG73" s="308">
        <f>IF(ISNA(VLOOKUP($F73,'Cronograma Manual'!$F$6:$BN$171,AG$144+1,0)),"",(VLOOKUP($F73,'Cronograma Manual'!$F$6:$BN$171,AG$144+1,0)))</f>
        <v>44713</v>
      </c>
      <c r="AH73" s="308">
        <f>IF(ISNA(VLOOKUP($F73,'Cronograma Manual'!$F$6:$BN$171,AH$144+1,0)),"",(VLOOKUP($F73,'Cronograma Manual'!$F$6:$BN$171,AH$144+1,0)))</f>
        <v>44720</v>
      </c>
      <c r="AI73" s="308">
        <f>IF(ISNA(VLOOKUP($F73,'Cronograma Manual'!$F$6:$BN$171,AI$144+1,0)),"",(VLOOKUP($F73,'Cronograma Manual'!$F$6:$BN$171,AI$144+1,0)))</f>
        <v>44727</v>
      </c>
      <c r="AJ73" s="308">
        <f>IF(ISNA(VLOOKUP($F73,'Cronograma Manual'!$F$6:$BN$171,AJ$144+1,0)),"",(VLOOKUP($F73,'Cronograma Manual'!$F$6:$BN$171,AJ$144+1,0)))</f>
        <v>44734</v>
      </c>
      <c r="AK73" s="308">
        <f>IF(ISNA(VLOOKUP($F73,'Cronograma Manual'!$F$6:$BN$171,AK$144+1,0)),"",(VLOOKUP($F73,'Cronograma Manual'!$F$6:$BN$171,AK$144+1,0)))</f>
        <v>44741</v>
      </c>
      <c r="AL73" s="110">
        <f>IF(ISNA(VLOOKUP($F73,'Cronograma Manual'!$F$6:$BN$171,AL$144+1,0)),"",(VLOOKUP($F73,'Cronograma Manual'!$F$6:$BN$171,AL$144+1,0)))</f>
        <v>44748</v>
      </c>
      <c r="AM73" s="110">
        <f>IF(ISNA(VLOOKUP($F73,'Cronograma Manual'!$F$6:$BN$171,AM$144+1,0)),"",(VLOOKUP($F73,'Cronograma Manual'!$F$6:$BN$171,AM$144+1,0)))</f>
        <v>44755</v>
      </c>
      <c r="AN73" s="110" t="str">
        <f>IF(ISNA(VLOOKUP($F73,'Cronograma Manual'!$F$6:$BN$171,AN$144+1,0)),"",(VLOOKUP($F73,'Cronograma Manual'!$F$6:$BN$171,AN$144+1,0)))</f>
        <v/>
      </c>
      <c r="AO73" s="110">
        <f>IF(ISNA(VLOOKUP($F73,'Cronograma Manual'!$F$6:$BN$171,AO$144+1,0)),"",(VLOOKUP($F73,'Cronograma Manual'!$F$6:$BN$171,AO$144+1,0)))</f>
        <v>44769</v>
      </c>
      <c r="AP73" s="308">
        <f>IF(ISNA(VLOOKUP($F73,'Cronograma Manual'!$F$6:$BN$171,AP$144+1,0)),"",(VLOOKUP($F73,'Cronograma Manual'!$F$6:$BN$171,AP$144+1,0)))</f>
        <v>44776</v>
      </c>
      <c r="AQ73" s="308">
        <f>IF(ISNA(VLOOKUP($F73,'Cronograma Manual'!$F$6:$BN$171,AQ$144+1,0)),"",(VLOOKUP($F73,'Cronograma Manual'!$F$6:$BN$171,AQ$144+1,0)))</f>
        <v>44783</v>
      </c>
      <c r="AR73" s="308">
        <f>IF(ISNA(VLOOKUP($F73,'Cronograma Manual'!$F$6:$BN$171,AR$144+1,0)),"",(VLOOKUP($F73,'Cronograma Manual'!$F$6:$BN$171,AR$144+1,0)))</f>
        <v>44790</v>
      </c>
      <c r="AS73" s="308">
        <f>IF(ISNA(VLOOKUP($F73,'Cronograma Manual'!$F$6:$BN$171,AS$144+1,0)),"",(VLOOKUP($F73,'Cronograma Manual'!$F$6:$BN$171,AS$144+1,0)))</f>
        <v>44797</v>
      </c>
      <c r="AT73" s="110">
        <f>IF(ISNA(VLOOKUP($F73,'Cronograma Manual'!$F$6:$BN$171,AT$144+1,0)),"",(VLOOKUP($F73,'Cronograma Manual'!$F$6:$BN$171,AT$144+1,0)))</f>
        <v>44804</v>
      </c>
      <c r="AU73" s="110">
        <f>IF(ISNA(VLOOKUP($F73,'Cronograma Manual'!$F$6:$BN$171,AU$144+1,0)),"",(VLOOKUP($F73,'Cronograma Manual'!$F$6:$BN$171,AU$144+1,0)))</f>
        <v>44811</v>
      </c>
      <c r="AV73" s="110">
        <f>IF(ISNA(VLOOKUP($F73,'Cronograma Manual'!$F$6:$BN$171,AV$144+1,0)),"",(VLOOKUP($F73,'Cronograma Manual'!$F$6:$BN$171,AV$144+1,0)))</f>
        <v>44818</v>
      </c>
      <c r="AW73" s="110">
        <f>IF(ISNA(VLOOKUP($F73,'Cronograma Manual'!$F$6:$BN$171,AW$144+1,0)),"",(VLOOKUP($F73,'Cronograma Manual'!$F$6:$BN$171,AW$144+1,0)))</f>
        <v>44825</v>
      </c>
      <c r="AX73" s="110">
        <f>IF(ISNA(VLOOKUP($F73,'Cronograma Manual'!$F$6:$BN$171,AX$144+1,0)),"",(VLOOKUP($F73,'Cronograma Manual'!$F$6:$BN$171,AX$144+1,0)))</f>
        <v>44832</v>
      </c>
      <c r="AY73" s="308">
        <f>IF(ISNA(VLOOKUP($F73,'Cronograma Manual'!$F$6:$BN$171,AY$144+1,0)),"",(VLOOKUP($F73,'Cronograma Manual'!$F$6:$BN$171,AY$144+1,0)))</f>
        <v>44839</v>
      </c>
      <c r="AZ73" s="308">
        <f>IF(ISNA(VLOOKUP($F73,'Cronograma Manual'!$F$6:$BN$171,AZ$144+1,0)),"",(VLOOKUP($F73,'Cronograma Manual'!$F$6:$BN$171,AZ$144+1,0)))</f>
        <v>44846</v>
      </c>
      <c r="BA73" s="308">
        <f>IF(ISNA(VLOOKUP($F73,'Cronograma Manual'!$F$6:$BN$171,BA$144+1,0)),"",(VLOOKUP($F73,'Cronograma Manual'!$F$6:$BN$171,BA$144+1,0)))</f>
        <v>44853</v>
      </c>
      <c r="BB73" s="308">
        <f>IF(ISNA(VLOOKUP($F73,'Cronograma Manual'!$F$6:$BN$171,BB$144+1,0)),"",(VLOOKUP($F73,'Cronograma Manual'!$F$6:$BN$171,BB$144+1,0)))</f>
        <v>44860</v>
      </c>
      <c r="BC73" s="110">
        <f>IF(ISNA(VLOOKUP($F73,'Cronograma Manual'!$F$6:$BN$171,BC$144+1,0)),"",(VLOOKUP($F73,'Cronograma Manual'!$F$6:$BN$171,BC$144+1,0)))</f>
        <v>44867</v>
      </c>
      <c r="BD73" s="110">
        <f>IF(ISNA(VLOOKUP($F73,'Cronograma Manual'!$F$6:$BN$171,BD$144+1,0)),"",(VLOOKUP($F73,'Cronograma Manual'!$F$6:$BN$171,BD$144+1,0)))</f>
        <v>44874</v>
      </c>
      <c r="BE73" s="110">
        <f>IF(ISNA(VLOOKUP($F73,'Cronograma Manual'!$F$6:$BN$171,BE$144+1,0)),"",(VLOOKUP($F73,'Cronograma Manual'!$F$6:$BN$171,BE$144+1,0)))</f>
        <v>44881</v>
      </c>
      <c r="BF73" s="110">
        <f>IF(ISNA(VLOOKUP($F73,'Cronograma Manual'!$F$6:$BN$171,BF$144+1,0)),"",(VLOOKUP($F73,'Cronograma Manual'!$F$6:$BN$171,BF$144+1,0)))</f>
        <v>44888</v>
      </c>
      <c r="BG73" s="308">
        <f>IF(ISNA(VLOOKUP($F73,'Cronograma Manual'!$F$6:$BN$171,BG$144+1,0)),"",(VLOOKUP($F73,'Cronograma Manual'!$F$6:$BN$171,BG$144+1,0)))</f>
        <v>44895</v>
      </c>
      <c r="BH73" s="308">
        <f>IF(ISNA(VLOOKUP($F73,'Cronograma Manual'!$F$6:$BN$171,BH$144+1,0)),"",(VLOOKUP($F73,'Cronograma Manual'!$F$6:$BN$171,BH$144+1,0)))</f>
        <v>44902</v>
      </c>
      <c r="BI73" s="308">
        <f>IF(ISNA(VLOOKUP($F73,'Cronograma Manual'!$F$6:$BN$171,BI$144+1,0)),"",(VLOOKUP($F73,'Cronograma Manual'!$F$6:$BN$171,BI$144+1,0)))</f>
        <v>44909</v>
      </c>
      <c r="BJ73" s="308">
        <f>IF(ISNA(VLOOKUP($F73,'Cronograma Manual'!$F$6:$BN$171,BJ$144+1,0)),"",(VLOOKUP($F73,'Cronograma Manual'!$F$6:$BN$171,BJ$144+1,0)))</f>
        <v>44916</v>
      </c>
      <c r="BK73" s="382">
        <f>IF(ISNA(VLOOKUP($F73,'Cronograma Manual'!$F$6:$BN$171,BK$144+1,0)),"",(VLOOKUP($F73,'Cronograma Manual'!$F$6:$BN$171,BK$144+1,0)))</f>
        <v>44923</v>
      </c>
    </row>
    <row r="74" spans="1:63" s="102" customFormat="1" ht="26.25" customHeight="1" x14ac:dyDescent="0.25">
      <c r="A74" s="352">
        <f t="shared" si="2"/>
        <v>69</v>
      </c>
      <c r="B74" s="429"/>
      <c r="C74" s="429"/>
      <c r="D74" s="432"/>
      <c r="E74" s="337" t="s">
        <v>44</v>
      </c>
      <c r="F74" s="337" t="s">
        <v>48</v>
      </c>
      <c r="G74" s="184" t="str">
        <f>IF(ISNA(VLOOKUP($F74,'Cronograma Manual'!$F$6:$BN$171,G$144+1,0)),"",(VLOOKUP($F74,'Cronograma Manual'!$F$6:$BN$171,G$144+1,0)))</f>
        <v>UB ESPINAL</v>
      </c>
      <c r="H74" s="184" t="str">
        <f>IF(ISNA(VLOOKUP($F74,'Cronograma Manual'!$F$6:$BN$171,H$144+1,0)),"",(VLOOKUP($F74,'Cronograma Manual'!$F$6:$BN$171,H$144+1,0)))</f>
        <v>Centro de convivencia Ciudadana Barrio Villa Paz</v>
      </c>
      <c r="I74" s="197">
        <f>IF(ISNA(VLOOKUP($F74,'Cronograma Manual'!$F$6:$BN$171,I$144+1,0)),"",(VLOOKUP($F74,'Cronograma Manual'!$F$6:$BN$171,I$144+1,0)))</f>
        <v>2</v>
      </c>
      <c r="J74" s="202">
        <f>IF(ISNA(VLOOKUP($F74,'Cronograma Manual'!$F$6:$BN$171,J$144+1,0)),"",(VLOOKUP($F74,'Cronograma Manual'!$F$6:$BN$171,J$144+1,0)))</f>
        <v>25</v>
      </c>
      <c r="K74" s="107" t="str">
        <f>IF(ISNA(VLOOKUP($F74,'Cronograma Manual'!$F$6:$BN$171,K$144+1,0)),"",(VLOOKUP($F74,'Cronograma Manual'!$F$6:$BN$171,K$144+1,0)))</f>
        <v/>
      </c>
      <c r="L74" s="107" t="str">
        <f>IF(ISNA(VLOOKUP($F74,'Cronograma Manual'!$F$6:$BN$171,L$144+1,0)),"",(VLOOKUP($F74,'Cronograma Manual'!$F$6:$BN$171,L$144+1,0)))</f>
        <v/>
      </c>
      <c r="M74" s="107" t="str">
        <f>IF(ISNA(VLOOKUP($F74,'Cronograma Manual'!$F$6:$BN$171,M$144+1,0)),"",(VLOOKUP($F74,'Cronograma Manual'!$F$6:$BN$171,M$144+1,0)))</f>
        <v/>
      </c>
      <c r="N74" s="107">
        <f>IF(ISNA(VLOOKUP($F74,'Cronograma Manual'!$F$6:$BN$171,N$144+1,0)),"",(VLOOKUP($F74,'Cronograma Manual'!$F$6:$BN$171,N$144+1,0)))</f>
        <v>44581</v>
      </c>
      <c r="O74" s="107" t="str">
        <f>IF(ISNA(VLOOKUP($F74,'Cronograma Manual'!$F$6:$BN$171,O$144+1,0)),"",(VLOOKUP($F74,'Cronograma Manual'!$F$6:$BN$171,O$144+1,0)))</f>
        <v/>
      </c>
      <c r="P74" s="108">
        <f>IF(ISNA(VLOOKUP($F74,'Cronograma Manual'!$F$6:$BN$171,P$144+1,0)),"",(VLOOKUP($F74,'Cronograma Manual'!$F$6:$BN$171,P$144+1,0)))</f>
        <v>44595</v>
      </c>
      <c r="Q74" s="108" t="str">
        <f>IF(ISNA(VLOOKUP($F74,'Cronograma Manual'!$F$6:$BN$171,Q$144+1,0)),"",(VLOOKUP($F74,'Cronograma Manual'!$F$6:$BN$171,Q$144+1,0)))</f>
        <v/>
      </c>
      <c r="R74" s="108">
        <f>IF(ISNA(VLOOKUP($F74,'Cronograma Manual'!$F$6:$BN$171,R$144+1,0)),"",(VLOOKUP($F74,'Cronograma Manual'!$F$6:$BN$171,R$144+1,0)))</f>
        <v>44609</v>
      </c>
      <c r="S74" s="108" t="str">
        <f>IF(ISNA(VLOOKUP($F74,'Cronograma Manual'!$F$6:$BN$171,S$144+1,0)),"",(VLOOKUP($F74,'Cronograma Manual'!$F$6:$BN$171,S$144+1,0)))</f>
        <v/>
      </c>
      <c r="T74" s="107">
        <f>IF(ISNA(VLOOKUP($F74,'Cronograma Manual'!$F$6:$BN$171,T$144+1,0)),"",(VLOOKUP($F74,'Cronograma Manual'!$F$6:$BN$171,T$144+1,0)))</f>
        <v>44623</v>
      </c>
      <c r="U74" s="107" t="str">
        <f>IF(ISNA(VLOOKUP($F74,'Cronograma Manual'!$F$6:$BN$171,U$144+1,0)),"",(VLOOKUP($F74,'Cronograma Manual'!$F$6:$BN$171,U$144+1,0)))</f>
        <v/>
      </c>
      <c r="V74" s="107">
        <f>IF(ISNA(VLOOKUP($F74,'Cronograma Manual'!$F$6:$BN$171,V$144+1,0)),"",(VLOOKUP($F74,'Cronograma Manual'!$F$6:$BN$171,V$144+1,0)))</f>
        <v>44637</v>
      </c>
      <c r="W74" s="107" t="str">
        <f>IF(ISNA(VLOOKUP($F74,'Cronograma Manual'!$F$6:$BN$171,W$144+1,0)),"",(VLOOKUP($F74,'Cronograma Manual'!$F$6:$BN$171,W$144+1,0)))</f>
        <v/>
      </c>
      <c r="X74" s="107">
        <f>IF(ISNA(VLOOKUP($F74,'Cronograma Manual'!$F$6:$BN$171,X$144+1,0)),"",(VLOOKUP($F74,'Cronograma Manual'!$F$6:$BN$171,X$144+1,0)))</f>
        <v>44651</v>
      </c>
      <c r="Y74" s="108" t="str">
        <f>IF(ISNA(VLOOKUP($F74,'Cronograma Manual'!$F$6:$BN$171,Y$144+1,0)),"",(VLOOKUP($F74,'Cronograma Manual'!$F$6:$BN$171,Y$144+1,0)))</f>
        <v/>
      </c>
      <c r="Z74" s="108" t="str">
        <f>IF(ISNA(VLOOKUP($F74,'Cronograma Manual'!$F$6:$BN$171,Z$144+1,0)),"",(VLOOKUP($F74,'Cronograma Manual'!$F$6:$BN$171,Z$144+1,0)))</f>
        <v/>
      </c>
      <c r="AA74" s="108">
        <f>IF(ISNA(VLOOKUP($F74,'Cronograma Manual'!$F$6:$BN$171,AA$144+1,0)),"",(VLOOKUP($F74,'Cronograma Manual'!$F$6:$BN$171,AA$144+1,0)))</f>
        <v>44672</v>
      </c>
      <c r="AB74" s="108" t="str">
        <f>IF(ISNA(VLOOKUP($F74,'Cronograma Manual'!$F$6:$BN$171,AB$144+1,0)),"",(VLOOKUP($F74,'Cronograma Manual'!$F$6:$BN$171,AB$144+1,0)))</f>
        <v/>
      </c>
      <c r="AC74" s="107">
        <f>IF(ISNA(VLOOKUP($F74,'Cronograma Manual'!$F$6:$BN$171,AC$144+1,0)),"",(VLOOKUP($F74,'Cronograma Manual'!$F$6:$BN$171,AC$144+1,0)))</f>
        <v>44686</v>
      </c>
      <c r="AD74" s="107" t="str">
        <f>IF(ISNA(VLOOKUP($F74,'Cronograma Manual'!$F$6:$BN$171,AD$144+1,0)),"",(VLOOKUP($F74,'Cronograma Manual'!$F$6:$BN$171,AD$144+1,0)))</f>
        <v/>
      </c>
      <c r="AE74" s="107">
        <f>IF(ISNA(VLOOKUP($F74,'Cronograma Manual'!$F$6:$BN$171,AE$144+1,0)),"",(VLOOKUP($F74,'Cronograma Manual'!$F$6:$BN$171,AE$144+1,0)))</f>
        <v>44700</v>
      </c>
      <c r="AF74" s="107" t="str">
        <f>IF(ISNA(VLOOKUP($F74,'Cronograma Manual'!$F$6:$BN$171,AF$144+1,0)),"",(VLOOKUP($F74,'Cronograma Manual'!$F$6:$BN$171,AF$144+1,0)))</f>
        <v/>
      </c>
      <c r="AG74" s="108">
        <f>IF(ISNA(VLOOKUP($F74,'Cronograma Manual'!$F$6:$BN$171,AG$144+1,0)),"",(VLOOKUP($F74,'Cronograma Manual'!$F$6:$BN$171,AG$144+1,0)))</f>
        <v>44714</v>
      </c>
      <c r="AH74" s="108" t="str">
        <f>IF(ISNA(VLOOKUP($F74,'Cronograma Manual'!$F$6:$BN$171,AH$144+1,0)),"",(VLOOKUP($F74,'Cronograma Manual'!$F$6:$BN$171,AH$144+1,0)))</f>
        <v/>
      </c>
      <c r="AI74" s="108">
        <f>IF(ISNA(VLOOKUP($F74,'Cronograma Manual'!$F$6:$BN$171,AI$144+1,0)),"",(VLOOKUP($F74,'Cronograma Manual'!$F$6:$BN$171,AI$144+1,0)))</f>
        <v>44728</v>
      </c>
      <c r="AJ74" s="108" t="str">
        <f>IF(ISNA(VLOOKUP($F74,'Cronograma Manual'!$F$6:$BN$171,AJ$144+1,0)),"",(VLOOKUP($F74,'Cronograma Manual'!$F$6:$BN$171,AJ$144+1,0)))</f>
        <v/>
      </c>
      <c r="AK74" s="108">
        <f>IF(ISNA(VLOOKUP($F74,'Cronograma Manual'!$F$6:$BN$171,AK$144+1,0)),"",(VLOOKUP($F74,'Cronograma Manual'!$F$6:$BN$171,AK$144+1,0)))</f>
        <v>44742</v>
      </c>
      <c r="AL74" s="107" t="str">
        <f>IF(ISNA(VLOOKUP($F74,'Cronograma Manual'!$F$6:$BN$171,AL$144+1,0)),"",(VLOOKUP($F74,'Cronograma Manual'!$F$6:$BN$171,AL$144+1,0)))</f>
        <v/>
      </c>
      <c r="AM74" s="107">
        <f>IF(ISNA(VLOOKUP($F74,'Cronograma Manual'!$F$6:$BN$171,AM$144+1,0)),"",(VLOOKUP($F74,'Cronograma Manual'!$F$6:$BN$171,AM$144+1,0)))</f>
        <v>44756</v>
      </c>
      <c r="AN74" s="107" t="str">
        <f>IF(ISNA(VLOOKUP($F74,'Cronograma Manual'!$F$6:$BN$171,AN$144+1,0)),"",(VLOOKUP($F74,'Cronograma Manual'!$F$6:$BN$171,AN$144+1,0)))</f>
        <v/>
      </c>
      <c r="AO74" s="107">
        <f>IF(ISNA(VLOOKUP($F74,'Cronograma Manual'!$F$6:$BN$171,AO$144+1,0)),"",(VLOOKUP($F74,'Cronograma Manual'!$F$6:$BN$171,AO$144+1,0)))</f>
        <v>44770</v>
      </c>
      <c r="AP74" s="108" t="str">
        <f>IF(ISNA(VLOOKUP($F74,'Cronograma Manual'!$F$6:$BN$171,AP$144+1,0)),"",(VLOOKUP($F74,'Cronograma Manual'!$F$6:$BN$171,AP$144+1,0)))</f>
        <v/>
      </c>
      <c r="AQ74" s="108">
        <f>IF(ISNA(VLOOKUP($F74,'Cronograma Manual'!$F$6:$BN$171,AQ$144+1,0)),"",(VLOOKUP($F74,'Cronograma Manual'!$F$6:$BN$171,AQ$144+1,0)))</f>
        <v>44784</v>
      </c>
      <c r="AR74" s="108" t="str">
        <f>IF(ISNA(VLOOKUP($F74,'Cronograma Manual'!$F$6:$BN$171,AR$144+1,0)),"",(VLOOKUP($F74,'Cronograma Manual'!$F$6:$BN$171,AR$144+1,0)))</f>
        <v/>
      </c>
      <c r="AS74" s="108">
        <f>IF(ISNA(VLOOKUP($F74,'Cronograma Manual'!$F$6:$BN$171,AS$144+1,0)),"",(VLOOKUP($F74,'Cronograma Manual'!$F$6:$BN$171,AS$144+1,0)))</f>
        <v>44798</v>
      </c>
      <c r="AT74" s="107" t="str">
        <f>IF(ISNA(VLOOKUP($F74,'Cronograma Manual'!$F$6:$BN$171,AT$144+1,0)),"",(VLOOKUP($F74,'Cronograma Manual'!$F$6:$BN$171,AT$144+1,0)))</f>
        <v/>
      </c>
      <c r="AU74" s="107">
        <f>IF(ISNA(VLOOKUP($F74,'Cronograma Manual'!$F$6:$BN$171,AU$144+1,0)),"",(VLOOKUP($F74,'Cronograma Manual'!$F$6:$BN$171,AU$144+1,0)))</f>
        <v>44812</v>
      </c>
      <c r="AV74" s="107" t="str">
        <f>IF(ISNA(VLOOKUP($F74,'Cronograma Manual'!$F$6:$BN$171,AV$144+1,0)),"",(VLOOKUP($F74,'Cronograma Manual'!$F$6:$BN$171,AV$144+1,0)))</f>
        <v/>
      </c>
      <c r="AW74" s="107">
        <f>IF(ISNA(VLOOKUP($F74,'Cronograma Manual'!$F$6:$BN$171,AW$144+1,0)),"",(VLOOKUP($F74,'Cronograma Manual'!$F$6:$BN$171,AW$144+1,0)))</f>
        <v>44826</v>
      </c>
      <c r="AX74" s="107" t="str">
        <f>IF(ISNA(VLOOKUP($F74,'Cronograma Manual'!$F$6:$BN$171,AX$144+1,0)),"",(VLOOKUP($F74,'Cronograma Manual'!$F$6:$BN$171,AX$144+1,0)))</f>
        <v/>
      </c>
      <c r="AY74" s="108">
        <f>IF(ISNA(VLOOKUP($F74,'Cronograma Manual'!$F$6:$BN$171,AY$144+1,0)),"",(VLOOKUP($F74,'Cronograma Manual'!$F$6:$BN$171,AY$144+1,0)))</f>
        <v>44840</v>
      </c>
      <c r="AZ74" s="108" t="str">
        <f>IF(ISNA(VLOOKUP($F74,'Cronograma Manual'!$F$6:$BN$171,AZ$144+1,0)),"",(VLOOKUP($F74,'Cronograma Manual'!$F$6:$BN$171,AZ$144+1,0)))</f>
        <v/>
      </c>
      <c r="BA74" s="108">
        <f>IF(ISNA(VLOOKUP($F74,'Cronograma Manual'!$F$6:$BN$171,BA$144+1,0)),"",(VLOOKUP($F74,'Cronograma Manual'!$F$6:$BN$171,BA$144+1,0)))</f>
        <v>44854</v>
      </c>
      <c r="BB74" s="108" t="str">
        <f>IF(ISNA(VLOOKUP($F74,'Cronograma Manual'!$F$6:$BN$171,BB$144+1,0)),"",(VLOOKUP($F74,'Cronograma Manual'!$F$6:$BN$171,BB$144+1,0)))</f>
        <v/>
      </c>
      <c r="BC74" s="107">
        <f>IF(ISNA(VLOOKUP($F74,'Cronograma Manual'!$F$6:$BN$171,BC$144+1,0)),"",(VLOOKUP($F74,'Cronograma Manual'!$F$6:$BN$171,BC$144+1,0)))</f>
        <v>44868</v>
      </c>
      <c r="BD74" s="107" t="str">
        <f>IF(ISNA(VLOOKUP($F74,'Cronograma Manual'!$F$6:$BN$171,BD$144+1,0)),"",(VLOOKUP($F74,'Cronograma Manual'!$F$6:$BN$171,BD$144+1,0)))</f>
        <v/>
      </c>
      <c r="BE74" s="107">
        <f>IF(ISNA(VLOOKUP($F74,'Cronograma Manual'!$F$6:$BN$171,BE$144+1,0)),"",(VLOOKUP($F74,'Cronograma Manual'!$F$6:$BN$171,BE$144+1,0)))</f>
        <v>44882</v>
      </c>
      <c r="BF74" s="107" t="str">
        <f>IF(ISNA(VLOOKUP($F74,'Cronograma Manual'!$F$6:$BN$171,BF$144+1,0)),"",(VLOOKUP($F74,'Cronograma Manual'!$F$6:$BN$171,BF$144+1,0)))</f>
        <v/>
      </c>
      <c r="BG74" s="108">
        <f>IF(ISNA(VLOOKUP($F74,'Cronograma Manual'!$F$6:$BN$171,BG$144+1,0)),"",(VLOOKUP($F74,'Cronograma Manual'!$F$6:$BN$171,BG$144+1,0)))</f>
        <v>44896</v>
      </c>
      <c r="BH74" s="108" t="str">
        <f>IF(ISNA(VLOOKUP($F74,'Cronograma Manual'!$F$6:$BN$171,BH$144+1,0)),"",(VLOOKUP($F74,'Cronograma Manual'!$F$6:$BN$171,BH$144+1,0)))</f>
        <v/>
      </c>
      <c r="BI74" s="108">
        <f>IF(ISNA(VLOOKUP($F74,'Cronograma Manual'!$F$6:$BN$171,BI$144+1,0)),"",(VLOOKUP($F74,'Cronograma Manual'!$F$6:$BN$171,BI$144+1,0)))</f>
        <v>44910</v>
      </c>
      <c r="BJ74" s="108" t="str">
        <f>IF(ISNA(VLOOKUP($F74,'Cronograma Manual'!$F$6:$BN$171,BJ$144+1,0)),"",(VLOOKUP($F74,'Cronograma Manual'!$F$6:$BN$171,BJ$144+1,0)))</f>
        <v/>
      </c>
      <c r="BK74" s="353">
        <f>IF(ISNA(VLOOKUP($F74,'Cronograma Manual'!$F$6:$BN$171,BK$144+1,0)),"",(VLOOKUP($F74,'Cronograma Manual'!$F$6:$BN$171,BK$144+1,0)))</f>
        <v>44924</v>
      </c>
    </row>
    <row r="75" spans="1:63" s="102" customFormat="1" ht="26.25" customHeight="1" x14ac:dyDescent="0.25">
      <c r="A75" s="352">
        <f t="shared" si="2"/>
        <v>70</v>
      </c>
      <c r="B75" s="429"/>
      <c r="C75" s="429"/>
      <c r="D75" s="432"/>
      <c r="E75" s="337" t="s">
        <v>44</v>
      </c>
      <c r="F75" s="337" t="s">
        <v>120</v>
      </c>
      <c r="G75" s="184" t="str">
        <f>IF(ISNA(VLOOKUP($F75,'Cronograma Manual'!$F$6:$BN$171,G$144+1,0)),"",(VLOOKUP($F75,'Cronograma Manual'!$F$6:$BN$171,G$144+1,0)))</f>
        <v>UB HONDA</v>
      </c>
      <c r="H75" s="184" t="str">
        <f>IF(ISNA(VLOOKUP($F75,'Cronograma Manual'!$F$6:$BN$171,H$144+1,0)),"",(VLOOKUP($F75,'Cronograma Manual'!$F$6:$BN$171,H$144+1,0)))</f>
        <v>Calle 9 N° 22A - 193 (Hospital San Juan de Dios)</v>
      </c>
      <c r="I75" s="197">
        <f>IF(ISNA(VLOOKUP($F75,'Cronograma Manual'!$F$6:$BN$171,I$144+1,0)),"",(VLOOKUP($F75,'Cronograma Manual'!$F$6:$BN$171,I$144+1,0)))</f>
        <v>4</v>
      </c>
      <c r="J75" s="202">
        <f>IF(ISNA(VLOOKUP($F75,'Cronograma Manual'!$F$6:$BN$171,J$144+1,0)),"",(VLOOKUP($F75,'Cronograma Manual'!$F$6:$BN$171,J$144+1,0)))</f>
        <v>12</v>
      </c>
      <c r="K75" s="107" t="str">
        <f>IF(ISNA(VLOOKUP($F75,'Cronograma Manual'!$F$6:$BN$171,K$144+1,0)),"",(VLOOKUP($F75,'Cronograma Manual'!$F$6:$BN$171,K$144+1,0)))</f>
        <v/>
      </c>
      <c r="L75" s="107" t="str">
        <f>IF(ISNA(VLOOKUP($F75,'Cronograma Manual'!$F$6:$BN$171,L$144+1,0)),"",(VLOOKUP($F75,'Cronograma Manual'!$F$6:$BN$171,L$144+1,0)))</f>
        <v/>
      </c>
      <c r="M75" s="107" t="str">
        <f>IF(ISNA(VLOOKUP($F75,'Cronograma Manual'!$F$6:$BN$171,M$144+1,0)),"",(VLOOKUP($F75,'Cronograma Manual'!$F$6:$BN$171,M$144+1,0)))</f>
        <v/>
      </c>
      <c r="N75" s="107" t="str">
        <f>IF(ISNA(VLOOKUP($F75,'Cronograma Manual'!$F$6:$BN$171,N$144+1,0)),"",(VLOOKUP($F75,'Cronograma Manual'!$F$6:$BN$171,N$144+1,0)))</f>
        <v/>
      </c>
      <c r="O75" s="107">
        <f>IF(ISNA(VLOOKUP($F75,'Cronograma Manual'!$F$6:$BN$171,O$144+1,0)),"",(VLOOKUP($F75,'Cronograma Manual'!$F$6:$BN$171,O$144+1,0)))</f>
        <v>44585</v>
      </c>
      <c r="P75" s="108" t="str">
        <f>IF(ISNA(VLOOKUP($F75,'Cronograma Manual'!$F$6:$BN$171,P$144+1,0)),"",(VLOOKUP($F75,'Cronograma Manual'!$F$6:$BN$171,P$144+1,0)))</f>
        <v/>
      </c>
      <c r="Q75" s="108" t="str">
        <f>IF(ISNA(VLOOKUP($F75,'Cronograma Manual'!$F$6:$BN$171,Q$144+1,0)),"",(VLOOKUP($F75,'Cronograma Manual'!$F$6:$BN$171,Q$144+1,0)))</f>
        <v/>
      </c>
      <c r="R75" s="108" t="str">
        <f>IF(ISNA(VLOOKUP($F75,'Cronograma Manual'!$F$6:$BN$171,R$144+1,0)),"",(VLOOKUP($F75,'Cronograma Manual'!$F$6:$BN$171,R$144+1,0)))</f>
        <v/>
      </c>
      <c r="S75" s="108">
        <f>IF(ISNA(VLOOKUP($F75,'Cronograma Manual'!$F$6:$BN$171,S$144+1,0)),"",(VLOOKUP($F75,'Cronograma Manual'!$F$6:$BN$171,S$144+1,0)))</f>
        <v>44613</v>
      </c>
      <c r="T75" s="107" t="str">
        <f>IF(ISNA(VLOOKUP($F75,'Cronograma Manual'!$F$6:$BN$171,T$144+1,0)),"",(VLOOKUP($F75,'Cronograma Manual'!$F$6:$BN$171,T$144+1,0)))</f>
        <v/>
      </c>
      <c r="U75" s="107" t="str">
        <f>IF(ISNA(VLOOKUP($F75,'Cronograma Manual'!$F$6:$BN$171,U$144+1,0)),"",(VLOOKUP($F75,'Cronograma Manual'!$F$6:$BN$171,U$144+1,0)))</f>
        <v/>
      </c>
      <c r="V75" s="107" t="str">
        <f>IF(ISNA(VLOOKUP($F75,'Cronograma Manual'!$F$6:$BN$171,V$144+1,0)),"",(VLOOKUP($F75,'Cronograma Manual'!$F$6:$BN$171,V$144+1,0)))</f>
        <v/>
      </c>
      <c r="W75" s="107" t="str">
        <f>IF(ISNA(VLOOKUP($F75,'Cronograma Manual'!$F$6:$BN$171,W$144+1,0)),"",(VLOOKUP($F75,'Cronograma Manual'!$F$6:$BN$171,W$144+1,0)))</f>
        <v/>
      </c>
      <c r="X75" s="107">
        <f>IF(ISNA(VLOOKUP($F75,'Cronograma Manual'!$F$6:$BN$171,X$144+1,0)),"",(VLOOKUP($F75,'Cronograma Manual'!$F$6:$BN$171,X$144+1,0)))</f>
        <v>44648</v>
      </c>
      <c r="Y75" s="108" t="str">
        <f>IF(ISNA(VLOOKUP($F75,'Cronograma Manual'!$F$6:$BN$171,Y$144+1,0)),"",(VLOOKUP($F75,'Cronograma Manual'!$F$6:$BN$171,Y$144+1,0)))</f>
        <v/>
      </c>
      <c r="Z75" s="108" t="str">
        <f>IF(ISNA(VLOOKUP($F75,'Cronograma Manual'!$F$6:$BN$171,Z$144+1,0)),"",(VLOOKUP($F75,'Cronograma Manual'!$F$6:$BN$171,Z$144+1,0)))</f>
        <v/>
      </c>
      <c r="AA75" s="108" t="str">
        <f>IF(ISNA(VLOOKUP($F75,'Cronograma Manual'!$F$6:$BN$171,AA$144+1,0)),"",(VLOOKUP($F75,'Cronograma Manual'!$F$6:$BN$171,AA$144+1,0)))</f>
        <v/>
      </c>
      <c r="AB75" s="108">
        <f>IF(ISNA(VLOOKUP($F75,'Cronograma Manual'!$F$6:$BN$171,AB$144+1,0)),"",(VLOOKUP($F75,'Cronograma Manual'!$F$6:$BN$171,AB$144+1,0)))</f>
        <v>44676</v>
      </c>
      <c r="AC75" s="107" t="str">
        <f>IF(ISNA(VLOOKUP($F75,'Cronograma Manual'!$F$6:$BN$171,AC$144+1,0)),"",(VLOOKUP($F75,'Cronograma Manual'!$F$6:$BN$171,AC$144+1,0)))</f>
        <v/>
      </c>
      <c r="AD75" s="107" t="str">
        <f>IF(ISNA(VLOOKUP($F75,'Cronograma Manual'!$F$6:$BN$171,AD$144+1,0)),"",(VLOOKUP($F75,'Cronograma Manual'!$F$6:$BN$171,AD$144+1,0)))</f>
        <v/>
      </c>
      <c r="AE75" s="107" t="str">
        <f>IF(ISNA(VLOOKUP($F75,'Cronograma Manual'!$F$6:$BN$171,AE$144+1,0)),"",(VLOOKUP($F75,'Cronograma Manual'!$F$6:$BN$171,AE$144+1,0)))</f>
        <v/>
      </c>
      <c r="AF75" s="107">
        <f>IF(ISNA(VLOOKUP($F75,'Cronograma Manual'!$F$6:$BN$171,AF$144+1,0)),"",(VLOOKUP($F75,'Cronograma Manual'!$F$6:$BN$171,AF$144+1,0)))</f>
        <v>44704</v>
      </c>
      <c r="AG75" s="108" t="str">
        <f>IF(ISNA(VLOOKUP($F75,'Cronograma Manual'!$F$6:$BN$171,AG$144+1,0)),"",(VLOOKUP($F75,'Cronograma Manual'!$F$6:$BN$171,AG$144+1,0)))</f>
        <v/>
      </c>
      <c r="AH75" s="108" t="str">
        <f>IF(ISNA(VLOOKUP($F75,'Cronograma Manual'!$F$6:$BN$171,AH$144+1,0)),"",(VLOOKUP($F75,'Cronograma Manual'!$F$6:$BN$171,AH$144+1,0)))</f>
        <v/>
      </c>
      <c r="AI75" s="108" t="str">
        <f>IF(ISNA(VLOOKUP($F75,'Cronograma Manual'!$F$6:$BN$171,AI$144+1,0)),"",(VLOOKUP($F75,'Cronograma Manual'!$F$6:$BN$171,AI$144+1,0)))</f>
        <v/>
      </c>
      <c r="AJ75" s="108" t="str">
        <f>IF(ISNA(VLOOKUP($F75,'Cronograma Manual'!$F$6:$BN$171,AJ$144+1,0)),"",(VLOOKUP($F75,'Cronograma Manual'!$F$6:$BN$171,AJ$144+1,0)))</f>
        <v/>
      </c>
      <c r="AK75" s="108" t="str">
        <f>IF(ISNA(VLOOKUP($F75,'Cronograma Manual'!$F$6:$BN$171,AK$144+1,0)),"",(VLOOKUP($F75,'Cronograma Manual'!$F$6:$BN$171,AK$144+1,0)))</f>
        <v/>
      </c>
      <c r="AL75" s="107" t="str">
        <f>IF(ISNA(VLOOKUP($F75,'Cronograma Manual'!$F$6:$BN$171,AL$144+1,0)),"",(VLOOKUP($F75,'Cronograma Manual'!$F$6:$BN$171,AL$144+1,0)))</f>
        <v/>
      </c>
      <c r="AM75" s="107">
        <f>IF(ISNA(VLOOKUP($F75,'Cronograma Manual'!$F$6:$BN$171,AM$144+1,0)),"",(VLOOKUP($F75,'Cronograma Manual'!$F$6:$BN$171,AM$144+1,0)))</f>
        <v>44753</v>
      </c>
      <c r="AN75" s="107" t="str">
        <f>IF(ISNA(VLOOKUP($F75,'Cronograma Manual'!$F$6:$BN$171,AN$144+1,0)),"",(VLOOKUP($F75,'Cronograma Manual'!$F$6:$BN$171,AN$144+1,0)))</f>
        <v/>
      </c>
      <c r="AO75" s="107" t="str">
        <f>IF(ISNA(VLOOKUP($F75,'Cronograma Manual'!$F$6:$BN$171,AO$144+1,0)),"",(VLOOKUP($F75,'Cronograma Manual'!$F$6:$BN$171,AO$144+1,0)))</f>
        <v/>
      </c>
      <c r="AP75" s="108" t="str">
        <f>IF(ISNA(VLOOKUP($F75,'Cronograma Manual'!$F$6:$BN$171,AP$144+1,0)),"",(VLOOKUP($F75,'Cronograma Manual'!$F$6:$BN$171,AP$144+1,0)))</f>
        <v/>
      </c>
      <c r="AQ75" s="108">
        <f>IF(ISNA(VLOOKUP($F75,'Cronograma Manual'!$F$6:$BN$171,AQ$144+1,0)),"",(VLOOKUP($F75,'Cronograma Manual'!$F$6:$BN$171,AQ$144+1,0)))</f>
        <v>44781</v>
      </c>
      <c r="AR75" s="108" t="str">
        <f>IF(ISNA(VLOOKUP($F75,'Cronograma Manual'!$F$6:$BN$171,AR$144+1,0)),"",(VLOOKUP($F75,'Cronograma Manual'!$F$6:$BN$171,AR$144+1,0)))</f>
        <v/>
      </c>
      <c r="AS75" s="108" t="str">
        <f>IF(ISNA(VLOOKUP($F75,'Cronograma Manual'!$F$6:$BN$171,AS$144+1,0)),"",(VLOOKUP($F75,'Cronograma Manual'!$F$6:$BN$171,AS$144+1,0)))</f>
        <v/>
      </c>
      <c r="AT75" s="107" t="str">
        <f>IF(ISNA(VLOOKUP($F75,'Cronograma Manual'!$F$6:$BN$171,AT$144+1,0)),"",(VLOOKUP($F75,'Cronograma Manual'!$F$6:$BN$171,AT$144+1,0)))</f>
        <v/>
      </c>
      <c r="AU75" s="107">
        <f>IF(ISNA(VLOOKUP($F75,'Cronograma Manual'!$F$6:$BN$171,AU$144+1,0)),"",(VLOOKUP($F75,'Cronograma Manual'!$F$6:$BN$171,AU$144+1,0)))</f>
        <v>44809</v>
      </c>
      <c r="AV75" s="107" t="str">
        <f>IF(ISNA(VLOOKUP($F75,'Cronograma Manual'!$F$6:$BN$171,AV$144+1,0)),"",(VLOOKUP($F75,'Cronograma Manual'!$F$6:$BN$171,AV$144+1,0)))</f>
        <v/>
      </c>
      <c r="AW75" s="107" t="str">
        <f>IF(ISNA(VLOOKUP($F75,'Cronograma Manual'!$F$6:$BN$171,AW$144+1,0)),"",(VLOOKUP($F75,'Cronograma Manual'!$F$6:$BN$171,AW$144+1,0)))</f>
        <v/>
      </c>
      <c r="AX75" s="107" t="str">
        <f>IF(ISNA(VLOOKUP($F75,'Cronograma Manual'!$F$6:$BN$171,AX$144+1,0)),"",(VLOOKUP($F75,'Cronograma Manual'!$F$6:$BN$171,AX$144+1,0)))</f>
        <v/>
      </c>
      <c r="AY75" s="108">
        <f>IF(ISNA(VLOOKUP($F75,'Cronograma Manual'!$F$6:$BN$171,AY$144+1,0)),"",(VLOOKUP($F75,'Cronograma Manual'!$F$6:$BN$171,AY$144+1,0)))</f>
        <v>44837</v>
      </c>
      <c r="AZ75" s="108" t="str">
        <f>IF(ISNA(VLOOKUP($F75,'Cronograma Manual'!$F$6:$BN$171,AZ$144+1,0)),"",(VLOOKUP($F75,'Cronograma Manual'!$F$6:$BN$171,AZ$144+1,0)))</f>
        <v/>
      </c>
      <c r="BA75" s="108" t="str">
        <f>IF(ISNA(VLOOKUP($F75,'Cronograma Manual'!$F$6:$BN$171,BA$144+1,0)),"",(VLOOKUP($F75,'Cronograma Manual'!$F$6:$BN$171,BA$144+1,0)))</f>
        <v/>
      </c>
      <c r="BB75" s="108" t="str">
        <f>IF(ISNA(VLOOKUP($F75,'Cronograma Manual'!$F$6:$BN$171,BB$144+1,0)),"",(VLOOKUP($F75,'Cronograma Manual'!$F$6:$BN$171,BB$144+1,0)))</f>
        <v/>
      </c>
      <c r="BC75" s="107">
        <f>IF(ISNA(VLOOKUP($F75,'Cronograma Manual'!$F$6:$BN$171,BC$144+1,0)),"",(VLOOKUP($F75,'Cronograma Manual'!$F$6:$BN$171,BC$144+1,0)))</f>
        <v>44865</v>
      </c>
      <c r="BD75" s="107" t="str">
        <f>IF(ISNA(VLOOKUP($F75,'Cronograma Manual'!$F$6:$BN$171,BD$144+1,0)),"",(VLOOKUP($F75,'Cronograma Manual'!$F$6:$BN$171,BD$144+1,0)))</f>
        <v/>
      </c>
      <c r="BE75" s="107" t="str">
        <f>IF(ISNA(VLOOKUP($F75,'Cronograma Manual'!$F$6:$BN$171,BE$144+1,0)),"",(VLOOKUP($F75,'Cronograma Manual'!$F$6:$BN$171,BE$144+1,0)))</f>
        <v/>
      </c>
      <c r="BF75" s="107" t="str">
        <f>IF(ISNA(VLOOKUP($F75,'Cronograma Manual'!$F$6:$BN$171,BF$144+1,0)),"",(VLOOKUP($F75,'Cronograma Manual'!$F$6:$BN$171,BF$144+1,0)))</f>
        <v/>
      </c>
      <c r="BG75" s="108">
        <f>IF(ISNA(VLOOKUP($F75,'Cronograma Manual'!$F$6:$BN$171,BG$144+1,0)),"",(VLOOKUP($F75,'Cronograma Manual'!$F$6:$BN$171,BG$144+1,0)))</f>
        <v>44893</v>
      </c>
      <c r="BH75" s="108" t="str">
        <f>IF(ISNA(VLOOKUP($F75,'Cronograma Manual'!$F$6:$BN$171,BH$144+1,0)),"",(VLOOKUP($F75,'Cronograma Manual'!$F$6:$BN$171,BH$144+1,0)))</f>
        <v/>
      </c>
      <c r="BI75" s="108" t="str">
        <f>IF(ISNA(VLOOKUP($F75,'Cronograma Manual'!$F$6:$BN$171,BI$144+1,0)),"",(VLOOKUP($F75,'Cronograma Manual'!$F$6:$BN$171,BI$144+1,0)))</f>
        <v/>
      </c>
      <c r="BJ75" s="108" t="str">
        <f>IF(ISNA(VLOOKUP($F75,'Cronograma Manual'!$F$6:$BN$171,BJ$144+1,0)),"",(VLOOKUP($F75,'Cronograma Manual'!$F$6:$BN$171,BJ$144+1,0)))</f>
        <v/>
      </c>
      <c r="BK75" s="353">
        <f>IF(ISNA(VLOOKUP($F75,'Cronograma Manual'!$F$6:$BN$171,BK$144+1,0)),"",(VLOOKUP($F75,'Cronograma Manual'!$F$6:$BN$171,BK$144+1,0)))</f>
        <v>44921</v>
      </c>
    </row>
    <row r="76" spans="1:63" s="102" customFormat="1" ht="26.25" customHeight="1" thickBot="1" x14ac:dyDescent="0.3">
      <c r="A76" s="352">
        <f t="shared" si="2"/>
        <v>71</v>
      </c>
      <c r="B76" s="429"/>
      <c r="C76" s="429"/>
      <c r="D76" s="432"/>
      <c r="E76" s="337" t="s">
        <v>50</v>
      </c>
      <c r="F76" s="337" t="s">
        <v>46</v>
      </c>
      <c r="G76" s="184" t="str">
        <f>IF(ISNA(VLOOKUP($F76,'Cronograma Manual'!$F$6:$BN$171,G$144+1,0)),"",(VLOOKUP($F76,'Cronograma Manual'!$F$6:$BN$171,G$144+1,0)))</f>
        <v>UB GIRARDOT</v>
      </c>
      <c r="H76" s="184" t="str">
        <f>IF(ISNA(VLOOKUP($F76,'Cronograma Manual'!$F$6:$BN$171,H$144+1,0)),"",(VLOOKUP($F76,'Cronograma Manual'!$F$6:$BN$171,H$144+1,0)))</f>
        <v>DUMIAN MEDICAL Cra. 5a. Cl. 22 Of.209</v>
      </c>
      <c r="I76" s="197">
        <f>IF(ISNA(VLOOKUP($F76,'Cronograma Manual'!$F$6:$BN$171,I$144+1,0)),"",(VLOOKUP($F76,'Cronograma Manual'!$F$6:$BN$171,I$144+1,0)))</f>
        <v>3</v>
      </c>
      <c r="J76" s="202">
        <f>IF(ISNA(VLOOKUP($F76,'Cronograma Manual'!$F$6:$BN$171,J$144+1,0)),"",(VLOOKUP($F76,'Cronograma Manual'!$F$6:$BN$171,J$144+1,0)))</f>
        <v>17</v>
      </c>
      <c r="K76" s="107" t="str">
        <f>IF(ISNA(VLOOKUP($F76,'Cronograma Manual'!$F$6:$BN$171,K$144+1,0)),"",(VLOOKUP($F76,'Cronograma Manual'!$F$6:$BN$171,K$144+1,0)))</f>
        <v/>
      </c>
      <c r="L76" s="107" t="str">
        <f>IF(ISNA(VLOOKUP($F76,'Cronograma Manual'!$F$6:$BN$171,L$144+1,0)),"",(VLOOKUP($F76,'Cronograma Manual'!$F$6:$BN$171,L$144+1,0)))</f>
        <v/>
      </c>
      <c r="M76" s="107">
        <f>IF(ISNA(VLOOKUP($F76,'Cronograma Manual'!$F$6:$BN$171,M$144+1,0)),"",(VLOOKUP($F76,'Cronograma Manual'!$F$6:$BN$171,M$144+1,0)))</f>
        <v>44572</v>
      </c>
      <c r="N76" s="107" t="str">
        <f>IF(ISNA(VLOOKUP($F76,'Cronograma Manual'!$F$6:$BN$171,N$144+1,0)),"",(VLOOKUP($F76,'Cronograma Manual'!$F$6:$BN$171,N$144+1,0)))</f>
        <v/>
      </c>
      <c r="O76" s="107" t="str">
        <f>IF(ISNA(VLOOKUP($F76,'Cronograma Manual'!$F$6:$BN$171,O$144+1,0)),"",(VLOOKUP($F76,'Cronograma Manual'!$F$6:$BN$171,O$144+1,0)))</f>
        <v/>
      </c>
      <c r="P76" s="108">
        <f>IF(ISNA(VLOOKUP($F76,'Cronograma Manual'!$F$6:$BN$171,P$144+1,0)),"",(VLOOKUP($F76,'Cronograma Manual'!$F$6:$BN$171,P$144+1,0)))</f>
        <v>44593</v>
      </c>
      <c r="Q76" s="108" t="str">
        <f>IF(ISNA(VLOOKUP($F76,'Cronograma Manual'!$F$6:$BN$171,Q$144+1,0)),"",(VLOOKUP($F76,'Cronograma Manual'!$F$6:$BN$171,Q$144+1,0)))</f>
        <v/>
      </c>
      <c r="R76" s="108" t="str">
        <f>IF(ISNA(VLOOKUP($F76,'Cronograma Manual'!$F$6:$BN$171,R$144+1,0)),"",(VLOOKUP($F76,'Cronograma Manual'!$F$6:$BN$171,R$144+1,0)))</f>
        <v/>
      </c>
      <c r="S76" s="108">
        <f>IF(ISNA(VLOOKUP($F76,'Cronograma Manual'!$F$6:$BN$171,S$144+1,0)),"",(VLOOKUP($F76,'Cronograma Manual'!$F$6:$BN$171,S$144+1,0)))</f>
        <v>44614</v>
      </c>
      <c r="T76" s="107" t="str">
        <f>IF(ISNA(VLOOKUP($F76,'Cronograma Manual'!$F$6:$BN$171,T$144+1,0)),"",(VLOOKUP($F76,'Cronograma Manual'!$F$6:$BN$171,T$144+1,0)))</f>
        <v/>
      </c>
      <c r="U76" s="107" t="str">
        <f>IF(ISNA(VLOOKUP($F76,'Cronograma Manual'!$F$6:$BN$171,U$144+1,0)),"",(VLOOKUP($F76,'Cronograma Manual'!$F$6:$BN$171,U$144+1,0)))</f>
        <v/>
      </c>
      <c r="V76" s="107">
        <f>IF(ISNA(VLOOKUP($F76,'Cronograma Manual'!$F$6:$BN$171,V$144+1,0)),"",(VLOOKUP($F76,'Cronograma Manual'!$F$6:$BN$171,V$144+1,0)))</f>
        <v>44635</v>
      </c>
      <c r="W76" s="107" t="str">
        <f>IF(ISNA(VLOOKUP($F76,'Cronograma Manual'!$F$6:$BN$171,W$144+1,0)),"",(VLOOKUP($F76,'Cronograma Manual'!$F$6:$BN$171,W$144+1,0)))</f>
        <v/>
      </c>
      <c r="X76" s="107" t="str">
        <f>IF(ISNA(VLOOKUP($F76,'Cronograma Manual'!$F$6:$BN$171,X$144+1,0)),"",(VLOOKUP($F76,'Cronograma Manual'!$F$6:$BN$171,X$144+1,0)))</f>
        <v/>
      </c>
      <c r="Y76" s="108">
        <f>IF(ISNA(VLOOKUP($F76,'Cronograma Manual'!$F$6:$BN$171,Y$144+1,0)),"",(VLOOKUP($F76,'Cronograma Manual'!$F$6:$BN$171,Y$144+1,0)))</f>
        <v>44656</v>
      </c>
      <c r="Z76" s="108" t="str">
        <f>IF(ISNA(VLOOKUP($F76,'Cronograma Manual'!$F$6:$BN$171,Z$144+1,0)),"",(VLOOKUP($F76,'Cronograma Manual'!$F$6:$BN$171,Z$144+1,0)))</f>
        <v/>
      </c>
      <c r="AA76" s="108" t="str">
        <f>IF(ISNA(VLOOKUP($F76,'Cronograma Manual'!$F$6:$BN$171,AA$144+1,0)),"",(VLOOKUP($F76,'Cronograma Manual'!$F$6:$BN$171,AA$144+1,0)))</f>
        <v/>
      </c>
      <c r="AB76" s="108">
        <f>IF(ISNA(VLOOKUP($F76,'Cronograma Manual'!$F$6:$BN$171,AB$144+1,0)),"",(VLOOKUP($F76,'Cronograma Manual'!$F$6:$BN$171,AB$144+1,0)))</f>
        <v>44677</v>
      </c>
      <c r="AC76" s="107" t="str">
        <f>IF(ISNA(VLOOKUP($F76,'Cronograma Manual'!$F$6:$BN$171,AC$144+1,0)),"",(VLOOKUP($F76,'Cronograma Manual'!$F$6:$BN$171,AC$144+1,0)))</f>
        <v/>
      </c>
      <c r="AD76" s="107" t="str">
        <f>IF(ISNA(VLOOKUP($F76,'Cronograma Manual'!$F$6:$BN$171,AD$144+1,0)),"",(VLOOKUP($F76,'Cronograma Manual'!$F$6:$BN$171,AD$144+1,0)))</f>
        <v/>
      </c>
      <c r="AE76" s="107">
        <f>IF(ISNA(VLOOKUP($F76,'Cronograma Manual'!$F$6:$BN$171,AE$144+1,0)),"",(VLOOKUP($F76,'Cronograma Manual'!$F$6:$BN$171,AE$144+1,0)))</f>
        <v>44698</v>
      </c>
      <c r="AF76" s="107" t="str">
        <f>IF(ISNA(VLOOKUP($F76,'Cronograma Manual'!$F$6:$BN$171,AF$144+1,0)),"",(VLOOKUP($F76,'Cronograma Manual'!$F$6:$BN$171,AF$144+1,0)))</f>
        <v/>
      </c>
      <c r="AG76" s="108" t="str">
        <f>IF(ISNA(VLOOKUP($F76,'Cronograma Manual'!$F$6:$BN$171,AG$144+1,0)),"",(VLOOKUP($F76,'Cronograma Manual'!$F$6:$BN$171,AG$144+1,0)))</f>
        <v/>
      </c>
      <c r="AH76" s="108">
        <f>IF(ISNA(VLOOKUP($F76,'Cronograma Manual'!$F$6:$BN$171,AH$144+1,0)),"",(VLOOKUP($F76,'Cronograma Manual'!$F$6:$BN$171,AH$144+1,0)))</f>
        <v>44719</v>
      </c>
      <c r="AI76" s="108" t="str">
        <f>IF(ISNA(VLOOKUP($F76,'Cronograma Manual'!$F$6:$BN$171,AI$144+1,0)),"",(VLOOKUP($F76,'Cronograma Manual'!$F$6:$BN$171,AI$144+1,0)))</f>
        <v/>
      </c>
      <c r="AJ76" s="108" t="str">
        <f>IF(ISNA(VLOOKUP($F76,'Cronograma Manual'!$F$6:$BN$171,AJ$144+1,0)),"",(VLOOKUP($F76,'Cronograma Manual'!$F$6:$BN$171,AJ$144+1,0)))</f>
        <v/>
      </c>
      <c r="AK76" s="108">
        <f>IF(ISNA(VLOOKUP($F76,'Cronograma Manual'!$F$6:$BN$171,AK$144+1,0)),"",(VLOOKUP($F76,'Cronograma Manual'!$F$6:$BN$171,AK$144+1,0)))</f>
        <v>44740</v>
      </c>
      <c r="AL76" s="107" t="str">
        <f>IF(ISNA(VLOOKUP($F76,'Cronograma Manual'!$F$6:$BN$171,AL$144+1,0)),"",(VLOOKUP($F76,'Cronograma Manual'!$F$6:$BN$171,AL$144+1,0)))</f>
        <v/>
      </c>
      <c r="AM76" s="107" t="str">
        <f>IF(ISNA(VLOOKUP($F76,'Cronograma Manual'!$F$6:$BN$171,AM$144+1,0)),"",(VLOOKUP($F76,'Cronograma Manual'!$F$6:$BN$171,AM$144+1,0)))</f>
        <v/>
      </c>
      <c r="AN76" s="107">
        <f>IF(ISNA(VLOOKUP($F76,'Cronograma Manual'!$F$6:$BN$171,AN$144+1,0)),"",(VLOOKUP($F76,'Cronograma Manual'!$F$6:$BN$171,AN$144+1,0)))</f>
        <v>44761</v>
      </c>
      <c r="AO76" s="107" t="str">
        <f>IF(ISNA(VLOOKUP($F76,'Cronograma Manual'!$F$6:$BN$171,AO$144+1,0)),"",(VLOOKUP($F76,'Cronograma Manual'!$F$6:$BN$171,AO$144+1,0)))</f>
        <v/>
      </c>
      <c r="AP76" s="108" t="str">
        <f>IF(ISNA(VLOOKUP($F76,'Cronograma Manual'!$F$6:$BN$171,AP$144+1,0)),"",(VLOOKUP($F76,'Cronograma Manual'!$F$6:$BN$171,AP$144+1,0)))</f>
        <v/>
      </c>
      <c r="AQ76" s="108">
        <f>IF(ISNA(VLOOKUP($F76,'Cronograma Manual'!$F$6:$BN$171,AQ$144+1,0)),"",(VLOOKUP($F76,'Cronograma Manual'!$F$6:$BN$171,AQ$144+1,0)))</f>
        <v>44782</v>
      </c>
      <c r="AR76" s="108" t="str">
        <f>IF(ISNA(VLOOKUP($F76,'Cronograma Manual'!$F$6:$BN$171,AR$144+1,0)),"",(VLOOKUP($F76,'Cronograma Manual'!$F$6:$BN$171,AR$144+1,0)))</f>
        <v/>
      </c>
      <c r="AS76" s="108" t="str">
        <f>IF(ISNA(VLOOKUP($F76,'Cronograma Manual'!$F$6:$BN$171,AS$144+1,0)),"",(VLOOKUP($F76,'Cronograma Manual'!$F$6:$BN$171,AS$144+1,0)))</f>
        <v/>
      </c>
      <c r="AT76" s="107">
        <f>IF(ISNA(VLOOKUP($F76,'Cronograma Manual'!$F$6:$BN$171,AT$144+1,0)),"",(VLOOKUP($F76,'Cronograma Manual'!$F$6:$BN$171,AT$144+1,0)))</f>
        <v>44803</v>
      </c>
      <c r="AU76" s="107" t="str">
        <f>IF(ISNA(VLOOKUP($F76,'Cronograma Manual'!$F$6:$BN$171,AU$144+1,0)),"",(VLOOKUP($F76,'Cronograma Manual'!$F$6:$BN$171,AU$144+1,0)))</f>
        <v/>
      </c>
      <c r="AV76" s="107" t="str">
        <f>IF(ISNA(VLOOKUP($F76,'Cronograma Manual'!$F$6:$BN$171,AV$144+1,0)),"",(VLOOKUP($F76,'Cronograma Manual'!$F$6:$BN$171,AV$144+1,0)))</f>
        <v/>
      </c>
      <c r="AW76" s="107">
        <f>IF(ISNA(VLOOKUP($F76,'Cronograma Manual'!$F$6:$BN$171,AW$144+1,0)),"",(VLOOKUP($F76,'Cronograma Manual'!$F$6:$BN$171,AW$144+1,0)))</f>
        <v>44824</v>
      </c>
      <c r="AX76" s="107" t="str">
        <f>IF(ISNA(VLOOKUP($F76,'Cronograma Manual'!$F$6:$BN$171,AX$144+1,0)),"",(VLOOKUP($F76,'Cronograma Manual'!$F$6:$BN$171,AX$144+1,0)))</f>
        <v/>
      </c>
      <c r="AY76" s="108" t="str">
        <f>IF(ISNA(VLOOKUP($F76,'Cronograma Manual'!$F$6:$BN$171,AY$144+1,0)),"",(VLOOKUP($F76,'Cronograma Manual'!$F$6:$BN$171,AY$144+1,0)))</f>
        <v/>
      </c>
      <c r="AZ76" s="108">
        <f>IF(ISNA(VLOOKUP($F76,'Cronograma Manual'!$F$6:$BN$171,AZ$144+1,0)),"",(VLOOKUP($F76,'Cronograma Manual'!$F$6:$BN$171,AZ$144+1,0)))</f>
        <v>44845</v>
      </c>
      <c r="BA76" s="108" t="str">
        <f>IF(ISNA(VLOOKUP($F76,'Cronograma Manual'!$F$6:$BN$171,BA$144+1,0)),"",(VLOOKUP($F76,'Cronograma Manual'!$F$6:$BN$171,BA$144+1,0)))</f>
        <v/>
      </c>
      <c r="BB76" s="108" t="str">
        <f>IF(ISNA(VLOOKUP($F76,'Cronograma Manual'!$F$6:$BN$171,BB$144+1,0)),"",(VLOOKUP($F76,'Cronograma Manual'!$F$6:$BN$171,BB$144+1,0)))</f>
        <v/>
      </c>
      <c r="BC76" s="107">
        <f>IF(ISNA(VLOOKUP($F76,'Cronograma Manual'!$F$6:$BN$171,BC$144+1,0)),"",(VLOOKUP($F76,'Cronograma Manual'!$F$6:$BN$171,BC$144+1,0)))</f>
        <v>44866</v>
      </c>
      <c r="BD76" s="107" t="str">
        <f>IF(ISNA(VLOOKUP($F76,'Cronograma Manual'!$F$6:$BN$171,BD$144+1,0)),"",(VLOOKUP($F76,'Cronograma Manual'!$F$6:$BN$171,BD$144+1,0)))</f>
        <v/>
      </c>
      <c r="BE76" s="107" t="str">
        <f>IF(ISNA(VLOOKUP($F76,'Cronograma Manual'!$F$6:$BN$171,BE$144+1,0)),"",(VLOOKUP($F76,'Cronograma Manual'!$F$6:$BN$171,BE$144+1,0)))</f>
        <v/>
      </c>
      <c r="BF76" s="107">
        <f>IF(ISNA(VLOOKUP($F76,'Cronograma Manual'!$F$6:$BN$171,BF$144+1,0)),"",(VLOOKUP($F76,'Cronograma Manual'!$F$6:$BN$171,BF$144+1,0)))</f>
        <v>44887</v>
      </c>
      <c r="BG76" s="108" t="str">
        <f>IF(ISNA(VLOOKUP($F76,'Cronograma Manual'!$F$6:$BN$171,BG$144+1,0)),"",(VLOOKUP($F76,'Cronograma Manual'!$F$6:$BN$171,BG$144+1,0)))</f>
        <v/>
      </c>
      <c r="BH76" s="108" t="str">
        <f>IF(ISNA(VLOOKUP($F76,'Cronograma Manual'!$F$6:$BN$171,BH$144+1,0)),"",(VLOOKUP($F76,'Cronograma Manual'!$F$6:$BN$171,BH$144+1,0)))</f>
        <v/>
      </c>
      <c r="BI76" s="108">
        <f>IF(ISNA(VLOOKUP($F76,'Cronograma Manual'!$F$6:$BN$171,BI$144+1,0)),"",(VLOOKUP($F76,'Cronograma Manual'!$F$6:$BN$171,BI$144+1,0)))</f>
        <v>44908</v>
      </c>
      <c r="BJ76" s="108" t="str">
        <f>IF(ISNA(VLOOKUP($F76,'Cronograma Manual'!$F$6:$BN$171,BJ$144+1,0)),"",(VLOOKUP($F76,'Cronograma Manual'!$F$6:$BN$171,BJ$144+1,0)))</f>
        <v/>
      </c>
      <c r="BK76" s="353" t="str">
        <f>IF(ISNA(VLOOKUP($F76,'Cronograma Manual'!$F$6:$BN$171,BK$144+1,0)),"",(VLOOKUP($F76,'Cronograma Manual'!$F$6:$BN$171,BK$144+1,0)))</f>
        <v/>
      </c>
    </row>
    <row r="77" spans="1:63" s="102" customFormat="1" ht="26.25" customHeight="1" x14ac:dyDescent="0.25">
      <c r="A77" s="342">
        <f t="shared" si="2"/>
        <v>72</v>
      </c>
      <c r="B77" s="428" t="s">
        <v>1282</v>
      </c>
      <c r="C77" s="428" t="s">
        <v>1592</v>
      </c>
      <c r="D77" s="433" t="s">
        <v>84</v>
      </c>
      <c r="E77" s="343" t="s">
        <v>751</v>
      </c>
      <c r="F77" s="343" t="s">
        <v>84</v>
      </c>
      <c r="G77" s="344" t="str">
        <f>IF(ISNA(VLOOKUP($F77,'Cronograma Manual'!$F$6:$BN$171,G$144+1,0)),"",(VLOOKUP($F77,'Cronograma Manual'!$F$6:$BN$171,G$144+1,0)))</f>
        <v>DS HUILA</v>
      </c>
      <c r="H77" s="344" t="str">
        <f>IF(ISNA(VLOOKUP($F77,'Cronograma Manual'!$F$6:$BN$171,H$144+1,0)),"",(VLOOKUP($F77,'Cronograma Manual'!$F$6:$BN$171,H$144+1,0)))</f>
        <v>Calle 13 N° 5 - 140</v>
      </c>
      <c r="I77" s="347">
        <f>IF(ISNA(VLOOKUP($F77,'Cronograma Manual'!$F$6:$BN$171,I$144+1,0)),"",(VLOOKUP($F77,'Cronograma Manual'!$F$6:$BN$171,I$144+1,0)))</f>
        <v>1</v>
      </c>
      <c r="J77" s="348">
        <f>IF(ISNA(VLOOKUP($F77,'Cronograma Manual'!$F$6:$BN$171,J$144+1,0)),"",(VLOOKUP($F77,'Cronograma Manual'!$F$6:$BN$171,J$144+1,0)))</f>
        <v>51</v>
      </c>
      <c r="K77" s="349" t="str">
        <f>IF(ISNA(VLOOKUP($F77,'Cronograma Manual'!$F$6:$BN$171,K$144+1,0)),"",(VLOOKUP($F77,'Cronograma Manual'!$F$6:$BN$171,K$144+1,0)))</f>
        <v/>
      </c>
      <c r="L77" s="349">
        <f>IF(ISNA(VLOOKUP($F77,'Cronograma Manual'!$F$6:$BN$171,L$144+1,0)),"",(VLOOKUP($F77,'Cronograma Manual'!$F$6:$BN$171,L$144+1,0)))</f>
        <v>44566</v>
      </c>
      <c r="M77" s="349">
        <f>IF(ISNA(VLOOKUP($F77,'Cronograma Manual'!$F$6:$BN$171,M$144+1,0)),"",(VLOOKUP($F77,'Cronograma Manual'!$F$6:$BN$171,M$144+1,0)))</f>
        <v>44573</v>
      </c>
      <c r="N77" s="349">
        <f>IF(ISNA(VLOOKUP($F77,'Cronograma Manual'!$F$6:$BN$171,N$144+1,0)),"",(VLOOKUP($F77,'Cronograma Manual'!$F$6:$BN$171,N$144+1,0)))</f>
        <v>44580</v>
      </c>
      <c r="O77" s="349">
        <f>IF(ISNA(VLOOKUP($F77,'Cronograma Manual'!$F$6:$BN$171,O$144+1,0)),"",(VLOOKUP($F77,'Cronograma Manual'!$F$6:$BN$171,O$144+1,0)))</f>
        <v>44587</v>
      </c>
      <c r="P77" s="350">
        <f>IF(ISNA(VLOOKUP($F77,'Cronograma Manual'!$F$6:$BN$171,P$144+1,0)),"",(VLOOKUP($F77,'Cronograma Manual'!$F$6:$BN$171,P$144+1,0)))</f>
        <v>44594</v>
      </c>
      <c r="Q77" s="350">
        <f>IF(ISNA(VLOOKUP($F77,'Cronograma Manual'!$F$6:$BN$171,Q$144+1,0)),"",(VLOOKUP($F77,'Cronograma Manual'!$F$6:$BN$171,Q$144+1,0)))</f>
        <v>44601</v>
      </c>
      <c r="R77" s="350">
        <f>IF(ISNA(VLOOKUP($F77,'Cronograma Manual'!$F$6:$BN$171,R$144+1,0)),"",(VLOOKUP($F77,'Cronograma Manual'!$F$6:$BN$171,R$144+1,0)))</f>
        <v>44608</v>
      </c>
      <c r="S77" s="350">
        <f>IF(ISNA(VLOOKUP($F77,'Cronograma Manual'!$F$6:$BN$171,S$144+1,0)),"",(VLOOKUP($F77,'Cronograma Manual'!$F$6:$BN$171,S$144+1,0)))</f>
        <v>44615</v>
      </c>
      <c r="T77" s="349">
        <f>IF(ISNA(VLOOKUP($F77,'Cronograma Manual'!$F$6:$BN$171,T$144+1,0)),"",(VLOOKUP($F77,'Cronograma Manual'!$F$6:$BN$171,T$144+1,0)))</f>
        <v>44622</v>
      </c>
      <c r="U77" s="349">
        <f>IF(ISNA(VLOOKUP($F77,'Cronograma Manual'!$F$6:$BN$171,U$144+1,0)),"",(VLOOKUP($F77,'Cronograma Manual'!$F$6:$BN$171,U$144+1,0)))</f>
        <v>44629</v>
      </c>
      <c r="V77" s="349">
        <f>IF(ISNA(VLOOKUP($F77,'Cronograma Manual'!$F$6:$BN$171,V$144+1,0)),"",(VLOOKUP($F77,'Cronograma Manual'!$F$6:$BN$171,V$144+1,0)))</f>
        <v>44636</v>
      </c>
      <c r="W77" s="349">
        <f>IF(ISNA(VLOOKUP($F77,'Cronograma Manual'!$F$6:$BN$171,W$144+1,0)),"",(VLOOKUP($F77,'Cronograma Manual'!$F$6:$BN$171,W$144+1,0)))</f>
        <v>44643</v>
      </c>
      <c r="X77" s="349">
        <f>IF(ISNA(VLOOKUP($F77,'Cronograma Manual'!$F$6:$BN$171,X$144+1,0)),"",(VLOOKUP($F77,'Cronograma Manual'!$F$6:$BN$171,X$144+1,0)))</f>
        <v>44650</v>
      </c>
      <c r="Y77" s="350">
        <f>IF(ISNA(VLOOKUP($F77,'Cronograma Manual'!$F$6:$BN$171,Y$144+1,0)),"",(VLOOKUP($F77,'Cronograma Manual'!$F$6:$BN$171,Y$144+1,0)))</f>
        <v>44657</v>
      </c>
      <c r="Z77" s="350">
        <f>IF(ISNA(VLOOKUP($F77,'Cronograma Manual'!$F$6:$BN$171,Z$144+1,0)),"",(VLOOKUP($F77,'Cronograma Manual'!$F$6:$BN$171,Z$144+1,0)))</f>
        <v>44664</v>
      </c>
      <c r="AA77" s="350">
        <f>IF(ISNA(VLOOKUP($F77,'Cronograma Manual'!$F$6:$BN$171,AA$144+1,0)),"",(VLOOKUP($F77,'Cronograma Manual'!$F$6:$BN$171,AA$144+1,0)))</f>
        <v>44671</v>
      </c>
      <c r="AB77" s="350">
        <f>IF(ISNA(VLOOKUP($F77,'Cronograma Manual'!$F$6:$BN$171,AB$144+1,0)),"",(VLOOKUP($F77,'Cronograma Manual'!$F$6:$BN$171,AB$144+1,0)))</f>
        <v>44678</v>
      </c>
      <c r="AC77" s="349">
        <f>IF(ISNA(VLOOKUP($F77,'Cronograma Manual'!$F$6:$BN$171,AC$144+1,0)),"",(VLOOKUP($F77,'Cronograma Manual'!$F$6:$BN$171,AC$144+1,0)))</f>
        <v>44685</v>
      </c>
      <c r="AD77" s="349">
        <f>IF(ISNA(VLOOKUP($F77,'Cronograma Manual'!$F$6:$BN$171,AD$144+1,0)),"",(VLOOKUP($F77,'Cronograma Manual'!$F$6:$BN$171,AD$144+1,0)))</f>
        <v>44692</v>
      </c>
      <c r="AE77" s="349">
        <f>IF(ISNA(VLOOKUP($F77,'Cronograma Manual'!$F$6:$BN$171,AE$144+1,0)),"",(VLOOKUP($F77,'Cronograma Manual'!$F$6:$BN$171,AE$144+1,0)))</f>
        <v>44699</v>
      </c>
      <c r="AF77" s="349">
        <f>IF(ISNA(VLOOKUP($F77,'Cronograma Manual'!$F$6:$BN$171,AF$144+1,0)),"",(VLOOKUP($F77,'Cronograma Manual'!$F$6:$BN$171,AF$144+1,0)))</f>
        <v>44706</v>
      </c>
      <c r="AG77" s="350">
        <f>IF(ISNA(VLOOKUP($F77,'Cronograma Manual'!$F$6:$BN$171,AG$144+1,0)),"",(VLOOKUP($F77,'Cronograma Manual'!$F$6:$BN$171,AG$144+1,0)))</f>
        <v>44713</v>
      </c>
      <c r="AH77" s="350">
        <f>IF(ISNA(VLOOKUP($F77,'Cronograma Manual'!$F$6:$BN$171,AH$144+1,0)),"",(VLOOKUP($F77,'Cronograma Manual'!$F$6:$BN$171,AH$144+1,0)))</f>
        <v>44720</v>
      </c>
      <c r="AI77" s="350">
        <f>IF(ISNA(VLOOKUP($F77,'Cronograma Manual'!$F$6:$BN$171,AI$144+1,0)),"",(VLOOKUP($F77,'Cronograma Manual'!$F$6:$BN$171,AI$144+1,0)))</f>
        <v>44727</v>
      </c>
      <c r="AJ77" s="350">
        <f>IF(ISNA(VLOOKUP($F77,'Cronograma Manual'!$F$6:$BN$171,AJ$144+1,0)),"",(VLOOKUP($F77,'Cronograma Manual'!$F$6:$BN$171,AJ$144+1,0)))</f>
        <v>44734</v>
      </c>
      <c r="AK77" s="350">
        <f>IF(ISNA(VLOOKUP($F77,'Cronograma Manual'!$F$6:$BN$171,AK$144+1,0)),"",(VLOOKUP($F77,'Cronograma Manual'!$F$6:$BN$171,AK$144+1,0)))</f>
        <v>44741</v>
      </c>
      <c r="AL77" s="349">
        <f>IF(ISNA(VLOOKUP($F77,'Cronograma Manual'!$F$6:$BN$171,AL$144+1,0)),"",(VLOOKUP($F77,'Cronograma Manual'!$F$6:$BN$171,AL$144+1,0)))</f>
        <v>44748</v>
      </c>
      <c r="AM77" s="349">
        <f>IF(ISNA(VLOOKUP($F77,'Cronograma Manual'!$F$6:$BN$171,AM$144+1,0)),"",(VLOOKUP($F77,'Cronograma Manual'!$F$6:$BN$171,AM$144+1,0)))</f>
        <v>44755</v>
      </c>
      <c r="AN77" s="349" t="str">
        <f>IF(ISNA(VLOOKUP($F77,'Cronograma Manual'!$F$6:$BN$171,AN$144+1,0)),"",(VLOOKUP($F77,'Cronograma Manual'!$F$6:$BN$171,AN$144+1,0)))</f>
        <v/>
      </c>
      <c r="AO77" s="349">
        <f>IF(ISNA(VLOOKUP($F77,'Cronograma Manual'!$F$6:$BN$171,AO$144+1,0)),"",(VLOOKUP($F77,'Cronograma Manual'!$F$6:$BN$171,AO$144+1,0)))</f>
        <v>44769</v>
      </c>
      <c r="AP77" s="350">
        <f>IF(ISNA(VLOOKUP($F77,'Cronograma Manual'!$F$6:$BN$171,AP$144+1,0)),"",(VLOOKUP($F77,'Cronograma Manual'!$F$6:$BN$171,AP$144+1,0)))</f>
        <v>44776</v>
      </c>
      <c r="AQ77" s="350">
        <f>IF(ISNA(VLOOKUP($F77,'Cronograma Manual'!$F$6:$BN$171,AQ$144+1,0)),"",(VLOOKUP($F77,'Cronograma Manual'!$F$6:$BN$171,AQ$144+1,0)))</f>
        <v>44783</v>
      </c>
      <c r="AR77" s="350">
        <f>IF(ISNA(VLOOKUP($F77,'Cronograma Manual'!$F$6:$BN$171,AR$144+1,0)),"",(VLOOKUP($F77,'Cronograma Manual'!$F$6:$BN$171,AR$144+1,0)))</f>
        <v>44790</v>
      </c>
      <c r="AS77" s="350">
        <f>IF(ISNA(VLOOKUP($F77,'Cronograma Manual'!$F$6:$BN$171,AS$144+1,0)),"",(VLOOKUP($F77,'Cronograma Manual'!$F$6:$BN$171,AS$144+1,0)))</f>
        <v>44797</v>
      </c>
      <c r="AT77" s="349">
        <f>IF(ISNA(VLOOKUP($F77,'Cronograma Manual'!$F$6:$BN$171,AT$144+1,0)),"",(VLOOKUP($F77,'Cronograma Manual'!$F$6:$BN$171,AT$144+1,0)))</f>
        <v>44804</v>
      </c>
      <c r="AU77" s="349">
        <f>IF(ISNA(VLOOKUP($F77,'Cronograma Manual'!$F$6:$BN$171,AU$144+1,0)),"",(VLOOKUP($F77,'Cronograma Manual'!$F$6:$BN$171,AU$144+1,0)))</f>
        <v>44811</v>
      </c>
      <c r="AV77" s="349">
        <f>IF(ISNA(VLOOKUP($F77,'Cronograma Manual'!$F$6:$BN$171,AV$144+1,0)),"",(VLOOKUP($F77,'Cronograma Manual'!$F$6:$BN$171,AV$144+1,0)))</f>
        <v>44818</v>
      </c>
      <c r="AW77" s="349">
        <f>IF(ISNA(VLOOKUP($F77,'Cronograma Manual'!$F$6:$BN$171,AW$144+1,0)),"",(VLOOKUP($F77,'Cronograma Manual'!$F$6:$BN$171,AW$144+1,0)))</f>
        <v>44825</v>
      </c>
      <c r="AX77" s="349">
        <f>IF(ISNA(VLOOKUP($F77,'Cronograma Manual'!$F$6:$BN$171,AX$144+1,0)),"",(VLOOKUP($F77,'Cronograma Manual'!$F$6:$BN$171,AX$144+1,0)))</f>
        <v>44832</v>
      </c>
      <c r="AY77" s="350">
        <f>IF(ISNA(VLOOKUP($F77,'Cronograma Manual'!$F$6:$BN$171,AY$144+1,0)),"",(VLOOKUP($F77,'Cronograma Manual'!$F$6:$BN$171,AY$144+1,0)))</f>
        <v>44839</v>
      </c>
      <c r="AZ77" s="350">
        <f>IF(ISNA(VLOOKUP($F77,'Cronograma Manual'!$F$6:$BN$171,AZ$144+1,0)),"",(VLOOKUP($F77,'Cronograma Manual'!$F$6:$BN$171,AZ$144+1,0)))</f>
        <v>44846</v>
      </c>
      <c r="BA77" s="350">
        <f>IF(ISNA(VLOOKUP($F77,'Cronograma Manual'!$F$6:$BN$171,BA$144+1,0)),"",(VLOOKUP($F77,'Cronograma Manual'!$F$6:$BN$171,BA$144+1,0)))</f>
        <v>44853</v>
      </c>
      <c r="BB77" s="350">
        <f>IF(ISNA(VLOOKUP($F77,'Cronograma Manual'!$F$6:$BN$171,BB$144+1,0)),"",(VLOOKUP($F77,'Cronograma Manual'!$F$6:$BN$171,BB$144+1,0)))</f>
        <v>44860</v>
      </c>
      <c r="BC77" s="349">
        <f>IF(ISNA(VLOOKUP($F77,'Cronograma Manual'!$F$6:$BN$171,BC$144+1,0)),"",(VLOOKUP($F77,'Cronograma Manual'!$F$6:$BN$171,BC$144+1,0)))</f>
        <v>44867</v>
      </c>
      <c r="BD77" s="349">
        <f>IF(ISNA(VLOOKUP($F77,'Cronograma Manual'!$F$6:$BN$171,BD$144+1,0)),"",(VLOOKUP($F77,'Cronograma Manual'!$F$6:$BN$171,BD$144+1,0)))</f>
        <v>44874</v>
      </c>
      <c r="BE77" s="349">
        <f>IF(ISNA(VLOOKUP($F77,'Cronograma Manual'!$F$6:$BN$171,BE$144+1,0)),"",(VLOOKUP($F77,'Cronograma Manual'!$F$6:$BN$171,BE$144+1,0)))</f>
        <v>44881</v>
      </c>
      <c r="BF77" s="349">
        <f>IF(ISNA(VLOOKUP($F77,'Cronograma Manual'!$F$6:$BN$171,BF$144+1,0)),"",(VLOOKUP($F77,'Cronograma Manual'!$F$6:$BN$171,BF$144+1,0)))</f>
        <v>44888</v>
      </c>
      <c r="BG77" s="350">
        <f>IF(ISNA(VLOOKUP($F77,'Cronograma Manual'!$F$6:$BN$171,BG$144+1,0)),"",(VLOOKUP($F77,'Cronograma Manual'!$F$6:$BN$171,BG$144+1,0)))</f>
        <v>44895</v>
      </c>
      <c r="BH77" s="350">
        <f>IF(ISNA(VLOOKUP($F77,'Cronograma Manual'!$F$6:$BN$171,BH$144+1,0)),"",(VLOOKUP($F77,'Cronograma Manual'!$F$6:$BN$171,BH$144+1,0)))</f>
        <v>44902</v>
      </c>
      <c r="BI77" s="350">
        <f>IF(ISNA(VLOOKUP($F77,'Cronograma Manual'!$F$6:$BN$171,BI$144+1,0)),"",(VLOOKUP($F77,'Cronograma Manual'!$F$6:$BN$171,BI$144+1,0)))</f>
        <v>44909</v>
      </c>
      <c r="BJ77" s="350">
        <f>IF(ISNA(VLOOKUP($F77,'Cronograma Manual'!$F$6:$BN$171,BJ$144+1,0)),"",(VLOOKUP($F77,'Cronograma Manual'!$F$6:$BN$171,BJ$144+1,0)))</f>
        <v>44916</v>
      </c>
      <c r="BK77" s="351">
        <f>IF(ISNA(VLOOKUP($F77,'Cronograma Manual'!$F$6:$BN$171,BK$144+1,0)),"",(VLOOKUP($F77,'Cronograma Manual'!$F$6:$BN$171,BK$144+1,0)))</f>
        <v>44923</v>
      </c>
    </row>
    <row r="78" spans="1:63" s="102" customFormat="1" ht="26.25" customHeight="1" x14ac:dyDescent="0.25">
      <c r="A78" s="352">
        <f t="shared" si="2"/>
        <v>73</v>
      </c>
      <c r="B78" s="429"/>
      <c r="C78" s="429"/>
      <c r="D78" s="432"/>
      <c r="E78" s="337" t="s">
        <v>751</v>
      </c>
      <c r="F78" s="337" t="s">
        <v>85</v>
      </c>
      <c r="G78" s="184" t="str">
        <f>IF(ISNA(VLOOKUP($F78,'Cronograma Manual'!$F$6:$BN$171,G$144+1,0)),"",(VLOOKUP($F78,'Cronograma Manual'!$F$6:$BN$171,G$144+1,0)))</f>
        <v>UB GARZON</v>
      </c>
      <c r="H78" s="184" t="str">
        <f>IF(ISNA(VLOOKUP($F78,'Cronograma Manual'!$F$6:$BN$171,H$144+1,0)),"",(VLOOKUP($F78,'Cronograma Manual'!$F$6:$BN$171,H$144+1,0)))</f>
        <v>Cra. 8 Calle 8 Of 102 Palacio de Justicia</v>
      </c>
      <c r="I78" s="197">
        <f>IF(ISNA(VLOOKUP($F78,'Cronograma Manual'!$F$6:$BN$171,I$144+1,0)),"",(VLOOKUP($F78,'Cronograma Manual'!$F$6:$BN$171,I$144+1,0)))</f>
        <v>4</v>
      </c>
      <c r="J78" s="202">
        <f>IF(ISNA(VLOOKUP($F78,'Cronograma Manual'!$F$6:$BN$171,J$144+1,0)),"",(VLOOKUP($F78,'Cronograma Manual'!$F$6:$BN$171,J$144+1,0)))</f>
        <v>13</v>
      </c>
      <c r="K78" s="107" t="str">
        <f>IF(ISNA(VLOOKUP($F78,'Cronograma Manual'!$F$6:$BN$171,K$144+1,0)),"",(VLOOKUP($F78,'Cronograma Manual'!$F$6:$BN$171,K$144+1,0)))</f>
        <v/>
      </c>
      <c r="L78" s="107" t="str">
        <f>IF(ISNA(VLOOKUP($F78,'Cronograma Manual'!$F$6:$BN$171,L$144+1,0)),"",(VLOOKUP($F78,'Cronograma Manual'!$F$6:$BN$171,L$144+1,0)))</f>
        <v/>
      </c>
      <c r="M78" s="107" t="str">
        <f>IF(ISNA(VLOOKUP($F78,'Cronograma Manual'!$F$6:$BN$171,M$144+1,0)),"",(VLOOKUP($F78,'Cronograma Manual'!$F$6:$BN$171,M$144+1,0)))</f>
        <v/>
      </c>
      <c r="N78" s="107" t="str">
        <f>IF(ISNA(VLOOKUP($F78,'Cronograma Manual'!$F$6:$BN$171,N$144+1,0)),"",(VLOOKUP($F78,'Cronograma Manual'!$F$6:$BN$171,N$144+1,0)))</f>
        <v/>
      </c>
      <c r="O78" s="107">
        <f>IF(ISNA(VLOOKUP($F78,'Cronograma Manual'!$F$6:$BN$171,O$144+1,0)),"",(VLOOKUP($F78,'Cronograma Manual'!$F$6:$BN$171,O$144+1,0)))</f>
        <v>44588</v>
      </c>
      <c r="P78" s="108" t="str">
        <f>IF(ISNA(VLOOKUP($F78,'Cronograma Manual'!$F$6:$BN$171,P$144+1,0)),"",(VLOOKUP($F78,'Cronograma Manual'!$F$6:$BN$171,P$144+1,0)))</f>
        <v/>
      </c>
      <c r="Q78" s="108" t="str">
        <f>IF(ISNA(VLOOKUP($F78,'Cronograma Manual'!$F$6:$BN$171,Q$144+1,0)),"",(VLOOKUP($F78,'Cronograma Manual'!$F$6:$BN$171,Q$144+1,0)))</f>
        <v/>
      </c>
      <c r="R78" s="108" t="str">
        <f>IF(ISNA(VLOOKUP($F78,'Cronograma Manual'!$F$6:$BN$171,R$144+1,0)),"",(VLOOKUP($F78,'Cronograma Manual'!$F$6:$BN$171,R$144+1,0)))</f>
        <v/>
      </c>
      <c r="S78" s="108">
        <f>IF(ISNA(VLOOKUP($F78,'Cronograma Manual'!$F$6:$BN$171,S$144+1,0)),"",(VLOOKUP($F78,'Cronograma Manual'!$F$6:$BN$171,S$144+1,0)))</f>
        <v>44616</v>
      </c>
      <c r="T78" s="107" t="str">
        <f>IF(ISNA(VLOOKUP($F78,'Cronograma Manual'!$F$6:$BN$171,T$144+1,0)),"",(VLOOKUP($F78,'Cronograma Manual'!$F$6:$BN$171,T$144+1,0)))</f>
        <v/>
      </c>
      <c r="U78" s="107" t="str">
        <f>IF(ISNA(VLOOKUP($F78,'Cronograma Manual'!$F$6:$BN$171,U$144+1,0)),"",(VLOOKUP($F78,'Cronograma Manual'!$F$6:$BN$171,U$144+1,0)))</f>
        <v/>
      </c>
      <c r="V78" s="107" t="str">
        <f>IF(ISNA(VLOOKUP($F78,'Cronograma Manual'!$F$6:$BN$171,V$144+1,0)),"",(VLOOKUP($F78,'Cronograma Manual'!$F$6:$BN$171,V$144+1,0)))</f>
        <v/>
      </c>
      <c r="W78" s="107">
        <f>IF(ISNA(VLOOKUP($F78,'Cronograma Manual'!$F$6:$BN$171,W$144+1,0)),"",(VLOOKUP($F78,'Cronograma Manual'!$F$6:$BN$171,W$144+1,0)))</f>
        <v>44644</v>
      </c>
      <c r="X78" s="107" t="str">
        <f>IF(ISNA(VLOOKUP($F78,'Cronograma Manual'!$F$6:$BN$171,X$144+1,0)),"",(VLOOKUP($F78,'Cronograma Manual'!$F$6:$BN$171,X$144+1,0)))</f>
        <v/>
      </c>
      <c r="Y78" s="108" t="str">
        <f>IF(ISNA(VLOOKUP($F78,'Cronograma Manual'!$F$6:$BN$171,Y$144+1,0)),"",(VLOOKUP($F78,'Cronograma Manual'!$F$6:$BN$171,Y$144+1,0)))</f>
        <v/>
      </c>
      <c r="Z78" s="108" t="str">
        <f>IF(ISNA(VLOOKUP($F78,'Cronograma Manual'!$F$6:$BN$171,Z$144+1,0)),"",(VLOOKUP($F78,'Cronograma Manual'!$F$6:$BN$171,Z$144+1,0)))</f>
        <v/>
      </c>
      <c r="AA78" s="108">
        <f>IF(ISNA(VLOOKUP($F78,'Cronograma Manual'!$F$6:$BN$171,AA$144+1,0)),"",(VLOOKUP($F78,'Cronograma Manual'!$F$6:$BN$171,AA$144+1,0)))</f>
        <v>44672</v>
      </c>
      <c r="AB78" s="108" t="str">
        <f>IF(ISNA(VLOOKUP($F78,'Cronograma Manual'!$F$6:$BN$171,AB$144+1,0)),"",(VLOOKUP($F78,'Cronograma Manual'!$F$6:$BN$171,AB$144+1,0)))</f>
        <v/>
      </c>
      <c r="AC78" s="107" t="str">
        <f>IF(ISNA(VLOOKUP($F78,'Cronograma Manual'!$F$6:$BN$171,AC$144+1,0)),"",(VLOOKUP($F78,'Cronograma Manual'!$F$6:$BN$171,AC$144+1,0)))</f>
        <v/>
      </c>
      <c r="AD78" s="107" t="str">
        <f>IF(ISNA(VLOOKUP($F78,'Cronograma Manual'!$F$6:$BN$171,AD$144+1,0)),"",(VLOOKUP($F78,'Cronograma Manual'!$F$6:$BN$171,AD$144+1,0)))</f>
        <v/>
      </c>
      <c r="AE78" s="107">
        <f>IF(ISNA(VLOOKUP($F78,'Cronograma Manual'!$F$6:$BN$171,AE$144+1,0)),"",(VLOOKUP($F78,'Cronograma Manual'!$F$6:$BN$171,AE$144+1,0)))</f>
        <v>44700</v>
      </c>
      <c r="AF78" s="107" t="str">
        <f>IF(ISNA(VLOOKUP($F78,'Cronograma Manual'!$F$6:$BN$171,AF$144+1,0)),"",(VLOOKUP($F78,'Cronograma Manual'!$F$6:$BN$171,AF$144+1,0)))</f>
        <v/>
      </c>
      <c r="AG78" s="108" t="str">
        <f>IF(ISNA(VLOOKUP($F78,'Cronograma Manual'!$F$6:$BN$171,AG$144+1,0)),"",(VLOOKUP($F78,'Cronograma Manual'!$F$6:$BN$171,AG$144+1,0)))</f>
        <v/>
      </c>
      <c r="AH78" s="108" t="str">
        <f>IF(ISNA(VLOOKUP($F78,'Cronograma Manual'!$F$6:$BN$171,AH$144+1,0)),"",(VLOOKUP($F78,'Cronograma Manual'!$F$6:$BN$171,AH$144+1,0)))</f>
        <v/>
      </c>
      <c r="AI78" s="108">
        <f>IF(ISNA(VLOOKUP($F78,'Cronograma Manual'!$F$6:$BN$171,AI$144+1,0)),"",(VLOOKUP($F78,'Cronograma Manual'!$F$6:$BN$171,AI$144+1,0)))</f>
        <v>44728</v>
      </c>
      <c r="AJ78" s="108" t="str">
        <f>IF(ISNA(VLOOKUP($F78,'Cronograma Manual'!$F$6:$BN$171,AJ$144+1,0)),"",(VLOOKUP($F78,'Cronograma Manual'!$F$6:$BN$171,AJ$144+1,0)))</f>
        <v/>
      </c>
      <c r="AK78" s="108" t="str">
        <f>IF(ISNA(VLOOKUP($F78,'Cronograma Manual'!$F$6:$BN$171,AK$144+1,0)),"",(VLOOKUP($F78,'Cronograma Manual'!$F$6:$BN$171,AK$144+1,0)))</f>
        <v/>
      </c>
      <c r="AL78" s="107" t="str">
        <f>IF(ISNA(VLOOKUP($F78,'Cronograma Manual'!$F$6:$BN$171,AL$144+1,0)),"",(VLOOKUP($F78,'Cronograma Manual'!$F$6:$BN$171,AL$144+1,0)))</f>
        <v/>
      </c>
      <c r="AM78" s="107">
        <f>IF(ISNA(VLOOKUP($F78,'Cronograma Manual'!$F$6:$BN$171,AM$144+1,0)),"",(VLOOKUP($F78,'Cronograma Manual'!$F$6:$BN$171,AM$144+1,0)))</f>
        <v>44756</v>
      </c>
      <c r="AN78" s="107" t="str">
        <f>IF(ISNA(VLOOKUP($F78,'Cronograma Manual'!$F$6:$BN$171,AN$144+1,0)),"",(VLOOKUP($F78,'Cronograma Manual'!$F$6:$BN$171,AN$144+1,0)))</f>
        <v/>
      </c>
      <c r="AO78" s="107" t="str">
        <f>IF(ISNA(VLOOKUP($F78,'Cronograma Manual'!$F$6:$BN$171,AO$144+1,0)),"",(VLOOKUP($F78,'Cronograma Manual'!$F$6:$BN$171,AO$144+1,0)))</f>
        <v/>
      </c>
      <c r="AP78" s="108" t="str">
        <f>IF(ISNA(VLOOKUP($F78,'Cronograma Manual'!$F$6:$BN$171,AP$144+1,0)),"",(VLOOKUP($F78,'Cronograma Manual'!$F$6:$BN$171,AP$144+1,0)))</f>
        <v/>
      </c>
      <c r="AQ78" s="108">
        <f>IF(ISNA(VLOOKUP($F78,'Cronograma Manual'!$F$6:$BN$171,AQ$144+1,0)),"",(VLOOKUP($F78,'Cronograma Manual'!$F$6:$BN$171,AQ$144+1,0)))</f>
        <v>44784</v>
      </c>
      <c r="AR78" s="108" t="str">
        <f>IF(ISNA(VLOOKUP($F78,'Cronograma Manual'!$F$6:$BN$171,AR$144+1,0)),"",(VLOOKUP($F78,'Cronograma Manual'!$F$6:$BN$171,AR$144+1,0)))</f>
        <v/>
      </c>
      <c r="AS78" s="108" t="str">
        <f>IF(ISNA(VLOOKUP($F78,'Cronograma Manual'!$F$6:$BN$171,AS$144+1,0)),"",(VLOOKUP($F78,'Cronograma Manual'!$F$6:$BN$171,AS$144+1,0)))</f>
        <v/>
      </c>
      <c r="AT78" s="107" t="str">
        <f>IF(ISNA(VLOOKUP($F78,'Cronograma Manual'!$F$6:$BN$171,AT$144+1,0)),"",(VLOOKUP($F78,'Cronograma Manual'!$F$6:$BN$171,AT$144+1,0)))</f>
        <v/>
      </c>
      <c r="AU78" s="107">
        <f>IF(ISNA(VLOOKUP($F78,'Cronograma Manual'!$F$6:$BN$171,AU$144+1,0)),"",(VLOOKUP($F78,'Cronograma Manual'!$F$6:$BN$171,AU$144+1,0)))</f>
        <v>44812</v>
      </c>
      <c r="AV78" s="107" t="str">
        <f>IF(ISNA(VLOOKUP($F78,'Cronograma Manual'!$F$6:$BN$171,AV$144+1,0)),"",(VLOOKUP($F78,'Cronograma Manual'!$F$6:$BN$171,AV$144+1,0)))</f>
        <v/>
      </c>
      <c r="AW78" s="107" t="str">
        <f>IF(ISNA(VLOOKUP($F78,'Cronograma Manual'!$F$6:$BN$171,AW$144+1,0)),"",(VLOOKUP($F78,'Cronograma Manual'!$F$6:$BN$171,AW$144+1,0)))</f>
        <v/>
      </c>
      <c r="AX78" s="107" t="str">
        <f>IF(ISNA(VLOOKUP($F78,'Cronograma Manual'!$F$6:$BN$171,AX$144+1,0)),"",(VLOOKUP($F78,'Cronograma Manual'!$F$6:$BN$171,AX$144+1,0)))</f>
        <v/>
      </c>
      <c r="AY78" s="108">
        <f>IF(ISNA(VLOOKUP($F78,'Cronograma Manual'!$F$6:$BN$171,AY$144+1,0)),"",(VLOOKUP($F78,'Cronograma Manual'!$F$6:$BN$171,AY$144+1,0)))</f>
        <v>44840</v>
      </c>
      <c r="AZ78" s="108" t="str">
        <f>IF(ISNA(VLOOKUP($F78,'Cronograma Manual'!$F$6:$BN$171,AZ$144+1,0)),"",(VLOOKUP($F78,'Cronograma Manual'!$F$6:$BN$171,AZ$144+1,0)))</f>
        <v/>
      </c>
      <c r="BA78" s="108" t="str">
        <f>IF(ISNA(VLOOKUP($F78,'Cronograma Manual'!$F$6:$BN$171,BA$144+1,0)),"",(VLOOKUP($F78,'Cronograma Manual'!$F$6:$BN$171,BA$144+1,0)))</f>
        <v/>
      </c>
      <c r="BB78" s="108" t="str">
        <f>IF(ISNA(VLOOKUP($F78,'Cronograma Manual'!$F$6:$BN$171,BB$144+1,0)),"",(VLOOKUP($F78,'Cronograma Manual'!$F$6:$BN$171,BB$144+1,0)))</f>
        <v/>
      </c>
      <c r="BC78" s="107">
        <f>IF(ISNA(VLOOKUP($F78,'Cronograma Manual'!$F$6:$BN$171,BC$144+1,0)),"",(VLOOKUP($F78,'Cronograma Manual'!$F$6:$BN$171,BC$144+1,0)))</f>
        <v>44868</v>
      </c>
      <c r="BD78" s="107" t="str">
        <f>IF(ISNA(VLOOKUP($F78,'Cronograma Manual'!$F$6:$BN$171,BD$144+1,0)),"",(VLOOKUP($F78,'Cronograma Manual'!$F$6:$BN$171,BD$144+1,0)))</f>
        <v/>
      </c>
      <c r="BE78" s="107" t="str">
        <f>IF(ISNA(VLOOKUP($F78,'Cronograma Manual'!$F$6:$BN$171,BE$144+1,0)),"",(VLOOKUP($F78,'Cronograma Manual'!$F$6:$BN$171,BE$144+1,0)))</f>
        <v/>
      </c>
      <c r="BF78" s="107" t="str">
        <f>IF(ISNA(VLOOKUP($F78,'Cronograma Manual'!$F$6:$BN$171,BF$144+1,0)),"",(VLOOKUP($F78,'Cronograma Manual'!$F$6:$BN$171,BF$144+1,0)))</f>
        <v/>
      </c>
      <c r="BG78" s="108">
        <f>IF(ISNA(VLOOKUP($F78,'Cronograma Manual'!$F$6:$BN$171,BG$144+1,0)),"",(VLOOKUP($F78,'Cronograma Manual'!$F$6:$BN$171,BG$144+1,0)))</f>
        <v>44896</v>
      </c>
      <c r="BH78" s="108" t="str">
        <f>IF(ISNA(VLOOKUP($F78,'Cronograma Manual'!$F$6:$BN$171,BH$144+1,0)),"",(VLOOKUP($F78,'Cronograma Manual'!$F$6:$BN$171,BH$144+1,0)))</f>
        <v/>
      </c>
      <c r="BI78" s="108" t="str">
        <f>IF(ISNA(VLOOKUP($F78,'Cronograma Manual'!$F$6:$BN$171,BI$144+1,0)),"",(VLOOKUP($F78,'Cronograma Manual'!$F$6:$BN$171,BI$144+1,0)))</f>
        <v/>
      </c>
      <c r="BJ78" s="108" t="str">
        <f>IF(ISNA(VLOOKUP($F78,'Cronograma Manual'!$F$6:$BN$171,BJ$144+1,0)),"",(VLOOKUP($F78,'Cronograma Manual'!$F$6:$BN$171,BJ$144+1,0)))</f>
        <v/>
      </c>
      <c r="BK78" s="353">
        <f>IF(ISNA(VLOOKUP($F78,'Cronograma Manual'!$F$6:$BN$171,BK$144+1,0)),"",(VLOOKUP($F78,'Cronograma Manual'!$F$6:$BN$171,BK$144+1,0)))</f>
        <v>44924</v>
      </c>
    </row>
    <row r="79" spans="1:63" s="102" customFormat="1" ht="26.25" customHeight="1" x14ac:dyDescent="0.25">
      <c r="A79" s="352">
        <f t="shared" si="2"/>
        <v>74</v>
      </c>
      <c r="B79" s="429"/>
      <c r="C79" s="429"/>
      <c r="D79" s="432"/>
      <c r="E79" s="337" t="s">
        <v>751</v>
      </c>
      <c r="F79" s="337" t="s">
        <v>86</v>
      </c>
      <c r="G79" s="184" t="str">
        <f>IF(ISNA(VLOOKUP($F79,'Cronograma Manual'!$F$6:$BN$171,G$144+1,0)),"",(VLOOKUP($F79,'Cronograma Manual'!$F$6:$BN$171,G$144+1,0)))</f>
        <v>UB LA PLATA</v>
      </c>
      <c r="H79" s="184" t="str">
        <f>IF(ISNA(VLOOKUP($F79,'Cronograma Manual'!$F$6:$BN$171,H$144+1,0)),"",(VLOOKUP($F79,'Cronograma Manual'!$F$6:$BN$171,H$144+1,0)))</f>
        <v>Cra. 8 N° 10A - 32 Casa de Justicia</v>
      </c>
      <c r="I79" s="197">
        <f>IF(ISNA(VLOOKUP($F79,'Cronograma Manual'!$F$6:$BN$171,I$144+1,0)),"",(VLOOKUP($F79,'Cronograma Manual'!$F$6:$BN$171,I$144+1,0)))</f>
        <v>4</v>
      </c>
      <c r="J79" s="202">
        <f>IF(ISNA(VLOOKUP($F79,'Cronograma Manual'!$F$6:$BN$171,J$144+1,0)),"",(VLOOKUP($F79,'Cronograma Manual'!$F$6:$BN$171,J$144+1,0)))</f>
        <v>12</v>
      </c>
      <c r="K79" s="107" t="str">
        <f>IF(ISNA(VLOOKUP($F79,'Cronograma Manual'!$F$6:$BN$171,K$144+1,0)),"",(VLOOKUP($F79,'Cronograma Manual'!$F$6:$BN$171,K$144+1,0)))</f>
        <v/>
      </c>
      <c r="L79" s="107" t="str">
        <f>IF(ISNA(VLOOKUP($F79,'Cronograma Manual'!$F$6:$BN$171,L$144+1,0)),"",(VLOOKUP($F79,'Cronograma Manual'!$F$6:$BN$171,L$144+1,0)))</f>
        <v/>
      </c>
      <c r="M79" s="107" t="str">
        <f>IF(ISNA(VLOOKUP($F79,'Cronograma Manual'!$F$6:$BN$171,M$144+1,0)),"",(VLOOKUP($F79,'Cronograma Manual'!$F$6:$BN$171,M$144+1,0)))</f>
        <v/>
      </c>
      <c r="N79" s="107" t="str">
        <f>IF(ISNA(VLOOKUP($F79,'Cronograma Manual'!$F$6:$BN$171,N$144+1,0)),"",(VLOOKUP($F79,'Cronograma Manual'!$F$6:$BN$171,N$144+1,0)))</f>
        <v/>
      </c>
      <c r="O79" s="107" t="str">
        <f>IF(ISNA(VLOOKUP($F79,'Cronograma Manual'!$F$6:$BN$171,O$144+1,0)),"",(VLOOKUP($F79,'Cronograma Manual'!$F$6:$BN$171,O$144+1,0)))</f>
        <v/>
      </c>
      <c r="P79" s="108">
        <f>IF(ISNA(VLOOKUP($F79,'Cronograma Manual'!$F$6:$BN$171,P$144+1,0)),"",(VLOOKUP($F79,'Cronograma Manual'!$F$6:$BN$171,P$144+1,0)))</f>
        <v>44595</v>
      </c>
      <c r="Q79" s="108" t="str">
        <f>IF(ISNA(VLOOKUP($F79,'Cronograma Manual'!$F$6:$BN$171,Q$144+1,0)),"",(VLOOKUP($F79,'Cronograma Manual'!$F$6:$BN$171,Q$144+1,0)))</f>
        <v/>
      </c>
      <c r="R79" s="108" t="str">
        <f>IF(ISNA(VLOOKUP($F79,'Cronograma Manual'!$F$6:$BN$171,R$144+1,0)),"",(VLOOKUP($F79,'Cronograma Manual'!$F$6:$BN$171,R$144+1,0)))</f>
        <v/>
      </c>
      <c r="S79" s="108" t="str">
        <f>IF(ISNA(VLOOKUP($F79,'Cronograma Manual'!$F$6:$BN$171,S$144+1,0)),"",(VLOOKUP($F79,'Cronograma Manual'!$F$6:$BN$171,S$144+1,0)))</f>
        <v/>
      </c>
      <c r="T79" s="107">
        <f>IF(ISNA(VLOOKUP($F79,'Cronograma Manual'!$F$6:$BN$171,T$144+1,0)),"",(VLOOKUP($F79,'Cronograma Manual'!$F$6:$BN$171,T$144+1,0)))</f>
        <v>44623</v>
      </c>
      <c r="U79" s="107" t="str">
        <f>IF(ISNA(VLOOKUP($F79,'Cronograma Manual'!$F$6:$BN$171,U$144+1,0)),"",(VLOOKUP($F79,'Cronograma Manual'!$F$6:$BN$171,U$144+1,0)))</f>
        <v/>
      </c>
      <c r="V79" s="107" t="str">
        <f>IF(ISNA(VLOOKUP($F79,'Cronograma Manual'!$F$6:$BN$171,V$144+1,0)),"",(VLOOKUP($F79,'Cronograma Manual'!$F$6:$BN$171,V$144+1,0)))</f>
        <v/>
      </c>
      <c r="W79" s="107" t="str">
        <f>IF(ISNA(VLOOKUP($F79,'Cronograma Manual'!$F$6:$BN$171,W$144+1,0)),"",(VLOOKUP($F79,'Cronograma Manual'!$F$6:$BN$171,W$144+1,0)))</f>
        <v/>
      </c>
      <c r="X79" s="107">
        <f>IF(ISNA(VLOOKUP($F79,'Cronograma Manual'!$F$6:$BN$171,X$144+1,0)),"",(VLOOKUP($F79,'Cronograma Manual'!$F$6:$BN$171,X$144+1,0)))</f>
        <v>44651</v>
      </c>
      <c r="Y79" s="108" t="str">
        <f>IF(ISNA(VLOOKUP($F79,'Cronograma Manual'!$F$6:$BN$171,Y$144+1,0)),"",(VLOOKUP($F79,'Cronograma Manual'!$F$6:$BN$171,Y$144+1,0)))</f>
        <v/>
      </c>
      <c r="Z79" s="108" t="str">
        <f>IF(ISNA(VLOOKUP($F79,'Cronograma Manual'!$F$6:$BN$171,Z$144+1,0)),"",(VLOOKUP($F79,'Cronograma Manual'!$F$6:$BN$171,Z$144+1,0)))</f>
        <v/>
      </c>
      <c r="AA79" s="108" t="str">
        <f>IF(ISNA(VLOOKUP($F79,'Cronograma Manual'!$F$6:$BN$171,AA$144+1,0)),"",(VLOOKUP($F79,'Cronograma Manual'!$F$6:$BN$171,AA$144+1,0)))</f>
        <v/>
      </c>
      <c r="AB79" s="108">
        <f>IF(ISNA(VLOOKUP($F79,'Cronograma Manual'!$F$6:$BN$171,AB$144+1,0)),"",(VLOOKUP($F79,'Cronograma Manual'!$F$6:$BN$171,AB$144+1,0)))</f>
        <v>44679</v>
      </c>
      <c r="AC79" s="107" t="str">
        <f>IF(ISNA(VLOOKUP($F79,'Cronograma Manual'!$F$6:$BN$171,AC$144+1,0)),"",(VLOOKUP($F79,'Cronograma Manual'!$F$6:$BN$171,AC$144+1,0)))</f>
        <v/>
      </c>
      <c r="AD79" s="107" t="str">
        <f>IF(ISNA(VLOOKUP($F79,'Cronograma Manual'!$F$6:$BN$171,AD$144+1,0)),"",(VLOOKUP($F79,'Cronograma Manual'!$F$6:$BN$171,AD$144+1,0)))</f>
        <v/>
      </c>
      <c r="AE79" s="107" t="str">
        <f>IF(ISNA(VLOOKUP($F79,'Cronograma Manual'!$F$6:$BN$171,AE$144+1,0)),"",(VLOOKUP($F79,'Cronograma Manual'!$F$6:$BN$171,AE$144+1,0)))</f>
        <v/>
      </c>
      <c r="AF79" s="107">
        <f>IF(ISNA(VLOOKUP($F79,'Cronograma Manual'!$F$6:$BN$171,AF$144+1,0)),"",(VLOOKUP($F79,'Cronograma Manual'!$F$6:$BN$171,AF$144+1,0)))</f>
        <v>44707</v>
      </c>
      <c r="AG79" s="108" t="str">
        <f>IF(ISNA(VLOOKUP($F79,'Cronograma Manual'!$F$6:$BN$171,AG$144+1,0)),"",(VLOOKUP($F79,'Cronograma Manual'!$F$6:$BN$171,AG$144+1,0)))</f>
        <v/>
      </c>
      <c r="AH79" s="108" t="str">
        <f>IF(ISNA(VLOOKUP($F79,'Cronograma Manual'!$F$6:$BN$171,AH$144+1,0)),"",(VLOOKUP($F79,'Cronograma Manual'!$F$6:$BN$171,AH$144+1,0)))</f>
        <v/>
      </c>
      <c r="AI79" s="108" t="str">
        <f>IF(ISNA(VLOOKUP($F79,'Cronograma Manual'!$F$6:$BN$171,AI$144+1,0)),"",(VLOOKUP($F79,'Cronograma Manual'!$F$6:$BN$171,AI$144+1,0)))</f>
        <v/>
      </c>
      <c r="AJ79" s="108">
        <f>IF(ISNA(VLOOKUP($F79,'Cronograma Manual'!$F$6:$BN$171,AJ$144+1,0)),"",(VLOOKUP($F79,'Cronograma Manual'!$F$6:$BN$171,AJ$144+1,0)))</f>
        <v>44735</v>
      </c>
      <c r="AK79" s="108" t="str">
        <f>IF(ISNA(VLOOKUP($F79,'Cronograma Manual'!$F$6:$BN$171,AK$144+1,0)),"",(VLOOKUP($F79,'Cronograma Manual'!$F$6:$BN$171,AK$144+1,0)))</f>
        <v/>
      </c>
      <c r="AL79" s="107" t="str">
        <f>IF(ISNA(VLOOKUP($F79,'Cronograma Manual'!$F$6:$BN$171,AL$144+1,0)),"",(VLOOKUP($F79,'Cronograma Manual'!$F$6:$BN$171,AL$144+1,0)))</f>
        <v/>
      </c>
      <c r="AM79" s="107" t="str">
        <f>IF(ISNA(VLOOKUP($F79,'Cronograma Manual'!$F$6:$BN$171,AM$144+1,0)),"",(VLOOKUP($F79,'Cronograma Manual'!$F$6:$BN$171,AM$144+1,0)))</f>
        <v/>
      </c>
      <c r="AN79" s="107">
        <f>IF(ISNA(VLOOKUP($F79,'Cronograma Manual'!$F$6:$BN$171,AN$144+1,0)),"",(VLOOKUP($F79,'Cronograma Manual'!$F$6:$BN$171,AN$144+1,0)))</f>
        <v>44763</v>
      </c>
      <c r="AO79" s="107" t="str">
        <f>IF(ISNA(VLOOKUP($F79,'Cronograma Manual'!$F$6:$BN$171,AO$144+1,0)),"",(VLOOKUP($F79,'Cronograma Manual'!$F$6:$BN$171,AO$144+1,0)))</f>
        <v/>
      </c>
      <c r="AP79" s="108" t="str">
        <f>IF(ISNA(VLOOKUP($F79,'Cronograma Manual'!$F$6:$BN$171,AP$144+1,0)),"",(VLOOKUP($F79,'Cronograma Manual'!$F$6:$BN$171,AP$144+1,0)))</f>
        <v/>
      </c>
      <c r="AQ79" s="108" t="str">
        <f>IF(ISNA(VLOOKUP($F79,'Cronograma Manual'!$F$6:$BN$171,AQ$144+1,0)),"",(VLOOKUP($F79,'Cronograma Manual'!$F$6:$BN$171,AQ$144+1,0)))</f>
        <v/>
      </c>
      <c r="AR79" s="108">
        <f>IF(ISNA(VLOOKUP($F79,'Cronograma Manual'!$F$6:$BN$171,AR$144+1,0)),"",(VLOOKUP($F79,'Cronograma Manual'!$F$6:$BN$171,AR$144+1,0)))</f>
        <v>44791</v>
      </c>
      <c r="AS79" s="108" t="str">
        <f>IF(ISNA(VLOOKUP($F79,'Cronograma Manual'!$F$6:$BN$171,AS$144+1,0)),"",(VLOOKUP($F79,'Cronograma Manual'!$F$6:$BN$171,AS$144+1,0)))</f>
        <v/>
      </c>
      <c r="AT79" s="107" t="str">
        <f>IF(ISNA(VLOOKUP($F79,'Cronograma Manual'!$F$6:$BN$171,AT$144+1,0)),"",(VLOOKUP($F79,'Cronograma Manual'!$F$6:$BN$171,AT$144+1,0)))</f>
        <v/>
      </c>
      <c r="AU79" s="107" t="str">
        <f>IF(ISNA(VLOOKUP($F79,'Cronograma Manual'!$F$6:$BN$171,AU$144+1,0)),"",(VLOOKUP($F79,'Cronograma Manual'!$F$6:$BN$171,AU$144+1,0)))</f>
        <v/>
      </c>
      <c r="AV79" s="107">
        <f>IF(ISNA(VLOOKUP($F79,'Cronograma Manual'!$F$6:$BN$171,AV$144+1,0)),"",(VLOOKUP($F79,'Cronograma Manual'!$F$6:$BN$171,AV$144+1,0)))</f>
        <v>44819</v>
      </c>
      <c r="AW79" s="107" t="str">
        <f>IF(ISNA(VLOOKUP($F79,'Cronograma Manual'!$F$6:$BN$171,AW$144+1,0)),"",(VLOOKUP($F79,'Cronograma Manual'!$F$6:$BN$171,AW$144+1,0)))</f>
        <v/>
      </c>
      <c r="AX79" s="107" t="str">
        <f>IF(ISNA(VLOOKUP($F79,'Cronograma Manual'!$F$6:$BN$171,AX$144+1,0)),"",(VLOOKUP($F79,'Cronograma Manual'!$F$6:$BN$171,AX$144+1,0)))</f>
        <v/>
      </c>
      <c r="AY79" s="108" t="str">
        <f>IF(ISNA(VLOOKUP($F79,'Cronograma Manual'!$F$6:$BN$171,AY$144+1,0)),"",(VLOOKUP($F79,'Cronograma Manual'!$F$6:$BN$171,AY$144+1,0)))</f>
        <v/>
      </c>
      <c r="AZ79" s="108">
        <f>IF(ISNA(VLOOKUP($F79,'Cronograma Manual'!$F$6:$BN$171,AZ$144+1,0)),"",(VLOOKUP($F79,'Cronograma Manual'!$F$6:$BN$171,AZ$144+1,0)))</f>
        <v>44847</v>
      </c>
      <c r="BA79" s="108" t="str">
        <f>IF(ISNA(VLOOKUP($F79,'Cronograma Manual'!$F$6:$BN$171,BA$144+1,0)),"",(VLOOKUP($F79,'Cronograma Manual'!$F$6:$BN$171,BA$144+1,0)))</f>
        <v/>
      </c>
      <c r="BB79" s="108" t="str">
        <f>IF(ISNA(VLOOKUP($F79,'Cronograma Manual'!$F$6:$BN$171,BB$144+1,0)),"",(VLOOKUP($F79,'Cronograma Manual'!$F$6:$BN$171,BB$144+1,0)))</f>
        <v/>
      </c>
      <c r="BC79" s="107" t="str">
        <f>IF(ISNA(VLOOKUP($F79,'Cronograma Manual'!$F$6:$BN$171,BC$144+1,0)),"",(VLOOKUP($F79,'Cronograma Manual'!$F$6:$BN$171,BC$144+1,0)))</f>
        <v/>
      </c>
      <c r="BD79" s="107">
        <f>IF(ISNA(VLOOKUP($F79,'Cronograma Manual'!$F$6:$BN$171,BD$144+1,0)),"",(VLOOKUP($F79,'Cronograma Manual'!$F$6:$BN$171,BD$144+1,0)))</f>
        <v>44875</v>
      </c>
      <c r="BE79" s="107" t="str">
        <f>IF(ISNA(VLOOKUP($F79,'Cronograma Manual'!$F$6:$BN$171,BE$144+1,0)),"",(VLOOKUP($F79,'Cronograma Manual'!$F$6:$BN$171,BE$144+1,0)))</f>
        <v/>
      </c>
      <c r="BF79" s="107" t="str">
        <f>IF(ISNA(VLOOKUP($F79,'Cronograma Manual'!$F$6:$BN$171,BF$144+1,0)),"",(VLOOKUP($F79,'Cronograma Manual'!$F$6:$BN$171,BF$144+1,0)))</f>
        <v/>
      </c>
      <c r="BG79" s="108" t="str">
        <f>IF(ISNA(VLOOKUP($F79,'Cronograma Manual'!$F$6:$BN$171,BG$144+1,0)),"",(VLOOKUP($F79,'Cronograma Manual'!$F$6:$BN$171,BG$144+1,0)))</f>
        <v/>
      </c>
      <c r="BH79" s="108" t="str">
        <f>IF(ISNA(VLOOKUP($F79,'Cronograma Manual'!$F$6:$BN$171,BH$144+1,0)),"",(VLOOKUP($F79,'Cronograma Manual'!$F$6:$BN$171,BH$144+1,0)))</f>
        <v/>
      </c>
      <c r="BI79" s="108">
        <f>IF(ISNA(VLOOKUP($F79,'Cronograma Manual'!$F$6:$BN$171,BI$144+1,0)),"",(VLOOKUP($F79,'Cronograma Manual'!$F$6:$BN$171,BI$144+1,0)))</f>
        <v>44910</v>
      </c>
      <c r="BJ79" s="108" t="str">
        <f>IF(ISNA(VLOOKUP($F79,'Cronograma Manual'!$F$6:$BN$171,BJ$144+1,0)),"",(VLOOKUP($F79,'Cronograma Manual'!$F$6:$BN$171,BJ$144+1,0)))</f>
        <v/>
      </c>
      <c r="BK79" s="353" t="str">
        <f>IF(ISNA(VLOOKUP($F79,'Cronograma Manual'!$F$6:$BN$171,BK$144+1,0)),"",(VLOOKUP($F79,'Cronograma Manual'!$F$6:$BN$171,BK$144+1,0)))</f>
        <v/>
      </c>
    </row>
    <row r="80" spans="1:63" s="102" customFormat="1" ht="26.25" customHeight="1" thickBot="1" x14ac:dyDescent="0.3">
      <c r="A80" s="354">
        <f t="shared" si="2"/>
        <v>75</v>
      </c>
      <c r="B80" s="430"/>
      <c r="C80" s="430"/>
      <c r="D80" s="434"/>
      <c r="E80" s="355" t="s">
        <v>751</v>
      </c>
      <c r="F80" s="355" t="s">
        <v>83</v>
      </c>
      <c r="G80" s="356" t="str">
        <f>IF(ISNA(VLOOKUP($F80,'Cronograma Manual'!$F$6:$BN$171,G$144+1,0)),"",(VLOOKUP($F80,'Cronograma Manual'!$F$6:$BN$171,G$144+1,0)))</f>
        <v>UB ZONAL PITALITO</v>
      </c>
      <c r="H80" s="356" t="str">
        <f>IF(ISNA(VLOOKUP($F80,'Cronograma Manual'!$F$6:$BN$171,H$144+1,0)),"",(VLOOKUP($F80,'Cronograma Manual'!$F$6:$BN$171,H$144+1,0)))</f>
        <v>Diag. 3 sur N° 1a - 89 Av. Juan Bosco</v>
      </c>
      <c r="I80" s="359">
        <f>IF(ISNA(VLOOKUP($F80,'Cronograma Manual'!$F$6:$BN$171,I$144+1,0)),"",(VLOOKUP($F80,'Cronograma Manual'!$F$6:$BN$171,I$144+1,0)))</f>
        <v>2</v>
      </c>
      <c r="J80" s="360">
        <f>IF(ISNA(VLOOKUP($F80,'Cronograma Manual'!$F$6:$BN$171,J$144+1,0)),"",(VLOOKUP($F80,'Cronograma Manual'!$F$6:$BN$171,J$144+1,0)))</f>
        <v>25</v>
      </c>
      <c r="K80" s="361" t="str">
        <f>IF(ISNA(VLOOKUP($F80,'Cronograma Manual'!$F$6:$BN$171,K$144+1,0)),"",(VLOOKUP($F80,'Cronograma Manual'!$F$6:$BN$171,K$144+1,0)))</f>
        <v/>
      </c>
      <c r="L80" s="361" t="str">
        <f>IF(ISNA(VLOOKUP($F80,'Cronograma Manual'!$F$6:$BN$171,L$144+1,0)),"",(VLOOKUP($F80,'Cronograma Manual'!$F$6:$BN$171,L$144+1,0)))</f>
        <v/>
      </c>
      <c r="M80" s="361" t="str">
        <f>IF(ISNA(VLOOKUP($F80,'Cronograma Manual'!$F$6:$BN$171,M$144+1,0)),"",(VLOOKUP($F80,'Cronograma Manual'!$F$6:$BN$171,M$144+1,0)))</f>
        <v/>
      </c>
      <c r="N80" s="361">
        <f>IF(ISNA(VLOOKUP($F80,'Cronograma Manual'!$F$6:$BN$171,N$144+1,0)),"",(VLOOKUP($F80,'Cronograma Manual'!$F$6:$BN$171,N$144+1,0)))</f>
        <v>44579</v>
      </c>
      <c r="O80" s="361" t="str">
        <f>IF(ISNA(VLOOKUP($F80,'Cronograma Manual'!$F$6:$BN$171,O$144+1,0)),"",(VLOOKUP($F80,'Cronograma Manual'!$F$6:$BN$171,O$144+1,0)))</f>
        <v/>
      </c>
      <c r="P80" s="362">
        <f>IF(ISNA(VLOOKUP($F80,'Cronograma Manual'!$F$6:$BN$171,P$144+1,0)),"",(VLOOKUP($F80,'Cronograma Manual'!$F$6:$BN$171,P$144+1,0)))</f>
        <v>44593</v>
      </c>
      <c r="Q80" s="362" t="str">
        <f>IF(ISNA(VLOOKUP($F80,'Cronograma Manual'!$F$6:$BN$171,Q$144+1,0)),"",(VLOOKUP($F80,'Cronograma Manual'!$F$6:$BN$171,Q$144+1,0)))</f>
        <v/>
      </c>
      <c r="R80" s="362">
        <f>IF(ISNA(VLOOKUP($F80,'Cronograma Manual'!$F$6:$BN$171,R$144+1,0)),"",(VLOOKUP($F80,'Cronograma Manual'!$F$6:$BN$171,R$144+1,0)))</f>
        <v>44607</v>
      </c>
      <c r="S80" s="362" t="str">
        <f>IF(ISNA(VLOOKUP($F80,'Cronograma Manual'!$F$6:$BN$171,S$144+1,0)),"",(VLOOKUP($F80,'Cronograma Manual'!$F$6:$BN$171,S$144+1,0)))</f>
        <v/>
      </c>
      <c r="T80" s="361">
        <f>IF(ISNA(VLOOKUP($F80,'Cronograma Manual'!$F$6:$BN$171,T$144+1,0)),"",(VLOOKUP($F80,'Cronograma Manual'!$F$6:$BN$171,T$144+1,0)))</f>
        <v>44621</v>
      </c>
      <c r="U80" s="361" t="str">
        <f>IF(ISNA(VLOOKUP($F80,'Cronograma Manual'!$F$6:$BN$171,U$144+1,0)),"",(VLOOKUP($F80,'Cronograma Manual'!$F$6:$BN$171,U$144+1,0)))</f>
        <v/>
      </c>
      <c r="V80" s="361">
        <f>IF(ISNA(VLOOKUP($F80,'Cronograma Manual'!$F$6:$BN$171,V$144+1,0)),"",(VLOOKUP($F80,'Cronograma Manual'!$F$6:$BN$171,V$144+1,0)))</f>
        <v>44635</v>
      </c>
      <c r="W80" s="361" t="str">
        <f>IF(ISNA(VLOOKUP($F80,'Cronograma Manual'!$F$6:$BN$171,W$144+1,0)),"",(VLOOKUP($F80,'Cronograma Manual'!$F$6:$BN$171,W$144+1,0)))</f>
        <v/>
      </c>
      <c r="X80" s="361">
        <f>IF(ISNA(VLOOKUP($F80,'Cronograma Manual'!$F$6:$BN$171,X$144+1,0)),"",(VLOOKUP($F80,'Cronograma Manual'!$F$6:$BN$171,X$144+1,0)))</f>
        <v>44649</v>
      </c>
      <c r="Y80" s="362" t="str">
        <f>IF(ISNA(VLOOKUP($F80,'Cronograma Manual'!$F$6:$BN$171,Y$144+1,0)),"",(VLOOKUP($F80,'Cronograma Manual'!$F$6:$BN$171,Y$144+1,0)))</f>
        <v/>
      </c>
      <c r="Z80" s="362">
        <f>IF(ISNA(VLOOKUP($F80,'Cronograma Manual'!$F$6:$BN$171,Z$144+1,0)),"",(VLOOKUP($F80,'Cronograma Manual'!$F$6:$BN$171,Z$144+1,0)))</f>
        <v>44663</v>
      </c>
      <c r="AA80" s="362" t="str">
        <f>IF(ISNA(VLOOKUP($F80,'Cronograma Manual'!$F$6:$BN$171,AA$144+1,0)),"",(VLOOKUP($F80,'Cronograma Manual'!$F$6:$BN$171,AA$144+1,0)))</f>
        <v/>
      </c>
      <c r="AB80" s="362">
        <f>IF(ISNA(VLOOKUP($F80,'Cronograma Manual'!$F$6:$BN$171,AB$144+1,0)),"",(VLOOKUP($F80,'Cronograma Manual'!$F$6:$BN$171,AB$144+1,0)))</f>
        <v>44677</v>
      </c>
      <c r="AC80" s="361" t="str">
        <f>IF(ISNA(VLOOKUP($F80,'Cronograma Manual'!$F$6:$BN$171,AC$144+1,0)),"",(VLOOKUP($F80,'Cronograma Manual'!$F$6:$BN$171,AC$144+1,0)))</f>
        <v/>
      </c>
      <c r="AD80" s="361">
        <f>IF(ISNA(VLOOKUP($F80,'Cronograma Manual'!$F$6:$BN$171,AD$144+1,0)),"",(VLOOKUP($F80,'Cronograma Manual'!$F$6:$BN$171,AD$144+1,0)))</f>
        <v>44691</v>
      </c>
      <c r="AE80" s="361" t="str">
        <f>IF(ISNA(VLOOKUP($F80,'Cronograma Manual'!$F$6:$BN$171,AE$144+1,0)),"",(VLOOKUP($F80,'Cronograma Manual'!$F$6:$BN$171,AE$144+1,0)))</f>
        <v/>
      </c>
      <c r="AF80" s="361">
        <f>IF(ISNA(VLOOKUP($F80,'Cronograma Manual'!$F$6:$BN$171,AF$144+1,0)),"",(VLOOKUP($F80,'Cronograma Manual'!$F$6:$BN$171,AF$144+1,0)))</f>
        <v>44705</v>
      </c>
      <c r="AG80" s="362" t="str">
        <f>IF(ISNA(VLOOKUP($F80,'Cronograma Manual'!$F$6:$BN$171,AG$144+1,0)),"",(VLOOKUP($F80,'Cronograma Manual'!$F$6:$BN$171,AG$144+1,0)))</f>
        <v/>
      </c>
      <c r="AH80" s="362">
        <f>IF(ISNA(VLOOKUP($F80,'Cronograma Manual'!$F$6:$BN$171,AH$144+1,0)),"",(VLOOKUP($F80,'Cronograma Manual'!$F$6:$BN$171,AH$144+1,0)))</f>
        <v>44719</v>
      </c>
      <c r="AI80" s="362" t="str">
        <f>IF(ISNA(VLOOKUP($F80,'Cronograma Manual'!$F$6:$BN$171,AI$144+1,0)),"",(VLOOKUP($F80,'Cronograma Manual'!$F$6:$BN$171,AI$144+1,0)))</f>
        <v/>
      </c>
      <c r="AJ80" s="362">
        <f>IF(ISNA(VLOOKUP($F80,'Cronograma Manual'!$F$6:$BN$171,AJ$144+1,0)),"",(VLOOKUP($F80,'Cronograma Manual'!$F$6:$BN$171,AJ$144+1,0)))</f>
        <v>44733</v>
      </c>
      <c r="AK80" s="362" t="str">
        <f>IF(ISNA(VLOOKUP($F80,'Cronograma Manual'!$F$6:$BN$171,AK$144+1,0)),"",(VLOOKUP($F80,'Cronograma Manual'!$F$6:$BN$171,AK$144+1,0)))</f>
        <v/>
      </c>
      <c r="AL80" s="361">
        <f>IF(ISNA(VLOOKUP($F80,'Cronograma Manual'!$F$6:$BN$171,AL$144+1,0)),"",(VLOOKUP($F80,'Cronograma Manual'!$F$6:$BN$171,AL$144+1,0)))</f>
        <v>44747</v>
      </c>
      <c r="AM80" s="361" t="str">
        <f>IF(ISNA(VLOOKUP($F80,'Cronograma Manual'!$F$6:$BN$171,AM$144+1,0)),"",(VLOOKUP($F80,'Cronograma Manual'!$F$6:$BN$171,AM$144+1,0)))</f>
        <v/>
      </c>
      <c r="AN80" s="361">
        <f>IF(ISNA(VLOOKUP($F80,'Cronograma Manual'!$F$6:$BN$171,AN$144+1,0)),"",(VLOOKUP($F80,'Cronograma Manual'!$F$6:$BN$171,AN$144+1,0)))</f>
        <v>44761</v>
      </c>
      <c r="AO80" s="361" t="str">
        <f>IF(ISNA(VLOOKUP($F80,'Cronograma Manual'!$F$6:$BN$171,AO$144+1,0)),"",(VLOOKUP($F80,'Cronograma Manual'!$F$6:$BN$171,AO$144+1,0)))</f>
        <v/>
      </c>
      <c r="AP80" s="362">
        <f>IF(ISNA(VLOOKUP($F80,'Cronograma Manual'!$F$6:$BN$171,AP$144+1,0)),"",(VLOOKUP($F80,'Cronograma Manual'!$F$6:$BN$171,AP$144+1,0)))</f>
        <v>44775</v>
      </c>
      <c r="AQ80" s="362" t="str">
        <f>IF(ISNA(VLOOKUP($F80,'Cronograma Manual'!$F$6:$BN$171,AQ$144+1,0)),"",(VLOOKUP($F80,'Cronograma Manual'!$F$6:$BN$171,AQ$144+1,0)))</f>
        <v/>
      </c>
      <c r="AR80" s="362">
        <f>IF(ISNA(VLOOKUP($F80,'Cronograma Manual'!$F$6:$BN$171,AR$144+1,0)),"",(VLOOKUP($F80,'Cronograma Manual'!$F$6:$BN$171,AR$144+1,0)))</f>
        <v>44789</v>
      </c>
      <c r="AS80" s="362" t="str">
        <f>IF(ISNA(VLOOKUP($F80,'Cronograma Manual'!$F$6:$BN$171,AS$144+1,0)),"",(VLOOKUP($F80,'Cronograma Manual'!$F$6:$BN$171,AS$144+1,0)))</f>
        <v/>
      </c>
      <c r="AT80" s="361">
        <f>IF(ISNA(VLOOKUP($F80,'Cronograma Manual'!$F$6:$BN$171,AT$144+1,0)),"",(VLOOKUP($F80,'Cronograma Manual'!$F$6:$BN$171,AT$144+1,0)))</f>
        <v>44803</v>
      </c>
      <c r="AU80" s="361" t="str">
        <f>IF(ISNA(VLOOKUP($F80,'Cronograma Manual'!$F$6:$BN$171,AU$144+1,0)),"",(VLOOKUP($F80,'Cronograma Manual'!$F$6:$BN$171,AU$144+1,0)))</f>
        <v/>
      </c>
      <c r="AV80" s="361">
        <f>IF(ISNA(VLOOKUP($F80,'Cronograma Manual'!$F$6:$BN$171,AV$144+1,0)),"",(VLOOKUP($F80,'Cronograma Manual'!$F$6:$BN$171,AV$144+1,0)))</f>
        <v>44817</v>
      </c>
      <c r="AW80" s="361" t="str">
        <f>IF(ISNA(VLOOKUP($F80,'Cronograma Manual'!$F$6:$BN$171,AW$144+1,0)),"",(VLOOKUP($F80,'Cronograma Manual'!$F$6:$BN$171,AW$144+1,0)))</f>
        <v/>
      </c>
      <c r="AX80" s="361">
        <f>IF(ISNA(VLOOKUP($F80,'Cronograma Manual'!$F$6:$BN$171,AX$144+1,0)),"",(VLOOKUP($F80,'Cronograma Manual'!$F$6:$BN$171,AX$144+1,0)))</f>
        <v>44831</v>
      </c>
      <c r="AY80" s="362" t="str">
        <f>IF(ISNA(VLOOKUP($F80,'Cronograma Manual'!$F$6:$BN$171,AY$144+1,0)),"",(VLOOKUP($F80,'Cronograma Manual'!$F$6:$BN$171,AY$144+1,0)))</f>
        <v/>
      </c>
      <c r="AZ80" s="362">
        <f>IF(ISNA(VLOOKUP($F80,'Cronograma Manual'!$F$6:$BN$171,AZ$144+1,0)),"",(VLOOKUP($F80,'Cronograma Manual'!$F$6:$BN$171,AZ$144+1,0)))</f>
        <v>44845</v>
      </c>
      <c r="BA80" s="362" t="str">
        <f>IF(ISNA(VLOOKUP($F80,'Cronograma Manual'!$F$6:$BN$171,BA$144+1,0)),"",(VLOOKUP($F80,'Cronograma Manual'!$F$6:$BN$171,BA$144+1,0)))</f>
        <v/>
      </c>
      <c r="BB80" s="362">
        <f>IF(ISNA(VLOOKUP($F80,'Cronograma Manual'!$F$6:$BN$171,BB$144+1,0)),"",(VLOOKUP($F80,'Cronograma Manual'!$F$6:$BN$171,BB$144+1,0)))</f>
        <v>44859</v>
      </c>
      <c r="BC80" s="361" t="str">
        <f>IF(ISNA(VLOOKUP($F80,'Cronograma Manual'!$F$6:$BN$171,BC$144+1,0)),"",(VLOOKUP($F80,'Cronograma Manual'!$F$6:$BN$171,BC$144+1,0)))</f>
        <v/>
      </c>
      <c r="BD80" s="361">
        <f>IF(ISNA(VLOOKUP($F80,'Cronograma Manual'!$F$6:$BN$171,BD$144+1,0)),"",(VLOOKUP($F80,'Cronograma Manual'!$F$6:$BN$171,BD$144+1,0)))</f>
        <v>44873</v>
      </c>
      <c r="BE80" s="361" t="str">
        <f>IF(ISNA(VLOOKUP($F80,'Cronograma Manual'!$F$6:$BN$171,BE$144+1,0)),"",(VLOOKUP($F80,'Cronograma Manual'!$F$6:$BN$171,BE$144+1,0)))</f>
        <v/>
      </c>
      <c r="BF80" s="361">
        <f>IF(ISNA(VLOOKUP($F80,'Cronograma Manual'!$F$6:$BN$171,BF$144+1,0)),"",(VLOOKUP($F80,'Cronograma Manual'!$F$6:$BN$171,BF$144+1,0)))</f>
        <v>44887</v>
      </c>
      <c r="BG80" s="362" t="str">
        <f>IF(ISNA(VLOOKUP($F80,'Cronograma Manual'!$F$6:$BN$171,BG$144+1,0)),"",(VLOOKUP($F80,'Cronograma Manual'!$F$6:$BN$171,BG$144+1,0)))</f>
        <v/>
      </c>
      <c r="BH80" s="362">
        <f>IF(ISNA(VLOOKUP($F80,'Cronograma Manual'!$F$6:$BN$171,BH$144+1,0)),"",(VLOOKUP($F80,'Cronograma Manual'!$F$6:$BN$171,BH$144+1,0)))</f>
        <v>44901</v>
      </c>
      <c r="BI80" s="362" t="str">
        <f>IF(ISNA(VLOOKUP($F80,'Cronograma Manual'!$F$6:$BN$171,BI$144+1,0)),"",(VLOOKUP($F80,'Cronograma Manual'!$F$6:$BN$171,BI$144+1,0)))</f>
        <v/>
      </c>
      <c r="BJ80" s="362">
        <f>IF(ISNA(VLOOKUP($F80,'Cronograma Manual'!$F$6:$BN$171,BJ$144+1,0)),"",(VLOOKUP($F80,'Cronograma Manual'!$F$6:$BN$171,BJ$144+1,0)))</f>
        <v>44915</v>
      </c>
      <c r="BK80" s="363" t="str">
        <f>IF(ISNA(VLOOKUP($F80,'Cronograma Manual'!$F$6:$BN$171,BK$144+1,0)),"",(VLOOKUP($F80,'Cronograma Manual'!$F$6:$BN$171,BK$144+1,0)))</f>
        <v/>
      </c>
    </row>
    <row r="81" spans="1:63" s="102" customFormat="1" ht="26.25" customHeight="1" thickBot="1" x14ac:dyDescent="0.3">
      <c r="A81" s="369">
        <f t="shared" si="2"/>
        <v>76</v>
      </c>
      <c r="B81" s="431" t="s">
        <v>1282</v>
      </c>
      <c r="C81" s="431" t="s">
        <v>1591</v>
      </c>
      <c r="D81" s="371" t="s">
        <v>571</v>
      </c>
      <c r="E81" s="372" t="s">
        <v>572</v>
      </c>
      <c r="F81" s="372" t="s">
        <v>571</v>
      </c>
      <c r="G81" s="373" t="str">
        <f>IF(ISNA(VLOOKUP($F81,'Cronograma Manual'!$F$6:$BN$171,G$144+1,0)),"",(VLOOKUP($F81,'Cronograma Manual'!$F$6:$BN$171,G$144+1,0)))</f>
        <v>DS CAQUETA</v>
      </c>
      <c r="H81" s="373" t="str">
        <f>IF(ISNA(VLOOKUP($F81,'Cronograma Manual'!$F$6:$BN$171,H$144+1,0)),"",(VLOOKUP($F81,'Cronograma Manual'!$F$6:$BN$171,H$144+1,0)))</f>
        <v>Cra. 10 N° 5A - 28  Barrio Las Avenidas.</v>
      </c>
      <c r="I81" s="376">
        <f>IF(ISNA(VLOOKUP($F81,'Cronograma Manual'!$F$6:$BN$171,I$144+1,0)),"",(VLOOKUP($F81,'Cronograma Manual'!$F$6:$BN$171,I$144+1,0)))</f>
        <v>1</v>
      </c>
      <c r="J81" s="377">
        <f>IF(ISNA(VLOOKUP($F81,'Cronograma Manual'!$F$6:$BN$171,J$144+1,0)),"",(VLOOKUP($F81,'Cronograma Manual'!$F$6:$BN$171,J$144+1,0)))</f>
        <v>50</v>
      </c>
      <c r="K81" s="378" t="str">
        <f>IF(ISNA(VLOOKUP($F81,'Cronograma Manual'!$F$6:$BN$171,K$144+1,0)),"",(VLOOKUP($F81,'Cronograma Manual'!$F$6:$BN$171,K$144+1,0)))</f>
        <v/>
      </c>
      <c r="L81" s="378" t="str">
        <f>IF(ISNA(VLOOKUP($F81,'Cronograma Manual'!$F$6:$BN$171,L$144+1,0)),"",(VLOOKUP($F81,'Cronograma Manual'!$F$6:$BN$171,L$144+1,0)))</f>
        <v/>
      </c>
      <c r="M81" s="378">
        <f>IF(ISNA(VLOOKUP($F81,'Cronograma Manual'!$F$6:$BN$171,M$144+1,0)),"",(VLOOKUP($F81,'Cronograma Manual'!$F$6:$BN$171,M$144+1,0)))</f>
        <v>44573</v>
      </c>
      <c r="N81" s="378">
        <f>IF(ISNA(VLOOKUP($F81,'Cronograma Manual'!$F$6:$BN$171,N$144+1,0)),"",(VLOOKUP($F81,'Cronograma Manual'!$F$6:$BN$171,N$144+1,0)))</f>
        <v>44580</v>
      </c>
      <c r="O81" s="378">
        <f>IF(ISNA(VLOOKUP($F81,'Cronograma Manual'!$F$6:$BN$171,O$144+1,0)),"",(VLOOKUP($F81,'Cronograma Manual'!$F$6:$BN$171,O$144+1,0)))</f>
        <v>44587</v>
      </c>
      <c r="P81" s="379">
        <f>IF(ISNA(VLOOKUP($F81,'Cronograma Manual'!$F$6:$BN$171,P$144+1,0)),"",(VLOOKUP($F81,'Cronograma Manual'!$F$6:$BN$171,P$144+1,0)))</f>
        <v>44594</v>
      </c>
      <c r="Q81" s="379">
        <f>IF(ISNA(VLOOKUP($F81,'Cronograma Manual'!$F$6:$BN$171,Q$144+1,0)),"",(VLOOKUP($F81,'Cronograma Manual'!$F$6:$BN$171,Q$144+1,0)))</f>
        <v>44601</v>
      </c>
      <c r="R81" s="379">
        <f>IF(ISNA(VLOOKUP($F81,'Cronograma Manual'!$F$6:$BN$171,R$144+1,0)),"",(VLOOKUP($F81,'Cronograma Manual'!$F$6:$BN$171,R$144+1,0)))</f>
        <v>44608</v>
      </c>
      <c r="S81" s="379">
        <f>IF(ISNA(VLOOKUP($F81,'Cronograma Manual'!$F$6:$BN$171,S$144+1,0)),"",(VLOOKUP($F81,'Cronograma Manual'!$F$6:$BN$171,S$144+1,0)))</f>
        <v>44615</v>
      </c>
      <c r="T81" s="378">
        <f>IF(ISNA(VLOOKUP($F81,'Cronograma Manual'!$F$6:$BN$171,T$144+1,0)),"",(VLOOKUP($F81,'Cronograma Manual'!$F$6:$BN$171,T$144+1,0)))</f>
        <v>44622</v>
      </c>
      <c r="U81" s="378">
        <f>IF(ISNA(VLOOKUP($F81,'Cronograma Manual'!$F$6:$BN$171,U$144+1,0)),"",(VLOOKUP($F81,'Cronograma Manual'!$F$6:$BN$171,U$144+1,0)))</f>
        <v>44629</v>
      </c>
      <c r="V81" s="378">
        <f>IF(ISNA(VLOOKUP($F81,'Cronograma Manual'!$F$6:$BN$171,V$144+1,0)),"",(VLOOKUP($F81,'Cronograma Manual'!$F$6:$BN$171,V$144+1,0)))</f>
        <v>44636</v>
      </c>
      <c r="W81" s="378">
        <f>IF(ISNA(VLOOKUP($F81,'Cronograma Manual'!$F$6:$BN$171,W$144+1,0)),"",(VLOOKUP($F81,'Cronograma Manual'!$F$6:$BN$171,W$144+1,0)))</f>
        <v>44643</v>
      </c>
      <c r="X81" s="378">
        <f>IF(ISNA(VLOOKUP($F81,'Cronograma Manual'!$F$6:$BN$171,X$144+1,0)),"",(VLOOKUP($F81,'Cronograma Manual'!$F$6:$BN$171,X$144+1,0)))</f>
        <v>44650</v>
      </c>
      <c r="Y81" s="379">
        <f>IF(ISNA(VLOOKUP($F81,'Cronograma Manual'!$F$6:$BN$171,Y$144+1,0)),"",(VLOOKUP($F81,'Cronograma Manual'!$F$6:$BN$171,Y$144+1,0)))</f>
        <v>44657</v>
      </c>
      <c r="Z81" s="379">
        <f>IF(ISNA(VLOOKUP($F81,'Cronograma Manual'!$F$6:$BN$171,Z$144+1,0)),"",(VLOOKUP($F81,'Cronograma Manual'!$F$6:$BN$171,Z$144+1,0)))</f>
        <v>44664</v>
      </c>
      <c r="AA81" s="379">
        <f>IF(ISNA(VLOOKUP($F81,'Cronograma Manual'!$F$6:$BN$171,AA$144+1,0)),"",(VLOOKUP($F81,'Cronograma Manual'!$F$6:$BN$171,AA$144+1,0)))</f>
        <v>44671</v>
      </c>
      <c r="AB81" s="379">
        <f>IF(ISNA(VLOOKUP($F81,'Cronograma Manual'!$F$6:$BN$171,AB$144+1,0)),"",(VLOOKUP($F81,'Cronograma Manual'!$F$6:$BN$171,AB$144+1,0)))</f>
        <v>44678</v>
      </c>
      <c r="AC81" s="378">
        <f>IF(ISNA(VLOOKUP($F81,'Cronograma Manual'!$F$6:$BN$171,AC$144+1,0)),"",(VLOOKUP($F81,'Cronograma Manual'!$F$6:$BN$171,AC$144+1,0)))</f>
        <v>44685</v>
      </c>
      <c r="AD81" s="378">
        <f>IF(ISNA(VLOOKUP($F81,'Cronograma Manual'!$F$6:$BN$171,AD$144+1,0)),"",(VLOOKUP($F81,'Cronograma Manual'!$F$6:$BN$171,AD$144+1,0)))</f>
        <v>44692</v>
      </c>
      <c r="AE81" s="378">
        <f>IF(ISNA(VLOOKUP($F81,'Cronograma Manual'!$F$6:$BN$171,AE$144+1,0)),"",(VLOOKUP($F81,'Cronograma Manual'!$F$6:$BN$171,AE$144+1,0)))</f>
        <v>44699</v>
      </c>
      <c r="AF81" s="378">
        <f>IF(ISNA(VLOOKUP($F81,'Cronograma Manual'!$F$6:$BN$171,AF$144+1,0)),"",(VLOOKUP($F81,'Cronograma Manual'!$F$6:$BN$171,AF$144+1,0)))</f>
        <v>44706</v>
      </c>
      <c r="AG81" s="379">
        <f>IF(ISNA(VLOOKUP($F81,'Cronograma Manual'!$F$6:$BN$171,AG$144+1,0)),"",(VLOOKUP($F81,'Cronograma Manual'!$F$6:$BN$171,AG$144+1,0)))</f>
        <v>44713</v>
      </c>
      <c r="AH81" s="379">
        <f>IF(ISNA(VLOOKUP($F81,'Cronograma Manual'!$F$6:$BN$171,AH$144+1,0)),"",(VLOOKUP($F81,'Cronograma Manual'!$F$6:$BN$171,AH$144+1,0)))</f>
        <v>44720</v>
      </c>
      <c r="AI81" s="379">
        <f>IF(ISNA(VLOOKUP($F81,'Cronograma Manual'!$F$6:$BN$171,AI$144+1,0)),"",(VLOOKUP($F81,'Cronograma Manual'!$F$6:$BN$171,AI$144+1,0)))</f>
        <v>44727</v>
      </c>
      <c r="AJ81" s="379">
        <f>IF(ISNA(VLOOKUP($F81,'Cronograma Manual'!$F$6:$BN$171,AJ$144+1,0)),"",(VLOOKUP($F81,'Cronograma Manual'!$F$6:$BN$171,AJ$144+1,0)))</f>
        <v>44734</v>
      </c>
      <c r="AK81" s="379">
        <f>IF(ISNA(VLOOKUP($F81,'Cronograma Manual'!$F$6:$BN$171,AK$144+1,0)),"",(VLOOKUP($F81,'Cronograma Manual'!$F$6:$BN$171,AK$144+1,0)))</f>
        <v>44741</v>
      </c>
      <c r="AL81" s="378">
        <f>IF(ISNA(VLOOKUP($F81,'Cronograma Manual'!$F$6:$BN$171,AL$144+1,0)),"",(VLOOKUP($F81,'Cronograma Manual'!$F$6:$BN$171,AL$144+1,0)))</f>
        <v>44748</v>
      </c>
      <c r="AM81" s="378">
        <f>IF(ISNA(VLOOKUP($F81,'Cronograma Manual'!$F$6:$BN$171,AM$144+1,0)),"",(VLOOKUP($F81,'Cronograma Manual'!$F$6:$BN$171,AM$144+1,0)))</f>
        <v>44755</v>
      </c>
      <c r="AN81" s="378" t="str">
        <f>IF(ISNA(VLOOKUP($F81,'Cronograma Manual'!$F$6:$BN$171,AN$144+1,0)),"",(VLOOKUP($F81,'Cronograma Manual'!$F$6:$BN$171,AN$144+1,0)))</f>
        <v/>
      </c>
      <c r="AO81" s="378">
        <f>IF(ISNA(VLOOKUP($F81,'Cronograma Manual'!$F$6:$BN$171,AO$144+1,0)),"",(VLOOKUP($F81,'Cronograma Manual'!$F$6:$BN$171,AO$144+1,0)))</f>
        <v>44769</v>
      </c>
      <c r="AP81" s="379">
        <f>IF(ISNA(VLOOKUP($F81,'Cronograma Manual'!$F$6:$BN$171,AP$144+1,0)),"",(VLOOKUP($F81,'Cronograma Manual'!$F$6:$BN$171,AP$144+1,0)))</f>
        <v>44776</v>
      </c>
      <c r="AQ81" s="379">
        <f>IF(ISNA(VLOOKUP($F81,'Cronograma Manual'!$F$6:$BN$171,AQ$144+1,0)),"",(VLOOKUP($F81,'Cronograma Manual'!$F$6:$BN$171,AQ$144+1,0)))</f>
        <v>44783</v>
      </c>
      <c r="AR81" s="379">
        <f>IF(ISNA(VLOOKUP($F81,'Cronograma Manual'!$F$6:$BN$171,AR$144+1,0)),"",(VLOOKUP($F81,'Cronograma Manual'!$F$6:$BN$171,AR$144+1,0)))</f>
        <v>44790</v>
      </c>
      <c r="AS81" s="379">
        <f>IF(ISNA(VLOOKUP($F81,'Cronograma Manual'!$F$6:$BN$171,AS$144+1,0)),"",(VLOOKUP($F81,'Cronograma Manual'!$F$6:$BN$171,AS$144+1,0)))</f>
        <v>44797</v>
      </c>
      <c r="AT81" s="378">
        <f>IF(ISNA(VLOOKUP($F81,'Cronograma Manual'!$F$6:$BN$171,AT$144+1,0)),"",(VLOOKUP($F81,'Cronograma Manual'!$F$6:$BN$171,AT$144+1,0)))</f>
        <v>44804</v>
      </c>
      <c r="AU81" s="378">
        <f>IF(ISNA(VLOOKUP($F81,'Cronograma Manual'!$F$6:$BN$171,AU$144+1,0)),"",(VLOOKUP($F81,'Cronograma Manual'!$F$6:$BN$171,AU$144+1,0)))</f>
        <v>44811</v>
      </c>
      <c r="AV81" s="378">
        <f>IF(ISNA(VLOOKUP($F81,'Cronograma Manual'!$F$6:$BN$171,AV$144+1,0)),"",(VLOOKUP($F81,'Cronograma Manual'!$F$6:$BN$171,AV$144+1,0)))</f>
        <v>44818</v>
      </c>
      <c r="AW81" s="378">
        <f>IF(ISNA(VLOOKUP($F81,'Cronograma Manual'!$F$6:$BN$171,AW$144+1,0)),"",(VLOOKUP($F81,'Cronograma Manual'!$F$6:$BN$171,AW$144+1,0)))</f>
        <v>44825</v>
      </c>
      <c r="AX81" s="378">
        <f>IF(ISNA(VLOOKUP($F81,'Cronograma Manual'!$F$6:$BN$171,AX$144+1,0)),"",(VLOOKUP($F81,'Cronograma Manual'!$F$6:$BN$171,AX$144+1,0)))</f>
        <v>44832</v>
      </c>
      <c r="AY81" s="379">
        <f>IF(ISNA(VLOOKUP($F81,'Cronograma Manual'!$F$6:$BN$171,AY$144+1,0)),"",(VLOOKUP($F81,'Cronograma Manual'!$F$6:$BN$171,AY$144+1,0)))</f>
        <v>44839</v>
      </c>
      <c r="AZ81" s="379">
        <f>IF(ISNA(VLOOKUP($F81,'Cronograma Manual'!$F$6:$BN$171,AZ$144+1,0)),"",(VLOOKUP($F81,'Cronograma Manual'!$F$6:$BN$171,AZ$144+1,0)))</f>
        <v>44846</v>
      </c>
      <c r="BA81" s="379">
        <f>IF(ISNA(VLOOKUP($F81,'Cronograma Manual'!$F$6:$BN$171,BA$144+1,0)),"",(VLOOKUP($F81,'Cronograma Manual'!$F$6:$BN$171,BA$144+1,0)))</f>
        <v>44853</v>
      </c>
      <c r="BB81" s="379">
        <f>IF(ISNA(VLOOKUP($F81,'Cronograma Manual'!$F$6:$BN$171,BB$144+1,0)),"",(VLOOKUP($F81,'Cronograma Manual'!$F$6:$BN$171,BB$144+1,0)))</f>
        <v>44860</v>
      </c>
      <c r="BC81" s="378">
        <f>IF(ISNA(VLOOKUP($F81,'Cronograma Manual'!$F$6:$BN$171,BC$144+1,0)),"",(VLOOKUP($F81,'Cronograma Manual'!$F$6:$BN$171,BC$144+1,0)))</f>
        <v>44867</v>
      </c>
      <c r="BD81" s="378">
        <f>IF(ISNA(VLOOKUP($F81,'Cronograma Manual'!$F$6:$BN$171,BD$144+1,0)),"",(VLOOKUP($F81,'Cronograma Manual'!$F$6:$BN$171,BD$144+1,0)))</f>
        <v>44874</v>
      </c>
      <c r="BE81" s="378">
        <f>IF(ISNA(VLOOKUP($F81,'Cronograma Manual'!$F$6:$BN$171,BE$144+1,0)),"",(VLOOKUP($F81,'Cronograma Manual'!$F$6:$BN$171,BE$144+1,0)))</f>
        <v>44881</v>
      </c>
      <c r="BF81" s="378">
        <f>IF(ISNA(VLOOKUP($F81,'Cronograma Manual'!$F$6:$BN$171,BF$144+1,0)),"",(VLOOKUP($F81,'Cronograma Manual'!$F$6:$BN$171,BF$144+1,0)))</f>
        <v>44888</v>
      </c>
      <c r="BG81" s="379">
        <f>IF(ISNA(VLOOKUP($F81,'Cronograma Manual'!$F$6:$BN$171,BG$144+1,0)),"",(VLOOKUP($F81,'Cronograma Manual'!$F$6:$BN$171,BG$144+1,0)))</f>
        <v>44895</v>
      </c>
      <c r="BH81" s="379">
        <f>IF(ISNA(VLOOKUP($F81,'Cronograma Manual'!$F$6:$BN$171,BH$144+1,0)),"",(VLOOKUP($F81,'Cronograma Manual'!$F$6:$BN$171,BH$144+1,0)))</f>
        <v>44902</v>
      </c>
      <c r="BI81" s="379">
        <f>IF(ISNA(VLOOKUP($F81,'Cronograma Manual'!$F$6:$BN$171,BI$144+1,0)),"",(VLOOKUP($F81,'Cronograma Manual'!$F$6:$BN$171,BI$144+1,0)))</f>
        <v>44909</v>
      </c>
      <c r="BJ81" s="379">
        <f>IF(ISNA(VLOOKUP($F81,'Cronograma Manual'!$F$6:$BN$171,BJ$144+1,0)),"",(VLOOKUP($F81,'Cronograma Manual'!$F$6:$BN$171,BJ$144+1,0)))</f>
        <v>44916</v>
      </c>
      <c r="BK81" s="380">
        <f>IF(ISNA(VLOOKUP($F81,'Cronograma Manual'!$F$6:$BN$171,BK$144+1,0)),"",(VLOOKUP($F81,'Cronograma Manual'!$F$6:$BN$171,BK$144+1,0)))</f>
        <v>44923</v>
      </c>
    </row>
    <row r="82" spans="1:63" s="102" customFormat="1" ht="26.25" customHeight="1" thickBot="1" x14ac:dyDescent="0.3">
      <c r="A82" s="352" t="str">
        <f t="shared" si="2"/>
        <v/>
      </c>
      <c r="B82" s="337"/>
      <c r="C82" s="337"/>
      <c r="D82" s="184"/>
      <c r="E82" s="337"/>
      <c r="F82" s="337"/>
      <c r="G82" s="184" t="str">
        <f>IF(ISNA(VLOOKUP($F82,'Cronograma Manual'!$F$6:$BN$171,G$144+1,0)),"",(VLOOKUP($F82,'Cronograma Manual'!$F$6:$BN$171,G$144+1,0)))</f>
        <v/>
      </c>
      <c r="H82" s="184" t="str">
        <f>IF(ISNA(VLOOKUP($F82,'Cronograma Manual'!$F$6:$BN$171,H$144+1,0)),"",(VLOOKUP($F82,'Cronograma Manual'!$F$6:$BN$171,H$144+1,0)))</f>
        <v/>
      </c>
      <c r="I82" s="307" t="str">
        <f>IF(ISNA(VLOOKUP($F82,'Cronograma Manual'!$F$6:$BN$171,I$144+1,0)),"",(VLOOKUP($F82,'Cronograma Manual'!$F$6:$BN$171,I$144+1,0)))</f>
        <v/>
      </c>
      <c r="J82" s="202" t="str">
        <f>IF(ISNA(VLOOKUP($F82,'Cronograma Manual'!$F$6:$BN$171,J$144+1,0)),"",(VLOOKUP($F82,'Cronograma Manual'!$F$6:$BN$171,J$144+1,0)))</f>
        <v/>
      </c>
      <c r="K82" s="110" t="str">
        <f>IF(ISNA(VLOOKUP($F82,'Cronograma Manual'!$F$6:$BN$171,K$144+1,0)),"",(VLOOKUP($F82,'Cronograma Manual'!$F$6:$BN$171,K$144+1,0)))</f>
        <v/>
      </c>
      <c r="L82" s="110" t="str">
        <f>IF(ISNA(VLOOKUP($F82,'Cronograma Manual'!$F$6:$BN$171,L$144+1,0)),"",(VLOOKUP($F82,'Cronograma Manual'!$F$6:$BN$171,L$144+1,0)))</f>
        <v/>
      </c>
      <c r="M82" s="110" t="str">
        <f>IF(ISNA(VLOOKUP($F82,'Cronograma Manual'!$F$6:$BN$171,M$144+1,0)),"",(VLOOKUP($F82,'Cronograma Manual'!$F$6:$BN$171,M$144+1,0)))</f>
        <v/>
      </c>
      <c r="N82" s="110" t="str">
        <f>IF(ISNA(VLOOKUP($F82,'Cronograma Manual'!$F$6:$BN$171,N$144+1,0)),"",(VLOOKUP($F82,'Cronograma Manual'!$F$6:$BN$171,N$144+1,0)))</f>
        <v/>
      </c>
      <c r="O82" s="110" t="str">
        <f>IF(ISNA(VLOOKUP($F82,'Cronograma Manual'!$F$6:$BN$171,O$144+1,0)),"",(VLOOKUP($F82,'Cronograma Manual'!$F$6:$BN$171,O$144+1,0)))</f>
        <v/>
      </c>
      <c r="P82" s="308" t="str">
        <f>IF(ISNA(VLOOKUP($F82,'Cronograma Manual'!$F$6:$BN$171,P$144+1,0)),"",(VLOOKUP($F82,'Cronograma Manual'!$F$6:$BN$171,P$144+1,0)))</f>
        <v/>
      </c>
      <c r="Q82" s="308" t="str">
        <f>IF(ISNA(VLOOKUP($F82,'Cronograma Manual'!$F$6:$BN$171,Q$144+1,0)),"",(VLOOKUP($F82,'Cronograma Manual'!$F$6:$BN$171,Q$144+1,0)))</f>
        <v/>
      </c>
      <c r="R82" s="308" t="str">
        <f>IF(ISNA(VLOOKUP($F82,'Cronograma Manual'!$F$6:$BN$171,R$144+1,0)),"",(VLOOKUP($F82,'Cronograma Manual'!$F$6:$BN$171,R$144+1,0)))</f>
        <v/>
      </c>
      <c r="S82" s="308" t="str">
        <f>IF(ISNA(VLOOKUP($F82,'Cronograma Manual'!$F$6:$BN$171,S$144+1,0)),"",(VLOOKUP($F82,'Cronograma Manual'!$F$6:$BN$171,S$144+1,0)))</f>
        <v/>
      </c>
      <c r="T82" s="110" t="str">
        <f>IF(ISNA(VLOOKUP($F82,'Cronograma Manual'!$F$6:$BN$171,T$144+1,0)),"",(VLOOKUP($F82,'Cronograma Manual'!$F$6:$BN$171,T$144+1,0)))</f>
        <v/>
      </c>
      <c r="U82" s="110" t="str">
        <f>IF(ISNA(VLOOKUP($F82,'Cronograma Manual'!$F$6:$BN$171,U$144+1,0)),"",(VLOOKUP($F82,'Cronograma Manual'!$F$6:$BN$171,U$144+1,0)))</f>
        <v/>
      </c>
      <c r="V82" s="110" t="str">
        <f>IF(ISNA(VLOOKUP($F82,'Cronograma Manual'!$F$6:$BN$171,V$144+1,0)),"",(VLOOKUP($F82,'Cronograma Manual'!$F$6:$BN$171,V$144+1,0)))</f>
        <v/>
      </c>
      <c r="W82" s="110" t="str">
        <f>IF(ISNA(VLOOKUP($F82,'Cronograma Manual'!$F$6:$BN$171,W$144+1,0)),"",(VLOOKUP($F82,'Cronograma Manual'!$F$6:$BN$171,W$144+1,0)))</f>
        <v/>
      </c>
      <c r="X82" s="308" t="str">
        <f>IF(ISNA(VLOOKUP($F82,'Cronograma Manual'!$F$6:$BN$171,X$144+1,0)),"",(VLOOKUP($F82,'Cronograma Manual'!$F$6:$BN$171,X$144+1,0)))</f>
        <v/>
      </c>
      <c r="Y82" s="308" t="str">
        <f>IF(ISNA(VLOOKUP($F82,'Cronograma Manual'!$F$6:$BN$171,Y$144+1,0)),"",(VLOOKUP($F82,'Cronograma Manual'!$F$6:$BN$171,Y$144+1,0)))</f>
        <v/>
      </c>
      <c r="Z82" s="308" t="str">
        <f>IF(ISNA(VLOOKUP($F82,'Cronograma Manual'!$F$6:$BN$171,Z$144+1,0)),"",(VLOOKUP($F82,'Cronograma Manual'!$F$6:$BN$171,Z$144+1,0)))</f>
        <v/>
      </c>
      <c r="AA82" s="308" t="str">
        <f>IF(ISNA(VLOOKUP($F82,'Cronograma Manual'!$F$6:$BN$171,AA$144+1,0)),"",(VLOOKUP($F82,'Cronograma Manual'!$F$6:$BN$171,AA$144+1,0)))</f>
        <v/>
      </c>
      <c r="AB82" s="110" t="str">
        <f>IF(ISNA(VLOOKUP($F82,'Cronograma Manual'!$F$6:$BN$171,AB$144+1,0)),"",(VLOOKUP($F82,'Cronograma Manual'!$F$6:$BN$171,AB$144+1,0)))</f>
        <v/>
      </c>
      <c r="AC82" s="110" t="str">
        <f>IF(ISNA(VLOOKUP($F82,'Cronograma Manual'!$F$6:$BN$171,AC$144+1,0)),"",(VLOOKUP($F82,'Cronograma Manual'!$F$6:$BN$171,AC$144+1,0)))</f>
        <v/>
      </c>
      <c r="AD82" s="110" t="str">
        <f>IF(ISNA(VLOOKUP($F82,'Cronograma Manual'!$F$6:$BN$171,AD$144+1,0)),"",(VLOOKUP($F82,'Cronograma Manual'!$F$6:$BN$171,AD$144+1,0)))</f>
        <v/>
      </c>
      <c r="AE82" s="110" t="str">
        <f>IF(ISNA(VLOOKUP($F82,'Cronograma Manual'!$F$6:$BN$171,AE$144+1,0)),"",(VLOOKUP($F82,'Cronograma Manual'!$F$6:$BN$171,AE$144+1,0)))</f>
        <v/>
      </c>
      <c r="AF82" s="110" t="str">
        <f>IF(ISNA(VLOOKUP($F82,'Cronograma Manual'!$F$6:$BN$171,AF$144+1,0)),"",(VLOOKUP($F82,'Cronograma Manual'!$F$6:$BN$171,AF$144+1,0)))</f>
        <v/>
      </c>
      <c r="AG82" s="308" t="str">
        <f>IF(ISNA(VLOOKUP($F82,'Cronograma Manual'!$F$6:$BN$171,AG$144+1,0)),"",(VLOOKUP($F82,'Cronograma Manual'!$F$6:$BN$171,AG$144+1,0)))</f>
        <v/>
      </c>
      <c r="AH82" s="308" t="str">
        <f>IF(ISNA(VLOOKUP($F82,'Cronograma Manual'!$F$6:$BN$171,AH$144+1,0)),"",(VLOOKUP($F82,'Cronograma Manual'!$F$6:$BN$171,AH$144+1,0)))</f>
        <v/>
      </c>
      <c r="AI82" s="308" t="str">
        <f>IF(ISNA(VLOOKUP($F82,'Cronograma Manual'!$F$6:$BN$171,AI$144+1,0)),"",(VLOOKUP($F82,'Cronograma Manual'!$F$6:$BN$171,AI$144+1,0)))</f>
        <v/>
      </c>
      <c r="AJ82" s="308" t="str">
        <f>IF(ISNA(VLOOKUP($F82,'Cronograma Manual'!$F$6:$BN$171,AJ$144+1,0)),"",(VLOOKUP($F82,'Cronograma Manual'!$F$6:$BN$171,AJ$144+1,0)))</f>
        <v/>
      </c>
      <c r="AK82" s="110" t="str">
        <f>IF(ISNA(VLOOKUP($F82,'Cronograma Manual'!$F$6:$BN$171,AK$144+1,0)),"",(VLOOKUP($F82,'Cronograma Manual'!$F$6:$BN$171,AK$144+1,0)))</f>
        <v/>
      </c>
      <c r="AL82" s="110" t="str">
        <f>IF(ISNA(VLOOKUP($F82,'Cronograma Manual'!$F$6:$BN$171,AL$144+1,0)),"",(VLOOKUP($F82,'Cronograma Manual'!$F$6:$BN$171,AL$144+1,0)))</f>
        <v/>
      </c>
      <c r="AM82" s="110" t="str">
        <f>IF(ISNA(VLOOKUP($F82,'Cronograma Manual'!$F$6:$BN$171,AM$144+1,0)),"",(VLOOKUP($F82,'Cronograma Manual'!$F$6:$BN$171,AM$144+1,0)))</f>
        <v/>
      </c>
      <c r="AN82" s="110" t="str">
        <f>IF(ISNA(VLOOKUP($F82,'Cronograma Manual'!$F$6:$BN$171,AN$144+1,0)),"",(VLOOKUP($F82,'Cronograma Manual'!$F$6:$BN$171,AN$144+1,0)))</f>
        <v/>
      </c>
      <c r="AO82" s="110" t="str">
        <f>IF(ISNA(VLOOKUP($F82,'Cronograma Manual'!$F$6:$BN$171,AO$144+1,0)),"",(VLOOKUP($F82,'Cronograma Manual'!$F$6:$BN$171,AO$144+1,0)))</f>
        <v/>
      </c>
      <c r="AP82" s="308" t="str">
        <f>IF(ISNA(VLOOKUP($F82,'Cronograma Manual'!$F$6:$BN$171,AP$144+1,0)),"",(VLOOKUP($F82,'Cronograma Manual'!$F$6:$BN$171,AP$144+1,0)))</f>
        <v/>
      </c>
      <c r="AQ82" s="308" t="str">
        <f>IF(ISNA(VLOOKUP($F82,'Cronograma Manual'!$F$6:$BN$171,AQ$144+1,0)),"",(VLOOKUP($F82,'Cronograma Manual'!$F$6:$BN$171,AQ$144+1,0)))</f>
        <v/>
      </c>
      <c r="AR82" s="308" t="str">
        <f>IF(ISNA(VLOOKUP($F82,'Cronograma Manual'!$F$6:$BN$171,AR$144+1,0)),"",(VLOOKUP($F82,'Cronograma Manual'!$F$6:$BN$171,AR$144+1,0)))</f>
        <v/>
      </c>
      <c r="AS82" s="308" t="str">
        <f>IF(ISNA(VLOOKUP($F82,'Cronograma Manual'!$F$6:$BN$171,AS$144+1,0)),"",(VLOOKUP($F82,'Cronograma Manual'!$F$6:$BN$171,AS$144+1,0)))</f>
        <v/>
      </c>
      <c r="AT82" s="110" t="str">
        <f>IF(ISNA(VLOOKUP($F82,'Cronograma Manual'!$F$6:$BN$171,AT$144+1,0)),"",(VLOOKUP($F82,'Cronograma Manual'!$F$6:$BN$171,AT$144+1,0)))</f>
        <v/>
      </c>
      <c r="AU82" s="110" t="str">
        <f>IF(ISNA(VLOOKUP($F82,'Cronograma Manual'!$F$6:$BN$171,AU$144+1,0)),"",(VLOOKUP($F82,'Cronograma Manual'!$F$6:$BN$171,AU$144+1,0)))</f>
        <v/>
      </c>
      <c r="AV82" s="110" t="str">
        <f>IF(ISNA(VLOOKUP($F82,'Cronograma Manual'!$F$6:$BN$171,AV$144+1,0)),"",(VLOOKUP($F82,'Cronograma Manual'!$F$6:$BN$171,AV$144+1,0)))</f>
        <v/>
      </c>
      <c r="AW82" s="110" t="str">
        <f>IF(ISNA(VLOOKUP($F82,'Cronograma Manual'!$F$6:$BN$171,AW$144+1,0)),"",(VLOOKUP($F82,'Cronograma Manual'!$F$6:$BN$171,AW$144+1,0)))</f>
        <v/>
      </c>
      <c r="AX82" s="110" t="str">
        <f>IF(ISNA(VLOOKUP($F82,'Cronograma Manual'!$F$6:$BN$171,AX$144+1,0)),"",(VLOOKUP($F82,'Cronograma Manual'!$F$6:$BN$171,AX$144+1,0)))</f>
        <v/>
      </c>
      <c r="AY82" s="308" t="str">
        <f>IF(ISNA(VLOOKUP($F82,'Cronograma Manual'!$F$6:$BN$171,AY$144+1,0)),"",(VLOOKUP($F82,'Cronograma Manual'!$F$6:$BN$171,AY$144+1,0)))</f>
        <v/>
      </c>
      <c r="AZ82" s="308" t="str">
        <f>IF(ISNA(VLOOKUP($F82,'Cronograma Manual'!$F$6:$BN$171,AZ$144+1,0)),"",(VLOOKUP($F82,'Cronograma Manual'!$F$6:$BN$171,AZ$144+1,0)))</f>
        <v/>
      </c>
      <c r="BA82" s="308" t="str">
        <f>IF(ISNA(VLOOKUP($F82,'Cronograma Manual'!$F$6:$BN$171,BA$144+1,0)),"",(VLOOKUP($F82,'Cronograma Manual'!$F$6:$BN$171,BA$144+1,0)))</f>
        <v/>
      </c>
      <c r="BB82" s="308" t="str">
        <f>IF(ISNA(VLOOKUP($F82,'Cronograma Manual'!$F$6:$BN$171,BB$144+1,0)),"",(VLOOKUP($F82,'Cronograma Manual'!$F$6:$BN$171,BB$144+1,0)))</f>
        <v/>
      </c>
      <c r="BC82" s="110" t="str">
        <f>IF(ISNA(VLOOKUP($F82,'Cronograma Manual'!$F$6:$BN$171,BC$144+1,0)),"",(VLOOKUP($F82,'Cronograma Manual'!$F$6:$BN$171,BC$144+1,0)))</f>
        <v/>
      </c>
      <c r="BD82" s="110" t="str">
        <f>IF(ISNA(VLOOKUP($F82,'Cronograma Manual'!$F$6:$BN$171,BD$144+1,0)),"",(VLOOKUP($F82,'Cronograma Manual'!$F$6:$BN$171,BD$144+1,0)))</f>
        <v/>
      </c>
      <c r="BE82" s="110" t="str">
        <f>IF(ISNA(VLOOKUP($F82,'Cronograma Manual'!$F$6:$BN$171,BE$144+1,0)),"",(VLOOKUP($F82,'Cronograma Manual'!$F$6:$BN$171,BE$144+1,0)))</f>
        <v/>
      </c>
      <c r="BF82" s="110" t="str">
        <f>IF(ISNA(VLOOKUP($F82,'Cronograma Manual'!$F$6:$BN$171,BF$144+1,0)),"",(VLOOKUP($F82,'Cronograma Manual'!$F$6:$BN$171,BF$144+1,0)))</f>
        <v/>
      </c>
      <c r="BG82" s="308" t="str">
        <f>IF(ISNA(VLOOKUP($F82,'Cronograma Manual'!$F$6:$BN$171,BG$144+1,0)),"",(VLOOKUP($F82,'Cronograma Manual'!$F$6:$BN$171,BG$144+1,0)))</f>
        <v/>
      </c>
      <c r="BH82" s="308" t="str">
        <f>IF(ISNA(VLOOKUP($F82,'Cronograma Manual'!$F$6:$BN$171,BH$144+1,0)),"",(VLOOKUP($F82,'Cronograma Manual'!$F$6:$BN$171,BH$144+1,0)))</f>
        <v/>
      </c>
      <c r="BI82" s="308" t="str">
        <f>IF(ISNA(VLOOKUP($F82,'Cronograma Manual'!$F$6:$BN$171,BI$144+1,0)),"",(VLOOKUP($F82,'Cronograma Manual'!$F$6:$BN$171,BI$144+1,0)))</f>
        <v/>
      </c>
      <c r="BJ82" s="308" t="str">
        <f>IF(ISNA(VLOOKUP($F82,'Cronograma Manual'!$F$6:$BN$171,BJ$144+1,0)),"",(VLOOKUP($F82,'Cronograma Manual'!$F$6:$BN$171,BJ$144+1,0)))</f>
        <v/>
      </c>
      <c r="BK82" s="382" t="str">
        <f>IF(ISNA(VLOOKUP($F82,'Cronograma Manual'!$F$6:$BN$171,BK$144+1,0)),"",(VLOOKUP($F82,'Cronograma Manual'!$F$6:$BN$171,BK$144+1,0)))</f>
        <v/>
      </c>
    </row>
    <row r="83" spans="1:63" s="102" customFormat="1" ht="26.25" customHeight="1" x14ac:dyDescent="0.25">
      <c r="A83" s="342">
        <f t="shared" si="2"/>
        <v>77</v>
      </c>
      <c r="B83" s="428" t="s">
        <v>1279</v>
      </c>
      <c r="C83" s="343"/>
      <c r="D83" s="344" t="s">
        <v>1787</v>
      </c>
      <c r="E83" s="343" t="s">
        <v>372</v>
      </c>
      <c r="F83" s="343" t="s">
        <v>373</v>
      </c>
      <c r="G83" s="344" t="str">
        <f>IF(ISNA(VLOOKUP($F83,'Cronograma Manual'!$F$6:$BN$171,G$144+1,0)),"",(VLOOKUP($F83,'Cronograma Manual'!$F$6:$BN$171,G$144+1,0)))</f>
        <v>UB ZONAL BARANOA</v>
      </c>
      <c r="H83" s="344" t="str">
        <f>IF(ISNA(VLOOKUP($F83,'Cronograma Manual'!$F$6:$BN$171,H$144+1,0)),"",(VLOOKUP($F83,'Cronograma Manual'!$F$6:$BN$171,H$144+1,0)))</f>
        <v>Carrera 19 N° 32B-250</v>
      </c>
      <c r="I83" s="347">
        <f>IF(ISNA(VLOOKUP($F83,'Cronograma Manual'!$F$6:$BN$171,I$144+1,0)),"",(VLOOKUP($F83,'Cronograma Manual'!$F$6:$BN$171,I$144+1,0)))</f>
        <v>4</v>
      </c>
      <c r="J83" s="348">
        <f>IF(ISNA(VLOOKUP($F83,'Cronograma Manual'!$F$6:$BN$171,J$144+1,0)),"",(VLOOKUP($F83,'Cronograma Manual'!$F$6:$BN$171,J$144+1,0)))</f>
        <v>12</v>
      </c>
      <c r="K83" s="349" t="str">
        <f>IF(ISNA(VLOOKUP($F83,'Cronograma Manual'!$F$6:$BN$171,K$144+1,0)),"",(VLOOKUP($F83,'Cronograma Manual'!$F$6:$BN$171,K$144+1,0)))</f>
        <v/>
      </c>
      <c r="L83" s="349" t="str">
        <f>IF(ISNA(VLOOKUP($F83,'Cronograma Manual'!$F$6:$BN$171,L$144+1,0)),"",(VLOOKUP($F83,'Cronograma Manual'!$F$6:$BN$171,L$144+1,0)))</f>
        <v/>
      </c>
      <c r="M83" s="349" t="str">
        <f>IF(ISNA(VLOOKUP($F83,'Cronograma Manual'!$F$6:$BN$171,M$144+1,0)),"",(VLOOKUP($F83,'Cronograma Manual'!$F$6:$BN$171,M$144+1,0)))</f>
        <v/>
      </c>
      <c r="N83" s="349" t="str">
        <f>IF(ISNA(VLOOKUP($F83,'Cronograma Manual'!$F$6:$BN$171,N$144+1,0)),"",(VLOOKUP($F83,'Cronograma Manual'!$F$6:$BN$171,N$144+1,0)))</f>
        <v/>
      </c>
      <c r="O83" s="349" t="str">
        <f>IF(ISNA(VLOOKUP($F83,'Cronograma Manual'!$F$6:$BN$171,O$144+1,0)),"",(VLOOKUP($F83,'Cronograma Manual'!$F$6:$BN$171,O$144+1,0)))</f>
        <v/>
      </c>
      <c r="P83" s="350">
        <f>IF(ISNA(VLOOKUP($F83,'Cronograma Manual'!$F$6:$BN$171,P$144+1,0)),"",(VLOOKUP($F83,'Cronograma Manual'!$F$6:$BN$171,P$144+1,0)))</f>
        <v>44594</v>
      </c>
      <c r="Q83" s="350" t="str">
        <f>IF(ISNA(VLOOKUP($F83,'Cronograma Manual'!$F$6:$BN$171,Q$144+1,0)),"",(VLOOKUP($F83,'Cronograma Manual'!$F$6:$BN$171,Q$144+1,0)))</f>
        <v/>
      </c>
      <c r="R83" s="350" t="str">
        <f>IF(ISNA(VLOOKUP($F83,'Cronograma Manual'!$F$6:$BN$171,R$144+1,0)),"",(VLOOKUP($F83,'Cronograma Manual'!$F$6:$BN$171,R$144+1,0)))</f>
        <v/>
      </c>
      <c r="S83" s="350" t="str">
        <f>IF(ISNA(VLOOKUP($F83,'Cronograma Manual'!$F$6:$BN$171,S$144+1,0)),"",(VLOOKUP($F83,'Cronograma Manual'!$F$6:$BN$171,S$144+1,0)))</f>
        <v/>
      </c>
      <c r="T83" s="349">
        <f>IF(ISNA(VLOOKUP($F83,'Cronograma Manual'!$F$6:$BN$171,T$144+1,0)),"",(VLOOKUP($F83,'Cronograma Manual'!$F$6:$BN$171,T$144+1,0)))</f>
        <v>44622</v>
      </c>
      <c r="U83" s="349" t="str">
        <f>IF(ISNA(VLOOKUP($F83,'Cronograma Manual'!$F$6:$BN$171,U$144+1,0)),"",(VLOOKUP($F83,'Cronograma Manual'!$F$6:$BN$171,U$144+1,0)))</f>
        <v/>
      </c>
      <c r="V83" s="349" t="str">
        <f>IF(ISNA(VLOOKUP($F83,'Cronograma Manual'!$F$6:$BN$171,V$144+1,0)),"",(VLOOKUP($F83,'Cronograma Manual'!$F$6:$BN$171,V$144+1,0)))</f>
        <v/>
      </c>
      <c r="W83" s="349" t="str">
        <f>IF(ISNA(VLOOKUP($F83,'Cronograma Manual'!$F$6:$BN$171,W$144+1,0)),"",(VLOOKUP($F83,'Cronograma Manual'!$F$6:$BN$171,W$144+1,0)))</f>
        <v/>
      </c>
      <c r="X83" s="349">
        <f>IF(ISNA(VLOOKUP($F83,'Cronograma Manual'!$F$6:$BN$171,X$144+1,0)),"",(VLOOKUP($F83,'Cronograma Manual'!$F$6:$BN$171,X$144+1,0)))</f>
        <v>44650</v>
      </c>
      <c r="Y83" s="350" t="str">
        <f>IF(ISNA(VLOOKUP($F83,'Cronograma Manual'!$F$6:$BN$171,Y$144+1,0)),"",(VLOOKUP($F83,'Cronograma Manual'!$F$6:$BN$171,Y$144+1,0)))</f>
        <v/>
      </c>
      <c r="Z83" s="350" t="str">
        <f>IF(ISNA(VLOOKUP($F83,'Cronograma Manual'!$F$6:$BN$171,Z$144+1,0)),"",(VLOOKUP($F83,'Cronograma Manual'!$F$6:$BN$171,Z$144+1,0)))</f>
        <v/>
      </c>
      <c r="AA83" s="350" t="str">
        <f>IF(ISNA(VLOOKUP($F83,'Cronograma Manual'!$F$6:$BN$171,AA$144+1,0)),"",(VLOOKUP($F83,'Cronograma Manual'!$F$6:$BN$171,AA$144+1,0)))</f>
        <v/>
      </c>
      <c r="AB83" s="350">
        <f>IF(ISNA(VLOOKUP($F83,'Cronograma Manual'!$F$6:$BN$171,AB$144+1,0)),"",(VLOOKUP($F83,'Cronograma Manual'!$F$6:$BN$171,AB$144+1,0)))</f>
        <v>44678</v>
      </c>
      <c r="AC83" s="349" t="str">
        <f>IF(ISNA(VLOOKUP($F83,'Cronograma Manual'!$F$6:$BN$171,AC$144+1,0)),"",(VLOOKUP($F83,'Cronograma Manual'!$F$6:$BN$171,AC$144+1,0)))</f>
        <v/>
      </c>
      <c r="AD83" s="349" t="str">
        <f>IF(ISNA(VLOOKUP($F83,'Cronograma Manual'!$F$6:$BN$171,AD$144+1,0)),"",(VLOOKUP($F83,'Cronograma Manual'!$F$6:$BN$171,AD$144+1,0)))</f>
        <v/>
      </c>
      <c r="AE83" s="349" t="str">
        <f>IF(ISNA(VLOOKUP($F83,'Cronograma Manual'!$F$6:$BN$171,AE$144+1,0)),"",(VLOOKUP($F83,'Cronograma Manual'!$F$6:$BN$171,AE$144+1,0)))</f>
        <v/>
      </c>
      <c r="AF83" s="349">
        <f>IF(ISNA(VLOOKUP($F83,'Cronograma Manual'!$F$6:$BN$171,AF$144+1,0)),"",(VLOOKUP($F83,'Cronograma Manual'!$F$6:$BN$171,AF$144+1,0)))</f>
        <v>44706</v>
      </c>
      <c r="AG83" s="350" t="str">
        <f>IF(ISNA(VLOOKUP($F83,'Cronograma Manual'!$F$6:$BN$171,AG$144+1,0)),"",(VLOOKUP($F83,'Cronograma Manual'!$F$6:$BN$171,AG$144+1,0)))</f>
        <v/>
      </c>
      <c r="AH83" s="350" t="str">
        <f>IF(ISNA(VLOOKUP($F83,'Cronograma Manual'!$F$6:$BN$171,AH$144+1,0)),"",(VLOOKUP($F83,'Cronograma Manual'!$F$6:$BN$171,AH$144+1,0)))</f>
        <v/>
      </c>
      <c r="AI83" s="350" t="str">
        <f>IF(ISNA(VLOOKUP($F83,'Cronograma Manual'!$F$6:$BN$171,AI$144+1,0)),"",(VLOOKUP($F83,'Cronograma Manual'!$F$6:$BN$171,AI$144+1,0)))</f>
        <v/>
      </c>
      <c r="AJ83" s="350">
        <f>IF(ISNA(VLOOKUP($F83,'Cronograma Manual'!$F$6:$BN$171,AJ$144+1,0)),"",(VLOOKUP($F83,'Cronograma Manual'!$F$6:$BN$171,AJ$144+1,0)))</f>
        <v>44734</v>
      </c>
      <c r="AK83" s="350" t="str">
        <f>IF(ISNA(VLOOKUP($F83,'Cronograma Manual'!$F$6:$BN$171,AK$144+1,0)),"",(VLOOKUP($F83,'Cronograma Manual'!$F$6:$BN$171,AK$144+1,0)))</f>
        <v/>
      </c>
      <c r="AL83" s="349" t="str">
        <f>IF(ISNA(VLOOKUP($F83,'Cronograma Manual'!$F$6:$BN$171,AL$144+1,0)),"",(VLOOKUP($F83,'Cronograma Manual'!$F$6:$BN$171,AL$144+1,0)))</f>
        <v/>
      </c>
      <c r="AM83" s="349" t="str">
        <f>IF(ISNA(VLOOKUP($F83,'Cronograma Manual'!$F$6:$BN$171,AM$144+1,0)),"",(VLOOKUP($F83,'Cronograma Manual'!$F$6:$BN$171,AM$144+1,0)))</f>
        <v/>
      </c>
      <c r="AN83" s="349" t="str">
        <f>IF(ISNA(VLOOKUP($F83,'Cronograma Manual'!$F$6:$BN$171,AN$144+1,0)),"",(VLOOKUP($F83,'Cronograma Manual'!$F$6:$BN$171,AN$144+1,0)))</f>
        <v/>
      </c>
      <c r="AO83" s="349">
        <f>IF(ISNA(VLOOKUP($F83,'Cronograma Manual'!$F$6:$BN$171,AO$144+1,0)),"",(VLOOKUP($F83,'Cronograma Manual'!$F$6:$BN$171,AO$144+1,0)))</f>
        <v>44769</v>
      </c>
      <c r="AP83" s="350" t="str">
        <f>IF(ISNA(VLOOKUP($F83,'Cronograma Manual'!$F$6:$BN$171,AP$144+1,0)),"",(VLOOKUP($F83,'Cronograma Manual'!$F$6:$BN$171,AP$144+1,0)))</f>
        <v/>
      </c>
      <c r="AQ83" s="350" t="str">
        <f>IF(ISNA(VLOOKUP($F83,'Cronograma Manual'!$F$6:$BN$171,AQ$144+1,0)),"",(VLOOKUP($F83,'Cronograma Manual'!$F$6:$BN$171,AQ$144+1,0)))</f>
        <v/>
      </c>
      <c r="AR83" s="350" t="str">
        <f>IF(ISNA(VLOOKUP($F83,'Cronograma Manual'!$F$6:$BN$171,AR$144+1,0)),"",(VLOOKUP($F83,'Cronograma Manual'!$F$6:$BN$171,AR$144+1,0)))</f>
        <v/>
      </c>
      <c r="AS83" s="350">
        <f>IF(ISNA(VLOOKUP($F83,'Cronograma Manual'!$F$6:$BN$171,AS$144+1,0)),"",(VLOOKUP($F83,'Cronograma Manual'!$F$6:$BN$171,AS$144+1,0)))</f>
        <v>44797</v>
      </c>
      <c r="AT83" s="349" t="str">
        <f>IF(ISNA(VLOOKUP($F83,'Cronograma Manual'!$F$6:$BN$171,AT$144+1,0)),"",(VLOOKUP($F83,'Cronograma Manual'!$F$6:$BN$171,AT$144+1,0)))</f>
        <v/>
      </c>
      <c r="AU83" s="349" t="str">
        <f>IF(ISNA(VLOOKUP($F83,'Cronograma Manual'!$F$6:$BN$171,AU$144+1,0)),"",(VLOOKUP($F83,'Cronograma Manual'!$F$6:$BN$171,AU$144+1,0)))</f>
        <v/>
      </c>
      <c r="AV83" s="349" t="str">
        <f>IF(ISNA(VLOOKUP($F83,'Cronograma Manual'!$F$6:$BN$171,AV$144+1,0)),"",(VLOOKUP($F83,'Cronograma Manual'!$F$6:$BN$171,AV$144+1,0)))</f>
        <v/>
      </c>
      <c r="AW83" s="349">
        <f>IF(ISNA(VLOOKUP($F83,'Cronograma Manual'!$F$6:$BN$171,AW$144+1,0)),"",(VLOOKUP($F83,'Cronograma Manual'!$F$6:$BN$171,AW$144+1,0)))</f>
        <v>44825</v>
      </c>
      <c r="AX83" s="349" t="str">
        <f>IF(ISNA(VLOOKUP($F83,'Cronograma Manual'!$F$6:$BN$171,AX$144+1,0)),"",(VLOOKUP($F83,'Cronograma Manual'!$F$6:$BN$171,AX$144+1,0)))</f>
        <v/>
      </c>
      <c r="AY83" s="350" t="str">
        <f>IF(ISNA(VLOOKUP($F83,'Cronograma Manual'!$F$6:$BN$171,AY$144+1,0)),"",(VLOOKUP($F83,'Cronograma Manual'!$F$6:$BN$171,AY$144+1,0)))</f>
        <v/>
      </c>
      <c r="AZ83" s="350" t="str">
        <f>IF(ISNA(VLOOKUP($F83,'Cronograma Manual'!$F$6:$BN$171,AZ$144+1,0)),"",(VLOOKUP($F83,'Cronograma Manual'!$F$6:$BN$171,AZ$144+1,0)))</f>
        <v/>
      </c>
      <c r="BA83" s="350">
        <f>IF(ISNA(VLOOKUP($F83,'Cronograma Manual'!$F$6:$BN$171,BA$144+1,0)),"",(VLOOKUP($F83,'Cronograma Manual'!$F$6:$BN$171,BA$144+1,0)))</f>
        <v>44853</v>
      </c>
      <c r="BB83" s="350" t="str">
        <f>IF(ISNA(VLOOKUP($F83,'Cronograma Manual'!$F$6:$BN$171,BB$144+1,0)),"",(VLOOKUP($F83,'Cronograma Manual'!$F$6:$BN$171,BB$144+1,0)))</f>
        <v/>
      </c>
      <c r="BC83" s="349" t="str">
        <f>IF(ISNA(VLOOKUP($F83,'Cronograma Manual'!$F$6:$BN$171,BC$144+1,0)),"",(VLOOKUP($F83,'Cronograma Manual'!$F$6:$BN$171,BC$144+1,0)))</f>
        <v/>
      </c>
      <c r="BD83" s="349" t="str">
        <f>IF(ISNA(VLOOKUP($F83,'Cronograma Manual'!$F$6:$BN$171,BD$144+1,0)),"",(VLOOKUP($F83,'Cronograma Manual'!$F$6:$BN$171,BD$144+1,0)))</f>
        <v/>
      </c>
      <c r="BE83" s="349">
        <f>IF(ISNA(VLOOKUP($F83,'Cronograma Manual'!$F$6:$BN$171,BE$144+1,0)),"",(VLOOKUP($F83,'Cronograma Manual'!$F$6:$BN$171,BE$144+1,0)))</f>
        <v>44881</v>
      </c>
      <c r="BF83" s="349" t="str">
        <f>IF(ISNA(VLOOKUP($F83,'Cronograma Manual'!$F$6:$BN$171,BF$144+1,0)),"",(VLOOKUP($F83,'Cronograma Manual'!$F$6:$BN$171,BF$144+1,0)))</f>
        <v/>
      </c>
      <c r="BG83" s="350" t="str">
        <f>IF(ISNA(VLOOKUP($F83,'Cronograma Manual'!$F$6:$BN$171,BG$144+1,0)),"",(VLOOKUP($F83,'Cronograma Manual'!$F$6:$BN$171,BG$144+1,0)))</f>
        <v/>
      </c>
      <c r="BH83" s="350" t="str">
        <f>IF(ISNA(VLOOKUP($F83,'Cronograma Manual'!$F$6:$BN$171,BH$144+1,0)),"",(VLOOKUP($F83,'Cronograma Manual'!$F$6:$BN$171,BH$144+1,0)))</f>
        <v/>
      </c>
      <c r="BI83" s="350">
        <f>IF(ISNA(VLOOKUP($F83,'Cronograma Manual'!$F$6:$BN$171,BI$144+1,0)),"",(VLOOKUP($F83,'Cronograma Manual'!$F$6:$BN$171,BI$144+1,0)))</f>
        <v>44909</v>
      </c>
      <c r="BJ83" s="350" t="str">
        <f>IF(ISNA(VLOOKUP($F83,'Cronograma Manual'!$F$6:$BN$171,BJ$144+1,0)),"",(VLOOKUP($F83,'Cronograma Manual'!$F$6:$BN$171,BJ$144+1,0)))</f>
        <v/>
      </c>
      <c r="BK83" s="351" t="str">
        <f>IF(ISNA(VLOOKUP($F83,'Cronograma Manual'!$F$6:$BN$171,BK$144+1,0)),"",(VLOOKUP($F83,'Cronograma Manual'!$F$6:$BN$171,BK$144+1,0)))</f>
        <v/>
      </c>
    </row>
    <row r="84" spans="1:63" s="102" customFormat="1" ht="26.25" customHeight="1" x14ac:dyDescent="0.25">
      <c r="A84" s="352">
        <f t="shared" si="2"/>
        <v>78</v>
      </c>
      <c r="B84" s="429"/>
      <c r="C84" s="337"/>
      <c r="D84" s="184"/>
      <c r="E84" s="364" t="s">
        <v>1211</v>
      </c>
      <c r="F84" s="337" t="s">
        <v>9</v>
      </c>
      <c r="G84" s="184" t="str">
        <f>IF(ISNA(VLOOKUP($F84,'Cronograma Manual'!$F$6:$BN$171,G$144+1,0)),"",(VLOOKUP($F84,'Cronograma Manual'!$F$6:$BN$171,G$144+1,0)))</f>
        <v>DS GUAJIRA</v>
      </c>
      <c r="H84" s="184" t="str">
        <f>IF(ISNA(VLOOKUP($F84,'Cronograma Manual'!$F$6:$BN$171,H$144+1,0)),"",(VLOOKUP($F84,'Cronograma Manual'!$F$6:$BN$171,H$144+1,0)))</f>
        <v>Calle 7 N°15-45 Diagonal Palacio de Justicia</v>
      </c>
      <c r="I84" s="307">
        <f>IF(ISNA(VLOOKUP($F84,'Cronograma Manual'!$F$6:$BN$171,I$144+1,0)),"",(VLOOKUP($F84,'Cronograma Manual'!$F$6:$BN$171,I$144+1,0)))</f>
        <v>4</v>
      </c>
      <c r="J84" s="202">
        <f>IF(ISNA(VLOOKUP($F84,'Cronograma Manual'!$F$6:$BN$171,J$144+1,0)),"",(VLOOKUP($F84,'Cronograma Manual'!$F$6:$BN$171,J$144+1,0)))</f>
        <v>12</v>
      </c>
      <c r="K84" s="110" t="str">
        <f>IF(ISNA(VLOOKUP($F84,'Cronograma Manual'!$F$6:$BN$171,K$144+1,0)),"",(VLOOKUP($F84,'Cronograma Manual'!$F$6:$BN$171,K$144+1,0)))</f>
        <v/>
      </c>
      <c r="L84" s="110" t="str">
        <f>IF(ISNA(VLOOKUP($F84,'Cronograma Manual'!$F$6:$BN$171,L$144+1,0)),"",(VLOOKUP($F84,'Cronograma Manual'!$F$6:$BN$171,L$144+1,0)))</f>
        <v/>
      </c>
      <c r="M84" s="110" t="str">
        <f>IF(ISNA(VLOOKUP($F84,'Cronograma Manual'!$F$6:$BN$171,M$144+1,0)),"",(VLOOKUP($F84,'Cronograma Manual'!$F$6:$BN$171,M$144+1,0)))</f>
        <v/>
      </c>
      <c r="N84" s="110" t="str">
        <f>IF(ISNA(VLOOKUP($F84,'Cronograma Manual'!$F$6:$BN$171,N$144+1,0)),"",(VLOOKUP($F84,'Cronograma Manual'!$F$6:$BN$171,N$144+1,0)))</f>
        <v/>
      </c>
      <c r="O84" s="110" t="str">
        <f>IF(ISNA(VLOOKUP($F84,'Cronograma Manual'!$F$6:$BN$171,O$144+1,0)),"",(VLOOKUP($F84,'Cronograma Manual'!$F$6:$BN$171,O$144+1,0)))</f>
        <v/>
      </c>
      <c r="P84" s="308">
        <f>IF(ISNA(VLOOKUP($F84,'Cronograma Manual'!$F$6:$BN$171,P$144+1,0)),"",(VLOOKUP($F84,'Cronograma Manual'!$F$6:$BN$171,P$144+1,0)))</f>
        <v>44594</v>
      </c>
      <c r="Q84" s="308" t="str">
        <f>IF(ISNA(VLOOKUP($F84,'Cronograma Manual'!$F$6:$BN$171,Q$144+1,0)),"",(VLOOKUP($F84,'Cronograma Manual'!$F$6:$BN$171,Q$144+1,0)))</f>
        <v/>
      </c>
      <c r="R84" s="308" t="str">
        <f>IF(ISNA(VLOOKUP($F84,'Cronograma Manual'!$F$6:$BN$171,R$144+1,0)),"",(VLOOKUP($F84,'Cronograma Manual'!$F$6:$BN$171,R$144+1,0)))</f>
        <v/>
      </c>
      <c r="S84" s="308" t="str">
        <f>IF(ISNA(VLOOKUP($F84,'Cronograma Manual'!$F$6:$BN$171,S$144+1,0)),"",(VLOOKUP($F84,'Cronograma Manual'!$F$6:$BN$171,S$144+1,0)))</f>
        <v/>
      </c>
      <c r="T84" s="110">
        <f>IF(ISNA(VLOOKUP($F84,'Cronograma Manual'!$F$6:$BN$171,T$144+1,0)),"",(VLOOKUP($F84,'Cronograma Manual'!$F$6:$BN$171,T$144+1,0)))</f>
        <v>44622</v>
      </c>
      <c r="U84" s="110" t="str">
        <f>IF(ISNA(VLOOKUP($F84,'Cronograma Manual'!$F$6:$BN$171,U$144+1,0)),"",(VLOOKUP($F84,'Cronograma Manual'!$F$6:$BN$171,U$144+1,0)))</f>
        <v/>
      </c>
      <c r="V84" s="110" t="str">
        <f>IF(ISNA(VLOOKUP($F84,'Cronograma Manual'!$F$6:$BN$171,V$144+1,0)),"",(VLOOKUP($F84,'Cronograma Manual'!$F$6:$BN$171,V$144+1,0)))</f>
        <v/>
      </c>
      <c r="W84" s="110" t="str">
        <f>IF(ISNA(VLOOKUP($F84,'Cronograma Manual'!$F$6:$BN$171,W$144+1,0)),"",(VLOOKUP($F84,'Cronograma Manual'!$F$6:$BN$171,W$144+1,0)))</f>
        <v/>
      </c>
      <c r="X84" s="110">
        <f>IF(ISNA(VLOOKUP($F84,'Cronograma Manual'!$F$6:$BN$171,X$144+1,0)),"",(VLOOKUP($F84,'Cronograma Manual'!$F$6:$BN$171,X$144+1,0)))</f>
        <v>44650</v>
      </c>
      <c r="Y84" s="308" t="str">
        <f>IF(ISNA(VLOOKUP($F84,'Cronograma Manual'!$F$6:$BN$171,Y$144+1,0)),"",(VLOOKUP($F84,'Cronograma Manual'!$F$6:$BN$171,Y$144+1,0)))</f>
        <v/>
      </c>
      <c r="Z84" s="308" t="str">
        <f>IF(ISNA(VLOOKUP($F84,'Cronograma Manual'!$F$6:$BN$171,Z$144+1,0)),"",(VLOOKUP($F84,'Cronograma Manual'!$F$6:$BN$171,Z$144+1,0)))</f>
        <v/>
      </c>
      <c r="AA84" s="308" t="str">
        <f>IF(ISNA(VLOOKUP($F84,'Cronograma Manual'!$F$6:$BN$171,AA$144+1,0)),"",(VLOOKUP($F84,'Cronograma Manual'!$F$6:$BN$171,AA$144+1,0)))</f>
        <v/>
      </c>
      <c r="AB84" s="308">
        <f>IF(ISNA(VLOOKUP($F84,'Cronograma Manual'!$F$6:$BN$171,AB$144+1,0)),"",(VLOOKUP($F84,'Cronograma Manual'!$F$6:$BN$171,AB$144+1,0)))</f>
        <v>44678</v>
      </c>
      <c r="AC84" s="110" t="str">
        <f>IF(ISNA(VLOOKUP($F84,'Cronograma Manual'!$F$6:$BN$171,AC$144+1,0)),"",(VLOOKUP($F84,'Cronograma Manual'!$F$6:$BN$171,AC$144+1,0)))</f>
        <v/>
      </c>
      <c r="AD84" s="110" t="str">
        <f>IF(ISNA(VLOOKUP($F84,'Cronograma Manual'!$F$6:$BN$171,AD$144+1,0)),"",(VLOOKUP($F84,'Cronograma Manual'!$F$6:$BN$171,AD$144+1,0)))</f>
        <v/>
      </c>
      <c r="AE84" s="110" t="str">
        <f>IF(ISNA(VLOOKUP($F84,'Cronograma Manual'!$F$6:$BN$171,AE$144+1,0)),"",(VLOOKUP($F84,'Cronograma Manual'!$F$6:$BN$171,AE$144+1,0)))</f>
        <v/>
      </c>
      <c r="AF84" s="110">
        <f>IF(ISNA(VLOOKUP($F84,'Cronograma Manual'!$F$6:$BN$171,AF$144+1,0)),"",(VLOOKUP($F84,'Cronograma Manual'!$F$6:$BN$171,AF$144+1,0)))</f>
        <v>44706</v>
      </c>
      <c r="AG84" s="308" t="str">
        <f>IF(ISNA(VLOOKUP($F84,'Cronograma Manual'!$F$6:$BN$171,AG$144+1,0)),"",(VLOOKUP($F84,'Cronograma Manual'!$F$6:$BN$171,AG$144+1,0)))</f>
        <v/>
      </c>
      <c r="AH84" s="308" t="str">
        <f>IF(ISNA(VLOOKUP($F84,'Cronograma Manual'!$F$6:$BN$171,AH$144+1,0)),"",(VLOOKUP($F84,'Cronograma Manual'!$F$6:$BN$171,AH$144+1,0)))</f>
        <v/>
      </c>
      <c r="AI84" s="308" t="str">
        <f>IF(ISNA(VLOOKUP($F84,'Cronograma Manual'!$F$6:$BN$171,AI$144+1,0)),"",(VLOOKUP($F84,'Cronograma Manual'!$F$6:$BN$171,AI$144+1,0)))</f>
        <v/>
      </c>
      <c r="AJ84" s="308">
        <f>IF(ISNA(VLOOKUP($F84,'Cronograma Manual'!$F$6:$BN$171,AJ$144+1,0)),"",(VLOOKUP($F84,'Cronograma Manual'!$F$6:$BN$171,AJ$144+1,0)))</f>
        <v>44734</v>
      </c>
      <c r="AK84" s="308" t="str">
        <f>IF(ISNA(VLOOKUP($F84,'Cronograma Manual'!$F$6:$BN$171,AK$144+1,0)),"",(VLOOKUP($F84,'Cronograma Manual'!$F$6:$BN$171,AK$144+1,0)))</f>
        <v/>
      </c>
      <c r="AL84" s="110" t="str">
        <f>IF(ISNA(VLOOKUP($F84,'Cronograma Manual'!$F$6:$BN$171,AL$144+1,0)),"",(VLOOKUP($F84,'Cronograma Manual'!$F$6:$BN$171,AL$144+1,0)))</f>
        <v/>
      </c>
      <c r="AM84" s="110" t="str">
        <f>IF(ISNA(VLOOKUP($F84,'Cronograma Manual'!$F$6:$BN$171,AM$144+1,0)),"",(VLOOKUP($F84,'Cronograma Manual'!$F$6:$BN$171,AM$144+1,0)))</f>
        <v/>
      </c>
      <c r="AN84" s="110" t="str">
        <f>IF(ISNA(VLOOKUP($F84,'Cronograma Manual'!$F$6:$BN$171,AN$144+1,0)),"",(VLOOKUP($F84,'Cronograma Manual'!$F$6:$BN$171,AN$144+1,0)))</f>
        <v/>
      </c>
      <c r="AO84" s="110">
        <f>IF(ISNA(VLOOKUP($F84,'Cronograma Manual'!$F$6:$BN$171,AO$144+1,0)),"",(VLOOKUP($F84,'Cronograma Manual'!$F$6:$BN$171,AO$144+1,0)))</f>
        <v>44769</v>
      </c>
      <c r="AP84" s="308" t="str">
        <f>IF(ISNA(VLOOKUP($F84,'Cronograma Manual'!$F$6:$BN$171,AP$144+1,0)),"",(VLOOKUP($F84,'Cronograma Manual'!$F$6:$BN$171,AP$144+1,0)))</f>
        <v/>
      </c>
      <c r="AQ84" s="308" t="str">
        <f>IF(ISNA(VLOOKUP($F84,'Cronograma Manual'!$F$6:$BN$171,AQ$144+1,0)),"",(VLOOKUP($F84,'Cronograma Manual'!$F$6:$BN$171,AQ$144+1,0)))</f>
        <v/>
      </c>
      <c r="AR84" s="308" t="str">
        <f>IF(ISNA(VLOOKUP($F84,'Cronograma Manual'!$F$6:$BN$171,AR$144+1,0)),"",(VLOOKUP($F84,'Cronograma Manual'!$F$6:$BN$171,AR$144+1,0)))</f>
        <v/>
      </c>
      <c r="AS84" s="308">
        <f>IF(ISNA(VLOOKUP($F84,'Cronograma Manual'!$F$6:$BN$171,AS$144+1,0)),"",(VLOOKUP($F84,'Cronograma Manual'!$F$6:$BN$171,AS$144+1,0)))</f>
        <v>44797</v>
      </c>
      <c r="AT84" s="110" t="str">
        <f>IF(ISNA(VLOOKUP($F84,'Cronograma Manual'!$F$6:$BN$171,AT$144+1,0)),"",(VLOOKUP($F84,'Cronograma Manual'!$F$6:$BN$171,AT$144+1,0)))</f>
        <v/>
      </c>
      <c r="AU84" s="110" t="str">
        <f>IF(ISNA(VLOOKUP($F84,'Cronograma Manual'!$F$6:$BN$171,AU$144+1,0)),"",(VLOOKUP($F84,'Cronograma Manual'!$F$6:$BN$171,AU$144+1,0)))</f>
        <v/>
      </c>
      <c r="AV84" s="110" t="str">
        <f>IF(ISNA(VLOOKUP($F84,'Cronograma Manual'!$F$6:$BN$171,AV$144+1,0)),"",(VLOOKUP($F84,'Cronograma Manual'!$F$6:$BN$171,AV$144+1,0)))</f>
        <v/>
      </c>
      <c r="AW84" s="110">
        <f>IF(ISNA(VLOOKUP($F84,'Cronograma Manual'!$F$6:$BN$171,AW$144+1,0)),"",(VLOOKUP($F84,'Cronograma Manual'!$F$6:$BN$171,AW$144+1,0)))</f>
        <v>44825</v>
      </c>
      <c r="AX84" s="110" t="str">
        <f>IF(ISNA(VLOOKUP($F84,'Cronograma Manual'!$F$6:$BN$171,AX$144+1,0)),"",(VLOOKUP($F84,'Cronograma Manual'!$F$6:$BN$171,AX$144+1,0)))</f>
        <v/>
      </c>
      <c r="AY84" s="308" t="str">
        <f>IF(ISNA(VLOOKUP($F84,'Cronograma Manual'!$F$6:$BN$171,AY$144+1,0)),"",(VLOOKUP($F84,'Cronograma Manual'!$F$6:$BN$171,AY$144+1,0)))</f>
        <v/>
      </c>
      <c r="AZ84" s="308" t="str">
        <f>IF(ISNA(VLOOKUP($F84,'Cronograma Manual'!$F$6:$BN$171,AZ$144+1,0)),"",(VLOOKUP($F84,'Cronograma Manual'!$F$6:$BN$171,AZ$144+1,0)))</f>
        <v/>
      </c>
      <c r="BA84" s="308">
        <f>IF(ISNA(VLOOKUP($F84,'Cronograma Manual'!$F$6:$BN$171,BA$144+1,0)),"",(VLOOKUP($F84,'Cronograma Manual'!$F$6:$BN$171,BA$144+1,0)))</f>
        <v>44853</v>
      </c>
      <c r="BB84" s="308" t="str">
        <f>IF(ISNA(VLOOKUP($F84,'Cronograma Manual'!$F$6:$BN$171,BB$144+1,0)),"",(VLOOKUP($F84,'Cronograma Manual'!$F$6:$BN$171,BB$144+1,0)))</f>
        <v/>
      </c>
      <c r="BC84" s="110" t="str">
        <f>IF(ISNA(VLOOKUP($F84,'Cronograma Manual'!$F$6:$BN$171,BC$144+1,0)),"",(VLOOKUP($F84,'Cronograma Manual'!$F$6:$BN$171,BC$144+1,0)))</f>
        <v/>
      </c>
      <c r="BD84" s="110" t="str">
        <f>IF(ISNA(VLOOKUP($F84,'Cronograma Manual'!$F$6:$BN$171,BD$144+1,0)),"",(VLOOKUP($F84,'Cronograma Manual'!$F$6:$BN$171,BD$144+1,0)))</f>
        <v/>
      </c>
      <c r="BE84" s="110">
        <f>IF(ISNA(VLOOKUP($F84,'Cronograma Manual'!$F$6:$BN$171,BE$144+1,0)),"",(VLOOKUP($F84,'Cronograma Manual'!$F$6:$BN$171,BE$144+1,0)))</f>
        <v>44881</v>
      </c>
      <c r="BF84" s="110" t="str">
        <f>IF(ISNA(VLOOKUP($F84,'Cronograma Manual'!$F$6:$BN$171,BF$144+1,0)),"",(VLOOKUP($F84,'Cronograma Manual'!$F$6:$BN$171,BF$144+1,0)))</f>
        <v/>
      </c>
      <c r="BG84" s="308" t="str">
        <f>IF(ISNA(VLOOKUP($F84,'Cronograma Manual'!$F$6:$BN$171,BG$144+1,0)),"",(VLOOKUP($F84,'Cronograma Manual'!$F$6:$BN$171,BG$144+1,0)))</f>
        <v/>
      </c>
      <c r="BH84" s="308" t="str">
        <f>IF(ISNA(VLOOKUP($F84,'Cronograma Manual'!$F$6:$BN$171,BH$144+1,0)),"",(VLOOKUP($F84,'Cronograma Manual'!$F$6:$BN$171,BH$144+1,0)))</f>
        <v/>
      </c>
      <c r="BI84" s="308">
        <f>IF(ISNA(VLOOKUP($F84,'Cronograma Manual'!$F$6:$BN$171,BI$144+1,0)),"",(VLOOKUP($F84,'Cronograma Manual'!$F$6:$BN$171,BI$144+1,0)))</f>
        <v>44909</v>
      </c>
      <c r="BJ84" s="308" t="str">
        <f>IF(ISNA(VLOOKUP($F84,'Cronograma Manual'!$F$6:$BN$171,BJ$144+1,0)),"",(VLOOKUP($F84,'Cronograma Manual'!$F$6:$BN$171,BJ$144+1,0)))</f>
        <v/>
      </c>
      <c r="BK84" s="382" t="str">
        <f>IF(ISNA(VLOOKUP($F84,'Cronograma Manual'!$F$6:$BN$171,BK$144+1,0)),"",(VLOOKUP($F84,'Cronograma Manual'!$F$6:$BN$171,BK$144+1,0)))</f>
        <v/>
      </c>
    </row>
    <row r="85" spans="1:63" s="102" customFormat="1" ht="26.25" customHeight="1" x14ac:dyDescent="0.25">
      <c r="A85" s="352">
        <f t="shared" si="2"/>
        <v>79</v>
      </c>
      <c r="B85" s="429"/>
      <c r="C85" s="337"/>
      <c r="D85" s="184" t="s">
        <v>1787</v>
      </c>
      <c r="E85" s="364" t="s">
        <v>793</v>
      </c>
      <c r="F85" s="337" t="s">
        <v>5</v>
      </c>
      <c r="G85" s="184" t="str">
        <f>IF(ISNA(VLOOKUP($F85,'Cronograma Manual'!$F$6:$BN$171,G$144+1,0)),"",(VLOOKUP($F85,'Cronograma Manual'!$F$6:$BN$171,G$144+1,0)))</f>
        <v>UB CIENAGA</v>
      </c>
      <c r="H85" s="184" t="str">
        <f>IF(ISNA(VLOOKUP($F85,'Cronograma Manual'!$F$6:$BN$171,H$144+1,0)),"",(VLOOKUP($F85,'Cronograma Manual'!$F$6:$BN$171,H$144+1,0)))</f>
        <v>Calle 12 N° 18-03</v>
      </c>
      <c r="I85" s="197">
        <f>IF(ISNA(VLOOKUP($F85,'Cronograma Manual'!$F$6:$BN$171,I$144+1,0)),"",(VLOOKUP($F85,'Cronograma Manual'!$F$6:$BN$171,I$144+1,0)))</f>
        <v>4</v>
      </c>
      <c r="J85" s="202">
        <f>IF(ISNA(VLOOKUP($F85,'Cronograma Manual'!$F$6:$BN$171,J$144+1,0)),"",(VLOOKUP($F85,'Cronograma Manual'!$F$6:$BN$171,J$144+1,0)))</f>
        <v>12</v>
      </c>
      <c r="K85" s="107" t="str">
        <f>IF(ISNA(VLOOKUP($F85,'Cronograma Manual'!$F$6:$BN$171,K$144+1,0)),"",(VLOOKUP($F85,'Cronograma Manual'!$F$6:$BN$171,K$144+1,0)))</f>
        <v/>
      </c>
      <c r="L85" s="107" t="str">
        <f>IF(ISNA(VLOOKUP($F85,'Cronograma Manual'!$F$6:$BN$171,L$144+1,0)),"",(VLOOKUP($F85,'Cronograma Manual'!$F$6:$BN$171,L$144+1,0)))</f>
        <v/>
      </c>
      <c r="M85" s="107" t="str">
        <f>IF(ISNA(VLOOKUP($F85,'Cronograma Manual'!$F$6:$BN$171,M$144+1,0)),"",(VLOOKUP($F85,'Cronograma Manual'!$F$6:$BN$171,M$144+1,0)))</f>
        <v/>
      </c>
      <c r="N85" s="107" t="str">
        <f>IF(ISNA(VLOOKUP($F85,'Cronograma Manual'!$F$6:$BN$171,N$144+1,0)),"",(VLOOKUP($F85,'Cronograma Manual'!$F$6:$BN$171,N$144+1,0)))</f>
        <v/>
      </c>
      <c r="O85" s="107" t="str">
        <f>IF(ISNA(VLOOKUP($F85,'Cronograma Manual'!$F$6:$BN$171,O$144+1,0)),"",(VLOOKUP($F85,'Cronograma Manual'!$F$6:$BN$171,O$144+1,0)))</f>
        <v/>
      </c>
      <c r="P85" s="108">
        <f>IF(ISNA(VLOOKUP($F85,'Cronograma Manual'!$F$6:$BN$171,P$144+1,0)),"",(VLOOKUP($F85,'Cronograma Manual'!$F$6:$BN$171,P$144+1,0)))</f>
        <v>44594</v>
      </c>
      <c r="Q85" s="108" t="str">
        <f>IF(ISNA(VLOOKUP($F85,'Cronograma Manual'!$F$6:$BN$171,Q$144+1,0)),"",(VLOOKUP($F85,'Cronograma Manual'!$F$6:$BN$171,Q$144+1,0)))</f>
        <v/>
      </c>
      <c r="R85" s="108" t="str">
        <f>IF(ISNA(VLOOKUP($F85,'Cronograma Manual'!$F$6:$BN$171,R$144+1,0)),"",(VLOOKUP($F85,'Cronograma Manual'!$F$6:$BN$171,R$144+1,0)))</f>
        <v/>
      </c>
      <c r="S85" s="108" t="str">
        <f>IF(ISNA(VLOOKUP($F85,'Cronograma Manual'!$F$6:$BN$171,S$144+1,0)),"",(VLOOKUP($F85,'Cronograma Manual'!$F$6:$BN$171,S$144+1,0)))</f>
        <v/>
      </c>
      <c r="T85" s="107">
        <f>IF(ISNA(VLOOKUP($F85,'Cronograma Manual'!$F$6:$BN$171,T$144+1,0)),"",(VLOOKUP($F85,'Cronograma Manual'!$F$6:$BN$171,T$144+1,0)))</f>
        <v>44622</v>
      </c>
      <c r="U85" s="107" t="str">
        <f>IF(ISNA(VLOOKUP($F85,'Cronograma Manual'!$F$6:$BN$171,U$144+1,0)),"",(VLOOKUP($F85,'Cronograma Manual'!$F$6:$BN$171,U$144+1,0)))</f>
        <v/>
      </c>
      <c r="V85" s="107" t="str">
        <f>IF(ISNA(VLOOKUP($F85,'Cronograma Manual'!$F$6:$BN$171,V$144+1,0)),"",(VLOOKUP($F85,'Cronograma Manual'!$F$6:$BN$171,V$144+1,0)))</f>
        <v/>
      </c>
      <c r="W85" s="107" t="str">
        <f>IF(ISNA(VLOOKUP($F85,'Cronograma Manual'!$F$6:$BN$171,W$144+1,0)),"",(VLOOKUP($F85,'Cronograma Manual'!$F$6:$BN$171,W$144+1,0)))</f>
        <v/>
      </c>
      <c r="X85" s="108">
        <f>IF(ISNA(VLOOKUP($F85,'Cronograma Manual'!$F$6:$BN$171,X$144+1,0)),"",(VLOOKUP($F85,'Cronograma Manual'!$F$6:$BN$171,X$144+1,0)))</f>
        <v>44650</v>
      </c>
      <c r="Y85" s="108" t="str">
        <f>IF(ISNA(VLOOKUP($F85,'Cronograma Manual'!$F$6:$BN$171,Y$144+1,0)),"",(VLOOKUP($F85,'Cronograma Manual'!$F$6:$BN$171,Y$144+1,0)))</f>
        <v/>
      </c>
      <c r="Z85" s="108" t="str">
        <f>IF(ISNA(VLOOKUP($F85,'Cronograma Manual'!$F$6:$BN$171,Z$144+1,0)),"",(VLOOKUP($F85,'Cronograma Manual'!$F$6:$BN$171,Z$144+1,0)))</f>
        <v/>
      </c>
      <c r="AA85" s="108" t="str">
        <f>IF(ISNA(VLOOKUP($F85,'Cronograma Manual'!$F$6:$BN$171,AA$144+1,0)),"",(VLOOKUP($F85,'Cronograma Manual'!$F$6:$BN$171,AA$144+1,0)))</f>
        <v/>
      </c>
      <c r="AB85" s="107">
        <f>IF(ISNA(VLOOKUP($F85,'Cronograma Manual'!$F$6:$BN$171,AB$144+1,0)),"",(VLOOKUP($F85,'Cronograma Manual'!$F$6:$BN$171,AB$144+1,0)))</f>
        <v>44678</v>
      </c>
      <c r="AC85" s="107" t="str">
        <f>IF(ISNA(VLOOKUP($F85,'Cronograma Manual'!$F$6:$BN$171,AC$144+1,0)),"",(VLOOKUP($F85,'Cronograma Manual'!$F$6:$BN$171,AC$144+1,0)))</f>
        <v/>
      </c>
      <c r="AD85" s="107" t="str">
        <f>IF(ISNA(VLOOKUP($F85,'Cronograma Manual'!$F$6:$BN$171,AD$144+1,0)),"",(VLOOKUP($F85,'Cronograma Manual'!$F$6:$BN$171,AD$144+1,0)))</f>
        <v/>
      </c>
      <c r="AE85" s="107" t="str">
        <f>IF(ISNA(VLOOKUP($F85,'Cronograma Manual'!$F$6:$BN$171,AE$144+1,0)),"",(VLOOKUP($F85,'Cronograma Manual'!$F$6:$BN$171,AE$144+1,0)))</f>
        <v/>
      </c>
      <c r="AF85" s="107">
        <f>IF(ISNA(VLOOKUP($F85,'Cronograma Manual'!$F$6:$BN$171,AF$144+1,0)),"",(VLOOKUP($F85,'Cronograma Manual'!$F$6:$BN$171,AF$144+1,0)))</f>
        <v>44706</v>
      </c>
      <c r="AG85" s="108" t="str">
        <f>IF(ISNA(VLOOKUP($F85,'Cronograma Manual'!$F$6:$BN$171,AG$144+1,0)),"",(VLOOKUP($F85,'Cronograma Manual'!$F$6:$BN$171,AG$144+1,0)))</f>
        <v/>
      </c>
      <c r="AH85" s="108" t="str">
        <f>IF(ISNA(VLOOKUP($F85,'Cronograma Manual'!$F$6:$BN$171,AH$144+1,0)),"",(VLOOKUP($F85,'Cronograma Manual'!$F$6:$BN$171,AH$144+1,0)))</f>
        <v/>
      </c>
      <c r="AI85" s="108" t="str">
        <f>IF(ISNA(VLOOKUP($F85,'Cronograma Manual'!$F$6:$BN$171,AI$144+1,0)),"",(VLOOKUP($F85,'Cronograma Manual'!$F$6:$BN$171,AI$144+1,0)))</f>
        <v/>
      </c>
      <c r="AJ85" s="108">
        <f>IF(ISNA(VLOOKUP($F85,'Cronograma Manual'!$F$6:$BN$171,AJ$144+1,0)),"",(VLOOKUP($F85,'Cronograma Manual'!$F$6:$BN$171,AJ$144+1,0)))</f>
        <v>44734</v>
      </c>
      <c r="AK85" s="107" t="str">
        <f>IF(ISNA(VLOOKUP($F85,'Cronograma Manual'!$F$6:$BN$171,AK$144+1,0)),"",(VLOOKUP($F85,'Cronograma Manual'!$F$6:$BN$171,AK$144+1,0)))</f>
        <v/>
      </c>
      <c r="AL85" s="107" t="str">
        <f>IF(ISNA(VLOOKUP($F85,'Cronograma Manual'!$F$6:$BN$171,AL$144+1,0)),"",(VLOOKUP($F85,'Cronograma Manual'!$F$6:$BN$171,AL$144+1,0)))</f>
        <v/>
      </c>
      <c r="AM85" s="107" t="str">
        <f>IF(ISNA(VLOOKUP($F85,'Cronograma Manual'!$F$6:$BN$171,AM$144+1,0)),"",(VLOOKUP($F85,'Cronograma Manual'!$F$6:$BN$171,AM$144+1,0)))</f>
        <v/>
      </c>
      <c r="AN85" s="107" t="str">
        <f>IF(ISNA(VLOOKUP($F85,'Cronograma Manual'!$F$6:$BN$171,AN$144+1,0)),"",(VLOOKUP($F85,'Cronograma Manual'!$F$6:$BN$171,AN$144+1,0)))</f>
        <v/>
      </c>
      <c r="AO85" s="107">
        <f>IF(ISNA(VLOOKUP($F85,'Cronograma Manual'!$F$6:$BN$171,AO$144+1,0)),"",(VLOOKUP($F85,'Cronograma Manual'!$F$6:$BN$171,AO$144+1,0)))</f>
        <v>44769</v>
      </c>
      <c r="AP85" s="108" t="str">
        <f>IF(ISNA(VLOOKUP($F85,'Cronograma Manual'!$F$6:$BN$171,AP$144+1,0)),"",(VLOOKUP($F85,'Cronograma Manual'!$F$6:$BN$171,AP$144+1,0)))</f>
        <v/>
      </c>
      <c r="AQ85" s="108" t="str">
        <f>IF(ISNA(VLOOKUP($F85,'Cronograma Manual'!$F$6:$BN$171,AQ$144+1,0)),"",(VLOOKUP($F85,'Cronograma Manual'!$F$6:$BN$171,AQ$144+1,0)))</f>
        <v/>
      </c>
      <c r="AR85" s="108" t="str">
        <f>IF(ISNA(VLOOKUP($F85,'Cronograma Manual'!$F$6:$BN$171,AR$144+1,0)),"",(VLOOKUP($F85,'Cronograma Manual'!$F$6:$BN$171,AR$144+1,0)))</f>
        <v/>
      </c>
      <c r="AS85" s="108">
        <f>IF(ISNA(VLOOKUP($F85,'Cronograma Manual'!$F$6:$BN$171,AS$144+1,0)),"",(VLOOKUP($F85,'Cronograma Manual'!$F$6:$BN$171,AS$144+1,0)))</f>
        <v>44797</v>
      </c>
      <c r="AT85" s="107" t="str">
        <f>IF(ISNA(VLOOKUP($F85,'Cronograma Manual'!$F$6:$BN$171,AT$144+1,0)),"",(VLOOKUP($F85,'Cronograma Manual'!$F$6:$BN$171,AT$144+1,0)))</f>
        <v/>
      </c>
      <c r="AU85" s="107" t="str">
        <f>IF(ISNA(VLOOKUP($F85,'Cronograma Manual'!$F$6:$BN$171,AU$144+1,0)),"",(VLOOKUP($F85,'Cronograma Manual'!$F$6:$BN$171,AU$144+1,0)))</f>
        <v/>
      </c>
      <c r="AV85" s="107" t="str">
        <f>IF(ISNA(VLOOKUP($F85,'Cronograma Manual'!$F$6:$BN$171,AV$144+1,0)),"",(VLOOKUP($F85,'Cronograma Manual'!$F$6:$BN$171,AV$144+1,0)))</f>
        <v/>
      </c>
      <c r="AW85" s="107">
        <f>IF(ISNA(VLOOKUP($F85,'Cronograma Manual'!$F$6:$BN$171,AW$144+1,0)),"",(VLOOKUP($F85,'Cronograma Manual'!$F$6:$BN$171,AW$144+1,0)))</f>
        <v>44825</v>
      </c>
      <c r="AX85" s="107" t="str">
        <f>IF(ISNA(VLOOKUP($F85,'Cronograma Manual'!$F$6:$BN$171,AX$144+1,0)),"",(VLOOKUP($F85,'Cronograma Manual'!$F$6:$BN$171,AX$144+1,0)))</f>
        <v/>
      </c>
      <c r="AY85" s="108" t="str">
        <f>IF(ISNA(VLOOKUP($F85,'Cronograma Manual'!$F$6:$BN$171,AY$144+1,0)),"",(VLOOKUP($F85,'Cronograma Manual'!$F$6:$BN$171,AY$144+1,0)))</f>
        <v/>
      </c>
      <c r="AZ85" s="108" t="str">
        <f>IF(ISNA(VLOOKUP($F85,'Cronograma Manual'!$F$6:$BN$171,AZ$144+1,0)),"",(VLOOKUP($F85,'Cronograma Manual'!$F$6:$BN$171,AZ$144+1,0)))</f>
        <v/>
      </c>
      <c r="BA85" s="108">
        <f>IF(ISNA(VLOOKUP($F85,'Cronograma Manual'!$F$6:$BN$171,BA$144+1,0)),"",(VLOOKUP($F85,'Cronograma Manual'!$F$6:$BN$171,BA$144+1,0)))</f>
        <v>44853</v>
      </c>
      <c r="BB85" s="108" t="str">
        <f>IF(ISNA(VLOOKUP($F85,'Cronograma Manual'!$F$6:$BN$171,BB$144+1,0)),"",(VLOOKUP($F85,'Cronograma Manual'!$F$6:$BN$171,BB$144+1,0)))</f>
        <v/>
      </c>
      <c r="BC85" s="107" t="str">
        <f>IF(ISNA(VLOOKUP($F85,'Cronograma Manual'!$F$6:$BN$171,BC$144+1,0)),"",(VLOOKUP($F85,'Cronograma Manual'!$F$6:$BN$171,BC$144+1,0)))</f>
        <v/>
      </c>
      <c r="BD85" s="107" t="str">
        <f>IF(ISNA(VLOOKUP($F85,'Cronograma Manual'!$F$6:$BN$171,BD$144+1,0)),"",(VLOOKUP($F85,'Cronograma Manual'!$F$6:$BN$171,BD$144+1,0)))</f>
        <v/>
      </c>
      <c r="BE85" s="107">
        <f>IF(ISNA(VLOOKUP($F85,'Cronograma Manual'!$F$6:$BN$171,BE$144+1,0)),"",(VLOOKUP($F85,'Cronograma Manual'!$F$6:$BN$171,BE$144+1,0)))</f>
        <v>44881</v>
      </c>
      <c r="BF85" s="107" t="str">
        <f>IF(ISNA(VLOOKUP($F85,'Cronograma Manual'!$F$6:$BN$171,BF$144+1,0)),"",(VLOOKUP($F85,'Cronograma Manual'!$F$6:$BN$171,BF$144+1,0)))</f>
        <v/>
      </c>
      <c r="BG85" s="108" t="str">
        <f>IF(ISNA(VLOOKUP($F85,'Cronograma Manual'!$F$6:$BN$171,BG$144+1,0)),"",(VLOOKUP($F85,'Cronograma Manual'!$F$6:$BN$171,BG$144+1,0)))</f>
        <v/>
      </c>
      <c r="BH85" s="108" t="str">
        <f>IF(ISNA(VLOOKUP($F85,'Cronograma Manual'!$F$6:$BN$171,BH$144+1,0)),"",(VLOOKUP($F85,'Cronograma Manual'!$F$6:$BN$171,BH$144+1,0)))</f>
        <v/>
      </c>
      <c r="BI85" s="108">
        <f>IF(ISNA(VLOOKUP($F85,'Cronograma Manual'!$F$6:$BN$171,BI$144+1,0)),"",(VLOOKUP($F85,'Cronograma Manual'!$F$6:$BN$171,BI$144+1,0)))</f>
        <v>44909</v>
      </c>
      <c r="BJ85" s="108" t="str">
        <f>IF(ISNA(VLOOKUP($F85,'Cronograma Manual'!$F$6:$BN$171,BJ$144+1,0)),"",(VLOOKUP($F85,'Cronograma Manual'!$F$6:$BN$171,BJ$144+1,0)))</f>
        <v/>
      </c>
      <c r="BK85" s="353" t="str">
        <f>IF(ISNA(VLOOKUP($F85,'Cronograma Manual'!$F$6:$BN$171,BK$144+1,0)),"",(VLOOKUP($F85,'Cronograma Manual'!$F$6:$BN$171,BK$144+1,0)))</f>
        <v/>
      </c>
    </row>
    <row r="86" spans="1:63" s="102" customFormat="1" ht="26.25" customHeight="1" x14ac:dyDescent="0.25">
      <c r="A86" s="352">
        <f t="shared" si="2"/>
        <v>80</v>
      </c>
      <c r="B86" s="429"/>
      <c r="C86" s="337"/>
      <c r="D86" s="184" t="s">
        <v>1787</v>
      </c>
      <c r="E86" s="364" t="s">
        <v>793</v>
      </c>
      <c r="F86" s="337" t="s">
        <v>97</v>
      </c>
      <c r="G86" s="184" t="str">
        <f>IF(ISNA(VLOOKUP($F86,'Cronograma Manual'!$F$6:$BN$171,G$144+1,0)),"",(VLOOKUP($F86,'Cronograma Manual'!$F$6:$BN$171,G$144+1,0)))</f>
        <v>UB EL BANCO</v>
      </c>
      <c r="H86" s="184" t="str">
        <f>IF(ISNA(VLOOKUP($F86,'Cronograma Manual'!$F$6:$BN$171,H$144+1,0)),"",(VLOOKUP($F86,'Cronograma Manual'!$F$6:$BN$171,H$144+1,0)))</f>
        <v>Hospital La Candelaria .Cll 7 Carretera a Chiriguana</v>
      </c>
      <c r="I86" s="197">
        <f>IF(ISNA(VLOOKUP($F86,'Cronograma Manual'!$F$6:$BN$171,I$144+1,0)),"",(VLOOKUP($F86,'Cronograma Manual'!$F$6:$BN$171,I$144+1,0)))</f>
        <v>4</v>
      </c>
      <c r="J86" s="202">
        <f>IF(ISNA(VLOOKUP($F86,'Cronograma Manual'!$F$6:$BN$171,J$144+1,0)),"",(VLOOKUP($F86,'Cronograma Manual'!$F$6:$BN$171,J$144+1,0)))</f>
        <v>12</v>
      </c>
      <c r="K86" s="107" t="str">
        <f>IF(ISNA(VLOOKUP($F86,'Cronograma Manual'!$F$6:$BN$171,K$144+1,0)),"",(VLOOKUP($F86,'Cronograma Manual'!$F$6:$BN$171,K$144+1,0)))</f>
        <v/>
      </c>
      <c r="L86" s="107" t="str">
        <f>IF(ISNA(VLOOKUP($F86,'Cronograma Manual'!$F$6:$BN$171,L$144+1,0)),"",(VLOOKUP($F86,'Cronograma Manual'!$F$6:$BN$171,L$144+1,0)))</f>
        <v/>
      </c>
      <c r="M86" s="107" t="str">
        <f>IF(ISNA(VLOOKUP($F86,'Cronograma Manual'!$F$6:$BN$171,M$144+1,0)),"",(VLOOKUP($F86,'Cronograma Manual'!$F$6:$BN$171,M$144+1,0)))</f>
        <v/>
      </c>
      <c r="N86" s="107" t="str">
        <f>IF(ISNA(VLOOKUP($F86,'Cronograma Manual'!$F$6:$BN$171,N$144+1,0)),"",(VLOOKUP($F86,'Cronograma Manual'!$F$6:$BN$171,N$144+1,0)))</f>
        <v/>
      </c>
      <c r="O86" s="107" t="str">
        <f>IF(ISNA(VLOOKUP($F86,'Cronograma Manual'!$F$6:$BN$171,O$144+1,0)),"",(VLOOKUP($F86,'Cronograma Manual'!$F$6:$BN$171,O$144+1,0)))</f>
        <v/>
      </c>
      <c r="P86" s="108">
        <f>IF(ISNA(VLOOKUP($F86,'Cronograma Manual'!$F$6:$BN$171,P$144+1,0)),"",(VLOOKUP($F86,'Cronograma Manual'!$F$6:$BN$171,P$144+1,0)))</f>
        <v>44594</v>
      </c>
      <c r="Q86" s="108" t="str">
        <f>IF(ISNA(VLOOKUP($F86,'Cronograma Manual'!$F$6:$BN$171,Q$144+1,0)),"",(VLOOKUP($F86,'Cronograma Manual'!$F$6:$BN$171,Q$144+1,0)))</f>
        <v/>
      </c>
      <c r="R86" s="108" t="str">
        <f>IF(ISNA(VLOOKUP($F86,'Cronograma Manual'!$F$6:$BN$171,R$144+1,0)),"",(VLOOKUP($F86,'Cronograma Manual'!$F$6:$BN$171,R$144+1,0)))</f>
        <v/>
      </c>
      <c r="S86" s="108" t="str">
        <f>IF(ISNA(VLOOKUP($F86,'Cronograma Manual'!$F$6:$BN$171,S$144+1,0)),"",(VLOOKUP($F86,'Cronograma Manual'!$F$6:$BN$171,S$144+1,0)))</f>
        <v/>
      </c>
      <c r="T86" s="107">
        <f>IF(ISNA(VLOOKUP($F86,'Cronograma Manual'!$F$6:$BN$171,T$144+1,0)),"",(VLOOKUP($F86,'Cronograma Manual'!$F$6:$BN$171,T$144+1,0)))</f>
        <v>44622</v>
      </c>
      <c r="U86" s="107" t="str">
        <f>IF(ISNA(VLOOKUP($F86,'Cronograma Manual'!$F$6:$BN$171,U$144+1,0)),"",(VLOOKUP($F86,'Cronograma Manual'!$F$6:$BN$171,U$144+1,0)))</f>
        <v/>
      </c>
      <c r="V86" s="107" t="str">
        <f>IF(ISNA(VLOOKUP($F86,'Cronograma Manual'!$F$6:$BN$171,V$144+1,0)),"",(VLOOKUP($F86,'Cronograma Manual'!$F$6:$BN$171,V$144+1,0)))</f>
        <v/>
      </c>
      <c r="W86" s="107" t="str">
        <f>IF(ISNA(VLOOKUP($F86,'Cronograma Manual'!$F$6:$BN$171,W$144+1,0)),"",(VLOOKUP($F86,'Cronograma Manual'!$F$6:$BN$171,W$144+1,0)))</f>
        <v/>
      </c>
      <c r="X86" s="108">
        <f>IF(ISNA(VLOOKUP($F86,'Cronograma Manual'!$F$6:$BN$171,X$144+1,0)),"",(VLOOKUP($F86,'Cronograma Manual'!$F$6:$BN$171,X$144+1,0)))</f>
        <v>44650</v>
      </c>
      <c r="Y86" s="108" t="str">
        <f>IF(ISNA(VLOOKUP($F86,'Cronograma Manual'!$F$6:$BN$171,Y$144+1,0)),"",(VLOOKUP($F86,'Cronograma Manual'!$F$6:$BN$171,Y$144+1,0)))</f>
        <v/>
      </c>
      <c r="Z86" s="108" t="str">
        <f>IF(ISNA(VLOOKUP($F86,'Cronograma Manual'!$F$6:$BN$171,Z$144+1,0)),"",(VLOOKUP($F86,'Cronograma Manual'!$F$6:$BN$171,Z$144+1,0)))</f>
        <v/>
      </c>
      <c r="AA86" s="108" t="str">
        <f>IF(ISNA(VLOOKUP($F86,'Cronograma Manual'!$F$6:$BN$171,AA$144+1,0)),"",(VLOOKUP($F86,'Cronograma Manual'!$F$6:$BN$171,AA$144+1,0)))</f>
        <v/>
      </c>
      <c r="AB86" s="107">
        <f>IF(ISNA(VLOOKUP($F86,'Cronograma Manual'!$F$6:$BN$171,AB$144+1,0)),"",(VLOOKUP($F86,'Cronograma Manual'!$F$6:$BN$171,AB$144+1,0)))</f>
        <v>44678</v>
      </c>
      <c r="AC86" s="107" t="str">
        <f>IF(ISNA(VLOOKUP($F86,'Cronograma Manual'!$F$6:$BN$171,AC$144+1,0)),"",(VLOOKUP($F86,'Cronograma Manual'!$F$6:$BN$171,AC$144+1,0)))</f>
        <v/>
      </c>
      <c r="AD86" s="107" t="str">
        <f>IF(ISNA(VLOOKUP($F86,'Cronograma Manual'!$F$6:$BN$171,AD$144+1,0)),"",(VLOOKUP($F86,'Cronograma Manual'!$F$6:$BN$171,AD$144+1,0)))</f>
        <v/>
      </c>
      <c r="AE86" s="107" t="str">
        <f>IF(ISNA(VLOOKUP($F86,'Cronograma Manual'!$F$6:$BN$171,AE$144+1,0)),"",(VLOOKUP($F86,'Cronograma Manual'!$F$6:$BN$171,AE$144+1,0)))</f>
        <v/>
      </c>
      <c r="AF86" s="107">
        <f>IF(ISNA(VLOOKUP($F86,'Cronograma Manual'!$F$6:$BN$171,AF$144+1,0)),"",(VLOOKUP($F86,'Cronograma Manual'!$F$6:$BN$171,AF$144+1,0)))</f>
        <v>44706</v>
      </c>
      <c r="AG86" s="108" t="str">
        <f>IF(ISNA(VLOOKUP($F86,'Cronograma Manual'!$F$6:$BN$171,AG$144+1,0)),"",(VLOOKUP($F86,'Cronograma Manual'!$F$6:$BN$171,AG$144+1,0)))</f>
        <v/>
      </c>
      <c r="AH86" s="108" t="str">
        <f>IF(ISNA(VLOOKUP($F86,'Cronograma Manual'!$F$6:$BN$171,AH$144+1,0)),"",(VLOOKUP($F86,'Cronograma Manual'!$F$6:$BN$171,AH$144+1,0)))</f>
        <v/>
      </c>
      <c r="AI86" s="108" t="str">
        <f>IF(ISNA(VLOOKUP($F86,'Cronograma Manual'!$F$6:$BN$171,AI$144+1,0)),"",(VLOOKUP($F86,'Cronograma Manual'!$F$6:$BN$171,AI$144+1,0)))</f>
        <v/>
      </c>
      <c r="AJ86" s="108">
        <f>IF(ISNA(VLOOKUP($F86,'Cronograma Manual'!$F$6:$BN$171,AJ$144+1,0)),"",(VLOOKUP($F86,'Cronograma Manual'!$F$6:$BN$171,AJ$144+1,0)))</f>
        <v>44734</v>
      </c>
      <c r="AK86" s="107" t="str">
        <f>IF(ISNA(VLOOKUP($F86,'Cronograma Manual'!$F$6:$BN$171,AK$144+1,0)),"",(VLOOKUP($F86,'Cronograma Manual'!$F$6:$BN$171,AK$144+1,0)))</f>
        <v/>
      </c>
      <c r="AL86" s="107" t="str">
        <f>IF(ISNA(VLOOKUP($F86,'Cronograma Manual'!$F$6:$BN$171,AL$144+1,0)),"",(VLOOKUP($F86,'Cronograma Manual'!$F$6:$BN$171,AL$144+1,0)))</f>
        <v/>
      </c>
      <c r="AM86" s="107" t="str">
        <f>IF(ISNA(VLOOKUP($F86,'Cronograma Manual'!$F$6:$BN$171,AM$144+1,0)),"",(VLOOKUP($F86,'Cronograma Manual'!$F$6:$BN$171,AM$144+1,0)))</f>
        <v/>
      </c>
      <c r="AN86" s="107" t="str">
        <f>IF(ISNA(VLOOKUP($F86,'Cronograma Manual'!$F$6:$BN$171,AN$144+1,0)),"",(VLOOKUP($F86,'Cronograma Manual'!$F$6:$BN$171,AN$144+1,0)))</f>
        <v/>
      </c>
      <c r="AO86" s="107">
        <f>IF(ISNA(VLOOKUP($F86,'Cronograma Manual'!$F$6:$BN$171,AO$144+1,0)),"",(VLOOKUP($F86,'Cronograma Manual'!$F$6:$BN$171,AO$144+1,0)))</f>
        <v>44769</v>
      </c>
      <c r="AP86" s="108" t="str">
        <f>IF(ISNA(VLOOKUP($F86,'Cronograma Manual'!$F$6:$BN$171,AP$144+1,0)),"",(VLOOKUP($F86,'Cronograma Manual'!$F$6:$BN$171,AP$144+1,0)))</f>
        <v/>
      </c>
      <c r="AQ86" s="108" t="str">
        <f>IF(ISNA(VLOOKUP($F86,'Cronograma Manual'!$F$6:$BN$171,AQ$144+1,0)),"",(VLOOKUP($F86,'Cronograma Manual'!$F$6:$BN$171,AQ$144+1,0)))</f>
        <v/>
      </c>
      <c r="AR86" s="108" t="str">
        <f>IF(ISNA(VLOOKUP($F86,'Cronograma Manual'!$F$6:$BN$171,AR$144+1,0)),"",(VLOOKUP($F86,'Cronograma Manual'!$F$6:$BN$171,AR$144+1,0)))</f>
        <v/>
      </c>
      <c r="AS86" s="108">
        <f>IF(ISNA(VLOOKUP($F86,'Cronograma Manual'!$F$6:$BN$171,AS$144+1,0)),"",(VLOOKUP($F86,'Cronograma Manual'!$F$6:$BN$171,AS$144+1,0)))</f>
        <v>44797</v>
      </c>
      <c r="AT86" s="107" t="str">
        <f>IF(ISNA(VLOOKUP($F86,'Cronograma Manual'!$F$6:$BN$171,AT$144+1,0)),"",(VLOOKUP($F86,'Cronograma Manual'!$F$6:$BN$171,AT$144+1,0)))</f>
        <v/>
      </c>
      <c r="AU86" s="107" t="str">
        <f>IF(ISNA(VLOOKUP($F86,'Cronograma Manual'!$F$6:$BN$171,AU$144+1,0)),"",(VLOOKUP($F86,'Cronograma Manual'!$F$6:$BN$171,AU$144+1,0)))</f>
        <v/>
      </c>
      <c r="AV86" s="107" t="str">
        <f>IF(ISNA(VLOOKUP($F86,'Cronograma Manual'!$F$6:$BN$171,AV$144+1,0)),"",(VLOOKUP($F86,'Cronograma Manual'!$F$6:$BN$171,AV$144+1,0)))</f>
        <v/>
      </c>
      <c r="AW86" s="107">
        <f>IF(ISNA(VLOOKUP($F86,'Cronograma Manual'!$F$6:$BN$171,AW$144+1,0)),"",(VLOOKUP($F86,'Cronograma Manual'!$F$6:$BN$171,AW$144+1,0)))</f>
        <v>44825</v>
      </c>
      <c r="AX86" s="107" t="str">
        <f>IF(ISNA(VLOOKUP($F86,'Cronograma Manual'!$F$6:$BN$171,AX$144+1,0)),"",(VLOOKUP($F86,'Cronograma Manual'!$F$6:$BN$171,AX$144+1,0)))</f>
        <v/>
      </c>
      <c r="AY86" s="108" t="str">
        <f>IF(ISNA(VLOOKUP($F86,'Cronograma Manual'!$F$6:$BN$171,AY$144+1,0)),"",(VLOOKUP($F86,'Cronograma Manual'!$F$6:$BN$171,AY$144+1,0)))</f>
        <v/>
      </c>
      <c r="AZ86" s="108" t="str">
        <f>IF(ISNA(VLOOKUP($F86,'Cronograma Manual'!$F$6:$BN$171,AZ$144+1,0)),"",(VLOOKUP($F86,'Cronograma Manual'!$F$6:$BN$171,AZ$144+1,0)))</f>
        <v/>
      </c>
      <c r="BA86" s="108">
        <f>IF(ISNA(VLOOKUP($F86,'Cronograma Manual'!$F$6:$BN$171,BA$144+1,0)),"",(VLOOKUP($F86,'Cronograma Manual'!$F$6:$BN$171,BA$144+1,0)))</f>
        <v>44853</v>
      </c>
      <c r="BB86" s="108" t="str">
        <f>IF(ISNA(VLOOKUP($F86,'Cronograma Manual'!$F$6:$BN$171,BB$144+1,0)),"",(VLOOKUP($F86,'Cronograma Manual'!$F$6:$BN$171,BB$144+1,0)))</f>
        <v/>
      </c>
      <c r="BC86" s="107" t="str">
        <f>IF(ISNA(VLOOKUP($F86,'Cronograma Manual'!$F$6:$BN$171,BC$144+1,0)),"",(VLOOKUP($F86,'Cronograma Manual'!$F$6:$BN$171,BC$144+1,0)))</f>
        <v/>
      </c>
      <c r="BD86" s="107" t="str">
        <f>IF(ISNA(VLOOKUP($F86,'Cronograma Manual'!$F$6:$BN$171,BD$144+1,0)),"",(VLOOKUP($F86,'Cronograma Manual'!$F$6:$BN$171,BD$144+1,0)))</f>
        <v/>
      </c>
      <c r="BE86" s="107">
        <f>IF(ISNA(VLOOKUP($F86,'Cronograma Manual'!$F$6:$BN$171,BE$144+1,0)),"",(VLOOKUP($F86,'Cronograma Manual'!$F$6:$BN$171,BE$144+1,0)))</f>
        <v>44881</v>
      </c>
      <c r="BF86" s="107" t="str">
        <f>IF(ISNA(VLOOKUP($F86,'Cronograma Manual'!$F$6:$BN$171,BF$144+1,0)),"",(VLOOKUP($F86,'Cronograma Manual'!$F$6:$BN$171,BF$144+1,0)))</f>
        <v/>
      </c>
      <c r="BG86" s="108" t="str">
        <f>IF(ISNA(VLOOKUP($F86,'Cronograma Manual'!$F$6:$BN$171,BG$144+1,0)),"",(VLOOKUP($F86,'Cronograma Manual'!$F$6:$BN$171,BG$144+1,0)))</f>
        <v/>
      </c>
      <c r="BH86" s="108" t="str">
        <f>IF(ISNA(VLOOKUP($F86,'Cronograma Manual'!$F$6:$BN$171,BH$144+1,0)),"",(VLOOKUP($F86,'Cronograma Manual'!$F$6:$BN$171,BH$144+1,0)))</f>
        <v/>
      </c>
      <c r="BI86" s="108">
        <f>IF(ISNA(VLOOKUP($F86,'Cronograma Manual'!$F$6:$BN$171,BI$144+1,0)),"",(VLOOKUP($F86,'Cronograma Manual'!$F$6:$BN$171,BI$144+1,0)))</f>
        <v>44909</v>
      </c>
      <c r="BJ86" s="108" t="str">
        <f>IF(ISNA(VLOOKUP($F86,'Cronograma Manual'!$F$6:$BN$171,BJ$144+1,0)),"",(VLOOKUP($F86,'Cronograma Manual'!$F$6:$BN$171,BJ$144+1,0)))</f>
        <v/>
      </c>
      <c r="BK86" s="353" t="str">
        <f>IF(ISNA(VLOOKUP($F86,'Cronograma Manual'!$F$6:$BN$171,BK$144+1,0)),"",(VLOOKUP($F86,'Cronograma Manual'!$F$6:$BN$171,BK$144+1,0)))</f>
        <v/>
      </c>
    </row>
    <row r="87" spans="1:63" s="102" customFormat="1" ht="26.25" customHeight="1" x14ac:dyDescent="0.25">
      <c r="A87" s="352">
        <f t="shared" si="2"/>
        <v>81</v>
      </c>
      <c r="B87" s="429"/>
      <c r="C87" s="337"/>
      <c r="D87" s="184" t="s">
        <v>1787</v>
      </c>
      <c r="E87" s="364" t="s">
        <v>793</v>
      </c>
      <c r="F87" s="337" t="s">
        <v>98</v>
      </c>
      <c r="G87" s="184" t="str">
        <f>IF(ISNA(VLOOKUP($F87,'Cronograma Manual'!$F$6:$BN$171,G$144+1,0)),"",(VLOOKUP($F87,'Cronograma Manual'!$F$6:$BN$171,G$144+1,0)))</f>
        <v>UB FUNDACION</v>
      </c>
      <c r="H87" s="184" t="str">
        <f>IF(ISNA(VLOOKUP($F87,'Cronograma Manual'!$F$6:$BN$171,H$144+1,0)),"",(VLOOKUP($F87,'Cronograma Manual'!$F$6:$BN$171,H$144+1,0)))</f>
        <v>Calle 9 N° 7-46</v>
      </c>
      <c r="I87" s="197">
        <f>IF(ISNA(VLOOKUP($F87,'Cronograma Manual'!$F$6:$BN$171,I$144+1,0)),"",(VLOOKUP($F87,'Cronograma Manual'!$F$6:$BN$171,I$144+1,0)))</f>
        <v>4</v>
      </c>
      <c r="J87" s="202">
        <f>IF(ISNA(VLOOKUP($F87,'Cronograma Manual'!$F$6:$BN$171,J$144+1,0)),"",(VLOOKUP($F87,'Cronograma Manual'!$F$6:$BN$171,J$144+1,0)))</f>
        <v>12</v>
      </c>
      <c r="K87" s="107" t="str">
        <f>IF(ISNA(VLOOKUP($F87,'Cronograma Manual'!$F$6:$BN$171,K$144+1,0)),"",(VLOOKUP($F87,'Cronograma Manual'!$F$6:$BN$171,K$144+1,0)))</f>
        <v/>
      </c>
      <c r="L87" s="107" t="str">
        <f>IF(ISNA(VLOOKUP($F87,'Cronograma Manual'!$F$6:$BN$171,L$144+1,0)),"",(VLOOKUP($F87,'Cronograma Manual'!$F$6:$BN$171,L$144+1,0)))</f>
        <v/>
      </c>
      <c r="M87" s="107" t="str">
        <f>IF(ISNA(VLOOKUP($F87,'Cronograma Manual'!$F$6:$BN$171,M$144+1,0)),"",(VLOOKUP($F87,'Cronograma Manual'!$F$6:$BN$171,M$144+1,0)))</f>
        <v/>
      </c>
      <c r="N87" s="107" t="str">
        <f>IF(ISNA(VLOOKUP($F87,'Cronograma Manual'!$F$6:$BN$171,N$144+1,0)),"",(VLOOKUP($F87,'Cronograma Manual'!$F$6:$BN$171,N$144+1,0)))</f>
        <v/>
      </c>
      <c r="O87" s="107" t="str">
        <f>IF(ISNA(VLOOKUP($F87,'Cronograma Manual'!$F$6:$BN$171,O$144+1,0)),"",(VLOOKUP($F87,'Cronograma Manual'!$F$6:$BN$171,O$144+1,0)))</f>
        <v/>
      </c>
      <c r="P87" s="108">
        <f>IF(ISNA(VLOOKUP($F87,'Cronograma Manual'!$F$6:$BN$171,P$144+1,0)),"",(VLOOKUP($F87,'Cronograma Manual'!$F$6:$BN$171,P$144+1,0)))</f>
        <v>44594</v>
      </c>
      <c r="Q87" s="108" t="str">
        <f>IF(ISNA(VLOOKUP($F87,'Cronograma Manual'!$F$6:$BN$171,Q$144+1,0)),"",(VLOOKUP($F87,'Cronograma Manual'!$F$6:$BN$171,Q$144+1,0)))</f>
        <v/>
      </c>
      <c r="R87" s="108" t="str">
        <f>IF(ISNA(VLOOKUP($F87,'Cronograma Manual'!$F$6:$BN$171,R$144+1,0)),"",(VLOOKUP($F87,'Cronograma Manual'!$F$6:$BN$171,R$144+1,0)))</f>
        <v/>
      </c>
      <c r="S87" s="108" t="str">
        <f>IF(ISNA(VLOOKUP($F87,'Cronograma Manual'!$F$6:$BN$171,S$144+1,0)),"",(VLOOKUP($F87,'Cronograma Manual'!$F$6:$BN$171,S$144+1,0)))</f>
        <v/>
      </c>
      <c r="T87" s="107">
        <f>IF(ISNA(VLOOKUP($F87,'Cronograma Manual'!$F$6:$BN$171,T$144+1,0)),"",(VLOOKUP($F87,'Cronograma Manual'!$F$6:$BN$171,T$144+1,0)))</f>
        <v>44622</v>
      </c>
      <c r="U87" s="107" t="str">
        <f>IF(ISNA(VLOOKUP($F87,'Cronograma Manual'!$F$6:$BN$171,U$144+1,0)),"",(VLOOKUP($F87,'Cronograma Manual'!$F$6:$BN$171,U$144+1,0)))</f>
        <v/>
      </c>
      <c r="V87" s="107" t="str">
        <f>IF(ISNA(VLOOKUP($F87,'Cronograma Manual'!$F$6:$BN$171,V$144+1,0)),"",(VLOOKUP($F87,'Cronograma Manual'!$F$6:$BN$171,V$144+1,0)))</f>
        <v/>
      </c>
      <c r="W87" s="107" t="str">
        <f>IF(ISNA(VLOOKUP($F87,'Cronograma Manual'!$F$6:$BN$171,W$144+1,0)),"",(VLOOKUP($F87,'Cronograma Manual'!$F$6:$BN$171,W$144+1,0)))</f>
        <v/>
      </c>
      <c r="X87" s="108">
        <f>IF(ISNA(VLOOKUP($F87,'Cronograma Manual'!$F$6:$BN$171,X$144+1,0)),"",(VLOOKUP($F87,'Cronograma Manual'!$F$6:$BN$171,X$144+1,0)))</f>
        <v>44650</v>
      </c>
      <c r="Y87" s="108" t="str">
        <f>IF(ISNA(VLOOKUP($F87,'Cronograma Manual'!$F$6:$BN$171,Y$144+1,0)),"",(VLOOKUP($F87,'Cronograma Manual'!$F$6:$BN$171,Y$144+1,0)))</f>
        <v/>
      </c>
      <c r="Z87" s="108" t="str">
        <f>IF(ISNA(VLOOKUP($F87,'Cronograma Manual'!$F$6:$BN$171,Z$144+1,0)),"",(VLOOKUP($F87,'Cronograma Manual'!$F$6:$BN$171,Z$144+1,0)))</f>
        <v/>
      </c>
      <c r="AA87" s="108" t="str">
        <f>IF(ISNA(VLOOKUP($F87,'Cronograma Manual'!$F$6:$BN$171,AA$144+1,0)),"",(VLOOKUP($F87,'Cronograma Manual'!$F$6:$BN$171,AA$144+1,0)))</f>
        <v/>
      </c>
      <c r="AB87" s="107">
        <f>IF(ISNA(VLOOKUP($F87,'Cronograma Manual'!$F$6:$BN$171,AB$144+1,0)),"",(VLOOKUP($F87,'Cronograma Manual'!$F$6:$BN$171,AB$144+1,0)))</f>
        <v>44678</v>
      </c>
      <c r="AC87" s="107" t="str">
        <f>IF(ISNA(VLOOKUP($F87,'Cronograma Manual'!$F$6:$BN$171,AC$144+1,0)),"",(VLOOKUP($F87,'Cronograma Manual'!$F$6:$BN$171,AC$144+1,0)))</f>
        <v/>
      </c>
      <c r="AD87" s="107" t="str">
        <f>IF(ISNA(VLOOKUP($F87,'Cronograma Manual'!$F$6:$BN$171,AD$144+1,0)),"",(VLOOKUP($F87,'Cronograma Manual'!$F$6:$BN$171,AD$144+1,0)))</f>
        <v/>
      </c>
      <c r="AE87" s="107" t="str">
        <f>IF(ISNA(VLOOKUP($F87,'Cronograma Manual'!$F$6:$BN$171,AE$144+1,0)),"",(VLOOKUP($F87,'Cronograma Manual'!$F$6:$BN$171,AE$144+1,0)))</f>
        <v/>
      </c>
      <c r="AF87" s="107">
        <f>IF(ISNA(VLOOKUP($F87,'Cronograma Manual'!$F$6:$BN$171,AF$144+1,0)),"",(VLOOKUP($F87,'Cronograma Manual'!$F$6:$BN$171,AF$144+1,0)))</f>
        <v>44706</v>
      </c>
      <c r="AG87" s="108" t="str">
        <f>IF(ISNA(VLOOKUP($F87,'Cronograma Manual'!$F$6:$BN$171,AG$144+1,0)),"",(VLOOKUP($F87,'Cronograma Manual'!$F$6:$BN$171,AG$144+1,0)))</f>
        <v/>
      </c>
      <c r="AH87" s="108" t="str">
        <f>IF(ISNA(VLOOKUP($F87,'Cronograma Manual'!$F$6:$BN$171,AH$144+1,0)),"",(VLOOKUP($F87,'Cronograma Manual'!$F$6:$BN$171,AH$144+1,0)))</f>
        <v/>
      </c>
      <c r="AI87" s="108" t="str">
        <f>IF(ISNA(VLOOKUP($F87,'Cronograma Manual'!$F$6:$BN$171,AI$144+1,0)),"",(VLOOKUP($F87,'Cronograma Manual'!$F$6:$BN$171,AI$144+1,0)))</f>
        <v/>
      </c>
      <c r="AJ87" s="108">
        <f>IF(ISNA(VLOOKUP($F87,'Cronograma Manual'!$F$6:$BN$171,AJ$144+1,0)),"",(VLOOKUP($F87,'Cronograma Manual'!$F$6:$BN$171,AJ$144+1,0)))</f>
        <v>44734</v>
      </c>
      <c r="AK87" s="107" t="str">
        <f>IF(ISNA(VLOOKUP($F87,'Cronograma Manual'!$F$6:$BN$171,AK$144+1,0)),"",(VLOOKUP($F87,'Cronograma Manual'!$F$6:$BN$171,AK$144+1,0)))</f>
        <v/>
      </c>
      <c r="AL87" s="107" t="str">
        <f>IF(ISNA(VLOOKUP($F87,'Cronograma Manual'!$F$6:$BN$171,AL$144+1,0)),"",(VLOOKUP($F87,'Cronograma Manual'!$F$6:$BN$171,AL$144+1,0)))</f>
        <v/>
      </c>
      <c r="AM87" s="107" t="str">
        <f>IF(ISNA(VLOOKUP($F87,'Cronograma Manual'!$F$6:$BN$171,AM$144+1,0)),"",(VLOOKUP($F87,'Cronograma Manual'!$F$6:$BN$171,AM$144+1,0)))</f>
        <v/>
      </c>
      <c r="AN87" s="107" t="str">
        <f>IF(ISNA(VLOOKUP($F87,'Cronograma Manual'!$F$6:$BN$171,AN$144+1,0)),"",(VLOOKUP($F87,'Cronograma Manual'!$F$6:$BN$171,AN$144+1,0)))</f>
        <v/>
      </c>
      <c r="AO87" s="107">
        <f>IF(ISNA(VLOOKUP($F87,'Cronograma Manual'!$F$6:$BN$171,AO$144+1,0)),"",(VLOOKUP($F87,'Cronograma Manual'!$F$6:$BN$171,AO$144+1,0)))</f>
        <v>44769</v>
      </c>
      <c r="AP87" s="108" t="str">
        <f>IF(ISNA(VLOOKUP($F87,'Cronograma Manual'!$F$6:$BN$171,AP$144+1,0)),"",(VLOOKUP($F87,'Cronograma Manual'!$F$6:$BN$171,AP$144+1,0)))</f>
        <v/>
      </c>
      <c r="AQ87" s="108" t="str">
        <f>IF(ISNA(VLOOKUP($F87,'Cronograma Manual'!$F$6:$BN$171,AQ$144+1,0)),"",(VLOOKUP($F87,'Cronograma Manual'!$F$6:$BN$171,AQ$144+1,0)))</f>
        <v/>
      </c>
      <c r="AR87" s="108" t="str">
        <f>IF(ISNA(VLOOKUP($F87,'Cronograma Manual'!$F$6:$BN$171,AR$144+1,0)),"",(VLOOKUP($F87,'Cronograma Manual'!$F$6:$BN$171,AR$144+1,0)))</f>
        <v/>
      </c>
      <c r="AS87" s="108">
        <f>IF(ISNA(VLOOKUP($F87,'Cronograma Manual'!$F$6:$BN$171,AS$144+1,0)),"",(VLOOKUP($F87,'Cronograma Manual'!$F$6:$BN$171,AS$144+1,0)))</f>
        <v>44797</v>
      </c>
      <c r="AT87" s="107" t="str">
        <f>IF(ISNA(VLOOKUP($F87,'Cronograma Manual'!$F$6:$BN$171,AT$144+1,0)),"",(VLOOKUP($F87,'Cronograma Manual'!$F$6:$BN$171,AT$144+1,0)))</f>
        <v/>
      </c>
      <c r="AU87" s="107" t="str">
        <f>IF(ISNA(VLOOKUP($F87,'Cronograma Manual'!$F$6:$BN$171,AU$144+1,0)),"",(VLOOKUP($F87,'Cronograma Manual'!$F$6:$BN$171,AU$144+1,0)))</f>
        <v/>
      </c>
      <c r="AV87" s="107" t="str">
        <f>IF(ISNA(VLOOKUP($F87,'Cronograma Manual'!$F$6:$BN$171,AV$144+1,0)),"",(VLOOKUP($F87,'Cronograma Manual'!$F$6:$BN$171,AV$144+1,0)))</f>
        <v/>
      </c>
      <c r="AW87" s="107">
        <f>IF(ISNA(VLOOKUP($F87,'Cronograma Manual'!$F$6:$BN$171,AW$144+1,0)),"",(VLOOKUP($F87,'Cronograma Manual'!$F$6:$BN$171,AW$144+1,0)))</f>
        <v>44825</v>
      </c>
      <c r="AX87" s="107" t="str">
        <f>IF(ISNA(VLOOKUP($F87,'Cronograma Manual'!$F$6:$BN$171,AX$144+1,0)),"",(VLOOKUP($F87,'Cronograma Manual'!$F$6:$BN$171,AX$144+1,0)))</f>
        <v/>
      </c>
      <c r="AY87" s="108" t="str">
        <f>IF(ISNA(VLOOKUP($F87,'Cronograma Manual'!$F$6:$BN$171,AY$144+1,0)),"",(VLOOKUP($F87,'Cronograma Manual'!$F$6:$BN$171,AY$144+1,0)))</f>
        <v/>
      </c>
      <c r="AZ87" s="108" t="str">
        <f>IF(ISNA(VLOOKUP($F87,'Cronograma Manual'!$F$6:$BN$171,AZ$144+1,0)),"",(VLOOKUP($F87,'Cronograma Manual'!$F$6:$BN$171,AZ$144+1,0)))</f>
        <v/>
      </c>
      <c r="BA87" s="108">
        <f>IF(ISNA(VLOOKUP($F87,'Cronograma Manual'!$F$6:$BN$171,BA$144+1,0)),"",(VLOOKUP($F87,'Cronograma Manual'!$F$6:$BN$171,BA$144+1,0)))</f>
        <v>44853</v>
      </c>
      <c r="BB87" s="108" t="str">
        <f>IF(ISNA(VLOOKUP($F87,'Cronograma Manual'!$F$6:$BN$171,BB$144+1,0)),"",(VLOOKUP($F87,'Cronograma Manual'!$F$6:$BN$171,BB$144+1,0)))</f>
        <v/>
      </c>
      <c r="BC87" s="107" t="str">
        <f>IF(ISNA(VLOOKUP($F87,'Cronograma Manual'!$F$6:$BN$171,BC$144+1,0)),"",(VLOOKUP($F87,'Cronograma Manual'!$F$6:$BN$171,BC$144+1,0)))</f>
        <v/>
      </c>
      <c r="BD87" s="107" t="str">
        <f>IF(ISNA(VLOOKUP($F87,'Cronograma Manual'!$F$6:$BN$171,BD$144+1,0)),"",(VLOOKUP($F87,'Cronograma Manual'!$F$6:$BN$171,BD$144+1,0)))</f>
        <v/>
      </c>
      <c r="BE87" s="107">
        <f>IF(ISNA(VLOOKUP($F87,'Cronograma Manual'!$F$6:$BN$171,BE$144+1,0)),"",(VLOOKUP($F87,'Cronograma Manual'!$F$6:$BN$171,BE$144+1,0)))</f>
        <v>44881</v>
      </c>
      <c r="BF87" s="107" t="str">
        <f>IF(ISNA(VLOOKUP($F87,'Cronograma Manual'!$F$6:$BN$171,BF$144+1,0)),"",(VLOOKUP($F87,'Cronograma Manual'!$F$6:$BN$171,BF$144+1,0)))</f>
        <v/>
      </c>
      <c r="BG87" s="108" t="str">
        <f>IF(ISNA(VLOOKUP($F87,'Cronograma Manual'!$F$6:$BN$171,BG$144+1,0)),"",(VLOOKUP($F87,'Cronograma Manual'!$F$6:$BN$171,BG$144+1,0)))</f>
        <v/>
      </c>
      <c r="BH87" s="108" t="str">
        <f>IF(ISNA(VLOOKUP($F87,'Cronograma Manual'!$F$6:$BN$171,BH$144+1,0)),"",(VLOOKUP($F87,'Cronograma Manual'!$F$6:$BN$171,BH$144+1,0)))</f>
        <v/>
      </c>
      <c r="BI87" s="108">
        <f>IF(ISNA(VLOOKUP($F87,'Cronograma Manual'!$F$6:$BN$171,BI$144+1,0)),"",(VLOOKUP($F87,'Cronograma Manual'!$F$6:$BN$171,BI$144+1,0)))</f>
        <v>44909</v>
      </c>
      <c r="BJ87" s="108" t="str">
        <f>IF(ISNA(VLOOKUP($F87,'Cronograma Manual'!$F$6:$BN$171,BJ$144+1,0)),"",(VLOOKUP($F87,'Cronograma Manual'!$F$6:$BN$171,BJ$144+1,0)))</f>
        <v/>
      </c>
      <c r="BK87" s="353" t="str">
        <f>IF(ISNA(VLOOKUP($F87,'Cronograma Manual'!$F$6:$BN$171,BK$144+1,0)),"",(VLOOKUP($F87,'Cronograma Manual'!$F$6:$BN$171,BK$144+1,0)))</f>
        <v/>
      </c>
    </row>
    <row r="88" spans="1:63" s="102" customFormat="1" ht="26.25" customHeight="1" thickBot="1" x14ac:dyDescent="0.3">
      <c r="A88" s="354">
        <f t="shared" si="2"/>
        <v>82</v>
      </c>
      <c r="B88" s="430"/>
      <c r="C88" s="355"/>
      <c r="D88" s="356" t="s">
        <v>1787</v>
      </c>
      <c r="E88" s="355" t="s">
        <v>337</v>
      </c>
      <c r="F88" s="355" t="s">
        <v>1216</v>
      </c>
      <c r="G88" s="356" t="str">
        <f>IF(ISNA(VLOOKUP($F88,'Cronograma Manual'!$F$6:$BN$171,G$144+1,0)),"",(VLOOKUP($F88,'Cronograma Manual'!$F$6:$BN$171,G$144+1,0)))</f>
        <v>UB SAN ANDRES Y PROVIDENCIA</v>
      </c>
      <c r="H88" s="356" t="str">
        <f>IF(ISNA(VLOOKUP($F88,'Cronograma Manual'!$F$6:$BN$171,H$144+1,0)),"",(VLOOKUP($F88,'Cronograma Manual'!$F$6:$BN$171,H$144+1,0)))</f>
        <v>Manzana 5 Casa 10 Entrada 2 Via San Luis</v>
      </c>
      <c r="I88" s="359">
        <f>IF(ISNA(VLOOKUP($F88,'Cronograma Manual'!$F$6:$BN$171,I$144+1,0)),"",(VLOOKUP($F88,'Cronograma Manual'!$F$6:$BN$171,I$144+1,0)))</f>
        <v>4</v>
      </c>
      <c r="J88" s="360">
        <f>IF(ISNA(VLOOKUP($F88,'Cronograma Manual'!$F$6:$BN$171,J$144+1,0)),"",(VLOOKUP($F88,'Cronograma Manual'!$F$6:$BN$171,J$144+1,0)))</f>
        <v>12</v>
      </c>
      <c r="K88" s="361" t="str">
        <f>IF(ISNA(VLOOKUP($F88,'Cronograma Manual'!$F$6:$BN$171,K$144+1,0)),"",(VLOOKUP($F88,'Cronograma Manual'!$F$6:$BN$171,K$144+1,0)))</f>
        <v/>
      </c>
      <c r="L88" s="361" t="str">
        <f>IF(ISNA(VLOOKUP($F88,'Cronograma Manual'!$F$6:$BN$171,L$144+1,0)),"",(VLOOKUP($F88,'Cronograma Manual'!$F$6:$BN$171,L$144+1,0)))</f>
        <v/>
      </c>
      <c r="M88" s="361" t="str">
        <f>IF(ISNA(VLOOKUP($F88,'Cronograma Manual'!$F$6:$BN$171,M$144+1,0)),"",(VLOOKUP($F88,'Cronograma Manual'!$F$6:$BN$171,M$144+1,0)))</f>
        <v/>
      </c>
      <c r="N88" s="361" t="str">
        <f>IF(ISNA(VLOOKUP($F88,'Cronograma Manual'!$F$6:$BN$171,N$144+1,0)),"",(VLOOKUP($F88,'Cronograma Manual'!$F$6:$BN$171,N$144+1,0)))</f>
        <v/>
      </c>
      <c r="O88" s="361" t="str">
        <f>IF(ISNA(VLOOKUP($F88,'Cronograma Manual'!$F$6:$BN$171,O$144+1,0)),"",(VLOOKUP($F88,'Cronograma Manual'!$F$6:$BN$171,O$144+1,0)))</f>
        <v/>
      </c>
      <c r="P88" s="362">
        <f>IF(ISNA(VLOOKUP($F88,'Cronograma Manual'!$F$6:$BN$171,P$144+1,0)),"",(VLOOKUP($F88,'Cronograma Manual'!$F$6:$BN$171,P$144+1,0)))</f>
        <v>44594</v>
      </c>
      <c r="Q88" s="362" t="str">
        <f>IF(ISNA(VLOOKUP($F88,'Cronograma Manual'!$F$6:$BN$171,Q$144+1,0)),"",(VLOOKUP($F88,'Cronograma Manual'!$F$6:$BN$171,Q$144+1,0)))</f>
        <v/>
      </c>
      <c r="R88" s="362" t="str">
        <f>IF(ISNA(VLOOKUP($F88,'Cronograma Manual'!$F$6:$BN$171,R$144+1,0)),"",(VLOOKUP($F88,'Cronograma Manual'!$F$6:$BN$171,R$144+1,0)))</f>
        <v/>
      </c>
      <c r="S88" s="362" t="str">
        <f>IF(ISNA(VLOOKUP($F88,'Cronograma Manual'!$F$6:$BN$171,S$144+1,0)),"",(VLOOKUP($F88,'Cronograma Manual'!$F$6:$BN$171,S$144+1,0)))</f>
        <v/>
      </c>
      <c r="T88" s="361">
        <f>IF(ISNA(VLOOKUP($F88,'Cronograma Manual'!$F$6:$BN$171,T$144+1,0)),"",(VLOOKUP($F88,'Cronograma Manual'!$F$6:$BN$171,T$144+1,0)))</f>
        <v>44622</v>
      </c>
      <c r="U88" s="361" t="str">
        <f>IF(ISNA(VLOOKUP($F88,'Cronograma Manual'!$F$6:$BN$171,U$144+1,0)),"",(VLOOKUP($F88,'Cronograma Manual'!$F$6:$BN$171,U$144+1,0)))</f>
        <v/>
      </c>
      <c r="V88" s="361" t="str">
        <f>IF(ISNA(VLOOKUP($F88,'Cronograma Manual'!$F$6:$BN$171,V$144+1,0)),"",(VLOOKUP($F88,'Cronograma Manual'!$F$6:$BN$171,V$144+1,0)))</f>
        <v/>
      </c>
      <c r="W88" s="361" t="str">
        <f>IF(ISNA(VLOOKUP($F88,'Cronograma Manual'!$F$6:$BN$171,W$144+1,0)),"",(VLOOKUP($F88,'Cronograma Manual'!$F$6:$BN$171,W$144+1,0)))</f>
        <v/>
      </c>
      <c r="X88" s="362">
        <f>IF(ISNA(VLOOKUP($F88,'Cronograma Manual'!$F$6:$BN$171,X$144+1,0)),"",(VLOOKUP($F88,'Cronograma Manual'!$F$6:$BN$171,X$144+1,0)))</f>
        <v>44650</v>
      </c>
      <c r="Y88" s="362" t="str">
        <f>IF(ISNA(VLOOKUP($F88,'Cronograma Manual'!$F$6:$BN$171,Y$144+1,0)),"",(VLOOKUP($F88,'Cronograma Manual'!$F$6:$BN$171,Y$144+1,0)))</f>
        <v/>
      </c>
      <c r="Z88" s="362" t="str">
        <f>IF(ISNA(VLOOKUP($F88,'Cronograma Manual'!$F$6:$BN$171,Z$144+1,0)),"",(VLOOKUP($F88,'Cronograma Manual'!$F$6:$BN$171,Z$144+1,0)))</f>
        <v/>
      </c>
      <c r="AA88" s="362" t="str">
        <f>IF(ISNA(VLOOKUP($F88,'Cronograma Manual'!$F$6:$BN$171,AA$144+1,0)),"",(VLOOKUP($F88,'Cronograma Manual'!$F$6:$BN$171,AA$144+1,0)))</f>
        <v/>
      </c>
      <c r="AB88" s="361">
        <f>IF(ISNA(VLOOKUP($F88,'Cronograma Manual'!$F$6:$BN$171,AB$144+1,0)),"",(VLOOKUP($F88,'Cronograma Manual'!$F$6:$BN$171,AB$144+1,0)))</f>
        <v>44678</v>
      </c>
      <c r="AC88" s="361" t="str">
        <f>IF(ISNA(VLOOKUP($F88,'Cronograma Manual'!$F$6:$BN$171,AC$144+1,0)),"",(VLOOKUP($F88,'Cronograma Manual'!$F$6:$BN$171,AC$144+1,0)))</f>
        <v/>
      </c>
      <c r="AD88" s="361" t="str">
        <f>IF(ISNA(VLOOKUP($F88,'Cronograma Manual'!$F$6:$BN$171,AD$144+1,0)),"",(VLOOKUP($F88,'Cronograma Manual'!$F$6:$BN$171,AD$144+1,0)))</f>
        <v/>
      </c>
      <c r="AE88" s="361" t="str">
        <f>IF(ISNA(VLOOKUP($F88,'Cronograma Manual'!$F$6:$BN$171,AE$144+1,0)),"",(VLOOKUP($F88,'Cronograma Manual'!$F$6:$BN$171,AE$144+1,0)))</f>
        <v/>
      </c>
      <c r="AF88" s="361">
        <f>IF(ISNA(VLOOKUP($F88,'Cronograma Manual'!$F$6:$BN$171,AF$144+1,0)),"",(VLOOKUP($F88,'Cronograma Manual'!$F$6:$BN$171,AF$144+1,0)))</f>
        <v>44706</v>
      </c>
      <c r="AG88" s="362" t="str">
        <f>IF(ISNA(VLOOKUP($F88,'Cronograma Manual'!$F$6:$BN$171,AG$144+1,0)),"",(VLOOKUP($F88,'Cronograma Manual'!$F$6:$BN$171,AG$144+1,0)))</f>
        <v/>
      </c>
      <c r="AH88" s="362" t="str">
        <f>IF(ISNA(VLOOKUP($F88,'Cronograma Manual'!$F$6:$BN$171,AH$144+1,0)),"",(VLOOKUP($F88,'Cronograma Manual'!$F$6:$BN$171,AH$144+1,0)))</f>
        <v/>
      </c>
      <c r="AI88" s="362" t="str">
        <f>IF(ISNA(VLOOKUP($F88,'Cronograma Manual'!$F$6:$BN$171,AI$144+1,0)),"",(VLOOKUP($F88,'Cronograma Manual'!$F$6:$BN$171,AI$144+1,0)))</f>
        <v/>
      </c>
      <c r="AJ88" s="362">
        <f>IF(ISNA(VLOOKUP($F88,'Cronograma Manual'!$F$6:$BN$171,AJ$144+1,0)),"",(VLOOKUP($F88,'Cronograma Manual'!$F$6:$BN$171,AJ$144+1,0)))</f>
        <v>44734</v>
      </c>
      <c r="AK88" s="361" t="str">
        <f>IF(ISNA(VLOOKUP($F88,'Cronograma Manual'!$F$6:$BN$171,AK$144+1,0)),"",(VLOOKUP($F88,'Cronograma Manual'!$F$6:$BN$171,AK$144+1,0)))</f>
        <v/>
      </c>
      <c r="AL88" s="361" t="str">
        <f>IF(ISNA(VLOOKUP($F88,'Cronograma Manual'!$F$6:$BN$171,AL$144+1,0)),"",(VLOOKUP($F88,'Cronograma Manual'!$F$6:$BN$171,AL$144+1,0)))</f>
        <v/>
      </c>
      <c r="AM88" s="361" t="str">
        <f>IF(ISNA(VLOOKUP($F88,'Cronograma Manual'!$F$6:$BN$171,AM$144+1,0)),"",(VLOOKUP($F88,'Cronograma Manual'!$F$6:$BN$171,AM$144+1,0)))</f>
        <v/>
      </c>
      <c r="AN88" s="361" t="str">
        <f>IF(ISNA(VLOOKUP($F88,'Cronograma Manual'!$F$6:$BN$171,AN$144+1,0)),"",(VLOOKUP($F88,'Cronograma Manual'!$F$6:$BN$171,AN$144+1,0)))</f>
        <v/>
      </c>
      <c r="AO88" s="361">
        <f>IF(ISNA(VLOOKUP($F88,'Cronograma Manual'!$F$6:$BN$171,AO$144+1,0)),"",(VLOOKUP($F88,'Cronograma Manual'!$F$6:$BN$171,AO$144+1,0)))</f>
        <v>44769</v>
      </c>
      <c r="AP88" s="362" t="str">
        <f>IF(ISNA(VLOOKUP($F88,'Cronograma Manual'!$F$6:$BN$171,AP$144+1,0)),"",(VLOOKUP($F88,'Cronograma Manual'!$F$6:$BN$171,AP$144+1,0)))</f>
        <v/>
      </c>
      <c r="AQ88" s="362" t="str">
        <f>IF(ISNA(VLOOKUP($F88,'Cronograma Manual'!$F$6:$BN$171,AQ$144+1,0)),"",(VLOOKUP($F88,'Cronograma Manual'!$F$6:$BN$171,AQ$144+1,0)))</f>
        <v/>
      </c>
      <c r="AR88" s="362" t="str">
        <f>IF(ISNA(VLOOKUP($F88,'Cronograma Manual'!$F$6:$BN$171,AR$144+1,0)),"",(VLOOKUP($F88,'Cronograma Manual'!$F$6:$BN$171,AR$144+1,0)))</f>
        <v/>
      </c>
      <c r="AS88" s="362">
        <f>IF(ISNA(VLOOKUP($F88,'Cronograma Manual'!$F$6:$BN$171,AS$144+1,0)),"",(VLOOKUP($F88,'Cronograma Manual'!$F$6:$BN$171,AS$144+1,0)))</f>
        <v>44797</v>
      </c>
      <c r="AT88" s="361" t="str">
        <f>IF(ISNA(VLOOKUP($F88,'Cronograma Manual'!$F$6:$BN$171,AT$144+1,0)),"",(VLOOKUP($F88,'Cronograma Manual'!$F$6:$BN$171,AT$144+1,0)))</f>
        <v/>
      </c>
      <c r="AU88" s="361" t="str">
        <f>IF(ISNA(VLOOKUP($F88,'Cronograma Manual'!$F$6:$BN$171,AU$144+1,0)),"",(VLOOKUP($F88,'Cronograma Manual'!$F$6:$BN$171,AU$144+1,0)))</f>
        <v/>
      </c>
      <c r="AV88" s="361" t="str">
        <f>IF(ISNA(VLOOKUP($F88,'Cronograma Manual'!$F$6:$BN$171,AV$144+1,0)),"",(VLOOKUP($F88,'Cronograma Manual'!$F$6:$BN$171,AV$144+1,0)))</f>
        <v/>
      </c>
      <c r="AW88" s="361">
        <f>IF(ISNA(VLOOKUP($F88,'Cronograma Manual'!$F$6:$BN$171,AW$144+1,0)),"",(VLOOKUP($F88,'Cronograma Manual'!$F$6:$BN$171,AW$144+1,0)))</f>
        <v>44825</v>
      </c>
      <c r="AX88" s="361" t="str">
        <f>IF(ISNA(VLOOKUP($F88,'Cronograma Manual'!$F$6:$BN$171,AX$144+1,0)),"",(VLOOKUP($F88,'Cronograma Manual'!$F$6:$BN$171,AX$144+1,0)))</f>
        <v/>
      </c>
      <c r="AY88" s="362" t="str">
        <f>IF(ISNA(VLOOKUP($F88,'Cronograma Manual'!$F$6:$BN$171,AY$144+1,0)),"",(VLOOKUP($F88,'Cronograma Manual'!$F$6:$BN$171,AY$144+1,0)))</f>
        <v/>
      </c>
      <c r="AZ88" s="362" t="str">
        <f>IF(ISNA(VLOOKUP($F88,'Cronograma Manual'!$F$6:$BN$171,AZ$144+1,0)),"",(VLOOKUP($F88,'Cronograma Manual'!$F$6:$BN$171,AZ$144+1,0)))</f>
        <v/>
      </c>
      <c r="BA88" s="362">
        <f>IF(ISNA(VLOOKUP($F88,'Cronograma Manual'!$F$6:$BN$171,BA$144+1,0)),"",(VLOOKUP($F88,'Cronograma Manual'!$F$6:$BN$171,BA$144+1,0)))</f>
        <v>44853</v>
      </c>
      <c r="BB88" s="362" t="str">
        <f>IF(ISNA(VLOOKUP($F88,'Cronograma Manual'!$F$6:$BN$171,BB$144+1,0)),"",(VLOOKUP($F88,'Cronograma Manual'!$F$6:$BN$171,BB$144+1,0)))</f>
        <v/>
      </c>
      <c r="BC88" s="361" t="str">
        <f>IF(ISNA(VLOOKUP($F88,'Cronograma Manual'!$F$6:$BN$171,BC$144+1,0)),"",(VLOOKUP($F88,'Cronograma Manual'!$F$6:$BN$171,BC$144+1,0)))</f>
        <v/>
      </c>
      <c r="BD88" s="361" t="str">
        <f>IF(ISNA(VLOOKUP($F88,'Cronograma Manual'!$F$6:$BN$171,BD$144+1,0)),"",(VLOOKUP($F88,'Cronograma Manual'!$F$6:$BN$171,BD$144+1,0)))</f>
        <v/>
      </c>
      <c r="BE88" s="361">
        <f>IF(ISNA(VLOOKUP($F88,'Cronograma Manual'!$F$6:$BN$171,BE$144+1,0)),"",(VLOOKUP($F88,'Cronograma Manual'!$F$6:$BN$171,BE$144+1,0)))</f>
        <v>44881</v>
      </c>
      <c r="BF88" s="361" t="str">
        <f>IF(ISNA(VLOOKUP($F88,'Cronograma Manual'!$F$6:$BN$171,BF$144+1,0)),"",(VLOOKUP($F88,'Cronograma Manual'!$F$6:$BN$171,BF$144+1,0)))</f>
        <v/>
      </c>
      <c r="BG88" s="362" t="str">
        <f>IF(ISNA(VLOOKUP($F88,'Cronograma Manual'!$F$6:$BN$171,BG$144+1,0)),"",(VLOOKUP($F88,'Cronograma Manual'!$F$6:$BN$171,BG$144+1,0)))</f>
        <v/>
      </c>
      <c r="BH88" s="362" t="str">
        <f>IF(ISNA(VLOOKUP($F88,'Cronograma Manual'!$F$6:$BN$171,BH$144+1,0)),"",(VLOOKUP($F88,'Cronograma Manual'!$F$6:$BN$171,BH$144+1,0)))</f>
        <v/>
      </c>
      <c r="BI88" s="362">
        <f>IF(ISNA(VLOOKUP($F88,'Cronograma Manual'!$F$6:$BN$171,BI$144+1,0)),"",(VLOOKUP($F88,'Cronograma Manual'!$F$6:$BN$171,BI$144+1,0)))</f>
        <v>44909</v>
      </c>
      <c r="BJ88" s="362" t="str">
        <f>IF(ISNA(VLOOKUP($F88,'Cronograma Manual'!$F$6:$BN$171,BJ$144+1,0)),"",(VLOOKUP($F88,'Cronograma Manual'!$F$6:$BN$171,BJ$144+1,0)))</f>
        <v/>
      </c>
      <c r="BK88" s="363" t="str">
        <f>IF(ISNA(VLOOKUP($F88,'Cronograma Manual'!$F$6:$BN$171,BK$144+1,0)),"",(VLOOKUP($F88,'Cronograma Manual'!$F$6:$BN$171,BK$144+1,0)))</f>
        <v/>
      </c>
    </row>
    <row r="89" spans="1:63" s="102" customFormat="1" ht="26.25" customHeight="1" x14ac:dyDescent="0.25">
      <c r="A89" s="342">
        <f t="shared" si="2"/>
        <v>83</v>
      </c>
      <c r="B89" s="428" t="s">
        <v>1280</v>
      </c>
      <c r="C89" s="343"/>
      <c r="D89" s="344" t="s">
        <v>1787</v>
      </c>
      <c r="E89" s="364" t="s">
        <v>261</v>
      </c>
      <c r="F89" s="343" t="s">
        <v>93</v>
      </c>
      <c r="G89" s="344" t="str">
        <f>IF(ISNA(VLOOKUP($F89,'Cronograma Manual'!$F$6:$BN$171,G$144+1,0)),"",(VLOOKUP($F89,'Cronograma Manual'!$F$6:$BN$171,G$144+1,0)))</f>
        <v>UB APARTADO</v>
      </c>
      <c r="H89" s="344" t="str">
        <f>IF(ISNA(VLOOKUP($F89,'Cronograma Manual'!$F$6:$BN$171,H$144+1,0)),"",(VLOOKUP($F89,'Cronograma Manual'!$F$6:$BN$171,H$144+1,0)))</f>
        <v>Hospital Antonio Roldan Betancur  Cra 98 N° 106-176</v>
      </c>
      <c r="I89" s="347">
        <f>IF(ISNA(VLOOKUP($F89,'Cronograma Manual'!$F$6:$BN$171,I$144+1,0)),"",(VLOOKUP($F89,'Cronograma Manual'!$F$6:$BN$171,I$144+1,0)))</f>
        <v>4</v>
      </c>
      <c r="J89" s="348">
        <f>IF(ISNA(VLOOKUP($F89,'Cronograma Manual'!$F$6:$BN$171,J$144+1,0)),"",(VLOOKUP($F89,'Cronograma Manual'!$F$6:$BN$171,J$144+1,0)))</f>
        <v>12</v>
      </c>
      <c r="K89" s="349" t="str">
        <f>IF(ISNA(VLOOKUP($F89,'Cronograma Manual'!$F$6:$BN$171,K$144+1,0)),"",(VLOOKUP($F89,'Cronograma Manual'!$F$6:$BN$171,K$144+1,0)))</f>
        <v/>
      </c>
      <c r="L89" s="349" t="str">
        <f>IF(ISNA(VLOOKUP($F89,'Cronograma Manual'!$F$6:$BN$171,L$144+1,0)),"",(VLOOKUP($F89,'Cronograma Manual'!$F$6:$BN$171,L$144+1,0)))</f>
        <v/>
      </c>
      <c r="M89" s="349" t="str">
        <f>IF(ISNA(VLOOKUP($F89,'Cronograma Manual'!$F$6:$BN$171,M$144+1,0)),"",(VLOOKUP($F89,'Cronograma Manual'!$F$6:$BN$171,M$144+1,0)))</f>
        <v/>
      </c>
      <c r="N89" s="349" t="str">
        <f>IF(ISNA(VLOOKUP($F89,'Cronograma Manual'!$F$6:$BN$171,N$144+1,0)),"",(VLOOKUP($F89,'Cronograma Manual'!$F$6:$BN$171,N$144+1,0)))</f>
        <v/>
      </c>
      <c r="O89" s="349" t="str">
        <f>IF(ISNA(VLOOKUP($F89,'Cronograma Manual'!$F$6:$BN$171,O$144+1,0)),"",(VLOOKUP($F89,'Cronograma Manual'!$F$6:$BN$171,O$144+1,0)))</f>
        <v/>
      </c>
      <c r="P89" s="350">
        <f>IF(ISNA(VLOOKUP($F89,'Cronograma Manual'!$F$6:$BN$171,P$144+1,0)),"",(VLOOKUP($F89,'Cronograma Manual'!$F$6:$BN$171,P$144+1,0)))</f>
        <v>44594</v>
      </c>
      <c r="Q89" s="350" t="str">
        <f>IF(ISNA(VLOOKUP($F89,'Cronograma Manual'!$F$6:$BN$171,Q$144+1,0)),"",(VLOOKUP($F89,'Cronograma Manual'!$F$6:$BN$171,Q$144+1,0)))</f>
        <v/>
      </c>
      <c r="R89" s="350" t="str">
        <f>IF(ISNA(VLOOKUP($F89,'Cronograma Manual'!$F$6:$BN$171,R$144+1,0)),"",(VLOOKUP($F89,'Cronograma Manual'!$F$6:$BN$171,R$144+1,0)))</f>
        <v/>
      </c>
      <c r="S89" s="350" t="str">
        <f>IF(ISNA(VLOOKUP($F89,'Cronograma Manual'!$F$6:$BN$171,S$144+1,0)),"",(VLOOKUP($F89,'Cronograma Manual'!$F$6:$BN$171,S$144+1,0)))</f>
        <v/>
      </c>
      <c r="T89" s="349">
        <f>IF(ISNA(VLOOKUP($F89,'Cronograma Manual'!$F$6:$BN$171,T$144+1,0)),"",(VLOOKUP($F89,'Cronograma Manual'!$F$6:$BN$171,T$144+1,0)))</f>
        <v>44622</v>
      </c>
      <c r="U89" s="349" t="str">
        <f>IF(ISNA(VLOOKUP($F89,'Cronograma Manual'!$F$6:$BN$171,U$144+1,0)),"",(VLOOKUP($F89,'Cronograma Manual'!$F$6:$BN$171,U$144+1,0)))</f>
        <v/>
      </c>
      <c r="V89" s="349" t="str">
        <f>IF(ISNA(VLOOKUP($F89,'Cronograma Manual'!$F$6:$BN$171,V$144+1,0)),"",(VLOOKUP($F89,'Cronograma Manual'!$F$6:$BN$171,V$144+1,0)))</f>
        <v/>
      </c>
      <c r="W89" s="349" t="str">
        <f>IF(ISNA(VLOOKUP($F89,'Cronograma Manual'!$F$6:$BN$171,W$144+1,0)),"",(VLOOKUP($F89,'Cronograma Manual'!$F$6:$BN$171,W$144+1,0)))</f>
        <v/>
      </c>
      <c r="X89" s="350">
        <f>IF(ISNA(VLOOKUP($F89,'Cronograma Manual'!$F$6:$BN$171,X$144+1,0)),"",(VLOOKUP($F89,'Cronograma Manual'!$F$6:$BN$171,X$144+1,0)))</f>
        <v>44650</v>
      </c>
      <c r="Y89" s="350" t="str">
        <f>IF(ISNA(VLOOKUP($F89,'Cronograma Manual'!$F$6:$BN$171,Y$144+1,0)),"",(VLOOKUP($F89,'Cronograma Manual'!$F$6:$BN$171,Y$144+1,0)))</f>
        <v/>
      </c>
      <c r="Z89" s="350" t="str">
        <f>IF(ISNA(VLOOKUP($F89,'Cronograma Manual'!$F$6:$BN$171,Z$144+1,0)),"",(VLOOKUP($F89,'Cronograma Manual'!$F$6:$BN$171,Z$144+1,0)))</f>
        <v/>
      </c>
      <c r="AA89" s="350" t="str">
        <f>IF(ISNA(VLOOKUP($F89,'Cronograma Manual'!$F$6:$BN$171,AA$144+1,0)),"",(VLOOKUP($F89,'Cronograma Manual'!$F$6:$BN$171,AA$144+1,0)))</f>
        <v/>
      </c>
      <c r="AB89" s="349">
        <f>IF(ISNA(VLOOKUP($F89,'Cronograma Manual'!$F$6:$BN$171,AB$144+1,0)),"",(VLOOKUP($F89,'Cronograma Manual'!$F$6:$BN$171,AB$144+1,0)))</f>
        <v>44678</v>
      </c>
      <c r="AC89" s="349" t="str">
        <f>IF(ISNA(VLOOKUP($F89,'Cronograma Manual'!$F$6:$BN$171,AC$144+1,0)),"",(VLOOKUP($F89,'Cronograma Manual'!$F$6:$BN$171,AC$144+1,0)))</f>
        <v/>
      </c>
      <c r="AD89" s="349" t="str">
        <f>IF(ISNA(VLOOKUP($F89,'Cronograma Manual'!$F$6:$BN$171,AD$144+1,0)),"",(VLOOKUP($F89,'Cronograma Manual'!$F$6:$BN$171,AD$144+1,0)))</f>
        <v/>
      </c>
      <c r="AE89" s="349" t="str">
        <f>IF(ISNA(VLOOKUP($F89,'Cronograma Manual'!$F$6:$BN$171,AE$144+1,0)),"",(VLOOKUP($F89,'Cronograma Manual'!$F$6:$BN$171,AE$144+1,0)))</f>
        <v/>
      </c>
      <c r="AF89" s="349">
        <f>IF(ISNA(VLOOKUP($F89,'Cronograma Manual'!$F$6:$BN$171,AF$144+1,0)),"",(VLOOKUP($F89,'Cronograma Manual'!$F$6:$BN$171,AF$144+1,0)))</f>
        <v>44706</v>
      </c>
      <c r="AG89" s="350" t="str">
        <f>IF(ISNA(VLOOKUP($F89,'Cronograma Manual'!$F$6:$BN$171,AG$144+1,0)),"",(VLOOKUP($F89,'Cronograma Manual'!$F$6:$BN$171,AG$144+1,0)))</f>
        <v/>
      </c>
      <c r="AH89" s="350" t="str">
        <f>IF(ISNA(VLOOKUP($F89,'Cronograma Manual'!$F$6:$BN$171,AH$144+1,0)),"",(VLOOKUP($F89,'Cronograma Manual'!$F$6:$BN$171,AH$144+1,0)))</f>
        <v/>
      </c>
      <c r="AI89" s="350" t="str">
        <f>IF(ISNA(VLOOKUP($F89,'Cronograma Manual'!$F$6:$BN$171,AI$144+1,0)),"",(VLOOKUP($F89,'Cronograma Manual'!$F$6:$BN$171,AI$144+1,0)))</f>
        <v/>
      </c>
      <c r="AJ89" s="350">
        <f>IF(ISNA(VLOOKUP($F89,'Cronograma Manual'!$F$6:$BN$171,AJ$144+1,0)),"",(VLOOKUP($F89,'Cronograma Manual'!$F$6:$BN$171,AJ$144+1,0)))</f>
        <v>44734</v>
      </c>
      <c r="AK89" s="349" t="str">
        <f>IF(ISNA(VLOOKUP($F89,'Cronograma Manual'!$F$6:$BN$171,AK$144+1,0)),"",(VLOOKUP($F89,'Cronograma Manual'!$F$6:$BN$171,AK$144+1,0)))</f>
        <v/>
      </c>
      <c r="AL89" s="349" t="str">
        <f>IF(ISNA(VLOOKUP($F89,'Cronograma Manual'!$F$6:$BN$171,AL$144+1,0)),"",(VLOOKUP($F89,'Cronograma Manual'!$F$6:$BN$171,AL$144+1,0)))</f>
        <v/>
      </c>
      <c r="AM89" s="349" t="str">
        <f>IF(ISNA(VLOOKUP($F89,'Cronograma Manual'!$F$6:$BN$171,AM$144+1,0)),"",(VLOOKUP($F89,'Cronograma Manual'!$F$6:$BN$171,AM$144+1,0)))</f>
        <v/>
      </c>
      <c r="AN89" s="349" t="str">
        <f>IF(ISNA(VLOOKUP($F89,'Cronograma Manual'!$F$6:$BN$171,AN$144+1,0)),"",(VLOOKUP($F89,'Cronograma Manual'!$F$6:$BN$171,AN$144+1,0)))</f>
        <v/>
      </c>
      <c r="AO89" s="349">
        <f>IF(ISNA(VLOOKUP($F89,'Cronograma Manual'!$F$6:$BN$171,AO$144+1,0)),"",(VLOOKUP($F89,'Cronograma Manual'!$F$6:$BN$171,AO$144+1,0)))</f>
        <v>44769</v>
      </c>
      <c r="AP89" s="350" t="str">
        <f>IF(ISNA(VLOOKUP($F89,'Cronograma Manual'!$F$6:$BN$171,AP$144+1,0)),"",(VLOOKUP($F89,'Cronograma Manual'!$F$6:$BN$171,AP$144+1,0)))</f>
        <v/>
      </c>
      <c r="AQ89" s="350" t="str">
        <f>IF(ISNA(VLOOKUP($F89,'Cronograma Manual'!$F$6:$BN$171,AQ$144+1,0)),"",(VLOOKUP($F89,'Cronograma Manual'!$F$6:$BN$171,AQ$144+1,0)))</f>
        <v/>
      </c>
      <c r="AR89" s="350" t="str">
        <f>IF(ISNA(VLOOKUP($F89,'Cronograma Manual'!$F$6:$BN$171,AR$144+1,0)),"",(VLOOKUP($F89,'Cronograma Manual'!$F$6:$BN$171,AR$144+1,0)))</f>
        <v/>
      </c>
      <c r="AS89" s="350">
        <f>IF(ISNA(VLOOKUP($F89,'Cronograma Manual'!$F$6:$BN$171,AS$144+1,0)),"",(VLOOKUP($F89,'Cronograma Manual'!$F$6:$BN$171,AS$144+1,0)))</f>
        <v>44797</v>
      </c>
      <c r="AT89" s="349" t="str">
        <f>IF(ISNA(VLOOKUP($F89,'Cronograma Manual'!$F$6:$BN$171,AT$144+1,0)),"",(VLOOKUP($F89,'Cronograma Manual'!$F$6:$BN$171,AT$144+1,0)))</f>
        <v/>
      </c>
      <c r="AU89" s="349" t="str">
        <f>IF(ISNA(VLOOKUP($F89,'Cronograma Manual'!$F$6:$BN$171,AU$144+1,0)),"",(VLOOKUP($F89,'Cronograma Manual'!$F$6:$BN$171,AU$144+1,0)))</f>
        <v/>
      </c>
      <c r="AV89" s="349" t="str">
        <f>IF(ISNA(VLOOKUP($F89,'Cronograma Manual'!$F$6:$BN$171,AV$144+1,0)),"",(VLOOKUP($F89,'Cronograma Manual'!$F$6:$BN$171,AV$144+1,0)))</f>
        <v/>
      </c>
      <c r="AW89" s="349">
        <f>IF(ISNA(VLOOKUP($F89,'Cronograma Manual'!$F$6:$BN$171,AW$144+1,0)),"",(VLOOKUP($F89,'Cronograma Manual'!$F$6:$BN$171,AW$144+1,0)))</f>
        <v>44825</v>
      </c>
      <c r="AX89" s="349" t="str">
        <f>IF(ISNA(VLOOKUP($F89,'Cronograma Manual'!$F$6:$BN$171,AX$144+1,0)),"",(VLOOKUP($F89,'Cronograma Manual'!$F$6:$BN$171,AX$144+1,0)))</f>
        <v/>
      </c>
      <c r="AY89" s="350" t="str">
        <f>IF(ISNA(VLOOKUP($F89,'Cronograma Manual'!$F$6:$BN$171,AY$144+1,0)),"",(VLOOKUP($F89,'Cronograma Manual'!$F$6:$BN$171,AY$144+1,0)))</f>
        <v/>
      </c>
      <c r="AZ89" s="350" t="str">
        <f>IF(ISNA(VLOOKUP($F89,'Cronograma Manual'!$F$6:$BN$171,AZ$144+1,0)),"",(VLOOKUP($F89,'Cronograma Manual'!$F$6:$BN$171,AZ$144+1,0)))</f>
        <v/>
      </c>
      <c r="BA89" s="350">
        <f>IF(ISNA(VLOOKUP($F89,'Cronograma Manual'!$F$6:$BN$171,BA$144+1,0)),"",(VLOOKUP($F89,'Cronograma Manual'!$F$6:$BN$171,BA$144+1,0)))</f>
        <v>44853</v>
      </c>
      <c r="BB89" s="350" t="str">
        <f>IF(ISNA(VLOOKUP($F89,'Cronograma Manual'!$F$6:$BN$171,BB$144+1,0)),"",(VLOOKUP($F89,'Cronograma Manual'!$F$6:$BN$171,BB$144+1,0)))</f>
        <v/>
      </c>
      <c r="BC89" s="349" t="str">
        <f>IF(ISNA(VLOOKUP($F89,'Cronograma Manual'!$F$6:$BN$171,BC$144+1,0)),"",(VLOOKUP($F89,'Cronograma Manual'!$F$6:$BN$171,BC$144+1,0)))</f>
        <v/>
      </c>
      <c r="BD89" s="349" t="str">
        <f>IF(ISNA(VLOOKUP($F89,'Cronograma Manual'!$F$6:$BN$171,BD$144+1,0)),"",(VLOOKUP($F89,'Cronograma Manual'!$F$6:$BN$171,BD$144+1,0)))</f>
        <v/>
      </c>
      <c r="BE89" s="349">
        <f>IF(ISNA(VLOOKUP($F89,'Cronograma Manual'!$F$6:$BN$171,BE$144+1,0)),"",(VLOOKUP($F89,'Cronograma Manual'!$F$6:$BN$171,BE$144+1,0)))</f>
        <v>44881</v>
      </c>
      <c r="BF89" s="349" t="str">
        <f>IF(ISNA(VLOOKUP($F89,'Cronograma Manual'!$F$6:$BN$171,BF$144+1,0)),"",(VLOOKUP($F89,'Cronograma Manual'!$F$6:$BN$171,BF$144+1,0)))</f>
        <v/>
      </c>
      <c r="BG89" s="350" t="str">
        <f>IF(ISNA(VLOOKUP($F89,'Cronograma Manual'!$F$6:$BN$171,BG$144+1,0)),"",(VLOOKUP($F89,'Cronograma Manual'!$F$6:$BN$171,BG$144+1,0)))</f>
        <v/>
      </c>
      <c r="BH89" s="350" t="str">
        <f>IF(ISNA(VLOOKUP($F89,'Cronograma Manual'!$F$6:$BN$171,BH$144+1,0)),"",(VLOOKUP($F89,'Cronograma Manual'!$F$6:$BN$171,BH$144+1,0)))</f>
        <v/>
      </c>
      <c r="BI89" s="350">
        <f>IF(ISNA(VLOOKUP($F89,'Cronograma Manual'!$F$6:$BN$171,BI$144+1,0)),"",(VLOOKUP($F89,'Cronograma Manual'!$F$6:$BN$171,BI$144+1,0)))</f>
        <v>44909</v>
      </c>
      <c r="BJ89" s="350" t="str">
        <f>IF(ISNA(VLOOKUP($F89,'Cronograma Manual'!$F$6:$BN$171,BJ$144+1,0)),"",(VLOOKUP($F89,'Cronograma Manual'!$F$6:$BN$171,BJ$144+1,0)))</f>
        <v/>
      </c>
      <c r="BK89" s="351" t="str">
        <f>IF(ISNA(VLOOKUP($F89,'Cronograma Manual'!$F$6:$BN$171,BK$144+1,0)),"",(VLOOKUP($F89,'Cronograma Manual'!$F$6:$BN$171,BK$144+1,0)))</f>
        <v/>
      </c>
    </row>
    <row r="90" spans="1:63" s="102" customFormat="1" ht="26.25" customHeight="1" x14ac:dyDescent="0.25">
      <c r="A90" s="352">
        <f t="shared" si="2"/>
        <v>84</v>
      </c>
      <c r="B90" s="429"/>
      <c r="C90" s="337"/>
      <c r="D90" s="184" t="s">
        <v>1787</v>
      </c>
      <c r="E90" s="364" t="s">
        <v>261</v>
      </c>
      <c r="F90" s="337" t="s">
        <v>1856</v>
      </c>
      <c r="G90" s="184" t="str">
        <f>IF(ISNA(VLOOKUP($F90,'Cronograma Manual'!$F$6:$BN$171,G$144+1,0)),"",(VLOOKUP($F90,'Cronograma Manual'!$F$6:$BN$171,G$144+1,0)))</f>
        <v>UB ZONAL CHIGORODÓ</v>
      </c>
      <c r="H90" s="184" t="str">
        <f>IF(ISNA(VLOOKUP($F90,'Cronograma Manual'!$F$6:$BN$171,H$144+1,0)),"",(VLOOKUP($F90,'Cronograma Manual'!$F$6:$BN$171,H$144+1,0)))</f>
        <v>CRA 108A N°. 101A - 57</v>
      </c>
      <c r="I90" s="197">
        <f>IF(ISNA(VLOOKUP($F90,'Cronograma Manual'!$F$6:$BN$171,I$144+1,0)),"",(VLOOKUP($F90,'Cronograma Manual'!$F$6:$BN$171,I$144+1,0)))</f>
        <v>4</v>
      </c>
      <c r="J90" s="202">
        <f>IF(ISNA(VLOOKUP($F90,'Cronograma Manual'!$F$6:$BN$171,J$144+1,0)),"",(VLOOKUP($F90,'Cronograma Manual'!$F$6:$BN$171,J$144+1,0)))</f>
        <v>12</v>
      </c>
      <c r="K90" s="107" t="str">
        <f>IF(ISNA(VLOOKUP($F90,'Cronograma Manual'!$F$6:$BN$171,K$144+1,0)),"",(VLOOKUP($F90,'Cronograma Manual'!$F$6:$BN$171,K$144+1,0)))</f>
        <v/>
      </c>
      <c r="L90" s="107" t="str">
        <f>IF(ISNA(VLOOKUP($F90,'Cronograma Manual'!$F$6:$BN$171,L$144+1,0)),"",(VLOOKUP($F90,'Cronograma Manual'!$F$6:$BN$171,L$144+1,0)))</f>
        <v/>
      </c>
      <c r="M90" s="107" t="str">
        <f>IF(ISNA(VLOOKUP($F90,'Cronograma Manual'!$F$6:$BN$171,M$144+1,0)),"",(VLOOKUP($F90,'Cronograma Manual'!$F$6:$BN$171,M$144+1,0)))</f>
        <v/>
      </c>
      <c r="N90" s="107" t="str">
        <f>IF(ISNA(VLOOKUP($F90,'Cronograma Manual'!$F$6:$BN$171,N$144+1,0)),"",(VLOOKUP($F90,'Cronograma Manual'!$F$6:$BN$171,N$144+1,0)))</f>
        <v/>
      </c>
      <c r="O90" s="107" t="str">
        <f>IF(ISNA(VLOOKUP($F90,'Cronograma Manual'!$F$6:$BN$171,O$144+1,0)),"",(VLOOKUP($F90,'Cronograma Manual'!$F$6:$BN$171,O$144+1,0)))</f>
        <v/>
      </c>
      <c r="P90" s="108">
        <f>IF(ISNA(VLOOKUP($F90,'Cronograma Manual'!$F$6:$BN$171,P$144+1,0)),"",(VLOOKUP($F90,'Cronograma Manual'!$F$6:$BN$171,P$144+1,0)))</f>
        <v>44594</v>
      </c>
      <c r="Q90" s="108" t="str">
        <f>IF(ISNA(VLOOKUP($F90,'Cronograma Manual'!$F$6:$BN$171,Q$144+1,0)),"",(VLOOKUP($F90,'Cronograma Manual'!$F$6:$BN$171,Q$144+1,0)))</f>
        <v/>
      </c>
      <c r="R90" s="108" t="str">
        <f>IF(ISNA(VLOOKUP($F90,'Cronograma Manual'!$F$6:$BN$171,R$144+1,0)),"",(VLOOKUP($F90,'Cronograma Manual'!$F$6:$BN$171,R$144+1,0)))</f>
        <v/>
      </c>
      <c r="S90" s="108" t="str">
        <f>IF(ISNA(VLOOKUP($F90,'Cronograma Manual'!$F$6:$BN$171,S$144+1,0)),"",(VLOOKUP($F90,'Cronograma Manual'!$F$6:$BN$171,S$144+1,0)))</f>
        <v/>
      </c>
      <c r="T90" s="107">
        <f>IF(ISNA(VLOOKUP($F90,'Cronograma Manual'!$F$6:$BN$171,T$144+1,0)),"",(VLOOKUP($F90,'Cronograma Manual'!$F$6:$BN$171,T$144+1,0)))</f>
        <v>44622</v>
      </c>
      <c r="U90" s="107" t="str">
        <f>IF(ISNA(VLOOKUP($F90,'Cronograma Manual'!$F$6:$BN$171,U$144+1,0)),"",(VLOOKUP($F90,'Cronograma Manual'!$F$6:$BN$171,U$144+1,0)))</f>
        <v/>
      </c>
      <c r="V90" s="107" t="str">
        <f>IF(ISNA(VLOOKUP($F90,'Cronograma Manual'!$F$6:$BN$171,V$144+1,0)),"",(VLOOKUP($F90,'Cronograma Manual'!$F$6:$BN$171,V$144+1,0)))</f>
        <v/>
      </c>
      <c r="W90" s="107" t="str">
        <f>IF(ISNA(VLOOKUP($F90,'Cronograma Manual'!$F$6:$BN$171,W$144+1,0)),"",(VLOOKUP($F90,'Cronograma Manual'!$F$6:$BN$171,W$144+1,0)))</f>
        <v/>
      </c>
      <c r="X90" s="108">
        <f>IF(ISNA(VLOOKUP($F90,'Cronograma Manual'!$F$6:$BN$171,X$144+1,0)),"",(VLOOKUP($F90,'Cronograma Manual'!$F$6:$BN$171,X$144+1,0)))</f>
        <v>44650</v>
      </c>
      <c r="Y90" s="108" t="str">
        <f>IF(ISNA(VLOOKUP($F90,'Cronograma Manual'!$F$6:$BN$171,Y$144+1,0)),"",(VLOOKUP($F90,'Cronograma Manual'!$F$6:$BN$171,Y$144+1,0)))</f>
        <v/>
      </c>
      <c r="Z90" s="108" t="str">
        <f>IF(ISNA(VLOOKUP($F90,'Cronograma Manual'!$F$6:$BN$171,Z$144+1,0)),"",(VLOOKUP($F90,'Cronograma Manual'!$F$6:$BN$171,Z$144+1,0)))</f>
        <v/>
      </c>
      <c r="AA90" s="108" t="str">
        <f>IF(ISNA(VLOOKUP($F90,'Cronograma Manual'!$F$6:$BN$171,AA$144+1,0)),"",(VLOOKUP($F90,'Cronograma Manual'!$F$6:$BN$171,AA$144+1,0)))</f>
        <v/>
      </c>
      <c r="AB90" s="107">
        <f>IF(ISNA(VLOOKUP($F90,'Cronograma Manual'!$F$6:$BN$171,AB$144+1,0)),"",(VLOOKUP($F90,'Cronograma Manual'!$F$6:$BN$171,AB$144+1,0)))</f>
        <v>44678</v>
      </c>
      <c r="AC90" s="107" t="str">
        <f>IF(ISNA(VLOOKUP($F90,'Cronograma Manual'!$F$6:$BN$171,AC$144+1,0)),"",(VLOOKUP($F90,'Cronograma Manual'!$F$6:$BN$171,AC$144+1,0)))</f>
        <v/>
      </c>
      <c r="AD90" s="107" t="str">
        <f>IF(ISNA(VLOOKUP($F90,'Cronograma Manual'!$F$6:$BN$171,AD$144+1,0)),"",(VLOOKUP($F90,'Cronograma Manual'!$F$6:$BN$171,AD$144+1,0)))</f>
        <v/>
      </c>
      <c r="AE90" s="107" t="str">
        <f>IF(ISNA(VLOOKUP($F90,'Cronograma Manual'!$F$6:$BN$171,AE$144+1,0)),"",(VLOOKUP($F90,'Cronograma Manual'!$F$6:$BN$171,AE$144+1,0)))</f>
        <v/>
      </c>
      <c r="AF90" s="107">
        <f>IF(ISNA(VLOOKUP($F90,'Cronograma Manual'!$F$6:$BN$171,AF$144+1,0)),"",(VLOOKUP($F90,'Cronograma Manual'!$F$6:$BN$171,AF$144+1,0)))</f>
        <v>44706</v>
      </c>
      <c r="AG90" s="108" t="str">
        <f>IF(ISNA(VLOOKUP($F90,'Cronograma Manual'!$F$6:$BN$171,AG$144+1,0)),"",(VLOOKUP($F90,'Cronograma Manual'!$F$6:$BN$171,AG$144+1,0)))</f>
        <v/>
      </c>
      <c r="AH90" s="108" t="str">
        <f>IF(ISNA(VLOOKUP($F90,'Cronograma Manual'!$F$6:$BN$171,AH$144+1,0)),"",(VLOOKUP($F90,'Cronograma Manual'!$F$6:$BN$171,AH$144+1,0)))</f>
        <v/>
      </c>
      <c r="AI90" s="108" t="str">
        <f>IF(ISNA(VLOOKUP($F90,'Cronograma Manual'!$F$6:$BN$171,AI$144+1,0)),"",(VLOOKUP($F90,'Cronograma Manual'!$F$6:$BN$171,AI$144+1,0)))</f>
        <v/>
      </c>
      <c r="AJ90" s="108">
        <f>IF(ISNA(VLOOKUP($F90,'Cronograma Manual'!$F$6:$BN$171,AJ$144+1,0)),"",(VLOOKUP($F90,'Cronograma Manual'!$F$6:$BN$171,AJ$144+1,0)))</f>
        <v>44734</v>
      </c>
      <c r="AK90" s="107" t="str">
        <f>IF(ISNA(VLOOKUP($F90,'Cronograma Manual'!$F$6:$BN$171,AK$144+1,0)),"",(VLOOKUP($F90,'Cronograma Manual'!$F$6:$BN$171,AK$144+1,0)))</f>
        <v/>
      </c>
      <c r="AL90" s="107" t="str">
        <f>IF(ISNA(VLOOKUP($F90,'Cronograma Manual'!$F$6:$BN$171,AL$144+1,0)),"",(VLOOKUP($F90,'Cronograma Manual'!$F$6:$BN$171,AL$144+1,0)))</f>
        <v/>
      </c>
      <c r="AM90" s="107" t="str">
        <f>IF(ISNA(VLOOKUP($F90,'Cronograma Manual'!$F$6:$BN$171,AM$144+1,0)),"",(VLOOKUP($F90,'Cronograma Manual'!$F$6:$BN$171,AM$144+1,0)))</f>
        <v/>
      </c>
      <c r="AN90" s="107" t="str">
        <f>IF(ISNA(VLOOKUP($F90,'Cronograma Manual'!$F$6:$BN$171,AN$144+1,0)),"",(VLOOKUP($F90,'Cronograma Manual'!$F$6:$BN$171,AN$144+1,0)))</f>
        <v/>
      </c>
      <c r="AO90" s="107">
        <f>IF(ISNA(VLOOKUP($F90,'Cronograma Manual'!$F$6:$BN$171,AO$144+1,0)),"",(VLOOKUP($F90,'Cronograma Manual'!$F$6:$BN$171,AO$144+1,0)))</f>
        <v>44769</v>
      </c>
      <c r="AP90" s="108" t="str">
        <f>IF(ISNA(VLOOKUP($F90,'Cronograma Manual'!$F$6:$BN$171,AP$144+1,0)),"",(VLOOKUP($F90,'Cronograma Manual'!$F$6:$BN$171,AP$144+1,0)))</f>
        <v/>
      </c>
      <c r="AQ90" s="108" t="str">
        <f>IF(ISNA(VLOOKUP($F90,'Cronograma Manual'!$F$6:$BN$171,AQ$144+1,0)),"",(VLOOKUP($F90,'Cronograma Manual'!$F$6:$BN$171,AQ$144+1,0)))</f>
        <v/>
      </c>
      <c r="AR90" s="108" t="str">
        <f>IF(ISNA(VLOOKUP($F90,'Cronograma Manual'!$F$6:$BN$171,AR$144+1,0)),"",(VLOOKUP($F90,'Cronograma Manual'!$F$6:$BN$171,AR$144+1,0)))</f>
        <v/>
      </c>
      <c r="AS90" s="108">
        <f>IF(ISNA(VLOOKUP($F90,'Cronograma Manual'!$F$6:$BN$171,AS$144+1,0)),"",(VLOOKUP($F90,'Cronograma Manual'!$F$6:$BN$171,AS$144+1,0)))</f>
        <v>44797</v>
      </c>
      <c r="AT90" s="107" t="str">
        <f>IF(ISNA(VLOOKUP($F90,'Cronograma Manual'!$F$6:$BN$171,AT$144+1,0)),"",(VLOOKUP($F90,'Cronograma Manual'!$F$6:$BN$171,AT$144+1,0)))</f>
        <v/>
      </c>
      <c r="AU90" s="107" t="str">
        <f>IF(ISNA(VLOOKUP($F90,'Cronograma Manual'!$F$6:$BN$171,AU$144+1,0)),"",(VLOOKUP($F90,'Cronograma Manual'!$F$6:$BN$171,AU$144+1,0)))</f>
        <v/>
      </c>
      <c r="AV90" s="107" t="str">
        <f>IF(ISNA(VLOOKUP($F90,'Cronograma Manual'!$F$6:$BN$171,AV$144+1,0)),"",(VLOOKUP($F90,'Cronograma Manual'!$F$6:$BN$171,AV$144+1,0)))</f>
        <v/>
      </c>
      <c r="AW90" s="107">
        <f>IF(ISNA(VLOOKUP($F90,'Cronograma Manual'!$F$6:$BN$171,AW$144+1,0)),"",(VLOOKUP($F90,'Cronograma Manual'!$F$6:$BN$171,AW$144+1,0)))</f>
        <v>44825</v>
      </c>
      <c r="AX90" s="107" t="str">
        <f>IF(ISNA(VLOOKUP($F90,'Cronograma Manual'!$F$6:$BN$171,AX$144+1,0)),"",(VLOOKUP($F90,'Cronograma Manual'!$F$6:$BN$171,AX$144+1,0)))</f>
        <v/>
      </c>
      <c r="AY90" s="108" t="str">
        <f>IF(ISNA(VLOOKUP($F90,'Cronograma Manual'!$F$6:$BN$171,AY$144+1,0)),"",(VLOOKUP($F90,'Cronograma Manual'!$F$6:$BN$171,AY$144+1,0)))</f>
        <v/>
      </c>
      <c r="AZ90" s="108" t="str">
        <f>IF(ISNA(VLOOKUP($F90,'Cronograma Manual'!$F$6:$BN$171,AZ$144+1,0)),"",(VLOOKUP($F90,'Cronograma Manual'!$F$6:$BN$171,AZ$144+1,0)))</f>
        <v/>
      </c>
      <c r="BA90" s="108">
        <f>IF(ISNA(VLOOKUP($F90,'Cronograma Manual'!$F$6:$BN$171,BA$144+1,0)),"",(VLOOKUP($F90,'Cronograma Manual'!$F$6:$BN$171,BA$144+1,0)))</f>
        <v>44853</v>
      </c>
      <c r="BB90" s="108" t="str">
        <f>IF(ISNA(VLOOKUP($F90,'Cronograma Manual'!$F$6:$BN$171,BB$144+1,0)),"",(VLOOKUP($F90,'Cronograma Manual'!$F$6:$BN$171,BB$144+1,0)))</f>
        <v/>
      </c>
      <c r="BC90" s="107" t="str">
        <f>IF(ISNA(VLOOKUP($F90,'Cronograma Manual'!$F$6:$BN$171,BC$144+1,0)),"",(VLOOKUP($F90,'Cronograma Manual'!$F$6:$BN$171,BC$144+1,0)))</f>
        <v/>
      </c>
      <c r="BD90" s="107" t="str">
        <f>IF(ISNA(VLOOKUP($F90,'Cronograma Manual'!$F$6:$BN$171,BD$144+1,0)),"",(VLOOKUP($F90,'Cronograma Manual'!$F$6:$BN$171,BD$144+1,0)))</f>
        <v/>
      </c>
      <c r="BE90" s="107">
        <f>IF(ISNA(VLOOKUP($F90,'Cronograma Manual'!$F$6:$BN$171,BE$144+1,0)),"",(VLOOKUP($F90,'Cronograma Manual'!$F$6:$BN$171,BE$144+1,0)))</f>
        <v>44881</v>
      </c>
      <c r="BF90" s="107" t="str">
        <f>IF(ISNA(VLOOKUP($F90,'Cronograma Manual'!$F$6:$BN$171,BF$144+1,0)),"",(VLOOKUP($F90,'Cronograma Manual'!$F$6:$BN$171,BF$144+1,0)))</f>
        <v/>
      </c>
      <c r="BG90" s="108" t="str">
        <f>IF(ISNA(VLOOKUP($F90,'Cronograma Manual'!$F$6:$BN$171,BG$144+1,0)),"",(VLOOKUP($F90,'Cronograma Manual'!$F$6:$BN$171,BG$144+1,0)))</f>
        <v/>
      </c>
      <c r="BH90" s="108" t="str">
        <f>IF(ISNA(VLOOKUP($F90,'Cronograma Manual'!$F$6:$BN$171,BH$144+1,0)),"",(VLOOKUP($F90,'Cronograma Manual'!$F$6:$BN$171,BH$144+1,0)))</f>
        <v/>
      </c>
      <c r="BI90" s="108">
        <f>IF(ISNA(VLOOKUP($F90,'Cronograma Manual'!$F$6:$BN$171,BI$144+1,0)),"",(VLOOKUP($F90,'Cronograma Manual'!$F$6:$BN$171,BI$144+1,0)))</f>
        <v>44909</v>
      </c>
      <c r="BJ90" s="108" t="str">
        <f>IF(ISNA(VLOOKUP($F90,'Cronograma Manual'!$F$6:$BN$171,BJ$144+1,0)),"",(VLOOKUP($F90,'Cronograma Manual'!$F$6:$BN$171,BJ$144+1,0)))</f>
        <v/>
      </c>
      <c r="BK90" s="353" t="str">
        <f>IF(ISNA(VLOOKUP($F90,'Cronograma Manual'!$F$6:$BN$171,BK$144+1,0)),"",(VLOOKUP($F90,'Cronograma Manual'!$F$6:$BN$171,BK$144+1,0)))</f>
        <v/>
      </c>
    </row>
    <row r="91" spans="1:63" s="102" customFormat="1" ht="26.25" customHeight="1" x14ac:dyDescent="0.25">
      <c r="A91" s="352">
        <f t="shared" si="2"/>
        <v>85</v>
      </c>
      <c r="B91" s="429"/>
      <c r="C91" s="337"/>
      <c r="D91" s="184" t="s">
        <v>1787</v>
      </c>
      <c r="E91" s="364" t="s">
        <v>261</v>
      </c>
      <c r="F91" s="337" t="s">
        <v>105</v>
      </c>
      <c r="G91" s="184" t="str">
        <f>IF(ISNA(VLOOKUP($F91,'Cronograma Manual'!$F$6:$BN$171,G$144+1,0)),"",(VLOOKUP($F91,'Cronograma Manual'!$F$6:$BN$171,G$144+1,0)))</f>
        <v>UB PUERTO BERRIO</v>
      </c>
      <c r="H91" s="184" t="str">
        <f>IF(ISNA(VLOOKUP($F91,'Cronograma Manual'!$F$6:$BN$171,H$144+1,0)),"",(VLOOKUP($F91,'Cronograma Manual'!$F$6:$BN$171,H$144+1,0)))</f>
        <v>Hospital La Cruz</v>
      </c>
      <c r="I91" s="197">
        <f>IF(ISNA(VLOOKUP($F91,'Cronograma Manual'!$F$6:$BN$171,I$144+1,0)),"",(VLOOKUP($F91,'Cronograma Manual'!$F$6:$BN$171,I$144+1,0)))</f>
        <v>4</v>
      </c>
      <c r="J91" s="202">
        <f>IF(ISNA(VLOOKUP($F91,'Cronograma Manual'!$F$6:$BN$171,J$144+1,0)),"",(VLOOKUP($F91,'Cronograma Manual'!$F$6:$BN$171,J$144+1,0)))</f>
        <v>12</v>
      </c>
      <c r="K91" s="107" t="str">
        <f>IF(ISNA(VLOOKUP($F91,'Cronograma Manual'!$F$6:$BN$171,K$144+1,0)),"",(VLOOKUP($F91,'Cronograma Manual'!$F$6:$BN$171,K$144+1,0)))</f>
        <v/>
      </c>
      <c r="L91" s="107" t="str">
        <f>IF(ISNA(VLOOKUP($F91,'Cronograma Manual'!$F$6:$BN$171,L$144+1,0)),"",(VLOOKUP($F91,'Cronograma Manual'!$F$6:$BN$171,L$144+1,0)))</f>
        <v/>
      </c>
      <c r="M91" s="107" t="str">
        <f>IF(ISNA(VLOOKUP($F91,'Cronograma Manual'!$F$6:$BN$171,M$144+1,0)),"",(VLOOKUP($F91,'Cronograma Manual'!$F$6:$BN$171,M$144+1,0)))</f>
        <v/>
      </c>
      <c r="N91" s="107" t="str">
        <f>IF(ISNA(VLOOKUP($F91,'Cronograma Manual'!$F$6:$BN$171,N$144+1,0)),"",(VLOOKUP($F91,'Cronograma Manual'!$F$6:$BN$171,N$144+1,0)))</f>
        <v/>
      </c>
      <c r="O91" s="107" t="str">
        <f>IF(ISNA(VLOOKUP($F91,'Cronograma Manual'!$F$6:$BN$171,O$144+1,0)),"",(VLOOKUP($F91,'Cronograma Manual'!$F$6:$BN$171,O$144+1,0)))</f>
        <v/>
      </c>
      <c r="P91" s="108">
        <f>IF(ISNA(VLOOKUP($F91,'Cronograma Manual'!$F$6:$BN$171,P$144+1,0)),"",(VLOOKUP($F91,'Cronograma Manual'!$F$6:$BN$171,P$144+1,0)))</f>
        <v>44594</v>
      </c>
      <c r="Q91" s="108" t="str">
        <f>IF(ISNA(VLOOKUP($F91,'Cronograma Manual'!$F$6:$BN$171,Q$144+1,0)),"",(VLOOKUP($F91,'Cronograma Manual'!$F$6:$BN$171,Q$144+1,0)))</f>
        <v/>
      </c>
      <c r="R91" s="108" t="str">
        <f>IF(ISNA(VLOOKUP($F91,'Cronograma Manual'!$F$6:$BN$171,R$144+1,0)),"",(VLOOKUP($F91,'Cronograma Manual'!$F$6:$BN$171,R$144+1,0)))</f>
        <v/>
      </c>
      <c r="S91" s="108" t="str">
        <f>IF(ISNA(VLOOKUP($F91,'Cronograma Manual'!$F$6:$BN$171,S$144+1,0)),"",(VLOOKUP($F91,'Cronograma Manual'!$F$6:$BN$171,S$144+1,0)))</f>
        <v/>
      </c>
      <c r="T91" s="107">
        <f>IF(ISNA(VLOOKUP($F91,'Cronograma Manual'!$F$6:$BN$171,T$144+1,0)),"",(VLOOKUP($F91,'Cronograma Manual'!$F$6:$BN$171,T$144+1,0)))</f>
        <v>44622</v>
      </c>
      <c r="U91" s="107" t="str">
        <f>IF(ISNA(VLOOKUP($F91,'Cronograma Manual'!$F$6:$BN$171,U$144+1,0)),"",(VLOOKUP($F91,'Cronograma Manual'!$F$6:$BN$171,U$144+1,0)))</f>
        <v/>
      </c>
      <c r="V91" s="107" t="str">
        <f>IF(ISNA(VLOOKUP($F91,'Cronograma Manual'!$F$6:$BN$171,V$144+1,0)),"",(VLOOKUP($F91,'Cronograma Manual'!$F$6:$BN$171,V$144+1,0)))</f>
        <v/>
      </c>
      <c r="W91" s="107" t="str">
        <f>IF(ISNA(VLOOKUP($F91,'Cronograma Manual'!$F$6:$BN$171,W$144+1,0)),"",(VLOOKUP($F91,'Cronograma Manual'!$F$6:$BN$171,W$144+1,0)))</f>
        <v/>
      </c>
      <c r="X91" s="108">
        <f>IF(ISNA(VLOOKUP($F91,'Cronograma Manual'!$F$6:$BN$171,X$144+1,0)),"",(VLOOKUP($F91,'Cronograma Manual'!$F$6:$BN$171,X$144+1,0)))</f>
        <v>44650</v>
      </c>
      <c r="Y91" s="108" t="str">
        <f>IF(ISNA(VLOOKUP($F91,'Cronograma Manual'!$F$6:$BN$171,Y$144+1,0)),"",(VLOOKUP($F91,'Cronograma Manual'!$F$6:$BN$171,Y$144+1,0)))</f>
        <v/>
      </c>
      <c r="Z91" s="108" t="str">
        <f>IF(ISNA(VLOOKUP($F91,'Cronograma Manual'!$F$6:$BN$171,Z$144+1,0)),"",(VLOOKUP($F91,'Cronograma Manual'!$F$6:$BN$171,Z$144+1,0)))</f>
        <v/>
      </c>
      <c r="AA91" s="108" t="str">
        <f>IF(ISNA(VLOOKUP($F91,'Cronograma Manual'!$F$6:$BN$171,AA$144+1,0)),"",(VLOOKUP($F91,'Cronograma Manual'!$F$6:$BN$171,AA$144+1,0)))</f>
        <v/>
      </c>
      <c r="AB91" s="107">
        <f>IF(ISNA(VLOOKUP($F91,'Cronograma Manual'!$F$6:$BN$171,AB$144+1,0)),"",(VLOOKUP($F91,'Cronograma Manual'!$F$6:$BN$171,AB$144+1,0)))</f>
        <v>44678</v>
      </c>
      <c r="AC91" s="107" t="str">
        <f>IF(ISNA(VLOOKUP($F91,'Cronograma Manual'!$F$6:$BN$171,AC$144+1,0)),"",(VLOOKUP($F91,'Cronograma Manual'!$F$6:$BN$171,AC$144+1,0)))</f>
        <v/>
      </c>
      <c r="AD91" s="107" t="str">
        <f>IF(ISNA(VLOOKUP($F91,'Cronograma Manual'!$F$6:$BN$171,AD$144+1,0)),"",(VLOOKUP($F91,'Cronograma Manual'!$F$6:$BN$171,AD$144+1,0)))</f>
        <v/>
      </c>
      <c r="AE91" s="107" t="str">
        <f>IF(ISNA(VLOOKUP($F91,'Cronograma Manual'!$F$6:$BN$171,AE$144+1,0)),"",(VLOOKUP($F91,'Cronograma Manual'!$F$6:$BN$171,AE$144+1,0)))</f>
        <v/>
      </c>
      <c r="AF91" s="107">
        <f>IF(ISNA(VLOOKUP($F91,'Cronograma Manual'!$F$6:$BN$171,AF$144+1,0)),"",(VLOOKUP($F91,'Cronograma Manual'!$F$6:$BN$171,AF$144+1,0)))</f>
        <v>44706</v>
      </c>
      <c r="AG91" s="108" t="str">
        <f>IF(ISNA(VLOOKUP($F91,'Cronograma Manual'!$F$6:$BN$171,AG$144+1,0)),"",(VLOOKUP($F91,'Cronograma Manual'!$F$6:$BN$171,AG$144+1,0)))</f>
        <v/>
      </c>
      <c r="AH91" s="108" t="str">
        <f>IF(ISNA(VLOOKUP($F91,'Cronograma Manual'!$F$6:$BN$171,AH$144+1,0)),"",(VLOOKUP($F91,'Cronograma Manual'!$F$6:$BN$171,AH$144+1,0)))</f>
        <v/>
      </c>
      <c r="AI91" s="108" t="str">
        <f>IF(ISNA(VLOOKUP($F91,'Cronograma Manual'!$F$6:$BN$171,AI$144+1,0)),"",(VLOOKUP($F91,'Cronograma Manual'!$F$6:$BN$171,AI$144+1,0)))</f>
        <v/>
      </c>
      <c r="AJ91" s="108">
        <f>IF(ISNA(VLOOKUP($F91,'Cronograma Manual'!$F$6:$BN$171,AJ$144+1,0)),"",(VLOOKUP($F91,'Cronograma Manual'!$F$6:$BN$171,AJ$144+1,0)))</f>
        <v>44734</v>
      </c>
      <c r="AK91" s="107" t="str">
        <f>IF(ISNA(VLOOKUP($F91,'Cronograma Manual'!$F$6:$BN$171,AK$144+1,0)),"",(VLOOKUP($F91,'Cronograma Manual'!$F$6:$BN$171,AK$144+1,0)))</f>
        <v/>
      </c>
      <c r="AL91" s="107" t="str">
        <f>IF(ISNA(VLOOKUP($F91,'Cronograma Manual'!$F$6:$BN$171,AL$144+1,0)),"",(VLOOKUP($F91,'Cronograma Manual'!$F$6:$BN$171,AL$144+1,0)))</f>
        <v/>
      </c>
      <c r="AM91" s="107" t="str">
        <f>IF(ISNA(VLOOKUP($F91,'Cronograma Manual'!$F$6:$BN$171,AM$144+1,0)),"",(VLOOKUP($F91,'Cronograma Manual'!$F$6:$BN$171,AM$144+1,0)))</f>
        <v/>
      </c>
      <c r="AN91" s="107" t="str">
        <f>IF(ISNA(VLOOKUP($F91,'Cronograma Manual'!$F$6:$BN$171,AN$144+1,0)),"",(VLOOKUP($F91,'Cronograma Manual'!$F$6:$BN$171,AN$144+1,0)))</f>
        <v/>
      </c>
      <c r="AO91" s="107">
        <f>IF(ISNA(VLOOKUP($F91,'Cronograma Manual'!$F$6:$BN$171,AO$144+1,0)),"",(VLOOKUP($F91,'Cronograma Manual'!$F$6:$BN$171,AO$144+1,0)))</f>
        <v>44769</v>
      </c>
      <c r="AP91" s="108" t="str">
        <f>IF(ISNA(VLOOKUP($F91,'Cronograma Manual'!$F$6:$BN$171,AP$144+1,0)),"",(VLOOKUP($F91,'Cronograma Manual'!$F$6:$BN$171,AP$144+1,0)))</f>
        <v/>
      </c>
      <c r="AQ91" s="108" t="str">
        <f>IF(ISNA(VLOOKUP($F91,'Cronograma Manual'!$F$6:$BN$171,AQ$144+1,0)),"",(VLOOKUP($F91,'Cronograma Manual'!$F$6:$BN$171,AQ$144+1,0)))</f>
        <v/>
      </c>
      <c r="AR91" s="108" t="str">
        <f>IF(ISNA(VLOOKUP($F91,'Cronograma Manual'!$F$6:$BN$171,AR$144+1,0)),"",(VLOOKUP($F91,'Cronograma Manual'!$F$6:$BN$171,AR$144+1,0)))</f>
        <v/>
      </c>
      <c r="AS91" s="108">
        <f>IF(ISNA(VLOOKUP($F91,'Cronograma Manual'!$F$6:$BN$171,AS$144+1,0)),"",(VLOOKUP($F91,'Cronograma Manual'!$F$6:$BN$171,AS$144+1,0)))</f>
        <v>44797</v>
      </c>
      <c r="AT91" s="107" t="str">
        <f>IF(ISNA(VLOOKUP($F91,'Cronograma Manual'!$F$6:$BN$171,AT$144+1,0)),"",(VLOOKUP($F91,'Cronograma Manual'!$F$6:$BN$171,AT$144+1,0)))</f>
        <v/>
      </c>
      <c r="AU91" s="107" t="str">
        <f>IF(ISNA(VLOOKUP($F91,'Cronograma Manual'!$F$6:$BN$171,AU$144+1,0)),"",(VLOOKUP($F91,'Cronograma Manual'!$F$6:$BN$171,AU$144+1,0)))</f>
        <v/>
      </c>
      <c r="AV91" s="107" t="str">
        <f>IF(ISNA(VLOOKUP($F91,'Cronograma Manual'!$F$6:$BN$171,AV$144+1,0)),"",(VLOOKUP($F91,'Cronograma Manual'!$F$6:$BN$171,AV$144+1,0)))</f>
        <v/>
      </c>
      <c r="AW91" s="107">
        <f>IF(ISNA(VLOOKUP($F91,'Cronograma Manual'!$F$6:$BN$171,AW$144+1,0)),"",(VLOOKUP($F91,'Cronograma Manual'!$F$6:$BN$171,AW$144+1,0)))</f>
        <v>44825</v>
      </c>
      <c r="AX91" s="107" t="str">
        <f>IF(ISNA(VLOOKUP($F91,'Cronograma Manual'!$F$6:$BN$171,AX$144+1,0)),"",(VLOOKUP($F91,'Cronograma Manual'!$F$6:$BN$171,AX$144+1,0)))</f>
        <v/>
      </c>
      <c r="AY91" s="108" t="str">
        <f>IF(ISNA(VLOOKUP($F91,'Cronograma Manual'!$F$6:$BN$171,AY$144+1,0)),"",(VLOOKUP($F91,'Cronograma Manual'!$F$6:$BN$171,AY$144+1,0)))</f>
        <v/>
      </c>
      <c r="AZ91" s="108" t="str">
        <f>IF(ISNA(VLOOKUP($F91,'Cronograma Manual'!$F$6:$BN$171,AZ$144+1,0)),"",(VLOOKUP($F91,'Cronograma Manual'!$F$6:$BN$171,AZ$144+1,0)))</f>
        <v/>
      </c>
      <c r="BA91" s="108">
        <f>IF(ISNA(VLOOKUP($F91,'Cronograma Manual'!$F$6:$BN$171,BA$144+1,0)),"",(VLOOKUP($F91,'Cronograma Manual'!$F$6:$BN$171,BA$144+1,0)))</f>
        <v>44853</v>
      </c>
      <c r="BB91" s="108" t="str">
        <f>IF(ISNA(VLOOKUP($F91,'Cronograma Manual'!$F$6:$BN$171,BB$144+1,0)),"",(VLOOKUP($F91,'Cronograma Manual'!$F$6:$BN$171,BB$144+1,0)))</f>
        <v/>
      </c>
      <c r="BC91" s="107" t="str">
        <f>IF(ISNA(VLOOKUP($F91,'Cronograma Manual'!$F$6:$BN$171,BC$144+1,0)),"",(VLOOKUP($F91,'Cronograma Manual'!$F$6:$BN$171,BC$144+1,0)))</f>
        <v/>
      </c>
      <c r="BD91" s="107" t="str">
        <f>IF(ISNA(VLOOKUP($F91,'Cronograma Manual'!$F$6:$BN$171,BD$144+1,0)),"",(VLOOKUP($F91,'Cronograma Manual'!$F$6:$BN$171,BD$144+1,0)))</f>
        <v/>
      </c>
      <c r="BE91" s="107">
        <f>IF(ISNA(VLOOKUP($F91,'Cronograma Manual'!$F$6:$BN$171,BE$144+1,0)),"",(VLOOKUP($F91,'Cronograma Manual'!$F$6:$BN$171,BE$144+1,0)))</f>
        <v>44881</v>
      </c>
      <c r="BF91" s="107" t="str">
        <f>IF(ISNA(VLOOKUP($F91,'Cronograma Manual'!$F$6:$BN$171,BF$144+1,0)),"",(VLOOKUP($F91,'Cronograma Manual'!$F$6:$BN$171,BF$144+1,0)))</f>
        <v/>
      </c>
      <c r="BG91" s="108" t="str">
        <f>IF(ISNA(VLOOKUP($F91,'Cronograma Manual'!$F$6:$BN$171,BG$144+1,0)),"",(VLOOKUP($F91,'Cronograma Manual'!$F$6:$BN$171,BG$144+1,0)))</f>
        <v/>
      </c>
      <c r="BH91" s="108" t="str">
        <f>IF(ISNA(VLOOKUP($F91,'Cronograma Manual'!$F$6:$BN$171,BH$144+1,0)),"",(VLOOKUP($F91,'Cronograma Manual'!$F$6:$BN$171,BH$144+1,0)))</f>
        <v/>
      </c>
      <c r="BI91" s="108">
        <f>IF(ISNA(VLOOKUP($F91,'Cronograma Manual'!$F$6:$BN$171,BI$144+1,0)),"",(VLOOKUP($F91,'Cronograma Manual'!$F$6:$BN$171,BI$144+1,0)))</f>
        <v>44909</v>
      </c>
      <c r="BJ91" s="108" t="str">
        <f>IF(ISNA(VLOOKUP($F91,'Cronograma Manual'!$F$6:$BN$171,BJ$144+1,0)),"",(VLOOKUP($F91,'Cronograma Manual'!$F$6:$BN$171,BJ$144+1,0)))</f>
        <v/>
      </c>
      <c r="BK91" s="353" t="str">
        <f>IF(ISNA(VLOOKUP($F91,'Cronograma Manual'!$F$6:$BN$171,BK$144+1,0)),"",(VLOOKUP($F91,'Cronograma Manual'!$F$6:$BN$171,BK$144+1,0)))</f>
        <v/>
      </c>
    </row>
    <row r="92" spans="1:63" s="102" customFormat="1" ht="26.25" customHeight="1" x14ac:dyDescent="0.25">
      <c r="A92" s="352">
        <f t="shared" si="2"/>
        <v>86</v>
      </c>
      <c r="B92" s="429"/>
      <c r="C92" s="337"/>
      <c r="D92" s="184"/>
      <c r="E92" s="364" t="s">
        <v>261</v>
      </c>
      <c r="F92" s="337" t="s">
        <v>122</v>
      </c>
      <c r="G92" s="184" t="str">
        <f>IF(ISNA(VLOOKUP($F92,'Cronograma Manual'!$F$6:$BN$171,G$144+1,0)),"",(VLOOKUP($F92,'Cronograma Manual'!$F$6:$BN$171,G$144+1,0)))</f>
        <v>UB TURBO</v>
      </c>
      <c r="H92" s="184" t="str">
        <f>IF(ISNA(VLOOKUP($F92,'Cronograma Manual'!$F$6:$BN$171,H$144+1,0)),"",(VLOOKUP($F92,'Cronograma Manual'!$F$6:$BN$171,H$144+1,0)))</f>
        <v>Hospital Francisco Valderrama N° 48-20</v>
      </c>
      <c r="I92" s="197">
        <f>IF(ISNA(VLOOKUP($F92,'Cronograma Manual'!$F$6:$BN$171,I$144+1,0)),"",(VLOOKUP($F92,'Cronograma Manual'!$F$6:$BN$171,I$144+1,0)))</f>
        <v>4</v>
      </c>
      <c r="J92" s="202">
        <f>IF(ISNA(VLOOKUP($F92,'Cronograma Manual'!$F$6:$BN$171,J$144+1,0)),"",(VLOOKUP($F92,'Cronograma Manual'!$F$6:$BN$171,J$144+1,0)))</f>
        <v>12</v>
      </c>
      <c r="K92" s="107"/>
      <c r="L92" s="107" t="str">
        <f>IF(ISNA(VLOOKUP($F92,'Cronograma Manual'!$F$6:$BN$171,L$144+1,0)),"",(VLOOKUP($F92,'Cronograma Manual'!$F$6:$BN$171,L$144+1,0)))</f>
        <v/>
      </c>
      <c r="M92" s="107" t="str">
        <f>IF(ISNA(VLOOKUP($F92,'Cronograma Manual'!$F$6:$BN$171,M$144+1,0)),"",(VLOOKUP($F92,'Cronograma Manual'!$F$6:$BN$171,M$144+1,0)))</f>
        <v/>
      </c>
      <c r="N92" s="107" t="str">
        <f>IF(ISNA(VLOOKUP($F92,'Cronograma Manual'!$F$6:$BN$171,N$144+1,0)),"",(VLOOKUP($F92,'Cronograma Manual'!$F$6:$BN$171,N$144+1,0)))</f>
        <v/>
      </c>
      <c r="O92" s="107" t="str">
        <f>IF(ISNA(VLOOKUP($F92,'Cronograma Manual'!$F$6:$BN$171,O$144+1,0)),"",(VLOOKUP($F92,'Cronograma Manual'!$F$6:$BN$171,O$144+1,0)))</f>
        <v/>
      </c>
      <c r="P92" s="108">
        <f>IF(ISNA(VLOOKUP($F92,'Cronograma Manual'!$F$6:$BN$171,P$144+1,0)),"",(VLOOKUP($F92,'Cronograma Manual'!$F$6:$BN$171,P$144+1,0)))</f>
        <v>44594</v>
      </c>
      <c r="Q92" s="108" t="str">
        <f>IF(ISNA(VLOOKUP($F92,'Cronograma Manual'!$F$6:$BN$171,Q$144+1,0)),"",(VLOOKUP($F92,'Cronograma Manual'!$F$6:$BN$171,Q$144+1,0)))</f>
        <v/>
      </c>
      <c r="R92" s="108" t="str">
        <f>IF(ISNA(VLOOKUP($F92,'Cronograma Manual'!$F$6:$BN$171,R$144+1,0)),"",(VLOOKUP($F92,'Cronograma Manual'!$F$6:$BN$171,R$144+1,0)))</f>
        <v/>
      </c>
      <c r="S92" s="108" t="str">
        <f>IF(ISNA(VLOOKUP($F92,'Cronograma Manual'!$F$6:$BN$171,S$144+1,0)),"",(VLOOKUP($F92,'Cronograma Manual'!$F$6:$BN$171,S$144+1,0)))</f>
        <v/>
      </c>
      <c r="T92" s="107">
        <f>IF(ISNA(VLOOKUP($F92,'Cronograma Manual'!$F$6:$BN$171,T$144+1,0)),"",(VLOOKUP($F92,'Cronograma Manual'!$F$6:$BN$171,T$144+1,0)))</f>
        <v>44622</v>
      </c>
      <c r="U92" s="107" t="str">
        <f>IF(ISNA(VLOOKUP($F92,'Cronograma Manual'!$F$6:$BN$171,U$144+1,0)),"",(VLOOKUP($F92,'Cronograma Manual'!$F$6:$BN$171,U$144+1,0)))</f>
        <v/>
      </c>
      <c r="V92" s="107" t="str">
        <f>IF(ISNA(VLOOKUP($F92,'Cronograma Manual'!$F$6:$BN$171,V$144+1,0)),"",(VLOOKUP($F92,'Cronograma Manual'!$F$6:$BN$171,V$144+1,0)))</f>
        <v/>
      </c>
      <c r="W92" s="107" t="str">
        <f>IF(ISNA(VLOOKUP($F92,'Cronograma Manual'!$F$6:$BN$171,W$144+1,0)),"",(VLOOKUP($F92,'Cronograma Manual'!$F$6:$BN$171,W$144+1,0)))</f>
        <v/>
      </c>
      <c r="X92" s="108">
        <f>IF(ISNA(VLOOKUP($F92,'Cronograma Manual'!$F$6:$BN$171,X$144+1,0)),"",(VLOOKUP($F92,'Cronograma Manual'!$F$6:$BN$171,X$144+1,0)))</f>
        <v>44650</v>
      </c>
      <c r="Y92" s="108" t="str">
        <f>IF(ISNA(VLOOKUP($F92,'Cronograma Manual'!$F$6:$BN$171,Y$144+1,0)),"",(VLOOKUP($F92,'Cronograma Manual'!$F$6:$BN$171,Y$144+1,0)))</f>
        <v/>
      </c>
      <c r="Z92" s="108" t="str">
        <f>IF(ISNA(VLOOKUP($F92,'Cronograma Manual'!$F$6:$BN$171,Z$144+1,0)),"",(VLOOKUP($F92,'Cronograma Manual'!$F$6:$BN$171,Z$144+1,0)))</f>
        <v/>
      </c>
      <c r="AA92" s="108" t="str">
        <f>IF(ISNA(VLOOKUP($F92,'Cronograma Manual'!$F$6:$BN$171,AA$144+1,0)),"",(VLOOKUP($F92,'Cronograma Manual'!$F$6:$BN$171,AA$144+1,0)))</f>
        <v/>
      </c>
      <c r="AB92" s="107">
        <f>IF(ISNA(VLOOKUP($F92,'Cronograma Manual'!$F$6:$BN$171,AB$144+1,0)),"",(VLOOKUP($F92,'Cronograma Manual'!$F$6:$BN$171,AB$144+1,0)))</f>
        <v>44678</v>
      </c>
      <c r="AC92" s="107" t="str">
        <f>IF(ISNA(VLOOKUP($F92,'Cronograma Manual'!$F$6:$BN$171,AC$144+1,0)),"",(VLOOKUP($F92,'Cronograma Manual'!$F$6:$BN$171,AC$144+1,0)))</f>
        <v/>
      </c>
      <c r="AD92" s="107" t="str">
        <f>IF(ISNA(VLOOKUP($F92,'Cronograma Manual'!$F$6:$BN$171,AD$144+1,0)),"",(VLOOKUP($F92,'Cronograma Manual'!$F$6:$BN$171,AD$144+1,0)))</f>
        <v/>
      </c>
      <c r="AE92" s="107" t="str">
        <f>IF(ISNA(VLOOKUP($F92,'Cronograma Manual'!$F$6:$BN$171,AE$144+1,0)),"",(VLOOKUP($F92,'Cronograma Manual'!$F$6:$BN$171,AE$144+1,0)))</f>
        <v/>
      </c>
      <c r="AF92" s="107">
        <f>IF(ISNA(VLOOKUP($F92,'Cronograma Manual'!$F$6:$BN$171,AF$144+1,0)),"",(VLOOKUP($F92,'Cronograma Manual'!$F$6:$BN$171,AF$144+1,0)))</f>
        <v>44706</v>
      </c>
      <c r="AG92" s="108" t="str">
        <f>IF(ISNA(VLOOKUP($F92,'Cronograma Manual'!$F$6:$BN$171,AG$144+1,0)),"",(VLOOKUP($F92,'Cronograma Manual'!$F$6:$BN$171,AG$144+1,0)))</f>
        <v/>
      </c>
      <c r="AH92" s="108" t="str">
        <f>IF(ISNA(VLOOKUP($F92,'Cronograma Manual'!$F$6:$BN$171,AH$144+1,0)),"",(VLOOKUP($F92,'Cronograma Manual'!$F$6:$BN$171,AH$144+1,0)))</f>
        <v/>
      </c>
      <c r="AI92" s="108" t="str">
        <f>IF(ISNA(VLOOKUP($F92,'Cronograma Manual'!$F$6:$BN$171,AI$144+1,0)),"",(VLOOKUP($F92,'Cronograma Manual'!$F$6:$BN$171,AI$144+1,0)))</f>
        <v/>
      </c>
      <c r="AJ92" s="108">
        <f>IF(ISNA(VLOOKUP($F92,'Cronograma Manual'!$F$6:$BN$171,AJ$144+1,0)),"",(VLOOKUP($F92,'Cronograma Manual'!$F$6:$BN$171,AJ$144+1,0)))</f>
        <v>44734</v>
      </c>
      <c r="AK92" s="107" t="str">
        <f>IF(ISNA(VLOOKUP($F92,'Cronograma Manual'!$F$6:$BN$171,AK$144+1,0)),"",(VLOOKUP($F92,'Cronograma Manual'!$F$6:$BN$171,AK$144+1,0)))</f>
        <v/>
      </c>
      <c r="AL92" s="107" t="str">
        <f>IF(ISNA(VLOOKUP($F92,'Cronograma Manual'!$F$6:$BN$171,AL$144+1,0)),"",(VLOOKUP($F92,'Cronograma Manual'!$F$6:$BN$171,AL$144+1,0)))</f>
        <v/>
      </c>
      <c r="AM92" s="107" t="str">
        <f>IF(ISNA(VLOOKUP($F92,'Cronograma Manual'!$F$6:$BN$171,AM$144+1,0)),"",(VLOOKUP($F92,'Cronograma Manual'!$F$6:$BN$171,AM$144+1,0)))</f>
        <v/>
      </c>
      <c r="AN92" s="107" t="str">
        <f>IF(ISNA(VLOOKUP($F92,'Cronograma Manual'!$F$6:$BN$171,AN$144+1,0)),"",(VLOOKUP($F92,'Cronograma Manual'!$F$6:$BN$171,AN$144+1,0)))</f>
        <v/>
      </c>
      <c r="AO92" s="107">
        <f>IF(ISNA(VLOOKUP($F92,'Cronograma Manual'!$F$6:$BN$171,AO$144+1,0)),"",(VLOOKUP($F92,'Cronograma Manual'!$F$6:$BN$171,AO$144+1,0)))</f>
        <v>44769</v>
      </c>
      <c r="AP92" s="108" t="str">
        <f>IF(ISNA(VLOOKUP($F92,'Cronograma Manual'!$F$6:$BN$171,AP$144+1,0)),"",(VLOOKUP($F92,'Cronograma Manual'!$F$6:$BN$171,AP$144+1,0)))</f>
        <v/>
      </c>
      <c r="AQ92" s="108" t="str">
        <f>IF(ISNA(VLOOKUP($F92,'Cronograma Manual'!$F$6:$BN$171,AQ$144+1,0)),"",(VLOOKUP($F92,'Cronograma Manual'!$F$6:$BN$171,AQ$144+1,0)))</f>
        <v/>
      </c>
      <c r="AR92" s="108" t="str">
        <f>IF(ISNA(VLOOKUP($F92,'Cronograma Manual'!$F$6:$BN$171,AR$144+1,0)),"",(VLOOKUP($F92,'Cronograma Manual'!$F$6:$BN$171,AR$144+1,0)))</f>
        <v/>
      </c>
      <c r="AS92" s="108">
        <f>IF(ISNA(VLOOKUP($F92,'Cronograma Manual'!$F$6:$BN$171,AS$144+1,0)),"",(VLOOKUP($F92,'Cronograma Manual'!$F$6:$BN$171,AS$144+1,0)))</f>
        <v>44797</v>
      </c>
      <c r="AT92" s="107" t="str">
        <f>IF(ISNA(VLOOKUP($F92,'Cronograma Manual'!$F$6:$BN$171,AT$144+1,0)),"",(VLOOKUP($F92,'Cronograma Manual'!$F$6:$BN$171,AT$144+1,0)))</f>
        <v/>
      </c>
      <c r="AU92" s="107" t="str">
        <f>IF(ISNA(VLOOKUP($F92,'Cronograma Manual'!$F$6:$BN$171,AU$144+1,0)),"",(VLOOKUP($F92,'Cronograma Manual'!$F$6:$BN$171,AU$144+1,0)))</f>
        <v/>
      </c>
      <c r="AV92" s="107" t="str">
        <f>IF(ISNA(VLOOKUP($F92,'Cronograma Manual'!$F$6:$BN$171,AV$144+1,0)),"",(VLOOKUP($F92,'Cronograma Manual'!$F$6:$BN$171,AV$144+1,0)))</f>
        <v/>
      </c>
      <c r="AW92" s="107">
        <f>IF(ISNA(VLOOKUP($F92,'Cronograma Manual'!$F$6:$BN$171,AW$144+1,0)),"",(VLOOKUP($F92,'Cronograma Manual'!$F$6:$BN$171,AW$144+1,0)))</f>
        <v>44825</v>
      </c>
      <c r="AX92" s="107" t="str">
        <f>IF(ISNA(VLOOKUP($F92,'Cronograma Manual'!$F$6:$BN$171,AX$144+1,0)),"",(VLOOKUP($F92,'Cronograma Manual'!$F$6:$BN$171,AX$144+1,0)))</f>
        <v/>
      </c>
      <c r="AY92" s="108" t="str">
        <f>IF(ISNA(VLOOKUP($F92,'Cronograma Manual'!$F$6:$BN$171,AY$144+1,0)),"",(VLOOKUP($F92,'Cronograma Manual'!$F$6:$BN$171,AY$144+1,0)))</f>
        <v/>
      </c>
      <c r="AZ92" s="108" t="str">
        <f>IF(ISNA(VLOOKUP($F92,'Cronograma Manual'!$F$6:$BN$171,AZ$144+1,0)),"",(VLOOKUP($F92,'Cronograma Manual'!$F$6:$BN$171,AZ$144+1,0)))</f>
        <v/>
      </c>
      <c r="BA92" s="108">
        <f>IF(ISNA(VLOOKUP($F92,'Cronograma Manual'!$F$6:$BN$171,BA$144+1,0)),"",(VLOOKUP($F92,'Cronograma Manual'!$F$6:$BN$171,BA$144+1,0)))</f>
        <v>44853</v>
      </c>
      <c r="BB92" s="108" t="str">
        <f>IF(ISNA(VLOOKUP($F92,'Cronograma Manual'!$F$6:$BN$171,BB$144+1,0)),"",(VLOOKUP($F92,'Cronograma Manual'!$F$6:$BN$171,BB$144+1,0)))</f>
        <v/>
      </c>
      <c r="BC92" s="107" t="str">
        <f>IF(ISNA(VLOOKUP($F92,'Cronograma Manual'!$F$6:$BN$171,BC$144+1,0)),"",(VLOOKUP($F92,'Cronograma Manual'!$F$6:$BN$171,BC$144+1,0)))</f>
        <v/>
      </c>
      <c r="BD92" s="107" t="str">
        <f>IF(ISNA(VLOOKUP($F92,'Cronograma Manual'!$F$6:$BN$171,BD$144+1,0)),"",(VLOOKUP($F92,'Cronograma Manual'!$F$6:$BN$171,BD$144+1,0)))</f>
        <v/>
      </c>
      <c r="BE92" s="107">
        <f>IF(ISNA(VLOOKUP($F92,'Cronograma Manual'!$F$6:$BN$171,BE$144+1,0)),"",(VLOOKUP($F92,'Cronograma Manual'!$F$6:$BN$171,BE$144+1,0)))</f>
        <v>44881</v>
      </c>
      <c r="BF92" s="107" t="str">
        <f>IF(ISNA(VLOOKUP($F92,'Cronograma Manual'!$F$6:$BN$171,BF$144+1,0)),"",(VLOOKUP($F92,'Cronograma Manual'!$F$6:$BN$171,BF$144+1,0)))</f>
        <v/>
      </c>
      <c r="BG92" s="108" t="str">
        <f>IF(ISNA(VLOOKUP($F92,'Cronograma Manual'!$F$6:$BN$171,BG$144+1,0)),"",(VLOOKUP($F92,'Cronograma Manual'!$F$6:$BN$171,BG$144+1,0)))</f>
        <v/>
      </c>
      <c r="BH92" s="108" t="str">
        <f>IF(ISNA(VLOOKUP($F92,'Cronograma Manual'!$F$6:$BN$171,BH$144+1,0)),"",(VLOOKUP($F92,'Cronograma Manual'!$F$6:$BN$171,BH$144+1,0)))</f>
        <v/>
      </c>
      <c r="BI92" s="108">
        <f>IF(ISNA(VLOOKUP($F92,'Cronograma Manual'!$F$6:$BN$171,BI$144+1,0)),"",(VLOOKUP($F92,'Cronograma Manual'!$F$6:$BN$171,BI$144+1,0)))</f>
        <v>44909</v>
      </c>
      <c r="BJ92" s="108" t="str">
        <f>IF(ISNA(VLOOKUP($F92,'Cronograma Manual'!$F$6:$BN$171,BJ$144+1,0)),"",(VLOOKUP($F92,'Cronograma Manual'!$F$6:$BN$171,BJ$144+1,0)))</f>
        <v/>
      </c>
      <c r="BK92" s="353" t="str">
        <f>IF(ISNA(VLOOKUP($F92,'Cronograma Manual'!$F$6:$BN$171,BK$144+1,0)),"",(VLOOKUP($F92,'Cronograma Manual'!$F$6:$BN$171,BK$144+1,0)))</f>
        <v/>
      </c>
    </row>
    <row r="93" spans="1:63" s="102" customFormat="1" ht="26.25" customHeight="1" x14ac:dyDescent="0.25">
      <c r="A93" s="352">
        <f t="shared" si="2"/>
        <v>87</v>
      </c>
      <c r="B93" s="429"/>
      <c r="C93" s="337"/>
      <c r="D93" s="184" t="s">
        <v>1787</v>
      </c>
      <c r="E93" s="364" t="s">
        <v>723</v>
      </c>
      <c r="F93" s="337" t="s">
        <v>109</v>
      </c>
      <c r="G93" s="184" t="str">
        <f>IF(ISNA(VLOOKUP($F93,'Cronograma Manual'!$F$6:$BN$171,G$144+1,0)),"",(VLOOKUP($F93,'Cronograma Manual'!$F$6:$BN$171,G$144+1,0)))</f>
        <v>DS CHOCO</v>
      </c>
      <c r="H93" s="184" t="str">
        <f>IF(ISNA(VLOOKUP($F93,'Cronograma Manual'!$F$6:$BN$171,H$144+1,0)),"",(VLOOKUP($F93,'Cronograma Manual'!$F$6:$BN$171,H$144+1,0)))</f>
        <v>Calle 25 N° 6 - 08</v>
      </c>
      <c r="I93" s="197">
        <f>IF(ISNA(VLOOKUP($F93,'Cronograma Manual'!$F$6:$BN$171,I$144+1,0)),"",(VLOOKUP($F93,'Cronograma Manual'!$F$6:$BN$171,I$144+1,0)))</f>
        <v>4</v>
      </c>
      <c r="J93" s="202">
        <f>IF(ISNA(VLOOKUP($F93,'Cronograma Manual'!$F$6:$BN$171,J$144+1,0)),"",(VLOOKUP($F93,'Cronograma Manual'!$F$6:$BN$171,J$144+1,0)))</f>
        <v>12</v>
      </c>
      <c r="K93" s="107" t="str">
        <f>IF(ISNA(VLOOKUP($F93,'Cronograma Manual'!$F$6:$BN$171,K$144+1,0)),"",(VLOOKUP($F93,'Cronograma Manual'!$F$6:$BN$171,K$144+1,0)))</f>
        <v/>
      </c>
      <c r="L93" s="107" t="str">
        <f>IF(ISNA(VLOOKUP($F93,'Cronograma Manual'!$F$6:$BN$171,L$144+1,0)),"",(VLOOKUP($F93,'Cronograma Manual'!$F$6:$BN$171,L$144+1,0)))</f>
        <v/>
      </c>
      <c r="M93" s="107" t="str">
        <f>IF(ISNA(VLOOKUP($F93,'Cronograma Manual'!$F$6:$BN$171,M$144+1,0)),"",(VLOOKUP($F93,'Cronograma Manual'!$F$6:$BN$171,M$144+1,0)))</f>
        <v/>
      </c>
      <c r="N93" s="107" t="str">
        <f>IF(ISNA(VLOOKUP($F93,'Cronograma Manual'!$F$6:$BN$171,N$144+1,0)),"",(VLOOKUP($F93,'Cronograma Manual'!$F$6:$BN$171,N$144+1,0)))</f>
        <v/>
      </c>
      <c r="O93" s="107" t="str">
        <f>IF(ISNA(VLOOKUP($F93,'Cronograma Manual'!$F$6:$BN$171,O$144+1,0)),"",(VLOOKUP($F93,'Cronograma Manual'!$F$6:$BN$171,O$144+1,0)))</f>
        <v/>
      </c>
      <c r="P93" s="108">
        <f>IF(ISNA(VLOOKUP($F93,'Cronograma Manual'!$F$6:$BN$171,P$144+1,0)),"",(VLOOKUP($F93,'Cronograma Manual'!$F$6:$BN$171,P$144+1,0)))</f>
        <v>44594</v>
      </c>
      <c r="Q93" s="108" t="str">
        <f>IF(ISNA(VLOOKUP($F93,'Cronograma Manual'!$F$6:$BN$171,Q$144+1,0)),"",(VLOOKUP($F93,'Cronograma Manual'!$F$6:$BN$171,Q$144+1,0)))</f>
        <v/>
      </c>
      <c r="R93" s="108" t="str">
        <f>IF(ISNA(VLOOKUP($F93,'Cronograma Manual'!$F$6:$BN$171,R$144+1,0)),"",(VLOOKUP($F93,'Cronograma Manual'!$F$6:$BN$171,R$144+1,0)))</f>
        <v/>
      </c>
      <c r="S93" s="108" t="str">
        <f>IF(ISNA(VLOOKUP($F93,'Cronograma Manual'!$F$6:$BN$171,S$144+1,0)),"",(VLOOKUP($F93,'Cronograma Manual'!$F$6:$BN$171,S$144+1,0)))</f>
        <v/>
      </c>
      <c r="T93" s="107">
        <f>IF(ISNA(VLOOKUP($F93,'Cronograma Manual'!$F$6:$BN$171,T$144+1,0)),"",(VLOOKUP($F93,'Cronograma Manual'!$F$6:$BN$171,T$144+1,0)))</f>
        <v>44622</v>
      </c>
      <c r="U93" s="107" t="str">
        <f>IF(ISNA(VLOOKUP($F93,'Cronograma Manual'!$F$6:$BN$171,U$144+1,0)),"",(VLOOKUP($F93,'Cronograma Manual'!$F$6:$BN$171,U$144+1,0)))</f>
        <v/>
      </c>
      <c r="V93" s="107" t="str">
        <f>IF(ISNA(VLOOKUP($F93,'Cronograma Manual'!$F$6:$BN$171,V$144+1,0)),"",(VLOOKUP($F93,'Cronograma Manual'!$F$6:$BN$171,V$144+1,0)))</f>
        <v/>
      </c>
      <c r="W93" s="107" t="str">
        <f>IF(ISNA(VLOOKUP($F93,'Cronograma Manual'!$F$6:$BN$171,W$144+1,0)),"",(VLOOKUP($F93,'Cronograma Manual'!$F$6:$BN$171,W$144+1,0)))</f>
        <v/>
      </c>
      <c r="X93" s="108">
        <f>IF(ISNA(VLOOKUP($F93,'Cronograma Manual'!$F$6:$BN$171,X$144+1,0)),"",(VLOOKUP($F93,'Cronograma Manual'!$F$6:$BN$171,X$144+1,0)))</f>
        <v>44650</v>
      </c>
      <c r="Y93" s="108" t="str">
        <f>IF(ISNA(VLOOKUP($F93,'Cronograma Manual'!$F$6:$BN$171,Y$144+1,0)),"",(VLOOKUP($F93,'Cronograma Manual'!$F$6:$BN$171,Y$144+1,0)))</f>
        <v/>
      </c>
      <c r="Z93" s="108" t="str">
        <f>IF(ISNA(VLOOKUP($F93,'Cronograma Manual'!$F$6:$BN$171,Z$144+1,0)),"",(VLOOKUP($F93,'Cronograma Manual'!$F$6:$BN$171,Z$144+1,0)))</f>
        <v/>
      </c>
      <c r="AA93" s="108" t="str">
        <f>IF(ISNA(VLOOKUP($F93,'Cronograma Manual'!$F$6:$BN$171,AA$144+1,0)),"",(VLOOKUP($F93,'Cronograma Manual'!$F$6:$BN$171,AA$144+1,0)))</f>
        <v/>
      </c>
      <c r="AB93" s="107">
        <f>IF(ISNA(VLOOKUP($F93,'Cronograma Manual'!$F$6:$BN$171,AB$144+1,0)),"",(VLOOKUP($F93,'Cronograma Manual'!$F$6:$BN$171,AB$144+1,0)))</f>
        <v>44678</v>
      </c>
      <c r="AC93" s="107" t="str">
        <f>IF(ISNA(VLOOKUP($F93,'Cronograma Manual'!$F$6:$BN$171,AC$144+1,0)),"",(VLOOKUP($F93,'Cronograma Manual'!$F$6:$BN$171,AC$144+1,0)))</f>
        <v/>
      </c>
      <c r="AD93" s="107" t="str">
        <f>IF(ISNA(VLOOKUP($F93,'Cronograma Manual'!$F$6:$BN$171,AD$144+1,0)),"",(VLOOKUP($F93,'Cronograma Manual'!$F$6:$BN$171,AD$144+1,0)))</f>
        <v/>
      </c>
      <c r="AE93" s="107" t="str">
        <f>IF(ISNA(VLOOKUP($F93,'Cronograma Manual'!$F$6:$BN$171,AE$144+1,0)),"",(VLOOKUP($F93,'Cronograma Manual'!$F$6:$BN$171,AE$144+1,0)))</f>
        <v/>
      </c>
      <c r="AF93" s="107">
        <f>IF(ISNA(VLOOKUP($F93,'Cronograma Manual'!$F$6:$BN$171,AF$144+1,0)),"",(VLOOKUP($F93,'Cronograma Manual'!$F$6:$BN$171,AF$144+1,0)))</f>
        <v>44706</v>
      </c>
      <c r="AG93" s="108" t="str">
        <f>IF(ISNA(VLOOKUP($F93,'Cronograma Manual'!$F$6:$BN$171,AG$144+1,0)),"",(VLOOKUP($F93,'Cronograma Manual'!$F$6:$BN$171,AG$144+1,0)))</f>
        <v/>
      </c>
      <c r="AH93" s="108" t="str">
        <f>IF(ISNA(VLOOKUP($F93,'Cronograma Manual'!$F$6:$BN$171,AH$144+1,0)),"",(VLOOKUP($F93,'Cronograma Manual'!$F$6:$BN$171,AH$144+1,0)))</f>
        <v/>
      </c>
      <c r="AI93" s="108" t="str">
        <f>IF(ISNA(VLOOKUP($F93,'Cronograma Manual'!$F$6:$BN$171,AI$144+1,0)),"",(VLOOKUP($F93,'Cronograma Manual'!$F$6:$BN$171,AI$144+1,0)))</f>
        <v/>
      </c>
      <c r="AJ93" s="108">
        <f>IF(ISNA(VLOOKUP($F93,'Cronograma Manual'!$F$6:$BN$171,AJ$144+1,0)),"",(VLOOKUP($F93,'Cronograma Manual'!$F$6:$BN$171,AJ$144+1,0)))</f>
        <v>44734</v>
      </c>
      <c r="AK93" s="107" t="str">
        <f>IF(ISNA(VLOOKUP($F93,'Cronograma Manual'!$F$6:$BN$171,AK$144+1,0)),"",(VLOOKUP($F93,'Cronograma Manual'!$F$6:$BN$171,AK$144+1,0)))</f>
        <v/>
      </c>
      <c r="AL93" s="107" t="str">
        <f>IF(ISNA(VLOOKUP($F93,'Cronograma Manual'!$F$6:$BN$171,AL$144+1,0)),"",(VLOOKUP($F93,'Cronograma Manual'!$F$6:$BN$171,AL$144+1,0)))</f>
        <v/>
      </c>
      <c r="AM93" s="107" t="str">
        <f>IF(ISNA(VLOOKUP($F93,'Cronograma Manual'!$F$6:$BN$171,AM$144+1,0)),"",(VLOOKUP($F93,'Cronograma Manual'!$F$6:$BN$171,AM$144+1,0)))</f>
        <v/>
      </c>
      <c r="AN93" s="107" t="str">
        <f>IF(ISNA(VLOOKUP($F93,'Cronograma Manual'!$F$6:$BN$171,AN$144+1,0)),"",(VLOOKUP($F93,'Cronograma Manual'!$F$6:$BN$171,AN$144+1,0)))</f>
        <v/>
      </c>
      <c r="AO93" s="107">
        <f>IF(ISNA(VLOOKUP($F93,'Cronograma Manual'!$F$6:$BN$171,AO$144+1,0)),"",(VLOOKUP($F93,'Cronograma Manual'!$F$6:$BN$171,AO$144+1,0)))</f>
        <v>44769</v>
      </c>
      <c r="AP93" s="108" t="str">
        <f>IF(ISNA(VLOOKUP($F93,'Cronograma Manual'!$F$6:$BN$171,AP$144+1,0)),"",(VLOOKUP($F93,'Cronograma Manual'!$F$6:$BN$171,AP$144+1,0)))</f>
        <v/>
      </c>
      <c r="AQ93" s="108" t="str">
        <f>IF(ISNA(VLOOKUP($F93,'Cronograma Manual'!$F$6:$BN$171,AQ$144+1,0)),"",(VLOOKUP($F93,'Cronograma Manual'!$F$6:$BN$171,AQ$144+1,0)))</f>
        <v/>
      </c>
      <c r="AR93" s="108" t="str">
        <f>IF(ISNA(VLOOKUP($F93,'Cronograma Manual'!$F$6:$BN$171,AR$144+1,0)),"",(VLOOKUP($F93,'Cronograma Manual'!$F$6:$BN$171,AR$144+1,0)))</f>
        <v/>
      </c>
      <c r="AS93" s="108">
        <f>IF(ISNA(VLOOKUP($F93,'Cronograma Manual'!$F$6:$BN$171,AS$144+1,0)),"",(VLOOKUP($F93,'Cronograma Manual'!$F$6:$BN$171,AS$144+1,0)))</f>
        <v>44797</v>
      </c>
      <c r="AT93" s="107" t="str">
        <f>IF(ISNA(VLOOKUP($F93,'Cronograma Manual'!$F$6:$BN$171,AT$144+1,0)),"",(VLOOKUP($F93,'Cronograma Manual'!$F$6:$BN$171,AT$144+1,0)))</f>
        <v/>
      </c>
      <c r="AU93" s="107" t="str">
        <f>IF(ISNA(VLOOKUP($F93,'Cronograma Manual'!$F$6:$BN$171,AU$144+1,0)),"",(VLOOKUP($F93,'Cronograma Manual'!$F$6:$BN$171,AU$144+1,0)))</f>
        <v/>
      </c>
      <c r="AV93" s="107" t="str">
        <f>IF(ISNA(VLOOKUP($F93,'Cronograma Manual'!$F$6:$BN$171,AV$144+1,0)),"",(VLOOKUP($F93,'Cronograma Manual'!$F$6:$BN$171,AV$144+1,0)))</f>
        <v/>
      </c>
      <c r="AW93" s="107">
        <f>IF(ISNA(VLOOKUP($F93,'Cronograma Manual'!$F$6:$BN$171,AW$144+1,0)),"",(VLOOKUP($F93,'Cronograma Manual'!$F$6:$BN$171,AW$144+1,0)))</f>
        <v>44825</v>
      </c>
      <c r="AX93" s="107" t="str">
        <f>IF(ISNA(VLOOKUP($F93,'Cronograma Manual'!$F$6:$BN$171,AX$144+1,0)),"",(VLOOKUP($F93,'Cronograma Manual'!$F$6:$BN$171,AX$144+1,0)))</f>
        <v/>
      </c>
      <c r="AY93" s="108" t="str">
        <f>IF(ISNA(VLOOKUP($F93,'Cronograma Manual'!$F$6:$BN$171,AY$144+1,0)),"",(VLOOKUP($F93,'Cronograma Manual'!$F$6:$BN$171,AY$144+1,0)))</f>
        <v/>
      </c>
      <c r="AZ93" s="108" t="str">
        <f>IF(ISNA(VLOOKUP($F93,'Cronograma Manual'!$F$6:$BN$171,AZ$144+1,0)),"",(VLOOKUP($F93,'Cronograma Manual'!$F$6:$BN$171,AZ$144+1,0)))</f>
        <v/>
      </c>
      <c r="BA93" s="108">
        <f>IF(ISNA(VLOOKUP($F93,'Cronograma Manual'!$F$6:$BN$171,BA$144+1,0)),"",(VLOOKUP($F93,'Cronograma Manual'!$F$6:$BN$171,BA$144+1,0)))</f>
        <v>44853</v>
      </c>
      <c r="BB93" s="108" t="str">
        <f>IF(ISNA(VLOOKUP($F93,'Cronograma Manual'!$F$6:$BN$171,BB$144+1,0)),"",(VLOOKUP($F93,'Cronograma Manual'!$F$6:$BN$171,BB$144+1,0)))</f>
        <v/>
      </c>
      <c r="BC93" s="107" t="str">
        <f>IF(ISNA(VLOOKUP($F93,'Cronograma Manual'!$F$6:$BN$171,BC$144+1,0)),"",(VLOOKUP($F93,'Cronograma Manual'!$F$6:$BN$171,BC$144+1,0)))</f>
        <v/>
      </c>
      <c r="BD93" s="107" t="str">
        <f>IF(ISNA(VLOOKUP($F93,'Cronograma Manual'!$F$6:$BN$171,BD$144+1,0)),"",(VLOOKUP($F93,'Cronograma Manual'!$F$6:$BN$171,BD$144+1,0)))</f>
        <v/>
      </c>
      <c r="BE93" s="107">
        <f>IF(ISNA(VLOOKUP($F93,'Cronograma Manual'!$F$6:$BN$171,BE$144+1,0)),"",(VLOOKUP($F93,'Cronograma Manual'!$F$6:$BN$171,BE$144+1,0)))</f>
        <v>44881</v>
      </c>
      <c r="BF93" s="107" t="str">
        <f>IF(ISNA(VLOOKUP($F93,'Cronograma Manual'!$F$6:$BN$171,BF$144+1,0)),"",(VLOOKUP($F93,'Cronograma Manual'!$F$6:$BN$171,BF$144+1,0)))</f>
        <v/>
      </c>
      <c r="BG93" s="108" t="str">
        <f>IF(ISNA(VLOOKUP($F93,'Cronograma Manual'!$F$6:$BN$171,BG$144+1,0)),"",(VLOOKUP($F93,'Cronograma Manual'!$F$6:$BN$171,BG$144+1,0)))</f>
        <v/>
      </c>
      <c r="BH93" s="108" t="str">
        <f>IF(ISNA(VLOOKUP($F93,'Cronograma Manual'!$F$6:$BN$171,BH$144+1,0)),"",(VLOOKUP($F93,'Cronograma Manual'!$F$6:$BN$171,BH$144+1,0)))</f>
        <v/>
      </c>
      <c r="BI93" s="108">
        <f>IF(ISNA(VLOOKUP($F93,'Cronograma Manual'!$F$6:$BN$171,BI$144+1,0)),"",(VLOOKUP($F93,'Cronograma Manual'!$F$6:$BN$171,BI$144+1,0)))</f>
        <v>44909</v>
      </c>
      <c r="BJ93" s="108" t="str">
        <f>IF(ISNA(VLOOKUP($F93,'Cronograma Manual'!$F$6:$BN$171,BJ$144+1,0)),"",(VLOOKUP($F93,'Cronograma Manual'!$F$6:$BN$171,BJ$144+1,0)))</f>
        <v/>
      </c>
      <c r="BK93" s="353" t="str">
        <f>IF(ISNA(VLOOKUP($F93,'Cronograma Manual'!$F$6:$BN$171,BK$144+1,0)),"",(VLOOKUP($F93,'Cronograma Manual'!$F$6:$BN$171,BK$144+1,0)))</f>
        <v/>
      </c>
    </row>
    <row r="94" spans="1:63" s="102" customFormat="1" ht="26.25" customHeight="1" thickBot="1" x14ac:dyDescent="0.3">
      <c r="A94" s="354">
        <f t="shared" si="2"/>
        <v>88</v>
      </c>
      <c r="B94" s="430"/>
      <c r="C94" s="355"/>
      <c r="D94" s="356" t="s">
        <v>1787</v>
      </c>
      <c r="E94" s="364" t="s">
        <v>723</v>
      </c>
      <c r="F94" s="355" t="s">
        <v>119</v>
      </c>
      <c r="G94" s="356" t="str">
        <f>IF(ISNA(VLOOKUP($F94,'Cronograma Manual'!$F$6:$BN$171,G$144+1,0)),"",(VLOOKUP($F94,'Cronograma Manual'!$F$6:$BN$171,G$144+1,0)))</f>
        <v>UB ISTMINA</v>
      </c>
      <c r="H94" s="356" t="str">
        <f>IF(ISNA(VLOOKUP($F94,'Cronograma Manual'!$F$6:$BN$171,H$144+1,0)),"",(VLOOKUP($F94,'Cronograma Manual'!$F$6:$BN$171,H$144+1,0)))</f>
        <v xml:space="preserve">Casa de Justicia Barrio Cubis Sector Divino Niño </v>
      </c>
      <c r="I94" s="359">
        <f>IF(ISNA(VLOOKUP($F94,'Cronograma Manual'!$F$6:$BN$171,I$144+1,0)),"",(VLOOKUP($F94,'Cronograma Manual'!$F$6:$BN$171,I$144+1,0)))</f>
        <v>4</v>
      </c>
      <c r="J94" s="360">
        <f>IF(ISNA(VLOOKUP($F94,'Cronograma Manual'!$F$6:$BN$171,J$144+1,0)),"",(VLOOKUP($F94,'Cronograma Manual'!$F$6:$BN$171,J$144+1,0)))</f>
        <v>12</v>
      </c>
      <c r="K94" s="361" t="str">
        <f>IF(ISNA(VLOOKUP($F94,'Cronograma Manual'!$F$6:$BN$171,K$144+1,0)),"",(VLOOKUP($F94,'Cronograma Manual'!$F$6:$BN$171,K$144+1,0)))</f>
        <v/>
      </c>
      <c r="L94" s="361" t="str">
        <f>IF(ISNA(VLOOKUP($F94,'Cronograma Manual'!$F$6:$BN$171,L$144+1,0)),"",(VLOOKUP($F94,'Cronograma Manual'!$F$6:$BN$171,L$144+1,0)))</f>
        <v/>
      </c>
      <c r="M94" s="361" t="str">
        <f>IF(ISNA(VLOOKUP($F94,'Cronograma Manual'!$F$6:$BN$171,M$144+1,0)),"",(VLOOKUP($F94,'Cronograma Manual'!$F$6:$BN$171,M$144+1,0)))</f>
        <v/>
      </c>
      <c r="N94" s="361" t="str">
        <f>IF(ISNA(VLOOKUP($F94,'Cronograma Manual'!$F$6:$BN$171,N$144+1,0)),"",(VLOOKUP($F94,'Cronograma Manual'!$F$6:$BN$171,N$144+1,0)))</f>
        <v/>
      </c>
      <c r="O94" s="361" t="str">
        <f>IF(ISNA(VLOOKUP($F94,'Cronograma Manual'!$F$6:$BN$171,O$144+1,0)),"",(VLOOKUP($F94,'Cronograma Manual'!$F$6:$BN$171,O$144+1,0)))</f>
        <v/>
      </c>
      <c r="P94" s="362">
        <f>IF(ISNA(VLOOKUP($F94,'Cronograma Manual'!$F$6:$BN$171,P$144+1,0)),"",(VLOOKUP($F94,'Cronograma Manual'!$F$6:$BN$171,P$144+1,0)))</f>
        <v>44594</v>
      </c>
      <c r="Q94" s="362" t="str">
        <f>IF(ISNA(VLOOKUP($F94,'Cronograma Manual'!$F$6:$BN$171,Q$144+1,0)),"",(VLOOKUP($F94,'Cronograma Manual'!$F$6:$BN$171,Q$144+1,0)))</f>
        <v/>
      </c>
      <c r="R94" s="362" t="str">
        <f>IF(ISNA(VLOOKUP($F94,'Cronograma Manual'!$F$6:$BN$171,R$144+1,0)),"",(VLOOKUP($F94,'Cronograma Manual'!$F$6:$BN$171,R$144+1,0)))</f>
        <v/>
      </c>
      <c r="S94" s="362" t="str">
        <f>IF(ISNA(VLOOKUP($F94,'Cronograma Manual'!$F$6:$BN$171,S$144+1,0)),"",(VLOOKUP($F94,'Cronograma Manual'!$F$6:$BN$171,S$144+1,0)))</f>
        <v/>
      </c>
      <c r="T94" s="361">
        <f>IF(ISNA(VLOOKUP($F94,'Cronograma Manual'!$F$6:$BN$171,T$144+1,0)),"",(VLOOKUP($F94,'Cronograma Manual'!$F$6:$BN$171,T$144+1,0)))</f>
        <v>44622</v>
      </c>
      <c r="U94" s="361" t="str">
        <f>IF(ISNA(VLOOKUP($F94,'Cronograma Manual'!$F$6:$BN$171,U$144+1,0)),"",(VLOOKUP($F94,'Cronograma Manual'!$F$6:$BN$171,U$144+1,0)))</f>
        <v/>
      </c>
      <c r="V94" s="361" t="str">
        <f>IF(ISNA(VLOOKUP($F94,'Cronograma Manual'!$F$6:$BN$171,V$144+1,0)),"",(VLOOKUP($F94,'Cronograma Manual'!$F$6:$BN$171,V$144+1,0)))</f>
        <v/>
      </c>
      <c r="W94" s="361" t="str">
        <f>IF(ISNA(VLOOKUP($F94,'Cronograma Manual'!$F$6:$BN$171,W$144+1,0)),"",(VLOOKUP($F94,'Cronograma Manual'!$F$6:$BN$171,W$144+1,0)))</f>
        <v/>
      </c>
      <c r="X94" s="362">
        <f>IF(ISNA(VLOOKUP($F94,'Cronograma Manual'!$F$6:$BN$171,X$144+1,0)),"",(VLOOKUP($F94,'Cronograma Manual'!$F$6:$BN$171,X$144+1,0)))</f>
        <v>44650</v>
      </c>
      <c r="Y94" s="362" t="str">
        <f>IF(ISNA(VLOOKUP($F94,'Cronograma Manual'!$F$6:$BN$171,Y$144+1,0)),"",(VLOOKUP($F94,'Cronograma Manual'!$F$6:$BN$171,Y$144+1,0)))</f>
        <v/>
      </c>
      <c r="Z94" s="362" t="str">
        <f>IF(ISNA(VLOOKUP($F94,'Cronograma Manual'!$F$6:$BN$171,Z$144+1,0)),"",(VLOOKUP($F94,'Cronograma Manual'!$F$6:$BN$171,Z$144+1,0)))</f>
        <v/>
      </c>
      <c r="AA94" s="362" t="str">
        <f>IF(ISNA(VLOOKUP($F94,'Cronograma Manual'!$F$6:$BN$171,AA$144+1,0)),"",(VLOOKUP($F94,'Cronograma Manual'!$F$6:$BN$171,AA$144+1,0)))</f>
        <v/>
      </c>
      <c r="AB94" s="361">
        <f>IF(ISNA(VLOOKUP($F94,'Cronograma Manual'!$F$6:$BN$171,AB$144+1,0)),"",(VLOOKUP($F94,'Cronograma Manual'!$F$6:$BN$171,AB$144+1,0)))</f>
        <v>44678</v>
      </c>
      <c r="AC94" s="361" t="str">
        <f>IF(ISNA(VLOOKUP($F94,'Cronograma Manual'!$F$6:$BN$171,AC$144+1,0)),"",(VLOOKUP($F94,'Cronograma Manual'!$F$6:$BN$171,AC$144+1,0)))</f>
        <v/>
      </c>
      <c r="AD94" s="361" t="str">
        <f>IF(ISNA(VLOOKUP($F94,'Cronograma Manual'!$F$6:$BN$171,AD$144+1,0)),"",(VLOOKUP($F94,'Cronograma Manual'!$F$6:$BN$171,AD$144+1,0)))</f>
        <v/>
      </c>
      <c r="AE94" s="361" t="str">
        <f>IF(ISNA(VLOOKUP($F94,'Cronograma Manual'!$F$6:$BN$171,AE$144+1,0)),"",(VLOOKUP($F94,'Cronograma Manual'!$F$6:$BN$171,AE$144+1,0)))</f>
        <v/>
      </c>
      <c r="AF94" s="361">
        <f>IF(ISNA(VLOOKUP($F94,'Cronograma Manual'!$F$6:$BN$171,AF$144+1,0)),"",(VLOOKUP($F94,'Cronograma Manual'!$F$6:$BN$171,AF$144+1,0)))</f>
        <v>44706</v>
      </c>
      <c r="AG94" s="362" t="str">
        <f>IF(ISNA(VLOOKUP($F94,'Cronograma Manual'!$F$6:$BN$171,AG$144+1,0)),"",(VLOOKUP($F94,'Cronograma Manual'!$F$6:$BN$171,AG$144+1,0)))</f>
        <v/>
      </c>
      <c r="AH94" s="362" t="str">
        <f>IF(ISNA(VLOOKUP($F94,'Cronograma Manual'!$F$6:$BN$171,AH$144+1,0)),"",(VLOOKUP($F94,'Cronograma Manual'!$F$6:$BN$171,AH$144+1,0)))</f>
        <v/>
      </c>
      <c r="AI94" s="362" t="str">
        <f>IF(ISNA(VLOOKUP($F94,'Cronograma Manual'!$F$6:$BN$171,AI$144+1,0)),"",(VLOOKUP($F94,'Cronograma Manual'!$F$6:$BN$171,AI$144+1,0)))</f>
        <v/>
      </c>
      <c r="AJ94" s="362">
        <f>IF(ISNA(VLOOKUP($F94,'Cronograma Manual'!$F$6:$BN$171,AJ$144+1,0)),"",(VLOOKUP($F94,'Cronograma Manual'!$F$6:$BN$171,AJ$144+1,0)))</f>
        <v>44734</v>
      </c>
      <c r="AK94" s="361" t="str">
        <f>IF(ISNA(VLOOKUP($F94,'Cronograma Manual'!$F$6:$BN$171,AK$144+1,0)),"",(VLOOKUP($F94,'Cronograma Manual'!$F$6:$BN$171,AK$144+1,0)))</f>
        <v/>
      </c>
      <c r="AL94" s="361" t="str">
        <f>IF(ISNA(VLOOKUP($F94,'Cronograma Manual'!$F$6:$BN$171,AL$144+1,0)),"",(VLOOKUP($F94,'Cronograma Manual'!$F$6:$BN$171,AL$144+1,0)))</f>
        <v/>
      </c>
      <c r="AM94" s="361" t="str">
        <f>IF(ISNA(VLOOKUP($F94,'Cronograma Manual'!$F$6:$BN$171,AM$144+1,0)),"",(VLOOKUP($F94,'Cronograma Manual'!$F$6:$BN$171,AM$144+1,0)))</f>
        <v/>
      </c>
      <c r="AN94" s="361" t="str">
        <f>IF(ISNA(VLOOKUP($F94,'Cronograma Manual'!$F$6:$BN$171,AN$144+1,0)),"",(VLOOKUP($F94,'Cronograma Manual'!$F$6:$BN$171,AN$144+1,0)))</f>
        <v/>
      </c>
      <c r="AO94" s="361">
        <f>IF(ISNA(VLOOKUP($F94,'Cronograma Manual'!$F$6:$BN$171,AO$144+1,0)),"",(VLOOKUP($F94,'Cronograma Manual'!$F$6:$BN$171,AO$144+1,0)))</f>
        <v>44769</v>
      </c>
      <c r="AP94" s="362" t="str">
        <f>IF(ISNA(VLOOKUP($F94,'Cronograma Manual'!$F$6:$BN$171,AP$144+1,0)),"",(VLOOKUP($F94,'Cronograma Manual'!$F$6:$BN$171,AP$144+1,0)))</f>
        <v/>
      </c>
      <c r="AQ94" s="362" t="str">
        <f>IF(ISNA(VLOOKUP($F94,'Cronograma Manual'!$F$6:$BN$171,AQ$144+1,0)),"",(VLOOKUP($F94,'Cronograma Manual'!$F$6:$BN$171,AQ$144+1,0)))</f>
        <v/>
      </c>
      <c r="AR94" s="362" t="str">
        <f>IF(ISNA(VLOOKUP($F94,'Cronograma Manual'!$F$6:$BN$171,AR$144+1,0)),"",(VLOOKUP($F94,'Cronograma Manual'!$F$6:$BN$171,AR$144+1,0)))</f>
        <v/>
      </c>
      <c r="AS94" s="362">
        <f>IF(ISNA(VLOOKUP($F94,'Cronograma Manual'!$F$6:$BN$171,AS$144+1,0)),"",(VLOOKUP($F94,'Cronograma Manual'!$F$6:$BN$171,AS$144+1,0)))</f>
        <v>44797</v>
      </c>
      <c r="AT94" s="361" t="str">
        <f>IF(ISNA(VLOOKUP($F94,'Cronograma Manual'!$F$6:$BN$171,AT$144+1,0)),"",(VLOOKUP($F94,'Cronograma Manual'!$F$6:$BN$171,AT$144+1,0)))</f>
        <v/>
      </c>
      <c r="AU94" s="361" t="str">
        <f>IF(ISNA(VLOOKUP($F94,'Cronograma Manual'!$F$6:$BN$171,AU$144+1,0)),"",(VLOOKUP($F94,'Cronograma Manual'!$F$6:$BN$171,AU$144+1,0)))</f>
        <v/>
      </c>
      <c r="AV94" s="361" t="str">
        <f>IF(ISNA(VLOOKUP($F94,'Cronograma Manual'!$F$6:$BN$171,AV$144+1,0)),"",(VLOOKUP($F94,'Cronograma Manual'!$F$6:$BN$171,AV$144+1,0)))</f>
        <v/>
      </c>
      <c r="AW94" s="361">
        <f>IF(ISNA(VLOOKUP($F94,'Cronograma Manual'!$F$6:$BN$171,AW$144+1,0)),"",(VLOOKUP($F94,'Cronograma Manual'!$F$6:$BN$171,AW$144+1,0)))</f>
        <v>44825</v>
      </c>
      <c r="AX94" s="361" t="str">
        <f>IF(ISNA(VLOOKUP($F94,'Cronograma Manual'!$F$6:$BN$171,AX$144+1,0)),"",(VLOOKUP($F94,'Cronograma Manual'!$F$6:$BN$171,AX$144+1,0)))</f>
        <v/>
      </c>
      <c r="AY94" s="362" t="str">
        <f>IF(ISNA(VLOOKUP($F94,'Cronograma Manual'!$F$6:$BN$171,AY$144+1,0)),"",(VLOOKUP($F94,'Cronograma Manual'!$F$6:$BN$171,AY$144+1,0)))</f>
        <v/>
      </c>
      <c r="AZ94" s="362" t="str">
        <f>IF(ISNA(VLOOKUP($F94,'Cronograma Manual'!$F$6:$BN$171,AZ$144+1,0)),"",(VLOOKUP($F94,'Cronograma Manual'!$F$6:$BN$171,AZ$144+1,0)))</f>
        <v/>
      </c>
      <c r="BA94" s="362">
        <f>IF(ISNA(VLOOKUP($F94,'Cronograma Manual'!$F$6:$BN$171,BA$144+1,0)),"",(VLOOKUP($F94,'Cronograma Manual'!$F$6:$BN$171,BA$144+1,0)))</f>
        <v>44853</v>
      </c>
      <c r="BB94" s="362" t="str">
        <f>IF(ISNA(VLOOKUP($F94,'Cronograma Manual'!$F$6:$BN$171,BB$144+1,0)),"",(VLOOKUP($F94,'Cronograma Manual'!$F$6:$BN$171,BB$144+1,0)))</f>
        <v/>
      </c>
      <c r="BC94" s="361" t="str">
        <f>IF(ISNA(VLOOKUP($F94,'Cronograma Manual'!$F$6:$BN$171,BC$144+1,0)),"",(VLOOKUP($F94,'Cronograma Manual'!$F$6:$BN$171,BC$144+1,0)))</f>
        <v/>
      </c>
      <c r="BD94" s="361" t="str">
        <f>IF(ISNA(VLOOKUP($F94,'Cronograma Manual'!$F$6:$BN$171,BD$144+1,0)),"",(VLOOKUP($F94,'Cronograma Manual'!$F$6:$BN$171,BD$144+1,0)))</f>
        <v/>
      </c>
      <c r="BE94" s="361">
        <f>IF(ISNA(VLOOKUP($F94,'Cronograma Manual'!$F$6:$BN$171,BE$144+1,0)),"",(VLOOKUP($F94,'Cronograma Manual'!$F$6:$BN$171,BE$144+1,0)))</f>
        <v>44881</v>
      </c>
      <c r="BF94" s="361" t="str">
        <f>IF(ISNA(VLOOKUP($F94,'Cronograma Manual'!$F$6:$BN$171,BF$144+1,0)),"",(VLOOKUP($F94,'Cronograma Manual'!$F$6:$BN$171,BF$144+1,0)))</f>
        <v/>
      </c>
      <c r="BG94" s="362" t="str">
        <f>IF(ISNA(VLOOKUP($F94,'Cronograma Manual'!$F$6:$BN$171,BG$144+1,0)),"",(VLOOKUP($F94,'Cronograma Manual'!$F$6:$BN$171,BG$144+1,0)))</f>
        <v/>
      </c>
      <c r="BH94" s="362" t="str">
        <f>IF(ISNA(VLOOKUP($F94,'Cronograma Manual'!$F$6:$BN$171,BH$144+1,0)),"",(VLOOKUP($F94,'Cronograma Manual'!$F$6:$BN$171,BH$144+1,0)))</f>
        <v/>
      </c>
      <c r="BI94" s="362">
        <f>IF(ISNA(VLOOKUP($F94,'Cronograma Manual'!$F$6:$BN$171,BI$144+1,0)),"",(VLOOKUP($F94,'Cronograma Manual'!$F$6:$BN$171,BI$144+1,0)))</f>
        <v>44909</v>
      </c>
      <c r="BJ94" s="362" t="str">
        <f>IF(ISNA(VLOOKUP($F94,'Cronograma Manual'!$F$6:$BN$171,BJ$144+1,0)),"",(VLOOKUP($F94,'Cronograma Manual'!$F$6:$BN$171,BJ$144+1,0)))</f>
        <v/>
      </c>
      <c r="BK94" s="363" t="str">
        <f>IF(ISNA(VLOOKUP($F94,'Cronograma Manual'!$F$6:$BN$171,BK$144+1,0)),"",(VLOOKUP($F94,'Cronograma Manual'!$F$6:$BN$171,BK$144+1,0)))</f>
        <v/>
      </c>
    </row>
    <row r="95" spans="1:63" s="102" customFormat="1" ht="26.25" customHeight="1" x14ac:dyDescent="0.25">
      <c r="A95" s="342">
        <f t="shared" si="2"/>
        <v>89</v>
      </c>
      <c r="B95" s="428" t="s">
        <v>1281</v>
      </c>
      <c r="C95" s="343"/>
      <c r="D95" s="344" t="s">
        <v>1787</v>
      </c>
      <c r="E95" s="343" t="s">
        <v>19</v>
      </c>
      <c r="F95" s="343" t="s">
        <v>110</v>
      </c>
      <c r="G95" s="344" t="str">
        <f>IF(ISNA(VLOOKUP($F95,'Cronograma Manual'!$F$6:$BN$171,G$144+1,0)),"",(VLOOKUP($F95,'Cronograma Manual'!$F$6:$BN$171,G$144+1,0)))</f>
        <v>UB SALAMINA</v>
      </c>
      <c r="H95" s="344" t="str">
        <f>IF(ISNA(VLOOKUP($F95,'Cronograma Manual'!$F$6:$BN$171,H$144+1,0)),"",(VLOOKUP($F95,'Cronograma Manual'!$F$6:$BN$171,H$144+1,0)))</f>
        <v>Calle 3 N° 9A-21 Hospital Felipe Suarez</v>
      </c>
      <c r="I95" s="347">
        <f>IF(ISNA(VLOOKUP($F95,'Cronograma Manual'!$F$6:$BN$171,I$144+1,0)),"",(VLOOKUP($F95,'Cronograma Manual'!$F$6:$BN$171,I$144+1,0)))</f>
        <v>4</v>
      </c>
      <c r="J95" s="348">
        <f>IF(ISNA(VLOOKUP($F95,'Cronograma Manual'!$F$6:$BN$171,J$144+1,0)),"",(VLOOKUP($F95,'Cronograma Manual'!$F$6:$BN$171,J$144+1,0)))</f>
        <v>12</v>
      </c>
      <c r="K95" s="349" t="str">
        <f>IF(ISNA(VLOOKUP($F95,'Cronograma Manual'!$F$6:$BN$171,K$144+1,0)),"",(VLOOKUP($F95,'Cronograma Manual'!$F$6:$BN$171,K$144+1,0)))</f>
        <v/>
      </c>
      <c r="L95" s="349" t="str">
        <f>IF(ISNA(VLOOKUP($F95,'Cronograma Manual'!$F$6:$BN$171,L$144+1,0)),"",(VLOOKUP($F95,'Cronograma Manual'!$F$6:$BN$171,L$144+1,0)))</f>
        <v/>
      </c>
      <c r="M95" s="349" t="str">
        <f>IF(ISNA(VLOOKUP($F95,'Cronograma Manual'!$F$6:$BN$171,M$144+1,0)),"",(VLOOKUP($F95,'Cronograma Manual'!$F$6:$BN$171,M$144+1,0)))</f>
        <v/>
      </c>
      <c r="N95" s="349" t="str">
        <f>IF(ISNA(VLOOKUP($F95,'Cronograma Manual'!$F$6:$BN$171,N$144+1,0)),"",(VLOOKUP($F95,'Cronograma Manual'!$F$6:$BN$171,N$144+1,0)))</f>
        <v/>
      </c>
      <c r="O95" s="349" t="str">
        <f>IF(ISNA(VLOOKUP($F95,'Cronograma Manual'!$F$6:$BN$171,O$144+1,0)),"",(VLOOKUP($F95,'Cronograma Manual'!$F$6:$BN$171,O$144+1,0)))</f>
        <v/>
      </c>
      <c r="P95" s="350">
        <f>IF(ISNA(VLOOKUP($F95,'Cronograma Manual'!$F$6:$BN$171,P$144+1,0)),"",(VLOOKUP($F95,'Cronograma Manual'!$F$6:$BN$171,P$144+1,0)))</f>
        <v>44594</v>
      </c>
      <c r="Q95" s="350" t="str">
        <f>IF(ISNA(VLOOKUP($F95,'Cronograma Manual'!$F$6:$BN$171,Q$144+1,0)),"",(VLOOKUP($F95,'Cronograma Manual'!$F$6:$BN$171,Q$144+1,0)))</f>
        <v/>
      </c>
      <c r="R95" s="350" t="str">
        <f>IF(ISNA(VLOOKUP($F95,'Cronograma Manual'!$F$6:$BN$171,R$144+1,0)),"",(VLOOKUP($F95,'Cronograma Manual'!$F$6:$BN$171,R$144+1,0)))</f>
        <v/>
      </c>
      <c r="S95" s="350" t="str">
        <f>IF(ISNA(VLOOKUP($F95,'Cronograma Manual'!$F$6:$BN$171,S$144+1,0)),"",(VLOOKUP($F95,'Cronograma Manual'!$F$6:$BN$171,S$144+1,0)))</f>
        <v/>
      </c>
      <c r="T95" s="349">
        <f>IF(ISNA(VLOOKUP($F95,'Cronograma Manual'!$F$6:$BN$171,T$144+1,0)),"",(VLOOKUP($F95,'Cronograma Manual'!$F$6:$BN$171,T$144+1,0)))</f>
        <v>44622</v>
      </c>
      <c r="U95" s="349" t="str">
        <f>IF(ISNA(VLOOKUP($F95,'Cronograma Manual'!$F$6:$BN$171,U$144+1,0)),"",(VLOOKUP($F95,'Cronograma Manual'!$F$6:$BN$171,U$144+1,0)))</f>
        <v/>
      </c>
      <c r="V95" s="349" t="str">
        <f>IF(ISNA(VLOOKUP($F95,'Cronograma Manual'!$F$6:$BN$171,V$144+1,0)),"",(VLOOKUP($F95,'Cronograma Manual'!$F$6:$BN$171,V$144+1,0)))</f>
        <v/>
      </c>
      <c r="W95" s="349" t="str">
        <f>IF(ISNA(VLOOKUP($F95,'Cronograma Manual'!$F$6:$BN$171,W$144+1,0)),"",(VLOOKUP($F95,'Cronograma Manual'!$F$6:$BN$171,W$144+1,0)))</f>
        <v/>
      </c>
      <c r="X95" s="350">
        <f>IF(ISNA(VLOOKUP($F95,'Cronograma Manual'!$F$6:$BN$171,X$144+1,0)),"",(VLOOKUP($F95,'Cronograma Manual'!$F$6:$BN$171,X$144+1,0)))</f>
        <v>44650</v>
      </c>
      <c r="Y95" s="350" t="str">
        <f>IF(ISNA(VLOOKUP($F95,'Cronograma Manual'!$F$6:$BN$171,Y$144+1,0)),"",(VLOOKUP($F95,'Cronograma Manual'!$F$6:$BN$171,Y$144+1,0)))</f>
        <v/>
      </c>
      <c r="Z95" s="350" t="str">
        <f>IF(ISNA(VLOOKUP($F95,'Cronograma Manual'!$F$6:$BN$171,Z$144+1,0)),"",(VLOOKUP($F95,'Cronograma Manual'!$F$6:$BN$171,Z$144+1,0)))</f>
        <v/>
      </c>
      <c r="AA95" s="350" t="str">
        <f>IF(ISNA(VLOOKUP($F95,'Cronograma Manual'!$F$6:$BN$171,AA$144+1,0)),"",(VLOOKUP($F95,'Cronograma Manual'!$F$6:$BN$171,AA$144+1,0)))</f>
        <v/>
      </c>
      <c r="AB95" s="349">
        <f>IF(ISNA(VLOOKUP($F95,'Cronograma Manual'!$F$6:$BN$171,AB$144+1,0)),"",(VLOOKUP($F95,'Cronograma Manual'!$F$6:$BN$171,AB$144+1,0)))</f>
        <v>44678</v>
      </c>
      <c r="AC95" s="349" t="str">
        <f>IF(ISNA(VLOOKUP($F95,'Cronograma Manual'!$F$6:$BN$171,AC$144+1,0)),"",(VLOOKUP($F95,'Cronograma Manual'!$F$6:$BN$171,AC$144+1,0)))</f>
        <v/>
      </c>
      <c r="AD95" s="349" t="str">
        <f>IF(ISNA(VLOOKUP($F95,'Cronograma Manual'!$F$6:$BN$171,AD$144+1,0)),"",(VLOOKUP($F95,'Cronograma Manual'!$F$6:$BN$171,AD$144+1,0)))</f>
        <v/>
      </c>
      <c r="AE95" s="349" t="str">
        <f>IF(ISNA(VLOOKUP($F95,'Cronograma Manual'!$F$6:$BN$171,AE$144+1,0)),"",(VLOOKUP($F95,'Cronograma Manual'!$F$6:$BN$171,AE$144+1,0)))</f>
        <v/>
      </c>
      <c r="AF95" s="349">
        <f>IF(ISNA(VLOOKUP($F95,'Cronograma Manual'!$F$6:$BN$171,AF$144+1,0)),"",(VLOOKUP($F95,'Cronograma Manual'!$F$6:$BN$171,AF$144+1,0)))</f>
        <v>44706</v>
      </c>
      <c r="AG95" s="350" t="str">
        <f>IF(ISNA(VLOOKUP($F95,'Cronograma Manual'!$F$6:$BN$171,AG$144+1,0)),"",(VLOOKUP($F95,'Cronograma Manual'!$F$6:$BN$171,AG$144+1,0)))</f>
        <v/>
      </c>
      <c r="AH95" s="350" t="str">
        <f>IF(ISNA(VLOOKUP($F95,'Cronograma Manual'!$F$6:$BN$171,AH$144+1,0)),"",(VLOOKUP($F95,'Cronograma Manual'!$F$6:$BN$171,AH$144+1,0)))</f>
        <v/>
      </c>
      <c r="AI95" s="350" t="str">
        <f>IF(ISNA(VLOOKUP($F95,'Cronograma Manual'!$F$6:$BN$171,AI$144+1,0)),"",(VLOOKUP($F95,'Cronograma Manual'!$F$6:$BN$171,AI$144+1,0)))</f>
        <v/>
      </c>
      <c r="AJ95" s="350">
        <f>IF(ISNA(VLOOKUP($F95,'Cronograma Manual'!$F$6:$BN$171,AJ$144+1,0)),"",(VLOOKUP($F95,'Cronograma Manual'!$F$6:$BN$171,AJ$144+1,0)))</f>
        <v>44734</v>
      </c>
      <c r="AK95" s="349" t="str">
        <f>IF(ISNA(VLOOKUP($F95,'Cronograma Manual'!$F$6:$BN$171,AK$144+1,0)),"",(VLOOKUP($F95,'Cronograma Manual'!$F$6:$BN$171,AK$144+1,0)))</f>
        <v/>
      </c>
      <c r="AL95" s="349" t="str">
        <f>IF(ISNA(VLOOKUP($F95,'Cronograma Manual'!$F$6:$BN$171,AL$144+1,0)),"",(VLOOKUP($F95,'Cronograma Manual'!$F$6:$BN$171,AL$144+1,0)))</f>
        <v/>
      </c>
      <c r="AM95" s="349" t="str">
        <f>IF(ISNA(VLOOKUP($F95,'Cronograma Manual'!$F$6:$BN$171,AM$144+1,0)),"",(VLOOKUP($F95,'Cronograma Manual'!$F$6:$BN$171,AM$144+1,0)))</f>
        <v/>
      </c>
      <c r="AN95" s="349" t="str">
        <f>IF(ISNA(VLOOKUP($F95,'Cronograma Manual'!$F$6:$BN$171,AN$144+1,0)),"",(VLOOKUP($F95,'Cronograma Manual'!$F$6:$BN$171,AN$144+1,0)))</f>
        <v/>
      </c>
      <c r="AO95" s="349">
        <f>IF(ISNA(VLOOKUP($F95,'Cronograma Manual'!$F$6:$BN$171,AO$144+1,0)),"",(VLOOKUP($F95,'Cronograma Manual'!$F$6:$BN$171,AO$144+1,0)))</f>
        <v>44769</v>
      </c>
      <c r="AP95" s="350" t="str">
        <f>IF(ISNA(VLOOKUP($F95,'Cronograma Manual'!$F$6:$BN$171,AP$144+1,0)),"",(VLOOKUP($F95,'Cronograma Manual'!$F$6:$BN$171,AP$144+1,0)))</f>
        <v/>
      </c>
      <c r="AQ95" s="350" t="str">
        <f>IF(ISNA(VLOOKUP($F95,'Cronograma Manual'!$F$6:$BN$171,AQ$144+1,0)),"",(VLOOKUP($F95,'Cronograma Manual'!$F$6:$BN$171,AQ$144+1,0)))</f>
        <v/>
      </c>
      <c r="AR95" s="350" t="str">
        <f>IF(ISNA(VLOOKUP($F95,'Cronograma Manual'!$F$6:$BN$171,AR$144+1,0)),"",(VLOOKUP($F95,'Cronograma Manual'!$F$6:$BN$171,AR$144+1,0)))</f>
        <v/>
      </c>
      <c r="AS95" s="350">
        <f>IF(ISNA(VLOOKUP($F95,'Cronograma Manual'!$F$6:$BN$171,AS$144+1,0)),"",(VLOOKUP($F95,'Cronograma Manual'!$F$6:$BN$171,AS$144+1,0)))</f>
        <v>44797</v>
      </c>
      <c r="AT95" s="349" t="str">
        <f>IF(ISNA(VLOOKUP($F95,'Cronograma Manual'!$F$6:$BN$171,AT$144+1,0)),"",(VLOOKUP($F95,'Cronograma Manual'!$F$6:$BN$171,AT$144+1,0)))</f>
        <v/>
      </c>
      <c r="AU95" s="349" t="str">
        <f>IF(ISNA(VLOOKUP($F95,'Cronograma Manual'!$F$6:$BN$171,AU$144+1,0)),"",(VLOOKUP($F95,'Cronograma Manual'!$F$6:$BN$171,AU$144+1,0)))</f>
        <v/>
      </c>
      <c r="AV95" s="349" t="str">
        <f>IF(ISNA(VLOOKUP($F95,'Cronograma Manual'!$F$6:$BN$171,AV$144+1,0)),"",(VLOOKUP($F95,'Cronograma Manual'!$F$6:$BN$171,AV$144+1,0)))</f>
        <v/>
      </c>
      <c r="AW95" s="349">
        <f>IF(ISNA(VLOOKUP($F95,'Cronograma Manual'!$F$6:$BN$171,AW$144+1,0)),"",(VLOOKUP($F95,'Cronograma Manual'!$F$6:$BN$171,AW$144+1,0)))</f>
        <v>44825</v>
      </c>
      <c r="AX95" s="349" t="str">
        <f>IF(ISNA(VLOOKUP($F95,'Cronograma Manual'!$F$6:$BN$171,AX$144+1,0)),"",(VLOOKUP($F95,'Cronograma Manual'!$F$6:$BN$171,AX$144+1,0)))</f>
        <v/>
      </c>
      <c r="AY95" s="350" t="str">
        <f>IF(ISNA(VLOOKUP($F95,'Cronograma Manual'!$F$6:$BN$171,AY$144+1,0)),"",(VLOOKUP($F95,'Cronograma Manual'!$F$6:$BN$171,AY$144+1,0)))</f>
        <v/>
      </c>
      <c r="AZ95" s="350" t="str">
        <f>IF(ISNA(VLOOKUP($F95,'Cronograma Manual'!$F$6:$BN$171,AZ$144+1,0)),"",(VLOOKUP($F95,'Cronograma Manual'!$F$6:$BN$171,AZ$144+1,0)))</f>
        <v/>
      </c>
      <c r="BA95" s="350">
        <f>IF(ISNA(VLOOKUP($F95,'Cronograma Manual'!$F$6:$BN$171,BA$144+1,0)),"",(VLOOKUP($F95,'Cronograma Manual'!$F$6:$BN$171,BA$144+1,0)))</f>
        <v>44853</v>
      </c>
      <c r="BB95" s="350" t="str">
        <f>IF(ISNA(VLOOKUP($F95,'Cronograma Manual'!$F$6:$BN$171,BB$144+1,0)),"",(VLOOKUP($F95,'Cronograma Manual'!$F$6:$BN$171,BB$144+1,0)))</f>
        <v/>
      </c>
      <c r="BC95" s="349" t="str">
        <f>IF(ISNA(VLOOKUP($F95,'Cronograma Manual'!$F$6:$BN$171,BC$144+1,0)),"",(VLOOKUP($F95,'Cronograma Manual'!$F$6:$BN$171,BC$144+1,0)))</f>
        <v/>
      </c>
      <c r="BD95" s="349" t="str">
        <f>IF(ISNA(VLOOKUP($F95,'Cronograma Manual'!$F$6:$BN$171,BD$144+1,0)),"",(VLOOKUP($F95,'Cronograma Manual'!$F$6:$BN$171,BD$144+1,0)))</f>
        <v/>
      </c>
      <c r="BE95" s="349">
        <f>IF(ISNA(VLOOKUP($F95,'Cronograma Manual'!$F$6:$BN$171,BE$144+1,0)),"",(VLOOKUP($F95,'Cronograma Manual'!$F$6:$BN$171,BE$144+1,0)))</f>
        <v>44881</v>
      </c>
      <c r="BF95" s="349" t="str">
        <f>IF(ISNA(VLOOKUP($F95,'Cronograma Manual'!$F$6:$BN$171,BF$144+1,0)),"",(VLOOKUP($F95,'Cronograma Manual'!$F$6:$BN$171,BF$144+1,0)))</f>
        <v/>
      </c>
      <c r="BG95" s="350" t="str">
        <f>IF(ISNA(VLOOKUP($F95,'Cronograma Manual'!$F$6:$BN$171,BG$144+1,0)),"",(VLOOKUP($F95,'Cronograma Manual'!$F$6:$BN$171,BG$144+1,0)))</f>
        <v/>
      </c>
      <c r="BH95" s="350" t="str">
        <f>IF(ISNA(VLOOKUP($F95,'Cronograma Manual'!$F$6:$BN$171,BH$144+1,0)),"",(VLOOKUP($F95,'Cronograma Manual'!$F$6:$BN$171,BH$144+1,0)))</f>
        <v/>
      </c>
      <c r="BI95" s="350">
        <f>IF(ISNA(VLOOKUP($F95,'Cronograma Manual'!$F$6:$BN$171,BI$144+1,0)),"",(VLOOKUP($F95,'Cronograma Manual'!$F$6:$BN$171,BI$144+1,0)))</f>
        <v>44909</v>
      </c>
      <c r="BJ95" s="350" t="str">
        <f>IF(ISNA(VLOOKUP($F95,'Cronograma Manual'!$F$6:$BN$171,BJ$144+1,0)),"",(VLOOKUP($F95,'Cronograma Manual'!$F$6:$BN$171,BJ$144+1,0)))</f>
        <v/>
      </c>
      <c r="BK95" s="351" t="str">
        <f>IF(ISNA(VLOOKUP($F95,'Cronograma Manual'!$F$6:$BN$171,BK$144+1,0)),"",(VLOOKUP($F95,'Cronograma Manual'!$F$6:$BN$171,BK$144+1,0)))</f>
        <v/>
      </c>
    </row>
    <row r="96" spans="1:63" s="102" customFormat="1" ht="26.25" customHeight="1" x14ac:dyDescent="0.25">
      <c r="A96" s="352">
        <f t="shared" si="2"/>
        <v>90</v>
      </c>
      <c r="B96" s="429"/>
      <c r="C96" s="337"/>
      <c r="D96" s="184" t="s">
        <v>1787</v>
      </c>
      <c r="E96" s="337" t="s">
        <v>564</v>
      </c>
      <c r="F96" s="337" t="s">
        <v>937</v>
      </c>
      <c r="G96" s="184" t="str">
        <f>IF(ISNA(VLOOKUP($F96,'Cronograma Manual'!$F$6:$BN$171,G$144+1,0)),"",(VLOOKUP($F96,'Cronograma Manual'!$F$6:$BN$171,G$144+1,0)))</f>
        <v>UB APIA</v>
      </c>
      <c r="H96" s="184" t="str">
        <f>IF(ISNA(VLOOKUP($F96,'Cronograma Manual'!$F$6:$BN$171,H$144+1,0)),"",(VLOOKUP($F96,'Cronograma Manual'!$F$6:$BN$171,H$144+1,0)))</f>
        <v xml:space="preserve">Calle 7 N° 7 -13 Hospital San Vicente de Paul </v>
      </c>
      <c r="I96" s="197">
        <f>IF(ISNA(VLOOKUP($F96,'Cronograma Manual'!$F$6:$BN$171,I$144+1,0)),"",(VLOOKUP($F96,'Cronograma Manual'!$F$6:$BN$171,I$144+1,0)))</f>
        <v>4</v>
      </c>
      <c r="J96" s="202">
        <f>IF(ISNA(VLOOKUP($F96,'Cronograma Manual'!$F$6:$BN$171,J$144+1,0)),"",(VLOOKUP($F96,'Cronograma Manual'!$F$6:$BN$171,J$144+1,0)))</f>
        <v>12</v>
      </c>
      <c r="K96" s="107" t="str">
        <f>IF(ISNA(VLOOKUP($F96,'Cronograma Manual'!$F$6:$BN$171,K$144+1,0)),"",(VLOOKUP($F96,'Cronograma Manual'!$F$6:$BN$171,K$144+1,0)))</f>
        <v/>
      </c>
      <c r="L96" s="107" t="str">
        <f>IF(ISNA(VLOOKUP($F96,'Cronograma Manual'!$F$6:$BN$171,L$144+1,0)),"",(VLOOKUP($F96,'Cronograma Manual'!$F$6:$BN$171,L$144+1,0)))</f>
        <v/>
      </c>
      <c r="M96" s="107" t="str">
        <f>IF(ISNA(VLOOKUP($F96,'Cronograma Manual'!$F$6:$BN$171,M$144+1,0)),"",(VLOOKUP($F96,'Cronograma Manual'!$F$6:$BN$171,M$144+1,0)))</f>
        <v/>
      </c>
      <c r="N96" s="107" t="str">
        <f>IF(ISNA(VLOOKUP($F96,'Cronograma Manual'!$F$6:$BN$171,N$144+1,0)),"",(VLOOKUP($F96,'Cronograma Manual'!$F$6:$BN$171,N$144+1,0)))</f>
        <v/>
      </c>
      <c r="O96" s="107" t="str">
        <f>IF(ISNA(VLOOKUP($F96,'Cronograma Manual'!$F$6:$BN$171,O$144+1,0)),"",(VLOOKUP($F96,'Cronograma Manual'!$F$6:$BN$171,O$144+1,0)))</f>
        <v/>
      </c>
      <c r="P96" s="108">
        <f>IF(ISNA(VLOOKUP($F96,'Cronograma Manual'!$F$6:$BN$171,P$144+1,0)),"",(VLOOKUP($F96,'Cronograma Manual'!$F$6:$BN$171,P$144+1,0)))</f>
        <v>44594</v>
      </c>
      <c r="Q96" s="108" t="str">
        <f>IF(ISNA(VLOOKUP($F96,'Cronograma Manual'!$F$6:$BN$171,Q$144+1,0)),"",(VLOOKUP($F96,'Cronograma Manual'!$F$6:$BN$171,Q$144+1,0)))</f>
        <v/>
      </c>
      <c r="R96" s="108" t="str">
        <f>IF(ISNA(VLOOKUP($F96,'Cronograma Manual'!$F$6:$BN$171,R$144+1,0)),"",(VLOOKUP($F96,'Cronograma Manual'!$F$6:$BN$171,R$144+1,0)))</f>
        <v/>
      </c>
      <c r="S96" s="108" t="str">
        <f>IF(ISNA(VLOOKUP($F96,'Cronograma Manual'!$F$6:$BN$171,S$144+1,0)),"",(VLOOKUP($F96,'Cronograma Manual'!$F$6:$BN$171,S$144+1,0)))</f>
        <v/>
      </c>
      <c r="T96" s="107">
        <f>IF(ISNA(VLOOKUP($F96,'Cronograma Manual'!$F$6:$BN$171,T$144+1,0)),"",(VLOOKUP($F96,'Cronograma Manual'!$F$6:$BN$171,T$144+1,0)))</f>
        <v>44622</v>
      </c>
      <c r="U96" s="107" t="str">
        <f>IF(ISNA(VLOOKUP($F96,'Cronograma Manual'!$F$6:$BN$171,U$144+1,0)),"",(VLOOKUP($F96,'Cronograma Manual'!$F$6:$BN$171,U$144+1,0)))</f>
        <v/>
      </c>
      <c r="V96" s="107" t="str">
        <f>IF(ISNA(VLOOKUP($F96,'Cronograma Manual'!$F$6:$BN$171,V$144+1,0)),"",(VLOOKUP($F96,'Cronograma Manual'!$F$6:$BN$171,V$144+1,0)))</f>
        <v/>
      </c>
      <c r="W96" s="107" t="str">
        <f>IF(ISNA(VLOOKUP($F96,'Cronograma Manual'!$F$6:$BN$171,W$144+1,0)),"",(VLOOKUP($F96,'Cronograma Manual'!$F$6:$BN$171,W$144+1,0)))</f>
        <v/>
      </c>
      <c r="X96" s="108">
        <f>IF(ISNA(VLOOKUP($F96,'Cronograma Manual'!$F$6:$BN$171,X$144+1,0)),"",(VLOOKUP($F96,'Cronograma Manual'!$F$6:$BN$171,X$144+1,0)))</f>
        <v>44650</v>
      </c>
      <c r="Y96" s="108" t="str">
        <f>IF(ISNA(VLOOKUP($F96,'Cronograma Manual'!$F$6:$BN$171,Y$144+1,0)),"",(VLOOKUP($F96,'Cronograma Manual'!$F$6:$BN$171,Y$144+1,0)))</f>
        <v/>
      </c>
      <c r="Z96" s="108" t="str">
        <f>IF(ISNA(VLOOKUP($F96,'Cronograma Manual'!$F$6:$BN$171,Z$144+1,0)),"",(VLOOKUP($F96,'Cronograma Manual'!$F$6:$BN$171,Z$144+1,0)))</f>
        <v/>
      </c>
      <c r="AA96" s="108" t="str">
        <f>IF(ISNA(VLOOKUP($F96,'Cronograma Manual'!$F$6:$BN$171,AA$144+1,0)),"",(VLOOKUP($F96,'Cronograma Manual'!$F$6:$BN$171,AA$144+1,0)))</f>
        <v/>
      </c>
      <c r="AB96" s="107">
        <f>IF(ISNA(VLOOKUP($F96,'Cronograma Manual'!$F$6:$BN$171,AB$144+1,0)),"",(VLOOKUP($F96,'Cronograma Manual'!$F$6:$BN$171,AB$144+1,0)))</f>
        <v>44678</v>
      </c>
      <c r="AC96" s="107" t="str">
        <f>IF(ISNA(VLOOKUP($F96,'Cronograma Manual'!$F$6:$BN$171,AC$144+1,0)),"",(VLOOKUP($F96,'Cronograma Manual'!$F$6:$BN$171,AC$144+1,0)))</f>
        <v/>
      </c>
      <c r="AD96" s="107" t="str">
        <f>IF(ISNA(VLOOKUP($F96,'Cronograma Manual'!$F$6:$BN$171,AD$144+1,0)),"",(VLOOKUP($F96,'Cronograma Manual'!$F$6:$BN$171,AD$144+1,0)))</f>
        <v/>
      </c>
      <c r="AE96" s="107" t="str">
        <f>IF(ISNA(VLOOKUP($F96,'Cronograma Manual'!$F$6:$BN$171,AE$144+1,0)),"",(VLOOKUP($F96,'Cronograma Manual'!$F$6:$BN$171,AE$144+1,0)))</f>
        <v/>
      </c>
      <c r="AF96" s="107">
        <f>IF(ISNA(VLOOKUP($F96,'Cronograma Manual'!$F$6:$BN$171,AF$144+1,0)),"",(VLOOKUP($F96,'Cronograma Manual'!$F$6:$BN$171,AF$144+1,0)))</f>
        <v>44706</v>
      </c>
      <c r="AG96" s="108" t="str">
        <f>IF(ISNA(VLOOKUP($F96,'Cronograma Manual'!$F$6:$BN$171,AG$144+1,0)),"",(VLOOKUP($F96,'Cronograma Manual'!$F$6:$BN$171,AG$144+1,0)))</f>
        <v/>
      </c>
      <c r="AH96" s="108" t="str">
        <f>IF(ISNA(VLOOKUP($F96,'Cronograma Manual'!$F$6:$BN$171,AH$144+1,0)),"",(VLOOKUP($F96,'Cronograma Manual'!$F$6:$BN$171,AH$144+1,0)))</f>
        <v/>
      </c>
      <c r="AI96" s="108" t="str">
        <f>IF(ISNA(VLOOKUP($F96,'Cronograma Manual'!$F$6:$BN$171,AI$144+1,0)),"",(VLOOKUP($F96,'Cronograma Manual'!$F$6:$BN$171,AI$144+1,0)))</f>
        <v/>
      </c>
      <c r="AJ96" s="108">
        <f>IF(ISNA(VLOOKUP($F96,'Cronograma Manual'!$F$6:$BN$171,AJ$144+1,0)),"",(VLOOKUP($F96,'Cronograma Manual'!$F$6:$BN$171,AJ$144+1,0)))</f>
        <v>44734</v>
      </c>
      <c r="AK96" s="107" t="str">
        <f>IF(ISNA(VLOOKUP($F96,'Cronograma Manual'!$F$6:$BN$171,AK$144+1,0)),"",(VLOOKUP($F96,'Cronograma Manual'!$F$6:$BN$171,AK$144+1,0)))</f>
        <v/>
      </c>
      <c r="AL96" s="107" t="str">
        <f>IF(ISNA(VLOOKUP($F96,'Cronograma Manual'!$F$6:$BN$171,AL$144+1,0)),"",(VLOOKUP($F96,'Cronograma Manual'!$F$6:$BN$171,AL$144+1,0)))</f>
        <v/>
      </c>
      <c r="AM96" s="107" t="str">
        <f>IF(ISNA(VLOOKUP($F96,'Cronograma Manual'!$F$6:$BN$171,AM$144+1,0)),"",(VLOOKUP($F96,'Cronograma Manual'!$F$6:$BN$171,AM$144+1,0)))</f>
        <v/>
      </c>
      <c r="AN96" s="107" t="str">
        <f>IF(ISNA(VLOOKUP($F96,'Cronograma Manual'!$F$6:$BN$171,AN$144+1,0)),"",(VLOOKUP($F96,'Cronograma Manual'!$F$6:$BN$171,AN$144+1,0)))</f>
        <v/>
      </c>
      <c r="AO96" s="107">
        <f>IF(ISNA(VLOOKUP($F96,'Cronograma Manual'!$F$6:$BN$171,AO$144+1,0)),"",(VLOOKUP($F96,'Cronograma Manual'!$F$6:$BN$171,AO$144+1,0)))</f>
        <v>44769</v>
      </c>
      <c r="AP96" s="108" t="str">
        <f>IF(ISNA(VLOOKUP($F96,'Cronograma Manual'!$F$6:$BN$171,AP$144+1,0)),"",(VLOOKUP($F96,'Cronograma Manual'!$F$6:$BN$171,AP$144+1,0)))</f>
        <v/>
      </c>
      <c r="AQ96" s="108" t="str">
        <f>IF(ISNA(VLOOKUP($F96,'Cronograma Manual'!$F$6:$BN$171,AQ$144+1,0)),"",(VLOOKUP($F96,'Cronograma Manual'!$F$6:$BN$171,AQ$144+1,0)))</f>
        <v/>
      </c>
      <c r="AR96" s="108" t="str">
        <f>IF(ISNA(VLOOKUP($F96,'Cronograma Manual'!$F$6:$BN$171,AR$144+1,0)),"",(VLOOKUP($F96,'Cronograma Manual'!$F$6:$BN$171,AR$144+1,0)))</f>
        <v/>
      </c>
      <c r="AS96" s="108">
        <f>IF(ISNA(VLOOKUP($F96,'Cronograma Manual'!$F$6:$BN$171,AS$144+1,0)),"",(VLOOKUP($F96,'Cronograma Manual'!$F$6:$BN$171,AS$144+1,0)))</f>
        <v>44797</v>
      </c>
      <c r="AT96" s="107" t="str">
        <f>IF(ISNA(VLOOKUP($F96,'Cronograma Manual'!$F$6:$BN$171,AT$144+1,0)),"",(VLOOKUP($F96,'Cronograma Manual'!$F$6:$BN$171,AT$144+1,0)))</f>
        <v/>
      </c>
      <c r="AU96" s="107" t="str">
        <f>IF(ISNA(VLOOKUP($F96,'Cronograma Manual'!$F$6:$BN$171,AU$144+1,0)),"",(VLOOKUP($F96,'Cronograma Manual'!$F$6:$BN$171,AU$144+1,0)))</f>
        <v/>
      </c>
      <c r="AV96" s="107" t="str">
        <f>IF(ISNA(VLOOKUP($F96,'Cronograma Manual'!$F$6:$BN$171,AV$144+1,0)),"",(VLOOKUP($F96,'Cronograma Manual'!$F$6:$BN$171,AV$144+1,0)))</f>
        <v/>
      </c>
      <c r="AW96" s="107">
        <f>IF(ISNA(VLOOKUP($F96,'Cronograma Manual'!$F$6:$BN$171,AW$144+1,0)),"",(VLOOKUP($F96,'Cronograma Manual'!$F$6:$BN$171,AW$144+1,0)))</f>
        <v>44825</v>
      </c>
      <c r="AX96" s="107" t="str">
        <f>IF(ISNA(VLOOKUP($F96,'Cronograma Manual'!$F$6:$BN$171,AX$144+1,0)),"",(VLOOKUP($F96,'Cronograma Manual'!$F$6:$BN$171,AX$144+1,0)))</f>
        <v/>
      </c>
      <c r="AY96" s="108" t="str">
        <f>IF(ISNA(VLOOKUP($F96,'Cronograma Manual'!$F$6:$BN$171,AY$144+1,0)),"",(VLOOKUP($F96,'Cronograma Manual'!$F$6:$BN$171,AY$144+1,0)))</f>
        <v/>
      </c>
      <c r="AZ96" s="108" t="str">
        <f>IF(ISNA(VLOOKUP($F96,'Cronograma Manual'!$F$6:$BN$171,AZ$144+1,0)),"",(VLOOKUP($F96,'Cronograma Manual'!$F$6:$BN$171,AZ$144+1,0)))</f>
        <v/>
      </c>
      <c r="BA96" s="108">
        <f>IF(ISNA(VLOOKUP($F96,'Cronograma Manual'!$F$6:$BN$171,BA$144+1,0)),"",(VLOOKUP($F96,'Cronograma Manual'!$F$6:$BN$171,BA$144+1,0)))</f>
        <v>44853</v>
      </c>
      <c r="BB96" s="108" t="str">
        <f>IF(ISNA(VLOOKUP($F96,'Cronograma Manual'!$F$6:$BN$171,BB$144+1,0)),"",(VLOOKUP($F96,'Cronograma Manual'!$F$6:$BN$171,BB$144+1,0)))</f>
        <v/>
      </c>
      <c r="BC96" s="107" t="str">
        <f>IF(ISNA(VLOOKUP($F96,'Cronograma Manual'!$F$6:$BN$171,BC$144+1,0)),"",(VLOOKUP($F96,'Cronograma Manual'!$F$6:$BN$171,BC$144+1,0)))</f>
        <v/>
      </c>
      <c r="BD96" s="107" t="str">
        <f>IF(ISNA(VLOOKUP($F96,'Cronograma Manual'!$F$6:$BN$171,BD$144+1,0)),"",(VLOOKUP($F96,'Cronograma Manual'!$F$6:$BN$171,BD$144+1,0)))</f>
        <v/>
      </c>
      <c r="BE96" s="107">
        <f>IF(ISNA(VLOOKUP($F96,'Cronograma Manual'!$F$6:$BN$171,BE$144+1,0)),"",(VLOOKUP($F96,'Cronograma Manual'!$F$6:$BN$171,BE$144+1,0)))</f>
        <v>44881</v>
      </c>
      <c r="BF96" s="107" t="str">
        <f>IF(ISNA(VLOOKUP($F96,'Cronograma Manual'!$F$6:$BN$171,BF$144+1,0)),"",(VLOOKUP($F96,'Cronograma Manual'!$F$6:$BN$171,BF$144+1,0)))</f>
        <v/>
      </c>
      <c r="BG96" s="108" t="str">
        <f>IF(ISNA(VLOOKUP($F96,'Cronograma Manual'!$F$6:$BN$171,BG$144+1,0)),"",(VLOOKUP($F96,'Cronograma Manual'!$F$6:$BN$171,BG$144+1,0)))</f>
        <v/>
      </c>
      <c r="BH96" s="108" t="str">
        <f>IF(ISNA(VLOOKUP($F96,'Cronograma Manual'!$F$6:$BN$171,BH$144+1,0)),"",(VLOOKUP($F96,'Cronograma Manual'!$F$6:$BN$171,BH$144+1,0)))</f>
        <v/>
      </c>
      <c r="BI96" s="108">
        <f>IF(ISNA(VLOOKUP($F96,'Cronograma Manual'!$F$6:$BN$171,BI$144+1,0)),"",(VLOOKUP($F96,'Cronograma Manual'!$F$6:$BN$171,BI$144+1,0)))</f>
        <v>44909</v>
      </c>
      <c r="BJ96" s="108" t="str">
        <f>IF(ISNA(VLOOKUP($F96,'Cronograma Manual'!$F$6:$BN$171,BJ$144+1,0)),"",(VLOOKUP($F96,'Cronograma Manual'!$F$6:$BN$171,BJ$144+1,0)))</f>
        <v/>
      </c>
      <c r="BK96" s="353" t="str">
        <f>IF(ISNA(VLOOKUP($F96,'Cronograma Manual'!$F$6:$BN$171,BK$144+1,0)),"",(VLOOKUP($F96,'Cronograma Manual'!$F$6:$BN$171,BK$144+1,0)))</f>
        <v/>
      </c>
    </row>
    <row r="97" spans="1:63" s="102" customFormat="1" ht="26.25" customHeight="1" x14ac:dyDescent="0.25">
      <c r="A97" s="352">
        <f t="shared" si="2"/>
        <v>91</v>
      </c>
      <c r="B97" s="429"/>
      <c r="C97" s="337"/>
      <c r="D97" s="184" t="s">
        <v>1787</v>
      </c>
      <c r="E97" s="337" t="s">
        <v>564</v>
      </c>
      <c r="F97" s="337" t="s">
        <v>94</v>
      </c>
      <c r="G97" s="184" t="str">
        <f>IF(ISNA(VLOOKUP($F97,'Cronograma Manual'!$F$6:$BN$171,G$144+1,0)),"",(VLOOKUP($F97,'Cronograma Manual'!$F$6:$BN$171,G$144+1,0)))</f>
        <v>UB BELEN DE UMBRIA</v>
      </c>
      <c r="H97" s="184" t="str">
        <f>IF(ISNA(VLOOKUP($F97,'Cronograma Manual'!$F$6:$BN$171,H$144+1,0)),"",(VLOOKUP($F97,'Cronograma Manual'!$F$6:$BN$171,H$144+1,0)))</f>
        <v xml:space="preserve">Carrera 13 N° 4-135 Hospital San José </v>
      </c>
      <c r="I97" s="197">
        <f>IF(ISNA(VLOOKUP($F97,'Cronograma Manual'!$F$6:$BN$171,I$144+1,0)),"",(VLOOKUP($F97,'Cronograma Manual'!$F$6:$BN$171,I$144+1,0)))</f>
        <v>4</v>
      </c>
      <c r="J97" s="202">
        <f>IF(ISNA(VLOOKUP($F97,'Cronograma Manual'!$F$6:$BN$171,J$144+1,0)),"",(VLOOKUP($F97,'Cronograma Manual'!$F$6:$BN$171,J$144+1,0)))</f>
        <v>12</v>
      </c>
      <c r="K97" s="107" t="str">
        <f>IF(ISNA(VLOOKUP($F97,'Cronograma Manual'!$F$6:$BN$171,K$144+1,0)),"",(VLOOKUP($F97,'Cronograma Manual'!$F$6:$BN$171,K$144+1,0)))</f>
        <v/>
      </c>
      <c r="L97" s="107" t="str">
        <f>IF(ISNA(VLOOKUP($F97,'Cronograma Manual'!$F$6:$BN$171,L$144+1,0)),"",(VLOOKUP($F97,'Cronograma Manual'!$F$6:$BN$171,L$144+1,0)))</f>
        <v/>
      </c>
      <c r="M97" s="107" t="str">
        <f>IF(ISNA(VLOOKUP($F97,'Cronograma Manual'!$F$6:$BN$171,M$144+1,0)),"",(VLOOKUP($F97,'Cronograma Manual'!$F$6:$BN$171,M$144+1,0)))</f>
        <v/>
      </c>
      <c r="N97" s="107" t="str">
        <f>IF(ISNA(VLOOKUP($F97,'Cronograma Manual'!$F$6:$BN$171,N$144+1,0)),"",(VLOOKUP($F97,'Cronograma Manual'!$F$6:$BN$171,N$144+1,0)))</f>
        <v/>
      </c>
      <c r="O97" s="107" t="str">
        <f>IF(ISNA(VLOOKUP($F97,'Cronograma Manual'!$F$6:$BN$171,O$144+1,0)),"",(VLOOKUP($F97,'Cronograma Manual'!$F$6:$BN$171,O$144+1,0)))</f>
        <v/>
      </c>
      <c r="P97" s="108">
        <f>IF(ISNA(VLOOKUP($F97,'Cronograma Manual'!$F$6:$BN$171,P$144+1,0)),"",(VLOOKUP($F97,'Cronograma Manual'!$F$6:$BN$171,P$144+1,0)))</f>
        <v>44594</v>
      </c>
      <c r="Q97" s="108" t="str">
        <f>IF(ISNA(VLOOKUP($F97,'Cronograma Manual'!$F$6:$BN$171,Q$144+1,0)),"",(VLOOKUP($F97,'Cronograma Manual'!$F$6:$BN$171,Q$144+1,0)))</f>
        <v/>
      </c>
      <c r="R97" s="108" t="str">
        <f>IF(ISNA(VLOOKUP($F97,'Cronograma Manual'!$F$6:$BN$171,R$144+1,0)),"",(VLOOKUP($F97,'Cronograma Manual'!$F$6:$BN$171,R$144+1,0)))</f>
        <v/>
      </c>
      <c r="S97" s="108" t="str">
        <f>IF(ISNA(VLOOKUP($F97,'Cronograma Manual'!$F$6:$BN$171,S$144+1,0)),"",(VLOOKUP($F97,'Cronograma Manual'!$F$6:$BN$171,S$144+1,0)))</f>
        <v/>
      </c>
      <c r="T97" s="107">
        <f>IF(ISNA(VLOOKUP($F97,'Cronograma Manual'!$F$6:$BN$171,T$144+1,0)),"",(VLOOKUP($F97,'Cronograma Manual'!$F$6:$BN$171,T$144+1,0)))</f>
        <v>44622</v>
      </c>
      <c r="U97" s="107" t="str">
        <f>IF(ISNA(VLOOKUP($F97,'Cronograma Manual'!$F$6:$BN$171,U$144+1,0)),"",(VLOOKUP($F97,'Cronograma Manual'!$F$6:$BN$171,U$144+1,0)))</f>
        <v/>
      </c>
      <c r="V97" s="107" t="str">
        <f>IF(ISNA(VLOOKUP($F97,'Cronograma Manual'!$F$6:$BN$171,V$144+1,0)),"",(VLOOKUP($F97,'Cronograma Manual'!$F$6:$BN$171,V$144+1,0)))</f>
        <v/>
      </c>
      <c r="W97" s="107" t="str">
        <f>IF(ISNA(VLOOKUP($F97,'Cronograma Manual'!$F$6:$BN$171,W$144+1,0)),"",(VLOOKUP($F97,'Cronograma Manual'!$F$6:$BN$171,W$144+1,0)))</f>
        <v/>
      </c>
      <c r="X97" s="108">
        <f>IF(ISNA(VLOOKUP($F97,'Cronograma Manual'!$F$6:$BN$171,X$144+1,0)),"",(VLOOKUP($F97,'Cronograma Manual'!$F$6:$BN$171,X$144+1,0)))</f>
        <v>44650</v>
      </c>
      <c r="Y97" s="108" t="str">
        <f>IF(ISNA(VLOOKUP($F97,'Cronograma Manual'!$F$6:$BN$171,Y$144+1,0)),"",(VLOOKUP($F97,'Cronograma Manual'!$F$6:$BN$171,Y$144+1,0)))</f>
        <v/>
      </c>
      <c r="Z97" s="108" t="str">
        <f>IF(ISNA(VLOOKUP($F97,'Cronograma Manual'!$F$6:$BN$171,Z$144+1,0)),"",(VLOOKUP($F97,'Cronograma Manual'!$F$6:$BN$171,Z$144+1,0)))</f>
        <v/>
      </c>
      <c r="AA97" s="108" t="str">
        <f>IF(ISNA(VLOOKUP($F97,'Cronograma Manual'!$F$6:$BN$171,AA$144+1,0)),"",(VLOOKUP($F97,'Cronograma Manual'!$F$6:$BN$171,AA$144+1,0)))</f>
        <v/>
      </c>
      <c r="AB97" s="107">
        <f>IF(ISNA(VLOOKUP($F97,'Cronograma Manual'!$F$6:$BN$171,AB$144+1,0)),"",(VLOOKUP($F97,'Cronograma Manual'!$F$6:$BN$171,AB$144+1,0)))</f>
        <v>44678</v>
      </c>
      <c r="AC97" s="107" t="str">
        <f>IF(ISNA(VLOOKUP($F97,'Cronograma Manual'!$F$6:$BN$171,AC$144+1,0)),"",(VLOOKUP($F97,'Cronograma Manual'!$F$6:$BN$171,AC$144+1,0)))</f>
        <v/>
      </c>
      <c r="AD97" s="107" t="str">
        <f>IF(ISNA(VLOOKUP($F97,'Cronograma Manual'!$F$6:$BN$171,AD$144+1,0)),"",(VLOOKUP($F97,'Cronograma Manual'!$F$6:$BN$171,AD$144+1,0)))</f>
        <v/>
      </c>
      <c r="AE97" s="107" t="str">
        <f>IF(ISNA(VLOOKUP($F97,'Cronograma Manual'!$F$6:$BN$171,AE$144+1,0)),"",(VLOOKUP($F97,'Cronograma Manual'!$F$6:$BN$171,AE$144+1,0)))</f>
        <v/>
      </c>
      <c r="AF97" s="107">
        <f>IF(ISNA(VLOOKUP($F97,'Cronograma Manual'!$F$6:$BN$171,AF$144+1,0)),"",(VLOOKUP($F97,'Cronograma Manual'!$F$6:$BN$171,AF$144+1,0)))</f>
        <v>44706</v>
      </c>
      <c r="AG97" s="108" t="str">
        <f>IF(ISNA(VLOOKUP($F97,'Cronograma Manual'!$F$6:$BN$171,AG$144+1,0)),"",(VLOOKUP($F97,'Cronograma Manual'!$F$6:$BN$171,AG$144+1,0)))</f>
        <v/>
      </c>
      <c r="AH97" s="108" t="str">
        <f>IF(ISNA(VLOOKUP($F97,'Cronograma Manual'!$F$6:$BN$171,AH$144+1,0)),"",(VLOOKUP($F97,'Cronograma Manual'!$F$6:$BN$171,AH$144+1,0)))</f>
        <v/>
      </c>
      <c r="AI97" s="108" t="str">
        <f>IF(ISNA(VLOOKUP($F97,'Cronograma Manual'!$F$6:$BN$171,AI$144+1,0)),"",(VLOOKUP($F97,'Cronograma Manual'!$F$6:$BN$171,AI$144+1,0)))</f>
        <v/>
      </c>
      <c r="AJ97" s="108">
        <f>IF(ISNA(VLOOKUP($F97,'Cronograma Manual'!$F$6:$BN$171,AJ$144+1,0)),"",(VLOOKUP($F97,'Cronograma Manual'!$F$6:$BN$171,AJ$144+1,0)))</f>
        <v>44734</v>
      </c>
      <c r="AK97" s="107" t="str">
        <f>IF(ISNA(VLOOKUP($F97,'Cronograma Manual'!$F$6:$BN$171,AK$144+1,0)),"",(VLOOKUP($F97,'Cronograma Manual'!$F$6:$BN$171,AK$144+1,0)))</f>
        <v/>
      </c>
      <c r="AL97" s="107" t="str">
        <f>IF(ISNA(VLOOKUP($F97,'Cronograma Manual'!$F$6:$BN$171,AL$144+1,0)),"",(VLOOKUP($F97,'Cronograma Manual'!$F$6:$BN$171,AL$144+1,0)))</f>
        <v/>
      </c>
      <c r="AM97" s="107" t="str">
        <f>IF(ISNA(VLOOKUP($F97,'Cronograma Manual'!$F$6:$BN$171,AM$144+1,0)),"",(VLOOKUP($F97,'Cronograma Manual'!$F$6:$BN$171,AM$144+1,0)))</f>
        <v/>
      </c>
      <c r="AN97" s="107" t="str">
        <f>IF(ISNA(VLOOKUP($F97,'Cronograma Manual'!$F$6:$BN$171,AN$144+1,0)),"",(VLOOKUP($F97,'Cronograma Manual'!$F$6:$BN$171,AN$144+1,0)))</f>
        <v/>
      </c>
      <c r="AO97" s="107">
        <f>IF(ISNA(VLOOKUP($F97,'Cronograma Manual'!$F$6:$BN$171,AO$144+1,0)),"",(VLOOKUP($F97,'Cronograma Manual'!$F$6:$BN$171,AO$144+1,0)))</f>
        <v>44769</v>
      </c>
      <c r="AP97" s="108" t="str">
        <f>IF(ISNA(VLOOKUP($F97,'Cronograma Manual'!$F$6:$BN$171,AP$144+1,0)),"",(VLOOKUP($F97,'Cronograma Manual'!$F$6:$BN$171,AP$144+1,0)))</f>
        <v/>
      </c>
      <c r="AQ97" s="108" t="str">
        <f>IF(ISNA(VLOOKUP($F97,'Cronograma Manual'!$F$6:$BN$171,AQ$144+1,0)),"",(VLOOKUP($F97,'Cronograma Manual'!$F$6:$BN$171,AQ$144+1,0)))</f>
        <v/>
      </c>
      <c r="AR97" s="108" t="str">
        <f>IF(ISNA(VLOOKUP($F97,'Cronograma Manual'!$F$6:$BN$171,AR$144+1,0)),"",(VLOOKUP($F97,'Cronograma Manual'!$F$6:$BN$171,AR$144+1,0)))</f>
        <v/>
      </c>
      <c r="AS97" s="108">
        <f>IF(ISNA(VLOOKUP($F97,'Cronograma Manual'!$F$6:$BN$171,AS$144+1,0)),"",(VLOOKUP($F97,'Cronograma Manual'!$F$6:$BN$171,AS$144+1,0)))</f>
        <v>44797</v>
      </c>
      <c r="AT97" s="107" t="str">
        <f>IF(ISNA(VLOOKUP($F97,'Cronograma Manual'!$F$6:$BN$171,AT$144+1,0)),"",(VLOOKUP($F97,'Cronograma Manual'!$F$6:$BN$171,AT$144+1,0)))</f>
        <v/>
      </c>
      <c r="AU97" s="107" t="str">
        <f>IF(ISNA(VLOOKUP($F97,'Cronograma Manual'!$F$6:$BN$171,AU$144+1,0)),"",(VLOOKUP($F97,'Cronograma Manual'!$F$6:$BN$171,AU$144+1,0)))</f>
        <v/>
      </c>
      <c r="AV97" s="107" t="str">
        <f>IF(ISNA(VLOOKUP($F97,'Cronograma Manual'!$F$6:$BN$171,AV$144+1,0)),"",(VLOOKUP($F97,'Cronograma Manual'!$F$6:$BN$171,AV$144+1,0)))</f>
        <v/>
      </c>
      <c r="AW97" s="107">
        <f>IF(ISNA(VLOOKUP($F97,'Cronograma Manual'!$F$6:$BN$171,AW$144+1,0)),"",(VLOOKUP($F97,'Cronograma Manual'!$F$6:$BN$171,AW$144+1,0)))</f>
        <v>44825</v>
      </c>
      <c r="AX97" s="107" t="str">
        <f>IF(ISNA(VLOOKUP($F97,'Cronograma Manual'!$F$6:$BN$171,AX$144+1,0)),"",(VLOOKUP($F97,'Cronograma Manual'!$F$6:$BN$171,AX$144+1,0)))</f>
        <v/>
      </c>
      <c r="AY97" s="108" t="str">
        <f>IF(ISNA(VLOOKUP($F97,'Cronograma Manual'!$F$6:$BN$171,AY$144+1,0)),"",(VLOOKUP($F97,'Cronograma Manual'!$F$6:$BN$171,AY$144+1,0)))</f>
        <v/>
      </c>
      <c r="AZ97" s="108" t="str">
        <f>IF(ISNA(VLOOKUP($F97,'Cronograma Manual'!$F$6:$BN$171,AZ$144+1,0)),"",(VLOOKUP($F97,'Cronograma Manual'!$F$6:$BN$171,AZ$144+1,0)))</f>
        <v/>
      </c>
      <c r="BA97" s="108">
        <f>IF(ISNA(VLOOKUP($F97,'Cronograma Manual'!$F$6:$BN$171,BA$144+1,0)),"",(VLOOKUP($F97,'Cronograma Manual'!$F$6:$BN$171,BA$144+1,0)))</f>
        <v>44853</v>
      </c>
      <c r="BB97" s="108" t="str">
        <f>IF(ISNA(VLOOKUP($F97,'Cronograma Manual'!$F$6:$BN$171,BB$144+1,0)),"",(VLOOKUP($F97,'Cronograma Manual'!$F$6:$BN$171,BB$144+1,0)))</f>
        <v/>
      </c>
      <c r="BC97" s="107" t="str">
        <f>IF(ISNA(VLOOKUP($F97,'Cronograma Manual'!$F$6:$BN$171,BC$144+1,0)),"",(VLOOKUP($F97,'Cronograma Manual'!$F$6:$BN$171,BC$144+1,0)))</f>
        <v/>
      </c>
      <c r="BD97" s="107" t="str">
        <f>IF(ISNA(VLOOKUP($F97,'Cronograma Manual'!$F$6:$BN$171,BD$144+1,0)),"",(VLOOKUP($F97,'Cronograma Manual'!$F$6:$BN$171,BD$144+1,0)))</f>
        <v/>
      </c>
      <c r="BE97" s="107">
        <f>IF(ISNA(VLOOKUP($F97,'Cronograma Manual'!$F$6:$BN$171,BE$144+1,0)),"",(VLOOKUP($F97,'Cronograma Manual'!$F$6:$BN$171,BE$144+1,0)))</f>
        <v>44881</v>
      </c>
      <c r="BF97" s="107" t="str">
        <f>IF(ISNA(VLOOKUP($F97,'Cronograma Manual'!$F$6:$BN$171,BF$144+1,0)),"",(VLOOKUP($F97,'Cronograma Manual'!$F$6:$BN$171,BF$144+1,0)))</f>
        <v/>
      </c>
      <c r="BG97" s="108" t="str">
        <f>IF(ISNA(VLOOKUP($F97,'Cronograma Manual'!$F$6:$BN$171,BG$144+1,0)),"",(VLOOKUP($F97,'Cronograma Manual'!$F$6:$BN$171,BG$144+1,0)))</f>
        <v/>
      </c>
      <c r="BH97" s="108" t="str">
        <f>IF(ISNA(VLOOKUP($F97,'Cronograma Manual'!$F$6:$BN$171,BH$144+1,0)),"",(VLOOKUP($F97,'Cronograma Manual'!$F$6:$BN$171,BH$144+1,0)))</f>
        <v/>
      </c>
      <c r="BI97" s="108">
        <f>IF(ISNA(VLOOKUP($F97,'Cronograma Manual'!$F$6:$BN$171,BI$144+1,0)),"",(VLOOKUP($F97,'Cronograma Manual'!$F$6:$BN$171,BI$144+1,0)))</f>
        <v>44909</v>
      </c>
      <c r="BJ97" s="108" t="str">
        <f>IF(ISNA(VLOOKUP($F97,'Cronograma Manual'!$F$6:$BN$171,BJ$144+1,0)),"",(VLOOKUP($F97,'Cronograma Manual'!$F$6:$BN$171,BJ$144+1,0)))</f>
        <v/>
      </c>
      <c r="BK97" s="353" t="str">
        <f>IF(ISNA(VLOOKUP($F97,'Cronograma Manual'!$F$6:$BN$171,BK$144+1,0)),"",(VLOOKUP($F97,'Cronograma Manual'!$F$6:$BN$171,BK$144+1,0)))</f>
        <v/>
      </c>
    </row>
    <row r="98" spans="1:63" s="102" customFormat="1" ht="26.25" customHeight="1" thickBot="1" x14ac:dyDescent="0.3">
      <c r="A98" s="354">
        <f t="shared" si="2"/>
        <v>92</v>
      </c>
      <c r="B98" s="430"/>
      <c r="C98" s="355"/>
      <c r="D98" s="356" t="s">
        <v>1787</v>
      </c>
      <c r="E98" s="337" t="s">
        <v>564</v>
      </c>
      <c r="F98" s="355" t="s">
        <v>938</v>
      </c>
      <c r="G98" s="356" t="str">
        <f>IF(ISNA(VLOOKUP($F98,'Cronograma Manual'!$F$6:$BN$171,G$144+1,0)),"",(VLOOKUP($F98,'Cronograma Manual'!$F$6:$BN$171,G$144+1,0)))</f>
        <v>UN CAPIV DOSQUEBRADAS</v>
      </c>
      <c r="H98" s="356" t="str">
        <f>IF(ISNA(VLOOKUP($F98,'Cronograma Manual'!$F$6:$BN$171,H$144+1,0)),"",(VLOOKUP($F98,'Cronograma Manual'!$F$6:$BN$171,H$144+1,0)))</f>
        <v>Carrera 16 N° 72-45, Av Simón Bolívar P 2 ed Fiscalía General de la Nación</v>
      </c>
      <c r="I98" s="359">
        <f>IF(ISNA(VLOOKUP($F98,'Cronograma Manual'!$F$6:$BN$171,I$144+1,0)),"",(VLOOKUP($F98,'Cronograma Manual'!$F$6:$BN$171,I$144+1,0)))</f>
        <v>4</v>
      </c>
      <c r="J98" s="360">
        <f>IF(ISNA(VLOOKUP($F98,'Cronograma Manual'!$F$6:$BN$171,J$144+1,0)),"",(VLOOKUP($F98,'Cronograma Manual'!$F$6:$BN$171,J$144+1,0)))</f>
        <v>12</v>
      </c>
      <c r="K98" s="361" t="str">
        <f>IF(ISNA(VLOOKUP($F98,'Cronograma Manual'!$F$6:$BN$171,K$144+1,0)),"",(VLOOKUP($F98,'Cronograma Manual'!$F$6:$BN$171,K$144+1,0)))</f>
        <v/>
      </c>
      <c r="L98" s="361" t="str">
        <f>IF(ISNA(VLOOKUP($F98,'Cronograma Manual'!$F$6:$BN$171,L$144+1,0)),"",(VLOOKUP($F98,'Cronograma Manual'!$F$6:$BN$171,L$144+1,0)))</f>
        <v/>
      </c>
      <c r="M98" s="361" t="str">
        <f>IF(ISNA(VLOOKUP($F98,'Cronograma Manual'!$F$6:$BN$171,M$144+1,0)),"",(VLOOKUP($F98,'Cronograma Manual'!$F$6:$BN$171,M$144+1,0)))</f>
        <v/>
      </c>
      <c r="N98" s="361" t="str">
        <f>IF(ISNA(VLOOKUP($F98,'Cronograma Manual'!$F$6:$BN$171,N$144+1,0)),"",(VLOOKUP($F98,'Cronograma Manual'!$F$6:$BN$171,N$144+1,0)))</f>
        <v/>
      </c>
      <c r="O98" s="361" t="str">
        <f>IF(ISNA(VLOOKUP($F98,'Cronograma Manual'!$F$6:$BN$171,O$144+1,0)),"",(VLOOKUP($F98,'Cronograma Manual'!$F$6:$BN$171,O$144+1,0)))</f>
        <v/>
      </c>
      <c r="P98" s="362">
        <f>IF(ISNA(VLOOKUP($F98,'Cronograma Manual'!$F$6:$BN$171,P$144+1,0)),"",(VLOOKUP($F98,'Cronograma Manual'!$F$6:$BN$171,P$144+1,0)))</f>
        <v>44594</v>
      </c>
      <c r="Q98" s="362" t="str">
        <f>IF(ISNA(VLOOKUP($F98,'Cronograma Manual'!$F$6:$BN$171,Q$144+1,0)),"",(VLOOKUP($F98,'Cronograma Manual'!$F$6:$BN$171,Q$144+1,0)))</f>
        <v/>
      </c>
      <c r="R98" s="362" t="str">
        <f>IF(ISNA(VLOOKUP($F98,'Cronograma Manual'!$F$6:$BN$171,R$144+1,0)),"",(VLOOKUP($F98,'Cronograma Manual'!$F$6:$BN$171,R$144+1,0)))</f>
        <v/>
      </c>
      <c r="S98" s="362" t="str">
        <f>IF(ISNA(VLOOKUP($F98,'Cronograma Manual'!$F$6:$BN$171,S$144+1,0)),"",(VLOOKUP($F98,'Cronograma Manual'!$F$6:$BN$171,S$144+1,0)))</f>
        <v/>
      </c>
      <c r="T98" s="361">
        <f>IF(ISNA(VLOOKUP($F98,'Cronograma Manual'!$F$6:$BN$171,T$144+1,0)),"",(VLOOKUP($F98,'Cronograma Manual'!$F$6:$BN$171,T$144+1,0)))</f>
        <v>44622</v>
      </c>
      <c r="U98" s="361" t="str">
        <f>IF(ISNA(VLOOKUP($F98,'Cronograma Manual'!$F$6:$BN$171,U$144+1,0)),"",(VLOOKUP($F98,'Cronograma Manual'!$F$6:$BN$171,U$144+1,0)))</f>
        <v/>
      </c>
      <c r="V98" s="361" t="str">
        <f>IF(ISNA(VLOOKUP($F98,'Cronograma Manual'!$F$6:$BN$171,V$144+1,0)),"",(VLOOKUP($F98,'Cronograma Manual'!$F$6:$BN$171,V$144+1,0)))</f>
        <v/>
      </c>
      <c r="W98" s="361" t="str">
        <f>IF(ISNA(VLOOKUP($F98,'Cronograma Manual'!$F$6:$BN$171,W$144+1,0)),"",(VLOOKUP($F98,'Cronograma Manual'!$F$6:$BN$171,W$144+1,0)))</f>
        <v/>
      </c>
      <c r="X98" s="362">
        <f>IF(ISNA(VLOOKUP($F98,'Cronograma Manual'!$F$6:$BN$171,X$144+1,0)),"",(VLOOKUP($F98,'Cronograma Manual'!$F$6:$BN$171,X$144+1,0)))</f>
        <v>44650</v>
      </c>
      <c r="Y98" s="362" t="str">
        <f>IF(ISNA(VLOOKUP($F98,'Cronograma Manual'!$F$6:$BN$171,Y$144+1,0)),"",(VLOOKUP($F98,'Cronograma Manual'!$F$6:$BN$171,Y$144+1,0)))</f>
        <v/>
      </c>
      <c r="Z98" s="362" t="str">
        <f>IF(ISNA(VLOOKUP($F98,'Cronograma Manual'!$F$6:$BN$171,Z$144+1,0)),"",(VLOOKUP($F98,'Cronograma Manual'!$F$6:$BN$171,Z$144+1,0)))</f>
        <v/>
      </c>
      <c r="AA98" s="362" t="str">
        <f>IF(ISNA(VLOOKUP($F98,'Cronograma Manual'!$F$6:$BN$171,AA$144+1,0)),"",(VLOOKUP($F98,'Cronograma Manual'!$F$6:$BN$171,AA$144+1,0)))</f>
        <v/>
      </c>
      <c r="AB98" s="361">
        <f>IF(ISNA(VLOOKUP($F98,'Cronograma Manual'!$F$6:$BN$171,AB$144+1,0)),"",(VLOOKUP($F98,'Cronograma Manual'!$F$6:$BN$171,AB$144+1,0)))</f>
        <v>44678</v>
      </c>
      <c r="AC98" s="361" t="str">
        <f>IF(ISNA(VLOOKUP($F98,'Cronograma Manual'!$F$6:$BN$171,AC$144+1,0)),"",(VLOOKUP($F98,'Cronograma Manual'!$F$6:$BN$171,AC$144+1,0)))</f>
        <v/>
      </c>
      <c r="AD98" s="361" t="str">
        <f>IF(ISNA(VLOOKUP($F98,'Cronograma Manual'!$F$6:$BN$171,AD$144+1,0)),"",(VLOOKUP($F98,'Cronograma Manual'!$F$6:$BN$171,AD$144+1,0)))</f>
        <v/>
      </c>
      <c r="AE98" s="361" t="str">
        <f>IF(ISNA(VLOOKUP($F98,'Cronograma Manual'!$F$6:$BN$171,AE$144+1,0)),"",(VLOOKUP($F98,'Cronograma Manual'!$F$6:$BN$171,AE$144+1,0)))</f>
        <v/>
      </c>
      <c r="AF98" s="361">
        <f>IF(ISNA(VLOOKUP($F98,'Cronograma Manual'!$F$6:$BN$171,AF$144+1,0)),"",(VLOOKUP($F98,'Cronograma Manual'!$F$6:$BN$171,AF$144+1,0)))</f>
        <v>44706</v>
      </c>
      <c r="AG98" s="362" t="str">
        <f>IF(ISNA(VLOOKUP($F98,'Cronograma Manual'!$F$6:$BN$171,AG$144+1,0)),"",(VLOOKUP($F98,'Cronograma Manual'!$F$6:$BN$171,AG$144+1,0)))</f>
        <v/>
      </c>
      <c r="AH98" s="362" t="str">
        <f>IF(ISNA(VLOOKUP($F98,'Cronograma Manual'!$F$6:$BN$171,AH$144+1,0)),"",(VLOOKUP($F98,'Cronograma Manual'!$F$6:$BN$171,AH$144+1,0)))</f>
        <v/>
      </c>
      <c r="AI98" s="362" t="str">
        <f>IF(ISNA(VLOOKUP($F98,'Cronograma Manual'!$F$6:$BN$171,AI$144+1,0)),"",(VLOOKUP($F98,'Cronograma Manual'!$F$6:$BN$171,AI$144+1,0)))</f>
        <v/>
      </c>
      <c r="AJ98" s="362">
        <f>IF(ISNA(VLOOKUP($F98,'Cronograma Manual'!$F$6:$BN$171,AJ$144+1,0)),"",(VLOOKUP($F98,'Cronograma Manual'!$F$6:$BN$171,AJ$144+1,0)))</f>
        <v>44734</v>
      </c>
      <c r="AK98" s="361" t="str">
        <f>IF(ISNA(VLOOKUP($F98,'Cronograma Manual'!$F$6:$BN$171,AK$144+1,0)),"",(VLOOKUP($F98,'Cronograma Manual'!$F$6:$BN$171,AK$144+1,0)))</f>
        <v/>
      </c>
      <c r="AL98" s="361" t="str">
        <f>IF(ISNA(VLOOKUP($F98,'Cronograma Manual'!$F$6:$BN$171,AL$144+1,0)),"",(VLOOKUP($F98,'Cronograma Manual'!$F$6:$BN$171,AL$144+1,0)))</f>
        <v/>
      </c>
      <c r="AM98" s="361" t="str">
        <f>IF(ISNA(VLOOKUP($F98,'Cronograma Manual'!$F$6:$BN$171,AM$144+1,0)),"",(VLOOKUP($F98,'Cronograma Manual'!$F$6:$BN$171,AM$144+1,0)))</f>
        <v/>
      </c>
      <c r="AN98" s="361" t="str">
        <f>IF(ISNA(VLOOKUP($F98,'Cronograma Manual'!$F$6:$BN$171,AN$144+1,0)),"",(VLOOKUP($F98,'Cronograma Manual'!$F$6:$BN$171,AN$144+1,0)))</f>
        <v/>
      </c>
      <c r="AO98" s="361">
        <f>IF(ISNA(VLOOKUP($F98,'Cronograma Manual'!$F$6:$BN$171,AO$144+1,0)),"",(VLOOKUP($F98,'Cronograma Manual'!$F$6:$BN$171,AO$144+1,0)))</f>
        <v>44769</v>
      </c>
      <c r="AP98" s="362" t="str">
        <f>IF(ISNA(VLOOKUP($F98,'Cronograma Manual'!$F$6:$BN$171,AP$144+1,0)),"",(VLOOKUP($F98,'Cronograma Manual'!$F$6:$BN$171,AP$144+1,0)))</f>
        <v/>
      </c>
      <c r="AQ98" s="362" t="str">
        <f>IF(ISNA(VLOOKUP($F98,'Cronograma Manual'!$F$6:$BN$171,AQ$144+1,0)),"",(VLOOKUP($F98,'Cronograma Manual'!$F$6:$BN$171,AQ$144+1,0)))</f>
        <v/>
      </c>
      <c r="AR98" s="362" t="str">
        <f>IF(ISNA(VLOOKUP($F98,'Cronograma Manual'!$F$6:$BN$171,AR$144+1,0)),"",(VLOOKUP($F98,'Cronograma Manual'!$F$6:$BN$171,AR$144+1,0)))</f>
        <v/>
      </c>
      <c r="AS98" s="362">
        <f>IF(ISNA(VLOOKUP($F98,'Cronograma Manual'!$F$6:$BN$171,AS$144+1,0)),"",(VLOOKUP($F98,'Cronograma Manual'!$F$6:$BN$171,AS$144+1,0)))</f>
        <v>44797</v>
      </c>
      <c r="AT98" s="361" t="str">
        <f>IF(ISNA(VLOOKUP($F98,'Cronograma Manual'!$F$6:$BN$171,AT$144+1,0)),"",(VLOOKUP($F98,'Cronograma Manual'!$F$6:$BN$171,AT$144+1,0)))</f>
        <v/>
      </c>
      <c r="AU98" s="361" t="str">
        <f>IF(ISNA(VLOOKUP($F98,'Cronograma Manual'!$F$6:$BN$171,AU$144+1,0)),"",(VLOOKUP($F98,'Cronograma Manual'!$F$6:$BN$171,AU$144+1,0)))</f>
        <v/>
      </c>
      <c r="AV98" s="361" t="str">
        <f>IF(ISNA(VLOOKUP($F98,'Cronograma Manual'!$F$6:$BN$171,AV$144+1,0)),"",(VLOOKUP($F98,'Cronograma Manual'!$F$6:$BN$171,AV$144+1,0)))</f>
        <v/>
      </c>
      <c r="AW98" s="361">
        <f>IF(ISNA(VLOOKUP($F98,'Cronograma Manual'!$F$6:$BN$171,AW$144+1,0)),"",(VLOOKUP($F98,'Cronograma Manual'!$F$6:$BN$171,AW$144+1,0)))</f>
        <v>44825</v>
      </c>
      <c r="AX98" s="361" t="str">
        <f>IF(ISNA(VLOOKUP($F98,'Cronograma Manual'!$F$6:$BN$171,AX$144+1,0)),"",(VLOOKUP($F98,'Cronograma Manual'!$F$6:$BN$171,AX$144+1,0)))</f>
        <v/>
      </c>
      <c r="AY98" s="362" t="str">
        <f>IF(ISNA(VLOOKUP($F98,'Cronograma Manual'!$F$6:$BN$171,AY$144+1,0)),"",(VLOOKUP($F98,'Cronograma Manual'!$F$6:$BN$171,AY$144+1,0)))</f>
        <v/>
      </c>
      <c r="AZ98" s="362" t="str">
        <f>IF(ISNA(VLOOKUP($F98,'Cronograma Manual'!$F$6:$BN$171,AZ$144+1,0)),"",(VLOOKUP($F98,'Cronograma Manual'!$F$6:$BN$171,AZ$144+1,0)))</f>
        <v/>
      </c>
      <c r="BA98" s="362">
        <f>IF(ISNA(VLOOKUP($F98,'Cronograma Manual'!$F$6:$BN$171,BA$144+1,0)),"",(VLOOKUP($F98,'Cronograma Manual'!$F$6:$BN$171,BA$144+1,0)))</f>
        <v>44853</v>
      </c>
      <c r="BB98" s="362" t="str">
        <f>IF(ISNA(VLOOKUP($F98,'Cronograma Manual'!$F$6:$BN$171,BB$144+1,0)),"",(VLOOKUP($F98,'Cronograma Manual'!$F$6:$BN$171,BB$144+1,0)))</f>
        <v/>
      </c>
      <c r="BC98" s="361" t="str">
        <f>IF(ISNA(VLOOKUP($F98,'Cronograma Manual'!$F$6:$BN$171,BC$144+1,0)),"",(VLOOKUP($F98,'Cronograma Manual'!$F$6:$BN$171,BC$144+1,0)))</f>
        <v/>
      </c>
      <c r="BD98" s="361" t="str">
        <f>IF(ISNA(VLOOKUP($F98,'Cronograma Manual'!$F$6:$BN$171,BD$144+1,0)),"",(VLOOKUP($F98,'Cronograma Manual'!$F$6:$BN$171,BD$144+1,0)))</f>
        <v/>
      </c>
      <c r="BE98" s="361">
        <f>IF(ISNA(VLOOKUP($F98,'Cronograma Manual'!$F$6:$BN$171,BE$144+1,0)),"",(VLOOKUP($F98,'Cronograma Manual'!$F$6:$BN$171,BE$144+1,0)))</f>
        <v>44881</v>
      </c>
      <c r="BF98" s="361" t="str">
        <f>IF(ISNA(VLOOKUP($F98,'Cronograma Manual'!$F$6:$BN$171,BF$144+1,0)),"",(VLOOKUP($F98,'Cronograma Manual'!$F$6:$BN$171,BF$144+1,0)))</f>
        <v/>
      </c>
      <c r="BG98" s="362" t="str">
        <f>IF(ISNA(VLOOKUP($F98,'Cronograma Manual'!$F$6:$BN$171,BG$144+1,0)),"",(VLOOKUP($F98,'Cronograma Manual'!$F$6:$BN$171,BG$144+1,0)))</f>
        <v/>
      </c>
      <c r="BH98" s="362" t="str">
        <f>IF(ISNA(VLOOKUP($F98,'Cronograma Manual'!$F$6:$BN$171,BH$144+1,0)),"",(VLOOKUP($F98,'Cronograma Manual'!$F$6:$BN$171,BH$144+1,0)))</f>
        <v/>
      </c>
      <c r="BI98" s="362">
        <f>IF(ISNA(VLOOKUP($F98,'Cronograma Manual'!$F$6:$BN$171,BI$144+1,0)),"",(VLOOKUP($F98,'Cronograma Manual'!$F$6:$BN$171,BI$144+1,0)))</f>
        <v>44909</v>
      </c>
      <c r="BJ98" s="362" t="str">
        <f>IF(ISNA(VLOOKUP($F98,'Cronograma Manual'!$F$6:$BN$171,BJ$144+1,0)),"",(VLOOKUP($F98,'Cronograma Manual'!$F$6:$BN$171,BJ$144+1,0)))</f>
        <v/>
      </c>
      <c r="BK98" s="363" t="str">
        <f>IF(ISNA(VLOOKUP($F98,'Cronograma Manual'!$F$6:$BN$171,BK$144+1,0)),"",(VLOOKUP($F98,'Cronograma Manual'!$F$6:$BN$171,BK$144+1,0)))</f>
        <v/>
      </c>
    </row>
    <row r="99" spans="1:63" s="102" customFormat="1" ht="26.25" customHeight="1" x14ac:dyDescent="0.25">
      <c r="A99" s="342">
        <f t="shared" si="2"/>
        <v>93</v>
      </c>
      <c r="B99" s="428" t="s">
        <v>1284</v>
      </c>
      <c r="C99" s="343"/>
      <c r="D99" s="344" t="s">
        <v>1787</v>
      </c>
      <c r="E99" s="343" t="s">
        <v>1175</v>
      </c>
      <c r="F99" s="343" t="s">
        <v>99</v>
      </c>
      <c r="G99" s="344" t="str">
        <f>IF(ISNA(VLOOKUP($F99,'Cronograma Manual'!$F$6:$BN$171,G$144+1,0)),"",(VLOOKUP($F99,'Cronograma Manual'!$F$6:$BN$171,G$144+1,0)))</f>
        <v>UB AMAZONAS</v>
      </c>
      <c r="H99" s="344" t="str">
        <f>IF(ISNA(VLOOKUP($F99,'Cronograma Manual'!$F$6:$BN$171,H$144+1,0)),"",(VLOOKUP($F99,'Cronograma Manual'!$F$6:$BN$171,H$144+1,0)))</f>
        <v>Hospital Regional Leticia</v>
      </c>
      <c r="I99" s="347">
        <f>IF(ISNA(VLOOKUP($F99,'Cronograma Manual'!$F$6:$BN$171,I$144+1,0)),"",(VLOOKUP($F99,'Cronograma Manual'!$F$6:$BN$171,I$144+1,0)))</f>
        <v>4</v>
      </c>
      <c r="J99" s="348">
        <f>IF(ISNA(VLOOKUP($F99,'Cronograma Manual'!$F$6:$BN$171,J$144+1,0)),"",(VLOOKUP($F99,'Cronograma Manual'!$F$6:$BN$171,J$144+1,0)))</f>
        <v>12</v>
      </c>
      <c r="K99" s="349" t="str">
        <f>IF(ISNA(VLOOKUP($F99,'Cronograma Manual'!$F$6:$BN$171,K$144+1,0)),"",(VLOOKUP($F99,'Cronograma Manual'!$F$6:$BN$171,K$144+1,0)))</f>
        <v/>
      </c>
      <c r="L99" s="349" t="str">
        <f>IF(ISNA(VLOOKUP($F99,'Cronograma Manual'!$F$6:$BN$171,L$144+1,0)),"",(VLOOKUP($F99,'Cronograma Manual'!$F$6:$BN$171,L$144+1,0)))</f>
        <v/>
      </c>
      <c r="M99" s="349" t="str">
        <f>IF(ISNA(VLOOKUP($F99,'Cronograma Manual'!$F$6:$BN$171,M$144+1,0)),"",(VLOOKUP($F99,'Cronograma Manual'!$F$6:$BN$171,M$144+1,0)))</f>
        <v/>
      </c>
      <c r="N99" s="349" t="str">
        <f>IF(ISNA(VLOOKUP($F99,'Cronograma Manual'!$F$6:$BN$171,N$144+1,0)),"",(VLOOKUP($F99,'Cronograma Manual'!$F$6:$BN$171,N$144+1,0)))</f>
        <v/>
      </c>
      <c r="O99" s="349" t="str">
        <f>IF(ISNA(VLOOKUP($F99,'Cronograma Manual'!$F$6:$BN$171,O$144+1,0)),"",(VLOOKUP($F99,'Cronograma Manual'!$F$6:$BN$171,O$144+1,0)))</f>
        <v/>
      </c>
      <c r="P99" s="350">
        <f>IF(ISNA(VLOOKUP($F99,'Cronograma Manual'!$F$6:$BN$171,P$144+1,0)),"",(VLOOKUP($F99,'Cronograma Manual'!$F$6:$BN$171,P$144+1,0)))</f>
        <v>44594</v>
      </c>
      <c r="Q99" s="350" t="str">
        <f>IF(ISNA(VLOOKUP($F99,'Cronograma Manual'!$F$6:$BN$171,Q$144+1,0)),"",(VLOOKUP($F99,'Cronograma Manual'!$F$6:$BN$171,Q$144+1,0)))</f>
        <v/>
      </c>
      <c r="R99" s="350" t="str">
        <f>IF(ISNA(VLOOKUP($F99,'Cronograma Manual'!$F$6:$BN$171,R$144+1,0)),"",(VLOOKUP($F99,'Cronograma Manual'!$F$6:$BN$171,R$144+1,0)))</f>
        <v/>
      </c>
      <c r="S99" s="350" t="str">
        <f>IF(ISNA(VLOOKUP($F99,'Cronograma Manual'!$F$6:$BN$171,S$144+1,0)),"",(VLOOKUP($F99,'Cronograma Manual'!$F$6:$BN$171,S$144+1,0)))</f>
        <v/>
      </c>
      <c r="T99" s="349">
        <f>IF(ISNA(VLOOKUP($F99,'Cronograma Manual'!$F$6:$BN$171,T$144+1,0)),"",(VLOOKUP($F99,'Cronograma Manual'!$F$6:$BN$171,T$144+1,0)))</f>
        <v>44622</v>
      </c>
      <c r="U99" s="349" t="str">
        <f>IF(ISNA(VLOOKUP($F99,'Cronograma Manual'!$F$6:$BN$171,U$144+1,0)),"",(VLOOKUP($F99,'Cronograma Manual'!$F$6:$BN$171,U$144+1,0)))</f>
        <v/>
      </c>
      <c r="V99" s="349" t="str">
        <f>IF(ISNA(VLOOKUP($F99,'Cronograma Manual'!$F$6:$BN$171,V$144+1,0)),"",(VLOOKUP($F99,'Cronograma Manual'!$F$6:$BN$171,V$144+1,0)))</f>
        <v/>
      </c>
      <c r="W99" s="349" t="str">
        <f>IF(ISNA(VLOOKUP($F99,'Cronograma Manual'!$F$6:$BN$171,W$144+1,0)),"",(VLOOKUP($F99,'Cronograma Manual'!$F$6:$BN$171,W$144+1,0)))</f>
        <v/>
      </c>
      <c r="X99" s="350">
        <f>IF(ISNA(VLOOKUP($F99,'Cronograma Manual'!$F$6:$BN$171,X$144+1,0)),"",(VLOOKUP($F99,'Cronograma Manual'!$F$6:$BN$171,X$144+1,0)))</f>
        <v>44650</v>
      </c>
      <c r="Y99" s="350" t="str">
        <f>IF(ISNA(VLOOKUP($F99,'Cronograma Manual'!$F$6:$BN$171,Y$144+1,0)),"",(VLOOKUP($F99,'Cronograma Manual'!$F$6:$BN$171,Y$144+1,0)))</f>
        <v/>
      </c>
      <c r="Z99" s="350" t="str">
        <f>IF(ISNA(VLOOKUP($F99,'Cronograma Manual'!$F$6:$BN$171,Z$144+1,0)),"",(VLOOKUP($F99,'Cronograma Manual'!$F$6:$BN$171,Z$144+1,0)))</f>
        <v/>
      </c>
      <c r="AA99" s="350" t="str">
        <f>IF(ISNA(VLOOKUP($F99,'Cronograma Manual'!$F$6:$BN$171,AA$144+1,0)),"",(VLOOKUP($F99,'Cronograma Manual'!$F$6:$BN$171,AA$144+1,0)))</f>
        <v/>
      </c>
      <c r="AB99" s="349">
        <f>IF(ISNA(VLOOKUP($F99,'Cronograma Manual'!$F$6:$BN$171,AB$144+1,0)),"",(VLOOKUP($F99,'Cronograma Manual'!$F$6:$BN$171,AB$144+1,0)))</f>
        <v>44678</v>
      </c>
      <c r="AC99" s="349" t="str">
        <f>IF(ISNA(VLOOKUP($F99,'Cronograma Manual'!$F$6:$BN$171,AC$144+1,0)),"",(VLOOKUP($F99,'Cronograma Manual'!$F$6:$BN$171,AC$144+1,0)))</f>
        <v/>
      </c>
      <c r="AD99" s="349" t="str">
        <f>IF(ISNA(VLOOKUP($F99,'Cronograma Manual'!$F$6:$BN$171,AD$144+1,0)),"",(VLOOKUP($F99,'Cronograma Manual'!$F$6:$BN$171,AD$144+1,0)))</f>
        <v/>
      </c>
      <c r="AE99" s="349" t="str">
        <f>IF(ISNA(VLOOKUP($F99,'Cronograma Manual'!$F$6:$BN$171,AE$144+1,0)),"",(VLOOKUP($F99,'Cronograma Manual'!$F$6:$BN$171,AE$144+1,0)))</f>
        <v/>
      </c>
      <c r="AF99" s="349">
        <f>IF(ISNA(VLOOKUP($F99,'Cronograma Manual'!$F$6:$BN$171,AF$144+1,0)),"",(VLOOKUP($F99,'Cronograma Manual'!$F$6:$BN$171,AF$144+1,0)))</f>
        <v>44706</v>
      </c>
      <c r="AG99" s="350" t="str">
        <f>IF(ISNA(VLOOKUP($F99,'Cronograma Manual'!$F$6:$BN$171,AG$144+1,0)),"",(VLOOKUP($F99,'Cronograma Manual'!$F$6:$BN$171,AG$144+1,0)))</f>
        <v/>
      </c>
      <c r="AH99" s="350" t="str">
        <f>IF(ISNA(VLOOKUP($F99,'Cronograma Manual'!$F$6:$BN$171,AH$144+1,0)),"",(VLOOKUP($F99,'Cronograma Manual'!$F$6:$BN$171,AH$144+1,0)))</f>
        <v/>
      </c>
      <c r="AI99" s="350" t="str">
        <f>IF(ISNA(VLOOKUP($F99,'Cronograma Manual'!$F$6:$BN$171,AI$144+1,0)),"",(VLOOKUP($F99,'Cronograma Manual'!$F$6:$BN$171,AI$144+1,0)))</f>
        <v/>
      </c>
      <c r="AJ99" s="350">
        <f>IF(ISNA(VLOOKUP($F99,'Cronograma Manual'!$F$6:$BN$171,AJ$144+1,0)),"",(VLOOKUP($F99,'Cronograma Manual'!$F$6:$BN$171,AJ$144+1,0)))</f>
        <v>44734</v>
      </c>
      <c r="AK99" s="349" t="str">
        <f>IF(ISNA(VLOOKUP($F99,'Cronograma Manual'!$F$6:$BN$171,AK$144+1,0)),"",(VLOOKUP($F99,'Cronograma Manual'!$F$6:$BN$171,AK$144+1,0)))</f>
        <v/>
      </c>
      <c r="AL99" s="349" t="str">
        <f>IF(ISNA(VLOOKUP($F99,'Cronograma Manual'!$F$6:$BN$171,AL$144+1,0)),"",(VLOOKUP($F99,'Cronograma Manual'!$F$6:$BN$171,AL$144+1,0)))</f>
        <v/>
      </c>
      <c r="AM99" s="349" t="str">
        <f>IF(ISNA(VLOOKUP($F99,'Cronograma Manual'!$F$6:$BN$171,AM$144+1,0)),"",(VLOOKUP($F99,'Cronograma Manual'!$F$6:$BN$171,AM$144+1,0)))</f>
        <v/>
      </c>
      <c r="AN99" s="349" t="str">
        <f>IF(ISNA(VLOOKUP($F99,'Cronograma Manual'!$F$6:$BN$171,AN$144+1,0)),"",(VLOOKUP($F99,'Cronograma Manual'!$F$6:$BN$171,AN$144+1,0)))</f>
        <v/>
      </c>
      <c r="AO99" s="349">
        <f>IF(ISNA(VLOOKUP($F99,'Cronograma Manual'!$F$6:$BN$171,AO$144+1,0)),"",(VLOOKUP($F99,'Cronograma Manual'!$F$6:$BN$171,AO$144+1,0)))</f>
        <v>44769</v>
      </c>
      <c r="AP99" s="350" t="str">
        <f>IF(ISNA(VLOOKUP($F99,'Cronograma Manual'!$F$6:$BN$171,AP$144+1,0)),"",(VLOOKUP($F99,'Cronograma Manual'!$F$6:$BN$171,AP$144+1,0)))</f>
        <v/>
      </c>
      <c r="AQ99" s="350" t="str">
        <f>IF(ISNA(VLOOKUP($F99,'Cronograma Manual'!$F$6:$BN$171,AQ$144+1,0)),"",(VLOOKUP($F99,'Cronograma Manual'!$F$6:$BN$171,AQ$144+1,0)))</f>
        <v/>
      </c>
      <c r="AR99" s="350" t="str">
        <f>IF(ISNA(VLOOKUP($F99,'Cronograma Manual'!$F$6:$BN$171,AR$144+1,0)),"",(VLOOKUP($F99,'Cronograma Manual'!$F$6:$BN$171,AR$144+1,0)))</f>
        <v/>
      </c>
      <c r="AS99" s="350">
        <f>IF(ISNA(VLOOKUP($F99,'Cronograma Manual'!$F$6:$BN$171,AS$144+1,0)),"",(VLOOKUP($F99,'Cronograma Manual'!$F$6:$BN$171,AS$144+1,0)))</f>
        <v>44797</v>
      </c>
      <c r="AT99" s="349" t="str">
        <f>IF(ISNA(VLOOKUP($F99,'Cronograma Manual'!$F$6:$BN$171,AT$144+1,0)),"",(VLOOKUP($F99,'Cronograma Manual'!$F$6:$BN$171,AT$144+1,0)))</f>
        <v/>
      </c>
      <c r="AU99" s="349" t="str">
        <f>IF(ISNA(VLOOKUP($F99,'Cronograma Manual'!$F$6:$BN$171,AU$144+1,0)),"",(VLOOKUP($F99,'Cronograma Manual'!$F$6:$BN$171,AU$144+1,0)))</f>
        <v/>
      </c>
      <c r="AV99" s="349" t="str">
        <f>IF(ISNA(VLOOKUP($F99,'Cronograma Manual'!$F$6:$BN$171,AV$144+1,0)),"",(VLOOKUP($F99,'Cronograma Manual'!$F$6:$BN$171,AV$144+1,0)))</f>
        <v/>
      </c>
      <c r="AW99" s="349">
        <f>IF(ISNA(VLOOKUP($F99,'Cronograma Manual'!$F$6:$BN$171,AW$144+1,0)),"",(VLOOKUP($F99,'Cronograma Manual'!$F$6:$BN$171,AW$144+1,0)))</f>
        <v>44825</v>
      </c>
      <c r="AX99" s="349" t="str">
        <f>IF(ISNA(VLOOKUP($F99,'Cronograma Manual'!$F$6:$BN$171,AX$144+1,0)),"",(VLOOKUP($F99,'Cronograma Manual'!$F$6:$BN$171,AX$144+1,0)))</f>
        <v/>
      </c>
      <c r="AY99" s="350" t="str">
        <f>IF(ISNA(VLOOKUP($F99,'Cronograma Manual'!$F$6:$BN$171,AY$144+1,0)),"",(VLOOKUP($F99,'Cronograma Manual'!$F$6:$BN$171,AY$144+1,0)))</f>
        <v/>
      </c>
      <c r="AZ99" s="350" t="str">
        <f>IF(ISNA(VLOOKUP($F99,'Cronograma Manual'!$F$6:$BN$171,AZ$144+1,0)),"",(VLOOKUP($F99,'Cronograma Manual'!$F$6:$BN$171,AZ$144+1,0)))</f>
        <v/>
      </c>
      <c r="BA99" s="350">
        <f>IF(ISNA(VLOOKUP($F99,'Cronograma Manual'!$F$6:$BN$171,BA$144+1,0)),"",(VLOOKUP($F99,'Cronograma Manual'!$F$6:$BN$171,BA$144+1,0)))</f>
        <v>44853</v>
      </c>
      <c r="BB99" s="350" t="str">
        <f>IF(ISNA(VLOOKUP($F99,'Cronograma Manual'!$F$6:$BN$171,BB$144+1,0)),"",(VLOOKUP($F99,'Cronograma Manual'!$F$6:$BN$171,BB$144+1,0)))</f>
        <v/>
      </c>
      <c r="BC99" s="349" t="str">
        <f>IF(ISNA(VLOOKUP($F99,'Cronograma Manual'!$F$6:$BN$171,BC$144+1,0)),"",(VLOOKUP($F99,'Cronograma Manual'!$F$6:$BN$171,BC$144+1,0)))</f>
        <v/>
      </c>
      <c r="BD99" s="349" t="str">
        <f>IF(ISNA(VLOOKUP($F99,'Cronograma Manual'!$F$6:$BN$171,BD$144+1,0)),"",(VLOOKUP($F99,'Cronograma Manual'!$F$6:$BN$171,BD$144+1,0)))</f>
        <v/>
      </c>
      <c r="BE99" s="349">
        <f>IF(ISNA(VLOOKUP($F99,'Cronograma Manual'!$F$6:$BN$171,BE$144+1,0)),"",(VLOOKUP($F99,'Cronograma Manual'!$F$6:$BN$171,BE$144+1,0)))</f>
        <v>44881</v>
      </c>
      <c r="BF99" s="349" t="str">
        <f>IF(ISNA(VLOOKUP($F99,'Cronograma Manual'!$F$6:$BN$171,BF$144+1,0)),"",(VLOOKUP($F99,'Cronograma Manual'!$F$6:$BN$171,BF$144+1,0)))</f>
        <v/>
      </c>
      <c r="BG99" s="350" t="str">
        <f>IF(ISNA(VLOOKUP($F99,'Cronograma Manual'!$F$6:$BN$171,BG$144+1,0)),"",(VLOOKUP($F99,'Cronograma Manual'!$F$6:$BN$171,BG$144+1,0)))</f>
        <v/>
      </c>
      <c r="BH99" s="350" t="str">
        <f>IF(ISNA(VLOOKUP($F99,'Cronograma Manual'!$F$6:$BN$171,BH$144+1,0)),"",(VLOOKUP($F99,'Cronograma Manual'!$F$6:$BN$171,BH$144+1,0)))</f>
        <v/>
      </c>
      <c r="BI99" s="350">
        <f>IF(ISNA(VLOOKUP($F99,'Cronograma Manual'!$F$6:$BN$171,BI$144+1,0)),"",(VLOOKUP($F99,'Cronograma Manual'!$F$6:$BN$171,BI$144+1,0)))</f>
        <v>44909</v>
      </c>
      <c r="BJ99" s="350" t="str">
        <f>IF(ISNA(VLOOKUP($F99,'Cronograma Manual'!$F$6:$BN$171,BJ$144+1,0)),"",(VLOOKUP($F99,'Cronograma Manual'!$F$6:$BN$171,BJ$144+1,0)))</f>
        <v/>
      </c>
      <c r="BK99" s="351" t="str">
        <f>IF(ISNA(VLOOKUP($F99,'Cronograma Manual'!$F$6:$BN$171,BK$144+1,0)),"",(VLOOKUP($F99,'Cronograma Manual'!$F$6:$BN$171,BK$144+1,0)))</f>
        <v/>
      </c>
    </row>
    <row r="100" spans="1:63" s="102" customFormat="1" ht="26.25" customHeight="1" x14ac:dyDescent="0.25">
      <c r="A100" s="352">
        <f t="shared" si="2"/>
        <v>94</v>
      </c>
      <c r="B100" s="429"/>
      <c r="C100" s="337"/>
      <c r="D100" s="184" t="s">
        <v>1787</v>
      </c>
      <c r="E100" s="337" t="s">
        <v>439</v>
      </c>
      <c r="F100" s="337" t="s">
        <v>106</v>
      </c>
      <c r="G100" s="184" t="str">
        <f>IF(ISNA(VLOOKUP($F100,'Cronograma Manual'!$F$6:$BN$171,G$144+1,0)),"",(VLOOKUP($F100,'Cronograma Manual'!$F$6:$BN$171,G$144+1,0)))</f>
        <v>UB PUERTO BOYACA</v>
      </c>
      <c r="H100" s="184" t="str">
        <f>IF(ISNA(VLOOKUP($F100,'Cronograma Manual'!$F$6:$BN$171,H$144+1,0)),"",(VLOOKUP($F100,'Cronograma Manual'!$F$6:$BN$171,H$144+1,0)))</f>
        <v>Carrera 5 N°. 26 02 Hospital José Cayetano Vásquez</v>
      </c>
      <c r="I100" s="197">
        <f>IF(ISNA(VLOOKUP($F100,'Cronograma Manual'!$F$6:$BN$171,I$144+1,0)),"",(VLOOKUP($F100,'Cronograma Manual'!$F$6:$BN$171,I$144+1,0)))</f>
        <v>4</v>
      </c>
      <c r="J100" s="202">
        <f>IF(ISNA(VLOOKUP($F100,'Cronograma Manual'!$F$6:$BN$171,J$144+1,0)),"",(VLOOKUP($F100,'Cronograma Manual'!$F$6:$BN$171,J$144+1,0)))</f>
        <v>12</v>
      </c>
      <c r="K100" s="107" t="str">
        <f>IF(ISNA(VLOOKUP($F100,'Cronograma Manual'!$F$6:$BN$171,K$144+1,0)),"",(VLOOKUP($F100,'Cronograma Manual'!$F$6:$BN$171,K$144+1,0)))</f>
        <v/>
      </c>
      <c r="L100" s="107" t="str">
        <f>IF(ISNA(VLOOKUP($F100,'Cronograma Manual'!$F$6:$BN$171,L$144+1,0)),"",(VLOOKUP($F100,'Cronograma Manual'!$F$6:$BN$171,L$144+1,0)))</f>
        <v/>
      </c>
      <c r="M100" s="107" t="str">
        <f>IF(ISNA(VLOOKUP($F100,'Cronograma Manual'!$F$6:$BN$171,M$144+1,0)),"",(VLOOKUP($F100,'Cronograma Manual'!$F$6:$BN$171,M$144+1,0)))</f>
        <v/>
      </c>
      <c r="N100" s="107" t="str">
        <f>IF(ISNA(VLOOKUP($F100,'Cronograma Manual'!$F$6:$BN$171,N$144+1,0)),"",(VLOOKUP($F100,'Cronograma Manual'!$F$6:$BN$171,N$144+1,0)))</f>
        <v/>
      </c>
      <c r="O100" s="107" t="str">
        <f>IF(ISNA(VLOOKUP($F100,'Cronograma Manual'!$F$6:$BN$171,O$144+1,0)),"",(VLOOKUP($F100,'Cronograma Manual'!$F$6:$BN$171,O$144+1,0)))</f>
        <v/>
      </c>
      <c r="P100" s="108">
        <f>IF(ISNA(VLOOKUP($F100,'Cronograma Manual'!$F$6:$BN$171,P$144+1,0)),"",(VLOOKUP($F100,'Cronograma Manual'!$F$6:$BN$171,P$144+1,0)))</f>
        <v>44594</v>
      </c>
      <c r="Q100" s="108" t="str">
        <f>IF(ISNA(VLOOKUP($F100,'Cronograma Manual'!$F$6:$BN$171,Q$144+1,0)),"",(VLOOKUP($F100,'Cronograma Manual'!$F$6:$BN$171,Q$144+1,0)))</f>
        <v/>
      </c>
      <c r="R100" s="108" t="str">
        <f>IF(ISNA(VLOOKUP($F100,'Cronograma Manual'!$F$6:$BN$171,R$144+1,0)),"",(VLOOKUP($F100,'Cronograma Manual'!$F$6:$BN$171,R$144+1,0)))</f>
        <v/>
      </c>
      <c r="S100" s="108" t="str">
        <f>IF(ISNA(VLOOKUP($F100,'Cronograma Manual'!$F$6:$BN$171,S$144+1,0)),"",(VLOOKUP($F100,'Cronograma Manual'!$F$6:$BN$171,S$144+1,0)))</f>
        <v/>
      </c>
      <c r="T100" s="107">
        <f>IF(ISNA(VLOOKUP($F100,'Cronograma Manual'!$F$6:$BN$171,T$144+1,0)),"",(VLOOKUP($F100,'Cronograma Manual'!$F$6:$BN$171,T$144+1,0)))</f>
        <v>44622</v>
      </c>
      <c r="U100" s="107" t="str">
        <f>IF(ISNA(VLOOKUP($F100,'Cronograma Manual'!$F$6:$BN$171,U$144+1,0)),"",(VLOOKUP($F100,'Cronograma Manual'!$F$6:$BN$171,U$144+1,0)))</f>
        <v/>
      </c>
      <c r="V100" s="107" t="str">
        <f>IF(ISNA(VLOOKUP($F100,'Cronograma Manual'!$F$6:$BN$171,V$144+1,0)),"",(VLOOKUP($F100,'Cronograma Manual'!$F$6:$BN$171,V$144+1,0)))</f>
        <v/>
      </c>
      <c r="W100" s="107" t="str">
        <f>IF(ISNA(VLOOKUP($F100,'Cronograma Manual'!$F$6:$BN$171,W$144+1,0)),"",(VLOOKUP($F100,'Cronograma Manual'!$F$6:$BN$171,W$144+1,0)))</f>
        <v/>
      </c>
      <c r="X100" s="108">
        <f>IF(ISNA(VLOOKUP($F100,'Cronograma Manual'!$F$6:$BN$171,X$144+1,0)),"",(VLOOKUP($F100,'Cronograma Manual'!$F$6:$BN$171,X$144+1,0)))</f>
        <v>44650</v>
      </c>
      <c r="Y100" s="108" t="str">
        <f>IF(ISNA(VLOOKUP($F100,'Cronograma Manual'!$F$6:$BN$171,Y$144+1,0)),"",(VLOOKUP($F100,'Cronograma Manual'!$F$6:$BN$171,Y$144+1,0)))</f>
        <v/>
      </c>
      <c r="Z100" s="108" t="str">
        <f>IF(ISNA(VLOOKUP($F100,'Cronograma Manual'!$F$6:$BN$171,Z$144+1,0)),"",(VLOOKUP($F100,'Cronograma Manual'!$F$6:$BN$171,Z$144+1,0)))</f>
        <v/>
      </c>
      <c r="AA100" s="108" t="str">
        <f>IF(ISNA(VLOOKUP($F100,'Cronograma Manual'!$F$6:$BN$171,AA$144+1,0)),"",(VLOOKUP($F100,'Cronograma Manual'!$F$6:$BN$171,AA$144+1,0)))</f>
        <v/>
      </c>
      <c r="AB100" s="107">
        <f>IF(ISNA(VLOOKUP($F100,'Cronograma Manual'!$F$6:$BN$171,AB$144+1,0)),"",(VLOOKUP($F100,'Cronograma Manual'!$F$6:$BN$171,AB$144+1,0)))</f>
        <v>44678</v>
      </c>
      <c r="AC100" s="107" t="str">
        <f>IF(ISNA(VLOOKUP($F100,'Cronograma Manual'!$F$6:$BN$171,AC$144+1,0)),"",(VLOOKUP($F100,'Cronograma Manual'!$F$6:$BN$171,AC$144+1,0)))</f>
        <v/>
      </c>
      <c r="AD100" s="107" t="str">
        <f>IF(ISNA(VLOOKUP($F100,'Cronograma Manual'!$F$6:$BN$171,AD$144+1,0)),"",(VLOOKUP($F100,'Cronograma Manual'!$F$6:$BN$171,AD$144+1,0)))</f>
        <v/>
      </c>
      <c r="AE100" s="107" t="str">
        <f>IF(ISNA(VLOOKUP($F100,'Cronograma Manual'!$F$6:$BN$171,AE$144+1,0)),"",(VLOOKUP($F100,'Cronograma Manual'!$F$6:$BN$171,AE$144+1,0)))</f>
        <v/>
      </c>
      <c r="AF100" s="107">
        <f>IF(ISNA(VLOOKUP($F100,'Cronograma Manual'!$F$6:$BN$171,AF$144+1,0)),"",(VLOOKUP($F100,'Cronograma Manual'!$F$6:$BN$171,AF$144+1,0)))</f>
        <v>44706</v>
      </c>
      <c r="AG100" s="108" t="str">
        <f>IF(ISNA(VLOOKUP($F100,'Cronograma Manual'!$F$6:$BN$171,AG$144+1,0)),"",(VLOOKUP($F100,'Cronograma Manual'!$F$6:$BN$171,AG$144+1,0)))</f>
        <v/>
      </c>
      <c r="AH100" s="108" t="str">
        <f>IF(ISNA(VLOOKUP($F100,'Cronograma Manual'!$F$6:$BN$171,AH$144+1,0)),"",(VLOOKUP($F100,'Cronograma Manual'!$F$6:$BN$171,AH$144+1,0)))</f>
        <v/>
      </c>
      <c r="AI100" s="108" t="str">
        <f>IF(ISNA(VLOOKUP($F100,'Cronograma Manual'!$F$6:$BN$171,AI$144+1,0)),"",(VLOOKUP($F100,'Cronograma Manual'!$F$6:$BN$171,AI$144+1,0)))</f>
        <v/>
      </c>
      <c r="AJ100" s="108">
        <f>IF(ISNA(VLOOKUP($F100,'Cronograma Manual'!$F$6:$BN$171,AJ$144+1,0)),"",(VLOOKUP($F100,'Cronograma Manual'!$F$6:$BN$171,AJ$144+1,0)))</f>
        <v>44734</v>
      </c>
      <c r="AK100" s="107" t="str">
        <f>IF(ISNA(VLOOKUP($F100,'Cronograma Manual'!$F$6:$BN$171,AK$144+1,0)),"",(VLOOKUP($F100,'Cronograma Manual'!$F$6:$BN$171,AK$144+1,0)))</f>
        <v/>
      </c>
      <c r="AL100" s="107" t="str">
        <f>IF(ISNA(VLOOKUP($F100,'Cronograma Manual'!$F$6:$BN$171,AL$144+1,0)),"",(VLOOKUP($F100,'Cronograma Manual'!$F$6:$BN$171,AL$144+1,0)))</f>
        <v/>
      </c>
      <c r="AM100" s="107" t="str">
        <f>IF(ISNA(VLOOKUP($F100,'Cronograma Manual'!$F$6:$BN$171,AM$144+1,0)),"",(VLOOKUP($F100,'Cronograma Manual'!$F$6:$BN$171,AM$144+1,0)))</f>
        <v/>
      </c>
      <c r="AN100" s="107" t="str">
        <f>IF(ISNA(VLOOKUP($F100,'Cronograma Manual'!$F$6:$BN$171,AN$144+1,0)),"",(VLOOKUP($F100,'Cronograma Manual'!$F$6:$BN$171,AN$144+1,0)))</f>
        <v/>
      </c>
      <c r="AO100" s="107">
        <f>IF(ISNA(VLOOKUP($F100,'Cronograma Manual'!$F$6:$BN$171,AO$144+1,0)),"",(VLOOKUP($F100,'Cronograma Manual'!$F$6:$BN$171,AO$144+1,0)))</f>
        <v>44769</v>
      </c>
      <c r="AP100" s="108" t="str">
        <f>IF(ISNA(VLOOKUP($F100,'Cronograma Manual'!$F$6:$BN$171,AP$144+1,0)),"",(VLOOKUP($F100,'Cronograma Manual'!$F$6:$BN$171,AP$144+1,0)))</f>
        <v/>
      </c>
      <c r="AQ100" s="108" t="str">
        <f>IF(ISNA(VLOOKUP($F100,'Cronograma Manual'!$F$6:$BN$171,AQ$144+1,0)),"",(VLOOKUP($F100,'Cronograma Manual'!$F$6:$BN$171,AQ$144+1,0)))</f>
        <v/>
      </c>
      <c r="AR100" s="108" t="str">
        <f>IF(ISNA(VLOOKUP($F100,'Cronograma Manual'!$F$6:$BN$171,AR$144+1,0)),"",(VLOOKUP($F100,'Cronograma Manual'!$F$6:$BN$171,AR$144+1,0)))</f>
        <v/>
      </c>
      <c r="AS100" s="108">
        <f>IF(ISNA(VLOOKUP($F100,'Cronograma Manual'!$F$6:$BN$171,AS$144+1,0)),"",(VLOOKUP($F100,'Cronograma Manual'!$F$6:$BN$171,AS$144+1,0)))</f>
        <v>44797</v>
      </c>
      <c r="AT100" s="107" t="str">
        <f>IF(ISNA(VLOOKUP($F100,'Cronograma Manual'!$F$6:$BN$171,AT$144+1,0)),"",(VLOOKUP($F100,'Cronograma Manual'!$F$6:$BN$171,AT$144+1,0)))</f>
        <v/>
      </c>
      <c r="AU100" s="107" t="str">
        <f>IF(ISNA(VLOOKUP($F100,'Cronograma Manual'!$F$6:$BN$171,AU$144+1,0)),"",(VLOOKUP($F100,'Cronograma Manual'!$F$6:$BN$171,AU$144+1,0)))</f>
        <v/>
      </c>
      <c r="AV100" s="107" t="str">
        <f>IF(ISNA(VLOOKUP($F100,'Cronograma Manual'!$F$6:$BN$171,AV$144+1,0)),"",(VLOOKUP($F100,'Cronograma Manual'!$F$6:$BN$171,AV$144+1,0)))</f>
        <v/>
      </c>
      <c r="AW100" s="107">
        <f>IF(ISNA(VLOOKUP($F100,'Cronograma Manual'!$F$6:$BN$171,AW$144+1,0)),"",(VLOOKUP($F100,'Cronograma Manual'!$F$6:$BN$171,AW$144+1,0)))</f>
        <v>44825</v>
      </c>
      <c r="AX100" s="107" t="str">
        <f>IF(ISNA(VLOOKUP($F100,'Cronograma Manual'!$F$6:$BN$171,AX$144+1,0)),"",(VLOOKUP($F100,'Cronograma Manual'!$F$6:$BN$171,AX$144+1,0)))</f>
        <v/>
      </c>
      <c r="AY100" s="108" t="str">
        <f>IF(ISNA(VLOOKUP($F100,'Cronograma Manual'!$F$6:$BN$171,AY$144+1,0)),"",(VLOOKUP($F100,'Cronograma Manual'!$F$6:$BN$171,AY$144+1,0)))</f>
        <v/>
      </c>
      <c r="AZ100" s="108" t="str">
        <f>IF(ISNA(VLOOKUP($F100,'Cronograma Manual'!$F$6:$BN$171,AZ$144+1,0)),"",(VLOOKUP($F100,'Cronograma Manual'!$F$6:$BN$171,AZ$144+1,0)))</f>
        <v/>
      </c>
      <c r="BA100" s="108">
        <f>IF(ISNA(VLOOKUP($F100,'Cronograma Manual'!$F$6:$BN$171,BA$144+1,0)),"",(VLOOKUP($F100,'Cronograma Manual'!$F$6:$BN$171,BA$144+1,0)))</f>
        <v>44853</v>
      </c>
      <c r="BB100" s="108" t="str">
        <f>IF(ISNA(VLOOKUP($F100,'Cronograma Manual'!$F$6:$BN$171,BB$144+1,0)),"",(VLOOKUP($F100,'Cronograma Manual'!$F$6:$BN$171,BB$144+1,0)))</f>
        <v/>
      </c>
      <c r="BC100" s="107" t="str">
        <f>IF(ISNA(VLOOKUP($F100,'Cronograma Manual'!$F$6:$BN$171,BC$144+1,0)),"",(VLOOKUP($F100,'Cronograma Manual'!$F$6:$BN$171,BC$144+1,0)))</f>
        <v/>
      </c>
      <c r="BD100" s="107" t="str">
        <f>IF(ISNA(VLOOKUP($F100,'Cronograma Manual'!$F$6:$BN$171,BD$144+1,0)),"",(VLOOKUP($F100,'Cronograma Manual'!$F$6:$BN$171,BD$144+1,0)))</f>
        <v/>
      </c>
      <c r="BE100" s="107">
        <f>IF(ISNA(VLOOKUP($F100,'Cronograma Manual'!$F$6:$BN$171,BE$144+1,0)),"",(VLOOKUP($F100,'Cronograma Manual'!$F$6:$BN$171,BE$144+1,0)))</f>
        <v>44881</v>
      </c>
      <c r="BF100" s="107" t="str">
        <f>IF(ISNA(VLOOKUP($F100,'Cronograma Manual'!$F$6:$BN$171,BF$144+1,0)),"",(VLOOKUP($F100,'Cronograma Manual'!$F$6:$BN$171,BF$144+1,0)))</f>
        <v/>
      </c>
      <c r="BG100" s="108" t="str">
        <f>IF(ISNA(VLOOKUP($F100,'Cronograma Manual'!$F$6:$BN$171,BG$144+1,0)),"",(VLOOKUP($F100,'Cronograma Manual'!$F$6:$BN$171,BG$144+1,0)))</f>
        <v/>
      </c>
      <c r="BH100" s="108" t="str">
        <f>IF(ISNA(VLOOKUP($F100,'Cronograma Manual'!$F$6:$BN$171,BH$144+1,0)),"",(VLOOKUP($F100,'Cronograma Manual'!$F$6:$BN$171,BH$144+1,0)))</f>
        <v/>
      </c>
      <c r="BI100" s="108">
        <f>IF(ISNA(VLOOKUP($F100,'Cronograma Manual'!$F$6:$BN$171,BI$144+1,0)),"",(VLOOKUP($F100,'Cronograma Manual'!$F$6:$BN$171,BI$144+1,0)))</f>
        <v>44909</v>
      </c>
      <c r="BJ100" s="108" t="str">
        <f>IF(ISNA(VLOOKUP($F100,'Cronograma Manual'!$F$6:$BN$171,BJ$144+1,0)),"",(VLOOKUP($F100,'Cronograma Manual'!$F$6:$BN$171,BJ$144+1,0)))</f>
        <v/>
      </c>
      <c r="BK100" s="353" t="str">
        <f>IF(ISNA(VLOOKUP($F100,'Cronograma Manual'!$F$6:$BN$171,BK$144+1,0)),"",(VLOOKUP($F100,'Cronograma Manual'!$F$6:$BN$171,BK$144+1,0)))</f>
        <v/>
      </c>
    </row>
    <row r="101" spans="1:63" s="102" customFormat="1" ht="26.25" customHeight="1" x14ac:dyDescent="0.25">
      <c r="A101" s="352">
        <f t="shared" si="2"/>
        <v>95</v>
      </c>
      <c r="B101" s="429"/>
      <c r="C101" s="337"/>
      <c r="D101" s="184" t="s">
        <v>1787</v>
      </c>
      <c r="E101" s="337" t="s">
        <v>50</v>
      </c>
      <c r="F101" s="337" t="s">
        <v>53</v>
      </c>
      <c r="G101" s="184" t="str">
        <f>IF(ISNA(VLOOKUP($F101,'Cronograma Manual'!$F$6:$BN$171,G$144+1,0)),"",(VLOOKUP($F101,'Cronograma Manual'!$F$6:$BN$171,G$144+1,0)))</f>
        <v>UB CAQUEZA</v>
      </c>
      <c r="H101" s="184" t="str">
        <f>IF(ISNA(VLOOKUP($F101,'Cronograma Manual'!$F$6:$BN$171,H$144+1,0)),"",(VLOOKUP($F101,'Cronograma Manual'!$F$6:$BN$171,H$144+1,0)))</f>
        <v>Hospital San Rafael Av. 5a. N° 5 - 80</v>
      </c>
      <c r="I101" s="197">
        <f>IF(ISNA(VLOOKUP($F101,'Cronograma Manual'!$F$6:$BN$171,I$144+1,0)),"",(VLOOKUP($F101,'Cronograma Manual'!$F$6:$BN$171,I$144+1,0)))</f>
        <v>4</v>
      </c>
      <c r="J101" s="202">
        <f>IF(ISNA(VLOOKUP($F101,'Cronograma Manual'!$F$6:$BN$171,J$144+1,0)),"",(VLOOKUP($F101,'Cronograma Manual'!$F$6:$BN$171,J$144+1,0)))</f>
        <v>12</v>
      </c>
      <c r="K101" s="107" t="str">
        <f>IF(ISNA(VLOOKUP($F101,'Cronograma Manual'!$F$6:$BN$171,K$144+1,0)),"",(VLOOKUP($F101,'Cronograma Manual'!$F$6:$BN$171,K$144+1,0)))</f>
        <v/>
      </c>
      <c r="L101" s="107" t="str">
        <f>IF(ISNA(VLOOKUP($F101,'Cronograma Manual'!$F$6:$BN$171,L$144+1,0)),"",(VLOOKUP($F101,'Cronograma Manual'!$F$6:$BN$171,L$144+1,0)))</f>
        <v/>
      </c>
      <c r="M101" s="107" t="str">
        <f>IF(ISNA(VLOOKUP($F101,'Cronograma Manual'!$F$6:$BN$171,M$144+1,0)),"",(VLOOKUP($F101,'Cronograma Manual'!$F$6:$BN$171,M$144+1,0)))</f>
        <v/>
      </c>
      <c r="N101" s="107" t="str">
        <f>IF(ISNA(VLOOKUP($F101,'Cronograma Manual'!$F$6:$BN$171,N$144+1,0)),"",(VLOOKUP($F101,'Cronograma Manual'!$F$6:$BN$171,N$144+1,0)))</f>
        <v/>
      </c>
      <c r="O101" s="107" t="str">
        <f>IF(ISNA(VLOOKUP($F101,'Cronograma Manual'!$F$6:$BN$171,O$144+1,0)),"",(VLOOKUP($F101,'Cronograma Manual'!$F$6:$BN$171,O$144+1,0)))</f>
        <v/>
      </c>
      <c r="P101" s="108">
        <f>IF(ISNA(VLOOKUP($F101,'Cronograma Manual'!$F$6:$BN$171,P$144+1,0)),"",(VLOOKUP($F101,'Cronograma Manual'!$F$6:$BN$171,P$144+1,0)))</f>
        <v>44594</v>
      </c>
      <c r="Q101" s="108" t="str">
        <f>IF(ISNA(VLOOKUP($F101,'Cronograma Manual'!$F$6:$BN$171,Q$144+1,0)),"",(VLOOKUP($F101,'Cronograma Manual'!$F$6:$BN$171,Q$144+1,0)))</f>
        <v/>
      </c>
      <c r="R101" s="108" t="str">
        <f>IF(ISNA(VLOOKUP($F101,'Cronograma Manual'!$F$6:$BN$171,R$144+1,0)),"",(VLOOKUP($F101,'Cronograma Manual'!$F$6:$BN$171,R$144+1,0)))</f>
        <v/>
      </c>
      <c r="S101" s="108" t="str">
        <f>IF(ISNA(VLOOKUP($F101,'Cronograma Manual'!$F$6:$BN$171,S$144+1,0)),"",(VLOOKUP($F101,'Cronograma Manual'!$F$6:$BN$171,S$144+1,0)))</f>
        <v/>
      </c>
      <c r="T101" s="107">
        <f>IF(ISNA(VLOOKUP($F101,'Cronograma Manual'!$F$6:$BN$171,T$144+1,0)),"",(VLOOKUP($F101,'Cronograma Manual'!$F$6:$BN$171,T$144+1,0)))</f>
        <v>44622</v>
      </c>
      <c r="U101" s="107" t="str">
        <f>IF(ISNA(VLOOKUP($F101,'Cronograma Manual'!$F$6:$BN$171,U$144+1,0)),"",(VLOOKUP($F101,'Cronograma Manual'!$F$6:$BN$171,U$144+1,0)))</f>
        <v/>
      </c>
      <c r="V101" s="107" t="str">
        <f>IF(ISNA(VLOOKUP($F101,'Cronograma Manual'!$F$6:$BN$171,V$144+1,0)),"",(VLOOKUP($F101,'Cronograma Manual'!$F$6:$BN$171,V$144+1,0)))</f>
        <v/>
      </c>
      <c r="W101" s="107" t="str">
        <f>IF(ISNA(VLOOKUP($F101,'Cronograma Manual'!$F$6:$BN$171,W$144+1,0)),"",(VLOOKUP($F101,'Cronograma Manual'!$F$6:$BN$171,W$144+1,0)))</f>
        <v/>
      </c>
      <c r="X101" s="108">
        <f>IF(ISNA(VLOOKUP($F101,'Cronograma Manual'!$F$6:$BN$171,X$144+1,0)),"",(VLOOKUP($F101,'Cronograma Manual'!$F$6:$BN$171,X$144+1,0)))</f>
        <v>44650</v>
      </c>
      <c r="Y101" s="108" t="str">
        <f>IF(ISNA(VLOOKUP($F101,'Cronograma Manual'!$F$6:$BN$171,Y$144+1,0)),"",(VLOOKUP($F101,'Cronograma Manual'!$F$6:$BN$171,Y$144+1,0)))</f>
        <v/>
      </c>
      <c r="Z101" s="108" t="str">
        <f>IF(ISNA(VLOOKUP($F101,'Cronograma Manual'!$F$6:$BN$171,Z$144+1,0)),"",(VLOOKUP($F101,'Cronograma Manual'!$F$6:$BN$171,Z$144+1,0)))</f>
        <v/>
      </c>
      <c r="AA101" s="108" t="str">
        <f>IF(ISNA(VLOOKUP($F101,'Cronograma Manual'!$F$6:$BN$171,AA$144+1,0)),"",(VLOOKUP($F101,'Cronograma Manual'!$F$6:$BN$171,AA$144+1,0)))</f>
        <v/>
      </c>
      <c r="AB101" s="107">
        <f>IF(ISNA(VLOOKUP($F101,'Cronograma Manual'!$F$6:$BN$171,AB$144+1,0)),"",(VLOOKUP($F101,'Cronograma Manual'!$F$6:$BN$171,AB$144+1,0)))</f>
        <v>44678</v>
      </c>
      <c r="AC101" s="107" t="str">
        <f>IF(ISNA(VLOOKUP($F101,'Cronograma Manual'!$F$6:$BN$171,AC$144+1,0)),"",(VLOOKUP($F101,'Cronograma Manual'!$F$6:$BN$171,AC$144+1,0)))</f>
        <v/>
      </c>
      <c r="AD101" s="107" t="str">
        <f>IF(ISNA(VLOOKUP($F101,'Cronograma Manual'!$F$6:$BN$171,AD$144+1,0)),"",(VLOOKUP($F101,'Cronograma Manual'!$F$6:$BN$171,AD$144+1,0)))</f>
        <v/>
      </c>
      <c r="AE101" s="107" t="str">
        <f>IF(ISNA(VLOOKUP($F101,'Cronograma Manual'!$F$6:$BN$171,AE$144+1,0)),"",(VLOOKUP($F101,'Cronograma Manual'!$F$6:$BN$171,AE$144+1,0)))</f>
        <v/>
      </c>
      <c r="AF101" s="107">
        <f>IF(ISNA(VLOOKUP($F101,'Cronograma Manual'!$F$6:$BN$171,AF$144+1,0)),"",(VLOOKUP($F101,'Cronograma Manual'!$F$6:$BN$171,AF$144+1,0)))</f>
        <v>44706</v>
      </c>
      <c r="AG101" s="108" t="str">
        <f>IF(ISNA(VLOOKUP($F101,'Cronograma Manual'!$F$6:$BN$171,AG$144+1,0)),"",(VLOOKUP($F101,'Cronograma Manual'!$F$6:$BN$171,AG$144+1,0)))</f>
        <v/>
      </c>
      <c r="AH101" s="108" t="str">
        <f>IF(ISNA(VLOOKUP($F101,'Cronograma Manual'!$F$6:$BN$171,AH$144+1,0)),"",(VLOOKUP($F101,'Cronograma Manual'!$F$6:$BN$171,AH$144+1,0)))</f>
        <v/>
      </c>
      <c r="AI101" s="108" t="str">
        <f>IF(ISNA(VLOOKUP($F101,'Cronograma Manual'!$F$6:$BN$171,AI$144+1,0)),"",(VLOOKUP($F101,'Cronograma Manual'!$F$6:$BN$171,AI$144+1,0)))</f>
        <v/>
      </c>
      <c r="AJ101" s="108">
        <f>IF(ISNA(VLOOKUP($F101,'Cronograma Manual'!$F$6:$BN$171,AJ$144+1,0)),"",(VLOOKUP($F101,'Cronograma Manual'!$F$6:$BN$171,AJ$144+1,0)))</f>
        <v>44734</v>
      </c>
      <c r="AK101" s="107" t="str">
        <f>IF(ISNA(VLOOKUP($F101,'Cronograma Manual'!$F$6:$BN$171,AK$144+1,0)),"",(VLOOKUP($F101,'Cronograma Manual'!$F$6:$BN$171,AK$144+1,0)))</f>
        <v/>
      </c>
      <c r="AL101" s="107" t="str">
        <f>IF(ISNA(VLOOKUP($F101,'Cronograma Manual'!$F$6:$BN$171,AL$144+1,0)),"",(VLOOKUP($F101,'Cronograma Manual'!$F$6:$BN$171,AL$144+1,0)))</f>
        <v/>
      </c>
      <c r="AM101" s="107" t="str">
        <f>IF(ISNA(VLOOKUP($F101,'Cronograma Manual'!$F$6:$BN$171,AM$144+1,0)),"",(VLOOKUP($F101,'Cronograma Manual'!$F$6:$BN$171,AM$144+1,0)))</f>
        <v/>
      </c>
      <c r="AN101" s="107" t="str">
        <f>IF(ISNA(VLOOKUP($F101,'Cronograma Manual'!$F$6:$BN$171,AN$144+1,0)),"",(VLOOKUP($F101,'Cronograma Manual'!$F$6:$BN$171,AN$144+1,0)))</f>
        <v/>
      </c>
      <c r="AO101" s="107">
        <f>IF(ISNA(VLOOKUP($F101,'Cronograma Manual'!$F$6:$BN$171,AO$144+1,0)),"",(VLOOKUP($F101,'Cronograma Manual'!$F$6:$BN$171,AO$144+1,0)))</f>
        <v>44769</v>
      </c>
      <c r="AP101" s="108" t="str">
        <f>IF(ISNA(VLOOKUP($F101,'Cronograma Manual'!$F$6:$BN$171,AP$144+1,0)),"",(VLOOKUP($F101,'Cronograma Manual'!$F$6:$BN$171,AP$144+1,0)))</f>
        <v/>
      </c>
      <c r="AQ101" s="108" t="str">
        <f>IF(ISNA(VLOOKUP($F101,'Cronograma Manual'!$F$6:$BN$171,AQ$144+1,0)),"",(VLOOKUP($F101,'Cronograma Manual'!$F$6:$BN$171,AQ$144+1,0)))</f>
        <v/>
      </c>
      <c r="AR101" s="108" t="str">
        <f>IF(ISNA(VLOOKUP($F101,'Cronograma Manual'!$F$6:$BN$171,AR$144+1,0)),"",(VLOOKUP($F101,'Cronograma Manual'!$F$6:$BN$171,AR$144+1,0)))</f>
        <v/>
      </c>
      <c r="AS101" s="108">
        <f>IF(ISNA(VLOOKUP($F101,'Cronograma Manual'!$F$6:$BN$171,AS$144+1,0)),"",(VLOOKUP($F101,'Cronograma Manual'!$F$6:$BN$171,AS$144+1,0)))</f>
        <v>44797</v>
      </c>
      <c r="AT101" s="107" t="str">
        <f>IF(ISNA(VLOOKUP($F101,'Cronograma Manual'!$F$6:$BN$171,AT$144+1,0)),"",(VLOOKUP($F101,'Cronograma Manual'!$F$6:$BN$171,AT$144+1,0)))</f>
        <v/>
      </c>
      <c r="AU101" s="107" t="str">
        <f>IF(ISNA(VLOOKUP($F101,'Cronograma Manual'!$F$6:$BN$171,AU$144+1,0)),"",(VLOOKUP($F101,'Cronograma Manual'!$F$6:$BN$171,AU$144+1,0)))</f>
        <v/>
      </c>
      <c r="AV101" s="107" t="str">
        <f>IF(ISNA(VLOOKUP($F101,'Cronograma Manual'!$F$6:$BN$171,AV$144+1,0)),"",(VLOOKUP($F101,'Cronograma Manual'!$F$6:$BN$171,AV$144+1,0)))</f>
        <v/>
      </c>
      <c r="AW101" s="107">
        <f>IF(ISNA(VLOOKUP($F101,'Cronograma Manual'!$F$6:$BN$171,AW$144+1,0)),"",(VLOOKUP($F101,'Cronograma Manual'!$F$6:$BN$171,AW$144+1,0)))</f>
        <v>44825</v>
      </c>
      <c r="AX101" s="107" t="str">
        <f>IF(ISNA(VLOOKUP($F101,'Cronograma Manual'!$F$6:$BN$171,AX$144+1,0)),"",(VLOOKUP($F101,'Cronograma Manual'!$F$6:$BN$171,AX$144+1,0)))</f>
        <v/>
      </c>
      <c r="AY101" s="108" t="str">
        <f>IF(ISNA(VLOOKUP($F101,'Cronograma Manual'!$F$6:$BN$171,AY$144+1,0)),"",(VLOOKUP($F101,'Cronograma Manual'!$F$6:$BN$171,AY$144+1,0)))</f>
        <v/>
      </c>
      <c r="AZ101" s="108" t="str">
        <f>IF(ISNA(VLOOKUP($F101,'Cronograma Manual'!$F$6:$BN$171,AZ$144+1,0)),"",(VLOOKUP($F101,'Cronograma Manual'!$F$6:$BN$171,AZ$144+1,0)))</f>
        <v/>
      </c>
      <c r="BA101" s="108">
        <f>IF(ISNA(VLOOKUP($F101,'Cronograma Manual'!$F$6:$BN$171,BA$144+1,0)),"",(VLOOKUP($F101,'Cronograma Manual'!$F$6:$BN$171,BA$144+1,0)))</f>
        <v>44853</v>
      </c>
      <c r="BB101" s="108" t="str">
        <f>IF(ISNA(VLOOKUP($F101,'Cronograma Manual'!$F$6:$BN$171,BB$144+1,0)),"",(VLOOKUP($F101,'Cronograma Manual'!$F$6:$BN$171,BB$144+1,0)))</f>
        <v/>
      </c>
      <c r="BC101" s="107" t="str">
        <f>IF(ISNA(VLOOKUP($F101,'Cronograma Manual'!$F$6:$BN$171,BC$144+1,0)),"",(VLOOKUP($F101,'Cronograma Manual'!$F$6:$BN$171,BC$144+1,0)))</f>
        <v/>
      </c>
      <c r="BD101" s="107" t="str">
        <f>IF(ISNA(VLOOKUP($F101,'Cronograma Manual'!$F$6:$BN$171,BD$144+1,0)),"",(VLOOKUP($F101,'Cronograma Manual'!$F$6:$BN$171,BD$144+1,0)))</f>
        <v/>
      </c>
      <c r="BE101" s="107">
        <f>IF(ISNA(VLOOKUP($F101,'Cronograma Manual'!$F$6:$BN$171,BE$144+1,0)),"",(VLOOKUP($F101,'Cronograma Manual'!$F$6:$BN$171,BE$144+1,0)))</f>
        <v>44881</v>
      </c>
      <c r="BF101" s="107" t="str">
        <f>IF(ISNA(VLOOKUP($F101,'Cronograma Manual'!$F$6:$BN$171,BF$144+1,0)),"",(VLOOKUP($F101,'Cronograma Manual'!$F$6:$BN$171,BF$144+1,0)))</f>
        <v/>
      </c>
      <c r="BG101" s="108" t="str">
        <f>IF(ISNA(VLOOKUP($F101,'Cronograma Manual'!$F$6:$BN$171,BG$144+1,0)),"",(VLOOKUP($F101,'Cronograma Manual'!$F$6:$BN$171,BG$144+1,0)))</f>
        <v/>
      </c>
      <c r="BH101" s="108" t="str">
        <f>IF(ISNA(VLOOKUP($F101,'Cronograma Manual'!$F$6:$BN$171,BH$144+1,0)),"",(VLOOKUP($F101,'Cronograma Manual'!$F$6:$BN$171,BH$144+1,0)))</f>
        <v/>
      </c>
      <c r="BI101" s="108">
        <f>IF(ISNA(VLOOKUP($F101,'Cronograma Manual'!$F$6:$BN$171,BI$144+1,0)),"",(VLOOKUP($F101,'Cronograma Manual'!$F$6:$BN$171,BI$144+1,0)))</f>
        <v>44909</v>
      </c>
      <c r="BJ101" s="108" t="str">
        <f>IF(ISNA(VLOOKUP($F101,'Cronograma Manual'!$F$6:$BN$171,BJ$144+1,0)),"",(VLOOKUP($F101,'Cronograma Manual'!$F$6:$BN$171,BJ$144+1,0)))</f>
        <v/>
      </c>
      <c r="BK101" s="353" t="str">
        <f>IF(ISNA(VLOOKUP($F101,'Cronograma Manual'!$F$6:$BN$171,BK$144+1,0)),"",(VLOOKUP($F101,'Cronograma Manual'!$F$6:$BN$171,BK$144+1,0)))</f>
        <v/>
      </c>
    </row>
    <row r="102" spans="1:63" s="102" customFormat="1" ht="26.25" customHeight="1" x14ac:dyDescent="0.25">
      <c r="A102" s="352">
        <f t="shared" si="2"/>
        <v>96</v>
      </c>
      <c r="B102" s="429"/>
      <c r="C102" s="337"/>
      <c r="D102" s="184" t="s">
        <v>1787</v>
      </c>
      <c r="E102" s="337" t="s">
        <v>50</v>
      </c>
      <c r="F102" s="337" t="s">
        <v>51</v>
      </c>
      <c r="G102" s="184" t="str">
        <f>IF(ISNA(VLOOKUP($F102,'Cronograma Manual'!$F$6:$BN$171,G$144+1,0)),"",(VLOOKUP($F102,'Cronograma Manual'!$F$6:$BN$171,G$144+1,0)))</f>
        <v>UB CHOCONTA</v>
      </c>
      <c r="H102" s="184" t="str">
        <f>IF(ISNA(VLOOKUP($F102,'Cronograma Manual'!$F$6:$BN$171,H$144+1,0)),"",(VLOOKUP($F102,'Cronograma Manual'!$F$6:$BN$171,H$144+1,0)))</f>
        <v>E.S.E Hospital San Martín de Porres Cra. 4 N°8-12</v>
      </c>
      <c r="I102" s="197">
        <f>IF(ISNA(VLOOKUP($F102,'Cronograma Manual'!$F$6:$BN$171,I$144+1,0)),"",(VLOOKUP($F102,'Cronograma Manual'!$F$6:$BN$171,I$144+1,0)))</f>
        <v>4</v>
      </c>
      <c r="J102" s="202">
        <f>IF(ISNA(VLOOKUP($F102,'Cronograma Manual'!$F$6:$BN$171,J$144+1,0)),"",(VLOOKUP($F102,'Cronograma Manual'!$F$6:$BN$171,J$144+1,0)))</f>
        <v>12</v>
      </c>
      <c r="K102" s="107" t="str">
        <f>IF(ISNA(VLOOKUP($F102,'Cronograma Manual'!$F$6:$BN$171,K$144+1,0)),"",(VLOOKUP($F102,'Cronograma Manual'!$F$6:$BN$171,K$144+1,0)))</f>
        <v/>
      </c>
      <c r="L102" s="107" t="str">
        <f>IF(ISNA(VLOOKUP($F102,'Cronograma Manual'!$F$6:$BN$171,L$144+1,0)),"",(VLOOKUP($F102,'Cronograma Manual'!$F$6:$BN$171,L$144+1,0)))</f>
        <v/>
      </c>
      <c r="M102" s="107" t="str">
        <f>IF(ISNA(VLOOKUP($F102,'Cronograma Manual'!$F$6:$BN$171,M$144+1,0)),"",(VLOOKUP($F102,'Cronograma Manual'!$F$6:$BN$171,M$144+1,0)))</f>
        <v/>
      </c>
      <c r="N102" s="107" t="str">
        <f>IF(ISNA(VLOOKUP($F102,'Cronograma Manual'!$F$6:$BN$171,N$144+1,0)),"",(VLOOKUP($F102,'Cronograma Manual'!$F$6:$BN$171,N$144+1,0)))</f>
        <v/>
      </c>
      <c r="O102" s="107" t="str">
        <f>IF(ISNA(VLOOKUP($F102,'Cronograma Manual'!$F$6:$BN$171,O$144+1,0)),"",(VLOOKUP($F102,'Cronograma Manual'!$F$6:$BN$171,O$144+1,0)))</f>
        <v/>
      </c>
      <c r="P102" s="108">
        <f>IF(ISNA(VLOOKUP($F102,'Cronograma Manual'!$F$6:$BN$171,P$144+1,0)),"",(VLOOKUP($F102,'Cronograma Manual'!$F$6:$BN$171,P$144+1,0)))</f>
        <v>44594</v>
      </c>
      <c r="Q102" s="108" t="str">
        <f>IF(ISNA(VLOOKUP($F102,'Cronograma Manual'!$F$6:$BN$171,Q$144+1,0)),"",(VLOOKUP($F102,'Cronograma Manual'!$F$6:$BN$171,Q$144+1,0)))</f>
        <v/>
      </c>
      <c r="R102" s="108" t="str">
        <f>IF(ISNA(VLOOKUP($F102,'Cronograma Manual'!$F$6:$BN$171,R$144+1,0)),"",(VLOOKUP($F102,'Cronograma Manual'!$F$6:$BN$171,R$144+1,0)))</f>
        <v/>
      </c>
      <c r="S102" s="108" t="str">
        <f>IF(ISNA(VLOOKUP($F102,'Cronograma Manual'!$F$6:$BN$171,S$144+1,0)),"",(VLOOKUP($F102,'Cronograma Manual'!$F$6:$BN$171,S$144+1,0)))</f>
        <v/>
      </c>
      <c r="T102" s="107">
        <f>IF(ISNA(VLOOKUP($F102,'Cronograma Manual'!$F$6:$BN$171,T$144+1,0)),"",(VLOOKUP($F102,'Cronograma Manual'!$F$6:$BN$171,T$144+1,0)))</f>
        <v>44622</v>
      </c>
      <c r="U102" s="107" t="str">
        <f>IF(ISNA(VLOOKUP($F102,'Cronograma Manual'!$F$6:$BN$171,U$144+1,0)),"",(VLOOKUP($F102,'Cronograma Manual'!$F$6:$BN$171,U$144+1,0)))</f>
        <v/>
      </c>
      <c r="V102" s="107" t="str">
        <f>IF(ISNA(VLOOKUP($F102,'Cronograma Manual'!$F$6:$BN$171,V$144+1,0)),"",(VLOOKUP($F102,'Cronograma Manual'!$F$6:$BN$171,V$144+1,0)))</f>
        <v/>
      </c>
      <c r="W102" s="107" t="str">
        <f>IF(ISNA(VLOOKUP($F102,'Cronograma Manual'!$F$6:$BN$171,W$144+1,0)),"",(VLOOKUP($F102,'Cronograma Manual'!$F$6:$BN$171,W$144+1,0)))</f>
        <v/>
      </c>
      <c r="X102" s="108">
        <f>IF(ISNA(VLOOKUP($F102,'Cronograma Manual'!$F$6:$BN$171,X$144+1,0)),"",(VLOOKUP($F102,'Cronograma Manual'!$F$6:$BN$171,X$144+1,0)))</f>
        <v>44650</v>
      </c>
      <c r="Y102" s="108" t="str">
        <f>IF(ISNA(VLOOKUP($F102,'Cronograma Manual'!$F$6:$BN$171,Y$144+1,0)),"",(VLOOKUP($F102,'Cronograma Manual'!$F$6:$BN$171,Y$144+1,0)))</f>
        <v/>
      </c>
      <c r="Z102" s="108" t="str">
        <f>IF(ISNA(VLOOKUP($F102,'Cronograma Manual'!$F$6:$BN$171,Z$144+1,0)),"",(VLOOKUP($F102,'Cronograma Manual'!$F$6:$BN$171,Z$144+1,0)))</f>
        <v/>
      </c>
      <c r="AA102" s="108" t="str">
        <f>IF(ISNA(VLOOKUP($F102,'Cronograma Manual'!$F$6:$BN$171,AA$144+1,0)),"",(VLOOKUP($F102,'Cronograma Manual'!$F$6:$BN$171,AA$144+1,0)))</f>
        <v/>
      </c>
      <c r="AB102" s="107">
        <f>IF(ISNA(VLOOKUP($F102,'Cronograma Manual'!$F$6:$BN$171,AB$144+1,0)),"",(VLOOKUP($F102,'Cronograma Manual'!$F$6:$BN$171,AB$144+1,0)))</f>
        <v>44678</v>
      </c>
      <c r="AC102" s="107" t="str">
        <f>IF(ISNA(VLOOKUP($F102,'Cronograma Manual'!$F$6:$BN$171,AC$144+1,0)),"",(VLOOKUP($F102,'Cronograma Manual'!$F$6:$BN$171,AC$144+1,0)))</f>
        <v/>
      </c>
      <c r="AD102" s="107" t="str">
        <f>IF(ISNA(VLOOKUP($F102,'Cronograma Manual'!$F$6:$BN$171,AD$144+1,0)),"",(VLOOKUP($F102,'Cronograma Manual'!$F$6:$BN$171,AD$144+1,0)))</f>
        <v/>
      </c>
      <c r="AE102" s="107" t="str">
        <f>IF(ISNA(VLOOKUP($F102,'Cronograma Manual'!$F$6:$BN$171,AE$144+1,0)),"",(VLOOKUP($F102,'Cronograma Manual'!$F$6:$BN$171,AE$144+1,0)))</f>
        <v/>
      </c>
      <c r="AF102" s="107">
        <f>IF(ISNA(VLOOKUP($F102,'Cronograma Manual'!$F$6:$BN$171,AF$144+1,0)),"",(VLOOKUP($F102,'Cronograma Manual'!$F$6:$BN$171,AF$144+1,0)))</f>
        <v>44706</v>
      </c>
      <c r="AG102" s="108" t="str">
        <f>IF(ISNA(VLOOKUP($F102,'Cronograma Manual'!$F$6:$BN$171,AG$144+1,0)),"",(VLOOKUP($F102,'Cronograma Manual'!$F$6:$BN$171,AG$144+1,0)))</f>
        <v/>
      </c>
      <c r="AH102" s="108" t="str">
        <f>IF(ISNA(VLOOKUP($F102,'Cronograma Manual'!$F$6:$BN$171,AH$144+1,0)),"",(VLOOKUP($F102,'Cronograma Manual'!$F$6:$BN$171,AH$144+1,0)))</f>
        <v/>
      </c>
      <c r="AI102" s="108" t="str">
        <f>IF(ISNA(VLOOKUP($F102,'Cronograma Manual'!$F$6:$BN$171,AI$144+1,0)),"",(VLOOKUP($F102,'Cronograma Manual'!$F$6:$BN$171,AI$144+1,0)))</f>
        <v/>
      </c>
      <c r="AJ102" s="108">
        <f>IF(ISNA(VLOOKUP($F102,'Cronograma Manual'!$F$6:$BN$171,AJ$144+1,0)),"",(VLOOKUP($F102,'Cronograma Manual'!$F$6:$BN$171,AJ$144+1,0)))</f>
        <v>44734</v>
      </c>
      <c r="AK102" s="107" t="str">
        <f>IF(ISNA(VLOOKUP($F102,'Cronograma Manual'!$F$6:$BN$171,AK$144+1,0)),"",(VLOOKUP($F102,'Cronograma Manual'!$F$6:$BN$171,AK$144+1,0)))</f>
        <v/>
      </c>
      <c r="AL102" s="107" t="str">
        <f>IF(ISNA(VLOOKUP($F102,'Cronograma Manual'!$F$6:$BN$171,AL$144+1,0)),"",(VLOOKUP($F102,'Cronograma Manual'!$F$6:$BN$171,AL$144+1,0)))</f>
        <v/>
      </c>
      <c r="AM102" s="107" t="str">
        <f>IF(ISNA(VLOOKUP($F102,'Cronograma Manual'!$F$6:$BN$171,AM$144+1,0)),"",(VLOOKUP($F102,'Cronograma Manual'!$F$6:$BN$171,AM$144+1,0)))</f>
        <v/>
      </c>
      <c r="AN102" s="107" t="str">
        <f>IF(ISNA(VLOOKUP($F102,'Cronograma Manual'!$F$6:$BN$171,AN$144+1,0)),"",(VLOOKUP($F102,'Cronograma Manual'!$F$6:$BN$171,AN$144+1,0)))</f>
        <v/>
      </c>
      <c r="AO102" s="107">
        <f>IF(ISNA(VLOOKUP($F102,'Cronograma Manual'!$F$6:$BN$171,AO$144+1,0)),"",(VLOOKUP($F102,'Cronograma Manual'!$F$6:$BN$171,AO$144+1,0)))</f>
        <v>44769</v>
      </c>
      <c r="AP102" s="108" t="str">
        <f>IF(ISNA(VLOOKUP($F102,'Cronograma Manual'!$F$6:$BN$171,AP$144+1,0)),"",(VLOOKUP($F102,'Cronograma Manual'!$F$6:$BN$171,AP$144+1,0)))</f>
        <v/>
      </c>
      <c r="AQ102" s="108" t="str">
        <f>IF(ISNA(VLOOKUP($F102,'Cronograma Manual'!$F$6:$BN$171,AQ$144+1,0)),"",(VLOOKUP($F102,'Cronograma Manual'!$F$6:$BN$171,AQ$144+1,0)))</f>
        <v/>
      </c>
      <c r="AR102" s="108" t="str">
        <f>IF(ISNA(VLOOKUP($F102,'Cronograma Manual'!$F$6:$BN$171,AR$144+1,0)),"",(VLOOKUP($F102,'Cronograma Manual'!$F$6:$BN$171,AR$144+1,0)))</f>
        <v/>
      </c>
      <c r="AS102" s="108">
        <f>IF(ISNA(VLOOKUP($F102,'Cronograma Manual'!$F$6:$BN$171,AS$144+1,0)),"",(VLOOKUP($F102,'Cronograma Manual'!$F$6:$BN$171,AS$144+1,0)))</f>
        <v>44797</v>
      </c>
      <c r="AT102" s="107" t="str">
        <f>IF(ISNA(VLOOKUP($F102,'Cronograma Manual'!$F$6:$BN$171,AT$144+1,0)),"",(VLOOKUP($F102,'Cronograma Manual'!$F$6:$BN$171,AT$144+1,0)))</f>
        <v/>
      </c>
      <c r="AU102" s="107" t="str">
        <f>IF(ISNA(VLOOKUP($F102,'Cronograma Manual'!$F$6:$BN$171,AU$144+1,0)),"",(VLOOKUP($F102,'Cronograma Manual'!$F$6:$BN$171,AU$144+1,0)))</f>
        <v/>
      </c>
      <c r="AV102" s="107" t="str">
        <f>IF(ISNA(VLOOKUP($F102,'Cronograma Manual'!$F$6:$BN$171,AV$144+1,0)),"",(VLOOKUP($F102,'Cronograma Manual'!$F$6:$BN$171,AV$144+1,0)))</f>
        <v/>
      </c>
      <c r="AW102" s="107">
        <f>IF(ISNA(VLOOKUP($F102,'Cronograma Manual'!$F$6:$BN$171,AW$144+1,0)),"",(VLOOKUP($F102,'Cronograma Manual'!$F$6:$BN$171,AW$144+1,0)))</f>
        <v>44825</v>
      </c>
      <c r="AX102" s="107" t="str">
        <f>IF(ISNA(VLOOKUP($F102,'Cronograma Manual'!$F$6:$BN$171,AX$144+1,0)),"",(VLOOKUP($F102,'Cronograma Manual'!$F$6:$BN$171,AX$144+1,0)))</f>
        <v/>
      </c>
      <c r="AY102" s="108" t="str">
        <f>IF(ISNA(VLOOKUP($F102,'Cronograma Manual'!$F$6:$BN$171,AY$144+1,0)),"",(VLOOKUP($F102,'Cronograma Manual'!$F$6:$BN$171,AY$144+1,0)))</f>
        <v/>
      </c>
      <c r="AZ102" s="108" t="str">
        <f>IF(ISNA(VLOOKUP($F102,'Cronograma Manual'!$F$6:$BN$171,AZ$144+1,0)),"",(VLOOKUP($F102,'Cronograma Manual'!$F$6:$BN$171,AZ$144+1,0)))</f>
        <v/>
      </c>
      <c r="BA102" s="108">
        <f>IF(ISNA(VLOOKUP($F102,'Cronograma Manual'!$F$6:$BN$171,BA$144+1,0)),"",(VLOOKUP($F102,'Cronograma Manual'!$F$6:$BN$171,BA$144+1,0)))</f>
        <v>44853</v>
      </c>
      <c r="BB102" s="108" t="str">
        <f>IF(ISNA(VLOOKUP($F102,'Cronograma Manual'!$F$6:$BN$171,BB$144+1,0)),"",(VLOOKUP($F102,'Cronograma Manual'!$F$6:$BN$171,BB$144+1,0)))</f>
        <v/>
      </c>
      <c r="BC102" s="107" t="str">
        <f>IF(ISNA(VLOOKUP($F102,'Cronograma Manual'!$F$6:$BN$171,BC$144+1,0)),"",(VLOOKUP($F102,'Cronograma Manual'!$F$6:$BN$171,BC$144+1,0)))</f>
        <v/>
      </c>
      <c r="BD102" s="107" t="str">
        <f>IF(ISNA(VLOOKUP($F102,'Cronograma Manual'!$F$6:$BN$171,BD$144+1,0)),"",(VLOOKUP($F102,'Cronograma Manual'!$F$6:$BN$171,BD$144+1,0)))</f>
        <v/>
      </c>
      <c r="BE102" s="107">
        <f>IF(ISNA(VLOOKUP($F102,'Cronograma Manual'!$F$6:$BN$171,BE$144+1,0)),"",(VLOOKUP($F102,'Cronograma Manual'!$F$6:$BN$171,BE$144+1,0)))</f>
        <v>44881</v>
      </c>
      <c r="BF102" s="107" t="str">
        <f>IF(ISNA(VLOOKUP($F102,'Cronograma Manual'!$F$6:$BN$171,BF$144+1,0)),"",(VLOOKUP($F102,'Cronograma Manual'!$F$6:$BN$171,BF$144+1,0)))</f>
        <v/>
      </c>
      <c r="BG102" s="108" t="str">
        <f>IF(ISNA(VLOOKUP($F102,'Cronograma Manual'!$F$6:$BN$171,BG$144+1,0)),"",(VLOOKUP($F102,'Cronograma Manual'!$F$6:$BN$171,BG$144+1,0)))</f>
        <v/>
      </c>
      <c r="BH102" s="108" t="str">
        <f>IF(ISNA(VLOOKUP($F102,'Cronograma Manual'!$F$6:$BN$171,BH$144+1,0)),"",(VLOOKUP($F102,'Cronograma Manual'!$F$6:$BN$171,BH$144+1,0)))</f>
        <v/>
      </c>
      <c r="BI102" s="108">
        <f>IF(ISNA(VLOOKUP($F102,'Cronograma Manual'!$F$6:$BN$171,BI$144+1,0)),"",(VLOOKUP($F102,'Cronograma Manual'!$F$6:$BN$171,BI$144+1,0)))</f>
        <v>44909</v>
      </c>
      <c r="BJ102" s="108" t="str">
        <f>IF(ISNA(VLOOKUP($F102,'Cronograma Manual'!$F$6:$BN$171,BJ$144+1,0)),"",(VLOOKUP($F102,'Cronograma Manual'!$F$6:$BN$171,BJ$144+1,0)))</f>
        <v/>
      </c>
      <c r="BK102" s="353" t="str">
        <f>IF(ISNA(VLOOKUP($F102,'Cronograma Manual'!$F$6:$BN$171,BK$144+1,0)),"",(VLOOKUP($F102,'Cronograma Manual'!$F$6:$BN$171,BK$144+1,0)))</f>
        <v/>
      </c>
    </row>
    <row r="103" spans="1:63" s="102" customFormat="1" ht="26.25" customHeight="1" x14ac:dyDescent="0.25">
      <c r="A103" s="352">
        <f t="shared" ref="A103:A134" si="3">IF(G103="","",IF(EXACT($E$151,I103),"",IF(A102="",IF(A101="",IF(A100="",A99+1,A100+1),A101+1),A102+1)))</f>
        <v>97</v>
      </c>
      <c r="B103" s="429"/>
      <c r="C103" s="337"/>
      <c r="D103" s="184"/>
      <c r="E103" s="337" t="s">
        <v>50</v>
      </c>
      <c r="F103" s="337" t="s">
        <v>56</v>
      </c>
      <c r="G103" s="184" t="str">
        <f>IF(ISNA(VLOOKUP($F103,'Cronograma Manual'!$F$6:$BN$171,G$144+1,0)),"",(VLOOKUP($F103,'Cronograma Manual'!$F$6:$BN$171,G$144+1,0)))</f>
        <v>UB FUSAGASUGA</v>
      </c>
      <c r="H103" s="184" t="str">
        <f>IF(ISNA(VLOOKUP($F103,'Cronograma Manual'!$F$6:$BN$171,H$144+1,0)),"",(VLOOKUP($F103,'Cronograma Manual'!$F$6:$BN$171,H$144+1,0)))</f>
        <v>Hospital San Rafael Transv. 12 N° 22-51</v>
      </c>
      <c r="I103" s="197">
        <f>IF(ISNA(VLOOKUP($F103,'Cronograma Manual'!$F$6:$BN$171,I$144+1,0)),"",(VLOOKUP($F103,'Cronograma Manual'!$F$6:$BN$171,I$144+1,0)))</f>
        <v>4</v>
      </c>
      <c r="J103" s="202">
        <f>IF(ISNA(VLOOKUP($F103,'Cronograma Manual'!$F$6:$BN$171,J$144+1,0)),"",(VLOOKUP($F103,'Cronograma Manual'!$F$6:$BN$171,J$144+1,0)))</f>
        <v>12</v>
      </c>
      <c r="K103" s="107" t="str">
        <f>IF(ISNA(VLOOKUP($F103,'Cronograma Manual'!$F$6:$BN$171,K$144+1,0)),"",(VLOOKUP($F103,'Cronograma Manual'!$F$6:$BN$171,K$144+1,0)))</f>
        <v/>
      </c>
      <c r="L103" s="107" t="str">
        <f>IF(ISNA(VLOOKUP($F103,'Cronograma Manual'!$F$6:$BN$171,L$144+1,0)),"",(VLOOKUP($F103,'Cronograma Manual'!$F$6:$BN$171,L$144+1,0)))</f>
        <v/>
      </c>
      <c r="M103" s="107" t="str">
        <f>IF(ISNA(VLOOKUP($F103,'Cronograma Manual'!$F$6:$BN$171,M$144+1,0)),"",(VLOOKUP($F103,'Cronograma Manual'!$F$6:$BN$171,M$144+1,0)))</f>
        <v/>
      </c>
      <c r="N103" s="107" t="str">
        <f>IF(ISNA(VLOOKUP($F103,'Cronograma Manual'!$F$6:$BN$171,N$144+1,0)),"",(VLOOKUP($F103,'Cronograma Manual'!$F$6:$BN$171,N$144+1,0)))</f>
        <v/>
      </c>
      <c r="O103" s="107" t="str">
        <f>IF(ISNA(VLOOKUP($F103,'Cronograma Manual'!$F$6:$BN$171,O$144+1,0)),"",(VLOOKUP($F103,'Cronograma Manual'!$F$6:$BN$171,O$144+1,0)))</f>
        <v/>
      </c>
      <c r="P103" s="108">
        <f>IF(ISNA(VLOOKUP($F103,'Cronograma Manual'!$F$6:$BN$171,P$144+1,0)),"",(VLOOKUP($F103,'Cronograma Manual'!$F$6:$BN$171,P$144+1,0)))</f>
        <v>44594</v>
      </c>
      <c r="Q103" s="108" t="str">
        <f>IF(ISNA(VLOOKUP($F103,'Cronograma Manual'!$F$6:$BN$171,Q$144+1,0)),"",(VLOOKUP($F103,'Cronograma Manual'!$F$6:$BN$171,Q$144+1,0)))</f>
        <v/>
      </c>
      <c r="R103" s="108" t="str">
        <f>IF(ISNA(VLOOKUP($F103,'Cronograma Manual'!$F$6:$BN$171,R$144+1,0)),"",(VLOOKUP($F103,'Cronograma Manual'!$F$6:$BN$171,R$144+1,0)))</f>
        <v/>
      </c>
      <c r="S103" s="108" t="str">
        <f>IF(ISNA(VLOOKUP($F103,'Cronograma Manual'!$F$6:$BN$171,S$144+1,0)),"",(VLOOKUP($F103,'Cronograma Manual'!$F$6:$BN$171,S$144+1,0)))</f>
        <v/>
      </c>
      <c r="T103" s="107">
        <f>IF(ISNA(VLOOKUP($F103,'Cronograma Manual'!$F$6:$BN$171,T$144+1,0)),"",(VLOOKUP($F103,'Cronograma Manual'!$F$6:$BN$171,T$144+1,0)))</f>
        <v>44622</v>
      </c>
      <c r="U103" s="107" t="str">
        <f>IF(ISNA(VLOOKUP($F103,'Cronograma Manual'!$F$6:$BN$171,U$144+1,0)),"",(VLOOKUP($F103,'Cronograma Manual'!$F$6:$BN$171,U$144+1,0)))</f>
        <v/>
      </c>
      <c r="V103" s="107" t="str">
        <f>IF(ISNA(VLOOKUP($F103,'Cronograma Manual'!$F$6:$BN$171,V$144+1,0)),"",(VLOOKUP($F103,'Cronograma Manual'!$F$6:$BN$171,V$144+1,0)))</f>
        <v/>
      </c>
      <c r="W103" s="107" t="str">
        <f>IF(ISNA(VLOOKUP($F103,'Cronograma Manual'!$F$6:$BN$171,W$144+1,0)),"",(VLOOKUP($F103,'Cronograma Manual'!$F$6:$BN$171,W$144+1,0)))</f>
        <v/>
      </c>
      <c r="X103" s="108">
        <f>IF(ISNA(VLOOKUP($F103,'Cronograma Manual'!$F$6:$BN$171,X$144+1,0)),"",(VLOOKUP($F103,'Cronograma Manual'!$F$6:$BN$171,X$144+1,0)))</f>
        <v>44650</v>
      </c>
      <c r="Y103" s="108" t="str">
        <f>IF(ISNA(VLOOKUP($F103,'Cronograma Manual'!$F$6:$BN$171,Y$144+1,0)),"",(VLOOKUP($F103,'Cronograma Manual'!$F$6:$BN$171,Y$144+1,0)))</f>
        <v/>
      </c>
      <c r="Z103" s="108" t="str">
        <f>IF(ISNA(VLOOKUP($F103,'Cronograma Manual'!$F$6:$BN$171,Z$144+1,0)),"",(VLOOKUP($F103,'Cronograma Manual'!$F$6:$BN$171,Z$144+1,0)))</f>
        <v/>
      </c>
      <c r="AA103" s="108" t="str">
        <f>IF(ISNA(VLOOKUP($F103,'Cronograma Manual'!$F$6:$BN$171,AA$144+1,0)),"",(VLOOKUP($F103,'Cronograma Manual'!$F$6:$BN$171,AA$144+1,0)))</f>
        <v/>
      </c>
      <c r="AB103" s="107">
        <f>IF(ISNA(VLOOKUP($F103,'Cronograma Manual'!$F$6:$BN$171,AB$144+1,0)),"",(VLOOKUP($F103,'Cronograma Manual'!$F$6:$BN$171,AB$144+1,0)))</f>
        <v>44678</v>
      </c>
      <c r="AC103" s="107" t="str">
        <f>IF(ISNA(VLOOKUP($F103,'Cronograma Manual'!$F$6:$BN$171,AC$144+1,0)),"",(VLOOKUP($F103,'Cronograma Manual'!$F$6:$BN$171,AC$144+1,0)))</f>
        <v/>
      </c>
      <c r="AD103" s="107" t="str">
        <f>IF(ISNA(VLOOKUP($F103,'Cronograma Manual'!$F$6:$BN$171,AD$144+1,0)),"",(VLOOKUP($F103,'Cronograma Manual'!$F$6:$BN$171,AD$144+1,0)))</f>
        <v/>
      </c>
      <c r="AE103" s="107" t="str">
        <f>IF(ISNA(VLOOKUP($F103,'Cronograma Manual'!$F$6:$BN$171,AE$144+1,0)),"",(VLOOKUP($F103,'Cronograma Manual'!$F$6:$BN$171,AE$144+1,0)))</f>
        <v/>
      </c>
      <c r="AF103" s="107">
        <f>IF(ISNA(VLOOKUP($F103,'Cronograma Manual'!$F$6:$BN$171,AF$144+1,0)),"",(VLOOKUP($F103,'Cronograma Manual'!$F$6:$BN$171,AF$144+1,0)))</f>
        <v>44706</v>
      </c>
      <c r="AG103" s="108" t="str">
        <f>IF(ISNA(VLOOKUP($F103,'Cronograma Manual'!$F$6:$BN$171,AG$144+1,0)),"",(VLOOKUP($F103,'Cronograma Manual'!$F$6:$BN$171,AG$144+1,0)))</f>
        <v/>
      </c>
      <c r="AH103" s="108" t="str">
        <f>IF(ISNA(VLOOKUP($F103,'Cronograma Manual'!$F$6:$BN$171,AH$144+1,0)),"",(VLOOKUP($F103,'Cronograma Manual'!$F$6:$BN$171,AH$144+1,0)))</f>
        <v/>
      </c>
      <c r="AI103" s="108" t="str">
        <f>IF(ISNA(VLOOKUP($F103,'Cronograma Manual'!$F$6:$BN$171,AI$144+1,0)),"",(VLOOKUP($F103,'Cronograma Manual'!$F$6:$BN$171,AI$144+1,0)))</f>
        <v/>
      </c>
      <c r="AJ103" s="108">
        <f>IF(ISNA(VLOOKUP($F103,'Cronograma Manual'!$F$6:$BN$171,AJ$144+1,0)),"",(VLOOKUP($F103,'Cronograma Manual'!$F$6:$BN$171,AJ$144+1,0)))</f>
        <v>44734</v>
      </c>
      <c r="AK103" s="107" t="str">
        <f>IF(ISNA(VLOOKUP($F103,'Cronograma Manual'!$F$6:$BN$171,AK$144+1,0)),"",(VLOOKUP($F103,'Cronograma Manual'!$F$6:$BN$171,AK$144+1,0)))</f>
        <v/>
      </c>
      <c r="AL103" s="107" t="str">
        <f>IF(ISNA(VLOOKUP($F103,'Cronograma Manual'!$F$6:$BN$171,AL$144+1,0)),"",(VLOOKUP($F103,'Cronograma Manual'!$F$6:$BN$171,AL$144+1,0)))</f>
        <v/>
      </c>
      <c r="AM103" s="107" t="str">
        <f>IF(ISNA(VLOOKUP($F103,'Cronograma Manual'!$F$6:$BN$171,AM$144+1,0)),"",(VLOOKUP($F103,'Cronograma Manual'!$F$6:$BN$171,AM$144+1,0)))</f>
        <v/>
      </c>
      <c r="AN103" s="107" t="str">
        <f>IF(ISNA(VLOOKUP($F103,'Cronograma Manual'!$F$6:$BN$171,AN$144+1,0)),"",(VLOOKUP($F103,'Cronograma Manual'!$F$6:$BN$171,AN$144+1,0)))</f>
        <v/>
      </c>
      <c r="AO103" s="107">
        <f>IF(ISNA(VLOOKUP($F103,'Cronograma Manual'!$F$6:$BN$171,AO$144+1,0)),"",(VLOOKUP($F103,'Cronograma Manual'!$F$6:$BN$171,AO$144+1,0)))</f>
        <v>44769</v>
      </c>
      <c r="AP103" s="108" t="str">
        <f>IF(ISNA(VLOOKUP($F103,'Cronograma Manual'!$F$6:$BN$171,AP$144+1,0)),"",(VLOOKUP($F103,'Cronograma Manual'!$F$6:$BN$171,AP$144+1,0)))</f>
        <v/>
      </c>
      <c r="AQ103" s="108" t="str">
        <f>IF(ISNA(VLOOKUP($F103,'Cronograma Manual'!$F$6:$BN$171,AQ$144+1,0)),"",(VLOOKUP($F103,'Cronograma Manual'!$F$6:$BN$171,AQ$144+1,0)))</f>
        <v/>
      </c>
      <c r="AR103" s="108" t="str">
        <f>IF(ISNA(VLOOKUP($F103,'Cronograma Manual'!$F$6:$BN$171,AR$144+1,0)),"",(VLOOKUP($F103,'Cronograma Manual'!$F$6:$BN$171,AR$144+1,0)))</f>
        <v/>
      </c>
      <c r="AS103" s="108">
        <f>IF(ISNA(VLOOKUP($F103,'Cronograma Manual'!$F$6:$BN$171,AS$144+1,0)),"",(VLOOKUP($F103,'Cronograma Manual'!$F$6:$BN$171,AS$144+1,0)))</f>
        <v>44797</v>
      </c>
      <c r="AT103" s="107" t="str">
        <f>IF(ISNA(VLOOKUP($F103,'Cronograma Manual'!$F$6:$BN$171,AT$144+1,0)),"",(VLOOKUP($F103,'Cronograma Manual'!$F$6:$BN$171,AT$144+1,0)))</f>
        <v/>
      </c>
      <c r="AU103" s="107" t="str">
        <f>IF(ISNA(VLOOKUP($F103,'Cronograma Manual'!$F$6:$BN$171,AU$144+1,0)),"",(VLOOKUP($F103,'Cronograma Manual'!$F$6:$BN$171,AU$144+1,0)))</f>
        <v/>
      </c>
      <c r="AV103" s="107" t="str">
        <f>IF(ISNA(VLOOKUP($F103,'Cronograma Manual'!$F$6:$BN$171,AV$144+1,0)),"",(VLOOKUP($F103,'Cronograma Manual'!$F$6:$BN$171,AV$144+1,0)))</f>
        <v/>
      </c>
      <c r="AW103" s="107">
        <f>IF(ISNA(VLOOKUP($F103,'Cronograma Manual'!$F$6:$BN$171,AW$144+1,0)),"",(VLOOKUP($F103,'Cronograma Manual'!$F$6:$BN$171,AW$144+1,0)))</f>
        <v>44825</v>
      </c>
      <c r="AX103" s="107" t="str">
        <f>IF(ISNA(VLOOKUP($F103,'Cronograma Manual'!$F$6:$BN$171,AX$144+1,0)),"",(VLOOKUP($F103,'Cronograma Manual'!$F$6:$BN$171,AX$144+1,0)))</f>
        <v/>
      </c>
      <c r="AY103" s="108" t="str">
        <f>IF(ISNA(VLOOKUP($F103,'Cronograma Manual'!$F$6:$BN$171,AY$144+1,0)),"",(VLOOKUP($F103,'Cronograma Manual'!$F$6:$BN$171,AY$144+1,0)))</f>
        <v/>
      </c>
      <c r="AZ103" s="108" t="str">
        <f>IF(ISNA(VLOOKUP($F103,'Cronograma Manual'!$F$6:$BN$171,AZ$144+1,0)),"",(VLOOKUP($F103,'Cronograma Manual'!$F$6:$BN$171,AZ$144+1,0)))</f>
        <v/>
      </c>
      <c r="BA103" s="108">
        <f>IF(ISNA(VLOOKUP($F103,'Cronograma Manual'!$F$6:$BN$171,BA$144+1,0)),"",(VLOOKUP($F103,'Cronograma Manual'!$F$6:$BN$171,BA$144+1,0)))</f>
        <v>44853</v>
      </c>
      <c r="BB103" s="108" t="str">
        <f>IF(ISNA(VLOOKUP($F103,'Cronograma Manual'!$F$6:$BN$171,BB$144+1,0)),"",(VLOOKUP($F103,'Cronograma Manual'!$F$6:$BN$171,BB$144+1,0)))</f>
        <v/>
      </c>
      <c r="BC103" s="107" t="str">
        <f>IF(ISNA(VLOOKUP($F103,'Cronograma Manual'!$F$6:$BN$171,BC$144+1,0)),"",(VLOOKUP($F103,'Cronograma Manual'!$F$6:$BN$171,BC$144+1,0)))</f>
        <v/>
      </c>
      <c r="BD103" s="107" t="str">
        <f>IF(ISNA(VLOOKUP($F103,'Cronograma Manual'!$F$6:$BN$171,BD$144+1,0)),"",(VLOOKUP($F103,'Cronograma Manual'!$F$6:$BN$171,BD$144+1,0)))</f>
        <v/>
      </c>
      <c r="BE103" s="107">
        <f>IF(ISNA(VLOOKUP($F103,'Cronograma Manual'!$F$6:$BN$171,BE$144+1,0)),"",(VLOOKUP($F103,'Cronograma Manual'!$F$6:$BN$171,BE$144+1,0)))</f>
        <v>44881</v>
      </c>
      <c r="BF103" s="107" t="str">
        <f>IF(ISNA(VLOOKUP($F103,'Cronograma Manual'!$F$6:$BN$171,BF$144+1,0)),"",(VLOOKUP($F103,'Cronograma Manual'!$F$6:$BN$171,BF$144+1,0)))</f>
        <v/>
      </c>
      <c r="BG103" s="108" t="str">
        <f>IF(ISNA(VLOOKUP($F103,'Cronograma Manual'!$F$6:$BN$171,BG$144+1,0)),"",(VLOOKUP($F103,'Cronograma Manual'!$F$6:$BN$171,BG$144+1,0)))</f>
        <v/>
      </c>
      <c r="BH103" s="108" t="str">
        <f>IF(ISNA(VLOOKUP($F103,'Cronograma Manual'!$F$6:$BN$171,BH$144+1,0)),"",(VLOOKUP($F103,'Cronograma Manual'!$F$6:$BN$171,BH$144+1,0)))</f>
        <v/>
      </c>
      <c r="BI103" s="108">
        <f>IF(ISNA(VLOOKUP($F103,'Cronograma Manual'!$F$6:$BN$171,BI$144+1,0)),"",(VLOOKUP($F103,'Cronograma Manual'!$F$6:$BN$171,BI$144+1,0)))</f>
        <v>44909</v>
      </c>
      <c r="BJ103" s="108" t="str">
        <f>IF(ISNA(VLOOKUP($F103,'Cronograma Manual'!$F$6:$BN$171,BJ$144+1,0)),"",(VLOOKUP($F103,'Cronograma Manual'!$F$6:$BN$171,BJ$144+1,0)))</f>
        <v/>
      </c>
      <c r="BK103" s="353" t="str">
        <f>IF(ISNA(VLOOKUP($F103,'Cronograma Manual'!$F$6:$BN$171,BK$144+1,0)),"",(VLOOKUP($F103,'Cronograma Manual'!$F$6:$BN$171,BK$144+1,0)))</f>
        <v/>
      </c>
    </row>
    <row r="104" spans="1:63" s="102" customFormat="1" ht="26.25" customHeight="1" x14ac:dyDescent="0.25">
      <c r="A104" s="352">
        <f t="shared" si="3"/>
        <v>98</v>
      </c>
      <c r="B104" s="429"/>
      <c r="C104" s="337"/>
      <c r="D104" s="184"/>
      <c r="E104" s="337" t="s">
        <v>50</v>
      </c>
      <c r="F104" s="337" t="s">
        <v>54</v>
      </c>
      <c r="G104" s="184" t="str">
        <f>IF(ISNA(VLOOKUP($F104,'Cronograma Manual'!$F$6:$BN$171,G$144+1,0)),"",(VLOOKUP($F104,'Cronograma Manual'!$F$6:$BN$171,G$144+1,0)))</f>
        <v>UB LA MESA</v>
      </c>
      <c r="H104" s="184" t="str">
        <f>IF(ISNA(VLOOKUP($F104,'Cronograma Manual'!$F$6:$BN$171,H$144+1,0)),"",(VLOOKUP($F104,'Cronograma Manual'!$F$6:$BN$171,H$144+1,0)))</f>
        <v>Hospital Pedro León Alvarez</v>
      </c>
      <c r="I104" s="197">
        <f>IF(ISNA(VLOOKUP($F104,'Cronograma Manual'!$F$6:$BN$171,I$144+1,0)),"",(VLOOKUP($F104,'Cronograma Manual'!$F$6:$BN$171,I$144+1,0)))</f>
        <v>4</v>
      </c>
      <c r="J104" s="202">
        <f>IF(ISNA(VLOOKUP($F104,'Cronograma Manual'!$F$6:$BN$171,J$144+1,0)),"",(VLOOKUP($F104,'Cronograma Manual'!$F$6:$BN$171,J$144+1,0)))</f>
        <v>12</v>
      </c>
      <c r="K104" s="107" t="str">
        <f>IF(ISNA(VLOOKUP($F104,'Cronograma Manual'!$F$6:$BN$171,K$144+1,0)),"",(VLOOKUP($F104,'Cronograma Manual'!$F$6:$BN$171,K$144+1,0)))</f>
        <v/>
      </c>
      <c r="L104" s="107" t="str">
        <f>IF(ISNA(VLOOKUP($F104,'Cronograma Manual'!$F$6:$BN$171,L$144+1,0)),"",(VLOOKUP($F104,'Cronograma Manual'!$F$6:$BN$171,L$144+1,0)))</f>
        <v/>
      </c>
      <c r="M104" s="107" t="str">
        <f>IF(ISNA(VLOOKUP($F104,'Cronograma Manual'!$F$6:$BN$171,M$144+1,0)),"",(VLOOKUP($F104,'Cronograma Manual'!$F$6:$BN$171,M$144+1,0)))</f>
        <v/>
      </c>
      <c r="N104" s="107" t="str">
        <f>IF(ISNA(VLOOKUP($F104,'Cronograma Manual'!$F$6:$BN$171,N$144+1,0)),"",(VLOOKUP($F104,'Cronograma Manual'!$F$6:$BN$171,N$144+1,0)))</f>
        <v/>
      </c>
      <c r="O104" s="107" t="str">
        <f>IF(ISNA(VLOOKUP($F104,'Cronograma Manual'!$F$6:$BN$171,O$144+1,0)),"",(VLOOKUP($F104,'Cronograma Manual'!$F$6:$BN$171,O$144+1,0)))</f>
        <v/>
      </c>
      <c r="P104" s="108">
        <f>IF(ISNA(VLOOKUP($F104,'Cronograma Manual'!$F$6:$BN$171,P$144+1,0)),"",(VLOOKUP($F104,'Cronograma Manual'!$F$6:$BN$171,P$144+1,0)))</f>
        <v>44594</v>
      </c>
      <c r="Q104" s="108" t="str">
        <f>IF(ISNA(VLOOKUP($F104,'Cronograma Manual'!$F$6:$BN$171,Q$144+1,0)),"",(VLOOKUP($F104,'Cronograma Manual'!$F$6:$BN$171,Q$144+1,0)))</f>
        <v/>
      </c>
      <c r="R104" s="108" t="str">
        <f>IF(ISNA(VLOOKUP($F104,'Cronograma Manual'!$F$6:$BN$171,R$144+1,0)),"",(VLOOKUP($F104,'Cronograma Manual'!$F$6:$BN$171,R$144+1,0)))</f>
        <v/>
      </c>
      <c r="S104" s="108" t="str">
        <f>IF(ISNA(VLOOKUP($F104,'Cronograma Manual'!$F$6:$BN$171,S$144+1,0)),"",(VLOOKUP($F104,'Cronograma Manual'!$F$6:$BN$171,S$144+1,0)))</f>
        <v/>
      </c>
      <c r="T104" s="107">
        <f>IF(ISNA(VLOOKUP($F104,'Cronograma Manual'!$F$6:$BN$171,T$144+1,0)),"",(VLOOKUP($F104,'Cronograma Manual'!$F$6:$BN$171,T$144+1,0)))</f>
        <v>44622</v>
      </c>
      <c r="U104" s="107" t="str">
        <f>IF(ISNA(VLOOKUP($F104,'Cronograma Manual'!$F$6:$BN$171,U$144+1,0)),"",(VLOOKUP($F104,'Cronograma Manual'!$F$6:$BN$171,U$144+1,0)))</f>
        <v/>
      </c>
      <c r="V104" s="107" t="str">
        <f>IF(ISNA(VLOOKUP($F104,'Cronograma Manual'!$F$6:$BN$171,V$144+1,0)),"",(VLOOKUP($F104,'Cronograma Manual'!$F$6:$BN$171,V$144+1,0)))</f>
        <v/>
      </c>
      <c r="W104" s="107" t="str">
        <f>IF(ISNA(VLOOKUP($F104,'Cronograma Manual'!$F$6:$BN$171,W$144+1,0)),"",(VLOOKUP($F104,'Cronograma Manual'!$F$6:$BN$171,W$144+1,0)))</f>
        <v/>
      </c>
      <c r="X104" s="108">
        <f>IF(ISNA(VLOOKUP($F104,'Cronograma Manual'!$F$6:$BN$171,X$144+1,0)),"",(VLOOKUP($F104,'Cronograma Manual'!$F$6:$BN$171,X$144+1,0)))</f>
        <v>44650</v>
      </c>
      <c r="Y104" s="108" t="str">
        <f>IF(ISNA(VLOOKUP($F104,'Cronograma Manual'!$F$6:$BN$171,Y$144+1,0)),"",(VLOOKUP($F104,'Cronograma Manual'!$F$6:$BN$171,Y$144+1,0)))</f>
        <v/>
      </c>
      <c r="Z104" s="108" t="str">
        <f>IF(ISNA(VLOOKUP($F104,'Cronograma Manual'!$F$6:$BN$171,Z$144+1,0)),"",(VLOOKUP($F104,'Cronograma Manual'!$F$6:$BN$171,Z$144+1,0)))</f>
        <v/>
      </c>
      <c r="AA104" s="108" t="str">
        <f>IF(ISNA(VLOOKUP($F104,'Cronograma Manual'!$F$6:$BN$171,AA$144+1,0)),"",(VLOOKUP($F104,'Cronograma Manual'!$F$6:$BN$171,AA$144+1,0)))</f>
        <v/>
      </c>
      <c r="AB104" s="107">
        <f>IF(ISNA(VLOOKUP($F104,'Cronograma Manual'!$F$6:$BN$171,AB$144+1,0)),"",(VLOOKUP($F104,'Cronograma Manual'!$F$6:$BN$171,AB$144+1,0)))</f>
        <v>44678</v>
      </c>
      <c r="AC104" s="107" t="str">
        <f>IF(ISNA(VLOOKUP($F104,'Cronograma Manual'!$F$6:$BN$171,AC$144+1,0)),"",(VLOOKUP($F104,'Cronograma Manual'!$F$6:$BN$171,AC$144+1,0)))</f>
        <v/>
      </c>
      <c r="AD104" s="107" t="str">
        <f>IF(ISNA(VLOOKUP($F104,'Cronograma Manual'!$F$6:$BN$171,AD$144+1,0)),"",(VLOOKUP($F104,'Cronograma Manual'!$F$6:$BN$171,AD$144+1,0)))</f>
        <v/>
      </c>
      <c r="AE104" s="107" t="str">
        <f>IF(ISNA(VLOOKUP($F104,'Cronograma Manual'!$F$6:$BN$171,AE$144+1,0)),"",(VLOOKUP($F104,'Cronograma Manual'!$F$6:$BN$171,AE$144+1,0)))</f>
        <v/>
      </c>
      <c r="AF104" s="107">
        <f>IF(ISNA(VLOOKUP($F104,'Cronograma Manual'!$F$6:$BN$171,AF$144+1,0)),"",(VLOOKUP($F104,'Cronograma Manual'!$F$6:$BN$171,AF$144+1,0)))</f>
        <v>44706</v>
      </c>
      <c r="AG104" s="108" t="str">
        <f>IF(ISNA(VLOOKUP($F104,'Cronograma Manual'!$F$6:$BN$171,AG$144+1,0)),"",(VLOOKUP($F104,'Cronograma Manual'!$F$6:$BN$171,AG$144+1,0)))</f>
        <v/>
      </c>
      <c r="AH104" s="108" t="str">
        <f>IF(ISNA(VLOOKUP($F104,'Cronograma Manual'!$F$6:$BN$171,AH$144+1,0)),"",(VLOOKUP($F104,'Cronograma Manual'!$F$6:$BN$171,AH$144+1,0)))</f>
        <v/>
      </c>
      <c r="AI104" s="108" t="str">
        <f>IF(ISNA(VLOOKUP($F104,'Cronograma Manual'!$F$6:$BN$171,AI$144+1,0)),"",(VLOOKUP($F104,'Cronograma Manual'!$F$6:$BN$171,AI$144+1,0)))</f>
        <v/>
      </c>
      <c r="AJ104" s="108">
        <f>IF(ISNA(VLOOKUP($F104,'Cronograma Manual'!$F$6:$BN$171,AJ$144+1,0)),"",(VLOOKUP($F104,'Cronograma Manual'!$F$6:$BN$171,AJ$144+1,0)))</f>
        <v>44734</v>
      </c>
      <c r="AK104" s="107" t="str">
        <f>IF(ISNA(VLOOKUP($F104,'Cronograma Manual'!$F$6:$BN$171,AK$144+1,0)),"",(VLOOKUP($F104,'Cronograma Manual'!$F$6:$BN$171,AK$144+1,0)))</f>
        <v/>
      </c>
      <c r="AL104" s="107" t="str">
        <f>IF(ISNA(VLOOKUP($F104,'Cronograma Manual'!$F$6:$BN$171,AL$144+1,0)),"",(VLOOKUP($F104,'Cronograma Manual'!$F$6:$BN$171,AL$144+1,0)))</f>
        <v/>
      </c>
      <c r="AM104" s="107" t="str">
        <f>IF(ISNA(VLOOKUP($F104,'Cronograma Manual'!$F$6:$BN$171,AM$144+1,0)),"",(VLOOKUP($F104,'Cronograma Manual'!$F$6:$BN$171,AM$144+1,0)))</f>
        <v/>
      </c>
      <c r="AN104" s="107" t="str">
        <f>IF(ISNA(VLOOKUP($F104,'Cronograma Manual'!$F$6:$BN$171,AN$144+1,0)),"",(VLOOKUP($F104,'Cronograma Manual'!$F$6:$BN$171,AN$144+1,0)))</f>
        <v/>
      </c>
      <c r="AO104" s="107">
        <f>IF(ISNA(VLOOKUP($F104,'Cronograma Manual'!$F$6:$BN$171,AO$144+1,0)),"",(VLOOKUP($F104,'Cronograma Manual'!$F$6:$BN$171,AO$144+1,0)))</f>
        <v>44769</v>
      </c>
      <c r="AP104" s="108" t="str">
        <f>IF(ISNA(VLOOKUP($F104,'Cronograma Manual'!$F$6:$BN$171,AP$144+1,0)),"",(VLOOKUP($F104,'Cronograma Manual'!$F$6:$BN$171,AP$144+1,0)))</f>
        <v/>
      </c>
      <c r="AQ104" s="108" t="str">
        <f>IF(ISNA(VLOOKUP($F104,'Cronograma Manual'!$F$6:$BN$171,AQ$144+1,0)),"",(VLOOKUP($F104,'Cronograma Manual'!$F$6:$BN$171,AQ$144+1,0)))</f>
        <v/>
      </c>
      <c r="AR104" s="108" t="str">
        <f>IF(ISNA(VLOOKUP($F104,'Cronograma Manual'!$F$6:$BN$171,AR$144+1,0)),"",(VLOOKUP($F104,'Cronograma Manual'!$F$6:$BN$171,AR$144+1,0)))</f>
        <v/>
      </c>
      <c r="AS104" s="108">
        <f>IF(ISNA(VLOOKUP($F104,'Cronograma Manual'!$F$6:$BN$171,AS$144+1,0)),"",(VLOOKUP($F104,'Cronograma Manual'!$F$6:$BN$171,AS$144+1,0)))</f>
        <v>44797</v>
      </c>
      <c r="AT104" s="107" t="str">
        <f>IF(ISNA(VLOOKUP($F104,'Cronograma Manual'!$F$6:$BN$171,AT$144+1,0)),"",(VLOOKUP($F104,'Cronograma Manual'!$F$6:$BN$171,AT$144+1,0)))</f>
        <v/>
      </c>
      <c r="AU104" s="107" t="str">
        <f>IF(ISNA(VLOOKUP($F104,'Cronograma Manual'!$F$6:$BN$171,AU$144+1,0)),"",(VLOOKUP($F104,'Cronograma Manual'!$F$6:$BN$171,AU$144+1,0)))</f>
        <v/>
      </c>
      <c r="AV104" s="107" t="str">
        <f>IF(ISNA(VLOOKUP($F104,'Cronograma Manual'!$F$6:$BN$171,AV$144+1,0)),"",(VLOOKUP($F104,'Cronograma Manual'!$F$6:$BN$171,AV$144+1,0)))</f>
        <v/>
      </c>
      <c r="AW104" s="107">
        <f>IF(ISNA(VLOOKUP($F104,'Cronograma Manual'!$F$6:$BN$171,AW$144+1,0)),"",(VLOOKUP($F104,'Cronograma Manual'!$F$6:$BN$171,AW$144+1,0)))</f>
        <v>44825</v>
      </c>
      <c r="AX104" s="107" t="str">
        <f>IF(ISNA(VLOOKUP($F104,'Cronograma Manual'!$F$6:$BN$171,AX$144+1,0)),"",(VLOOKUP($F104,'Cronograma Manual'!$F$6:$BN$171,AX$144+1,0)))</f>
        <v/>
      </c>
      <c r="AY104" s="108" t="str">
        <f>IF(ISNA(VLOOKUP($F104,'Cronograma Manual'!$F$6:$BN$171,AY$144+1,0)),"",(VLOOKUP($F104,'Cronograma Manual'!$F$6:$BN$171,AY$144+1,0)))</f>
        <v/>
      </c>
      <c r="AZ104" s="108" t="str">
        <f>IF(ISNA(VLOOKUP($F104,'Cronograma Manual'!$F$6:$BN$171,AZ$144+1,0)),"",(VLOOKUP($F104,'Cronograma Manual'!$F$6:$BN$171,AZ$144+1,0)))</f>
        <v/>
      </c>
      <c r="BA104" s="108">
        <f>IF(ISNA(VLOOKUP($F104,'Cronograma Manual'!$F$6:$BN$171,BA$144+1,0)),"",(VLOOKUP($F104,'Cronograma Manual'!$F$6:$BN$171,BA$144+1,0)))</f>
        <v>44853</v>
      </c>
      <c r="BB104" s="108" t="str">
        <f>IF(ISNA(VLOOKUP($F104,'Cronograma Manual'!$F$6:$BN$171,BB$144+1,0)),"",(VLOOKUP($F104,'Cronograma Manual'!$F$6:$BN$171,BB$144+1,0)))</f>
        <v/>
      </c>
      <c r="BC104" s="107" t="str">
        <f>IF(ISNA(VLOOKUP($F104,'Cronograma Manual'!$F$6:$BN$171,BC$144+1,0)),"",(VLOOKUP($F104,'Cronograma Manual'!$F$6:$BN$171,BC$144+1,0)))</f>
        <v/>
      </c>
      <c r="BD104" s="107" t="str">
        <f>IF(ISNA(VLOOKUP($F104,'Cronograma Manual'!$F$6:$BN$171,BD$144+1,0)),"",(VLOOKUP($F104,'Cronograma Manual'!$F$6:$BN$171,BD$144+1,0)))</f>
        <v/>
      </c>
      <c r="BE104" s="107">
        <f>IF(ISNA(VLOOKUP($F104,'Cronograma Manual'!$F$6:$BN$171,BE$144+1,0)),"",(VLOOKUP($F104,'Cronograma Manual'!$F$6:$BN$171,BE$144+1,0)))</f>
        <v>44881</v>
      </c>
      <c r="BF104" s="107" t="str">
        <f>IF(ISNA(VLOOKUP($F104,'Cronograma Manual'!$F$6:$BN$171,BF$144+1,0)),"",(VLOOKUP($F104,'Cronograma Manual'!$F$6:$BN$171,BF$144+1,0)))</f>
        <v/>
      </c>
      <c r="BG104" s="108" t="str">
        <f>IF(ISNA(VLOOKUP($F104,'Cronograma Manual'!$F$6:$BN$171,BG$144+1,0)),"",(VLOOKUP($F104,'Cronograma Manual'!$F$6:$BN$171,BG$144+1,0)))</f>
        <v/>
      </c>
      <c r="BH104" s="108" t="str">
        <f>IF(ISNA(VLOOKUP($F104,'Cronograma Manual'!$F$6:$BN$171,BH$144+1,0)),"",(VLOOKUP($F104,'Cronograma Manual'!$F$6:$BN$171,BH$144+1,0)))</f>
        <v/>
      </c>
      <c r="BI104" s="108">
        <f>IF(ISNA(VLOOKUP($F104,'Cronograma Manual'!$F$6:$BN$171,BI$144+1,0)),"",(VLOOKUP($F104,'Cronograma Manual'!$F$6:$BN$171,BI$144+1,0)))</f>
        <v>44909</v>
      </c>
      <c r="BJ104" s="108" t="str">
        <f>IF(ISNA(VLOOKUP($F104,'Cronograma Manual'!$F$6:$BN$171,BJ$144+1,0)),"",(VLOOKUP($F104,'Cronograma Manual'!$F$6:$BN$171,BJ$144+1,0)))</f>
        <v/>
      </c>
      <c r="BK104" s="353" t="str">
        <f>IF(ISNA(VLOOKUP($F104,'Cronograma Manual'!$F$6:$BN$171,BK$144+1,0)),"",(VLOOKUP($F104,'Cronograma Manual'!$F$6:$BN$171,BK$144+1,0)))</f>
        <v/>
      </c>
    </row>
    <row r="105" spans="1:63" s="102" customFormat="1" ht="26.25" customHeight="1" x14ac:dyDescent="0.25">
      <c r="A105" s="352">
        <f t="shared" si="3"/>
        <v>99</v>
      </c>
      <c r="B105" s="429"/>
      <c r="C105" s="337"/>
      <c r="D105" s="184"/>
      <c r="E105" s="337" t="s">
        <v>50</v>
      </c>
      <c r="F105" s="337" t="s">
        <v>59</v>
      </c>
      <c r="G105" s="184" t="str">
        <f>IF(ISNA(VLOOKUP($F105,'Cronograma Manual'!$F$6:$BN$171,G$144+1,0)),"",(VLOOKUP($F105,'Cronograma Manual'!$F$6:$BN$171,G$144+1,0)))</f>
        <v>UB SOACHA</v>
      </c>
      <c r="H105" s="184" t="str">
        <f>IF(ISNA(VLOOKUP($F105,'Cronograma Manual'!$F$6:$BN$171,H$144+1,0)),"",(VLOOKUP($F105,'Cronograma Manual'!$F$6:$BN$171,H$144+1,0)))</f>
        <v>KR 6 N° 15-96 BARRIO SAN LUIS</v>
      </c>
      <c r="I105" s="197">
        <f>IF(ISNA(VLOOKUP($F105,'Cronograma Manual'!$F$6:$BN$171,I$144+1,0)),"",(VLOOKUP($F105,'Cronograma Manual'!$F$6:$BN$171,I$144+1,0)))</f>
        <v>4</v>
      </c>
      <c r="J105" s="202">
        <f>IF(ISNA(VLOOKUP($F105,'Cronograma Manual'!$F$6:$BN$171,J$144+1,0)),"",(VLOOKUP($F105,'Cronograma Manual'!$F$6:$BN$171,J$144+1,0)))</f>
        <v>12</v>
      </c>
      <c r="K105" s="107" t="str">
        <f>IF(ISNA(VLOOKUP($F105,'Cronograma Manual'!$F$6:$BN$171,K$144+1,0)),"",(VLOOKUP($F105,'Cronograma Manual'!$F$6:$BN$171,K$144+1,0)))</f>
        <v/>
      </c>
      <c r="L105" s="107" t="str">
        <f>IF(ISNA(VLOOKUP($F105,'Cronograma Manual'!$F$6:$BN$171,L$144+1,0)),"",(VLOOKUP($F105,'Cronograma Manual'!$F$6:$BN$171,L$144+1,0)))</f>
        <v/>
      </c>
      <c r="M105" s="107" t="str">
        <f>IF(ISNA(VLOOKUP($F105,'Cronograma Manual'!$F$6:$BN$171,M$144+1,0)),"",(VLOOKUP($F105,'Cronograma Manual'!$F$6:$BN$171,M$144+1,0)))</f>
        <v/>
      </c>
      <c r="N105" s="107" t="str">
        <f>IF(ISNA(VLOOKUP($F105,'Cronograma Manual'!$F$6:$BN$171,N$144+1,0)),"",(VLOOKUP($F105,'Cronograma Manual'!$F$6:$BN$171,N$144+1,0)))</f>
        <v/>
      </c>
      <c r="O105" s="107" t="str">
        <f>IF(ISNA(VLOOKUP($F105,'Cronograma Manual'!$F$6:$BN$171,O$144+1,0)),"",(VLOOKUP($F105,'Cronograma Manual'!$F$6:$BN$171,O$144+1,0)))</f>
        <v/>
      </c>
      <c r="P105" s="108">
        <f>IF(ISNA(VLOOKUP($F105,'Cronograma Manual'!$F$6:$BN$171,P$144+1,0)),"",(VLOOKUP($F105,'Cronograma Manual'!$F$6:$BN$171,P$144+1,0)))</f>
        <v>44594</v>
      </c>
      <c r="Q105" s="108" t="str">
        <f>IF(ISNA(VLOOKUP($F105,'Cronograma Manual'!$F$6:$BN$171,Q$144+1,0)),"",(VLOOKUP($F105,'Cronograma Manual'!$F$6:$BN$171,Q$144+1,0)))</f>
        <v/>
      </c>
      <c r="R105" s="108" t="str">
        <f>IF(ISNA(VLOOKUP($F105,'Cronograma Manual'!$F$6:$BN$171,R$144+1,0)),"",(VLOOKUP($F105,'Cronograma Manual'!$F$6:$BN$171,R$144+1,0)))</f>
        <v/>
      </c>
      <c r="S105" s="108" t="str">
        <f>IF(ISNA(VLOOKUP($F105,'Cronograma Manual'!$F$6:$BN$171,S$144+1,0)),"",(VLOOKUP($F105,'Cronograma Manual'!$F$6:$BN$171,S$144+1,0)))</f>
        <v/>
      </c>
      <c r="T105" s="107">
        <f>IF(ISNA(VLOOKUP($F105,'Cronograma Manual'!$F$6:$BN$171,T$144+1,0)),"",(VLOOKUP($F105,'Cronograma Manual'!$F$6:$BN$171,T$144+1,0)))</f>
        <v>44622</v>
      </c>
      <c r="U105" s="107" t="str">
        <f>IF(ISNA(VLOOKUP($F105,'Cronograma Manual'!$F$6:$BN$171,U$144+1,0)),"",(VLOOKUP($F105,'Cronograma Manual'!$F$6:$BN$171,U$144+1,0)))</f>
        <v/>
      </c>
      <c r="V105" s="107" t="str">
        <f>IF(ISNA(VLOOKUP($F105,'Cronograma Manual'!$F$6:$BN$171,V$144+1,0)),"",(VLOOKUP($F105,'Cronograma Manual'!$F$6:$BN$171,V$144+1,0)))</f>
        <v/>
      </c>
      <c r="W105" s="107" t="str">
        <f>IF(ISNA(VLOOKUP($F105,'Cronograma Manual'!$F$6:$BN$171,W$144+1,0)),"",(VLOOKUP($F105,'Cronograma Manual'!$F$6:$BN$171,W$144+1,0)))</f>
        <v/>
      </c>
      <c r="X105" s="108">
        <f>IF(ISNA(VLOOKUP($F105,'Cronograma Manual'!$F$6:$BN$171,X$144+1,0)),"",(VLOOKUP($F105,'Cronograma Manual'!$F$6:$BN$171,X$144+1,0)))</f>
        <v>44650</v>
      </c>
      <c r="Y105" s="108" t="str">
        <f>IF(ISNA(VLOOKUP($F105,'Cronograma Manual'!$F$6:$BN$171,Y$144+1,0)),"",(VLOOKUP($F105,'Cronograma Manual'!$F$6:$BN$171,Y$144+1,0)))</f>
        <v/>
      </c>
      <c r="Z105" s="108" t="str">
        <f>IF(ISNA(VLOOKUP($F105,'Cronograma Manual'!$F$6:$BN$171,Z$144+1,0)),"",(VLOOKUP($F105,'Cronograma Manual'!$F$6:$BN$171,Z$144+1,0)))</f>
        <v/>
      </c>
      <c r="AA105" s="108" t="str">
        <f>IF(ISNA(VLOOKUP($F105,'Cronograma Manual'!$F$6:$BN$171,AA$144+1,0)),"",(VLOOKUP($F105,'Cronograma Manual'!$F$6:$BN$171,AA$144+1,0)))</f>
        <v/>
      </c>
      <c r="AB105" s="107">
        <f>IF(ISNA(VLOOKUP($F105,'Cronograma Manual'!$F$6:$BN$171,AB$144+1,0)),"",(VLOOKUP($F105,'Cronograma Manual'!$F$6:$BN$171,AB$144+1,0)))</f>
        <v>44678</v>
      </c>
      <c r="AC105" s="107" t="str">
        <f>IF(ISNA(VLOOKUP($F105,'Cronograma Manual'!$F$6:$BN$171,AC$144+1,0)),"",(VLOOKUP($F105,'Cronograma Manual'!$F$6:$BN$171,AC$144+1,0)))</f>
        <v/>
      </c>
      <c r="AD105" s="107" t="str">
        <f>IF(ISNA(VLOOKUP($F105,'Cronograma Manual'!$F$6:$BN$171,AD$144+1,0)),"",(VLOOKUP($F105,'Cronograma Manual'!$F$6:$BN$171,AD$144+1,0)))</f>
        <v/>
      </c>
      <c r="AE105" s="107" t="str">
        <f>IF(ISNA(VLOOKUP($F105,'Cronograma Manual'!$F$6:$BN$171,AE$144+1,0)),"",(VLOOKUP($F105,'Cronograma Manual'!$F$6:$BN$171,AE$144+1,0)))</f>
        <v/>
      </c>
      <c r="AF105" s="107">
        <f>IF(ISNA(VLOOKUP($F105,'Cronograma Manual'!$F$6:$BN$171,AF$144+1,0)),"",(VLOOKUP($F105,'Cronograma Manual'!$F$6:$BN$171,AF$144+1,0)))</f>
        <v>44706</v>
      </c>
      <c r="AG105" s="108" t="str">
        <f>IF(ISNA(VLOOKUP($F105,'Cronograma Manual'!$F$6:$BN$171,AG$144+1,0)),"",(VLOOKUP($F105,'Cronograma Manual'!$F$6:$BN$171,AG$144+1,0)))</f>
        <v/>
      </c>
      <c r="AH105" s="108" t="str">
        <f>IF(ISNA(VLOOKUP($F105,'Cronograma Manual'!$F$6:$BN$171,AH$144+1,0)),"",(VLOOKUP($F105,'Cronograma Manual'!$F$6:$BN$171,AH$144+1,0)))</f>
        <v/>
      </c>
      <c r="AI105" s="108" t="str">
        <f>IF(ISNA(VLOOKUP($F105,'Cronograma Manual'!$F$6:$BN$171,AI$144+1,0)),"",(VLOOKUP($F105,'Cronograma Manual'!$F$6:$BN$171,AI$144+1,0)))</f>
        <v/>
      </c>
      <c r="AJ105" s="108">
        <f>IF(ISNA(VLOOKUP($F105,'Cronograma Manual'!$F$6:$BN$171,AJ$144+1,0)),"",(VLOOKUP($F105,'Cronograma Manual'!$F$6:$BN$171,AJ$144+1,0)))</f>
        <v>44734</v>
      </c>
      <c r="AK105" s="107" t="str">
        <f>IF(ISNA(VLOOKUP($F105,'Cronograma Manual'!$F$6:$BN$171,AK$144+1,0)),"",(VLOOKUP($F105,'Cronograma Manual'!$F$6:$BN$171,AK$144+1,0)))</f>
        <v/>
      </c>
      <c r="AL105" s="107" t="str">
        <f>IF(ISNA(VLOOKUP($F105,'Cronograma Manual'!$F$6:$BN$171,AL$144+1,0)),"",(VLOOKUP($F105,'Cronograma Manual'!$F$6:$BN$171,AL$144+1,0)))</f>
        <v/>
      </c>
      <c r="AM105" s="107" t="str">
        <f>IF(ISNA(VLOOKUP($F105,'Cronograma Manual'!$F$6:$BN$171,AM$144+1,0)),"",(VLOOKUP($F105,'Cronograma Manual'!$F$6:$BN$171,AM$144+1,0)))</f>
        <v/>
      </c>
      <c r="AN105" s="107" t="str">
        <f>IF(ISNA(VLOOKUP($F105,'Cronograma Manual'!$F$6:$BN$171,AN$144+1,0)),"",(VLOOKUP($F105,'Cronograma Manual'!$F$6:$BN$171,AN$144+1,0)))</f>
        <v/>
      </c>
      <c r="AO105" s="107">
        <f>IF(ISNA(VLOOKUP($F105,'Cronograma Manual'!$F$6:$BN$171,AO$144+1,0)),"",(VLOOKUP($F105,'Cronograma Manual'!$F$6:$BN$171,AO$144+1,0)))</f>
        <v>44769</v>
      </c>
      <c r="AP105" s="108" t="str">
        <f>IF(ISNA(VLOOKUP($F105,'Cronograma Manual'!$F$6:$BN$171,AP$144+1,0)),"",(VLOOKUP($F105,'Cronograma Manual'!$F$6:$BN$171,AP$144+1,0)))</f>
        <v/>
      </c>
      <c r="AQ105" s="108" t="str">
        <f>IF(ISNA(VLOOKUP($F105,'Cronograma Manual'!$F$6:$BN$171,AQ$144+1,0)),"",(VLOOKUP($F105,'Cronograma Manual'!$F$6:$BN$171,AQ$144+1,0)))</f>
        <v/>
      </c>
      <c r="AR105" s="108" t="str">
        <f>IF(ISNA(VLOOKUP($F105,'Cronograma Manual'!$F$6:$BN$171,AR$144+1,0)),"",(VLOOKUP($F105,'Cronograma Manual'!$F$6:$BN$171,AR$144+1,0)))</f>
        <v/>
      </c>
      <c r="AS105" s="108">
        <f>IF(ISNA(VLOOKUP($F105,'Cronograma Manual'!$F$6:$BN$171,AS$144+1,0)),"",(VLOOKUP($F105,'Cronograma Manual'!$F$6:$BN$171,AS$144+1,0)))</f>
        <v>44797</v>
      </c>
      <c r="AT105" s="107" t="str">
        <f>IF(ISNA(VLOOKUP($F105,'Cronograma Manual'!$F$6:$BN$171,AT$144+1,0)),"",(VLOOKUP($F105,'Cronograma Manual'!$F$6:$BN$171,AT$144+1,0)))</f>
        <v/>
      </c>
      <c r="AU105" s="107" t="str">
        <f>IF(ISNA(VLOOKUP($F105,'Cronograma Manual'!$F$6:$BN$171,AU$144+1,0)),"",(VLOOKUP($F105,'Cronograma Manual'!$F$6:$BN$171,AU$144+1,0)))</f>
        <v/>
      </c>
      <c r="AV105" s="107" t="str">
        <f>IF(ISNA(VLOOKUP($F105,'Cronograma Manual'!$F$6:$BN$171,AV$144+1,0)),"",(VLOOKUP($F105,'Cronograma Manual'!$F$6:$BN$171,AV$144+1,0)))</f>
        <v/>
      </c>
      <c r="AW105" s="107">
        <f>IF(ISNA(VLOOKUP($F105,'Cronograma Manual'!$F$6:$BN$171,AW$144+1,0)),"",(VLOOKUP($F105,'Cronograma Manual'!$F$6:$BN$171,AW$144+1,0)))</f>
        <v>44825</v>
      </c>
      <c r="AX105" s="107" t="str">
        <f>IF(ISNA(VLOOKUP($F105,'Cronograma Manual'!$F$6:$BN$171,AX$144+1,0)),"",(VLOOKUP($F105,'Cronograma Manual'!$F$6:$BN$171,AX$144+1,0)))</f>
        <v/>
      </c>
      <c r="AY105" s="108" t="str">
        <f>IF(ISNA(VLOOKUP($F105,'Cronograma Manual'!$F$6:$BN$171,AY$144+1,0)),"",(VLOOKUP($F105,'Cronograma Manual'!$F$6:$BN$171,AY$144+1,0)))</f>
        <v/>
      </c>
      <c r="AZ105" s="108" t="str">
        <f>IF(ISNA(VLOOKUP($F105,'Cronograma Manual'!$F$6:$BN$171,AZ$144+1,0)),"",(VLOOKUP($F105,'Cronograma Manual'!$F$6:$BN$171,AZ$144+1,0)))</f>
        <v/>
      </c>
      <c r="BA105" s="108">
        <f>IF(ISNA(VLOOKUP($F105,'Cronograma Manual'!$F$6:$BN$171,BA$144+1,0)),"",(VLOOKUP($F105,'Cronograma Manual'!$F$6:$BN$171,BA$144+1,0)))</f>
        <v>44853</v>
      </c>
      <c r="BB105" s="108" t="str">
        <f>IF(ISNA(VLOOKUP($F105,'Cronograma Manual'!$F$6:$BN$171,BB$144+1,0)),"",(VLOOKUP($F105,'Cronograma Manual'!$F$6:$BN$171,BB$144+1,0)))</f>
        <v/>
      </c>
      <c r="BC105" s="107" t="str">
        <f>IF(ISNA(VLOOKUP($F105,'Cronograma Manual'!$F$6:$BN$171,BC$144+1,0)),"",(VLOOKUP($F105,'Cronograma Manual'!$F$6:$BN$171,BC$144+1,0)))</f>
        <v/>
      </c>
      <c r="BD105" s="107" t="str">
        <f>IF(ISNA(VLOOKUP($F105,'Cronograma Manual'!$F$6:$BN$171,BD$144+1,0)),"",(VLOOKUP($F105,'Cronograma Manual'!$F$6:$BN$171,BD$144+1,0)))</f>
        <v/>
      </c>
      <c r="BE105" s="107">
        <f>IF(ISNA(VLOOKUP($F105,'Cronograma Manual'!$F$6:$BN$171,BE$144+1,0)),"",(VLOOKUP($F105,'Cronograma Manual'!$F$6:$BN$171,BE$144+1,0)))</f>
        <v>44881</v>
      </c>
      <c r="BF105" s="107" t="str">
        <f>IF(ISNA(VLOOKUP($F105,'Cronograma Manual'!$F$6:$BN$171,BF$144+1,0)),"",(VLOOKUP($F105,'Cronograma Manual'!$F$6:$BN$171,BF$144+1,0)))</f>
        <v/>
      </c>
      <c r="BG105" s="108" t="str">
        <f>IF(ISNA(VLOOKUP($F105,'Cronograma Manual'!$F$6:$BN$171,BG$144+1,0)),"",(VLOOKUP($F105,'Cronograma Manual'!$F$6:$BN$171,BG$144+1,0)))</f>
        <v/>
      </c>
      <c r="BH105" s="108" t="str">
        <f>IF(ISNA(VLOOKUP($F105,'Cronograma Manual'!$F$6:$BN$171,BH$144+1,0)),"",(VLOOKUP($F105,'Cronograma Manual'!$F$6:$BN$171,BH$144+1,0)))</f>
        <v/>
      </c>
      <c r="BI105" s="108">
        <f>IF(ISNA(VLOOKUP($F105,'Cronograma Manual'!$F$6:$BN$171,BI$144+1,0)),"",(VLOOKUP($F105,'Cronograma Manual'!$F$6:$BN$171,BI$144+1,0)))</f>
        <v>44909</v>
      </c>
      <c r="BJ105" s="108" t="str">
        <f>IF(ISNA(VLOOKUP($F105,'Cronograma Manual'!$F$6:$BN$171,BJ$144+1,0)),"",(VLOOKUP($F105,'Cronograma Manual'!$F$6:$BN$171,BJ$144+1,0)))</f>
        <v/>
      </c>
      <c r="BK105" s="353" t="str">
        <f>IF(ISNA(VLOOKUP($F105,'Cronograma Manual'!$F$6:$BN$171,BK$144+1,0)),"",(VLOOKUP($F105,'Cronograma Manual'!$F$6:$BN$171,BK$144+1,0)))</f>
        <v/>
      </c>
    </row>
    <row r="106" spans="1:63" s="102" customFormat="1" ht="26.25" customHeight="1" x14ac:dyDescent="0.25">
      <c r="A106" s="352">
        <f t="shared" si="3"/>
        <v>100</v>
      </c>
      <c r="B106" s="429"/>
      <c r="C106" s="337"/>
      <c r="D106" s="184" t="s">
        <v>1787</v>
      </c>
      <c r="E106" s="337" t="s">
        <v>50</v>
      </c>
      <c r="F106" s="337" t="s">
        <v>112</v>
      </c>
      <c r="G106" s="184" t="str">
        <f>IF(ISNA(VLOOKUP($F106,'Cronograma Manual'!$F$6:$BN$171,G$144+1,0)),"",(VLOOKUP($F106,'Cronograma Manual'!$F$6:$BN$171,G$144+1,0)))</f>
        <v>UB UBATE</v>
      </c>
      <c r="H106" s="184" t="str">
        <f>IF(ISNA(VLOOKUP($F106,'Cronograma Manual'!$F$6:$BN$171,H$144+1,0)),"",(VLOOKUP($F106,'Cronograma Manual'!$F$6:$BN$171,H$144+1,0)))</f>
        <v>Hospital El Salvador Cra. 4 N° 5-44</v>
      </c>
      <c r="I106" s="197">
        <f>IF(ISNA(VLOOKUP($F106,'Cronograma Manual'!$F$6:$BN$171,I$144+1,0)),"",(VLOOKUP($F106,'Cronograma Manual'!$F$6:$BN$171,I$144+1,0)))</f>
        <v>4</v>
      </c>
      <c r="J106" s="202">
        <f>IF(ISNA(VLOOKUP($F106,'Cronograma Manual'!$F$6:$BN$171,J$144+1,0)),"",(VLOOKUP($F106,'Cronograma Manual'!$F$6:$BN$171,J$144+1,0)))</f>
        <v>12</v>
      </c>
      <c r="K106" s="107" t="str">
        <f>IF(ISNA(VLOOKUP($F106,'Cronograma Manual'!$F$6:$BN$171,K$144+1,0)),"",(VLOOKUP($F106,'Cronograma Manual'!$F$6:$BN$171,K$144+1,0)))</f>
        <v/>
      </c>
      <c r="L106" s="107" t="str">
        <f>IF(ISNA(VLOOKUP($F106,'Cronograma Manual'!$F$6:$BN$171,L$144+1,0)),"",(VLOOKUP($F106,'Cronograma Manual'!$F$6:$BN$171,L$144+1,0)))</f>
        <v/>
      </c>
      <c r="M106" s="107" t="str">
        <f>IF(ISNA(VLOOKUP($F106,'Cronograma Manual'!$F$6:$BN$171,M$144+1,0)),"",(VLOOKUP($F106,'Cronograma Manual'!$F$6:$BN$171,M$144+1,0)))</f>
        <v/>
      </c>
      <c r="N106" s="107" t="str">
        <f>IF(ISNA(VLOOKUP($F106,'Cronograma Manual'!$F$6:$BN$171,N$144+1,0)),"",(VLOOKUP($F106,'Cronograma Manual'!$F$6:$BN$171,N$144+1,0)))</f>
        <v/>
      </c>
      <c r="O106" s="107" t="str">
        <f>IF(ISNA(VLOOKUP($F106,'Cronograma Manual'!$F$6:$BN$171,O$144+1,0)),"",(VLOOKUP($F106,'Cronograma Manual'!$F$6:$BN$171,O$144+1,0)))</f>
        <v/>
      </c>
      <c r="P106" s="108">
        <f>IF(ISNA(VLOOKUP($F106,'Cronograma Manual'!$F$6:$BN$171,P$144+1,0)),"",(VLOOKUP($F106,'Cronograma Manual'!$F$6:$BN$171,P$144+1,0)))</f>
        <v>44594</v>
      </c>
      <c r="Q106" s="108" t="str">
        <f>IF(ISNA(VLOOKUP($F106,'Cronograma Manual'!$F$6:$BN$171,Q$144+1,0)),"",(VLOOKUP($F106,'Cronograma Manual'!$F$6:$BN$171,Q$144+1,0)))</f>
        <v/>
      </c>
      <c r="R106" s="108" t="str">
        <f>IF(ISNA(VLOOKUP($F106,'Cronograma Manual'!$F$6:$BN$171,R$144+1,0)),"",(VLOOKUP($F106,'Cronograma Manual'!$F$6:$BN$171,R$144+1,0)))</f>
        <v/>
      </c>
      <c r="S106" s="108" t="str">
        <f>IF(ISNA(VLOOKUP($F106,'Cronograma Manual'!$F$6:$BN$171,S$144+1,0)),"",(VLOOKUP($F106,'Cronograma Manual'!$F$6:$BN$171,S$144+1,0)))</f>
        <v/>
      </c>
      <c r="T106" s="107">
        <f>IF(ISNA(VLOOKUP($F106,'Cronograma Manual'!$F$6:$BN$171,T$144+1,0)),"",(VLOOKUP($F106,'Cronograma Manual'!$F$6:$BN$171,T$144+1,0)))</f>
        <v>44622</v>
      </c>
      <c r="U106" s="107" t="str">
        <f>IF(ISNA(VLOOKUP($F106,'Cronograma Manual'!$F$6:$BN$171,U$144+1,0)),"",(VLOOKUP($F106,'Cronograma Manual'!$F$6:$BN$171,U$144+1,0)))</f>
        <v/>
      </c>
      <c r="V106" s="107" t="str">
        <f>IF(ISNA(VLOOKUP($F106,'Cronograma Manual'!$F$6:$BN$171,V$144+1,0)),"",(VLOOKUP($F106,'Cronograma Manual'!$F$6:$BN$171,V$144+1,0)))</f>
        <v/>
      </c>
      <c r="W106" s="107" t="str">
        <f>IF(ISNA(VLOOKUP($F106,'Cronograma Manual'!$F$6:$BN$171,W$144+1,0)),"",(VLOOKUP($F106,'Cronograma Manual'!$F$6:$BN$171,W$144+1,0)))</f>
        <v/>
      </c>
      <c r="X106" s="108">
        <f>IF(ISNA(VLOOKUP($F106,'Cronograma Manual'!$F$6:$BN$171,X$144+1,0)),"",(VLOOKUP($F106,'Cronograma Manual'!$F$6:$BN$171,X$144+1,0)))</f>
        <v>44650</v>
      </c>
      <c r="Y106" s="108" t="str">
        <f>IF(ISNA(VLOOKUP($F106,'Cronograma Manual'!$F$6:$BN$171,Y$144+1,0)),"",(VLOOKUP($F106,'Cronograma Manual'!$F$6:$BN$171,Y$144+1,0)))</f>
        <v/>
      </c>
      <c r="Z106" s="108" t="str">
        <f>IF(ISNA(VLOOKUP($F106,'Cronograma Manual'!$F$6:$BN$171,Z$144+1,0)),"",(VLOOKUP($F106,'Cronograma Manual'!$F$6:$BN$171,Z$144+1,0)))</f>
        <v/>
      </c>
      <c r="AA106" s="108" t="str">
        <f>IF(ISNA(VLOOKUP($F106,'Cronograma Manual'!$F$6:$BN$171,AA$144+1,0)),"",(VLOOKUP($F106,'Cronograma Manual'!$F$6:$BN$171,AA$144+1,0)))</f>
        <v/>
      </c>
      <c r="AB106" s="107">
        <f>IF(ISNA(VLOOKUP($F106,'Cronograma Manual'!$F$6:$BN$171,AB$144+1,0)),"",(VLOOKUP($F106,'Cronograma Manual'!$F$6:$BN$171,AB$144+1,0)))</f>
        <v>44678</v>
      </c>
      <c r="AC106" s="107" t="str">
        <f>IF(ISNA(VLOOKUP($F106,'Cronograma Manual'!$F$6:$BN$171,AC$144+1,0)),"",(VLOOKUP($F106,'Cronograma Manual'!$F$6:$BN$171,AC$144+1,0)))</f>
        <v/>
      </c>
      <c r="AD106" s="107" t="str">
        <f>IF(ISNA(VLOOKUP($F106,'Cronograma Manual'!$F$6:$BN$171,AD$144+1,0)),"",(VLOOKUP($F106,'Cronograma Manual'!$F$6:$BN$171,AD$144+1,0)))</f>
        <v/>
      </c>
      <c r="AE106" s="107" t="str">
        <f>IF(ISNA(VLOOKUP($F106,'Cronograma Manual'!$F$6:$BN$171,AE$144+1,0)),"",(VLOOKUP($F106,'Cronograma Manual'!$F$6:$BN$171,AE$144+1,0)))</f>
        <v/>
      </c>
      <c r="AF106" s="107">
        <f>IF(ISNA(VLOOKUP($F106,'Cronograma Manual'!$F$6:$BN$171,AF$144+1,0)),"",(VLOOKUP($F106,'Cronograma Manual'!$F$6:$BN$171,AF$144+1,0)))</f>
        <v>44706</v>
      </c>
      <c r="AG106" s="108" t="str">
        <f>IF(ISNA(VLOOKUP($F106,'Cronograma Manual'!$F$6:$BN$171,AG$144+1,0)),"",(VLOOKUP($F106,'Cronograma Manual'!$F$6:$BN$171,AG$144+1,0)))</f>
        <v/>
      </c>
      <c r="AH106" s="108" t="str">
        <f>IF(ISNA(VLOOKUP($F106,'Cronograma Manual'!$F$6:$BN$171,AH$144+1,0)),"",(VLOOKUP($F106,'Cronograma Manual'!$F$6:$BN$171,AH$144+1,0)))</f>
        <v/>
      </c>
      <c r="AI106" s="108" t="str">
        <f>IF(ISNA(VLOOKUP($F106,'Cronograma Manual'!$F$6:$BN$171,AI$144+1,0)),"",(VLOOKUP($F106,'Cronograma Manual'!$F$6:$BN$171,AI$144+1,0)))</f>
        <v/>
      </c>
      <c r="AJ106" s="108">
        <f>IF(ISNA(VLOOKUP($F106,'Cronograma Manual'!$F$6:$BN$171,AJ$144+1,0)),"",(VLOOKUP($F106,'Cronograma Manual'!$F$6:$BN$171,AJ$144+1,0)))</f>
        <v>44734</v>
      </c>
      <c r="AK106" s="107" t="str">
        <f>IF(ISNA(VLOOKUP($F106,'Cronograma Manual'!$F$6:$BN$171,AK$144+1,0)),"",(VLOOKUP($F106,'Cronograma Manual'!$F$6:$BN$171,AK$144+1,0)))</f>
        <v/>
      </c>
      <c r="AL106" s="107" t="str">
        <f>IF(ISNA(VLOOKUP($F106,'Cronograma Manual'!$F$6:$BN$171,AL$144+1,0)),"",(VLOOKUP($F106,'Cronograma Manual'!$F$6:$BN$171,AL$144+1,0)))</f>
        <v/>
      </c>
      <c r="AM106" s="107" t="str">
        <f>IF(ISNA(VLOOKUP($F106,'Cronograma Manual'!$F$6:$BN$171,AM$144+1,0)),"",(VLOOKUP($F106,'Cronograma Manual'!$F$6:$BN$171,AM$144+1,0)))</f>
        <v/>
      </c>
      <c r="AN106" s="107" t="str">
        <f>IF(ISNA(VLOOKUP($F106,'Cronograma Manual'!$F$6:$BN$171,AN$144+1,0)),"",(VLOOKUP($F106,'Cronograma Manual'!$F$6:$BN$171,AN$144+1,0)))</f>
        <v/>
      </c>
      <c r="AO106" s="107">
        <f>IF(ISNA(VLOOKUP($F106,'Cronograma Manual'!$F$6:$BN$171,AO$144+1,0)),"",(VLOOKUP($F106,'Cronograma Manual'!$F$6:$BN$171,AO$144+1,0)))</f>
        <v>44769</v>
      </c>
      <c r="AP106" s="108" t="str">
        <f>IF(ISNA(VLOOKUP($F106,'Cronograma Manual'!$F$6:$BN$171,AP$144+1,0)),"",(VLOOKUP($F106,'Cronograma Manual'!$F$6:$BN$171,AP$144+1,0)))</f>
        <v/>
      </c>
      <c r="AQ106" s="108" t="str">
        <f>IF(ISNA(VLOOKUP($F106,'Cronograma Manual'!$F$6:$BN$171,AQ$144+1,0)),"",(VLOOKUP($F106,'Cronograma Manual'!$F$6:$BN$171,AQ$144+1,0)))</f>
        <v/>
      </c>
      <c r="AR106" s="108" t="str">
        <f>IF(ISNA(VLOOKUP($F106,'Cronograma Manual'!$F$6:$BN$171,AR$144+1,0)),"",(VLOOKUP($F106,'Cronograma Manual'!$F$6:$BN$171,AR$144+1,0)))</f>
        <v/>
      </c>
      <c r="AS106" s="108">
        <f>IF(ISNA(VLOOKUP($F106,'Cronograma Manual'!$F$6:$BN$171,AS$144+1,0)),"",(VLOOKUP($F106,'Cronograma Manual'!$F$6:$BN$171,AS$144+1,0)))</f>
        <v>44797</v>
      </c>
      <c r="AT106" s="107" t="str">
        <f>IF(ISNA(VLOOKUP($F106,'Cronograma Manual'!$F$6:$BN$171,AT$144+1,0)),"",(VLOOKUP($F106,'Cronograma Manual'!$F$6:$BN$171,AT$144+1,0)))</f>
        <v/>
      </c>
      <c r="AU106" s="107" t="str">
        <f>IF(ISNA(VLOOKUP($F106,'Cronograma Manual'!$F$6:$BN$171,AU$144+1,0)),"",(VLOOKUP($F106,'Cronograma Manual'!$F$6:$BN$171,AU$144+1,0)))</f>
        <v/>
      </c>
      <c r="AV106" s="107" t="str">
        <f>IF(ISNA(VLOOKUP($F106,'Cronograma Manual'!$F$6:$BN$171,AV$144+1,0)),"",(VLOOKUP($F106,'Cronograma Manual'!$F$6:$BN$171,AV$144+1,0)))</f>
        <v/>
      </c>
      <c r="AW106" s="107">
        <f>IF(ISNA(VLOOKUP($F106,'Cronograma Manual'!$F$6:$BN$171,AW$144+1,0)),"",(VLOOKUP($F106,'Cronograma Manual'!$F$6:$BN$171,AW$144+1,0)))</f>
        <v>44825</v>
      </c>
      <c r="AX106" s="107" t="str">
        <f>IF(ISNA(VLOOKUP($F106,'Cronograma Manual'!$F$6:$BN$171,AX$144+1,0)),"",(VLOOKUP($F106,'Cronograma Manual'!$F$6:$BN$171,AX$144+1,0)))</f>
        <v/>
      </c>
      <c r="AY106" s="108" t="str">
        <f>IF(ISNA(VLOOKUP($F106,'Cronograma Manual'!$F$6:$BN$171,AY$144+1,0)),"",(VLOOKUP($F106,'Cronograma Manual'!$F$6:$BN$171,AY$144+1,0)))</f>
        <v/>
      </c>
      <c r="AZ106" s="108" t="str">
        <f>IF(ISNA(VLOOKUP($F106,'Cronograma Manual'!$F$6:$BN$171,AZ$144+1,0)),"",(VLOOKUP($F106,'Cronograma Manual'!$F$6:$BN$171,AZ$144+1,0)))</f>
        <v/>
      </c>
      <c r="BA106" s="108">
        <f>IF(ISNA(VLOOKUP($F106,'Cronograma Manual'!$F$6:$BN$171,BA$144+1,0)),"",(VLOOKUP($F106,'Cronograma Manual'!$F$6:$BN$171,BA$144+1,0)))</f>
        <v>44853</v>
      </c>
      <c r="BB106" s="108" t="str">
        <f>IF(ISNA(VLOOKUP($F106,'Cronograma Manual'!$F$6:$BN$171,BB$144+1,0)),"",(VLOOKUP($F106,'Cronograma Manual'!$F$6:$BN$171,BB$144+1,0)))</f>
        <v/>
      </c>
      <c r="BC106" s="107" t="str">
        <f>IF(ISNA(VLOOKUP($F106,'Cronograma Manual'!$F$6:$BN$171,BC$144+1,0)),"",(VLOOKUP($F106,'Cronograma Manual'!$F$6:$BN$171,BC$144+1,0)))</f>
        <v/>
      </c>
      <c r="BD106" s="107" t="str">
        <f>IF(ISNA(VLOOKUP($F106,'Cronograma Manual'!$F$6:$BN$171,BD$144+1,0)),"",(VLOOKUP($F106,'Cronograma Manual'!$F$6:$BN$171,BD$144+1,0)))</f>
        <v/>
      </c>
      <c r="BE106" s="107">
        <f>IF(ISNA(VLOOKUP($F106,'Cronograma Manual'!$F$6:$BN$171,BE$144+1,0)),"",(VLOOKUP($F106,'Cronograma Manual'!$F$6:$BN$171,BE$144+1,0)))</f>
        <v>44881</v>
      </c>
      <c r="BF106" s="107" t="str">
        <f>IF(ISNA(VLOOKUP($F106,'Cronograma Manual'!$F$6:$BN$171,BF$144+1,0)),"",(VLOOKUP($F106,'Cronograma Manual'!$F$6:$BN$171,BF$144+1,0)))</f>
        <v/>
      </c>
      <c r="BG106" s="108" t="str">
        <f>IF(ISNA(VLOOKUP($F106,'Cronograma Manual'!$F$6:$BN$171,BG$144+1,0)),"",(VLOOKUP($F106,'Cronograma Manual'!$F$6:$BN$171,BG$144+1,0)))</f>
        <v/>
      </c>
      <c r="BH106" s="108" t="str">
        <f>IF(ISNA(VLOOKUP($F106,'Cronograma Manual'!$F$6:$BN$171,BH$144+1,0)),"",(VLOOKUP($F106,'Cronograma Manual'!$F$6:$BN$171,BH$144+1,0)))</f>
        <v/>
      </c>
      <c r="BI106" s="108">
        <f>IF(ISNA(VLOOKUP($F106,'Cronograma Manual'!$F$6:$BN$171,BI$144+1,0)),"",(VLOOKUP($F106,'Cronograma Manual'!$F$6:$BN$171,BI$144+1,0)))</f>
        <v>44909</v>
      </c>
      <c r="BJ106" s="108" t="str">
        <f>IF(ISNA(VLOOKUP($F106,'Cronograma Manual'!$F$6:$BN$171,BJ$144+1,0)),"",(VLOOKUP($F106,'Cronograma Manual'!$F$6:$BN$171,BJ$144+1,0)))</f>
        <v/>
      </c>
      <c r="BK106" s="353" t="str">
        <f>IF(ISNA(VLOOKUP($F106,'Cronograma Manual'!$F$6:$BN$171,BK$144+1,0)),"",(VLOOKUP($F106,'Cronograma Manual'!$F$6:$BN$171,BK$144+1,0)))</f>
        <v/>
      </c>
    </row>
    <row r="107" spans="1:63" s="102" customFormat="1" ht="26.25" customHeight="1" x14ac:dyDescent="0.25">
      <c r="A107" s="352">
        <f t="shared" si="3"/>
        <v>101</v>
      </c>
      <c r="B107" s="429"/>
      <c r="C107" s="337"/>
      <c r="D107" s="184" t="s">
        <v>1787</v>
      </c>
      <c r="E107" s="337" t="s">
        <v>1195</v>
      </c>
      <c r="F107" s="337" t="s">
        <v>1194</v>
      </c>
      <c r="G107" s="184" t="str">
        <f>IF(ISNA(VLOOKUP($F107,'Cronograma Manual'!$F$6:$BN$171,G$144+1,0)),"",(VLOOKUP($F107,'Cronograma Manual'!$F$6:$BN$171,G$144+1,0)))</f>
        <v>UB SAN JOSE DEL GUAVIARE</v>
      </c>
      <c r="H107" s="184" t="str">
        <f>IF(ISNA(VLOOKUP($F107,'Cronograma Manual'!$F$6:$BN$171,H$144+1,0)),"",(VLOOKUP($F107,'Cronograma Manual'!$F$6:$BN$171,H$144+1,0)))</f>
        <v>Carrera 23 Calle 21 Casa de Justicia</v>
      </c>
      <c r="I107" s="197">
        <f>IF(ISNA(VLOOKUP($F107,'Cronograma Manual'!$F$6:$BN$171,I$144+1,0)),"",(VLOOKUP($F107,'Cronograma Manual'!$F$6:$BN$171,I$144+1,0)))</f>
        <v>4</v>
      </c>
      <c r="J107" s="202">
        <f>IF(ISNA(VLOOKUP($F107,'Cronograma Manual'!$F$6:$BN$171,J$144+1,0)),"",(VLOOKUP($F107,'Cronograma Manual'!$F$6:$BN$171,J$144+1,0)))</f>
        <v>12</v>
      </c>
      <c r="K107" s="107" t="str">
        <f>IF(ISNA(VLOOKUP($F107,'Cronograma Manual'!$F$6:$BN$171,K$144+1,0)),"",(VLOOKUP($F107,'Cronograma Manual'!$F$6:$BN$171,K$144+1,0)))</f>
        <v/>
      </c>
      <c r="L107" s="107" t="str">
        <f>IF(ISNA(VLOOKUP($F107,'Cronograma Manual'!$F$6:$BN$171,L$144+1,0)),"",(VLOOKUP($F107,'Cronograma Manual'!$F$6:$BN$171,L$144+1,0)))</f>
        <v/>
      </c>
      <c r="M107" s="107" t="str">
        <f>IF(ISNA(VLOOKUP($F107,'Cronograma Manual'!$F$6:$BN$171,M$144+1,0)),"",(VLOOKUP($F107,'Cronograma Manual'!$F$6:$BN$171,M$144+1,0)))</f>
        <v/>
      </c>
      <c r="N107" s="107" t="str">
        <f>IF(ISNA(VLOOKUP($F107,'Cronograma Manual'!$F$6:$BN$171,N$144+1,0)),"",(VLOOKUP($F107,'Cronograma Manual'!$F$6:$BN$171,N$144+1,0)))</f>
        <v/>
      </c>
      <c r="O107" s="107" t="str">
        <f>IF(ISNA(VLOOKUP($F107,'Cronograma Manual'!$F$6:$BN$171,O$144+1,0)),"",(VLOOKUP($F107,'Cronograma Manual'!$F$6:$BN$171,O$144+1,0)))</f>
        <v/>
      </c>
      <c r="P107" s="108">
        <f>IF(ISNA(VLOOKUP($F107,'Cronograma Manual'!$F$6:$BN$171,P$144+1,0)),"",(VLOOKUP($F107,'Cronograma Manual'!$F$6:$BN$171,P$144+1,0)))</f>
        <v>44594</v>
      </c>
      <c r="Q107" s="108" t="str">
        <f>IF(ISNA(VLOOKUP($F107,'Cronograma Manual'!$F$6:$BN$171,Q$144+1,0)),"",(VLOOKUP($F107,'Cronograma Manual'!$F$6:$BN$171,Q$144+1,0)))</f>
        <v/>
      </c>
      <c r="R107" s="108" t="str">
        <f>IF(ISNA(VLOOKUP($F107,'Cronograma Manual'!$F$6:$BN$171,R$144+1,0)),"",(VLOOKUP($F107,'Cronograma Manual'!$F$6:$BN$171,R$144+1,0)))</f>
        <v/>
      </c>
      <c r="S107" s="108" t="str">
        <f>IF(ISNA(VLOOKUP($F107,'Cronograma Manual'!$F$6:$BN$171,S$144+1,0)),"",(VLOOKUP($F107,'Cronograma Manual'!$F$6:$BN$171,S$144+1,0)))</f>
        <v/>
      </c>
      <c r="T107" s="107">
        <f>IF(ISNA(VLOOKUP($F107,'Cronograma Manual'!$F$6:$BN$171,T$144+1,0)),"",(VLOOKUP($F107,'Cronograma Manual'!$F$6:$BN$171,T$144+1,0)))</f>
        <v>44622</v>
      </c>
      <c r="U107" s="107" t="str">
        <f>IF(ISNA(VLOOKUP($F107,'Cronograma Manual'!$F$6:$BN$171,U$144+1,0)),"",(VLOOKUP($F107,'Cronograma Manual'!$F$6:$BN$171,U$144+1,0)))</f>
        <v/>
      </c>
      <c r="V107" s="107" t="str">
        <f>IF(ISNA(VLOOKUP($F107,'Cronograma Manual'!$F$6:$BN$171,V$144+1,0)),"",(VLOOKUP($F107,'Cronograma Manual'!$F$6:$BN$171,V$144+1,0)))</f>
        <v/>
      </c>
      <c r="W107" s="107" t="str">
        <f>IF(ISNA(VLOOKUP($F107,'Cronograma Manual'!$F$6:$BN$171,W$144+1,0)),"",(VLOOKUP($F107,'Cronograma Manual'!$F$6:$BN$171,W$144+1,0)))</f>
        <v/>
      </c>
      <c r="X107" s="108">
        <f>IF(ISNA(VLOOKUP($F107,'Cronograma Manual'!$F$6:$BN$171,X$144+1,0)),"",(VLOOKUP($F107,'Cronograma Manual'!$F$6:$BN$171,X$144+1,0)))</f>
        <v>44650</v>
      </c>
      <c r="Y107" s="108" t="str">
        <f>IF(ISNA(VLOOKUP($F107,'Cronograma Manual'!$F$6:$BN$171,Y$144+1,0)),"",(VLOOKUP($F107,'Cronograma Manual'!$F$6:$BN$171,Y$144+1,0)))</f>
        <v/>
      </c>
      <c r="Z107" s="108" t="str">
        <f>IF(ISNA(VLOOKUP($F107,'Cronograma Manual'!$F$6:$BN$171,Z$144+1,0)),"",(VLOOKUP($F107,'Cronograma Manual'!$F$6:$BN$171,Z$144+1,0)))</f>
        <v/>
      </c>
      <c r="AA107" s="108" t="str">
        <f>IF(ISNA(VLOOKUP($F107,'Cronograma Manual'!$F$6:$BN$171,AA$144+1,0)),"",(VLOOKUP($F107,'Cronograma Manual'!$F$6:$BN$171,AA$144+1,0)))</f>
        <v/>
      </c>
      <c r="AB107" s="107">
        <f>IF(ISNA(VLOOKUP($F107,'Cronograma Manual'!$F$6:$BN$171,AB$144+1,0)),"",(VLOOKUP($F107,'Cronograma Manual'!$F$6:$BN$171,AB$144+1,0)))</f>
        <v>44678</v>
      </c>
      <c r="AC107" s="107" t="str">
        <f>IF(ISNA(VLOOKUP($F107,'Cronograma Manual'!$F$6:$BN$171,AC$144+1,0)),"",(VLOOKUP($F107,'Cronograma Manual'!$F$6:$BN$171,AC$144+1,0)))</f>
        <v/>
      </c>
      <c r="AD107" s="107" t="str">
        <f>IF(ISNA(VLOOKUP($F107,'Cronograma Manual'!$F$6:$BN$171,AD$144+1,0)),"",(VLOOKUP($F107,'Cronograma Manual'!$F$6:$BN$171,AD$144+1,0)))</f>
        <v/>
      </c>
      <c r="AE107" s="107" t="str">
        <f>IF(ISNA(VLOOKUP($F107,'Cronograma Manual'!$F$6:$BN$171,AE$144+1,0)),"",(VLOOKUP($F107,'Cronograma Manual'!$F$6:$BN$171,AE$144+1,0)))</f>
        <v/>
      </c>
      <c r="AF107" s="107">
        <f>IF(ISNA(VLOOKUP($F107,'Cronograma Manual'!$F$6:$BN$171,AF$144+1,0)),"",(VLOOKUP($F107,'Cronograma Manual'!$F$6:$BN$171,AF$144+1,0)))</f>
        <v>44706</v>
      </c>
      <c r="AG107" s="108" t="str">
        <f>IF(ISNA(VLOOKUP($F107,'Cronograma Manual'!$F$6:$BN$171,AG$144+1,0)),"",(VLOOKUP($F107,'Cronograma Manual'!$F$6:$BN$171,AG$144+1,0)))</f>
        <v/>
      </c>
      <c r="AH107" s="108" t="str">
        <f>IF(ISNA(VLOOKUP($F107,'Cronograma Manual'!$F$6:$BN$171,AH$144+1,0)),"",(VLOOKUP($F107,'Cronograma Manual'!$F$6:$BN$171,AH$144+1,0)))</f>
        <v/>
      </c>
      <c r="AI107" s="108" t="str">
        <f>IF(ISNA(VLOOKUP($F107,'Cronograma Manual'!$F$6:$BN$171,AI$144+1,0)),"",(VLOOKUP($F107,'Cronograma Manual'!$F$6:$BN$171,AI$144+1,0)))</f>
        <v/>
      </c>
      <c r="AJ107" s="108">
        <f>IF(ISNA(VLOOKUP($F107,'Cronograma Manual'!$F$6:$BN$171,AJ$144+1,0)),"",(VLOOKUP($F107,'Cronograma Manual'!$F$6:$BN$171,AJ$144+1,0)))</f>
        <v>44734</v>
      </c>
      <c r="AK107" s="107" t="str">
        <f>IF(ISNA(VLOOKUP($F107,'Cronograma Manual'!$F$6:$BN$171,AK$144+1,0)),"",(VLOOKUP($F107,'Cronograma Manual'!$F$6:$BN$171,AK$144+1,0)))</f>
        <v/>
      </c>
      <c r="AL107" s="107" t="str">
        <f>IF(ISNA(VLOOKUP($F107,'Cronograma Manual'!$F$6:$BN$171,AL$144+1,0)),"",(VLOOKUP($F107,'Cronograma Manual'!$F$6:$BN$171,AL$144+1,0)))</f>
        <v/>
      </c>
      <c r="AM107" s="107" t="str">
        <f>IF(ISNA(VLOOKUP($F107,'Cronograma Manual'!$F$6:$BN$171,AM$144+1,0)),"",(VLOOKUP($F107,'Cronograma Manual'!$F$6:$BN$171,AM$144+1,0)))</f>
        <v/>
      </c>
      <c r="AN107" s="107" t="str">
        <f>IF(ISNA(VLOOKUP($F107,'Cronograma Manual'!$F$6:$BN$171,AN$144+1,0)),"",(VLOOKUP($F107,'Cronograma Manual'!$F$6:$BN$171,AN$144+1,0)))</f>
        <v/>
      </c>
      <c r="AO107" s="107">
        <f>IF(ISNA(VLOOKUP($F107,'Cronograma Manual'!$F$6:$BN$171,AO$144+1,0)),"",(VLOOKUP($F107,'Cronograma Manual'!$F$6:$BN$171,AO$144+1,0)))</f>
        <v>44769</v>
      </c>
      <c r="AP107" s="108" t="str">
        <f>IF(ISNA(VLOOKUP($F107,'Cronograma Manual'!$F$6:$BN$171,AP$144+1,0)),"",(VLOOKUP($F107,'Cronograma Manual'!$F$6:$BN$171,AP$144+1,0)))</f>
        <v/>
      </c>
      <c r="AQ107" s="108" t="str">
        <f>IF(ISNA(VLOOKUP($F107,'Cronograma Manual'!$F$6:$BN$171,AQ$144+1,0)),"",(VLOOKUP($F107,'Cronograma Manual'!$F$6:$BN$171,AQ$144+1,0)))</f>
        <v/>
      </c>
      <c r="AR107" s="108" t="str">
        <f>IF(ISNA(VLOOKUP($F107,'Cronograma Manual'!$F$6:$BN$171,AR$144+1,0)),"",(VLOOKUP($F107,'Cronograma Manual'!$F$6:$BN$171,AR$144+1,0)))</f>
        <v/>
      </c>
      <c r="AS107" s="108">
        <f>IF(ISNA(VLOOKUP($F107,'Cronograma Manual'!$F$6:$BN$171,AS$144+1,0)),"",(VLOOKUP($F107,'Cronograma Manual'!$F$6:$BN$171,AS$144+1,0)))</f>
        <v>44797</v>
      </c>
      <c r="AT107" s="107" t="str">
        <f>IF(ISNA(VLOOKUP($F107,'Cronograma Manual'!$F$6:$BN$171,AT$144+1,0)),"",(VLOOKUP($F107,'Cronograma Manual'!$F$6:$BN$171,AT$144+1,0)))</f>
        <v/>
      </c>
      <c r="AU107" s="107" t="str">
        <f>IF(ISNA(VLOOKUP($F107,'Cronograma Manual'!$F$6:$BN$171,AU$144+1,0)),"",(VLOOKUP($F107,'Cronograma Manual'!$F$6:$BN$171,AU$144+1,0)))</f>
        <v/>
      </c>
      <c r="AV107" s="107" t="str">
        <f>IF(ISNA(VLOOKUP($F107,'Cronograma Manual'!$F$6:$BN$171,AV$144+1,0)),"",(VLOOKUP($F107,'Cronograma Manual'!$F$6:$BN$171,AV$144+1,0)))</f>
        <v/>
      </c>
      <c r="AW107" s="107">
        <f>IF(ISNA(VLOOKUP($F107,'Cronograma Manual'!$F$6:$BN$171,AW$144+1,0)),"",(VLOOKUP($F107,'Cronograma Manual'!$F$6:$BN$171,AW$144+1,0)))</f>
        <v>44825</v>
      </c>
      <c r="AX107" s="107" t="str">
        <f>IF(ISNA(VLOOKUP($F107,'Cronograma Manual'!$F$6:$BN$171,AX$144+1,0)),"",(VLOOKUP($F107,'Cronograma Manual'!$F$6:$BN$171,AX$144+1,0)))</f>
        <v/>
      </c>
      <c r="AY107" s="108" t="str">
        <f>IF(ISNA(VLOOKUP($F107,'Cronograma Manual'!$F$6:$BN$171,AY$144+1,0)),"",(VLOOKUP($F107,'Cronograma Manual'!$F$6:$BN$171,AY$144+1,0)))</f>
        <v/>
      </c>
      <c r="AZ107" s="108" t="str">
        <f>IF(ISNA(VLOOKUP($F107,'Cronograma Manual'!$F$6:$BN$171,AZ$144+1,0)),"",(VLOOKUP($F107,'Cronograma Manual'!$F$6:$BN$171,AZ$144+1,0)))</f>
        <v/>
      </c>
      <c r="BA107" s="108">
        <f>IF(ISNA(VLOOKUP($F107,'Cronograma Manual'!$F$6:$BN$171,BA$144+1,0)),"",(VLOOKUP($F107,'Cronograma Manual'!$F$6:$BN$171,BA$144+1,0)))</f>
        <v>44853</v>
      </c>
      <c r="BB107" s="108" t="str">
        <f>IF(ISNA(VLOOKUP($F107,'Cronograma Manual'!$F$6:$BN$171,BB$144+1,0)),"",(VLOOKUP($F107,'Cronograma Manual'!$F$6:$BN$171,BB$144+1,0)))</f>
        <v/>
      </c>
      <c r="BC107" s="107" t="str">
        <f>IF(ISNA(VLOOKUP($F107,'Cronograma Manual'!$F$6:$BN$171,BC$144+1,0)),"",(VLOOKUP($F107,'Cronograma Manual'!$F$6:$BN$171,BC$144+1,0)))</f>
        <v/>
      </c>
      <c r="BD107" s="107" t="str">
        <f>IF(ISNA(VLOOKUP($F107,'Cronograma Manual'!$F$6:$BN$171,BD$144+1,0)),"",(VLOOKUP($F107,'Cronograma Manual'!$F$6:$BN$171,BD$144+1,0)))</f>
        <v/>
      </c>
      <c r="BE107" s="107">
        <f>IF(ISNA(VLOOKUP($F107,'Cronograma Manual'!$F$6:$BN$171,BE$144+1,0)),"",(VLOOKUP($F107,'Cronograma Manual'!$F$6:$BN$171,BE$144+1,0)))</f>
        <v>44881</v>
      </c>
      <c r="BF107" s="107" t="str">
        <f>IF(ISNA(VLOOKUP($F107,'Cronograma Manual'!$F$6:$BN$171,BF$144+1,0)),"",(VLOOKUP($F107,'Cronograma Manual'!$F$6:$BN$171,BF$144+1,0)))</f>
        <v/>
      </c>
      <c r="BG107" s="108" t="str">
        <f>IF(ISNA(VLOOKUP($F107,'Cronograma Manual'!$F$6:$BN$171,BG$144+1,0)),"",(VLOOKUP($F107,'Cronograma Manual'!$F$6:$BN$171,BG$144+1,0)))</f>
        <v/>
      </c>
      <c r="BH107" s="108" t="str">
        <f>IF(ISNA(VLOOKUP($F107,'Cronograma Manual'!$F$6:$BN$171,BH$144+1,0)),"",(VLOOKUP($F107,'Cronograma Manual'!$F$6:$BN$171,BH$144+1,0)))</f>
        <v/>
      </c>
      <c r="BI107" s="108">
        <f>IF(ISNA(VLOOKUP($F107,'Cronograma Manual'!$F$6:$BN$171,BI$144+1,0)),"",(VLOOKUP($F107,'Cronograma Manual'!$F$6:$BN$171,BI$144+1,0)))</f>
        <v>44909</v>
      </c>
      <c r="BJ107" s="108" t="str">
        <f>IF(ISNA(VLOOKUP($F107,'Cronograma Manual'!$F$6:$BN$171,BJ$144+1,0)),"",(VLOOKUP($F107,'Cronograma Manual'!$F$6:$BN$171,BJ$144+1,0)))</f>
        <v/>
      </c>
      <c r="BK107" s="353" t="str">
        <f>IF(ISNA(VLOOKUP($F107,'Cronograma Manual'!$F$6:$BN$171,BK$144+1,0)),"",(VLOOKUP($F107,'Cronograma Manual'!$F$6:$BN$171,BK$144+1,0)))</f>
        <v/>
      </c>
    </row>
    <row r="108" spans="1:63" s="102" customFormat="1" ht="26.25" customHeight="1" thickBot="1" x14ac:dyDescent="0.3">
      <c r="A108" s="354">
        <f t="shared" si="3"/>
        <v>102</v>
      </c>
      <c r="B108" s="430"/>
      <c r="C108" s="355"/>
      <c r="D108" s="356" t="s">
        <v>1787</v>
      </c>
      <c r="E108" s="355" t="s">
        <v>1205</v>
      </c>
      <c r="F108" s="355" t="s">
        <v>107</v>
      </c>
      <c r="G108" s="356" t="str">
        <f>IF(ISNA(VLOOKUP($F108,'Cronograma Manual'!$F$6:$BN$171,G$144+1,0)),"",(VLOOKUP($F108,'Cronograma Manual'!$F$6:$BN$171,G$144+1,0)))</f>
        <v>UB VICHADA</v>
      </c>
      <c r="H108" s="356" t="str">
        <f>IF(ISNA(VLOOKUP($F108,'Cronograma Manual'!$F$6:$BN$171,H$144+1,0)),"",(VLOOKUP($F108,'Cronograma Manual'!$F$6:$BN$171,H$144+1,0)))</f>
        <v>Hosp. San Juan de Dios B. La Primavera</v>
      </c>
      <c r="I108" s="359">
        <f>IF(ISNA(VLOOKUP($F108,'Cronograma Manual'!$F$6:$BN$171,I$144+1,0)),"",(VLOOKUP($F108,'Cronograma Manual'!$F$6:$BN$171,I$144+1,0)))</f>
        <v>4</v>
      </c>
      <c r="J108" s="360">
        <f>IF(ISNA(VLOOKUP($F108,'Cronograma Manual'!$F$6:$BN$171,J$144+1,0)),"",(VLOOKUP($F108,'Cronograma Manual'!$F$6:$BN$171,J$144+1,0)))</f>
        <v>12</v>
      </c>
      <c r="K108" s="361" t="str">
        <f>IF(ISNA(VLOOKUP($F108,'Cronograma Manual'!$F$6:$BN$171,K$144+1,0)),"",(VLOOKUP($F108,'Cronograma Manual'!$F$6:$BN$171,K$144+1,0)))</f>
        <v/>
      </c>
      <c r="L108" s="361" t="str">
        <f>IF(ISNA(VLOOKUP($F108,'Cronograma Manual'!$F$6:$BN$171,L$144+1,0)),"",(VLOOKUP($F108,'Cronograma Manual'!$F$6:$BN$171,L$144+1,0)))</f>
        <v/>
      </c>
      <c r="M108" s="361" t="str">
        <f>IF(ISNA(VLOOKUP($F108,'Cronograma Manual'!$F$6:$BN$171,M$144+1,0)),"",(VLOOKUP($F108,'Cronograma Manual'!$F$6:$BN$171,M$144+1,0)))</f>
        <v/>
      </c>
      <c r="N108" s="361" t="str">
        <f>IF(ISNA(VLOOKUP($F108,'Cronograma Manual'!$F$6:$BN$171,N$144+1,0)),"",(VLOOKUP($F108,'Cronograma Manual'!$F$6:$BN$171,N$144+1,0)))</f>
        <v/>
      </c>
      <c r="O108" s="361" t="str">
        <f>IF(ISNA(VLOOKUP($F108,'Cronograma Manual'!$F$6:$BN$171,O$144+1,0)),"",(VLOOKUP($F108,'Cronograma Manual'!$F$6:$BN$171,O$144+1,0)))</f>
        <v/>
      </c>
      <c r="P108" s="362">
        <f>IF(ISNA(VLOOKUP($F108,'Cronograma Manual'!$F$6:$BN$171,P$144+1,0)),"",(VLOOKUP($F108,'Cronograma Manual'!$F$6:$BN$171,P$144+1,0)))</f>
        <v>44594</v>
      </c>
      <c r="Q108" s="362" t="str">
        <f>IF(ISNA(VLOOKUP($F108,'Cronograma Manual'!$F$6:$BN$171,Q$144+1,0)),"",(VLOOKUP($F108,'Cronograma Manual'!$F$6:$BN$171,Q$144+1,0)))</f>
        <v/>
      </c>
      <c r="R108" s="362" t="str">
        <f>IF(ISNA(VLOOKUP($F108,'Cronograma Manual'!$F$6:$BN$171,R$144+1,0)),"",(VLOOKUP($F108,'Cronograma Manual'!$F$6:$BN$171,R$144+1,0)))</f>
        <v/>
      </c>
      <c r="S108" s="362" t="str">
        <f>IF(ISNA(VLOOKUP($F108,'Cronograma Manual'!$F$6:$BN$171,S$144+1,0)),"",(VLOOKUP($F108,'Cronograma Manual'!$F$6:$BN$171,S$144+1,0)))</f>
        <v/>
      </c>
      <c r="T108" s="361">
        <f>IF(ISNA(VLOOKUP($F108,'Cronograma Manual'!$F$6:$BN$171,T$144+1,0)),"",(VLOOKUP($F108,'Cronograma Manual'!$F$6:$BN$171,T$144+1,0)))</f>
        <v>44622</v>
      </c>
      <c r="U108" s="361" t="str">
        <f>IF(ISNA(VLOOKUP($F108,'Cronograma Manual'!$F$6:$BN$171,U$144+1,0)),"",(VLOOKUP($F108,'Cronograma Manual'!$F$6:$BN$171,U$144+1,0)))</f>
        <v/>
      </c>
      <c r="V108" s="361" t="str">
        <f>IF(ISNA(VLOOKUP($F108,'Cronograma Manual'!$F$6:$BN$171,V$144+1,0)),"",(VLOOKUP($F108,'Cronograma Manual'!$F$6:$BN$171,V$144+1,0)))</f>
        <v/>
      </c>
      <c r="W108" s="361" t="str">
        <f>IF(ISNA(VLOOKUP($F108,'Cronograma Manual'!$F$6:$BN$171,W$144+1,0)),"",(VLOOKUP($F108,'Cronograma Manual'!$F$6:$BN$171,W$144+1,0)))</f>
        <v/>
      </c>
      <c r="X108" s="362">
        <f>IF(ISNA(VLOOKUP($F108,'Cronograma Manual'!$F$6:$BN$171,X$144+1,0)),"",(VLOOKUP($F108,'Cronograma Manual'!$F$6:$BN$171,X$144+1,0)))</f>
        <v>44650</v>
      </c>
      <c r="Y108" s="362" t="str">
        <f>IF(ISNA(VLOOKUP($F108,'Cronograma Manual'!$F$6:$BN$171,Y$144+1,0)),"",(VLOOKUP($F108,'Cronograma Manual'!$F$6:$BN$171,Y$144+1,0)))</f>
        <v/>
      </c>
      <c r="Z108" s="362" t="str">
        <f>IF(ISNA(VLOOKUP($F108,'Cronograma Manual'!$F$6:$BN$171,Z$144+1,0)),"",(VLOOKUP($F108,'Cronograma Manual'!$F$6:$BN$171,Z$144+1,0)))</f>
        <v/>
      </c>
      <c r="AA108" s="362" t="str">
        <f>IF(ISNA(VLOOKUP($F108,'Cronograma Manual'!$F$6:$BN$171,AA$144+1,0)),"",(VLOOKUP($F108,'Cronograma Manual'!$F$6:$BN$171,AA$144+1,0)))</f>
        <v/>
      </c>
      <c r="AB108" s="361">
        <f>IF(ISNA(VLOOKUP($F108,'Cronograma Manual'!$F$6:$BN$171,AB$144+1,0)),"",(VLOOKUP($F108,'Cronograma Manual'!$F$6:$BN$171,AB$144+1,0)))</f>
        <v>44678</v>
      </c>
      <c r="AC108" s="361" t="str">
        <f>IF(ISNA(VLOOKUP($F108,'Cronograma Manual'!$F$6:$BN$171,AC$144+1,0)),"",(VLOOKUP($F108,'Cronograma Manual'!$F$6:$BN$171,AC$144+1,0)))</f>
        <v/>
      </c>
      <c r="AD108" s="361" t="str">
        <f>IF(ISNA(VLOOKUP($F108,'Cronograma Manual'!$F$6:$BN$171,AD$144+1,0)),"",(VLOOKUP($F108,'Cronograma Manual'!$F$6:$BN$171,AD$144+1,0)))</f>
        <v/>
      </c>
      <c r="AE108" s="361" t="str">
        <f>IF(ISNA(VLOOKUP($F108,'Cronograma Manual'!$F$6:$BN$171,AE$144+1,0)),"",(VLOOKUP($F108,'Cronograma Manual'!$F$6:$BN$171,AE$144+1,0)))</f>
        <v/>
      </c>
      <c r="AF108" s="361">
        <f>IF(ISNA(VLOOKUP($F108,'Cronograma Manual'!$F$6:$BN$171,AF$144+1,0)),"",(VLOOKUP($F108,'Cronograma Manual'!$F$6:$BN$171,AF$144+1,0)))</f>
        <v>44706</v>
      </c>
      <c r="AG108" s="362" t="str">
        <f>IF(ISNA(VLOOKUP($F108,'Cronograma Manual'!$F$6:$BN$171,AG$144+1,0)),"",(VLOOKUP($F108,'Cronograma Manual'!$F$6:$BN$171,AG$144+1,0)))</f>
        <v/>
      </c>
      <c r="AH108" s="362" t="str">
        <f>IF(ISNA(VLOOKUP($F108,'Cronograma Manual'!$F$6:$BN$171,AH$144+1,0)),"",(VLOOKUP($F108,'Cronograma Manual'!$F$6:$BN$171,AH$144+1,0)))</f>
        <v/>
      </c>
      <c r="AI108" s="362" t="str">
        <f>IF(ISNA(VLOOKUP($F108,'Cronograma Manual'!$F$6:$BN$171,AI$144+1,0)),"",(VLOOKUP($F108,'Cronograma Manual'!$F$6:$BN$171,AI$144+1,0)))</f>
        <v/>
      </c>
      <c r="AJ108" s="362">
        <f>IF(ISNA(VLOOKUP($F108,'Cronograma Manual'!$F$6:$BN$171,AJ$144+1,0)),"",(VLOOKUP($F108,'Cronograma Manual'!$F$6:$BN$171,AJ$144+1,0)))</f>
        <v>44734</v>
      </c>
      <c r="AK108" s="361" t="str">
        <f>IF(ISNA(VLOOKUP($F108,'Cronograma Manual'!$F$6:$BN$171,AK$144+1,0)),"",(VLOOKUP($F108,'Cronograma Manual'!$F$6:$BN$171,AK$144+1,0)))</f>
        <v/>
      </c>
      <c r="AL108" s="361" t="str">
        <f>IF(ISNA(VLOOKUP($F108,'Cronograma Manual'!$F$6:$BN$171,AL$144+1,0)),"",(VLOOKUP($F108,'Cronograma Manual'!$F$6:$BN$171,AL$144+1,0)))</f>
        <v/>
      </c>
      <c r="AM108" s="361" t="str">
        <f>IF(ISNA(VLOOKUP($F108,'Cronograma Manual'!$F$6:$BN$171,AM$144+1,0)),"",(VLOOKUP($F108,'Cronograma Manual'!$F$6:$BN$171,AM$144+1,0)))</f>
        <v/>
      </c>
      <c r="AN108" s="361" t="str">
        <f>IF(ISNA(VLOOKUP($F108,'Cronograma Manual'!$F$6:$BN$171,AN$144+1,0)),"",(VLOOKUP($F108,'Cronograma Manual'!$F$6:$BN$171,AN$144+1,0)))</f>
        <v/>
      </c>
      <c r="AO108" s="361">
        <f>IF(ISNA(VLOOKUP($F108,'Cronograma Manual'!$F$6:$BN$171,AO$144+1,0)),"",(VLOOKUP($F108,'Cronograma Manual'!$F$6:$BN$171,AO$144+1,0)))</f>
        <v>44769</v>
      </c>
      <c r="AP108" s="362" t="str">
        <f>IF(ISNA(VLOOKUP($F108,'Cronograma Manual'!$F$6:$BN$171,AP$144+1,0)),"",(VLOOKUP($F108,'Cronograma Manual'!$F$6:$BN$171,AP$144+1,0)))</f>
        <v/>
      </c>
      <c r="AQ108" s="362" t="str">
        <f>IF(ISNA(VLOOKUP($F108,'Cronograma Manual'!$F$6:$BN$171,AQ$144+1,0)),"",(VLOOKUP($F108,'Cronograma Manual'!$F$6:$BN$171,AQ$144+1,0)))</f>
        <v/>
      </c>
      <c r="AR108" s="362" t="str">
        <f>IF(ISNA(VLOOKUP($F108,'Cronograma Manual'!$F$6:$BN$171,AR$144+1,0)),"",(VLOOKUP($F108,'Cronograma Manual'!$F$6:$BN$171,AR$144+1,0)))</f>
        <v/>
      </c>
      <c r="AS108" s="362">
        <f>IF(ISNA(VLOOKUP($F108,'Cronograma Manual'!$F$6:$BN$171,AS$144+1,0)),"",(VLOOKUP($F108,'Cronograma Manual'!$F$6:$BN$171,AS$144+1,0)))</f>
        <v>44797</v>
      </c>
      <c r="AT108" s="361" t="str">
        <f>IF(ISNA(VLOOKUP($F108,'Cronograma Manual'!$F$6:$BN$171,AT$144+1,0)),"",(VLOOKUP($F108,'Cronograma Manual'!$F$6:$BN$171,AT$144+1,0)))</f>
        <v/>
      </c>
      <c r="AU108" s="361" t="str">
        <f>IF(ISNA(VLOOKUP($F108,'Cronograma Manual'!$F$6:$BN$171,AU$144+1,0)),"",(VLOOKUP($F108,'Cronograma Manual'!$F$6:$BN$171,AU$144+1,0)))</f>
        <v/>
      </c>
      <c r="AV108" s="361" t="str">
        <f>IF(ISNA(VLOOKUP($F108,'Cronograma Manual'!$F$6:$BN$171,AV$144+1,0)),"",(VLOOKUP($F108,'Cronograma Manual'!$F$6:$BN$171,AV$144+1,0)))</f>
        <v/>
      </c>
      <c r="AW108" s="361">
        <f>IF(ISNA(VLOOKUP($F108,'Cronograma Manual'!$F$6:$BN$171,AW$144+1,0)),"",(VLOOKUP($F108,'Cronograma Manual'!$F$6:$BN$171,AW$144+1,0)))</f>
        <v>44825</v>
      </c>
      <c r="AX108" s="361" t="str">
        <f>IF(ISNA(VLOOKUP($F108,'Cronograma Manual'!$F$6:$BN$171,AX$144+1,0)),"",(VLOOKUP($F108,'Cronograma Manual'!$F$6:$BN$171,AX$144+1,0)))</f>
        <v/>
      </c>
      <c r="AY108" s="362" t="str">
        <f>IF(ISNA(VLOOKUP($F108,'Cronograma Manual'!$F$6:$BN$171,AY$144+1,0)),"",(VLOOKUP($F108,'Cronograma Manual'!$F$6:$BN$171,AY$144+1,0)))</f>
        <v/>
      </c>
      <c r="AZ108" s="362" t="str">
        <f>IF(ISNA(VLOOKUP($F108,'Cronograma Manual'!$F$6:$BN$171,AZ$144+1,0)),"",(VLOOKUP($F108,'Cronograma Manual'!$F$6:$BN$171,AZ$144+1,0)))</f>
        <v/>
      </c>
      <c r="BA108" s="362">
        <f>IF(ISNA(VLOOKUP($F108,'Cronograma Manual'!$F$6:$BN$171,BA$144+1,0)),"",(VLOOKUP($F108,'Cronograma Manual'!$F$6:$BN$171,BA$144+1,0)))</f>
        <v>44853</v>
      </c>
      <c r="BB108" s="362" t="str">
        <f>IF(ISNA(VLOOKUP($F108,'Cronograma Manual'!$F$6:$BN$171,BB$144+1,0)),"",(VLOOKUP($F108,'Cronograma Manual'!$F$6:$BN$171,BB$144+1,0)))</f>
        <v/>
      </c>
      <c r="BC108" s="361" t="str">
        <f>IF(ISNA(VLOOKUP($F108,'Cronograma Manual'!$F$6:$BN$171,BC$144+1,0)),"",(VLOOKUP($F108,'Cronograma Manual'!$F$6:$BN$171,BC$144+1,0)))</f>
        <v/>
      </c>
      <c r="BD108" s="361" t="str">
        <f>IF(ISNA(VLOOKUP($F108,'Cronograma Manual'!$F$6:$BN$171,BD$144+1,0)),"",(VLOOKUP($F108,'Cronograma Manual'!$F$6:$BN$171,BD$144+1,0)))</f>
        <v/>
      </c>
      <c r="BE108" s="361">
        <f>IF(ISNA(VLOOKUP($F108,'Cronograma Manual'!$F$6:$BN$171,BE$144+1,0)),"",(VLOOKUP($F108,'Cronograma Manual'!$F$6:$BN$171,BE$144+1,0)))</f>
        <v>44881</v>
      </c>
      <c r="BF108" s="361" t="str">
        <f>IF(ISNA(VLOOKUP($F108,'Cronograma Manual'!$F$6:$BN$171,BF$144+1,0)),"",(VLOOKUP($F108,'Cronograma Manual'!$F$6:$BN$171,BF$144+1,0)))</f>
        <v/>
      </c>
      <c r="BG108" s="362" t="str">
        <f>IF(ISNA(VLOOKUP($F108,'Cronograma Manual'!$F$6:$BN$171,BG$144+1,0)),"",(VLOOKUP($F108,'Cronograma Manual'!$F$6:$BN$171,BG$144+1,0)))</f>
        <v/>
      </c>
      <c r="BH108" s="362" t="str">
        <f>IF(ISNA(VLOOKUP($F108,'Cronograma Manual'!$F$6:$BN$171,BH$144+1,0)),"",(VLOOKUP($F108,'Cronograma Manual'!$F$6:$BN$171,BH$144+1,0)))</f>
        <v/>
      </c>
      <c r="BI108" s="362">
        <f>IF(ISNA(VLOOKUP($F108,'Cronograma Manual'!$F$6:$BN$171,BI$144+1,0)),"",(VLOOKUP($F108,'Cronograma Manual'!$F$6:$BN$171,BI$144+1,0)))</f>
        <v>44909</v>
      </c>
      <c r="BJ108" s="362" t="str">
        <f>IF(ISNA(VLOOKUP($F108,'Cronograma Manual'!$F$6:$BN$171,BJ$144+1,0)),"",(VLOOKUP($F108,'Cronograma Manual'!$F$6:$BN$171,BJ$144+1,0)))</f>
        <v/>
      </c>
      <c r="BK108" s="363" t="str">
        <f>IF(ISNA(VLOOKUP($F108,'Cronograma Manual'!$F$6:$BN$171,BK$144+1,0)),"",(VLOOKUP($F108,'Cronograma Manual'!$F$6:$BN$171,BK$144+1,0)))</f>
        <v/>
      </c>
    </row>
    <row r="109" spans="1:63" s="102" customFormat="1" ht="26.25" customHeight="1" x14ac:dyDescent="0.25">
      <c r="A109" s="342">
        <f t="shared" si="3"/>
        <v>103</v>
      </c>
      <c r="B109" s="428" t="s">
        <v>1283</v>
      </c>
      <c r="C109" s="343"/>
      <c r="D109" s="344" t="s">
        <v>1787</v>
      </c>
      <c r="E109" s="337" t="s">
        <v>67</v>
      </c>
      <c r="F109" s="343" t="s">
        <v>67</v>
      </c>
      <c r="G109" s="344" t="str">
        <f>IF(ISNA(VLOOKUP($F109,'Cronograma Manual'!$F$6:$BN$171,G$144+1,0)),"",(VLOOKUP($F109,'Cronograma Manual'!$F$6:$BN$171,G$144+1,0)))</f>
        <v>DS ARAUCA</v>
      </c>
      <c r="H109" s="344" t="str">
        <f>IF(ISNA(VLOOKUP($F109,'Cronograma Manual'!$F$6:$BN$171,H$144+1,0)),"",(VLOOKUP($F109,'Cronograma Manual'!$F$6:$BN$171,H$144+1,0)))</f>
        <v>Carrera 20 N°  5 -5 0 Barrio Fundadores</v>
      </c>
      <c r="I109" s="347">
        <f>IF(ISNA(VLOOKUP($F109,'Cronograma Manual'!$F$6:$BN$171,I$144+1,0)),"",(VLOOKUP($F109,'Cronograma Manual'!$F$6:$BN$171,I$144+1,0)))</f>
        <v>4</v>
      </c>
      <c r="J109" s="348">
        <f>IF(ISNA(VLOOKUP($F109,'Cronograma Manual'!$F$6:$BN$171,J$144+1,0)),"",(VLOOKUP($F109,'Cronograma Manual'!$F$6:$BN$171,J$144+1,0)))</f>
        <v>12</v>
      </c>
      <c r="K109" s="349" t="str">
        <f>IF(ISNA(VLOOKUP($F109,'Cronograma Manual'!$F$6:$BN$171,K$144+1,0)),"",(VLOOKUP($F109,'Cronograma Manual'!$F$6:$BN$171,K$144+1,0)))</f>
        <v/>
      </c>
      <c r="L109" s="349" t="str">
        <f>IF(ISNA(VLOOKUP($F109,'Cronograma Manual'!$F$6:$BN$171,L$144+1,0)),"",(VLOOKUP($F109,'Cronograma Manual'!$F$6:$BN$171,L$144+1,0)))</f>
        <v/>
      </c>
      <c r="M109" s="349" t="str">
        <f>IF(ISNA(VLOOKUP($F109,'Cronograma Manual'!$F$6:$BN$171,M$144+1,0)),"",(VLOOKUP($F109,'Cronograma Manual'!$F$6:$BN$171,M$144+1,0)))</f>
        <v/>
      </c>
      <c r="N109" s="349" t="str">
        <f>IF(ISNA(VLOOKUP($F109,'Cronograma Manual'!$F$6:$BN$171,N$144+1,0)),"",(VLOOKUP($F109,'Cronograma Manual'!$F$6:$BN$171,N$144+1,0)))</f>
        <v/>
      </c>
      <c r="O109" s="349" t="str">
        <f>IF(ISNA(VLOOKUP($F109,'Cronograma Manual'!$F$6:$BN$171,O$144+1,0)),"",(VLOOKUP($F109,'Cronograma Manual'!$F$6:$BN$171,O$144+1,0)))</f>
        <v/>
      </c>
      <c r="P109" s="350">
        <f>IF(ISNA(VLOOKUP($F109,'Cronograma Manual'!$F$6:$BN$171,P$144+1,0)),"",(VLOOKUP($F109,'Cronograma Manual'!$F$6:$BN$171,P$144+1,0)))</f>
        <v>44594</v>
      </c>
      <c r="Q109" s="350" t="str">
        <f>IF(ISNA(VLOOKUP($F109,'Cronograma Manual'!$F$6:$BN$171,Q$144+1,0)),"",(VLOOKUP($F109,'Cronograma Manual'!$F$6:$BN$171,Q$144+1,0)))</f>
        <v/>
      </c>
      <c r="R109" s="350" t="str">
        <f>IF(ISNA(VLOOKUP($F109,'Cronograma Manual'!$F$6:$BN$171,R$144+1,0)),"",(VLOOKUP($F109,'Cronograma Manual'!$F$6:$BN$171,R$144+1,0)))</f>
        <v/>
      </c>
      <c r="S109" s="350" t="str">
        <f>IF(ISNA(VLOOKUP($F109,'Cronograma Manual'!$F$6:$BN$171,S$144+1,0)),"",(VLOOKUP($F109,'Cronograma Manual'!$F$6:$BN$171,S$144+1,0)))</f>
        <v/>
      </c>
      <c r="T109" s="349">
        <f>IF(ISNA(VLOOKUP($F109,'Cronograma Manual'!$F$6:$BN$171,T$144+1,0)),"",(VLOOKUP($F109,'Cronograma Manual'!$F$6:$BN$171,T$144+1,0)))</f>
        <v>44622</v>
      </c>
      <c r="U109" s="349" t="str">
        <f>IF(ISNA(VLOOKUP($F109,'Cronograma Manual'!$F$6:$BN$171,U$144+1,0)),"",(VLOOKUP($F109,'Cronograma Manual'!$F$6:$BN$171,U$144+1,0)))</f>
        <v/>
      </c>
      <c r="V109" s="349" t="str">
        <f>IF(ISNA(VLOOKUP($F109,'Cronograma Manual'!$F$6:$BN$171,V$144+1,0)),"",(VLOOKUP($F109,'Cronograma Manual'!$F$6:$BN$171,V$144+1,0)))</f>
        <v/>
      </c>
      <c r="W109" s="349" t="str">
        <f>IF(ISNA(VLOOKUP($F109,'Cronograma Manual'!$F$6:$BN$171,W$144+1,0)),"",(VLOOKUP($F109,'Cronograma Manual'!$F$6:$BN$171,W$144+1,0)))</f>
        <v/>
      </c>
      <c r="X109" s="350">
        <f>IF(ISNA(VLOOKUP($F109,'Cronograma Manual'!$F$6:$BN$171,X$144+1,0)),"",(VLOOKUP($F109,'Cronograma Manual'!$F$6:$BN$171,X$144+1,0)))</f>
        <v>44650</v>
      </c>
      <c r="Y109" s="350" t="str">
        <f>IF(ISNA(VLOOKUP($F109,'Cronograma Manual'!$F$6:$BN$171,Y$144+1,0)),"",(VLOOKUP($F109,'Cronograma Manual'!$F$6:$BN$171,Y$144+1,0)))</f>
        <v/>
      </c>
      <c r="Z109" s="350" t="str">
        <f>IF(ISNA(VLOOKUP($F109,'Cronograma Manual'!$F$6:$BN$171,Z$144+1,0)),"",(VLOOKUP($F109,'Cronograma Manual'!$F$6:$BN$171,Z$144+1,0)))</f>
        <v/>
      </c>
      <c r="AA109" s="350" t="str">
        <f>IF(ISNA(VLOOKUP($F109,'Cronograma Manual'!$F$6:$BN$171,AA$144+1,0)),"",(VLOOKUP($F109,'Cronograma Manual'!$F$6:$BN$171,AA$144+1,0)))</f>
        <v/>
      </c>
      <c r="AB109" s="349">
        <f>IF(ISNA(VLOOKUP($F109,'Cronograma Manual'!$F$6:$BN$171,AB$144+1,0)),"",(VLOOKUP($F109,'Cronograma Manual'!$F$6:$BN$171,AB$144+1,0)))</f>
        <v>44678</v>
      </c>
      <c r="AC109" s="349" t="str">
        <f>IF(ISNA(VLOOKUP($F109,'Cronograma Manual'!$F$6:$BN$171,AC$144+1,0)),"",(VLOOKUP($F109,'Cronograma Manual'!$F$6:$BN$171,AC$144+1,0)))</f>
        <v/>
      </c>
      <c r="AD109" s="349" t="str">
        <f>IF(ISNA(VLOOKUP($F109,'Cronograma Manual'!$F$6:$BN$171,AD$144+1,0)),"",(VLOOKUP($F109,'Cronograma Manual'!$F$6:$BN$171,AD$144+1,0)))</f>
        <v/>
      </c>
      <c r="AE109" s="349" t="str">
        <f>IF(ISNA(VLOOKUP($F109,'Cronograma Manual'!$F$6:$BN$171,AE$144+1,0)),"",(VLOOKUP($F109,'Cronograma Manual'!$F$6:$BN$171,AE$144+1,0)))</f>
        <v/>
      </c>
      <c r="AF109" s="349">
        <f>IF(ISNA(VLOOKUP($F109,'Cronograma Manual'!$F$6:$BN$171,AF$144+1,0)),"",(VLOOKUP($F109,'Cronograma Manual'!$F$6:$BN$171,AF$144+1,0)))</f>
        <v>44706</v>
      </c>
      <c r="AG109" s="350" t="str">
        <f>IF(ISNA(VLOOKUP($F109,'Cronograma Manual'!$F$6:$BN$171,AG$144+1,0)),"",(VLOOKUP($F109,'Cronograma Manual'!$F$6:$BN$171,AG$144+1,0)))</f>
        <v/>
      </c>
      <c r="AH109" s="350" t="str">
        <f>IF(ISNA(VLOOKUP($F109,'Cronograma Manual'!$F$6:$BN$171,AH$144+1,0)),"",(VLOOKUP($F109,'Cronograma Manual'!$F$6:$BN$171,AH$144+1,0)))</f>
        <v/>
      </c>
      <c r="AI109" s="350" t="str">
        <f>IF(ISNA(VLOOKUP($F109,'Cronograma Manual'!$F$6:$BN$171,AI$144+1,0)),"",(VLOOKUP($F109,'Cronograma Manual'!$F$6:$BN$171,AI$144+1,0)))</f>
        <v/>
      </c>
      <c r="AJ109" s="350">
        <f>IF(ISNA(VLOOKUP($F109,'Cronograma Manual'!$F$6:$BN$171,AJ$144+1,0)),"",(VLOOKUP($F109,'Cronograma Manual'!$F$6:$BN$171,AJ$144+1,0)))</f>
        <v>44734</v>
      </c>
      <c r="AK109" s="349" t="str">
        <f>IF(ISNA(VLOOKUP($F109,'Cronograma Manual'!$F$6:$BN$171,AK$144+1,0)),"",(VLOOKUP($F109,'Cronograma Manual'!$F$6:$BN$171,AK$144+1,0)))</f>
        <v/>
      </c>
      <c r="AL109" s="349" t="str">
        <f>IF(ISNA(VLOOKUP($F109,'Cronograma Manual'!$F$6:$BN$171,AL$144+1,0)),"",(VLOOKUP($F109,'Cronograma Manual'!$F$6:$BN$171,AL$144+1,0)))</f>
        <v/>
      </c>
      <c r="AM109" s="349" t="str">
        <f>IF(ISNA(VLOOKUP($F109,'Cronograma Manual'!$F$6:$BN$171,AM$144+1,0)),"",(VLOOKUP($F109,'Cronograma Manual'!$F$6:$BN$171,AM$144+1,0)))</f>
        <v/>
      </c>
      <c r="AN109" s="349" t="str">
        <f>IF(ISNA(VLOOKUP($F109,'Cronograma Manual'!$F$6:$BN$171,AN$144+1,0)),"",(VLOOKUP($F109,'Cronograma Manual'!$F$6:$BN$171,AN$144+1,0)))</f>
        <v/>
      </c>
      <c r="AO109" s="349">
        <f>IF(ISNA(VLOOKUP($F109,'Cronograma Manual'!$F$6:$BN$171,AO$144+1,0)),"",(VLOOKUP($F109,'Cronograma Manual'!$F$6:$BN$171,AO$144+1,0)))</f>
        <v>44769</v>
      </c>
      <c r="AP109" s="350" t="str">
        <f>IF(ISNA(VLOOKUP($F109,'Cronograma Manual'!$F$6:$BN$171,AP$144+1,0)),"",(VLOOKUP($F109,'Cronograma Manual'!$F$6:$BN$171,AP$144+1,0)))</f>
        <v/>
      </c>
      <c r="AQ109" s="350" t="str">
        <f>IF(ISNA(VLOOKUP($F109,'Cronograma Manual'!$F$6:$BN$171,AQ$144+1,0)),"",(VLOOKUP($F109,'Cronograma Manual'!$F$6:$BN$171,AQ$144+1,0)))</f>
        <v/>
      </c>
      <c r="AR109" s="350" t="str">
        <f>IF(ISNA(VLOOKUP($F109,'Cronograma Manual'!$F$6:$BN$171,AR$144+1,0)),"",(VLOOKUP($F109,'Cronograma Manual'!$F$6:$BN$171,AR$144+1,0)))</f>
        <v/>
      </c>
      <c r="AS109" s="350">
        <f>IF(ISNA(VLOOKUP($F109,'Cronograma Manual'!$F$6:$BN$171,AS$144+1,0)),"",(VLOOKUP($F109,'Cronograma Manual'!$F$6:$BN$171,AS$144+1,0)))</f>
        <v>44797</v>
      </c>
      <c r="AT109" s="349" t="str">
        <f>IF(ISNA(VLOOKUP($F109,'Cronograma Manual'!$F$6:$BN$171,AT$144+1,0)),"",(VLOOKUP($F109,'Cronograma Manual'!$F$6:$BN$171,AT$144+1,0)))</f>
        <v/>
      </c>
      <c r="AU109" s="349" t="str">
        <f>IF(ISNA(VLOOKUP($F109,'Cronograma Manual'!$F$6:$BN$171,AU$144+1,0)),"",(VLOOKUP($F109,'Cronograma Manual'!$F$6:$BN$171,AU$144+1,0)))</f>
        <v/>
      </c>
      <c r="AV109" s="349" t="str">
        <f>IF(ISNA(VLOOKUP($F109,'Cronograma Manual'!$F$6:$BN$171,AV$144+1,0)),"",(VLOOKUP($F109,'Cronograma Manual'!$F$6:$BN$171,AV$144+1,0)))</f>
        <v/>
      </c>
      <c r="AW109" s="349">
        <f>IF(ISNA(VLOOKUP($F109,'Cronograma Manual'!$F$6:$BN$171,AW$144+1,0)),"",(VLOOKUP($F109,'Cronograma Manual'!$F$6:$BN$171,AW$144+1,0)))</f>
        <v>44825</v>
      </c>
      <c r="AX109" s="349" t="str">
        <f>IF(ISNA(VLOOKUP($F109,'Cronograma Manual'!$F$6:$BN$171,AX$144+1,0)),"",(VLOOKUP($F109,'Cronograma Manual'!$F$6:$BN$171,AX$144+1,0)))</f>
        <v/>
      </c>
      <c r="AY109" s="350" t="str">
        <f>IF(ISNA(VLOOKUP($F109,'Cronograma Manual'!$F$6:$BN$171,AY$144+1,0)),"",(VLOOKUP($F109,'Cronograma Manual'!$F$6:$BN$171,AY$144+1,0)))</f>
        <v/>
      </c>
      <c r="AZ109" s="350" t="str">
        <f>IF(ISNA(VLOOKUP($F109,'Cronograma Manual'!$F$6:$BN$171,AZ$144+1,0)),"",(VLOOKUP($F109,'Cronograma Manual'!$F$6:$BN$171,AZ$144+1,0)))</f>
        <v/>
      </c>
      <c r="BA109" s="350">
        <f>IF(ISNA(VLOOKUP($F109,'Cronograma Manual'!$F$6:$BN$171,BA$144+1,0)),"",(VLOOKUP($F109,'Cronograma Manual'!$F$6:$BN$171,BA$144+1,0)))</f>
        <v>44853</v>
      </c>
      <c r="BB109" s="350" t="str">
        <f>IF(ISNA(VLOOKUP($F109,'Cronograma Manual'!$F$6:$BN$171,BB$144+1,0)),"",(VLOOKUP($F109,'Cronograma Manual'!$F$6:$BN$171,BB$144+1,0)))</f>
        <v/>
      </c>
      <c r="BC109" s="349" t="str">
        <f>IF(ISNA(VLOOKUP($F109,'Cronograma Manual'!$F$6:$BN$171,BC$144+1,0)),"",(VLOOKUP($F109,'Cronograma Manual'!$F$6:$BN$171,BC$144+1,0)))</f>
        <v/>
      </c>
      <c r="BD109" s="349" t="str">
        <f>IF(ISNA(VLOOKUP($F109,'Cronograma Manual'!$F$6:$BN$171,BD$144+1,0)),"",(VLOOKUP($F109,'Cronograma Manual'!$F$6:$BN$171,BD$144+1,0)))</f>
        <v/>
      </c>
      <c r="BE109" s="349">
        <f>IF(ISNA(VLOOKUP($F109,'Cronograma Manual'!$F$6:$BN$171,BE$144+1,0)),"",(VLOOKUP($F109,'Cronograma Manual'!$F$6:$BN$171,BE$144+1,0)))</f>
        <v>44881</v>
      </c>
      <c r="BF109" s="349" t="str">
        <f>IF(ISNA(VLOOKUP($F109,'Cronograma Manual'!$F$6:$BN$171,BF$144+1,0)),"",(VLOOKUP($F109,'Cronograma Manual'!$F$6:$BN$171,BF$144+1,0)))</f>
        <v/>
      </c>
      <c r="BG109" s="350" t="str">
        <f>IF(ISNA(VLOOKUP($F109,'Cronograma Manual'!$F$6:$BN$171,BG$144+1,0)),"",(VLOOKUP($F109,'Cronograma Manual'!$F$6:$BN$171,BG$144+1,0)))</f>
        <v/>
      </c>
      <c r="BH109" s="350" t="str">
        <f>IF(ISNA(VLOOKUP($F109,'Cronograma Manual'!$F$6:$BN$171,BH$144+1,0)),"",(VLOOKUP($F109,'Cronograma Manual'!$F$6:$BN$171,BH$144+1,0)))</f>
        <v/>
      </c>
      <c r="BI109" s="350">
        <f>IF(ISNA(VLOOKUP($F109,'Cronograma Manual'!$F$6:$BN$171,BI$144+1,0)),"",(VLOOKUP($F109,'Cronograma Manual'!$F$6:$BN$171,BI$144+1,0)))</f>
        <v>44909</v>
      </c>
      <c r="BJ109" s="350" t="str">
        <f>IF(ISNA(VLOOKUP($F109,'Cronograma Manual'!$F$6:$BN$171,BJ$144+1,0)),"",(VLOOKUP($F109,'Cronograma Manual'!$F$6:$BN$171,BJ$144+1,0)))</f>
        <v/>
      </c>
      <c r="BK109" s="351" t="str">
        <f>IF(ISNA(VLOOKUP($F109,'Cronograma Manual'!$F$6:$BN$171,BK$144+1,0)),"",(VLOOKUP($F109,'Cronograma Manual'!$F$6:$BN$171,BK$144+1,0)))</f>
        <v/>
      </c>
    </row>
    <row r="110" spans="1:63" s="102" customFormat="1" ht="26.25" customHeight="1" x14ac:dyDescent="0.25">
      <c r="A110" s="352">
        <f t="shared" si="3"/>
        <v>104</v>
      </c>
      <c r="B110" s="429"/>
      <c r="C110" s="337"/>
      <c r="D110" s="184" t="s">
        <v>1787</v>
      </c>
      <c r="E110" s="337" t="s">
        <v>67</v>
      </c>
      <c r="F110" s="337" t="s">
        <v>69</v>
      </c>
      <c r="G110" s="184" t="str">
        <f>IF(ISNA(VLOOKUP($F110,'Cronograma Manual'!$F$6:$BN$171,G$144+1,0)),"",(VLOOKUP($F110,'Cronograma Manual'!$F$6:$BN$171,G$144+1,0)))</f>
        <v>UB SARAVENA</v>
      </c>
      <c r="H110" s="184" t="str">
        <f>IF(ISNA(VLOOKUP($F110,'Cronograma Manual'!$F$6:$BN$171,H$144+1,0)),"",(VLOOKUP($F110,'Cronograma Manual'!$F$6:$BN$171,H$144+1,0)))</f>
        <v>Carrera 19A N° 28 - 53 Barrio Modelo</v>
      </c>
      <c r="I110" s="197">
        <f>IF(ISNA(VLOOKUP($F110,'Cronograma Manual'!$F$6:$BN$171,I$144+1,0)),"",(VLOOKUP($F110,'Cronograma Manual'!$F$6:$BN$171,I$144+1,0)))</f>
        <v>4</v>
      </c>
      <c r="J110" s="202">
        <f>IF(ISNA(VLOOKUP($F110,'Cronograma Manual'!$F$6:$BN$171,J$144+1,0)),"",(VLOOKUP($F110,'Cronograma Manual'!$F$6:$BN$171,J$144+1,0)))</f>
        <v>12</v>
      </c>
      <c r="K110" s="107" t="str">
        <f>IF(ISNA(VLOOKUP($F110,'Cronograma Manual'!$F$6:$BN$171,K$144+1,0)),"",(VLOOKUP($F110,'Cronograma Manual'!$F$6:$BN$171,K$144+1,0)))</f>
        <v/>
      </c>
      <c r="L110" s="107" t="str">
        <f>IF(ISNA(VLOOKUP($F110,'Cronograma Manual'!$F$6:$BN$171,L$144+1,0)),"",(VLOOKUP($F110,'Cronograma Manual'!$F$6:$BN$171,L$144+1,0)))</f>
        <v/>
      </c>
      <c r="M110" s="107" t="str">
        <f>IF(ISNA(VLOOKUP($F110,'Cronograma Manual'!$F$6:$BN$171,M$144+1,0)),"",(VLOOKUP($F110,'Cronograma Manual'!$F$6:$BN$171,M$144+1,0)))</f>
        <v/>
      </c>
      <c r="N110" s="107" t="str">
        <f>IF(ISNA(VLOOKUP($F110,'Cronograma Manual'!$F$6:$BN$171,N$144+1,0)),"",(VLOOKUP($F110,'Cronograma Manual'!$F$6:$BN$171,N$144+1,0)))</f>
        <v/>
      </c>
      <c r="O110" s="107" t="str">
        <f>IF(ISNA(VLOOKUP($F110,'Cronograma Manual'!$F$6:$BN$171,O$144+1,0)),"",(VLOOKUP($F110,'Cronograma Manual'!$F$6:$BN$171,O$144+1,0)))</f>
        <v/>
      </c>
      <c r="P110" s="108">
        <f>IF(ISNA(VLOOKUP($F110,'Cronograma Manual'!$F$6:$BN$171,P$144+1,0)),"",(VLOOKUP($F110,'Cronograma Manual'!$F$6:$BN$171,P$144+1,0)))</f>
        <v>44594</v>
      </c>
      <c r="Q110" s="108" t="str">
        <f>IF(ISNA(VLOOKUP($F110,'Cronograma Manual'!$F$6:$BN$171,Q$144+1,0)),"",(VLOOKUP($F110,'Cronograma Manual'!$F$6:$BN$171,Q$144+1,0)))</f>
        <v/>
      </c>
      <c r="R110" s="108" t="str">
        <f>IF(ISNA(VLOOKUP($F110,'Cronograma Manual'!$F$6:$BN$171,R$144+1,0)),"",(VLOOKUP($F110,'Cronograma Manual'!$F$6:$BN$171,R$144+1,0)))</f>
        <v/>
      </c>
      <c r="S110" s="108" t="str">
        <f>IF(ISNA(VLOOKUP($F110,'Cronograma Manual'!$F$6:$BN$171,S$144+1,0)),"",(VLOOKUP($F110,'Cronograma Manual'!$F$6:$BN$171,S$144+1,0)))</f>
        <v/>
      </c>
      <c r="T110" s="107">
        <f>IF(ISNA(VLOOKUP($F110,'Cronograma Manual'!$F$6:$BN$171,T$144+1,0)),"",(VLOOKUP($F110,'Cronograma Manual'!$F$6:$BN$171,T$144+1,0)))</f>
        <v>44622</v>
      </c>
      <c r="U110" s="107" t="str">
        <f>IF(ISNA(VLOOKUP($F110,'Cronograma Manual'!$F$6:$BN$171,U$144+1,0)),"",(VLOOKUP($F110,'Cronograma Manual'!$F$6:$BN$171,U$144+1,0)))</f>
        <v/>
      </c>
      <c r="V110" s="107" t="str">
        <f>IF(ISNA(VLOOKUP($F110,'Cronograma Manual'!$F$6:$BN$171,V$144+1,0)),"",(VLOOKUP($F110,'Cronograma Manual'!$F$6:$BN$171,V$144+1,0)))</f>
        <v/>
      </c>
      <c r="W110" s="107" t="str">
        <f>IF(ISNA(VLOOKUP($F110,'Cronograma Manual'!$F$6:$BN$171,W$144+1,0)),"",(VLOOKUP($F110,'Cronograma Manual'!$F$6:$BN$171,W$144+1,0)))</f>
        <v/>
      </c>
      <c r="X110" s="108">
        <f>IF(ISNA(VLOOKUP($F110,'Cronograma Manual'!$F$6:$BN$171,X$144+1,0)),"",(VLOOKUP($F110,'Cronograma Manual'!$F$6:$BN$171,X$144+1,0)))</f>
        <v>44650</v>
      </c>
      <c r="Y110" s="108" t="str">
        <f>IF(ISNA(VLOOKUP($F110,'Cronograma Manual'!$F$6:$BN$171,Y$144+1,0)),"",(VLOOKUP($F110,'Cronograma Manual'!$F$6:$BN$171,Y$144+1,0)))</f>
        <v/>
      </c>
      <c r="Z110" s="108" t="str">
        <f>IF(ISNA(VLOOKUP($F110,'Cronograma Manual'!$F$6:$BN$171,Z$144+1,0)),"",(VLOOKUP($F110,'Cronograma Manual'!$F$6:$BN$171,Z$144+1,0)))</f>
        <v/>
      </c>
      <c r="AA110" s="108" t="str">
        <f>IF(ISNA(VLOOKUP($F110,'Cronograma Manual'!$F$6:$BN$171,AA$144+1,0)),"",(VLOOKUP($F110,'Cronograma Manual'!$F$6:$BN$171,AA$144+1,0)))</f>
        <v/>
      </c>
      <c r="AB110" s="107">
        <f>IF(ISNA(VLOOKUP($F110,'Cronograma Manual'!$F$6:$BN$171,AB$144+1,0)),"",(VLOOKUP($F110,'Cronograma Manual'!$F$6:$BN$171,AB$144+1,0)))</f>
        <v>44678</v>
      </c>
      <c r="AC110" s="107" t="str">
        <f>IF(ISNA(VLOOKUP($F110,'Cronograma Manual'!$F$6:$BN$171,AC$144+1,0)),"",(VLOOKUP($F110,'Cronograma Manual'!$F$6:$BN$171,AC$144+1,0)))</f>
        <v/>
      </c>
      <c r="AD110" s="107" t="str">
        <f>IF(ISNA(VLOOKUP($F110,'Cronograma Manual'!$F$6:$BN$171,AD$144+1,0)),"",(VLOOKUP($F110,'Cronograma Manual'!$F$6:$BN$171,AD$144+1,0)))</f>
        <v/>
      </c>
      <c r="AE110" s="107" t="str">
        <f>IF(ISNA(VLOOKUP($F110,'Cronograma Manual'!$F$6:$BN$171,AE$144+1,0)),"",(VLOOKUP($F110,'Cronograma Manual'!$F$6:$BN$171,AE$144+1,0)))</f>
        <v/>
      </c>
      <c r="AF110" s="107">
        <f>IF(ISNA(VLOOKUP($F110,'Cronograma Manual'!$F$6:$BN$171,AF$144+1,0)),"",(VLOOKUP($F110,'Cronograma Manual'!$F$6:$BN$171,AF$144+1,0)))</f>
        <v>44706</v>
      </c>
      <c r="AG110" s="108" t="str">
        <f>IF(ISNA(VLOOKUP($F110,'Cronograma Manual'!$F$6:$BN$171,AG$144+1,0)),"",(VLOOKUP($F110,'Cronograma Manual'!$F$6:$BN$171,AG$144+1,0)))</f>
        <v/>
      </c>
      <c r="AH110" s="108" t="str">
        <f>IF(ISNA(VLOOKUP($F110,'Cronograma Manual'!$F$6:$BN$171,AH$144+1,0)),"",(VLOOKUP($F110,'Cronograma Manual'!$F$6:$BN$171,AH$144+1,0)))</f>
        <v/>
      </c>
      <c r="AI110" s="108" t="str">
        <f>IF(ISNA(VLOOKUP($F110,'Cronograma Manual'!$F$6:$BN$171,AI$144+1,0)),"",(VLOOKUP($F110,'Cronograma Manual'!$F$6:$BN$171,AI$144+1,0)))</f>
        <v/>
      </c>
      <c r="AJ110" s="108">
        <f>IF(ISNA(VLOOKUP($F110,'Cronograma Manual'!$F$6:$BN$171,AJ$144+1,0)),"",(VLOOKUP($F110,'Cronograma Manual'!$F$6:$BN$171,AJ$144+1,0)))</f>
        <v>44734</v>
      </c>
      <c r="AK110" s="107" t="str">
        <f>IF(ISNA(VLOOKUP($F110,'Cronograma Manual'!$F$6:$BN$171,AK$144+1,0)),"",(VLOOKUP($F110,'Cronograma Manual'!$F$6:$BN$171,AK$144+1,0)))</f>
        <v/>
      </c>
      <c r="AL110" s="107" t="str">
        <f>IF(ISNA(VLOOKUP($F110,'Cronograma Manual'!$F$6:$BN$171,AL$144+1,0)),"",(VLOOKUP($F110,'Cronograma Manual'!$F$6:$BN$171,AL$144+1,0)))</f>
        <v/>
      </c>
      <c r="AM110" s="107" t="str">
        <f>IF(ISNA(VLOOKUP($F110,'Cronograma Manual'!$F$6:$BN$171,AM$144+1,0)),"",(VLOOKUP($F110,'Cronograma Manual'!$F$6:$BN$171,AM$144+1,0)))</f>
        <v/>
      </c>
      <c r="AN110" s="107" t="str">
        <f>IF(ISNA(VLOOKUP($F110,'Cronograma Manual'!$F$6:$BN$171,AN$144+1,0)),"",(VLOOKUP($F110,'Cronograma Manual'!$F$6:$BN$171,AN$144+1,0)))</f>
        <v/>
      </c>
      <c r="AO110" s="107">
        <f>IF(ISNA(VLOOKUP($F110,'Cronograma Manual'!$F$6:$BN$171,AO$144+1,0)),"",(VLOOKUP($F110,'Cronograma Manual'!$F$6:$BN$171,AO$144+1,0)))</f>
        <v>44769</v>
      </c>
      <c r="AP110" s="108" t="str">
        <f>IF(ISNA(VLOOKUP($F110,'Cronograma Manual'!$F$6:$BN$171,AP$144+1,0)),"",(VLOOKUP($F110,'Cronograma Manual'!$F$6:$BN$171,AP$144+1,0)))</f>
        <v/>
      </c>
      <c r="AQ110" s="108" t="str">
        <f>IF(ISNA(VLOOKUP($F110,'Cronograma Manual'!$F$6:$BN$171,AQ$144+1,0)),"",(VLOOKUP($F110,'Cronograma Manual'!$F$6:$BN$171,AQ$144+1,0)))</f>
        <v/>
      </c>
      <c r="AR110" s="108" t="str">
        <f>IF(ISNA(VLOOKUP($F110,'Cronograma Manual'!$F$6:$BN$171,AR$144+1,0)),"",(VLOOKUP($F110,'Cronograma Manual'!$F$6:$BN$171,AR$144+1,0)))</f>
        <v/>
      </c>
      <c r="AS110" s="108">
        <f>IF(ISNA(VLOOKUP($F110,'Cronograma Manual'!$F$6:$BN$171,AS$144+1,0)),"",(VLOOKUP($F110,'Cronograma Manual'!$F$6:$BN$171,AS$144+1,0)))</f>
        <v>44797</v>
      </c>
      <c r="AT110" s="107" t="str">
        <f>IF(ISNA(VLOOKUP($F110,'Cronograma Manual'!$F$6:$BN$171,AT$144+1,0)),"",(VLOOKUP($F110,'Cronograma Manual'!$F$6:$BN$171,AT$144+1,0)))</f>
        <v/>
      </c>
      <c r="AU110" s="107" t="str">
        <f>IF(ISNA(VLOOKUP($F110,'Cronograma Manual'!$F$6:$BN$171,AU$144+1,0)),"",(VLOOKUP($F110,'Cronograma Manual'!$F$6:$BN$171,AU$144+1,0)))</f>
        <v/>
      </c>
      <c r="AV110" s="107" t="str">
        <f>IF(ISNA(VLOOKUP($F110,'Cronograma Manual'!$F$6:$BN$171,AV$144+1,0)),"",(VLOOKUP($F110,'Cronograma Manual'!$F$6:$BN$171,AV$144+1,0)))</f>
        <v/>
      </c>
      <c r="AW110" s="107">
        <f>IF(ISNA(VLOOKUP($F110,'Cronograma Manual'!$F$6:$BN$171,AW$144+1,0)),"",(VLOOKUP($F110,'Cronograma Manual'!$F$6:$BN$171,AW$144+1,0)))</f>
        <v>44825</v>
      </c>
      <c r="AX110" s="107" t="str">
        <f>IF(ISNA(VLOOKUP($F110,'Cronograma Manual'!$F$6:$BN$171,AX$144+1,0)),"",(VLOOKUP($F110,'Cronograma Manual'!$F$6:$BN$171,AX$144+1,0)))</f>
        <v/>
      </c>
      <c r="AY110" s="108" t="str">
        <f>IF(ISNA(VLOOKUP($F110,'Cronograma Manual'!$F$6:$BN$171,AY$144+1,0)),"",(VLOOKUP($F110,'Cronograma Manual'!$F$6:$BN$171,AY$144+1,0)))</f>
        <v/>
      </c>
      <c r="AZ110" s="108" t="str">
        <f>IF(ISNA(VLOOKUP($F110,'Cronograma Manual'!$F$6:$BN$171,AZ$144+1,0)),"",(VLOOKUP($F110,'Cronograma Manual'!$F$6:$BN$171,AZ$144+1,0)))</f>
        <v/>
      </c>
      <c r="BA110" s="108">
        <f>IF(ISNA(VLOOKUP($F110,'Cronograma Manual'!$F$6:$BN$171,BA$144+1,0)),"",(VLOOKUP($F110,'Cronograma Manual'!$F$6:$BN$171,BA$144+1,0)))</f>
        <v>44853</v>
      </c>
      <c r="BB110" s="108" t="str">
        <f>IF(ISNA(VLOOKUP($F110,'Cronograma Manual'!$F$6:$BN$171,BB$144+1,0)),"",(VLOOKUP($F110,'Cronograma Manual'!$F$6:$BN$171,BB$144+1,0)))</f>
        <v/>
      </c>
      <c r="BC110" s="107" t="str">
        <f>IF(ISNA(VLOOKUP($F110,'Cronograma Manual'!$F$6:$BN$171,BC$144+1,0)),"",(VLOOKUP($F110,'Cronograma Manual'!$F$6:$BN$171,BC$144+1,0)))</f>
        <v/>
      </c>
      <c r="BD110" s="107" t="str">
        <f>IF(ISNA(VLOOKUP($F110,'Cronograma Manual'!$F$6:$BN$171,BD$144+1,0)),"",(VLOOKUP($F110,'Cronograma Manual'!$F$6:$BN$171,BD$144+1,0)))</f>
        <v/>
      </c>
      <c r="BE110" s="107">
        <f>IF(ISNA(VLOOKUP($F110,'Cronograma Manual'!$F$6:$BN$171,BE$144+1,0)),"",(VLOOKUP($F110,'Cronograma Manual'!$F$6:$BN$171,BE$144+1,0)))</f>
        <v>44881</v>
      </c>
      <c r="BF110" s="107" t="str">
        <f>IF(ISNA(VLOOKUP($F110,'Cronograma Manual'!$F$6:$BN$171,BF$144+1,0)),"",(VLOOKUP($F110,'Cronograma Manual'!$F$6:$BN$171,BF$144+1,0)))</f>
        <v/>
      </c>
      <c r="BG110" s="108" t="str">
        <f>IF(ISNA(VLOOKUP($F110,'Cronograma Manual'!$F$6:$BN$171,BG$144+1,0)),"",(VLOOKUP($F110,'Cronograma Manual'!$F$6:$BN$171,BG$144+1,0)))</f>
        <v/>
      </c>
      <c r="BH110" s="108" t="str">
        <f>IF(ISNA(VLOOKUP($F110,'Cronograma Manual'!$F$6:$BN$171,BH$144+1,0)),"",(VLOOKUP($F110,'Cronograma Manual'!$F$6:$BN$171,BH$144+1,0)))</f>
        <v/>
      </c>
      <c r="BI110" s="108">
        <f>IF(ISNA(VLOOKUP($F110,'Cronograma Manual'!$F$6:$BN$171,BI$144+1,0)),"",(VLOOKUP($F110,'Cronograma Manual'!$F$6:$BN$171,BI$144+1,0)))</f>
        <v>44909</v>
      </c>
      <c r="BJ110" s="108" t="str">
        <f>IF(ISNA(VLOOKUP($F110,'Cronograma Manual'!$F$6:$BN$171,BJ$144+1,0)),"",(VLOOKUP($F110,'Cronograma Manual'!$F$6:$BN$171,BJ$144+1,0)))</f>
        <v/>
      </c>
      <c r="BK110" s="353" t="str">
        <f>IF(ISNA(VLOOKUP($F110,'Cronograma Manual'!$F$6:$BN$171,BK$144+1,0)),"",(VLOOKUP($F110,'Cronograma Manual'!$F$6:$BN$171,BK$144+1,0)))</f>
        <v/>
      </c>
    </row>
    <row r="111" spans="1:63" s="102" customFormat="1" ht="26.25" customHeight="1" x14ac:dyDescent="0.25">
      <c r="A111" s="352">
        <f t="shared" si="3"/>
        <v>105</v>
      </c>
      <c r="B111" s="429"/>
      <c r="C111" s="337"/>
      <c r="D111" s="184" t="s">
        <v>1787</v>
      </c>
      <c r="E111" s="337" t="s">
        <v>67</v>
      </c>
      <c r="F111" s="337" t="s">
        <v>68</v>
      </c>
      <c r="G111" s="184" t="str">
        <f>IF(ISNA(VLOOKUP($F111,'Cronograma Manual'!$F$6:$BN$171,G$144+1,0)),"",(VLOOKUP($F111,'Cronograma Manual'!$F$6:$BN$171,G$144+1,0)))</f>
        <v>UB TAME</v>
      </c>
      <c r="H111" s="184" t="str">
        <f>IF(ISNA(VLOOKUP($F111,'Cronograma Manual'!$F$6:$BN$171,H$144+1,0)),"",(VLOOKUP($F111,'Cronograma Manual'!$F$6:$BN$171,H$144+1,0)))</f>
        <v>Calle 14A N 35 - 10 LOTE 9 MZ F URB Los Mangoa</v>
      </c>
      <c r="I111" s="197">
        <f>IF(ISNA(VLOOKUP($F111,'Cronograma Manual'!$F$6:$BN$171,I$144+1,0)),"",(VLOOKUP($F111,'Cronograma Manual'!$F$6:$BN$171,I$144+1,0)))</f>
        <v>4</v>
      </c>
      <c r="J111" s="202">
        <f>IF(ISNA(VLOOKUP($F111,'Cronograma Manual'!$F$6:$BN$171,J$144+1,0)),"",(VLOOKUP($F111,'Cronograma Manual'!$F$6:$BN$171,J$144+1,0)))</f>
        <v>12</v>
      </c>
      <c r="K111" s="107" t="str">
        <f>IF(ISNA(VLOOKUP($F111,'Cronograma Manual'!$F$6:$BN$171,K$144+1,0)),"",(VLOOKUP($F111,'Cronograma Manual'!$F$6:$BN$171,K$144+1,0)))</f>
        <v/>
      </c>
      <c r="L111" s="107" t="str">
        <f>IF(ISNA(VLOOKUP($F111,'Cronograma Manual'!$F$6:$BN$171,L$144+1,0)),"",(VLOOKUP($F111,'Cronograma Manual'!$F$6:$BN$171,L$144+1,0)))</f>
        <v/>
      </c>
      <c r="M111" s="107" t="str">
        <f>IF(ISNA(VLOOKUP($F111,'Cronograma Manual'!$F$6:$BN$171,M$144+1,0)),"",(VLOOKUP($F111,'Cronograma Manual'!$F$6:$BN$171,M$144+1,0)))</f>
        <v/>
      </c>
      <c r="N111" s="107" t="str">
        <f>IF(ISNA(VLOOKUP($F111,'Cronograma Manual'!$F$6:$BN$171,N$144+1,0)),"",(VLOOKUP($F111,'Cronograma Manual'!$F$6:$BN$171,N$144+1,0)))</f>
        <v/>
      </c>
      <c r="O111" s="107" t="str">
        <f>IF(ISNA(VLOOKUP($F111,'Cronograma Manual'!$F$6:$BN$171,O$144+1,0)),"",(VLOOKUP($F111,'Cronograma Manual'!$F$6:$BN$171,O$144+1,0)))</f>
        <v/>
      </c>
      <c r="P111" s="108">
        <f>IF(ISNA(VLOOKUP($F111,'Cronograma Manual'!$F$6:$BN$171,P$144+1,0)),"",(VLOOKUP($F111,'Cronograma Manual'!$F$6:$BN$171,P$144+1,0)))</f>
        <v>44594</v>
      </c>
      <c r="Q111" s="108" t="str">
        <f>IF(ISNA(VLOOKUP($F111,'Cronograma Manual'!$F$6:$BN$171,Q$144+1,0)),"",(VLOOKUP($F111,'Cronograma Manual'!$F$6:$BN$171,Q$144+1,0)))</f>
        <v/>
      </c>
      <c r="R111" s="108" t="str">
        <f>IF(ISNA(VLOOKUP($F111,'Cronograma Manual'!$F$6:$BN$171,R$144+1,0)),"",(VLOOKUP($F111,'Cronograma Manual'!$F$6:$BN$171,R$144+1,0)))</f>
        <v/>
      </c>
      <c r="S111" s="108" t="str">
        <f>IF(ISNA(VLOOKUP($F111,'Cronograma Manual'!$F$6:$BN$171,S$144+1,0)),"",(VLOOKUP($F111,'Cronograma Manual'!$F$6:$BN$171,S$144+1,0)))</f>
        <v/>
      </c>
      <c r="T111" s="107">
        <f>IF(ISNA(VLOOKUP($F111,'Cronograma Manual'!$F$6:$BN$171,T$144+1,0)),"",(VLOOKUP($F111,'Cronograma Manual'!$F$6:$BN$171,T$144+1,0)))</f>
        <v>44622</v>
      </c>
      <c r="U111" s="107" t="str">
        <f>IF(ISNA(VLOOKUP($F111,'Cronograma Manual'!$F$6:$BN$171,U$144+1,0)),"",(VLOOKUP($F111,'Cronograma Manual'!$F$6:$BN$171,U$144+1,0)))</f>
        <v/>
      </c>
      <c r="V111" s="107" t="str">
        <f>IF(ISNA(VLOOKUP($F111,'Cronograma Manual'!$F$6:$BN$171,V$144+1,0)),"",(VLOOKUP($F111,'Cronograma Manual'!$F$6:$BN$171,V$144+1,0)))</f>
        <v/>
      </c>
      <c r="W111" s="107" t="str">
        <f>IF(ISNA(VLOOKUP($F111,'Cronograma Manual'!$F$6:$BN$171,W$144+1,0)),"",(VLOOKUP($F111,'Cronograma Manual'!$F$6:$BN$171,W$144+1,0)))</f>
        <v/>
      </c>
      <c r="X111" s="108">
        <f>IF(ISNA(VLOOKUP($F111,'Cronograma Manual'!$F$6:$BN$171,X$144+1,0)),"",(VLOOKUP($F111,'Cronograma Manual'!$F$6:$BN$171,X$144+1,0)))</f>
        <v>44650</v>
      </c>
      <c r="Y111" s="108" t="str">
        <f>IF(ISNA(VLOOKUP($F111,'Cronograma Manual'!$F$6:$BN$171,Y$144+1,0)),"",(VLOOKUP($F111,'Cronograma Manual'!$F$6:$BN$171,Y$144+1,0)))</f>
        <v/>
      </c>
      <c r="Z111" s="108" t="str">
        <f>IF(ISNA(VLOOKUP($F111,'Cronograma Manual'!$F$6:$BN$171,Z$144+1,0)),"",(VLOOKUP($F111,'Cronograma Manual'!$F$6:$BN$171,Z$144+1,0)))</f>
        <v/>
      </c>
      <c r="AA111" s="108" t="str">
        <f>IF(ISNA(VLOOKUP($F111,'Cronograma Manual'!$F$6:$BN$171,AA$144+1,0)),"",(VLOOKUP($F111,'Cronograma Manual'!$F$6:$BN$171,AA$144+1,0)))</f>
        <v/>
      </c>
      <c r="AB111" s="107">
        <f>IF(ISNA(VLOOKUP($F111,'Cronograma Manual'!$F$6:$BN$171,AB$144+1,0)),"",(VLOOKUP($F111,'Cronograma Manual'!$F$6:$BN$171,AB$144+1,0)))</f>
        <v>44678</v>
      </c>
      <c r="AC111" s="107" t="str">
        <f>IF(ISNA(VLOOKUP($F111,'Cronograma Manual'!$F$6:$BN$171,AC$144+1,0)),"",(VLOOKUP($F111,'Cronograma Manual'!$F$6:$BN$171,AC$144+1,0)))</f>
        <v/>
      </c>
      <c r="AD111" s="107" t="str">
        <f>IF(ISNA(VLOOKUP($F111,'Cronograma Manual'!$F$6:$BN$171,AD$144+1,0)),"",(VLOOKUP($F111,'Cronograma Manual'!$F$6:$BN$171,AD$144+1,0)))</f>
        <v/>
      </c>
      <c r="AE111" s="107" t="str">
        <f>IF(ISNA(VLOOKUP($F111,'Cronograma Manual'!$F$6:$BN$171,AE$144+1,0)),"",(VLOOKUP($F111,'Cronograma Manual'!$F$6:$BN$171,AE$144+1,0)))</f>
        <v/>
      </c>
      <c r="AF111" s="107">
        <f>IF(ISNA(VLOOKUP($F111,'Cronograma Manual'!$F$6:$BN$171,AF$144+1,0)),"",(VLOOKUP($F111,'Cronograma Manual'!$F$6:$BN$171,AF$144+1,0)))</f>
        <v>44706</v>
      </c>
      <c r="AG111" s="108" t="str">
        <f>IF(ISNA(VLOOKUP($F111,'Cronograma Manual'!$F$6:$BN$171,AG$144+1,0)),"",(VLOOKUP($F111,'Cronograma Manual'!$F$6:$BN$171,AG$144+1,0)))</f>
        <v/>
      </c>
      <c r="AH111" s="108" t="str">
        <f>IF(ISNA(VLOOKUP($F111,'Cronograma Manual'!$F$6:$BN$171,AH$144+1,0)),"",(VLOOKUP($F111,'Cronograma Manual'!$F$6:$BN$171,AH$144+1,0)))</f>
        <v/>
      </c>
      <c r="AI111" s="108" t="str">
        <f>IF(ISNA(VLOOKUP($F111,'Cronograma Manual'!$F$6:$BN$171,AI$144+1,0)),"",(VLOOKUP($F111,'Cronograma Manual'!$F$6:$BN$171,AI$144+1,0)))</f>
        <v/>
      </c>
      <c r="AJ111" s="108">
        <f>IF(ISNA(VLOOKUP($F111,'Cronograma Manual'!$F$6:$BN$171,AJ$144+1,0)),"",(VLOOKUP($F111,'Cronograma Manual'!$F$6:$BN$171,AJ$144+1,0)))</f>
        <v>44734</v>
      </c>
      <c r="AK111" s="107" t="str">
        <f>IF(ISNA(VLOOKUP($F111,'Cronograma Manual'!$F$6:$BN$171,AK$144+1,0)),"",(VLOOKUP($F111,'Cronograma Manual'!$F$6:$BN$171,AK$144+1,0)))</f>
        <v/>
      </c>
      <c r="AL111" s="107" t="str">
        <f>IF(ISNA(VLOOKUP($F111,'Cronograma Manual'!$F$6:$BN$171,AL$144+1,0)),"",(VLOOKUP($F111,'Cronograma Manual'!$F$6:$BN$171,AL$144+1,0)))</f>
        <v/>
      </c>
      <c r="AM111" s="107" t="str">
        <f>IF(ISNA(VLOOKUP($F111,'Cronograma Manual'!$F$6:$BN$171,AM$144+1,0)),"",(VLOOKUP($F111,'Cronograma Manual'!$F$6:$BN$171,AM$144+1,0)))</f>
        <v/>
      </c>
      <c r="AN111" s="107" t="str">
        <f>IF(ISNA(VLOOKUP($F111,'Cronograma Manual'!$F$6:$BN$171,AN$144+1,0)),"",(VLOOKUP($F111,'Cronograma Manual'!$F$6:$BN$171,AN$144+1,0)))</f>
        <v/>
      </c>
      <c r="AO111" s="107">
        <f>IF(ISNA(VLOOKUP($F111,'Cronograma Manual'!$F$6:$BN$171,AO$144+1,0)),"",(VLOOKUP($F111,'Cronograma Manual'!$F$6:$BN$171,AO$144+1,0)))</f>
        <v>44769</v>
      </c>
      <c r="AP111" s="108" t="str">
        <f>IF(ISNA(VLOOKUP($F111,'Cronograma Manual'!$F$6:$BN$171,AP$144+1,0)),"",(VLOOKUP($F111,'Cronograma Manual'!$F$6:$BN$171,AP$144+1,0)))</f>
        <v/>
      </c>
      <c r="AQ111" s="108" t="str">
        <f>IF(ISNA(VLOOKUP($F111,'Cronograma Manual'!$F$6:$BN$171,AQ$144+1,0)),"",(VLOOKUP($F111,'Cronograma Manual'!$F$6:$BN$171,AQ$144+1,0)))</f>
        <v/>
      </c>
      <c r="AR111" s="108" t="str">
        <f>IF(ISNA(VLOOKUP($F111,'Cronograma Manual'!$F$6:$BN$171,AR$144+1,0)),"",(VLOOKUP($F111,'Cronograma Manual'!$F$6:$BN$171,AR$144+1,0)))</f>
        <v/>
      </c>
      <c r="AS111" s="108">
        <f>IF(ISNA(VLOOKUP($F111,'Cronograma Manual'!$F$6:$BN$171,AS$144+1,0)),"",(VLOOKUP($F111,'Cronograma Manual'!$F$6:$BN$171,AS$144+1,0)))</f>
        <v>44797</v>
      </c>
      <c r="AT111" s="107" t="str">
        <f>IF(ISNA(VLOOKUP($F111,'Cronograma Manual'!$F$6:$BN$171,AT$144+1,0)),"",(VLOOKUP($F111,'Cronograma Manual'!$F$6:$BN$171,AT$144+1,0)))</f>
        <v/>
      </c>
      <c r="AU111" s="107" t="str">
        <f>IF(ISNA(VLOOKUP($F111,'Cronograma Manual'!$F$6:$BN$171,AU$144+1,0)),"",(VLOOKUP($F111,'Cronograma Manual'!$F$6:$BN$171,AU$144+1,0)))</f>
        <v/>
      </c>
      <c r="AV111" s="107" t="str">
        <f>IF(ISNA(VLOOKUP($F111,'Cronograma Manual'!$F$6:$BN$171,AV$144+1,0)),"",(VLOOKUP($F111,'Cronograma Manual'!$F$6:$BN$171,AV$144+1,0)))</f>
        <v/>
      </c>
      <c r="AW111" s="107">
        <f>IF(ISNA(VLOOKUP($F111,'Cronograma Manual'!$F$6:$BN$171,AW$144+1,0)),"",(VLOOKUP($F111,'Cronograma Manual'!$F$6:$BN$171,AW$144+1,0)))</f>
        <v>44825</v>
      </c>
      <c r="AX111" s="107" t="str">
        <f>IF(ISNA(VLOOKUP($F111,'Cronograma Manual'!$F$6:$BN$171,AX$144+1,0)),"",(VLOOKUP($F111,'Cronograma Manual'!$F$6:$BN$171,AX$144+1,0)))</f>
        <v/>
      </c>
      <c r="AY111" s="108" t="str">
        <f>IF(ISNA(VLOOKUP($F111,'Cronograma Manual'!$F$6:$BN$171,AY$144+1,0)),"",(VLOOKUP($F111,'Cronograma Manual'!$F$6:$BN$171,AY$144+1,0)))</f>
        <v/>
      </c>
      <c r="AZ111" s="108" t="str">
        <f>IF(ISNA(VLOOKUP($F111,'Cronograma Manual'!$F$6:$BN$171,AZ$144+1,0)),"",(VLOOKUP($F111,'Cronograma Manual'!$F$6:$BN$171,AZ$144+1,0)))</f>
        <v/>
      </c>
      <c r="BA111" s="108">
        <f>IF(ISNA(VLOOKUP($F111,'Cronograma Manual'!$F$6:$BN$171,BA$144+1,0)),"",(VLOOKUP($F111,'Cronograma Manual'!$F$6:$BN$171,BA$144+1,0)))</f>
        <v>44853</v>
      </c>
      <c r="BB111" s="108" t="str">
        <f>IF(ISNA(VLOOKUP($F111,'Cronograma Manual'!$F$6:$BN$171,BB$144+1,0)),"",(VLOOKUP($F111,'Cronograma Manual'!$F$6:$BN$171,BB$144+1,0)))</f>
        <v/>
      </c>
      <c r="BC111" s="107" t="str">
        <f>IF(ISNA(VLOOKUP($F111,'Cronograma Manual'!$F$6:$BN$171,BC$144+1,0)),"",(VLOOKUP($F111,'Cronograma Manual'!$F$6:$BN$171,BC$144+1,0)))</f>
        <v/>
      </c>
      <c r="BD111" s="107" t="str">
        <f>IF(ISNA(VLOOKUP($F111,'Cronograma Manual'!$F$6:$BN$171,BD$144+1,0)),"",(VLOOKUP($F111,'Cronograma Manual'!$F$6:$BN$171,BD$144+1,0)))</f>
        <v/>
      </c>
      <c r="BE111" s="107">
        <f>IF(ISNA(VLOOKUP($F111,'Cronograma Manual'!$F$6:$BN$171,BE$144+1,0)),"",(VLOOKUP($F111,'Cronograma Manual'!$F$6:$BN$171,BE$144+1,0)))</f>
        <v>44881</v>
      </c>
      <c r="BF111" s="107" t="str">
        <f>IF(ISNA(VLOOKUP($F111,'Cronograma Manual'!$F$6:$BN$171,BF$144+1,0)),"",(VLOOKUP($F111,'Cronograma Manual'!$F$6:$BN$171,BF$144+1,0)))</f>
        <v/>
      </c>
      <c r="BG111" s="108" t="str">
        <f>IF(ISNA(VLOOKUP($F111,'Cronograma Manual'!$F$6:$BN$171,BG$144+1,0)),"",(VLOOKUP($F111,'Cronograma Manual'!$F$6:$BN$171,BG$144+1,0)))</f>
        <v/>
      </c>
      <c r="BH111" s="108" t="str">
        <f>IF(ISNA(VLOOKUP($F111,'Cronograma Manual'!$F$6:$BN$171,BH$144+1,0)),"",(VLOOKUP($F111,'Cronograma Manual'!$F$6:$BN$171,BH$144+1,0)))</f>
        <v/>
      </c>
      <c r="BI111" s="108">
        <f>IF(ISNA(VLOOKUP($F111,'Cronograma Manual'!$F$6:$BN$171,BI$144+1,0)),"",(VLOOKUP($F111,'Cronograma Manual'!$F$6:$BN$171,BI$144+1,0)))</f>
        <v>44909</v>
      </c>
      <c r="BJ111" s="108" t="str">
        <f>IF(ISNA(VLOOKUP($F111,'Cronograma Manual'!$F$6:$BN$171,BJ$144+1,0)),"",(VLOOKUP($F111,'Cronograma Manual'!$F$6:$BN$171,BJ$144+1,0)))</f>
        <v/>
      </c>
      <c r="BK111" s="353" t="str">
        <f>IF(ISNA(VLOOKUP($F111,'Cronograma Manual'!$F$6:$BN$171,BK$144+1,0)),"",(VLOOKUP($F111,'Cronograma Manual'!$F$6:$BN$171,BK$144+1,0)))</f>
        <v/>
      </c>
    </row>
    <row r="112" spans="1:63" s="102" customFormat="1" ht="26.25" customHeight="1" x14ac:dyDescent="0.25">
      <c r="A112" s="352">
        <f t="shared" si="3"/>
        <v>106</v>
      </c>
      <c r="B112" s="429"/>
      <c r="C112" s="337"/>
      <c r="D112" s="184" t="s">
        <v>1787</v>
      </c>
      <c r="E112" s="337" t="s">
        <v>621</v>
      </c>
      <c r="F112" s="337" t="s">
        <v>622</v>
      </c>
      <c r="G112" s="184" t="str">
        <f>IF(ISNA(VLOOKUP($F112,'Cronograma Manual'!$F$6:$BN$171,G$144+1,0)),"",(VLOOKUP($F112,'Cronograma Manual'!$F$6:$BN$171,G$144+1,0)))</f>
        <v>UB CODAZZI</v>
      </c>
      <c r="H112" s="184" t="str">
        <f>IF(ISNA(VLOOKUP($F112,'Cronograma Manual'!$F$6:$BN$171,H$144+1,0)),"",(VLOOKUP($F112,'Cronograma Manual'!$F$6:$BN$171,H$144+1,0)))</f>
        <v>Hospital Agustín Codazzi Calle 14 N° 8 - 67</v>
      </c>
      <c r="I112" s="197">
        <f>IF(ISNA(VLOOKUP($F112,'Cronograma Manual'!$F$6:$BN$171,I$144+1,0)),"",(VLOOKUP($F112,'Cronograma Manual'!$F$6:$BN$171,I$144+1,0)))</f>
        <v>4</v>
      </c>
      <c r="J112" s="202">
        <f>IF(ISNA(VLOOKUP($F112,'Cronograma Manual'!$F$6:$BN$171,J$144+1,0)),"",(VLOOKUP($F112,'Cronograma Manual'!$F$6:$BN$171,J$144+1,0)))</f>
        <v>12</v>
      </c>
      <c r="K112" s="107" t="str">
        <f>IF(ISNA(VLOOKUP($F112,'Cronograma Manual'!$F$6:$BN$171,K$144+1,0)),"",(VLOOKUP($F112,'Cronograma Manual'!$F$6:$BN$171,K$144+1,0)))</f>
        <v/>
      </c>
      <c r="L112" s="107" t="str">
        <f>IF(ISNA(VLOOKUP($F112,'Cronograma Manual'!$F$6:$BN$171,L$144+1,0)),"",(VLOOKUP($F112,'Cronograma Manual'!$F$6:$BN$171,L$144+1,0)))</f>
        <v/>
      </c>
      <c r="M112" s="107" t="str">
        <f>IF(ISNA(VLOOKUP($F112,'Cronograma Manual'!$F$6:$BN$171,M$144+1,0)),"",(VLOOKUP($F112,'Cronograma Manual'!$F$6:$BN$171,M$144+1,0)))</f>
        <v/>
      </c>
      <c r="N112" s="107" t="str">
        <f>IF(ISNA(VLOOKUP($F112,'Cronograma Manual'!$F$6:$BN$171,N$144+1,0)),"",(VLOOKUP($F112,'Cronograma Manual'!$F$6:$BN$171,N$144+1,0)))</f>
        <v/>
      </c>
      <c r="O112" s="107" t="str">
        <f>IF(ISNA(VLOOKUP($F112,'Cronograma Manual'!$F$6:$BN$171,O$144+1,0)),"",(VLOOKUP($F112,'Cronograma Manual'!$F$6:$BN$171,O$144+1,0)))</f>
        <v/>
      </c>
      <c r="P112" s="108">
        <f>IF(ISNA(VLOOKUP($F112,'Cronograma Manual'!$F$6:$BN$171,P$144+1,0)),"",(VLOOKUP($F112,'Cronograma Manual'!$F$6:$BN$171,P$144+1,0)))</f>
        <v>44594</v>
      </c>
      <c r="Q112" s="108" t="str">
        <f>IF(ISNA(VLOOKUP($F112,'Cronograma Manual'!$F$6:$BN$171,Q$144+1,0)),"",(VLOOKUP($F112,'Cronograma Manual'!$F$6:$BN$171,Q$144+1,0)))</f>
        <v/>
      </c>
      <c r="R112" s="108" t="str">
        <f>IF(ISNA(VLOOKUP($F112,'Cronograma Manual'!$F$6:$BN$171,R$144+1,0)),"",(VLOOKUP($F112,'Cronograma Manual'!$F$6:$BN$171,R$144+1,0)))</f>
        <v/>
      </c>
      <c r="S112" s="108" t="str">
        <f>IF(ISNA(VLOOKUP($F112,'Cronograma Manual'!$F$6:$BN$171,S$144+1,0)),"",(VLOOKUP($F112,'Cronograma Manual'!$F$6:$BN$171,S$144+1,0)))</f>
        <v/>
      </c>
      <c r="T112" s="107">
        <f>IF(ISNA(VLOOKUP($F112,'Cronograma Manual'!$F$6:$BN$171,T$144+1,0)),"",(VLOOKUP($F112,'Cronograma Manual'!$F$6:$BN$171,T$144+1,0)))</f>
        <v>44622</v>
      </c>
      <c r="U112" s="107" t="str">
        <f>IF(ISNA(VLOOKUP($F112,'Cronograma Manual'!$F$6:$BN$171,U$144+1,0)),"",(VLOOKUP($F112,'Cronograma Manual'!$F$6:$BN$171,U$144+1,0)))</f>
        <v/>
      </c>
      <c r="V112" s="107" t="str">
        <f>IF(ISNA(VLOOKUP($F112,'Cronograma Manual'!$F$6:$BN$171,V$144+1,0)),"",(VLOOKUP($F112,'Cronograma Manual'!$F$6:$BN$171,V$144+1,0)))</f>
        <v/>
      </c>
      <c r="W112" s="107" t="str">
        <f>IF(ISNA(VLOOKUP($F112,'Cronograma Manual'!$F$6:$BN$171,W$144+1,0)),"",(VLOOKUP($F112,'Cronograma Manual'!$F$6:$BN$171,W$144+1,0)))</f>
        <v/>
      </c>
      <c r="X112" s="108">
        <f>IF(ISNA(VLOOKUP($F112,'Cronograma Manual'!$F$6:$BN$171,X$144+1,0)),"",(VLOOKUP($F112,'Cronograma Manual'!$F$6:$BN$171,X$144+1,0)))</f>
        <v>44650</v>
      </c>
      <c r="Y112" s="108" t="str">
        <f>IF(ISNA(VLOOKUP($F112,'Cronograma Manual'!$F$6:$BN$171,Y$144+1,0)),"",(VLOOKUP($F112,'Cronograma Manual'!$F$6:$BN$171,Y$144+1,0)))</f>
        <v/>
      </c>
      <c r="Z112" s="108" t="str">
        <f>IF(ISNA(VLOOKUP($F112,'Cronograma Manual'!$F$6:$BN$171,Z$144+1,0)),"",(VLOOKUP($F112,'Cronograma Manual'!$F$6:$BN$171,Z$144+1,0)))</f>
        <v/>
      </c>
      <c r="AA112" s="108" t="str">
        <f>IF(ISNA(VLOOKUP($F112,'Cronograma Manual'!$F$6:$BN$171,AA$144+1,0)),"",(VLOOKUP($F112,'Cronograma Manual'!$F$6:$BN$171,AA$144+1,0)))</f>
        <v/>
      </c>
      <c r="AB112" s="107">
        <f>IF(ISNA(VLOOKUP($F112,'Cronograma Manual'!$F$6:$BN$171,AB$144+1,0)),"",(VLOOKUP($F112,'Cronograma Manual'!$F$6:$BN$171,AB$144+1,0)))</f>
        <v>44678</v>
      </c>
      <c r="AC112" s="107" t="str">
        <f>IF(ISNA(VLOOKUP($F112,'Cronograma Manual'!$F$6:$BN$171,AC$144+1,0)),"",(VLOOKUP($F112,'Cronograma Manual'!$F$6:$BN$171,AC$144+1,0)))</f>
        <v/>
      </c>
      <c r="AD112" s="107" t="str">
        <f>IF(ISNA(VLOOKUP($F112,'Cronograma Manual'!$F$6:$BN$171,AD$144+1,0)),"",(VLOOKUP($F112,'Cronograma Manual'!$F$6:$BN$171,AD$144+1,0)))</f>
        <v/>
      </c>
      <c r="AE112" s="107" t="str">
        <f>IF(ISNA(VLOOKUP($F112,'Cronograma Manual'!$F$6:$BN$171,AE$144+1,0)),"",(VLOOKUP($F112,'Cronograma Manual'!$F$6:$BN$171,AE$144+1,0)))</f>
        <v/>
      </c>
      <c r="AF112" s="107">
        <f>IF(ISNA(VLOOKUP($F112,'Cronograma Manual'!$F$6:$BN$171,AF$144+1,0)),"",(VLOOKUP($F112,'Cronograma Manual'!$F$6:$BN$171,AF$144+1,0)))</f>
        <v>44706</v>
      </c>
      <c r="AG112" s="108" t="str">
        <f>IF(ISNA(VLOOKUP($F112,'Cronograma Manual'!$F$6:$BN$171,AG$144+1,0)),"",(VLOOKUP($F112,'Cronograma Manual'!$F$6:$BN$171,AG$144+1,0)))</f>
        <v/>
      </c>
      <c r="AH112" s="108" t="str">
        <f>IF(ISNA(VLOOKUP($F112,'Cronograma Manual'!$F$6:$BN$171,AH$144+1,0)),"",(VLOOKUP($F112,'Cronograma Manual'!$F$6:$BN$171,AH$144+1,0)))</f>
        <v/>
      </c>
      <c r="AI112" s="108" t="str">
        <f>IF(ISNA(VLOOKUP($F112,'Cronograma Manual'!$F$6:$BN$171,AI$144+1,0)),"",(VLOOKUP($F112,'Cronograma Manual'!$F$6:$BN$171,AI$144+1,0)))</f>
        <v/>
      </c>
      <c r="AJ112" s="108">
        <f>IF(ISNA(VLOOKUP($F112,'Cronograma Manual'!$F$6:$BN$171,AJ$144+1,0)),"",(VLOOKUP($F112,'Cronograma Manual'!$F$6:$BN$171,AJ$144+1,0)))</f>
        <v>44734</v>
      </c>
      <c r="AK112" s="107" t="str">
        <f>IF(ISNA(VLOOKUP($F112,'Cronograma Manual'!$F$6:$BN$171,AK$144+1,0)),"",(VLOOKUP($F112,'Cronograma Manual'!$F$6:$BN$171,AK$144+1,0)))</f>
        <v/>
      </c>
      <c r="AL112" s="107" t="str">
        <f>IF(ISNA(VLOOKUP($F112,'Cronograma Manual'!$F$6:$BN$171,AL$144+1,0)),"",(VLOOKUP($F112,'Cronograma Manual'!$F$6:$BN$171,AL$144+1,0)))</f>
        <v/>
      </c>
      <c r="AM112" s="107" t="str">
        <f>IF(ISNA(VLOOKUP($F112,'Cronograma Manual'!$F$6:$BN$171,AM$144+1,0)),"",(VLOOKUP($F112,'Cronograma Manual'!$F$6:$BN$171,AM$144+1,0)))</f>
        <v/>
      </c>
      <c r="AN112" s="107" t="str">
        <f>IF(ISNA(VLOOKUP($F112,'Cronograma Manual'!$F$6:$BN$171,AN$144+1,0)),"",(VLOOKUP($F112,'Cronograma Manual'!$F$6:$BN$171,AN$144+1,0)))</f>
        <v/>
      </c>
      <c r="AO112" s="107">
        <f>IF(ISNA(VLOOKUP($F112,'Cronograma Manual'!$F$6:$BN$171,AO$144+1,0)),"",(VLOOKUP($F112,'Cronograma Manual'!$F$6:$BN$171,AO$144+1,0)))</f>
        <v>44769</v>
      </c>
      <c r="AP112" s="108" t="str">
        <f>IF(ISNA(VLOOKUP($F112,'Cronograma Manual'!$F$6:$BN$171,AP$144+1,0)),"",(VLOOKUP($F112,'Cronograma Manual'!$F$6:$BN$171,AP$144+1,0)))</f>
        <v/>
      </c>
      <c r="AQ112" s="108" t="str">
        <f>IF(ISNA(VLOOKUP($F112,'Cronograma Manual'!$F$6:$BN$171,AQ$144+1,0)),"",(VLOOKUP($F112,'Cronograma Manual'!$F$6:$BN$171,AQ$144+1,0)))</f>
        <v/>
      </c>
      <c r="AR112" s="108" t="str">
        <f>IF(ISNA(VLOOKUP($F112,'Cronograma Manual'!$F$6:$BN$171,AR$144+1,0)),"",(VLOOKUP($F112,'Cronograma Manual'!$F$6:$BN$171,AR$144+1,0)))</f>
        <v/>
      </c>
      <c r="AS112" s="108">
        <f>IF(ISNA(VLOOKUP($F112,'Cronograma Manual'!$F$6:$BN$171,AS$144+1,0)),"",(VLOOKUP($F112,'Cronograma Manual'!$F$6:$BN$171,AS$144+1,0)))</f>
        <v>44797</v>
      </c>
      <c r="AT112" s="107" t="str">
        <f>IF(ISNA(VLOOKUP($F112,'Cronograma Manual'!$F$6:$BN$171,AT$144+1,0)),"",(VLOOKUP($F112,'Cronograma Manual'!$F$6:$BN$171,AT$144+1,0)))</f>
        <v/>
      </c>
      <c r="AU112" s="107" t="str">
        <f>IF(ISNA(VLOOKUP($F112,'Cronograma Manual'!$F$6:$BN$171,AU$144+1,0)),"",(VLOOKUP($F112,'Cronograma Manual'!$F$6:$BN$171,AU$144+1,0)))</f>
        <v/>
      </c>
      <c r="AV112" s="107" t="str">
        <f>IF(ISNA(VLOOKUP($F112,'Cronograma Manual'!$F$6:$BN$171,AV$144+1,0)),"",(VLOOKUP($F112,'Cronograma Manual'!$F$6:$BN$171,AV$144+1,0)))</f>
        <v/>
      </c>
      <c r="AW112" s="107">
        <f>IF(ISNA(VLOOKUP($F112,'Cronograma Manual'!$F$6:$BN$171,AW$144+1,0)),"",(VLOOKUP($F112,'Cronograma Manual'!$F$6:$BN$171,AW$144+1,0)))</f>
        <v>44825</v>
      </c>
      <c r="AX112" s="107" t="str">
        <f>IF(ISNA(VLOOKUP($F112,'Cronograma Manual'!$F$6:$BN$171,AX$144+1,0)),"",(VLOOKUP($F112,'Cronograma Manual'!$F$6:$BN$171,AX$144+1,0)))</f>
        <v/>
      </c>
      <c r="AY112" s="108" t="str">
        <f>IF(ISNA(VLOOKUP($F112,'Cronograma Manual'!$F$6:$BN$171,AY$144+1,0)),"",(VLOOKUP($F112,'Cronograma Manual'!$F$6:$BN$171,AY$144+1,0)))</f>
        <v/>
      </c>
      <c r="AZ112" s="108" t="str">
        <f>IF(ISNA(VLOOKUP($F112,'Cronograma Manual'!$F$6:$BN$171,AZ$144+1,0)),"",(VLOOKUP($F112,'Cronograma Manual'!$F$6:$BN$171,AZ$144+1,0)))</f>
        <v/>
      </c>
      <c r="BA112" s="108">
        <f>IF(ISNA(VLOOKUP($F112,'Cronograma Manual'!$F$6:$BN$171,BA$144+1,0)),"",(VLOOKUP($F112,'Cronograma Manual'!$F$6:$BN$171,BA$144+1,0)))</f>
        <v>44853</v>
      </c>
      <c r="BB112" s="108" t="str">
        <f>IF(ISNA(VLOOKUP($F112,'Cronograma Manual'!$F$6:$BN$171,BB$144+1,0)),"",(VLOOKUP($F112,'Cronograma Manual'!$F$6:$BN$171,BB$144+1,0)))</f>
        <v/>
      </c>
      <c r="BC112" s="107" t="str">
        <f>IF(ISNA(VLOOKUP($F112,'Cronograma Manual'!$F$6:$BN$171,BC$144+1,0)),"",(VLOOKUP($F112,'Cronograma Manual'!$F$6:$BN$171,BC$144+1,0)))</f>
        <v/>
      </c>
      <c r="BD112" s="107" t="str">
        <f>IF(ISNA(VLOOKUP($F112,'Cronograma Manual'!$F$6:$BN$171,BD$144+1,0)),"",(VLOOKUP($F112,'Cronograma Manual'!$F$6:$BN$171,BD$144+1,0)))</f>
        <v/>
      </c>
      <c r="BE112" s="107">
        <f>IF(ISNA(VLOOKUP($F112,'Cronograma Manual'!$F$6:$BN$171,BE$144+1,0)),"",(VLOOKUP($F112,'Cronograma Manual'!$F$6:$BN$171,BE$144+1,0)))</f>
        <v>44881</v>
      </c>
      <c r="BF112" s="107" t="str">
        <f>IF(ISNA(VLOOKUP($F112,'Cronograma Manual'!$F$6:$BN$171,BF$144+1,0)),"",(VLOOKUP($F112,'Cronograma Manual'!$F$6:$BN$171,BF$144+1,0)))</f>
        <v/>
      </c>
      <c r="BG112" s="108" t="str">
        <f>IF(ISNA(VLOOKUP($F112,'Cronograma Manual'!$F$6:$BN$171,BG$144+1,0)),"",(VLOOKUP($F112,'Cronograma Manual'!$F$6:$BN$171,BG$144+1,0)))</f>
        <v/>
      </c>
      <c r="BH112" s="108" t="str">
        <f>IF(ISNA(VLOOKUP($F112,'Cronograma Manual'!$F$6:$BN$171,BH$144+1,0)),"",(VLOOKUP($F112,'Cronograma Manual'!$F$6:$BN$171,BH$144+1,0)))</f>
        <v/>
      </c>
      <c r="BI112" s="108">
        <f>IF(ISNA(VLOOKUP($F112,'Cronograma Manual'!$F$6:$BN$171,BI$144+1,0)),"",(VLOOKUP($F112,'Cronograma Manual'!$F$6:$BN$171,BI$144+1,0)))</f>
        <v>44909</v>
      </c>
      <c r="BJ112" s="108" t="str">
        <f>IF(ISNA(VLOOKUP($F112,'Cronograma Manual'!$F$6:$BN$171,BJ$144+1,0)),"",(VLOOKUP($F112,'Cronograma Manual'!$F$6:$BN$171,BJ$144+1,0)))</f>
        <v/>
      </c>
      <c r="BK112" s="353" t="str">
        <f>IF(ISNA(VLOOKUP($F112,'Cronograma Manual'!$F$6:$BN$171,BK$144+1,0)),"",(VLOOKUP($F112,'Cronograma Manual'!$F$6:$BN$171,BK$144+1,0)))</f>
        <v/>
      </c>
    </row>
    <row r="113" spans="1:63" s="102" customFormat="1" ht="26.25" customHeight="1" x14ac:dyDescent="0.25">
      <c r="A113" s="352">
        <f t="shared" si="3"/>
        <v>107</v>
      </c>
      <c r="B113" s="429"/>
      <c r="C113" s="337"/>
      <c r="D113" s="184" t="s">
        <v>1787</v>
      </c>
      <c r="E113" s="337" t="s">
        <v>945</v>
      </c>
      <c r="F113" s="337" t="s">
        <v>95</v>
      </c>
      <c r="G113" s="184" t="str">
        <f>IF(ISNA(VLOOKUP($F113,'Cronograma Manual'!$F$6:$BN$171,G$144+1,0)),"",(VLOOKUP($F113,'Cronograma Manual'!$F$6:$BN$171,G$144+1,0)))</f>
        <v>UB CIMITARRA</v>
      </c>
      <c r="H113" s="184" t="str">
        <f>IF(ISNA(VLOOKUP($F113,'Cronograma Manual'!$F$6:$BN$171,H$144+1,0)),"",(VLOOKUP($F113,'Cronograma Manual'!$F$6:$BN$171,H$144+1,0)))</f>
        <v>Casa fiscal N. 3 Frente al colegio SICA</v>
      </c>
      <c r="I113" s="197">
        <f>IF(ISNA(VLOOKUP($F113,'Cronograma Manual'!$F$6:$BN$171,I$144+1,0)),"",(VLOOKUP($F113,'Cronograma Manual'!$F$6:$BN$171,I$144+1,0)))</f>
        <v>4</v>
      </c>
      <c r="J113" s="202">
        <f>IF(ISNA(VLOOKUP($F113,'Cronograma Manual'!$F$6:$BN$171,J$144+1,0)),"",(VLOOKUP($F113,'Cronograma Manual'!$F$6:$BN$171,J$144+1,0)))</f>
        <v>12</v>
      </c>
      <c r="K113" s="107" t="str">
        <f>IF(ISNA(VLOOKUP($F113,'Cronograma Manual'!$F$6:$BN$171,K$144+1,0)),"",(VLOOKUP($F113,'Cronograma Manual'!$F$6:$BN$171,K$144+1,0)))</f>
        <v/>
      </c>
      <c r="L113" s="107" t="str">
        <f>IF(ISNA(VLOOKUP($F113,'Cronograma Manual'!$F$6:$BN$171,L$144+1,0)),"",(VLOOKUP($F113,'Cronograma Manual'!$F$6:$BN$171,L$144+1,0)))</f>
        <v/>
      </c>
      <c r="M113" s="107" t="str">
        <f>IF(ISNA(VLOOKUP($F113,'Cronograma Manual'!$F$6:$BN$171,M$144+1,0)),"",(VLOOKUP($F113,'Cronograma Manual'!$F$6:$BN$171,M$144+1,0)))</f>
        <v/>
      </c>
      <c r="N113" s="107" t="str">
        <f>IF(ISNA(VLOOKUP($F113,'Cronograma Manual'!$F$6:$BN$171,N$144+1,0)),"",(VLOOKUP($F113,'Cronograma Manual'!$F$6:$BN$171,N$144+1,0)))</f>
        <v/>
      </c>
      <c r="O113" s="107" t="str">
        <f>IF(ISNA(VLOOKUP($F113,'Cronograma Manual'!$F$6:$BN$171,O$144+1,0)),"",(VLOOKUP($F113,'Cronograma Manual'!$F$6:$BN$171,O$144+1,0)))</f>
        <v/>
      </c>
      <c r="P113" s="108">
        <f>IF(ISNA(VLOOKUP($F113,'Cronograma Manual'!$F$6:$BN$171,P$144+1,0)),"",(VLOOKUP($F113,'Cronograma Manual'!$F$6:$BN$171,P$144+1,0)))</f>
        <v>44594</v>
      </c>
      <c r="Q113" s="108" t="str">
        <f>IF(ISNA(VLOOKUP($F113,'Cronograma Manual'!$F$6:$BN$171,Q$144+1,0)),"",(VLOOKUP($F113,'Cronograma Manual'!$F$6:$BN$171,Q$144+1,0)))</f>
        <v/>
      </c>
      <c r="R113" s="108" t="str">
        <f>IF(ISNA(VLOOKUP($F113,'Cronograma Manual'!$F$6:$BN$171,R$144+1,0)),"",(VLOOKUP($F113,'Cronograma Manual'!$F$6:$BN$171,R$144+1,0)))</f>
        <v/>
      </c>
      <c r="S113" s="108" t="str">
        <f>IF(ISNA(VLOOKUP($F113,'Cronograma Manual'!$F$6:$BN$171,S$144+1,0)),"",(VLOOKUP($F113,'Cronograma Manual'!$F$6:$BN$171,S$144+1,0)))</f>
        <v/>
      </c>
      <c r="T113" s="107">
        <f>IF(ISNA(VLOOKUP($F113,'Cronograma Manual'!$F$6:$BN$171,T$144+1,0)),"",(VLOOKUP($F113,'Cronograma Manual'!$F$6:$BN$171,T$144+1,0)))</f>
        <v>44622</v>
      </c>
      <c r="U113" s="107" t="str">
        <f>IF(ISNA(VLOOKUP($F113,'Cronograma Manual'!$F$6:$BN$171,U$144+1,0)),"",(VLOOKUP($F113,'Cronograma Manual'!$F$6:$BN$171,U$144+1,0)))</f>
        <v/>
      </c>
      <c r="V113" s="107" t="str">
        <f>IF(ISNA(VLOOKUP($F113,'Cronograma Manual'!$F$6:$BN$171,V$144+1,0)),"",(VLOOKUP($F113,'Cronograma Manual'!$F$6:$BN$171,V$144+1,0)))</f>
        <v/>
      </c>
      <c r="W113" s="107" t="str">
        <f>IF(ISNA(VLOOKUP($F113,'Cronograma Manual'!$F$6:$BN$171,W$144+1,0)),"",(VLOOKUP($F113,'Cronograma Manual'!$F$6:$BN$171,W$144+1,0)))</f>
        <v/>
      </c>
      <c r="X113" s="108">
        <f>IF(ISNA(VLOOKUP($F113,'Cronograma Manual'!$F$6:$BN$171,X$144+1,0)),"",(VLOOKUP($F113,'Cronograma Manual'!$F$6:$BN$171,X$144+1,0)))</f>
        <v>44650</v>
      </c>
      <c r="Y113" s="108" t="str">
        <f>IF(ISNA(VLOOKUP($F113,'Cronograma Manual'!$F$6:$BN$171,Y$144+1,0)),"",(VLOOKUP($F113,'Cronograma Manual'!$F$6:$BN$171,Y$144+1,0)))</f>
        <v/>
      </c>
      <c r="Z113" s="108" t="str">
        <f>IF(ISNA(VLOOKUP($F113,'Cronograma Manual'!$F$6:$BN$171,Z$144+1,0)),"",(VLOOKUP($F113,'Cronograma Manual'!$F$6:$BN$171,Z$144+1,0)))</f>
        <v/>
      </c>
      <c r="AA113" s="108" t="str">
        <f>IF(ISNA(VLOOKUP($F113,'Cronograma Manual'!$F$6:$BN$171,AA$144+1,0)),"",(VLOOKUP($F113,'Cronograma Manual'!$F$6:$BN$171,AA$144+1,0)))</f>
        <v/>
      </c>
      <c r="AB113" s="107">
        <f>IF(ISNA(VLOOKUP($F113,'Cronograma Manual'!$F$6:$BN$171,AB$144+1,0)),"",(VLOOKUP($F113,'Cronograma Manual'!$F$6:$BN$171,AB$144+1,0)))</f>
        <v>44678</v>
      </c>
      <c r="AC113" s="107" t="str">
        <f>IF(ISNA(VLOOKUP($F113,'Cronograma Manual'!$F$6:$BN$171,AC$144+1,0)),"",(VLOOKUP($F113,'Cronograma Manual'!$F$6:$BN$171,AC$144+1,0)))</f>
        <v/>
      </c>
      <c r="AD113" s="107" t="str">
        <f>IF(ISNA(VLOOKUP($F113,'Cronograma Manual'!$F$6:$BN$171,AD$144+1,0)),"",(VLOOKUP($F113,'Cronograma Manual'!$F$6:$BN$171,AD$144+1,0)))</f>
        <v/>
      </c>
      <c r="AE113" s="107" t="str">
        <f>IF(ISNA(VLOOKUP($F113,'Cronograma Manual'!$F$6:$BN$171,AE$144+1,0)),"",(VLOOKUP($F113,'Cronograma Manual'!$F$6:$BN$171,AE$144+1,0)))</f>
        <v/>
      </c>
      <c r="AF113" s="107">
        <f>IF(ISNA(VLOOKUP($F113,'Cronograma Manual'!$F$6:$BN$171,AF$144+1,0)),"",(VLOOKUP($F113,'Cronograma Manual'!$F$6:$BN$171,AF$144+1,0)))</f>
        <v>44706</v>
      </c>
      <c r="AG113" s="108" t="str">
        <f>IF(ISNA(VLOOKUP($F113,'Cronograma Manual'!$F$6:$BN$171,AG$144+1,0)),"",(VLOOKUP($F113,'Cronograma Manual'!$F$6:$BN$171,AG$144+1,0)))</f>
        <v/>
      </c>
      <c r="AH113" s="108" t="str">
        <f>IF(ISNA(VLOOKUP($F113,'Cronograma Manual'!$F$6:$BN$171,AH$144+1,0)),"",(VLOOKUP($F113,'Cronograma Manual'!$F$6:$BN$171,AH$144+1,0)))</f>
        <v/>
      </c>
      <c r="AI113" s="108" t="str">
        <f>IF(ISNA(VLOOKUP($F113,'Cronograma Manual'!$F$6:$BN$171,AI$144+1,0)),"",(VLOOKUP($F113,'Cronograma Manual'!$F$6:$BN$171,AI$144+1,0)))</f>
        <v/>
      </c>
      <c r="AJ113" s="108">
        <f>IF(ISNA(VLOOKUP($F113,'Cronograma Manual'!$F$6:$BN$171,AJ$144+1,0)),"",(VLOOKUP($F113,'Cronograma Manual'!$F$6:$BN$171,AJ$144+1,0)))</f>
        <v>44734</v>
      </c>
      <c r="AK113" s="107" t="str">
        <f>IF(ISNA(VLOOKUP($F113,'Cronograma Manual'!$F$6:$BN$171,AK$144+1,0)),"",(VLOOKUP($F113,'Cronograma Manual'!$F$6:$BN$171,AK$144+1,0)))</f>
        <v/>
      </c>
      <c r="AL113" s="107" t="str">
        <f>IF(ISNA(VLOOKUP($F113,'Cronograma Manual'!$F$6:$BN$171,AL$144+1,0)),"",(VLOOKUP($F113,'Cronograma Manual'!$F$6:$BN$171,AL$144+1,0)))</f>
        <v/>
      </c>
      <c r="AM113" s="107" t="str">
        <f>IF(ISNA(VLOOKUP($F113,'Cronograma Manual'!$F$6:$BN$171,AM$144+1,0)),"",(VLOOKUP($F113,'Cronograma Manual'!$F$6:$BN$171,AM$144+1,0)))</f>
        <v/>
      </c>
      <c r="AN113" s="107" t="str">
        <f>IF(ISNA(VLOOKUP($F113,'Cronograma Manual'!$F$6:$BN$171,AN$144+1,0)),"",(VLOOKUP($F113,'Cronograma Manual'!$F$6:$BN$171,AN$144+1,0)))</f>
        <v/>
      </c>
      <c r="AO113" s="107">
        <f>IF(ISNA(VLOOKUP($F113,'Cronograma Manual'!$F$6:$BN$171,AO$144+1,0)),"",(VLOOKUP($F113,'Cronograma Manual'!$F$6:$BN$171,AO$144+1,0)))</f>
        <v>44769</v>
      </c>
      <c r="AP113" s="108" t="str">
        <f>IF(ISNA(VLOOKUP($F113,'Cronograma Manual'!$F$6:$BN$171,AP$144+1,0)),"",(VLOOKUP($F113,'Cronograma Manual'!$F$6:$BN$171,AP$144+1,0)))</f>
        <v/>
      </c>
      <c r="AQ113" s="108" t="str">
        <f>IF(ISNA(VLOOKUP($F113,'Cronograma Manual'!$F$6:$BN$171,AQ$144+1,0)),"",(VLOOKUP($F113,'Cronograma Manual'!$F$6:$BN$171,AQ$144+1,0)))</f>
        <v/>
      </c>
      <c r="AR113" s="108" t="str">
        <f>IF(ISNA(VLOOKUP($F113,'Cronograma Manual'!$F$6:$BN$171,AR$144+1,0)),"",(VLOOKUP($F113,'Cronograma Manual'!$F$6:$BN$171,AR$144+1,0)))</f>
        <v/>
      </c>
      <c r="AS113" s="108">
        <f>IF(ISNA(VLOOKUP($F113,'Cronograma Manual'!$F$6:$BN$171,AS$144+1,0)),"",(VLOOKUP($F113,'Cronograma Manual'!$F$6:$BN$171,AS$144+1,0)))</f>
        <v>44797</v>
      </c>
      <c r="AT113" s="107" t="str">
        <f>IF(ISNA(VLOOKUP($F113,'Cronograma Manual'!$F$6:$BN$171,AT$144+1,0)),"",(VLOOKUP($F113,'Cronograma Manual'!$F$6:$BN$171,AT$144+1,0)))</f>
        <v/>
      </c>
      <c r="AU113" s="107" t="str">
        <f>IF(ISNA(VLOOKUP($F113,'Cronograma Manual'!$F$6:$BN$171,AU$144+1,0)),"",(VLOOKUP($F113,'Cronograma Manual'!$F$6:$BN$171,AU$144+1,0)))</f>
        <v/>
      </c>
      <c r="AV113" s="107" t="str">
        <f>IF(ISNA(VLOOKUP($F113,'Cronograma Manual'!$F$6:$BN$171,AV$144+1,0)),"",(VLOOKUP($F113,'Cronograma Manual'!$F$6:$BN$171,AV$144+1,0)))</f>
        <v/>
      </c>
      <c r="AW113" s="107">
        <f>IF(ISNA(VLOOKUP($F113,'Cronograma Manual'!$F$6:$BN$171,AW$144+1,0)),"",(VLOOKUP($F113,'Cronograma Manual'!$F$6:$BN$171,AW$144+1,0)))</f>
        <v>44825</v>
      </c>
      <c r="AX113" s="107" t="str">
        <f>IF(ISNA(VLOOKUP($F113,'Cronograma Manual'!$F$6:$BN$171,AX$144+1,0)),"",(VLOOKUP($F113,'Cronograma Manual'!$F$6:$BN$171,AX$144+1,0)))</f>
        <v/>
      </c>
      <c r="AY113" s="108" t="str">
        <f>IF(ISNA(VLOOKUP($F113,'Cronograma Manual'!$F$6:$BN$171,AY$144+1,0)),"",(VLOOKUP($F113,'Cronograma Manual'!$F$6:$BN$171,AY$144+1,0)))</f>
        <v/>
      </c>
      <c r="AZ113" s="108" t="str">
        <f>IF(ISNA(VLOOKUP($F113,'Cronograma Manual'!$F$6:$BN$171,AZ$144+1,0)),"",(VLOOKUP($F113,'Cronograma Manual'!$F$6:$BN$171,AZ$144+1,0)))</f>
        <v/>
      </c>
      <c r="BA113" s="108">
        <f>IF(ISNA(VLOOKUP($F113,'Cronograma Manual'!$F$6:$BN$171,BA$144+1,0)),"",(VLOOKUP($F113,'Cronograma Manual'!$F$6:$BN$171,BA$144+1,0)))</f>
        <v>44853</v>
      </c>
      <c r="BB113" s="108" t="str">
        <f>IF(ISNA(VLOOKUP($F113,'Cronograma Manual'!$F$6:$BN$171,BB$144+1,0)),"",(VLOOKUP($F113,'Cronograma Manual'!$F$6:$BN$171,BB$144+1,0)))</f>
        <v/>
      </c>
      <c r="BC113" s="107" t="str">
        <f>IF(ISNA(VLOOKUP($F113,'Cronograma Manual'!$F$6:$BN$171,BC$144+1,0)),"",(VLOOKUP($F113,'Cronograma Manual'!$F$6:$BN$171,BC$144+1,0)))</f>
        <v/>
      </c>
      <c r="BD113" s="107" t="str">
        <f>IF(ISNA(VLOOKUP($F113,'Cronograma Manual'!$F$6:$BN$171,BD$144+1,0)),"",(VLOOKUP($F113,'Cronograma Manual'!$F$6:$BN$171,BD$144+1,0)))</f>
        <v/>
      </c>
      <c r="BE113" s="107">
        <f>IF(ISNA(VLOOKUP($F113,'Cronograma Manual'!$F$6:$BN$171,BE$144+1,0)),"",(VLOOKUP($F113,'Cronograma Manual'!$F$6:$BN$171,BE$144+1,0)))</f>
        <v>44881</v>
      </c>
      <c r="BF113" s="107" t="str">
        <f>IF(ISNA(VLOOKUP($F113,'Cronograma Manual'!$F$6:$BN$171,BF$144+1,0)),"",(VLOOKUP($F113,'Cronograma Manual'!$F$6:$BN$171,BF$144+1,0)))</f>
        <v/>
      </c>
      <c r="BG113" s="108" t="str">
        <f>IF(ISNA(VLOOKUP($F113,'Cronograma Manual'!$F$6:$BN$171,BG$144+1,0)),"",(VLOOKUP($F113,'Cronograma Manual'!$F$6:$BN$171,BG$144+1,0)))</f>
        <v/>
      </c>
      <c r="BH113" s="108" t="str">
        <f>IF(ISNA(VLOOKUP($F113,'Cronograma Manual'!$F$6:$BN$171,BH$144+1,0)),"",(VLOOKUP($F113,'Cronograma Manual'!$F$6:$BN$171,BH$144+1,0)))</f>
        <v/>
      </c>
      <c r="BI113" s="108">
        <f>IF(ISNA(VLOOKUP($F113,'Cronograma Manual'!$F$6:$BN$171,BI$144+1,0)),"",(VLOOKUP($F113,'Cronograma Manual'!$F$6:$BN$171,BI$144+1,0)))</f>
        <v>44909</v>
      </c>
      <c r="BJ113" s="108" t="str">
        <f>IF(ISNA(VLOOKUP($F113,'Cronograma Manual'!$F$6:$BN$171,BJ$144+1,0)),"",(VLOOKUP($F113,'Cronograma Manual'!$F$6:$BN$171,BJ$144+1,0)))</f>
        <v/>
      </c>
      <c r="BK113" s="353" t="str">
        <f>IF(ISNA(VLOOKUP($F113,'Cronograma Manual'!$F$6:$BN$171,BK$144+1,0)),"",(VLOOKUP($F113,'Cronograma Manual'!$F$6:$BN$171,BK$144+1,0)))</f>
        <v/>
      </c>
    </row>
    <row r="114" spans="1:63" s="102" customFormat="1" ht="26.25" customHeight="1" thickBot="1" x14ac:dyDescent="0.3">
      <c r="A114" s="354">
        <f t="shared" si="3"/>
        <v>108</v>
      </c>
      <c r="B114" s="430"/>
      <c r="C114" s="355"/>
      <c r="D114" s="356" t="s">
        <v>1787</v>
      </c>
      <c r="E114" s="337" t="s">
        <v>945</v>
      </c>
      <c r="F114" s="355" t="s">
        <v>101</v>
      </c>
      <c r="G114" s="356" t="str">
        <f>IF(ISNA(VLOOKUP($F114,'Cronograma Manual'!$F$6:$BN$171,G$144+1,0)),"",(VLOOKUP($F114,'Cronograma Manual'!$F$6:$BN$171,G$144+1,0)))</f>
        <v>UB MALAGA</v>
      </c>
      <c r="H114" s="356" t="str">
        <f>IF(ISNA(VLOOKUP($F114,'Cronograma Manual'!$F$6:$BN$171,H$144+1,0)),"",(VLOOKUP($F114,'Cronograma Manual'!$F$6:$BN$171,H$144+1,0)))</f>
        <v>Calle 13 No 4-90 Barrio Unión</v>
      </c>
      <c r="I114" s="359">
        <f>IF(ISNA(VLOOKUP($F114,'Cronograma Manual'!$F$6:$BN$171,I$144+1,0)),"",(VLOOKUP($F114,'Cronograma Manual'!$F$6:$BN$171,I$144+1,0)))</f>
        <v>4</v>
      </c>
      <c r="J114" s="360">
        <f>IF(ISNA(VLOOKUP($F114,'Cronograma Manual'!$F$6:$BN$171,J$144+1,0)),"",(VLOOKUP($F114,'Cronograma Manual'!$F$6:$BN$171,J$144+1,0)))</f>
        <v>12</v>
      </c>
      <c r="K114" s="361" t="str">
        <f>IF(ISNA(VLOOKUP($F114,'Cronograma Manual'!$F$6:$BN$171,K$144+1,0)),"",(VLOOKUP($F114,'Cronograma Manual'!$F$6:$BN$171,K$144+1,0)))</f>
        <v/>
      </c>
      <c r="L114" s="361" t="str">
        <f>IF(ISNA(VLOOKUP($F114,'Cronograma Manual'!$F$6:$BN$171,L$144+1,0)),"",(VLOOKUP($F114,'Cronograma Manual'!$F$6:$BN$171,L$144+1,0)))</f>
        <v/>
      </c>
      <c r="M114" s="361" t="str">
        <f>IF(ISNA(VLOOKUP($F114,'Cronograma Manual'!$F$6:$BN$171,M$144+1,0)),"",(VLOOKUP($F114,'Cronograma Manual'!$F$6:$BN$171,M$144+1,0)))</f>
        <v/>
      </c>
      <c r="N114" s="361" t="str">
        <f>IF(ISNA(VLOOKUP($F114,'Cronograma Manual'!$F$6:$BN$171,N$144+1,0)),"",(VLOOKUP($F114,'Cronograma Manual'!$F$6:$BN$171,N$144+1,0)))</f>
        <v/>
      </c>
      <c r="O114" s="361" t="str">
        <f>IF(ISNA(VLOOKUP($F114,'Cronograma Manual'!$F$6:$BN$171,O$144+1,0)),"",(VLOOKUP($F114,'Cronograma Manual'!$F$6:$BN$171,O$144+1,0)))</f>
        <v/>
      </c>
      <c r="P114" s="362">
        <f>IF(ISNA(VLOOKUP($F114,'Cronograma Manual'!$F$6:$BN$171,P$144+1,0)),"",(VLOOKUP($F114,'Cronograma Manual'!$F$6:$BN$171,P$144+1,0)))</f>
        <v>44594</v>
      </c>
      <c r="Q114" s="362" t="str">
        <f>IF(ISNA(VLOOKUP($F114,'Cronograma Manual'!$F$6:$BN$171,Q$144+1,0)),"",(VLOOKUP($F114,'Cronograma Manual'!$F$6:$BN$171,Q$144+1,0)))</f>
        <v/>
      </c>
      <c r="R114" s="362" t="str">
        <f>IF(ISNA(VLOOKUP($F114,'Cronograma Manual'!$F$6:$BN$171,R$144+1,0)),"",(VLOOKUP($F114,'Cronograma Manual'!$F$6:$BN$171,R$144+1,0)))</f>
        <v/>
      </c>
      <c r="S114" s="362" t="str">
        <f>IF(ISNA(VLOOKUP($F114,'Cronograma Manual'!$F$6:$BN$171,S$144+1,0)),"",(VLOOKUP($F114,'Cronograma Manual'!$F$6:$BN$171,S$144+1,0)))</f>
        <v/>
      </c>
      <c r="T114" s="361">
        <f>IF(ISNA(VLOOKUP($F114,'Cronograma Manual'!$F$6:$BN$171,T$144+1,0)),"",(VLOOKUP($F114,'Cronograma Manual'!$F$6:$BN$171,T$144+1,0)))</f>
        <v>44622</v>
      </c>
      <c r="U114" s="361" t="str">
        <f>IF(ISNA(VLOOKUP($F114,'Cronograma Manual'!$F$6:$BN$171,U$144+1,0)),"",(VLOOKUP($F114,'Cronograma Manual'!$F$6:$BN$171,U$144+1,0)))</f>
        <v/>
      </c>
      <c r="V114" s="361" t="str">
        <f>IF(ISNA(VLOOKUP($F114,'Cronograma Manual'!$F$6:$BN$171,V$144+1,0)),"",(VLOOKUP($F114,'Cronograma Manual'!$F$6:$BN$171,V$144+1,0)))</f>
        <v/>
      </c>
      <c r="W114" s="361" t="str">
        <f>IF(ISNA(VLOOKUP($F114,'Cronograma Manual'!$F$6:$BN$171,W$144+1,0)),"",(VLOOKUP($F114,'Cronograma Manual'!$F$6:$BN$171,W$144+1,0)))</f>
        <v/>
      </c>
      <c r="X114" s="362">
        <f>IF(ISNA(VLOOKUP($F114,'Cronograma Manual'!$F$6:$BN$171,X$144+1,0)),"",(VLOOKUP($F114,'Cronograma Manual'!$F$6:$BN$171,X$144+1,0)))</f>
        <v>44650</v>
      </c>
      <c r="Y114" s="362" t="str">
        <f>IF(ISNA(VLOOKUP($F114,'Cronograma Manual'!$F$6:$BN$171,Y$144+1,0)),"",(VLOOKUP($F114,'Cronograma Manual'!$F$6:$BN$171,Y$144+1,0)))</f>
        <v/>
      </c>
      <c r="Z114" s="362" t="str">
        <f>IF(ISNA(VLOOKUP($F114,'Cronograma Manual'!$F$6:$BN$171,Z$144+1,0)),"",(VLOOKUP($F114,'Cronograma Manual'!$F$6:$BN$171,Z$144+1,0)))</f>
        <v/>
      </c>
      <c r="AA114" s="362" t="str">
        <f>IF(ISNA(VLOOKUP($F114,'Cronograma Manual'!$F$6:$BN$171,AA$144+1,0)),"",(VLOOKUP($F114,'Cronograma Manual'!$F$6:$BN$171,AA$144+1,0)))</f>
        <v/>
      </c>
      <c r="AB114" s="361">
        <f>IF(ISNA(VLOOKUP($F114,'Cronograma Manual'!$F$6:$BN$171,AB$144+1,0)),"",(VLOOKUP($F114,'Cronograma Manual'!$F$6:$BN$171,AB$144+1,0)))</f>
        <v>44678</v>
      </c>
      <c r="AC114" s="361" t="str">
        <f>IF(ISNA(VLOOKUP($F114,'Cronograma Manual'!$F$6:$BN$171,AC$144+1,0)),"",(VLOOKUP($F114,'Cronograma Manual'!$F$6:$BN$171,AC$144+1,0)))</f>
        <v/>
      </c>
      <c r="AD114" s="361" t="str">
        <f>IF(ISNA(VLOOKUP($F114,'Cronograma Manual'!$F$6:$BN$171,AD$144+1,0)),"",(VLOOKUP($F114,'Cronograma Manual'!$F$6:$BN$171,AD$144+1,0)))</f>
        <v/>
      </c>
      <c r="AE114" s="361" t="str">
        <f>IF(ISNA(VLOOKUP($F114,'Cronograma Manual'!$F$6:$BN$171,AE$144+1,0)),"",(VLOOKUP($F114,'Cronograma Manual'!$F$6:$BN$171,AE$144+1,0)))</f>
        <v/>
      </c>
      <c r="AF114" s="361">
        <f>IF(ISNA(VLOOKUP($F114,'Cronograma Manual'!$F$6:$BN$171,AF$144+1,0)),"",(VLOOKUP($F114,'Cronograma Manual'!$F$6:$BN$171,AF$144+1,0)))</f>
        <v>44706</v>
      </c>
      <c r="AG114" s="362" t="str">
        <f>IF(ISNA(VLOOKUP($F114,'Cronograma Manual'!$F$6:$BN$171,AG$144+1,0)),"",(VLOOKUP($F114,'Cronograma Manual'!$F$6:$BN$171,AG$144+1,0)))</f>
        <v/>
      </c>
      <c r="AH114" s="362" t="str">
        <f>IF(ISNA(VLOOKUP($F114,'Cronograma Manual'!$F$6:$BN$171,AH$144+1,0)),"",(VLOOKUP($F114,'Cronograma Manual'!$F$6:$BN$171,AH$144+1,0)))</f>
        <v/>
      </c>
      <c r="AI114" s="362" t="str">
        <f>IF(ISNA(VLOOKUP($F114,'Cronograma Manual'!$F$6:$BN$171,AI$144+1,0)),"",(VLOOKUP($F114,'Cronograma Manual'!$F$6:$BN$171,AI$144+1,0)))</f>
        <v/>
      </c>
      <c r="AJ114" s="362">
        <f>IF(ISNA(VLOOKUP($F114,'Cronograma Manual'!$F$6:$BN$171,AJ$144+1,0)),"",(VLOOKUP($F114,'Cronograma Manual'!$F$6:$BN$171,AJ$144+1,0)))</f>
        <v>44734</v>
      </c>
      <c r="AK114" s="361" t="str">
        <f>IF(ISNA(VLOOKUP($F114,'Cronograma Manual'!$F$6:$BN$171,AK$144+1,0)),"",(VLOOKUP($F114,'Cronograma Manual'!$F$6:$BN$171,AK$144+1,0)))</f>
        <v/>
      </c>
      <c r="AL114" s="361" t="str">
        <f>IF(ISNA(VLOOKUP($F114,'Cronograma Manual'!$F$6:$BN$171,AL$144+1,0)),"",(VLOOKUP($F114,'Cronograma Manual'!$F$6:$BN$171,AL$144+1,0)))</f>
        <v/>
      </c>
      <c r="AM114" s="361" t="str">
        <f>IF(ISNA(VLOOKUP($F114,'Cronograma Manual'!$F$6:$BN$171,AM$144+1,0)),"",(VLOOKUP($F114,'Cronograma Manual'!$F$6:$BN$171,AM$144+1,0)))</f>
        <v/>
      </c>
      <c r="AN114" s="361" t="str">
        <f>IF(ISNA(VLOOKUP($F114,'Cronograma Manual'!$F$6:$BN$171,AN$144+1,0)),"",(VLOOKUP($F114,'Cronograma Manual'!$F$6:$BN$171,AN$144+1,0)))</f>
        <v/>
      </c>
      <c r="AO114" s="361">
        <f>IF(ISNA(VLOOKUP($F114,'Cronograma Manual'!$F$6:$BN$171,AO$144+1,0)),"",(VLOOKUP($F114,'Cronograma Manual'!$F$6:$BN$171,AO$144+1,0)))</f>
        <v>44769</v>
      </c>
      <c r="AP114" s="362" t="str">
        <f>IF(ISNA(VLOOKUP($F114,'Cronograma Manual'!$F$6:$BN$171,AP$144+1,0)),"",(VLOOKUP($F114,'Cronograma Manual'!$F$6:$BN$171,AP$144+1,0)))</f>
        <v/>
      </c>
      <c r="AQ114" s="362" t="str">
        <f>IF(ISNA(VLOOKUP($F114,'Cronograma Manual'!$F$6:$BN$171,AQ$144+1,0)),"",(VLOOKUP($F114,'Cronograma Manual'!$F$6:$BN$171,AQ$144+1,0)))</f>
        <v/>
      </c>
      <c r="AR114" s="362" t="str">
        <f>IF(ISNA(VLOOKUP($F114,'Cronograma Manual'!$F$6:$BN$171,AR$144+1,0)),"",(VLOOKUP($F114,'Cronograma Manual'!$F$6:$BN$171,AR$144+1,0)))</f>
        <v/>
      </c>
      <c r="AS114" s="362">
        <f>IF(ISNA(VLOOKUP($F114,'Cronograma Manual'!$F$6:$BN$171,AS$144+1,0)),"",(VLOOKUP($F114,'Cronograma Manual'!$F$6:$BN$171,AS$144+1,0)))</f>
        <v>44797</v>
      </c>
      <c r="AT114" s="361" t="str">
        <f>IF(ISNA(VLOOKUP($F114,'Cronograma Manual'!$F$6:$BN$171,AT$144+1,0)),"",(VLOOKUP($F114,'Cronograma Manual'!$F$6:$BN$171,AT$144+1,0)))</f>
        <v/>
      </c>
      <c r="AU114" s="361" t="str">
        <f>IF(ISNA(VLOOKUP($F114,'Cronograma Manual'!$F$6:$BN$171,AU$144+1,0)),"",(VLOOKUP($F114,'Cronograma Manual'!$F$6:$BN$171,AU$144+1,0)))</f>
        <v/>
      </c>
      <c r="AV114" s="361" t="str">
        <f>IF(ISNA(VLOOKUP($F114,'Cronograma Manual'!$F$6:$BN$171,AV$144+1,0)),"",(VLOOKUP($F114,'Cronograma Manual'!$F$6:$BN$171,AV$144+1,0)))</f>
        <v/>
      </c>
      <c r="AW114" s="361">
        <f>IF(ISNA(VLOOKUP($F114,'Cronograma Manual'!$F$6:$BN$171,AW$144+1,0)),"",(VLOOKUP($F114,'Cronograma Manual'!$F$6:$BN$171,AW$144+1,0)))</f>
        <v>44825</v>
      </c>
      <c r="AX114" s="361" t="str">
        <f>IF(ISNA(VLOOKUP($F114,'Cronograma Manual'!$F$6:$BN$171,AX$144+1,0)),"",(VLOOKUP($F114,'Cronograma Manual'!$F$6:$BN$171,AX$144+1,0)))</f>
        <v/>
      </c>
      <c r="AY114" s="362" t="str">
        <f>IF(ISNA(VLOOKUP($F114,'Cronograma Manual'!$F$6:$BN$171,AY$144+1,0)),"",(VLOOKUP($F114,'Cronograma Manual'!$F$6:$BN$171,AY$144+1,0)))</f>
        <v/>
      </c>
      <c r="AZ114" s="362" t="str">
        <f>IF(ISNA(VLOOKUP($F114,'Cronograma Manual'!$F$6:$BN$171,AZ$144+1,0)),"",(VLOOKUP($F114,'Cronograma Manual'!$F$6:$BN$171,AZ$144+1,0)))</f>
        <v/>
      </c>
      <c r="BA114" s="362">
        <f>IF(ISNA(VLOOKUP($F114,'Cronograma Manual'!$F$6:$BN$171,BA$144+1,0)),"",(VLOOKUP($F114,'Cronograma Manual'!$F$6:$BN$171,BA$144+1,0)))</f>
        <v>44853</v>
      </c>
      <c r="BB114" s="362" t="str">
        <f>IF(ISNA(VLOOKUP($F114,'Cronograma Manual'!$F$6:$BN$171,BB$144+1,0)),"",(VLOOKUP($F114,'Cronograma Manual'!$F$6:$BN$171,BB$144+1,0)))</f>
        <v/>
      </c>
      <c r="BC114" s="361" t="str">
        <f>IF(ISNA(VLOOKUP($F114,'Cronograma Manual'!$F$6:$BN$171,BC$144+1,0)),"",(VLOOKUP($F114,'Cronograma Manual'!$F$6:$BN$171,BC$144+1,0)))</f>
        <v/>
      </c>
      <c r="BD114" s="361" t="str">
        <f>IF(ISNA(VLOOKUP($F114,'Cronograma Manual'!$F$6:$BN$171,BD$144+1,0)),"",(VLOOKUP($F114,'Cronograma Manual'!$F$6:$BN$171,BD$144+1,0)))</f>
        <v/>
      </c>
      <c r="BE114" s="361">
        <f>IF(ISNA(VLOOKUP($F114,'Cronograma Manual'!$F$6:$BN$171,BE$144+1,0)),"",(VLOOKUP($F114,'Cronograma Manual'!$F$6:$BN$171,BE$144+1,0)))</f>
        <v>44881</v>
      </c>
      <c r="BF114" s="361" t="str">
        <f>IF(ISNA(VLOOKUP($F114,'Cronograma Manual'!$F$6:$BN$171,BF$144+1,0)),"",(VLOOKUP($F114,'Cronograma Manual'!$F$6:$BN$171,BF$144+1,0)))</f>
        <v/>
      </c>
      <c r="BG114" s="362" t="str">
        <f>IF(ISNA(VLOOKUP($F114,'Cronograma Manual'!$F$6:$BN$171,BG$144+1,0)),"",(VLOOKUP($F114,'Cronograma Manual'!$F$6:$BN$171,BG$144+1,0)))</f>
        <v/>
      </c>
      <c r="BH114" s="362" t="str">
        <f>IF(ISNA(VLOOKUP($F114,'Cronograma Manual'!$F$6:$BN$171,BH$144+1,0)),"",(VLOOKUP($F114,'Cronograma Manual'!$F$6:$BN$171,BH$144+1,0)))</f>
        <v/>
      </c>
      <c r="BI114" s="362">
        <f>IF(ISNA(VLOOKUP($F114,'Cronograma Manual'!$F$6:$BN$171,BI$144+1,0)),"",(VLOOKUP($F114,'Cronograma Manual'!$F$6:$BN$171,BI$144+1,0)))</f>
        <v>44909</v>
      </c>
      <c r="BJ114" s="362" t="str">
        <f>IF(ISNA(VLOOKUP($F114,'Cronograma Manual'!$F$6:$BN$171,BJ$144+1,0)),"",(VLOOKUP($F114,'Cronograma Manual'!$F$6:$BN$171,BJ$144+1,0)))</f>
        <v/>
      </c>
      <c r="BK114" s="363" t="str">
        <f>IF(ISNA(VLOOKUP($F114,'Cronograma Manual'!$F$6:$BN$171,BK$144+1,0)),"",(VLOOKUP($F114,'Cronograma Manual'!$F$6:$BN$171,BK$144+1,0)))</f>
        <v/>
      </c>
    </row>
    <row r="115" spans="1:63" s="102" customFormat="1" ht="26.25" customHeight="1" x14ac:dyDescent="0.25">
      <c r="A115" s="342">
        <f t="shared" si="3"/>
        <v>109</v>
      </c>
      <c r="B115" s="428" t="s">
        <v>1285</v>
      </c>
      <c r="C115" s="343"/>
      <c r="D115" s="344" t="s">
        <v>1787</v>
      </c>
      <c r="E115" s="343" t="s">
        <v>1445</v>
      </c>
      <c r="F115" s="343" t="s">
        <v>111</v>
      </c>
      <c r="G115" s="344" t="str">
        <f>IF(ISNA(VLOOKUP($F115,'Cronograma Manual'!$F$6:$BN$171,G$144+1,0)),"",(VLOOKUP($F115,'Cronograma Manual'!$F$6:$BN$171,G$144+1,0)))</f>
        <v>UB ZONAL TUMACO</v>
      </c>
      <c r="H115" s="344" t="str">
        <f>IF(ISNA(VLOOKUP($F115,'Cronograma Manual'!$F$6:$BN$171,H$144+1,0)),"",(VLOOKUP($F115,'Cronograma Manual'!$F$6:$BN$171,H$144+1,0)))</f>
        <v>Ciudadela Sector Nuevo Horizonte Enseguida del Centro Hospital Divino Niño</v>
      </c>
      <c r="I115" s="347">
        <f>IF(ISNA(VLOOKUP($F115,'Cronograma Manual'!$F$6:$BN$171,I$144+1,0)),"",(VLOOKUP($F115,'Cronograma Manual'!$F$6:$BN$171,I$144+1,0)))</f>
        <v>4</v>
      </c>
      <c r="J115" s="348">
        <f>IF(ISNA(VLOOKUP($F115,'Cronograma Manual'!$F$6:$BN$171,J$144+1,0)),"",(VLOOKUP($F115,'Cronograma Manual'!$F$6:$BN$171,J$144+1,0)))</f>
        <v>12</v>
      </c>
      <c r="K115" s="349" t="str">
        <f>IF(ISNA(VLOOKUP($F115,'Cronograma Manual'!$F$6:$BN$171,K$144+1,0)),"",(VLOOKUP($F115,'Cronograma Manual'!$F$6:$BN$171,K$144+1,0)))</f>
        <v/>
      </c>
      <c r="L115" s="349" t="str">
        <f>IF(ISNA(VLOOKUP($F115,'Cronograma Manual'!$F$6:$BN$171,L$144+1,0)),"",(VLOOKUP($F115,'Cronograma Manual'!$F$6:$BN$171,L$144+1,0)))</f>
        <v/>
      </c>
      <c r="M115" s="349" t="str">
        <f>IF(ISNA(VLOOKUP($F115,'Cronograma Manual'!$F$6:$BN$171,M$144+1,0)),"",(VLOOKUP($F115,'Cronograma Manual'!$F$6:$BN$171,M$144+1,0)))</f>
        <v/>
      </c>
      <c r="N115" s="349" t="str">
        <f>IF(ISNA(VLOOKUP($F115,'Cronograma Manual'!$F$6:$BN$171,N$144+1,0)),"",(VLOOKUP($F115,'Cronograma Manual'!$F$6:$BN$171,N$144+1,0)))</f>
        <v/>
      </c>
      <c r="O115" s="349" t="str">
        <f>IF(ISNA(VLOOKUP($F115,'Cronograma Manual'!$F$6:$BN$171,O$144+1,0)),"",(VLOOKUP($F115,'Cronograma Manual'!$F$6:$BN$171,O$144+1,0)))</f>
        <v/>
      </c>
      <c r="P115" s="350">
        <f>IF(ISNA(VLOOKUP($F115,'Cronograma Manual'!$F$6:$BN$171,P$144+1,0)),"",(VLOOKUP($F115,'Cronograma Manual'!$F$6:$BN$171,P$144+1,0)))</f>
        <v>44594</v>
      </c>
      <c r="Q115" s="350" t="str">
        <f>IF(ISNA(VLOOKUP($F115,'Cronograma Manual'!$F$6:$BN$171,Q$144+1,0)),"",(VLOOKUP($F115,'Cronograma Manual'!$F$6:$BN$171,Q$144+1,0)))</f>
        <v/>
      </c>
      <c r="R115" s="350" t="str">
        <f>IF(ISNA(VLOOKUP($F115,'Cronograma Manual'!$F$6:$BN$171,R$144+1,0)),"",(VLOOKUP($F115,'Cronograma Manual'!$F$6:$BN$171,R$144+1,0)))</f>
        <v/>
      </c>
      <c r="S115" s="350" t="str">
        <f>IF(ISNA(VLOOKUP($F115,'Cronograma Manual'!$F$6:$BN$171,S$144+1,0)),"",(VLOOKUP($F115,'Cronograma Manual'!$F$6:$BN$171,S$144+1,0)))</f>
        <v/>
      </c>
      <c r="T115" s="349">
        <f>IF(ISNA(VLOOKUP($F115,'Cronograma Manual'!$F$6:$BN$171,T$144+1,0)),"",(VLOOKUP($F115,'Cronograma Manual'!$F$6:$BN$171,T$144+1,0)))</f>
        <v>44622</v>
      </c>
      <c r="U115" s="349" t="str">
        <f>IF(ISNA(VLOOKUP($F115,'Cronograma Manual'!$F$6:$BN$171,U$144+1,0)),"",(VLOOKUP($F115,'Cronograma Manual'!$F$6:$BN$171,U$144+1,0)))</f>
        <v/>
      </c>
      <c r="V115" s="349" t="str">
        <f>IF(ISNA(VLOOKUP($F115,'Cronograma Manual'!$F$6:$BN$171,V$144+1,0)),"",(VLOOKUP($F115,'Cronograma Manual'!$F$6:$BN$171,V$144+1,0)))</f>
        <v/>
      </c>
      <c r="W115" s="349" t="str">
        <f>IF(ISNA(VLOOKUP($F115,'Cronograma Manual'!$F$6:$BN$171,W$144+1,0)),"",(VLOOKUP($F115,'Cronograma Manual'!$F$6:$BN$171,W$144+1,0)))</f>
        <v/>
      </c>
      <c r="X115" s="350">
        <f>IF(ISNA(VLOOKUP($F115,'Cronograma Manual'!$F$6:$BN$171,X$144+1,0)),"",(VLOOKUP($F115,'Cronograma Manual'!$F$6:$BN$171,X$144+1,0)))</f>
        <v>44650</v>
      </c>
      <c r="Y115" s="350" t="str">
        <f>IF(ISNA(VLOOKUP($F115,'Cronograma Manual'!$F$6:$BN$171,Y$144+1,0)),"",(VLOOKUP($F115,'Cronograma Manual'!$F$6:$BN$171,Y$144+1,0)))</f>
        <v/>
      </c>
      <c r="Z115" s="350" t="str">
        <f>IF(ISNA(VLOOKUP($F115,'Cronograma Manual'!$F$6:$BN$171,Z$144+1,0)),"",(VLOOKUP($F115,'Cronograma Manual'!$F$6:$BN$171,Z$144+1,0)))</f>
        <v/>
      </c>
      <c r="AA115" s="350" t="str">
        <f>IF(ISNA(VLOOKUP($F115,'Cronograma Manual'!$F$6:$BN$171,AA$144+1,0)),"",(VLOOKUP($F115,'Cronograma Manual'!$F$6:$BN$171,AA$144+1,0)))</f>
        <v/>
      </c>
      <c r="AB115" s="349">
        <f>IF(ISNA(VLOOKUP($F115,'Cronograma Manual'!$F$6:$BN$171,AB$144+1,0)),"",(VLOOKUP($F115,'Cronograma Manual'!$F$6:$BN$171,AB$144+1,0)))</f>
        <v>44678</v>
      </c>
      <c r="AC115" s="349" t="str">
        <f>IF(ISNA(VLOOKUP($F115,'Cronograma Manual'!$F$6:$BN$171,AC$144+1,0)),"",(VLOOKUP($F115,'Cronograma Manual'!$F$6:$BN$171,AC$144+1,0)))</f>
        <v/>
      </c>
      <c r="AD115" s="349" t="str">
        <f>IF(ISNA(VLOOKUP($F115,'Cronograma Manual'!$F$6:$BN$171,AD$144+1,0)),"",(VLOOKUP($F115,'Cronograma Manual'!$F$6:$BN$171,AD$144+1,0)))</f>
        <v/>
      </c>
      <c r="AE115" s="349" t="str">
        <f>IF(ISNA(VLOOKUP($F115,'Cronograma Manual'!$F$6:$BN$171,AE$144+1,0)),"",(VLOOKUP($F115,'Cronograma Manual'!$F$6:$BN$171,AE$144+1,0)))</f>
        <v/>
      </c>
      <c r="AF115" s="349">
        <f>IF(ISNA(VLOOKUP($F115,'Cronograma Manual'!$F$6:$BN$171,AF$144+1,0)),"",(VLOOKUP($F115,'Cronograma Manual'!$F$6:$BN$171,AF$144+1,0)))</f>
        <v>44706</v>
      </c>
      <c r="AG115" s="350" t="str">
        <f>IF(ISNA(VLOOKUP($F115,'Cronograma Manual'!$F$6:$BN$171,AG$144+1,0)),"",(VLOOKUP($F115,'Cronograma Manual'!$F$6:$BN$171,AG$144+1,0)))</f>
        <v/>
      </c>
      <c r="AH115" s="350" t="str">
        <f>IF(ISNA(VLOOKUP($F115,'Cronograma Manual'!$F$6:$BN$171,AH$144+1,0)),"",(VLOOKUP($F115,'Cronograma Manual'!$F$6:$BN$171,AH$144+1,0)))</f>
        <v/>
      </c>
      <c r="AI115" s="350" t="str">
        <f>IF(ISNA(VLOOKUP($F115,'Cronograma Manual'!$F$6:$BN$171,AI$144+1,0)),"",(VLOOKUP($F115,'Cronograma Manual'!$F$6:$BN$171,AI$144+1,0)))</f>
        <v/>
      </c>
      <c r="AJ115" s="350">
        <f>IF(ISNA(VLOOKUP($F115,'Cronograma Manual'!$F$6:$BN$171,AJ$144+1,0)),"",(VLOOKUP($F115,'Cronograma Manual'!$F$6:$BN$171,AJ$144+1,0)))</f>
        <v>44734</v>
      </c>
      <c r="AK115" s="349" t="str">
        <f>IF(ISNA(VLOOKUP($F115,'Cronograma Manual'!$F$6:$BN$171,AK$144+1,0)),"",(VLOOKUP($F115,'Cronograma Manual'!$F$6:$BN$171,AK$144+1,0)))</f>
        <v/>
      </c>
      <c r="AL115" s="349" t="str">
        <f>IF(ISNA(VLOOKUP($F115,'Cronograma Manual'!$F$6:$BN$171,AL$144+1,0)),"",(VLOOKUP($F115,'Cronograma Manual'!$F$6:$BN$171,AL$144+1,0)))</f>
        <v/>
      </c>
      <c r="AM115" s="349" t="str">
        <f>IF(ISNA(VLOOKUP($F115,'Cronograma Manual'!$F$6:$BN$171,AM$144+1,0)),"",(VLOOKUP($F115,'Cronograma Manual'!$F$6:$BN$171,AM$144+1,0)))</f>
        <v/>
      </c>
      <c r="AN115" s="349" t="str">
        <f>IF(ISNA(VLOOKUP($F115,'Cronograma Manual'!$F$6:$BN$171,AN$144+1,0)),"",(VLOOKUP($F115,'Cronograma Manual'!$F$6:$BN$171,AN$144+1,0)))</f>
        <v/>
      </c>
      <c r="AO115" s="349">
        <f>IF(ISNA(VLOOKUP($F115,'Cronograma Manual'!$F$6:$BN$171,AO$144+1,0)),"",(VLOOKUP($F115,'Cronograma Manual'!$F$6:$BN$171,AO$144+1,0)))</f>
        <v>44769</v>
      </c>
      <c r="AP115" s="350" t="str">
        <f>IF(ISNA(VLOOKUP($F115,'Cronograma Manual'!$F$6:$BN$171,AP$144+1,0)),"",(VLOOKUP($F115,'Cronograma Manual'!$F$6:$BN$171,AP$144+1,0)))</f>
        <v/>
      </c>
      <c r="AQ115" s="350" t="str">
        <f>IF(ISNA(VLOOKUP($F115,'Cronograma Manual'!$F$6:$BN$171,AQ$144+1,0)),"",(VLOOKUP($F115,'Cronograma Manual'!$F$6:$BN$171,AQ$144+1,0)))</f>
        <v/>
      </c>
      <c r="AR115" s="350" t="str">
        <f>IF(ISNA(VLOOKUP($F115,'Cronograma Manual'!$F$6:$BN$171,AR$144+1,0)),"",(VLOOKUP($F115,'Cronograma Manual'!$F$6:$BN$171,AR$144+1,0)))</f>
        <v/>
      </c>
      <c r="AS115" s="350">
        <f>IF(ISNA(VLOOKUP($F115,'Cronograma Manual'!$F$6:$BN$171,AS$144+1,0)),"",(VLOOKUP($F115,'Cronograma Manual'!$F$6:$BN$171,AS$144+1,0)))</f>
        <v>44797</v>
      </c>
      <c r="AT115" s="349" t="str">
        <f>IF(ISNA(VLOOKUP($F115,'Cronograma Manual'!$F$6:$BN$171,AT$144+1,0)),"",(VLOOKUP($F115,'Cronograma Manual'!$F$6:$BN$171,AT$144+1,0)))</f>
        <v/>
      </c>
      <c r="AU115" s="349" t="str">
        <f>IF(ISNA(VLOOKUP($F115,'Cronograma Manual'!$F$6:$BN$171,AU$144+1,0)),"",(VLOOKUP($F115,'Cronograma Manual'!$F$6:$BN$171,AU$144+1,0)))</f>
        <v/>
      </c>
      <c r="AV115" s="349" t="str">
        <f>IF(ISNA(VLOOKUP($F115,'Cronograma Manual'!$F$6:$BN$171,AV$144+1,0)),"",(VLOOKUP($F115,'Cronograma Manual'!$F$6:$BN$171,AV$144+1,0)))</f>
        <v/>
      </c>
      <c r="AW115" s="349">
        <f>IF(ISNA(VLOOKUP($F115,'Cronograma Manual'!$F$6:$BN$171,AW$144+1,0)),"",(VLOOKUP($F115,'Cronograma Manual'!$F$6:$BN$171,AW$144+1,0)))</f>
        <v>44825</v>
      </c>
      <c r="AX115" s="349" t="str">
        <f>IF(ISNA(VLOOKUP($F115,'Cronograma Manual'!$F$6:$BN$171,AX$144+1,0)),"",(VLOOKUP($F115,'Cronograma Manual'!$F$6:$BN$171,AX$144+1,0)))</f>
        <v/>
      </c>
      <c r="AY115" s="350" t="str">
        <f>IF(ISNA(VLOOKUP($F115,'Cronograma Manual'!$F$6:$BN$171,AY$144+1,0)),"",(VLOOKUP($F115,'Cronograma Manual'!$F$6:$BN$171,AY$144+1,0)))</f>
        <v/>
      </c>
      <c r="AZ115" s="350" t="str">
        <f>IF(ISNA(VLOOKUP($F115,'Cronograma Manual'!$F$6:$BN$171,AZ$144+1,0)),"",(VLOOKUP($F115,'Cronograma Manual'!$F$6:$BN$171,AZ$144+1,0)))</f>
        <v/>
      </c>
      <c r="BA115" s="350">
        <f>IF(ISNA(VLOOKUP($F115,'Cronograma Manual'!$F$6:$BN$171,BA$144+1,0)),"",(VLOOKUP($F115,'Cronograma Manual'!$F$6:$BN$171,BA$144+1,0)))</f>
        <v>44853</v>
      </c>
      <c r="BB115" s="350" t="str">
        <f>IF(ISNA(VLOOKUP($F115,'Cronograma Manual'!$F$6:$BN$171,BB$144+1,0)),"",(VLOOKUP($F115,'Cronograma Manual'!$F$6:$BN$171,BB$144+1,0)))</f>
        <v/>
      </c>
      <c r="BC115" s="349" t="str">
        <f>IF(ISNA(VLOOKUP($F115,'Cronograma Manual'!$F$6:$BN$171,BC$144+1,0)),"",(VLOOKUP($F115,'Cronograma Manual'!$F$6:$BN$171,BC$144+1,0)))</f>
        <v/>
      </c>
      <c r="BD115" s="349" t="str">
        <f>IF(ISNA(VLOOKUP($F115,'Cronograma Manual'!$F$6:$BN$171,BD$144+1,0)),"",(VLOOKUP($F115,'Cronograma Manual'!$F$6:$BN$171,BD$144+1,0)))</f>
        <v/>
      </c>
      <c r="BE115" s="349">
        <f>IF(ISNA(VLOOKUP($F115,'Cronograma Manual'!$F$6:$BN$171,BE$144+1,0)),"",(VLOOKUP($F115,'Cronograma Manual'!$F$6:$BN$171,BE$144+1,0)))</f>
        <v>44881</v>
      </c>
      <c r="BF115" s="349" t="str">
        <f>IF(ISNA(VLOOKUP($F115,'Cronograma Manual'!$F$6:$BN$171,BF$144+1,0)),"",(VLOOKUP($F115,'Cronograma Manual'!$F$6:$BN$171,BF$144+1,0)))</f>
        <v/>
      </c>
      <c r="BG115" s="350" t="str">
        <f>IF(ISNA(VLOOKUP($F115,'Cronograma Manual'!$F$6:$BN$171,BG$144+1,0)),"",(VLOOKUP($F115,'Cronograma Manual'!$F$6:$BN$171,BG$144+1,0)))</f>
        <v/>
      </c>
      <c r="BH115" s="350" t="str">
        <f>IF(ISNA(VLOOKUP($F115,'Cronograma Manual'!$F$6:$BN$171,BH$144+1,0)),"",(VLOOKUP($F115,'Cronograma Manual'!$F$6:$BN$171,BH$144+1,0)))</f>
        <v/>
      </c>
      <c r="BI115" s="350">
        <f>IF(ISNA(VLOOKUP($F115,'Cronograma Manual'!$F$6:$BN$171,BI$144+1,0)),"",(VLOOKUP($F115,'Cronograma Manual'!$F$6:$BN$171,BI$144+1,0)))</f>
        <v>44909</v>
      </c>
      <c r="BJ115" s="350" t="str">
        <f>IF(ISNA(VLOOKUP($F115,'Cronograma Manual'!$F$6:$BN$171,BJ$144+1,0)),"",(VLOOKUP($F115,'Cronograma Manual'!$F$6:$BN$171,BJ$144+1,0)))</f>
        <v/>
      </c>
      <c r="BK115" s="351" t="str">
        <f>IF(ISNA(VLOOKUP($F115,'Cronograma Manual'!$F$6:$BN$171,BK$144+1,0)),"",(VLOOKUP($F115,'Cronograma Manual'!$F$6:$BN$171,BK$144+1,0)))</f>
        <v/>
      </c>
    </row>
    <row r="116" spans="1:63" s="102" customFormat="1" ht="26.25" customHeight="1" x14ac:dyDescent="0.25">
      <c r="A116" s="383">
        <f t="shared" si="3"/>
        <v>110</v>
      </c>
      <c r="B116" s="429"/>
      <c r="C116" s="364"/>
      <c r="D116" s="367"/>
      <c r="E116" s="364" t="s">
        <v>1446</v>
      </c>
      <c r="F116" s="364" t="s">
        <v>1122</v>
      </c>
      <c r="G116" s="367" t="str">
        <f>IF(ISNA(VLOOKUP($F116,'Cronograma Manual'!$F$6:$BN$171,G$144+1,0)),"",(VLOOKUP($F116,'Cronograma Manual'!$F$6:$BN$171,G$144+1,0)))</f>
        <v>UB CAICEDONIA</v>
      </c>
      <c r="H116" s="367" t="str">
        <f>IF(ISNA(VLOOKUP($F116,'Cronograma Manual'!$F$6:$BN$171,H$144+1,0)),"",(VLOOKUP($F116,'Cronograma Manual'!$F$6:$BN$171,H$144+1,0)))</f>
        <v>Calle 6 Cra 9 Esquina Hospital Departamental Santander</v>
      </c>
      <c r="I116" s="435">
        <f>IF(ISNA(VLOOKUP($F116,'Cronograma Manual'!$F$6:$BN$171,I$144+1,0)),"",(VLOOKUP($F116,'Cronograma Manual'!$F$6:$BN$171,I$144+1,0)))</f>
        <v>4</v>
      </c>
      <c r="J116" s="304">
        <f>IF(ISNA(VLOOKUP($F116,'Cronograma Manual'!$F$6:$BN$171,J$144+1,0)),"",(VLOOKUP($F116,'Cronograma Manual'!$F$6:$BN$171,J$144+1,0)))</f>
        <v>12</v>
      </c>
      <c r="K116" s="436" t="str">
        <f>IF(ISNA(VLOOKUP($F116,'Cronograma Manual'!$F$6:$BN$171,K$144+1,0)),"",(VLOOKUP($F116,'Cronograma Manual'!$F$6:$BN$171,K$144+1,0)))</f>
        <v/>
      </c>
      <c r="L116" s="436" t="str">
        <f>IF(ISNA(VLOOKUP($F116,'Cronograma Manual'!$F$6:$BN$171,L$144+1,0)),"",(VLOOKUP($F116,'Cronograma Manual'!$F$6:$BN$171,L$144+1,0)))</f>
        <v/>
      </c>
      <c r="M116" s="436" t="str">
        <f>IF(ISNA(VLOOKUP($F116,'Cronograma Manual'!$F$6:$BN$171,M$144+1,0)),"",(VLOOKUP($F116,'Cronograma Manual'!$F$6:$BN$171,M$144+1,0)))</f>
        <v/>
      </c>
      <c r="N116" s="436" t="str">
        <f>IF(ISNA(VLOOKUP($F116,'Cronograma Manual'!$F$6:$BN$171,N$144+1,0)),"",(VLOOKUP($F116,'Cronograma Manual'!$F$6:$BN$171,N$144+1,0)))</f>
        <v/>
      </c>
      <c r="O116" s="436" t="str">
        <f>IF(ISNA(VLOOKUP($F116,'Cronograma Manual'!$F$6:$BN$171,O$144+1,0)),"",(VLOOKUP($F116,'Cronograma Manual'!$F$6:$BN$171,O$144+1,0)))</f>
        <v/>
      </c>
      <c r="P116" s="437">
        <f>IF(ISNA(VLOOKUP($F116,'Cronograma Manual'!$F$6:$BN$171,P$144+1,0)),"",(VLOOKUP($F116,'Cronograma Manual'!$F$6:$BN$171,P$144+1,0)))</f>
        <v>44594</v>
      </c>
      <c r="Q116" s="437" t="str">
        <f>IF(ISNA(VLOOKUP($F116,'Cronograma Manual'!$F$6:$BN$171,Q$144+1,0)),"",(VLOOKUP($F116,'Cronograma Manual'!$F$6:$BN$171,Q$144+1,0)))</f>
        <v/>
      </c>
      <c r="R116" s="437" t="str">
        <f>IF(ISNA(VLOOKUP($F116,'Cronograma Manual'!$F$6:$BN$171,R$144+1,0)),"",(VLOOKUP($F116,'Cronograma Manual'!$F$6:$BN$171,R$144+1,0)))</f>
        <v/>
      </c>
      <c r="S116" s="437" t="str">
        <f>IF(ISNA(VLOOKUP($F116,'Cronograma Manual'!$F$6:$BN$171,S$144+1,0)),"",(VLOOKUP($F116,'Cronograma Manual'!$F$6:$BN$171,S$144+1,0)))</f>
        <v/>
      </c>
      <c r="T116" s="436">
        <f>IF(ISNA(VLOOKUP($F116,'Cronograma Manual'!$F$6:$BN$171,T$144+1,0)),"",(VLOOKUP($F116,'Cronograma Manual'!$F$6:$BN$171,T$144+1,0)))</f>
        <v>44622</v>
      </c>
      <c r="U116" s="436" t="str">
        <f>IF(ISNA(VLOOKUP($F116,'Cronograma Manual'!$F$6:$BN$171,U$144+1,0)),"",(VLOOKUP($F116,'Cronograma Manual'!$F$6:$BN$171,U$144+1,0)))</f>
        <v/>
      </c>
      <c r="V116" s="436" t="str">
        <f>IF(ISNA(VLOOKUP($F116,'Cronograma Manual'!$F$6:$BN$171,V$144+1,0)),"",(VLOOKUP($F116,'Cronograma Manual'!$F$6:$BN$171,V$144+1,0)))</f>
        <v/>
      </c>
      <c r="W116" s="436" t="str">
        <f>IF(ISNA(VLOOKUP($F116,'Cronograma Manual'!$F$6:$BN$171,W$144+1,0)),"",(VLOOKUP($F116,'Cronograma Manual'!$F$6:$BN$171,W$144+1,0)))</f>
        <v/>
      </c>
      <c r="X116" s="437">
        <f>IF(ISNA(VLOOKUP($F116,'Cronograma Manual'!$F$6:$BN$171,X$144+1,0)),"",(VLOOKUP($F116,'Cronograma Manual'!$F$6:$BN$171,X$144+1,0)))</f>
        <v>44650</v>
      </c>
      <c r="Y116" s="437" t="str">
        <f>IF(ISNA(VLOOKUP($F116,'Cronograma Manual'!$F$6:$BN$171,Y$144+1,0)),"",(VLOOKUP($F116,'Cronograma Manual'!$F$6:$BN$171,Y$144+1,0)))</f>
        <v/>
      </c>
      <c r="Z116" s="437" t="str">
        <f>IF(ISNA(VLOOKUP($F116,'Cronograma Manual'!$F$6:$BN$171,Z$144+1,0)),"",(VLOOKUP($F116,'Cronograma Manual'!$F$6:$BN$171,Z$144+1,0)))</f>
        <v/>
      </c>
      <c r="AA116" s="437" t="str">
        <f>IF(ISNA(VLOOKUP($F116,'Cronograma Manual'!$F$6:$BN$171,AA$144+1,0)),"",(VLOOKUP($F116,'Cronograma Manual'!$F$6:$BN$171,AA$144+1,0)))</f>
        <v/>
      </c>
      <c r="AB116" s="436">
        <f>IF(ISNA(VLOOKUP($F116,'Cronograma Manual'!$F$6:$BN$171,AB$144+1,0)),"",(VLOOKUP($F116,'Cronograma Manual'!$F$6:$BN$171,AB$144+1,0)))</f>
        <v>44678</v>
      </c>
      <c r="AC116" s="436" t="str">
        <f>IF(ISNA(VLOOKUP($F116,'Cronograma Manual'!$F$6:$BN$171,AC$144+1,0)),"",(VLOOKUP($F116,'Cronograma Manual'!$F$6:$BN$171,AC$144+1,0)))</f>
        <v/>
      </c>
      <c r="AD116" s="436" t="str">
        <f>IF(ISNA(VLOOKUP($F116,'Cronograma Manual'!$F$6:$BN$171,AD$144+1,0)),"",(VLOOKUP($F116,'Cronograma Manual'!$F$6:$BN$171,AD$144+1,0)))</f>
        <v/>
      </c>
      <c r="AE116" s="436" t="str">
        <f>IF(ISNA(VLOOKUP($F116,'Cronograma Manual'!$F$6:$BN$171,AE$144+1,0)),"",(VLOOKUP($F116,'Cronograma Manual'!$F$6:$BN$171,AE$144+1,0)))</f>
        <v/>
      </c>
      <c r="AF116" s="436">
        <f>IF(ISNA(VLOOKUP($F116,'Cronograma Manual'!$F$6:$BN$171,AF$144+1,0)),"",(VLOOKUP($F116,'Cronograma Manual'!$F$6:$BN$171,AF$144+1,0)))</f>
        <v>44706</v>
      </c>
      <c r="AG116" s="437" t="str">
        <f>IF(ISNA(VLOOKUP($F116,'Cronograma Manual'!$F$6:$BN$171,AG$144+1,0)),"",(VLOOKUP($F116,'Cronograma Manual'!$F$6:$BN$171,AG$144+1,0)))</f>
        <v/>
      </c>
      <c r="AH116" s="437" t="str">
        <f>IF(ISNA(VLOOKUP($F116,'Cronograma Manual'!$F$6:$BN$171,AH$144+1,0)),"",(VLOOKUP($F116,'Cronograma Manual'!$F$6:$BN$171,AH$144+1,0)))</f>
        <v/>
      </c>
      <c r="AI116" s="437" t="str">
        <f>IF(ISNA(VLOOKUP($F116,'Cronograma Manual'!$F$6:$BN$171,AI$144+1,0)),"",(VLOOKUP($F116,'Cronograma Manual'!$F$6:$BN$171,AI$144+1,0)))</f>
        <v/>
      </c>
      <c r="AJ116" s="437">
        <f>IF(ISNA(VLOOKUP($F116,'Cronograma Manual'!$F$6:$BN$171,AJ$144+1,0)),"",(VLOOKUP($F116,'Cronograma Manual'!$F$6:$BN$171,AJ$144+1,0)))</f>
        <v>44734</v>
      </c>
      <c r="AK116" s="436" t="str">
        <f>IF(ISNA(VLOOKUP($F116,'Cronograma Manual'!$F$6:$BN$171,AK$144+1,0)),"",(VLOOKUP($F116,'Cronograma Manual'!$F$6:$BN$171,AK$144+1,0)))</f>
        <v/>
      </c>
      <c r="AL116" s="436" t="str">
        <f>IF(ISNA(VLOOKUP($F116,'Cronograma Manual'!$F$6:$BN$171,AL$144+1,0)),"",(VLOOKUP($F116,'Cronograma Manual'!$F$6:$BN$171,AL$144+1,0)))</f>
        <v/>
      </c>
      <c r="AM116" s="436" t="str">
        <f>IF(ISNA(VLOOKUP($F116,'Cronograma Manual'!$F$6:$BN$171,AM$144+1,0)),"",(VLOOKUP($F116,'Cronograma Manual'!$F$6:$BN$171,AM$144+1,0)))</f>
        <v/>
      </c>
      <c r="AN116" s="436" t="str">
        <f>IF(ISNA(VLOOKUP($F116,'Cronograma Manual'!$F$6:$BN$171,AN$144+1,0)),"",(VLOOKUP($F116,'Cronograma Manual'!$F$6:$BN$171,AN$144+1,0)))</f>
        <v/>
      </c>
      <c r="AO116" s="436">
        <f>IF(ISNA(VLOOKUP($F116,'Cronograma Manual'!$F$6:$BN$171,AO$144+1,0)),"",(VLOOKUP($F116,'Cronograma Manual'!$F$6:$BN$171,AO$144+1,0)))</f>
        <v>44769</v>
      </c>
      <c r="AP116" s="437" t="str">
        <f>IF(ISNA(VLOOKUP($F116,'Cronograma Manual'!$F$6:$BN$171,AP$144+1,0)),"",(VLOOKUP($F116,'Cronograma Manual'!$F$6:$BN$171,AP$144+1,0)))</f>
        <v/>
      </c>
      <c r="AQ116" s="437" t="str">
        <f>IF(ISNA(VLOOKUP($F116,'Cronograma Manual'!$F$6:$BN$171,AQ$144+1,0)),"",(VLOOKUP($F116,'Cronograma Manual'!$F$6:$BN$171,AQ$144+1,0)))</f>
        <v/>
      </c>
      <c r="AR116" s="437" t="str">
        <f>IF(ISNA(VLOOKUP($F116,'Cronograma Manual'!$F$6:$BN$171,AR$144+1,0)),"",(VLOOKUP($F116,'Cronograma Manual'!$F$6:$BN$171,AR$144+1,0)))</f>
        <v/>
      </c>
      <c r="AS116" s="437">
        <f>IF(ISNA(VLOOKUP($F116,'Cronograma Manual'!$F$6:$BN$171,AS$144+1,0)),"",(VLOOKUP($F116,'Cronograma Manual'!$F$6:$BN$171,AS$144+1,0)))</f>
        <v>44797</v>
      </c>
      <c r="AT116" s="436" t="str">
        <f>IF(ISNA(VLOOKUP($F116,'Cronograma Manual'!$F$6:$BN$171,AT$144+1,0)),"",(VLOOKUP($F116,'Cronograma Manual'!$F$6:$BN$171,AT$144+1,0)))</f>
        <v/>
      </c>
      <c r="AU116" s="436" t="str">
        <f>IF(ISNA(VLOOKUP($F116,'Cronograma Manual'!$F$6:$BN$171,AU$144+1,0)),"",(VLOOKUP($F116,'Cronograma Manual'!$F$6:$BN$171,AU$144+1,0)))</f>
        <v/>
      </c>
      <c r="AV116" s="436" t="str">
        <f>IF(ISNA(VLOOKUP($F116,'Cronograma Manual'!$F$6:$BN$171,AV$144+1,0)),"",(VLOOKUP($F116,'Cronograma Manual'!$F$6:$BN$171,AV$144+1,0)))</f>
        <v/>
      </c>
      <c r="AW116" s="436">
        <f>IF(ISNA(VLOOKUP($F116,'Cronograma Manual'!$F$6:$BN$171,AW$144+1,0)),"",(VLOOKUP($F116,'Cronograma Manual'!$F$6:$BN$171,AW$144+1,0)))</f>
        <v>44825</v>
      </c>
      <c r="AX116" s="436" t="str">
        <f>IF(ISNA(VLOOKUP($F116,'Cronograma Manual'!$F$6:$BN$171,AX$144+1,0)),"",(VLOOKUP($F116,'Cronograma Manual'!$F$6:$BN$171,AX$144+1,0)))</f>
        <v/>
      </c>
      <c r="AY116" s="437" t="str">
        <f>IF(ISNA(VLOOKUP($F116,'Cronograma Manual'!$F$6:$BN$171,AY$144+1,0)),"",(VLOOKUP($F116,'Cronograma Manual'!$F$6:$BN$171,AY$144+1,0)))</f>
        <v/>
      </c>
      <c r="AZ116" s="437" t="str">
        <f>IF(ISNA(VLOOKUP($F116,'Cronograma Manual'!$F$6:$BN$171,AZ$144+1,0)),"",(VLOOKUP($F116,'Cronograma Manual'!$F$6:$BN$171,AZ$144+1,0)))</f>
        <v/>
      </c>
      <c r="BA116" s="437">
        <f>IF(ISNA(VLOOKUP($F116,'Cronograma Manual'!$F$6:$BN$171,BA$144+1,0)),"",(VLOOKUP($F116,'Cronograma Manual'!$F$6:$BN$171,BA$144+1,0)))</f>
        <v>44853</v>
      </c>
      <c r="BB116" s="437" t="str">
        <f>IF(ISNA(VLOOKUP($F116,'Cronograma Manual'!$F$6:$BN$171,BB$144+1,0)),"",(VLOOKUP($F116,'Cronograma Manual'!$F$6:$BN$171,BB$144+1,0)))</f>
        <v/>
      </c>
      <c r="BC116" s="436" t="str">
        <f>IF(ISNA(VLOOKUP($F116,'Cronograma Manual'!$F$6:$BN$171,BC$144+1,0)),"",(VLOOKUP($F116,'Cronograma Manual'!$F$6:$BN$171,BC$144+1,0)))</f>
        <v/>
      </c>
      <c r="BD116" s="436" t="str">
        <f>IF(ISNA(VLOOKUP($F116,'Cronograma Manual'!$F$6:$BN$171,BD$144+1,0)),"",(VLOOKUP($F116,'Cronograma Manual'!$F$6:$BN$171,BD$144+1,0)))</f>
        <v/>
      </c>
      <c r="BE116" s="436">
        <f>IF(ISNA(VLOOKUP($F116,'Cronograma Manual'!$F$6:$BN$171,BE$144+1,0)),"",(VLOOKUP($F116,'Cronograma Manual'!$F$6:$BN$171,BE$144+1,0)))</f>
        <v>44881</v>
      </c>
      <c r="BF116" s="436" t="str">
        <f>IF(ISNA(VLOOKUP($F116,'Cronograma Manual'!$F$6:$BN$171,BF$144+1,0)),"",(VLOOKUP($F116,'Cronograma Manual'!$F$6:$BN$171,BF$144+1,0)))</f>
        <v/>
      </c>
      <c r="BG116" s="437" t="str">
        <f>IF(ISNA(VLOOKUP($F116,'Cronograma Manual'!$F$6:$BN$171,BG$144+1,0)),"",(VLOOKUP($F116,'Cronograma Manual'!$F$6:$BN$171,BG$144+1,0)))</f>
        <v/>
      </c>
      <c r="BH116" s="437" t="str">
        <f>IF(ISNA(VLOOKUP($F116,'Cronograma Manual'!$F$6:$BN$171,BH$144+1,0)),"",(VLOOKUP($F116,'Cronograma Manual'!$F$6:$BN$171,BH$144+1,0)))</f>
        <v/>
      </c>
      <c r="BI116" s="437">
        <f>IF(ISNA(VLOOKUP($F116,'Cronograma Manual'!$F$6:$BN$171,BI$144+1,0)),"",(VLOOKUP($F116,'Cronograma Manual'!$F$6:$BN$171,BI$144+1,0)))</f>
        <v>44909</v>
      </c>
      <c r="BJ116" s="437" t="str">
        <f>IF(ISNA(VLOOKUP($F116,'Cronograma Manual'!$F$6:$BN$171,BJ$144+1,0)),"",(VLOOKUP($F116,'Cronograma Manual'!$F$6:$BN$171,BJ$144+1,0)))</f>
        <v/>
      </c>
      <c r="BK116" s="438" t="str">
        <f>IF(ISNA(VLOOKUP($F116,'Cronograma Manual'!$F$6:$BN$171,BK$144+1,0)),"",(VLOOKUP($F116,'Cronograma Manual'!$F$6:$BN$171,BK$144+1,0)))</f>
        <v/>
      </c>
    </row>
    <row r="117" spans="1:63" s="102" customFormat="1" ht="26.25" customHeight="1" x14ac:dyDescent="0.25">
      <c r="A117" s="383">
        <f t="shared" si="3"/>
        <v>111</v>
      </c>
      <c r="B117" s="429"/>
      <c r="C117" s="364"/>
      <c r="D117" s="367"/>
      <c r="E117" s="364" t="s">
        <v>1446</v>
      </c>
      <c r="F117" s="364" t="s">
        <v>71</v>
      </c>
      <c r="G117" s="367" t="str">
        <f>IF(ISNA(VLOOKUP($F117,'Cronograma Manual'!$F$6:$BN$171,G$144+1,0)),"",(VLOOKUP($F117,'Cronograma Manual'!$F$6:$BN$171,G$144+1,0)))</f>
        <v>UB ZONAL CHIGORODÓ</v>
      </c>
      <c r="H117" s="367" t="str">
        <f>IF(ISNA(VLOOKUP($F117,'Cronograma Manual'!$F$6:$BN$171,H$144+1,0)),"",(VLOOKUP($F117,'Cronograma Manual'!$F$6:$BN$171,H$144+1,0)))</f>
        <v>CRA 108A N°. 101A - 57</v>
      </c>
      <c r="I117" s="435">
        <f>IF(ISNA(VLOOKUP($F117,'Cronograma Manual'!$F$6:$BN$171,I$144+1,0)),"",(VLOOKUP($F117,'Cronograma Manual'!$F$6:$BN$171,I$144+1,0)))</f>
        <v>4</v>
      </c>
      <c r="J117" s="304">
        <f>IF(ISNA(VLOOKUP($F117,'Cronograma Manual'!$F$6:$BN$171,J$144+1,0)),"",(VLOOKUP($F117,'Cronograma Manual'!$F$6:$BN$171,J$144+1,0)))</f>
        <v>12</v>
      </c>
      <c r="K117" s="436" t="str">
        <f>IF(ISNA(VLOOKUP($F117,'Cronograma Manual'!$F$6:$BN$171,K$144+1,0)),"",(VLOOKUP($F117,'Cronograma Manual'!$F$6:$BN$171,K$144+1,0)))</f>
        <v/>
      </c>
      <c r="L117" s="436" t="str">
        <f>IF(ISNA(VLOOKUP($F117,'Cronograma Manual'!$F$6:$BN$171,L$144+1,0)),"",(VLOOKUP($F117,'Cronograma Manual'!$F$6:$BN$171,L$144+1,0)))</f>
        <v/>
      </c>
      <c r="M117" s="436" t="str">
        <f>IF(ISNA(VLOOKUP($F117,'Cronograma Manual'!$F$6:$BN$171,M$144+1,0)),"",(VLOOKUP($F117,'Cronograma Manual'!$F$6:$BN$171,M$144+1,0)))</f>
        <v/>
      </c>
      <c r="N117" s="436" t="str">
        <f>IF(ISNA(VLOOKUP($F117,'Cronograma Manual'!$F$6:$BN$171,N$144+1,0)),"",(VLOOKUP($F117,'Cronograma Manual'!$F$6:$BN$171,N$144+1,0)))</f>
        <v/>
      </c>
      <c r="O117" s="436" t="str">
        <f>IF(ISNA(VLOOKUP($F117,'Cronograma Manual'!$F$6:$BN$171,O$144+1,0)),"",(VLOOKUP($F117,'Cronograma Manual'!$F$6:$BN$171,O$144+1,0)))</f>
        <v/>
      </c>
      <c r="P117" s="437">
        <f>IF(ISNA(VLOOKUP($F117,'Cronograma Manual'!$F$6:$BN$171,P$144+1,0)),"",(VLOOKUP($F117,'Cronograma Manual'!$F$6:$BN$171,P$144+1,0)))</f>
        <v>44594</v>
      </c>
      <c r="Q117" s="437" t="str">
        <f>IF(ISNA(VLOOKUP($F117,'Cronograma Manual'!$F$6:$BN$171,Q$144+1,0)),"",(VLOOKUP($F117,'Cronograma Manual'!$F$6:$BN$171,Q$144+1,0)))</f>
        <v/>
      </c>
      <c r="R117" s="437" t="str">
        <f>IF(ISNA(VLOOKUP($F117,'Cronograma Manual'!$F$6:$BN$171,R$144+1,0)),"",(VLOOKUP($F117,'Cronograma Manual'!$F$6:$BN$171,R$144+1,0)))</f>
        <v/>
      </c>
      <c r="S117" s="437" t="str">
        <f>IF(ISNA(VLOOKUP($F117,'Cronograma Manual'!$F$6:$BN$171,S$144+1,0)),"",(VLOOKUP($F117,'Cronograma Manual'!$F$6:$BN$171,S$144+1,0)))</f>
        <v/>
      </c>
      <c r="T117" s="436">
        <f>IF(ISNA(VLOOKUP($F117,'Cronograma Manual'!$F$6:$BN$171,T$144+1,0)),"",(VLOOKUP($F117,'Cronograma Manual'!$F$6:$BN$171,T$144+1,0)))</f>
        <v>44622</v>
      </c>
      <c r="U117" s="436" t="str">
        <f>IF(ISNA(VLOOKUP($F117,'Cronograma Manual'!$F$6:$BN$171,U$144+1,0)),"",(VLOOKUP($F117,'Cronograma Manual'!$F$6:$BN$171,U$144+1,0)))</f>
        <v/>
      </c>
      <c r="V117" s="436" t="str">
        <f>IF(ISNA(VLOOKUP($F117,'Cronograma Manual'!$F$6:$BN$171,V$144+1,0)),"",(VLOOKUP($F117,'Cronograma Manual'!$F$6:$BN$171,V$144+1,0)))</f>
        <v/>
      </c>
      <c r="W117" s="436" t="str">
        <f>IF(ISNA(VLOOKUP($F117,'Cronograma Manual'!$F$6:$BN$171,W$144+1,0)),"",(VLOOKUP($F117,'Cronograma Manual'!$F$6:$BN$171,W$144+1,0)))</f>
        <v/>
      </c>
      <c r="X117" s="437">
        <f>IF(ISNA(VLOOKUP($F117,'Cronograma Manual'!$F$6:$BN$171,X$144+1,0)),"",(VLOOKUP($F117,'Cronograma Manual'!$F$6:$BN$171,X$144+1,0)))</f>
        <v>44650</v>
      </c>
      <c r="Y117" s="437" t="str">
        <f>IF(ISNA(VLOOKUP($F117,'Cronograma Manual'!$F$6:$BN$171,Y$144+1,0)),"",(VLOOKUP($F117,'Cronograma Manual'!$F$6:$BN$171,Y$144+1,0)))</f>
        <v/>
      </c>
      <c r="Z117" s="437" t="str">
        <f>IF(ISNA(VLOOKUP($F117,'Cronograma Manual'!$F$6:$BN$171,Z$144+1,0)),"",(VLOOKUP($F117,'Cronograma Manual'!$F$6:$BN$171,Z$144+1,0)))</f>
        <v/>
      </c>
      <c r="AA117" s="437" t="str">
        <f>IF(ISNA(VLOOKUP($F117,'Cronograma Manual'!$F$6:$BN$171,AA$144+1,0)),"",(VLOOKUP($F117,'Cronograma Manual'!$F$6:$BN$171,AA$144+1,0)))</f>
        <v/>
      </c>
      <c r="AB117" s="436">
        <f>IF(ISNA(VLOOKUP($F117,'Cronograma Manual'!$F$6:$BN$171,AB$144+1,0)),"",(VLOOKUP($F117,'Cronograma Manual'!$F$6:$BN$171,AB$144+1,0)))</f>
        <v>44678</v>
      </c>
      <c r="AC117" s="436" t="str">
        <f>IF(ISNA(VLOOKUP($F117,'Cronograma Manual'!$F$6:$BN$171,AC$144+1,0)),"",(VLOOKUP($F117,'Cronograma Manual'!$F$6:$BN$171,AC$144+1,0)))</f>
        <v/>
      </c>
      <c r="AD117" s="436" t="str">
        <f>IF(ISNA(VLOOKUP($F117,'Cronograma Manual'!$F$6:$BN$171,AD$144+1,0)),"",(VLOOKUP($F117,'Cronograma Manual'!$F$6:$BN$171,AD$144+1,0)))</f>
        <v/>
      </c>
      <c r="AE117" s="436" t="str">
        <f>IF(ISNA(VLOOKUP($F117,'Cronograma Manual'!$F$6:$BN$171,AE$144+1,0)),"",(VLOOKUP($F117,'Cronograma Manual'!$F$6:$BN$171,AE$144+1,0)))</f>
        <v/>
      </c>
      <c r="AF117" s="436">
        <f>IF(ISNA(VLOOKUP($F117,'Cronograma Manual'!$F$6:$BN$171,AF$144+1,0)),"",(VLOOKUP($F117,'Cronograma Manual'!$F$6:$BN$171,AF$144+1,0)))</f>
        <v>44706</v>
      </c>
      <c r="AG117" s="437" t="str">
        <f>IF(ISNA(VLOOKUP($F117,'Cronograma Manual'!$F$6:$BN$171,AG$144+1,0)),"",(VLOOKUP($F117,'Cronograma Manual'!$F$6:$BN$171,AG$144+1,0)))</f>
        <v/>
      </c>
      <c r="AH117" s="437" t="str">
        <f>IF(ISNA(VLOOKUP($F117,'Cronograma Manual'!$F$6:$BN$171,AH$144+1,0)),"",(VLOOKUP($F117,'Cronograma Manual'!$F$6:$BN$171,AH$144+1,0)))</f>
        <v/>
      </c>
      <c r="AI117" s="437" t="str">
        <f>IF(ISNA(VLOOKUP($F117,'Cronograma Manual'!$F$6:$BN$171,AI$144+1,0)),"",(VLOOKUP($F117,'Cronograma Manual'!$F$6:$BN$171,AI$144+1,0)))</f>
        <v/>
      </c>
      <c r="AJ117" s="437">
        <f>IF(ISNA(VLOOKUP($F117,'Cronograma Manual'!$F$6:$BN$171,AJ$144+1,0)),"",(VLOOKUP($F117,'Cronograma Manual'!$F$6:$BN$171,AJ$144+1,0)))</f>
        <v>44734</v>
      </c>
      <c r="AK117" s="436" t="str">
        <f>IF(ISNA(VLOOKUP($F117,'Cronograma Manual'!$F$6:$BN$171,AK$144+1,0)),"",(VLOOKUP($F117,'Cronograma Manual'!$F$6:$BN$171,AK$144+1,0)))</f>
        <v/>
      </c>
      <c r="AL117" s="436" t="str">
        <f>IF(ISNA(VLOOKUP($F117,'Cronograma Manual'!$F$6:$BN$171,AL$144+1,0)),"",(VLOOKUP($F117,'Cronograma Manual'!$F$6:$BN$171,AL$144+1,0)))</f>
        <v/>
      </c>
      <c r="AM117" s="436" t="str">
        <f>IF(ISNA(VLOOKUP($F117,'Cronograma Manual'!$F$6:$BN$171,AM$144+1,0)),"",(VLOOKUP($F117,'Cronograma Manual'!$F$6:$BN$171,AM$144+1,0)))</f>
        <v/>
      </c>
      <c r="AN117" s="436" t="str">
        <f>IF(ISNA(VLOOKUP($F117,'Cronograma Manual'!$F$6:$BN$171,AN$144+1,0)),"",(VLOOKUP($F117,'Cronograma Manual'!$F$6:$BN$171,AN$144+1,0)))</f>
        <v/>
      </c>
      <c r="AO117" s="436">
        <f>IF(ISNA(VLOOKUP($F117,'Cronograma Manual'!$F$6:$BN$171,AO$144+1,0)),"",(VLOOKUP($F117,'Cronograma Manual'!$F$6:$BN$171,AO$144+1,0)))</f>
        <v>44769</v>
      </c>
      <c r="AP117" s="437" t="str">
        <f>IF(ISNA(VLOOKUP($F117,'Cronograma Manual'!$F$6:$BN$171,AP$144+1,0)),"",(VLOOKUP($F117,'Cronograma Manual'!$F$6:$BN$171,AP$144+1,0)))</f>
        <v/>
      </c>
      <c r="AQ117" s="437" t="str">
        <f>IF(ISNA(VLOOKUP($F117,'Cronograma Manual'!$F$6:$BN$171,AQ$144+1,0)),"",(VLOOKUP($F117,'Cronograma Manual'!$F$6:$BN$171,AQ$144+1,0)))</f>
        <v/>
      </c>
      <c r="AR117" s="437" t="str">
        <f>IF(ISNA(VLOOKUP($F117,'Cronograma Manual'!$F$6:$BN$171,AR$144+1,0)),"",(VLOOKUP($F117,'Cronograma Manual'!$F$6:$BN$171,AR$144+1,0)))</f>
        <v/>
      </c>
      <c r="AS117" s="437">
        <f>IF(ISNA(VLOOKUP($F117,'Cronograma Manual'!$F$6:$BN$171,AS$144+1,0)),"",(VLOOKUP($F117,'Cronograma Manual'!$F$6:$BN$171,AS$144+1,0)))</f>
        <v>44797</v>
      </c>
      <c r="AT117" s="436" t="str">
        <f>IF(ISNA(VLOOKUP($F117,'Cronograma Manual'!$F$6:$BN$171,AT$144+1,0)),"",(VLOOKUP($F117,'Cronograma Manual'!$F$6:$BN$171,AT$144+1,0)))</f>
        <v/>
      </c>
      <c r="AU117" s="436" t="str">
        <f>IF(ISNA(VLOOKUP($F117,'Cronograma Manual'!$F$6:$BN$171,AU$144+1,0)),"",(VLOOKUP($F117,'Cronograma Manual'!$F$6:$BN$171,AU$144+1,0)))</f>
        <v/>
      </c>
      <c r="AV117" s="436" t="str">
        <f>IF(ISNA(VLOOKUP($F117,'Cronograma Manual'!$F$6:$BN$171,AV$144+1,0)),"",(VLOOKUP($F117,'Cronograma Manual'!$F$6:$BN$171,AV$144+1,0)))</f>
        <v/>
      </c>
      <c r="AW117" s="436">
        <f>IF(ISNA(VLOOKUP($F117,'Cronograma Manual'!$F$6:$BN$171,AW$144+1,0)),"",(VLOOKUP($F117,'Cronograma Manual'!$F$6:$BN$171,AW$144+1,0)))</f>
        <v>44825</v>
      </c>
      <c r="AX117" s="436" t="str">
        <f>IF(ISNA(VLOOKUP($F117,'Cronograma Manual'!$F$6:$BN$171,AX$144+1,0)),"",(VLOOKUP($F117,'Cronograma Manual'!$F$6:$BN$171,AX$144+1,0)))</f>
        <v/>
      </c>
      <c r="AY117" s="437" t="str">
        <f>IF(ISNA(VLOOKUP($F117,'Cronograma Manual'!$F$6:$BN$171,AY$144+1,0)),"",(VLOOKUP($F117,'Cronograma Manual'!$F$6:$BN$171,AY$144+1,0)))</f>
        <v/>
      </c>
      <c r="AZ117" s="437" t="str">
        <f>IF(ISNA(VLOOKUP($F117,'Cronograma Manual'!$F$6:$BN$171,AZ$144+1,0)),"",(VLOOKUP($F117,'Cronograma Manual'!$F$6:$BN$171,AZ$144+1,0)))</f>
        <v/>
      </c>
      <c r="BA117" s="437">
        <f>IF(ISNA(VLOOKUP($F117,'Cronograma Manual'!$F$6:$BN$171,BA$144+1,0)),"",(VLOOKUP($F117,'Cronograma Manual'!$F$6:$BN$171,BA$144+1,0)))</f>
        <v>44853</v>
      </c>
      <c r="BB117" s="437" t="str">
        <f>IF(ISNA(VLOOKUP($F117,'Cronograma Manual'!$F$6:$BN$171,BB$144+1,0)),"",(VLOOKUP($F117,'Cronograma Manual'!$F$6:$BN$171,BB$144+1,0)))</f>
        <v/>
      </c>
      <c r="BC117" s="436" t="str">
        <f>IF(ISNA(VLOOKUP($F117,'Cronograma Manual'!$F$6:$BN$171,BC$144+1,0)),"",(VLOOKUP($F117,'Cronograma Manual'!$F$6:$BN$171,BC$144+1,0)))</f>
        <v/>
      </c>
      <c r="BD117" s="436" t="str">
        <f>IF(ISNA(VLOOKUP($F117,'Cronograma Manual'!$F$6:$BN$171,BD$144+1,0)),"",(VLOOKUP($F117,'Cronograma Manual'!$F$6:$BN$171,BD$144+1,0)))</f>
        <v/>
      </c>
      <c r="BE117" s="436">
        <f>IF(ISNA(VLOOKUP($F117,'Cronograma Manual'!$F$6:$BN$171,BE$144+1,0)),"",(VLOOKUP($F117,'Cronograma Manual'!$F$6:$BN$171,BE$144+1,0)))</f>
        <v>44881</v>
      </c>
      <c r="BF117" s="436" t="str">
        <f>IF(ISNA(VLOOKUP($F117,'Cronograma Manual'!$F$6:$BN$171,BF$144+1,0)),"",(VLOOKUP($F117,'Cronograma Manual'!$F$6:$BN$171,BF$144+1,0)))</f>
        <v/>
      </c>
      <c r="BG117" s="437" t="str">
        <f>IF(ISNA(VLOOKUP($F117,'Cronograma Manual'!$F$6:$BN$171,BG$144+1,0)),"",(VLOOKUP($F117,'Cronograma Manual'!$F$6:$BN$171,BG$144+1,0)))</f>
        <v/>
      </c>
      <c r="BH117" s="437" t="str">
        <f>IF(ISNA(VLOOKUP($F117,'Cronograma Manual'!$F$6:$BN$171,BH$144+1,0)),"",(VLOOKUP($F117,'Cronograma Manual'!$F$6:$BN$171,BH$144+1,0)))</f>
        <v/>
      </c>
      <c r="BI117" s="437">
        <f>IF(ISNA(VLOOKUP($F117,'Cronograma Manual'!$F$6:$BN$171,BI$144+1,0)),"",(VLOOKUP($F117,'Cronograma Manual'!$F$6:$BN$171,BI$144+1,0)))</f>
        <v>44909</v>
      </c>
      <c r="BJ117" s="437" t="str">
        <f>IF(ISNA(VLOOKUP($F117,'Cronograma Manual'!$F$6:$BN$171,BJ$144+1,0)),"",(VLOOKUP($F117,'Cronograma Manual'!$F$6:$BN$171,BJ$144+1,0)))</f>
        <v/>
      </c>
      <c r="BK117" s="438" t="str">
        <f>IF(ISNA(VLOOKUP($F117,'Cronograma Manual'!$F$6:$BN$171,BK$144+1,0)),"",(VLOOKUP($F117,'Cronograma Manual'!$F$6:$BN$171,BK$144+1,0)))</f>
        <v/>
      </c>
    </row>
    <row r="118" spans="1:63" s="102" customFormat="1" ht="26.25" customHeight="1" thickBot="1" x14ac:dyDescent="0.3">
      <c r="A118" s="354">
        <f t="shared" si="3"/>
        <v>112</v>
      </c>
      <c r="B118" s="430"/>
      <c r="C118" s="355"/>
      <c r="D118" s="356" t="s">
        <v>1787</v>
      </c>
      <c r="E118" s="355" t="s">
        <v>1446</v>
      </c>
      <c r="F118" s="355" t="s">
        <v>113</v>
      </c>
      <c r="G118" s="356" t="str">
        <f>IF(ISNA(VLOOKUP($F118,'Cronograma Manual'!$F$6:$BN$171,G$144+1,0)),"",(VLOOKUP($F118,'Cronograma Manual'!$F$6:$BN$171,G$144+1,0)))</f>
        <v>UB YUMBO</v>
      </c>
      <c r="H118" s="356" t="str">
        <f>IF(ISNA(VLOOKUP($F118,'Cronograma Manual'!$F$6:$BN$171,H$144+1,0)),"",(VLOOKUP($F118,'Cronograma Manual'!$F$6:$BN$171,H$144+1,0)))</f>
        <v>Carrera 4 N°2-55 B/ Belalcazar</v>
      </c>
      <c r="I118" s="359">
        <f>IF(ISNA(VLOOKUP($F118,'Cronograma Manual'!$F$6:$BN$171,I$144+1,0)),"",(VLOOKUP($F118,'Cronograma Manual'!$F$6:$BN$171,I$144+1,0)))</f>
        <v>4</v>
      </c>
      <c r="J118" s="360">
        <f>IF(ISNA(VLOOKUP($F118,'Cronograma Manual'!$F$6:$BN$171,J$144+1,0)),"",(VLOOKUP($F118,'Cronograma Manual'!$F$6:$BN$171,J$144+1,0)))</f>
        <v>12</v>
      </c>
      <c r="K118" s="361" t="str">
        <f>IF(ISNA(VLOOKUP($F118,'Cronograma Manual'!$F$6:$BN$171,K$144+1,0)),"",(VLOOKUP($F118,'Cronograma Manual'!$F$6:$BN$171,K$144+1,0)))</f>
        <v/>
      </c>
      <c r="L118" s="361" t="str">
        <f>IF(ISNA(VLOOKUP($F118,'Cronograma Manual'!$F$6:$BN$171,L$144+1,0)),"",(VLOOKUP($F118,'Cronograma Manual'!$F$6:$BN$171,L$144+1,0)))</f>
        <v/>
      </c>
      <c r="M118" s="361" t="str">
        <f>IF(ISNA(VLOOKUP($F118,'Cronograma Manual'!$F$6:$BN$171,M$144+1,0)),"",(VLOOKUP($F118,'Cronograma Manual'!$F$6:$BN$171,M$144+1,0)))</f>
        <v/>
      </c>
      <c r="N118" s="361" t="str">
        <f>IF(ISNA(VLOOKUP($F118,'Cronograma Manual'!$F$6:$BN$171,N$144+1,0)),"",(VLOOKUP($F118,'Cronograma Manual'!$F$6:$BN$171,N$144+1,0)))</f>
        <v/>
      </c>
      <c r="O118" s="361" t="str">
        <f>IF(ISNA(VLOOKUP($F118,'Cronograma Manual'!$F$6:$BN$171,O$144+1,0)),"",(VLOOKUP($F118,'Cronograma Manual'!$F$6:$BN$171,O$144+1,0)))</f>
        <v/>
      </c>
      <c r="P118" s="362">
        <f>IF(ISNA(VLOOKUP($F118,'Cronograma Manual'!$F$6:$BN$171,P$144+1,0)),"",(VLOOKUP($F118,'Cronograma Manual'!$F$6:$BN$171,P$144+1,0)))</f>
        <v>44594</v>
      </c>
      <c r="Q118" s="362" t="str">
        <f>IF(ISNA(VLOOKUP($F118,'Cronograma Manual'!$F$6:$BN$171,Q$144+1,0)),"",(VLOOKUP($F118,'Cronograma Manual'!$F$6:$BN$171,Q$144+1,0)))</f>
        <v/>
      </c>
      <c r="R118" s="362" t="str">
        <f>IF(ISNA(VLOOKUP($F118,'Cronograma Manual'!$F$6:$BN$171,R$144+1,0)),"",(VLOOKUP($F118,'Cronograma Manual'!$F$6:$BN$171,R$144+1,0)))</f>
        <v/>
      </c>
      <c r="S118" s="362" t="str">
        <f>IF(ISNA(VLOOKUP($F118,'Cronograma Manual'!$F$6:$BN$171,S$144+1,0)),"",(VLOOKUP($F118,'Cronograma Manual'!$F$6:$BN$171,S$144+1,0)))</f>
        <v/>
      </c>
      <c r="T118" s="361">
        <f>IF(ISNA(VLOOKUP($F118,'Cronograma Manual'!$F$6:$BN$171,T$144+1,0)),"",(VLOOKUP($F118,'Cronograma Manual'!$F$6:$BN$171,T$144+1,0)))</f>
        <v>44622</v>
      </c>
      <c r="U118" s="361" t="str">
        <f>IF(ISNA(VLOOKUP($F118,'Cronograma Manual'!$F$6:$BN$171,U$144+1,0)),"",(VLOOKUP($F118,'Cronograma Manual'!$F$6:$BN$171,U$144+1,0)))</f>
        <v/>
      </c>
      <c r="V118" s="361" t="str">
        <f>IF(ISNA(VLOOKUP($F118,'Cronograma Manual'!$F$6:$BN$171,V$144+1,0)),"",(VLOOKUP($F118,'Cronograma Manual'!$F$6:$BN$171,V$144+1,0)))</f>
        <v/>
      </c>
      <c r="W118" s="361" t="str">
        <f>IF(ISNA(VLOOKUP($F118,'Cronograma Manual'!$F$6:$BN$171,W$144+1,0)),"",(VLOOKUP($F118,'Cronograma Manual'!$F$6:$BN$171,W$144+1,0)))</f>
        <v/>
      </c>
      <c r="X118" s="362">
        <f>IF(ISNA(VLOOKUP($F118,'Cronograma Manual'!$F$6:$BN$171,X$144+1,0)),"",(VLOOKUP($F118,'Cronograma Manual'!$F$6:$BN$171,X$144+1,0)))</f>
        <v>44650</v>
      </c>
      <c r="Y118" s="362" t="str">
        <f>IF(ISNA(VLOOKUP($F118,'Cronograma Manual'!$F$6:$BN$171,Y$144+1,0)),"",(VLOOKUP($F118,'Cronograma Manual'!$F$6:$BN$171,Y$144+1,0)))</f>
        <v/>
      </c>
      <c r="Z118" s="362" t="str">
        <f>IF(ISNA(VLOOKUP($F118,'Cronograma Manual'!$F$6:$BN$171,Z$144+1,0)),"",(VLOOKUP($F118,'Cronograma Manual'!$F$6:$BN$171,Z$144+1,0)))</f>
        <v/>
      </c>
      <c r="AA118" s="362" t="str">
        <f>IF(ISNA(VLOOKUP($F118,'Cronograma Manual'!$F$6:$BN$171,AA$144+1,0)),"",(VLOOKUP($F118,'Cronograma Manual'!$F$6:$BN$171,AA$144+1,0)))</f>
        <v/>
      </c>
      <c r="AB118" s="361">
        <f>IF(ISNA(VLOOKUP($F118,'Cronograma Manual'!$F$6:$BN$171,AB$144+1,0)),"",(VLOOKUP($F118,'Cronograma Manual'!$F$6:$BN$171,AB$144+1,0)))</f>
        <v>44678</v>
      </c>
      <c r="AC118" s="361" t="str">
        <f>IF(ISNA(VLOOKUP($F118,'Cronograma Manual'!$F$6:$BN$171,AC$144+1,0)),"",(VLOOKUP($F118,'Cronograma Manual'!$F$6:$BN$171,AC$144+1,0)))</f>
        <v/>
      </c>
      <c r="AD118" s="361" t="str">
        <f>IF(ISNA(VLOOKUP($F118,'Cronograma Manual'!$F$6:$BN$171,AD$144+1,0)),"",(VLOOKUP($F118,'Cronograma Manual'!$F$6:$BN$171,AD$144+1,0)))</f>
        <v/>
      </c>
      <c r="AE118" s="361" t="str">
        <f>IF(ISNA(VLOOKUP($F118,'Cronograma Manual'!$F$6:$BN$171,AE$144+1,0)),"",(VLOOKUP($F118,'Cronograma Manual'!$F$6:$BN$171,AE$144+1,0)))</f>
        <v/>
      </c>
      <c r="AF118" s="361">
        <f>IF(ISNA(VLOOKUP($F118,'Cronograma Manual'!$F$6:$BN$171,AF$144+1,0)),"",(VLOOKUP($F118,'Cronograma Manual'!$F$6:$BN$171,AF$144+1,0)))</f>
        <v>44706</v>
      </c>
      <c r="AG118" s="362" t="str">
        <f>IF(ISNA(VLOOKUP($F118,'Cronograma Manual'!$F$6:$BN$171,AG$144+1,0)),"",(VLOOKUP($F118,'Cronograma Manual'!$F$6:$BN$171,AG$144+1,0)))</f>
        <v/>
      </c>
      <c r="AH118" s="362" t="str">
        <f>IF(ISNA(VLOOKUP($F118,'Cronograma Manual'!$F$6:$BN$171,AH$144+1,0)),"",(VLOOKUP($F118,'Cronograma Manual'!$F$6:$BN$171,AH$144+1,0)))</f>
        <v/>
      </c>
      <c r="AI118" s="362" t="str">
        <f>IF(ISNA(VLOOKUP($F118,'Cronograma Manual'!$F$6:$BN$171,AI$144+1,0)),"",(VLOOKUP($F118,'Cronograma Manual'!$F$6:$BN$171,AI$144+1,0)))</f>
        <v/>
      </c>
      <c r="AJ118" s="362">
        <f>IF(ISNA(VLOOKUP($F118,'Cronograma Manual'!$F$6:$BN$171,AJ$144+1,0)),"",(VLOOKUP($F118,'Cronograma Manual'!$F$6:$BN$171,AJ$144+1,0)))</f>
        <v>44734</v>
      </c>
      <c r="AK118" s="361" t="str">
        <f>IF(ISNA(VLOOKUP($F118,'Cronograma Manual'!$F$6:$BN$171,AK$144+1,0)),"",(VLOOKUP($F118,'Cronograma Manual'!$F$6:$BN$171,AK$144+1,0)))</f>
        <v/>
      </c>
      <c r="AL118" s="361" t="str">
        <f>IF(ISNA(VLOOKUP($F118,'Cronograma Manual'!$F$6:$BN$171,AL$144+1,0)),"",(VLOOKUP($F118,'Cronograma Manual'!$F$6:$BN$171,AL$144+1,0)))</f>
        <v/>
      </c>
      <c r="AM118" s="361" t="str">
        <f>IF(ISNA(VLOOKUP($F118,'Cronograma Manual'!$F$6:$BN$171,AM$144+1,0)),"",(VLOOKUP($F118,'Cronograma Manual'!$F$6:$BN$171,AM$144+1,0)))</f>
        <v/>
      </c>
      <c r="AN118" s="361" t="str">
        <f>IF(ISNA(VLOOKUP($F118,'Cronograma Manual'!$F$6:$BN$171,AN$144+1,0)),"",(VLOOKUP($F118,'Cronograma Manual'!$F$6:$BN$171,AN$144+1,0)))</f>
        <v/>
      </c>
      <c r="AO118" s="361">
        <f>IF(ISNA(VLOOKUP($F118,'Cronograma Manual'!$F$6:$BN$171,AO$144+1,0)),"",(VLOOKUP($F118,'Cronograma Manual'!$F$6:$BN$171,AO$144+1,0)))</f>
        <v>44769</v>
      </c>
      <c r="AP118" s="362" t="str">
        <f>IF(ISNA(VLOOKUP($F118,'Cronograma Manual'!$F$6:$BN$171,AP$144+1,0)),"",(VLOOKUP($F118,'Cronograma Manual'!$F$6:$BN$171,AP$144+1,0)))</f>
        <v/>
      </c>
      <c r="AQ118" s="362" t="str">
        <f>IF(ISNA(VLOOKUP($F118,'Cronograma Manual'!$F$6:$BN$171,AQ$144+1,0)),"",(VLOOKUP($F118,'Cronograma Manual'!$F$6:$BN$171,AQ$144+1,0)))</f>
        <v/>
      </c>
      <c r="AR118" s="362" t="str">
        <f>IF(ISNA(VLOOKUP($F118,'Cronograma Manual'!$F$6:$BN$171,AR$144+1,0)),"",(VLOOKUP($F118,'Cronograma Manual'!$F$6:$BN$171,AR$144+1,0)))</f>
        <v/>
      </c>
      <c r="AS118" s="362">
        <f>IF(ISNA(VLOOKUP($F118,'Cronograma Manual'!$F$6:$BN$171,AS$144+1,0)),"",(VLOOKUP($F118,'Cronograma Manual'!$F$6:$BN$171,AS$144+1,0)))</f>
        <v>44797</v>
      </c>
      <c r="AT118" s="361" t="str">
        <f>IF(ISNA(VLOOKUP($F118,'Cronograma Manual'!$F$6:$BN$171,AT$144+1,0)),"",(VLOOKUP($F118,'Cronograma Manual'!$F$6:$BN$171,AT$144+1,0)))</f>
        <v/>
      </c>
      <c r="AU118" s="361" t="str">
        <f>IF(ISNA(VLOOKUP($F118,'Cronograma Manual'!$F$6:$BN$171,AU$144+1,0)),"",(VLOOKUP($F118,'Cronograma Manual'!$F$6:$BN$171,AU$144+1,0)))</f>
        <v/>
      </c>
      <c r="AV118" s="361" t="str">
        <f>IF(ISNA(VLOOKUP($F118,'Cronograma Manual'!$F$6:$BN$171,AV$144+1,0)),"",(VLOOKUP($F118,'Cronograma Manual'!$F$6:$BN$171,AV$144+1,0)))</f>
        <v/>
      </c>
      <c r="AW118" s="361">
        <f>IF(ISNA(VLOOKUP($F118,'Cronograma Manual'!$F$6:$BN$171,AW$144+1,0)),"",(VLOOKUP($F118,'Cronograma Manual'!$F$6:$BN$171,AW$144+1,0)))</f>
        <v>44825</v>
      </c>
      <c r="AX118" s="361" t="str">
        <f>IF(ISNA(VLOOKUP($F118,'Cronograma Manual'!$F$6:$BN$171,AX$144+1,0)),"",(VLOOKUP($F118,'Cronograma Manual'!$F$6:$BN$171,AX$144+1,0)))</f>
        <v/>
      </c>
      <c r="AY118" s="362" t="str">
        <f>IF(ISNA(VLOOKUP($F118,'Cronograma Manual'!$F$6:$BN$171,AY$144+1,0)),"",(VLOOKUP($F118,'Cronograma Manual'!$F$6:$BN$171,AY$144+1,0)))</f>
        <v/>
      </c>
      <c r="AZ118" s="362" t="str">
        <f>IF(ISNA(VLOOKUP($F118,'Cronograma Manual'!$F$6:$BN$171,AZ$144+1,0)),"",(VLOOKUP($F118,'Cronograma Manual'!$F$6:$BN$171,AZ$144+1,0)))</f>
        <v/>
      </c>
      <c r="BA118" s="362">
        <f>IF(ISNA(VLOOKUP($F118,'Cronograma Manual'!$F$6:$BN$171,BA$144+1,0)),"",(VLOOKUP($F118,'Cronograma Manual'!$F$6:$BN$171,BA$144+1,0)))</f>
        <v>44853</v>
      </c>
      <c r="BB118" s="362" t="str">
        <f>IF(ISNA(VLOOKUP($F118,'Cronograma Manual'!$F$6:$BN$171,BB$144+1,0)),"",(VLOOKUP($F118,'Cronograma Manual'!$F$6:$BN$171,BB$144+1,0)))</f>
        <v/>
      </c>
      <c r="BC118" s="361" t="str">
        <f>IF(ISNA(VLOOKUP($F118,'Cronograma Manual'!$F$6:$BN$171,BC$144+1,0)),"",(VLOOKUP($F118,'Cronograma Manual'!$F$6:$BN$171,BC$144+1,0)))</f>
        <v/>
      </c>
      <c r="BD118" s="361" t="str">
        <f>IF(ISNA(VLOOKUP($F118,'Cronograma Manual'!$F$6:$BN$171,BD$144+1,0)),"",(VLOOKUP($F118,'Cronograma Manual'!$F$6:$BN$171,BD$144+1,0)))</f>
        <v/>
      </c>
      <c r="BE118" s="361">
        <f>IF(ISNA(VLOOKUP($F118,'Cronograma Manual'!$F$6:$BN$171,BE$144+1,0)),"",(VLOOKUP($F118,'Cronograma Manual'!$F$6:$BN$171,BE$144+1,0)))</f>
        <v>44881</v>
      </c>
      <c r="BF118" s="361" t="str">
        <f>IF(ISNA(VLOOKUP($F118,'Cronograma Manual'!$F$6:$BN$171,BF$144+1,0)),"",(VLOOKUP($F118,'Cronograma Manual'!$F$6:$BN$171,BF$144+1,0)))</f>
        <v/>
      </c>
      <c r="BG118" s="362" t="str">
        <f>IF(ISNA(VLOOKUP($F118,'Cronograma Manual'!$F$6:$BN$171,BG$144+1,0)),"",(VLOOKUP($F118,'Cronograma Manual'!$F$6:$BN$171,BG$144+1,0)))</f>
        <v/>
      </c>
      <c r="BH118" s="362" t="str">
        <f>IF(ISNA(VLOOKUP($F118,'Cronograma Manual'!$F$6:$BN$171,BH$144+1,0)),"",(VLOOKUP($F118,'Cronograma Manual'!$F$6:$BN$171,BH$144+1,0)))</f>
        <v/>
      </c>
      <c r="BI118" s="362">
        <f>IF(ISNA(VLOOKUP($F118,'Cronograma Manual'!$F$6:$BN$171,BI$144+1,0)),"",(VLOOKUP($F118,'Cronograma Manual'!$F$6:$BN$171,BI$144+1,0)))</f>
        <v>44909</v>
      </c>
      <c r="BJ118" s="362" t="str">
        <f>IF(ISNA(VLOOKUP($F118,'Cronograma Manual'!$F$6:$BN$171,BJ$144+1,0)),"",(VLOOKUP($F118,'Cronograma Manual'!$F$6:$BN$171,BJ$144+1,0)))</f>
        <v/>
      </c>
      <c r="BK118" s="363" t="str">
        <f>IF(ISNA(VLOOKUP($F118,'Cronograma Manual'!$F$6:$BN$171,BK$144+1,0)),"",(VLOOKUP($F118,'Cronograma Manual'!$F$6:$BN$171,BK$144+1,0)))</f>
        <v/>
      </c>
    </row>
    <row r="119" spans="1:63" s="102" customFormat="1" ht="26.25" customHeight="1" x14ac:dyDescent="0.25">
      <c r="A119" s="342">
        <f t="shared" si="3"/>
        <v>113</v>
      </c>
      <c r="B119" s="428" t="s">
        <v>1282</v>
      </c>
      <c r="C119" s="343"/>
      <c r="D119" s="344" t="s">
        <v>1787</v>
      </c>
      <c r="E119" s="364" t="s">
        <v>1163</v>
      </c>
      <c r="F119" s="343" t="s">
        <v>102</v>
      </c>
      <c r="G119" s="344" t="str">
        <f>IF(ISNA(VLOOKUP($F119,'Cronograma Manual'!$F$6:$BN$171,G$144+1,0)),"",(VLOOKUP($F119,'Cronograma Manual'!$F$6:$BN$171,G$144+1,0)))</f>
        <v>DS PUTUMAYO</v>
      </c>
      <c r="H119" s="344" t="str">
        <f>IF(ISNA(VLOOKUP($F119,'Cronograma Manual'!$F$6:$BN$171,H$144+1,0)),"",(VLOOKUP($F119,'Cronograma Manual'!$F$6:$BN$171,H$144+1,0)))</f>
        <v>Calle 8 N° 2-27 (Casa De Justicia) Barrio San Agustin</v>
      </c>
      <c r="I119" s="347">
        <f>IF(ISNA(VLOOKUP($F119,'Cronograma Manual'!$F$6:$BN$171,I$144+1,0)),"",(VLOOKUP($F119,'Cronograma Manual'!$F$6:$BN$171,I$144+1,0)))</f>
        <v>4</v>
      </c>
      <c r="J119" s="348">
        <f>IF(ISNA(VLOOKUP($F119,'Cronograma Manual'!$F$6:$BN$171,J$144+1,0)),"",(VLOOKUP($F119,'Cronograma Manual'!$F$6:$BN$171,J$144+1,0)))</f>
        <v>12</v>
      </c>
      <c r="K119" s="349" t="str">
        <f>IF(ISNA(VLOOKUP($F119,'Cronograma Manual'!$F$6:$BN$171,K$144+1,0)),"",(VLOOKUP($F119,'Cronograma Manual'!$F$6:$BN$171,K$144+1,0)))</f>
        <v/>
      </c>
      <c r="L119" s="349" t="str">
        <f>IF(ISNA(VLOOKUP($F119,'Cronograma Manual'!$F$6:$BN$171,L$144+1,0)),"",(VLOOKUP($F119,'Cronograma Manual'!$F$6:$BN$171,L$144+1,0)))</f>
        <v/>
      </c>
      <c r="M119" s="349" t="str">
        <f>IF(ISNA(VLOOKUP($F119,'Cronograma Manual'!$F$6:$BN$171,M$144+1,0)),"",(VLOOKUP($F119,'Cronograma Manual'!$F$6:$BN$171,M$144+1,0)))</f>
        <v/>
      </c>
      <c r="N119" s="349" t="str">
        <f>IF(ISNA(VLOOKUP($F119,'Cronograma Manual'!$F$6:$BN$171,N$144+1,0)),"",(VLOOKUP($F119,'Cronograma Manual'!$F$6:$BN$171,N$144+1,0)))</f>
        <v/>
      </c>
      <c r="O119" s="349" t="str">
        <f>IF(ISNA(VLOOKUP($F119,'Cronograma Manual'!$F$6:$BN$171,O$144+1,0)),"",(VLOOKUP($F119,'Cronograma Manual'!$F$6:$BN$171,O$144+1,0)))</f>
        <v/>
      </c>
      <c r="P119" s="350">
        <f>IF(ISNA(VLOOKUP($F119,'Cronograma Manual'!$F$6:$BN$171,P$144+1,0)),"",(VLOOKUP($F119,'Cronograma Manual'!$F$6:$BN$171,P$144+1,0)))</f>
        <v>44594</v>
      </c>
      <c r="Q119" s="350" t="str">
        <f>IF(ISNA(VLOOKUP($F119,'Cronograma Manual'!$F$6:$BN$171,Q$144+1,0)),"",(VLOOKUP($F119,'Cronograma Manual'!$F$6:$BN$171,Q$144+1,0)))</f>
        <v/>
      </c>
      <c r="R119" s="350" t="str">
        <f>IF(ISNA(VLOOKUP($F119,'Cronograma Manual'!$F$6:$BN$171,R$144+1,0)),"",(VLOOKUP($F119,'Cronograma Manual'!$F$6:$BN$171,R$144+1,0)))</f>
        <v/>
      </c>
      <c r="S119" s="350" t="str">
        <f>IF(ISNA(VLOOKUP($F119,'Cronograma Manual'!$F$6:$BN$171,S$144+1,0)),"",(VLOOKUP($F119,'Cronograma Manual'!$F$6:$BN$171,S$144+1,0)))</f>
        <v/>
      </c>
      <c r="T119" s="349">
        <f>IF(ISNA(VLOOKUP($F119,'Cronograma Manual'!$F$6:$BN$171,T$144+1,0)),"",(VLOOKUP($F119,'Cronograma Manual'!$F$6:$BN$171,T$144+1,0)))</f>
        <v>44622</v>
      </c>
      <c r="U119" s="349" t="str">
        <f>IF(ISNA(VLOOKUP($F119,'Cronograma Manual'!$F$6:$BN$171,U$144+1,0)),"",(VLOOKUP($F119,'Cronograma Manual'!$F$6:$BN$171,U$144+1,0)))</f>
        <v/>
      </c>
      <c r="V119" s="349" t="str">
        <f>IF(ISNA(VLOOKUP($F119,'Cronograma Manual'!$F$6:$BN$171,V$144+1,0)),"",(VLOOKUP($F119,'Cronograma Manual'!$F$6:$BN$171,V$144+1,0)))</f>
        <v/>
      </c>
      <c r="W119" s="349" t="str">
        <f>IF(ISNA(VLOOKUP($F119,'Cronograma Manual'!$F$6:$BN$171,W$144+1,0)),"",(VLOOKUP($F119,'Cronograma Manual'!$F$6:$BN$171,W$144+1,0)))</f>
        <v/>
      </c>
      <c r="X119" s="350">
        <f>IF(ISNA(VLOOKUP($F119,'Cronograma Manual'!$F$6:$BN$171,X$144+1,0)),"",(VLOOKUP($F119,'Cronograma Manual'!$F$6:$BN$171,X$144+1,0)))</f>
        <v>44650</v>
      </c>
      <c r="Y119" s="350" t="str">
        <f>IF(ISNA(VLOOKUP($F119,'Cronograma Manual'!$F$6:$BN$171,Y$144+1,0)),"",(VLOOKUP($F119,'Cronograma Manual'!$F$6:$BN$171,Y$144+1,0)))</f>
        <v/>
      </c>
      <c r="Z119" s="350" t="str">
        <f>IF(ISNA(VLOOKUP($F119,'Cronograma Manual'!$F$6:$BN$171,Z$144+1,0)),"",(VLOOKUP($F119,'Cronograma Manual'!$F$6:$BN$171,Z$144+1,0)))</f>
        <v/>
      </c>
      <c r="AA119" s="350" t="str">
        <f>IF(ISNA(VLOOKUP($F119,'Cronograma Manual'!$F$6:$BN$171,AA$144+1,0)),"",(VLOOKUP($F119,'Cronograma Manual'!$F$6:$BN$171,AA$144+1,0)))</f>
        <v/>
      </c>
      <c r="AB119" s="349">
        <f>IF(ISNA(VLOOKUP($F119,'Cronograma Manual'!$F$6:$BN$171,AB$144+1,0)),"",(VLOOKUP($F119,'Cronograma Manual'!$F$6:$BN$171,AB$144+1,0)))</f>
        <v>44678</v>
      </c>
      <c r="AC119" s="349" t="str">
        <f>IF(ISNA(VLOOKUP($F119,'Cronograma Manual'!$F$6:$BN$171,AC$144+1,0)),"",(VLOOKUP($F119,'Cronograma Manual'!$F$6:$BN$171,AC$144+1,0)))</f>
        <v/>
      </c>
      <c r="AD119" s="349" t="str">
        <f>IF(ISNA(VLOOKUP($F119,'Cronograma Manual'!$F$6:$BN$171,AD$144+1,0)),"",(VLOOKUP($F119,'Cronograma Manual'!$F$6:$BN$171,AD$144+1,0)))</f>
        <v/>
      </c>
      <c r="AE119" s="349" t="str">
        <f>IF(ISNA(VLOOKUP($F119,'Cronograma Manual'!$F$6:$BN$171,AE$144+1,0)),"",(VLOOKUP($F119,'Cronograma Manual'!$F$6:$BN$171,AE$144+1,0)))</f>
        <v/>
      </c>
      <c r="AF119" s="349">
        <f>IF(ISNA(VLOOKUP($F119,'Cronograma Manual'!$F$6:$BN$171,AF$144+1,0)),"",(VLOOKUP($F119,'Cronograma Manual'!$F$6:$BN$171,AF$144+1,0)))</f>
        <v>44706</v>
      </c>
      <c r="AG119" s="350" t="str">
        <f>IF(ISNA(VLOOKUP($F119,'Cronograma Manual'!$F$6:$BN$171,AG$144+1,0)),"",(VLOOKUP($F119,'Cronograma Manual'!$F$6:$BN$171,AG$144+1,0)))</f>
        <v/>
      </c>
      <c r="AH119" s="350" t="str">
        <f>IF(ISNA(VLOOKUP($F119,'Cronograma Manual'!$F$6:$BN$171,AH$144+1,0)),"",(VLOOKUP($F119,'Cronograma Manual'!$F$6:$BN$171,AH$144+1,0)))</f>
        <v/>
      </c>
      <c r="AI119" s="350" t="str">
        <f>IF(ISNA(VLOOKUP($F119,'Cronograma Manual'!$F$6:$BN$171,AI$144+1,0)),"",(VLOOKUP($F119,'Cronograma Manual'!$F$6:$BN$171,AI$144+1,0)))</f>
        <v/>
      </c>
      <c r="AJ119" s="350">
        <f>IF(ISNA(VLOOKUP($F119,'Cronograma Manual'!$F$6:$BN$171,AJ$144+1,0)),"",(VLOOKUP($F119,'Cronograma Manual'!$F$6:$BN$171,AJ$144+1,0)))</f>
        <v>44734</v>
      </c>
      <c r="AK119" s="349" t="str">
        <f>IF(ISNA(VLOOKUP($F119,'Cronograma Manual'!$F$6:$BN$171,AK$144+1,0)),"",(VLOOKUP($F119,'Cronograma Manual'!$F$6:$BN$171,AK$144+1,0)))</f>
        <v/>
      </c>
      <c r="AL119" s="349" t="str">
        <f>IF(ISNA(VLOOKUP($F119,'Cronograma Manual'!$F$6:$BN$171,AL$144+1,0)),"",(VLOOKUP($F119,'Cronograma Manual'!$F$6:$BN$171,AL$144+1,0)))</f>
        <v/>
      </c>
      <c r="AM119" s="349" t="str">
        <f>IF(ISNA(VLOOKUP($F119,'Cronograma Manual'!$F$6:$BN$171,AM$144+1,0)),"",(VLOOKUP($F119,'Cronograma Manual'!$F$6:$BN$171,AM$144+1,0)))</f>
        <v/>
      </c>
      <c r="AN119" s="349" t="str">
        <f>IF(ISNA(VLOOKUP($F119,'Cronograma Manual'!$F$6:$BN$171,AN$144+1,0)),"",(VLOOKUP($F119,'Cronograma Manual'!$F$6:$BN$171,AN$144+1,0)))</f>
        <v/>
      </c>
      <c r="AO119" s="349">
        <f>IF(ISNA(VLOOKUP($F119,'Cronograma Manual'!$F$6:$BN$171,AO$144+1,0)),"",(VLOOKUP($F119,'Cronograma Manual'!$F$6:$BN$171,AO$144+1,0)))</f>
        <v>44769</v>
      </c>
      <c r="AP119" s="350" t="str">
        <f>IF(ISNA(VLOOKUP($F119,'Cronograma Manual'!$F$6:$BN$171,AP$144+1,0)),"",(VLOOKUP($F119,'Cronograma Manual'!$F$6:$BN$171,AP$144+1,0)))</f>
        <v/>
      </c>
      <c r="AQ119" s="350" t="str">
        <f>IF(ISNA(VLOOKUP($F119,'Cronograma Manual'!$F$6:$BN$171,AQ$144+1,0)),"",(VLOOKUP($F119,'Cronograma Manual'!$F$6:$BN$171,AQ$144+1,0)))</f>
        <v/>
      </c>
      <c r="AR119" s="350" t="str">
        <f>IF(ISNA(VLOOKUP($F119,'Cronograma Manual'!$F$6:$BN$171,AR$144+1,0)),"",(VLOOKUP($F119,'Cronograma Manual'!$F$6:$BN$171,AR$144+1,0)))</f>
        <v/>
      </c>
      <c r="AS119" s="350">
        <f>IF(ISNA(VLOOKUP($F119,'Cronograma Manual'!$F$6:$BN$171,AS$144+1,0)),"",(VLOOKUP($F119,'Cronograma Manual'!$F$6:$BN$171,AS$144+1,0)))</f>
        <v>44797</v>
      </c>
      <c r="AT119" s="349" t="str">
        <f>IF(ISNA(VLOOKUP($F119,'Cronograma Manual'!$F$6:$BN$171,AT$144+1,0)),"",(VLOOKUP($F119,'Cronograma Manual'!$F$6:$BN$171,AT$144+1,0)))</f>
        <v/>
      </c>
      <c r="AU119" s="349" t="str">
        <f>IF(ISNA(VLOOKUP($F119,'Cronograma Manual'!$F$6:$BN$171,AU$144+1,0)),"",(VLOOKUP($F119,'Cronograma Manual'!$F$6:$BN$171,AU$144+1,0)))</f>
        <v/>
      </c>
      <c r="AV119" s="349" t="str">
        <f>IF(ISNA(VLOOKUP($F119,'Cronograma Manual'!$F$6:$BN$171,AV$144+1,0)),"",(VLOOKUP($F119,'Cronograma Manual'!$F$6:$BN$171,AV$144+1,0)))</f>
        <v/>
      </c>
      <c r="AW119" s="349">
        <f>IF(ISNA(VLOOKUP($F119,'Cronograma Manual'!$F$6:$BN$171,AW$144+1,0)),"",(VLOOKUP($F119,'Cronograma Manual'!$F$6:$BN$171,AW$144+1,0)))</f>
        <v>44825</v>
      </c>
      <c r="AX119" s="349" t="str">
        <f>IF(ISNA(VLOOKUP($F119,'Cronograma Manual'!$F$6:$BN$171,AX$144+1,0)),"",(VLOOKUP($F119,'Cronograma Manual'!$F$6:$BN$171,AX$144+1,0)))</f>
        <v/>
      </c>
      <c r="AY119" s="350" t="str">
        <f>IF(ISNA(VLOOKUP($F119,'Cronograma Manual'!$F$6:$BN$171,AY$144+1,0)),"",(VLOOKUP($F119,'Cronograma Manual'!$F$6:$BN$171,AY$144+1,0)))</f>
        <v/>
      </c>
      <c r="AZ119" s="350" t="str">
        <f>IF(ISNA(VLOOKUP($F119,'Cronograma Manual'!$F$6:$BN$171,AZ$144+1,0)),"",(VLOOKUP($F119,'Cronograma Manual'!$F$6:$BN$171,AZ$144+1,0)))</f>
        <v/>
      </c>
      <c r="BA119" s="350">
        <f>IF(ISNA(VLOOKUP($F119,'Cronograma Manual'!$F$6:$BN$171,BA$144+1,0)),"",(VLOOKUP($F119,'Cronograma Manual'!$F$6:$BN$171,BA$144+1,0)))</f>
        <v>44853</v>
      </c>
      <c r="BB119" s="350" t="str">
        <f>IF(ISNA(VLOOKUP($F119,'Cronograma Manual'!$F$6:$BN$171,BB$144+1,0)),"",(VLOOKUP($F119,'Cronograma Manual'!$F$6:$BN$171,BB$144+1,0)))</f>
        <v/>
      </c>
      <c r="BC119" s="349" t="str">
        <f>IF(ISNA(VLOOKUP($F119,'Cronograma Manual'!$F$6:$BN$171,BC$144+1,0)),"",(VLOOKUP($F119,'Cronograma Manual'!$F$6:$BN$171,BC$144+1,0)))</f>
        <v/>
      </c>
      <c r="BD119" s="349" t="str">
        <f>IF(ISNA(VLOOKUP($F119,'Cronograma Manual'!$F$6:$BN$171,BD$144+1,0)),"",(VLOOKUP($F119,'Cronograma Manual'!$F$6:$BN$171,BD$144+1,0)))</f>
        <v/>
      </c>
      <c r="BE119" s="349">
        <f>IF(ISNA(VLOOKUP($F119,'Cronograma Manual'!$F$6:$BN$171,BE$144+1,0)),"",(VLOOKUP($F119,'Cronograma Manual'!$F$6:$BN$171,BE$144+1,0)))</f>
        <v>44881</v>
      </c>
      <c r="BF119" s="349" t="str">
        <f>IF(ISNA(VLOOKUP($F119,'Cronograma Manual'!$F$6:$BN$171,BF$144+1,0)),"",(VLOOKUP($F119,'Cronograma Manual'!$F$6:$BN$171,BF$144+1,0)))</f>
        <v/>
      </c>
      <c r="BG119" s="350" t="str">
        <f>IF(ISNA(VLOOKUP($F119,'Cronograma Manual'!$F$6:$BN$171,BG$144+1,0)),"",(VLOOKUP($F119,'Cronograma Manual'!$F$6:$BN$171,BG$144+1,0)))</f>
        <v/>
      </c>
      <c r="BH119" s="350" t="str">
        <f>IF(ISNA(VLOOKUP($F119,'Cronograma Manual'!$F$6:$BN$171,BH$144+1,0)),"",(VLOOKUP($F119,'Cronograma Manual'!$F$6:$BN$171,BH$144+1,0)))</f>
        <v/>
      </c>
      <c r="BI119" s="350">
        <f>IF(ISNA(VLOOKUP($F119,'Cronograma Manual'!$F$6:$BN$171,BI$144+1,0)),"",(VLOOKUP($F119,'Cronograma Manual'!$F$6:$BN$171,BI$144+1,0)))</f>
        <v>44909</v>
      </c>
      <c r="BJ119" s="350" t="str">
        <f>IF(ISNA(VLOOKUP($F119,'Cronograma Manual'!$F$6:$BN$171,BJ$144+1,0)),"",(VLOOKUP($F119,'Cronograma Manual'!$F$6:$BN$171,BJ$144+1,0)))</f>
        <v/>
      </c>
      <c r="BK119" s="351" t="str">
        <f>IF(ISNA(VLOOKUP($F119,'Cronograma Manual'!$F$6:$BN$171,BK$144+1,0)),"",(VLOOKUP($F119,'Cronograma Manual'!$F$6:$BN$171,BK$144+1,0)))</f>
        <v/>
      </c>
    </row>
    <row r="120" spans="1:63" s="102" customFormat="1" ht="26.25" customHeight="1" x14ac:dyDescent="0.25">
      <c r="A120" s="352">
        <f t="shared" si="3"/>
        <v>114</v>
      </c>
      <c r="B120" s="429"/>
      <c r="C120" s="337"/>
      <c r="D120" s="184" t="s">
        <v>1787</v>
      </c>
      <c r="E120" s="364" t="s">
        <v>1163</v>
      </c>
      <c r="F120" s="337" t="s">
        <v>1166</v>
      </c>
      <c r="G120" s="184" t="str">
        <f>IF(ISNA(VLOOKUP($F120,'Cronograma Manual'!$F$6:$BN$171,G$144+1,0)),"",(VLOOKUP($F120,'Cronograma Manual'!$F$6:$BN$171,G$144+1,0)))</f>
        <v>UB PUERTO ASIS</v>
      </c>
      <c r="H120" s="184" t="str">
        <f>IF(ISNA(VLOOKUP($F120,'Cronograma Manual'!$F$6:$BN$171,H$144+1,0)),"",(VLOOKUP($F120,'Cronograma Manual'!$F$6:$BN$171,H$144+1,0)))</f>
        <v>Calle 14 Cra 19 esquina Casa de la Justicia</v>
      </c>
      <c r="I120" s="197">
        <f>IF(ISNA(VLOOKUP($F120,'Cronograma Manual'!$F$6:$BN$171,I$144+1,0)),"",(VLOOKUP($F120,'Cronograma Manual'!$F$6:$BN$171,I$144+1,0)))</f>
        <v>4</v>
      </c>
      <c r="J120" s="202">
        <f>IF(ISNA(VLOOKUP($F120,'Cronograma Manual'!$F$6:$BN$171,J$144+1,0)),"",(VLOOKUP($F120,'Cronograma Manual'!$F$6:$BN$171,J$144+1,0)))</f>
        <v>12</v>
      </c>
      <c r="K120" s="107" t="str">
        <f>IF(ISNA(VLOOKUP($F120,'Cronograma Manual'!$F$6:$BN$171,K$144+1,0)),"",(VLOOKUP($F120,'Cronograma Manual'!$F$6:$BN$171,K$144+1,0)))</f>
        <v/>
      </c>
      <c r="L120" s="107" t="str">
        <f>IF(ISNA(VLOOKUP($F120,'Cronograma Manual'!$F$6:$BN$171,L$144+1,0)),"",(VLOOKUP($F120,'Cronograma Manual'!$F$6:$BN$171,L$144+1,0)))</f>
        <v/>
      </c>
      <c r="M120" s="107" t="str">
        <f>IF(ISNA(VLOOKUP($F120,'Cronograma Manual'!$F$6:$BN$171,M$144+1,0)),"",(VLOOKUP($F120,'Cronograma Manual'!$F$6:$BN$171,M$144+1,0)))</f>
        <v/>
      </c>
      <c r="N120" s="107" t="str">
        <f>IF(ISNA(VLOOKUP($F120,'Cronograma Manual'!$F$6:$BN$171,N$144+1,0)),"",(VLOOKUP($F120,'Cronograma Manual'!$F$6:$BN$171,N$144+1,0)))</f>
        <v/>
      </c>
      <c r="O120" s="107" t="str">
        <f>IF(ISNA(VLOOKUP($F120,'Cronograma Manual'!$F$6:$BN$171,O$144+1,0)),"",(VLOOKUP($F120,'Cronograma Manual'!$F$6:$BN$171,O$144+1,0)))</f>
        <v/>
      </c>
      <c r="P120" s="108">
        <f>IF(ISNA(VLOOKUP($F120,'Cronograma Manual'!$F$6:$BN$171,P$144+1,0)),"",(VLOOKUP($F120,'Cronograma Manual'!$F$6:$BN$171,P$144+1,0)))</f>
        <v>44594</v>
      </c>
      <c r="Q120" s="108" t="str">
        <f>IF(ISNA(VLOOKUP($F120,'Cronograma Manual'!$F$6:$BN$171,Q$144+1,0)),"",(VLOOKUP($F120,'Cronograma Manual'!$F$6:$BN$171,Q$144+1,0)))</f>
        <v/>
      </c>
      <c r="R120" s="108" t="str">
        <f>IF(ISNA(VLOOKUP($F120,'Cronograma Manual'!$F$6:$BN$171,R$144+1,0)),"",(VLOOKUP($F120,'Cronograma Manual'!$F$6:$BN$171,R$144+1,0)))</f>
        <v/>
      </c>
      <c r="S120" s="108" t="str">
        <f>IF(ISNA(VLOOKUP($F120,'Cronograma Manual'!$F$6:$BN$171,S$144+1,0)),"",(VLOOKUP($F120,'Cronograma Manual'!$F$6:$BN$171,S$144+1,0)))</f>
        <v/>
      </c>
      <c r="T120" s="107">
        <f>IF(ISNA(VLOOKUP($F120,'Cronograma Manual'!$F$6:$BN$171,T$144+1,0)),"",(VLOOKUP($F120,'Cronograma Manual'!$F$6:$BN$171,T$144+1,0)))</f>
        <v>44622</v>
      </c>
      <c r="U120" s="107" t="str">
        <f>IF(ISNA(VLOOKUP($F120,'Cronograma Manual'!$F$6:$BN$171,U$144+1,0)),"",(VLOOKUP($F120,'Cronograma Manual'!$F$6:$BN$171,U$144+1,0)))</f>
        <v/>
      </c>
      <c r="V120" s="107" t="str">
        <f>IF(ISNA(VLOOKUP($F120,'Cronograma Manual'!$F$6:$BN$171,V$144+1,0)),"",(VLOOKUP($F120,'Cronograma Manual'!$F$6:$BN$171,V$144+1,0)))</f>
        <v/>
      </c>
      <c r="W120" s="107" t="str">
        <f>IF(ISNA(VLOOKUP($F120,'Cronograma Manual'!$F$6:$BN$171,W$144+1,0)),"",(VLOOKUP($F120,'Cronograma Manual'!$F$6:$BN$171,W$144+1,0)))</f>
        <v/>
      </c>
      <c r="X120" s="108">
        <f>IF(ISNA(VLOOKUP($F120,'Cronograma Manual'!$F$6:$BN$171,X$144+1,0)),"",(VLOOKUP($F120,'Cronograma Manual'!$F$6:$BN$171,X$144+1,0)))</f>
        <v>44650</v>
      </c>
      <c r="Y120" s="108" t="str">
        <f>IF(ISNA(VLOOKUP($F120,'Cronograma Manual'!$F$6:$BN$171,Y$144+1,0)),"",(VLOOKUP($F120,'Cronograma Manual'!$F$6:$BN$171,Y$144+1,0)))</f>
        <v/>
      </c>
      <c r="Z120" s="108" t="str">
        <f>IF(ISNA(VLOOKUP($F120,'Cronograma Manual'!$F$6:$BN$171,Z$144+1,0)),"",(VLOOKUP($F120,'Cronograma Manual'!$F$6:$BN$171,Z$144+1,0)))</f>
        <v/>
      </c>
      <c r="AA120" s="108" t="str">
        <f>IF(ISNA(VLOOKUP($F120,'Cronograma Manual'!$F$6:$BN$171,AA$144+1,0)),"",(VLOOKUP($F120,'Cronograma Manual'!$F$6:$BN$171,AA$144+1,0)))</f>
        <v/>
      </c>
      <c r="AB120" s="107">
        <f>IF(ISNA(VLOOKUP($F120,'Cronograma Manual'!$F$6:$BN$171,AB$144+1,0)),"",(VLOOKUP($F120,'Cronograma Manual'!$F$6:$BN$171,AB$144+1,0)))</f>
        <v>44678</v>
      </c>
      <c r="AC120" s="107" t="str">
        <f>IF(ISNA(VLOOKUP($F120,'Cronograma Manual'!$F$6:$BN$171,AC$144+1,0)),"",(VLOOKUP($F120,'Cronograma Manual'!$F$6:$BN$171,AC$144+1,0)))</f>
        <v/>
      </c>
      <c r="AD120" s="107" t="str">
        <f>IF(ISNA(VLOOKUP($F120,'Cronograma Manual'!$F$6:$BN$171,AD$144+1,0)),"",(VLOOKUP($F120,'Cronograma Manual'!$F$6:$BN$171,AD$144+1,0)))</f>
        <v/>
      </c>
      <c r="AE120" s="107" t="str">
        <f>IF(ISNA(VLOOKUP($F120,'Cronograma Manual'!$F$6:$BN$171,AE$144+1,0)),"",(VLOOKUP($F120,'Cronograma Manual'!$F$6:$BN$171,AE$144+1,0)))</f>
        <v/>
      </c>
      <c r="AF120" s="107">
        <f>IF(ISNA(VLOOKUP($F120,'Cronograma Manual'!$F$6:$BN$171,AF$144+1,0)),"",(VLOOKUP($F120,'Cronograma Manual'!$F$6:$BN$171,AF$144+1,0)))</f>
        <v>44706</v>
      </c>
      <c r="AG120" s="108" t="str">
        <f>IF(ISNA(VLOOKUP($F120,'Cronograma Manual'!$F$6:$BN$171,AG$144+1,0)),"",(VLOOKUP($F120,'Cronograma Manual'!$F$6:$BN$171,AG$144+1,0)))</f>
        <v/>
      </c>
      <c r="AH120" s="108" t="str">
        <f>IF(ISNA(VLOOKUP($F120,'Cronograma Manual'!$F$6:$BN$171,AH$144+1,0)),"",(VLOOKUP($F120,'Cronograma Manual'!$F$6:$BN$171,AH$144+1,0)))</f>
        <v/>
      </c>
      <c r="AI120" s="108" t="str">
        <f>IF(ISNA(VLOOKUP($F120,'Cronograma Manual'!$F$6:$BN$171,AI$144+1,0)),"",(VLOOKUP($F120,'Cronograma Manual'!$F$6:$BN$171,AI$144+1,0)))</f>
        <v/>
      </c>
      <c r="AJ120" s="108">
        <f>IF(ISNA(VLOOKUP($F120,'Cronograma Manual'!$F$6:$BN$171,AJ$144+1,0)),"",(VLOOKUP($F120,'Cronograma Manual'!$F$6:$BN$171,AJ$144+1,0)))</f>
        <v>44734</v>
      </c>
      <c r="AK120" s="107" t="str">
        <f>IF(ISNA(VLOOKUP($F120,'Cronograma Manual'!$F$6:$BN$171,AK$144+1,0)),"",(VLOOKUP($F120,'Cronograma Manual'!$F$6:$BN$171,AK$144+1,0)))</f>
        <v/>
      </c>
      <c r="AL120" s="107" t="str">
        <f>IF(ISNA(VLOOKUP($F120,'Cronograma Manual'!$F$6:$BN$171,AL$144+1,0)),"",(VLOOKUP($F120,'Cronograma Manual'!$F$6:$BN$171,AL$144+1,0)))</f>
        <v/>
      </c>
      <c r="AM120" s="107" t="str">
        <f>IF(ISNA(VLOOKUP($F120,'Cronograma Manual'!$F$6:$BN$171,AM$144+1,0)),"",(VLOOKUP($F120,'Cronograma Manual'!$F$6:$BN$171,AM$144+1,0)))</f>
        <v/>
      </c>
      <c r="AN120" s="107" t="str">
        <f>IF(ISNA(VLOOKUP($F120,'Cronograma Manual'!$F$6:$BN$171,AN$144+1,0)),"",(VLOOKUP($F120,'Cronograma Manual'!$F$6:$BN$171,AN$144+1,0)))</f>
        <v/>
      </c>
      <c r="AO120" s="107">
        <f>IF(ISNA(VLOOKUP($F120,'Cronograma Manual'!$F$6:$BN$171,AO$144+1,0)),"",(VLOOKUP($F120,'Cronograma Manual'!$F$6:$BN$171,AO$144+1,0)))</f>
        <v>44769</v>
      </c>
      <c r="AP120" s="108" t="str">
        <f>IF(ISNA(VLOOKUP($F120,'Cronograma Manual'!$F$6:$BN$171,AP$144+1,0)),"",(VLOOKUP($F120,'Cronograma Manual'!$F$6:$BN$171,AP$144+1,0)))</f>
        <v/>
      </c>
      <c r="AQ120" s="108" t="str">
        <f>IF(ISNA(VLOOKUP($F120,'Cronograma Manual'!$F$6:$BN$171,AQ$144+1,0)),"",(VLOOKUP($F120,'Cronograma Manual'!$F$6:$BN$171,AQ$144+1,0)))</f>
        <v/>
      </c>
      <c r="AR120" s="108" t="str">
        <f>IF(ISNA(VLOOKUP($F120,'Cronograma Manual'!$F$6:$BN$171,AR$144+1,0)),"",(VLOOKUP($F120,'Cronograma Manual'!$F$6:$BN$171,AR$144+1,0)))</f>
        <v/>
      </c>
      <c r="AS120" s="108">
        <f>IF(ISNA(VLOOKUP($F120,'Cronograma Manual'!$F$6:$BN$171,AS$144+1,0)),"",(VLOOKUP($F120,'Cronograma Manual'!$F$6:$BN$171,AS$144+1,0)))</f>
        <v>44797</v>
      </c>
      <c r="AT120" s="107" t="str">
        <f>IF(ISNA(VLOOKUP($F120,'Cronograma Manual'!$F$6:$BN$171,AT$144+1,0)),"",(VLOOKUP($F120,'Cronograma Manual'!$F$6:$BN$171,AT$144+1,0)))</f>
        <v/>
      </c>
      <c r="AU120" s="107" t="str">
        <f>IF(ISNA(VLOOKUP($F120,'Cronograma Manual'!$F$6:$BN$171,AU$144+1,0)),"",(VLOOKUP($F120,'Cronograma Manual'!$F$6:$BN$171,AU$144+1,0)))</f>
        <v/>
      </c>
      <c r="AV120" s="107" t="str">
        <f>IF(ISNA(VLOOKUP($F120,'Cronograma Manual'!$F$6:$BN$171,AV$144+1,0)),"",(VLOOKUP($F120,'Cronograma Manual'!$F$6:$BN$171,AV$144+1,0)))</f>
        <v/>
      </c>
      <c r="AW120" s="107">
        <f>IF(ISNA(VLOOKUP($F120,'Cronograma Manual'!$F$6:$BN$171,AW$144+1,0)),"",(VLOOKUP($F120,'Cronograma Manual'!$F$6:$BN$171,AW$144+1,0)))</f>
        <v>44825</v>
      </c>
      <c r="AX120" s="107" t="str">
        <f>IF(ISNA(VLOOKUP($F120,'Cronograma Manual'!$F$6:$BN$171,AX$144+1,0)),"",(VLOOKUP($F120,'Cronograma Manual'!$F$6:$BN$171,AX$144+1,0)))</f>
        <v/>
      </c>
      <c r="AY120" s="108" t="str">
        <f>IF(ISNA(VLOOKUP($F120,'Cronograma Manual'!$F$6:$BN$171,AY$144+1,0)),"",(VLOOKUP($F120,'Cronograma Manual'!$F$6:$BN$171,AY$144+1,0)))</f>
        <v/>
      </c>
      <c r="AZ120" s="108" t="str">
        <f>IF(ISNA(VLOOKUP($F120,'Cronograma Manual'!$F$6:$BN$171,AZ$144+1,0)),"",(VLOOKUP($F120,'Cronograma Manual'!$F$6:$BN$171,AZ$144+1,0)))</f>
        <v/>
      </c>
      <c r="BA120" s="108">
        <f>IF(ISNA(VLOOKUP($F120,'Cronograma Manual'!$F$6:$BN$171,BA$144+1,0)),"",(VLOOKUP($F120,'Cronograma Manual'!$F$6:$BN$171,BA$144+1,0)))</f>
        <v>44853</v>
      </c>
      <c r="BB120" s="108" t="str">
        <f>IF(ISNA(VLOOKUP($F120,'Cronograma Manual'!$F$6:$BN$171,BB$144+1,0)),"",(VLOOKUP($F120,'Cronograma Manual'!$F$6:$BN$171,BB$144+1,0)))</f>
        <v/>
      </c>
      <c r="BC120" s="107" t="str">
        <f>IF(ISNA(VLOOKUP($F120,'Cronograma Manual'!$F$6:$BN$171,BC$144+1,0)),"",(VLOOKUP($F120,'Cronograma Manual'!$F$6:$BN$171,BC$144+1,0)))</f>
        <v/>
      </c>
      <c r="BD120" s="107" t="str">
        <f>IF(ISNA(VLOOKUP($F120,'Cronograma Manual'!$F$6:$BN$171,BD$144+1,0)),"",(VLOOKUP($F120,'Cronograma Manual'!$F$6:$BN$171,BD$144+1,0)))</f>
        <v/>
      </c>
      <c r="BE120" s="107">
        <f>IF(ISNA(VLOOKUP($F120,'Cronograma Manual'!$F$6:$BN$171,BE$144+1,0)),"",(VLOOKUP($F120,'Cronograma Manual'!$F$6:$BN$171,BE$144+1,0)))</f>
        <v>44881</v>
      </c>
      <c r="BF120" s="107" t="str">
        <f>IF(ISNA(VLOOKUP($F120,'Cronograma Manual'!$F$6:$BN$171,BF$144+1,0)),"",(VLOOKUP($F120,'Cronograma Manual'!$F$6:$BN$171,BF$144+1,0)))</f>
        <v/>
      </c>
      <c r="BG120" s="108" t="str">
        <f>IF(ISNA(VLOOKUP($F120,'Cronograma Manual'!$F$6:$BN$171,BG$144+1,0)),"",(VLOOKUP($F120,'Cronograma Manual'!$F$6:$BN$171,BG$144+1,0)))</f>
        <v/>
      </c>
      <c r="BH120" s="108" t="str">
        <f>IF(ISNA(VLOOKUP($F120,'Cronograma Manual'!$F$6:$BN$171,BH$144+1,0)),"",(VLOOKUP($F120,'Cronograma Manual'!$F$6:$BN$171,BH$144+1,0)))</f>
        <v/>
      </c>
      <c r="BI120" s="108">
        <f>IF(ISNA(VLOOKUP($F120,'Cronograma Manual'!$F$6:$BN$171,BI$144+1,0)),"",(VLOOKUP($F120,'Cronograma Manual'!$F$6:$BN$171,BI$144+1,0)))</f>
        <v>44909</v>
      </c>
      <c r="BJ120" s="108" t="str">
        <f>IF(ISNA(VLOOKUP($F120,'Cronograma Manual'!$F$6:$BN$171,BJ$144+1,0)),"",(VLOOKUP($F120,'Cronograma Manual'!$F$6:$BN$171,BJ$144+1,0)))</f>
        <v/>
      </c>
      <c r="BK120" s="353" t="str">
        <f>IF(ISNA(VLOOKUP($F120,'Cronograma Manual'!$F$6:$BN$171,BK$144+1,0)),"",(VLOOKUP($F120,'Cronograma Manual'!$F$6:$BN$171,BK$144+1,0)))</f>
        <v/>
      </c>
    </row>
    <row r="121" spans="1:63" s="102" customFormat="1" ht="26.25" customHeight="1" thickBot="1" x14ac:dyDescent="0.3">
      <c r="A121" s="352" t="str">
        <f t="shared" si="3"/>
        <v/>
      </c>
      <c r="B121" s="337"/>
      <c r="C121" s="337"/>
      <c r="D121" s="184"/>
      <c r="E121" s="337"/>
      <c r="F121" s="337"/>
      <c r="G121" s="184"/>
      <c r="H121" s="184"/>
      <c r="I121" s="197"/>
      <c r="J121" s="202"/>
      <c r="K121" s="407"/>
      <c r="L121" s="110" t="str">
        <f>IF(ISNA(VLOOKUP('Cronograma Manual'!$I143,'Cronograma Manual'!$F$6:$BN$171,L$144+1,0)),"",(VLOOKUP($F121,'Cronograma Manual'!$F$6:$BN$171,L$144+1,0)))</f>
        <v/>
      </c>
      <c r="M121" s="110" t="str">
        <f>IF(ISNA(VLOOKUP('Cronograma Manual'!$I143,'Cronograma Manual'!$F$6:$BN$171,M$144+1,0)),"",(VLOOKUP($F121,'Cronograma Manual'!$F$6:$BN$171,M$144+1,0)))</f>
        <v/>
      </c>
      <c r="N121" s="110" t="str">
        <f>IF(ISNA(VLOOKUP('Cronograma Manual'!$I143,'Cronograma Manual'!$F$6:$BN$171,N$144+1,0)),"",(VLOOKUP($F121,'Cronograma Manual'!$F$6:$BN$171,N$144+1,0)))</f>
        <v/>
      </c>
      <c r="O121" s="110" t="str">
        <f>IF(ISNA(VLOOKUP('Cronograma Manual'!$I143,'Cronograma Manual'!$F$6:$BN$171,O$144+1,0)),"",(VLOOKUP($F121,'Cronograma Manual'!$F$6:$BN$171,O$144+1,0)))</f>
        <v/>
      </c>
      <c r="P121" s="308" t="str">
        <f>IF(ISNA(VLOOKUP('Cronograma Manual'!$I143,'Cronograma Manual'!$F$6:$BN$171,P$144+1,0)),"",(VLOOKUP($F121,'Cronograma Manual'!$F$6:$BN$171,P$144+1,0)))</f>
        <v/>
      </c>
      <c r="Q121" s="308" t="str">
        <f>IF(ISNA(VLOOKUP('Cronograma Manual'!$I143,'Cronograma Manual'!$F$6:$BN$171,Q$144+1,0)),"",(VLOOKUP($F121,'Cronograma Manual'!$F$6:$BN$171,Q$144+1,0)))</f>
        <v/>
      </c>
      <c r="R121" s="308" t="str">
        <f>IF(ISNA(VLOOKUP('Cronograma Manual'!$I143,'Cronograma Manual'!$F$6:$BN$171,R$144+1,0)),"",(VLOOKUP($F121,'Cronograma Manual'!$F$6:$BN$171,R$144+1,0)))</f>
        <v/>
      </c>
      <c r="S121" s="308" t="str">
        <f>IF(ISNA(VLOOKUP('Cronograma Manual'!$I143,'Cronograma Manual'!$F$6:$BN$171,S$144+1,0)),"",(VLOOKUP($F121,'Cronograma Manual'!$F$6:$BN$171,S$144+1,0)))</f>
        <v/>
      </c>
      <c r="T121" s="110" t="str">
        <f>IF(ISNA(VLOOKUP('Cronograma Manual'!$I143,'Cronograma Manual'!$F$6:$BN$171,T$144+1,0)),"",(VLOOKUP($F121,'Cronograma Manual'!$F$6:$BN$171,T$144+1,0)))</f>
        <v/>
      </c>
      <c r="U121" s="110" t="str">
        <f>IF(ISNA(VLOOKUP('Cronograma Manual'!$I143,'Cronograma Manual'!$F$6:$BN$171,U$144+1,0)),"",(VLOOKUP($F121,'Cronograma Manual'!$F$6:$BN$171,U$144+1,0)))</f>
        <v/>
      </c>
      <c r="V121" s="110" t="str">
        <f>IF(ISNA(VLOOKUP('Cronograma Manual'!$I143,'Cronograma Manual'!$F$6:$BN$171,V$144+1,0)),"",(VLOOKUP($F121,'Cronograma Manual'!$F$6:$BN$171,V$144+1,0)))</f>
        <v/>
      </c>
      <c r="W121" s="110" t="str">
        <f>IF(ISNA(VLOOKUP('Cronograma Manual'!$I143,'Cronograma Manual'!$F$6:$BN$171,W$144+1,0)),"",(VLOOKUP($F121,'Cronograma Manual'!$F$6:$BN$171,W$144+1,0)))</f>
        <v/>
      </c>
      <c r="X121" s="308" t="str">
        <f>IF(ISNA(VLOOKUP('Cronograma Manual'!$I143,'Cronograma Manual'!$F$6:$BN$171,X$144+1,0)),"",(VLOOKUP($F121,'Cronograma Manual'!$F$6:$BN$171,X$144+1,0)))</f>
        <v/>
      </c>
      <c r="Y121" s="308" t="str">
        <f>IF(ISNA(VLOOKUP('Cronograma Manual'!$I143,'Cronograma Manual'!$F$6:$BN$171,Y$144+1,0)),"",(VLOOKUP($F121,'Cronograma Manual'!$F$6:$BN$171,Y$144+1,0)))</f>
        <v/>
      </c>
      <c r="Z121" s="308" t="str">
        <f>IF(ISNA(VLOOKUP('Cronograma Manual'!$I143,'Cronograma Manual'!$F$6:$BN$171,Z$144+1,0)),"",(VLOOKUP($F121,'Cronograma Manual'!$F$6:$BN$171,Z$144+1,0)))</f>
        <v/>
      </c>
      <c r="AA121" s="308" t="str">
        <f>IF(ISNA(VLOOKUP('Cronograma Manual'!$I143,'Cronograma Manual'!$F$6:$BN$171,AA$144+1,0)),"",(VLOOKUP($F121,'Cronograma Manual'!$F$6:$BN$171,AA$144+1,0)))</f>
        <v/>
      </c>
      <c r="AB121" s="110" t="str">
        <f>IF(ISNA(VLOOKUP('Cronograma Manual'!$I143,'Cronograma Manual'!$F$6:$BN$171,AB$144+1,0)),"",(VLOOKUP($F121,'Cronograma Manual'!$F$6:$BN$171,AB$144+1,0)))</f>
        <v/>
      </c>
      <c r="AC121" s="110" t="str">
        <f>IF(ISNA(VLOOKUP('Cronograma Manual'!$I143,'Cronograma Manual'!$F$6:$BN$171,AC$144+1,0)),"",(VLOOKUP($F121,'Cronograma Manual'!$F$6:$BN$171,AC$144+1,0)))</f>
        <v/>
      </c>
      <c r="AD121" s="110" t="str">
        <f>IF(ISNA(VLOOKUP('Cronograma Manual'!$I143,'Cronograma Manual'!$F$6:$BN$171,AD$144+1,0)),"",(VLOOKUP($F121,'Cronograma Manual'!$F$6:$BN$171,AD$144+1,0)))</f>
        <v/>
      </c>
      <c r="AE121" s="110" t="str">
        <f>IF(ISNA(VLOOKUP('Cronograma Manual'!$I143,'Cronograma Manual'!$F$6:$BN$171,AE$144+1,0)),"",(VLOOKUP($F121,'Cronograma Manual'!$F$6:$BN$171,AE$144+1,0)))</f>
        <v/>
      </c>
      <c r="AF121" s="110" t="str">
        <f>IF(ISNA(VLOOKUP('Cronograma Manual'!$I143,'Cronograma Manual'!$F$6:$BN$171,AF$144+1,0)),"",(VLOOKUP($F121,'Cronograma Manual'!$F$6:$BN$171,AF$144+1,0)))</f>
        <v/>
      </c>
      <c r="AG121" s="308" t="str">
        <f>IF(ISNA(VLOOKUP('Cronograma Manual'!$I143,'Cronograma Manual'!$F$6:$BN$171,AG$144+1,0)),"",(VLOOKUP($F121,'Cronograma Manual'!$F$6:$BN$171,AG$144+1,0)))</f>
        <v/>
      </c>
      <c r="AH121" s="308" t="str">
        <f>IF(ISNA(VLOOKUP('Cronograma Manual'!$I143,'Cronograma Manual'!$F$6:$BN$171,AH$144+1,0)),"",(VLOOKUP($F121,'Cronograma Manual'!$F$6:$BN$171,AH$144+1,0)))</f>
        <v/>
      </c>
      <c r="AI121" s="308" t="str">
        <f>IF(ISNA(VLOOKUP('Cronograma Manual'!$I143,'Cronograma Manual'!$F$6:$BN$171,AI$144+1,0)),"",(VLOOKUP($F121,'Cronograma Manual'!$F$6:$BN$171,AI$144+1,0)))</f>
        <v/>
      </c>
      <c r="AJ121" s="308" t="str">
        <f>IF(ISNA(VLOOKUP('Cronograma Manual'!$I143,'Cronograma Manual'!$F$6:$BN$171,AJ$144+1,0)),"",(VLOOKUP($F121,'Cronograma Manual'!$F$6:$BN$171,AJ$144+1,0)))</f>
        <v/>
      </c>
      <c r="AK121" s="110" t="str">
        <f>IF(ISNA(VLOOKUP('Cronograma Manual'!$I143,'Cronograma Manual'!$F$6:$BN$171,AK$144+1,0)),"",(VLOOKUP($F121,'Cronograma Manual'!$F$6:$BN$171,AK$144+1,0)))</f>
        <v/>
      </c>
      <c r="AL121" s="110" t="str">
        <f>IF(ISNA(VLOOKUP('Cronograma Manual'!$I143,'Cronograma Manual'!$F$6:$BN$171,AL$144+1,0)),"",(VLOOKUP($F121,'Cronograma Manual'!$F$6:$BN$171,AL$144+1,0)))</f>
        <v/>
      </c>
      <c r="AM121" s="110" t="str">
        <f>IF(ISNA(VLOOKUP('Cronograma Manual'!$I143,'Cronograma Manual'!$F$6:$BN$171,AM$144+1,0)),"",(VLOOKUP($F121,'Cronograma Manual'!$F$6:$BN$171,AM$144+1,0)))</f>
        <v/>
      </c>
      <c r="AN121" s="110" t="str">
        <f>IF(ISNA(VLOOKUP('Cronograma Manual'!$I143,'Cronograma Manual'!$F$6:$BN$171,AN$144+1,0)),"",(VLOOKUP($F121,'Cronograma Manual'!$F$6:$BN$171,AN$144+1,0)))</f>
        <v/>
      </c>
      <c r="AO121" s="110" t="str">
        <f>IF(ISNA(VLOOKUP('Cronograma Manual'!$I143,'Cronograma Manual'!$F$6:$BN$171,AO$144+1,0)),"",(VLOOKUP($F121,'Cronograma Manual'!$F$6:$BN$171,AO$144+1,0)))</f>
        <v/>
      </c>
      <c r="AP121" s="308" t="str">
        <f>IF(ISNA(VLOOKUP('Cronograma Manual'!$I143,'Cronograma Manual'!$F$6:$BN$171,AP$144+1,0)),"",(VLOOKUP($F121,'Cronograma Manual'!$F$6:$BN$171,AP$144+1,0)))</f>
        <v/>
      </c>
      <c r="AQ121" s="308" t="str">
        <f>IF(ISNA(VLOOKUP('Cronograma Manual'!$I143,'Cronograma Manual'!$F$6:$BN$171,AQ$144+1,0)),"",(VLOOKUP($F121,'Cronograma Manual'!$F$6:$BN$171,AQ$144+1,0)))</f>
        <v/>
      </c>
      <c r="AR121" s="308" t="str">
        <f>IF(ISNA(VLOOKUP('Cronograma Manual'!$I143,'Cronograma Manual'!$F$6:$BN$171,AR$144+1,0)),"",(VLOOKUP($F121,'Cronograma Manual'!$F$6:$BN$171,AR$144+1,0)))</f>
        <v/>
      </c>
      <c r="AS121" s="308" t="str">
        <f>IF(ISNA(VLOOKUP('Cronograma Manual'!$I143,'Cronograma Manual'!$F$6:$BN$171,AS$144+1,0)),"",(VLOOKUP($F121,'Cronograma Manual'!$F$6:$BN$171,AS$144+1,0)))</f>
        <v/>
      </c>
      <c r="AT121" s="110" t="str">
        <f>IF(ISNA(VLOOKUP('Cronograma Manual'!$I143,'Cronograma Manual'!$F$6:$BN$171,AT$144+1,0)),"",(VLOOKUP($F121,'Cronograma Manual'!$F$6:$BN$171,AT$144+1,0)))</f>
        <v/>
      </c>
      <c r="AU121" s="110" t="str">
        <f>IF(ISNA(VLOOKUP('Cronograma Manual'!$I143,'Cronograma Manual'!$F$6:$BN$171,AU$144+1,0)),"",(VLOOKUP($F121,'Cronograma Manual'!$F$6:$BN$171,AU$144+1,0)))</f>
        <v/>
      </c>
      <c r="AV121" s="110" t="str">
        <f>IF(ISNA(VLOOKUP('Cronograma Manual'!$I143,'Cronograma Manual'!$F$6:$BN$171,AV$144+1,0)),"",(VLOOKUP($F121,'Cronograma Manual'!$F$6:$BN$171,AV$144+1,0)))</f>
        <v/>
      </c>
      <c r="AW121" s="110" t="str">
        <f>IF(ISNA(VLOOKUP('Cronograma Manual'!$I143,'Cronograma Manual'!$F$6:$BN$171,AW$144+1,0)),"",(VLOOKUP($F121,'Cronograma Manual'!$F$6:$BN$171,AW$144+1,0)))</f>
        <v/>
      </c>
      <c r="AX121" s="110" t="str">
        <f>IF(ISNA(VLOOKUP('Cronograma Manual'!$I143,'Cronograma Manual'!$F$6:$BN$171,AX$144+1,0)),"",(VLOOKUP($F121,'Cronograma Manual'!$F$6:$BN$171,AX$144+1,0)))</f>
        <v/>
      </c>
      <c r="AY121" s="308" t="str">
        <f>IF(ISNA(VLOOKUP('Cronograma Manual'!$I143,'Cronograma Manual'!$F$6:$BN$171,AY$144+1,0)),"",(VLOOKUP($F121,'Cronograma Manual'!$F$6:$BN$171,AY$144+1,0)))</f>
        <v/>
      </c>
      <c r="AZ121" s="308" t="str">
        <f>IF(ISNA(VLOOKUP('Cronograma Manual'!$I143,'Cronograma Manual'!$F$6:$BN$171,AZ$144+1,0)),"",(VLOOKUP($F121,'Cronograma Manual'!$F$6:$BN$171,AZ$144+1,0)))</f>
        <v/>
      </c>
      <c r="BA121" s="308" t="str">
        <f>IF(ISNA(VLOOKUP('Cronograma Manual'!$I143,'Cronograma Manual'!$F$6:$BN$171,BA$144+1,0)),"",(VLOOKUP($F121,'Cronograma Manual'!$F$6:$BN$171,BA$144+1,0)))</f>
        <v/>
      </c>
      <c r="BB121" s="308" t="str">
        <f>IF(ISNA(VLOOKUP('Cronograma Manual'!$I143,'Cronograma Manual'!$F$6:$BN$171,BB$144+1,0)),"",(VLOOKUP($F121,'Cronograma Manual'!$F$6:$BN$171,BB$144+1,0)))</f>
        <v/>
      </c>
      <c r="BC121" s="110" t="str">
        <f>IF(ISNA(VLOOKUP('Cronograma Manual'!$I143,'Cronograma Manual'!$F$6:$BN$171,BC$144+1,0)),"",(VLOOKUP($F121,'Cronograma Manual'!$F$6:$BN$171,BC$144+1,0)))</f>
        <v/>
      </c>
      <c r="BD121" s="110" t="str">
        <f>IF(ISNA(VLOOKUP('Cronograma Manual'!$I143,'Cronograma Manual'!$F$6:$BN$171,BD$144+1,0)),"",(VLOOKUP($F121,'Cronograma Manual'!$F$6:$BN$171,BD$144+1,0)))</f>
        <v/>
      </c>
      <c r="BE121" s="110" t="str">
        <f>IF(ISNA(VLOOKUP('Cronograma Manual'!$I143,'Cronograma Manual'!$F$6:$BN$171,BE$144+1,0)),"",(VLOOKUP($F121,'Cronograma Manual'!$F$6:$BN$171,BE$144+1,0)))</f>
        <v/>
      </c>
      <c r="BF121" s="110" t="str">
        <f>IF(ISNA(VLOOKUP('Cronograma Manual'!$I143,'Cronograma Manual'!$F$6:$BN$171,BF$144+1,0)),"",(VLOOKUP($F121,'Cronograma Manual'!$F$6:$BN$171,BF$144+1,0)))</f>
        <v/>
      </c>
      <c r="BG121" s="308" t="str">
        <f>IF(ISNA(VLOOKUP('Cronograma Manual'!$I143,'Cronograma Manual'!$F$6:$BN$171,BG$144+1,0)),"",(VLOOKUP($F121,'Cronograma Manual'!$F$6:$BN$171,BG$144+1,0)))</f>
        <v/>
      </c>
      <c r="BH121" s="308" t="str">
        <f>IF(ISNA(VLOOKUP('Cronograma Manual'!$I143,'Cronograma Manual'!$F$6:$BN$171,BH$144+1,0)),"",(VLOOKUP($F121,'Cronograma Manual'!$F$6:$BN$171,BH$144+1,0)))</f>
        <v/>
      </c>
      <c r="BI121" s="308" t="str">
        <f>IF(ISNA(VLOOKUP('Cronograma Manual'!$I143,'Cronograma Manual'!$F$6:$BN$171,BI$144+1,0)),"",(VLOOKUP($F121,'Cronograma Manual'!$F$6:$BN$171,BI$144+1,0)))</f>
        <v/>
      </c>
      <c r="BJ121" s="308" t="str">
        <f>IF(ISNA(VLOOKUP('Cronograma Manual'!$I143,'Cronograma Manual'!$F$6:$BN$171,BJ$144+1,0)),"",(VLOOKUP($F121,'Cronograma Manual'!$F$6:$BN$171,BJ$144+1,0)))</f>
        <v/>
      </c>
      <c r="BK121" s="382" t="str">
        <f>IF(ISNA(VLOOKUP('Cronograma Manual'!$I143,'Cronograma Manual'!$F$6:$BN$171,BK$144+1,0)),"",(VLOOKUP($F121,'Cronograma Manual'!$F$6:$BN$171,BK$144+1,0)))</f>
        <v/>
      </c>
    </row>
    <row r="122" spans="1:63" s="102" customFormat="1" ht="26.25" customHeight="1" x14ac:dyDescent="0.25">
      <c r="A122" s="352" t="str">
        <f t="shared" si="3"/>
        <v/>
      </c>
      <c r="B122" s="337"/>
      <c r="C122" s="337"/>
      <c r="D122" s="184"/>
      <c r="E122" s="337"/>
      <c r="F122" s="337"/>
      <c r="G122" s="184" t="str">
        <f>IF(ISNA(VLOOKUP($F122,'Cronograma Manual'!$F$6:$BN$171,G$144+1,0)),"",(VLOOKUP($F122,'Cronograma Manual'!$F$6:$BN$171,G$144+1,0)))</f>
        <v/>
      </c>
      <c r="H122" s="184" t="str">
        <f>IF(ISNA(VLOOKUP($F122,'Cronograma Manual'!$F$6:$BN$171,H$144+1,0)),"",(VLOOKUP($F122,'Cronograma Manual'!$F$6:$BN$171,H$144+1,0)))</f>
        <v/>
      </c>
      <c r="I122" s="197" t="str">
        <f>IF(ISNA(VLOOKUP($F122,'Cronograma Manual'!$F$6:$BN$171,I$144+1,0)),"",(VLOOKUP($F122,'Cronograma Manual'!$F$6:$BN$171,I$144+1,0)))</f>
        <v/>
      </c>
      <c r="J122" s="202" t="str">
        <f>IF(ISNA(VLOOKUP($F122,'Cronograma Manual'!$F$6:$BN$171,J$144+1,0)),"",(VLOOKUP($F122,'Cronograma Manual'!$F$6:$BN$171,J$144+1,0)))</f>
        <v/>
      </c>
      <c r="K122" s="110" t="str">
        <f>IF(ISNA(VLOOKUP($F122,'Cronograma Manual'!$F$6:$BN$171,K$144+1,0)),"",(VLOOKUP($F122,'Cronograma Manual'!$F$6:$BN$171,K$144+1,0)))</f>
        <v/>
      </c>
      <c r="L122" s="110" t="str">
        <f>IF(ISNA(VLOOKUP('Cronograma Manual'!$I144,'Cronograma Manual'!$F$6:$BN$171,L$144+1,0)),"",(VLOOKUP($F122,'Cronograma Manual'!$F$6:$BN$171,L$144+1,0)))</f>
        <v/>
      </c>
      <c r="M122" s="110" t="str">
        <f>IF(ISNA(VLOOKUP('Cronograma Manual'!$I144,'Cronograma Manual'!$F$6:$BN$171,M$144+1,0)),"",(VLOOKUP($F122,'Cronograma Manual'!$F$6:$BN$171,M$144+1,0)))</f>
        <v/>
      </c>
      <c r="N122" s="110" t="str">
        <f>IF(ISNA(VLOOKUP('Cronograma Manual'!$I144,'Cronograma Manual'!$F$6:$BN$171,N$144+1,0)),"",(VLOOKUP($F122,'Cronograma Manual'!$F$6:$BN$171,N$144+1,0)))</f>
        <v/>
      </c>
      <c r="O122" s="110" t="str">
        <f>IF(ISNA(VLOOKUP('Cronograma Manual'!$I144,'Cronograma Manual'!$F$6:$BN$171,O$144+1,0)),"",(VLOOKUP($F122,'Cronograma Manual'!$F$6:$BN$171,O$144+1,0)))</f>
        <v/>
      </c>
      <c r="P122" s="308" t="str">
        <f>IF(ISNA(VLOOKUP('Cronograma Manual'!$I144,'Cronograma Manual'!$F$6:$BN$171,P$144+1,0)),"",(VLOOKUP($F122,'Cronograma Manual'!$F$6:$BN$171,P$144+1,0)))</f>
        <v/>
      </c>
      <c r="Q122" s="308" t="str">
        <f>IF(ISNA(VLOOKUP('Cronograma Manual'!$I144,'Cronograma Manual'!$F$6:$BN$171,Q$144+1,0)),"",(VLOOKUP($F122,'Cronograma Manual'!$F$6:$BN$171,Q$144+1,0)))</f>
        <v/>
      </c>
      <c r="R122" s="308" t="str">
        <f>IF(ISNA(VLOOKUP('Cronograma Manual'!$I144,'Cronograma Manual'!$F$6:$BN$171,R$144+1,0)),"",(VLOOKUP($F122,'Cronograma Manual'!$F$6:$BN$171,R$144+1,0)))</f>
        <v/>
      </c>
      <c r="S122" s="308" t="str">
        <f>IF(ISNA(VLOOKUP('Cronograma Manual'!$I144,'Cronograma Manual'!$F$6:$BN$171,S$144+1,0)),"",(VLOOKUP($F122,'Cronograma Manual'!$F$6:$BN$171,S$144+1,0)))</f>
        <v/>
      </c>
      <c r="T122" s="110" t="str">
        <f>IF(ISNA(VLOOKUP('Cronograma Manual'!$I144,'Cronograma Manual'!$F$6:$BN$171,T$144+1,0)),"",(VLOOKUP($F122,'Cronograma Manual'!$F$6:$BN$171,T$144+1,0)))</f>
        <v/>
      </c>
      <c r="U122" s="110" t="str">
        <f>IF(ISNA(VLOOKUP('Cronograma Manual'!$I144,'Cronograma Manual'!$F$6:$BN$171,U$144+1,0)),"",(VLOOKUP($F122,'Cronograma Manual'!$F$6:$BN$171,U$144+1,0)))</f>
        <v/>
      </c>
      <c r="V122" s="110" t="str">
        <f>IF(ISNA(VLOOKUP('Cronograma Manual'!$I144,'Cronograma Manual'!$F$6:$BN$171,V$144+1,0)),"",(VLOOKUP($F122,'Cronograma Manual'!$F$6:$BN$171,V$144+1,0)))</f>
        <v/>
      </c>
      <c r="W122" s="110" t="str">
        <f>IF(ISNA(VLOOKUP('Cronograma Manual'!$I144,'Cronograma Manual'!$F$6:$BN$171,W$144+1,0)),"",(VLOOKUP($F122,'Cronograma Manual'!$F$6:$BN$171,W$144+1,0)))</f>
        <v/>
      </c>
      <c r="X122" s="308" t="str">
        <f>IF(ISNA(VLOOKUP('Cronograma Manual'!$I144,'Cronograma Manual'!$F$6:$BN$171,X$144+1,0)),"",(VLOOKUP($F122,'Cronograma Manual'!$F$6:$BN$171,X$144+1,0)))</f>
        <v/>
      </c>
      <c r="Y122" s="308" t="str">
        <f>IF(ISNA(VLOOKUP('Cronograma Manual'!$I144,'Cronograma Manual'!$F$6:$BN$171,Y$144+1,0)),"",(VLOOKUP($F122,'Cronograma Manual'!$F$6:$BN$171,Y$144+1,0)))</f>
        <v/>
      </c>
      <c r="Z122" s="308" t="str">
        <f>IF(ISNA(VLOOKUP('Cronograma Manual'!$I144,'Cronograma Manual'!$F$6:$BN$171,Z$144+1,0)),"",(VLOOKUP($F122,'Cronograma Manual'!$F$6:$BN$171,Z$144+1,0)))</f>
        <v/>
      </c>
      <c r="AA122" s="308" t="str">
        <f>IF(ISNA(VLOOKUP('Cronograma Manual'!$I144,'Cronograma Manual'!$F$6:$BN$171,AA$144+1,0)),"",(VLOOKUP($F122,'Cronograma Manual'!$F$6:$BN$171,AA$144+1,0)))</f>
        <v/>
      </c>
      <c r="AB122" s="110" t="str">
        <f>IF(ISNA(VLOOKUP('Cronograma Manual'!$I144,'Cronograma Manual'!$F$6:$BN$171,AB$144+1,0)),"",(VLOOKUP($F122,'Cronograma Manual'!$F$6:$BN$171,AB$144+1,0)))</f>
        <v/>
      </c>
      <c r="AC122" s="110" t="str">
        <f>IF(ISNA(VLOOKUP('Cronograma Manual'!$I144,'Cronograma Manual'!$F$6:$BN$171,AC$144+1,0)),"",(VLOOKUP($F122,'Cronograma Manual'!$F$6:$BN$171,AC$144+1,0)))</f>
        <v/>
      </c>
      <c r="AD122" s="110" t="str">
        <f>IF(ISNA(VLOOKUP('Cronograma Manual'!$I144,'Cronograma Manual'!$F$6:$BN$171,AD$144+1,0)),"",(VLOOKUP($F122,'Cronograma Manual'!$F$6:$BN$171,AD$144+1,0)))</f>
        <v/>
      </c>
      <c r="AE122" s="110" t="str">
        <f>IF(ISNA(VLOOKUP('Cronograma Manual'!$I144,'Cronograma Manual'!$F$6:$BN$171,AE$144+1,0)),"",(VLOOKUP($F122,'Cronograma Manual'!$F$6:$BN$171,AE$144+1,0)))</f>
        <v/>
      </c>
      <c r="AF122" s="110" t="str">
        <f>IF(ISNA(VLOOKUP('Cronograma Manual'!$I144,'Cronograma Manual'!$F$6:$BN$171,AF$144+1,0)),"",(VLOOKUP($F122,'Cronograma Manual'!$F$6:$BN$171,AF$144+1,0)))</f>
        <v/>
      </c>
      <c r="AG122" s="308" t="str">
        <f>IF(ISNA(VLOOKUP('Cronograma Manual'!$I144,'Cronograma Manual'!$F$6:$BN$171,AG$144+1,0)),"",(VLOOKUP($F122,'Cronograma Manual'!$F$6:$BN$171,AG$144+1,0)))</f>
        <v/>
      </c>
      <c r="AH122" s="308" t="str">
        <f>IF(ISNA(VLOOKUP('Cronograma Manual'!$I144,'Cronograma Manual'!$F$6:$BN$171,AH$144+1,0)),"",(VLOOKUP($F122,'Cronograma Manual'!$F$6:$BN$171,AH$144+1,0)))</f>
        <v/>
      </c>
      <c r="AI122" s="308" t="str">
        <f>IF(ISNA(VLOOKUP('Cronograma Manual'!$I144,'Cronograma Manual'!$F$6:$BN$171,AI$144+1,0)),"",(VLOOKUP($F122,'Cronograma Manual'!$F$6:$BN$171,AI$144+1,0)))</f>
        <v/>
      </c>
      <c r="AJ122" s="308" t="str">
        <f>IF(ISNA(VLOOKUP('Cronograma Manual'!$I144,'Cronograma Manual'!$F$6:$BN$171,AJ$144+1,0)),"",(VLOOKUP($F122,'Cronograma Manual'!$F$6:$BN$171,AJ$144+1,0)))</f>
        <v/>
      </c>
      <c r="AK122" s="110" t="str">
        <f>IF(ISNA(VLOOKUP('Cronograma Manual'!$I144,'Cronograma Manual'!$F$6:$BN$171,AK$144+1,0)),"",(VLOOKUP($F122,'Cronograma Manual'!$F$6:$BN$171,AK$144+1,0)))</f>
        <v/>
      </c>
      <c r="AL122" s="110" t="str">
        <f>IF(ISNA(VLOOKUP('Cronograma Manual'!$I144,'Cronograma Manual'!$F$6:$BN$171,AL$144+1,0)),"",(VLOOKUP($F122,'Cronograma Manual'!$F$6:$BN$171,AL$144+1,0)))</f>
        <v/>
      </c>
      <c r="AM122" s="110" t="str">
        <f>IF(ISNA(VLOOKUP('Cronograma Manual'!$I144,'Cronograma Manual'!$F$6:$BN$171,AM$144+1,0)),"",(VLOOKUP($F122,'Cronograma Manual'!$F$6:$BN$171,AM$144+1,0)))</f>
        <v/>
      </c>
      <c r="AN122" s="110" t="str">
        <f>IF(ISNA(VLOOKUP('Cronograma Manual'!$I144,'Cronograma Manual'!$F$6:$BN$171,AN$144+1,0)),"",(VLOOKUP($F122,'Cronograma Manual'!$F$6:$BN$171,AN$144+1,0)))</f>
        <v/>
      </c>
      <c r="AO122" s="110" t="str">
        <f>IF(ISNA(VLOOKUP('Cronograma Manual'!$I144,'Cronograma Manual'!$F$6:$BN$171,AO$144+1,0)),"",(VLOOKUP($F122,'Cronograma Manual'!$F$6:$BN$171,AO$144+1,0)))</f>
        <v/>
      </c>
      <c r="AP122" s="308" t="str">
        <f>IF(ISNA(VLOOKUP('Cronograma Manual'!$I144,'Cronograma Manual'!$F$6:$BN$171,AP$144+1,0)),"",(VLOOKUP($F122,'Cronograma Manual'!$F$6:$BN$171,AP$144+1,0)))</f>
        <v/>
      </c>
      <c r="AQ122" s="308" t="str">
        <f>IF(ISNA(VLOOKUP('Cronograma Manual'!$I144,'Cronograma Manual'!$F$6:$BN$171,AQ$144+1,0)),"",(VLOOKUP($F122,'Cronograma Manual'!$F$6:$BN$171,AQ$144+1,0)))</f>
        <v/>
      </c>
      <c r="AR122" s="308" t="str">
        <f>IF(ISNA(VLOOKUP('Cronograma Manual'!$I144,'Cronograma Manual'!$F$6:$BN$171,AR$144+1,0)),"",(VLOOKUP($F122,'Cronograma Manual'!$F$6:$BN$171,AR$144+1,0)))</f>
        <v/>
      </c>
      <c r="AS122" s="308" t="str">
        <f>IF(ISNA(VLOOKUP('Cronograma Manual'!$I144,'Cronograma Manual'!$F$6:$BN$171,AS$144+1,0)),"",(VLOOKUP($F122,'Cronograma Manual'!$F$6:$BN$171,AS$144+1,0)))</f>
        <v/>
      </c>
      <c r="AT122" s="110" t="str">
        <f>IF(ISNA(VLOOKUP('Cronograma Manual'!$I144,'Cronograma Manual'!$F$6:$BN$171,AT$144+1,0)),"",(VLOOKUP($F122,'Cronograma Manual'!$F$6:$BN$171,AT$144+1,0)))</f>
        <v/>
      </c>
      <c r="AU122" s="110" t="str">
        <f>IF(ISNA(VLOOKUP('Cronograma Manual'!$I144,'Cronograma Manual'!$F$6:$BN$171,AU$144+1,0)),"",(VLOOKUP($F122,'Cronograma Manual'!$F$6:$BN$171,AU$144+1,0)))</f>
        <v/>
      </c>
      <c r="AV122" s="110" t="str">
        <f>IF(ISNA(VLOOKUP('Cronograma Manual'!$I144,'Cronograma Manual'!$F$6:$BN$171,AV$144+1,0)),"",(VLOOKUP($F122,'Cronograma Manual'!$F$6:$BN$171,AV$144+1,0)))</f>
        <v/>
      </c>
      <c r="AW122" s="110" t="str">
        <f>IF(ISNA(VLOOKUP('Cronograma Manual'!$I144,'Cronograma Manual'!$F$6:$BN$171,AW$144+1,0)),"",(VLOOKUP($F122,'Cronograma Manual'!$F$6:$BN$171,AW$144+1,0)))</f>
        <v/>
      </c>
      <c r="AX122" s="110" t="str">
        <f>IF(ISNA(VLOOKUP('Cronograma Manual'!$I144,'Cronograma Manual'!$F$6:$BN$171,AX$144+1,0)),"",(VLOOKUP($F122,'Cronograma Manual'!$F$6:$BN$171,AX$144+1,0)))</f>
        <v/>
      </c>
      <c r="AY122" s="308" t="str">
        <f>IF(ISNA(VLOOKUP('Cronograma Manual'!$I144,'Cronograma Manual'!$F$6:$BN$171,AY$144+1,0)),"",(VLOOKUP($F122,'Cronograma Manual'!$F$6:$BN$171,AY$144+1,0)))</f>
        <v/>
      </c>
      <c r="AZ122" s="308" t="str">
        <f>IF(ISNA(VLOOKUP('Cronograma Manual'!$I144,'Cronograma Manual'!$F$6:$BN$171,AZ$144+1,0)),"",(VLOOKUP($F122,'Cronograma Manual'!$F$6:$BN$171,AZ$144+1,0)))</f>
        <v/>
      </c>
      <c r="BA122" s="308" t="str">
        <f>IF(ISNA(VLOOKUP('Cronograma Manual'!$I144,'Cronograma Manual'!$F$6:$BN$171,BA$144+1,0)),"",(VLOOKUP($F122,'Cronograma Manual'!$F$6:$BN$171,BA$144+1,0)))</f>
        <v/>
      </c>
      <c r="BB122" s="308" t="str">
        <f>IF(ISNA(VLOOKUP('Cronograma Manual'!$I144,'Cronograma Manual'!$F$6:$BN$171,BB$144+1,0)),"",(VLOOKUP($F122,'Cronograma Manual'!$F$6:$BN$171,BB$144+1,0)))</f>
        <v/>
      </c>
      <c r="BC122" s="110" t="str">
        <f>IF(ISNA(VLOOKUP('Cronograma Manual'!$I144,'Cronograma Manual'!$F$6:$BN$171,BC$144+1,0)),"",(VLOOKUP($F122,'Cronograma Manual'!$F$6:$BN$171,BC$144+1,0)))</f>
        <v/>
      </c>
      <c r="BD122" s="110" t="str">
        <f>IF(ISNA(VLOOKUP('Cronograma Manual'!$I144,'Cronograma Manual'!$F$6:$BN$171,BD$144+1,0)),"",(VLOOKUP($F122,'Cronograma Manual'!$F$6:$BN$171,BD$144+1,0)))</f>
        <v/>
      </c>
      <c r="BE122" s="110" t="str">
        <f>IF(ISNA(VLOOKUP('Cronograma Manual'!$I144,'Cronograma Manual'!$F$6:$BN$171,BE$144+1,0)),"",(VLOOKUP($F122,'Cronograma Manual'!$F$6:$BN$171,BE$144+1,0)))</f>
        <v/>
      </c>
      <c r="BF122" s="110" t="str">
        <f>IF(ISNA(VLOOKUP('Cronograma Manual'!$I144,'Cronograma Manual'!$F$6:$BN$171,BF$144+1,0)),"",(VLOOKUP($F122,'Cronograma Manual'!$F$6:$BN$171,BF$144+1,0)))</f>
        <v/>
      </c>
      <c r="BG122" s="308" t="str">
        <f>IF(ISNA(VLOOKUP('Cronograma Manual'!$I144,'Cronograma Manual'!$F$6:$BN$171,BG$144+1,0)),"",(VLOOKUP($F122,'Cronograma Manual'!$F$6:$BN$171,BG$144+1,0)))</f>
        <v/>
      </c>
      <c r="BH122" s="308" t="str">
        <f>IF(ISNA(VLOOKUP('Cronograma Manual'!$I144,'Cronograma Manual'!$F$6:$BN$171,BH$144+1,0)),"",(VLOOKUP($F122,'Cronograma Manual'!$F$6:$BN$171,BH$144+1,0)))</f>
        <v/>
      </c>
      <c r="BI122" s="308" t="str">
        <f>IF(ISNA(VLOOKUP('Cronograma Manual'!$I144,'Cronograma Manual'!$F$6:$BN$171,BI$144+1,0)),"",(VLOOKUP($F122,'Cronograma Manual'!$F$6:$BN$171,BI$144+1,0)))</f>
        <v/>
      </c>
      <c r="BJ122" s="308" t="str">
        <f>IF(ISNA(VLOOKUP('Cronograma Manual'!$I144,'Cronograma Manual'!$F$6:$BN$171,BJ$144+1,0)),"",(VLOOKUP($F122,'Cronograma Manual'!$F$6:$BN$171,BJ$144+1,0)))</f>
        <v/>
      </c>
      <c r="BK122" s="382" t="str">
        <f>IF(ISNA(VLOOKUP('Cronograma Manual'!$I144,'Cronograma Manual'!$F$6:$BN$171,BK$144+1,0)),"",(VLOOKUP($F122,'Cronograma Manual'!$F$6:$BN$171,BK$144+1,0)))</f>
        <v/>
      </c>
    </row>
    <row r="123" spans="1:63" s="102" customFormat="1" ht="26.25" customHeight="1" thickBot="1" x14ac:dyDescent="0.3">
      <c r="A123" s="383" t="str">
        <f t="shared" si="3"/>
        <v/>
      </c>
      <c r="B123" s="390"/>
      <c r="C123" s="390"/>
      <c r="D123" s="391"/>
      <c r="E123" s="364"/>
      <c r="F123" s="390"/>
      <c r="G123" s="391" t="str">
        <f>IF(ISNA(VLOOKUP($F123,'Cronograma Manual'!$F$6:$BN$171,G$144+1,0)),"",(VLOOKUP($F123,'Cronograma Manual'!$F$6:$BN$171,G$144+1,0)))</f>
        <v/>
      </c>
      <c r="H123" s="391" t="str">
        <f>IF(ISNA(VLOOKUP($F123,'Cronograma Manual'!$F$6:$BN$171,H$144+1,0)),"",(VLOOKUP($F123,'Cronograma Manual'!$F$6:$BN$171,H$144+1,0)))</f>
        <v/>
      </c>
      <c r="I123" s="392" t="str">
        <f>IF(ISNA(VLOOKUP($F123,'Cronograma Manual'!$F$6:$BN$171,I$144+1,0)),"",(VLOOKUP($F123,'Cronograma Manual'!$F$6:$BN$171,I$144+1,0)))</f>
        <v/>
      </c>
      <c r="J123" s="393" t="str">
        <f>IF(ISNA(VLOOKUP($F123,'Cronograma Manual'!$F$6:$BN$171,J$144+1,0)),"",(VLOOKUP($F123,'Cronograma Manual'!$F$6:$BN$171,J$144+1,0)))</f>
        <v/>
      </c>
      <c r="K123" s="394" t="str">
        <f>IF(ISNA(VLOOKUP($F123,'Cronograma Manual'!$F$6:$BN$171,K$144+1,0)),"",(VLOOKUP($F123,'Cronograma Manual'!$F$6:$BN$171,K$144+1,0)))</f>
        <v/>
      </c>
      <c r="L123" s="394" t="str">
        <f>IF(ISNA(VLOOKUP('Cronograma Manual'!$I148,'Cronograma Manual'!$F$6:$BN$171,L$144+1,0)),"",(VLOOKUP($F123,'Cronograma Manual'!$F$6:$BN$171,L$144+1,0)))</f>
        <v/>
      </c>
      <c r="M123" s="394" t="str">
        <f>IF(ISNA(VLOOKUP('Cronograma Manual'!$I148,'Cronograma Manual'!$F$6:$BN$171,M$144+1,0)),"",(VLOOKUP($F123,'Cronograma Manual'!$F$6:$BN$171,M$144+1,0)))</f>
        <v/>
      </c>
      <c r="N123" s="394" t="str">
        <f>IF(ISNA(VLOOKUP('Cronograma Manual'!$I148,'Cronograma Manual'!$F$6:$BN$171,N$144+1,0)),"",(VLOOKUP($F123,'Cronograma Manual'!$F$6:$BN$171,N$144+1,0)))</f>
        <v/>
      </c>
      <c r="O123" s="394" t="str">
        <f>IF(ISNA(VLOOKUP('Cronograma Manual'!$I148,'Cronograma Manual'!$F$6:$BN$171,O$144+1,0)),"",(VLOOKUP($F123,'Cronograma Manual'!$F$6:$BN$171,O$144+1,0)))</f>
        <v/>
      </c>
      <c r="P123" s="394" t="str">
        <f>IF(ISNA(VLOOKUP('Cronograma Manual'!$I148,'Cronograma Manual'!$F$6:$BN$171,P$144+1,0)),"",(VLOOKUP($F123,'Cronograma Manual'!$F$6:$BN$171,P$144+1,0)))</f>
        <v/>
      </c>
      <c r="Q123" s="394" t="str">
        <f>IF(ISNA(VLOOKUP('Cronograma Manual'!$I148,'Cronograma Manual'!$F$6:$BN$171,Q$144+1,0)),"",(VLOOKUP($F123,'Cronograma Manual'!$F$6:$BN$171,Q$144+1,0)))</f>
        <v/>
      </c>
      <c r="R123" s="394" t="str">
        <f>IF(ISNA(VLOOKUP('Cronograma Manual'!$I148,'Cronograma Manual'!$F$6:$BN$171,R$144+1,0)),"",(VLOOKUP($F123,'Cronograma Manual'!$F$6:$BN$171,R$144+1,0)))</f>
        <v/>
      </c>
      <c r="S123" s="394" t="str">
        <f>IF(ISNA(VLOOKUP('Cronograma Manual'!$I148,'Cronograma Manual'!$F$6:$BN$171,S$144+1,0)),"",(VLOOKUP($F123,'Cronograma Manual'!$F$6:$BN$171,S$144+1,0)))</f>
        <v/>
      </c>
      <c r="T123" s="394" t="str">
        <f>IF(ISNA(VLOOKUP('Cronograma Manual'!$I148,'Cronograma Manual'!$F$6:$BN$171,T$144+1,0)),"",(VLOOKUP($F123,'Cronograma Manual'!$F$6:$BN$171,T$144+1,0)))</f>
        <v/>
      </c>
      <c r="U123" s="394" t="str">
        <f>IF(ISNA(VLOOKUP('Cronograma Manual'!$I148,'Cronograma Manual'!$F$6:$BN$171,U$144+1,0)),"",(VLOOKUP($F123,'Cronograma Manual'!$F$6:$BN$171,U$144+1,0)))</f>
        <v/>
      </c>
      <c r="V123" s="394" t="str">
        <f>IF(ISNA(VLOOKUP('Cronograma Manual'!$I148,'Cronograma Manual'!$F$6:$BN$171,V$144+1,0)),"",(VLOOKUP($F123,'Cronograma Manual'!$F$6:$BN$171,V$144+1,0)))</f>
        <v/>
      </c>
      <c r="W123" s="394" t="str">
        <f>IF(ISNA(VLOOKUP('Cronograma Manual'!$I148,'Cronograma Manual'!$F$6:$BN$171,W$144+1,0)),"",(VLOOKUP($F123,'Cronograma Manual'!$F$6:$BN$171,W$144+1,0)))</f>
        <v/>
      </c>
      <c r="X123" s="394" t="str">
        <f>IF(ISNA(VLOOKUP('Cronograma Manual'!$I148,'Cronograma Manual'!$F$6:$BN$171,X$144+1,0)),"",(VLOOKUP($F123,'Cronograma Manual'!$F$6:$BN$171,X$144+1,0)))</f>
        <v/>
      </c>
      <c r="Y123" s="394" t="str">
        <f>IF(ISNA(VLOOKUP('Cronograma Manual'!$I148,'Cronograma Manual'!$F$6:$BN$171,Y$144+1,0)),"",(VLOOKUP($F123,'Cronograma Manual'!$F$6:$BN$171,Y$144+1,0)))</f>
        <v/>
      </c>
      <c r="Z123" s="394" t="str">
        <f>IF(ISNA(VLOOKUP('Cronograma Manual'!$I148,'Cronograma Manual'!$F$6:$BN$171,Z$144+1,0)),"",(VLOOKUP($F123,'Cronograma Manual'!$F$6:$BN$171,Z$144+1,0)))</f>
        <v/>
      </c>
      <c r="AA123" s="394" t="str">
        <f>IF(ISNA(VLOOKUP('Cronograma Manual'!$I148,'Cronograma Manual'!$F$6:$BN$171,AA$144+1,0)),"",(VLOOKUP($F123,'Cronograma Manual'!$F$6:$BN$171,AA$144+1,0)))</f>
        <v/>
      </c>
      <c r="AB123" s="394" t="str">
        <f>IF(ISNA(VLOOKUP('Cronograma Manual'!$I148,'Cronograma Manual'!$F$6:$BN$171,AB$144+1,0)),"",(VLOOKUP($F123,'Cronograma Manual'!$F$6:$BN$171,AB$144+1,0)))</f>
        <v/>
      </c>
      <c r="AC123" s="394" t="str">
        <f>IF(ISNA(VLOOKUP('Cronograma Manual'!$I148,'Cronograma Manual'!$F$6:$BN$171,AC$144+1,0)),"",(VLOOKUP($F123,'Cronograma Manual'!$F$6:$BN$171,AC$144+1,0)))</f>
        <v/>
      </c>
      <c r="AD123" s="394" t="str">
        <f>IF(ISNA(VLOOKUP('Cronograma Manual'!$I148,'Cronograma Manual'!$F$6:$BN$171,AD$144+1,0)),"",(VLOOKUP($F123,'Cronograma Manual'!$F$6:$BN$171,AD$144+1,0)))</f>
        <v/>
      </c>
      <c r="AE123" s="394" t="str">
        <f>IF(ISNA(VLOOKUP('Cronograma Manual'!$I148,'Cronograma Manual'!$F$6:$BN$171,AE$144+1,0)),"",(VLOOKUP($F123,'Cronograma Manual'!$F$6:$BN$171,AE$144+1,0)))</f>
        <v/>
      </c>
      <c r="AF123" s="394" t="str">
        <f>IF(ISNA(VLOOKUP('Cronograma Manual'!$I148,'Cronograma Manual'!$F$6:$BN$171,AF$144+1,0)),"",(VLOOKUP($F123,'Cronograma Manual'!$F$6:$BN$171,AF$144+1,0)))</f>
        <v/>
      </c>
      <c r="AG123" s="394" t="str">
        <f>IF(ISNA(VLOOKUP('Cronograma Manual'!$I148,'Cronograma Manual'!$F$6:$BN$171,AG$144+1,0)),"",(VLOOKUP($F123,'Cronograma Manual'!$F$6:$BN$171,AG$144+1,0)))</f>
        <v/>
      </c>
      <c r="AH123" s="394" t="str">
        <f>IF(ISNA(VLOOKUP('Cronograma Manual'!$I148,'Cronograma Manual'!$F$6:$BN$171,AH$144+1,0)),"",(VLOOKUP($F123,'Cronograma Manual'!$F$6:$BN$171,AH$144+1,0)))</f>
        <v/>
      </c>
      <c r="AI123" s="394" t="str">
        <f>IF(ISNA(VLOOKUP('Cronograma Manual'!$I148,'Cronograma Manual'!$F$6:$BN$171,AI$144+1,0)),"",(VLOOKUP($F123,'Cronograma Manual'!$F$6:$BN$171,AI$144+1,0)))</f>
        <v/>
      </c>
      <c r="AJ123" s="394" t="str">
        <f>IF(ISNA(VLOOKUP('Cronograma Manual'!$I148,'Cronograma Manual'!$F$6:$BN$171,AJ$144+1,0)),"",(VLOOKUP($F123,'Cronograma Manual'!$F$6:$BN$171,AJ$144+1,0)))</f>
        <v/>
      </c>
      <c r="AK123" s="394" t="str">
        <f>IF(ISNA(VLOOKUP('Cronograma Manual'!$I148,'Cronograma Manual'!$F$6:$BN$171,AK$144+1,0)),"",(VLOOKUP($F123,'Cronograma Manual'!$F$6:$BN$171,AK$144+1,0)))</f>
        <v/>
      </c>
      <c r="AL123" s="394" t="str">
        <f>IF(ISNA(VLOOKUP('Cronograma Manual'!$I148,'Cronograma Manual'!$F$6:$BN$171,AL$144+1,0)),"",(VLOOKUP($F123,'Cronograma Manual'!$F$6:$BN$171,AL$144+1,0)))</f>
        <v/>
      </c>
      <c r="AM123" s="394" t="str">
        <f>IF(ISNA(VLOOKUP('Cronograma Manual'!$I148,'Cronograma Manual'!$F$6:$BN$171,AM$144+1,0)),"",(VLOOKUP($F123,'Cronograma Manual'!$F$6:$BN$171,AM$144+1,0)))</f>
        <v/>
      </c>
      <c r="AN123" s="394" t="str">
        <f>IF(ISNA(VLOOKUP('Cronograma Manual'!$I148,'Cronograma Manual'!$F$6:$BN$171,AN$144+1,0)),"",(VLOOKUP($F123,'Cronograma Manual'!$F$6:$BN$171,AN$144+1,0)))</f>
        <v/>
      </c>
      <c r="AO123" s="394" t="str">
        <f>IF(ISNA(VLOOKUP('Cronograma Manual'!$I148,'Cronograma Manual'!$F$6:$BN$171,AO$144+1,0)),"",(VLOOKUP($F123,'Cronograma Manual'!$F$6:$BN$171,AO$144+1,0)))</f>
        <v/>
      </c>
      <c r="AP123" s="394" t="str">
        <f>IF(ISNA(VLOOKUP('Cronograma Manual'!$I148,'Cronograma Manual'!$F$6:$BN$171,AP$144+1,0)),"",(VLOOKUP($F123,'Cronograma Manual'!$F$6:$BN$171,AP$144+1,0)))</f>
        <v/>
      </c>
      <c r="AQ123" s="394" t="str">
        <f>IF(ISNA(VLOOKUP('Cronograma Manual'!$I148,'Cronograma Manual'!$F$6:$BN$171,AQ$144+1,0)),"",(VLOOKUP($F123,'Cronograma Manual'!$F$6:$BN$171,AQ$144+1,0)))</f>
        <v/>
      </c>
      <c r="AR123" s="394" t="str">
        <f>IF(ISNA(VLOOKUP('Cronograma Manual'!$I148,'Cronograma Manual'!$F$6:$BN$171,AR$144+1,0)),"",(VLOOKUP($F123,'Cronograma Manual'!$F$6:$BN$171,AR$144+1,0)))</f>
        <v/>
      </c>
      <c r="AS123" s="394" t="str">
        <f>IF(ISNA(VLOOKUP('Cronograma Manual'!$I148,'Cronograma Manual'!$F$6:$BN$171,AS$144+1,0)),"",(VLOOKUP($F123,'Cronograma Manual'!$F$6:$BN$171,AS$144+1,0)))</f>
        <v/>
      </c>
      <c r="AT123" s="394" t="str">
        <f>IF(ISNA(VLOOKUP('Cronograma Manual'!$I148,'Cronograma Manual'!$F$6:$BN$171,AT$144+1,0)),"",(VLOOKUP($F123,'Cronograma Manual'!$F$6:$BN$171,AT$144+1,0)))</f>
        <v/>
      </c>
      <c r="AU123" s="394" t="str">
        <f>IF(ISNA(VLOOKUP('Cronograma Manual'!$I148,'Cronograma Manual'!$F$6:$BN$171,AU$144+1,0)),"",(VLOOKUP($F123,'Cronograma Manual'!$F$6:$BN$171,AU$144+1,0)))</f>
        <v/>
      </c>
      <c r="AV123" s="394" t="str">
        <f>IF(ISNA(VLOOKUP('Cronograma Manual'!$I148,'Cronograma Manual'!$F$6:$BN$171,AV$144+1,0)),"",(VLOOKUP($F123,'Cronograma Manual'!$F$6:$BN$171,AV$144+1,0)))</f>
        <v/>
      </c>
      <c r="AW123" s="394" t="str">
        <f>IF(ISNA(VLOOKUP('Cronograma Manual'!$I148,'Cronograma Manual'!$F$6:$BN$171,AW$144+1,0)),"",(VLOOKUP($F123,'Cronograma Manual'!$F$6:$BN$171,AW$144+1,0)))</f>
        <v/>
      </c>
      <c r="AX123" s="394" t="str">
        <f>IF(ISNA(VLOOKUP('Cronograma Manual'!$I148,'Cronograma Manual'!$F$6:$BN$171,AX$144+1,0)),"",(VLOOKUP($F123,'Cronograma Manual'!$F$6:$BN$171,AX$144+1,0)))</f>
        <v/>
      </c>
      <c r="AY123" s="394" t="str">
        <f>IF(ISNA(VLOOKUP('Cronograma Manual'!$I148,'Cronograma Manual'!$F$6:$BN$171,AY$144+1,0)),"",(VLOOKUP($F123,'Cronograma Manual'!$F$6:$BN$171,AY$144+1,0)))</f>
        <v/>
      </c>
      <c r="AZ123" s="394" t="str">
        <f>IF(ISNA(VLOOKUP('Cronograma Manual'!$I148,'Cronograma Manual'!$F$6:$BN$171,AZ$144+1,0)),"",(VLOOKUP($F123,'Cronograma Manual'!$F$6:$BN$171,AZ$144+1,0)))</f>
        <v/>
      </c>
      <c r="BA123" s="394" t="str">
        <f>IF(ISNA(VLOOKUP('Cronograma Manual'!$I148,'Cronograma Manual'!$F$6:$BN$171,BA$144+1,0)),"",(VLOOKUP($F123,'Cronograma Manual'!$F$6:$BN$171,BA$144+1,0)))</f>
        <v/>
      </c>
      <c r="BB123" s="394" t="str">
        <f>IF(ISNA(VLOOKUP('Cronograma Manual'!$I148,'Cronograma Manual'!$F$6:$BN$171,BB$144+1,0)),"",(VLOOKUP($F123,'Cronograma Manual'!$F$6:$BN$171,BB$144+1,0)))</f>
        <v/>
      </c>
      <c r="BC123" s="394" t="str">
        <f>IF(ISNA(VLOOKUP('Cronograma Manual'!$I148,'Cronograma Manual'!$F$6:$BN$171,BC$144+1,0)),"",(VLOOKUP($F123,'Cronograma Manual'!$F$6:$BN$171,BC$144+1,0)))</f>
        <v/>
      </c>
      <c r="BD123" s="394" t="str">
        <f>IF(ISNA(VLOOKUP('Cronograma Manual'!$I148,'Cronograma Manual'!$F$6:$BN$171,BD$144+1,0)),"",(VLOOKUP($F123,'Cronograma Manual'!$F$6:$BN$171,BD$144+1,0)))</f>
        <v/>
      </c>
      <c r="BE123" s="394" t="str">
        <f>IF(ISNA(VLOOKUP('Cronograma Manual'!$I148,'Cronograma Manual'!$F$6:$BN$171,BE$144+1,0)),"",(VLOOKUP($F123,'Cronograma Manual'!$F$6:$BN$171,BE$144+1,0)))</f>
        <v/>
      </c>
      <c r="BF123" s="394" t="str">
        <f>IF(ISNA(VLOOKUP('Cronograma Manual'!$I148,'Cronograma Manual'!$F$6:$BN$171,BF$144+1,0)),"",(VLOOKUP($F123,'Cronograma Manual'!$F$6:$BN$171,BF$144+1,0)))</f>
        <v/>
      </c>
      <c r="BG123" s="394" t="str">
        <f>IF(ISNA(VLOOKUP('Cronograma Manual'!$I148,'Cronograma Manual'!$F$6:$BN$171,BG$144+1,0)),"",(VLOOKUP($F123,'Cronograma Manual'!$F$6:$BN$171,BG$144+1,0)))</f>
        <v/>
      </c>
      <c r="BH123" s="394" t="str">
        <f>IF(ISNA(VLOOKUP('Cronograma Manual'!$I148,'Cronograma Manual'!$F$6:$BN$171,BH$144+1,0)),"",(VLOOKUP($F123,'Cronograma Manual'!$F$6:$BN$171,BH$144+1,0)))</f>
        <v/>
      </c>
      <c r="BI123" s="394" t="str">
        <f>IF(ISNA(VLOOKUP('Cronograma Manual'!$I148,'Cronograma Manual'!$F$6:$BN$171,BI$144+1,0)),"",(VLOOKUP($F123,'Cronograma Manual'!$F$6:$BN$171,BI$144+1,0)))</f>
        <v/>
      </c>
      <c r="BJ123" s="394" t="str">
        <f>IF(ISNA(VLOOKUP('Cronograma Manual'!$I148,'Cronograma Manual'!$F$6:$BN$171,BJ$144+1,0)),"",(VLOOKUP($F123,'Cronograma Manual'!$F$6:$BN$171,BJ$144+1,0)))</f>
        <v/>
      </c>
      <c r="BK123" s="395" t="str">
        <f>IF(ISNA(VLOOKUP('Cronograma Manual'!$I148,'Cronograma Manual'!$F$6:$BN$171,BK$144+1,0)),"",(VLOOKUP($F123,'Cronograma Manual'!$F$6:$BN$171,BK$144+1,0)))</f>
        <v/>
      </c>
    </row>
    <row r="124" spans="1:63" s="102" customFormat="1" ht="26.25" customHeight="1" x14ac:dyDescent="0.25">
      <c r="A124" s="342">
        <f t="shared" si="3"/>
        <v>115</v>
      </c>
      <c r="B124" s="454" t="s">
        <v>1279</v>
      </c>
      <c r="C124" s="343"/>
      <c r="D124" s="344"/>
      <c r="E124" s="418" t="s">
        <v>395</v>
      </c>
      <c r="F124" s="418" t="s">
        <v>415</v>
      </c>
      <c r="G124" s="344" t="str">
        <f>IF(ISNA(VLOOKUP($F124,'Cronograma Manual'!$F$6:$BN$171,G$144+1,0)),"",(VLOOKUP($F124,'Cronograma Manual'!$F$6:$BN$171,G$144+1,0)))</f>
        <v>CZ ICBF MOMPOS</v>
      </c>
      <c r="H124" s="344" t="str">
        <f>IF(ISNA(VLOOKUP($F124,'Cronograma Manual'!$F$6:$BN$171,H$144+1,0)),"",(VLOOKUP($F124,'Cronograma Manual'!$F$6:$BN$171,H$144+1,0)))</f>
        <v>Calle 19 N° 1 A - 15 Barrio Centro Mompós</v>
      </c>
      <c r="I124" s="347">
        <f>IF(ISNA(VLOOKUP($F124,'Cronograma Manual'!$F$6:$BN$171,I$144+1,0)),"",(VLOOKUP($F124,'Cronograma Manual'!$F$6:$BN$171,I$144+1,0)))</f>
        <v>1</v>
      </c>
      <c r="J124" s="348">
        <f>IF(ISNA(VLOOKUP($F124,'Cronograma Manual'!$F$6:$BN$171,J$144+1,0)),"",(VLOOKUP($F124,'Cronograma Manual'!$F$6:$BN$171,J$144+1,0)))</f>
        <v>1</v>
      </c>
      <c r="K124" s="349" t="str">
        <f>IF(ISNA(VLOOKUP('Cronograma Manual'!$I149,'Cronograma Manual'!$F$6:$BN$171,K$144+1,0)),"",(VLOOKUP($F124,'Cronograma Manual'!$F$6:$BN$171,K$144+1,0)))</f>
        <v/>
      </c>
      <c r="L124" s="349" t="str">
        <f>IF(ISNA(VLOOKUP('Cronograma Manual'!$I149,'Cronograma Manual'!$F$6:$BN$171,L$144+1,0)),"",(VLOOKUP($F124,'Cronograma Manual'!$F$6:$BN$171,L$144+1,0)))</f>
        <v/>
      </c>
      <c r="M124" s="349" t="str">
        <f>IF(ISNA(VLOOKUP('Cronograma Manual'!$I149,'Cronograma Manual'!$F$6:$BN$171,M$144+1,0)),"",(VLOOKUP($F124,'Cronograma Manual'!$F$6:$BN$171,M$144+1,0)))</f>
        <v/>
      </c>
      <c r="N124" s="349" t="str">
        <f>IF(ISNA(VLOOKUP('Cronograma Manual'!$I149,'Cronograma Manual'!$F$6:$BN$171,N$144+1,0)),"",(VLOOKUP($F124,'Cronograma Manual'!$F$6:$BN$171,N$144+1,0)))</f>
        <v/>
      </c>
      <c r="O124" s="349" t="str">
        <f>IF(ISNA(VLOOKUP('Cronograma Manual'!$I149,'Cronograma Manual'!$F$6:$BN$171,O$144+1,0)),"",(VLOOKUP($F124,'Cronograma Manual'!$F$6:$BN$171,O$144+1,0)))</f>
        <v/>
      </c>
      <c r="P124" s="350" t="str">
        <f>IF(ISNA(VLOOKUP('Cronograma Manual'!$I149,'Cronograma Manual'!$F$6:$BN$171,P$144+1,0)),"",(VLOOKUP($F124,'Cronograma Manual'!$F$6:$BN$171,P$144+1,0)))</f>
        <v/>
      </c>
      <c r="Q124" s="350" t="str">
        <f>IF(ISNA(VLOOKUP('Cronograma Manual'!$I149,'Cronograma Manual'!$F$6:$BN$171,Q$144+1,0)),"",(VLOOKUP($F124,'Cronograma Manual'!$F$6:$BN$171,Q$144+1,0)))</f>
        <v/>
      </c>
      <c r="R124" s="350" t="str">
        <f>IF(ISNA(VLOOKUP('Cronograma Manual'!$I149,'Cronograma Manual'!$F$6:$BN$171,R$144+1,0)),"",(VLOOKUP($F124,'Cronograma Manual'!$F$6:$BN$171,R$144+1,0)))</f>
        <v/>
      </c>
      <c r="S124" s="350" t="str">
        <f>IF(ISNA(VLOOKUP('Cronograma Manual'!$I149,'Cronograma Manual'!$F$6:$BN$171,S$144+1,0)),"",(VLOOKUP($F124,'Cronograma Manual'!$F$6:$BN$171,S$144+1,0)))</f>
        <v/>
      </c>
      <c r="T124" s="349" t="str">
        <f>IF(ISNA(VLOOKUP('Cronograma Manual'!$I149,'Cronograma Manual'!$F$6:$BN$171,T$144+1,0)),"",(VLOOKUP($F124,'Cronograma Manual'!$F$6:$BN$171,T$144+1,0)))</f>
        <v/>
      </c>
      <c r="U124" s="349" t="str">
        <f>IF(ISNA(VLOOKUP('Cronograma Manual'!$I149,'Cronograma Manual'!$F$6:$BN$171,U$144+1,0)),"",(VLOOKUP($F124,'Cronograma Manual'!$F$6:$BN$171,U$144+1,0)))</f>
        <v/>
      </c>
      <c r="V124" s="349" t="str">
        <f>IF(ISNA(VLOOKUP('Cronograma Manual'!$I149,'Cronograma Manual'!$F$6:$BN$171,V$144+1,0)),"",(VLOOKUP($F124,'Cronograma Manual'!$F$6:$BN$171,V$144+1,0)))</f>
        <v/>
      </c>
      <c r="W124" s="349" t="str">
        <f>IF(ISNA(VLOOKUP('Cronograma Manual'!$I149,'Cronograma Manual'!$F$6:$BN$171,W$144+1,0)),"",(VLOOKUP($F124,'Cronograma Manual'!$F$6:$BN$171,W$144+1,0)))</f>
        <v/>
      </c>
      <c r="X124" s="350" t="str">
        <f>IF(ISNA(VLOOKUP('Cronograma Manual'!$I149,'Cronograma Manual'!$F$6:$BN$171,X$144+1,0)),"",(VLOOKUP($F124,'Cronograma Manual'!$F$6:$BN$171,X$144+1,0)))</f>
        <v/>
      </c>
      <c r="Y124" s="350" t="str">
        <f>IF(ISNA(VLOOKUP('Cronograma Manual'!$I149,'Cronograma Manual'!$F$6:$BN$171,Y$144+1,0)),"",(VLOOKUP($F124,'Cronograma Manual'!$F$6:$BN$171,Y$144+1,0)))</f>
        <v/>
      </c>
      <c r="Z124" s="350" t="str">
        <f>IF(ISNA(VLOOKUP('Cronograma Manual'!$I149,'Cronograma Manual'!$F$6:$BN$171,Z$144+1,0)),"",(VLOOKUP($F124,'Cronograma Manual'!$F$6:$BN$171,Z$144+1,0)))</f>
        <v/>
      </c>
      <c r="AA124" s="350" t="str">
        <f>IF(ISNA(VLOOKUP('Cronograma Manual'!$I149,'Cronograma Manual'!$F$6:$BN$171,AA$144+1,0)),"",(VLOOKUP($F124,'Cronograma Manual'!$F$6:$BN$171,AA$144+1,0)))</f>
        <v/>
      </c>
      <c r="AB124" s="349" t="str">
        <f>IF(ISNA(VLOOKUP('Cronograma Manual'!$I149,'Cronograma Manual'!$F$6:$BN$171,AB$144+1,0)),"",(VLOOKUP($F124,'Cronograma Manual'!$F$6:$BN$171,AB$144+1,0)))</f>
        <v/>
      </c>
      <c r="AC124" s="349" t="str">
        <f>IF(ISNA(VLOOKUP('Cronograma Manual'!$I149,'Cronograma Manual'!$F$6:$BN$171,AC$144+1,0)),"",(VLOOKUP($F124,'Cronograma Manual'!$F$6:$BN$171,AC$144+1,0)))</f>
        <v/>
      </c>
      <c r="AD124" s="349" t="str">
        <f>IF(ISNA(VLOOKUP('Cronograma Manual'!$I149,'Cronograma Manual'!$F$6:$BN$171,AD$144+1,0)),"",(VLOOKUP($F124,'Cronograma Manual'!$F$6:$BN$171,AD$144+1,0)))</f>
        <v/>
      </c>
      <c r="AE124" s="349" t="str">
        <f>IF(ISNA(VLOOKUP('Cronograma Manual'!$I149,'Cronograma Manual'!$F$6:$BN$171,AE$144+1,0)),"",(VLOOKUP($F124,'Cronograma Manual'!$F$6:$BN$171,AE$144+1,0)))</f>
        <v/>
      </c>
      <c r="AF124" s="349" t="str">
        <f>IF(ISNA(VLOOKUP('Cronograma Manual'!$I149,'Cronograma Manual'!$F$6:$BN$171,AF$144+1,0)),"",(VLOOKUP($F124,'Cronograma Manual'!$F$6:$BN$171,AF$144+1,0)))</f>
        <v/>
      </c>
      <c r="AG124" s="350" t="str">
        <f>IF(ISNA(VLOOKUP('Cronograma Manual'!$I149,'Cronograma Manual'!$F$6:$BN$171,AG$144+1,0)),"",(VLOOKUP($F124,'Cronograma Manual'!$F$6:$BN$171,AG$144+1,0)))</f>
        <v/>
      </c>
      <c r="AH124" s="350" t="str">
        <f>IF(ISNA(VLOOKUP('Cronograma Manual'!$I149,'Cronograma Manual'!$F$6:$BN$171,AH$144+1,0)),"",(VLOOKUP($F124,'Cronograma Manual'!$F$6:$BN$171,AH$144+1,0)))</f>
        <v/>
      </c>
      <c r="AI124" s="350" t="str">
        <f>IF(ISNA(VLOOKUP('Cronograma Manual'!$I149,'Cronograma Manual'!$F$6:$BN$171,AI$144+1,0)),"",(VLOOKUP($F124,'Cronograma Manual'!$F$6:$BN$171,AI$144+1,0)))</f>
        <v/>
      </c>
      <c r="AJ124" s="350" t="str">
        <f>IF(ISNA(VLOOKUP('Cronograma Manual'!$I149,'Cronograma Manual'!$F$6:$BN$171,AJ$144+1,0)),"",(VLOOKUP($F124,'Cronograma Manual'!$F$6:$BN$171,AJ$144+1,0)))</f>
        <v/>
      </c>
      <c r="AK124" s="349" t="str">
        <f>IF(ISNA(VLOOKUP('Cronograma Manual'!$I149,'Cronograma Manual'!$F$6:$BN$171,AK$144+1,0)),"",(VLOOKUP($F124,'Cronograma Manual'!$F$6:$BN$171,AK$144+1,0)))</f>
        <v/>
      </c>
      <c r="AL124" s="349" t="str">
        <f>IF(ISNA(VLOOKUP('Cronograma Manual'!$I149,'Cronograma Manual'!$F$6:$BN$171,AL$144+1,0)),"",(VLOOKUP($F124,'Cronograma Manual'!$F$6:$BN$171,AL$144+1,0)))</f>
        <v/>
      </c>
      <c r="AM124" s="349" t="str">
        <f>IF(ISNA(VLOOKUP('Cronograma Manual'!$I149,'Cronograma Manual'!$F$6:$BN$171,AM$144+1,0)),"",(VLOOKUP($F124,'Cronograma Manual'!$F$6:$BN$171,AM$144+1,0)))</f>
        <v/>
      </c>
      <c r="AN124" s="349" t="str">
        <f>IF(ISNA(VLOOKUP('Cronograma Manual'!$I149,'Cronograma Manual'!$F$6:$BN$171,AN$144+1,0)),"",(VLOOKUP($F124,'Cronograma Manual'!$F$6:$BN$171,AN$144+1,0)))</f>
        <v/>
      </c>
      <c r="AO124" s="349" t="str">
        <f>IF(ISNA(VLOOKUP('Cronograma Manual'!$I149,'Cronograma Manual'!$F$6:$BN$171,AO$144+1,0)),"",(VLOOKUP($F124,'Cronograma Manual'!$F$6:$BN$171,AO$144+1,0)))</f>
        <v/>
      </c>
      <c r="AP124" s="350" t="str">
        <f>IF(ISNA(VLOOKUP('Cronograma Manual'!$I149,'Cronograma Manual'!$F$6:$BN$171,AP$144+1,0)),"",(VLOOKUP($F124,'Cronograma Manual'!$F$6:$BN$171,AP$144+1,0)))</f>
        <v/>
      </c>
      <c r="AQ124" s="350" t="str">
        <f>IF(ISNA(VLOOKUP('Cronograma Manual'!$I149,'Cronograma Manual'!$F$6:$BN$171,AQ$144+1,0)),"",(VLOOKUP($F124,'Cronograma Manual'!$F$6:$BN$171,AQ$144+1,0)))</f>
        <v/>
      </c>
      <c r="AR124" s="350" t="str">
        <f>IF(ISNA(VLOOKUP('Cronograma Manual'!$I149,'Cronograma Manual'!$F$6:$BN$171,AR$144+1,0)),"",(VLOOKUP($F124,'Cronograma Manual'!$F$6:$BN$171,AR$144+1,0)))</f>
        <v/>
      </c>
      <c r="AS124" s="350" t="str">
        <f>IF(ISNA(VLOOKUP('Cronograma Manual'!$I149,'Cronograma Manual'!$F$6:$BN$171,AS$144+1,0)),"",(VLOOKUP($F124,'Cronograma Manual'!$F$6:$BN$171,AS$144+1,0)))</f>
        <v/>
      </c>
      <c r="AT124" s="349" t="str">
        <f>IF(ISNA(VLOOKUP('Cronograma Manual'!$I149,'Cronograma Manual'!$F$6:$BN$171,AT$144+1,0)),"",(VLOOKUP($F124,'Cronograma Manual'!$F$6:$BN$171,AT$144+1,0)))</f>
        <v/>
      </c>
      <c r="AU124" s="349" t="str">
        <f>IF(ISNA(VLOOKUP('Cronograma Manual'!$I149,'Cronograma Manual'!$F$6:$BN$171,AU$144+1,0)),"",(VLOOKUP($F124,'Cronograma Manual'!$F$6:$BN$171,AU$144+1,0)))</f>
        <v/>
      </c>
      <c r="AV124" s="349" t="str">
        <f>IF(ISNA(VLOOKUP('Cronograma Manual'!$I149,'Cronograma Manual'!$F$6:$BN$171,AV$144+1,0)),"",(VLOOKUP($F124,'Cronograma Manual'!$F$6:$BN$171,AV$144+1,0)))</f>
        <v/>
      </c>
      <c r="AW124" s="349" t="str">
        <f>IF(ISNA(VLOOKUP('Cronograma Manual'!$I149,'Cronograma Manual'!$F$6:$BN$171,AW$144+1,0)),"",(VLOOKUP($F124,'Cronograma Manual'!$F$6:$BN$171,AW$144+1,0)))</f>
        <v/>
      </c>
      <c r="AX124" s="349" t="str">
        <f>IF(ISNA(VLOOKUP('Cronograma Manual'!$I149,'Cronograma Manual'!$F$6:$BN$171,AX$144+1,0)),"",(VLOOKUP($F124,'Cronograma Manual'!$F$6:$BN$171,AX$144+1,0)))</f>
        <v/>
      </c>
      <c r="AY124" s="350" t="str">
        <f>IF(ISNA(VLOOKUP('Cronograma Manual'!$I149,'Cronograma Manual'!$F$6:$BN$171,AY$144+1,0)),"",(VLOOKUP($F124,'Cronograma Manual'!$F$6:$BN$171,AY$144+1,0)))</f>
        <v/>
      </c>
      <c r="AZ124" s="350" t="str">
        <f>IF(ISNA(VLOOKUP('Cronograma Manual'!$I149,'Cronograma Manual'!$F$6:$BN$171,AZ$144+1,0)),"",(VLOOKUP($F124,'Cronograma Manual'!$F$6:$BN$171,AZ$144+1,0)))</f>
        <v/>
      </c>
      <c r="BA124" s="350" t="str">
        <f>IF(ISNA(VLOOKUP('Cronograma Manual'!$I149,'Cronograma Manual'!$F$6:$BN$171,BA$144+1,0)),"",(VLOOKUP($F124,'Cronograma Manual'!$F$6:$BN$171,BA$144+1,0)))</f>
        <v/>
      </c>
      <c r="BB124" s="350" t="str">
        <f>IF(ISNA(VLOOKUP('Cronograma Manual'!$I149,'Cronograma Manual'!$F$6:$BN$171,BB$144+1,0)),"",(VLOOKUP($F124,'Cronograma Manual'!$F$6:$BN$171,BB$144+1,0)))</f>
        <v/>
      </c>
      <c r="BC124" s="349" t="str">
        <f>IF(ISNA(VLOOKUP('Cronograma Manual'!$I149,'Cronograma Manual'!$F$6:$BN$171,BC$144+1,0)),"",(VLOOKUP($F124,'Cronograma Manual'!$F$6:$BN$171,BC$144+1,0)))</f>
        <v/>
      </c>
      <c r="BD124" s="349" t="str">
        <f>IF(ISNA(VLOOKUP('Cronograma Manual'!$I149,'Cronograma Manual'!$F$6:$BN$171,BD$144+1,0)),"",(VLOOKUP($F124,'Cronograma Manual'!$F$6:$BN$171,BD$144+1,0)))</f>
        <v/>
      </c>
      <c r="BE124" s="349" t="str">
        <f>IF(ISNA(VLOOKUP('Cronograma Manual'!$I149,'Cronograma Manual'!$F$6:$BN$171,BE$144+1,0)),"",(VLOOKUP($F124,'Cronograma Manual'!$F$6:$BN$171,BE$144+1,0)))</f>
        <v/>
      </c>
      <c r="BF124" s="349" t="str">
        <f>IF(ISNA(VLOOKUP('Cronograma Manual'!$I149,'Cronograma Manual'!$F$6:$BN$171,BF$144+1,0)),"",(VLOOKUP($F124,'Cronograma Manual'!$F$6:$BN$171,BF$144+1,0)))</f>
        <v/>
      </c>
      <c r="BG124" s="350" t="str">
        <f>IF(ISNA(VLOOKUP('Cronograma Manual'!$I149,'Cronograma Manual'!$F$6:$BN$171,BG$144+1,0)),"",(VLOOKUP($F124,'Cronograma Manual'!$F$6:$BN$171,BG$144+1,0)))</f>
        <v/>
      </c>
      <c r="BH124" s="350" t="str">
        <f>IF(ISNA(VLOOKUP('Cronograma Manual'!$I149,'Cronograma Manual'!$F$6:$BN$171,BH$144+1,0)),"",(VLOOKUP($F124,'Cronograma Manual'!$F$6:$BN$171,BH$144+1,0)))</f>
        <v/>
      </c>
      <c r="BI124" s="350" t="str">
        <f>IF(ISNA(VLOOKUP('Cronograma Manual'!$I149,'Cronograma Manual'!$F$6:$BN$171,BI$144+1,0)),"",(VLOOKUP($F124,'Cronograma Manual'!$F$6:$BN$171,BI$144+1,0)))</f>
        <v/>
      </c>
      <c r="BJ124" s="350" t="str">
        <f>IF(ISNA(VLOOKUP('Cronograma Manual'!$I149,'Cronograma Manual'!$F$6:$BN$171,BJ$144+1,0)),"",(VLOOKUP($F124,'Cronograma Manual'!$F$6:$BN$171,BJ$144+1,0)))</f>
        <v/>
      </c>
      <c r="BK124" s="351" t="str">
        <f>IF(ISNA(VLOOKUP('Cronograma Manual'!$I149,'Cronograma Manual'!$F$6:$BN$171,BK$144+1,0)),"",(VLOOKUP($F124,'Cronograma Manual'!$F$6:$BN$171,BK$144+1,0)))</f>
        <v/>
      </c>
    </row>
    <row r="125" spans="1:63" s="102" customFormat="1" ht="26.25" customHeight="1" x14ac:dyDescent="0.25">
      <c r="A125" s="352">
        <f t="shared" si="3"/>
        <v>116</v>
      </c>
      <c r="B125" s="455"/>
      <c r="C125" s="337"/>
      <c r="D125" s="184"/>
      <c r="E125" s="419" t="s">
        <v>395</v>
      </c>
      <c r="F125" s="419" t="s">
        <v>431</v>
      </c>
      <c r="G125" s="184" t="str">
        <f>IF(ISNA(VLOOKUP($F125,'Cronograma Manual'!$F$6:$BN$171,G$144+1,0)),"",(VLOOKUP($F125,'Cronograma Manual'!$F$6:$BN$171,G$144+1,0)))</f>
        <v>CZ ICBF SIMITI</v>
      </c>
      <c r="H125" s="184" t="str">
        <f>IF(ISNA(VLOOKUP($F125,'Cronograma Manual'!$F$6:$BN$171,H$144+1,0)),"",(VLOOKUP($F125,'Cronograma Manual'!$F$6:$BN$171,H$144+1,0)))</f>
        <v>Calle 11 Libertador N° 8 - 35 Barrio La Sabana</v>
      </c>
      <c r="I125" s="197">
        <f>IF(ISNA(VLOOKUP($F125,'Cronograma Manual'!$F$6:$BN$171,I$144+1,0)),"",(VLOOKUP($F125,'Cronograma Manual'!$F$6:$BN$171,I$144+1,0)))</f>
        <v>1</v>
      </c>
      <c r="J125" s="202">
        <f>IF(ISNA(VLOOKUP($F125,'Cronograma Manual'!$F$6:$BN$171,J$144+1,0)),"",(VLOOKUP($F125,'Cronograma Manual'!$F$6:$BN$171,J$144+1,0)))</f>
        <v>1</v>
      </c>
      <c r="K125" s="259" t="str">
        <f>IF(ISNA(VLOOKUP('Cronograma Manual'!$I150,'Cronograma Manual'!$F$6:$BN$171,K$144+1,0)),"",(VLOOKUP($F125,'Cronograma Manual'!$F$6:$BN$171,K$144+1,0)))</f>
        <v/>
      </c>
      <c r="L125" s="259" t="str">
        <f>IF(ISNA(VLOOKUP('Cronograma Manual'!$I150,'Cronograma Manual'!$F$6:$BN$171,L$144+1,0)),"",(VLOOKUP($F125,'Cronograma Manual'!$F$6:$BN$171,L$144+1,0)))</f>
        <v/>
      </c>
      <c r="M125" s="259" t="str">
        <f>IF(ISNA(VLOOKUP('Cronograma Manual'!$I150,'Cronograma Manual'!$F$6:$BN$171,M$144+1,0)),"",(VLOOKUP($F125,'Cronograma Manual'!$F$6:$BN$171,M$144+1,0)))</f>
        <v/>
      </c>
      <c r="N125" s="259" t="str">
        <f>IF(ISNA(VLOOKUP('Cronograma Manual'!$I150,'Cronograma Manual'!$F$6:$BN$171,N$144+1,0)),"",(VLOOKUP($F125,'Cronograma Manual'!$F$6:$BN$171,N$144+1,0)))</f>
        <v/>
      </c>
      <c r="O125" s="259" t="str">
        <f>IF(ISNA(VLOOKUP('Cronograma Manual'!$I150,'Cronograma Manual'!$F$6:$BN$171,O$144+1,0)),"",(VLOOKUP($F125,'Cronograma Manual'!$F$6:$BN$171,O$144+1,0)))</f>
        <v/>
      </c>
      <c r="P125" s="259" t="str">
        <f>IF(ISNA(VLOOKUP('Cronograma Manual'!$I150,'Cronograma Manual'!$F$6:$BN$171,P$144+1,0)),"",(VLOOKUP($F125,'Cronograma Manual'!$F$6:$BN$171,P$144+1,0)))</f>
        <v/>
      </c>
      <c r="Q125" s="259" t="str">
        <f>IF(ISNA(VLOOKUP('Cronograma Manual'!$I150,'Cronograma Manual'!$F$6:$BN$171,Q$144+1,0)),"",(VLOOKUP($F125,'Cronograma Manual'!$F$6:$BN$171,Q$144+1,0)))</f>
        <v/>
      </c>
      <c r="R125" s="259" t="str">
        <f>IF(ISNA(VLOOKUP('Cronograma Manual'!$I150,'Cronograma Manual'!$F$6:$BN$171,R$144+1,0)),"",(VLOOKUP($F125,'Cronograma Manual'!$F$6:$BN$171,R$144+1,0)))</f>
        <v/>
      </c>
      <c r="S125" s="259" t="str">
        <f>IF(ISNA(VLOOKUP('Cronograma Manual'!$I150,'Cronograma Manual'!$F$6:$BN$171,S$144+1,0)),"",(VLOOKUP($F125,'Cronograma Manual'!$F$6:$BN$171,S$144+1,0)))</f>
        <v/>
      </c>
      <c r="T125" s="259" t="str">
        <f>IF(ISNA(VLOOKUP('Cronograma Manual'!$I150,'Cronograma Manual'!$F$6:$BN$171,T$144+1,0)),"",(VLOOKUP($F125,'Cronograma Manual'!$F$6:$BN$171,T$144+1,0)))</f>
        <v/>
      </c>
      <c r="U125" s="259" t="str">
        <f>IF(ISNA(VLOOKUP('Cronograma Manual'!$I150,'Cronograma Manual'!$F$6:$BN$171,U$144+1,0)),"",(VLOOKUP($F125,'Cronograma Manual'!$F$6:$BN$171,U$144+1,0)))</f>
        <v/>
      </c>
      <c r="V125" s="259" t="str">
        <f>IF(ISNA(VLOOKUP('Cronograma Manual'!$I150,'Cronograma Manual'!$F$6:$BN$171,V$144+1,0)),"",(VLOOKUP($F125,'Cronograma Manual'!$F$6:$BN$171,V$144+1,0)))</f>
        <v/>
      </c>
      <c r="W125" s="259" t="str">
        <f>IF(ISNA(VLOOKUP('Cronograma Manual'!$I150,'Cronograma Manual'!$F$6:$BN$171,W$144+1,0)),"",(VLOOKUP($F125,'Cronograma Manual'!$F$6:$BN$171,W$144+1,0)))</f>
        <v/>
      </c>
      <c r="X125" s="259" t="str">
        <f>IF(ISNA(VLOOKUP('Cronograma Manual'!$I150,'Cronograma Manual'!$F$6:$BN$171,X$144+1,0)),"",(VLOOKUP($F125,'Cronograma Manual'!$F$6:$BN$171,X$144+1,0)))</f>
        <v/>
      </c>
      <c r="Y125" s="259" t="str">
        <f>IF(ISNA(VLOOKUP('Cronograma Manual'!$I150,'Cronograma Manual'!$F$6:$BN$171,Y$144+1,0)),"",(VLOOKUP($F125,'Cronograma Manual'!$F$6:$BN$171,Y$144+1,0)))</f>
        <v/>
      </c>
      <c r="Z125" s="259" t="str">
        <f>IF(ISNA(VLOOKUP('Cronograma Manual'!$I150,'Cronograma Manual'!$F$6:$BN$171,Z$144+1,0)),"",(VLOOKUP($F125,'Cronograma Manual'!$F$6:$BN$171,Z$144+1,0)))</f>
        <v/>
      </c>
      <c r="AA125" s="259" t="str">
        <f>IF(ISNA(VLOOKUP('Cronograma Manual'!$I150,'Cronograma Manual'!$F$6:$BN$171,AA$144+1,0)),"",(VLOOKUP($F125,'Cronograma Manual'!$F$6:$BN$171,AA$144+1,0)))</f>
        <v/>
      </c>
      <c r="AB125" s="259" t="str">
        <f>IF(ISNA(VLOOKUP('Cronograma Manual'!$I150,'Cronograma Manual'!$F$6:$BN$171,AB$144+1,0)),"",(VLOOKUP($F125,'Cronograma Manual'!$F$6:$BN$171,AB$144+1,0)))</f>
        <v/>
      </c>
      <c r="AC125" s="259" t="str">
        <f>IF(ISNA(VLOOKUP('Cronograma Manual'!$I150,'Cronograma Manual'!$F$6:$BN$171,AC$144+1,0)),"",(VLOOKUP($F125,'Cronograma Manual'!$F$6:$BN$171,AC$144+1,0)))</f>
        <v/>
      </c>
      <c r="AD125" s="259" t="str">
        <f>IF(ISNA(VLOOKUP('Cronograma Manual'!$I150,'Cronograma Manual'!$F$6:$BN$171,AD$144+1,0)),"",(VLOOKUP($F125,'Cronograma Manual'!$F$6:$BN$171,AD$144+1,0)))</f>
        <v/>
      </c>
      <c r="AE125" s="259" t="str">
        <f>IF(ISNA(VLOOKUP('Cronograma Manual'!$I150,'Cronograma Manual'!$F$6:$BN$171,AE$144+1,0)),"",(VLOOKUP($F125,'Cronograma Manual'!$F$6:$BN$171,AE$144+1,0)))</f>
        <v/>
      </c>
      <c r="AF125" s="259" t="str">
        <f>IF(ISNA(VLOOKUP('Cronograma Manual'!$I150,'Cronograma Manual'!$F$6:$BN$171,AF$144+1,0)),"",(VLOOKUP($F125,'Cronograma Manual'!$F$6:$BN$171,AF$144+1,0)))</f>
        <v/>
      </c>
      <c r="AG125" s="259" t="str">
        <f>IF(ISNA(VLOOKUP('Cronograma Manual'!$I150,'Cronograma Manual'!$F$6:$BN$171,AG$144+1,0)),"",(VLOOKUP($F125,'Cronograma Manual'!$F$6:$BN$171,AG$144+1,0)))</f>
        <v/>
      </c>
      <c r="AH125" s="259" t="str">
        <f>IF(ISNA(VLOOKUP('Cronograma Manual'!$I150,'Cronograma Manual'!$F$6:$BN$171,AH$144+1,0)),"",(VLOOKUP($F125,'Cronograma Manual'!$F$6:$BN$171,AH$144+1,0)))</f>
        <v/>
      </c>
      <c r="AI125" s="259" t="str">
        <f>IF(ISNA(VLOOKUP('Cronograma Manual'!$I150,'Cronograma Manual'!$F$6:$BN$171,AI$144+1,0)),"",(VLOOKUP($F125,'Cronograma Manual'!$F$6:$BN$171,AI$144+1,0)))</f>
        <v/>
      </c>
      <c r="AJ125" s="259" t="str">
        <f>IF(ISNA(VLOOKUP('Cronograma Manual'!$I150,'Cronograma Manual'!$F$6:$BN$171,AJ$144+1,0)),"",(VLOOKUP($F125,'Cronograma Manual'!$F$6:$BN$171,AJ$144+1,0)))</f>
        <v/>
      </c>
      <c r="AK125" s="259" t="str">
        <f>IF(ISNA(VLOOKUP('Cronograma Manual'!$I150,'Cronograma Manual'!$F$6:$BN$171,AK$144+1,0)),"",(VLOOKUP($F125,'Cronograma Manual'!$F$6:$BN$171,AK$144+1,0)))</f>
        <v/>
      </c>
      <c r="AL125" s="259" t="str">
        <f>IF(ISNA(VLOOKUP('Cronograma Manual'!$I150,'Cronograma Manual'!$F$6:$BN$171,AL$144+1,0)),"",(VLOOKUP($F125,'Cronograma Manual'!$F$6:$BN$171,AL$144+1,0)))</f>
        <v/>
      </c>
      <c r="AM125" s="259" t="str">
        <f>IF(ISNA(VLOOKUP('Cronograma Manual'!$I150,'Cronograma Manual'!$F$6:$BN$171,AM$144+1,0)),"",(VLOOKUP($F125,'Cronograma Manual'!$F$6:$BN$171,AM$144+1,0)))</f>
        <v/>
      </c>
      <c r="AN125" s="259" t="str">
        <f>IF(ISNA(VLOOKUP('Cronograma Manual'!$I150,'Cronograma Manual'!$F$6:$BN$171,AN$144+1,0)),"",(VLOOKUP($F125,'Cronograma Manual'!$F$6:$BN$171,AN$144+1,0)))</f>
        <v/>
      </c>
      <c r="AO125" s="259" t="str">
        <f>IF(ISNA(VLOOKUP('Cronograma Manual'!$I150,'Cronograma Manual'!$F$6:$BN$171,AO$144+1,0)),"",(VLOOKUP($F125,'Cronograma Manual'!$F$6:$BN$171,AO$144+1,0)))</f>
        <v/>
      </c>
      <c r="AP125" s="259" t="str">
        <f>IF(ISNA(VLOOKUP('Cronograma Manual'!$I150,'Cronograma Manual'!$F$6:$BN$171,AP$144+1,0)),"",(VLOOKUP($F125,'Cronograma Manual'!$F$6:$BN$171,AP$144+1,0)))</f>
        <v/>
      </c>
      <c r="AQ125" s="259" t="str">
        <f>IF(ISNA(VLOOKUP('Cronograma Manual'!$I150,'Cronograma Manual'!$F$6:$BN$171,AQ$144+1,0)),"",(VLOOKUP($F125,'Cronograma Manual'!$F$6:$BN$171,AQ$144+1,0)))</f>
        <v/>
      </c>
      <c r="AR125" s="259" t="str">
        <f>IF(ISNA(VLOOKUP('Cronograma Manual'!$I150,'Cronograma Manual'!$F$6:$BN$171,AR$144+1,0)),"",(VLOOKUP($F125,'Cronograma Manual'!$F$6:$BN$171,AR$144+1,0)))</f>
        <v/>
      </c>
      <c r="AS125" s="259" t="str">
        <f>IF(ISNA(VLOOKUP('Cronograma Manual'!$I150,'Cronograma Manual'!$F$6:$BN$171,AS$144+1,0)),"",(VLOOKUP($F125,'Cronograma Manual'!$F$6:$BN$171,AS$144+1,0)))</f>
        <v/>
      </c>
      <c r="AT125" s="259" t="str">
        <f>IF(ISNA(VLOOKUP('Cronograma Manual'!$I150,'Cronograma Manual'!$F$6:$BN$171,AT$144+1,0)),"",(VLOOKUP($F125,'Cronograma Manual'!$F$6:$BN$171,AT$144+1,0)))</f>
        <v/>
      </c>
      <c r="AU125" s="259" t="str">
        <f>IF(ISNA(VLOOKUP('Cronograma Manual'!$I150,'Cronograma Manual'!$F$6:$BN$171,AU$144+1,0)),"",(VLOOKUP($F125,'Cronograma Manual'!$F$6:$BN$171,AU$144+1,0)))</f>
        <v/>
      </c>
      <c r="AV125" s="259" t="str">
        <f>IF(ISNA(VLOOKUP('Cronograma Manual'!$I150,'Cronograma Manual'!$F$6:$BN$171,AV$144+1,0)),"",(VLOOKUP($F125,'Cronograma Manual'!$F$6:$BN$171,AV$144+1,0)))</f>
        <v/>
      </c>
      <c r="AW125" s="259" t="str">
        <f>IF(ISNA(VLOOKUP('Cronograma Manual'!$I150,'Cronograma Manual'!$F$6:$BN$171,AW$144+1,0)),"",(VLOOKUP($F125,'Cronograma Manual'!$F$6:$BN$171,AW$144+1,0)))</f>
        <v/>
      </c>
      <c r="AX125" s="259" t="str">
        <f>IF(ISNA(VLOOKUP('Cronograma Manual'!$I150,'Cronograma Manual'!$F$6:$BN$171,AX$144+1,0)),"",(VLOOKUP($F125,'Cronograma Manual'!$F$6:$BN$171,AX$144+1,0)))</f>
        <v/>
      </c>
      <c r="AY125" s="259" t="str">
        <f>IF(ISNA(VLOOKUP('Cronograma Manual'!$I150,'Cronograma Manual'!$F$6:$BN$171,AY$144+1,0)),"",(VLOOKUP($F125,'Cronograma Manual'!$F$6:$BN$171,AY$144+1,0)))</f>
        <v/>
      </c>
      <c r="AZ125" s="259" t="str">
        <f>IF(ISNA(VLOOKUP('Cronograma Manual'!$I150,'Cronograma Manual'!$F$6:$BN$171,AZ$144+1,0)),"",(VLOOKUP($F125,'Cronograma Manual'!$F$6:$BN$171,AZ$144+1,0)))</f>
        <v/>
      </c>
      <c r="BA125" s="259" t="str">
        <f>IF(ISNA(VLOOKUP('Cronograma Manual'!$I150,'Cronograma Manual'!$F$6:$BN$171,BA$144+1,0)),"",(VLOOKUP($F125,'Cronograma Manual'!$F$6:$BN$171,BA$144+1,0)))</f>
        <v/>
      </c>
      <c r="BB125" s="259" t="str">
        <f>IF(ISNA(VLOOKUP('Cronograma Manual'!$I150,'Cronograma Manual'!$F$6:$BN$171,BB$144+1,0)),"",(VLOOKUP($F125,'Cronograma Manual'!$F$6:$BN$171,BB$144+1,0)))</f>
        <v/>
      </c>
      <c r="BC125" s="259" t="str">
        <f>IF(ISNA(VLOOKUP('Cronograma Manual'!$I150,'Cronograma Manual'!$F$6:$BN$171,BC$144+1,0)),"",(VLOOKUP($F125,'Cronograma Manual'!$F$6:$BN$171,BC$144+1,0)))</f>
        <v/>
      </c>
      <c r="BD125" s="259" t="str">
        <f>IF(ISNA(VLOOKUP('Cronograma Manual'!$I150,'Cronograma Manual'!$F$6:$BN$171,BD$144+1,0)),"",(VLOOKUP($F125,'Cronograma Manual'!$F$6:$BN$171,BD$144+1,0)))</f>
        <v/>
      </c>
      <c r="BE125" s="259" t="str">
        <f>IF(ISNA(VLOOKUP('Cronograma Manual'!$I150,'Cronograma Manual'!$F$6:$BN$171,BE$144+1,0)),"",(VLOOKUP($F125,'Cronograma Manual'!$F$6:$BN$171,BE$144+1,0)))</f>
        <v/>
      </c>
      <c r="BF125" s="259" t="str">
        <f>IF(ISNA(VLOOKUP('Cronograma Manual'!$I150,'Cronograma Manual'!$F$6:$BN$171,BF$144+1,0)),"",(VLOOKUP($F125,'Cronograma Manual'!$F$6:$BN$171,BF$144+1,0)))</f>
        <v/>
      </c>
      <c r="BG125" s="259" t="str">
        <f>IF(ISNA(VLOOKUP('Cronograma Manual'!$I150,'Cronograma Manual'!$F$6:$BN$171,BG$144+1,0)),"",(VLOOKUP($F125,'Cronograma Manual'!$F$6:$BN$171,BG$144+1,0)))</f>
        <v/>
      </c>
      <c r="BH125" s="259" t="str">
        <f>IF(ISNA(VLOOKUP('Cronograma Manual'!$I150,'Cronograma Manual'!$F$6:$BN$171,BH$144+1,0)),"",(VLOOKUP($F125,'Cronograma Manual'!$F$6:$BN$171,BH$144+1,0)))</f>
        <v/>
      </c>
      <c r="BI125" s="259" t="str">
        <f>IF(ISNA(VLOOKUP('Cronograma Manual'!$I150,'Cronograma Manual'!$F$6:$BN$171,BI$144+1,0)),"",(VLOOKUP($F125,'Cronograma Manual'!$F$6:$BN$171,BI$144+1,0)))</f>
        <v/>
      </c>
      <c r="BJ125" s="259" t="str">
        <f>IF(ISNA(VLOOKUP('Cronograma Manual'!$I150,'Cronograma Manual'!$F$6:$BN$171,BJ$144+1,0)),"",(VLOOKUP($F125,'Cronograma Manual'!$F$6:$BN$171,BJ$144+1,0)))</f>
        <v/>
      </c>
      <c r="BK125" s="385" t="str">
        <f>IF(ISNA(VLOOKUP('Cronograma Manual'!$I150,'Cronograma Manual'!$F$6:$BN$171,BK$144+1,0)),"",(VLOOKUP($F125,'Cronograma Manual'!$F$6:$BN$171,BK$144+1,0)))</f>
        <v/>
      </c>
    </row>
    <row r="126" spans="1:63" s="102" customFormat="1" ht="26.25" customHeight="1" thickBot="1" x14ac:dyDescent="0.3">
      <c r="A126" s="354">
        <f t="shared" si="3"/>
        <v>117</v>
      </c>
      <c r="B126" s="456"/>
      <c r="C126" s="355"/>
      <c r="D126" s="356"/>
      <c r="E126" s="420" t="s">
        <v>615</v>
      </c>
      <c r="F126" s="420" t="s">
        <v>1028</v>
      </c>
      <c r="G126" s="356" t="str">
        <f>IF(ISNA(VLOOKUP($F126,'Cronograma Manual'!$F$6:$BN$171,G$144+1,0)),"",(VLOOKUP($F126,'Cronograma Manual'!$F$6:$BN$171,G$144+1,0)))</f>
        <v>JF SAN MARCOS</v>
      </c>
      <c r="H126" s="356" t="str">
        <f>IF(ISNA(VLOOKUP($F126,'Cronograma Manual'!$F$6:$BN$171,H$144+1,0)),"",(VLOOKUP($F126,'Cronograma Manual'!$F$6:$BN$171,H$144+1,0)))</f>
        <v>Juzg Promiscuo de Familia Calle 18 N° 24-56 Palacio de Justicia</v>
      </c>
      <c r="I126" s="359">
        <f>IF(ISNA(VLOOKUP($F126,'Cronograma Manual'!$F$6:$BN$171,I$144+1,0)),"",(VLOOKUP($F126,'Cronograma Manual'!$F$6:$BN$171,I$144+1,0)))</f>
        <v>1</v>
      </c>
      <c r="J126" s="360">
        <f>IF(ISNA(VLOOKUP($F126,'Cronograma Manual'!$F$6:$BN$171,J$144+1,0)),"",(VLOOKUP($F126,'Cronograma Manual'!$F$6:$BN$171,J$144+1,0)))</f>
        <v>2</v>
      </c>
      <c r="K126" s="388" t="str">
        <f>IF(ISNA(VLOOKUP('Cronograma Manual'!$I151,'Cronograma Manual'!$F$6:$BN$171,K$144+1,0)),"",(VLOOKUP($F126,'Cronograma Manual'!$F$6:$BN$171,K$144+1,0)))</f>
        <v/>
      </c>
      <c r="L126" s="388" t="str">
        <f>IF(ISNA(VLOOKUP('Cronograma Manual'!$I151,'Cronograma Manual'!$F$6:$BN$171,L$144+1,0)),"",(VLOOKUP($F126,'Cronograma Manual'!$F$6:$BN$171,L$144+1,0)))</f>
        <v/>
      </c>
      <c r="M126" s="388" t="str">
        <f>IF(ISNA(VLOOKUP('Cronograma Manual'!$I151,'Cronograma Manual'!$F$6:$BN$171,M$144+1,0)),"",(VLOOKUP($F126,'Cronograma Manual'!$F$6:$BN$171,M$144+1,0)))</f>
        <v/>
      </c>
      <c r="N126" s="388" t="str">
        <f>IF(ISNA(VLOOKUP('Cronograma Manual'!$I151,'Cronograma Manual'!$F$6:$BN$171,N$144+1,0)),"",(VLOOKUP($F126,'Cronograma Manual'!$F$6:$BN$171,N$144+1,0)))</f>
        <v/>
      </c>
      <c r="O126" s="388" t="str">
        <f>IF(ISNA(VLOOKUP('Cronograma Manual'!$I151,'Cronograma Manual'!$F$6:$BN$171,O$144+1,0)),"",(VLOOKUP($F126,'Cronograma Manual'!$F$6:$BN$171,O$144+1,0)))</f>
        <v/>
      </c>
      <c r="P126" s="388" t="str">
        <f>IF(ISNA(VLOOKUP('Cronograma Manual'!$I151,'Cronograma Manual'!$F$6:$BN$171,P$144+1,0)),"",(VLOOKUP($F126,'Cronograma Manual'!$F$6:$BN$171,P$144+1,0)))</f>
        <v/>
      </c>
      <c r="Q126" s="388" t="str">
        <f>IF(ISNA(VLOOKUP('Cronograma Manual'!$I151,'Cronograma Manual'!$F$6:$BN$171,Q$144+1,0)),"",(VLOOKUP($F126,'Cronograma Manual'!$F$6:$BN$171,Q$144+1,0)))</f>
        <v/>
      </c>
      <c r="R126" s="388" t="str">
        <f>IF(ISNA(VLOOKUP('Cronograma Manual'!$I151,'Cronograma Manual'!$F$6:$BN$171,R$144+1,0)),"",(VLOOKUP($F126,'Cronograma Manual'!$F$6:$BN$171,R$144+1,0)))</f>
        <v/>
      </c>
      <c r="S126" s="388" t="str">
        <f>IF(ISNA(VLOOKUP('Cronograma Manual'!$I151,'Cronograma Manual'!$F$6:$BN$171,S$144+1,0)),"",(VLOOKUP($F126,'Cronograma Manual'!$F$6:$BN$171,S$144+1,0)))</f>
        <v/>
      </c>
      <c r="T126" s="388" t="str">
        <f>IF(ISNA(VLOOKUP('Cronograma Manual'!$I151,'Cronograma Manual'!$F$6:$BN$171,T$144+1,0)),"",(VLOOKUP($F126,'Cronograma Manual'!$F$6:$BN$171,T$144+1,0)))</f>
        <v/>
      </c>
      <c r="U126" s="388" t="str">
        <f>IF(ISNA(VLOOKUP('Cronograma Manual'!$I151,'Cronograma Manual'!$F$6:$BN$171,U$144+1,0)),"",(VLOOKUP($F126,'Cronograma Manual'!$F$6:$BN$171,U$144+1,0)))</f>
        <v/>
      </c>
      <c r="V126" s="388" t="str">
        <f>IF(ISNA(VLOOKUP('Cronograma Manual'!$I151,'Cronograma Manual'!$F$6:$BN$171,V$144+1,0)),"",(VLOOKUP($F126,'Cronograma Manual'!$F$6:$BN$171,V$144+1,0)))</f>
        <v/>
      </c>
      <c r="W126" s="388" t="str">
        <f>IF(ISNA(VLOOKUP('Cronograma Manual'!$I151,'Cronograma Manual'!$F$6:$BN$171,W$144+1,0)),"",(VLOOKUP($F126,'Cronograma Manual'!$F$6:$BN$171,W$144+1,0)))</f>
        <v/>
      </c>
      <c r="X126" s="388" t="str">
        <f>IF(ISNA(VLOOKUP('Cronograma Manual'!$I151,'Cronograma Manual'!$F$6:$BN$171,X$144+1,0)),"",(VLOOKUP($F126,'Cronograma Manual'!$F$6:$BN$171,X$144+1,0)))</f>
        <v/>
      </c>
      <c r="Y126" s="388" t="str">
        <f>IF(ISNA(VLOOKUP('Cronograma Manual'!$I151,'Cronograma Manual'!$F$6:$BN$171,Y$144+1,0)),"",(VLOOKUP($F126,'Cronograma Manual'!$F$6:$BN$171,Y$144+1,0)))</f>
        <v/>
      </c>
      <c r="Z126" s="388" t="str">
        <f>IF(ISNA(VLOOKUP('Cronograma Manual'!$I151,'Cronograma Manual'!$F$6:$BN$171,Z$144+1,0)),"",(VLOOKUP($F126,'Cronograma Manual'!$F$6:$BN$171,Z$144+1,0)))</f>
        <v/>
      </c>
      <c r="AA126" s="388" t="str">
        <f>IF(ISNA(VLOOKUP('Cronograma Manual'!$I151,'Cronograma Manual'!$F$6:$BN$171,AA$144+1,0)),"",(VLOOKUP($F126,'Cronograma Manual'!$F$6:$BN$171,AA$144+1,0)))</f>
        <v/>
      </c>
      <c r="AB126" s="388" t="str">
        <f>IF(ISNA(VLOOKUP('Cronograma Manual'!$I151,'Cronograma Manual'!$F$6:$BN$171,AB$144+1,0)),"",(VLOOKUP($F126,'Cronograma Manual'!$F$6:$BN$171,AB$144+1,0)))</f>
        <v/>
      </c>
      <c r="AC126" s="388" t="str">
        <f>IF(ISNA(VLOOKUP('Cronograma Manual'!$I151,'Cronograma Manual'!$F$6:$BN$171,AC$144+1,0)),"",(VLOOKUP($F126,'Cronograma Manual'!$F$6:$BN$171,AC$144+1,0)))</f>
        <v/>
      </c>
      <c r="AD126" s="388" t="str">
        <f>IF(ISNA(VLOOKUP('Cronograma Manual'!$I151,'Cronograma Manual'!$F$6:$BN$171,AD$144+1,0)),"",(VLOOKUP($F126,'Cronograma Manual'!$F$6:$BN$171,AD$144+1,0)))</f>
        <v/>
      </c>
      <c r="AE126" s="388" t="str">
        <f>IF(ISNA(VLOOKUP('Cronograma Manual'!$I151,'Cronograma Manual'!$F$6:$BN$171,AE$144+1,0)),"",(VLOOKUP($F126,'Cronograma Manual'!$F$6:$BN$171,AE$144+1,0)))</f>
        <v/>
      </c>
      <c r="AF126" s="388" t="str">
        <f>IF(ISNA(VLOOKUP('Cronograma Manual'!$I151,'Cronograma Manual'!$F$6:$BN$171,AF$144+1,0)),"",(VLOOKUP($F126,'Cronograma Manual'!$F$6:$BN$171,AF$144+1,0)))</f>
        <v/>
      </c>
      <c r="AG126" s="388" t="str">
        <f>IF(ISNA(VLOOKUP('Cronograma Manual'!$I151,'Cronograma Manual'!$F$6:$BN$171,AG$144+1,0)),"",(VLOOKUP($F126,'Cronograma Manual'!$F$6:$BN$171,AG$144+1,0)))</f>
        <v/>
      </c>
      <c r="AH126" s="388" t="str">
        <f>IF(ISNA(VLOOKUP('Cronograma Manual'!$I151,'Cronograma Manual'!$F$6:$BN$171,AH$144+1,0)),"",(VLOOKUP($F126,'Cronograma Manual'!$F$6:$BN$171,AH$144+1,0)))</f>
        <v/>
      </c>
      <c r="AI126" s="388" t="str">
        <f>IF(ISNA(VLOOKUP('Cronograma Manual'!$I151,'Cronograma Manual'!$F$6:$BN$171,AI$144+1,0)),"",(VLOOKUP($F126,'Cronograma Manual'!$F$6:$BN$171,AI$144+1,0)))</f>
        <v/>
      </c>
      <c r="AJ126" s="388" t="str">
        <f>IF(ISNA(VLOOKUP('Cronograma Manual'!$I151,'Cronograma Manual'!$F$6:$BN$171,AJ$144+1,0)),"",(VLOOKUP($F126,'Cronograma Manual'!$F$6:$BN$171,AJ$144+1,0)))</f>
        <v/>
      </c>
      <c r="AK126" s="388" t="str">
        <f>IF(ISNA(VLOOKUP('Cronograma Manual'!$I151,'Cronograma Manual'!$F$6:$BN$171,AK$144+1,0)),"",(VLOOKUP($F126,'Cronograma Manual'!$F$6:$BN$171,AK$144+1,0)))</f>
        <v/>
      </c>
      <c r="AL126" s="388" t="str">
        <f>IF(ISNA(VLOOKUP('Cronograma Manual'!$I151,'Cronograma Manual'!$F$6:$BN$171,AL$144+1,0)),"",(VLOOKUP($F126,'Cronograma Manual'!$F$6:$BN$171,AL$144+1,0)))</f>
        <v/>
      </c>
      <c r="AM126" s="388" t="str">
        <f>IF(ISNA(VLOOKUP('Cronograma Manual'!$I151,'Cronograma Manual'!$F$6:$BN$171,AM$144+1,0)),"",(VLOOKUP($F126,'Cronograma Manual'!$F$6:$BN$171,AM$144+1,0)))</f>
        <v/>
      </c>
      <c r="AN126" s="388" t="str">
        <f>IF(ISNA(VLOOKUP('Cronograma Manual'!$I151,'Cronograma Manual'!$F$6:$BN$171,AN$144+1,0)),"",(VLOOKUP($F126,'Cronograma Manual'!$F$6:$BN$171,AN$144+1,0)))</f>
        <v/>
      </c>
      <c r="AO126" s="388" t="str">
        <f>IF(ISNA(VLOOKUP('Cronograma Manual'!$I151,'Cronograma Manual'!$F$6:$BN$171,AO$144+1,0)),"",(VLOOKUP($F126,'Cronograma Manual'!$F$6:$BN$171,AO$144+1,0)))</f>
        <v/>
      </c>
      <c r="AP126" s="388" t="str">
        <f>IF(ISNA(VLOOKUP('Cronograma Manual'!$I151,'Cronograma Manual'!$F$6:$BN$171,AP$144+1,0)),"",(VLOOKUP($F126,'Cronograma Manual'!$F$6:$BN$171,AP$144+1,0)))</f>
        <v/>
      </c>
      <c r="AQ126" s="388" t="str">
        <f>IF(ISNA(VLOOKUP('Cronograma Manual'!$I151,'Cronograma Manual'!$F$6:$BN$171,AQ$144+1,0)),"",(VLOOKUP($F126,'Cronograma Manual'!$F$6:$BN$171,AQ$144+1,0)))</f>
        <v/>
      </c>
      <c r="AR126" s="388" t="str">
        <f>IF(ISNA(VLOOKUP('Cronograma Manual'!$I151,'Cronograma Manual'!$F$6:$BN$171,AR$144+1,0)),"",(VLOOKUP($F126,'Cronograma Manual'!$F$6:$BN$171,AR$144+1,0)))</f>
        <v/>
      </c>
      <c r="AS126" s="388" t="str">
        <f>IF(ISNA(VLOOKUP('Cronograma Manual'!$I151,'Cronograma Manual'!$F$6:$BN$171,AS$144+1,0)),"",(VLOOKUP($F126,'Cronograma Manual'!$F$6:$BN$171,AS$144+1,0)))</f>
        <v/>
      </c>
      <c r="AT126" s="388" t="str">
        <f>IF(ISNA(VLOOKUP('Cronograma Manual'!$I151,'Cronograma Manual'!$F$6:$BN$171,AT$144+1,0)),"",(VLOOKUP($F126,'Cronograma Manual'!$F$6:$BN$171,AT$144+1,0)))</f>
        <v/>
      </c>
      <c r="AU126" s="388" t="str">
        <f>IF(ISNA(VLOOKUP('Cronograma Manual'!$I151,'Cronograma Manual'!$F$6:$BN$171,AU$144+1,0)),"",(VLOOKUP($F126,'Cronograma Manual'!$F$6:$BN$171,AU$144+1,0)))</f>
        <v/>
      </c>
      <c r="AV126" s="388" t="str">
        <f>IF(ISNA(VLOOKUP('Cronograma Manual'!$I151,'Cronograma Manual'!$F$6:$BN$171,AV$144+1,0)),"",(VLOOKUP($F126,'Cronograma Manual'!$F$6:$BN$171,AV$144+1,0)))</f>
        <v/>
      </c>
      <c r="AW126" s="388" t="str">
        <f>IF(ISNA(VLOOKUP('Cronograma Manual'!$I151,'Cronograma Manual'!$F$6:$BN$171,AW$144+1,0)),"",(VLOOKUP($F126,'Cronograma Manual'!$F$6:$BN$171,AW$144+1,0)))</f>
        <v/>
      </c>
      <c r="AX126" s="388" t="str">
        <f>IF(ISNA(VLOOKUP('Cronograma Manual'!$I151,'Cronograma Manual'!$F$6:$BN$171,AX$144+1,0)),"",(VLOOKUP($F126,'Cronograma Manual'!$F$6:$BN$171,AX$144+1,0)))</f>
        <v/>
      </c>
      <c r="AY126" s="388" t="str">
        <f>IF(ISNA(VLOOKUP('Cronograma Manual'!$I151,'Cronograma Manual'!$F$6:$BN$171,AY$144+1,0)),"",(VLOOKUP($F126,'Cronograma Manual'!$F$6:$BN$171,AY$144+1,0)))</f>
        <v/>
      </c>
      <c r="AZ126" s="388" t="str">
        <f>IF(ISNA(VLOOKUP('Cronograma Manual'!$I151,'Cronograma Manual'!$F$6:$BN$171,AZ$144+1,0)),"",(VLOOKUP($F126,'Cronograma Manual'!$F$6:$BN$171,AZ$144+1,0)))</f>
        <v/>
      </c>
      <c r="BA126" s="388" t="str">
        <f>IF(ISNA(VLOOKUP('Cronograma Manual'!$I151,'Cronograma Manual'!$F$6:$BN$171,BA$144+1,0)),"",(VLOOKUP($F126,'Cronograma Manual'!$F$6:$BN$171,BA$144+1,0)))</f>
        <v/>
      </c>
      <c r="BB126" s="388" t="str">
        <f>IF(ISNA(VLOOKUP('Cronograma Manual'!$I151,'Cronograma Manual'!$F$6:$BN$171,BB$144+1,0)),"",(VLOOKUP($F126,'Cronograma Manual'!$F$6:$BN$171,BB$144+1,0)))</f>
        <v/>
      </c>
      <c r="BC126" s="388" t="str">
        <f>IF(ISNA(VLOOKUP('Cronograma Manual'!$I151,'Cronograma Manual'!$F$6:$BN$171,BC$144+1,0)),"",(VLOOKUP($F126,'Cronograma Manual'!$F$6:$BN$171,BC$144+1,0)))</f>
        <v/>
      </c>
      <c r="BD126" s="388" t="str">
        <f>IF(ISNA(VLOOKUP('Cronograma Manual'!$I151,'Cronograma Manual'!$F$6:$BN$171,BD$144+1,0)),"",(VLOOKUP($F126,'Cronograma Manual'!$F$6:$BN$171,BD$144+1,0)))</f>
        <v/>
      </c>
      <c r="BE126" s="388" t="str">
        <f>IF(ISNA(VLOOKUP('Cronograma Manual'!$I151,'Cronograma Manual'!$F$6:$BN$171,BE$144+1,0)),"",(VLOOKUP($F126,'Cronograma Manual'!$F$6:$BN$171,BE$144+1,0)))</f>
        <v/>
      </c>
      <c r="BF126" s="388" t="str">
        <f>IF(ISNA(VLOOKUP('Cronograma Manual'!$I151,'Cronograma Manual'!$F$6:$BN$171,BF$144+1,0)),"",(VLOOKUP($F126,'Cronograma Manual'!$F$6:$BN$171,BF$144+1,0)))</f>
        <v/>
      </c>
      <c r="BG126" s="388" t="str">
        <f>IF(ISNA(VLOOKUP('Cronograma Manual'!$I151,'Cronograma Manual'!$F$6:$BN$171,BG$144+1,0)),"",(VLOOKUP($F126,'Cronograma Manual'!$F$6:$BN$171,BG$144+1,0)))</f>
        <v/>
      </c>
      <c r="BH126" s="388" t="str">
        <f>IF(ISNA(VLOOKUP('Cronograma Manual'!$I151,'Cronograma Manual'!$F$6:$BN$171,BH$144+1,0)),"",(VLOOKUP($F126,'Cronograma Manual'!$F$6:$BN$171,BH$144+1,0)))</f>
        <v/>
      </c>
      <c r="BI126" s="388" t="str">
        <f>IF(ISNA(VLOOKUP('Cronograma Manual'!$I151,'Cronograma Manual'!$F$6:$BN$171,BI$144+1,0)),"",(VLOOKUP($F126,'Cronograma Manual'!$F$6:$BN$171,BI$144+1,0)))</f>
        <v/>
      </c>
      <c r="BJ126" s="388" t="str">
        <f>IF(ISNA(VLOOKUP('Cronograma Manual'!$I151,'Cronograma Manual'!$F$6:$BN$171,BJ$144+1,0)),"",(VLOOKUP($F126,'Cronograma Manual'!$F$6:$BN$171,BJ$144+1,0)))</f>
        <v/>
      </c>
      <c r="BK126" s="389" t="str">
        <f>IF(ISNA(VLOOKUP('Cronograma Manual'!$I151,'Cronograma Manual'!$F$6:$BN$171,BK$144+1,0)),"",(VLOOKUP($F126,'Cronograma Manual'!$F$6:$BN$171,BK$144+1,0)))</f>
        <v/>
      </c>
    </row>
    <row r="127" spans="1:63" s="102" customFormat="1" ht="26.25" customHeight="1" x14ac:dyDescent="0.25">
      <c r="A127" s="352">
        <f t="shared" si="3"/>
        <v>118</v>
      </c>
      <c r="B127" s="455" t="s">
        <v>1280</v>
      </c>
      <c r="C127" s="337"/>
      <c r="D127" s="184"/>
      <c r="E127" s="419" t="s">
        <v>723</v>
      </c>
      <c r="F127" s="419" t="s">
        <v>728</v>
      </c>
      <c r="G127" s="184" t="str">
        <f>IF(ISNA(VLOOKUP($F127,'Cronograma Manual'!$F$6:$BN$171,G$144+1,0)),"",(VLOOKUP($F127,'Cronograma Manual'!$F$6:$BN$171,G$144+1,0)))</f>
        <v>CZ ICBF BAHIA SOLANO (Mutis)</v>
      </c>
      <c r="H127" s="184" t="str">
        <f>IF(ISNA(VLOOKUP($F127,'Cronograma Manual'!$F$6:$BN$171,H$144+1,0)),"",(VLOOKUP($F127,'Cronograma Manual'!$F$6:$BN$171,H$144+1,0)))</f>
        <v>Carrera 2 N° 4 - 98 Barrio El Carmen</v>
      </c>
      <c r="I127" s="307">
        <f>IF(ISNA(VLOOKUP($F127,'Cronograma Manual'!$F$6:$BN$171,I$144+1,0)),"",(VLOOKUP($F127,'Cronograma Manual'!$F$6:$BN$171,I$144+1,0)))</f>
        <v>1</v>
      </c>
      <c r="J127" s="202">
        <f>IF(ISNA(VLOOKUP($F127,'Cronograma Manual'!$F$6:$BN$171,J$144+1,0)),"",(VLOOKUP($F127,'Cronograma Manual'!$F$6:$BN$171,J$144+1,0)))</f>
        <v>1</v>
      </c>
      <c r="K127" s="381" t="str">
        <f>IF(ISNA(VLOOKUP('Cronograma Manual'!$I152,'Cronograma Manual'!$F$6:$BN$171,K$144+1,0)),"",(VLOOKUP($F127,'Cronograma Manual'!$F$6:$BN$171,K$144+1,0)))</f>
        <v/>
      </c>
      <c r="L127" s="381" t="str">
        <f>IF(ISNA(VLOOKUP('Cronograma Manual'!$I152,'Cronograma Manual'!$F$6:$BN$171,L$144+1,0)),"",(VLOOKUP($F127,'Cronograma Manual'!$F$6:$BN$171,L$144+1,0)))</f>
        <v/>
      </c>
      <c r="M127" s="381" t="str">
        <f>IF(ISNA(VLOOKUP('Cronograma Manual'!$I152,'Cronograma Manual'!$F$6:$BN$171,M$144+1,0)),"",(VLOOKUP($F127,'Cronograma Manual'!$F$6:$BN$171,M$144+1,0)))</f>
        <v/>
      </c>
      <c r="N127" s="381" t="str">
        <f>IF(ISNA(VLOOKUP('Cronograma Manual'!$I152,'Cronograma Manual'!$F$6:$BN$171,N$144+1,0)),"",(VLOOKUP($F127,'Cronograma Manual'!$F$6:$BN$171,N$144+1,0)))</f>
        <v/>
      </c>
      <c r="O127" s="381" t="str">
        <f>IF(ISNA(VLOOKUP('Cronograma Manual'!$I152,'Cronograma Manual'!$F$6:$BN$171,O$144+1,0)),"",(VLOOKUP($F127,'Cronograma Manual'!$F$6:$BN$171,O$144+1,0)))</f>
        <v/>
      </c>
      <c r="P127" s="381" t="str">
        <f>IF(ISNA(VLOOKUP('Cronograma Manual'!$I152,'Cronograma Manual'!$F$6:$BN$171,P$144+1,0)),"",(VLOOKUP($F127,'Cronograma Manual'!$F$6:$BN$171,P$144+1,0)))</f>
        <v/>
      </c>
      <c r="Q127" s="381" t="str">
        <f>IF(ISNA(VLOOKUP('Cronograma Manual'!$I152,'Cronograma Manual'!$F$6:$BN$171,Q$144+1,0)),"",(VLOOKUP($F127,'Cronograma Manual'!$F$6:$BN$171,Q$144+1,0)))</f>
        <v/>
      </c>
      <c r="R127" s="381" t="str">
        <f>IF(ISNA(VLOOKUP('Cronograma Manual'!$I152,'Cronograma Manual'!$F$6:$BN$171,R$144+1,0)),"",(VLOOKUP($F127,'Cronograma Manual'!$F$6:$BN$171,R$144+1,0)))</f>
        <v/>
      </c>
      <c r="S127" s="381" t="str">
        <f>IF(ISNA(VLOOKUP('Cronograma Manual'!$I152,'Cronograma Manual'!$F$6:$BN$171,S$144+1,0)),"",(VLOOKUP($F127,'Cronograma Manual'!$F$6:$BN$171,S$144+1,0)))</f>
        <v/>
      </c>
      <c r="T127" s="381" t="str">
        <f>IF(ISNA(VLOOKUP('Cronograma Manual'!$I152,'Cronograma Manual'!$F$6:$BN$171,T$144+1,0)),"",(VLOOKUP($F127,'Cronograma Manual'!$F$6:$BN$171,T$144+1,0)))</f>
        <v/>
      </c>
      <c r="U127" s="381" t="str">
        <f>IF(ISNA(VLOOKUP('Cronograma Manual'!$I152,'Cronograma Manual'!$F$6:$BN$171,U$144+1,0)),"",(VLOOKUP($F127,'Cronograma Manual'!$F$6:$BN$171,U$144+1,0)))</f>
        <v/>
      </c>
      <c r="V127" s="381" t="str">
        <f>IF(ISNA(VLOOKUP('Cronograma Manual'!$I152,'Cronograma Manual'!$F$6:$BN$171,V$144+1,0)),"",(VLOOKUP($F127,'Cronograma Manual'!$F$6:$BN$171,V$144+1,0)))</f>
        <v/>
      </c>
      <c r="W127" s="381" t="str">
        <f>IF(ISNA(VLOOKUP('Cronograma Manual'!$I152,'Cronograma Manual'!$F$6:$BN$171,W$144+1,0)),"",(VLOOKUP($F127,'Cronograma Manual'!$F$6:$BN$171,W$144+1,0)))</f>
        <v/>
      </c>
      <c r="X127" s="381" t="str">
        <f>IF(ISNA(VLOOKUP('Cronograma Manual'!$I152,'Cronograma Manual'!$F$6:$BN$171,X$144+1,0)),"",(VLOOKUP($F127,'Cronograma Manual'!$F$6:$BN$171,X$144+1,0)))</f>
        <v/>
      </c>
      <c r="Y127" s="381" t="str">
        <f>IF(ISNA(VLOOKUP('Cronograma Manual'!$I152,'Cronograma Manual'!$F$6:$BN$171,Y$144+1,0)),"",(VLOOKUP($F127,'Cronograma Manual'!$F$6:$BN$171,Y$144+1,0)))</f>
        <v/>
      </c>
      <c r="Z127" s="381" t="str">
        <f>IF(ISNA(VLOOKUP('Cronograma Manual'!$I152,'Cronograma Manual'!$F$6:$BN$171,Z$144+1,0)),"",(VLOOKUP($F127,'Cronograma Manual'!$F$6:$BN$171,Z$144+1,0)))</f>
        <v/>
      </c>
      <c r="AA127" s="381" t="str">
        <f>IF(ISNA(VLOOKUP('Cronograma Manual'!$I152,'Cronograma Manual'!$F$6:$BN$171,AA$144+1,0)),"",(VLOOKUP($F127,'Cronograma Manual'!$F$6:$BN$171,AA$144+1,0)))</f>
        <v/>
      </c>
      <c r="AB127" s="381" t="str">
        <f>IF(ISNA(VLOOKUP('Cronograma Manual'!$I152,'Cronograma Manual'!$F$6:$BN$171,AB$144+1,0)),"",(VLOOKUP($F127,'Cronograma Manual'!$F$6:$BN$171,AB$144+1,0)))</f>
        <v/>
      </c>
      <c r="AC127" s="381" t="str">
        <f>IF(ISNA(VLOOKUP('Cronograma Manual'!$I152,'Cronograma Manual'!$F$6:$BN$171,AC$144+1,0)),"",(VLOOKUP($F127,'Cronograma Manual'!$F$6:$BN$171,AC$144+1,0)))</f>
        <v/>
      </c>
      <c r="AD127" s="381" t="str">
        <f>IF(ISNA(VLOOKUP('Cronograma Manual'!$I152,'Cronograma Manual'!$F$6:$BN$171,AD$144+1,0)),"",(VLOOKUP($F127,'Cronograma Manual'!$F$6:$BN$171,AD$144+1,0)))</f>
        <v/>
      </c>
      <c r="AE127" s="381" t="str">
        <f>IF(ISNA(VLOOKUP('Cronograma Manual'!$I152,'Cronograma Manual'!$F$6:$BN$171,AE$144+1,0)),"",(VLOOKUP($F127,'Cronograma Manual'!$F$6:$BN$171,AE$144+1,0)))</f>
        <v/>
      </c>
      <c r="AF127" s="381" t="str">
        <f>IF(ISNA(VLOOKUP('Cronograma Manual'!$I152,'Cronograma Manual'!$F$6:$BN$171,AF$144+1,0)),"",(VLOOKUP($F127,'Cronograma Manual'!$F$6:$BN$171,AF$144+1,0)))</f>
        <v/>
      </c>
      <c r="AG127" s="381" t="str">
        <f>IF(ISNA(VLOOKUP('Cronograma Manual'!$I152,'Cronograma Manual'!$F$6:$BN$171,AG$144+1,0)),"",(VLOOKUP($F127,'Cronograma Manual'!$F$6:$BN$171,AG$144+1,0)))</f>
        <v/>
      </c>
      <c r="AH127" s="381" t="str">
        <f>IF(ISNA(VLOOKUP('Cronograma Manual'!$I152,'Cronograma Manual'!$F$6:$BN$171,AH$144+1,0)),"",(VLOOKUP($F127,'Cronograma Manual'!$F$6:$BN$171,AH$144+1,0)))</f>
        <v/>
      </c>
      <c r="AI127" s="381" t="str">
        <f>IF(ISNA(VLOOKUP('Cronograma Manual'!$I152,'Cronograma Manual'!$F$6:$BN$171,AI$144+1,0)),"",(VLOOKUP($F127,'Cronograma Manual'!$F$6:$BN$171,AI$144+1,0)))</f>
        <v/>
      </c>
      <c r="AJ127" s="381" t="str">
        <f>IF(ISNA(VLOOKUP('Cronograma Manual'!$I152,'Cronograma Manual'!$F$6:$BN$171,AJ$144+1,0)),"",(VLOOKUP($F127,'Cronograma Manual'!$F$6:$BN$171,AJ$144+1,0)))</f>
        <v/>
      </c>
      <c r="AK127" s="381" t="str">
        <f>IF(ISNA(VLOOKUP('Cronograma Manual'!$I152,'Cronograma Manual'!$F$6:$BN$171,AK$144+1,0)),"",(VLOOKUP($F127,'Cronograma Manual'!$F$6:$BN$171,AK$144+1,0)))</f>
        <v/>
      </c>
      <c r="AL127" s="381" t="str">
        <f>IF(ISNA(VLOOKUP('Cronograma Manual'!$I152,'Cronograma Manual'!$F$6:$BN$171,AL$144+1,0)),"",(VLOOKUP($F127,'Cronograma Manual'!$F$6:$BN$171,AL$144+1,0)))</f>
        <v/>
      </c>
      <c r="AM127" s="381" t="str">
        <f>IF(ISNA(VLOOKUP('Cronograma Manual'!$I152,'Cronograma Manual'!$F$6:$BN$171,AM$144+1,0)),"",(VLOOKUP($F127,'Cronograma Manual'!$F$6:$BN$171,AM$144+1,0)))</f>
        <v/>
      </c>
      <c r="AN127" s="381" t="str">
        <f>IF(ISNA(VLOOKUP('Cronograma Manual'!$I152,'Cronograma Manual'!$F$6:$BN$171,AN$144+1,0)),"",(VLOOKUP($F127,'Cronograma Manual'!$F$6:$BN$171,AN$144+1,0)))</f>
        <v/>
      </c>
      <c r="AO127" s="381" t="str">
        <f>IF(ISNA(VLOOKUP('Cronograma Manual'!$I152,'Cronograma Manual'!$F$6:$BN$171,AO$144+1,0)),"",(VLOOKUP($F127,'Cronograma Manual'!$F$6:$BN$171,AO$144+1,0)))</f>
        <v/>
      </c>
      <c r="AP127" s="381" t="str">
        <f>IF(ISNA(VLOOKUP('Cronograma Manual'!$I152,'Cronograma Manual'!$F$6:$BN$171,AP$144+1,0)),"",(VLOOKUP($F127,'Cronograma Manual'!$F$6:$BN$171,AP$144+1,0)))</f>
        <v/>
      </c>
      <c r="AQ127" s="381" t="str">
        <f>IF(ISNA(VLOOKUP('Cronograma Manual'!$I152,'Cronograma Manual'!$F$6:$BN$171,AQ$144+1,0)),"",(VLOOKUP($F127,'Cronograma Manual'!$F$6:$BN$171,AQ$144+1,0)))</f>
        <v/>
      </c>
      <c r="AR127" s="381" t="str">
        <f>IF(ISNA(VLOOKUP('Cronograma Manual'!$I152,'Cronograma Manual'!$F$6:$BN$171,AR$144+1,0)),"",(VLOOKUP($F127,'Cronograma Manual'!$F$6:$BN$171,AR$144+1,0)))</f>
        <v/>
      </c>
      <c r="AS127" s="381" t="str">
        <f>IF(ISNA(VLOOKUP('Cronograma Manual'!$I152,'Cronograma Manual'!$F$6:$BN$171,AS$144+1,0)),"",(VLOOKUP($F127,'Cronograma Manual'!$F$6:$BN$171,AS$144+1,0)))</f>
        <v/>
      </c>
      <c r="AT127" s="381" t="str">
        <f>IF(ISNA(VLOOKUP('Cronograma Manual'!$I152,'Cronograma Manual'!$F$6:$BN$171,AT$144+1,0)),"",(VLOOKUP($F127,'Cronograma Manual'!$F$6:$BN$171,AT$144+1,0)))</f>
        <v/>
      </c>
      <c r="AU127" s="381" t="str">
        <f>IF(ISNA(VLOOKUP('Cronograma Manual'!$I152,'Cronograma Manual'!$F$6:$BN$171,AU$144+1,0)),"",(VLOOKUP($F127,'Cronograma Manual'!$F$6:$BN$171,AU$144+1,0)))</f>
        <v/>
      </c>
      <c r="AV127" s="381" t="str">
        <f>IF(ISNA(VLOOKUP('Cronograma Manual'!$I152,'Cronograma Manual'!$F$6:$BN$171,AV$144+1,0)),"",(VLOOKUP($F127,'Cronograma Manual'!$F$6:$BN$171,AV$144+1,0)))</f>
        <v/>
      </c>
      <c r="AW127" s="381" t="str">
        <f>IF(ISNA(VLOOKUP('Cronograma Manual'!$I152,'Cronograma Manual'!$F$6:$BN$171,AW$144+1,0)),"",(VLOOKUP($F127,'Cronograma Manual'!$F$6:$BN$171,AW$144+1,0)))</f>
        <v/>
      </c>
      <c r="AX127" s="381" t="str">
        <f>IF(ISNA(VLOOKUP('Cronograma Manual'!$I152,'Cronograma Manual'!$F$6:$BN$171,AX$144+1,0)),"",(VLOOKUP($F127,'Cronograma Manual'!$F$6:$BN$171,AX$144+1,0)))</f>
        <v/>
      </c>
      <c r="AY127" s="381" t="str">
        <f>IF(ISNA(VLOOKUP('Cronograma Manual'!$I152,'Cronograma Manual'!$F$6:$BN$171,AY$144+1,0)),"",(VLOOKUP($F127,'Cronograma Manual'!$F$6:$BN$171,AY$144+1,0)))</f>
        <v/>
      </c>
      <c r="AZ127" s="381" t="str">
        <f>IF(ISNA(VLOOKUP('Cronograma Manual'!$I152,'Cronograma Manual'!$F$6:$BN$171,AZ$144+1,0)),"",(VLOOKUP($F127,'Cronograma Manual'!$F$6:$BN$171,AZ$144+1,0)))</f>
        <v/>
      </c>
      <c r="BA127" s="381" t="str">
        <f>IF(ISNA(VLOOKUP('Cronograma Manual'!$I152,'Cronograma Manual'!$F$6:$BN$171,BA$144+1,0)),"",(VLOOKUP($F127,'Cronograma Manual'!$F$6:$BN$171,BA$144+1,0)))</f>
        <v/>
      </c>
      <c r="BB127" s="381" t="str">
        <f>IF(ISNA(VLOOKUP('Cronograma Manual'!$I152,'Cronograma Manual'!$F$6:$BN$171,BB$144+1,0)),"",(VLOOKUP($F127,'Cronograma Manual'!$F$6:$BN$171,BB$144+1,0)))</f>
        <v/>
      </c>
      <c r="BC127" s="381" t="str">
        <f>IF(ISNA(VLOOKUP('Cronograma Manual'!$I152,'Cronograma Manual'!$F$6:$BN$171,BC$144+1,0)),"",(VLOOKUP($F127,'Cronograma Manual'!$F$6:$BN$171,BC$144+1,0)))</f>
        <v/>
      </c>
      <c r="BD127" s="381" t="str">
        <f>IF(ISNA(VLOOKUP('Cronograma Manual'!$I152,'Cronograma Manual'!$F$6:$BN$171,BD$144+1,0)),"",(VLOOKUP($F127,'Cronograma Manual'!$F$6:$BN$171,BD$144+1,0)))</f>
        <v/>
      </c>
      <c r="BE127" s="381" t="str">
        <f>IF(ISNA(VLOOKUP('Cronograma Manual'!$I152,'Cronograma Manual'!$F$6:$BN$171,BE$144+1,0)),"",(VLOOKUP($F127,'Cronograma Manual'!$F$6:$BN$171,BE$144+1,0)))</f>
        <v/>
      </c>
      <c r="BF127" s="381" t="str">
        <f>IF(ISNA(VLOOKUP('Cronograma Manual'!$I152,'Cronograma Manual'!$F$6:$BN$171,BF$144+1,0)),"",(VLOOKUP($F127,'Cronograma Manual'!$F$6:$BN$171,BF$144+1,0)))</f>
        <v/>
      </c>
      <c r="BG127" s="381" t="str">
        <f>IF(ISNA(VLOOKUP('Cronograma Manual'!$I152,'Cronograma Manual'!$F$6:$BN$171,BG$144+1,0)),"",(VLOOKUP($F127,'Cronograma Manual'!$F$6:$BN$171,BG$144+1,0)))</f>
        <v/>
      </c>
      <c r="BH127" s="381" t="str">
        <f>IF(ISNA(VLOOKUP('Cronograma Manual'!$I152,'Cronograma Manual'!$F$6:$BN$171,BH$144+1,0)),"",(VLOOKUP($F127,'Cronograma Manual'!$F$6:$BN$171,BH$144+1,0)))</f>
        <v/>
      </c>
      <c r="BI127" s="381" t="str">
        <f>IF(ISNA(VLOOKUP('Cronograma Manual'!$I152,'Cronograma Manual'!$F$6:$BN$171,BI$144+1,0)),"",(VLOOKUP($F127,'Cronograma Manual'!$F$6:$BN$171,BI$144+1,0)))</f>
        <v/>
      </c>
      <c r="BJ127" s="381" t="str">
        <f>IF(ISNA(VLOOKUP('Cronograma Manual'!$I152,'Cronograma Manual'!$F$6:$BN$171,BJ$144+1,0)),"",(VLOOKUP($F127,'Cronograma Manual'!$F$6:$BN$171,BJ$144+1,0)))</f>
        <v/>
      </c>
      <c r="BK127" s="396" t="str">
        <f>IF(ISNA(VLOOKUP('Cronograma Manual'!$I152,'Cronograma Manual'!$F$6:$BN$171,BK$144+1,0)),"",(VLOOKUP($F127,'Cronograma Manual'!$F$6:$BN$171,BK$144+1,0)))</f>
        <v/>
      </c>
    </row>
    <row r="128" spans="1:63" s="102" customFormat="1" ht="26.25" customHeight="1" x14ac:dyDescent="0.25">
      <c r="A128" s="383">
        <f t="shared" si="3"/>
        <v>119</v>
      </c>
      <c r="B128" s="455"/>
      <c r="C128" s="364"/>
      <c r="D128" s="367"/>
      <c r="E128" s="421" t="s">
        <v>723</v>
      </c>
      <c r="F128" s="421" t="s">
        <v>1725</v>
      </c>
      <c r="G128" s="367" t="str">
        <f>IF(ISNA(VLOOKUP($F128,'Cronograma Manual'!$F$6:$BN$171,G$144+1,0)),"",(VLOOKUP($F128,'Cronograma Manual'!$F$6:$BN$171,G$144+1,0)))</f>
        <v>CZ ICBF RIOSUCIO</v>
      </c>
      <c r="H128" s="367" t="str">
        <f>IF(ISNA(VLOOKUP($F128,'Cronograma Manual'!$F$6:$BN$171,H$144+1,0)),"",(VLOOKUP($F128,'Cronograma Manual'!$F$6:$BN$171,H$144+1,0)))</f>
        <v>Barrio Maken</v>
      </c>
      <c r="I128" s="303">
        <f>IF(ISNA(VLOOKUP($F128,'Cronograma Manual'!$F$6:$BN$171,I$144+1,0)),"",(VLOOKUP($F128,'Cronograma Manual'!$F$6:$BN$171,I$144+1,0)))</f>
        <v>1</v>
      </c>
      <c r="J128" s="304">
        <f>IF(ISNA(VLOOKUP($F128,'Cronograma Manual'!$F$6:$BN$171,J$144+1,0)),"",(VLOOKUP($F128,'Cronograma Manual'!$F$6:$BN$171,J$144+1,0)))</f>
        <v>2</v>
      </c>
      <c r="K128" s="399" t="str">
        <f>IF(ISNA(VLOOKUP('Cronograma Manual'!$I153,'Cronograma Manual'!$F$6:$BN$171,K$144+1,0)),"",(VLOOKUP($F128,'Cronograma Manual'!$F$6:$BN$171,K$144+1,0)))</f>
        <v/>
      </c>
      <c r="L128" s="399" t="str">
        <f>IF(ISNA(VLOOKUP('Cronograma Manual'!$I153,'Cronograma Manual'!$F$6:$BN$171,L$144+1,0)),"",(VLOOKUP($F128,'Cronograma Manual'!$F$6:$BN$171,L$144+1,0)))</f>
        <v/>
      </c>
      <c r="M128" s="399" t="str">
        <f>IF(ISNA(VLOOKUP('Cronograma Manual'!$I153,'Cronograma Manual'!$F$6:$BN$171,M$144+1,0)),"",(VLOOKUP($F128,'Cronograma Manual'!$F$6:$BN$171,M$144+1,0)))</f>
        <v/>
      </c>
      <c r="N128" s="399" t="str">
        <f>IF(ISNA(VLOOKUP('Cronograma Manual'!$I153,'Cronograma Manual'!$F$6:$BN$171,N$144+1,0)),"",(VLOOKUP($F128,'Cronograma Manual'!$F$6:$BN$171,N$144+1,0)))</f>
        <v/>
      </c>
      <c r="O128" s="399" t="str">
        <f>IF(ISNA(VLOOKUP('Cronograma Manual'!$I153,'Cronograma Manual'!$F$6:$BN$171,O$144+1,0)),"",(VLOOKUP($F128,'Cronograma Manual'!$F$6:$BN$171,O$144+1,0)))</f>
        <v/>
      </c>
      <c r="P128" s="399" t="str">
        <f>IF(ISNA(VLOOKUP('Cronograma Manual'!$I153,'Cronograma Manual'!$F$6:$BN$171,P$144+1,0)),"",(VLOOKUP($F128,'Cronograma Manual'!$F$6:$BN$171,P$144+1,0)))</f>
        <v/>
      </c>
      <c r="Q128" s="399" t="str">
        <f>IF(ISNA(VLOOKUP('Cronograma Manual'!$I153,'Cronograma Manual'!$F$6:$BN$171,Q$144+1,0)),"",(VLOOKUP($F128,'Cronograma Manual'!$F$6:$BN$171,Q$144+1,0)))</f>
        <v/>
      </c>
      <c r="R128" s="399" t="str">
        <f>IF(ISNA(VLOOKUP('Cronograma Manual'!$I153,'Cronograma Manual'!$F$6:$BN$171,R$144+1,0)),"",(VLOOKUP($F128,'Cronograma Manual'!$F$6:$BN$171,R$144+1,0)))</f>
        <v/>
      </c>
      <c r="S128" s="399" t="str">
        <f>IF(ISNA(VLOOKUP('Cronograma Manual'!$I153,'Cronograma Manual'!$F$6:$BN$171,S$144+1,0)),"",(VLOOKUP($F128,'Cronograma Manual'!$F$6:$BN$171,S$144+1,0)))</f>
        <v/>
      </c>
      <c r="T128" s="399" t="str">
        <f>IF(ISNA(VLOOKUP('Cronograma Manual'!$I153,'Cronograma Manual'!$F$6:$BN$171,T$144+1,0)),"",(VLOOKUP($F128,'Cronograma Manual'!$F$6:$BN$171,T$144+1,0)))</f>
        <v/>
      </c>
      <c r="U128" s="399" t="str">
        <f>IF(ISNA(VLOOKUP('Cronograma Manual'!$I153,'Cronograma Manual'!$F$6:$BN$171,U$144+1,0)),"",(VLOOKUP($F128,'Cronograma Manual'!$F$6:$BN$171,U$144+1,0)))</f>
        <v/>
      </c>
      <c r="V128" s="399" t="str">
        <f>IF(ISNA(VLOOKUP('Cronograma Manual'!$I153,'Cronograma Manual'!$F$6:$BN$171,V$144+1,0)),"",(VLOOKUP($F128,'Cronograma Manual'!$F$6:$BN$171,V$144+1,0)))</f>
        <v/>
      </c>
      <c r="W128" s="399" t="str">
        <f>IF(ISNA(VLOOKUP('Cronograma Manual'!$I153,'Cronograma Manual'!$F$6:$BN$171,W$144+1,0)),"",(VLOOKUP($F128,'Cronograma Manual'!$F$6:$BN$171,W$144+1,0)))</f>
        <v/>
      </c>
      <c r="X128" s="399" t="str">
        <f>IF(ISNA(VLOOKUP('Cronograma Manual'!$I153,'Cronograma Manual'!$F$6:$BN$171,X$144+1,0)),"",(VLOOKUP($F128,'Cronograma Manual'!$F$6:$BN$171,X$144+1,0)))</f>
        <v/>
      </c>
      <c r="Y128" s="399" t="str">
        <f>IF(ISNA(VLOOKUP('Cronograma Manual'!$I153,'Cronograma Manual'!$F$6:$BN$171,Y$144+1,0)),"",(VLOOKUP($F128,'Cronograma Manual'!$F$6:$BN$171,Y$144+1,0)))</f>
        <v/>
      </c>
      <c r="Z128" s="399" t="str">
        <f>IF(ISNA(VLOOKUP('Cronograma Manual'!$I153,'Cronograma Manual'!$F$6:$BN$171,Z$144+1,0)),"",(VLOOKUP($F128,'Cronograma Manual'!$F$6:$BN$171,Z$144+1,0)))</f>
        <v/>
      </c>
      <c r="AA128" s="399" t="str">
        <f>IF(ISNA(VLOOKUP('Cronograma Manual'!$I153,'Cronograma Manual'!$F$6:$BN$171,AA$144+1,0)),"",(VLOOKUP($F128,'Cronograma Manual'!$F$6:$BN$171,AA$144+1,0)))</f>
        <v/>
      </c>
      <c r="AB128" s="399" t="str">
        <f>IF(ISNA(VLOOKUP('Cronograma Manual'!$I153,'Cronograma Manual'!$F$6:$BN$171,AB$144+1,0)),"",(VLOOKUP($F128,'Cronograma Manual'!$F$6:$BN$171,AB$144+1,0)))</f>
        <v/>
      </c>
      <c r="AC128" s="399" t="str">
        <f>IF(ISNA(VLOOKUP('Cronograma Manual'!$I153,'Cronograma Manual'!$F$6:$BN$171,AC$144+1,0)),"",(VLOOKUP($F128,'Cronograma Manual'!$F$6:$BN$171,AC$144+1,0)))</f>
        <v/>
      </c>
      <c r="AD128" s="399" t="str">
        <f>IF(ISNA(VLOOKUP('Cronograma Manual'!$I153,'Cronograma Manual'!$F$6:$BN$171,AD$144+1,0)),"",(VLOOKUP($F128,'Cronograma Manual'!$F$6:$BN$171,AD$144+1,0)))</f>
        <v/>
      </c>
      <c r="AE128" s="399" t="str">
        <f>IF(ISNA(VLOOKUP('Cronograma Manual'!$I153,'Cronograma Manual'!$F$6:$BN$171,AE$144+1,0)),"",(VLOOKUP($F128,'Cronograma Manual'!$F$6:$BN$171,AE$144+1,0)))</f>
        <v/>
      </c>
      <c r="AF128" s="399" t="str">
        <f>IF(ISNA(VLOOKUP('Cronograma Manual'!$I153,'Cronograma Manual'!$F$6:$BN$171,AF$144+1,0)),"",(VLOOKUP($F128,'Cronograma Manual'!$F$6:$BN$171,AF$144+1,0)))</f>
        <v/>
      </c>
      <c r="AG128" s="399" t="str">
        <f>IF(ISNA(VLOOKUP('Cronograma Manual'!$I153,'Cronograma Manual'!$F$6:$BN$171,AG$144+1,0)),"",(VLOOKUP($F128,'Cronograma Manual'!$F$6:$BN$171,AG$144+1,0)))</f>
        <v/>
      </c>
      <c r="AH128" s="399" t="str">
        <f>IF(ISNA(VLOOKUP('Cronograma Manual'!$I153,'Cronograma Manual'!$F$6:$BN$171,AH$144+1,0)),"",(VLOOKUP($F128,'Cronograma Manual'!$F$6:$BN$171,AH$144+1,0)))</f>
        <v/>
      </c>
      <c r="AI128" s="399" t="str">
        <f>IF(ISNA(VLOOKUP('Cronograma Manual'!$I153,'Cronograma Manual'!$F$6:$BN$171,AI$144+1,0)),"",(VLOOKUP($F128,'Cronograma Manual'!$F$6:$BN$171,AI$144+1,0)))</f>
        <v/>
      </c>
      <c r="AJ128" s="399" t="str">
        <f>IF(ISNA(VLOOKUP('Cronograma Manual'!$I153,'Cronograma Manual'!$F$6:$BN$171,AJ$144+1,0)),"",(VLOOKUP($F128,'Cronograma Manual'!$F$6:$BN$171,AJ$144+1,0)))</f>
        <v/>
      </c>
      <c r="AK128" s="399" t="str">
        <f>IF(ISNA(VLOOKUP('Cronograma Manual'!$I153,'Cronograma Manual'!$F$6:$BN$171,AK$144+1,0)),"",(VLOOKUP($F128,'Cronograma Manual'!$F$6:$BN$171,AK$144+1,0)))</f>
        <v/>
      </c>
      <c r="AL128" s="399" t="str">
        <f>IF(ISNA(VLOOKUP('Cronograma Manual'!$I153,'Cronograma Manual'!$F$6:$BN$171,AL$144+1,0)),"",(VLOOKUP($F128,'Cronograma Manual'!$F$6:$BN$171,AL$144+1,0)))</f>
        <v/>
      </c>
      <c r="AM128" s="399" t="str">
        <f>IF(ISNA(VLOOKUP('Cronograma Manual'!$I153,'Cronograma Manual'!$F$6:$BN$171,AM$144+1,0)),"",(VLOOKUP($F128,'Cronograma Manual'!$F$6:$BN$171,AM$144+1,0)))</f>
        <v/>
      </c>
      <c r="AN128" s="399" t="str">
        <f>IF(ISNA(VLOOKUP('Cronograma Manual'!$I153,'Cronograma Manual'!$F$6:$BN$171,AN$144+1,0)),"",(VLOOKUP($F128,'Cronograma Manual'!$F$6:$BN$171,AN$144+1,0)))</f>
        <v/>
      </c>
      <c r="AO128" s="399" t="str">
        <f>IF(ISNA(VLOOKUP('Cronograma Manual'!$I153,'Cronograma Manual'!$F$6:$BN$171,AO$144+1,0)),"",(VLOOKUP($F128,'Cronograma Manual'!$F$6:$BN$171,AO$144+1,0)))</f>
        <v/>
      </c>
      <c r="AP128" s="399" t="str">
        <f>IF(ISNA(VLOOKUP('Cronograma Manual'!$I153,'Cronograma Manual'!$F$6:$BN$171,AP$144+1,0)),"",(VLOOKUP($F128,'Cronograma Manual'!$F$6:$BN$171,AP$144+1,0)))</f>
        <v/>
      </c>
      <c r="AQ128" s="399" t="str">
        <f>IF(ISNA(VLOOKUP('Cronograma Manual'!$I153,'Cronograma Manual'!$F$6:$BN$171,AQ$144+1,0)),"",(VLOOKUP($F128,'Cronograma Manual'!$F$6:$BN$171,AQ$144+1,0)))</f>
        <v/>
      </c>
      <c r="AR128" s="399" t="str">
        <f>IF(ISNA(VLOOKUP('Cronograma Manual'!$I153,'Cronograma Manual'!$F$6:$BN$171,AR$144+1,0)),"",(VLOOKUP($F128,'Cronograma Manual'!$F$6:$BN$171,AR$144+1,0)))</f>
        <v/>
      </c>
      <c r="AS128" s="399" t="str">
        <f>IF(ISNA(VLOOKUP('Cronograma Manual'!$I153,'Cronograma Manual'!$F$6:$BN$171,AS$144+1,0)),"",(VLOOKUP($F128,'Cronograma Manual'!$F$6:$BN$171,AS$144+1,0)))</f>
        <v/>
      </c>
      <c r="AT128" s="399" t="str">
        <f>IF(ISNA(VLOOKUP('Cronograma Manual'!$I153,'Cronograma Manual'!$F$6:$BN$171,AT$144+1,0)),"",(VLOOKUP($F128,'Cronograma Manual'!$F$6:$BN$171,AT$144+1,0)))</f>
        <v/>
      </c>
      <c r="AU128" s="399" t="str">
        <f>IF(ISNA(VLOOKUP('Cronograma Manual'!$I153,'Cronograma Manual'!$F$6:$BN$171,AU$144+1,0)),"",(VLOOKUP($F128,'Cronograma Manual'!$F$6:$BN$171,AU$144+1,0)))</f>
        <v/>
      </c>
      <c r="AV128" s="399" t="str">
        <f>IF(ISNA(VLOOKUP('Cronograma Manual'!$I153,'Cronograma Manual'!$F$6:$BN$171,AV$144+1,0)),"",(VLOOKUP($F128,'Cronograma Manual'!$F$6:$BN$171,AV$144+1,0)))</f>
        <v/>
      </c>
      <c r="AW128" s="399" t="str">
        <f>IF(ISNA(VLOOKUP('Cronograma Manual'!$I153,'Cronograma Manual'!$F$6:$BN$171,AW$144+1,0)),"",(VLOOKUP($F128,'Cronograma Manual'!$F$6:$BN$171,AW$144+1,0)))</f>
        <v/>
      </c>
      <c r="AX128" s="399" t="str">
        <f>IF(ISNA(VLOOKUP('Cronograma Manual'!$I153,'Cronograma Manual'!$F$6:$BN$171,AX$144+1,0)),"",(VLOOKUP($F128,'Cronograma Manual'!$F$6:$BN$171,AX$144+1,0)))</f>
        <v/>
      </c>
      <c r="AY128" s="399" t="str">
        <f>IF(ISNA(VLOOKUP('Cronograma Manual'!$I153,'Cronograma Manual'!$F$6:$BN$171,AY$144+1,0)),"",(VLOOKUP($F128,'Cronograma Manual'!$F$6:$BN$171,AY$144+1,0)))</f>
        <v/>
      </c>
      <c r="AZ128" s="399" t="str">
        <f>IF(ISNA(VLOOKUP('Cronograma Manual'!$I153,'Cronograma Manual'!$F$6:$BN$171,AZ$144+1,0)),"",(VLOOKUP($F128,'Cronograma Manual'!$F$6:$BN$171,AZ$144+1,0)))</f>
        <v/>
      </c>
      <c r="BA128" s="399" t="str">
        <f>IF(ISNA(VLOOKUP('Cronograma Manual'!$I153,'Cronograma Manual'!$F$6:$BN$171,BA$144+1,0)),"",(VLOOKUP($F128,'Cronograma Manual'!$F$6:$BN$171,BA$144+1,0)))</f>
        <v/>
      </c>
      <c r="BB128" s="399" t="str">
        <f>IF(ISNA(VLOOKUP('Cronograma Manual'!$I153,'Cronograma Manual'!$F$6:$BN$171,BB$144+1,0)),"",(VLOOKUP($F128,'Cronograma Manual'!$F$6:$BN$171,BB$144+1,0)))</f>
        <v/>
      </c>
      <c r="BC128" s="399" t="str">
        <f>IF(ISNA(VLOOKUP('Cronograma Manual'!$I153,'Cronograma Manual'!$F$6:$BN$171,BC$144+1,0)),"",(VLOOKUP($F128,'Cronograma Manual'!$F$6:$BN$171,BC$144+1,0)))</f>
        <v/>
      </c>
      <c r="BD128" s="399" t="str">
        <f>IF(ISNA(VLOOKUP('Cronograma Manual'!$I153,'Cronograma Manual'!$F$6:$BN$171,BD$144+1,0)),"",(VLOOKUP($F128,'Cronograma Manual'!$F$6:$BN$171,BD$144+1,0)))</f>
        <v/>
      </c>
      <c r="BE128" s="399" t="str">
        <f>IF(ISNA(VLOOKUP('Cronograma Manual'!$I153,'Cronograma Manual'!$F$6:$BN$171,BE$144+1,0)),"",(VLOOKUP($F128,'Cronograma Manual'!$F$6:$BN$171,BE$144+1,0)))</f>
        <v/>
      </c>
      <c r="BF128" s="399" t="str">
        <f>IF(ISNA(VLOOKUP('Cronograma Manual'!$I153,'Cronograma Manual'!$F$6:$BN$171,BF$144+1,0)),"",(VLOOKUP($F128,'Cronograma Manual'!$F$6:$BN$171,BF$144+1,0)))</f>
        <v/>
      </c>
      <c r="BG128" s="399" t="str">
        <f>IF(ISNA(VLOOKUP('Cronograma Manual'!$I153,'Cronograma Manual'!$F$6:$BN$171,BG$144+1,0)),"",(VLOOKUP($F128,'Cronograma Manual'!$F$6:$BN$171,BG$144+1,0)))</f>
        <v/>
      </c>
      <c r="BH128" s="399" t="str">
        <f>IF(ISNA(VLOOKUP('Cronograma Manual'!$I153,'Cronograma Manual'!$F$6:$BN$171,BH$144+1,0)),"",(VLOOKUP($F128,'Cronograma Manual'!$F$6:$BN$171,BH$144+1,0)))</f>
        <v/>
      </c>
      <c r="BI128" s="399" t="str">
        <f>IF(ISNA(VLOOKUP('Cronograma Manual'!$I153,'Cronograma Manual'!$F$6:$BN$171,BI$144+1,0)),"",(VLOOKUP($F128,'Cronograma Manual'!$F$6:$BN$171,BI$144+1,0)))</f>
        <v/>
      </c>
      <c r="BJ128" s="399" t="str">
        <f>IF(ISNA(VLOOKUP('Cronograma Manual'!$I153,'Cronograma Manual'!$F$6:$BN$171,BJ$144+1,0)),"",(VLOOKUP($F128,'Cronograma Manual'!$F$6:$BN$171,BJ$144+1,0)))</f>
        <v/>
      </c>
      <c r="BK128" s="400" t="str">
        <f>IF(ISNA(VLOOKUP('Cronograma Manual'!$I153,'Cronograma Manual'!$F$6:$BN$171,BK$144+1,0)),"",(VLOOKUP($F128,'Cronograma Manual'!$F$6:$BN$171,BK$144+1,0)))</f>
        <v/>
      </c>
    </row>
    <row r="129" spans="1:63" ht="25.5" customHeight="1" x14ac:dyDescent="0.25">
      <c r="A129" s="352">
        <f t="shared" si="3"/>
        <v>120</v>
      </c>
      <c r="B129" s="455"/>
      <c r="C129" s="337"/>
      <c r="D129" s="184"/>
      <c r="E129" s="419" t="s">
        <v>439</v>
      </c>
      <c r="F129" s="419" t="s">
        <v>115</v>
      </c>
      <c r="G129" s="184" t="str">
        <f>IF(ISNA(VLOOKUP($F129,'Cronograma Manual'!$F$6:$BN$171,G$144+1,0)),"",(VLOOKUP($F129,'Cronograma Manual'!$F$6:$BN$171,G$144+1,0)))</f>
        <v>CZ ICBF EL COCUY</v>
      </c>
      <c r="H129" s="184" t="str">
        <f>IF(ISNA(VLOOKUP($F129,'Cronograma Manual'!$F$6:$BN$171,H$144+1,0)),"",(VLOOKUP($F129,'Cronograma Manual'!$F$6:$BN$171,H$144+1,0)))</f>
        <v>Carrera 4 N° 7 - 39 Barrio Santa Cecilia</v>
      </c>
      <c r="I129" s="197">
        <f>IF(ISNA(VLOOKUP($F129,'Cronograma Manual'!$F$6:$BN$171,I$144+1,0)),"",(VLOOKUP($F129,'Cronograma Manual'!$F$6:$BN$171,I$144+1,0)))</f>
        <v>1</v>
      </c>
      <c r="J129" s="202">
        <f>IF(ISNA(VLOOKUP($F129,'Cronograma Manual'!$F$6:$BN$171,J$144+1,0)),"",(VLOOKUP($F129,'Cronograma Manual'!$F$6:$BN$171,J$144+1,0)))</f>
        <v>1</v>
      </c>
      <c r="K129" s="259" t="str">
        <f>IF(ISNA(VLOOKUP('Cronograma Manual'!$I155,'Cronograma Manual'!$F$6:$BN$171,K$144+1,0)),"",(VLOOKUP($F129,'Cronograma Manual'!$F$6:$BN$171,K$144+1,0)))</f>
        <v/>
      </c>
      <c r="L129" s="259" t="str">
        <f>IF(ISNA(VLOOKUP('Cronograma Manual'!$I155,'Cronograma Manual'!$F$6:$BN$171,L$144+1,0)),"",(VLOOKUP($F129,'Cronograma Manual'!$F$6:$BN$171,L$144+1,0)))</f>
        <v/>
      </c>
      <c r="M129" s="259" t="str">
        <f>IF(ISNA(VLOOKUP('Cronograma Manual'!$I155,'Cronograma Manual'!$F$6:$BN$171,M$144+1,0)),"",(VLOOKUP($F129,'Cronograma Manual'!$F$6:$BN$171,M$144+1,0)))</f>
        <v/>
      </c>
      <c r="N129" s="259" t="str">
        <f>IF(ISNA(VLOOKUP('Cronograma Manual'!$I155,'Cronograma Manual'!$F$6:$BN$171,N$144+1,0)),"",(VLOOKUP($F129,'Cronograma Manual'!$F$6:$BN$171,N$144+1,0)))</f>
        <v/>
      </c>
      <c r="O129" s="259" t="str">
        <f>IF(ISNA(VLOOKUP('Cronograma Manual'!$I155,'Cronograma Manual'!$F$6:$BN$171,O$144+1,0)),"",(VLOOKUP($F129,'Cronograma Manual'!$F$6:$BN$171,O$144+1,0)))</f>
        <v/>
      </c>
      <c r="P129" s="259" t="str">
        <f>IF(ISNA(VLOOKUP('Cronograma Manual'!$I155,'Cronograma Manual'!$F$6:$BN$171,P$144+1,0)),"",(VLOOKUP($F129,'Cronograma Manual'!$F$6:$BN$171,P$144+1,0)))</f>
        <v/>
      </c>
      <c r="Q129" s="259" t="str">
        <f>IF(ISNA(VLOOKUP('Cronograma Manual'!$I155,'Cronograma Manual'!$F$6:$BN$171,Q$144+1,0)),"",(VLOOKUP($F129,'Cronograma Manual'!$F$6:$BN$171,Q$144+1,0)))</f>
        <v/>
      </c>
      <c r="R129" s="259" t="str">
        <f>IF(ISNA(VLOOKUP('Cronograma Manual'!$I155,'Cronograma Manual'!$F$6:$BN$171,R$144+1,0)),"",(VLOOKUP($F129,'Cronograma Manual'!$F$6:$BN$171,R$144+1,0)))</f>
        <v/>
      </c>
      <c r="S129" s="259" t="str">
        <f>IF(ISNA(VLOOKUP('Cronograma Manual'!$I155,'Cronograma Manual'!$F$6:$BN$171,S$144+1,0)),"",(VLOOKUP($F129,'Cronograma Manual'!$F$6:$BN$171,S$144+1,0)))</f>
        <v/>
      </c>
      <c r="T129" s="259" t="str">
        <f>IF(ISNA(VLOOKUP('Cronograma Manual'!$I155,'Cronograma Manual'!$F$6:$BN$171,T$144+1,0)),"",(VLOOKUP($F129,'Cronograma Manual'!$F$6:$BN$171,T$144+1,0)))</f>
        <v/>
      </c>
      <c r="U129" s="259" t="str">
        <f>IF(ISNA(VLOOKUP('Cronograma Manual'!$I155,'Cronograma Manual'!$F$6:$BN$171,U$144+1,0)),"",(VLOOKUP($F129,'Cronograma Manual'!$F$6:$BN$171,U$144+1,0)))</f>
        <v/>
      </c>
      <c r="V129" s="259" t="str">
        <f>IF(ISNA(VLOOKUP('Cronograma Manual'!$I155,'Cronograma Manual'!$F$6:$BN$171,V$144+1,0)),"",(VLOOKUP($F129,'Cronograma Manual'!$F$6:$BN$171,V$144+1,0)))</f>
        <v/>
      </c>
      <c r="W129" s="259" t="str">
        <f>IF(ISNA(VLOOKUP('Cronograma Manual'!$I155,'Cronograma Manual'!$F$6:$BN$171,W$144+1,0)),"",(VLOOKUP($F129,'Cronograma Manual'!$F$6:$BN$171,W$144+1,0)))</f>
        <v/>
      </c>
      <c r="X129" s="259" t="str">
        <f>IF(ISNA(VLOOKUP('Cronograma Manual'!$I155,'Cronograma Manual'!$F$6:$BN$171,X$144+1,0)),"",(VLOOKUP($F129,'Cronograma Manual'!$F$6:$BN$171,X$144+1,0)))</f>
        <v/>
      </c>
      <c r="Y129" s="259" t="str">
        <f>IF(ISNA(VLOOKUP('Cronograma Manual'!$I155,'Cronograma Manual'!$F$6:$BN$171,Y$144+1,0)),"",(VLOOKUP($F129,'Cronograma Manual'!$F$6:$BN$171,Y$144+1,0)))</f>
        <v/>
      </c>
      <c r="Z129" s="259" t="str">
        <f>IF(ISNA(VLOOKUP('Cronograma Manual'!$I155,'Cronograma Manual'!$F$6:$BN$171,Z$144+1,0)),"",(VLOOKUP($F129,'Cronograma Manual'!$F$6:$BN$171,Z$144+1,0)))</f>
        <v/>
      </c>
      <c r="AA129" s="259" t="str">
        <f>IF(ISNA(VLOOKUP('Cronograma Manual'!$I155,'Cronograma Manual'!$F$6:$BN$171,AA$144+1,0)),"",(VLOOKUP($F129,'Cronograma Manual'!$F$6:$BN$171,AA$144+1,0)))</f>
        <v/>
      </c>
      <c r="AB129" s="259" t="str">
        <f>IF(ISNA(VLOOKUP('Cronograma Manual'!$I155,'Cronograma Manual'!$F$6:$BN$171,AB$144+1,0)),"",(VLOOKUP($F129,'Cronograma Manual'!$F$6:$BN$171,AB$144+1,0)))</f>
        <v/>
      </c>
      <c r="AC129" s="259" t="str">
        <f>IF(ISNA(VLOOKUP('Cronograma Manual'!$I155,'Cronograma Manual'!$F$6:$BN$171,AC$144+1,0)),"",(VLOOKUP($F129,'Cronograma Manual'!$F$6:$BN$171,AC$144+1,0)))</f>
        <v/>
      </c>
      <c r="AD129" s="259" t="str">
        <f>IF(ISNA(VLOOKUP('Cronograma Manual'!$I155,'Cronograma Manual'!$F$6:$BN$171,AD$144+1,0)),"",(VLOOKUP($F129,'Cronograma Manual'!$F$6:$BN$171,AD$144+1,0)))</f>
        <v/>
      </c>
      <c r="AE129" s="259" t="str">
        <f>IF(ISNA(VLOOKUP('Cronograma Manual'!$I155,'Cronograma Manual'!$F$6:$BN$171,AE$144+1,0)),"",(VLOOKUP($F129,'Cronograma Manual'!$F$6:$BN$171,AE$144+1,0)))</f>
        <v/>
      </c>
      <c r="AF129" s="259" t="str">
        <f>IF(ISNA(VLOOKUP('Cronograma Manual'!$I155,'Cronograma Manual'!$F$6:$BN$171,AF$144+1,0)),"",(VLOOKUP($F129,'Cronograma Manual'!$F$6:$BN$171,AF$144+1,0)))</f>
        <v/>
      </c>
      <c r="AG129" s="259" t="str">
        <f>IF(ISNA(VLOOKUP('Cronograma Manual'!$I155,'Cronograma Manual'!$F$6:$BN$171,AG$144+1,0)),"",(VLOOKUP($F129,'Cronograma Manual'!$F$6:$BN$171,AG$144+1,0)))</f>
        <v/>
      </c>
      <c r="AH129" s="259" t="str">
        <f>IF(ISNA(VLOOKUP('Cronograma Manual'!$I155,'Cronograma Manual'!$F$6:$BN$171,AH$144+1,0)),"",(VLOOKUP($F129,'Cronograma Manual'!$F$6:$BN$171,AH$144+1,0)))</f>
        <v/>
      </c>
      <c r="AI129" s="259" t="str">
        <f>IF(ISNA(VLOOKUP('Cronograma Manual'!$I155,'Cronograma Manual'!$F$6:$BN$171,AI$144+1,0)),"",(VLOOKUP($F129,'Cronograma Manual'!$F$6:$BN$171,AI$144+1,0)))</f>
        <v/>
      </c>
      <c r="AJ129" s="259" t="str">
        <f>IF(ISNA(VLOOKUP('Cronograma Manual'!$I155,'Cronograma Manual'!$F$6:$BN$171,AJ$144+1,0)),"",(VLOOKUP($F129,'Cronograma Manual'!$F$6:$BN$171,AJ$144+1,0)))</f>
        <v/>
      </c>
      <c r="AK129" s="259" t="str">
        <f>IF(ISNA(VLOOKUP('Cronograma Manual'!$I155,'Cronograma Manual'!$F$6:$BN$171,AK$144+1,0)),"",(VLOOKUP($F129,'Cronograma Manual'!$F$6:$BN$171,AK$144+1,0)))</f>
        <v/>
      </c>
      <c r="AL129" s="259" t="str">
        <f>IF(ISNA(VLOOKUP('Cronograma Manual'!$I155,'Cronograma Manual'!$F$6:$BN$171,AL$144+1,0)),"",(VLOOKUP($F129,'Cronograma Manual'!$F$6:$BN$171,AL$144+1,0)))</f>
        <v/>
      </c>
      <c r="AM129" s="259" t="str">
        <f>IF(ISNA(VLOOKUP('Cronograma Manual'!$I155,'Cronograma Manual'!$F$6:$BN$171,AM$144+1,0)),"",(VLOOKUP($F129,'Cronograma Manual'!$F$6:$BN$171,AM$144+1,0)))</f>
        <v/>
      </c>
      <c r="AN129" s="259" t="str">
        <f>IF(ISNA(VLOOKUP('Cronograma Manual'!$I155,'Cronograma Manual'!$F$6:$BN$171,AN$144+1,0)),"",(VLOOKUP($F129,'Cronograma Manual'!$F$6:$BN$171,AN$144+1,0)))</f>
        <v/>
      </c>
      <c r="AO129" s="259" t="str">
        <f>IF(ISNA(VLOOKUP('Cronograma Manual'!$I155,'Cronograma Manual'!$F$6:$BN$171,AO$144+1,0)),"",(VLOOKUP($F129,'Cronograma Manual'!$F$6:$BN$171,AO$144+1,0)))</f>
        <v/>
      </c>
      <c r="AP129" s="259" t="str">
        <f>IF(ISNA(VLOOKUP('Cronograma Manual'!$I155,'Cronograma Manual'!$F$6:$BN$171,AP$144+1,0)),"",(VLOOKUP($F129,'Cronograma Manual'!$F$6:$BN$171,AP$144+1,0)))</f>
        <v/>
      </c>
      <c r="AQ129" s="259" t="str">
        <f>IF(ISNA(VLOOKUP('Cronograma Manual'!$I155,'Cronograma Manual'!$F$6:$BN$171,AQ$144+1,0)),"",(VLOOKUP($F129,'Cronograma Manual'!$F$6:$BN$171,AQ$144+1,0)))</f>
        <v/>
      </c>
      <c r="AR129" s="259" t="str">
        <f>IF(ISNA(VLOOKUP('Cronograma Manual'!$I155,'Cronograma Manual'!$F$6:$BN$171,AR$144+1,0)),"",(VLOOKUP($F129,'Cronograma Manual'!$F$6:$BN$171,AR$144+1,0)))</f>
        <v/>
      </c>
      <c r="AS129" s="259" t="str">
        <f>IF(ISNA(VLOOKUP('Cronograma Manual'!$I155,'Cronograma Manual'!$F$6:$BN$171,AS$144+1,0)),"",(VLOOKUP($F129,'Cronograma Manual'!$F$6:$BN$171,AS$144+1,0)))</f>
        <v/>
      </c>
      <c r="AT129" s="259" t="str">
        <f>IF(ISNA(VLOOKUP('Cronograma Manual'!$I155,'Cronograma Manual'!$F$6:$BN$171,AT$144+1,0)),"",(VLOOKUP($F129,'Cronograma Manual'!$F$6:$BN$171,AT$144+1,0)))</f>
        <v/>
      </c>
      <c r="AU129" s="259" t="str">
        <f>IF(ISNA(VLOOKUP('Cronograma Manual'!$I155,'Cronograma Manual'!$F$6:$BN$171,AU$144+1,0)),"",(VLOOKUP($F129,'Cronograma Manual'!$F$6:$BN$171,AU$144+1,0)))</f>
        <v/>
      </c>
      <c r="AV129" s="259" t="str">
        <f>IF(ISNA(VLOOKUP('Cronograma Manual'!$I155,'Cronograma Manual'!$F$6:$BN$171,AV$144+1,0)),"",(VLOOKUP($F129,'Cronograma Manual'!$F$6:$BN$171,AV$144+1,0)))</f>
        <v/>
      </c>
      <c r="AW129" s="259" t="str">
        <f>IF(ISNA(VLOOKUP('Cronograma Manual'!$I155,'Cronograma Manual'!$F$6:$BN$171,AW$144+1,0)),"",(VLOOKUP($F129,'Cronograma Manual'!$F$6:$BN$171,AW$144+1,0)))</f>
        <v/>
      </c>
      <c r="AX129" s="259" t="str">
        <f>IF(ISNA(VLOOKUP('Cronograma Manual'!$I155,'Cronograma Manual'!$F$6:$BN$171,AX$144+1,0)),"",(VLOOKUP($F129,'Cronograma Manual'!$F$6:$BN$171,AX$144+1,0)))</f>
        <v/>
      </c>
      <c r="AY129" s="259" t="str">
        <f>IF(ISNA(VLOOKUP('Cronograma Manual'!$I155,'Cronograma Manual'!$F$6:$BN$171,AY$144+1,0)),"",(VLOOKUP($F129,'Cronograma Manual'!$F$6:$BN$171,AY$144+1,0)))</f>
        <v/>
      </c>
      <c r="AZ129" s="259" t="str">
        <f>IF(ISNA(VLOOKUP('Cronograma Manual'!$I155,'Cronograma Manual'!$F$6:$BN$171,AZ$144+1,0)),"",(VLOOKUP($F129,'Cronograma Manual'!$F$6:$BN$171,AZ$144+1,0)))</f>
        <v/>
      </c>
      <c r="BA129" s="259" t="str">
        <f>IF(ISNA(VLOOKUP('Cronograma Manual'!$I155,'Cronograma Manual'!$F$6:$BN$171,BA$144+1,0)),"",(VLOOKUP($F129,'Cronograma Manual'!$F$6:$BN$171,BA$144+1,0)))</f>
        <v/>
      </c>
      <c r="BB129" s="259" t="str">
        <f>IF(ISNA(VLOOKUP('Cronograma Manual'!$I155,'Cronograma Manual'!$F$6:$BN$171,BB$144+1,0)),"",(VLOOKUP($F129,'Cronograma Manual'!$F$6:$BN$171,BB$144+1,0)))</f>
        <v/>
      </c>
      <c r="BC129" s="259" t="str">
        <f>IF(ISNA(VLOOKUP('Cronograma Manual'!$I155,'Cronograma Manual'!$F$6:$BN$171,BC$144+1,0)),"",(VLOOKUP($F129,'Cronograma Manual'!$F$6:$BN$171,BC$144+1,0)))</f>
        <v/>
      </c>
      <c r="BD129" s="259" t="str">
        <f>IF(ISNA(VLOOKUP('Cronograma Manual'!$I155,'Cronograma Manual'!$F$6:$BN$171,BD$144+1,0)),"",(VLOOKUP($F129,'Cronograma Manual'!$F$6:$BN$171,BD$144+1,0)))</f>
        <v/>
      </c>
      <c r="BE129" s="259" t="str">
        <f>IF(ISNA(VLOOKUP('Cronograma Manual'!$I155,'Cronograma Manual'!$F$6:$BN$171,BE$144+1,0)),"",(VLOOKUP($F129,'Cronograma Manual'!$F$6:$BN$171,BE$144+1,0)))</f>
        <v/>
      </c>
      <c r="BF129" s="259" t="str">
        <f>IF(ISNA(VLOOKUP('Cronograma Manual'!$I155,'Cronograma Manual'!$F$6:$BN$171,BF$144+1,0)),"",(VLOOKUP($F129,'Cronograma Manual'!$F$6:$BN$171,BF$144+1,0)))</f>
        <v/>
      </c>
      <c r="BG129" s="259" t="str">
        <f>IF(ISNA(VLOOKUP('Cronograma Manual'!$I155,'Cronograma Manual'!$F$6:$BN$171,BG$144+1,0)),"",(VLOOKUP($F129,'Cronograma Manual'!$F$6:$BN$171,BG$144+1,0)))</f>
        <v/>
      </c>
      <c r="BH129" s="259" t="str">
        <f>IF(ISNA(VLOOKUP('Cronograma Manual'!$I155,'Cronograma Manual'!$F$6:$BN$171,BH$144+1,0)),"",(VLOOKUP($F129,'Cronograma Manual'!$F$6:$BN$171,BH$144+1,0)))</f>
        <v/>
      </c>
      <c r="BI129" s="259" t="str">
        <f>IF(ISNA(VLOOKUP('Cronograma Manual'!$I155,'Cronograma Manual'!$F$6:$BN$171,BI$144+1,0)),"",(VLOOKUP($F129,'Cronograma Manual'!$F$6:$BN$171,BI$144+1,0)))</f>
        <v/>
      </c>
      <c r="BJ129" s="259" t="str">
        <f>IF(ISNA(VLOOKUP('Cronograma Manual'!$I155,'Cronograma Manual'!$F$6:$BN$171,BJ$144+1,0)),"",(VLOOKUP($F129,'Cronograma Manual'!$F$6:$BN$171,BJ$144+1,0)))</f>
        <v/>
      </c>
      <c r="BK129" s="385" t="str">
        <f>IF(ISNA(VLOOKUP('Cronograma Manual'!$I155,'Cronograma Manual'!$F$6:$BN$171,BK$144+1,0)),"",(VLOOKUP($F129,'Cronograma Manual'!$F$6:$BN$171,BK$144+1,0)))</f>
        <v/>
      </c>
    </row>
    <row r="130" spans="1:63" ht="25.5" customHeight="1" x14ac:dyDescent="0.25">
      <c r="A130" s="352">
        <f t="shared" si="3"/>
        <v>121</v>
      </c>
      <c r="B130" s="455"/>
      <c r="C130" s="337"/>
      <c r="D130" s="184"/>
      <c r="E130" s="419" t="s">
        <v>439</v>
      </c>
      <c r="F130" s="419" t="s">
        <v>117</v>
      </c>
      <c r="G130" s="184" t="str">
        <f>IF(ISNA(VLOOKUP($F130,'Cronograma Manual'!$F$6:$BN$171,G$144+1,0)),"",(VLOOKUP($F130,'Cronograma Manual'!$F$6:$BN$171,G$144+1,0)))</f>
        <v>CZ ICBF MIRAFLORES</v>
      </c>
      <c r="H130" s="184" t="str">
        <f>IF(ISNA(VLOOKUP($F130,'Cronograma Manual'!$F$6:$BN$171,H$144+1,0)),"",(VLOOKUP($F130,'Cronograma Manual'!$F$6:$BN$171,H$144+1,0)))</f>
        <v>Carrera 6 N° 5 - 13 Barrio El Rayo</v>
      </c>
      <c r="I130" s="197">
        <f>IF(ISNA(VLOOKUP($F130,'Cronograma Manual'!$F$6:$BN$171,I$144+1,0)),"",(VLOOKUP($F130,'Cronograma Manual'!$F$6:$BN$171,I$144+1,0)))</f>
        <v>1</v>
      </c>
      <c r="J130" s="202">
        <f>IF(ISNA(VLOOKUP($F130,'Cronograma Manual'!$F$6:$BN$171,J$144+1,0)),"",(VLOOKUP($F130,'Cronograma Manual'!$F$6:$BN$171,J$144+1,0)))</f>
        <v>1</v>
      </c>
      <c r="K130" s="259" t="str">
        <f>IF(ISNA(VLOOKUP('Cronograma Manual'!$I156,'Cronograma Manual'!$F$6:$BN$171,K$144+1,0)),"",(VLOOKUP($F130,'Cronograma Manual'!$F$6:$BN$171,K$144+1,0)))</f>
        <v/>
      </c>
      <c r="L130" s="259" t="str">
        <f>IF(ISNA(VLOOKUP('Cronograma Manual'!$I156,'Cronograma Manual'!$F$6:$BN$171,L$144+1,0)),"",(VLOOKUP($F130,'Cronograma Manual'!$F$6:$BN$171,L$144+1,0)))</f>
        <v/>
      </c>
      <c r="M130" s="259" t="str">
        <f>IF(ISNA(VLOOKUP('Cronograma Manual'!$I156,'Cronograma Manual'!$F$6:$BN$171,M$144+1,0)),"",(VLOOKUP($F130,'Cronograma Manual'!$F$6:$BN$171,M$144+1,0)))</f>
        <v/>
      </c>
      <c r="N130" s="259" t="str">
        <f>IF(ISNA(VLOOKUP('Cronograma Manual'!$I156,'Cronograma Manual'!$F$6:$BN$171,N$144+1,0)),"",(VLOOKUP($F130,'Cronograma Manual'!$F$6:$BN$171,N$144+1,0)))</f>
        <v/>
      </c>
      <c r="O130" s="259" t="str">
        <f>IF(ISNA(VLOOKUP('Cronograma Manual'!$I156,'Cronograma Manual'!$F$6:$BN$171,O$144+1,0)),"",(VLOOKUP($F130,'Cronograma Manual'!$F$6:$BN$171,O$144+1,0)))</f>
        <v/>
      </c>
      <c r="P130" s="259" t="str">
        <f>IF(ISNA(VLOOKUP('Cronograma Manual'!$I156,'Cronograma Manual'!$F$6:$BN$171,P$144+1,0)),"",(VLOOKUP($F130,'Cronograma Manual'!$F$6:$BN$171,P$144+1,0)))</f>
        <v/>
      </c>
      <c r="Q130" s="259" t="str">
        <f>IF(ISNA(VLOOKUP('Cronograma Manual'!$I156,'Cronograma Manual'!$F$6:$BN$171,Q$144+1,0)),"",(VLOOKUP($F130,'Cronograma Manual'!$F$6:$BN$171,Q$144+1,0)))</f>
        <v/>
      </c>
      <c r="R130" s="259" t="str">
        <f>IF(ISNA(VLOOKUP('Cronograma Manual'!$I156,'Cronograma Manual'!$F$6:$BN$171,R$144+1,0)),"",(VLOOKUP($F130,'Cronograma Manual'!$F$6:$BN$171,R$144+1,0)))</f>
        <v/>
      </c>
      <c r="S130" s="259" t="str">
        <f>IF(ISNA(VLOOKUP('Cronograma Manual'!$I156,'Cronograma Manual'!$F$6:$BN$171,S$144+1,0)),"",(VLOOKUP($F130,'Cronograma Manual'!$F$6:$BN$171,S$144+1,0)))</f>
        <v/>
      </c>
      <c r="T130" s="259" t="str">
        <f>IF(ISNA(VLOOKUP('Cronograma Manual'!$I156,'Cronograma Manual'!$F$6:$BN$171,T$144+1,0)),"",(VLOOKUP($F130,'Cronograma Manual'!$F$6:$BN$171,T$144+1,0)))</f>
        <v/>
      </c>
      <c r="U130" s="259" t="str">
        <f>IF(ISNA(VLOOKUP('Cronograma Manual'!$I156,'Cronograma Manual'!$F$6:$BN$171,U$144+1,0)),"",(VLOOKUP($F130,'Cronograma Manual'!$F$6:$BN$171,U$144+1,0)))</f>
        <v/>
      </c>
      <c r="V130" s="259" t="str">
        <f>IF(ISNA(VLOOKUP('Cronograma Manual'!$I156,'Cronograma Manual'!$F$6:$BN$171,V$144+1,0)),"",(VLOOKUP($F130,'Cronograma Manual'!$F$6:$BN$171,V$144+1,0)))</f>
        <v/>
      </c>
      <c r="W130" s="259" t="str">
        <f>IF(ISNA(VLOOKUP('Cronograma Manual'!$I156,'Cronograma Manual'!$F$6:$BN$171,W$144+1,0)),"",(VLOOKUP($F130,'Cronograma Manual'!$F$6:$BN$171,W$144+1,0)))</f>
        <v/>
      </c>
      <c r="X130" s="259" t="str">
        <f>IF(ISNA(VLOOKUP('Cronograma Manual'!$I156,'Cronograma Manual'!$F$6:$BN$171,X$144+1,0)),"",(VLOOKUP($F130,'Cronograma Manual'!$F$6:$BN$171,X$144+1,0)))</f>
        <v/>
      </c>
      <c r="Y130" s="259" t="str">
        <f>IF(ISNA(VLOOKUP('Cronograma Manual'!$I156,'Cronograma Manual'!$F$6:$BN$171,Y$144+1,0)),"",(VLOOKUP($F130,'Cronograma Manual'!$F$6:$BN$171,Y$144+1,0)))</f>
        <v/>
      </c>
      <c r="Z130" s="259" t="str">
        <f>IF(ISNA(VLOOKUP('Cronograma Manual'!$I156,'Cronograma Manual'!$F$6:$BN$171,Z$144+1,0)),"",(VLOOKUP($F130,'Cronograma Manual'!$F$6:$BN$171,Z$144+1,0)))</f>
        <v/>
      </c>
      <c r="AA130" s="259" t="str">
        <f>IF(ISNA(VLOOKUP('Cronograma Manual'!$I156,'Cronograma Manual'!$F$6:$BN$171,AA$144+1,0)),"",(VLOOKUP($F130,'Cronograma Manual'!$F$6:$BN$171,AA$144+1,0)))</f>
        <v/>
      </c>
      <c r="AB130" s="259" t="str">
        <f>IF(ISNA(VLOOKUP('Cronograma Manual'!$I156,'Cronograma Manual'!$F$6:$BN$171,AB$144+1,0)),"",(VLOOKUP($F130,'Cronograma Manual'!$F$6:$BN$171,AB$144+1,0)))</f>
        <v/>
      </c>
      <c r="AC130" s="259" t="str">
        <f>IF(ISNA(VLOOKUP('Cronograma Manual'!$I156,'Cronograma Manual'!$F$6:$BN$171,AC$144+1,0)),"",(VLOOKUP($F130,'Cronograma Manual'!$F$6:$BN$171,AC$144+1,0)))</f>
        <v/>
      </c>
      <c r="AD130" s="259" t="str">
        <f>IF(ISNA(VLOOKUP('Cronograma Manual'!$I156,'Cronograma Manual'!$F$6:$BN$171,AD$144+1,0)),"",(VLOOKUP($F130,'Cronograma Manual'!$F$6:$BN$171,AD$144+1,0)))</f>
        <v/>
      </c>
      <c r="AE130" s="259" t="str">
        <f>IF(ISNA(VLOOKUP('Cronograma Manual'!$I156,'Cronograma Manual'!$F$6:$BN$171,AE$144+1,0)),"",(VLOOKUP($F130,'Cronograma Manual'!$F$6:$BN$171,AE$144+1,0)))</f>
        <v/>
      </c>
      <c r="AF130" s="259" t="str">
        <f>IF(ISNA(VLOOKUP('Cronograma Manual'!$I156,'Cronograma Manual'!$F$6:$BN$171,AF$144+1,0)),"",(VLOOKUP($F130,'Cronograma Manual'!$F$6:$BN$171,AF$144+1,0)))</f>
        <v/>
      </c>
      <c r="AG130" s="259" t="str">
        <f>IF(ISNA(VLOOKUP('Cronograma Manual'!$I156,'Cronograma Manual'!$F$6:$BN$171,AG$144+1,0)),"",(VLOOKUP($F130,'Cronograma Manual'!$F$6:$BN$171,AG$144+1,0)))</f>
        <v/>
      </c>
      <c r="AH130" s="259" t="str">
        <f>IF(ISNA(VLOOKUP('Cronograma Manual'!$I156,'Cronograma Manual'!$F$6:$BN$171,AH$144+1,0)),"",(VLOOKUP($F130,'Cronograma Manual'!$F$6:$BN$171,AH$144+1,0)))</f>
        <v/>
      </c>
      <c r="AI130" s="259" t="str">
        <f>IF(ISNA(VLOOKUP('Cronograma Manual'!$I156,'Cronograma Manual'!$F$6:$BN$171,AI$144+1,0)),"",(VLOOKUP($F130,'Cronograma Manual'!$F$6:$BN$171,AI$144+1,0)))</f>
        <v/>
      </c>
      <c r="AJ130" s="259" t="str">
        <f>IF(ISNA(VLOOKUP('Cronograma Manual'!$I156,'Cronograma Manual'!$F$6:$BN$171,AJ$144+1,0)),"",(VLOOKUP($F130,'Cronograma Manual'!$F$6:$BN$171,AJ$144+1,0)))</f>
        <v/>
      </c>
      <c r="AK130" s="259" t="str">
        <f>IF(ISNA(VLOOKUP('Cronograma Manual'!$I156,'Cronograma Manual'!$F$6:$BN$171,AK$144+1,0)),"",(VLOOKUP($F130,'Cronograma Manual'!$F$6:$BN$171,AK$144+1,0)))</f>
        <v/>
      </c>
      <c r="AL130" s="259" t="str">
        <f>IF(ISNA(VLOOKUP('Cronograma Manual'!$I156,'Cronograma Manual'!$F$6:$BN$171,AL$144+1,0)),"",(VLOOKUP($F130,'Cronograma Manual'!$F$6:$BN$171,AL$144+1,0)))</f>
        <v/>
      </c>
      <c r="AM130" s="259" t="str">
        <f>IF(ISNA(VLOOKUP('Cronograma Manual'!$I156,'Cronograma Manual'!$F$6:$BN$171,AM$144+1,0)),"",(VLOOKUP($F130,'Cronograma Manual'!$F$6:$BN$171,AM$144+1,0)))</f>
        <v/>
      </c>
      <c r="AN130" s="259" t="str">
        <f>IF(ISNA(VLOOKUP('Cronograma Manual'!$I156,'Cronograma Manual'!$F$6:$BN$171,AN$144+1,0)),"",(VLOOKUP($F130,'Cronograma Manual'!$F$6:$BN$171,AN$144+1,0)))</f>
        <v/>
      </c>
      <c r="AO130" s="259" t="str">
        <f>IF(ISNA(VLOOKUP('Cronograma Manual'!$I156,'Cronograma Manual'!$F$6:$BN$171,AO$144+1,0)),"",(VLOOKUP($F130,'Cronograma Manual'!$F$6:$BN$171,AO$144+1,0)))</f>
        <v/>
      </c>
      <c r="AP130" s="259" t="str">
        <f>IF(ISNA(VLOOKUP('Cronograma Manual'!$I156,'Cronograma Manual'!$F$6:$BN$171,AP$144+1,0)),"",(VLOOKUP($F130,'Cronograma Manual'!$F$6:$BN$171,AP$144+1,0)))</f>
        <v/>
      </c>
      <c r="AQ130" s="259" t="str">
        <f>IF(ISNA(VLOOKUP('Cronograma Manual'!$I156,'Cronograma Manual'!$F$6:$BN$171,AQ$144+1,0)),"",(VLOOKUP($F130,'Cronograma Manual'!$F$6:$BN$171,AQ$144+1,0)))</f>
        <v/>
      </c>
      <c r="AR130" s="259" t="str">
        <f>IF(ISNA(VLOOKUP('Cronograma Manual'!$I156,'Cronograma Manual'!$F$6:$BN$171,AR$144+1,0)),"",(VLOOKUP($F130,'Cronograma Manual'!$F$6:$BN$171,AR$144+1,0)))</f>
        <v/>
      </c>
      <c r="AS130" s="259" t="str">
        <f>IF(ISNA(VLOOKUP('Cronograma Manual'!$I156,'Cronograma Manual'!$F$6:$BN$171,AS$144+1,0)),"",(VLOOKUP($F130,'Cronograma Manual'!$F$6:$BN$171,AS$144+1,0)))</f>
        <v/>
      </c>
      <c r="AT130" s="259" t="str">
        <f>IF(ISNA(VLOOKUP('Cronograma Manual'!$I156,'Cronograma Manual'!$F$6:$BN$171,AT$144+1,0)),"",(VLOOKUP($F130,'Cronograma Manual'!$F$6:$BN$171,AT$144+1,0)))</f>
        <v/>
      </c>
      <c r="AU130" s="259" t="str">
        <f>IF(ISNA(VLOOKUP('Cronograma Manual'!$I156,'Cronograma Manual'!$F$6:$BN$171,AU$144+1,0)),"",(VLOOKUP($F130,'Cronograma Manual'!$F$6:$BN$171,AU$144+1,0)))</f>
        <v/>
      </c>
      <c r="AV130" s="259" t="str">
        <f>IF(ISNA(VLOOKUP('Cronograma Manual'!$I156,'Cronograma Manual'!$F$6:$BN$171,AV$144+1,0)),"",(VLOOKUP($F130,'Cronograma Manual'!$F$6:$BN$171,AV$144+1,0)))</f>
        <v/>
      </c>
      <c r="AW130" s="259" t="str">
        <f>IF(ISNA(VLOOKUP('Cronograma Manual'!$I156,'Cronograma Manual'!$F$6:$BN$171,AW$144+1,0)),"",(VLOOKUP($F130,'Cronograma Manual'!$F$6:$BN$171,AW$144+1,0)))</f>
        <v/>
      </c>
      <c r="AX130" s="259" t="str">
        <f>IF(ISNA(VLOOKUP('Cronograma Manual'!$I156,'Cronograma Manual'!$F$6:$BN$171,AX$144+1,0)),"",(VLOOKUP($F130,'Cronograma Manual'!$F$6:$BN$171,AX$144+1,0)))</f>
        <v/>
      </c>
      <c r="AY130" s="259" t="str">
        <f>IF(ISNA(VLOOKUP('Cronograma Manual'!$I156,'Cronograma Manual'!$F$6:$BN$171,AY$144+1,0)),"",(VLOOKUP($F130,'Cronograma Manual'!$F$6:$BN$171,AY$144+1,0)))</f>
        <v/>
      </c>
      <c r="AZ130" s="259" t="str">
        <f>IF(ISNA(VLOOKUP('Cronograma Manual'!$I156,'Cronograma Manual'!$F$6:$BN$171,AZ$144+1,0)),"",(VLOOKUP($F130,'Cronograma Manual'!$F$6:$BN$171,AZ$144+1,0)))</f>
        <v/>
      </c>
      <c r="BA130" s="259" t="str">
        <f>IF(ISNA(VLOOKUP('Cronograma Manual'!$I156,'Cronograma Manual'!$F$6:$BN$171,BA$144+1,0)),"",(VLOOKUP($F130,'Cronograma Manual'!$F$6:$BN$171,BA$144+1,0)))</f>
        <v/>
      </c>
      <c r="BB130" s="259" t="str">
        <f>IF(ISNA(VLOOKUP('Cronograma Manual'!$I156,'Cronograma Manual'!$F$6:$BN$171,BB$144+1,0)),"",(VLOOKUP($F130,'Cronograma Manual'!$F$6:$BN$171,BB$144+1,0)))</f>
        <v/>
      </c>
      <c r="BC130" s="259" t="str">
        <f>IF(ISNA(VLOOKUP('Cronograma Manual'!$I156,'Cronograma Manual'!$F$6:$BN$171,BC$144+1,0)),"",(VLOOKUP($F130,'Cronograma Manual'!$F$6:$BN$171,BC$144+1,0)))</f>
        <v/>
      </c>
      <c r="BD130" s="259" t="str">
        <f>IF(ISNA(VLOOKUP('Cronograma Manual'!$I156,'Cronograma Manual'!$F$6:$BN$171,BD$144+1,0)),"",(VLOOKUP($F130,'Cronograma Manual'!$F$6:$BN$171,BD$144+1,0)))</f>
        <v/>
      </c>
      <c r="BE130" s="259" t="str">
        <f>IF(ISNA(VLOOKUP('Cronograma Manual'!$I156,'Cronograma Manual'!$F$6:$BN$171,BE$144+1,0)),"",(VLOOKUP($F130,'Cronograma Manual'!$F$6:$BN$171,BE$144+1,0)))</f>
        <v/>
      </c>
      <c r="BF130" s="259" t="str">
        <f>IF(ISNA(VLOOKUP('Cronograma Manual'!$I156,'Cronograma Manual'!$F$6:$BN$171,BF$144+1,0)),"",(VLOOKUP($F130,'Cronograma Manual'!$F$6:$BN$171,BF$144+1,0)))</f>
        <v/>
      </c>
      <c r="BG130" s="259" t="str">
        <f>IF(ISNA(VLOOKUP('Cronograma Manual'!$I156,'Cronograma Manual'!$F$6:$BN$171,BG$144+1,0)),"",(VLOOKUP($F130,'Cronograma Manual'!$F$6:$BN$171,BG$144+1,0)))</f>
        <v/>
      </c>
      <c r="BH130" s="259" t="str">
        <f>IF(ISNA(VLOOKUP('Cronograma Manual'!$I156,'Cronograma Manual'!$F$6:$BN$171,BH$144+1,0)),"",(VLOOKUP($F130,'Cronograma Manual'!$F$6:$BN$171,BH$144+1,0)))</f>
        <v/>
      </c>
      <c r="BI130" s="259" t="str">
        <f>IF(ISNA(VLOOKUP('Cronograma Manual'!$I156,'Cronograma Manual'!$F$6:$BN$171,BI$144+1,0)),"",(VLOOKUP($F130,'Cronograma Manual'!$F$6:$BN$171,BI$144+1,0)))</f>
        <v/>
      </c>
      <c r="BJ130" s="259" t="str">
        <f>IF(ISNA(VLOOKUP('Cronograma Manual'!$I156,'Cronograma Manual'!$F$6:$BN$171,BJ$144+1,0)),"",(VLOOKUP($F130,'Cronograma Manual'!$F$6:$BN$171,BJ$144+1,0)))</f>
        <v/>
      </c>
      <c r="BK130" s="385" t="str">
        <f>IF(ISNA(VLOOKUP('Cronograma Manual'!$I156,'Cronograma Manual'!$F$6:$BN$171,BK$144+1,0)),"",(VLOOKUP($F130,'Cronograma Manual'!$F$6:$BN$171,BK$144+1,0)))</f>
        <v/>
      </c>
    </row>
    <row r="131" spans="1:63" ht="25.5" customHeight="1" x14ac:dyDescent="0.25">
      <c r="A131" s="352">
        <f t="shared" si="3"/>
        <v>122</v>
      </c>
      <c r="B131" s="455"/>
      <c r="C131" s="337"/>
      <c r="D131" s="184"/>
      <c r="E131" s="419" t="s">
        <v>1186</v>
      </c>
      <c r="F131" s="419" t="s">
        <v>1185</v>
      </c>
      <c r="G131" s="184" t="str">
        <f>IF(ISNA(VLOOKUP($F131,'Cronograma Manual'!$F$6:$BN$171,G$144+1,0)),"",(VLOOKUP($F131,'Cronograma Manual'!$F$6:$BN$171,G$144+1,0)))</f>
        <v>UB GUAINIA</v>
      </c>
      <c r="H131" s="184" t="str">
        <f>IF(ISNA(VLOOKUP($F131,'Cronograma Manual'!$F$6:$BN$171,H$144+1,0)),"",(VLOOKUP($F131,'Cronograma Manual'!$F$6:$BN$171,H$144+1,0)))</f>
        <v>Calle 15 N° 8 - 86 Barrio La Esperanza</v>
      </c>
      <c r="I131" s="197">
        <f>IF(ISNA(VLOOKUP($F131,'Cronograma Manual'!$F$6:$BN$171,I$144+1,0)),"",(VLOOKUP($F131,'Cronograma Manual'!$F$6:$BN$171,I$144+1,0)))</f>
        <v>1</v>
      </c>
      <c r="J131" s="202">
        <f>IF(ISNA(VLOOKUP($F131,'Cronograma Manual'!$F$6:$BN$171,J$144+1,0)),"",(VLOOKUP($F131,'Cronograma Manual'!$F$6:$BN$171,J$144+1,0)))</f>
        <v>1</v>
      </c>
      <c r="K131" s="259" t="str">
        <f>IF(ISNA(VLOOKUP('Cronograma Manual'!$I157,'Cronograma Manual'!$F$6:$BN$171,K$144+1,0)),"",(VLOOKUP($F131,'Cronograma Manual'!$F$6:$BN$171,K$144+1,0)))</f>
        <v/>
      </c>
      <c r="L131" s="259" t="str">
        <f>IF(ISNA(VLOOKUP('Cronograma Manual'!$I157,'Cronograma Manual'!$F$6:$BN$171,L$144+1,0)),"",(VLOOKUP($F131,'Cronograma Manual'!$F$6:$BN$171,L$144+1,0)))</f>
        <v/>
      </c>
      <c r="M131" s="259" t="str">
        <f>IF(ISNA(VLOOKUP('Cronograma Manual'!$I157,'Cronograma Manual'!$F$6:$BN$171,M$144+1,0)),"",(VLOOKUP($F131,'Cronograma Manual'!$F$6:$BN$171,M$144+1,0)))</f>
        <v/>
      </c>
      <c r="N131" s="259" t="str">
        <f>IF(ISNA(VLOOKUP('Cronograma Manual'!$I157,'Cronograma Manual'!$F$6:$BN$171,N$144+1,0)),"",(VLOOKUP($F131,'Cronograma Manual'!$F$6:$BN$171,N$144+1,0)))</f>
        <v/>
      </c>
      <c r="O131" s="259" t="str">
        <f>IF(ISNA(VLOOKUP('Cronograma Manual'!$I157,'Cronograma Manual'!$F$6:$BN$171,O$144+1,0)),"",(VLOOKUP($F131,'Cronograma Manual'!$F$6:$BN$171,O$144+1,0)))</f>
        <v/>
      </c>
      <c r="P131" s="259" t="str">
        <f>IF(ISNA(VLOOKUP('Cronograma Manual'!$I157,'Cronograma Manual'!$F$6:$BN$171,P$144+1,0)),"",(VLOOKUP($F131,'Cronograma Manual'!$F$6:$BN$171,P$144+1,0)))</f>
        <v/>
      </c>
      <c r="Q131" s="259" t="str">
        <f>IF(ISNA(VLOOKUP('Cronograma Manual'!$I157,'Cronograma Manual'!$F$6:$BN$171,Q$144+1,0)),"",(VLOOKUP($F131,'Cronograma Manual'!$F$6:$BN$171,Q$144+1,0)))</f>
        <v/>
      </c>
      <c r="R131" s="259" t="str">
        <f>IF(ISNA(VLOOKUP('Cronograma Manual'!$I157,'Cronograma Manual'!$F$6:$BN$171,R$144+1,0)),"",(VLOOKUP($F131,'Cronograma Manual'!$F$6:$BN$171,R$144+1,0)))</f>
        <v/>
      </c>
      <c r="S131" s="259" t="str">
        <f>IF(ISNA(VLOOKUP('Cronograma Manual'!$I157,'Cronograma Manual'!$F$6:$BN$171,S$144+1,0)),"",(VLOOKUP($F131,'Cronograma Manual'!$F$6:$BN$171,S$144+1,0)))</f>
        <v/>
      </c>
      <c r="T131" s="259" t="str">
        <f>IF(ISNA(VLOOKUP('Cronograma Manual'!$I157,'Cronograma Manual'!$F$6:$BN$171,T$144+1,0)),"",(VLOOKUP($F131,'Cronograma Manual'!$F$6:$BN$171,T$144+1,0)))</f>
        <v/>
      </c>
      <c r="U131" s="259" t="str">
        <f>IF(ISNA(VLOOKUP('Cronograma Manual'!$I157,'Cronograma Manual'!$F$6:$BN$171,U$144+1,0)),"",(VLOOKUP($F131,'Cronograma Manual'!$F$6:$BN$171,U$144+1,0)))</f>
        <v/>
      </c>
      <c r="V131" s="259" t="str">
        <f>IF(ISNA(VLOOKUP('Cronograma Manual'!$I157,'Cronograma Manual'!$F$6:$BN$171,V$144+1,0)),"",(VLOOKUP($F131,'Cronograma Manual'!$F$6:$BN$171,V$144+1,0)))</f>
        <v/>
      </c>
      <c r="W131" s="259" t="str">
        <f>IF(ISNA(VLOOKUP('Cronograma Manual'!$I157,'Cronograma Manual'!$F$6:$BN$171,W$144+1,0)),"",(VLOOKUP($F131,'Cronograma Manual'!$F$6:$BN$171,W$144+1,0)))</f>
        <v/>
      </c>
      <c r="X131" s="259" t="str">
        <f>IF(ISNA(VLOOKUP('Cronograma Manual'!$I157,'Cronograma Manual'!$F$6:$BN$171,X$144+1,0)),"",(VLOOKUP($F131,'Cronograma Manual'!$F$6:$BN$171,X$144+1,0)))</f>
        <v/>
      </c>
      <c r="Y131" s="259" t="str">
        <f>IF(ISNA(VLOOKUP('Cronograma Manual'!$I157,'Cronograma Manual'!$F$6:$BN$171,Y$144+1,0)),"",(VLOOKUP($F131,'Cronograma Manual'!$F$6:$BN$171,Y$144+1,0)))</f>
        <v/>
      </c>
      <c r="Z131" s="259" t="str">
        <f>IF(ISNA(VLOOKUP('Cronograma Manual'!$I157,'Cronograma Manual'!$F$6:$BN$171,Z$144+1,0)),"",(VLOOKUP($F131,'Cronograma Manual'!$F$6:$BN$171,Z$144+1,0)))</f>
        <v/>
      </c>
      <c r="AA131" s="259" t="str">
        <f>IF(ISNA(VLOOKUP('Cronograma Manual'!$I157,'Cronograma Manual'!$F$6:$BN$171,AA$144+1,0)),"",(VLOOKUP($F131,'Cronograma Manual'!$F$6:$BN$171,AA$144+1,0)))</f>
        <v/>
      </c>
      <c r="AB131" s="259" t="str">
        <f>IF(ISNA(VLOOKUP('Cronograma Manual'!$I157,'Cronograma Manual'!$F$6:$BN$171,AB$144+1,0)),"",(VLOOKUP($F131,'Cronograma Manual'!$F$6:$BN$171,AB$144+1,0)))</f>
        <v/>
      </c>
      <c r="AC131" s="259" t="str">
        <f>IF(ISNA(VLOOKUP('Cronograma Manual'!$I157,'Cronograma Manual'!$F$6:$BN$171,AC$144+1,0)),"",(VLOOKUP($F131,'Cronograma Manual'!$F$6:$BN$171,AC$144+1,0)))</f>
        <v/>
      </c>
      <c r="AD131" s="259" t="str">
        <f>IF(ISNA(VLOOKUP('Cronograma Manual'!$I157,'Cronograma Manual'!$F$6:$BN$171,AD$144+1,0)),"",(VLOOKUP($F131,'Cronograma Manual'!$F$6:$BN$171,AD$144+1,0)))</f>
        <v/>
      </c>
      <c r="AE131" s="259" t="str">
        <f>IF(ISNA(VLOOKUP('Cronograma Manual'!$I157,'Cronograma Manual'!$F$6:$BN$171,AE$144+1,0)),"",(VLOOKUP($F131,'Cronograma Manual'!$F$6:$BN$171,AE$144+1,0)))</f>
        <v/>
      </c>
      <c r="AF131" s="259" t="str">
        <f>IF(ISNA(VLOOKUP('Cronograma Manual'!$I157,'Cronograma Manual'!$F$6:$BN$171,AF$144+1,0)),"",(VLOOKUP($F131,'Cronograma Manual'!$F$6:$BN$171,AF$144+1,0)))</f>
        <v/>
      </c>
      <c r="AG131" s="259" t="str">
        <f>IF(ISNA(VLOOKUP('Cronograma Manual'!$I157,'Cronograma Manual'!$F$6:$BN$171,AG$144+1,0)),"",(VLOOKUP($F131,'Cronograma Manual'!$F$6:$BN$171,AG$144+1,0)))</f>
        <v/>
      </c>
      <c r="AH131" s="259" t="str">
        <f>IF(ISNA(VLOOKUP('Cronograma Manual'!$I157,'Cronograma Manual'!$F$6:$BN$171,AH$144+1,0)),"",(VLOOKUP($F131,'Cronograma Manual'!$F$6:$BN$171,AH$144+1,0)))</f>
        <v/>
      </c>
      <c r="AI131" s="259" t="str">
        <f>IF(ISNA(VLOOKUP('Cronograma Manual'!$I157,'Cronograma Manual'!$F$6:$BN$171,AI$144+1,0)),"",(VLOOKUP($F131,'Cronograma Manual'!$F$6:$BN$171,AI$144+1,0)))</f>
        <v/>
      </c>
      <c r="AJ131" s="259" t="str">
        <f>IF(ISNA(VLOOKUP('Cronograma Manual'!$I157,'Cronograma Manual'!$F$6:$BN$171,AJ$144+1,0)),"",(VLOOKUP($F131,'Cronograma Manual'!$F$6:$BN$171,AJ$144+1,0)))</f>
        <v/>
      </c>
      <c r="AK131" s="259" t="str">
        <f>IF(ISNA(VLOOKUP('Cronograma Manual'!$I157,'Cronograma Manual'!$F$6:$BN$171,AK$144+1,0)),"",(VLOOKUP($F131,'Cronograma Manual'!$F$6:$BN$171,AK$144+1,0)))</f>
        <v/>
      </c>
      <c r="AL131" s="259" t="str">
        <f>IF(ISNA(VLOOKUP('Cronograma Manual'!$I157,'Cronograma Manual'!$F$6:$BN$171,AL$144+1,0)),"",(VLOOKUP($F131,'Cronograma Manual'!$F$6:$BN$171,AL$144+1,0)))</f>
        <v/>
      </c>
      <c r="AM131" s="259" t="str">
        <f>IF(ISNA(VLOOKUP('Cronograma Manual'!$I157,'Cronograma Manual'!$F$6:$BN$171,AM$144+1,0)),"",(VLOOKUP($F131,'Cronograma Manual'!$F$6:$BN$171,AM$144+1,0)))</f>
        <v/>
      </c>
      <c r="AN131" s="259" t="str">
        <f>IF(ISNA(VLOOKUP('Cronograma Manual'!$I157,'Cronograma Manual'!$F$6:$BN$171,AN$144+1,0)),"",(VLOOKUP($F131,'Cronograma Manual'!$F$6:$BN$171,AN$144+1,0)))</f>
        <v/>
      </c>
      <c r="AO131" s="259" t="str">
        <f>IF(ISNA(VLOOKUP('Cronograma Manual'!$I157,'Cronograma Manual'!$F$6:$BN$171,AO$144+1,0)),"",(VLOOKUP($F131,'Cronograma Manual'!$F$6:$BN$171,AO$144+1,0)))</f>
        <v/>
      </c>
      <c r="AP131" s="259" t="str">
        <f>IF(ISNA(VLOOKUP('Cronograma Manual'!$I157,'Cronograma Manual'!$F$6:$BN$171,AP$144+1,0)),"",(VLOOKUP($F131,'Cronograma Manual'!$F$6:$BN$171,AP$144+1,0)))</f>
        <v/>
      </c>
      <c r="AQ131" s="259" t="str">
        <f>IF(ISNA(VLOOKUP('Cronograma Manual'!$I157,'Cronograma Manual'!$F$6:$BN$171,AQ$144+1,0)),"",(VLOOKUP($F131,'Cronograma Manual'!$F$6:$BN$171,AQ$144+1,0)))</f>
        <v/>
      </c>
      <c r="AR131" s="259" t="str">
        <f>IF(ISNA(VLOOKUP('Cronograma Manual'!$I157,'Cronograma Manual'!$F$6:$BN$171,AR$144+1,0)),"",(VLOOKUP($F131,'Cronograma Manual'!$F$6:$BN$171,AR$144+1,0)))</f>
        <v/>
      </c>
      <c r="AS131" s="259" t="str">
        <f>IF(ISNA(VLOOKUP('Cronograma Manual'!$I157,'Cronograma Manual'!$F$6:$BN$171,AS$144+1,0)),"",(VLOOKUP($F131,'Cronograma Manual'!$F$6:$BN$171,AS$144+1,0)))</f>
        <v/>
      </c>
      <c r="AT131" s="259" t="str">
        <f>IF(ISNA(VLOOKUP('Cronograma Manual'!$I157,'Cronograma Manual'!$F$6:$BN$171,AT$144+1,0)),"",(VLOOKUP($F131,'Cronograma Manual'!$F$6:$BN$171,AT$144+1,0)))</f>
        <v/>
      </c>
      <c r="AU131" s="259" t="str">
        <f>IF(ISNA(VLOOKUP('Cronograma Manual'!$I157,'Cronograma Manual'!$F$6:$BN$171,AU$144+1,0)),"",(VLOOKUP($F131,'Cronograma Manual'!$F$6:$BN$171,AU$144+1,0)))</f>
        <v/>
      </c>
      <c r="AV131" s="259" t="str">
        <f>IF(ISNA(VLOOKUP('Cronograma Manual'!$I157,'Cronograma Manual'!$F$6:$BN$171,AV$144+1,0)),"",(VLOOKUP($F131,'Cronograma Manual'!$F$6:$BN$171,AV$144+1,0)))</f>
        <v/>
      </c>
      <c r="AW131" s="259" t="str">
        <f>IF(ISNA(VLOOKUP('Cronograma Manual'!$I157,'Cronograma Manual'!$F$6:$BN$171,AW$144+1,0)),"",(VLOOKUP($F131,'Cronograma Manual'!$F$6:$BN$171,AW$144+1,0)))</f>
        <v/>
      </c>
      <c r="AX131" s="259" t="str">
        <f>IF(ISNA(VLOOKUP('Cronograma Manual'!$I157,'Cronograma Manual'!$F$6:$BN$171,AX$144+1,0)),"",(VLOOKUP($F131,'Cronograma Manual'!$F$6:$BN$171,AX$144+1,0)))</f>
        <v/>
      </c>
      <c r="AY131" s="259" t="str">
        <f>IF(ISNA(VLOOKUP('Cronograma Manual'!$I157,'Cronograma Manual'!$F$6:$BN$171,AY$144+1,0)),"",(VLOOKUP($F131,'Cronograma Manual'!$F$6:$BN$171,AY$144+1,0)))</f>
        <v/>
      </c>
      <c r="AZ131" s="259" t="str">
        <f>IF(ISNA(VLOOKUP('Cronograma Manual'!$I157,'Cronograma Manual'!$F$6:$BN$171,AZ$144+1,0)),"",(VLOOKUP($F131,'Cronograma Manual'!$F$6:$BN$171,AZ$144+1,0)))</f>
        <v/>
      </c>
      <c r="BA131" s="259" t="str">
        <f>IF(ISNA(VLOOKUP('Cronograma Manual'!$I157,'Cronograma Manual'!$F$6:$BN$171,BA$144+1,0)),"",(VLOOKUP($F131,'Cronograma Manual'!$F$6:$BN$171,BA$144+1,0)))</f>
        <v/>
      </c>
      <c r="BB131" s="259" t="str">
        <f>IF(ISNA(VLOOKUP('Cronograma Manual'!$I157,'Cronograma Manual'!$F$6:$BN$171,BB$144+1,0)),"",(VLOOKUP($F131,'Cronograma Manual'!$F$6:$BN$171,BB$144+1,0)))</f>
        <v/>
      </c>
      <c r="BC131" s="259" t="str">
        <f>IF(ISNA(VLOOKUP('Cronograma Manual'!$I157,'Cronograma Manual'!$F$6:$BN$171,BC$144+1,0)),"",(VLOOKUP($F131,'Cronograma Manual'!$F$6:$BN$171,BC$144+1,0)))</f>
        <v/>
      </c>
      <c r="BD131" s="259" t="str">
        <f>IF(ISNA(VLOOKUP('Cronograma Manual'!$I157,'Cronograma Manual'!$F$6:$BN$171,BD$144+1,0)),"",(VLOOKUP($F131,'Cronograma Manual'!$F$6:$BN$171,BD$144+1,0)))</f>
        <v/>
      </c>
      <c r="BE131" s="259" t="str">
        <f>IF(ISNA(VLOOKUP('Cronograma Manual'!$I157,'Cronograma Manual'!$F$6:$BN$171,BE$144+1,0)),"",(VLOOKUP($F131,'Cronograma Manual'!$F$6:$BN$171,BE$144+1,0)))</f>
        <v/>
      </c>
      <c r="BF131" s="259" t="str">
        <f>IF(ISNA(VLOOKUP('Cronograma Manual'!$I157,'Cronograma Manual'!$F$6:$BN$171,BF$144+1,0)),"",(VLOOKUP($F131,'Cronograma Manual'!$F$6:$BN$171,BF$144+1,0)))</f>
        <v/>
      </c>
      <c r="BG131" s="259" t="str">
        <f>IF(ISNA(VLOOKUP('Cronograma Manual'!$I157,'Cronograma Manual'!$F$6:$BN$171,BG$144+1,0)),"",(VLOOKUP($F131,'Cronograma Manual'!$F$6:$BN$171,BG$144+1,0)))</f>
        <v/>
      </c>
      <c r="BH131" s="259" t="str">
        <f>IF(ISNA(VLOOKUP('Cronograma Manual'!$I157,'Cronograma Manual'!$F$6:$BN$171,BH$144+1,0)),"",(VLOOKUP($F131,'Cronograma Manual'!$F$6:$BN$171,BH$144+1,0)))</f>
        <v/>
      </c>
      <c r="BI131" s="259" t="str">
        <f>IF(ISNA(VLOOKUP('Cronograma Manual'!$I157,'Cronograma Manual'!$F$6:$BN$171,BI$144+1,0)),"",(VLOOKUP($F131,'Cronograma Manual'!$F$6:$BN$171,BI$144+1,0)))</f>
        <v/>
      </c>
      <c r="BJ131" s="259" t="str">
        <f>IF(ISNA(VLOOKUP('Cronograma Manual'!$I157,'Cronograma Manual'!$F$6:$BN$171,BJ$144+1,0)),"",(VLOOKUP($F131,'Cronograma Manual'!$F$6:$BN$171,BJ$144+1,0)))</f>
        <v/>
      </c>
      <c r="BK131" s="385" t="str">
        <f>IF(ISNA(VLOOKUP('Cronograma Manual'!$I157,'Cronograma Manual'!$F$6:$BN$171,BK$144+1,0)),"",(VLOOKUP($F131,'Cronograma Manual'!$F$6:$BN$171,BK$144+1,0)))</f>
        <v/>
      </c>
    </row>
    <row r="132" spans="1:63" ht="25.5" customHeight="1" thickBot="1" x14ac:dyDescent="0.3">
      <c r="A132" s="354">
        <f t="shared" si="3"/>
        <v>123</v>
      </c>
      <c r="B132" s="456"/>
      <c r="C132" s="355"/>
      <c r="D132" s="356"/>
      <c r="E132" s="420" t="s">
        <v>1198</v>
      </c>
      <c r="F132" s="420" t="s">
        <v>1197</v>
      </c>
      <c r="G132" s="356" t="str">
        <f>IF(ISNA(VLOOKUP($F132,'Cronograma Manual'!$F$6:$BN$171,G$144+1,0)),"",(VLOOKUP($F132,'Cronograma Manual'!$F$6:$BN$171,G$144+1,0)))</f>
        <v>CZ ICBF MITU</v>
      </c>
      <c r="H132" s="356" t="str">
        <f>IF(ISNA(VLOOKUP($F132,'Cronograma Manual'!$F$6:$BN$171,H$144+1,0)),"",(VLOOKUP($F132,'Cronograma Manual'!$F$6:$BN$171,H$144+1,0)))</f>
        <v xml:space="preserve">Calle 14 N° 15 - 07 </v>
      </c>
      <c r="I132" s="359">
        <f>IF(ISNA(VLOOKUP($F132,'Cronograma Manual'!$F$6:$BN$171,I$144+1,0)),"",(VLOOKUP($F132,'Cronograma Manual'!$F$6:$BN$171,I$144+1,0)))</f>
        <v>1</v>
      </c>
      <c r="J132" s="360">
        <f>IF(ISNA(VLOOKUP($F132,'Cronograma Manual'!$F$6:$BN$171,J$144+1,0)),"",(VLOOKUP($F132,'Cronograma Manual'!$F$6:$BN$171,J$144+1,0)))</f>
        <v>0</v>
      </c>
      <c r="K132" s="388" t="str">
        <f>IF(ISNA(VLOOKUP('Cronograma Manual'!$I158,'Cronograma Manual'!$F$6:$BN$171,K$144+1,0)),"",(VLOOKUP($F132,'Cronograma Manual'!$F$6:$BN$171,K$144+1,0)))</f>
        <v/>
      </c>
      <c r="L132" s="388" t="str">
        <f>IF(ISNA(VLOOKUP('Cronograma Manual'!$I158,'Cronograma Manual'!$F$6:$BN$171,L$144+1,0)),"",(VLOOKUP($F132,'Cronograma Manual'!$F$6:$BN$171,L$144+1,0)))</f>
        <v/>
      </c>
      <c r="M132" s="388" t="str">
        <f>IF(ISNA(VLOOKUP('Cronograma Manual'!$I158,'Cronograma Manual'!$F$6:$BN$171,M$144+1,0)),"",(VLOOKUP($F132,'Cronograma Manual'!$F$6:$BN$171,M$144+1,0)))</f>
        <v/>
      </c>
      <c r="N132" s="388" t="str">
        <f>IF(ISNA(VLOOKUP('Cronograma Manual'!$I158,'Cronograma Manual'!$F$6:$BN$171,N$144+1,0)),"",(VLOOKUP($F132,'Cronograma Manual'!$F$6:$BN$171,N$144+1,0)))</f>
        <v/>
      </c>
      <c r="O132" s="388" t="str">
        <f>IF(ISNA(VLOOKUP('Cronograma Manual'!$I158,'Cronograma Manual'!$F$6:$BN$171,O$144+1,0)),"",(VLOOKUP($F132,'Cronograma Manual'!$F$6:$BN$171,O$144+1,0)))</f>
        <v/>
      </c>
      <c r="P132" s="388" t="str">
        <f>IF(ISNA(VLOOKUP('Cronograma Manual'!$I158,'Cronograma Manual'!$F$6:$BN$171,P$144+1,0)),"",(VLOOKUP($F132,'Cronograma Manual'!$F$6:$BN$171,P$144+1,0)))</f>
        <v/>
      </c>
      <c r="Q132" s="388" t="str">
        <f>IF(ISNA(VLOOKUP('Cronograma Manual'!$I158,'Cronograma Manual'!$F$6:$BN$171,Q$144+1,0)),"",(VLOOKUP($F132,'Cronograma Manual'!$F$6:$BN$171,Q$144+1,0)))</f>
        <v/>
      </c>
      <c r="R132" s="388" t="str">
        <f>IF(ISNA(VLOOKUP('Cronograma Manual'!$I158,'Cronograma Manual'!$F$6:$BN$171,R$144+1,0)),"",(VLOOKUP($F132,'Cronograma Manual'!$F$6:$BN$171,R$144+1,0)))</f>
        <v/>
      </c>
      <c r="S132" s="388" t="str">
        <f>IF(ISNA(VLOOKUP('Cronograma Manual'!$I158,'Cronograma Manual'!$F$6:$BN$171,S$144+1,0)),"",(VLOOKUP($F132,'Cronograma Manual'!$F$6:$BN$171,S$144+1,0)))</f>
        <v/>
      </c>
      <c r="T132" s="388" t="str">
        <f>IF(ISNA(VLOOKUP('Cronograma Manual'!$I158,'Cronograma Manual'!$F$6:$BN$171,T$144+1,0)),"",(VLOOKUP($F132,'Cronograma Manual'!$F$6:$BN$171,T$144+1,0)))</f>
        <v/>
      </c>
      <c r="U132" s="388" t="str">
        <f>IF(ISNA(VLOOKUP('Cronograma Manual'!$I158,'Cronograma Manual'!$F$6:$BN$171,U$144+1,0)),"",(VLOOKUP($F132,'Cronograma Manual'!$F$6:$BN$171,U$144+1,0)))</f>
        <v/>
      </c>
      <c r="V132" s="388" t="str">
        <f>IF(ISNA(VLOOKUP('Cronograma Manual'!$I158,'Cronograma Manual'!$F$6:$BN$171,V$144+1,0)),"",(VLOOKUP($F132,'Cronograma Manual'!$F$6:$BN$171,V$144+1,0)))</f>
        <v/>
      </c>
      <c r="W132" s="388" t="str">
        <f>IF(ISNA(VLOOKUP('Cronograma Manual'!$I158,'Cronograma Manual'!$F$6:$BN$171,W$144+1,0)),"",(VLOOKUP($F132,'Cronograma Manual'!$F$6:$BN$171,W$144+1,0)))</f>
        <v/>
      </c>
      <c r="X132" s="388" t="str">
        <f>IF(ISNA(VLOOKUP('Cronograma Manual'!$I158,'Cronograma Manual'!$F$6:$BN$171,X$144+1,0)),"",(VLOOKUP($F132,'Cronograma Manual'!$F$6:$BN$171,X$144+1,0)))</f>
        <v/>
      </c>
      <c r="Y132" s="388" t="str">
        <f>IF(ISNA(VLOOKUP('Cronograma Manual'!$I158,'Cronograma Manual'!$F$6:$BN$171,Y$144+1,0)),"",(VLOOKUP($F132,'Cronograma Manual'!$F$6:$BN$171,Y$144+1,0)))</f>
        <v/>
      </c>
      <c r="Z132" s="388" t="str">
        <f>IF(ISNA(VLOOKUP('Cronograma Manual'!$I158,'Cronograma Manual'!$F$6:$BN$171,Z$144+1,0)),"",(VLOOKUP($F132,'Cronograma Manual'!$F$6:$BN$171,Z$144+1,0)))</f>
        <v/>
      </c>
      <c r="AA132" s="388" t="str">
        <f>IF(ISNA(VLOOKUP('Cronograma Manual'!$I158,'Cronograma Manual'!$F$6:$BN$171,AA$144+1,0)),"",(VLOOKUP($F132,'Cronograma Manual'!$F$6:$BN$171,AA$144+1,0)))</f>
        <v/>
      </c>
      <c r="AB132" s="388" t="str">
        <f>IF(ISNA(VLOOKUP('Cronograma Manual'!$I158,'Cronograma Manual'!$F$6:$BN$171,AB$144+1,0)),"",(VLOOKUP($F132,'Cronograma Manual'!$F$6:$BN$171,AB$144+1,0)))</f>
        <v/>
      </c>
      <c r="AC132" s="388" t="str">
        <f>IF(ISNA(VLOOKUP('Cronograma Manual'!$I158,'Cronograma Manual'!$F$6:$BN$171,AC$144+1,0)),"",(VLOOKUP($F132,'Cronograma Manual'!$F$6:$BN$171,AC$144+1,0)))</f>
        <v/>
      </c>
      <c r="AD132" s="388" t="str">
        <f>IF(ISNA(VLOOKUP('Cronograma Manual'!$I158,'Cronograma Manual'!$F$6:$BN$171,AD$144+1,0)),"",(VLOOKUP($F132,'Cronograma Manual'!$F$6:$BN$171,AD$144+1,0)))</f>
        <v/>
      </c>
      <c r="AE132" s="388" t="str">
        <f>IF(ISNA(VLOOKUP('Cronograma Manual'!$I158,'Cronograma Manual'!$F$6:$BN$171,AE$144+1,0)),"",(VLOOKUP($F132,'Cronograma Manual'!$F$6:$BN$171,AE$144+1,0)))</f>
        <v/>
      </c>
      <c r="AF132" s="388" t="str">
        <f>IF(ISNA(VLOOKUP('Cronograma Manual'!$I158,'Cronograma Manual'!$F$6:$BN$171,AF$144+1,0)),"",(VLOOKUP($F132,'Cronograma Manual'!$F$6:$BN$171,AF$144+1,0)))</f>
        <v/>
      </c>
      <c r="AG132" s="388" t="str">
        <f>IF(ISNA(VLOOKUP('Cronograma Manual'!$I158,'Cronograma Manual'!$F$6:$BN$171,AG$144+1,0)),"",(VLOOKUP($F132,'Cronograma Manual'!$F$6:$BN$171,AG$144+1,0)))</f>
        <v/>
      </c>
      <c r="AH132" s="388" t="str">
        <f>IF(ISNA(VLOOKUP('Cronograma Manual'!$I158,'Cronograma Manual'!$F$6:$BN$171,AH$144+1,0)),"",(VLOOKUP($F132,'Cronograma Manual'!$F$6:$BN$171,AH$144+1,0)))</f>
        <v/>
      </c>
      <c r="AI132" s="388" t="str">
        <f>IF(ISNA(VLOOKUP('Cronograma Manual'!$I158,'Cronograma Manual'!$F$6:$BN$171,AI$144+1,0)),"",(VLOOKUP($F132,'Cronograma Manual'!$F$6:$BN$171,AI$144+1,0)))</f>
        <v/>
      </c>
      <c r="AJ132" s="388" t="str">
        <f>IF(ISNA(VLOOKUP('Cronograma Manual'!$I158,'Cronograma Manual'!$F$6:$BN$171,AJ$144+1,0)),"",(VLOOKUP($F132,'Cronograma Manual'!$F$6:$BN$171,AJ$144+1,0)))</f>
        <v/>
      </c>
      <c r="AK132" s="388" t="str">
        <f>IF(ISNA(VLOOKUP('Cronograma Manual'!$I158,'Cronograma Manual'!$F$6:$BN$171,AK$144+1,0)),"",(VLOOKUP($F132,'Cronograma Manual'!$F$6:$BN$171,AK$144+1,0)))</f>
        <v/>
      </c>
      <c r="AL132" s="388" t="str">
        <f>IF(ISNA(VLOOKUP('Cronograma Manual'!$I158,'Cronograma Manual'!$F$6:$BN$171,AL$144+1,0)),"",(VLOOKUP($F132,'Cronograma Manual'!$F$6:$BN$171,AL$144+1,0)))</f>
        <v/>
      </c>
      <c r="AM132" s="388" t="str">
        <f>IF(ISNA(VLOOKUP('Cronograma Manual'!$I158,'Cronograma Manual'!$F$6:$BN$171,AM$144+1,0)),"",(VLOOKUP($F132,'Cronograma Manual'!$F$6:$BN$171,AM$144+1,0)))</f>
        <v/>
      </c>
      <c r="AN132" s="388" t="str">
        <f>IF(ISNA(VLOOKUP('Cronograma Manual'!$I158,'Cronograma Manual'!$F$6:$BN$171,AN$144+1,0)),"",(VLOOKUP($F132,'Cronograma Manual'!$F$6:$BN$171,AN$144+1,0)))</f>
        <v/>
      </c>
      <c r="AO132" s="388" t="str">
        <f>IF(ISNA(VLOOKUP('Cronograma Manual'!$I158,'Cronograma Manual'!$F$6:$BN$171,AO$144+1,0)),"",(VLOOKUP($F132,'Cronograma Manual'!$F$6:$BN$171,AO$144+1,0)))</f>
        <v/>
      </c>
      <c r="AP132" s="388" t="str">
        <f>IF(ISNA(VLOOKUP('Cronograma Manual'!$I158,'Cronograma Manual'!$F$6:$BN$171,AP$144+1,0)),"",(VLOOKUP($F132,'Cronograma Manual'!$F$6:$BN$171,AP$144+1,0)))</f>
        <v/>
      </c>
      <c r="AQ132" s="388" t="str">
        <f>IF(ISNA(VLOOKUP('Cronograma Manual'!$I158,'Cronograma Manual'!$F$6:$BN$171,AQ$144+1,0)),"",(VLOOKUP($F132,'Cronograma Manual'!$F$6:$BN$171,AQ$144+1,0)))</f>
        <v/>
      </c>
      <c r="AR132" s="388" t="str">
        <f>IF(ISNA(VLOOKUP('Cronograma Manual'!$I158,'Cronograma Manual'!$F$6:$BN$171,AR$144+1,0)),"",(VLOOKUP($F132,'Cronograma Manual'!$F$6:$BN$171,AR$144+1,0)))</f>
        <v/>
      </c>
      <c r="AS132" s="388" t="str">
        <f>IF(ISNA(VLOOKUP('Cronograma Manual'!$I158,'Cronograma Manual'!$F$6:$BN$171,AS$144+1,0)),"",(VLOOKUP($F132,'Cronograma Manual'!$F$6:$BN$171,AS$144+1,0)))</f>
        <v/>
      </c>
      <c r="AT132" s="388" t="str">
        <f>IF(ISNA(VLOOKUP('Cronograma Manual'!$I158,'Cronograma Manual'!$F$6:$BN$171,AT$144+1,0)),"",(VLOOKUP($F132,'Cronograma Manual'!$F$6:$BN$171,AT$144+1,0)))</f>
        <v/>
      </c>
      <c r="AU132" s="388" t="str">
        <f>IF(ISNA(VLOOKUP('Cronograma Manual'!$I158,'Cronograma Manual'!$F$6:$BN$171,AU$144+1,0)),"",(VLOOKUP($F132,'Cronograma Manual'!$F$6:$BN$171,AU$144+1,0)))</f>
        <v/>
      </c>
      <c r="AV132" s="388" t="str">
        <f>IF(ISNA(VLOOKUP('Cronograma Manual'!$I158,'Cronograma Manual'!$F$6:$BN$171,AV$144+1,0)),"",(VLOOKUP($F132,'Cronograma Manual'!$F$6:$BN$171,AV$144+1,0)))</f>
        <v/>
      </c>
      <c r="AW132" s="388" t="str">
        <f>IF(ISNA(VLOOKUP('Cronograma Manual'!$I158,'Cronograma Manual'!$F$6:$BN$171,AW$144+1,0)),"",(VLOOKUP($F132,'Cronograma Manual'!$F$6:$BN$171,AW$144+1,0)))</f>
        <v/>
      </c>
      <c r="AX132" s="388" t="str">
        <f>IF(ISNA(VLOOKUP('Cronograma Manual'!$I158,'Cronograma Manual'!$F$6:$BN$171,AX$144+1,0)),"",(VLOOKUP($F132,'Cronograma Manual'!$F$6:$BN$171,AX$144+1,0)))</f>
        <v/>
      </c>
      <c r="AY132" s="388" t="str">
        <f>IF(ISNA(VLOOKUP('Cronograma Manual'!$I158,'Cronograma Manual'!$F$6:$BN$171,AY$144+1,0)),"",(VLOOKUP($F132,'Cronograma Manual'!$F$6:$BN$171,AY$144+1,0)))</f>
        <v/>
      </c>
      <c r="AZ132" s="388" t="str">
        <f>IF(ISNA(VLOOKUP('Cronograma Manual'!$I158,'Cronograma Manual'!$F$6:$BN$171,AZ$144+1,0)),"",(VLOOKUP($F132,'Cronograma Manual'!$F$6:$BN$171,AZ$144+1,0)))</f>
        <v/>
      </c>
      <c r="BA132" s="388" t="str">
        <f>IF(ISNA(VLOOKUP('Cronograma Manual'!$I158,'Cronograma Manual'!$F$6:$BN$171,BA$144+1,0)),"",(VLOOKUP($F132,'Cronograma Manual'!$F$6:$BN$171,BA$144+1,0)))</f>
        <v/>
      </c>
      <c r="BB132" s="388" t="str">
        <f>IF(ISNA(VLOOKUP('Cronograma Manual'!$I158,'Cronograma Manual'!$F$6:$BN$171,BB$144+1,0)),"",(VLOOKUP($F132,'Cronograma Manual'!$F$6:$BN$171,BB$144+1,0)))</f>
        <v/>
      </c>
      <c r="BC132" s="388" t="str">
        <f>IF(ISNA(VLOOKUP('Cronograma Manual'!$I158,'Cronograma Manual'!$F$6:$BN$171,BC$144+1,0)),"",(VLOOKUP($F132,'Cronograma Manual'!$F$6:$BN$171,BC$144+1,0)))</f>
        <v/>
      </c>
      <c r="BD132" s="388" t="str">
        <f>IF(ISNA(VLOOKUP('Cronograma Manual'!$I158,'Cronograma Manual'!$F$6:$BN$171,BD$144+1,0)),"",(VLOOKUP($F132,'Cronograma Manual'!$F$6:$BN$171,BD$144+1,0)))</f>
        <v/>
      </c>
      <c r="BE132" s="388" t="str">
        <f>IF(ISNA(VLOOKUP('Cronograma Manual'!$I158,'Cronograma Manual'!$F$6:$BN$171,BE$144+1,0)),"",(VLOOKUP($F132,'Cronograma Manual'!$F$6:$BN$171,BE$144+1,0)))</f>
        <v/>
      </c>
      <c r="BF132" s="388" t="str">
        <f>IF(ISNA(VLOOKUP('Cronograma Manual'!$I158,'Cronograma Manual'!$F$6:$BN$171,BF$144+1,0)),"",(VLOOKUP($F132,'Cronograma Manual'!$F$6:$BN$171,BF$144+1,0)))</f>
        <v/>
      </c>
      <c r="BG132" s="388" t="str">
        <f>IF(ISNA(VLOOKUP('Cronograma Manual'!$I158,'Cronograma Manual'!$F$6:$BN$171,BG$144+1,0)),"",(VLOOKUP($F132,'Cronograma Manual'!$F$6:$BN$171,BG$144+1,0)))</f>
        <v/>
      </c>
      <c r="BH132" s="388" t="str">
        <f>IF(ISNA(VLOOKUP('Cronograma Manual'!$I158,'Cronograma Manual'!$F$6:$BN$171,BH$144+1,0)),"",(VLOOKUP($F132,'Cronograma Manual'!$F$6:$BN$171,BH$144+1,0)))</f>
        <v/>
      </c>
      <c r="BI132" s="388" t="str">
        <f>IF(ISNA(VLOOKUP('Cronograma Manual'!$I158,'Cronograma Manual'!$F$6:$BN$171,BI$144+1,0)),"",(VLOOKUP($F132,'Cronograma Manual'!$F$6:$BN$171,BI$144+1,0)))</f>
        <v/>
      </c>
      <c r="BJ132" s="388" t="str">
        <f>IF(ISNA(VLOOKUP('Cronograma Manual'!$I158,'Cronograma Manual'!$F$6:$BN$171,BJ$144+1,0)),"",(VLOOKUP($F132,'Cronograma Manual'!$F$6:$BN$171,BJ$144+1,0)))</f>
        <v/>
      </c>
      <c r="BK132" s="389" t="str">
        <f>IF(ISNA(VLOOKUP('Cronograma Manual'!$I158,'Cronograma Manual'!$F$6:$BN$171,BK$144+1,0)),"",(VLOOKUP($F132,'Cronograma Manual'!$F$6:$BN$171,BK$144+1,0)))</f>
        <v/>
      </c>
    </row>
    <row r="133" spans="1:63" ht="25.5" customHeight="1" x14ac:dyDescent="0.25">
      <c r="A133" s="352">
        <f t="shared" si="3"/>
        <v>124</v>
      </c>
      <c r="B133" s="455" t="s">
        <v>1285</v>
      </c>
      <c r="C133" s="337"/>
      <c r="D133" s="184"/>
      <c r="E133" s="419" t="s">
        <v>587</v>
      </c>
      <c r="F133" s="419" t="s">
        <v>116</v>
      </c>
      <c r="G133" s="184" t="str">
        <f>IF(ISNA(VLOOKUP($F133,'Cronograma Manual'!$F$6:$BN$171,G$144+1,0)),"",(VLOOKUP($F133,'Cronograma Manual'!$F$6:$BN$171,G$144+1,0)))</f>
        <v>CZ ICBF COSTA PACIFICA</v>
      </c>
      <c r="H133" s="184" t="str">
        <f>IF(ISNA(VLOOKUP($F133,'Cronograma Manual'!$F$6:$BN$171,H$144+1,0)),"",(VLOOKUP($F133,'Cronograma Manual'!$F$6:$BN$171,H$144+1,0)))</f>
        <v>Carrera 2 con Calle 5 Esquina Barrio La Esperanza</v>
      </c>
      <c r="I133" s="307">
        <f>IF(ISNA(VLOOKUP($F133,'Cronograma Manual'!$F$6:$BN$171,I$144+1,0)),"",(VLOOKUP($F133,'Cronograma Manual'!$F$6:$BN$171,I$144+1,0)))</f>
        <v>1</v>
      </c>
      <c r="J133" s="202">
        <f>IF(ISNA(VLOOKUP($F133,'Cronograma Manual'!$F$6:$BN$171,J$144+1,0)),"",(VLOOKUP($F133,'Cronograma Manual'!$F$6:$BN$171,J$144+1,0)))</f>
        <v>0</v>
      </c>
      <c r="K133" s="381" t="str">
        <f>IF(ISNA(VLOOKUP('Cronograma Manual'!$I159,'Cronograma Manual'!$F$6:$BN$171,K$144+1,0)),"",(VLOOKUP($F133,'Cronograma Manual'!$F$6:$BN$171,K$144+1,0)))</f>
        <v/>
      </c>
      <c r="L133" s="381" t="str">
        <f>IF(ISNA(VLOOKUP('Cronograma Manual'!$I159,'Cronograma Manual'!$F$6:$BN$171,L$144+1,0)),"",(VLOOKUP($F133,'Cronograma Manual'!$F$6:$BN$171,L$144+1,0)))</f>
        <v/>
      </c>
      <c r="M133" s="381" t="str">
        <f>IF(ISNA(VLOOKUP('Cronograma Manual'!$I159,'Cronograma Manual'!$F$6:$BN$171,M$144+1,0)),"",(VLOOKUP($F133,'Cronograma Manual'!$F$6:$BN$171,M$144+1,0)))</f>
        <v/>
      </c>
      <c r="N133" s="381" t="str">
        <f>IF(ISNA(VLOOKUP('Cronograma Manual'!$I159,'Cronograma Manual'!$F$6:$BN$171,N$144+1,0)),"",(VLOOKUP($F133,'Cronograma Manual'!$F$6:$BN$171,N$144+1,0)))</f>
        <v/>
      </c>
      <c r="O133" s="381" t="str">
        <f>IF(ISNA(VLOOKUP('Cronograma Manual'!$I159,'Cronograma Manual'!$F$6:$BN$171,O$144+1,0)),"",(VLOOKUP($F133,'Cronograma Manual'!$F$6:$BN$171,O$144+1,0)))</f>
        <v/>
      </c>
      <c r="P133" s="381" t="str">
        <f>IF(ISNA(VLOOKUP('Cronograma Manual'!$I159,'Cronograma Manual'!$F$6:$BN$171,P$144+1,0)),"",(VLOOKUP($F133,'Cronograma Manual'!$F$6:$BN$171,P$144+1,0)))</f>
        <v/>
      </c>
      <c r="Q133" s="381" t="str">
        <f>IF(ISNA(VLOOKUP('Cronograma Manual'!$I159,'Cronograma Manual'!$F$6:$BN$171,Q$144+1,0)),"",(VLOOKUP($F133,'Cronograma Manual'!$F$6:$BN$171,Q$144+1,0)))</f>
        <v/>
      </c>
      <c r="R133" s="381" t="str">
        <f>IF(ISNA(VLOOKUP('Cronograma Manual'!$I159,'Cronograma Manual'!$F$6:$BN$171,R$144+1,0)),"",(VLOOKUP($F133,'Cronograma Manual'!$F$6:$BN$171,R$144+1,0)))</f>
        <v/>
      </c>
      <c r="S133" s="381" t="str">
        <f>IF(ISNA(VLOOKUP('Cronograma Manual'!$I159,'Cronograma Manual'!$F$6:$BN$171,S$144+1,0)),"",(VLOOKUP($F133,'Cronograma Manual'!$F$6:$BN$171,S$144+1,0)))</f>
        <v/>
      </c>
      <c r="T133" s="381" t="str">
        <f>IF(ISNA(VLOOKUP('Cronograma Manual'!$I159,'Cronograma Manual'!$F$6:$BN$171,T$144+1,0)),"",(VLOOKUP($F133,'Cronograma Manual'!$F$6:$BN$171,T$144+1,0)))</f>
        <v/>
      </c>
      <c r="U133" s="381" t="str">
        <f>IF(ISNA(VLOOKUP('Cronograma Manual'!$I159,'Cronograma Manual'!$F$6:$BN$171,U$144+1,0)),"",(VLOOKUP($F133,'Cronograma Manual'!$F$6:$BN$171,U$144+1,0)))</f>
        <v/>
      </c>
      <c r="V133" s="381" t="str">
        <f>IF(ISNA(VLOOKUP('Cronograma Manual'!$I159,'Cronograma Manual'!$F$6:$BN$171,V$144+1,0)),"",(VLOOKUP($F133,'Cronograma Manual'!$F$6:$BN$171,V$144+1,0)))</f>
        <v/>
      </c>
      <c r="W133" s="381" t="str">
        <f>IF(ISNA(VLOOKUP('Cronograma Manual'!$I159,'Cronograma Manual'!$F$6:$BN$171,W$144+1,0)),"",(VLOOKUP($F133,'Cronograma Manual'!$F$6:$BN$171,W$144+1,0)))</f>
        <v/>
      </c>
      <c r="X133" s="381" t="str">
        <f>IF(ISNA(VLOOKUP('Cronograma Manual'!$I159,'Cronograma Manual'!$F$6:$BN$171,X$144+1,0)),"",(VLOOKUP($F133,'Cronograma Manual'!$F$6:$BN$171,X$144+1,0)))</f>
        <v/>
      </c>
      <c r="Y133" s="381" t="str">
        <f>IF(ISNA(VLOOKUP('Cronograma Manual'!$I159,'Cronograma Manual'!$F$6:$BN$171,Y$144+1,0)),"",(VLOOKUP($F133,'Cronograma Manual'!$F$6:$BN$171,Y$144+1,0)))</f>
        <v/>
      </c>
      <c r="Z133" s="381" t="str">
        <f>IF(ISNA(VLOOKUP('Cronograma Manual'!$I159,'Cronograma Manual'!$F$6:$BN$171,Z$144+1,0)),"",(VLOOKUP($F133,'Cronograma Manual'!$F$6:$BN$171,Z$144+1,0)))</f>
        <v/>
      </c>
      <c r="AA133" s="381" t="str">
        <f>IF(ISNA(VLOOKUP('Cronograma Manual'!$I159,'Cronograma Manual'!$F$6:$BN$171,AA$144+1,0)),"",(VLOOKUP($F133,'Cronograma Manual'!$F$6:$BN$171,AA$144+1,0)))</f>
        <v/>
      </c>
      <c r="AB133" s="381" t="str">
        <f>IF(ISNA(VLOOKUP('Cronograma Manual'!$I159,'Cronograma Manual'!$F$6:$BN$171,AB$144+1,0)),"",(VLOOKUP($F133,'Cronograma Manual'!$F$6:$BN$171,AB$144+1,0)))</f>
        <v/>
      </c>
      <c r="AC133" s="381" t="str">
        <f>IF(ISNA(VLOOKUP('Cronograma Manual'!$I159,'Cronograma Manual'!$F$6:$BN$171,AC$144+1,0)),"",(VLOOKUP($F133,'Cronograma Manual'!$F$6:$BN$171,AC$144+1,0)))</f>
        <v/>
      </c>
      <c r="AD133" s="381" t="str">
        <f>IF(ISNA(VLOOKUP('Cronograma Manual'!$I159,'Cronograma Manual'!$F$6:$BN$171,AD$144+1,0)),"",(VLOOKUP($F133,'Cronograma Manual'!$F$6:$BN$171,AD$144+1,0)))</f>
        <v/>
      </c>
      <c r="AE133" s="381" t="str">
        <f>IF(ISNA(VLOOKUP('Cronograma Manual'!$I159,'Cronograma Manual'!$F$6:$BN$171,AE$144+1,0)),"",(VLOOKUP($F133,'Cronograma Manual'!$F$6:$BN$171,AE$144+1,0)))</f>
        <v/>
      </c>
      <c r="AF133" s="381" t="str">
        <f>IF(ISNA(VLOOKUP('Cronograma Manual'!$I159,'Cronograma Manual'!$F$6:$BN$171,AF$144+1,0)),"",(VLOOKUP($F133,'Cronograma Manual'!$F$6:$BN$171,AF$144+1,0)))</f>
        <v/>
      </c>
      <c r="AG133" s="381" t="str">
        <f>IF(ISNA(VLOOKUP('Cronograma Manual'!$I159,'Cronograma Manual'!$F$6:$BN$171,AG$144+1,0)),"",(VLOOKUP($F133,'Cronograma Manual'!$F$6:$BN$171,AG$144+1,0)))</f>
        <v/>
      </c>
      <c r="AH133" s="381" t="str">
        <f>IF(ISNA(VLOOKUP('Cronograma Manual'!$I159,'Cronograma Manual'!$F$6:$BN$171,AH$144+1,0)),"",(VLOOKUP($F133,'Cronograma Manual'!$F$6:$BN$171,AH$144+1,0)))</f>
        <v/>
      </c>
      <c r="AI133" s="381" t="str">
        <f>IF(ISNA(VLOOKUP('Cronograma Manual'!$I159,'Cronograma Manual'!$F$6:$BN$171,AI$144+1,0)),"",(VLOOKUP($F133,'Cronograma Manual'!$F$6:$BN$171,AI$144+1,0)))</f>
        <v/>
      </c>
      <c r="AJ133" s="381" t="str">
        <f>IF(ISNA(VLOOKUP('Cronograma Manual'!$I159,'Cronograma Manual'!$F$6:$BN$171,AJ$144+1,0)),"",(VLOOKUP($F133,'Cronograma Manual'!$F$6:$BN$171,AJ$144+1,0)))</f>
        <v/>
      </c>
      <c r="AK133" s="381" t="str">
        <f>IF(ISNA(VLOOKUP('Cronograma Manual'!$I159,'Cronograma Manual'!$F$6:$BN$171,AK$144+1,0)),"",(VLOOKUP($F133,'Cronograma Manual'!$F$6:$BN$171,AK$144+1,0)))</f>
        <v/>
      </c>
      <c r="AL133" s="381" t="str">
        <f>IF(ISNA(VLOOKUP('Cronograma Manual'!$I159,'Cronograma Manual'!$F$6:$BN$171,AL$144+1,0)),"",(VLOOKUP($F133,'Cronograma Manual'!$F$6:$BN$171,AL$144+1,0)))</f>
        <v/>
      </c>
      <c r="AM133" s="381" t="str">
        <f>IF(ISNA(VLOOKUP('Cronograma Manual'!$I159,'Cronograma Manual'!$F$6:$BN$171,AM$144+1,0)),"",(VLOOKUP($F133,'Cronograma Manual'!$F$6:$BN$171,AM$144+1,0)))</f>
        <v/>
      </c>
      <c r="AN133" s="381" t="str">
        <f>IF(ISNA(VLOOKUP('Cronograma Manual'!$I159,'Cronograma Manual'!$F$6:$BN$171,AN$144+1,0)),"",(VLOOKUP($F133,'Cronograma Manual'!$F$6:$BN$171,AN$144+1,0)))</f>
        <v/>
      </c>
      <c r="AO133" s="381" t="str">
        <f>IF(ISNA(VLOOKUP('Cronograma Manual'!$I159,'Cronograma Manual'!$F$6:$BN$171,AO$144+1,0)),"",(VLOOKUP($F133,'Cronograma Manual'!$F$6:$BN$171,AO$144+1,0)))</f>
        <v/>
      </c>
      <c r="AP133" s="381" t="str">
        <f>IF(ISNA(VLOOKUP('Cronograma Manual'!$I159,'Cronograma Manual'!$F$6:$BN$171,AP$144+1,0)),"",(VLOOKUP($F133,'Cronograma Manual'!$F$6:$BN$171,AP$144+1,0)))</f>
        <v/>
      </c>
      <c r="AQ133" s="381" t="str">
        <f>IF(ISNA(VLOOKUP('Cronograma Manual'!$I159,'Cronograma Manual'!$F$6:$BN$171,AQ$144+1,0)),"",(VLOOKUP($F133,'Cronograma Manual'!$F$6:$BN$171,AQ$144+1,0)))</f>
        <v/>
      </c>
      <c r="AR133" s="381" t="str">
        <f>IF(ISNA(VLOOKUP('Cronograma Manual'!$I159,'Cronograma Manual'!$F$6:$BN$171,AR$144+1,0)),"",(VLOOKUP($F133,'Cronograma Manual'!$F$6:$BN$171,AR$144+1,0)))</f>
        <v/>
      </c>
      <c r="AS133" s="381" t="str">
        <f>IF(ISNA(VLOOKUP('Cronograma Manual'!$I159,'Cronograma Manual'!$F$6:$BN$171,AS$144+1,0)),"",(VLOOKUP($F133,'Cronograma Manual'!$F$6:$BN$171,AS$144+1,0)))</f>
        <v/>
      </c>
      <c r="AT133" s="381" t="str">
        <f>IF(ISNA(VLOOKUP('Cronograma Manual'!$I159,'Cronograma Manual'!$F$6:$BN$171,AT$144+1,0)),"",(VLOOKUP($F133,'Cronograma Manual'!$F$6:$BN$171,AT$144+1,0)))</f>
        <v/>
      </c>
      <c r="AU133" s="381" t="str">
        <f>IF(ISNA(VLOOKUP('Cronograma Manual'!$I159,'Cronograma Manual'!$F$6:$BN$171,AU$144+1,0)),"",(VLOOKUP($F133,'Cronograma Manual'!$F$6:$BN$171,AU$144+1,0)))</f>
        <v/>
      </c>
      <c r="AV133" s="381" t="str">
        <f>IF(ISNA(VLOOKUP('Cronograma Manual'!$I159,'Cronograma Manual'!$F$6:$BN$171,AV$144+1,0)),"",(VLOOKUP($F133,'Cronograma Manual'!$F$6:$BN$171,AV$144+1,0)))</f>
        <v/>
      </c>
      <c r="AW133" s="381" t="str">
        <f>IF(ISNA(VLOOKUP('Cronograma Manual'!$I159,'Cronograma Manual'!$F$6:$BN$171,AW$144+1,0)),"",(VLOOKUP($F133,'Cronograma Manual'!$F$6:$BN$171,AW$144+1,0)))</f>
        <v/>
      </c>
      <c r="AX133" s="381" t="str">
        <f>IF(ISNA(VLOOKUP('Cronograma Manual'!$I159,'Cronograma Manual'!$F$6:$BN$171,AX$144+1,0)),"",(VLOOKUP($F133,'Cronograma Manual'!$F$6:$BN$171,AX$144+1,0)))</f>
        <v/>
      </c>
      <c r="AY133" s="381" t="str">
        <f>IF(ISNA(VLOOKUP('Cronograma Manual'!$I159,'Cronograma Manual'!$F$6:$BN$171,AY$144+1,0)),"",(VLOOKUP($F133,'Cronograma Manual'!$F$6:$BN$171,AY$144+1,0)))</f>
        <v/>
      </c>
      <c r="AZ133" s="381" t="str">
        <f>IF(ISNA(VLOOKUP('Cronograma Manual'!$I159,'Cronograma Manual'!$F$6:$BN$171,AZ$144+1,0)),"",(VLOOKUP($F133,'Cronograma Manual'!$F$6:$BN$171,AZ$144+1,0)))</f>
        <v/>
      </c>
      <c r="BA133" s="381" t="str">
        <f>IF(ISNA(VLOOKUP('Cronograma Manual'!$I159,'Cronograma Manual'!$F$6:$BN$171,BA$144+1,0)),"",(VLOOKUP($F133,'Cronograma Manual'!$F$6:$BN$171,BA$144+1,0)))</f>
        <v/>
      </c>
      <c r="BB133" s="381" t="str">
        <f>IF(ISNA(VLOOKUP('Cronograma Manual'!$I159,'Cronograma Manual'!$F$6:$BN$171,BB$144+1,0)),"",(VLOOKUP($F133,'Cronograma Manual'!$F$6:$BN$171,BB$144+1,0)))</f>
        <v/>
      </c>
      <c r="BC133" s="381" t="str">
        <f>IF(ISNA(VLOOKUP('Cronograma Manual'!$I159,'Cronograma Manual'!$F$6:$BN$171,BC$144+1,0)),"",(VLOOKUP($F133,'Cronograma Manual'!$F$6:$BN$171,BC$144+1,0)))</f>
        <v/>
      </c>
      <c r="BD133" s="381" t="str">
        <f>IF(ISNA(VLOOKUP('Cronograma Manual'!$I159,'Cronograma Manual'!$F$6:$BN$171,BD$144+1,0)),"",(VLOOKUP($F133,'Cronograma Manual'!$F$6:$BN$171,BD$144+1,0)))</f>
        <v/>
      </c>
      <c r="BE133" s="381" t="str">
        <f>IF(ISNA(VLOOKUP('Cronograma Manual'!$I159,'Cronograma Manual'!$F$6:$BN$171,BE$144+1,0)),"",(VLOOKUP($F133,'Cronograma Manual'!$F$6:$BN$171,BE$144+1,0)))</f>
        <v/>
      </c>
      <c r="BF133" s="381" t="str">
        <f>IF(ISNA(VLOOKUP('Cronograma Manual'!$I159,'Cronograma Manual'!$F$6:$BN$171,BF$144+1,0)),"",(VLOOKUP($F133,'Cronograma Manual'!$F$6:$BN$171,BF$144+1,0)))</f>
        <v/>
      </c>
      <c r="BG133" s="381" t="str">
        <f>IF(ISNA(VLOOKUP('Cronograma Manual'!$I159,'Cronograma Manual'!$F$6:$BN$171,BG$144+1,0)),"",(VLOOKUP($F133,'Cronograma Manual'!$F$6:$BN$171,BG$144+1,0)))</f>
        <v/>
      </c>
      <c r="BH133" s="381" t="str">
        <f>IF(ISNA(VLOOKUP('Cronograma Manual'!$I159,'Cronograma Manual'!$F$6:$BN$171,BH$144+1,0)),"",(VLOOKUP($F133,'Cronograma Manual'!$F$6:$BN$171,BH$144+1,0)))</f>
        <v/>
      </c>
      <c r="BI133" s="381" t="str">
        <f>IF(ISNA(VLOOKUP('Cronograma Manual'!$I159,'Cronograma Manual'!$F$6:$BN$171,BI$144+1,0)),"",(VLOOKUP($F133,'Cronograma Manual'!$F$6:$BN$171,BI$144+1,0)))</f>
        <v/>
      </c>
      <c r="BJ133" s="381" t="str">
        <f>IF(ISNA(VLOOKUP('Cronograma Manual'!$I159,'Cronograma Manual'!$F$6:$BN$171,BJ$144+1,0)),"",(VLOOKUP($F133,'Cronograma Manual'!$F$6:$BN$171,BJ$144+1,0)))</f>
        <v/>
      </c>
      <c r="BK133" s="396" t="str">
        <f>IF(ISNA(VLOOKUP('Cronograma Manual'!$I159,'Cronograma Manual'!$F$6:$BN$171,BK$144+1,0)),"",(VLOOKUP($F133,'Cronograma Manual'!$F$6:$BN$171,BK$144+1,0)))</f>
        <v/>
      </c>
    </row>
    <row r="134" spans="1:63" ht="25.5" customHeight="1" thickBot="1" x14ac:dyDescent="0.3">
      <c r="A134" s="354">
        <f t="shared" si="3"/>
        <v>125</v>
      </c>
      <c r="B134" s="456"/>
      <c r="C134" s="355"/>
      <c r="D134" s="355"/>
      <c r="E134" s="420" t="s">
        <v>1445</v>
      </c>
      <c r="F134" s="420" t="s">
        <v>121</v>
      </c>
      <c r="G134" s="356" t="str">
        <f>IF(ISNA(VLOOKUP($F134,'Cronograma Manual'!$F$6:$BN$171,G$144+1,0)),"",(VLOOKUP($F134,'Cronograma Manual'!$F$6:$BN$171,G$144+1,0)))</f>
        <v>JF BARBACOAS</v>
      </c>
      <c r="H134" s="356" t="str">
        <f>IF(ISNA(VLOOKUP($F134,'Cronograma Manual'!$F$6:$BN$171,H$144+1,0)),"",(VLOOKUP($F134,'Cronograma Manual'!$F$6:$BN$171,H$144+1,0)))</f>
        <v>Calle El Guabo frente al Banco Agrario Barrio Paso Grande</v>
      </c>
      <c r="I134" s="359">
        <f>IF(ISNA(VLOOKUP($F134,'Cronograma Manual'!$F$6:$BN$171,I$144+1,0)),"",(VLOOKUP($F134,'Cronograma Manual'!$F$6:$BN$171,I$144+1,0)))</f>
        <v>2</v>
      </c>
      <c r="J134" s="360">
        <f>IF(ISNA(VLOOKUP($F134,'Cronograma Manual'!$F$6:$BN$171,J$144+1,0)),"",(VLOOKUP($F134,'Cronograma Manual'!$F$6:$BN$171,J$144+1,0)))</f>
        <v>0</v>
      </c>
      <c r="K134" s="388" t="str">
        <f>IF(ISNA(VLOOKUP('Cronograma Manual'!$I160,'Cronograma Manual'!$F$6:$BN$171,K$144+1,0)),"",(VLOOKUP($F134,'Cronograma Manual'!$F$6:$BN$171,K$144+1,0)))</f>
        <v/>
      </c>
      <c r="L134" s="388" t="str">
        <f>IF(ISNA(VLOOKUP('Cronograma Manual'!$I160,'Cronograma Manual'!$F$6:$BN$171,L$144+1,0)),"",(VLOOKUP($F134,'Cronograma Manual'!$F$6:$BN$171,L$144+1,0)))</f>
        <v/>
      </c>
      <c r="M134" s="388" t="str">
        <f>IF(ISNA(VLOOKUP('Cronograma Manual'!$I160,'Cronograma Manual'!$F$6:$BN$171,M$144+1,0)),"",(VLOOKUP($F134,'Cronograma Manual'!$F$6:$BN$171,M$144+1,0)))</f>
        <v/>
      </c>
      <c r="N134" s="388" t="str">
        <f>IF(ISNA(VLOOKUP('Cronograma Manual'!$I160,'Cronograma Manual'!$F$6:$BN$171,N$144+1,0)),"",(VLOOKUP($F134,'Cronograma Manual'!$F$6:$BN$171,N$144+1,0)))</f>
        <v/>
      </c>
      <c r="O134" s="388" t="str">
        <f>IF(ISNA(VLOOKUP('Cronograma Manual'!$I160,'Cronograma Manual'!$F$6:$BN$171,O$144+1,0)),"",(VLOOKUP($F134,'Cronograma Manual'!$F$6:$BN$171,O$144+1,0)))</f>
        <v/>
      </c>
      <c r="P134" s="388" t="str">
        <f>IF(ISNA(VLOOKUP('Cronograma Manual'!$I160,'Cronograma Manual'!$F$6:$BN$171,P$144+1,0)),"",(VLOOKUP($F134,'Cronograma Manual'!$F$6:$BN$171,P$144+1,0)))</f>
        <v/>
      </c>
      <c r="Q134" s="388" t="str">
        <f>IF(ISNA(VLOOKUP('Cronograma Manual'!$I160,'Cronograma Manual'!$F$6:$BN$171,Q$144+1,0)),"",(VLOOKUP($F134,'Cronograma Manual'!$F$6:$BN$171,Q$144+1,0)))</f>
        <v/>
      </c>
      <c r="R134" s="388" t="str">
        <f>IF(ISNA(VLOOKUP('Cronograma Manual'!$I160,'Cronograma Manual'!$F$6:$BN$171,R$144+1,0)),"",(VLOOKUP($F134,'Cronograma Manual'!$F$6:$BN$171,R$144+1,0)))</f>
        <v/>
      </c>
      <c r="S134" s="388" t="str">
        <f>IF(ISNA(VLOOKUP('Cronograma Manual'!$I160,'Cronograma Manual'!$F$6:$BN$171,S$144+1,0)),"",(VLOOKUP($F134,'Cronograma Manual'!$F$6:$BN$171,S$144+1,0)))</f>
        <v/>
      </c>
      <c r="T134" s="388" t="str">
        <f>IF(ISNA(VLOOKUP('Cronograma Manual'!$I160,'Cronograma Manual'!$F$6:$BN$171,T$144+1,0)),"",(VLOOKUP($F134,'Cronograma Manual'!$F$6:$BN$171,T$144+1,0)))</f>
        <v/>
      </c>
      <c r="U134" s="388" t="str">
        <f>IF(ISNA(VLOOKUP('Cronograma Manual'!$I160,'Cronograma Manual'!$F$6:$BN$171,U$144+1,0)),"",(VLOOKUP($F134,'Cronograma Manual'!$F$6:$BN$171,U$144+1,0)))</f>
        <v/>
      </c>
      <c r="V134" s="388" t="str">
        <f>IF(ISNA(VLOOKUP('Cronograma Manual'!$I160,'Cronograma Manual'!$F$6:$BN$171,V$144+1,0)),"",(VLOOKUP($F134,'Cronograma Manual'!$F$6:$BN$171,V$144+1,0)))</f>
        <v/>
      </c>
      <c r="W134" s="388" t="str">
        <f>IF(ISNA(VLOOKUP('Cronograma Manual'!$I160,'Cronograma Manual'!$F$6:$BN$171,W$144+1,0)),"",(VLOOKUP($F134,'Cronograma Manual'!$F$6:$BN$171,W$144+1,0)))</f>
        <v/>
      </c>
      <c r="X134" s="388" t="str">
        <f>IF(ISNA(VLOOKUP('Cronograma Manual'!$I160,'Cronograma Manual'!$F$6:$BN$171,X$144+1,0)),"",(VLOOKUP($F134,'Cronograma Manual'!$F$6:$BN$171,X$144+1,0)))</f>
        <v/>
      </c>
      <c r="Y134" s="388" t="str">
        <f>IF(ISNA(VLOOKUP('Cronograma Manual'!$I160,'Cronograma Manual'!$F$6:$BN$171,Y$144+1,0)),"",(VLOOKUP($F134,'Cronograma Manual'!$F$6:$BN$171,Y$144+1,0)))</f>
        <v/>
      </c>
      <c r="Z134" s="388" t="str">
        <f>IF(ISNA(VLOOKUP('Cronograma Manual'!$I160,'Cronograma Manual'!$F$6:$BN$171,Z$144+1,0)),"",(VLOOKUP($F134,'Cronograma Manual'!$F$6:$BN$171,Z$144+1,0)))</f>
        <v/>
      </c>
      <c r="AA134" s="388" t="str">
        <f>IF(ISNA(VLOOKUP('Cronograma Manual'!$I160,'Cronograma Manual'!$F$6:$BN$171,AA$144+1,0)),"",(VLOOKUP($F134,'Cronograma Manual'!$F$6:$BN$171,AA$144+1,0)))</f>
        <v/>
      </c>
      <c r="AB134" s="388" t="str">
        <f>IF(ISNA(VLOOKUP('Cronograma Manual'!$I160,'Cronograma Manual'!$F$6:$BN$171,AB$144+1,0)),"",(VLOOKUP($F134,'Cronograma Manual'!$F$6:$BN$171,AB$144+1,0)))</f>
        <v/>
      </c>
      <c r="AC134" s="388" t="str">
        <f>IF(ISNA(VLOOKUP('Cronograma Manual'!$I160,'Cronograma Manual'!$F$6:$BN$171,AC$144+1,0)),"",(VLOOKUP($F134,'Cronograma Manual'!$F$6:$BN$171,AC$144+1,0)))</f>
        <v/>
      </c>
      <c r="AD134" s="388" t="str">
        <f>IF(ISNA(VLOOKUP('Cronograma Manual'!$I160,'Cronograma Manual'!$F$6:$BN$171,AD$144+1,0)),"",(VLOOKUP($F134,'Cronograma Manual'!$F$6:$BN$171,AD$144+1,0)))</f>
        <v/>
      </c>
      <c r="AE134" s="388" t="str">
        <f>IF(ISNA(VLOOKUP('Cronograma Manual'!$I160,'Cronograma Manual'!$F$6:$BN$171,AE$144+1,0)),"",(VLOOKUP($F134,'Cronograma Manual'!$F$6:$BN$171,AE$144+1,0)))</f>
        <v/>
      </c>
      <c r="AF134" s="388" t="str">
        <f>IF(ISNA(VLOOKUP('Cronograma Manual'!$I160,'Cronograma Manual'!$F$6:$BN$171,AF$144+1,0)),"",(VLOOKUP($F134,'Cronograma Manual'!$F$6:$BN$171,AF$144+1,0)))</f>
        <v/>
      </c>
      <c r="AG134" s="388" t="str">
        <f>IF(ISNA(VLOOKUP('Cronograma Manual'!$I160,'Cronograma Manual'!$F$6:$BN$171,AG$144+1,0)),"",(VLOOKUP($F134,'Cronograma Manual'!$F$6:$BN$171,AG$144+1,0)))</f>
        <v/>
      </c>
      <c r="AH134" s="388" t="str">
        <f>IF(ISNA(VLOOKUP('Cronograma Manual'!$I160,'Cronograma Manual'!$F$6:$BN$171,AH$144+1,0)),"",(VLOOKUP($F134,'Cronograma Manual'!$F$6:$BN$171,AH$144+1,0)))</f>
        <v/>
      </c>
      <c r="AI134" s="388" t="str">
        <f>IF(ISNA(VLOOKUP('Cronograma Manual'!$I160,'Cronograma Manual'!$F$6:$BN$171,AI$144+1,0)),"",(VLOOKUP($F134,'Cronograma Manual'!$F$6:$BN$171,AI$144+1,0)))</f>
        <v/>
      </c>
      <c r="AJ134" s="388" t="str">
        <f>IF(ISNA(VLOOKUP('Cronograma Manual'!$I160,'Cronograma Manual'!$F$6:$BN$171,AJ$144+1,0)),"",(VLOOKUP($F134,'Cronograma Manual'!$F$6:$BN$171,AJ$144+1,0)))</f>
        <v/>
      </c>
      <c r="AK134" s="388" t="str">
        <f>IF(ISNA(VLOOKUP('Cronograma Manual'!$I160,'Cronograma Manual'!$F$6:$BN$171,AK$144+1,0)),"",(VLOOKUP($F134,'Cronograma Manual'!$F$6:$BN$171,AK$144+1,0)))</f>
        <v/>
      </c>
      <c r="AL134" s="388" t="str">
        <f>IF(ISNA(VLOOKUP('Cronograma Manual'!$I160,'Cronograma Manual'!$F$6:$BN$171,AL$144+1,0)),"",(VLOOKUP($F134,'Cronograma Manual'!$F$6:$BN$171,AL$144+1,0)))</f>
        <v/>
      </c>
      <c r="AM134" s="388" t="str">
        <f>IF(ISNA(VLOOKUP('Cronograma Manual'!$I160,'Cronograma Manual'!$F$6:$BN$171,AM$144+1,0)),"",(VLOOKUP($F134,'Cronograma Manual'!$F$6:$BN$171,AM$144+1,0)))</f>
        <v/>
      </c>
      <c r="AN134" s="388" t="str">
        <f>IF(ISNA(VLOOKUP('Cronograma Manual'!$I160,'Cronograma Manual'!$F$6:$BN$171,AN$144+1,0)),"",(VLOOKUP($F134,'Cronograma Manual'!$F$6:$BN$171,AN$144+1,0)))</f>
        <v/>
      </c>
      <c r="AO134" s="388" t="str">
        <f>IF(ISNA(VLOOKUP('Cronograma Manual'!$I160,'Cronograma Manual'!$F$6:$BN$171,AO$144+1,0)),"",(VLOOKUP($F134,'Cronograma Manual'!$F$6:$BN$171,AO$144+1,0)))</f>
        <v/>
      </c>
      <c r="AP134" s="388" t="str">
        <f>IF(ISNA(VLOOKUP('Cronograma Manual'!$I160,'Cronograma Manual'!$F$6:$BN$171,AP$144+1,0)),"",(VLOOKUP($F134,'Cronograma Manual'!$F$6:$BN$171,AP$144+1,0)))</f>
        <v/>
      </c>
      <c r="AQ134" s="388" t="str">
        <f>IF(ISNA(VLOOKUP('Cronograma Manual'!$I160,'Cronograma Manual'!$F$6:$BN$171,AQ$144+1,0)),"",(VLOOKUP($F134,'Cronograma Manual'!$F$6:$BN$171,AQ$144+1,0)))</f>
        <v/>
      </c>
      <c r="AR134" s="388" t="str">
        <f>IF(ISNA(VLOOKUP('Cronograma Manual'!$I160,'Cronograma Manual'!$F$6:$BN$171,AR$144+1,0)),"",(VLOOKUP($F134,'Cronograma Manual'!$F$6:$BN$171,AR$144+1,0)))</f>
        <v/>
      </c>
      <c r="AS134" s="388" t="str">
        <f>IF(ISNA(VLOOKUP('Cronograma Manual'!$I160,'Cronograma Manual'!$F$6:$BN$171,AS$144+1,0)),"",(VLOOKUP($F134,'Cronograma Manual'!$F$6:$BN$171,AS$144+1,0)))</f>
        <v/>
      </c>
      <c r="AT134" s="388" t="str">
        <f>IF(ISNA(VLOOKUP('Cronograma Manual'!$I160,'Cronograma Manual'!$F$6:$BN$171,AT$144+1,0)),"",(VLOOKUP($F134,'Cronograma Manual'!$F$6:$BN$171,AT$144+1,0)))</f>
        <v/>
      </c>
      <c r="AU134" s="388" t="str">
        <f>IF(ISNA(VLOOKUP('Cronograma Manual'!$I160,'Cronograma Manual'!$F$6:$BN$171,AU$144+1,0)),"",(VLOOKUP($F134,'Cronograma Manual'!$F$6:$BN$171,AU$144+1,0)))</f>
        <v/>
      </c>
      <c r="AV134" s="388" t="str">
        <f>IF(ISNA(VLOOKUP('Cronograma Manual'!$I160,'Cronograma Manual'!$F$6:$BN$171,AV$144+1,0)),"",(VLOOKUP($F134,'Cronograma Manual'!$F$6:$BN$171,AV$144+1,0)))</f>
        <v/>
      </c>
      <c r="AW134" s="388" t="str">
        <f>IF(ISNA(VLOOKUP('Cronograma Manual'!$I160,'Cronograma Manual'!$F$6:$BN$171,AW$144+1,0)),"",(VLOOKUP($F134,'Cronograma Manual'!$F$6:$BN$171,AW$144+1,0)))</f>
        <v/>
      </c>
      <c r="AX134" s="388" t="str">
        <f>IF(ISNA(VLOOKUP('Cronograma Manual'!$I160,'Cronograma Manual'!$F$6:$BN$171,AX$144+1,0)),"",(VLOOKUP($F134,'Cronograma Manual'!$F$6:$BN$171,AX$144+1,0)))</f>
        <v/>
      </c>
      <c r="AY134" s="388" t="str">
        <f>IF(ISNA(VLOOKUP('Cronograma Manual'!$I160,'Cronograma Manual'!$F$6:$BN$171,AY$144+1,0)),"",(VLOOKUP($F134,'Cronograma Manual'!$F$6:$BN$171,AY$144+1,0)))</f>
        <v/>
      </c>
      <c r="AZ134" s="388" t="str">
        <f>IF(ISNA(VLOOKUP('Cronograma Manual'!$I160,'Cronograma Manual'!$F$6:$BN$171,AZ$144+1,0)),"",(VLOOKUP($F134,'Cronograma Manual'!$F$6:$BN$171,AZ$144+1,0)))</f>
        <v/>
      </c>
      <c r="BA134" s="388" t="str">
        <f>IF(ISNA(VLOOKUP('Cronograma Manual'!$I160,'Cronograma Manual'!$F$6:$BN$171,BA$144+1,0)),"",(VLOOKUP($F134,'Cronograma Manual'!$F$6:$BN$171,BA$144+1,0)))</f>
        <v/>
      </c>
      <c r="BB134" s="388" t="str">
        <f>IF(ISNA(VLOOKUP('Cronograma Manual'!$I160,'Cronograma Manual'!$F$6:$BN$171,BB$144+1,0)),"",(VLOOKUP($F134,'Cronograma Manual'!$F$6:$BN$171,BB$144+1,0)))</f>
        <v/>
      </c>
      <c r="BC134" s="388" t="str">
        <f>IF(ISNA(VLOOKUP('Cronograma Manual'!$I160,'Cronograma Manual'!$F$6:$BN$171,BC$144+1,0)),"",(VLOOKUP($F134,'Cronograma Manual'!$F$6:$BN$171,BC$144+1,0)))</f>
        <v/>
      </c>
      <c r="BD134" s="388" t="str">
        <f>IF(ISNA(VLOOKUP('Cronograma Manual'!$I160,'Cronograma Manual'!$F$6:$BN$171,BD$144+1,0)),"",(VLOOKUP($F134,'Cronograma Manual'!$F$6:$BN$171,BD$144+1,0)))</f>
        <v/>
      </c>
      <c r="BE134" s="388" t="str">
        <f>IF(ISNA(VLOOKUP('Cronograma Manual'!$I160,'Cronograma Manual'!$F$6:$BN$171,BE$144+1,0)),"",(VLOOKUP($F134,'Cronograma Manual'!$F$6:$BN$171,BE$144+1,0)))</f>
        <v/>
      </c>
      <c r="BF134" s="388" t="str">
        <f>IF(ISNA(VLOOKUP('Cronograma Manual'!$I160,'Cronograma Manual'!$F$6:$BN$171,BF$144+1,0)),"",(VLOOKUP($F134,'Cronograma Manual'!$F$6:$BN$171,BF$144+1,0)))</f>
        <v/>
      </c>
      <c r="BG134" s="388" t="str">
        <f>IF(ISNA(VLOOKUP('Cronograma Manual'!$I160,'Cronograma Manual'!$F$6:$BN$171,BG$144+1,0)),"",(VLOOKUP($F134,'Cronograma Manual'!$F$6:$BN$171,BG$144+1,0)))</f>
        <v/>
      </c>
      <c r="BH134" s="388" t="str">
        <f>IF(ISNA(VLOOKUP('Cronograma Manual'!$I160,'Cronograma Manual'!$F$6:$BN$171,BH$144+1,0)),"",(VLOOKUP($F134,'Cronograma Manual'!$F$6:$BN$171,BH$144+1,0)))</f>
        <v/>
      </c>
      <c r="BI134" s="388" t="str">
        <f>IF(ISNA(VLOOKUP('Cronograma Manual'!$I160,'Cronograma Manual'!$F$6:$BN$171,BI$144+1,0)),"",(VLOOKUP($F134,'Cronograma Manual'!$F$6:$BN$171,BI$144+1,0)))</f>
        <v/>
      </c>
      <c r="BJ134" s="388" t="str">
        <f>IF(ISNA(VLOOKUP('Cronograma Manual'!$I160,'Cronograma Manual'!$F$6:$BN$171,BJ$144+1,0)),"",(VLOOKUP($F134,'Cronograma Manual'!$F$6:$BN$171,BJ$144+1,0)))</f>
        <v/>
      </c>
      <c r="BK134" s="389" t="str">
        <f>IF(ISNA(VLOOKUP('Cronograma Manual'!$I160,'Cronograma Manual'!$F$6:$BN$171,BK$144+1,0)),"",(VLOOKUP($F134,'Cronograma Manual'!$F$6:$BN$171,BK$144+1,0)))</f>
        <v/>
      </c>
    </row>
    <row r="135" spans="1:63" x14ac:dyDescent="0.25">
      <c r="A135" s="178" t="str">
        <f t="shared" ref="A135:A139" si="4">IF(G135="","",IF(EXACT($E$151,I135),"",IF(A134="",IF(A133="",IF(A132="",A131+1,A132+1),A133+1),A134+1)))</f>
        <v/>
      </c>
      <c r="B135" s="176"/>
      <c r="C135" s="176"/>
      <c r="D135" s="176"/>
      <c r="E135" s="176"/>
      <c r="F135" s="176"/>
      <c r="G135" s="184"/>
      <c r="H135" s="184" t="str">
        <f>IF(ISNA(VLOOKUP($F135,'Cronograma Manual'!$F$6:$BN$171,H$144+1,0)),"",(VLOOKUP($F135,'Cronograma Manual'!$F$6:$BN$171,H$144+1,0)))</f>
        <v/>
      </c>
      <c r="I135" s="201" t="str">
        <f>IF(ISNA(VLOOKUP($F135,'Cronograma Manual'!$F$6:$BN$171,I$144+1,0)),"",(VLOOKUP($F135,'Cronograma Manual'!$F$6:$BN$171,I$144+1,0)))</f>
        <v/>
      </c>
      <c r="J135" s="275" t="str">
        <f>IF(ISNA(VLOOKUP($F135,'Cronograma Manual'!$F$6:$BN$171,J$144+1,0)),"",(VLOOKUP($F135,'Cronograma Manual'!$F$6:$BN$171,J$144+1,0)))</f>
        <v/>
      </c>
      <c r="K135" s="381" t="str">
        <f>IF(ISNA(VLOOKUP($F135,'Cronograma Manual'!$F$6:$BN$171,K$144+1,0)),"",(VLOOKUP($F135,'Cronograma Manual'!$F$6:$BN$171,K$144+1,0)))</f>
        <v/>
      </c>
      <c r="L135" s="381" t="str">
        <f>IF(ISNA(VLOOKUP('Cronograma Manual'!$I161,'Cronograma Manual'!$F$6:$BN$171,L$144+1,0)),"",(VLOOKUP($F135,'Cronograma Manual'!$F$6:$BN$171,L$144+1,0)))</f>
        <v/>
      </c>
      <c r="M135" s="381" t="str">
        <f>IF(ISNA(VLOOKUP('Cronograma Manual'!$I161,'Cronograma Manual'!$F$6:$BN$171,M$144+1,0)),"",(VLOOKUP($F135,'Cronograma Manual'!$F$6:$BN$171,M$144+1,0)))</f>
        <v/>
      </c>
      <c r="N135" s="381" t="str">
        <f>IF(ISNA(VLOOKUP('Cronograma Manual'!$I161,'Cronograma Manual'!$F$6:$BN$171,N$144+1,0)),"",(VLOOKUP($F135,'Cronograma Manual'!$F$6:$BN$171,N$144+1,0)))</f>
        <v/>
      </c>
      <c r="O135" s="381" t="str">
        <f>IF(ISNA(VLOOKUP('Cronograma Manual'!$I161,'Cronograma Manual'!$F$6:$BN$171,O$144+1,0)),"",(VLOOKUP($F135,'Cronograma Manual'!$F$6:$BN$171,O$144+1,0)))</f>
        <v/>
      </c>
      <c r="P135" s="381" t="str">
        <f>IF(ISNA(VLOOKUP('Cronograma Manual'!$I161,'Cronograma Manual'!$F$6:$BN$171,P$144+1,0)),"",(VLOOKUP($F135,'Cronograma Manual'!$F$6:$BN$171,P$144+1,0)))</f>
        <v/>
      </c>
      <c r="Q135" s="381" t="str">
        <f>IF(ISNA(VLOOKUP('Cronograma Manual'!$I161,'Cronograma Manual'!$F$6:$BN$171,Q$144+1,0)),"",(VLOOKUP($F135,'Cronograma Manual'!$F$6:$BN$171,Q$144+1,0)))</f>
        <v/>
      </c>
      <c r="R135" s="381" t="str">
        <f>IF(ISNA(VLOOKUP('Cronograma Manual'!$I161,'Cronograma Manual'!$F$6:$BN$171,R$144+1,0)),"",(VLOOKUP($F135,'Cronograma Manual'!$F$6:$BN$171,R$144+1,0)))</f>
        <v/>
      </c>
      <c r="S135" s="381" t="str">
        <f>IF(ISNA(VLOOKUP('Cronograma Manual'!$I161,'Cronograma Manual'!$F$6:$BN$171,S$144+1,0)),"",(VLOOKUP($F135,'Cronograma Manual'!$F$6:$BN$171,S$144+1,0)))</f>
        <v/>
      </c>
      <c r="T135" s="381" t="str">
        <f>IF(ISNA(VLOOKUP('Cronograma Manual'!$I161,'Cronograma Manual'!$F$6:$BN$171,T$144+1,0)),"",(VLOOKUP($F135,'Cronograma Manual'!$F$6:$BN$171,T$144+1,0)))</f>
        <v/>
      </c>
      <c r="U135" s="381" t="str">
        <f>IF(ISNA(VLOOKUP('Cronograma Manual'!$I161,'Cronograma Manual'!$F$6:$BN$171,U$144+1,0)),"",(VLOOKUP($F135,'Cronograma Manual'!$F$6:$BN$171,U$144+1,0)))</f>
        <v/>
      </c>
      <c r="V135" s="381" t="str">
        <f>IF(ISNA(VLOOKUP('Cronograma Manual'!$I161,'Cronograma Manual'!$F$6:$BN$171,V$144+1,0)),"",(VLOOKUP($F135,'Cronograma Manual'!$F$6:$BN$171,V$144+1,0)))</f>
        <v/>
      </c>
      <c r="W135" s="381" t="str">
        <f>IF(ISNA(VLOOKUP('Cronograma Manual'!$I161,'Cronograma Manual'!$F$6:$BN$171,W$144+1,0)),"",(VLOOKUP($F135,'Cronograma Manual'!$F$6:$BN$171,W$144+1,0)))</f>
        <v/>
      </c>
      <c r="X135" s="381" t="str">
        <f>IF(ISNA(VLOOKUP('Cronograma Manual'!$I161,'Cronograma Manual'!$F$6:$BN$171,X$144+1,0)),"",(VLOOKUP($F135,'Cronograma Manual'!$F$6:$BN$171,X$144+1,0)))</f>
        <v/>
      </c>
      <c r="Y135" s="381" t="str">
        <f>IF(ISNA(VLOOKUP('Cronograma Manual'!$I161,'Cronograma Manual'!$F$6:$BN$171,Y$144+1,0)),"",(VLOOKUP($F135,'Cronograma Manual'!$F$6:$BN$171,Y$144+1,0)))</f>
        <v/>
      </c>
      <c r="Z135" s="381" t="str">
        <f>IF(ISNA(VLOOKUP('Cronograma Manual'!$I161,'Cronograma Manual'!$F$6:$BN$171,Z$144+1,0)),"",(VLOOKUP($F135,'Cronograma Manual'!$F$6:$BN$171,Z$144+1,0)))</f>
        <v/>
      </c>
      <c r="AA135" s="381" t="str">
        <f>IF(ISNA(VLOOKUP('Cronograma Manual'!$I161,'Cronograma Manual'!$F$6:$BN$171,AA$144+1,0)),"",(VLOOKUP($F135,'Cronograma Manual'!$F$6:$BN$171,AA$144+1,0)))</f>
        <v/>
      </c>
      <c r="AB135" s="381" t="str">
        <f>IF(ISNA(VLOOKUP('Cronograma Manual'!$I161,'Cronograma Manual'!$F$6:$BN$171,AB$144+1,0)),"",(VLOOKUP($F135,'Cronograma Manual'!$F$6:$BN$171,AB$144+1,0)))</f>
        <v/>
      </c>
      <c r="AC135" s="381" t="str">
        <f>IF(ISNA(VLOOKUP('Cronograma Manual'!$I161,'Cronograma Manual'!$F$6:$BN$171,AC$144+1,0)),"",(VLOOKUP($F135,'Cronograma Manual'!$F$6:$BN$171,AC$144+1,0)))</f>
        <v/>
      </c>
      <c r="AD135" s="381" t="str">
        <f>IF(ISNA(VLOOKUP('Cronograma Manual'!$I161,'Cronograma Manual'!$F$6:$BN$171,AD$144+1,0)),"",(VLOOKUP($F135,'Cronograma Manual'!$F$6:$BN$171,AD$144+1,0)))</f>
        <v/>
      </c>
      <c r="AE135" s="381" t="str">
        <f>IF(ISNA(VLOOKUP('Cronograma Manual'!$I161,'Cronograma Manual'!$F$6:$BN$171,AE$144+1,0)),"",(VLOOKUP($F135,'Cronograma Manual'!$F$6:$BN$171,AE$144+1,0)))</f>
        <v/>
      </c>
      <c r="AF135" s="381" t="str">
        <f>IF(ISNA(VLOOKUP('Cronograma Manual'!$I161,'Cronograma Manual'!$F$6:$BN$171,AF$144+1,0)),"",(VLOOKUP($F135,'Cronograma Manual'!$F$6:$BN$171,AF$144+1,0)))</f>
        <v/>
      </c>
      <c r="AG135" s="381" t="str">
        <f>IF(ISNA(VLOOKUP('Cronograma Manual'!$I161,'Cronograma Manual'!$F$6:$BN$171,AG$144+1,0)),"",(VLOOKUP($F135,'Cronograma Manual'!$F$6:$BN$171,AG$144+1,0)))</f>
        <v/>
      </c>
      <c r="AH135" s="381" t="str">
        <f>IF(ISNA(VLOOKUP('Cronograma Manual'!$I161,'Cronograma Manual'!$F$6:$BN$171,AH$144+1,0)),"",(VLOOKUP($F135,'Cronograma Manual'!$F$6:$BN$171,AH$144+1,0)))</f>
        <v/>
      </c>
      <c r="AI135" s="381" t="str">
        <f>IF(ISNA(VLOOKUP('Cronograma Manual'!$I161,'Cronograma Manual'!$F$6:$BN$171,AI$144+1,0)),"",(VLOOKUP($F135,'Cronograma Manual'!$F$6:$BN$171,AI$144+1,0)))</f>
        <v/>
      </c>
      <c r="AJ135" s="381" t="str">
        <f>IF(ISNA(VLOOKUP('Cronograma Manual'!$I161,'Cronograma Manual'!$F$6:$BN$171,AJ$144+1,0)),"",(VLOOKUP($F135,'Cronograma Manual'!$F$6:$BN$171,AJ$144+1,0)))</f>
        <v/>
      </c>
      <c r="AK135" s="381" t="str">
        <f>IF(ISNA(VLOOKUP('Cronograma Manual'!$I161,'Cronograma Manual'!$F$6:$BN$171,AK$144+1,0)),"",(VLOOKUP($F135,'Cronograma Manual'!$F$6:$BN$171,AK$144+1,0)))</f>
        <v/>
      </c>
      <c r="AL135" s="381" t="str">
        <f>IF(ISNA(VLOOKUP('Cronograma Manual'!$I161,'Cronograma Manual'!$F$6:$BN$171,AL$144+1,0)),"",(VLOOKUP($F135,'Cronograma Manual'!$F$6:$BN$171,AL$144+1,0)))</f>
        <v/>
      </c>
      <c r="AM135" s="381" t="str">
        <f>IF(ISNA(VLOOKUP('Cronograma Manual'!$I161,'Cronograma Manual'!$F$6:$BN$171,AM$144+1,0)),"",(VLOOKUP($F135,'Cronograma Manual'!$F$6:$BN$171,AM$144+1,0)))</f>
        <v/>
      </c>
      <c r="AN135" s="381" t="str">
        <f>IF(ISNA(VLOOKUP('Cronograma Manual'!$I161,'Cronograma Manual'!$F$6:$BN$171,AN$144+1,0)),"",(VLOOKUP($F135,'Cronograma Manual'!$F$6:$BN$171,AN$144+1,0)))</f>
        <v/>
      </c>
      <c r="AO135" s="381" t="str">
        <f>IF(ISNA(VLOOKUP('Cronograma Manual'!$I161,'Cronograma Manual'!$F$6:$BN$171,AO$144+1,0)),"",(VLOOKUP($F135,'Cronograma Manual'!$F$6:$BN$171,AO$144+1,0)))</f>
        <v/>
      </c>
      <c r="AP135" s="381" t="str">
        <f>IF(ISNA(VLOOKUP('Cronograma Manual'!$I161,'Cronograma Manual'!$F$6:$BN$171,AP$144+1,0)),"",(VLOOKUP($F135,'Cronograma Manual'!$F$6:$BN$171,AP$144+1,0)))</f>
        <v/>
      </c>
      <c r="AQ135" s="381" t="str">
        <f>IF(ISNA(VLOOKUP('Cronograma Manual'!$I161,'Cronograma Manual'!$F$6:$BN$171,AQ$144+1,0)),"",(VLOOKUP($F135,'Cronograma Manual'!$F$6:$BN$171,AQ$144+1,0)))</f>
        <v/>
      </c>
      <c r="AR135" s="381" t="str">
        <f>IF(ISNA(VLOOKUP('Cronograma Manual'!$I161,'Cronograma Manual'!$F$6:$BN$171,AR$144+1,0)),"",(VLOOKUP($F135,'Cronograma Manual'!$F$6:$BN$171,AR$144+1,0)))</f>
        <v/>
      </c>
      <c r="AS135" s="381" t="str">
        <f>IF(ISNA(VLOOKUP('Cronograma Manual'!$I161,'Cronograma Manual'!$F$6:$BN$171,AS$144+1,0)),"",(VLOOKUP($F135,'Cronograma Manual'!$F$6:$BN$171,AS$144+1,0)))</f>
        <v/>
      </c>
      <c r="AT135" s="381" t="str">
        <f>IF(ISNA(VLOOKUP('Cronograma Manual'!$I161,'Cronograma Manual'!$F$6:$BN$171,AT$144+1,0)),"",(VLOOKUP($F135,'Cronograma Manual'!$F$6:$BN$171,AT$144+1,0)))</f>
        <v/>
      </c>
      <c r="AU135" s="381" t="str">
        <f>IF(ISNA(VLOOKUP('Cronograma Manual'!$I161,'Cronograma Manual'!$F$6:$BN$171,AU$144+1,0)),"",(VLOOKUP($F135,'Cronograma Manual'!$F$6:$BN$171,AU$144+1,0)))</f>
        <v/>
      </c>
      <c r="AV135" s="381" t="str">
        <f>IF(ISNA(VLOOKUP('Cronograma Manual'!$I161,'Cronograma Manual'!$F$6:$BN$171,AV$144+1,0)),"",(VLOOKUP($F135,'Cronograma Manual'!$F$6:$BN$171,AV$144+1,0)))</f>
        <v/>
      </c>
      <c r="AW135" s="381" t="str">
        <f>IF(ISNA(VLOOKUP('Cronograma Manual'!$I161,'Cronograma Manual'!$F$6:$BN$171,AW$144+1,0)),"",(VLOOKUP($F135,'Cronograma Manual'!$F$6:$BN$171,AW$144+1,0)))</f>
        <v/>
      </c>
      <c r="AX135" s="381" t="str">
        <f>IF(ISNA(VLOOKUP('Cronograma Manual'!$I161,'Cronograma Manual'!$F$6:$BN$171,AX$144+1,0)),"",(VLOOKUP($F135,'Cronograma Manual'!$F$6:$BN$171,AX$144+1,0)))</f>
        <v/>
      </c>
      <c r="AY135" s="381" t="str">
        <f>IF(ISNA(VLOOKUP('Cronograma Manual'!$I161,'Cronograma Manual'!$F$6:$BN$171,AY$144+1,0)),"",(VLOOKUP($F135,'Cronograma Manual'!$F$6:$BN$171,AY$144+1,0)))</f>
        <v/>
      </c>
      <c r="AZ135" s="381" t="str">
        <f>IF(ISNA(VLOOKUP('Cronograma Manual'!$I161,'Cronograma Manual'!$F$6:$BN$171,AZ$144+1,0)),"",(VLOOKUP($F135,'Cronograma Manual'!$F$6:$BN$171,AZ$144+1,0)))</f>
        <v/>
      </c>
      <c r="BA135" s="381" t="str">
        <f>IF(ISNA(VLOOKUP('Cronograma Manual'!$I161,'Cronograma Manual'!$F$6:$BN$171,BA$144+1,0)),"",(VLOOKUP($F135,'Cronograma Manual'!$F$6:$BN$171,BA$144+1,0)))</f>
        <v/>
      </c>
      <c r="BB135" s="381" t="str">
        <f>IF(ISNA(VLOOKUP('Cronograma Manual'!$I161,'Cronograma Manual'!$F$6:$BN$171,BB$144+1,0)),"",(VLOOKUP($F135,'Cronograma Manual'!$F$6:$BN$171,BB$144+1,0)))</f>
        <v/>
      </c>
      <c r="BC135" s="381" t="str">
        <f>IF(ISNA(VLOOKUP('Cronograma Manual'!$I161,'Cronograma Manual'!$F$6:$BN$171,BC$144+1,0)),"",(VLOOKUP($F135,'Cronograma Manual'!$F$6:$BN$171,BC$144+1,0)))</f>
        <v/>
      </c>
      <c r="BD135" s="381" t="str">
        <f>IF(ISNA(VLOOKUP('Cronograma Manual'!$I161,'Cronograma Manual'!$F$6:$BN$171,BD$144+1,0)),"",(VLOOKUP($F135,'Cronograma Manual'!$F$6:$BN$171,BD$144+1,0)))</f>
        <v/>
      </c>
      <c r="BE135" s="381" t="str">
        <f>IF(ISNA(VLOOKUP('Cronograma Manual'!$I161,'Cronograma Manual'!$F$6:$BN$171,BE$144+1,0)),"",(VLOOKUP($F135,'Cronograma Manual'!$F$6:$BN$171,BE$144+1,0)))</f>
        <v/>
      </c>
      <c r="BF135" s="381" t="str">
        <f>IF(ISNA(VLOOKUP('Cronograma Manual'!$I161,'Cronograma Manual'!$F$6:$BN$171,BF$144+1,0)),"",(VLOOKUP($F135,'Cronograma Manual'!$F$6:$BN$171,BF$144+1,0)))</f>
        <v/>
      </c>
      <c r="BG135" s="381" t="str">
        <f>IF(ISNA(VLOOKUP('Cronograma Manual'!$I161,'Cronograma Manual'!$F$6:$BN$171,BG$144+1,0)),"",(VLOOKUP($F135,'Cronograma Manual'!$F$6:$BN$171,BG$144+1,0)))</f>
        <v/>
      </c>
      <c r="BH135" s="381" t="str">
        <f>IF(ISNA(VLOOKUP('Cronograma Manual'!$I161,'Cronograma Manual'!$F$6:$BN$171,BH$144+1,0)),"",(VLOOKUP($F135,'Cronograma Manual'!$F$6:$BN$171,BH$144+1,0)))</f>
        <v/>
      </c>
      <c r="BI135" s="381" t="str">
        <f>IF(ISNA(VLOOKUP('Cronograma Manual'!$I161,'Cronograma Manual'!$F$6:$BN$171,BI$144+1,0)),"",(VLOOKUP($F135,'Cronograma Manual'!$F$6:$BN$171,BI$144+1,0)))</f>
        <v/>
      </c>
      <c r="BJ135" s="381" t="str">
        <f>IF(ISNA(VLOOKUP('Cronograma Manual'!$I161,'Cronograma Manual'!$F$6:$BN$171,BJ$144+1,0)),"",(VLOOKUP($F135,'Cronograma Manual'!$F$6:$BN$171,BJ$144+1,0)))</f>
        <v/>
      </c>
      <c r="BK135" s="381" t="str">
        <f>IF(ISNA(VLOOKUP('Cronograma Manual'!$I161,'Cronograma Manual'!$F$6:$BN$171,BK$144+1,0)),"",(VLOOKUP($F135,'Cronograma Manual'!$F$6:$BN$171,BK$144+1,0)))</f>
        <v/>
      </c>
    </row>
    <row r="136" spans="1:63" x14ac:dyDescent="0.25">
      <c r="A136" s="178" t="str">
        <f t="shared" si="4"/>
        <v/>
      </c>
      <c r="B136" s="176"/>
      <c r="C136" s="176"/>
      <c r="D136" s="176"/>
      <c r="E136" s="176"/>
      <c r="F136" s="176"/>
      <c r="G136" s="184"/>
      <c r="H136" s="184" t="str">
        <f>IF(ISNA(VLOOKUP($F136,'Cronograma Manual'!$F$6:$BN$171,H$144+1,0)),"",(VLOOKUP($F136,'Cronograma Manual'!$F$6:$BN$171,H$144+1,0)))</f>
        <v/>
      </c>
      <c r="I136" s="200" t="str">
        <f>IF(ISNA(VLOOKUP($F136,'Cronograma Manual'!$F$6:$BN$171,I$144+1,0)),"",(VLOOKUP($F136,'Cronograma Manual'!$F$6:$BN$171,I$144+1,0)))</f>
        <v/>
      </c>
      <c r="J136" s="201" t="str">
        <f>IF(ISNA(VLOOKUP($F136,'Cronograma Manual'!$F$6:$BN$171,J$144+1,0)),"",(VLOOKUP($F136,'Cronograma Manual'!$F$6:$BN$171,J$144+1,0)))</f>
        <v/>
      </c>
      <c r="K136" s="259" t="str">
        <f>IF(ISNA(VLOOKUP($F136,'Cronograma Manual'!$F$6:$BN$171,K$144+1,0)),"",(VLOOKUP($F136,'Cronograma Manual'!$F$6:$BN$171,K$144+1,0)))</f>
        <v/>
      </c>
      <c r="L136" s="259" t="str">
        <f>IF(ISNA(VLOOKUP('Cronograma Manual'!$I162,'Cronograma Manual'!$F$6:$BN$171,L$144+1,0)),"",(VLOOKUP($F136,'Cronograma Manual'!$F$6:$BN$171,L$144+1,0)))</f>
        <v/>
      </c>
      <c r="M136" s="259" t="str">
        <f>IF(ISNA(VLOOKUP('Cronograma Manual'!$I162,'Cronograma Manual'!$F$6:$BN$171,M$144+1,0)),"",(VLOOKUP($F136,'Cronograma Manual'!$F$6:$BN$171,M$144+1,0)))</f>
        <v/>
      </c>
      <c r="N136" s="259" t="str">
        <f>IF(ISNA(VLOOKUP('Cronograma Manual'!$I162,'Cronograma Manual'!$F$6:$BN$171,N$144+1,0)),"",(VLOOKUP($F136,'Cronograma Manual'!$F$6:$BN$171,N$144+1,0)))</f>
        <v/>
      </c>
      <c r="O136" s="259" t="str">
        <f>IF(ISNA(VLOOKUP('Cronograma Manual'!$I162,'Cronograma Manual'!$F$6:$BN$171,O$144+1,0)),"",(VLOOKUP($F136,'Cronograma Manual'!$F$6:$BN$171,O$144+1,0)))</f>
        <v/>
      </c>
      <c r="P136" s="259" t="str">
        <f>IF(ISNA(VLOOKUP('Cronograma Manual'!$I162,'Cronograma Manual'!$F$6:$BN$171,P$144+1,0)),"",(VLOOKUP($F136,'Cronograma Manual'!$F$6:$BN$171,P$144+1,0)))</f>
        <v/>
      </c>
      <c r="Q136" s="259" t="str">
        <f>IF(ISNA(VLOOKUP('Cronograma Manual'!$I162,'Cronograma Manual'!$F$6:$BN$171,Q$144+1,0)),"",(VLOOKUP($F136,'Cronograma Manual'!$F$6:$BN$171,Q$144+1,0)))</f>
        <v/>
      </c>
      <c r="R136" s="259" t="str">
        <f>IF(ISNA(VLOOKUP('Cronograma Manual'!$I162,'Cronograma Manual'!$F$6:$BN$171,R$144+1,0)),"",(VLOOKUP($F136,'Cronograma Manual'!$F$6:$BN$171,R$144+1,0)))</f>
        <v/>
      </c>
      <c r="S136" s="259" t="str">
        <f>IF(ISNA(VLOOKUP('Cronograma Manual'!$I162,'Cronograma Manual'!$F$6:$BN$171,S$144+1,0)),"",(VLOOKUP($F136,'Cronograma Manual'!$F$6:$BN$171,S$144+1,0)))</f>
        <v/>
      </c>
      <c r="T136" s="259" t="str">
        <f>IF(ISNA(VLOOKUP('Cronograma Manual'!$I162,'Cronograma Manual'!$F$6:$BN$171,T$144+1,0)),"",(VLOOKUP($F136,'Cronograma Manual'!$F$6:$BN$171,T$144+1,0)))</f>
        <v/>
      </c>
      <c r="U136" s="259" t="str">
        <f>IF(ISNA(VLOOKUP('Cronograma Manual'!$I162,'Cronograma Manual'!$F$6:$BN$171,U$144+1,0)),"",(VLOOKUP($F136,'Cronograma Manual'!$F$6:$BN$171,U$144+1,0)))</f>
        <v/>
      </c>
      <c r="V136" s="259" t="str">
        <f>IF(ISNA(VLOOKUP('Cronograma Manual'!$I162,'Cronograma Manual'!$F$6:$BN$171,V$144+1,0)),"",(VLOOKUP($F136,'Cronograma Manual'!$F$6:$BN$171,V$144+1,0)))</f>
        <v/>
      </c>
      <c r="W136" s="259" t="str">
        <f>IF(ISNA(VLOOKUP('Cronograma Manual'!$I162,'Cronograma Manual'!$F$6:$BN$171,W$144+1,0)),"",(VLOOKUP($F136,'Cronograma Manual'!$F$6:$BN$171,W$144+1,0)))</f>
        <v/>
      </c>
      <c r="X136" s="259" t="str">
        <f>IF(ISNA(VLOOKUP('Cronograma Manual'!$I162,'Cronograma Manual'!$F$6:$BN$171,X$144+1,0)),"",(VLOOKUP($F136,'Cronograma Manual'!$F$6:$BN$171,X$144+1,0)))</f>
        <v/>
      </c>
      <c r="Y136" s="259" t="str">
        <f>IF(ISNA(VLOOKUP('Cronograma Manual'!$I162,'Cronograma Manual'!$F$6:$BN$171,Y$144+1,0)),"",(VLOOKUP($F136,'Cronograma Manual'!$F$6:$BN$171,Y$144+1,0)))</f>
        <v/>
      </c>
      <c r="Z136" s="259" t="str">
        <f>IF(ISNA(VLOOKUP('Cronograma Manual'!$I162,'Cronograma Manual'!$F$6:$BN$171,Z$144+1,0)),"",(VLOOKUP($F136,'Cronograma Manual'!$F$6:$BN$171,Z$144+1,0)))</f>
        <v/>
      </c>
      <c r="AA136" s="259" t="str">
        <f>IF(ISNA(VLOOKUP('Cronograma Manual'!$I162,'Cronograma Manual'!$F$6:$BN$171,AA$144+1,0)),"",(VLOOKUP($F136,'Cronograma Manual'!$F$6:$BN$171,AA$144+1,0)))</f>
        <v/>
      </c>
      <c r="AB136" s="259" t="str">
        <f>IF(ISNA(VLOOKUP('Cronograma Manual'!$I162,'Cronograma Manual'!$F$6:$BN$171,AB$144+1,0)),"",(VLOOKUP($F136,'Cronograma Manual'!$F$6:$BN$171,AB$144+1,0)))</f>
        <v/>
      </c>
      <c r="AC136" s="259" t="str">
        <f>IF(ISNA(VLOOKUP('Cronograma Manual'!$I162,'Cronograma Manual'!$F$6:$BN$171,AC$144+1,0)),"",(VLOOKUP($F136,'Cronograma Manual'!$F$6:$BN$171,AC$144+1,0)))</f>
        <v/>
      </c>
      <c r="AD136" s="259" t="str">
        <f>IF(ISNA(VLOOKUP('Cronograma Manual'!$I162,'Cronograma Manual'!$F$6:$BN$171,AD$144+1,0)),"",(VLOOKUP($F136,'Cronograma Manual'!$F$6:$BN$171,AD$144+1,0)))</f>
        <v/>
      </c>
      <c r="AE136" s="259" t="str">
        <f>IF(ISNA(VLOOKUP('Cronograma Manual'!$I162,'Cronograma Manual'!$F$6:$BN$171,AE$144+1,0)),"",(VLOOKUP($F136,'Cronograma Manual'!$F$6:$BN$171,AE$144+1,0)))</f>
        <v/>
      </c>
      <c r="AF136" s="259" t="str">
        <f>IF(ISNA(VLOOKUP('Cronograma Manual'!$I162,'Cronograma Manual'!$F$6:$BN$171,AF$144+1,0)),"",(VLOOKUP($F136,'Cronograma Manual'!$F$6:$BN$171,AF$144+1,0)))</f>
        <v/>
      </c>
      <c r="AG136" s="259" t="str">
        <f>IF(ISNA(VLOOKUP('Cronograma Manual'!$I162,'Cronograma Manual'!$F$6:$BN$171,AG$144+1,0)),"",(VLOOKUP($F136,'Cronograma Manual'!$F$6:$BN$171,AG$144+1,0)))</f>
        <v/>
      </c>
      <c r="AH136" s="259" t="str">
        <f>IF(ISNA(VLOOKUP('Cronograma Manual'!$I162,'Cronograma Manual'!$F$6:$BN$171,AH$144+1,0)),"",(VLOOKUP($F136,'Cronograma Manual'!$F$6:$BN$171,AH$144+1,0)))</f>
        <v/>
      </c>
      <c r="AI136" s="259" t="str">
        <f>IF(ISNA(VLOOKUP('Cronograma Manual'!$I162,'Cronograma Manual'!$F$6:$BN$171,AI$144+1,0)),"",(VLOOKUP($F136,'Cronograma Manual'!$F$6:$BN$171,AI$144+1,0)))</f>
        <v/>
      </c>
      <c r="AJ136" s="259" t="str">
        <f>IF(ISNA(VLOOKUP('Cronograma Manual'!$I162,'Cronograma Manual'!$F$6:$BN$171,AJ$144+1,0)),"",(VLOOKUP($F136,'Cronograma Manual'!$F$6:$BN$171,AJ$144+1,0)))</f>
        <v/>
      </c>
      <c r="AK136" s="259" t="str">
        <f>IF(ISNA(VLOOKUP('Cronograma Manual'!$I162,'Cronograma Manual'!$F$6:$BN$171,AK$144+1,0)),"",(VLOOKUP($F136,'Cronograma Manual'!$F$6:$BN$171,AK$144+1,0)))</f>
        <v/>
      </c>
      <c r="AL136" s="259" t="str">
        <f>IF(ISNA(VLOOKUP('Cronograma Manual'!$I162,'Cronograma Manual'!$F$6:$BN$171,AL$144+1,0)),"",(VLOOKUP($F136,'Cronograma Manual'!$F$6:$BN$171,AL$144+1,0)))</f>
        <v/>
      </c>
      <c r="AM136" s="259" t="str">
        <f>IF(ISNA(VLOOKUP('Cronograma Manual'!$I162,'Cronograma Manual'!$F$6:$BN$171,AM$144+1,0)),"",(VLOOKUP($F136,'Cronograma Manual'!$F$6:$BN$171,AM$144+1,0)))</f>
        <v/>
      </c>
      <c r="AN136" s="259" t="str">
        <f>IF(ISNA(VLOOKUP('Cronograma Manual'!$I162,'Cronograma Manual'!$F$6:$BN$171,AN$144+1,0)),"",(VLOOKUP($F136,'Cronograma Manual'!$F$6:$BN$171,AN$144+1,0)))</f>
        <v/>
      </c>
      <c r="AO136" s="259" t="str">
        <f>IF(ISNA(VLOOKUP('Cronograma Manual'!$I162,'Cronograma Manual'!$F$6:$BN$171,AO$144+1,0)),"",(VLOOKUP($F136,'Cronograma Manual'!$F$6:$BN$171,AO$144+1,0)))</f>
        <v/>
      </c>
      <c r="AP136" s="259" t="str">
        <f>IF(ISNA(VLOOKUP('Cronograma Manual'!$I162,'Cronograma Manual'!$F$6:$BN$171,AP$144+1,0)),"",(VLOOKUP($F136,'Cronograma Manual'!$F$6:$BN$171,AP$144+1,0)))</f>
        <v/>
      </c>
      <c r="AQ136" s="259" t="str">
        <f>IF(ISNA(VLOOKUP('Cronograma Manual'!$I162,'Cronograma Manual'!$F$6:$BN$171,AQ$144+1,0)),"",(VLOOKUP($F136,'Cronograma Manual'!$F$6:$BN$171,AQ$144+1,0)))</f>
        <v/>
      </c>
      <c r="AR136" s="259" t="str">
        <f>IF(ISNA(VLOOKUP('Cronograma Manual'!$I162,'Cronograma Manual'!$F$6:$BN$171,AR$144+1,0)),"",(VLOOKUP($F136,'Cronograma Manual'!$F$6:$BN$171,AR$144+1,0)))</f>
        <v/>
      </c>
      <c r="AS136" s="259" t="str">
        <f>IF(ISNA(VLOOKUP('Cronograma Manual'!$I162,'Cronograma Manual'!$F$6:$BN$171,AS$144+1,0)),"",(VLOOKUP($F136,'Cronograma Manual'!$F$6:$BN$171,AS$144+1,0)))</f>
        <v/>
      </c>
      <c r="AT136" s="259" t="str">
        <f>IF(ISNA(VLOOKUP('Cronograma Manual'!$I162,'Cronograma Manual'!$F$6:$BN$171,AT$144+1,0)),"",(VLOOKUP($F136,'Cronograma Manual'!$F$6:$BN$171,AT$144+1,0)))</f>
        <v/>
      </c>
      <c r="AU136" s="259" t="str">
        <f>IF(ISNA(VLOOKUP('Cronograma Manual'!$I162,'Cronograma Manual'!$F$6:$BN$171,AU$144+1,0)),"",(VLOOKUP($F136,'Cronograma Manual'!$F$6:$BN$171,AU$144+1,0)))</f>
        <v/>
      </c>
      <c r="AV136" s="259" t="str">
        <f>IF(ISNA(VLOOKUP('Cronograma Manual'!$I162,'Cronograma Manual'!$F$6:$BN$171,AV$144+1,0)),"",(VLOOKUP($F136,'Cronograma Manual'!$F$6:$BN$171,AV$144+1,0)))</f>
        <v/>
      </c>
      <c r="AW136" s="259" t="str">
        <f>IF(ISNA(VLOOKUP('Cronograma Manual'!$I162,'Cronograma Manual'!$F$6:$BN$171,AW$144+1,0)),"",(VLOOKUP($F136,'Cronograma Manual'!$F$6:$BN$171,AW$144+1,0)))</f>
        <v/>
      </c>
      <c r="AX136" s="259" t="str">
        <f>IF(ISNA(VLOOKUP('Cronograma Manual'!$I162,'Cronograma Manual'!$F$6:$BN$171,AX$144+1,0)),"",(VLOOKUP($F136,'Cronograma Manual'!$F$6:$BN$171,AX$144+1,0)))</f>
        <v/>
      </c>
      <c r="AY136" s="259" t="str">
        <f>IF(ISNA(VLOOKUP('Cronograma Manual'!$I162,'Cronograma Manual'!$F$6:$BN$171,AY$144+1,0)),"",(VLOOKUP($F136,'Cronograma Manual'!$F$6:$BN$171,AY$144+1,0)))</f>
        <v/>
      </c>
      <c r="AZ136" s="259" t="str">
        <f>IF(ISNA(VLOOKUP('Cronograma Manual'!$I162,'Cronograma Manual'!$F$6:$BN$171,AZ$144+1,0)),"",(VLOOKUP($F136,'Cronograma Manual'!$F$6:$BN$171,AZ$144+1,0)))</f>
        <v/>
      </c>
      <c r="BA136" s="259" t="str">
        <f>IF(ISNA(VLOOKUP('Cronograma Manual'!$I162,'Cronograma Manual'!$F$6:$BN$171,BA$144+1,0)),"",(VLOOKUP($F136,'Cronograma Manual'!$F$6:$BN$171,BA$144+1,0)))</f>
        <v/>
      </c>
      <c r="BB136" s="259" t="str">
        <f>IF(ISNA(VLOOKUP('Cronograma Manual'!$I162,'Cronograma Manual'!$F$6:$BN$171,BB$144+1,0)),"",(VLOOKUP($F136,'Cronograma Manual'!$F$6:$BN$171,BB$144+1,0)))</f>
        <v/>
      </c>
      <c r="BC136" s="259" t="str">
        <f>IF(ISNA(VLOOKUP('Cronograma Manual'!$I162,'Cronograma Manual'!$F$6:$BN$171,BC$144+1,0)),"",(VLOOKUP($F136,'Cronograma Manual'!$F$6:$BN$171,BC$144+1,0)))</f>
        <v/>
      </c>
      <c r="BD136" s="259" t="str">
        <f>IF(ISNA(VLOOKUP('Cronograma Manual'!$I162,'Cronograma Manual'!$F$6:$BN$171,BD$144+1,0)),"",(VLOOKUP($F136,'Cronograma Manual'!$F$6:$BN$171,BD$144+1,0)))</f>
        <v/>
      </c>
      <c r="BE136" s="259" t="str">
        <f>IF(ISNA(VLOOKUP('Cronograma Manual'!$I162,'Cronograma Manual'!$F$6:$BN$171,BE$144+1,0)),"",(VLOOKUP($F136,'Cronograma Manual'!$F$6:$BN$171,BE$144+1,0)))</f>
        <v/>
      </c>
      <c r="BF136" s="259" t="str">
        <f>IF(ISNA(VLOOKUP('Cronograma Manual'!$I162,'Cronograma Manual'!$F$6:$BN$171,BF$144+1,0)),"",(VLOOKUP($F136,'Cronograma Manual'!$F$6:$BN$171,BF$144+1,0)))</f>
        <v/>
      </c>
      <c r="BG136" s="259" t="str">
        <f>IF(ISNA(VLOOKUP('Cronograma Manual'!$I162,'Cronograma Manual'!$F$6:$BN$171,BG$144+1,0)),"",(VLOOKUP($F136,'Cronograma Manual'!$F$6:$BN$171,BG$144+1,0)))</f>
        <v/>
      </c>
      <c r="BH136" s="259" t="str">
        <f>IF(ISNA(VLOOKUP('Cronograma Manual'!$I162,'Cronograma Manual'!$F$6:$BN$171,BH$144+1,0)),"",(VLOOKUP($F136,'Cronograma Manual'!$F$6:$BN$171,BH$144+1,0)))</f>
        <v/>
      </c>
      <c r="BI136" s="259" t="str">
        <f>IF(ISNA(VLOOKUP('Cronograma Manual'!$I162,'Cronograma Manual'!$F$6:$BN$171,BI$144+1,0)),"",(VLOOKUP($F136,'Cronograma Manual'!$F$6:$BN$171,BI$144+1,0)))</f>
        <v/>
      </c>
      <c r="BJ136" s="259" t="str">
        <f>IF(ISNA(VLOOKUP('Cronograma Manual'!$I162,'Cronograma Manual'!$F$6:$BN$171,BJ$144+1,0)),"",(VLOOKUP($F136,'Cronograma Manual'!$F$6:$BN$171,BJ$144+1,0)))</f>
        <v/>
      </c>
      <c r="BK136" s="259" t="str">
        <f>IF(ISNA(VLOOKUP('Cronograma Manual'!$I162,'Cronograma Manual'!$F$6:$BN$171,BK$144+1,0)),"",(VLOOKUP($F136,'Cronograma Manual'!$F$6:$BN$171,BK$144+1,0)))</f>
        <v/>
      </c>
    </row>
    <row r="137" spans="1:63" x14ac:dyDescent="0.25">
      <c r="A137" s="178" t="str">
        <f t="shared" si="4"/>
        <v/>
      </c>
      <c r="B137" s="176"/>
      <c r="C137" s="176"/>
      <c r="D137" s="176"/>
      <c r="E137" s="176"/>
      <c r="F137" s="176"/>
      <c r="G137" s="184"/>
      <c r="H137" s="184" t="str">
        <f>IF(ISNA(VLOOKUP($F137,'Cronograma Manual'!$F$6:$BN$171,H$144+1,0)),"",(VLOOKUP($F137,'Cronograma Manual'!$F$6:$BN$171,H$144+1,0)))</f>
        <v/>
      </c>
      <c r="I137" s="200" t="str">
        <f>IF(ISNA(VLOOKUP($F137,'Cronograma Manual'!$F$6:$BN$171,I$144+1,0)),"",(VLOOKUP($F137,'Cronograma Manual'!$F$6:$BN$171,I$144+1,0)))</f>
        <v/>
      </c>
      <c r="J137" s="201" t="str">
        <f>IF(ISNA(VLOOKUP($F137,'Cronograma Manual'!$F$6:$BN$171,J$144+1,0)),"",(VLOOKUP($F137,'Cronograma Manual'!$F$6:$BN$171,J$144+1,0)))</f>
        <v/>
      </c>
      <c r="K137" s="259" t="str">
        <f>IF(ISNA(VLOOKUP($F137,'Cronograma Manual'!$F$6:$BN$171,K$144+1,0)),"",(VLOOKUP($F137,'Cronograma Manual'!$F$6:$BN$171,K$144+1,0)))</f>
        <v/>
      </c>
      <c r="L137" s="259" t="str">
        <f>IF(ISNA(VLOOKUP('Cronograma Manual'!$I163,'Cronograma Manual'!$F$6:$BN$171,L$144+1,0)),"",(VLOOKUP($F137,'Cronograma Manual'!$F$6:$BN$171,L$144+1,0)))</f>
        <v/>
      </c>
      <c r="M137" s="259" t="str">
        <f>IF(ISNA(VLOOKUP('Cronograma Manual'!$I163,'Cronograma Manual'!$F$6:$BN$171,M$144+1,0)),"",(VLOOKUP($F137,'Cronograma Manual'!$F$6:$BN$171,M$144+1,0)))</f>
        <v/>
      </c>
      <c r="N137" s="259" t="str">
        <f>IF(ISNA(VLOOKUP('Cronograma Manual'!$I163,'Cronograma Manual'!$F$6:$BN$171,N$144+1,0)),"",(VLOOKUP($F137,'Cronograma Manual'!$F$6:$BN$171,N$144+1,0)))</f>
        <v/>
      </c>
      <c r="O137" s="259" t="str">
        <f>IF(ISNA(VLOOKUP('Cronograma Manual'!$I163,'Cronograma Manual'!$F$6:$BN$171,O$144+1,0)),"",(VLOOKUP($F137,'Cronograma Manual'!$F$6:$BN$171,O$144+1,0)))</f>
        <v/>
      </c>
      <c r="P137" s="259" t="str">
        <f>IF(ISNA(VLOOKUP('Cronograma Manual'!$I163,'Cronograma Manual'!$F$6:$BN$171,P$144+1,0)),"",(VLOOKUP($F137,'Cronograma Manual'!$F$6:$BN$171,P$144+1,0)))</f>
        <v/>
      </c>
      <c r="Q137" s="259" t="str">
        <f>IF(ISNA(VLOOKUP('Cronograma Manual'!$I163,'Cronograma Manual'!$F$6:$BN$171,Q$144+1,0)),"",(VLOOKUP($F137,'Cronograma Manual'!$F$6:$BN$171,Q$144+1,0)))</f>
        <v/>
      </c>
      <c r="R137" s="259" t="str">
        <f>IF(ISNA(VLOOKUP('Cronograma Manual'!$I163,'Cronograma Manual'!$F$6:$BN$171,R$144+1,0)),"",(VLOOKUP($F137,'Cronograma Manual'!$F$6:$BN$171,R$144+1,0)))</f>
        <v/>
      </c>
      <c r="S137" s="259" t="str">
        <f>IF(ISNA(VLOOKUP('Cronograma Manual'!$I163,'Cronograma Manual'!$F$6:$BN$171,S$144+1,0)),"",(VLOOKUP($F137,'Cronograma Manual'!$F$6:$BN$171,S$144+1,0)))</f>
        <v/>
      </c>
      <c r="T137" s="259" t="str">
        <f>IF(ISNA(VLOOKUP('Cronograma Manual'!$I163,'Cronograma Manual'!$F$6:$BN$171,T$144+1,0)),"",(VLOOKUP($F137,'Cronograma Manual'!$F$6:$BN$171,T$144+1,0)))</f>
        <v/>
      </c>
      <c r="U137" s="259" t="str">
        <f>IF(ISNA(VLOOKUP('Cronograma Manual'!$I163,'Cronograma Manual'!$F$6:$BN$171,U$144+1,0)),"",(VLOOKUP($F137,'Cronograma Manual'!$F$6:$BN$171,U$144+1,0)))</f>
        <v/>
      </c>
      <c r="V137" s="259" t="str">
        <f>IF(ISNA(VLOOKUP('Cronograma Manual'!$I163,'Cronograma Manual'!$F$6:$BN$171,V$144+1,0)),"",(VLOOKUP($F137,'Cronograma Manual'!$F$6:$BN$171,V$144+1,0)))</f>
        <v/>
      </c>
      <c r="W137" s="259" t="str">
        <f>IF(ISNA(VLOOKUP('Cronograma Manual'!$I163,'Cronograma Manual'!$F$6:$BN$171,W$144+1,0)),"",(VLOOKUP($F137,'Cronograma Manual'!$F$6:$BN$171,W$144+1,0)))</f>
        <v/>
      </c>
      <c r="X137" s="259" t="str">
        <f>IF(ISNA(VLOOKUP('Cronograma Manual'!$I163,'Cronograma Manual'!$F$6:$BN$171,X$144+1,0)),"",(VLOOKUP($F137,'Cronograma Manual'!$F$6:$BN$171,X$144+1,0)))</f>
        <v/>
      </c>
      <c r="Y137" s="259" t="str">
        <f>IF(ISNA(VLOOKUP('Cronograma Manual'!$I163,'Cronograma Manual'!$F$6:$BN$171,Y$144+1,0)),"",(VLOOKUP($F137,'Cronograma Manual'!$F$6:$BN$171,Y$144+1,0)))</f>
        <v/>
      </c>
      <c r="Z137" s="259" t="str">
        <f>IF(ISNA(VLOOKUP('Cronograma Manual'!$I163,'Cronograma Manual'!$F$6:$BN$171,Z$144+1,0)),"",(VLOOKUP($F137,'Cronograma Manual'!$F$6:$BN$171,Z$144+1,0)))</f>
        <v/>
      </c>
      <c r="AA137" s="259" t="str">
        <f>IF(ISNA(VLOOKUP('Cronograma Manual'!$I163,'Cronograma Manual'!$F$6:$BN$171,AA$144+1,0)),"",(VLOOKUP($F137,'Cronograma Manual'!$F$6:$BN$171,AA$144+1,0)))</f>
        <v/>
      </c>
      <c r="AB137" s="259" t="str">
        <f>IF(ISNA(VLOOKUP('Cronograma Manual'!$I163,'Cronograma Manual'!$F$6:$BN$171,AB$144+1,0)),"",(VLOOKUP($F137,'Cronograma Manual'!$F$6:$BN$171,AB$144+1,0)))</f>
        <v/>
      </c>
      <c r="AC137" s="259" t="str">
        <f>IF(ISNA(VLOOKUP('Cronograma Manual'!$I163,'Cronograma Manual'!$F$6:$BN$171,AC$144+1,0)),"",(VLOOKUP($F137,'Cronograma Manual'!$F$6:$BN$171,AC$144+1,0)))</f>
        <v/>
      </c>
      <c r="AD137" s="259" t="str">
        <f>IF(ISNA(VLOOKUP('Cronograma Manual'!$I163,'Cronograma Manual'!$F$6:$BN$171,AD$144+1,0)),"",(VLOOKUP($F137,'Cronograma Manual'!$F$6:$BN$171,AD$144+1,0)))</f>
        <v/>
      </c>
      <c r="AE137" s="259" t="str">
        <f>IF(ISNA(VLOOKUP('Cronograma Manual'!$I163,'Cronograma Manual'!$F$6:$BN$171,AE$144+1,0)),"",(VLOOKUP($F137,'Cronograma Manual'!$F$6:$BN$171,AE$144+1,0)))</f>
        <v/>
      </c>
      <c r="AF137" s="259" t="str">
        <f>IF(ISNA(VLOOKUP('Cronograma Manual'!$I163,'Cronograma Manual'!$F$6:$BN$171,AF$144+1,0)),"",(VLOOKUP($F137,'Cronograma Manual'!$F$6:$BN$171,AF$144+1,0)))</f>
        <v/>
      </c>
      <c r="AG137" s="259" t="str">
        <f>IF(ISNA(VLOOKUP('Cronograma Manual'!$I163,'Cronograma Manual'!$F$6:$BN$171,AG$144+1,0)),"",(VLOOKUP($F137,'Cronograma Manual'!$F$6:$BN$171,AG$144+1,0)))</f>
        <v/>
      </c>
      <c r="AH137" s="259" t="str">
        <f>IF(ISNA(VLOOKUP('Cronograma Manual'!$I163,'Cronograma Manual'!$F$6:$BN$171,AH$144+1,0)),"",(VLOOKUP($F137,'Cronograma Manual'!$F$6:$BN$171,AH$144+1,0)))</f>
        <v/>
      </c>
      <c r="AI137" s="259" t="str">
        <f>IF(ISNA(VLOOKUP('Cronograma Manual'!$I163,'Cronograma Manual'!$F$6:$BN$171,AI$144+1,0)),"",(VLOOKUP($F137,'Cronograma Manual'!$F$6:$BN$171,AI$144+1,0)))</f>
        <v/>
      </c>
      <c r="AJ137" s="259" t="str">
        <f>IF(ISNA(VLOOKUP('Cronograma Manual'!$I163,'Cronograma Manual'!$F$6:$BN$171,AJ$144+1,0)),"",(VLOOKUP($F137,'Cronograma Manual'!$F$6:$BN$171,AJ$144+1,0)))</f>
        <v/>
      </c>
      <c r="AK137" s="259" t="str">
        <f>IF(ISNA(VLOOKUP('Cronograma Manual'!$I163,'Cronograma Manual'!$F$6:$BN$171,AK$144+1,0)),"",(VLOOKUP($F137,'Cronograma Manual'!$F$6:$BN$171,AK$144+1,0)))</f>
        <v/>
      </c>
      <c r="AL137" s="259" t="str">
        <f>IF(ISNA(VLOOKUP('Cronograma Manual'!$I163,'Cronograma Manual'!$F$6:$BN$171,AL$144+1,0)),"",(VLOOKUP($F137,'Cronograma Manual'!$F$6:$BN$171,AL$144+1,0)))</f>
        <v/>
      </c>
      <c r="AM137" s="259" t="str">
        <f>IF(ISNA(VLOOKUP('Cronograma Manual'!$I163,'Cronograma Manual'!$F$6:$BN$171,AM$144+1,0)),"",(VLOOKUP($F137,'Cronograma Manual'!$F$6:$BN$171,AM$144+1,0)))</f>
        <v/>
      </c>
      <c r="AN137" s="259" t="str">
        <f>IF(ISNA(VLOOKUP('Cronograma Manual'!$I163,'Cronograma Manual'!$F$6:$BN$171,AN$144+1,0)),"",(VLOOKUP($F137,'Cronograma Manual'!$F$6:$BN$171,AN$144+1,0)))</f>
        <v/>
      </c>
      <c r="AO137" s="259" t="str">
        <f>IF(ISNA(VLOOKUP('Cronograma Manual'!$I163,'Cronograma Manual'!$F$6:$BN$171,AO$144+1,0)),"",(VLOOKUP($F137,'Cronograma Manual'!$F$6:$BN$171,AO$144+1,0)))</f>
        <v/>
      </c>
      <c r="AP137" s="259" t="str">
        <f>IF(ISNA(VLOOKUP('Cronograma Manual'!$I163,'Cronograma Manual'!$F$6:$BN$171,AP$144+1,0)),"",(VLOOKUP($F137,'Cronograma Manual'!$F$6:$BN$171,AP$144+1,0)))</f>
        <v/>
      </c>
      <c r="AQ137" s="259" t="str">
        <f>IF(ISNA(VLOOKUP('Cronograma Manual'!$I163,'Cronograma Manual'!$F$6:$BN$171,AQ$144+1,0)),"",(VLOOKUP($F137,'Cronograma Manual'!$F$6:$BN$171,AQ$144+1,0)))</f>
        <v/>
      </c>
      <c r="AR137" s="259" t="str">
        <f>IF(ISNA(VLOOKUP('Cronograma Manual'!$I163,'Cronograma Manual'!$F$6:$BN$171,AR$144+1,0)),"",(VLOOKUP($F137,'Cronograma Manual'!$F$6:$BN$171,AR$144+1,0)))</f>
        <v/>
      </c>
      <c r="AS137" s="259" t="str">
        <f>IF(ISNA(VLOOKUP('Cronograma Manual'!$I163,'Cronograma Manual'!$F$6:$BN$171,AS$144+1,0)),"",(VLOOKUP($F137,'Cronograma Manual'!$F$6:$BN$171,AS$144+1,0)))</f>
        <v/>
      </c>
      <c r="AT137" s="259" t="str">
        <f>IF(ISNA(VLOOKUP('Cronograma Manual'!$I163,'Cronograma Manual'!$F$6:$BN$171,AT$144+1,0)),"",(VLOOKUP($F137,'Cronograma Manual'!$F$6:$BN$171,AT$144+1,0)))</f>
        <v/>
      </c>
      <c r="AU137" s="259" t="str">
        <f>IF(ISNA(VLOOKUP('Cronograma Manual'!$I163,'Cronograma Manual'!$F$6:$BN$171,AU$144+1,0)),"",(VLOOKUP($F137,'Cronograma Manual'!$F$6:$BN$171,AU$144+1,0)))</f>
        <v/>
      </c>
      <c r="AV137" s="259" t="str">
        <f>IF(ISNA(VLOOKUP('Cronograma Manual'!$I163,'Cronograma Manual'!$F$6:$BN$171,AV$144+1,0)),"",(VLOOKUP($F137,'Cronograma Manual'!$F$6:$BN$171,AV$144+1,0)))</f>
        <v/>
      </c>
      <c r="AW137" s="259" t="str">
        <f>IF(ISNA(VLOOKUP('Cronograma Manual'!$I163,'Cronograma Manual'!$F$6:$BN$171,AW$144+1,0)),"",(VLOOKUP($F137,'Cronograma Manual'!$F$6:$BN$171,AW$144+1,0)))</f>
        <v/>
      </c>
      <c r="AX137" s="259" t="str">
        <f>IF(ISNA(VLOOKUP('Cronograma Manual'!$I163,'Cronograma Manual'!$F$6:$BN$171,AX$144+1,0)),"",(VLOOKUP($F137,'Cronograma Manual'!$F$6:$BN$171,AX$144+1,0)))</f>
        <v/>
      </c>
      <c r="AY137" s="259" t="str">
        <f>IF(ISNA(VLOOKUP('Cronograma Manual'!$I163,'Cronograma Manual'!$F$6:$BN$171,AY$144+1,0)),"",(VLOOKUP($F137,'Cronograma Manual'!$F$6:$BN$171,AY$144+1,0)))</f>
        <v/>
      </c>
      <c r="AZ137" s="259" t="str">
        <f>IF(ISNA(VLOOKUP('Cronograma Manual'!$I163,'Cronograma Manual'!$F$6:$BN$171,AZ$144+1,0)),"",(VLOOKUP($F137,'Cronograma Manual'!$F$6:$BN$171,AZ$144+1,0)))</f>
        <v/>
      </c>
      <c r="BA137" s="259" t="str">
        <f>IF(ISNA(VLOOKUP('Cronograma Manual'!$I163,'Cronograma Manual'!$F$6:$BN$171,BA$144+1,0)),"",(VLOOKUP($F137,'Cronograma Manual'!$F$6:$BN$171,BA$144+1,0)))</f>
        <v/>
      </c>
      <c r="BB137" s="259" t="str">
        <f>IF(ISNA(VLOOKUP('Cronograma Manual'!$I163,'Cronograma Manual'!$F$6:$BN$171,BB$144+1,0)),"",(VLOOKUP($F137,'Cronograma Manual'!$F$6:$BN$171,BB$144+1,0)))</f>
        <v/>
      </c>
      <c r="BC137" s="259" t="str">
        <f>IF(ISNA(VLOOKUP('Cronograma Manual'!$I163,'Cronograma Manual'!$F$6:$BN$171,BC$144+1,0)),"",(VLOOKUP($F137,'Cronograma Manual'!$F$6:$BN$171,BC$144+1,0)))</f>
        <v/>
      </c>
      <c r="BD137" s="259" t="str">
        <f>IF(ISNA(VLOOKUP('Cronograma Manual'!$I163,'Cronograma Manual'!$F$6:$BN$171,BD$144+1,0)),"",(VLOOKUP($F137,'Cronograma Manual'!$F$6:$BN$171,BD$144+1,0)))</f>
        <v/>
      </c>
      <c r="BE137" s="259" t="str">
        <f>IF(ISNA(VLOOKUP('Cronograma Manual'!$I163,'Cronograma Manual'!$F$6:$BN$171,BE$144+1,0)),"",(VLOOKUP($F137,'Cronograma Manual'!$F$6:$BN$171,BE$144+1,0)))</f>
        <v/>
      </c>
      <c r="BF137" s="259" t="str">
        <f>IF(ISNA(VLOOKUP('Cronograma Manual'!$I163,'Cronograma Manual'!$F$6:$BN$171,BF$144+1,0)),"",(VLOOKUP($F137,'Cronograma Manual'!$F$6:$BN$171,BF$144+1,0)))</f>
        <v/>
      </c>
      <c r="BG137" s="259" t="str">
        <f>IF(ISNA(VLOOKUP('Cronograma Manual'!$I163,'Cronograma Manual'!$F$6:$BN$171,BG$144+1,0)),"",(VLOOKUP($F137,'Cronograma Manual'!$F$6:$BN$171,BG$144+1,0)))</f>
        <v/>
      </c>
      <c r="BH137" s="259" t="str">
        <f>IF(ISNA(VLOOKUP('Cronograma Manual'!$I163,'Cronograma Manual'!$F$6:$BN$171,BH$144+1,0)),"",(VLOOKUP($F137,'Cronograma Manual'!$F$6:$BN$171,BH$144+1,0)))</f>
        <v/>
      </c>
      <c r="BI137" s="259" t="str">
        <f>IF(ISNA(VLOOKUP('Cronograma Manual'!$I163,'Cronograma Manual'!$F$6:$BN$171,BI$144+1,0)),"",(VLOOKUP($F137,'Cronograma Manual'!$F$6:$BN$171,BI$144+1,0)))</f>
        <v/>
      </c>
      <c r="BJ137" s="259" t="str">
        <f>IF(ISNA(VLOOKUP('Cronograma Manual'!$I163,'Cronograma Manual'!$F$6:$BN$171,BJ$144+1,0)),"",(VLOOKUP($F137,'Cronograma Manual'!$F$6:$BN$171,BJ$144+1,0)))</f>
        <v/>
      </c>
      <c r="BK137" s="259" t="str">
        <f>IF(ISNA(VLOOKUP('Cronograma Manual'!$I163,'Cronograma Manual'!$F$6:$BN$171,BK$144+1,0)),"",(VLOOKUP($F137,'Cronograma Manual'!$F$6:$BN$171,BK$144+1,0)))</f>
        <v/>
      </c>
    </row>
    <row r="138" spans="1:63" x14ac:dyDescent="0.25">
      <c r="A138" s="178" t="str">
        <f t="shared" si="4"/>
        <v/>
      </c>
      <c r="B138" s="176"/>
      <c r="C138" s="176"/>
      <c r="D138" s="176"/>
      <c r="E138" s="176"/>
      <c r="F138" s="176"/>
      <c r="G138" s="184"/>
      <c r="H138" s="184" t="str">
        <f>IF(ISNA(VLOOKUP($F138,'Cronograma Manual'!$F$6:$BN$171,H$144+1,0)),"",(VLOOKUP($F138,'Cronograma Manual'!$F$6:$BN$171,H$144+1,0)))</f>
        <v/>
      </c>
      <c r="I138" s="200" t="str">
        <f>IF(ISNA(VLOOKUP($F138,'Cronograma Manual'!$F$6:$BN$171,I$144+1,0)),"",(VLOOKUP($F138,'Cronograma Manual'!$F$6:$BN$171,I$144+1,0)))</f>
        <v/>
      </c>
      <c r="J138" s="201" t="str">
        <f>IF(ISNA(VLOOKUP($F138,'Cronograma Manual'!$F$6:$BN$171,J$144+1,0)),"",(VLOOKUP($F138,'Cronograma Manual'!$F$6:$BN$171,J$144+1,0)))</f>
        <v/>
      </c>
      <c r="K138" s="259" t="str">
        <f>IF(ISNA(VLOOKUP($F138,'Cronograma Manual'!$F$6:$BN$171,K$144+1,0)),"",(VLOOKUP($F138,'Cronograma Manual'!$F$6:$BN$171,K$144+1,0)))</f>
        <v/>
      </c>
      <c r="L138" s="259" t="str">
        <f>IF(ISNA(VLOOKUP('Cronograma Manual'!$I164,'Cronograma Manual'!$F$6:$BN$171,L$144+1,0)),"",(VLOOKUP($F138,'Cronograma Manual'!$F$6:$BN$171,L$144+1,0)))</f>
        <v/>
      </c>
      <c r="M138" s="259" t="str">
        <f>IF(ISNA(VLOOKUP('Cronograma Manual'!$I164,'Cronograma Manual'!$F$6:$BN$171,M$144+1,0)),"",(VLOOKUP($F138,'Cronograma Manual'!$F$6:$BN$171,M$144+1,0)))</f>
        <v/>
      </c>
      <c r="N138" s="259" t="str">
        <f>IF(ISNA(VLOOKUP('Cronograma Manual'!$I164,'Cronograma Manual'!$F$6:$BN$171,N$144+1,0)),"",(VLOOKUP($F138,'Cronograma Manual'!$F$6:$BN$171,N$144+1,0)))</f>
        <v/>
      </c>
      <c r="O138" s="259" t="str">
        <f>IF(ISNA(VLOOKUP('Cronograma Manual'!$I164,'Cronograma Manual'!$F$6:$BN$171,O$144+1,0)),"",(VLOOKUP($F138,'Cronograma Manual'!$F$6:$BN$171,O$144+1,0)))</f>
        <v/>
      </c>
      <c r="P138" s="259" t="str">
        <f>IF(ISNA(VLOOKUP('Cronograma Manual'!$I164,'Cronograma Manual'!$F$6:$BN$171,P$144+1,0)),"",(VLOOKUP($F138,'Cronograma Manual'!$F$6:$BN$171,P$144+1,0)))</f>
        <v/>
      </c>
      <c r="Q138" s="259" t="str">
        <f>IF(ISNA(VLOOKUP('Cronograma Manual'!$I164,'Cronograma Manual'!$F$6:$BN$171,Q$144+1,0)),"",(VLOOKUP($F138,'Cronograma Manual'!$F$6:$BN$171,Q$144+1,0)))</f>
        <v/>
      </c>
      <c r="R138" s="259" t="str">
        <f>IF(ISNA(VLOOKUP('Cronograma Manual'!$I164,'Cronograma Manual'!$F$6:$BN$171,R$144+1,0)),"",(VLOOKUP($F138,'Cronograma Manual'!$F$6:$BN$171,R$144+1,0)))</f>
        <v/>
      </c>
      <c r="S138" s="259" t="str">
        <f>IF(ISNA(VLOOKUP('Cronograma Manual'!$I164,'Cronograma Manual'!$F$6:$BN$171,S$144+1,0)),"",(VLOOKUP($F138,'Cronograma Manual'!$F$6:$BN$171,S$144+1,0)))</f>
        <v/>
      </c>
      <c r="T138" s="259" t="str">
        <f>IF(ISNA(VLOOKUP('Cronograma Manual'!$I164,'Cronograma Manual'!$F$6:$BN$171,T$144+1,0)),"",(VLOOKUP($F138,'Cronograma Manual'!$F$6:$BN$171,T$144+1,0)))</f>
        <v/>
      </c>
      <c r="U138" s="259" t="str">
        <f>IF(ISNA(VLOOKUP('Cronograma Manual'!$I164,'Cronograma Manual'!$F$6:$BN$171,U$144+1,0)),"",(VLOOKUP($F138,'Cronograma Manual'!$F$6:$BN$171,U$144+1,0)))</f>
        <v/>
      </c>
      <c r="V138" s="259" t="str">
        <f>IF(ISNA(VLOOKUP('Cronograma Manual'!$I164,'Cronograma Manual'!$F$6:$BN$171,V$144+1,0)),"",(VLOOKUP($F138,'Cronograma Manual'!$F$6:$BN$171,V$144+1,0)))</f>
        <v/>
      </c>
      <c r="W138" s="259" t="str">
        <f>IF(ISNA(VLOOKUP('Cronograma Manual'!$I164,'Cronograma Manual'!$F$6:$BN$171,W$144+1,0)),"",(VLOOKUP($F138,'Cronograma Manual'!$F$6:$BN$171,W$144+1,0)))</f>
        <v/>
      </c>
      <c r="X138" s="259" t="str">
        <f>IF(ISNA(VLOOKUP('Cronograma Manual'!$I164,'Cronograma Manual'!$F$6:$BN$171,X$144+1,0)),"",(VLOOKUP($F138,'Cronograma Manual'!$F$6:$BN$171,X$144+1,0)))</f>
        <v/>
      </c>
      <c r="Y138" s="259" t="str">
        <f>IF(ISNA(VLOOKUP('Cronograma Manual'!$I164,'Cronograma Manual'!$F$6:$BN$171,Y$144+1,0)),"",(VLOOKUP($F138,'Cronograma Manual'!$F$6:$BN$171,Y$144+1,0)))</f>
        <v/>
      </c>
      <c r="Z138" s="259" t="str">
        <f>IF(ISNA(VLOOKUP('Cronograma Manual'!$I164,'Cronograma Manual'!$F$6:$BN$171,Z$144+1,0)),"",(VLOOKUP($F138,'Cronograma Manual'!$F$6:$BN$171,Z$144+1,0)))</f>
        <v/>
      </c>
      <c r="AA138" s="259" t="str">
        <f>IF(ISNA(VLOOKUP('Cronograma Manual'!$I164,'Cronograma Manual'!$F$6:$BN$171,AA$144+1,0)),"",(VLOOKUP($F138,'Cronograma Manual'!$F$6:$BN$171,AA$144+1,0)))</f>
        <v/>
      </c>
      <c r="AB138" s="259" t="str">
        <f>IF(ISNA(VLOOKUP('Cronograma Manual'!$I164,'Cronograma Manual'!$F$6:$BN$171,AB$144+1,0)),"",(VLOOKUP($F138,'Cronograma Manual'!$F$6:$BN$171,AB$144+1,0)))</f>
        <v/>
      </c>
      <c r="AC138" s="259" t="str">
        <f>IF(ISNA(VLOOKUP('Cronograma Manual'!$I164,'Cronograma Manual'!$F$6:$BN$171,AC$144+1,0)),"",(VLOOKUP($F138,'Cronograma Manual'!$F$6:$BN$171,AC$144+1,0)))</f>
        <v/>
      </c>
      <c r="AD138" s="259" t="str">
        <f>IF(ISNA(VLOOKUP('Cronograma Manual'!$I164,'Cronograma Manual'!$F$6:$BN$171,AD$144+1,0)),"",(VLOOKUP($F138,'Cronograma Manual'!$F$6:$BN$171,AD$144+1,0)))</f>
        <v/>
      </c>
      <c r="AE138" s="259" t="str">
        <f>IF(ISNA(VLOOKUP('Cronograma Manual'!$I164,'Cronograma Manual'!$F$6:$BN$171,AE$144+1,0)),"",(VLOOKUP($F138,'Cronograma Manual'!$F$6:$BN$171,AE$144+1,0)))</f>
        <v/>
      </c>
      <c r="AF138" s="259" t="str">
        <f>IF(ISNA(VLOOKUP('Cronograma Manual'!$I164,'Cronograma Manual'!$F$6:$BN$171,AF$144+1,0)),"",(VLOOKUP($F138,'Cronograma Manual'!$F$6:$BN$171,AF$144+1,0)))</f>
        <v/>
      </c>
      <c r="AG138" s="259" t="str">
        <f>IF(ISNA(VLOOKUP('Cronograma Manual'!$I164,'Cronograma Manual'!$F$6:$BN$171,AG$144+1,0)),"",(VLOOKUP($F138,'Cronograma Manual'!$F$6:$BN$171,AG$144+1,0)))</f>
        <v/>
      </c>
      <c r="AH138" s="259" t="str">
        <f>IF(ISNA(VLOOKUP('Cronograma Manual'!$I164,'Cronograma Manual'!$F$6:$BN$171,AH$144+1,0)),"",(VLOOKUP($F138,'Cronograma Manual'!$F$6:$BN$171,AH$144+1,0)))</f>
        <v/>
      </c>
      <c r="AI138" s="259" t="str">
        <f>IF(ISNA(VLOOKUP('Cronograma Manual'!$I164,'Cronograma Manual'!$F$6:$BN$171,AI$144+1,0)),"",(VLOOKUP($F138,'Cronograma Manual'!$F$6:$BN$171,AI$144+1,0)))</f>
        <v/>
      </c>
      <c r="AJ138" s="259" t="str">
        <f>IF(ISNA(VLOOKUP('Cronograma Manual'!$I164,'Cronograma Manual'!$F$6:$BN$171,AJ$144+1,0)),"",(VLOOKUP($F138,'Cronograma Manual'!$F$6:$BN$171,AJ$144+1,0)))</f>
        <v/>
      </c>
      <c r="AK138" s="259" t="str">
        <f>IF(ISNA(VLOOKUP('Cronograma Manual'!$I164,'Cronograma Manual'!$F$6:$BN$171,AK$144+1,0)),"",(VLOOKUP($F138,'Cronograma Manual'!$F$6:$BN$171,AK$144+1,0)))</f>
        <v/>
      </c>
      <c r="AL138" s="259" t="str">
        <f>IF(ISNA(VLOOKUP('Cronograma Manual'!$I164,'Cronograma Manual'!$F$6:$BN$171,AL$144+1,0)),"",(VLOOKUP($F138,'Cronograma Manual'!$F$6:$BN$171,AL$144+1,0)))</f>
        <v/>
      </c>
      <c r="AM138" s="259" t="str">
        <f>IF(ISNA(VLOOKUP('Cronograma Manual'!$I164,'Cronograma Manual'!$F$6:$BN$171,AM$144+1,0)),"",(VLOOKUP($F138,'Cronograma Manual'!$F$6:$BN$171,AM$144+1,0)))</f>
        <v/>
      </c>
      <c r="AN138" s="259" t="str">
        <f>IF(ISNA(VLOOKUP('Cronograma Manual'!$I164,'Cronograma Manual'!$F$6:$BN$171,AN$144+1,0)),"",(VLOOKUP($F138,'Cronograma Manual'!$F$6:$BN$171,AN$144+1,0)))</f>
        <v/>
      </c>
      <c r="AO138" s="259" t="str">
        <f>IF(ISNA(VLOOKUP('Cronograma Manual'!$I164,'Cronograma Manual'!$F$6:$BN$171,AO$144+1,0)),"",(VLOOKUP($F138,'Cronograma Manual'!$F$6:$BN$171,AO$144+1,0)))</f>
        <v/>
      </c>
      <c r="AP138" s="259" t="str">
        <f>IF(ISNA(VLOOKUP('Cronograma Manual'!$I164,'Cronograma Manual'!$F$6:$BN$171,AP$144+1,0)),"",(VLOOKUP($F138,'Cronograma Manual'!$F$6:$BN$171,AP$144+1,0)))</f>
        <v/>
      </c>
      <c r="AQ138" s="259" t="str">
        <f>IF(ISNA(VLOOKUP('Cronograma Manual'!$I164,'Cronograma Manual'!$F$6:$BN$171,AQ$144+1,0)),"",(VLOOKUP($F138,'Cronograma Manual'!$F$6:$BN$171,AQ$144+1,0)))</f>
        <v/>
      </c>
      <c r="AR138" s="259" t="str">
        <f>IF(ISNA(VLOOKUP('Cronograma Manual'!$I164,'Cronograma Manual'!$F$6:$BN$171,AR$144+1,0)),"",(VLOOKUP($F138,'Cronograma Manual'!$F$6:$BN$171,AR$144+1,0)))</f>
        <v/>
      </c>
      <c r="AS138" s="259" t="str">
        <f>IF(ISNA(VLOOKUP('Cronograma Manual'!$I164,'Cronograma Manual'!$F$6:$BN$171,AS$144+1,0)),"",(VLOOKUP($F138,'Cronograma Manual'!$F$6:$BN$171,AS$144+1,0)))</f>
        <v/>
      </c>
      <c r="AT138" s="259" t="str">
        <f>IF(ISNA(VLOOKUP('Cronograma Manual'!$I164,'Cronograma Manual'!$F$6:$BN$171,AT$144+1,0)),"",(VLOOKUP($F138,'Cronograma Manual'!$F$6:$BN$171,AT$144+1,0)))</f>
        <v/>
      </c>
      <c r="AU138" s="259" t="str">
        <f>IF(ISNA(VLOOKUP('Cronograma Manual'!$I164,'Cronograma Manual'!$F$6:$BN$171,AU$144+1,0)),"",(VLOOKUP($F138,'Cronograma Manual'!$F$6:$BN$171,AU$144+1,0)))</f>
        <v/>
      </c>
      <c r="AV138" s="259" t="str">
        <f>IF(ISNA(VLOOKUP('Cronograma Manual'!$I164,'Cronograma Manual'!$F$6:$BN$171,AV$144+1,0)),"",(VLOOKUP($F138,'Cronograma Manual'!$F$6:$BN$171,AV$144+1,0)))</f>
        <v/>
      </c>
      <c r="AW138" s="259" t="str">
        <f>IF(ISNA(VLOOKUP('Cronograma Manual'!$I164,'Cronograma Manual'!$F$6:$BN$171,AW$144+1,0)),"",(VLOOKUP($F138,'Cronograma Manual'!$F$6:$BN$171,AW$144+1,0)))</f>
        <v/>
      </c>
      <c r="AX138" s="259" t="str">
        <f>IF(ISNA(VLOOKUP('Cronograma Manual'!$I164,'Cronograma Manual'!$F$6:$BN$171,AX$144+1,0)),"",(VLOOKUP($F138,'Cronograma Manual'!$F$6:$BN$171,AX$144+1,0)))</f>
        <v/>
      </c>
      <c r="AY138" s="259" t="str">
        <f>IF(ISNA(VLOOKUP('Cronograma Manual'!$I164,'Cronograma Manual'!$F$6:$BN$171,AY$144+1,0)),"",(VLOOKUP($F138,'Cronograma Manual'!$F$6:$BN$171,AY$144+1,0)))</f>
        <v/>
      </c>
      <c r="AZ138" s="259" t="str">
        <f>IF(ISNA(VLOOKUP('Cronograma Manual'!$I164,'Cronograma Manual'!$F$6:$BN$171,AZ$144+1,0)),"",(VLOOKUP($F138,'Cronograma Manual'!$F$6:$BN$171,AZ$144+1,0)))</f>
        <v/>
      </c>
      <c r="BA138" s="259" t="str">
        <f>IF(ISNA(VLOOKUP('Cronograma Manual'!$I164,'Cronograma Manual'!$F$6:$BN$171,BA$144+1,0)),"",(VLOOKUP($F138,'Cronograma Manual'!$F$6:$BN$171,BA$144+1,0)))</f>
        <v/>
      </c>
      <c r="BB138" s="259" t="str">
        <f>IF(ISNA(VLOOKUP('Cronograma Manual'!$I164,'Cronograma Manual'!$F$6:$BN$171,BB$144+1,0)),"",(VLOOKUP($F138,'Cronograma Manual'!$F$6:$BN$171,BB$144+1,0)))</f>
        <v/>
      </c>
      <c r="BC138" s="259" t="str">
        <f>IF(ISNA(VLOOKUP('Cronograma Manual'!$I164,'Cronograma Manual'!$F$6:$BN$171,BC$144+1,0)),"",(VLOOKUP($F138,'Cronograma Manual'!$F$6:$BN$171,BC$144+1,0)))</f>
        <v/>
      </c>
      <c r="BD138" s="259" t="str">
        <f>IF(ISNA(VLOOKUP('Cronograma Manual'!$I164,'Cronograma Manual'!$F$6:$BN$171,BD$144+1,0)),"",(VLOOKUP($F138,'Cronograma Manual'!$F$6:$BN$171,BD$144+1,0)))</f>
        <v/>
      </c>
      <c r="BE138" s="259" t="str">
        <f>IF(ISNA(VLOOKUP('Cronograma Manual'!$I164,'Cronograma Manual'!$F$6:$BN$171,BE$144+1,0)),"",(VLOOKUP($F138,'Cronograma Manual'!$F$6:$BN$171,BE$144+1,0)))</f>
        <v/>
      </c>
      <c r="BF138" s="259" t="str">
        <f>IF(ISNA(VLOOKUP('Cronograma Manual'!$I164,'Cronograma Manual'!$F$6:$BN$171,BF$144+1,0)),"",(VLOOKUP($F138,'Cronograma Manual'!$F$6:$BN$171,BF$144+1,0)))</f>
        <v/>
      </c>
      <c r="BG138" s="259" t="str">
        <f>IF(ISNA(VLOOKUP('Cronograma Manual'!$I164,'Cronograma Manual'!$F$6:$BN$171,BG$144+1,0)),"",(VLOOKUP($F138,'Cronograma Manual'!$F$6:$BN$171,BG$144+1,0)))</f>
        <v/>
      </c>
      <c r="BH138" s="259" t="str">
        <f>IF(ISNA(VLOOKUP('Cronograma Manual'!$I164,'Cronograma Manual'!$F$6:$BN$171,BH$144+1,0)),"",(VLOOKUP($F138,'Cronograma Manual'!$F$6:$BN$171,BH$144+1,0)))</f>
        <v/>
      </c>
      <c r="BI138" s="259" t="str">
        <f>IF(ISNA(VLOOKUP('Cronograma Manual'!$I164,'Cronograma Manual'!$F$6:$BN$171,BI$144+1,0)),"",(VLOOKUP($F138,'Cronograma Manual'!$F$6:$BN$171,BI$144+1,0)))</f>
        <v/>
      </c>
      <c r="BJ138" s="259" t="str">
        <f>IF(ISNA(VLOOKUP('Cronograma Manual'!$I164,'Cronograma Manual'!$F$6:$BN$171,BJ$144+1,0)),"",(VLOOKUP($F138,'Cronograma Manual'!$F$6:$BN$171,BJ$144+1,0)))</f>
        <v/>
      </c>
      <c r="BK138" s="259" t="str">
        <f>IF(ISNA(VLOOKUP('Cronograma Manual'!$I164,'Cronograma Manual'!$F$6:$BN$171,BK$144+1,0)),"",(VLOOKUP($F138,'Cronograma Manual'!$F$6:$BN$171,BK$144+1,0)))</f>
        <v/>
      </c>
    </row>
    <row r="139" spans="1:63" x14ac:dyDescent="0.25">
      <c r="A139" s="178" t="str">
        <f t="shared" si="4"/>
        <v/>
      </c>
      <c r="B139" s="176"/>
      <c r="C139" s="176"/>
      <c r="D139" s="176"/>
      <c r="E139" s="176"/>
      <c r="F139" s="176"/>
      <c r="G139" s="184"/>
      <c r="H139" s="184" t="str">
        <f>IF(ISNA(VLOOKUP($F139,'Cronograma Manual'!$F$6:$BN$171,H$144+1,0)),"",(VLOOKUP($F139,'Cronograma Manual'!$F$6:$BN$171,H$144+1,0)))</f>
        <v/>
      </c>
      <c r="I139" s="200" t="str">
        <f>IF(ISNA(VLOOKUP($F139,'Cronograma Manual'!$F$6:$BN$171,I$144+1,0)),"",(VLOOKUP($F139,'Cronograma Manual'!$F$6:$BN$171,I$144+1,0)))</f>
        <v/>
      </c>
      <c r="J139" s="201" t="str">
        <f>IF(ISNA(VLOOKUP($F139,'Cronograma Manual'!$F$6:$BN$171,J$144+1,0)),"",(VLOOKUP($F139,'Cronograma Manual'!$F$6:$BN$171,J$144+1,0)))</f>
        <v/>
      </c>
      <c r="K139" s="259" t="str">
        <f>IF(ISNA(VLOOKUP($F139,'Cronograma Manual'!$F$6:$BN$171,K$144+1,0)),"",(VLOOKUP($F139,'Cronograma Manual'!$F$6:$BN$171,K$144+1,0)))</f>
        <v/>
      </c>
      <c r="L139" s="259" t="str">
        <f>IF(ISNA(VLOOKUP('Cronograma Manual'!$I165,'Cronograma Manual'!$F$6:$BN$171,L$144+1,0)),"",(VLOOKUP($F139,'Cronograma Manual'!$F$6:$BN$171,L$144+1,0)))</f>
        <v/>
      </c>
      <c r="M139" s="259" t="str">
        <f>IF(ISNA(VLOOKUP('Cronograma Manual'!$I165,'Cronograma Manual'!$F$6:$BN$171,M$144+1,0)),"",(VLOOKUP($F139,'Cronograma Manual'!$F$6:$BN$171,M$144+1,0)))</f>
        <v/>
      </c>
      <c r="N139" s="259" t="str">
        <f>IF(ISNA(VLOOKUP('Cronograma Manual'!$I165,'Cronograma Manual'!$F$6:$BN$171,N$144+1,0)),"",(VLOOKUP($F139,'Cronograma Manual'!$F$6:$BN$171,N$144+1,0)))</f>
        <v/>
      </c>
      <c r="O139" s="259" t="str">
        <f>IF(ISNA(VLOOKUP('Cronograma Manual'!$I165,'Cronograma Manual'!$F$6:$BN$171,O$144+1,0)),"",(VLOOKUP($F139,'Cronograma Manual'!$F$6:$BN$171,O$144+1,0)))</f>
        <v/>
      </c>
      <c r="P139" s="259" t="str">
        <f>IF(ISNA(VLOOKUP('Cronograma Manual'!$I165,'Cronograma Manual'!$F$6:$BN$171,P$144+1,0)),"",(VLOOKUP($F139,'Cronograma Manual'!$F$6:$BN$171,P$144+1,0)))</f>
        <v/>
      </c>
      <c r="Q139" s="259" t="str">
        <f>IF(ISNA(VLOOKUP('Cronograma Manual'!$I165,'Cronograma Manual'!$F$6:$BN$171,Q$144+1,0)),"",(VLOOKUP($F139,'Cronograma Manual'!$F$6:$BN$171,Q$144+1,0)))</f>
        <v/>
      </c>
      <c r="R139" s="259" t="str">
        <f>IF(ISNA(VLOOKUP('Cronograma Manual'!$I165,'Cronograma Manual'!$F$6:$BN$171,R$144+1,0)),"",(VLOOKUP($F139,'Cronograma Manual'!$F$6:$BN$171,R$144+1,0)))</f>
        <v/>
      </c>
      <c r="S139" s="259" t="str">
        <f>IF(ISNA(VLOOKUP('Cronograma Manual'!$I165,'Cronograma Manual'!$F$6:$BN$171,S$144+1,0)),"",(VLOOKUP($F139,'Cronograma Manual'!$F$6:$BN$171,S$144+1,0)))</f>
        <v/>
      </c>
      <c r="T139" s="259" t="str">
        <f>IF(ISNA(VLOOKUP('Cronograma Manual'!$I165,'Cronograma Manual'!$F$6:$BN$171,T$144+1,0)),"",(VLOOKUP($F139,'Cronograma Manual'!$F$6:$BN$171,T$144+1,0)))</f>
        <v/>
      </c>
      <c r="U139" s="259" t="str">
        <f>IF(ISNA(VLOOKUP('Cronograma Manual'!$I165,'Cronograma Manual'!$F$6:$BN$171,U$144+1,0)),"",(VLOOKUP($F139,'Cronograma Manual'!$F$6:$BN$171,U$144+1,0)))</f>
        <v/>
      </c>
      <c r="V139" s="259" t="str">
        <f>IF(ISNA(VLOOKUP('Cronograma Manual'!$I165,'Cronograma Manual'!$F$6:$BN$171,V$144+1,0)),"",(VLOOKUP($F139,'Cronograma Manual'!$F$6:$BN$171,V$144+1,0)))</f>
        <v/>
      </c>
      <c r="W139" s="259" t="str">
        <f>IF(ISNA(VLOOKUP('Cronograma Manual'!$I165,'Cronograma Manual'!$F$6:$BN$171,W$144+1,0)),"",(VLOOKUP($F139,'Cronograma Manual'!$F$6:$BN$171,W$144+1,0)))</f>
        <v/>
      </c>
      <c r="X139" s="259" t="str">
        <f>IF(ISNA(VLOOKUP('Cronograma Manual'!$I165,'Cronograma Manual'!$F$6:$BN$171,X$144+1,0)),"",(VLOOKUP($F139,'Cronograma Manual'!$F$6:$BN$171,X$144+1,0)))</f>
        <v/>
      </c>
      <c r="Y139" s="259" t="str">
        <f>IF(ISNA(VLOOKUP('Cronograma Manual'!$I165,'Cronograma Manual'!$F$6:$BN$171,Y$144+1,0)),"",(VLOOKUP($F139,'Cronograma Manual'!$F$6:$BN$171,Y$144+1,0)))</f>
        <v/>
      </c>
      <c r="Z139" s="259" t="str">
        <f>IF(ISNA(VLOOKUP('Cronograma Manual'!$I165,'Cronograma Manual'!$F$6:$BN$171,Z$144+1,0)),"",(VLOOKUP($F139,'Cronograma Manual'!$F$6:$BN$171,Z$144+1,0)))</f>
        <v/>
      </c>
      <c r="AA139" s="259" t="str">
        <f>IF(ISNA(VLOOKUP('Cronograma Manual'!$I165,'Cronograma Manual'!$F$6:$BN$171,AA$144+1,0)),"",(VLOOKUP($F139,'Cronograma Manual'!$F$6:$BN$171,AA$144+1,0)))</f>
        <v/>
      </c>
      <c r="AB139" s="259" t="str">
        <f>IF(ISNA(VLOOKUP('Cronograma Manual'!$I165,'Cronograma Manual'!$F$6:$BN$171,AB$144+1,0)),"",(VLOOKUP($F139,'Cronograma Manual'!$F$6:$BN$171,AB$144+1,0)))</f>
        <v/>
      </c>
      <c r="AC139" s="259" t="str">
        <f>IF(ISNA(VLOOKUP('Cronograma Manual'!$I165,'Cronograma Manual'!$F$6:$BN$171,AC$144+1,0)),"",(VLOOKUP($F139,'Cronograma Manual'!$F$6:$BN$171,AC$144+1,0)))</f>
        <v/>
      </c>
      <c r="AD139" s="259" t="str">
        <f>IF(ISNA(VLOOKUP('Cronograma Manual'!$I165,'Cronograma Manual'!$F$6:$BN$171,AD$144+1,0)),"",(VLOOKUP($F139,'Cronograma Manual'!$F$6:$BN$171,AD$144+1,0)))</f>
        <v/>
      </c>
      <c r="AE139" s="259" t="str">
        <f>IF(ISNA(VLOOKUP('Cronograma Manual'!$I165,'Cronograma Manual'!$F$6:$BN$171,AE$144+1,0)),"",(VLOOKUP($F139,'Cronograma Manual'!$F$6:$BN$171,AE$144+1,0)))</f>
        <v/>
      </c>
      <c r="AF139" s="259" t="str">
        <f>IF(ISNA(VLOOKUP('Cronograma Manual'!$I165,'Cronograma Manual'!$F$6:$BN$171,AF$144+1,0)),"",(VLOOKUP($F139,'Cronograma Manual'!$F$6:$BN$171,AF$144+1,0)))</f>
        <v/>
      </c>
      <c r="AG139" s="259" t="str">
        <f>IF(ISNA(VLOOKUP('Cronograma Manual'!$I165,'Cronograma Manual'!$F$6:$BN$171,AG$144+1,0)),"",(VLOOKUP($F139,'Cronograma Manual'!$F$6:$BN$171,AG$144+1,0)))</f>
        <v/>
      </c>
      <c r="AH139" s="259" t="str">
        <f>IF(ISNA(VLOOKUP('Cronograma Manual'!$I165,'Cronograma Manual'!$F$6:$BN$171,AH$144+1,0)),"",(VLOOKUP($F139,'Cronograma Manual'!$F$6:$BN$171,AH$144+1,0)))</f>
        <v/>
      </c>
      <c r="AI139" s="259" t="str">
        <f>IF(ISNA(VLOOKUP('Cronograma Manual'!$I165,'Cronograma Manual'!$F$6:$BN$171,AI$144+1,0)),"",(VLOOKUP($F139,'Cronograma Manual'!$F$6:$BN$171,AI$144+1,0)))</f>
        <v/>
      </c>
      <c r="AJ139" s="259" t="str">
        <f>IF(ISNA(VLOOKUP('Cronograma Manual'!$I165,'Cronograma Manual'!$F$6:$BN$171,AJ$144+1,0)),"",(VLOOKUP($F139,'Cronograma Manual'!$F$6:$BN$171,AJ$144+1,0)))</f>
        <v/>
      </c>
      <c r="AK139" s="259" t="str">
        <f>IF(ISNA(VLOOKUP('Cronograma Manual'!$I165,'Cronograma Manual'!$F$6:$BN$171,AK$144+1,0)),"",(VLOOKUP($F139,'Cronograma Manual'!$F$6:$BN$171,AK$144+1,0)))</f>
        <v/>
      </c>
      <c r="AL139" s="259" t="str">
        <f>IF(ISNA(VLOOKUP('Cronograma Manual'!$I165,'Cronograma Manual'!$F$6:$BN$171,AL$144+1,0)),"",(VLOOKUP($F139,'Cronograma Manual'!$F$6:$BN$171,AL$144+1,0)))</f>
        <v/>
      </c>
      <c r="AM139" s="259" t="str">
        <f>IF(ISNA(VLOOKUP('Cronograma Manual'!$I165,'Cronograma Manual'!$F$6:$BN$171,AM$144+1,0)),"",(VLOOKUP($F139,'Cronograma Manual'!$F$6:$BN$171,AM$144+1,0)))</f>
        <v/>
      </c>
      <c r="AN139" s="259" t="str">
        <f>IF(ISNA(VLOOKUP('Cronograma Manual'!$I165,'Cronograma Manual'!$F$6:$BN$171,AN$144+1,0)),"",(VLOOKUP($F139,'Cronograma Manual'!$F$6:$BN$171,AN$144+1,0)))</f>
        <v/>
      </c>
      <c r="AO139" s="259" t="str">
        <f>IF(ISNA(VLOOKUP('Cronograma Manual'!$I165,'Cronograma Manual'!$F$6:$BN$171,AO$144+1,0)),"",(VLOOKUP($F139,'Cronograma Manual'!$F$6:$BN$171,AO$144+1,0)))</f>
        <v/>
      </c>
      <c r="AP139" s="259" t="str">
        <f>IF(ISNA(VLOOKUP('Cronograma Manual'!$I165,'Cronograma Manual'!$F$6:$BN$171,AP$144+1,0)),"",(VLOOKUP($F139,'Cronograma Manual'!$F$6:$BN$171,AP$144+1,0)))</f>
        <v/>
      </c>
      <c r="AQ139" s="259" t="str">
        <f>IF(ISNA(VLOOKUP('Cronograma Manual'!$I165,'Cronograma Manual'!$F$6:$BN$171,AQ$144+1,0)),"",(VLOOKUP($F139,'Cronograma Manual'!$F$6:$BN$171,AQ$144+1,0)))</f>
        <v/>
      </c>
      <c r="AR139" s="259" t="str">
        <f>IF(ISNA(VLOOKUP('Cronograma Manual'!$I165,'Cronograma Manual'!$F$6:$BN$171,AR$144+1,0)),"",(VLOOKUP($F139,'Cronograma Manual'!$F$6:$BN$171,AR$144+1,0)))</f>
        <v/>
      </c>
      <c r="AS139" s="259" t="str">
        <f>IF(ISNA(VLOOKUP('Cronograma Manual'!$I165,'Cronograma Manual'!$F$6:$BN$171,AS$144+1,0)),"",(VLOOKUP($F139,'Cronograma Manual'!$F$6:$BN$171,AS$144+1,0)))</f>
        <v/>
      </c>
      <c r="AT139" s="259" t="str">
        <f>IF(ISNA(VLOOKUP('Cronograma Manual'!$I165,'Cronograma Manual'!$F$6:$BN$171,AT$144+1,0)),"",(VLOOKUP($F139,'Cronograma Manual'!$F$6:$BN$171,AT$144+1,0)))</f>
        <v/>
      </c>
      <c r="AU139" s="259" t="str">
        <f>IF(ISNA(VLOOKUP('Cronograma Manual'!$I165,'Cronograma Manual'!$F$6:$BN$171,AU$144+1,0)),"",(VLOOKUP($F139,'Cronograma Manual'!$F$6:$BN$171,AU$144+1,0)))</f>
        <v/>
      </c>
      <c r="AV139" s="259" t="str">
        <f>IF(ISNA(VLOOKUP('Cronograma Manual'!$I165,'Cronograma Manual'!$F$6:$BN$171,AV$144+1,0)),"",(VLOOKUP($F139,'Cronograma Manual'!$F$6:$BN$171,AV$144+1,0)))</f>
        <v/>
      </c>
      <c r="AW139" s="259" t="str">
        <f>IF(ISNA(VLOOKUP('Cronograma Manual'!$I165,'Cronograma Manual'!$F$6:$BN$171,AW$144+1,0)),"",(VLOOKUP($F139,'Cronograma Manual'!$F$6:$BN$171,AW$144+1,0)))</f>
        <v/>
      </c>
      <c r="AX139" s="259" t="str">
        <f>IF(ISNA(VLOOKUP('Cronograma Manual'!$I165,'Cronograma Manual'!$F$6:$BN$171,AX$144+1,0)),"",(VLOOKUP($F139,'Cronograma Manual'!$F$6:$BN$171,AX$144+1,0)))</f>
        <v/>
      </c>
      <c r="AY139" s="259" t="str">
        <f>IF(ISNA(VLOOKUP('Cronograma Manual'!$I165,'Cronograma Manual'!$F$6:$BN$171,AY$144+1,0)),"",(VLOOKUP($F139,'Cronograma Manual'!$F$6:$BN$171,AY$144+1,0)))</f>
        <v/>
      </c>
      <c r="AZ139" s="259" t="str">
        <f>IF(ISNA(VLOOKUP('Cronograma Manual'!$I165,'Cronograma Manual'!$F$6:$BN$171,AZ$144+1,0)),"",(VLOOKUP($F139,'Cronograma Manual'!$F$6:$BN$171,AZ$144+1,0)))</f>
        <v/>
      </c>
      <c r="BA139" s="259" t="str">
        <f>IF(ISNA(VLOOKUP('Cronograma Manual'!$I165,'Cronograma Manual'!$F$6:$BN$171,BA$144+1,0)),"",(VLOOKUP($F139,'Cronograma Manual'!$F$6:$BN$171,BA$144+1,0)))</f>
        <v/>
      </c>
      <c r="BB139" s="259" t="str">
        <f>IF(ISNA(VLOOKUP('Cronograma Manual'!$I165,'Cronograma Manual'!$F$6:$BN$171,BB$144+1,0)),"",(VLOOKUP($F139,'Cronograma Manual'!$F$6:$BN$171,BB$144+1,0)))</f>
        <v/>
      </c>
      <c r="BC139" s="259" t="str">
        <f>IF(ISNA(VLOOKUP('Cronograma Manual'!$I165,'Cronograma Manual'!$F$6:$BN$171,BC$144+1,0)),"",(VLOOKUP($F139,'Cronograma Manual'!$F$6:$BN$171,BC$144+1,0)))</f>
        <v/>
      </c>
      <c r="BD139" s="259" t="str">
        <f>IF(ISNA(VLOOKUP('Cronograma Manual'!$I165,'Cronograma Manual'!$F$6:$BN$171,BD$144+1,0)),"",(VLOOKUP($F139,'Cronograma Manual'!$F$6:$BN$171,BD$144+1,0)))</f>
        <v/>
      </c>
      <c r="BE139" s="259" t="str">
        <f>IF(ISNA(VLOOKUP('Cronograma Manual'!$I165,'Cronograma Manual'!$F$6:$BN$171,BE$144+1,0)),"",(VLOOKUP($F139,'Cronograma Manual'!$F$6:$BN$171,BE$144+1,0)))</f>
        <v/>
      </c>
      <c r="BF139" s="259" t="str">
        <f>IF(ISNA(VLOOKUP('Cronograma Manual'!$I165,'Cronograma Manual'!$F$6:$BN$171,BF$144+1,0)),"",(VLOOKUP($F139,'Cronograma Manual'!$F$6:$BN$171,BF$144+1,0)))</f>
        <v/>
      </c>
      <c r="BG139" s="259" t="str">
        <f>IF(ISNA(VLOOKUP('Cronograma Manual'!$I165,'Cronograma Manual'!$F$6:$BN$171,BG$144+1,0)),"",(VLOOKUP($F139,'Cronograma Manual'!$F$6:$BN$171,BG$144+1,0)))</f>
        <v/>
      </c>
      <c r="BH139" s="259" t="str">
        <f>IF(ISNA(VLOOKUP('Cronograma Manual'!$I165,'Cronograma Manual'!$F$6:$BN$171,BH$144+1,0)),"",(VLOOKUP($F139,'Cronograma Manual'!$F$6:$BN$171,BH$144+1,0)))</f>
        <v/>
      </c>
      <c r="BI139" s="259" t="str">
        <f>IF(ISNA(VLOOKUP('Cronograma Manual'!$I165,'Cronograma Manual'!$F$6:$BN$171,BI$144+1,0)),"",(VLOOKUP($F139,'Cronograma Manual'!$F$6:$BN$171,BI$144+1,0)))</f>
        <v/>
      </c>
      <c r="BJ139" s="259" t="str">
        <f>IF(ISNA(VLOOKUP('Cronograma Manual'!$I165,'Cronograma Manual'!$F$6:$BN$171,BJ$144+1,0)),"",(VLOOKUP($F139,'Cronograma Manual'!$F$6:$BN$171,BJ$144+1,0)))</f>
        <v/>
      </c>
      <c r="BK139" s="259" t="str">
        <f>IF(ISNA(VLOOKUP('Cronograma Manual'!$I165,'Cronograma Manual'!$F$6:$BN$171,BK$144+1,0)),"",(VLOOKUP($F139,'Cronograma Manual'!$F$6:$BN$171,BK$144+1,0)))</f>
        <v/>
      </c>
    </row>
    <row r="140" spans="1:63" x14ac:dyDescent="0.25">
      <c r="A140" s="252"/>
      <c r="B140" s="330"/>
      <c r="C140" s="330"/>
      <c r="D140" s="330"/>
      <c r="E140" s="330"/>
      <c r="F140" s="330"/>
      <c r="G140" s="85"/>
      <c r="H140" s="85"/>
      <c r="I140" s="64"/>
      <c r="J140" s="64"/>
      <c r="K140" s="64"/>
      <c r="L140" s="64"/>
      <c r="M140" s="64"/>
      <c r="N140" s="64"/>
      <c r="O140" s="64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256"/>
      <c r="AD140" s="256"/>
      <c r="AE140" s="256"/>
      <c r="AF140" s="256"/>
      <c r="AG140" s="256"/>
      <c r="AH140" s="256"/>
      <c r="AI140" s="256"/>
      <c r="AJ140" s="256"/>
      <c r="AK140" s="256"/>
      <c r="AL140" s="256"/>
      <c r="AM140" s="256"/>
      <c r="AN140" s="256"/>
      <c r="AO140" s="256"/>
      <c r="AP140" s="256"/>
      <c r="AQ140" s="256"/>
      <c r="AR140" s="256"/>
      <c r="AS140" s="256"/>
      <c r="AT140" s="256"/>
      <c r="AU140" s="256"/>
      <c r="AV140" s="256"/>
      <c r="AW140" s="256"/>
      <c r="AX140" s="256"/>
      <c r="AY140" s="256"/>
      <c r="AZ140" s="256"/>
      <c r="BA140" s="256"/>
      <c r="BB140" s="256"/>
      <c r="BC140" s="256"/>
      <c r="BD140" s="256"/>
      <c r="BE140" s="256"/>
      <c r="BF140" s="256"/>
      <c r="BG140" s="256"/>
      <c r="BH140" s="256"/>
      <c r="BI140" s="256"/>
      <c r="BJ140" s="256"/>
    </row>
    <row r="141" spans="1:63" ht="44.25" customHeight="1" x14ac:dyDescent="0.25">
      <c r="A141" s="252"/>
      <c r="B141" s="465" t="s">
        <v>1848</v>
      </c>
      <c r="C141" s="466"/>
      <c r="D141" s="466"/>
      <c r="E141" s="466"/>
      <c r="F141" s="466"/>
      <c r="G141" s="466"/>
      <c r="H141" s="466"/>
      <c r="I141" s="466"/>
      <c r="J141" s="466"/>
      <c r="K141" s="64"/>
      <c r="L141" s="64"/>
      <c r="M141" s="64"/>
      <c r="N141" s="64"/>
      <c r="O141" s="64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256"/>
      <c r="AD141" s="256"/>
      <c r="AE141" s="256"/>
      <c r="AF141" s="256"/>
      <c r="AG141" s="256"/>
      <c r="AH141" s="256"/>
      <c r="AI141" s="256"/>
      <c r="AJ141" s="256"/>
      <c r="AK141" s="256"/>
      <c r="AL141" s="256"/>
      <c r="AM141" s="256"/>
      <c r="AN141" s="256"/>
      <c r="AO141" s="256"/>
      <c r="AP141" s="256"/>
      <c r="AQ141" s="256"/>
      <c r="AR141" s="256"/>
      <c r="AS141" s="256"/>
      <c r="AT141" s="256"/>
      <c r="AU141" s="256"/>
      <c r="AV141" s="256"/>
      <c r="AW141" s="256"/>
      <c r="AX141" s="256"/>
      <c r="AY141" s="256"/>
      <c r="AZ141" s="256"/>
      <c r="BA141" s="256"/>
      <c r="BB141" s="256"/>
      <c r="BC141" s="256"/>
      <c r="BD141" s="256"/>
      <c r="BE141" s="256"/>
      <c r="BF141" s="256"/>
      <c r="BG141" s="256"/>
      <c r="BH141" s="256"/>
      <c r="BI141" s="256"/>
      <c r="BJ141" s="256"/>
    </row>
    <row r="142" spans="1:63" ht="15.75" x14ac:dyDescent="0.25">
      <c r="A142" s="252"/>
      <c r="B142" s="333" t="s">
        <v>1215</v>
      </c>
      <c r="C142" s="332"/>
      <c r="D142" s="332"/>
      <c r="E142" s="332"/>
      <c r="F142" s="332"/>
      <c r="G142" s="332"/>
      <c r="H142" s="332"/>
      <c r="I142" s="332"/>
      <c r="J142" s="332"/>
      <c r="K142" s="64"/>
      <c r="L142" s="64"/>
      <c r="M142" s="64"/>
      <c r="N142" s="64"/>
      <c r="O142" s="64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256"/>
      <c r="AD142" s="256"/>
      <c r="AE142" s="256"/>
      <c r="AF142" s="256"/>
      <c r="AG142" s="256"/>
      <c r="AH142" s="256"/>
      <c r="AI142" s="256"/>
      <c r="AJ142" s="256"/>
      <c r="AK142" s="256"/>
      <c r="AL142" s="256"/>
      <c r="AM142" s="256"/>
      <c r="AN142" s="256"/>
      <c r="AO142" s="256"/>
      <c r="AP142" s="256"/>
      <c r="AQ142" s="256"/>
      <c r="AR142" s="256"/>
      <c r="AS142" s="256"/>
      <c r="AT142" s="256"/>
      <c r="AU142" s="256"/>
      <c r="AV142" s="256"/>
      <c r="AW142" s="256"/>
      <c r="AX142" s="256"/>
      <c r="AY142" s="256"/>
      <c r="AZ142" s="256"/>
      <c r="BA142" s="256"/>
      <c r="BB142" s="256"/>
      <c r="BC142" s="256"/>
      <c r="BD142" s="256"/>
      <c r="BE142" s="256"/>
      <c r="BF142" s="256"/>
      <c r="BG142" s="256"/>
      <c r="BH142" s="256"/>
      <c r="BI142" s="256"/>
      <c r="BJ142" s="256"/>
    </row>
    <row r="143" spans="1:63" ht="15.75" hidden="1" x14ac:dyDescent="0.25">
      <c r="B143" s="334"/>
      <c r="C143" s="335"/>
      <c r="D143" s="335"/>
      <c r="E143" s="335"/>
      <c r="F143" s="335"/>
      <c r="G143" s="49">
        <v>1</v>
      </c>
      <c r="H143" s="49">
        <v>2</v>
      </c>
      <c r="I143" s="49">
        <v>5</v>
      </c>
      <c r="J143" s="49">
        <v>6</v>
      </c>
      <c r="K143" s="63">
        <v>7</v>
      </c>
      <c r="L143" s="63">
        <v>8</v>
      </c>
      <c r="M143" s="63">
        <v>9</v>
      </c>
      <c r="N143" s="63">
        <v>10</v>
      </c>
      <c r="O143" s="63">
        <v>11</v>
      </c>
      <c r="P143" s="60">
        <v>12</v>
      </c>
      <c r="Q143" s="60">
        <v>13</v>
      </c>
      <c r="R143" s="60">
        <v>14</v>
      </c>
      <c r="S143" s="60">
        <v>15</v>
      </c>
      <c r="T143" s="60">
        <v>16</v>
      </c>
      <c r="U143" s="60">
        <v>17</v>
      </c>
      <c r="V143" s="60">
        <v>18</v>
      </c>
      <c r="W143" s="60">
        <v>19</v>
      </c>
      <c r="X143" s="61">
        <v>20</v>
      </c>
      <c r="Y143" s="61">
        <v>21</v>
      </c>
      <c r="Z143" s="61">
        <v>22</v>
      </c>
      <c r="AA143" s="61">
        <v>23</v>
      </c>
      <c r="AB143" s="61">
        <v>24</v>
      </c>
      <c r="AC143" s="61">
        <v>25</v>
      </c>
      <c r="AD143" s="67">
        <v>26</v>
      </c>
      <c r="AE143" s="61">
        <v>27</v>
      </c>
      <c r="AF143" s="61">
        <v>28</v>
      </c>
      <c r="AG143" s="61">
        <v>29</v>
      </c>
      <c r="AH143" s="61">
        <v>30</v>
      </c>
      <c r="AI143" s="67">
        <v>31</v>
      </c>
      <c r="AJ143" s="77">
        <v>32</v>
      </c>
      <c r="AK143" s="61">
        <v>33</v>
      </c>
      <c r="AL143" s="61">
        <v>34</v>
      </c>
      <c r="AM143" s="61">
        <v>35</v>
      </c>
      <c r="AN143" s="61">
        <v>36</v>
      </c>
      <c r="AO143" s="61">
        <v>37</v>
      </c>
      <c r="AP143" s="257">
        <v>38</v>
      </c>
      <c r="AQ143" s="257">
        <v>39</v>
      </c>
      <c r="AR143" s="257">
        <v>40</v>
      </c>
      <c r="AS143" s="257">
        <v>41</v>
      </c>
      <c r="AT143" s="49">
        <v>42</v>
      </c>
      <c r="AU143" s="49">
        <v>43</v>
      </c>
      <c r="AV143" s="49">
        <v>44</v>
      </c>
      <c r="AW143" s="49">
        <v>45</v>
      </c>
      <c r="AX143" s="49">
        <v>46</v>
      </c>
      <c r="AY143" s="49">
        <v>47</v>
      </c>
      <c r="AZ143" s="49">
        <v>48</v>
      </c>
      <c r="BA143" s="49">
        <v>49</v>
      </c>
      <c r="BB143" s="49">
        <v>50</v>
      </c>
      <c r="BC143" s="49">
        <v>51</v>
      </c>
      <c r="BD143" s="49">
        <v>52</v>
      </c>
      <c r="BE143" s="49">
        <v>53</v>
      </c>
      <c r="BF143" s="49">
        <v>54</v>
      </c>
      <c r="BG143" s="49">
        <v>55</v>
      </c>
      <c r="BH143" s="49">
        <v>56</v>
      </c>
      <c r="BI143" s="49">
        <v>57</v>
      </c>
      <c r="BJ143" s="49">
        <v>58</v>
      </c>
      <c r="BK143" s="49">
        <v>59</v>
      </c>
    </row>
    <row r="144" spans="1:63" ht="15.75" hidden="1" x14ac:dyDescent="0.25">
      <c r="B144" s="334"/>
      <c r="C144" s="336"/>
      <c r="D144" s="336"/>
      <c r="E144" s="336"/>
      <c r="F144" s="336"/>
      <c r="G144" s="49">
        <v>1</v>
      </c>
      <c r="H144" s="49">
        <v>2</v>
      </c>
      <c r="I144" s="49">
        <v>5</v>
      </c>
      <c r="J144" s="49">
        <v>6</v>
      </c>
      <c r="K144" s="63">
        <v>7</v>
      </c>
      <c r="L144" s="63">
        <v>8</v>
      </c>
      <c r="M144" s="63">
        <v>9</v>
      </c>
      <c r="N144" s="63">
        <v>10</v>
      </c>
      <c r="O144" s="63">
        <v>11</v>
      </c>
      <c r="P144" s="60">
        <v>12</v>
      </c>
      <c r="Q144" s="60">
        <v>13</v>
      </c>
      <c r="R144" s="60">
        <v>14</v>
      </c>
      <c r="S144" s="60">
        <v>15</v>
      </c>
      <c r="T144" s="60">
        <v>16</v>
      </c>
      <c r="U144" s="60">
        <v>17</v>
      </c>
      <c r="V144" s="60">
        <v>18</v>
      </c>
      <c r="W144" s="60">
        <v>19</v>
      </c>
      <c r="X144" s="61">
        <v>20</v>
      </c>
      <c r="Y144" s="61">
        <v>21</v>
      </c>
      <c r="Z144" s="61">
        <v>22</v>
      </c>
      <c r="AA144" s="61">
        <v>23</v>
      </c>
      <c r="AB144" s="61">
        <v>24</v>
      </c>
      <c r="AC144" s="61">
        <v>25</v>
      </c>
      <c r="AD144" s="67">
        <v>26</v>
      </c>
      <c r="AE144" s="61">
        <v>27</v>
      </c>
      <c r="AF144" s="61">
        <v>28</v>
      </c>
      <c r="AG144" s="61">
        <v>29</v>
      </c>
      <c r="AH144" s="61">
        <v>30</v>
      </c>
      <c r="AI144" s="67">
        <v>31</v>
      </c>
      <c r="AJ144" s="77">
        <v>32</v>
      </c>
      <c r="AK144" s="61">
        <v>33</v>
      </c>
      <c r="AL144" s="61">
        <v>34</v>
      </c>
      <c r="AM144" s="61">
        <v>35</v>
      </c>
      <c r="AN144" s="61">
        <v>36</v>
      </c>
      <c r="AO144" s="61">
        <v>37</v>
      </c>
      <c r="AP144" s="257">
        <v>38</v>
      </c>
      <c r="AQ144" s="257">
        <v>39</v>
      </c>
      <c r="AR144" s="257">
        <v>40</v>
      </c>
      <c r="AS144" s="257">
        <v>41</v>
      </c>
      <c r="AT144" s="49">
        <v>42</v>
      </c>
      <c r="AU144" s="49">
        <v>43</v>
      </c>
      <c r="AV144" s="49">
        <v>44</v>
      </c>
      <c r="AW144" s="49">
        <v>45</v>
      </c>
      <c r="AX144" s="49">
        <v>46</v>
      </c>
      <c r="AY144" s="49">
        <v>47</v>
      </c>
      <c r="AZ144" s="49">
        <v>48</v>
      </c>
      <c r="BA144" s="49">
        <v>49</v>
      </c>
      <c r="BB144" s="49">
        <v>50</v>
      </c>
      <c r="BC144" s="49">
        <v>51</v>
      </c>
      <c r="BD144" s="49">
        <v>52</v>
      </c>
      <c r="BE144" s="49">
        <v>53</v>
      </c>
      <c r="BF144" s="49">
        <v>54</v>
      </c>
      <c r="BG144" s="49">
        <v>55</v>
      </c>
      <c r="BH144" s="49">
        <v>56</v>
      </c>
      <c r="BI144" s="49">
        <v>57</v>
      </c>
      <c r="BJ144" s="49">
        <v>58</v>
      </c>
      <c r="BK144" s="49">
        <v>59</v>
      </c>
    </row>
    <row r="145" spans="2:45" ht="17.25" customHeight="1" x14ac:dyDescent="0.25"/>
    <row r="146" spans="2:45" ht="15.75" customHeight="1" x14ac:dyDescent="0.25">
      <c r="B146" s="469" t="s">
        <v>1952</v>
      </c>
      <c r="C146" s="470"/>
      <c r="D146" s="470"/>
      <c r="E146" s="470"/>
      <c r="F146" s="470"/>
      <c r="G146" s="470"/>
      <c r="H146" s="470"/>
      <c r="I146" s="470"/>
      <c r="J146" s="470"/>
      <c r="K146" s="443"/>
      <c r="L146" s="444"/>
      <c r="M146" s="444"/>
      <c r="N146" s="444"/>
      <c r="O146" s="444"/>
      <c r="P146" s="60"/>
      <c r="Q146" s="60"/>
      <c r="R146" s="60"/>
      <c r="S146" s="60"/>
      <c r="T146" s="60"/>
      <c r="U146" s="60"/>
      <c r="V146" s="60"/>
      <c r="W146" s="60"/>
      <c r="X146" s="61"/>
      <c r="Y146" s="61"/>
      <c r="Z146" s="61"/>
      <c r="AA146" s="61"/>
      <c r="AB146" s="67"/>
      <c r="AC146" s="61"/>
      <c r="AD146" s="61"/>
      <c r="AE146" s="61"/>
      <c r="AF146" s="61"/>
      <c r="AG146" s="61"/>
      <c r="AH146" s="61"/>
      <c r="AI146" s="61"/>
      <c r="AJ146" s="67"/>
      <c r="AK146" s="61"/>
      <c r="AL146" s="61"/>
      <c r="AM146" s="61"/>
      <c r="AN146" s="61"/>
      <c r="AO146" s="61"/>
      <c r="AP146" s="257"/>
      <c r="AQ146" s="257"/>
      <c r="AR146" s="257"/>
      <c r="AS146" s="257"/>
    </row>
    <row r="147" spans="2:45" ht="12.75" customHeight="1" x14ac:dyDescent="0.3">
      <c r="B147" s="84"/>
      <c r="C147" s="84"/>
      <c r="D147" s="84"/>
      <c r="E147" s="84"/>
      <c r="F147" s="84"/>
      <c r="G147" s="84"/>
      <c r="H147" s="86"/>
      <c r="I147" s="84"/>
      <c r="J147" s="84"/>
      <c r="K147" s="84"/>
      <c r="L147" s="84"/>
      <c r="M147" s="84"/>
      <c r="N147" s="84"/>
      <c r="O147" s="84"/>
      <c r="P147" s="70"/>
      <c r="Q147" s="70"/>
      <c r="R147" s="70"/>
      <c r="S147" s="70"/>
      <c r="T147" s="70"/>
      <c r="U147" s="70"/>
      <c r="V147" s="70"/>
      <c r="W147" s="70"/>
      <c r="X147" s="71"/>
      <c r="Y147" s="71"/>
      <c r="Z147" s="71"/>
      <c r="AA147" s="71"/>
      <c r="AB147" s="71"/>
      <c r="AC147" s="71"/>
      <c r="AD147" s="71"/>
      <c r="AE147" s="71"/>
      <c r="AF147" s="71"/>
      <c r="AG147" s="71"/>
      <c r="AH147" s="71"/>
      <c r="AI147" s="71"/>
      <c r="AJ147" s="71"/>
      <c r="AK147" s="71"/>
      <c r="AL147" s="71"/>
      <c r="AM147" s="71"/>
      <c r="AN147" s="71"/>
      <c r="AO147" s="71"/>
    </row>
    <row r="148" spans="2:45" ht="12.75" hidden="1" customHeight="1" x14ac:dyDescent="0.3">
      <c r="B148" s="84"/>
      <c r="C148" s="84"/>
      <c r="D148" s="84"/>
      <c r="E148" s="84"/>
      <c r="F148" s="84"/>
      <c r="G148" s="84"/>
      <c r="H148" s="86"/>
      <c r="I148" s="84"/>
      <c r="J148" s="84"/>
      <c r="K148" s="84"/>
      <c r="L148" s="84"/>
      <c r="M148" s="84"/>
      <c r="N148" s="84"/>
      <c r="O148" s="84"/>
      <c r="P148" s="65"/>
      <c r="Q148" s="65"/>
      <c r="R148" s="65"/>
      <c r="S148" s="65"/>
      <c r="T148" s="65"/>
      <c r="U148" s="65"/>
      <c r="V148" s="65"/>
      <c r="W148" s="65"/>
      <c r="X148" s="73"/>
      <c r="Y148" s="73"/>
      <c r="Z148" s="73"/>
      <c r="AA148" s="73"/>
      <c r="AB148" s="73"/>
      <c r="AC148" s="73"/>
      <c r="AD148" s="73"/>
      <c r="AE148" s="73"/>
      <c r="AF148" s="73"/>
      <c r="AG148" s="73"/>
      <c r="AH148" s="73"/>
      <c r="AI148" s="73"/>
      <c r="AJ148" s="73"/>
      <c r="AK148" s="73"/>
      <c r="AL148" s="73"/>
      <c r="AM148" s="73"/>
      <c r="AN148" s="73"/>
      <c r="AO148" s="73"/>
    </row>
    <row r="149" spans="2:45" ht="12.75" customHeight="1" x14ac:dyDescent="0.3">
      <c r="B149" s="84"/>
      <c r="C149" s="84"/>
      <c r="D149" s="84"/>
      <c r="E149" s="84"/>
      <c r="F149" s="84"/>
      <c r="G149" s="84"/>
      <c r="H149" s="86"/>
      <c r="I149" s="84"/>
      <c r="J149" s="84"/>
      <c r="K149" s="84"/>
      <c r="L149" s="84"/>
      <c r="M149" s="84"/>
      <c r="N149" s="84"/>
      <c r="O149" s="84"/>
      <c r="P149" s="65"/>
      <c r="Q149" s="65"/>
      <c r="R149" s="65"/>
      <c r="S149" s="65"/>
      <c r="T149" s="65"/>
      <c r="U149" s="65"/>
      <c r="V149" s="65"/>
      <c r="W149" s="65"/>
      <c r="X149" s="73"/>
      <c r="Y149" s="73"/>
      <c r="Z149" s="73"/>
      <c r="AA149" s="73"/>
      <c r="AB149" s="73"/>
      <c r="AC149" s="73"/>
      <c r="AD149" s="73"/>
      <c r="AE149" s="73"/>
      <c r="AF149" s="73"/>
      <c r="AG149" s="73"/>
      <c r="AH149" s="73"/>
      <c r="AI149" s="73"/>
      <c r="AJ149" s="73"/>
      <c r="AK149" s="73"/>
      <c r="AL149" s="73"/>
      <c r="AM149" s="73"/>
      <c r="AN149" s="73"/>
      <c r="AO149" s="73"/>
    </row>
    <row r="150" spans="2:45" ht="18.75" x14ac:dyDescent="0.3">
      <c r="B150" s="84"/>
      <c r="C150" s="84"/>
      <c r="D150" s="84"/>
      <c r="E150" s="84"/>
      <c r="F150" s="84"/>
      <c r="G150" s="84"/>
      <c r="H150" s="86"/>
      <c r="I150" s="84"/>
      <c r="J150" s="84"/>
      <c r="K150" s="84"/>
      <c r="L150" s="84"/>
      <c r="M150" s="84"/>
      <c r="N150" s="84"/>
      <c r="O150" s="84"/>
      <c r="P150" s="65"/>
      <c r="Q150" s="65"/>
      <c r="R150" s="65"/>
      <c r="S150" s="65"/>
      <c r="T150" s="65"/>
      <c r="U150" s="65"/>
      <c r="V150" s="65"/>
      <c r="W150" s="65"/>
      <c r="X150" s="73"/>
      <c r="Y150" s="73"/>
      <c r="Z150" s="73"/>
      <c r="AA150" s="73"/>
      <c r="AB150" s="73"/>
      <c r="AC150" s="73"/>
      <c r="AD150" s="73"/>
      <c r="AE150" s="73"/>
      <c r="AF150" s="73"/>
      <c r="AG150" s="73"/>
      <c r="AH150" s="73"/>
      <c r="AI150" s="73"/>
      <c r="AJ150" s="73"/>
      <c r="AK150" s="73"/>
      <c r="AL150" s="73"/>
      <c r="AM150" s="73"/>
      <c r="AN150" s="73"/>
      <c r="AO150" s="73"/>
    </row>
    <row r="151" spans="2:45" ht="18.75" x14ac:dyDescent="0.3">
      <c r="B151" s="84"/>
      <c r="C151" s="84"/>
      <c r="D151" s="84"/>
      <c r="E151" s="84"/>
      <c r="F151" s="84"/>
      <c r="G151" s="84"/>
      <c r="H151" s="86"/>
      <c r="I151" s="84"/>
      <c r="J151" s="84"/>
      <c r="K151" s="84"/>
      <c r="L151" s="84"/>
      <c r="M151" s="84"/>
      <c r="N151" s="84"/>
      <c r="O151" s="84"/>
      <c r="P151" s="65"/>
      <c r="Q151" s="65"/>
      <c r="R151" s="65"/>
      <c r="S151" s="65"/>
      <c r="T151" s="65"/>
      <c r="U151" s="65"/>
      <c r="V151" s="65"/>
      <c r="W151" s="65"/>
      <c r="X151" s="73"/>
      <c r="Y151" s="73"/>
      <c r="Z151" s="73"/>
      <c r="AA151" s="73"/>
      <c r="AB151" s="73"/>
      <c r="AC151" s="73"/>
      <c r="AD151" s="73"/>
      <c r="AE151" s="73"/>
      <c r="AF151" s="73"/>
      <c r="AG151" s="73"/>
      <c r="AH151" s="73"/>
      <c r="AI151" s="73"/>
      <c r="AJ151" s="73"/>
      <c r="AK151" s="73"/>
      <c r="AL151" s="73"/>
      <c r="AM151" s="73"/>
      <c r="AN151" s="73"/>
      <c r="AO151" s="73"/>
    </row>
    <row r="152" spans="2:45" ht="18.75" x14ac:dyDescent="0.3">
      <c r="B152" s="84"/>
      <c r="C152" s="84"/>
      <c r="D152" s="84"/>
      <c r="E152" s="84"/>
      <c r="F152" s="84"/>
      <c r="G152" s="84"/>
      <c r="H152" s="86"/>
      <c r="I152" s="84"/>
      <c r="J152" s="84"/>
      <c r="K152" s="84"/>
      <c r="L152" s="84"/>
      <c r="M152" s="84"/>
      <c r="N152" s="84"/>
      <c r="O152" s="84"/>
      <c r="P152" s="65"/>
      <c r="Q152" s="65"/>
      <c r="R152" s="65"/>
      <c r="S152" s="65"/>
      <c r="T152" s="65"/>
      <c r="U152" s="65"/>
      <c r="V152" s="65"/>
      <c r="W152" s="65"/>
      <c r="X152" s="73"/>
      <c r="Y152" s="73"/>
      <c r="Z152" s="73"/>
      <c r="AA152" s="73"/>
      <c r="AB152" s="73"/>
      <c r="AC152" s="73"/>
      <c r="AD152" s="73"/>
      <c r="AE152" s="73"/>
      <c r="AF152" s="73"/>
      <c r="AG152" s="73"/>
      <c r="AH152" s="73"/>
      <c r="AI152" s="73"/>
      <c r="AJ152" s="73"/>
      <c r="AK152" s="73"/>
      <c r="AL152" s="73"/>
      <c r="AM152" s="73"/>
      <c r="AN152" s="73"/>
      <c r="AO152" s="73"/>
    </row>
    <row r="153" spans="2:45" ht="18.75" x14ac:dyDescent="0.3">
      <c r="B153" s="84"/>
      <c r="C153" s="84"/>
      <c r="D153" s="84"/>
      <c r="E153" s="84"/>
      <c r="F153" s="84"/>
      <c r="G153" s="84"/>
      <c r="H153" s="86"/>
      <c r="I153" s="84"/>
      <c r="J153" s="84"/>
      <c r="K153" s="84"/>
      <c r="L153" s="84"/>
      <c r="M153" s="84"/>
      <c r="N153" s="84"/>
      <c r="O153" s="84"/>
      <c r="P153" s="65"/>
      <c r="Q153" s="65"/>
      <c r="R153" s="65"/>
      <c r="S153" s="65"/>
      <c r="T153" s="65"/>
      <c r="U153" s="65"/>
      <c r="V153" s="65"/>
      <c r="W153" s="65"/>
      <c r="X153" s="73"/>
      <c r="Y153" s="73"/>
      <c r="Z153" s="73"/>
      <c r="AA153" s="73"/>
      <c r="AB153" s="73"/>
      <c r="AC153" s="73"/>
      <c r="AD153" s="73"/>
      <c r="AE153" s="73"/>
      <c r="AF153" s="73"/>
      <c r="AG153" s="73"/>
      <c r="AH153" s="73"/>
      <c r="AI153" s="73"/>
      <c r="AJ153" s="73"/>
      <c r="AK153" s="73"/>
      <c r="AL153" s="73"/>
      <c r="AM153" s="73"/>
      <c r="AN153" s="73"/>
      <c r="AO153" s="73"/>
    </row>
    <row r="154" spans="2:45" ht="18" customHeight="1" x14ac:dyDescent="0.25">
      <c r="P154" s="65"/>
      <c r="Q154" s="65"/>
      <c r="R154" s="65"/>
      <c r="S154" s="65"/>
      <c r="T154" s="65"/>
      <c r="U154" s="65"/>
      <c r="V154" s="65"/>
      <c r="W154" s="65"/>
      <c r="X154" s="73"/>
      <c r="Y154" s="73"/>
      <c r="Z154" s="73"/>
      <c r="AA154" s="73"/>
      <c r="AB154" s="73"/>
      <c r="AC154" s="73"/>
      <c r="AD154" s="73"/>
      <c r="AE154" s="73"/>
      <c r="AF154" s="73"/>
      <c r="AG154" s="73"/>
      <c r="AH154" s="73"/>
      <c r="AI154" s="73"/>
      <c r="AJ154" s="73"/>
      <c r="AK154" s="73"/>
      <c r="AL154" s="73"/>
      <c r="AM154" s="73"/>
      <c r="AN154" s="73"/>
      <c r="AO154" s="73"/>
    </row>
    <row r="155" spans="2:45" ht="18" customHeight="1" x14ac:dyDescent="0.25">
      <c r="P155" s="65"/>
      <c r="Q155" s="65"/>
      <c r="R155" s="65"/>
      <c r="S155" s="65"/>
      <c r="T155" s="65"/>
      <c r="U155" s="65"/>
      <c r="V155" s="65"/>
      <c r="W155" s="65"/>
      <c r="X155" s="73"/>
      <c r="Y155" s="73"/>
      <c r="Z155" s="73"/>
      <c r="AA155" s="73"/>
      <c r="AB155" s="73"/>
      <c r="AC155" s="73"/>
      <c r="AD155" s="73"/>
      <c r="AE155" s="73"/>
      <c r="AF155" s="73"/>
      <c r="AG155" s="73"/>
      <c r="AH155" s="73"/>
      <c r="AI155" s="73"/>
      <c r="AJ155" s="73"/>
      <c r="AK155" s="73"/>
      <c r="AL155" s="73"/>
      <c r="AM155" s="73"/>
      <c r="AN155" s="73"/>
      <c r="AO155" s="73"/>
    </row>
    <row r="156" spans="2:45" ht="18" customHeight="1" x14ac:dyDescent="0.25"/>
    <row r="157" spans="2:45" ht="18" customHeight="1" x14ac:dyDescent="0.25"/>
    <row r="158" spans="2:45" ht="18" customHeight="1" x14ac:dyDescent="0.25"/>
    <row r="159" spans="2:45" ht="18" customHeight="1" x14ac:dyDescent="0.25"/>
    <row r="160" spans="2:45" ht="17.25" customHeight="1" x14ac:dyDescent="0.25"/>
    <row r="161" ht="18" customHeight="1" x14ac:dyDescent="0.25"/>
    <row r="162" ht="18" customHeight="1" x14ac:dyDescent="0.25"/>
  </sheetData>
  <sheetProtection formatCells="0" formatColumns="0" formatRows="0"/>
  <autoFilter ref="A5:H139" xr:uid="{00000000-0009-0000-0000-000001000000}"/>
  <dataConsolidate/>
  <mergeCells count="8">
    <mergeCell ref="B146:J146"/>
    <mergeCell ref="I4:I5"/>
    <mergeCell ref="J4:J5"/>
    <mergeCell ref="B141:J141"/>
    <mergeCell ref="B129:B132"/>
    <mergeCell ref="B133:B134"/>
    <mergeCell ref="B124:B126"/>
    <mergeCell ref="B127:B128"/>
  </mergeCells>
  <conditionalFormatting sqref="K3:BK3">
    <cfRule type="notContainsBlanks" dxfId="4219" priority="1672">
      <formula>LEN(TRIM(K3))&gt;0</formula>
    </cfRule>
  </conditionalFormatting>
  <pageMargins left="0.43307086614173229" right="0.19685039370078741" top="0.15748031496062992" bottom="0.19685039370078741" header="0.31496062992125984" footer="0.31496062992125984"/>
  <pageSetup paperSize="120" scale="60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74" id="{53E9E229-0434-432E-A0AD-1AE9FF7BC396}">
            <xm:f>PROPER(TEXT(M6,"dddd"))=Calendario!$H$2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J93:J95 K77:BG81 I93:I120 L121:BG121 I6:BG76 I77:J92 K83:K94</xm:sqref>
        </x14:conditionalFormatting>
        <x14:conditionalFormatting xmlns:xm="http://schemas.microsoft.com/office/excel/2006/main">
          <x14:cfRule type="containsText" priority="1675" operator="containsText" id="{D388B61D-D596-44D1-824B-7B9F90E9AADA}">
            <xm:f>NOT(ISERROR(SEARCH(TDirReg!$L$2,F6)))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F123 F6:F120 F135:F140</xm:sqref>
        </x14:conditionalFormatting>
        <x14:conditionalFormatting xmlns:xm="http://schemas.microsoft.com/office/excel/2006/main">
          <x14:cfRule type="expression" priority="1668" id="{75042775-5806-47B1-BED7-B61750CC767A}">
            <xm:f>PROPER(TEXT(N82,"dddd"))=Calendario!$H$2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K82:BG82 K121 K122:BG122 L85:BG95 J96:BG120</xm:sqref>
        </x14:conditionalFormatting>
        <x14:conditionalFormatting xmlns:xm="http://schemas.microsoft.com/office/excel/2006/main">
          <x14:cfRule type="expression" priority="1665" id="{75D731F8-46C7-4226-97D9-7CD86940F58D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V85:V123 BG85:BH123 V6:V82 BG6:BH82 BI6:BI123</xm:sqref>
        </x14:conditionalFormatting>
        <x14:conditionalFormatting xmlns:xm="http://schemas.microsoft.com/office/excel/2006/main">
          <x14:cfRule type="expression" priority="1662" id="{CCC71708-008D-4D86-8FBC-C3A336E6BCEA}">
            <xm:f>PROPER(TEXT(G7,"dddd"))=Calendario!$H$2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BG7:BH7</xm:sqref>
        </x14:conditionalFormatting>
        <x14:conditionalFormatting xmlns:xm="http://schemas.microsoft.com/office/excel/2006/main">
          <x14:cfRule type="expression" priority="1661" id="{99B7AC89-3181-4D5D-AB2A-5DF2282F3682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BJ85:BK123 BJ6:BK82</xm:sqref>
        </x14:conditionalFormatting>
        <x14:conditionalFormatting xmlns:xm="http://schemas.microsoft.com/office/excel/2006/main">
          <x14:cfRule type="expression" priority="1655" id="{F75A4BD5-A472-4BB9-9690-5E2228096239}">
            <xm:f>PROPER(TEXT(BL6,"dddd"))=Calendario!$H$2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BJ85:BK122 BJ6:BK82</xm:sqref>
        </x14:conditionalFormatting>
        <x14:conditionalFormatting xmlns:xm="http://schemas.microsoft.com/office/excel/2006/main">
          <x14:cfRule type="containsText" priority="1650" operator="containsText" id="{1F99DF78-0C0F-4A86-8D30-77E6294962D0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expression" priority="1647" id="{583C5CB5-63F2-421B-99EC-CE2485FFBB9E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expression" priority="1646" id="{44E48269-55CB-4396-994B-AAEEC5CB77BE}">
            <xm:f>PROPER(TEXT(N27,"dddd"))=Calendario!$H$2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ontainsText" priority="1634" operator="containsText" id="{8869D746-BE6C-4775-A40E-155128AEB315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expression" priority="1640" id="{5294E17E-03E1-4710-8C84-E48E9EF146F9}">
            <xm:f>PROPER(TEXT(H45,"dddd"))=Calendario!$H$2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D45</xm:sqref>
        </x14:conditionalFormatting>
        <x14:conditionalFormatting xmlns:xm="http://schemas.microsoft.com/office/excel/2006/main">
          <x14:cfRule type="containsText" priority="1638" operator="containsText" id="{50F74E21-3D10-4F0F-93B7-70F5A6FB23CB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 F45 F47</xm:sqref>
        </x14:conditionalFormatting>
        <x14:conditionalFormatting xmlns:xm="http://schemas.microsoft.com/office/excel/2006/main">
          <x14:cfRule type="expression" priority="1631" id="{5FEB1F29-828D-4A0B-A5C3-6DEAC891FB80}">
            <xm:f>PROPER(TEXT(H50,"dddd"))=Calendario!$H$2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D50</xm:sqref>
        </x14:conditionalFormatting>
        <x14:conditionalFormatting xmlns:xm="http://schemas.microsoft.com/office/excel/2006/main">
          <x14:cfRule type="containsText" priority="1626" operator="containsText" id="{416FCE05-6C8C-4DFC-86FE-45A3EB8B9A53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623" operator="containsText" id="{E6B81D4D-BE2B-4977-914D-F8F9A41FA76D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1620" operator="containsText" id="{06B8B4F1-D62E-4065-9127-5FDA77C8B862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1617" id="{1A89316A-12AD-4160-B5E6-F0207F97466C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X85:X122 AL85:AL122 BF85:BF122 BK85:BK122 BH85:BI122 X6:X82 AL6:AL82 BF6:BF82 BK6:BK82 BH6:BI82</xm:sqref>
        </x14:conditionalFormatting>
        <x14:conditionalFormatting xmlns:xm="http://schemas.microsoft.com/office/excel/2006/main">
          <x14:cfRule type="containsText" priority="1613" operator="containsText" id="{4AB5FCCB-3A23-4B0C-985F-7AB03A51D99B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605" operator="containsText" id="{95008DB2-78CE-4697-937A-4E4B84D40409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1603" operator="containsText" id="{56F2EE5F-7911-4131-B664-3F8339D0C660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1601" operator="containsText" id="{5AAEC1C1-DA16-4500-B531-835111DDBE0D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600" operator="containsText" id="{135DF493-B845-4D51-9738-1421462AC7DD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599" operator="containsText" id="{F49A99F4-AB2D-4C3F-9950-A2383FB630EC}">
            <xm:f>NOT(ISERROR(SEARCH(TDirReg!$L$2,F76)))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F76</xm:sqref>
        </x14:conditionalFormatting>
        <x14:conditionalFormatting xmlns:xm="http://schemas.microsoft.com/office/excel/2006/main">
          <x14:cfRule type="containsText" priority="1598" operator="containsText" id="{70E9B6E6-DBA7-4910-936E-FFD3E9A9D1F3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expression" priority="1595" id="{E076269C-C99A-46C4-88C8-56ECD0AEACF0}">
            <xm:f>PROPER(TEXT(N95,"dddd"))=Calendario!$H$2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J95</xm:sqref>
        </x14:conditionalFormatting>
        <x14:conditionalFormatting xmlns:xm="http://schemas.microsoft.com/office/excel/2006/main">
          <x14:cfRule type="expression" priority="1594" id="{E3C6E6A8-2869-4234-83B7-7F0D77B9C9DC}">
            <xm:f>PROPER(TEXT(M95,"dddd"))=Calendario!$H$2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I95</xm:sqref>
        </x14:conditionalFormatting>
        <x14:conditionalFormatting xmlns:xm="http://schemas.microsoft.com/office/excel/2006/main">
          <x14:cfRule type="expression" priority="1593" id="{E5AFB6EF-4FBC-4DFA-A9EE-1E1A0DAB6D55}">
            <xm:f>PROPER(TEXT(O95,"dddd"))=Calendario!$H$2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K95</xm:sqref>
        </x14:conditionalFormatting>
        <x14:conditionalFormatting xmlns:xm="http://schemas.microsoft.com/office/excel/2006/main">
          <x14:cfRule type="expression" priority="1584" id="{3B3D6140-9302-4155-9DC9-EC7B3D07C32A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containsText" priority="1580" operator="containsText" id="{EEF6C774-F012-4E9E-AD54-031460F77DF3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1575" operator="containsText" id="{3E1D4BBD-237B-4EA5-8640-D0D62A50733D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574" id="{B6F957E1-B819-4795-BA69-9B1A434BF5B0}">
            <xm:f>PROPER(TEXT(N29,"dddd"))=Calendario!$H$2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J29</xm:sqref>
        </x14:conditionalFormatting>
        <x14:conditionalFormatting xmlns:xm="http://schemas.microsoft.com/office/excel/2006/main">
          <x14:cfRule type="containsText" priority="1567" operator="containsText" id="{F86399F9-7F3B-4619-B732-C6AF43FC060A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containsText" priority="1563" operator="containsText" id="{06C08083-6A20-4A74-A913-BB9047AE3B04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1560" id="{3E3BDB22-6CFE-42E1-9B6D-188BC95CCF3E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1559" operator="containsText" id="{D1247FF3-0A6B-42E5-80B3-A54074BAE322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1556" operator="containsText" id="{04E07832-208F-45A8-98D6-9A7BD10BC2F5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1554" operator="containsText" id="{7A39B54A-2256-48A1-BBA2-7C17ABB53F76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expression" priority="786" id="{AA23AFD8-2063-4A0E-A0A5-2849BAF9C47C}">
            <xm:f>PROPER(TEXT(M86,"dddd"))=Calendario!$H$2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I86</xm:sqref>
        </x14:conditionalFormatting>
        <x14:conditionalFormatting xmlns:xm="http://schemas.microsoft.com/office/excel/2006/main">
          <x14:cfRule type="containsText" priority="1553" operator="containsText" id="{AA8FEE15-3E15-4DCB-B60C-A18D8D459FB3}">
            <xm:f>NOT(ISERROR(SEARCH(TDirReg!$L$2,F15)))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F15</xm:sqref>
        </x14:conditionalFormatting>
        <x14:conditionalFormatting xmlns:xm="http://schemas.microsoft.com/office/excel/2006/main">
          <x14:cfRule type="containsText" priority="1548" operator="containsText" id="{2201A165-8DA5-4B29-A15F-5A98FEB13366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expression" priority="1541" id="{E96340F3-9769-454B-91F6-21C452AA84B8}">
            <xm:f>PROPER(TEXT(H45,"dddd"))=Calendario!$H$2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D45</xm:sqref>
        </x14:conditionalFormatting>
        <x14:conditionalFormatting xmlns:xm="http://schemas.microsoft.com/office/excel/2006/main">
          <x14:cfRule type="containsText" priority="1536" operator="containsText" id="{5D2E3771-11C0-4DA6-9AF0-73CA6FF89150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1535" operator="containsText" id="{92CFA2CF-0341-46E4-A5C1-49F8C2577E33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1533" operator="containsText" id="{BA5A87A7-5198-4064-A9A8-7DF26E028547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530" operator="containsText" id="{946DBA23-A20D-4047-B764-0792B3B04BA4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529" operator="containsText" id="{7C71CC1C-EA83-491C-A9B2-AAEBD32D8F47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527" operator="containsText" id="{147EBA86-777D-43D6-9875-72742C5C1A4A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523" operator="containsText" id="{F6FDA448-A64C-453E-BFF2-A2A8550E3376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1522" operator="containsText" id="{1B0EFC80-5566-4923-89CE-C1FC62BDBEF3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1521" operator="containsText" id="{4E70C826-C61D-4DD4-8D06-A5DD1FDA8D8C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520" operator="containsText" id="{11AE4479-0019-4A32-9169-FB1BBB95522D}">
            <xm:f>NOT(ISERROR(SEARCH(TDirReg!$L$2,F73)))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F73</xm:sqref>
        </x14:conditionalFormatting>
        <x14:conditionalFormatting xmlns:xm="http://schemas.microsoft.com/office/excel/2006/main">
          <x14:cfRule type="containsText" priority="1519" operator="containsText" id="{A17CFE40-4F77-41B4-A086-1508E514DDA0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1509" operator="containsText" id="{F116E47C-EEDA-4CB1-9580-50C35B3D4009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1503" operator="containsText" id="{001E75E1-6C09-42E6-AF4F-7131163C9080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502" operator="containsText" id="{2AB36E98-685E-4516-81AC-2A4406DDB9FA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500" operator="containsText" id="{BA088A9E-087B-47AE-A091-3964EF9FA0EE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1496" operator="containsText" id="{58123817-5DBF-4C42-9723-9FA4339AEF7B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expression" priority="1493" id="{6EF1831A-E2FF-481C-A9BC-FAD4AB1496AF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containsText" priority="1492" operator="containsText" id="{E52052D6-0B94-4C2B-B20A-2E6FFE273E08}">
            <xm:f>NOT(ISERROR(SEARCH(TDirReg!$L$2,F16)))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F16:F22</xm:sqref>
        </x14:conditionalFormatting>
        <x14:conditionalFormatting xmlns:xm="http://schemas.microsoft.com/office/excel/2006/main">
          <x14:cfRule type="containsText" priority="1489" operator="containsText" id="{0213CC89-7DF4-4293-832A-903981525817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1487" operator="containsText" id="{DDE89467-752D-4A53-AB32-A051229BDC40}">
            <xm:f>NOT(ISERROR(SEARCH(TDirReg!$L$2,F16)))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F16:F22</xm:sqref>
        </x14:conditionalFormatting>
        <x14:conditionalFormatting xmlns:xm="http://schemas.microsoft.com/office/excel/2006/main">
          <x14:cfRule type="expression" priority="1486" id="{544208A7-2CAE-41FA-8F84-365747FAB597}">
            <xm:f>PROPER(TEXT(N24,"dddd"))=Calendario!$H$2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J24:J25</xm:sqref>
        </x14:conditionalFormatting>
        <x14:conditionalFormatting xmlns:xm="http://schemas.microsoft.com/office/excel/2006/main">
          <x14:cfRule type="expression" priority="1472" id="{CEA379FD-1378-4E3F-A8A5-4544763879AB}">
            <xm:f>PROPER(TEXT(N91,"dddd"))=Calendario!$H$2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J91:J92</xm:sqref>
        </x14:conditionalFormatting>
        <x14:conditionalFormatting xmlns:xm="http://schemas.microsoft.com/office/excel/2006/main">
          <x14:cfRule type="expression" priority="1471" id="{0C8D3C1B-67B6-4ACE-8DA4-2BC5E6138457}">
            <xm:f>PROPER(TEXT(M91,"dddd"))=Calendario!$H$2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I91:I92</xm:sqref>
        </x14:conditionalFormatting>
        <x14:conditionalFormatting xmlns:xm="http://schemas.microsoft.com/office/excel/2006/main">
          <x14:cfRule type="expression" priority="1470" id="{BACEB315-E47E-4565-8516-FA3848FAC100}">
            <xm:f>PROPER(TEXT(N26,"dddd"))=Calendario!$H$2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1466" operator="containsText" id="{86E7A6A6-B63E-4E48-90F8-3937A067C6E4}">
            <xm:f>NOT(ISERROR(SEARCH(TDirReg!$L$2,F16)))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F16:F22</xm:sqref>
        </x14:conditionalFormatting>
        <x14:conditionalFormatting xmlns:xm="http://schemas.microsoft.com/office/excel/2006/main">
          <x14:cfRule type="containsText" priority="1462" operator="containsText" id="{42BD5C5D-0F8F-40EE-A275-1DE8F6FCDEBF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461" operator="containsText" id="{78DF6456-197F-425F-974B-A3C0D9623F3C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460" operator="containsText" id="{99B01D6E-6362-4E34-B90C-BC274E040435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1458" operator="containsText" id="{8653A833-665A-4727-8484-07938E0D553F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1455" operator="containsText" id="{068C03A7-DAAF-48C5-915F-9BC9B56FF630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454" operator="containsText" id="{C4319C76-6D0E-4EAE-A422-3247024C45C0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452" operator="containsText" id="{505F9F1F-E98B-43AE-8451-441B9C9B1979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448" operator="containsText" id="{C227E166-DBCB-4DA3-B1AE-1713F9E7813B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1447" operator="containsText" id="{BBAFDC32-6123-48F9-9202-ED0BF141305B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445" operator="containsText" id="{2150839C-D9C1-449F-9C50-7A4B77CE3F3D}">
            <xm:f>NOT(ISERROR(SEARCH(TDirReg!$L$2,F74)))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F74</xm:sqref>
        </x14:conditionalFormatting>
        <x14:conditionalFormatting xmlns:xm="http://schemas.microsoft.com/office/excel/2006/main">
          <x14:cfRule type="expression" priority="1438" id="{C19AE97F-6EE0-4161-9238-0D7655B51B34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containsText" priority="1429" operator="containsText" id="{9766E837-54A0-4BE2-8CB7-ADB2FD6F5BDD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1428" operator="containsText" id="{FF49F22F-48C4-4CCE-AEAA-BC98A42E0E38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425" operator="containsText" id="{3E7C8B63-808E-42F7-8D60-C34C09133FEB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1421" operator="containsText" id="{D7EE641E-22A4-4CFE-8206-DAE809F28BE5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1413" operator="containsText" id="{6DA24745-265F-40AC-A829-0B7F0A7EE13A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1411" operator="containsText" id="{5EB1434E-193E-4419-B611-648A4AB24442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410" operator="containsText" id="{ED5EE4A0-C05F-46E9-A4F1-34E27C52A975}">
            <xm:f>NOT(ISERROR(SEARCH(TDirReg!$L$2,F40)))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containsText" priority="1404" operator="containsText" id="{5C271558-5FB8-4ED0-85DA-DC92F8C11AAD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401" operator="containsText" id="{DFBCDB26-E17F-4E56-A3CE-DBA3D84FE7E4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1395" operator="containsText" id="{93A27153-55F3-4911-822B-92372939DB75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394" operator="containsText" id="{499FA072-0AC5-4220-B645-FA153C02ADCB}">
            <xm:f>NOT(ISERROR(SEARCH(TDirReg!$L$2,F72)))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containsText" priority="1393" operator="containsText" id="{87056029-BD24-4EE5-8EAD-CD89C0E722F3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1378" operator="containsText" id="{01471559-97E6-4168-902D-570ADFA63437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1377" operator="containsText" id="{DB5FCD98-EFBF-4E2C-BB07-512A84E309A8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1376" operator="containsText" id="{C3106905-BBB7-4991-A675-BD8B1A8130CA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374" operator="containsText" id="{AB6481C6-97F0-4572-AEC0-F5C042C1A8F8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1370" operator="containsText" id="{21CB7EDE-5068-480F-A311-14D9E8180A56}">
            <xm:f>NOT(ISERROR(SEARCH(TDirReg!$L$2,F16)))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F16:F22</xm:sqref>
        </x14:conditionalFormatting>
        <x14:conditionalFormatting xmlns:xm="http://schemas.microsoft.com/office/excel/2006/main">
          <x14:cfRule type="containsText" priority="1363" operator="containsText" id="{9F241B68-0ED6-4CF6-BB14-4747CB09B0E6}">
            <xm:f>NOT(ISERROR(SEARCH(TDirReg!$L$2,F15)))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F15</xm:sqref>
        </x14:conditionalFormatting>
        <x14:conditionalFormatting xmlns:xm="http://schemas.microsoft.com/office/excel/2006/main">
          <x14:cfRule type="expression" priority="1351" id="{95F0C217-7D7C-46AF-91E8-B17B8FE3EF3D}">
            <xm:f>PROPER(TEXT(M93,"dddd"))=Calendario!$H$2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I93</xm:sqref>
        </x14:conditionalFormatting>
        <x14:conditionalFormatting xmlns:xm="http://schemas.microsoft.com/office/excel/2006/main">
          <x14:cfRule type="expression" priority="1336" id="{935AD5A8-C7B8-4F8B-BD0D-406C2C346B42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containsText" priority="1331" operator="containsText" id="{52B9DB0E-66C6-4AF3-A991-99152760E36E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332" operator="containsText" id="{B34EC1E4-A9F6-46DB-BCDE-CE3A59BC1880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 F46</xm:sqref>
        </x14:conditionalFormatting>
        <x14:conditionalFormatting xmlns:xm="http://schemas.microsoft.com/office/excel/2006/main">
          <x14:cfRule type="containsText" priority="1330" operator="containsText" id="{F6D55367-DCAA-4D0F-B78F-1D896B64504C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329" operator="containsText" id="{38541CAD-BEEB-462D-A20D-0E66C71EA613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1323" operator="containsText" id="{9399370D-B2FB-4EF8-9B69-7ABB9C5123EB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321" operator="containsText" id="{4315E449-5990-4FCC-8FFC-457DD16A5A82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318" operator="containsText" id="{16CF3825-8AE2-4476-8B2A-B067BD44B675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1317" operator="containsText" id="{4B284E0A-D9C1-46F6-8057-F5B3B31652F9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1316" operator="containsText" id="{66BB9093-C793-48CB-8F6B-90913CE8B615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315" operator="containsText" id="{9B1EBBAC-49FF-42C4-8A70-07E0094E094A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314" operator="containsText" id="{8C151258-BB13-4B19-BDC5-5062EAABFBF9}">
            <xm:f>NOT(ISERROR(SEARCH(TDirReg!$L$2,F75)))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F75</xm:sqref>
        </x14:conditionalFormatting>
        <x14:conditionalFormatting xmlns:xm="http://schemas.microsoft.com/office/excel/2006/main">
          <x14:cfRule type="containsText" priority="1309" operator="containsText" id="{9126CCCE-DCB1-4D9A-8E5B-6AA530613723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1305" id="{D47A6ED6-8F7B-4D78-B7E7-B1659A236273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1304" operator="containsText" id="{08139D0F-B435-4981-BF7E-845858284076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1300" operator="containsText" id="{A172A93F-7B1D-4005-AF89-25CC260CF6B0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containsText" priority="1297" operator="containsText" id="{2F95A141-624A-4957-8F06-5430AFC42BAE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1295" operator="containsText" id="{9200A806-6B44-49EB-809D-C95503A76D38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291" operator="containsText" id="{E93E4273-3295-4CEC-B838-E8664827F492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288" operator="containsText" id="{947B54A1-5FBA-4B4B-9464-F708C9817EE8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287" operator="containsText" id="{142EC746-5305-4788-8955-80C90BA61462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1285" operator="containsText" id="{5EE794AB-2FBE-479C-89D5-DE3D50E02F6E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282" operator="containsText" id="{1AD9914C-78E3-4279-B41A-37493B1A50C3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1281" operator="containsText" id="{FD3DE5B7-EA68-4F31-BB00-2FA4A7851C18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1279" operator="containsText" id="{EC7BB3CA-152E-4E72-8694-C234F394C493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275" operator="containsText" id="{14550D8C-F2C4-4A2C-81FC-19893AE167A0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274" operator="containsText" id="{1A8EB10D-299F-4425-A844-E41244CC339B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272" operator="containsText" id="{FC2DF333-A12F-416A-846E-1FF8A443C745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1271" operator="containsText" id="{ABE0F8FB-65B2-4521-A75E-F131FB2C5934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1269" operator="containsText" id="{01964CF1-3754-402A-AD6D-FCA7F15F2C96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266" operator="containsText" id="{CA93B2D1-7080-496B-9FA0-6D8DB7743459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265" operator="containsText" id="{00979C8B-DA42-41CA-9AF3-2BBAC5FE1CB4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263" operator="containsText" id="{1F961514-52EC-4B53-BD21-9EDA1EFF744A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259" operator="containsText" id="{D7F16295-64F5-4BF1-BE58-3B7320F1B63A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1258" operator="containsText" id="{C6593E86-26EB-44E9-A773-8B9E4505A1E9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1257" operator="containsText" id="{16D34182-A806-4DAD-A9DF-54A33B98B030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256" operator="containsText" id="{374C94E1-474E-4DD7-B9E0-6B960A93B12C}">
            <xm:f>NOT(ISERROR(SEARCH(TDirReg!$L$2,F73)))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F73</xm:sqref>
        </x14:conditionalFormatting>
        <x14:conditionalFormatting xmlns:xm="http://schemas.microsoft.com/office/excel/2006/main">
          <x14:cfRule type="containsText" priority="1255" operator="containsText" id="{0DA384BE-1FCC-4E66-AC65-2FD6C5AECFFC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1253" operator="containsText" id="{47FA6913-B687-4542-B51F-F77EA63ECA6C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252" operator="containsText" id="{2D167BDB-1525-4642-BBDB-D3180994CF81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251" operator="containsText" id="{7168C293-0381-4339-95D6-2520452D6029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1249" operator="containsText" id="{06329AA7-9E92-42E1-A975-B748FE337A2C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248" operator="containsText" id="{20241F1F-D42B-4176-9576-81D2FE98C4D2}">
            <xm:f>NOT(ISERROR(SEARCH(TDirReg!$L$2,F39)))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containsText" priority="1247" operator="containsText" id="{F487AF91-6DD8-40CB-A6E5-F8E398F7B10E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1245" operator="containsText" id="{55A557CD-7845-4283-9871-53805457149C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242" operator="containsText" id="{938DF068-56E3-4AAE-83B3-5A9CA05B9C6D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1241" operator="containsText" id="{6655BBB5-1D93-410E-A68F-474F895624BC}">
            <xm:f>NOT(ISERROR(SEARCH(TDirReg!$L$2,F40)))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containsText" priority="1236" operator="containsText" id="{977F7DED-A1FA-4EF5-AEC7-D97C9714A49D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1233" operator="containsText" id="{4C7770AA-E207-476A-97CE-B21B4FF9477B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232" operator="containsText" id="{7FE5F0B2-0618-455C-890C-6B2E97866EE7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containsText" priority="1231" operator="containsText" id="{750E1BA0-CF07-4E36-9643-9816C1C385A8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1228" operator="containsText" id="{73FAA594-FA69-430B-9348-F1DE3C42E9C1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expression" priority="1217" id="{A0E7161D-ED4A-43C8-8174-49E6E1D8D088}">
            <xm:f>PROPER(TEXT(M94,"dddd"))=Calendario!$H$2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I94</xm:sqref>
        </x14:conditionalFormatting>
        <x14:conditionalFormatting xmlns:xm="http://schemas.microsoft.com/office/excel/2006/main">
          <x14:cfRule type="expression" priority="1204" id="{740ED006-FE12-4A30-A4C9-4C1AAC1A90F3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1191" id="{DB998D85-7BCB-45B4-9283-665A97526AF3}">
            <xm:f>PROPER(TEXT(M91,"dddd"))=Calendario!$H$2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I91:I92</xm:sqref>
        </x14:conditionalFormatting>
        <x14:conditionalFormatting xmlns:xm="http://schemas.microsoft.com/office/excel/2006/main">
          <x14:cfRule type="expression" priority="1178" id="{6D74919C-3437-4B87-8B6B-FBBC208BB048}">
            <xm:f>PROPER(TEXT(M88,"dddd"))=Calendario!$H$2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containsText" priority="1174" operator="containsText" id="{A50160E9-7B3C-4C91-8F2D-B85F55443C58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175" operator="containsText" id="{3D543CF3-0CA3-4451-81CE-FC4DD155492C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 F46</xm:sqref>
        </x14:conditionalFormatting>
        <x14:conditionalFormatting xmlns:xm="http://schemas.microsoft.com/office/excel/2006/main">
          <x14:cfRule type="containsText" priority="1173" operator="containsText" id="{04046D52-36B4-43AA-9B8A-FB3956738932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172" operator="containsText" id="{5962F90E-BCA2-40F4-BFD9-EA222C53EDA4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1166" operator="containsText" id="{6E74F500-3B81-49E0-82D0-97F49B29B4A3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164" operator="containsText" id="{E94D1A11-73D1-48E3-A788-59734EA488CF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161" operator="containsText" id="{93940E78-6751-4FA6-857B-4AC4FA30F380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1160" operator="containsText" id="{44E02F28-31BF-419C-947D-BBB3E8B9847A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1159" operator="containsText" id="{3AD4A096-DB5A-4CBE-A19A-A1FF6936DB02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158" operator="containsText" id="{BF38469E-4E08-4629-B9F4-308E66009BBE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157" operator="containsText" id="{85E8B183-DF9F-4BA5-9A4E-6CE11864BB23}">
            <xm:f>NOT(ISERROR(SEARCH(TDirReg!$L$2,F75)))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F75</xm:sqref>
        </x14:conditionalFormatting>
        <x14:conditionalFormatting xmlns:xm="http://schemas.microsoft.com/office/excel/2006/main">
          <x14:cfRule type="containsText" priority="1152" operator="containsText" id="{E0C0ABEB-A9BC-4041-B635-CA1C0AFE5A81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149" operator="containsText" id="{DCE160D4-AB68-4E70-9C96-28B80530C325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146" operator="containsText" id="{830B7B15-BCFA-4B2B-9B3D-2174BF01B225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145" operator="containsText" id="{18BAFFEC-11D3-457B-B188-341DCF20B43F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1143" operator="containsText" id="{E3EB9246-2D12-4BA1-B5A7-5BB97E9853E1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140" operator="containsText" id="{F3565C62-3C52-4F9A-AF1D-30CE22ABD4D8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1139" operator="containsText" id="{F87B6D97-5DA6-4DC8-877A-1B7E00B23EF4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1137" operator="containsText" id="{F5889644-BEC1-4B21-B8EA-C133ADDA8DDD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134" operator="containsText" id="{D3D95364-2D24-4FD4-A68D-255CE3F72093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133" operator="containsText" id="{E9B85336-230B-4237-92A9-28F0902FCBED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131" operator="containsText" id="{9BBB5D91-29DA-48BF-A986-6584DF155C51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1130" operator="containsText" id="{6C4E6239-A327-4E1D-BC1B-9C89F5ADCBD4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1128" operator="containsText" id="{09A0A877-7A25-4C41-A81D-69599C6A431B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125" operator="containsText" id="{72AD6F93-961B-41A7-8FDC-3DDCF528292B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124" operator="containsText" id="{0FF98D61-042A-425E-8351-B9CF3E372CB4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122" operator="containsText" id="{58376449-FCF1-4B3D-90B3-FB262925B93E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118" operator="containsText" id="{6ECA3776-7021-48D0-9749-4808213FA3D3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1117" operator="containsText" id="{C776BB5E-40A7-4017-AC9E-1A02AF0E9CA5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1116" operator="containsText" id="{FC2505F1-5D98-4E56-9EB3-73224A0CAA61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115" operator="containsText" id="{2F094801-F966-45A5-A5DF-7BC9F57E637D}">
            <xm:f>NOT(ISERROR(SEARCH(TDirReg!$L$2,F73)))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F73</xm:sqref>
        </x14:conditionalFormatting>
        <x14:conditionalFormatting xmlns:xm="http://schemas.microsoft.com/office/excel/2006/main">
          <x14:cfRule type="containsText" priority="1114" operator="containsText" id="{EF25A179-6E84-4409-8A60-0031E3960D3E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1113" operator="containsText" id="{A2AC0B66-E175-4410-B95F-E9D53FA30228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112" operator="containsText" id="{39ED58CF-D8AA-4722-AE63-BD30088882DC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111" operator="containsText" id="{5BCF8DEA-4753-4B32-8E39-DF03A5B51E25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110" operator="containsText" id="{17F53700-0CB3-4EDF-A0D1-3C5661D7B829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1108" operator="containsText" id="{1E79620D-BC4A-4809-AAC9-840476BAF854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105" operator="containsText" id="{71B09A7D-6200-4C82-B3CE-7D57726E3488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1100" operator="containsText" id="{66A7C444-7B29-4FA5-9E72-5EC3C6B6FA4D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1097" operator="containsText" id="{B09A9AFF-A527-473B-8E0C-4E108FF21E09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096" operator="containsText" id="{70578CAB-29C3-443C-A087-13872B0FE3C4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containsText" priority="1095" operator="containsText" id="{6BA9B60F-50B4-4FB8-BCA3-DA661CDB2B31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1094" operator="containsText" id="{D6FF39AD-7B7D-4E7F-BE10-414C7556A490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1092" operator="containsText" id="{B7DD0628-5F32-4688-A640-5BE414FE4DE3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093" operator="containsText" id="{A916B52F-3990-4BA2-9DEF-E7F0E3B0D4FD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091" operator="containsText" id="{E05EC27E-B9F0-4D71-8152-6CFFC26DB1F8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090" operator="containsText" id="{5A4F7AE7-118F-4C50-878C-ABB7C48431BC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1088" operator="containsText" id="{2FD015CA-BEFB-42D1-ACA9-8D509ED6DD59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1085" operator="containsText" id="{E4A30971-95AB-486E-B0FB-4A1B9403E177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084" operator="containsText" id="{3BF2F7A1-32C0-481F-86CB-D8CE928449D1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082" operator="containsText" id="{DA7FB76E-7640-4595-A8DB-55C03B5336D3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078" operator="containsText" id="{210FE0C4-4F7A-4297-A9D2-388A86FD2A8F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1077" operator="containsText" id="{BD38AC88-94DC-4A99-B89F-71C1E939DFDE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075" operator="containsText" id="{D677FD76-1F9C-418E-AA68-8E0255F772D6}">
            <xm:f>NOT(ISERROR(SEARCH(TDirReg!$L$2,F74)))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F74</xm:sqref>
        </x14:conditionalFormatting>
        <x14:conditionalFormatting xmlns:xm="http://schemas.microsoft.com/office/excel/2006/main">
          <x14:cfRule type="containsText" priority="1073" operator="containsText" id="{467300E8-57E2-4B0C-953C-3FCFFFC55507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070" operator="containsText" id="{CE8D4DF2-9267-451C-B8C6-23EA76FEF145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071" operator="containsText" id="{F1E0A6A1-24CE-4F35-BACB-97D5C1FB38ED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1064" operator="containsText" id="{86EF425A-50C9-4DC7-993E-BBA81B230AD2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062" operator="containsText" id="{D2EF6A94-734A-41CC-808C-EAE784FDF64C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1056" operator="containsText" id="{4A44C93E-E22B-45C1-B619-E755DFC71644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055" operator="containsText" id="{E050EF95-F04D-4500-99F7-55635A95078D}">
            <xm:f>NOT(ISERROR(SEARCH(TDirReg!$L$2,F72)))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containsText" priority="1054" operator="containsText" id="{A231A33B-7983-4DE5-8521-64571C2524E2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1053" operator="containsText" id="{B356308E-A1D2-40A4-960C-CACE6E96F991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1052" operator="containsText" id="{C57874D4-B33E-4E9A-805F-317991A5F238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051" operator="containsText" id="{05A95424-5AB1-4D33-A085-8BE1510BFD37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048" operator="containsText" id="{5AA18274-2950-402D-866C-358971524C94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045" operator="containsText" id="{D8FFD250-318D-4076-8907-F21BD6C7D8B2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1044" operator="containsText" id="{C799A084-078C-40F1-BA13-169891E0C592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1042" operator="containsText" id="{F5389E81-AB65-44BE-B880-1F616E68CE5C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039" operator="containsText" id="{4CE8A97D-52FF-4932-BA64-A3DA4C8D78B5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1038" operator="containsText" id="{CEE5EBF3-BAF1-4417-91A7-D89946885A0D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1036" operator="containsText" id="{AF3CF004-8B11-414A-8038-1A5BF7C50121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1033" operator="containsText" id="{D36827F2-A0DD-439B-8EF9-4617B4A943F8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032" operator="containsText" id="{ED792B8D-CA51-4511-A936-86D52E5ED4E3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1031" operator="containsText" id="{A27243D7-7F18-4D06-A5D7-79125273E9E4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028" operator="containsText" id="{0DEA9282-920B-4B01-A809-559139525C8B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020" operator="containsText" id="{DDEBBA35-8DC6-4AC2-879D-78BED4AA16A9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1019" operator="containsText" id="{98739E5A-29FC-44A9-AB10-EEA61E76D314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1017" operator="containsText" id="{15F2D96D-4B39-4513-94B4-0B1A2B20C3E5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1016" operator="containsText" id="{3A0AF2C0-0ABD-47AE-97EF-162ADE6B4B0F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containsText" priority="1015" operator="containsText" id="{06AAD256-DA4E-471C-8B6B-CC5D7726E0BF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expression" priority="1005" id="{020EA9D9-2C3C-40BE-923F-A662D329A95F}">
            <xm:f>PROPER(TEXT(M94,"dddd"))=Calendario!$H$2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I94</xm:sqref>
        </x14:conditionalFormatting>
        <x14:conditionalFormatting xmlns:xm="http://schemas.microsoft.com/office/excel/2006/main">
          <x14:cfRule type="expression" priority="994" id="{60DE5FF2-05E0-4BBA-BC98-2079F14BF480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982" id="{91019968-B4A5-4B9F-BF0E-3C59DBB8BD9A}">
            <xm:f>PROPER(TEXT(M91,"dddd"))=Calendario!$H$2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I91:I92</xm:sqref>
        </x14:conditionalFormatting>
        <x14:conditionalFormatting xmlns:xm="http://schemas.microsoft.com/office/excel/2006/main">
          <x14:cfRule type="expression" priority="972" id="{951B7A4C-97C0-4B98-B585-023C3E6E83B9}">
            <xm:f>PROPER(TEXT(M88,"dddd"))=Calendario!$H$2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961" id="{1DC40F1D-5E9C-4A97-9609-38AE21FE74F7}">
            <xm:f>PROPER(TEXT(M93,"dddd"))=Calendario!$H$2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I93</xm:sqref>
        </x14:conditionalFormatting>
        <x14:conditionalFormatting xmlns:xm="http://schemas.microsoft.com/office/excel/2006/main">
          <x14:cfRule type="expression" priority="951" id="{68C8F1C0-5E4B-4807-BCF4-23CF748E1FB9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940" id="{9F28D62C-DA13-46A2-AEF4-94AC139E2E5F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930" id="{25BDD2FF-7A5B-45FC-A684-C28639F71CC9}">
            <xm:f>PROPER(TEXT(M87,"dddd"))=Calendario!$H$2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containsText" priority="929" operator="containsText" id="{6DF77BE9-9CCB-4A27-B880-5FFEBFAEF8F2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928" operator="containsText" id="{CCFC78EC-FB42-48C4-9DA2-8411B7E11563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927" operator="containsText" id="{FD90E399-7688-4F7B-934E-7F0BA80B5D85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924" operator="containsText" id="{442BF2BF-DE4E-410F-A5C2-AFD4F23C3A45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923" operator="containsText" id="{72161BFD-F2DB-4228-AEFA-CF55868BE562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921" operator="containsText" id="{28BAA665-6401-4244-9846-6BF4A3C715CA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919" operator="containsText" id="{50424116-BED6-4142-967F-40FA2E971D8B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918" operator="containsText" id="{03873F4C-7CB7-4E97-9079-88100A51E3DA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917" operator="containsText" id="{3174B452-1967-497F-9D42-FD6A27AA6255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916" operator="containsText" id="{B501C446-D64E-4CC7-843B-BCBB355AC7B0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914" operator="containsText" id="{1B587F26-D839-43CB-8161-8EBA573153B9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913" operator="containsText" id="{3C25B538-32B7-493A-A898-8C0F2B3C67C7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911" operator="containsText" id="{ABC47FBF-F1BC-4EA1-A831-F51CFE5CBD6E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906" operator="containsText" id="{4AD5CA47-930C-43A8-9B51-9CE3F8B7ECA4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904" operator="containsText" id="{D215700C-5741-4E74-9E79-27BE05200E4A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903" operator="containsText" id="{F981F6DB-3A47-4FC1-9C7E-2C1A2EC4A501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900" operator="containsText" id="{779F296F-8464-4A23-A43D-FBDFEB302956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899" operator="containsText" id="{8A9EC1C0-F4CB-47CF-9EFD-7802B364160B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898" operator="containsText" id="{0B262F1D-23CC-44A7-ADF2-34E4C93AF6C2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897" operator="containsText" id="{0A930F82-CACB-49B4-BE74-C28660C193BB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895" operator="containsText" id="{66E1CD8E-44D6-4D1F-8458-6C4E1A9A54C0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890" operator="containsText" id="{99B7E572-069A-453A-B74F-1F35D679AFBD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888" operator="containsText" id="{66863F1F-4F7D-43EE-8964-E061EBBD70EF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887" operator="containsText" id="{099A06E1-DEA6-4C0E-BF82-D700D7772C6F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884" operator="containsText" id="{CE71F8CF-68AF-46C1-8483-0BD99B4DE109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883" operator="containsText" id="{7301407F-EAE9-4F81-AA4D-89CB7EC05B0C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882" operator="containsText" id="{5E5DA210-6DB7-4393-96AC-88FFC2C99D1A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881" operator="containsText" id="{E915D0C6-27AA-4802-949F-C587AB373324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879" operator="containsText" id="{604341CB-F4D2-4771-8957-82D808442434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878" operator="containsText" id="{918C1A22-B193-4AB2-903F-9DE732DC6A42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877" operator="containsText" id="{93796E48-78B7-4BAC-B95D-AF0449C37766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876" operator="containsText" id="{D5A4D1B3-AEBC-4645-BFF8-0B08389260EB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874" operator="containsText" id="{5616F82F-F004-498B-B1DF-F0641678AC5F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870" operator="containsText" id="{6FD723A7-9D21-408C-97AF-BC39154C8E32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869" operator="containsText" id="{EBF608E6-C4FA-4DFC-9E67-A5EE58411180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868" operator="containsText" id="{5E948419-B78A-441A-831C-612248B74F9D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866" operator="containsText" id="{D1451F3C-D1EB-4339-A087-1523530DE246}">
            <xm:f>NOT(ISERROR(SEARCH(TDirReg!$L$2,F77)))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F77</xm:sqref>
        </x14:conditionalFormatting>
        <x14:conditionalFormatting xmlns:xm="http://schemas.microsoft.com/office/excel/2006/main">
          <x14:cfRule type="expression" priority="861" id="{026E29EC-FDE3-45C2-AD76-A52D01605000}">
            <xm:f>PROPER(TEXT(M94,"dddd"))=Calendario!$H$2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I94</xm:sqref>
        </x14:conditionalFormatting>
        <x14:conditionalFormatting xmlns:xm="http://schemas.microsoft.com/office/excel/2006/main">
          <x14:cfRule type="expression" priority="856" id="{32DE028E-CFF8-4D51-808C-0E1E3C24A22D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851" id="{51B651A7-3BEC-4C94-83E7-8E9D57B0E536}">
            <xm:f>PROPER(TEXT(M91,"dddd"))=Calendario!$H$2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I91:I92</xm:sqref>
        </x14:conditionalFormatting>
        <x14:conditionalFormatting xmlns:xm="http://schemas.microsoft.com/office/excel/2006/main">
          <x14:cfRule type="expression" priority="846" id="{26A4ADCB-083E-4E98-8B2A-B0E95F06EC16}">
            <xm:f>PROPER(TEXT(M88,"dddd"))=Calendario!$H$2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841" id="{E2B7AF92-BA94-4A0E-B757-9A0BF379859A}">
            <xm:f>PROPER(TEXT(M93,"dddd"))=Calendario!$H$2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I93</xm:sqref>
        </x14:conditionalFormatting>
        <x14:conditionalFormatting xmlns:xm="http://schemas.microsoft.com/office/excel/2006/main">
          <x14:cfRule type="expression" priority="836" id="{F83AAF4E-7C81-426E-BA51-B67D98DC5E80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831" id="{65EB255C-C814-494D-889A-6F25B8C89C7B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826" id="{229DE351-32D1-4647-8384-C0F68FFF3803}">
            <xm:f>PROPER(TEXT(M87,"dddd"))=Calendario!$H$2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expression" priority="821" id="{06A50BF7-D734-427F-9F7A-9817DA59DEE0}">
            <xm:f>PROPER(TEXT(M93,"dddd"))=Calendario!$H$2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I93</xm:sqref>
        </x14:conditionalFormatting>
        <x14:conditionalFormatting xmlns:xm="http://schemas.microsoft.com/office/excel/2006/main">
          <x14:cfRule type="expression" priority="816" id="{5ABD1562-8AF5-4C9F-987B-7B06B9F3D870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811" id="{8803D9C3-8CFA-460C-8564-8DA49D71553D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806" id="{1A379467-5C85-4328-9913-F7F20825BA8B}">
            <xm:f>PROPER(TEXT(M87,"dddd"))=Calendario!$H$2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expression" priority="801" id="{08B35767-5ECE-4157-B74A-08BDD79CCCA2}">
            <xm:f>PROPER(TEXT(M91,"dddd"))=Calendario!$H$2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I91:I92</xm:sqref>
        </x14:conditionalFormatting>
        <x14:conditionalFormatting xmlns:xm="http://schemas.microsoft.com/office/excel/2006/main">
          <x14:cfRule type="expression" priority="796" id="{0BF8CE46-00CA-4152-ACCA-8AAAFEBA3A09}">
            <xm:f>PROPER(TEXT(M88,"dddd"))=Calendario!$H$2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791" id="{F96EB73E-BE67-4AFC-B5CC-BDD54A967F03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containsText" priority="768" operator="containsText" id="{5B25F9C3-7800-4153-9CE4-D2C83F09238D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769" operator="containsText" id="{16A29FBA-5078-4E33-A1BD-9C2B09A50DE9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 F46</xm:sqref>
        </x14:conditionalFormatting>
        <x14:conditionalFormatting xmlns:xm="http://schemas.microsoft.com/office/excel/2006/main">
          <x14:cfRule type="containsText" priority="767" operator="containsText" id="{AD870393-457C-4F81-9887-8DFD13261584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766" operator="containsText" id="{C3516C75-F10A-4900-B7D5-9A87C8579973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760" operator="containsText" id="{A291F971-8F1D-4F72-B619-5C91EB67FDAB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758" operator="containsText" id="{E9FA5082-FC71-4182-AC7A-EE8A0DFCBF50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755" operator="containsText" id="{0550B513-0635-46A9-B15C-03C11AEC3738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754" operator="containsText" id="{0CFC3417-6263-41E2-B7F0-ECF361E0E0FA}">
            <xm:f>NOT(ISERROR(SEARCH(TDirReg!$L$2,F88)))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F88</xm:sqref>
        </x14:conditionalFormatting>
        <x14:conditionalFormatting xmlns:xm="http://schemas.microsoft.com/office/excel/2006/main">
          <x14:cfRule type="containsText" priority="753" operator="containsText" id="{A00BE348-9B3B-41D6-9B0E-CBADD131B1A3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752" operator="containsText" id="{66D8B581-915D-40D5-A16B-AF4DD742FD8C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751" operator="containsText" id="{DACE678A-81E6-44EE-8CBC-FAD1BF40C7D1}">
            <xm:f>NOT(ISERROR(SEARCH(TDirReg!$L$2,F75)))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F75</xm:sqref>
        </x14:conditionalFormatting>
        <x14:conditionalFormatting xmlns:xm="http://schemas.microsoft.com/office/excel/2006/main">
          <x14:cfRule type="containsText" priority="750" operator="containsText" id="{54E4DE27-16CD-434E-AD03-443646F47AB2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747" operator="containsText" id="{FAF3917A-E1A3-4B59-91EC-4CCB5A2E023B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744" id="{3746098B-64F6-43A7-9867-42EA86070FDB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743" operator="containsText" id="{C2E262B9-78EE-4F33-B351-5965F4B1DC18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740" operator="containsText" id="{E000910D-C0F1-4DA9-A0D6-A2EBF802F5F2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containsText" priority="733" operator="containsText" id="{123823A5-4955-447D-8067-56BA5CBD446E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732" operator="containsText" id="{F7673284-EB40-4F90-BFE5-3B32D22D28DB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731" operator="containsText" id="{CD3383EB-C85E-443A-8A43-CF32C9B2AC26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730" operator="containsText" id="{2097E6CD-BC36-4E34-9EA2-8E46B2C1AA19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728" operator="containsText" id="{12DE6CD0-CD1D-49D1-986E-9B81BB903E9A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726" operator="containsText" id="{64BA6892-A425-4DC5-922B-E96EA921803E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724" operator="containsText" id="{488F065D-B449-416C-8F92-154B9101409D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721" operator="containsText" id="{AC31D56F-CF44-4F0A-8931-E7FFED0E65F1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720" operator="containsText" id="{BD2841D1-B9E9-42C8-8D7B-5144EFAE39AC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718" operator="containsText" id="{E8D6E21B-94DD-416C-BADA-F522D131C09C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715" operator="containsText" id="{4F710DDE-3751-4EA9-A447-BAAD0B7DBAFA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714" operator="containsText" id="{44651378-9E30-4DB4-9081-BA558E2BC080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712" operator="containsText" id="{ACAF03E1-3DBD-43E0-8043-B37138B94DFB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707" operator="containsText" id="{88A99F95-CA11-4B3B-8F49-806B4244C1E8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expression" priority="704" id="{E19A667D-F3EE-4F76-AF5E-0031FE0231C3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containsText" priority="703" operator="containsText" id="{064CB863-E27E-4FDF-9CA4-74557D37E244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702" operator="containsText" id="{7A6B754A-E823-4A21-B26B-63803B565C6E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701" operator="containsText" id="{8D5DFC90-EF84-4FF7-9C1E-1D85FD43AAED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693" operator="containsText" id="{5402EAAB-FA7E-428A-8AB8-987A6292421F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691" operator="containsText" id="{010C2AF2-09B3-4134-9870-39F35BF9EA70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690" operator="containsText" id="{907E503F-3045-4732-B5F8-73D9AF599A2B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688" operator="containsText" id="{59F3299C-D4DA-42DE-84B7-889A99116546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685" operator="containsText" id="{53CF0630-34E7-40A0-A96E-23389E48EEB3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684" operator="containsText" id="{3D4012CD-305C-4567-9FCF-A3B0BD31071E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682" operator="containsText" id="{12F7F1A7-4E73-41F8-9BAF-BBF76AB106AE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679" operator="containsText" id="{C49C26F7-366B-49E8-A640-1A8BEFDE6A6D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678" operator="containsText" id="{44081D1C-D231-4212-BDEF-8917A81D081B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677" operator="containsText" id="{169B73B2-83E4-47A4-9337-B0B2FCE294D1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676" operator="containsText" id="{E1CA0DD3-B36F-4EC8-BE68-E1ADF34927D8}">
            <xm:f>NOT(ISERROR(SEARCH(TDirReg!$L$2,F73)))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F73</xm:sqref>
        </x14:conditionalFormatting>
        <x14:conditionalFormatting xmlns:xm="http://schemas.microsoft.com/office/excel/2006/main">
          <x14:cfRule type="containsText" priority="675" operator="containsText" id="{5BE69430-045E-4817-AAF8-08B4CD8A6CF2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672" operator="containsText" id="{AF6B5C27-366E-41CE-8883-09E74F58FFD4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667" operator="containsText" id="{BB8C7062-BF50-4A8C-B79F-E9AE3065757D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666" operator="containsText" id="{B3583014-E42A-4207-99FC-471DE7FBB95F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665" operator="containsText" id="{36ED01CD-4895-47FD-967E-947A90FE2486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662" operator="containsText" id="{D8C044F6-C4BE-4427-8A29-F9F3234CF248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expression" priority="659" id="{C3E15409-D49A-4232-9860-F0B5DFC0BEA7}">
            <xm:f>PROPER(TEXT(H23,"dddd"))=Calendario!$H$2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D23</xm:sqref>
        </x14:conditionalFormatting>
        <x14:conditionalFormatting xmlns:xm="http://schemas.microsoft.com/office/excel/2006/main">
          <x14:cfRule type="containsText" priority="658" operator="containsText" id="{192BBB3C-134B-42EE-BBA9-7CA83CFA0D78}">
            <xm:f>NOT(ISERROR(SEARCH(TDirReg!$L$2,F24)))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F24:F25</xm:sqref>
        </x14:conditionalFormatting>
        <x14:conditionalFormatting xmlns:xm="http://schemas.microsoft.com/office/excel/2006/main">
          <x14:cfRule type="containsText" priority="656" operator="containsText" id="{2FF127D0-5C8D-4A71-893E-ECA9D5E87EF8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655" operator="containsText" id="{017430A2-EECD-4081-B7F8-685190E49C5B}">
            <xm:f>NOT(ISERROR(SEARCH(TDirReg!$L$2,F39)))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containsText" priority="654" operator="containsText" id="{F3056A13-DC59-43B8-AB8C-7AF999993198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652" operator="containsText" id="{E37D2538-7382-49D7-A8D1-F6E6E37517FC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649" operator="containsText" id="{28AC391A-1FFD-455C-9E40-EEC29BFA0C45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648" operator="containsText" id="{94D79DE3-7816-42B9-8656-3B284CED53D4}">
            <xm:f>NOT(ISERROR(SEARCH(TDirReg!$L$2,F40)))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containsText" priority="643" operator="containsText" id="{D4A33884-1C84-4501-A69E-C7D92B1E88C0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641" operator="containsText" id="{B1C0D711-4508-44A8-80F5-95C460EB8381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640" operator="containsText" id="{F7EA924D-FEA2-4744-975D-7E06F986AC9A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containsText" priority="639" operator="containsText" id="{15547572-69FB-480F-97A2-9EEC63D55373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636" operator="containsText" id="{34438131-A3A1-4E34-9A02-AC32B9CF7370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635" operator="containsText" id="{87178CA6-1CAE-490B-BA72-8E90B5A29134}">
            <xm:f>NOT(ISERROR(SEARCH(TDirReg!$L$2,F23)))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F23</xm:sqref>
        </x14:conditionalFormatting>
        <x14:conditionalFormatting xmlns:xm="http://schemas.microsoft.com/office/excel/2006/main">
          <x14:cfRule type="containsText" priority="633" operator="containsText" id="{CB10E370-467A-41AA-8540-B794D65FF78F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634" operator="containsText" id="{9C2FB645-1225-4A95-97C0-4AF75E2D5F4A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632" operator="containsText" id="{4516D78D-CC78-4D14-B8AC-5A9D4AB7D25D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631" operator="containsText" id="{3D34DE50-0852-4A63-AD6B-8B01D48830C9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629" operator="containsText" id="{91807872-12DC-43AD-98C4-0422257F8067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626" operator="containsText" id="{1A2C5EFF-9B7D-44F0-A3FE-37C35453487E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625" operator="containsText" id="{98B3C0BA-1231-4AFE-B552-2EB1CF63B9B6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623" operator="containsText" id="{FC4D6B0F-F425-49EB-98F8-C98497C4DFDF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620" operator="containsText" id="{D75AC6B9-7F69-4269-AFAC-5FA0EF0054CC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619" operator="containsText" id="{B91BA55F-CEE7-435D-A4F4-47337285F066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618" operator="containsText" id="{0B134862-7AED-46B4-B7CA-985342892ECA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616" operator="containsText" id="{64AFEBA5-A7A0-48E1-A5E1-48584C5E5BEA}">
            <xm:f>NOT(ISERROR(SEARCH(TDirReg!$L$2,F74)))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F74</xm:sqref>
        </x14:conditionalFormatting>
        <x14:conditionalFormatting xmlns:xm="http://schemas.microsoft.com/office/excel/2006/main">
          <x14:cfRule type="containsText" priority="609" operator="containsText" id="{2A235103-D9F4-4CA3-8BC4-C65C44B7294A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608" operator="containsText" id="{5FFE57CA-7F00-42BB-AD9B-520B7869A521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606" operator="containsText" id="{CDC0E038-D145-4EAD-B248-83C83BD9FDB5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603" operator="containsText" id="{B89CD1C7-26CB-41E5-B32B-B06D80078A8D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604" operator="containsText" id="{88DA4F0E-F1BC-4382-A97D-2A70446E3EE5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602" operator="containsText" id="{90BE24C9-5F54-4797-A02C-DF1225B3F7B1}">
            <xm:f>NOT(ISERROR(SEARCH(TDirReg!$L$2,F40)))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containsText" priority="597" operator="containsText" id="{6651EF54-A3DA-4679-B4C6-2318147B66E7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594" operator="containsText" id="{161B0AB9-74DD-4564-BA58-99CF9E2B7B74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590" operator="containsText" id="{9E1ADB05-96E8-4BAA-AD20-B0EBF9D9FEC7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588" operator="containsText" id="{FDEAEFBB-849E-4D0A-AD13-153E6E7A1C56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587" operator="containsText" id="{7CE5B693-5049-41C6-BE32-88D990006276}">
            <xm:f>NOT(ISERROR(SEARCH(TDirReg!$L$2,F72)))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containsText" priority="586" operator="containsText" id="{403AB271-02CB-42E3-9A7B-DC76E788A8BE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585" operator="containsText" id="{C36D098D-179C-484D-9B77-ED517545AED5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584" operator="containsText" id="{6930C36F-F61E-4DAB-B3FC-9D525AFCCAA9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583" operator="containsText" id="{5D3A0EA0-A2A4-4401-9361-D4A1ED90A2C8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581" operator="containsText" id="{C44775E8-1FB7-443E-808E-7FA2669E9E19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579" operator="containsText" id="{44F7AE1D-8A6A-45C6-ACC5-03F8F8AED6CD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576" operator="containsText" id="{14E4B5C2-BA59-4496-B7A3-6655520BC6B4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575" operator="containsText" id="{482853B8-96D5-4AED-BEBA-CEFFB98D9FD6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573" operator="containsText" id="{A31B5B06-3527-465B-9516-AECF9AA99471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570" operator="containsText" id="{7A6F9870-F50F-4E10-A687-D6F5E3D3721C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569" operator="containsText" id="{B59029E9-8185-4F2D-AB5D-94AF95C2397B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567" operator="containsText" id="{72F3E5AE-36B5-4616-8F76-DEB4C246A14A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564" operator="containsText" id="{E381C8F6-A995-46CB-A476-8DC84D61C3D7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563" operator="containsText" id="{7D7C1205-04B1-4FD9-893E-578C9173BC4D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561" operator="containsText" id="{11DEBE36-352A-45BA-82D6-22773027FA63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560" operator="containsText" id="{487BF0F6-2300-494D-9FF2-0A99478AFEB3}">
            <xm:f>NOT(ISERROR(SEARCH(TDirReg!$L$2,F38)))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F38</xm:sqref>
        </x14:conditionalFormatting>
        <x14:conditionalFormatting xmlns:xm="http://schemas.microsoft.com/office/excel/2006/main">
          <x14:cfRule type="containsText" priority="557" operator="containsText" id="{D6FE8472-F182-4B0C-BE66-89A04A71C9D7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553" operator="containsText" id="{A83714FA-BF62-4B75-AFD8-277F1C81636C}">
            <xm:f>NOT(ISERROR(SEARCH(TDirReg!$L$2,F39)))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containsText" priority="548" operator="containsText" id="{390930AF-C1A5-4386-AFF5-D21581FD39E3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547" operator="containsText" id="{908D20DB-11A2-4301-B1E2-4A3986D05EF3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545" operator="containsText" id="{16779414-137B-4545-B73C-DEFCA619F158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544" operator="containsText" id="{E71149C0-732B-442D-8D23-79EFAEACE0C9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containsText" priority="543" operator="containsText" id="{3843BC07-C618-4AB7-A154-D4D818433DE6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542" operator="containsText" id="{C73ED385-1F93-42D1-B79E-F1CC7836F039}">
            <xm:f>NOT(ISERROR(SEARCH(TDirReg!$L$2,F40)))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F40</xm:sqref>
        </x14:conditionalFormatting>
        <x14:conditionalFormatting xmlns:xm="http://schemas.microsoft.com/office/excel/2006/main">
          <x14:cfRule type="containsText" priority="539" operator="containsText" id="{DC6D7145-0CCE-4135-9153-FBD053875DA8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540" operator="containsText" id="{2A0557F3-7413-4FC0-B7FD-C42744F58A4D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538" operator="containsText" id="{0B2BCE62-8132-4E6A-A27A-E8B29F42605F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537" operator="containsText" id="{51D32A6F-2459-49FB-B860-26B4E3D85132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535" operator="containsText" id="{E052446B-22B9-4009-B19F-A0EDA69567E8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532" operator="containsText" id="{2D603906-F55E-4787-AC80-9A9EE54B5D98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531" operator="containsText" id="{AEF3DDBB-CB80-4BE2-941C-E16C5220FCB9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529" operator="containsText" id="{F778D928-D20A-491F-8662-7818B3B4A982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526" operator="containsText" id="{63FA9F8F-774F-437D-82B4-0ABFCF7C2E81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525" operator="containsText" id="{570F2B7A-6B06-44EC-AAC1-B9C729E29693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524" operator="containsText" id="{54156448-5CF6-4EF7-8380-83E19647FF38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522" operator="containsText" id="{E16832EC-D265-4494-A01D-4B83A418BBE4}">
            <xm:f>NOT(ISERROR(SEARCH(TDirReg!$L$2,F74)))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F74</xm:sqref>
        </x14:conditionalFormatting>
        <x14:conditionalFormatting xmlns:xm="http://schemas.microsoft.com/office/excel/2006/main">
          <x14:cfRule type="containsText" priority="521" operator="containsText" id="{D5AF9BEF-4CDB-4099-B9BE-79BFA6D92D8C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518" operator="containsText" id="{DF8FC9CF-8CEC-483E-BA53-A81DA2601D96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519" operator="containsText" id="{E3E2287E-9678-4C05-BB36-86CAB3A5C3BF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513" operator="containsText" id="{AEAEA02F-1B83-43DB-968D-042A2CEF6547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510" operator="containsText" id="{973830A3-7284-47AB-AAFC-5C3A1FA7608C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506" operator="containsText" id="{BACE6EE0-F6BC-4930-BF35-5225C175EB9E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504" operator="containsText" id="{4FBF09AB-4610-4BB9-80D1-C37DDB1FD169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503" operator="containsText" id="{4F86A930-1940-44C4-9124-78E33B177136}">
            <xm:f>NOT(ISERROR(SEARCH(TDirReg!$L$2,F72)))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containsText" priority="502" operator="containsText" id="{5EE7C0FE-0EDB-44B9-96C0-72F67FA212FA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501" operator="containsText" id="{4607FD6F-FCA5-490B-BBD3-3C31DA266BD3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500" operator="containsText" id="{3AFA8173-5E09-4D05-AAB8-C2F015D2CEBE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499" operator="containsText" id="{B4097C31-2495-4EF0-B49A-94FF0F4714F9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497" operator="containsText" id="{CD83C4C4-914E-46B9-BF0F-A90997D44815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495" operator="containsText" id="{B40AA8FA-2207-4746-A84E-80132677F268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492" operator="containsText" id="{EC862FD1-3CDB-49F1-9900-FDD4E678194E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491" operator="containsText" id="{A9072019-C3BE-486C-90B7-B80001A8E9D2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489" operator="containsText" id="{D0B535F7-986C-4936-A153-1E8ABBAAA6F6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486" operator="containsText" id="{A6298A24-D461-40EB-B76C-2A529CBCCB9C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485" operator="containsText" id="{5DB3BDA3-1DB1-420D-80EE-12D1A0794E11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483" operator="containsText" id="{C4CE4847-6727-4AF5-B5AD-6AC3B9DB7F85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480" operator="containsText" id="{B2C4E333-ECC0-491B-AF37-29AB43D45A29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479" operator="containsText" id="{DD73CE7C-E424-4223-A7BB-898C9C2315B3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478" operator="containsText" id="{384D33B6-8643-4804-80C1-2596D83B4759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475" operator="containsText" id="{DF808060-156E-42F7-A718-5EB041C1A1D1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467" operator="containsText" id="{B4A7B787-9AAA-4CBC-AD63-10AEB38FA4B9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466" operator="containsText" id="{C7B2545A-DC10-4E3C-921A-70D911B26A4F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464" operator="containsText" id="{8EBA83DD-A75C-4071-912A-986565E79E9A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463" operator="containsText" id="{81986C14-13B8-43CC-9418-4D017FDD5953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containsText" priority="462" operator="containsText" id="{5E328096-0814-4B04-8AE2-CE4F598B21FD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460" operator="containsText" id="{A1038EBC-729D-4B38-BD72-907AE02C588F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458" operator="containsText" id="{86B526D8-520C-449F-8D30-7C6EAE63A446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457" operator="containsText" id="{3E3ECD59-4854-4522-9E37-2866C8C08149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455" operator="containsText" id="{6D742E7F-A1C7-4ED4-A887-89651B4BFEE8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452" operator="containsText" id="{2F74E3DB-E508-4E51-8D7F-688E6241B21A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451" operator="containsText" id="{EA7E2A4F-2F3C-4E1B-A1E3-D191E03F2D95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449" operator="containsText" id="{F5320C8C-63E2-4ADB-87A0-FBC5483F042C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446" operator="containsText" id="{A84281A0-32D9-4026-A387-E25AD2980925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445" operator="containsText" id="{B3201B66-CEC4-4C8B-8E54-149D42066614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444" operator="containsText" id="{292EB433-F316-4399-ADCB-FCD0F0EF3EF8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443" operator="containsText" id="{C48E54C5-AA28-4088-9D92-F7A8B6D29A8F}">
            <xm:f>NOT(ISERROR(SEARCH(TDirReg!$L$2,F73)))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F73</xm:sqref>
        </x14:conditionalFormatting>
        <x14:conditionalFormatting xmlns:xm="http://schemas.microsoft.com/office/excel/2006/main">
          <x14:cfRule type="containsText" priority="442" operator="containsText" id="{4933CA94-7C20-4A82-848A-A375589CB3BE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441" operator="containsText" id="{A42DD98B-3860-4622-9C97-0C666FD6813C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440" operator="containsText" id="{387C3985-CE73-44F3-81C5-5BF908002480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438" operator="containsText" id="{2232386E-AF66-448F-BF53-7729634069EA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439" operator="containsText" id="{3AF4A2D6-037F-4789-B841-99720EE987E4}">
            <xm:f>NOT(ISERROR(SEARCH(TDirReg!$L$2,F43)))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containsText" priority="437" operator="containsText" id="{0B4732DB-4FF8-4C2F-A58B-01C5C82C2F27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435" operator="containsText" id="{1BF51C02-5A7D-4FE1-97E4-DC628E7C0065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432" operator="containsText" id="{563B3124-7E2E-4563-85D2-129E9129ABB3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427" operator="containsText" id="{EE749C10-8FFB-41EB-9CFB-950D902D4387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425" operator="containsText" id="{B31CA393-0EDD-408F-B36B-E1F035F525EA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424" operator="containsText" id="{355E46CD-6199-4D9D-97EA-3EF4043ACCC9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containsText" priority="423" operator="containsText" id="{A5A38B59-E296-4E4B-8AFD-593F796969BF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421" operator="containsText" id="{A35F3D84-BB5B-4A49-BD0C-88661429DBBD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420" operator="containsText" id="{474F62D1-D99B-4D6B-A15D-6279CA42FF75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</xm:sqref>
        </x14:conditionalFormatting>
        <x14:conditionalFormatting xmlns:xm="http://schemas.microsoft.com/office/excel/2006/main">
          <x14:cfRule type="containsText" priority="415" operator="containsText" id="{47105889-7358-4041-A1CD-CB1C0550628F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412" operator="containsText" id="{38564C87-152D-41A7-9F45-CAA123598D54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408" operator="containsText" id="{5B5D47D2-60EC-483B-A52B-D11D4CE61E69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406" operator="containsText" id="{CE254DED-2F19-4E1A-AD5B-A19F0FD301BF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405" operator="containsText" id="{813A28F2-9468-4CFD-B281-32150F09FD48}">
            <xm:f>NOT(ISERROR(SEARCH(TDirReg!$L$2,F72)))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containsText" priority="404" operator="containsText" id="{891C5A3F-452E-46E6-94D8-ECF7F83C4369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403" operator="containsText" id="{29643383-82C9-424D-B295-7E48EB172C2E}">
            <xm:f>NOT(ISERROR(SEARCH(TDirReg!$L$2,F41)))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containsText" priority="402" operator="containsText" id="{B23778FD-C316-4A97-A416-4855FF242ED3}">
            <xm:f>NOT(ISERROR(SEARCH(TDirReg!$L$2,F42)))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401" operator="containsText" id="{BB87D401-2F3B-424D-AF52-528AE1E8CE01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400" operator="containsText" id="{3F602579-2735-40B0-8592-BB27EFA8C4BC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398" operator="containsText" id="{6B37F0E1-1DFE-4F18-9DD3-9C93CB082875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390" operator="containsText" id="{28C298CA-0DB2-4548-803C-18672A859742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388" operator="containsText" id="{C7261FAF-E5D5-4A18-A22A-AE09AF4767DB}">
            <xm:f>NOT(ISERROR(SEARCH(TDirReg!$L$2,F44)))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containsText" priority="386" operator="containsText" id="{63D14F44-7A4A-4EC1-B99D-958E60EE067D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containsText" priority="385" operator="containsText" id="{C1D2CE04-3077-4A72-B0A1-971F491F0652}">
            <xm:f>NOT(ISERROR(SEARCH(TDirReg!$L$2,F77)))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F77</xm:sqref>
        </x14:conditionalFormatting>
        <x14:conditionalFormatting xmlns:xm="http://schemas.microsoft.com/office/excel/2006/main">
          <x14:cfRule type="containsText" priority="384" operator="containsText" id="{9C396AD4-A69E-4883-BF3B-8AADDF845EB6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383" operator="containsText" id="{9A2B2296-2210-42CB-AE5A-3D87B2A2D69F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382" operator="containsText" id="{9DAFBFD7-DF69-4C69-A58A-526DDA677BE1}">
            <xm:f>NOT(ISERROR(SEARCH(TDirReg!$L$2,F87)))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F87</xm:sqref>
        </x14:conditionalFormatting>
        <x14:conditionalFormatting xmlns:xm="http://schemas.microsoft.com/office/excel/2006/main">
          <x14:cfRule type="containsText" priority="380" operator="containsText" id="{9964922F-2F3D-4D52-B297-E722656EDD26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379" operator="containsText" id="{DA697827-2DD7-4BAC-B9E4-B303EDE098B2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378" operator="containsText" id="{8BBBB2BD-70D7-4C98-9CCA-183C53209369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377" operator="containsText" id="{3FE12273-E211-413E-ADE2-9CC53B022E82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376" operator="containsText" id="{AED44ED3-B43E-4653-9B21-F4752CB66EB2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373" operator="containsText" id="{2C9F317A-DA62-401A-A2A8-1388BAA6EF17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372" operator="containsText" id="{5D1F24CA-05F5-43C8-BFC0-BE8184DC0A96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371" operator="containsText" id="{9D844B8F-4B49-49E9-8464-5BDF8FF1238F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370" operator="containsText" id="{A5365A3E-1EE0-4A01-9584-3EE8E18B0A44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369" operator="containsText" id="{C8A2D302-A551-4D4B-9F41-7215EE55ECF2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368" operator="containsText" id="{3C3D1A5F-2A2C-4A3E-8868-E52C0BA9FBE9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367" operator="containsText" id="{5692D676-15F4-48C2-BD14-C0B52EEE5F03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366" operator="containsText" id="{7B28200E-E5C7-4080-A8A3-AE2C15D5B82D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365" operator="containsText" id="{F4ACE466-F41B-4E1C-B6F8-7526AF58562D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363" operator="containsText" id="{493BC1BA-65B5-4179-8613-95D27D6E459C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362" operator="containsText" id="{1E3CA8E0-2AFA-4F23-B244-9A671F049C36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361" operator="containsText" id="{CA3CFC47-BF59-400B-A04E-A76AC28C4173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360" operator="containsText" id="{4E3ECB84-29D2-48B2-BAFF-ECD736320E51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358" operator="containsText" id="{9B34FE7A-7554-494F-B9C3-8E7F38EACCF9}">
            <xm:f>NOT(ISERROR(SEARCH(TDirReg!$L$2,F77)))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F77</xm:sqref>
        </x14:conditionalFormatting>
        <x14:conditionalFormatting xmlns:xm="http://schemas.microsoft.com/office/excel/2006/main">
          <x14:cfRule type="containsText" priority="357" operator="containsText" id="{CA664779-C9DB-4108-9888-9D102EEA4647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356" operator="containsText" id="{BFBF79F5-3310-4572-951B-24690C019AF0}">
            <xm:f>NOT(ISERROR(SEARCH(TDirReg!$L$2,F86)))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F86</xm:sqref>
        </x14:conditionalFormatting>
        <x14:conditionalFormatting xmlns:xm="http://schemas.microsoft.com/office/excel/2006/main">
          <x14:cfRule type="containsText" priority="355" operator="containsText" id="{6DE30C64-D8FC-4CCD-8219-31940FE5141C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354" operator="containsText" id="{0AB1EA94-823A-496A-A40C-D82C8D5D3764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353" operator="containsText" id="{C91DC2CB-D8C7-49EC-A42A-DD8BB282AF07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352" operator="containsText" id="{8313316E-88D3-49CA-84BE-FC8F157156C2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350" operator="containsText" id="{1F6A1451-AB7F-437F-A563-D9B5774F942D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349" operator="containsText" id="{E3758EC2-2728-4663-BE4F-09DAEA5CE29A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348" operator="containsText" id="{F686AB07-5A14-4689-AAE5-533CD8D227F6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347" operator="containsText" id="{AAF98EF7-7F31-4462-829B-C81BB5B1C9D2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345" operator="containsText" id="{F7F08496-7C80-4288-8053-EB132F29F3D9}">
            <xm:f>NOT(ISERROR(SEARCH(TDirReg!$L$2,F77)))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F77</xm:sqref>
        </x14:conditionalFormatting>
        <x14:conditionalFormatting xmlns:xm="http://schemas.microsoft.com/office/excel/2006/main">
          <x14:cfRule type="containsText" priority="344" operator="containsText" id="{4D921574-6E68-4FC8-9A37-280E8911CBA3}">
            <xm:f>NOT(ISERROR(SEARCH(TDirReg!$L$2,F83)))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F83:F84</xm:sqref>
        </x14:conditionalFormatting>
        <x14:conditionalFormatting xmlns:xm="http://schemas.microsoft.com/office/excel/2006/main">
          <x14:cfRule type="containsText" priority="343" operator="containsText" id="{2E2E0F50-6B3E-4EB2-A8EA-B9C96E9CC1CF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342" operator="containsText" id="{82489949-33B5-4293-A349-EDB25137D3FB}">
            <xm:f>NOT(ISERROR(SEARCH(TDirReg!$L$2,F85)))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F85</xm:sqref>
        </x14:conditionalFormatting>
        <x14:conditionalFormatting xmlns:xm="http://schemas.microsoft.com/office/excel/2006/main">
          <x14:cfRule type="containsText" priority="339" operator="containsText" id="{B8CEAC25-93F6-4C2C-AEC6-88E5ADF2C406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338" operator="containsText" id="{0D9041F8-9014-4906-8CDA-3B1164F49D80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337" operator="containsText" id="{680CDF43-5017-4521-9B43-3086CDA057EC}">
            <xm:f>NOT(ISERROR(SEARCH(TDirReg!$L$2,F78)))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F78</xm:sqref>
        </x14:conditionalFormatting>
        <x14:conditionalFormatting xmlns:xm="http://schemas.microsoft.com/office/excel/2006/main">
          <x14:cfRule type="containsText" priority="336" operator="containsText" id="{84580BC4-48C6-4B61-B11E-7F9FC216C9CC}">
            <xm:f>NOT(ISERROR(SEARCH(TDirReg!$L$2,F81)))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F81</xm:sqref>
        </x14:conditionalFormatting>
        <x14:conditionalFormatting xmlns:xm="http://schemas.microsoft.com/office/excel/2006/main">
          <x14:cfRule type="containsText" priority="335" operator="containsText" id="{25211B3C-96BB-4900-B3F1-E5FFE1DCA967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containsText" priority="334" operator="containsText" id="{CFCC9E94-592D-4A74-B1C4-FA11CEDEAB7D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333" operator="containsText" id="{8F789D72-D2C4-428E-80D4-DF951C8FCED8}">
            <xm:f>NOT(ISERROR(SEARCH(TDirReg!$L$2,F79)))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F79</xm:sqref>
        </x14:conditionalFormatting>
        <x14:conditionalFormatting xmlns:xm="http://schemas.microsoft.com/office/excel/2006/main">
          <x14:cfRule type="containsText" priority="332" operator="containsText" id="{21E75769-6D6E-480C-A31F-24BD0EFF362C}">
            <xm:f>NOT(ISERROR(SEARCH(TDirReg!$L$2,F77)))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F77</xm:sqref>
        </x14:conditionalFormatting>
        <x14:conditionalFormatting xmlns:xm="http://schemas.microsoft.com/office/excel/2006/main">
          <x14:cfRule type="containsText" priority="331" operator="containsText" id="{8BA118C1-40CB-4484-98E2-19E5F7D0CACB}">
            <xm:f>NOT(ISERROR(SEARCH(TDirReg!$L$2,F80)))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F80</xm:sqref>
        </x14:conditionalFormatting>
        <x14:conditionalFormatting xmlns:xm="http://schemas.microsoft.com/office/excel/2006/main">
          <x14:cfRule type="expression" priority="319" id="{2501A44E-67C4-4F58-B605-C27879015C6F}">
            <xm:f>PROPER(TEXT(M94,"dddd"))=Calendario!$H$2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I94</xm:sqref>
        </x14:conditionalFormatting>
        <x14:conditionalFormatting xmlns:xm="http://schemas.microsoft.com/office/excel/2006/main">
          <x14:cfRule type="expression" priority="75" id="{90C19458-C62F-4545-A942-728433818248}">
            <xm:f>PROPER(TEXT(M85,"dddd"))=Calendario!$H$2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I85</xm:sqref>
        </x14:conditionalFormatting>
        <x14:conditionalFormatting xmlns:xm="http://schemas.microsoft.com/office/excel/2006/main">
          <x14:cfRule type="expression" priority="305" id="{170E7143-E044-48D5-A6B0-DFA570140A8E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292" id="{823FD905-EFAE-4CF8-952D-19D5EE45B985}">
            <xm:f>PROPER(TEXT(M91,"dddd"))=Calendario!$H$2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I91:I92</xm:sqref>
        </x14:conditionalFormatting>
        <x14:conditionalFormatting xmlns:xm="http://schemas.microsoft.com/office/excel/2006/main">
          <x14:cfRule type="expression" priority="279" id="{A0C98748-BB28-4727-BDA7-FBE3943EEDBD}">
            <xm:f>PROPER(TEXT(M88,"dddd"))=Calendario!$H$2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266" id="{792589FF-052C-4ED1-B1C1-CA949B64B385}">
            <xm:f>PROPER(TEXT(M93,"dddd"))=Calendario!$H$2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I93</xm:sqref>
        </x14:conditionalFormatting>
        <x14:conditionalFormatting xmlns:xm="http://schemas.microsoft.com/office/excel/2006/main">
          <x14:cfRule type="expression" priority="254" id="{87F1A3A2-A6E9-45D2-B823-73F1E1E5D23E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241" id="{BB93157C-589C-4861-B49C-3C47D4C99471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228" id="{ACDC5E01-623A-42D0-B15D-DDE4FA3A1BC0}">
            <xm:f>PROPER(TEXT(M87,"dddd"))=Calendario!$H$2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expression" priority="217" id="{D82157B3-930C-44AA-AFCA-B0A09395F372}">
            <xm:f>PROPER(TEXT(M93,"dddd"))=Calendario!$H$2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I93</xm:sqref>
        </x14:conditionalFormatting>
        <x14:conditionalFormatting xmlns:xm="http://schemas.microsoft.com/office/excel/2006/main">
          <x14:cfRule type="expression" priority="207" id="{5DC44434-0A9C-4E9D-ACAD-62019E44A2BA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195" id="{4C4ACFD4-216C-40C7-BC45-ACE7747DC81E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185" id="{F66A4A43-3349-40BC-A494-28DA82C4A8D8}">
            <xm:f>PROPER(TEXT(M87,"dddd"))=Calendario!$H$2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expression" priority="175" id="{F104D99A-0F81-475D-9D04-AD41EE653ACB}">
            <xm:f>PROPER(TEXT(M91,"dddd"))=Calendario!$H$2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I91:I92</xm:sqref>
        </x14:conditionalFormatting>
        <x14:conditionalFormatting xmlns:xm="http://schemas.microsoft.com/office/excel/2006/main">
          <x14:cfRule type="expression" priority="166" id="{674509DF-5C55-4C57-A65A-31B5FC8B0C23}">
            <xm:f>PROPER(TEXT(M88,"dddd"))=Calendario!$H$2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156" id="{82B387A3-8DB4-4812-9F68-18F4E6005B1F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146" id="{7E702F28-3CDC-40EC-909F-2D662270F116}">
            <xm:f>PROPER(TEXT(M86,"dddd"))=Calendario!$H$2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I86</xm:sqref>
        </x14:conditionalFormatting>
        <x14:conditionalFormatting xmlns:xm="http://schemas.microsoft.com/office/excel/2006/main">
          <x14:cfRule type="expression" priority="142" id="{2537A023-1BC3-4E8B-B39C-10D5721CACC1}">
            <xm:f>PROPER(TEXT(M93,"dddd"))=Calendario!$H$2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I93</xm:sqref>
        </x14:conditionalFormatting>
        <x14:conditionalFormatting xmlns:xm="http://schemas.microsoft.com/office/excel/2006/main">
          <x14:cfRule type="expression" priority="138" id="{995B3EC4-8C9B-4E71-ACB3-C57D76B69F18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133" id="{B668682F-0010-4705-926E-2C0AA7AC4ED7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128" id="{FD2C8763-F24C-4200-A531-1F9ECC850D21}">
            <xm:f>PROPER(TEXT(M87,"dddd"))=Calendario!$H$2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expression" priority="124" id="{D91B4B68-BA56-476E-8AEF-791F152E5429}">
            <xm:f>PROPER(TEXT(M91,"dddd"))=Calendario!$H$2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I91:I92</xm:sqref>
        </x14:conditionalFormatting>
        <x14:conditionalFormatting xmlns:xm="http://schemas.microsoft.com/office/excel/2006/main">
          <x14:cfRule type="expression" priority="120" id="{9E9D1AB9-0769-4D3D-8E80-32D819536565}">
            <xm:f>PROPER(TEXT(M88,"dddd"))=Calendario!$H$2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116" id="{7B7A6D82-1A86-4112-88EF-D63836D359B3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111" id="{1B22B936-2755-4D9E-97EA-FE67FE37FCF8}">
            <xm:f>PROPER(TEXT(M86,"dddd"))=Calendario!$H$2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I86</xm:sqref>
        </x14:conditionalFormatting>
        <x14:conditionalFormatting xmlns:xm="http://schemas.microsoft.com/office/excel/2006/main">
          <x14:cfRule type="expression" priority="107" id="{64154776-B4C1-4E56-80D4-39F9D7F7D041}">
            <xm:f>PROPER(TEXT(M91,"dddd"))=Calendario!$H$2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I91:I92</xm:sqref>
        </x14:conditionalFormatting>
        <x14:conditionalFormatting xmlns:xm="http://schemas.microsoft.com/office/excel/2006/main">
          <x14:cfRule type="expression" priority="103" id="{05682B90-39B1-40F7-A16C-9A4C6396343B}">
            <xm:f>PROPER(TEXT(M88,"dddd"))=Calendario!$H$2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99" id="{DB25278B-F200-4DC7-8511-D6FF9686D731}">
            <xm:f>PROPER(TEXT(M89,"dddd"))=Calendario!$H$2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I89</xm:sqref>
        </x14:conditionalFormatting>
        <x14:conditionalFormatting xmlns:xm="http://schemas.microsoft.com/office/excel/2006/main">
          <x14:cfRule type="expression" priority="94" id="{4496CDDD-89C3-46DF-BEB0-2D16CA7B6654}">
            <xm:f>PROPER(TEXT(M86,"dddd"))=Calendario!$H$2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I86</xm:sqref>
        </x14:conditionalFormatting>
        <x14:conditionalFormatting xmlns:xm="http://schemas.microsoft.com/office/excel/2006/main">
          <x14:cfRule type="expression" priority="89" id="{9297BC33-B00B-483F-BCDF-526E39BE4F95}">
            <xm:f>PROPER(TEXT(M90,"dddd"))=Calendario!$H$2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I90</xm:sqref>
        </x14:conditionalFormatting>
        <x14:conditionalFormatting xmlns:xm="http://schemas.microsoft.com/office/excel/2006/main">
          <x14:cfRule type="expression" priority="84" id="{D064211C-F8F6-48CD-902C-9CEE641E03A4}">
            <xm:f>PROPER(TEXT(M87,"dddd"))=Calendario!$H$2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I87</xm:sqref>
        </x14:conditionalFormatting>
        <x14:conditionalFormatting xmlns:xm="http://schemas.microsoft.com/office/excel/2006/main">
          <x14:cfRule type="expression" priority="80" id="{342EE9FE-5A9D-4791-94AF-B79FC513621F}">
            <xm:f>PROPER(TEXT(M88,"dddd"))=Calendario!$H$2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I88</xm:sqref>
        </x14:conditionalFormatting>
        <x14:conditionalFormatting xmlns:xm="http://schemas.microsoft.com/office/excel/2006/main">
          <x14:cfRule type="expression" priority="73" id="{CE7C31E2-FCDF-4BA9-BFFF-6970CFD79F32}">
            <xm:f>PROPER(TEXT(P83,"dddd"))=Calendario!$H$2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L83:BG84</xm:sqref>
        </x14:conditionalFormatting>
        <x14:conditionalFormatting xmlns:xm="http://schemas.microsoft.com/office/excel/2006/main">
          <x14:cfRule type="expression" priority="72" id="{F199576C-69A5-490E-8E67-2EDA58D267D5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V83:V84</xm:sqref>
        </x14:conditionalFormatting>
        <x14:conditionalFormatting xmlns:xm="http://schemas.microsoft.com/office/excel/2006/main">
          <x14:cfRule type="expression" priority="71" id="{A9441879-9436-4C2A-B420-7CAC00BDA7CE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BG83:BG84</xm:sqref>
        </x14:conditionalFormatting>
        <x14:conditionalFormatting xmlns:xm="http://schemas.microsoft.com/office/excel/2006/main">
          <x14:cfRule type="expression" priority="70" id="{E68AC954-B375-4C5D-B038-CF7C64CDF5E2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BH83:BH84</xm:sqref>
        </x14:conditionalFormatting>
        <x14:conditionalFormatting xmlns:xm="http://schemas.microsoft.com/office/excel/2006/main">
          <x14:cfRule type="expression" priority="69" id="{E875F6B5-BC2E-407D-A4EB-EE01D223FE81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BJ7:BK7</xm:sqref>
        </x14:conditionalFormatting>
        <x14:conditionalFormatting xmlns:xm="http://schemas.microsoft.com/office/excel/2006/main">
          <x14:cfRule type="expression" priority="68" id="{EF4120D7-B9A0-469D-A59F-B7D0959F982C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BJ83:BK84</xm:sqref>
        </x14:conditionalFormatting>
        <x14:conditionalFormatting xmlns:xm="http://schemas.microsoft.com/office/excel/2006/main">
          <x14:cfRule type="expression" priority="67" id="{C680DF3A-C70B-40CB-BC63-4805E797630F}">
            <xm:f>PROPER(TEXT(BL83,"dddd"))=Calendario!$H$2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BJ83:BK84</xm:sqref>
        </x14:conditionalFormatting>
        <x14:conditionalFormatting xmlns:xm="http://schemas.microsoft.com/office/excel/2006/main">
          <x14:cfRule type="expression" priority="66" id="{87A6C40B-264A-401B-9EBA-021F95D74D2E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X83:X84 D123:E123 G123:H123 E6:E40 G6:H120 E42:E82 D81:E88</xm:sqref>
        </x14:conditionalFormatting>
        <x14:conditionalFormatting xmlns:xm="http://schemas.microsoft.com/office/excel/2006/main">
          <x14:cfRule type="expression" priority="65" id="{F1B0F279-2296-4F80-A803-10998EF6877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AL83:AL84</xm:sqref>
        </x14:conditionalFormatting>
        <x14:conditionalFormatting xmlns:xm="http://schemas.microsoft.com/office/excel/2006/main">
          <x14:cfRule type="expression" priority="64" id="{E85B96FB-B1B5-4F34-A9B3-876337DE14FF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BF83:BF84</xm:sqref>
        </x14:conditionalFormatting>
        <x14:conditionalFormatting xmlns:xm="http://schemas.microsoft.com/office/excel/2006/main">
          <x14:cfRule type="expression" priority="63" id="{39B714EF-95D6-4EB4-8A76-C5990F09261C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BK83:BK84</xm:sqref>
        </x14:conditionalFormatting>
        <x14:conditionalFormatting xmlns:xm="http://schemas.microsoft.com/office/excel/2006/main">
          <x14:cfRule type="expression" priority="74" id="{E9CE2FFE-19AE-4B93-B1D6-479A743E5C55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BH83:BI84</xm:sqref>
        </x14:conditionalFormatting>
        <x14:conditionalFormatting xmlns:xm="http://schemas.microsoft.com/office/excel/2006/main">
          <x14:cfRule type="expression" priority="27291" id="{53E9E229-0434-432E-A0AD-1AE9FF7BC396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E88 E134:E140 E95:E118</xm:sqref>
        </x14:conditionalFormatting>
        <x14:conditionalFormatting xmlns:xm="http://schemas.microsoft.com/office/excel/2006/main">
          <x14:cfRule type="expression" priority="27301" id="{3CAAAA21-F8E2-487A-A7A0-C85891A2D605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D140 E7:E8 E10:E12 E32:E34 E36:E40 E42:E44 E46:E49 E51:E53 E55:E56 E58:E59 E61:E65 E67:E68 E70:E72 E74:E76 E78:E80 D6:E6 E134:E139 D9:E9 D13:E13 D31:E31 D35:E35 D60:E60 D66:E66 D69:E69 D73:E73 D77:E77 D50:E50 E27:E30 D57:E57 E14:E22 D26:E26 E24:E25 D23:E23 D54:E54 D45:E45 D89:D94 D95:E118 D119:D120</xm:sqref>
        </x14:conditionalFormatting>
        <x14:conditionalFormatting xmlns:xm="http://schemas.microsoft.com/office/excel/2006/main">
          <x14:cfRule type="expression" priority="27328" id="{09968118-F031-4F53-B86B-CC8A5CAF0F53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27329" id="{B89E89A1-232B-4C2A-9FA0-854663C93CAE}">
            <xm:f>PROPER(TEXT(H6,"dddd"))=Calendario!$H$2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A6:A8</xm:sqref>
        </x14:conditionalFormatting>
        <x14:conditionalFormatting xmlns:xm="http://schemas.microsoft.com/office/excel/2006/main">
          <x14:cfRule type="expression" priority="27365" id="{9E7638F9-22C0-4A4A-942D-5540C325BA55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C60:D60 C66:D66 C69:D69 C73:D73 C77:D77 C6:D6 C9:D9 C13:D13 C31:D31 C35:D35 C50:D50 C57:D57 C26:D26 C23:D23 C54:D54 C45:D45 B123:D123 C81:D120 B81:B84</xm:sqref>
        </x14:conditionalFormatting>
        <x14:conditionalFormatting xmlns:xm="http://schemas.microsoft.com/office/excel/2006/main">
          <x14:cfRule type="expression" priority="27382" id="{7BC1874B-44F7-4353-9573-485B242DD433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 B9 B13 B31 B35 B60 B66 B69 B73 B77 B89 B95 B99 B109 B115:B117 B119 B41 B50 B57 B26 B23 B54 B45</xm:sqref>
        </x14:conditionalFormatting>
        <x14:conditionalFormatting xmlns:xm="http://schemas.microsoft.com/office/excel/2006/main">
          <x14:cfRule type="expression" priority="62" id="{3D1BDC89-EF17-4F53-8F53-0A901592020A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B42</xm:sqref>
        </x14:conditionalFormatting>
        <x14:conditionalFormatting xmlns:xm="http://schemas.microsoft.com/office/excel/2006/main">
          <x14:cfRule type="expression" priority="61" id="{ABFC5E59-B0E5-4108-AEAF-6BF722383099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C42</xm:sqref>
        </x14:conditionalFormatting>
        <x14:conditionalFormatting xmlns:xm="http://schemas.microsoft.com/office/excel/2006/main">
          <x14:cfRule type="expression" priority="59" id="{21BDE55F-13E6-4A67-8D98-FE43CD87191A}">
            <xm:f>PROPER(TEXT(O124,"dddd"))=Calendario!$H$2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K124:BG124</xm:sqref>
        </x14:conditionalFormatting>
        <x14:conditionalFormatting xmlns:xm="http://schemas.microsoft.com/office/excel/2006/main">
          <x14:cfRule type="expression" priority="58" id="{EB46DA34-5B58-4D26-BAD6-A0CF36797913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V124</xm:sqref>
        </x14:conditionalFormatting>
        <x14:conditionalFormatting xmlns:xm="http://schemas.microsoft.com/office/excel/2006/main">
          <x14:cfRule type="expression" priority="57" id="{81E38601-5B4B-4A9E-9CFA-5AF089DB758F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BG124</xm:sqref>
        </x14:conditionalFormatting>
        <x14:conditionalFormatting xmlns:xm="http://schemas.microsoft.com/office/excel/2006/main">
          <x14:cfRule type="expression" priority="56" id="{1584912C-59C9-46FC-AB9F-0890872552B2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BH124</xm:sqref>
        </x14:conditionalFormatting>
        <x14:conditionalFormatting xmlns:xm="http://schemas.microsoft.com/office/excel/2006/main">
          <x14:cfRule type="expression" priority="55" id="{2C51FA54-CF81-473F-ADFB-1A855AF96964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BJ124:BK124</xm:sqref>
        </x14:conditionalFormatting>
        <x14:conditionalFormatting xmlns:xm="http://schemas.microsoft.com/office/excel/2006/main">
          <x14:cfRule type="expression" priority="54" id="{9D4A4814-BA4C-4922-8D3A-88D9CFDE909F}">
            <xm:f>PROPER(TEXT(BL124,"dddd"))=Calendario!$H$2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BJ124:BK124</xm:sqref>
        </x14:conditionalFormatting>
        <x14:conditionalFormatting xmlns:xm="http://schemas.microsoft.com/office/excel/2006/main">
          <x14:cfRule type="expression" priority="53" id="{7196ECA2-E219-4DAC-8B72-5D7E782958DD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X124</xm:sqref>
        </x14:conditionalFormatting>
        <x14:conditionalFormatting xmlns:xm="http://schemas.microsoft.com/office/excel/2006/main">
          <x14:cfRule type="expression" priority="52" id="{86851546-804E-400D-9852-3027BB167E84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AL124</xm:sqref>
        </x14:conditionalFormatting>
        <x14:conditionalFormatting xmlns:xm="http://schemas.microsoft.com/office/excel/2006/main">
          <x14:cfRule type="expression" priority="51" id="{163A1765-B75B-4574-BA2A-B44B269A5A64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BF124</xm:sqref>
        </x14:conditionalFormatting>
        <x14:conditionalFormatting xmlns:xm="http://schemas.microsoft.com/office/excel/2006/main">
          <x14:cfRule type="expression" priority="50" id="{9DF4E0B2-A7B7-47C3-BF45-DBF49753E553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BK124</xm:sqref>
        </x14:conditionalFormatting>
        <x14:conditionalFormatting xmlns:xm="http://schemas.microsoft.com/office/excel/2006/main">
          <x14:cfRule type="expression" priority="60" id="{BEC13FC2-44AA-40A9-9AED-51E88B9DC22D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BH124:BI124</xm:sqref>
        </x14:conditionalFormatting>
        <x14:conditionalFormatting xmlns:xm="http://schemas.microsoft.com/office/excel/2006/main">
          <x14:cfRule type="expression" priority="49" id="{5C9756D8-0593-48FC-84BE-570D05673802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BI124</xm:sqref>
        </x14:conditionalFormatting>
        <x14:conditionalFormatting xmlns:xm="http://schemas.microsoft.com/office/excel/2006/main">
          <x14:cfRule type="expression" priority="22" id="{32360233-407A-4EC4-AD01-C98B05D57923}">
            <xm:f>PROPER(TEXT(M122,"dddd"))=Calendario!$H$2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I122</xm:sqref>
        </x14:conditionalFormatting>
        <x14:conditionalFormatting xmlns:xm="http://schemas.microsoft.com/office/excel/2006/main">
          <x14:cfRule type="containsText" priority="23" operator="containsText" id="{386DFC0C-CE9B-451D-AA89-45D7775FB58B}">
            <xm:f>NOT(ISERROR(SEARCH(TDirReg!$L$2,F122)))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F122</xm:sqref>
        </x14:conditionalFormatting>
        <x14:conditionalFormatting xmlns:xm="http://schemas.microsoft.com/office/excel/2006/main">
          <x14:cfRule type="expression" priority="21" id="{63227F29-134E-4CE3-855C-957B310FBAA9}">
            <xm:f>PROPER(TEXT(N122,"dddd"))=Calendario!$H$2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J122</xm:sqref>
        </x14:conditionalFormatting>
        <x14:conditionalFormatting xmlns:xm="http://schemas.microsoft.com/office/excel/2006/main">
          <x14:cfRule type="expression" priority="24" id="{897CB1BA-261C-4654-A75A-C5DF061E82F1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E122</xm:sqref>
        </x14:conditionalFormatting>
        <x14:conditionalFormatting xmlns:xm="http://schemas.microsoft.com/office/excel/2006/main">
          <x14:cfRule type="expression" priority="25" id="{761A09CF-FC50-45C0-8860-0E8C2BF6991D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D122:E122</xm:sqref>
        </x14:conditionalFormatting>
        <x14:conditionalFormatting xmlns:xm="http://schemas.microsoft.com/office/excel/2006/main">
          <x14:cfRule type="expression" priority="26" id="{AE6713CB-568E-4B1A-A086-A12981671E00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G122:H122</xm:sqref>
        </x14:conditionalFormatting>
        <x14:conditionalFormatting xmlns:xm="http://schemas.microsoft.com/office/excel/2006/main">
          <x14:cfRule type="expression" priority="27" id="{62E0A4B2-EF5F-4302-A9BA-1A3C573B6C2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C122:D122</xm:sqref>
        </x14:conditionalFormatting>
        <x14:conditionalFormatting xmlns:xm="http://schemas.microsoft.com/office/excel/2006/main">
          <x14:cfRule type="expression" priority="28" id="{AEF753E6-847A-4AD1-A20C-FA480A489C33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B122</xm:sqref>
        </x14:conditionalFormatting>
        <x14:conditionalFormatting xmlns:xm="http://schemas.microsoft.com/office/excel/2006/main">
          <x14:cfRule type="expression" priority="13" id="{1480D8BC-9D39-4503-8AEF-5B42C3478386}">
            <xm:f>PROPER(TEXT(M121,"dddd"))=Calendario!$H$2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I121</xm:sqref>
        </x14:conditionalFormatting>
        <x14:conditionalFormatting xmlns:xm="http://schemas.microsoft.com/office/excel/2006/main">
          <x14:cfRule type="containsText" priority="14" operator="containsText" id="{5DC4ED49-8D1E-40AC-B330-BC9124FACF3C}">
            <xm:f>NOT(ISERROR(SEARCH(TDirReg!$L$2,F121)))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F121</xm:sqref>
        </x14:conditionalFormatting>
        <x14:conditionalFormatting xmlns:xm="http://schemas.microsoft.com/office/excel/2006/main">
          <x14:cfRule type="expression" priority="12" id="{37AF00EE-963F-4AA1-AD9E-E6592549E32B}">
            <xm:f>PROPER(TEXT(N121,"dddd"))=Calendario!$H$2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J121</xm:sqref>
        </x14:conditionalFormatting>
        <x14:conditionalFormatting xmlns:xm="http://schemas.microsoft.com/office/excel/2006/main">
          <x14:cfRule type="expression" priority="15" id="{1EB1A01E-5BDB-4509-8493-9EF454E44AA2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E121</xm:sqref>
        </x14:conditionalFormatting>
        <x14:conditionalFormatting xmlns:xm="http://schemas.microsoft.com/office/excel/2006/main">
          <x14:cfRule type="expression" priority="16" id="{B2F161CD-D9CF-4473-958C-96C64D8AF27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D121:E121</xm:sqref>
        </x14:conditionalFormatting>
        <x14:conditionalFormatting xmlns:xm="http://schemas.microsoft.com/office/excel/2006/main">
          <x14:cfRule type="expression" priority="17" id="{F21D8166-9D97-40E8-9A4A-0CF0B24A3389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G121:H121</xm:sqref>
        </x14:conditionalFormatting>
        <x14:conditionalFormatting xmlns:xm="http://schemas.microsoft.com/office/excel/2006/main">
          <x14:cfRule type="expression" priority="18" id="{16C2129D-AE54-43FF-BA4E-672EB4B2CAB2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C121:D121</xm:sqref>
        </x14:conditionalFormatting>
        <x14:conditionalFormatting xmlns:xm="http://schemas.microsoft.com/office/excel/2006/main">
          <x14:cfRule type="expression" priority="19" id="{9422DEBB-1A5D-416A-AB2A-5F32C126081B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B121</xm:sqref>
        </x14:conditionalFormatting>
        <x14:conditionalFormatting xmlns:xm="http://schemas.microsoft.com/office/excel/2006/main">
          <x14:cfRule type="expression" priority="10" id="{FF02C303-5E30-495C-8B59-AF7E68B8616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E89:E94</xm:sqref>
        </x14:conditionalFormatting>
        <x14:conditionalFormatting xmlns:xm="http://schemas.microsoft.com/office/excel/2006/main">
          <x14:cfRule type="expression" priority="11" id="{65BC88D4-FD2D-4B22-ACAA-47D2A8BB33D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E89:E94</xm:sqref>
        </x14:conditionalFormatting>
        <x14:conditionalFormatting xmlns:xm="http://schemas.microsoft.com/office/excel/2006/main">
          <x14:cfRule type="expression" priority="8" id="{D8C58176-3F78-4724-8E4F-B6786AE6A12C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E120</xm:sqref>
        </x14:conditionalFormatting>
        <x14:conditionalFormatting xmlns:xm="http://schemas.microsoft.com/office/excel/2006/main">
          <x14:cfRule type="expression" priority="9" id="{986E8E36-EDD0-4304-BF90-6677FA4B6A8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E120</xm:sqref>
        </x14:conditionalFormatting>
        <x14:conditionalFormatting xmlns:xm="http://schemas.microsoft.com/office/excel/2006/main">
          <x14:cfRule type="expression" priority="6" id="{0E2C51E0-436C-4D8D-AA74-EBAAC2ACC11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E119</xm:sqref>
        </x14:conditionalFormatting>
        <x14:conditionalFormatting xmlns:xm="http://schemas.microsoft.com/office/excel/2006/main">
          <x14:cfRule type="expression" priority="7" id="{FBFEABD4-4D28-46E0-8612-D873768CEB91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E119</xm:sqref>
        </x14:conditionalFormatting>
        <x14:conditionalFormatting xmlns:xm="http://schemas.microsoft.com/office/excel/2006/main">
          <x14:cfRule type="expression" priority="3" id="{474D152E-449D-420A-B91A-24B261BFDA1F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E41</xm:sqref>
        </x14:conditionalFormatting>
        <x14:conditionalFormatting xmlns:xm="http://schemas.microsoft.com/office/excel/2006/main">
          <x14:cfRule type="expression" priority="4" id="{2F89E937-85AD-4687-A74A-3A96DC405E5C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D41:E41</xm:sqref>
        </x14:conditionalFormatting>
        <x14:conditionalFormatting xmlns:xm="http://schemas.microsoft.com/office/excel/2006/main">
          <x14:cfRule type="expression" priority="5" id="{EBE913E6-8CEF-474F-9225-4D8592745B46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C41:D41</xm:sqref>
        </x14:conditionalFormatting>
        <x14:conditionalFormatting xmlns:xm="http://schemas.microsoft.com/office/excel/2006/main">
          <x14:cfRule type="expression" priority="1" id="{6238F7D2-8505-46BF-8F6D-51E78018645B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F134</xm:sqref>
        </x14:conditionalFormatting>
        <x14:conditionalFormatting xmlns:xm="http://schemas.microsoft.com/office/excel/2006/main">
          <x14:cfRule type="expression" priority="2" id="{D2B23DF5-EDBF-489D-A735-67AB52D999B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F134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8">
        <x14:dataValidation type="list" allowBlank="1" showInputMessage="1" showErrorMessage="1" xr:uid="{00000000-0002-0000-0100-000000000000}">
          <x14:formula1>
            <xm:f>OFFSET(Tmunic!$N$1,1,0,COUNTA(Tmunic!$N$2:$N$11)-1)</xm:f>
          </x14:formula1>
          <xm:sqref>B6 B9 B13 B23 B26 B31 B35 B41:B42 B45 B50 B54 B57 B60 B66 B69 B73 B77 B89 B95 B99 B109 B115:B117 B119 B127 B133 B135:B140 B122:B124 B81:B84</xm:sqref>
        </x14:dataValidation>
        <x14:dataValidation type="list" allowBlank="1" showInputMessage="1" showErrorMessage="1" xr:uid="{00000000-0002-0000-0100-000001000000}">
          <x14:formula1>
            <xm:f>OFFSET(TSeccM!$D$1,MATCH($B6,TSeccM!$D:$D,0)-1,1,COUNTIF(TSeccM!$D:$D,$B6),1)</xm:f>
          </x14:formula1>
          <xm:sqref>C6 C9 C13 C23 C26 C31 C35 C41:C42 C45 C50 C54 C57 C60 C66 C69 C73 C77 C81:C89</xm:sqref>
        </x14:dataValidation>
        <x14:dataValidation type="list" allowBlank="1" showInputMessage="1" showErrorMessage="1" xr:uid="{00000000-0002-0000-0100-000002000000}">
          <x14:formula1>
            <xm:f>OFFSET(Tmunic!$B$1,MATCH($E121,Tmunic!$B:$B,0)-1,1,COUNTIF(Tmunic!$B:$B,$E121),1)</xm:f>
          </x14:formula1>
          <xm:sqref>F129:F140 F121</xm:sqref>
        </x14:dataValidation>
        <x14:dataValidation type="list" allowBlank="1" showInputMessage="1" showErrorMessage="1" xr:uid="{00000000-0002-0000-0100-000003000000}">
          <x14:formula1>
            <xm:f>Calendario!$A$107:$A$111</xm:f>
          </x14:formula1>
          <xm:sqref>G2</xm:sqref>
        </x14:dataValidation>
        <x14:dataValidation type="list" allowBlank="1" showInputMessage="1" showErrorMessage="1" xr:uid="{00000000-0002-0000-0100-000004000000}">
          <x14:formula1>
            <xm:f>OFFSET(TSecc!$C$1,MATCH($B90,TSecc!$C:$C,0)-1,1,COUNTIF(TSecc!$C:$C,$B90),1)</xm:f>
          </x14:formula1>
          <xm:sqref>E135:E140 D129:D140 C90:C140</xm:sqref>
        </x14:dataValidation>
        <x14:dataValidation type="list" allowBlank="1" showInputMessage="1" showErrorMessage="1" xr:uid="{00000000-0002-0000-0100-000005000000}">
          <x14:formula1>
            <xm:f>OFFSET(TRegU!$C$1,MATCH($B41,TRegU!$C:$C,0)-1,1,COUNTIF(TRegU!$C:$C,$B41),1)</xm:f>
          </x14:formula1>
          <xm:sqref>E41 E69:E72 E129:E140 E122:E123 E81:E82</xm:sqref>
        </x14:dataValidation>
        <x14:dataValidation type="list" allowBlank="1" showInputMessage="1" showErrorMessage="1" xr:uid="{00000000-0002-0000-0100-000006000000}">
          <x14:formula1>
            <xm:f>OFFSET(TRegU!$C$1,MATCH($B$6,TRegU!$C:$C,0)-1,1,COUNTIF(TRegU!$C:$C,$B$6),1)</xm:f>
          </x14:formula1>
          <xm:sqref>E6:E8</xm:sqref>
        </x14:dataValidation>
        <x14:dataValidation type="list" allowBlank="1" showInputMessage="1" showErrorMessage="1" xr:uid="{00000000-0002-0000-0100-000007000000}">
          <x14:formula1>
            <xm:f>OFFSET(TRegU!$C$1,MATCH($B$9,TRegU!$C:$C,0)-1,1,COUNTIF(TRegU!$C:$C,$B$9),1)</xm:f>
          </x14:formula1>
          <xm:sqref>E9:E12</xm:sqref>
        </x14:dataValidation>
        <x14:dataValidation type="list" allowBlank="1" showInputMessage="1" showErrorMessage="1" xr:uid="{00000000-0002-0000-0100-000008000000}">
          <x14:formula1>
            <xm:f>OFFSET(TRegU!$C$1,MATCH($B$13,TRegU!$C:$C,0)-1,1,COUNTIF(TRegU!$C:$C,$B$13),1)</xm:f>
          </x14:formula1>
          <xm:sqref>E13:E22</xm:sqref>
        </x14:dataValidation>
        <x14:dataValidation type="list" allowBlank="1" showInputMessage="1" showErrorMessage="1" xr:uid="{00000000-0002-0000-0100-000009000000}">
          <x14:formula1>
            <xm:f>OFFSET(TRegU!$C$1,MATCH($B$23,TRegU!$C:$C,0)-1,1,COUNTIF(TRegU!$C:$C,$B$23),1)</xm:f>
          </x14:formula1>
          <xm:sqref>E23:E25</xm:sqref>
        </x14:dataValidation>
        <x14:dataValidation type="list" allowBlank="1" showInputMessage="1" showErrorMessage="1" xr:uid="{00000000-0002-0000-0100-00000A000000}">
          <x14:formula1>
            <xm:f>OFFSET(TRegU!$C$1,MATCH($B$26,TRegU!$C:$C,0)-1,1,COUNTIF(TRegU!$C:$C,$B$26),1)</xm:f>
          </x14:formula1>
          <xm:sqref>E26:E30</xm:sqref>
        </x14:dataValidation>
        <x14:dataValidation type="list" allowBlank="1" showInputMessage="1" showErrorMessage="1" xr:uid="{00000000-0002-0000-0100-00000B000000}">
          <x14:formula1>
            <xm:f>OFFSET(TRegU!$C$1,MATCH($B$31,TRegU!$C:$C,0)-1,1,COUNTIF(TRegU!$C:$C,$B$31),1)</xm:f>
          </x14:formula1>
          <xm:sqref>E31:E34</xm:sqref>
        </x14:dataValidation>
        <x14:dataValidation type="list" allowBlank="1" showInputMessage="1" showErrorMessage="1" xr:uid="{00000000-0002-0000-0100-00000C000000}">
          <x14:formula1>
            <xm:f>OFFSET(TRegU!$C$1,MATCH($B$35,TRegU!$C:$C,0)-1,1,COUNTIF(TRegU!$C:$C,$B$35),1)</xm:f>
          </x14:formula1>
          <xm:sqref>E35:E40</xm:sqref>
        </x14:dataValidation>
        <x14:dataValidation type="list" allowBlank="1" showInputMessage="1" showErrorMessage="1" xr:uid="{00000000-0002-0000-0100-00000D000000}">
          <x14:formula1>
            <xm:f>OFFSET(TRegU!$C$1,MATCH($B$42,TRegU!$C:$C,0)-1,1,COUNTIF(TRegU!$C:$C,$B$42),1)</xm:f>
          </x14:formula1>
          <xm:sqref>E42:E44</xm:sqref>
        </x14:dataValidation>
        <x14:dataValidation type="list" allowBlank="1" showInputMessage="1" showErrorMessage="1" xr:uid="{00000000-0002-0000-0100-00000E000000}">
          <x14:formula1>
            <xm:f>OFFSET(TRegU!$C$1,MATCH($B$45,TRegU!$C:$C,0)-1,1,COUNTIF(TRegU!$C:$C,$B$45),1)</xm:f>
          </x14:formula1>
          <xm:sqref>E45:E49</xm:sqref>
        </x14:dataValidation>
        <x14:dataValidation type="list" allowBlank="1" showInputMessage="1" showErrorMessage="1" xr:uid="{00000000-0002-0000-0100-00000F000000}">
          <x14:formula1>
            <xm:f>OFFSET(TRegU!$C$1,MATCH($B$50,TRegU!$C:$C,0)-1,1,COUNTIF(TRegU!$C:$C,$B$50),1)</xm:f>
          </x14:formula1>
          <xm:sqref>E50:E53</xm:sqref>
        </x14:dataValidation>
        <x14:dataValidation type="list" allowBlank="1" showInputMessage="1" showErrorMessage="1" xr:uid="{00000000-0002-0000-0100-000010000000}">
          <x14:formula1>
            <xm:f>OFFSET(TRegU!$C$1,MATCH($B$54,TRegU!$C:$C,0)-1,1,COUNTIF(TRegU!$C:$C,$B$54),1)</xm:f>
          </x14:formula1>
          <xm:sqref>E54:E56</xm:sqref>
        </x14:dataValidation>
        <x14:dataValidation type="list" allowBlank="1" showInputMessage="1" showErrorMessage="1" xr:uid="{00000000-0002-0000-0100-000011000000}">
          <x14:formula1>
            <xm:f>OFFSET(TRegU!$C$1,MATCH($B$57,TRegU!$C:$C,0)-1,1,COUNTIF(TRegU!$C:$C,$B$57),1)</xm:f>
          </x14:formula1>
          <xm:sqref>E57:E59</xm:sqref>
        </x14:dataValidation>
        <x14:dataValidation type="list" allowBlank="1" showInputMessage="1" showErrorMessage="1" xr:uid="{00000000-0002-0000-0100-000012000000}">
          <x14:formula1>
            <xm:f>OFFSET(TRegU!$C$1,MATCH($B$60,TRegU!$C:$C,0)-1,1,COUNTIF(TRegU!$C:$C,$B$60),1)</xm:f>
          </x14:formula1>
          <xm:sqref>E60:E65</xm:sqref>
        </x14:dataValidation>
        <x14:dataValidation type="list" allowBlank="1" showInputMessage="1" showErrorMessage="1" xr:uid="{00000000-0002-0000-0100-000013000000}">
          <x14:formula1>
            <xm:f>OFFSET(TRegU!$C$1,MATCH($B$66,TRegU!$C:$C,0)-1,1,COUNTIF(TRegU!$C:$C,$B$66),1)</xm:f>
          </x14:formula1>
          <xm:sqref>E66:E68</xm:sqref>
        </x14:dataValidation>
        <x14:dataValidation type="list" allowBlank="1" showInputMessage="1" showErrorMessage="1" xr:uid="{00000000-0002-0000-0100-000014000000}">
          <x14:formula1>
            <xm:f>OFFSET(TRegU!$C$1,MATCH($B$73,TRegU!$C:$C,0)-1,1,COUNTIF(TRegU!$C:$C,$B$73),1)</xm:f>
          </x14:formula1>
          <xm:sqref>E73:E76</xm:sqref>
        </x14:dataValidation>
        <x14:dataValidation type="list" allowBlank="1" showInputMessage="1" showErrorMessage="1" xr:uid="{00000000-0002-0000-0100-000015000000}">
          <x14:formula1>
            <xm:f>OFFSET(TRegU!$C$1,MATCH($B$77,TRegU!$C:$C,0)-1,1,COUNTIF(TRegU!$C:$C,$B$77),1)</xm:f>
          </x14:formula1>
          <xm:sqref>E77:E80</xm:sqref>
        </x14:dataValidation>
        <x14:dataValidation type="list" allowBlank="1" showInputMessage="1" showErrorMessage="1" xr:uid="{00000000-0002-0000-0100-000016000000}">
          <x14:formula1>
            <xm:f>OFFSET(TRegU!$C$1,MATCH($B$83,TRegU!$C:$C,0)-1,1,COUNTIF(TRegU!$C:$C,$B$83),1)</xm:f>
          </x14:formula1>
          <xm:sqref>E83:E88</xm:sqref>
        </x14:dataValidation>
        <x14:dataValidation type="list" allowBlank="1" showInputMessage="1" showErrorMessage="1" xr:uid="{00000000-0002-0000-0100-000017000000}">
          <x14:formula1>
            <xm:f>OFFSET(TRegU!$C$1,MATCH($B$89,TRegU!$C:$C,0)-1,1,COUNTIF(TRegU!$C:$C,$B$89),1)</xm:f>
          </x14:formula1>
          <xm:sqref>E89 E93:E94</xm:sqref>
        </x14:dataValidation>
        <x14:dataValidation type="list" allowBlank="1" showInputMessage="1" showErrorMessage="1" xr:uid="{00000000-0002-0000-0100-000018000000}">
          <x14:formula1>
            <xm:f>OFFSET(TRegU!$C$1,MATCH($B$95,TRegU!$C:$C,0)-1,1,COUNTIF(TRegU!$C:$C,$B$95),1)</xm:f>
          </x14:formula1>
          <xm:sqref>E95:E98</xm:sqref>
        </x14:dataValidation>
        <x14:dataValidation type="list" allowBlank="1" showInputMessage="1" showErrorMessage="1" xr:uid="{00000000-0002-0000-0100-000019000000}">
          <x14:formula1>
            <xm:f>OFFSET(TRegU!$C$1,MATCH($B$99,TRegU!$C:$C,0)-1,1,COUNTIF(TRegU!$C:$C,$B$99),1)</xm:f>
          </x14:formula1>
          <xm:sqref>E99:E108</xm:sqref>
        </x14:dataValidation>
        <x14:dataValidation type="list" allowBlank="1" showInputMessage="1" showErrorMessage="1" xr:uid="{00000000-0002-0000-0100-00001A000000}">
          <x14:formula1>
            <xm:f>OFFSET(TRegU!$C$1,MATCH($B$109,TRegU!$C:$C,0)-1,1,COUNTIF(TRegU!$C:$C,$B$109),1)</xm:f>
          </x14:formula1>
          <xm:sqref>E109:E114</xm:sqref>
        </x14:dataValidation>
        <x14:dataValidation type="list" allowBlank="1" showInputMessage="1" showErrorMessage="1" xr:uid="{00000000-0002-0000-0100-00001B000000}">
          <x14:formula1>
            <xm:f>OFFSET(TRegU!$C$1,MATCH($B$115,TRegU!$C:$C,0)-1,1,COUNTIF(TRegU!$C:$C,$B$115),1)</xm:f>
          </x14:formula1>
          <xm:sqref>E115:E118</xm:sqref>
        </x14:dataValidation>
        <x14:dataValidation type="list" allowBlank="1" showInputMessage="1" showErrorMessage="1" xr:uid="{00000000-0002-0000-0100-00001C000000}">
          <x14:formula1>
            <xm:f>OFFSET(TRegU!$C$1,MATCH($B$124,TRegU!$C:$C,0)-1,1,COUNTIF(TRegU!$C:$C,$B$124),1)</xm:f>
          </x14:formula1>
          <xm:sqref>E124:E126</xm:sqref>
        </x14:dataValidation>
        <x14:dataValidation type="list" allowBlank="1" showInputMessage="1" showErrorMessage="1" xr:uid="{00000000-0002-0000-0100-00001D000000}">
          <x14:formula1>
            <xm:f>OFFSET(TRegU!$C$1,MATCH($B$127,TRegU!$C:$C,0)-1,1,COUNTIF(TRegU!$C:$C,$B$127),1)</xm:f>
          </x14:formula1>
          <xm:sqref>E127:E128</xm:sqref>
        </x14:dataValidation>
        <x14:dataValidation type="list" allowBlank="1" showInputMessage="1" showErrorMessage="1" xr:uid="{00000000-0002-0000-0100-00001E000000}">
          <x14:formula1>
            <xm:f>OFFSET(TSecc!$C$1,MATCH($B$133,TSecc!$C:$C,0)-1,1,COUNTIF(TSecc!$C:$C,$B$133),1)</xm:f>
          </x14:formula1>
          <xm:sqref>E133:E134</xm:sqref>
        </x14:dataValidation>
        <x14:dataValidation type="list" allowBlank="1" showInputMessage="1" showErrorMessage="1" xr:uid="{00000000-0002-0000-0100-00001F000000}">
          <x14:formula1>
            <xm:f>OFFSET(TDirReg!$D$1,MATCH($E6,TDirReg!$D:$D,0)-1,1,COUNTIF(TDirReg!$D:$D,$E6),1)</xm:f>
          </x14:formula1>
          <xm:sqref>F6:F120 F122:F128</xm:sqref>
        </x14:dataValidation>
        <x14:dataValidation type="list" allowBlank="1" showInputMessage="1" showErrorMessage="1" xr:uid="{00000000-0002-0000-0100-000020000000}">
          <x14:formula1>
            <xm:f>Calendario!$A$92:$A$103</xm:f>
          </x14:formula1>
          <xm:sqref>K121</xm:sqref>
        </x14:dataValidation>
        <x14:dataValidation type="list" allowBlank="1" showInputMessage="1" xr:uid="{00000000-0002-0000-0100-000021000000}">
          <x14:formula1>
            <xm:f>Calendario!$A$56:$A$59</xm:f>
          </x14:formula1>
          <xm:sqref>I121</xm:sqref>
        </x14:dataValidation>
        <x14:dataValidation type="list" allowBlank="1" showInputMessage="1" showErrorMessage="1" xr:uid="{00000000-0002-0000-0100-000022000000}">
          <x14:formula1>
            <xm:f>OFFSET(TRegU!$C$1,MATCH($B$119,TRegU!$C:$C,0)-1,1,COUNTIF(TRegU!$C:$C,$B$119),1)</xm:f>
          </x14:formula1>
          <xm:sqref>E119:E121</xm:sqref>
        </x14:dataValidation>
        <x14:dataValidation type="list" allowBlank="1" showInputMessage="1" showErrorMessage="1" xr:uid="{00000000-0002-0000-0100-000023000000}">
          <x14:formula1>
            <xm:f>Calendario!$A$56:$A$59</xm:f>
          </x14:formula1>
          <xm:sqref>I122:I128</xm:sqref>
        </x14:dataValidation>
        <x14:dataValidation type="list" allowBlank="1" showInputMessage="1" showErrorMessage="1" xr:uid="{00000000-0002-0000-0100-000024000000}">
          <x14:formula1>
            <xm:f>OFFSET(Calendario!$K$1,MATCH(K$121,Calendario!$K:$K,0)-1,#REF!,COUNTIF(Calendario!$K:$K,K$121),1)</xm:f>
          </x14:formula1>
          <xm:sqref>L123:L128 K122:K128 M122:T128</xm:sqref>
        </x14:dataValidation>
        <x14:dataValidation type="list" allowBlank="1" showInputMessage="1" showErrorMessage="1" xr:uid="{00000000-0002-0000-0100-000025000000}">
          <x14:formula1>
            <xm:f>OFFSET(TRegU!$C$1,MATCH(#REF!,TRegU!$C:$C,0)-1,1,COUNTIF(TRegU!$C:$C,#REF!),1)</xm:f>
          </x14:formula1>
          <xm:sqref>E129:E132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3">
    <tabColor theme="9" tint="-0.499984740745262"/>
  </sheetPr>
  <dimension ref="A1:BM170"/>
  <sheetViews>
    <sheetView tabSelected="1" view="pageBreakPreview" zoomScale="90" zoomScaleNormal="100" zoomScaleSheetLayoutView="90" workbookViewId="0">
      <pane xSplit="12" ySplit="5" topLeftCell="T6" activePane="bottomRight" state="frozen"/>
      <selection pane="topRight" activeCell="J1" sqref="J1"/>
      <selection pane="bottomLeft" activeCell="A7" sqref="A7"/>
      <selection pane="bottomRight" activeCell="T5" sqref="T5"/>
    </sheetView>
  </sheetViews>
  <sheetFormatPr baseColWidth="10" defaultRowHeight="15" x14ac:dyDescent="0.25"/>
  <cols>
    <col min="1" max="1" width="4.85546875" style="49" customWidth="1"/>
    <col min="2" max="2" width="11.140625" style="49" customWidth="1"/>
    <col min="3" max="3" width="21.5703125" style="49" hidden="1" customWidth="1"/>
    <col min="4" max="4" width="14" style="253" hidden="1" customWidth="1"/>
    <col min="5" max="5" width="14.42578125" style="328" customWidth="1"/>
    <col min="6" max="6" width="15.85546875" style="49" customWidth="1"/>
    <col min="7" max="7" width="18.140625" style="49" customWidth="1"/>
    <col min="8" max="8" width="34.42578125" style="254" customWidth="1"/>
    <col min="9" max="9" width="10.140625" style="255" hidden="1" customWidth="1"/>
    <col min="10" max="10" width="10.85546875" style="49" hidden="1" customWidth="1"/>
    <col min="11" max="12" width="7" style="49" customWidth="1"/>
    <col min="13" max="13" width="13.28515625" style="49" hidden="1" customWidth="1"/>
    <col min="14" max="14" width="12.42578125" style="49" hidden="1" customWidth="1"/>
    <col min="15" max="15" width="13.42578125" style="49" hidden="1" customWidth="1"/>
    <col min="16" max="19" width="13.7109375" style="49" hidden="1" customWidth="1"/>
    <col min="20" max="21" width="12.140625" style="255" bestFit="1" customWidth="1"/>
    <col min="22" max="23" width="11.140625" style="255" bestFit="1" customWidth="1"/>
    <col min="24" max="26" width="12.140625" style="255" bestFit="1" customWidth="1"/>
    <col min="27" max="27" width="11.140625" style="255" bestFit="1" customWidth="1"/>
    <col min="28" max="30" width="12.140625" style="255" bestFit="1" customWidth="1"/>
    <col min="31" max="31" width="11.28515625" style="255" bestFit="1" customWidth="1"/>
    <col min="32" max="34" width="12.140625" style="255" bestFit="1" customWidth="1"/>
    <col min="35" max="35" width="11.28515625" style="255" bestFit="1" customWidth="1"/>
    <col min="36" max="36" width="11.140625" style="255" bestFit="1" customWidth="1"/>
    <col min="37" max="39" width="12.140625" style="255" bestFit="1" customWidth="1"/>
    <col min="40" max="40" width="11.140625" style="255" bestFit="1" customWidth="1"/>
    <col min="41" max="41" width="12.140625" style="255" bestFit="1" customWidth="1"/>
    <col min="42" max="42" width="12.42578125" style="255" bestFit="1" customWidth="1"/>
    <col min="43" max="43" width="12.140625" style="255" bestFit="1" customWidth="1"/>
    <col min="44" max="44" width="11.140625" style="255" bestFit="1" customWidth="1"/>
    <col min="45" max="48" width="12.140625" style="255" bestFit="1" customWidth="1"/>
    <col min="49" max="49" width="11.140625" style="255" bestFit="1" customWidth="1"/>
    <col min="50" max="52" width="12.140625" style="255" bestFit="1" customWidth="1"/>
    <col min="53" max="53" width="11.140625" style="255" bestFit="1" customWidth="1"/>
    <col min="54" max="56" width="12.140625" style="255" bestFit="1" customWidth="1"/>
    <col min="57" max="58" width="11.140625" style="255" bestFit="1" customWidth="1"/>
    <col min="59" max="61" width="12.140625" style="255" bestFit="1" customWidth="1"/>
    <col min="62" max="62" width="11.140625" style="255" bestFit="1" customWidth="1"/>
    <col min="63" max="65" width="12.140625" style="255" bestFit="1" customWidth="1"/>
    <col min="66" max="16384" width="11.42578125" style="49"/>
  </cols>
  <sheetData>
    <row r="1" spans="1:65" s="46" customFormat="1" ht="18.75" x14ac:dyDescent="0.25">
      <c r="A1" s="56" t="s">
        <v>1</v>
      </c>
      <c r="C1" s="51"/>
      <c r="D1" s="56"/>
      <c r="E1" s="321"/>
      <c r="G1" s="49"/>
      <c r="H1" s="51"/>
      <c r="I1" s="50"/>
      <c r="J1" s="51"/>
      <c r="K1" s="51"/>
      <c r="L1" s="51"/>
      <c r="M1" s="47"/>
      <c r="N1" s="57"/>
      <c r="O1" s="57"/>
      <c r="P1" s="57"/>
      <c r="Q1" s="57"/>
      <c r="R1" s="57"/>
      <c r="S1" s="57"/>
      <c r="T1" s="618"/>
      <c r="U1" s="618"/>
      <c r="V1" s="619"/>
      <c r="W1" s="618"/>
      <c r="X1" s="76"/>
      <c r="Y1" s="76"/>
      <c r="Z1" s="76"/>
      <c r="AA1" s="76"/>
      <c r="AB1" s="76"/>
      <c r="AC1" s="76"/>
      <c r="AD1" s="618"/>
      <c r="AE1" s="618"/>
      <c r="AF1" s="618"/>
      <c r="AG1" s="618"/>
      <c r="AH1" s="618"/>
      <c r="AI1" s="618"/>
      <c r="AJ1" s="618"/>
      <c r="AK1" s="618"/>
      <c r="AL1" s="618"/>
      <c r="AM1" s="618"/>
      <c r="AN1" s="618"/>
      <c r="AO1" s="619"/>
      <c r="AP1" s="618"/>
      <c r="AQ1" s="618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48"/>
      <c r="BH1" s="54"/>
      <c r="BI1" s="76"/>
      <c r="BJ1" s="76"/>
      <c r="BK1" s="76"/>
      <c r="BL1" s="76"/>
      <c r="BM1" s="76"/>
    </row>
    <row r="2" spans="1:65" s="46" customFormat="1" ht="18.75" x14ac:dyDescent="0.25">
      <c r="A2" s="56" t="s">
        <v>1730</v>
      </c>
      <c r="C2" s="56"/>
      <c r="D2" s="56"/>
      <c r="E2" s="322"/>
      <c r="F2" s="251"/>
      <c r="G2" s="83"/>
      <c r="H2" s="56"/>
      <c r="I2" s="55"/>
      <c r="J2" s="56"/>
      <c r="K2" s="56"/>
      <c r="L2" s="56"/>
      <c r="M2" s="439"/>
      <c r="N2" s="440"/>
      <c r="O2" s="440"/>
      <c r="P2" s="440"/>
      <c r="Q2" s="440"/>
      <c r="R2" s="440"/>
      <c r="S2" s="440"/>
      <c r="T2" s="620"/>
      <c r="U2" s="620"/>
      <c r="V2" s="621"/>
      <c r="W2" s="621"/>
      <c r="X2" s="621"/>
      <c r="Y2" s="255"/>
      <c r="Z2" s="104" t="s">
        <v>2</v>
      </c>
      <c r="AA2" s="67"/>
      <c r="AB2" s="67"/>
      <c r="AC2" s="621"/>
      <c r="AD2" s="58"/>
      <c r="AE2" s="622"/>
      <c r="AF2" s="622"/>
      <c r="AG2" s="622"/>
      <c r="AH2" s="622"/>
      <c r="AI2" s="622"/>
      <c r="AJ2" s="622"/>
      <c r="AK2" s="622"/>
      <c r="AL2" s="622"/>
      <c r="AM2" s="622"/>
      <c r="AN2" s="622"/>
      <c r="AO2" s="622"/>
      <c r="AP2" s="622"/>
      <c r="AQ2" s="622"/>
      <c r="AR2" s="255"/>
      <c r="AS2" s="255"/>
      <c r="AT2" s="255"/>
      <c r="AU2" s="255"/>
      <c r="AV2" s="255"/>
      <c r="AW2" s="255"/>
      <c r="AX2" s="255"/>
      <c r="AY2" s="255"/>
      <c r="AZ2" s="255"/>
      <c r="BA2" s="255"/>
      <c r="BB2" s="255"/>
      <c r="BC2" s="255"/>
      <c r="BD2" s="255"/>
      <c r="BE2" s="255"/>
      <c r="BF2" s="255"/>
      <c r="BG2" s="255"/>
      <c r="BH2" s="255"/>
      <c r="BI2" s="255"/>
      <c r="BJ2" s="255"/>
      <c r="BK2" s="255"/>
      <c r="BL2" s="255"/>
      <c r="BM2" s="76"/>
    </row>
    <row r="3" spans="1:65" s="46" customFormat="1" x14ac:dyDescent="0.25">
      <c r="A3" s="56" t="s">
        <v>0</v>
      </c>
      <c r="C3" s="93"/>
      <c r="D3" s="93"/>
      <c r="E3" s="323"/>
      <c r="F3" s="93"/>
      <c r="G3" s="94"/>
      <c r="H3" s="95"/>
      <c r="I3" s="76"/>
      <c r="J3" s="96" t="s">
        <v>256</v>
      </c>
      <c r="K3" s="261"/>
      <c r="L3" s="119"/>
      <c r="M3" s="290" t="s">
        <v>1787</v>
      </c>
      <c r="N3" s="290" t="s">
        <v>1787</v>
      </c>
      <c r="O3" s="445">
        <v>44571</v>
      </c>
      <c r="P3" s="205" t="s">
        <v>1787</v>
      </c>
      <c r="Q3" s="205" t="s">
        <v>1787</v>
      </c>
      <c r="R3" s="205" t="s">
        <v>1787</v>
      </c>
      <c r="S3" s="205" t="s">
        <v>1787</v>
      </c>
      <c r="T3" s="623" t="s">
        <v>1787</v>
      </c>
      <c r="U3" s="623" t="s">
        <v>1787</v>
      </c>
      <c r="V3" s="623" t="s">
        <v>1787</v>
      </c>
      <c r="W3" s="623" t="s">
        <v>1787</v>
      </c>
      <c r="X3" s="623" t="s">
        <v>1787</v>
      </c>
      <c r="Y3" s="624">
        <v>44641</v>
      </c>
      <c r="Z3" s="623" t="s">
        <v>1787</v>
      </c>
      <c r="AA3" s="623" t="s">
        <v>1787</v>
      </c>
      <c r="AB3" s="625">
        <v>44665</v>
      </c>
      <c r="AC3" s="623" t="s">
        <v>1787</v>
      </c>
      <c r="AD3" s="623" t="s">
        <v>1787</v>
      </c>
      <c r="AE3" s="623" t="s">
        <v>1787</v>
      </c>
      <c r="AF3" s="623" t="s">
        <v>1787</v>
      </c>
      <c r="AG3" s="623" t="s">
        <v>1787</v>
      </c>
      <c r="AH3" s="623" t="s">
        <v>1787</v>
      </c>
      <c r="AI3" s="624">
        <v>44711</v>
      </c>
      <c r="AJ3" s="623" t="s">
        <v>1787</v>
      </c>
      <c r="AK3" s="623" t="s">
        <v>1787</v>
      </c>
      <c r="AL3" s="624">
        <v>44732</v>
      </c>
      <c r="AM3" s="624">
        <v>44739</v>
      </c>
      <c r="AN3" s="624">
        <v>44746</v>
      </c>
      <c r="AO3" s="623" t="s">
        <v>1787</v>
      </c>
      <c r="AP3" s="624">
        <v>44762</v>
      </c>
      <c r="AQ3" s="623" t="s">
        <v>1787</v>
      </c>
      <c r="AR3" s="623" t="s">
        <v>1787</v>
      </c>
      <c r="AS3" s="623" t="s">
        <v>1787</v>
      </c>
      <c r="AT3" s="624">
        <v>44788</v>
      </c>
      <c r="AU3" s="623" t="s">
        <v>1787</v>
      </c>
      <c r="AV3" s="623" t="s">
        <v>1787</v>
      </c>
      <c r="AW3" s="623" t="s">
        <v>1787</v>
      </c>
      <c r="AX3" s="623" t="s">
        <v>1787</v>
      </c>
      <c r="AY3" s="623" t="s">
        <v>1787</v>
      </c>
      <c r="AZ3" s="623" t="s">
        <v>1787</v>
      </c>
      <c r="BA3" s="623" t="s">
        <v>1787</v>
      </c>
      <c r="BB3" s="623" t="s">
        <v>1787</v>
      </c>
      <c r="BC3" s="624">
        <v>44851</v>
      </c>
      <c r="BD3" s="623" t="s">
        <v>1787</v>
      </c>
      <c r="BE3" s="623" t="s">
        <v>1787</v>
      </c>
      <c r="BF3" s="624">
        <v>44872</v>
      </c>
      <c r="BG3" s="624">
        <v>44879</v>
      </c>
      <c r="BH3" s="623" t="s">
        <v>1787</v>
      </c>
      <c r="BI3" s="623" t="s">
        <v>1787</v>
      </c>
      <c r="BJ3" s="624">
        <v>44903</v>
      </c>
      <c r="BK3" s="623" t="s">
        <v>1787</v>
      </c>
      <c r="BL3" s="623" t="s">
        <v>1787</v>
      </c>
      <c r="BM3" s="623" t="s">
        <v>1787</v>
      </c>
    </row>
    <row r="4" spans="1:65" s="77" customFormat="1" ht="15.75" customHeight="1" thickBot="1" x14ac:dyDescent="0.3">
      <c r="A4" s="89" t="s">
        <v>1784</v>
      </c>
      <c r="B4" s="90"/>
      <c r="F4" s="331">
        <v>2022</v>
      </c>
      <c r="G4" s="98"/>
      <c r="H4" s="97"/>
      <c r="I4" s="301" t="s">
        <v>1793</v>
      </c>
      <c r="J4" s="452" t="s">
        <v>1786</v>
      </c>
      <c r="K4" s="452" t="s">
        <v>1792</v>
      </c>
      <c r="L4" s="452" t="s">
        <v>1630</v>
      </c>
      <c r="M4" s="291" t="s">
        <v>1831</v>
      </c>
      <c r="N4" s="297" t="s">
        <v>1735</v>
      </c>
      <c r="O4" s="207" t="s">
        <v>132</v>
      </c>
      <c r="P4" s="207" t="s">
        <v>133</v>
      </c>
      <c r="Q4" s="207" t="s">
        <v>134</v>
      </c>
      <c r="R4" s="207" t="s">
        <v>135</v>
      </c>
      <c r="S4" s="207" t="s">
        <v>136</v>
      </c>
      <c r="T4" s="626" t="s">
        <v>137</v>
      </c>
      <c r="U4" s="627" t="s">
        <v>138</v>
      </c>
      <c r="V4" s="628" t="s">
        <v>139</v>
      </c>
      <c r="W4" s="626" t="s">
        <v>140</v>
      </c>
      <c r="X4" s="626" t="s">
        <v>141</v>
      </c>
      <c r="Y4" s="626" t="s">
        <v>142</v>
      </c>
      <c r="Z4" s="626" t="s">
        <v>143</v>
      </c>
      <c r="AA4" s="626" t="s">
        <v>144</v>
      </c>
      <c r="AB4" s="626" t="s">
        <v>145</v>
      </c>
      <c r="AC4" s="626" t="s">
        <v>146</v>
      </c>
      <c r="AD4" s="626" t="s">
        <v>147</v>
      </c>
      <c r="AE4" s="626" t="s">
        <v>148</v>
      </c>
      <c r="AF4" s="626" t="s">
        <v>149</v>
      </c>
      <c r="AG4" s="626" t="s">
        <v>150</v>
      </c>
      <c r="AH4" s="626" t="s">
        <v>151</v>
      </c>
      <c r="AI4" s="626" t="s">
        <v>152</v>
      </c>
      <c r="AJ4" s="626" t="s">
        <v>153</v>
      </c>
      <c r="AK4" s="626" t="s">
        <v>154</v>
      </c>
      <c r="AL4" s="626" t="s">
        <v>155</v>
      </c>
      <c r="AM4" s="626" t="s">
        <v>156</v>
      </c>
      <c r="AN4" s="626" t="s">
        <v>157</v>
      </c>
      <c r="AO4" s="626" t="s">
        <v>158</v>
      </c>
      <c r="AP4" s="626" t="s">
        <v>159</v>
      </c>
      <c r="AQ4" s="626" t="s">
        <v>160</v>
      </c>
      <c r="AR4" s="626" t="s">
        <v>161</v>
      </c>
      <c r="AS4" s="626" t="s">
        <v>162</v>
      </c>
      <c r="AT4" s="626" t="s">
        <v>163</v>
      </c>
      <c r="AU4" s="626" t="s">
        <v>164</v>
      </c>
      <c r="AV4" s="626" t="s">
        <v>165</v>
      </c>
      <c r="AW4" s="626" t="s">
        <v>166</v>
      </c>
      <c r="AX4" s="626" t="s">
        <v>167</v>
      </c>
      <c r="AY4" s="626" t="s">
        <v>168</v>
      </c>
      <c r="AZ4" s="626" t="s">
        <v>169</v>
      </c>
      <c r="BA4" s="626" t="s">
        <v>170</v>
      </c>
      <c r="BB4" s="626" t="s">
        <v>171</v>
      </c>
      <c r="BC4" s="626" t="s">
        <v>172</v>
      </c>
      <c r="BD4" s="626" t="s">
        <v>173</v>
      </c>
      <c r="BE4" s="626" t="s">
        <v>174</v>
      </c>
      <c r="BF4" s="626" t="s">
        <v>175</v>
      </c>
      <c r="BG4" s="626" t="s">
        <v>176</v>
      </c>
      <c r="BH4" s="626" t="s">
        <v>177</v>
      </c>
      <c r="BI4" s="626" t="s">
        <v>178</v>
      </c>
      <c r="BJ4" s="626" t="s">
        <v>180</v>
      </c>
      <c r="BK4" s="626" t="s">
        <v>181</v>
      </c>
      <c r="BL4" s="626" t="s">
        <v>182</v>
      </c>
      <c r="BM4" s="626" t="s">
        <v>183</v>
      </c>
    </row>
    <row r="5" spans="1:65" s="46" customFormat="1" ht="15.75" thickBot="1" x14ac:dyDescent="0.3">
      <c r="A5" s="317" t="s">
        <v>1631</v>
      </c>
      <c r="B5" s="318" t="s">
        <v>1785</v>
      </c>
      <c r="C5" s="319" t="s">
        <v>1789</v>
      </c>
      <c r="D5" s="329" t="s">
        <v>1638</v>
      </c>
      <c r="E5" s="324" t="s">
        <v>1601</v>
      </c>
      <c r="F5" s="310" t="s">
        <v>1602</v>
      </c>
      <c r="G5" s="311" t="s">
        <v>3</v>
      </c>
      <c r="H5" s="312" t="s">
        <v>4</v>
      </c>
      <c r="I5" s="313"/>
      <c r="J5" s="453"/>
      <c r="K5" s="453"/>
      <c r="L5" s="453"/>
      <c r="M5" s="341" t="s">
        <v>1955</v>
      </c>
      <c r="N5" s="314" t="s">
        <v>1956</v>
      </c>
      <c r="O5" s="109" t="s">
        <v>1957</v>
      </c>
      <c r="P5" s="109" t="s">
        <v>1958</v>
      </c>
      <c r="Q5" s="109" t="s">
        <v>1959</v>
      </c>
      <c r="R5" s="109" t="s">
        <v>1960</v>
      </c>
      <c r="S5" s="109" t="s">
        <v>1961</v>
      </c>
      <c r="T5" s="629" t="s">
        <v>1962</v>
      </c>
      <c r="U5" s="630" t="s">
        <v>1963</v>
      </c>
      <c r="V5" s="631" t="s">
        <v>1964</v>
      </c>
      <c r="W5" s="629" t="s">
        <v>1965</v>
      </c>
      <c r="X5" s="629" t="s">
        <v>1966</v>
      </c>
      <c r="Y5" s="629" t="s">
        <v>1967</v>
      </c>
      <c r="Z5" s="629" t="s">
        <v>1968</v>
      </c>
      <c r="AA5" s="629" t="s">
        <v>1969</v>
      </c>
      <c r="AB5" s="629" t="s">
        <v>1970</v>
      </c>
      <c r="AC5" s="629" t="s">
        <v>1971</v>
      </c>
      <c r="AD5" s="629" t="s">
        <v>1972</v>
      </c>
      <c r="AE5" s="629" t="s">
        <v>1973</v>
      </c>
      <c r="AF5" s="629" t="s">
        <v>1974</v>
      </c>
      <c r="AG5" s="629" t="s">
        <v>1975</v>
      </c>
      <c r="AH5" s="629" t="s">
        <v>1976</v>
      </c>
      <c r="AI5" s="629" t="s">
        <v>1977</v>
      </c>
      <c r="AJ5" s="629" t="s">
        <v>1978</v>
      </c>
      <c r="AK5" s="629" t="s">
        <v>1979</v>
      </c>
      <c r="AL5" s="629" t="s">
        <v>1980</v>
      </c>
      <c r="AM5" s="629" t="s">
        <v>1981</v>
      </c>
      <c r="AN5" s="629" t="s">
        <v>1982</v>
      </c>
      <c r="AO5" s="629" t="s">
        <v>1983</v>
      </c>
      <c r="AP5" s="629" t="s">
        <v>1984</v>
      </c>
      <c r="AQ5" s="629" t="s">
        <v>1985</v>
      </c>
      <c r="AR5" s="629" t="s">
        <v>1986</v>
      </c>
      <c r="AS5" s="629" t="s">
        <v>1987</v>
      </c>
      <c r="AT5" s="629" t="s">
        <v>1988</v>
      </c>
      <c r="AU5" s="629" t="s">
        <v>1989</v>
      </c>
      <c r="AV5" s="629" t="s">
        <v>1990</v>
      </c>
      <c r="AW5" s="629" t="s">
        <v>1991</v>
      </c>
      <c r="AX5" s="629" t="s">
        <v>1992</v>
      </c>
      <c r="AY5" s="629" t="s">
        <v>1993</v>
      </c>
      <c r="AZ5" s="629" t="s">
        <v>1994</v>
      </c>
      <c r="BA5" s="629" t="s">
        <v>1995</v>
      </c>
      <c r="BB5" s="629" t="s">
        <v>1996</v>
      </c>
      <c r="BC5" s="629" t="s">
        <v>1997</v>
      </c>
      <c r="BD5" s="629" t="s">
        <v>1998</v>
      </c>
      <c r="BE5" s="629" t="s">
        <v>1999</v>
      </c>
      <c r="BF5" s="629" t="s">
        <v>2000</v>
      </c>
      <c r="BG5" s="629" t="s">
        <v>2001</v>
      </c>
      <c r="BH5" s="629" t="s">
        <v>2002</v>
      </c>
      <c r="BI5" s="629" t="s">
        <v>2003</v>
      </c>
      <c r="BJ5" s="629" t="s">
        <v>2004</v>
      </c>
      <c r="BK5" s="629" t="s">
        <v>2005</v>
      </c>
      <c r="BL5" s="629" t="s">
        <v>2006</v>
      </c>
      <c r="BM5" s="629" t="s">
        <v>2007</v>
      </c>
    </row>
    <row r="6" spans="1:65" s="102" customFormat="1" ht="26.25" customHeight="1" thickBot="1" x14ac:dyDescent="0.3">
      <c r="A6" s="369">
        <v>1</v>
      </c>
      <c r="B6" s="412" t="s">
        <v>1284</v>
      </c>
      <c r="C6" s="412"/>
      <c r="D6" s="413" t="s">
        <v>99</v>
      </c>
      <c r="E6" s="372" t="s">
        <v>1175</v>
      </c>
      <c r="F6" s="412" t="s">
        <v>99</v>
      </c>
      <c r="G6" s="413" t="s">
        <v>1532</v>
      </c>
      <c r="H6" s="373" t="s">
        <v>1639</v>
      </c>
      <c r="I6" s="374" t="s">
        <v>127</v>
      </c>
      <c r="J6" s="375" t="s">
        <v>135</v>
      </c>
      <c r="K6" s="376">
        <v>4</v>
      </c>
      <c r="L6" s="377">
        <v>12</v>
      </c>
      <c r="M6" s="378" t="s">
        <v>1787</v>
      </c>
      <c r="N6" s="378" t="s">
        <v>1787</v>
      </c>
      <c r="O6" s="378" t="s">
        <v>1787</v>
      </c>
      <c r="P6" s="378" t="s">
        <v>1787</v>
      </c>
      <c r="Q6" s="378" t="s">
        <v>1787</v>
      </c>
      <c r="R6" s="379">
        <v>44594</v>
      </c>
      <c r="S6" s="379" t="s">
        <v>1787</v>
      </c>
      <c r="T6" s="632" t="s">
        <v>1787</v>
      </c>
      <c r="U6" s="632" t="s">
        <v>1787</v>
      </c>
      <c r="V6" s="633">
        <v>44622</v>
      </c>
      <c r="W6" s="633" t="s">
        <v>1787</v>
      </c>
      <c r="X6" s="633" t="s">
        <v>1787</v>
      </c>
      <c r="Y6" s="633" t="s">
        <v>1787</v>
      </c>
      <c r="Z6" s="632">
        <v>44650</v>
      </c>
      <c r="AA6" s="632" t="s">
        <v>1787</v>
      </c>
      <c r="AB6" s="632" t="s">
        <v>1787</v>
      </c>
      <c r="AC6" s="632" t="s">
        <v>1787</v>
      </c>
      <c r="AD6" s="633">
        <v>44678</v>
      </c>
      <c r="AE6" s="633" t="s">
        <v>1787</v>
      </c>
      <c r="AF6" s="633" t="s">
        <v>1787</v>
      </c>
      <c r="AG6" s="633" t="s">
        <v>1787</v>
      </c>
      <c r="AH6" s="633">
        <v>44706</v>
      </c>
      <c r="AI6" s="632" t="s">
        <v>1787</v>
      </c>
      <c r="AJ6" s="632" t="s">
        <v>1787</v>
      </c>
      <c r="AK6" s="632" t="s">
        <v>1787</v>
      </c>
      <c r="AL6" s="632">
        <v>44734</v>
      </c>
      <c r="AM6" s="633" t="s">
        <v>1787</v>
      </c>
      <c r="AN6" s="633" t="s">
        <v>1787</v>
      </c>
      <c r="AO6" s="633" t="s">
        <v>1787</v>
      </c>
      <c r="AP6" s="633" t="s">
        <v>1787</v>
      </c>
      <c r="AQ6" s="633">
        <v>44769</v>
      </c>
      <c r="AR6" s="632" t="s">
        <v>1787</v>
      </c>
      <c r="AS6" s="632" t="s">
        <v>1787</v>
      </c>
      <c r="AT6" s="632" t="s">
        <v>1787</v>
      </c>
      <c r="AU6" s="632">
        <v>44797</v>
      </c>
      <c r="AV6" s="633" t="s">
        <v>1787</v>
      </c>
      <c r="AW6" s="633" t="s">
        <v>1787</v>
      </c>
      <c r="AX6" s="633" t="s">
        <v>1787</v>
      </c>
      <c r="AY6" s="633">
        <v>44825</v>
      </c>
      <c r="AZ6" s="633" t="s">
        <v>1787</v>
      </c>
      <c r="BA6" s="632" t="s">
        <v>1787</v>
      </c>
      <c r="BB6" s="632" t="s">
        <v>1787</v>
      </c>
      <c r="BC6" s="632">
        <v>44853</v>
      </c>
      <c r="BD6" s="632" t="s">
        <v>1787</v>
      </c>
      <c r="BE6" s="633" t="s">
        <v>1787</v>
      </c>
      <c r="BF6" s="633" t="s">
        <v>1787</v>
      </c>
      <c r="BG6" s="633">
        <v>44881</v>
      </c>
      <c r="BH6" s="633" t="s">
        <v>1787</v>
      </c>
      <c r="BI6" s="632" t="s">
        <v>1787</v>
      </c>
      <c r="BJ6" s="632" t="s">
        <v>1787</v>
      </c>
      <c r="BK6" s="632">
        <v>44909</v>
      </c>
      <c r="BL6" s="632" t="s">
        <v>1787</v>
      </c>
      <c r="BM6" s="634" t="s">
        <v>1787</v>
      </c>
    </row>
    <row r="7" spans="1:65" s="102" customFormat="1" ht="26.25" customHeight="1" x14ac:dyDescent="0.25">
      <c r="A7" s="342">
        <v>2</v>
      </c>
      <c r="B7" s="471" t="s">
        <v>1280</v>
      </c>
      <c r="C7" s="410" t="s">
        <v>1573</v>
      </c>
      <c r="D7" s="411" t="s">
        <v>17</v>
      </c>
      <c r="E7" s="454" t="s">
        <v>261</v>
      </c>
      <c r="F7" s="410" t="s">
        <v>17</v>
      </c>
      <c r="G7" s="411" t="s">
        <v>1573</v>
      </c>
      <c r="H7" s="344" t="s">
        <v>1951</v>
      </c>
      <c r="I7" s="345" t="s">
        <v>127</v>
      </c>
      <c r="J7" s="346" t="s">
        <v>1735</v>
      </c>
      <c r="K7" s="347">
        <v>1</v>
      </c>
      <c r="L7" s="348">
        <v>51</v>
      </c>
      <c r="M7" s="349" t="s">
        <v>1787</v>
      </c>
      <c r="N7" s="349">
        <v>44566</v>
      </c>
      <c r="O7" s="349">
        <v>44573</v>
      </c>
      <c r="P7" s="349">
        <v>44580</v>
      </c>
      <c r="Q7" s="349">
        <v>44587</v>
      </c>
      <c r="R7" s="350">
        <v>44594</v>
      </c>
      <c r="S7" s="350">
        <v>44601</v>
      </c>
      <c r="T7" s="635">
        <v>44608</v>
      </c>
      <c r="U7" s="635">
        <v>44615</v>
      </c>
      <c r="V7" s="636">
        <v>44622</v>
      </c>
      <c r="W7" s="636">
        <v>44629</v>
      </c>
      <c r="X7" s="636">
        <v>44636</v>
      </c>
      <c r="Y7" s="636">
        <v>44643</v>
      </c>
      <c r="Z7" s="635">
        <v>44650</v>
      </c>
      <c r="AA7" s="635">
        <v>44657</v>
      </c>
      <c r="AB7" s="635">
        <v>44664</v>
      </c>
      <c r="AC7" s="635">
        <v>44671</v>
      </c>
      <c r="AD7" s="636">
        <v>44678</v>
      </c>
      <c r="AE7" s="636">
        <v>44685</v>
      </c>
      <c r="AF7" s="636">
        <v>44692</v>
      </c>
      <c r="AG7" s="636">
        <v>44699</v>
      </c>
      <c r="AH7" s="636">
        <v>44706</v>
      </c>
      <c r="AI7" s="635">
        <v>44713</v>
      </c>
      <c r="AJ7" s="635">
        <v>44720</v>
      </c>
      <c r="AK7" s="635">
        <v>44727</v>
      </c>
      <c r="AL7" s="635">
        <v>44734</v>
      </c>
      <c r="AM7" s="636">
        <v>44741</v>
      </c>
      <c r="AN7" s="636">
        <v>44748</v>
      </c>
      <c r="AO7" s="636">
        <v>44755</v>
      </c>
      <c r="AP7" s="636" t="s">
        <v>1787</v>
      </c>
      <c r="AQ7" s="636">
        <v>44769</v>
      </c>
      <c r="AR7" s="635">
        <v>44776</v>
      </c>
      <c r="AS7" s="635">
        <v>44783</v>
      </c>
      <c r="AT7" s="635">
        <v>44790</v>
      </c>
      <c r="AU7" s="635">
        <v>44797</v>
      </c>
      <c r="AV7" s="636">
        <v>44804</v>
      </c>
      <c r="AW7" s="636">
        <v>44811</v>
      </c>
      <c r="AX7" s="636">
        <v>44818</v>
      </c>
      <c r="AY7" s="636">
        <v>44825</v>
      </c>
      <c r="AZ7" s="636">
        <v>44832</v>
      </c>
      <c r="BA7" s="635">
        <v>44839</v>
      </c>
      <c r="BB7" s="635">
        <v>44846</v>
      </c>
      <c r="BC7" s="635">
        <v>44853</v>
      </c>
      <c r="BD7" s="635">
        <v>44860</v>
      </c>
      <c r="BE7" s="636">
        <v>44867</v>
      </c>
      <c r="BF7" s="636">
        <v>44874</v>
      </c>
      <c r="BG7" s="636">
        <v>44881</v>
      </c>
      <c r="BH7" s="636">
        <v>44888</v>
      </c>
      <c r="BI7" s="635">
        <v>44895</v>
      </c>
      <c r="BJ7" s="635">
        <v>44902</v>
      </c>
      <c r="BK7" s="635">
        <v>44909</v>
      </c>
      <c r="BL7" s="635">
        <v>44916</v>
      </c>
      <c r="BM7" s="637">
        <v>44923</v>
      </c>
    </row>
    <row r="8" spans="1:65" s="102" customFormat="1" ht="26.25" customHeight="1" x14ac:dyDescent="0.25">
      <c r="A8" s="352">
        <v>3</v>
      </c>
      <c r="B8" s="472"/>
      <c r="C8" s="176" t="s">
        <v>1573</v>
      </c>
      <c r="D8" s="177" t="s">
        <v>21</v>
      </c>
      <c r="E8" s="455"/>
      <c r="F8" s="176" t="s">
        <v>21</v>
      </c>
      <c r="G8" s="177" t="s">
        <v>1489</v>
      </c>
      <c r="H8" s="184" t="s">
        <v>1944</v>
      </c>
      <c r="I8" s="196" t="s">
        <v>125</v>
      </c>
      <c r="J8" s="309" t="s">
        <v>135</v>
      </c>
      <c r="K8" s="197">
        <v>4</v>
      </c>
      <c r="L8" s="202">
        <v>12</v>
      </c>
      <c r="M8" s="107" t="s">
        <v>1787</v>
      </c>
      <c r="N8" s="107" t="s">
        <v>1787</v>
      </c>
      <c r="O8" s="107" t="s">
        <v>1787</v>
      </c>
      <c r="P8" s="107" t="s">
        <v>1787</v>
      </c>
      <c r="Q8" s="107" t="s">
        <v>1787</v>
      </c>
      <c r="R8" s="108">
        <v>44592</v>
      </c>
      <c r="S8" s="108" t="s">
        <v>1787</v>
      </c>
      <c r="T8" s="638" t="s">
        <v>1787</v>
      </c>
      <c r="U8" s="638" t="s">
        <v>1787</v>
      </c>
      <c r="V8" s="639">
        <v>44620</v>
      </c>
      <c r="W8" s="639" t="s">
        <v>1787</v>
      </c>
      <c r="X8" s="639" t="s">
        <v>1787</v>
      </c>
      <c r="Y8" s="639" t="s">
        <v>1787</v>
      </c>
      <c r="Z8" s="638">
        <v>44648</v>
      </c>
      <c r="AA8" s="638" t="s">
        <v>1787</v>
      </c>
      <c r="AB8" s="638" t="s">
        <v>1787</v>
      </c>
      <c r="AC8" s="638" t="s">
        <v>1787</v>
      </c>
      <c r="AD8" s="639">
        <v>44676</v>
      </c>
      <c r="AE8" s="639" t="s">
        <v>1787</v>
      </c>
      <c r="AF8" s="639" t="s">
        <v>1787</v>
      </c>
      <c r="AG8" s="639" t="s">
        <v>1787</v>
      </c>
      <c r="AH8" s="639">
        <v>44704</v>
      </c>
      <c r="AI8" s="638" t="s">
        <v>1787</v>
      </c>
      <c r="AJ8" s="638" t="s">
        <v>1787</v>
      </c>
      <c r="AK8" s="638" t="s">
        <v>1787</v>
      </c>
      <c r="AL8" s="638" t="s">
        <v>1787</v>
      </c>
      <c r="AM8" s="639" t="s">
        <v>1787</v>
      </c>
      <c r="AN8" s="639" t="s">
        <v>1787</v>
      </c>
      <c r="AO8" s="639">
        <v>44753</v>
      </c>
      <c r="AP8" s="639" t="s">
        <v>1787</v>
      </c>
      <c r="AQ8" s="639" t="s">
        <v>1787</v>
      </c>
      <c r="AR8" s="638" t="s">
        <v>1787</v>
      </c>
      <c r="AS8" s="638">
        <v>44781</v>
      </c>
      <c r="AT8" s="638" t="s">
        <v>1787</v>
      </c>
      <c r="AU8" s="638" t="s">
        <v>1787</v>
      </c>
      <c r="AV8" s="639" t="s">
        <v>1787</v>
      </c>
      <c r="AW8" s="639">
        <v>44809</v>
      </c>
      <c r="AX8" s="639" t="s">
        <v>1787</v>
      </c>
      <c r="AY8" s="639" t="s">
        <v>1787</v>
      </c>
      <c r="AZ8" s="639" t="s">
        <v>1787</v>
      </c>
      <c r="BA8" s="638">
        <v>44837</v>
      </c>
      <c r="BB8" s="638" t="s">
        <v>1787</v>
      </c>
      <c r="BC8" s="638" t="s">
        <v>1787</v>
      </c>
      <c r="BD8" s="638" t="s">
        <v>1787</v>
      </c>
      <c r="BE8" s="639">
        <v>44865</v>
      </c>
      <c r="BF8" s="639" t="s">
        <v>1787</v>
      </c>
      <c r="BG8" s="639" t="s">
        <v>1787</v>
      </c>
      <c r="BH8" s="639" t="s">
        <v>1787</v>
      </c>
      <c r="BI8" s="638">
        <v>44893</v>
      </c>
      <c r="BJ8" s="638" t="s">
        <v>1787</v>
      </c>
      <c r="BK8" s="638" t="s">
        <v>1787</v>
      </c>
      <c r="BL8" s="638" t="s">
        <v>1787</v>
      </c>
      <c r="BM8" s="640">
        <v>44921</v>
      </c>
    </row>
    <row r="9" spans="1:65" s="102" customFormat="1" ht="26.25" customHeight="1" x14ac:dyDescent="0.25">
      <c r="A9" s="352">
        <v>4</v>
      </c>
      <c r="B9" s="472"/>
      <c r="C9" s="176" t="s">
        <v>1573</v>
      </c>
      <c r="D9" s="177" t="s">
        <v>93</v>
      </c>
      <c r="E9" s="455"/>
      <c r="F9" s="176" t="s">
        <v>93</v>
      </c>
      <c r="G9" s="177" t="s">
        <v>1490</v>
      </c>
      <c r="H9" s="184" t="s">
        <v>1946</v>
      </c>
      <c r="I9" s="196" t="s">
        <v>127</v>
      </c>
      <c r="J9" s="309" t="s">
        <v>135</v>
      </c>
      <c r="K9" s="197">
        <v>4</v>
      </c>
      <c r="L9" s="202">
        <v>12</v>
      </c>
      <c r="M9" s="107" t="s">
        <v>1787</v>
      </c>
      <c r="N9" s="107" t="s">
        <v>1787</v>
      </c>
      <c r="O9" s="107" t="s">
        <v>1787</v>
      </c>
      <c r="P9" s="107" t="s">
        <v>1787</v>
      </c>
      <c r="Q9" s="107" t="s">
        <v>1787</v>
      </c>
      <c r="R9" s="108">
        <v>44594</v>
      </c>
      <c r="S9" s="108" t="s">
        <v>1787</v>
      </c>
      <c r="T9" s="638" t="s">
        <v>1787</v>
      </c>
      <c r="U9" s="638" t="s">
        <v>1787</v>
      </c>
      <c r="V9" s="639">
        <v>44622</v>
      </c>
      <c r="W9" s="639" t="s">
        <v>1787</v>
      </c>
      <c r="X9" s="639" t="s">
        <v>1787</v>
      </c>
      <c r="Y9" s="639" t="s">
        <v>1787</v>
      </c>
      <c r="Z9" s="638">
        <v>44650</v>
      </c>
      <c r="AA9" s="638" t="s">
        <v>1787</v>
      </c>
      <c r="AB9" s="638" t="s">
        <v>1787</v>
      </c>
      <c r="AC9" s="638" t="s">
        <v>1787</v>
      </c>
      <c r="AD9" s="639">
        <v>44678</v>
      </c>
      <c r="AE9" s="639" t="s">
        <v>1787</v>
      </c>
      <c r="AF9" s="639" t="s">
        <v>1787</v>
      </c>
      <c r="AG9" s="639" t="s">
        <v>1787</v>
      </c>
      <c r="AH9" s="639">
        <v>44706</v>
      </c>
      <c r="AI9" s="638" t="s">
        <v>1787</v>
      </c>
      <c r="AJ9" s="638" t="s">
        <v>1787</v>
      </c>
      <c r="AK9" s="638" t="s">
        <v>1787</v>
      </c>
      <c r="AL9" s="638">
        <v>44734</v>
      </c>
      <c r="AM9" s="639" t="s">
        <v>1787</v>
      </c>
      <c r="AN9" s="639" t="s">
        <v>1787</v>
      </c>
      <c r="AO9" s="639" t="s">
        <v>1787</v>
      </c>
      <c r="AP9" s="639" t="s">
        <v>1787</v>
      </c>
      <c r="AQ9" s="639">
        <v>44769</v>
      </c>
      <c r="AR9" s="638" t="s">
        <v>1787</v>
      </c>
      <c r="AS9" s="638" t="s">
        <v>1787</v>
      </c>
      <c r="AT9" s="638" t="s">
        <v>1787</v>
      </c>
      <c r="AU9" s="638">
        <v>44797</v>
      </c>
      <c r="AV9" s="639" t="s">
        <v>1787</v>
      </c>
      <c r="AW9" s="639" t="s">
        <v>1787</v>
      </c>
      <c r="AX9" s="639" t="s">
        <v>1787</v>
      </c>
      <c r="AY9" s="639">
        <v>44825</v>
      </c>
      <c r="AZ9" s="639" t="s">
        <v>1787</v>
      </c>
      <c r="BA9" s="638" t="s">
        <v>1787</v>
      </c>
      <c r="BB9" s="638" t="s">
        <v>1787</v>
      </c>
      <c r="BC9" s="638">
        <v>44853</v>
      </c>
      <c r="BD9" s="638" t="s">
        <v>1787</v>
      </c>
      <c r="BE9" s="639" t="s">
        <v>1787</v>
      </c>
      <c r="BF9" s="639" t="s">
        <v>1787</v>
      </c>
      <c r="BG9" s="639">
        <v>44881</v>
      </c>
      <c r="BH9" s="639" t="s">
        <v>1787</v>
      </c>
      <c r="BI9" s="638" t="s">
        <v>1787</v>
      </c>
      <c r="BJ9" s="638" t="s">
        <v>1787</v>
      </c>
      <c r="BK9" s="638">
        <v>44909</v>
      </c>
      <c r="BL9" s="638" t="s">
        <v>1787</v>
      </c>
      <c r="BM9" s="640" t="s">
        <v>1787</v>
      </c>
    </row>
    <row r="10" spans="1:65" s="102" customFormat="1" ht="26.25" customHeight="1" x14ac:dyDescent="0.25">
      <c r="A10" s="352">
        <v>5</v>
      </c>
      <c r="B10" s="472"/>
      <c r="C10" s="176" t="s">
        <v>1573</v>
      </c>
      <c r="D10" s="177" t="s">
        <v>20</v>
      </c>
      <c r="E10" s="455"/>
      <c r="F10" s="176" t="s">
        <v>20</v>
      </c>
      <c r="G10" s="184" t="s">
        <v>1573</v>
      </c>
      <c r="H10" s="184" t="s">
        <v>1951</v>
      </c>
      <c r="I10" s="196" t="s">
        <v>128</v>
      </c>
      <c r="J10" s="309" t="s">
        <v>134</v>
      </c>
      <c r="K10" s="197">
        <v>4</v>
      </c>
      <c r="L10" s="202">
        <v>13</v>
      </c>
      <c r="M10" s="107" t="s">
        <v>1787</v>
      </c>
      <c r="N10" s="107" t="s">
        <v>1787</v>
      </c>
      <c r="O10" s="107" t="s">
        <v>1787</v>
      </c>
      <c r="P10" s="107" t="s">
        <v>1787</v>
      </c>
      <c r="Q10" s="107">
        <v>44588</v>
      </c>
      <c r="R10" s="108" t="s">
        <v>1787</v>
      </c>
      <c r="S10" s="108" t="s">
        <v>1787</v>
      </c>
      <c r="T10" s="638" t="s">
        <v>1787</v>
      </c>
      <c r="U10" s="638">
        <v>44616</v>
      </c>
      <c r="V10" s="639" t="s">
        <v>1787</v>
      </c>
      <c r="W10" s="639" t="s">
        <v>1787</v>
      </c>
      <c r="X10" s="639" t="s">
        <v>1787</v>
      </c>
      <c r="Y10" s="639">
        <v>44644</v>
      </c>
      <c r="Z10" s="638" t="s">
        <v>1787</v>
      </c>
      <c r="AA10" s="638" t="s">
        <v>1787</v>
      </c>
      <c r="AB10" s="638" t="s">
        <v>1787</v>
      </c>
      <c r="AC10" s="638">
        <v>44672</v>
      </c>
      <c r="AD10" s="639" t="s">
        <v>1787</v>
      </c>
      <c r="AE10" s="639" t="s">
        <v>1787</v>
      </c>
      <c r="AF10" s="639" t="s">
        <v>1787</v>
      </c>
      <c r="AG10" s="639">
        <v>44700</v>
      </c>
      <c r="AH10" s="639" t="s">
        <v>1787</v>
      </c>
      <c r="AI10" s="638" t="s">
        <v>1787</v>
      </c>
      <c r="AJ10" s="638" t="s">
        <v>1787</v>
      </c>
      <c r="AK10" s="638">
        <v>44728</v>
      </c>
      <c r="AL10" s="638" t="s">
        <v>1787</v>
      </c>
      <c r="AM10" s="639" t="s">
        <v>1787</v>
      </c>
      <c r="AN10" s="639" t="s">
        <v>1787</v>
      </c>
      <c r="AO10" s="639">
        <v>44756</v>
      </c>
      <c r="AP10" s="639" t="s">
        <v>1787</v>
      </c>
      <c r="AQ10" s="639" t="s">
        <v>1787</v>
      </c>
      <c r="AR10" s="638" t="s">
        <v>1787</v>
      </c>
      <c r="AS10" s="638">
        <v>44784</v>
      </c>
      <c r="AT10" s="638" t="s">
        <v>1787</v>
      </c>
      <c r="AU10" s="638" t="s">
        <v>1787</v>
      </c>
      <c r="AV10" s="639" t="s">
        <v>1787</v>
      </c>
      <c r="AW10" s="639">
        <v>44812</v>
      </c>
      <c r="AX10" s="639" t="s">
        <v>1787</v>
      </c>
      <c r="AY10" s="639" t="s">
        <v>1787</v>
      </c>
      <c r="AZ10" s="639" t="s">
        <v>1787</v>
      </c>
      <c r="BA10" s="638">
        <v>44840</v>
      </c>
      <c r="BB10" s="638" t="s">
        <v>1787</v>
      </c>
      <c r="BC10" s="638" t="s">
        <v>1787</v>
      </c>
      <c r="BD10" s="638" t="s">
        <v>1787</v>
      </c>
      <c r="BE10" s="639">
        <v>44868</v>
      </c>
      <c r="BF10" s="639" t="s">
        <v>1787</v>
      </c>
      <c r="BG10" s="639" t="s">
        <v>1787</v>
      </c>
      <c r="BH10" s="639" t="s">
        <v>1787</v>
      </c>
      <c r="BI10" s="638">
        <v>44896</v>
      </c>
      <c r="BJ10" s="638" t="s">
        <v>1787</v>
      </c>
      <c r="BK10" s="638" t="s">
        <v>1787</v>
      </c>
      <c r="BL10" s="638" t="s">
        <v>1787</v>
      </c>
      <c r="BM10" s="640">
        <v>44924</v>
      </c>
    </row>
    <row r="11" spans="1:65" s="102" customFormat="1" ht="26.25" customHeight="1" x14ac:dyDescent="0.25">
      <c r="A11" s="352">
        <v>6</v>
      </c>
      <c r="B11" s="472"/>
      <c r="C11" s="176" t="s">
        <v>1573</v>
      </c>
      <c r="D11" s="177" t="s">
        <v>19</v>
      </c>
      <c r="E11" s="455"/>
      <c r="F11" s="176" t="s">
        <v>19</v>
      </c>
      <c r="G11" s="177" t="s">
        <v>1573</v>
      </c>
      <c r="H11" s="184" t="s">
        <v>1951</v>
      </c>
      <c r="I11" s="196" t="s">
        <v>128</v>
      </c>
      <c r="J11" s="309" t="s">
        <v>136</v>
      </c>
      <c r="K11" s="197">
        <v>4</v>
      </c>
      <c r="L11" s="202">
        <v>12</v>
      </c>
      <c r="M11" s="107" t="s">
        <v>1787</v>
      </c>
      <c r="N11" s="107" t="s">
        <v>1787</v>
      </c>
      <c r="O11" s="107" t="s">
        <v>1787</v>
      </c>
      <c r="P11" s="107" t="s">
        <v>1787</v>
      </c>
      <c r="Q11" s="107" t="s">
        <v>1787</v>
      </c>
      <c r="R11" s="108" t="s">
        <v>1787</v>
      </c>
      <c r="S11" s="108">
        <v>44602</v>
      </c>
      <c r="T11" s="638" t="s">
        <v>1787</v>
      </c>
      <c r="U11" s="638" t="s">
        <v>1787</v>
      </c>
      <c r="V11" s="639" t="s">
        <v>1787</v>
      </c>
      <c r="W11" s="639">
        <v>44630</v>
      </c>
      <c r="X11" s="639" t="s">
        <v>1787</v>
      </c>
      <c r="Y11" s="639" t="s">
        <v>1787</v>
      </c>
      <c r="Z11" s="638" t="s">
        <v>1787</v>
      </c>
      <c r="AA11" s="638">
        <v>44658</v>
      </c>
      <c r="AB11" s="638" t="s">
        <v>1787</v>
      </c>
      <c r="AC11" s="638" t="s">
        <v>1787</v>
      </c>
      <c r="AD11" s="639" t="s">
        <v>1787</v>
      </c>
      <c r="AE11" s="639">
        <v>44686</v>
      </c>
      <c r="AF11" s="639" t="s">
        <v>1787</v>
      </c>
      <c r="AG11" s="639" t="s">
        <v>1787</v>
      </c>
      <c r="AH11" s="639" t="s">
        <v>1787</v>
      </c>
      <c r="AI11" s="638">
        <v>44714</v>
      </c>
      <c r="AJ11" s="638" t="s">
        <v>1787</v>
      </c>
      <c r="AK11" s="638" t="s">
        <v>1787</v>
      </c>
      <c r="AL11" s="638" t="s">
        <v>1787</v>
      </c>
      <c r="AM11" s="639">
        <v>44742</v>
      </c>
      <c r="AN11" s="639" t="s">
        <v>1787</v>
      </c>
      <c r="AO11" s="639" t="s">
        <v>1787</v>
      </c>
      <c r="AP11" s="639" t="s">
        <v>1787</v>
      </c>
      <c r="AQ11" s="639">
        <v>44770</v>
      </c>
      <c r="AR11" s="638" t="s">
        <v>1787</v>
      </c>
      <c r="AS11" s="638" t="s">
        <v>1787</v>
      </c>
      <c r="AT11" s="638" t="s">
        <v>1787</v>
      </c>
      <c r="AU11" s="638">
        <v>44798</v>
      </c>
      <c r="AV11" s="639" t="s">
        <v>1787</v>
      </c>
      <c r="AW11" s="639" t="s">
        <v>1787</v>
      </c>
      <c r="AX11" s="639" t="s">
        <v>1787</v>
      </c>
      <c r="AY11" s="639">
        <v>44826</v>
      </c>
      <c r="AZ11" s="639" t="s">
        <v>1787</v>
      </c>
      <c r="BA11" s="638" t="s">
        <v>1787</v>
      </c>
      <c r="BB11" s="638" t="s">
        <v>1787</v>
      </c>
      <c r="BC11" s="638">
        <v>44854</v>
      </c>
      <c r="BD11" s="638" t="s">
        <v>1787</v>
      </c>
      <c r="BE11" s="639" t="s">
        <v>1787</v>
      </c>
      <c r="BF11" s="639" t="s">
        <v>1787</v>
      </c>
      <c r="BG11" s="639">
        <v>44882</v>
      </c>
      <c r="BH11" s="639" t="s">
        <v>1787</v>
      </c>
      <c r="BI11" s="638" t="s">
        <v>1787</v>
      </c>
      <c r="BJ11" s="638" t="s">
        <v>1787</v>
      </c>
      <c r="BK11" s="638">
        <v>44910</v>
      </c>
      <c r="BL11" s="638" t="s">
        <v>1787</v>
      </c>
      <c r="BM11" s="640" t="s">
        <v>1787</v>
      </c>
    </row>
    <row r="12" spans="1:65" s="102" customFormat="1" ht="26.25" customHeight="1" x14ac:dyDescent="0.25">
      <c r="A12" s="352">
        <v>7</v>
      </c>
      <c r="B12" s="472"/>
      <c r="C12" s="176" t="s">
        <v>1573</v>
      </c>
      <c r="D12" s="177" t="s">
        <v>24</v>
      </c>
      <c r="E12" s="455"/>
      <c r="F12" s="176" t="s">
        <v>24</v>
      </c>
      <c r="G12" s="177" t="s">
        <v>1827</v>
      </c>
      <c r="H12" s="184" t="s">
        <v>1859</v>
      </c>
      <c r="I12" s="196" t="s">
        <v>128</v>
      </c>
      <c r="J12" s="309" t="s">
        <v>135</v>
      </c>
      <c r="K12" s="197">
        <v>4</v>
      </c>
      <c r="L12" s="202">
        <v>12</v>
      </c>
      <c r="M12" s="107" t="s">
        <v>1787</v>
      </c>
      <c r="N12" s="107" t="s">
        <v>1787</v>
      </c>
      <c r="O12" s="107" t="s">
        <v>1787</v>
      </c>
      <c r="P12" s="107" t="s">
        <v>1787</v>
      </c>
      <c r="Q12" s="107" t="s">
        <v>1787</v>
      </c>
      <c r="R12" s="108">
        <v>44595</v>
      </c>
      <c r="S12" s="108" t="s">
        <v>1787</v>
      </c>
      <c r="T12" s="638" t="s">
        <v>1787</v>
      </c>
      <c r="U12" s="638" t="s">
        <v>1787</v>
      </c>
      <c r="V12" s="639">
        <v>44623</v>
      </c>
      <c r="W12" s="639" t="s">
        <v>1787</v>
      </c>
      <c r="X12" s="639" t="s">
        <v>1787</v>
      </c>
      <c r="Y12" s="639" t="s">
        <v>1787</v>
      </c>
      <c r="Z12" s="638">
        <v>44651</v>
      </c>
      <c r="AA12" s="638" t="s">
        <v>1787</v>
      </c>
      <c r="AB12" s="638" t="s">
        <v>1787</v>
      </c>
      <c r="AC12" s="638" t="s">
        <v>1787</v>
      </c>
      <c r="AD12" s="639">
        <v>44679</v>
      </c>
      <c r="AE12" s="639" t="s">
        <v>1787</v>
      </c>
      <c r="AF12" s="639" t="s">
        <v>1787</v>
      </c>
      <c r="AG12" s="639" t="s">
        <v>1787</v>
      </c>
      <c r="AH12" s="639">
        <v>44707</v>
      </c>
      <c r="AI12" s="638" t="s">
        <v>1787</v>
      </c>
      <c r="AJ12" s="638" t="s">
        <v>1787</v>
      </c>
      <c r="AK12" s="638" t="s">
        <v>1787</v>
      </c>
      <c r="AL12" s="638">
        <v>44735</v>
      </c>
      <c r="AM12" s="639" t="s">
        <v>1787</v>
      </c>
      <c r="AN12" s="639" t="s">
        <v>1787</v>
      </c>
      <c r="AO12" s="639" t="s">
        <v>1787</v>
      </c>
      <c r="AP12" s="639">
        <v>44763</v>
      </c>
      <c r="AQ12" s="639" t="s">
        <v>1787</v>
      </c>
      <c r="AR12" s="638" t="s">
        <v>1787</v>
      </c>
      <c r="AS12" s="638" t="s">
        <v>1787</v>
      </c>
      <c r="AT12" s="638">
        <v>44791</v>
      </c>
      <c r="AU12" s="638" t="s">
        <v>1787</v>
      </c>
      <c r="AV12" s="639" t="s">
        <v>1787</v>
      </c>
      <c r="AW12" s="639" t="s">
        <v>1787</v>
      </c>
      <c r="AX12" s="639">
        <v>44819</v>
      </c>
      <c r="AY12" s="639" t="s">
        <v>1787</v>
      </c>
      <c r="AZ12" s="639" t="s">
        <v>1787</v>
      </c>
      <c r="BA12" s="638" t="s">
        <v>1787</v>
      </c>
      <c r="BB12" s="638">
        <v>44847</v>
      </c>
      <c r="BC12" s="638" t="s">
        <v>1787</v>
      </c>
      <c r="BD12" s="638" t="s">
        <v>1787</v>
      </c>
      <c r="BE12" s="639" t="s">
        <v>1787</v>
      </c>
      <c r="BF12" s="639">
        <v>44875</v>
      </c>
      <c r="BG12" s="639" t="s">
        <v>1787</v>
      </c>
      <c r="BH12" s="639" t="s">
        <v>1787</v>
      </c>
      <c r="BI12" s="638" t="s">
        <v>1787</v>
      </c>
      <c r="BJ12" s="638" t="s">
        <v>1787</v>
      </c>
      <c r="BK12" s="638">
        <v>44910</v>
      </c>
      <c r="BL12" s="638" t="s">
        <v>1787</v>
      </c>
      <c r="BM12" s="640" t="s">
        <v>1787</v>
      </c>
    </row>
    <row r="13" spans="1:65" s="102" customFormat="1" ht="26.25" customHeight="1" x14ac:dyDescent="0.25">
      <c r="A13" s="352">
        <v>8</v>
      </c>
      <c r="B13" s="472"/>
      <c r="C13" s="176" t="s">
        <v>1573</v>
      </c>
      <c r="D13" s="177" t="s">
        <v>1856</v>
      </c>
      <c r="E13" s="455"/>
      <c r="F13" s="176" t="s">
        <v>1856</v>
      </c>
      <c r="G13" s="177" t="s">
        <v>1857</v>
      </c>
      <c r="H13" s="184" t="s">
        <v>1940</v>
      </c>
      <c r="I13" s="196" t="s">
        <v>127</v>
      </c>
      <c r="J13" s="309" t="s">
        <v>135</v>
      </c>
      <c r="K13" s="197">
        <v>4</v>
      </c>
      <c r="L13" s="202">
        <v>12</v>
      </c>
      <c r="M13" s="107" t="s">
        <v>1787</v>
      </c>
      <c r="N13" s="107" t="s">
        <v>1787</v>
      </c>
      <c r="O13" s="107" t="s">
        <v>1787</v>
      </c>
      <c r="P13" s="107" t="s">
        <v>1787</v>
      </c>
      <c r="Q13" s="107" t="s">
        <v>1787</v>
      </c>
      <c r="R13" s="108">
        <v>44594</v>
      </c>
      <c r="S13" s="108" t="s">
        <v>1787</v>
      </c>
      <c r="T13" s="638" t="s">
        <v>1787</v>
      </c>
      <c r="U13" s="638" t="s">
        <v>1787</v>
      </c>
      <c r="V13" s="639">
        <v>44622</v>
      </c>
      <c r="W13" s="639" t="s">
        <v>1787</v>
      </c>
      <c r="X13" s="639" t="s">
        <v>1787</v>
      </c>
      <c r="Y13" s="639" t="s">
        <v>1787</v>
      </c>
      <c r="Z13" s="638">
        <v>44650</v>
      </c>
      <c r="AA13" s="638" t="s">
        <v>1787</v>
      </c>
      <c r="AB13" s="638" t="s">
        <v>1787</v>
      </c>
      <c r="AC13" s="638" t="s">
        <v>1787</v>
      </c>
      <c r="AD13" s="639">
        <v>44678</v>
      </c>
      <c r="AE13" s="639" t="s">
        <v>1787</v>
      </c>
      <c r="AF13" s="639" t="s">
        <v>1787</v>
      </c>
      <c r="AG13" s="639" t="s">
        <v>1787</v>
      </c>
      <c r="AH13" s="639">
        <v>44706</v>
      </c>
      <c r="AI13" s="638" t="s">
        <v>1787</v>
      </c>
      <c r="AJ13" s="638" t="s">
        <v>1787</v>
      </c>
      <c r="AK13" s="638" t="s">
        <v>1787</v>
      </c>
      <c r="AL13" s="638">
        <v>44734</v>
      </c>
      <c r="AM13" s="639" t="s">
        <v>1787</v>
      </c>
      <c r="AN13" s="639" t="s">
        <v>1787</v>
      </c>
      <c r="AO13" s="639" t="s">
        <v>1787</v>
      </c>
      <c r="AP13" s="639" t="s">
        <v>1787</v>
      </c>
      <c r="AQ13" s="639">
        <v>44769</v>
      </c>
      <c r="AR13" s="638" t="s">
        <v>1787</v>
      </c>
      <c r="AS13" s="638" t="s">
        <v>1787</v>
      </c>
      <c r="AT13" s="638" t="s">
        <v>1787</v>
      </c>
      <c r="AU13" s="638">
        <v>44797</v>
      </c>
      <c r="AV13" s="639" t="s">
        <v>1787</v>
      </c>
      <c r="AW13" s="639" t="s">
        <v>1787</v>
      </c>
      <c r="AX13" s="639" t="s">
        <v>1787</v>
      </c>
      <c r="AY13" s="639">
        <v>44825</v>
      </c>
      <c r="AZ13" s="639" t="s">
        <v>1787</v>
      </c>
      <c r="BA13" s="638" t="s">
        <v>1787</v>
      </c>
      <c r="BB13" s="638" t="s">
        <v>1787</v>
      </c>
      <c r="BC13" s="638">
        <v>44853</v>
      </c>
      <c r="BD13" s="638" t="s">
        <v>1787</v>
      </c>
      <c r="BE13" s="639" t="s">
        <v>1787</v>
      </c>
      <c r="BF13" s="639" t="s">
        <v>1787</v>
      </c>
      <c r="BG13" s="639">
        <v>44881</v>
      </c>
      <c r="BH13" s="639" t="s">
        <v>1787</v>
      </c>
      <c r="BI13" s="638" t="s">
        <v>1787</v>
      </c>
      <c r="BJ13" s="638" t="s">
        <v>1787</v>
      </c>
      <c r="BK13" s="638">
        <v>44909</v>
      </c>
      <c r="BL13" s="638" t="s">
        <v>1787</v>
      </c>
      <c r="BM13" s="640" t="s">
        <v>1787</v>
      </c>
    </row>
    <row r="14" spans="1:65" s="102" customFormat="1" ht="26.25" customHeight="1" x14ac:dyDescent="0.25">
      <c r="A14" s="352">
        <v>9</v>
      </c>
      <c r="B14" s="472"/>
      <c r="C14" s="176" t="s">
        <v>1573</v>
      </c>
      <c r="D14" s="177" t="s">
        <v>18</v>
      </c>
      <c r="E14" s="455"/>
      <c r="F14" s="176" t="s">
        <v>18</v>
      </c>
      <c r="G14" s="177" t="s">
        <v>1573</v>
      </c>
      <c r="H14" s="184" t="s">
        <v>1951</v>
      </c>
      <c r="I14" s="196" t="s">
        <v>126</v>
      </c>
      <c r="J14" s="309" t="s">
        <v>133</v>
      </c>
      <c r="K14" s="197">
        <v>4</v>
      </c>
      <c r="L14" s="202">
        <v>13</v>
      </c>
      <c r="M14" s="107" t="s">
        <v>1787</v>
      </c>
      <c r="N14" s="107" t="s">
        <v>1787</v>
      </c>
      <c r="O14" s="107" t="s">
        <v>1787</v>
      </c>
      <c r="P14" s="107">
        <v>44579</v>
      </c>
      <c r="Q14" s="107" t="s">
        <v>1787</v>
      </c>
      <c r="R14" s="108" t="s">
        <v>1787</v>
      </c>
      <c r="S14" s="108" t="s">
        <v>1787</v>
      </c>
      <c r="T14" s="638">
        <v>44607</v>
      </c>
      <c r="U14" s="638" t="s">
        <v>1787</v>
      </c>
      <c r="V14" s="639" t="s">
        <v>1787</v>
      </c>
      <c r="W14" s="639" t="s">
        <v>1787</v>
      </c>
      <c r="X14" s="639">
        <v>44635</v>
      </c>
      <c r="Y14" s="639" t="s">
        <v>1787</v>
      </c>
      <c r="Z14" s="638" t="s">
        <v>1787</v>
      </c>
      <c r="AA14" s="638" t="s">
        <v>1787</v>
      </c>
      <c r="AB14" s="638">
        <v>44663</v>
      </c>
      <c r="AC14" s="638" t="s">
        <v>1787</v>
      </c>
      <c r="AD14" s="639" t="s">
        <v>1787</v>
      </c>
      <c r="AE14" s="639" t="s">
        <v>1787</v>
      </c>
      <c r="AF14" s="639">
        <v>44691</v>
      </c>
      <c r="AG14" s="639" t="s">
        <v>1787</v>
      </c>
      <c r="AH14" s="639" t="s">
        <v>1787</v>
      </c>
      <c r="AI14" s="638" t="s">
        <v>1787</v>
      </c>
      <c r="AJ14" s="638">
        <v>44719</v>
      </c>
      <c r="AK14" s="638" t="s">
        <v>1787</v>
      </c>
      <c r="AL14" s="638" t="s">
        <v>1787</v>
      </c>
      <c r="AM14" s="639" t="s">
        <v>1787</v>
      </c>
      <c r="AN14" s="639">
        <v>44747</v>
      </c>
      <c r="AO14" s="639" t="s">
        <v>1787</v>
      </c>
      <c r="AP14" s="639" t="s">
        <v>1787</v>
      </c>
      <c r="AQ14" s="639" t="s">
        <v>1787</v>
      </c>
      <c r="AR14" s="638">
        <v>44775</v>
      </c>
      <c r="AS14" s="638" t="s">
        <v>1787</v>
      </c>
      <c r="AT14" s="638" t="s">
        <v>1787</v>
      </c>
      <c r="AU14" s="638" t="s">
        <v>1787</v>
      </c>
      <c r="AV14" s="639">
        <v>44803</v>
      </c>
      <c r="AW14" s="639" t="s">
        <v>1787</v>
      </c>
      <c r="AX14" s="639" t="s">
        <v>1787</v>
      </c>
      <c r="AY14" s="639" t="s">
        <v>1787</v>
      </c>
      <c r="AZ14" s="639">
        <v>44831</v>
      </c>
      <c r="BA14" s="638" t="s">
        <v>1787</v>
      </c>
      <c r="BB14" s="638" t="s">
        <v>1787</v>
      </c>
      <c r="BC14" s="638" t="s">
        <v>1787</v>
      </c>
      <c r="BD14" s="638">
        <v>44859</v>
      </c>
      <c r="BE14" s="639" t="s">
        <v>1787</v>
      </c>
      <c r="BF14" s="639" t="s">
        <v>1787</v>
      </c>
      <c r="BG14" s="639" t="s">
        <v>1787</v>
      </c>
      <c r="BH14" s="639">
        <v>44887</v>
      </c>
      <c r="BI14" s="638" t="s">
        <v>1787</v>
      </c>
      <c r="BJ14" s="638" t="s">
        <v>1787</v>
      </c>
      <c r="BK14" s="638" t="s">
        <v>1787</v>
      </c>
      <c r="BL14" s="638">
        <v>44915</v>
      </c>
      <c r="BM14" s="640" t="s">
        <v>1787</v>
      </c>
    </row>
    <row r="15" spans="1:65" s="102" customFormat="1" ht="26.25" customHeight="1" x14ac:dyDescent="0.25">
      <c r="A15" s="352">
        <v>10</v>
      </c>
      <c r="B15" s="472"/>
      <c r="C15" s="176" t="s">
        <v>1573</v>
      </c>
      <c r="D15" s="177" t="s">
        <v>311</v>
      </c>
      <c r="E15" s="455"/>
      <c r="F15" s="176" t="s">
        <v>311</v>
      </c>
      <c r="G15" s="177" t="s">
        <v>1573</v>
      </c>
      <c r="H15" s="184" t="s">
        <v>1951</v>
      </c>
      <c r="I15" s="196" t="s">
        <v>126</v>
      </c>
      <c r="J15" s="309" t="s">
        <v>133</v>
      </c>
      <c r="K15" s="197">
        <v>4</v>
      </c>
      <c r="L15" s="202">
        <v>0</v>
      </c>
      <c r="M15" s="107" t="s">
        <v>1787</v>
      </c>
      <c r="N15" s="107" t="s">
        <v>1787</v>
      </c>
      <c r="O15" s="107" t="s">
        <v>1787</v>
      </c>
      <c r="P15" s="107">
        <v>44579</v>
      </c>
      <c r="Q15" s="107" t="s">
        <v>1787</v>
      </c>
      <c r="R15" s="108" t="s">
        <v>1787</v>
      </c>
      <c r="S15" s="108" t="s">
        <v>1787</v>
      </c>
      <c r="T15" s="638">
        <v>44607</v>
      </c>
      <c r="U15" s="638" t="s">
        <v>1787</v>
      </c>
      <c r="V15" s="639" t="s">
        <v>1787</v>
      </c>
      <c r="W15" s="639" t="s">
        <v>1787</v>
      </c>
      <c r="X15" s="639">
        <v>44635</v>
      </c>
      <c r="Y15" s="639" t="s">
        <v>1787</v>
      </c>
      <c r="Z15" s="638" t="s">
        <v>1787</v>
      </c>
      <c r="AA15" s="638" t="s">
        <v>1787</v>
      </c>
      <c r="AB15" s="638">
        <v>44663</v>
      </c>
      <c r="AC15" s="638" t="s">
        <v>1787</v>
      </c>
      <c r="AD15" s="639" t="s">
        <v>1787</v>
      </c>
      <c r="AE15" s="639" t="s">
        <v>1787</v>
      </c>
      <c r="AF15" s="639">
        <v>44691</v>
      </c>
      <c r="AG15" s="639" t="s">
        <v>1787</v>
      </c>
      <c r="AH15" s="639" t="s">
        <v>1787</v>
      </c>
      <c r="AI15" s="638" t="s">
        <v>1787</v>
      </c>
      <c r="AJ15" s="638">
        <v>44719</v>
      </c>
      <c r="AK15" s="638" t="s">
        <v>1787</v>
      </c>
      <c r="AL15" s="638" t="s">
        <v>1787</v>
      </c>
      <c r="AM15" s="639" t="s">
        <v>1787</v>
      </c>
      <c r="AN15" s="639">
        <v>44747</v>
      </c>
      <c r="AO15" s="639" t="s">
        <v>1787</v>
      </c>
      <c r="AP15" s="639" t="s">
        <v>1787</v>
      </c>
      <c r="AQ15" s="639" t="s">
        <v>1787</v>
      </c>
      <c r="AR15" s="638">
        <v>44775</v>
      </c>
      <c r="AS15" s="638" t="s">
        <v>1787</v>
      </c>
      <c r="AT15" s="638" t="s">
        <v>1787</v>
      </c>
      <c r="AU15" s="638" t="s">
        <v>1787</v>
      </c>
      <c r="AV15" s="639">
        <v>44803</v>
      </c>
      <c r="AW15" s="639" t="s">
        <v>1787</v>
      </c>
      <c r="AX15" s="639" t="s">
        <v>1787</v>
      </c>
      <c r="AY15" s="639" t="s">
        <v>1787</v>
      </c>
      <c r="AZ15" s="639">
        <v>44831</v>
      </c>
      <c r="BA15" s="638" t="s">
        <v>1787</v>
      </c>
      <c r="BB15" s="638" t="s">
        <v>1787</v>
      </c>
      <c r="BC15" s="638" t="s">
        <v>1787</v>
      </c>
      <c r="BD15" s="638">
        <v>44859</v>
      </c>
      <c r="BE15" s="639" t="s">
        <v>1787</v>
      </c>
      <c r="BF15" s="639" t="s">
        <v>1787</v>
      </c>
      <c r="BG15" s="639" t="s">
        <v>1787</v>
      </c>
      <c r="BH15" s="639">
        <v>44887</v>
      </c>
      <c r="BI15" s="638" t="s">
        <v>1787</v>
      </c>
      <c r="BJ15" s="638" t="s">
        <v>1787</v>
      </c>
      <c r="BK15" s="638" t="s">
        <v>1787</v>
      </c>
      <c r="BL15" s="638">
        <v>44915</v>
      </c>
      <c r="BM15" s="640" t="s">
        <v>1787</v>
      </c>
    </row>
    <row r="16" spans="1:65" s="102" customFormat="1" ht="26.25" customHeight="1" x14ac:dyDescent="0.25">
      <c r="A16" s="352">
        <v>11</v>
      </c>
      <c r="B16" s="472"/>
      <c r="C16" s="176" t="s">
        <v>1573</v>
      </c>
      <c r="D16" s="177" t="s">
        <v>14</v>
      </c>
      <c r="E16" s="455"/>
      <c r="F16" s="176" t="s">
        <v>14</v>
      </c>
      <c r="G16" s="177" t="s">
        <v>1605</v>
      </c>
      <c r="H16" s="184" t="s">
        <v>1938</v>
      </c>
      <c r="I16" s="196" t="s">
        <v>126</v>
      </c>
      <c r="J16" s="309" t="s">
        <v>134</v>
      </c>
      <c r="K16" s="197">
        <v>4</v>
      </c>
      <c r="L16" s="202">
        <v>13</v>
      </c>
      <c r="M16" s="107" t="s">
        <v>1787</v>
      </c>
      <c r="N16" s="107" t="s">
        <v>1787</v>
      </c>
      <c r="O16" s="107" t="s">
        <v>1787</v>
      </c>
      <c r="P16" s="107" t="s">
        <v>1787</v>
      </c>
      <c r="Q16" s="107">
        <v>44586</v>
      </c>
      <c r="R16" s="108" t="s">
        <v>1787</v>
      </c>
      <c r="S16" s="108" t="s">
        <v>1787</v>
      </c>
      <c r="T16" s="638" t="s">
        <v>1787</v>
      </c>
      <c r="U16" s="638">
        <v>44614</v>
      </c>
      <c r="V16" s="639" t="s">
        <v>1787</v>
      </c>
      <c r="W16" s="639" t="s">
        <v>1787</v>
      </c>
      <c r="X16" s="639" t="s">
        <v>1787</v>
      </c>
      <c r="Y16" s="639">
        <v>44642</v>
      </c>
      <c r="Z16" s="638" t="s">
        <v>1787</v>
      </c>
      <c r="AA16" s="638" t="s">
        <v>1787</v>
      </c>
      <c r="AB16" s="638" t="s">
        <v>1787</v>
      </c>
      <c r="AC16" s="638">
        <v>44670</v>
      </c>
      <c r="AD16" s="639" t="s">
        <v>1787</v>
      </c>
      <c r="AE16" s="639" t="s">
        <v>1787</v>
      </c>
      <c r="AF16" s="639" t="s">
        <v>1787</v>
      </c>
      <c r="AG16" s="639">
        <v>44698</v>
      </c>
      <c r="AH16" s="639" t="s">
        <v>1787</v>
      </c>
      <c r="AI16" s="638" t="s">
        <v>1787</v>
      </c>
      <c r="AJ16" s="638" t="s">
        <v>1787</v>
      </c>
      <c r="AK16" s="638">
        <v>44726</v>
      </c>
      <c r="AL16" s="638" t="s">
        <v>1787</v>
      </c>
      <c r="AM16" s="639" t="s">
        <v>1787</v>
      </c>
      <c r="AN16" s="639" t="s">
        <v>1787</v>
      </c>
      <c r="AO16" s="639">
        <v>44754</v>
      </c>
      <c r="AP16" s="639" t="s">
        <v>1787</v>
      </c>
      <c r="AQ16" s="639" t="s">
        <v>1787</v>
      </c>
      <c r="AR16" s="638" t="s">
        <v>1787</v>
      </c>
      <c r="AS16" s="638">
        <v>44782</v>
      </c>
      <c r="AT16" s="638" t="s">
        <v>1787</v>
      </c>
      <c r="AU16" s="638" t="s">
        <v>1787</v>
      </c>
      <c r="AV16" s="639" t="s">
        <v>1787</v>
      </c>
      <c r="AW16" s="639">
        <v>44810</v>
      </c>
      <c r="AX16" s="639" t="s">
        <v>1787</v>
      </c>
      <c r="AY16" s="639" t="s">
        <v>1787</v>
      </c>
      <c r="AZ16" s="639" t="s">
        <v>1787</v>
      </c>
      <c r="BA16" s="638">
        <v>44838</v>
      </c>
      <c r="BB16" s="638" t="s">
        <v>1787</v>
      </c>
      <c r="BC16" s="638" t="s">
        <v>1787</v>
      </c>
      <c r="BD16" s="638" t="s">
        <v>1787</v>
      </c>
      <c r="BE16" s="639">
        <v>44866</v>
      </c>
      <c r="BF16" s="639" t="s">
        <v>1787</v>
      </c>
      <c r="BG16" s="639" t="s">
        <v>1787</v>
      </c>
      <c r="BH16" s="639" t="s">
        <v>1787</v>
      </c>
      <c r="BI16" s="638">
        <v>44894</v>
      </c>
      <c r="BJ16" s="638" t="s">
        <v>1787</v>
      </c>
      <c r="BK16" s="638" t="s">
        <v>1787</v>
      </c>
      <c r="BL16" s="638" t="s">
        <v>1787</v>
      </c>
      <c r="BM16" s="640">
        <v>44922</v>
      </c>
    </row>
    <row r="17" spans="1:65" s="102" customFormat="1" ht="26.25" customHeight="1" x14ac:dyDescent="0.25">
      <c r="A17" s="352">
        <v>12</v>
      </c>
      <c r="B17" s="472"/>
      <c r="C17" s="176" t="s">
        <v>1573</v>
      </c>
      <c r="D17" s="177" t="s">
        <v>105</v>
      </c>
      <c r="E17" s="455"/>
      <c r="F17" s="176" t="s">
        <v>105</v>
      </c>
      <c r="G17" s="177" t="s">
        <v>1498</v>
      </c>
      <c r="H17" s="184" t="s">
        <v>1325</v>
      </c>
      <c r="I17" s="196" t="s">
        <v>127</v>
      </c>
      <c r="J17" s="309" t="s">
        <v>135</v>
      </c>
      <c r="K17" s="197">
        <v>4</v>
      </c>
      <c r="L17" s="202">
        <v>12</v>
      </c>
      <c r="M17" s="107" t="s">
        <v>1787</v>
      </c>
      <c r="N17" s="107" t="s">
        <v>1787</v>
      </c>
      <c r="O17" s="107" t="s">
        <v>1787</v>
      </c>
      <c r="P17" s="107" t="s">
        <v>1787</v>
      </c>
      <c r="Q17" s="107" t="s">
        <v>1787</v>
      </c>
      <c r="R17" s="108">
        <v>44594</v>
      </c>
      <c r="S17" s="108" t="s">
        <v>1787</v>
      </c>
      <c r="T17" s="638" t="s">
        <v>1787</v>
      </c>
      <c r="U17" s="638" t="s">
        <v>1787</v>
      </c>
      <c r="V17" s="639">
        <v>44622</v>
      </c>
      <c r="W17" s="639" t="s">
        <v>1787</v>
      </c>
      <c r="X17" s="639" t="s">
        <v>1787</v>
      </c>
      <c r="Y17" s="639" t="s">
        <v>1787</v>
      </c>
      <c r="Z17" s="638">
        <v>44650</v>
      </c>
      <c r="AA17" s="638" t="s">
        <v>1787</v>
      </c>
      <c r="AB17" s="638" t="s">
        <v>1787</v>
      </c>
      <c r="AC17" s="638" t="s">
        <v>1787</v>
      </c>
      <c r="AD17" s="639">
        <v>44678</v>
      </c>
      <c r="AE17" s="639" t="s">
        <v>1787</v>
      </c>
      <c r="AF17" s="639" t="s">
        <v>1787</v>
      </c>
      <c r="AG17" s="639" t="s">
        <v>1787</v>
      </c>
      <c r="AH17" s="639">
        <v>44706</v>
      </c>
      <c r="AI17" s="638" t="s">
        <v>1787</v>
      </c>
      <c r="AJ17" s="638" t="s">
        <v>1787</v>
      </c>
      <c r="AK17" s="638" t="s">
        <v>1787</v>
      </c>
      <c r="AL17" s="638">
        <v>44734</v>
      </c>
      <c r="AM17" s="639" t="s">
        <v>1787</v>
      </c>
      <c r="AN17" s="639" t="s">
        <v>1787</v>
      </c>
      <c r="AO17" s="639" t="s">
        <v>1787</v>
      </c>
      <c r="AP17" s="639" t="s">
        <v>1787</v>
      </c>
      <c r="AQ17" s="639">
        <v>44769</v>
      </c>
      <c r="AR17" s="638" t="s">
        <v>1787</v>
      </c>
      <c r="AS17" s="638" t="s">
        <v>1787</v>
      </c>
      <c r="AT17" s="638" t="s">
        <v>1787</v>
      </c>
      <c r="AU17" s="638">
        <v>44797</v>
      </c>
      <c r="AV17" s="639" t="s">
        <v>1787</v>
      </c>
      <c r="AW17" s="639" t="s">
        <v>1787</v>
      </c>
      <c r="AX17" s="639" t="s">
        <v>1787</v>
      </c>
      <c r="AY17" s="639">
        <v>44825</v>
      </c>
      <c r="AZ17" s="639" t="s">
        <v>1787</v>
      </c>
      <c r="BA17" s="638" t="s">
        <v>1787</v>
      </c>
      <c r="BB17" s="638" t="s">
        <v>1787</v>
      </c>
      <c r="BC17" s="638">
        <v>44853</v>
      </c>
      <c r="BD17" s="638" t="s">
        <v>1787</v>
      </c>
      <c r="BE17" s="639" t="s">
        <v>1787</v>
      </c>
      <c r="BF17" s="639" t="s">
        <v>1787</v>
      </c>
      <c r="BG17" s="639">
        <v>44881</v>
      </c>
      <c r="BH17" s="639" t="s">
        <v>1787</v>
      </c>
      <c r="BI17" s="638" t="s">
        <v>1787</v>
      </c>
      <c r="BJ17" s="638" t="s">
        <v>1787</v>
      </c>
      <c r="BK17" s="638">
        <v>44909</v>
      </c>
      <c r="BL17" s="638" t="s">
        <v>1787</v>
      </c>
      <c r="BM17" s="640" t="s">
        <v>1787</v>
      </c>
    </row>
    <row r="18" spans="1:65" s="102" customFormat="1" ht="26.25" customHeight="1" x14ac:dyDescent="0.25">
      <c r="A18" s="352">
        <v>13</v>
      </c>
      <c r="B18" s="472"/>
      <c r="C18" s="176" t="s">
        <v>1573</v>
      </c>
      <c r="D18" s="177" t="s">
        <v>15</v>
      </c>
      <c r="E18" s="455"/>
      <c r="F18" s="446" t="s">
        <v>15</v>
      </c>
      <c r="G18" s="447" t="s">
        <v>1841</v>
      </c>
      <c r="H18" s="448" t="s">
        <v>1895</v>
      </c>
      <c r="I18" s="196" t="s">
        <v>126</v>
      </c>
      <c r="J18" s="309" t="s">
        <v>136</v>
      </c>
      <c r="K18" s="197">
        <v>4</v>
      </c>
      <c r="L18" s="202">
        <v>12</v>
      </c>
      <c r="M18" s="107" t="s">
        <v>1787</v>
      </c>
      <c r="N18" s="107" t="s">
        <v>1787</v>
      </c>
      <c r="O18" s="107" t="s">
        <v>1787</v>
      </c>
      <c r="P18" s="107" t="s">
        <v>1787</v>
      </c>
      <c r="Q18" s="107" t="s">
        <v>1787</v>
      </c>
      <c r="R18" s="108" t="s">
        <v>1787</v>
      </c>
      <c r="S18" s="108">
        <v>44600</v>
      </c>
      <c r="T18" s="638" t="s">
        <v>1787</v>
      </c>
      <c r="U18" s="638" t="s">
        <v>1787</v>
      </c>
      <c r="V18" s="639" t="s">
        <v>1787</v>
      </c>
      <c r="W18" s="639">
        <v>44628</v>
      </c>
      <c r="X18" s="639" t="s">
        <v>1787</v>
      </c>
      <c r="Y18" s="639" t="s">
        <v>1787</v>
      </c>
      <c r="Z18" s="638" t="s">
        <v>1787</v>
      </c>
      <c r="AA18" s="638">
        <v>44656</v>
      </c>
      <c r="AB18" s="638" t="s">
        <v>1787</v>
      </c>
      <c r="AC18" s="638" t="s">
        <v>1787</v>
      </c>
      <c r="AD18" s="639" t="s">
        <v>1787</v>
      </c>
      <c r="AE18" s="639">
        <v>44684</v>
      </c>
      <c r="AF18" s="639" t="s">
        <v>1787</v>
      </c>
      <c r="AG18" s="639" t="s">
        <v>1787</v>
      </c>
      <c r="AH18" s="639" t="s">
        <v>1787</v>
      </c>
      <c r="AI18" s="638">
        <v>44712</v>
      </c>
      <c r="AJ18" s="638" t="s">
        <v>1787</v>
      </c>
      <c r="AK18" s="638" t="s">
        <v>1787</v>
      </c>
      <c r="AL18" s="638" t="s">
        <v>1787</v>
      </c>
      <c r="AM18" s="639">
        <v>44740</v>
      </c>
      <c r="AN18" s="639" t="s">
        <v>1787</v>
      </c>
      <c r="AO18" s="639" t="s">
        <v>1787</v>
      </c>
      <c r="AP18" s="639" t="s">
        <v>1787</v>
      </c>
      <c r="AQ18" s="639">
        <v>44768</v>
      </c>
      <c r="AR18" s="638" t="s">
        <v>1787</v>
      </c>
      <c r="AS18" s="638" t="s">
        <v>1787</v>
      </c>
      <c r="AT18" s="638" t="s">
        <v>1787</v>
      </c>
      <c r="AU18" s="638">
        <v>44796</v>
      </c>
      <c r="AV18" s="639" t="s">
        <v>1787</v>
      </c>
      <c r="AW18" s="639" t="s">
        <v>1787</v>
      </c>
      <c r="AX18" s="639" t="s">
        <v>1787</v>
      </c>
      <c r="AY18" s="639">
        <v>44824</v>
      </c>
      <c r="AZ18" s="639" t="s">
        <v>1787</v>
      </c>
      <c r="BA18" s="638" t="s">
        <v>1787</v>
      </c>
      <c r="BB18" s="638" t="s">
        <v>1787</v>
      </c>
      <c r="BC18" s="638">
        <v>44852</v>
      </c>
      <c r="BD18" s="638" t="s">
        <v>1787</v>
      </c>
      <c r="BE18" s="639" t="s">
        <v>1787</v>
      </c>
      <c r="BF18" s="639" t="s">
        <v>1787</v>
      </c>
      <c r="BG18" s="639">
        <v>44880</v>
      </c>
      <c r="BH18" s="639" t="s">
        <v>1787</v>
      </c>
      <c r="BI18" s="638" t="s">
        <v>1787</v>
      </c>
      <c r="BJ18" s="638" t="s">
        <v>1787</v>
      </c>
      <c r="BK18" s="638">
        <v>44908</v>
      </c>
      <c r="BL18" s="638" t="s">
        <v>1787</v>
      </c>
      <c r="BM18" s="640" t="s">
        <v>1787</v>
      </c>
    </row>
    <row r="19" spans="1:65" s="102" customFormat="1" ht="26.25" customHeight="1" x14ac:dyDescent="0.25">
      <c r="A19" s="352">
        <v>14</v>
      </c>
      <c r="B19" s="472"/>
      <c r="C19" s="176" t="s">
        <v>1573</v>
      </c>
      <c r="D19" s="302" t="s">
        <v>270</v>
      </c>
      <c r="E19" s="455"/>
      <c r="F19" s="176" t="s">
        <v>270</v>
      </c>
      <c r="G19" s="177" t="s">
        <v>1844</v>
      </c>
      <c r="H19" s="184" t="s">
        <v>1860</v>
      </c>
      <c r="I19" s="196" t="s">
        <v>128</v>
      </c>
      <c r="J19" s="309" t="s">
        <v>135</v>
      </c>
      <c r="K19" s="197">
        <v>4</v>
      </c>
      <c r="L19" s="202">
        <v>12</v>
      </c>
      <c r="M19" s="107" t="s">
        <v>1787</v>
      </c>
      <c r="N19" s="107" t="s">
        <v>1787</v>
      </c>
      <c r="O19" s="107" t="s">
        <v>1787</v>
      </c>
      <c r="P19" s="107" t="s">
        <v>1787</v>
      </c>
      <c r="Q19" s="107" t="s">
        <v>1787</v>
      </c>
      <c r="R19" s="108">
        <v>44595</v>
      </c>
      <c r="S19" s="108" t="s">
        <v>1787</v>
      </c>
      <c r="T19" s="638" t="s">
        <v>1787</v>
      </c>
      <c r="U19" s="638" t="s">
        <v>1787</v>
      </c>
      <c r="V19" s="639">
        <v>44623</v>
      </c>
      <c r="W19" s="639" t="s">
        <v>1787</v>
      </c>
      <c r="X19" s="639" t="s">
        <v>1787</v>
      </c>
      <c r="Y19" s="639" t="s">
        <v>1787</v>
      </c>
      <c r="Z19" s="638">
        <v>44651</v>
      </c>
      <c r="AA19" s="638" t="s">
        <v>1787</v>
      </c>
      <c r="AB19" s="638" t="s">
        <v>1787</v>
      </c>
      <c r="AC19" s="638" t="s">
        <v>1787</v>
      </c>
      <c r="AD19" s="639">
        <v>44679</v>
      </c>
      <c r="AE19" s="639" t="s">
        <v>1787</v>
      </c>
      <c r="AF19" s="639" t="s">
        <v>1787</v>
      </c>
      <c r="AG19" s="639" t="s">
        <v>1787</v>
      </c>
      <c r="AH19" s="639">
        <v>44707</v>
      </c>
      <c r="AI19" s="638" t="s">
        <v>1787</v>
      </c>
      <c r="AJ19" s="638" t="s">
        <v>1787</v>
      </c>
      <c r="AK19" s="638" t="s">
        <v>1787</v>
      </c>
      <c r="AL19" s="638">
        <v>44735</v>
      </c>
      <c r="AM19" s="639" t="s">
        <v>1787</v>
      </c>
      <c r="AN19" s="639" t="s">
        <v>1787</v>
      </c>
      <c r="AO19" s="639" t="s">
        <v>1787</v>
      </c>
      <c r="AP19" s="639">
        <v>44763</v>
      </c>
      <c r="AQ19" s="639" t="s">
        <v>1787</v>
      </c>
      <c r="AR19" s="638" t="s">
        <v>1787</v>
      </c>
      <c r="AS19" s="638" t="s">
        <v>1787</v>
      </c>
      <c r="AT19" s="638">
        <v>44791</v>
      </c>
      <c r="AU19" s="638" t="s">
        <v>1787</v>
      </c>
      <c r="AV19" s="639" t="s">
        <v>1787</v>
      </c>
      <c r="AW19" s="639" t="s">
        <v>1787</v>
      </c>
      <c r="AX19" s="639">
        <v>44819</v>
      </c>
      <c r="AY19" s="639" t="s">
        <v>1787</v>
      </c>
      <c r="AZ19" s="639" t="s">
        <v>1787</v>
      </c>
      <c r="BA19" s="638" t="s">
        <v>1787</v>
      </c>
      <c r="BB19" s="638">
        <v>44847</v>
      </c>
      <c r="BC19" s="638" t="s">
        <v>1787</v>
      </c>
      <c r="BD19" s="638" t="s">
        <v>1787</v>
      </c>
      <c r="BE19" s="639" t="s">
        <v>1787</v>
      </c>
      <c r="BF19" s="639">
        <v>44875</v>
      </c>
      <c r="BG19" s="639" t="s">
        <v>1787</v>
      </c>
      <c r="BH19" s="639" t="s">
        <v>1787</v>
      </c>
      <c r="BI19" s="638" t="s">
        <v>1787</v>
      </c>
      <c r="BJ19" s="638" t="s">
        <v>1787</v>
      </c>
      <c r="BK19" s="638">
        <v>44910</v>
      </c>
      <c r="BL19" s="638" t="s">
        <v>1787</v>
      </c>
      <c r="BM19" s="640" t="s">
        <v>1787</v>
      </c>
    </row>
    <row r="20" spans="1:65" s="102" customFormat="1" ht="26.25" customHeight="1" x14ac:dyDescent="0.25">
      <c r="A20" s="352">
        <v>15</v>
      </c>
      <c r="B20" s="472"/>
      <c r="C20" s="176" t="s">
        <v>1573</v>
      </c>
      <c r="D20" s="302" t="s">
        <v>122</v>
      </c>
      <c r="E20" s="455"/>
      <c r="F20" s="176" t="s">
        <v>122</v>
      </c>
      <c r="G20" s="177" t="s">
        <v>1502</v>
      </c>
      <c r="H20" s="184" t="s">
        <v>1941</v>
      </c>
      <c r="I20" s="196" t="s">
        <v>127</v>
      </c>
      <c r="J20" s="309" t="s">
        <v>135</v>
      </c>
      <c r="K20" s="197">
        <v>4</v>
      </c>
      <c r="L20" s="202">
        <v>12</v>
      </c>
      <c r="M20" s="107" t="s">
        <v>1787</v>
      </c>
      <c r="N20" s="107" t="s">
        <v>1787</v>
      </c>
      <c r="O20" s="107" t="s">
        <v>1787</v>
      </c>
      <c r="P20" s="107" t="s">
        <v>1787</v>
      </c>
      <c r="Q20" s="107" t="s">
        <v>1787</v>
      </c>
      <c r="R20" s="108">
        <v>44594</v>
      </c>
      <c r="S20" s="108" t="s">
        <v>1787</v>
      </c>
      <c r="T20" s="638" t="s">
        <v>1787</v>
      </c>
      <c r="U20" s="638" t="s">
        <v>1787</v>
      </c>
      <c r="V20" s="639">
        <v>44622</v>
      </c>
      <c r="W20" s="639" t="s">
        <v>1787</v>
      </c>
      <c r="X20" s="639" t="s">
        <v>1787</v>
      </c>
      <c r="Y20" s="639" t="s">
        <v>1787</v>
      </c>
      <c r="Z20" s="638">
        <v>44650</v>
      </c>
      <c r="AA20" s="638" t="s">
        <v>1787</v>
      </c>
      <c r="AB20" s="638" t="s">
        <v>1787</v>
      </c>
      <c r="AC20" s="638" t="s">
        <v>1787</v>
      </c>
      <c r="AD20" s="639">
        <v>44678</v>
      </c>
      <c r="AE20" s="639" t="s">
        <v>1787</v>
      </c>
      <c r="AF20" s="639" t="s">
        <v>1787</v>
      </c>
      <c r="AG20" s="639" t="s">
        <v>1787</v>
      </c>
      <c r="AH20" s="639">
        <v>44706</v>
      </c>
      <c r="AI20" s="638" t="s">
        <v>1787</v>
      </c>
      <c r="AJ20" s="638" t="s">
        <v>1787</v>
      </c>
      <c r="AK20" s="638" t="s">
        <v>1787</v>
      </c>
      <c r="AL20" s="638">
        <v>44734</v>
      </c>
      <c r="AM20" s="639" t="s">
        <v>1787</v>
      </c>
      <c r="AN20" s="639" t="s">
        <v>1787</v>
      </c>
      <c r="AO20" s="639" t="s">
        <v>1787</v>
      </c>
      <c r="AP20" s="639" t="s">
        <v>1787</v>
      </c>
      <c r="AQ20" s="639">
        <v>44769</v>
      </c>
      <c r="AR20" s="638" t="s">
        <v>1787</v>
      </c>
      <c r="AS20" s="638" t="s">
        <v>1787</v>
      </c>
      <c r="AT20" s="638" t="s">
        <v>1787</v>
      </c>
      <c r="AU20" s="638">
        <v>44797</v>
      </c>
      <c r="AV20" s="639" t="s">
        <v>1787</v>
      </c>
      <c r="AW20" s="639" t="s">
        <v>1787</v>
      </c>
      <c r="AX20" s="639" t="s">
        <v>1787</v>
      </c>
      <c r="AY20" s="639">
        <v>44825</v>
      </c>
      <c r="AZ20" s="639" t="s">
        <v>1787</v>
      </c>
      <c r="BA20" s="638" t="s">
        <v>1787</v>
      </c>
      <c r="BB20" s="638" t="s">
        <v>1787</v>
      </c>
      <c r="BC20" s="638">
        <v>44853</v>
      </c>
      <c r="BD20" s="638" t="s">
        <v>1787</v>
      </c>
      <c r="BE20" s="639" t="s">
        <v>1787</v>
      </c>
      <c r="BF20" s="639" t="s">
        <v>1787</v>
      </c>
      <c r="BG20" s="639">
        <v>44881</v>
      </c>
      <c r="BH20" s="639" t="s">
        <v>1787</v>
      </c>
      <c r="BI20" s="638" t="s">
        <v>1787</v>
      </c>
      <c r="BJ20" s="638" t="s">
        <v>1787</v>
      </c>
      <c r="BK20" s="638">
        <v>44909</v>
      </c>
      <c r="BL20" s="638" t="s">
        <v>1787</v>
      </c>
      <c r="BM20" s="640" t="s">
        <v>1787</v>
      </c>
    </row>
    <row r="21" spans="1:65" s="102" customFormat="1" ht="26.25" customHeight="1" thickBot="1" x14ac:dyDescent="0.3">
      <c r="A21" s="352">
        <v>16</v>
      </c>
      <c r="B21" s="473"/>
      <c r="C21" s="176" t="s">
        <v>1573</v>
      </c>
      <c r="D21" s="302" t="s">
        <v>13</v>
      </c>
      <c r="E21" s="456"/>
      <c r="F21" s="176" t="s">
        <v>13</v>
      </c>
      <c r="G21" s="177" t="s">
        <v>1503</v>
      </c>
      <c r="H21" s="184" t="s">
        <v>1799</v>
      </c>
      <c r="I21" s="196" t="s">
        <v>125</v>
      </c>
      <c r="J21" s="309" t="s">
        <v>136</v>
      </c>
      <c r="K21" s="197">
        <v>4</v>
      </c>
      <c r="L21" s="202">
        <v>11</v>
      </c>
      <c r="M21" s="107" t="s">
        <v>1787</v>
      </c>
      <c r="N21" s="107" t="s">
        <v>1787</v>
      </c>
      <c r="O21" s="107" t="s">
        <v>1787</v>
      </c>
      <c r="P21" s="107" t="s">
        <v>1787</v>
      </c>
      <c r="Q21" s="107" t="s">
        <v>1787</v>
      </c>
      <c r="R21" s="108" t="s">
        <v>1787</v>
      </c>
      <c r="S21" s="108">
        <v>44599</v>
      </c>
      <c r="T21" s="638" t="s">
        <v>1787</v>
      </c>
      <c r="U21" s="638" t="s">
        <v>1787</v>
      </c>
      <c r="V21" s="639" t="s">
        <v>1787</v>
      </c>
      <c r="W21" s="639">
        <v>44627</v>
      </c>
      <c r="X21" s="639" t="s">
        <v>1787</v>
      </c>
      <c r="Y21" s="639" t="s">
        <v>1787</v>
      </c>
      <c r="Z21" s="638" t="s">
        <v>1787</v>
      </c>
      <c r="AA21" s="638">
        <v>44655</v>
      </c>
      <c r="AB21" s="638" t="s">
        <v>1787</v>
      </c>
      <c r="AC21" s="638" t="s">
        <v>1787</v>
      </c>
      <c r="AD21" s="639" t="s">
        <v>1787</v>
      </c>
      <c r="AE21" s="639">
        <v>44683</v>
      </c>
      <c r="AF21" s="639" t="s">
        <v>1787</v>
      </c>
      <c r="AG21" s="639" t="s">
        <v>1787</v>
      </c>
      <c r="AH21" s="639" t="s">
        <v>1787</v>
      </c>
      <c r="AI21" s="638" t="s">
        <v>1787</v>
      </c>
      <c r="AJ21" s="638">
        <v>44718</v>
      </c>
      <c r="AK21" s="638" t="s">
        <v>1787</v>
      </c>
      <c r="AL21" s="638" t="s">
        <v>1787</v>
      </c>
      <c r="AM21" s="639" t="s">
        <v>1787</v>
      </c>
      <c r="AN21" s="639" t="s">
        <v>1787</v>
      </c>
      <c r="AO21" s="639" t="s">
        <v>1787</v>
      </c>
      <c r="AP21" s="639">
        <v>44760</v>
      </c>
      <c r="AQ21" s="639" t="s">
        <v>1787</v>
      </c>
      <c r="AR21" s="638" t="s">
        <v>1787</v>
      </c>
      <c r="AS21" s="638" t="s">
        <v>1787</v>
      </c>
      <c r="AT21" s="638" t="s">
        <v>1787</v>
      </c>
      <c r="AU21" s="638">
        <v>44795</v>
      </c>
      <c r="AV21" s="639" t="s">
        <v>1787</v>
      </c>
      <c r="AW21" s="639" t="s">
        <v>1787</v>
      </c>
      <c r="AX21" s="639" t="s">
        <v>1787</v>
      </c>
      <c r="AY21" s="639">
        <v>44823</v>
      </c>
      <c r="AZ21" s="639" t="s">
        <v>1787</v>
      </c>
      <c r="BA21" s="638" t="s">
        <v>1787</v>
      </c>
      <c r="BB21" s="638" t="s">
        <v>1787</v>
      </c>
      <c r="BC21" s="638" t="s">
        <v>1787</v>
      </c>
      <c r="BD21" s="638">
        <v>44858</v>
      </c>
      <c r="BE21" s="639" t="s">
        <v>1787</v>
      </c>
      <c r="BF21" s="639" t="s">
        <v>1787</v>
      </c>
      <c r="BG21" s="639" t="s">
        <v>1787</v>
      </c>
      <c r="BH21" s="639">
        <v>44886</v>
      </c>
      <c r="BI21" s="638" t="s">
        <v>1787</v>
      </c>
      <c r="BJ21" s="638" t="s">
        <v>1787</v>
      </c>
      <c r="BK21" s="638" t="s">
        <v>1787</v>
      </c>
      <c r="BL21" s="638">
        <v>44914</v>
      </c>
      <c r="BM21" s="640" t="s">
        <v>1787</v>
      </c>
    </row>
    <row r="22" spans="1:65" s="102" customFormat="1" ht="26.25" customHeight="1" x14ac:dyDescent="0.25">
      <c r="A22" s="342">
        <v>17</v>
      </c>
      <c r="B22" s="471" t="s">
        <v>1283</v>
      </c>
      <c r="C22" s="410" t="s">
        <v>1576</v>
      </c>
      <c r="D22" s="411" t="s">
        <v>67</v>
      </c>
      <c r="E22" s="454" t="s">
        <v>67</v>
      </c>
      <c r="F22" s="410" t="s">
        <v>67</v>
      </c>
      <c r="G22" s="411" t="s">
        <v>1576</v>
      </c>
      <c r="H22" s="344" t="s">
        <v>1640</v>
      </c>
      <c r="I22" s="345" t="s">
        <v>127</v>
      </c>
      <c r="J22" s="346" t="s">
        <v>135</v>
      </c>
      <c r="K22" s="347">
        <v>4</v>
      </c>
      <c r="L22" s="348">
        <v>12</v>
      </c>
      <c r="M22" s="349" t="s">
        <v>1787</v>
      </c>
      <c r="N22" s="349" t="s">
        <v>1787</v>
      </c>
      <c r="O22" s="349" t="s">
        <v>1787</v>
      </c>
      <c r="P22" s="349" t="s">
        <v>1787</v>
      </c>
      <c r="Q22" s="349" t="s">
        <v>1787</v>
      </c>
      <c r="R22" s="350">
        <v>44594</v>
      </c>
      <c r="S22" s="350" t="s">
        <v>1787</v>
      </c>
      <c r="T22" s="635" t="s">
        <v>1787</v>
      </c>
      <c r="U22" s="635" t="s">
        <v>1787</v>
      </c>
      <c r="V22" s="636">
        <v>44622</v>
      </c>
      <c r="W22" s="636" t="s">
        <v>1787</v>
      </c>
      <c r="X22" s="636" t="s">
        <v>1787</v>
      </c>
      <c r="Y22" s="636" t="s">
        <v>1787</v>
      </c>
      <c r="Z22" s="635">
        <v>44650</v>
      </c>
      <c r="AA22" s="635" t="s">
        <v>1787</v>
      </c>
      <c r="AB22" s="635" t="s">
        <v>1787</v>
      </c>
      <c r="AC22" s="635" t="s">
        <v>1787</v>
      </c>
      <c r="AD22" s="636">
        <v>44678</v>
      </c>
      <c r="AE22" s="636" t="s">
        <v>1787</v>
      </c>
      <c r="AF22" s="636" t="s">
        <v>1787</v>
      </c>
      <c r="AG22" s="636" t="s">
        <v>1787</v>
      </c>
      <c r="AH22" s="636">
        <v>44706</v>
      </c>
      <c r="AI22" s="635" t="s">
        <v>1787</v>
      </c>
      <c r="AJ22" s="635" t="s">
        <v>1787</v>
      </c>
      <c r="AK22" s="635" t="s">
        <v>1787</v>
      </c>
      <c r="AL22" s="635">
        <v>44734</v>
      </c>
      <c r="AM22" s="636" t="s">
        <v>1787</v>
      </c>
      <c r="AN22" s="636" t="s">
        <v>1787</v>
      </c>
      <c r="AO22" s="636" t="s">
        <v>1787</v>
      </c>
      <c r="AP22" s="636" t="s">
        <v>1787</v>
      </c>
      <c r="AQ22" s="636">
        <v>44769</v>
      </c>
      <c r="AR22" s="635" t="s">
        <v>1787</v>
      </c>
      <c r="AS22" s="635" t="s">
        <v>1787</v>
      </c>
      <c r="AT22" s="635" t="s">
        <v>1787</v>
      </c>
      <c r="AU22" s="635">
        <v>44797</v>
      </c>
      <c r="AV22" s="636" t="s">
        <v>1787</v>
      </c>
      <c r="AW22" s="636" t="s">
        <v>1787</v>
      </c>
      <c r="AX22" s="636" t="s">
        <v>1787</v>
      </c>
      <c r="AY22" s="636">
        <v>44825</v>
      </c>
      <c r="AZ22" s="636" t="s">
        <v>1787</v>
      </c>
      <c r="BA22" s="635" t="s">
        <v>1787</v>
      </c>
      <c r="BB22" s="635" t="s">
        <v>1787</v>
      </c>
      <c r="BC22" s="635">
        <v>44853</v>
      </c>
      <c r="BD22" s="635" t="s">
        <v>1787</v>
      </c>
      <c r="BE22" s="636" t="s">
        <v>1787</v>
      </c>
      <c r="BF22" s="636" t="s">
        <v>1787</v>
      </c>
      <c r="BG22" s="636">
        <v>44881</v>
      </c>
      <c r="BH22" s="636" t="s">
        <v>1787</v>
      </c>
      <c r="BI22" s="635" t="s">
        <v>1787</v>
      </c>
      <c r="BJ22" s="635" t="s">
        <v>1787</v>
      </c>
      <c r="BK22" s="635">
        <v>44909</v>
      </c>
      <c r="BL22" s="635" t="s">
        <v>1787</v>
      </c>
      <c r="BM22" s="637" t="s">
        <v>1787</v>
      </c>
    </row>
    <row r="23" spans="1:65" s="102" customFormat="1" ht="26.25" customHeight="1" x14ac:dyDescent="0.25">
      <c r="A23" s="352">
        <v>18</v>
      </c>
      <c r="B23" s="472"/>
      <c r="C23" s="176" t="s">
        <v>1576</v>
      </c>
      <c r="D23" s="177" t="s">
        <v>69</v>
      </c>
      <c r="E23" s="455"/>
      <c r="F23" s="176" t="s">
        <v>69</v>
      </c>
      <c r="G23" s="177" t="s">
        <v>1508</v>
      </c>
      <c r="H23" s="184" t="s">
        <v>1800</v>
      </c>
      <c r="I23" s="196" t="s">
        <v>127</v>
      </c>
      <c r="J23" s="309" t="s">
        <v>135</v>
      </c>
      <c r="K23" s="197">
        <v>4</v>
      </c>
      <c r="L23" s="202">
        <v>12</v>
      </c>
      <c r="M23" s="107" t="s">
        <v>1787</v>
      </c>
      <c r="N23" s="107" t="s">
        <v>1787</v>
      </c>
      <c r="O23" s="107" t="s">
        <v>1787</v>
      </c>
      <c r="P23" s="107" t="s">
        <v>1787</v>
      </c>
      <c r="Q23" s="107" t="s">
        <v>1787</v>
      </c>
      <c r="R23" s="108">
        <v>44594</v>
      </c>
      <c r="S23" s="108" t="s">
        <v>1787</v>
      </c>
      <c r="T23" s="638" t="s">
        <v>1787</v>
      </c>
      <c r="U23" s="638" t="s">
        <v>1787</v>
      </c>
      <c r="V23" s="639">
        <v>44622</v>
      </c>
      <c r="W23" s="639" t="s">
        <v>1787</v>
      </c>
      <c r="X23" s="639" t="s">
        <v>1787</v>
      </c>
      <c r="Y23" s="639" t="s">
        <v>1787</v>
      </c>
      <c r="Z23" s="638">
        <v>44650</v>
      </c>
      <c r="AA23" s="638" t="s">
        <v>1787</v>
      </c>
      <c r="AB23" s="638" t="s">
        <v>1787</v>
      </c>
      <c r="AC23" s="638" t="s">
        <v>1787</v>
      </c>
      <c r="AD23" s="639">
        <v>44678</v>
      </c>
      <c r="AE23" s="639" t="s">
        <v>1787</v>
      </c>
      <c r="AF23" s="639" t="s">
        <v>1787</v>
      </c>
      <c r="AG23" s="639" t="s">
        <v>1787</v>
      </c>
      <c r="AH23" s="639">
        <v>44706</v>
      </c>
      <c r="AI23" s="638" t="s">
        <v>1787</v>
      </c>
      <c r="AJ23" s="638" t="s">
        <v>1787</v>
      </c>
      <c r="AK23" s="638" t="s">
        <v>1787</v>
      </c>
      <c r="AL23" s="638">
        <v>44734</v>
      </c>
      <c r="AM23" s="639" t="s">
        <v>1787</v>
      </c>
      <c r="AN23" s="639" t="s">
        <v>1787</v>
      </c>
      <c r="AO23" s="639" t="s">
        <v>1787</v>
      </c>
      <c r="AP23" s="639" t="s">
        <v>1787</v>
      </c>
      <c r="AQ23" s="639">
        <v>44769</v>
      </c>
      <c r="AR23" s="638" t="s">
        <v>1787</v>
      </c>
      <c r="AS23" s="638" t="s">
        <v>1787</v>
      </c>
      <c r="AT23" s="638" t="s">
        <v>1787</v>
      </c>
      <c r="AU23" s="638">
        <v>44797</v>
      </c>
      <c r="AV23" s="639" t="s">
        <v>1787</v>
      </c>
      <c r="AW23" s="639" t="s">
        <v>1787</v>
      </c>
      <c r="AX23" s="639" t="s">
        <v>1787</v>
      </c>
      <c r="AY23" s="639">
        <v>44825</v>
      </c>
      <c r="AZ23" s="639" t="s">
        <v>1787</v>
      </c>
      <c r="BA23" s="638" t="s">
        <v>1787</v>
      </c>
      <c r="BB23" s="638" t="s">
        <v>1787</v>
      </c>
      <c r="BC23" s="638">
        <v>44853</v>
      </c>
      <c r="BD23" s="638" t="s">
        <v>1787</v>
      </c>
      <c r="BE23" s="639" t="s">
        <v>1787</v>
      </c>
      <c r="BF23" s="639" t="s">
        <v>1787</v>
      </c>
      <c r="BG23" s="639">
        <v>44881</v>
      </c>
      <c r="BH23" s="639" t="s">
        <v>1787</v>
      </c>
      <c r="BI23" s="638" t="s">
        <v>1787</v>
      </c>
      <c r="BJ23" s="638" t="s">
        <v>1787</v>
      </c>
      <c r="BK23" s="638">
        <v>44909</v>
      </c>
      <c r="BL23" s="638" t="s">
        <v>1787</v>
      </c>
      <c r="BM23" s="640" t="s">
        <v>1787</v>
      </c>
    </row>
    <row r="24" spans="1:65" s="102" customFormat="1" ht="26.25" customHeight="1" thickBot="1" x14ac:dyDescent="0.3">
      <c r="A24" s="354">
        <v>19</v>
      </c>
      <c r="B24" s="473"/>
      <c r="C24" s="404" t="s">
        <v>1576</v>
      </c>
      <c r="D24" s="405" t="s">
        <v>68</v>
      </c>
      <c r="E24" s="456"/>
      <c r="F24" s="404" t="s">
        <v>68</v>
      </c>
      <c r="G24" s="405" t="s">
        <v>1510</v>
      </c>
      <c r="H24" s="356" t="s">
        <v>1801</v>
      </c>
      <c r="I24" s="357" t="s">
        <v>127</v>
      </c>
      <c r="J24" s="358" t="s">
        <v>135</v>
      </c>
      <c r="K24" s="359">
        <v>4</v>
      </c>
      <c r="L24" s="360">
        <v>12</v>
      </c>
      <c r="M24" s="361" t="s">
        <v>1787</v>
      </c>
      <c r="N24" s="361" t="s">
        <v>1787</v>
      </c>
      <c r="O24" s="361" t="s">
        <v>1787</v>
      </c>
      <c r="P24" s="361" t="s">
        <v>1787</v>
      </c>
      <c r="Q24" s="361" t="s">
        <v>1787</v>
      </c>
      <c r="R24" s="362">
        <v>44594</v>
      </c>
      <c r="S24" s="362" t="s">
        <v>1787</v>
      </c>
      <c r="T24" s="641" t="s">
        <v>1787</v>
      </c>
      <c r="U24" s="641" t="s">
        <v>1787</v>
      </c>
      <c r="V24" s="642">
        <v>44622</v>
      </c>
      <c r="W24" s="642" t="s">
        <v>1787</v>
      </c>
      <c r="X24" s="642" t="s">
        <v>1787</v>
      </c>
      <c r="Y24" s="642" t="s">
        <v>1787</v>
      </c>
      <c r="Z24" s="641">
        <v>44650</v>
      </c>
      <c r="AA24" s="641" t="s">
        <v>1787</v>
      </c>
      <c r="AB24" s="641" t="s">
        <v>1787</v>
      </c>
      <c r="AC24" s="641" t="s">
        <v>1787</v>
      </c>
      <c r="AD24" s="642">
        <v>44678</v>
      </c>
      <c r="AE24" s="642" t="s">
        <v>1787</v>
      </c>
      <c r="AF24" s="642" t="s">
        <v>1787</v>
      </c>
      <c r="AG24" s="642" t="s">
        <v>1787</v>
      </c>
      <c r="AH24" s="642">
        <v>44706</v>
      </c>
      <c r="AI24" s="641" t="s">
        <v>1787</v>
      </c>
      <c r="AJ24" s="641" t="s">
        <v>1787</v>
      </c>
      <c r="AK24" s="641" t="s">
        <v>1787</v>
      </c>
      <c r="AL24" s="641">
        <v>44734</v>
      </c>
      <c r="AM24" s="642" t="s">
        <v>1787</v>
      </c>
      <c r="AN24" s="642" t="s">
        <v>1787</v>
      </c>
      <c r="AO24" s="642" t="s">
        <v>1787</v>
      </c>
      <c r="AP24" s="642" t="s">
        <v>1787</v>
      </c>
      <c r="AQ24" s="642">
        <v>44769</v>
      </c>
      <c r="AR24" s="641" t="s">
        <v>1787</v>
      </c>
      <c r="AS24" s="641" t="s">
        <v>1787</v>
      </c>
      <c r="AT24" s="641" t="s">
        <v>1787</v>
      </c>
      <c r="AU24" s="641">
        <v>44797</v>
      </c>
      <c r="AV24" s="642" t="s">
        <v>1787</v>
      </c>
      <c r="AW24" s="642" t="s">
        <v>1787</v>
      </c>
      <c r="AX24" s="642" t="s">
        <v>1787</v>
      </c>
      <c r="AY24" s="642">
        <v>44825</v>
      </c>
      <c r="AZ24" s="642" t="s">
        <v>1787</v>
      </c>
      <c r="BA24" s="641" t="s">
        <v>1787</v>
      </c>
      <c r="BB24" s="641" t="s">
        <v>1787</v>
      </c>
      <c r="BC24" s="641">
        <v>44853</v>
      </c>
      <c r="BD24" s="641" t="s">
        <v>1787</v>
      </c>
      <c r="BE24" s="642" t="s">
        <v>1787</v>
      </c>
      <c r="BF24" s="642" t="s">
        <v>1787</v>
      </c>
      <c r="BG24" s="642">
        <v>44881</v>
      </c>
      <c r="BH24" s="642" t="s">
        <v>1787</v>
      </c>
      <c r="BI24" s="641" t="s">
        <v>1787</v>
      </c>
      <c r="BJ24" s="641" t="s">
        <v>1787</v>
      </c>
      <c r="BK24" s="641">
        <v>44909</v>
      </c>
      <c r="BL24" s="641" t="s">
        <v>1787</v>
      </c>
      <c r="BM24" s="643" t="s">
        <v>1787</v>
      </c>
    </row>
    <row r="25" spans="1:65" s="102" customFormat="1" ht="26.25" customHeight="1" x14ac:dyDescent="0.25">
      <c r="A25" s="342">
        <v>20</v>
      </c>
      <c r="B25" s="471" t="s">
        <v>1279</v>
      </c>
      <c r="C25" s="410" t="s">
        <v>1583</v>
      </c>
      <c r="D25" s="411" t="s">
        <v>7</v>
      </c>
      <c r="E25" s="454" t="s">
        <v>372</v>
      </c>
      <c r="F25" s="410" t="s">
        <v>7</v>
      </c>
      <c r="G25" s="411" t="s">
        <v>1580</v>
      </c>
      <c r="H25" s="344" t="s">
        <v>1861</v>
      </c>
      <c r="I25" s="345" t="s">
        <v>127</v>
      </c>
      <c r="J25" s="346" t="s">
        <v>1735</v>
      </c>
      <c r="K25" s="347">
        <v>1</v>
      </c>
      <c r="L25" s="348">
        <v>51</v>
      </c>
      <c r="M25" s="349" t="s">
        <v>1787</v>
      </c>
      <c r="N25" s="349">
        <v>44566</v>
      </c>
      <c r="O25" s="349">
        <v>44573</v>
      </c>
      <c r="P25" s="349">
        <v>44580</v>
      </c>
      <c r="Q25" s="349">
        <v>44587</v>
      </c>
      <c r="R25" s="350">
        <v>44594</v>
      </c>
      <c r="S25" s="350">
        <v>44601</v>
      </c>
      <c r="T25" s="635">
        <v>44608</v>
      </c>
      <c r="U25" s="635">
        <v>44615</v>
      </c>
      <c r="V25" s="636">
        <v>44622</v>
      </c>
      <c r="W25" s="636">
        <v>44629</v>
      </c>
      <c r="X25" s="636">
        <v>44636</v>
      </c>
      <c r="Y25" s="636">
        <v>44643</v>
      </c>
      <c r="Z25" s="635">
        <v>44650</v>
      </c>
      <c r="AA25" s="635">
        <v>44657</v>
      </c>
      <c r="AB25" s="635">
        <v>44664</v>
      </c>
      <c r="AC25" s="635">
        <v>44671</v>
      </c>
      <c r="AD25" s="636">
        <v>44678</v>
      </c>
      <c r="AE25" s="636">
        <v>44685</v>
      </c>
      <c r="AF25" s="636">
        <v>44692</v>
      </c>
      <c r="AG25" s="636">
        <v>44699</v>
      </c>
      <c r="AH25" s="636">
        <v>44706</v>
      </c>
      <c r="AI25" s="635">
        <v>44713</v>
      </c>
      <c r="AJ25" s="635">
        <v>44720</v>
      </c>
      <c r="AK25" s="635">
        <v>44727</v>
      </c>
      <c r="AL25" s="635">
        <v>44734</v>
      </c>
      <c r="AM25" s="636">
        <v>44741</v>
      </c>
      <c r="AN25" s="636">
        <v>44748</v>
      </c>
      <c r="AO25" s="636">
        <v>44755</v>
      </c>
      <c r="AP25" s="636" t="s">
        <v>1787</v>
      </c>
      <c r="AQ25" s="636">
        <v>44769</v>
      </c>
      <c r="AR25" s="635">
        <v>44776</v>
      </c>
      <c r="AS25" s="635">
        <v>44783</v>
      </c>
      <c r="AT25" s="635">
        <v>44790</v>
      </c>
      <c r="AU25" s="635">
        <v>44797</v>
      </c>
      <c r="AV25" s="636">
        <v>44804</v>
      </c>
      <c r="AW25" s="636">
        <v>44811</v>
      </c>
      <c r="AX25" s="636">
        <v>44818</v>
      </c>
      <c r="AY25" s="636">
        <v>44825</v>
      </c>
      <c r="AZ25" s="636">
        <v>44832</v>
      </c>
      <c r="BA25" s="635">
        <v>44839</v>
      </c>
      <c r="BB25" s="635">
        <v>44846</v>
      </c>
      <c r="BC25" s="635">
        <v>44853</v>
      </c>
      <c r="BD25" s="635">
        <v>44860</v>
      </c>
      <c r="BE25" s="636">
        <v>44867</v>
      </c>
      <c r="BF25" s="636">
        <v>44874</v>
      </c>
      <c r="BG25" s="636">
        <v>44881</v>
      </c>
      <c r="BH25" s="636">
        <v>44888</v>
      </c>
      <c r="BI25" s="635">
        <v>44895</v>
      </c>
      <c r="BJ25" s="635">
        <v>44902</v>
      </c>
      <c r="BK25" s="635">
        <v>44909</v>
      </c>
      <c r="BL25" s="635">
        <v>44916</v>
      </c>
      <c r="BM25" s="637">
        <v>44923</v>
      </c>
    </row>
    <row r="26" spans="1:65" s="102" customFormat="1" ht="26.25" customHeight="1" thickBot="1" x14ac:dyDescent="0.3">
      <c r="A26" s="352">
        <v>21</v>
      </c>
      <c r="B26" s="473"/>
      <c r="C26" s="176" t="s">
        <v>1583</v>
      </c>
      <c r="D26" s="405" t="s">
        <v>373</v>
      </c>
      <c r="E26" s="456"/>
      <c r="F26" s="404" t="s">
        <v>373</v>
      </c>
      <c r="G26" s="405" t="s">
        <v>1858</v>
      </c>
      <c r="H26" s="356" t="s">
        <v>1862</v>
      </c>
      <c r="I26" s="357" t="s">
        <v>127</v>
      </c>
      <c r="J26" s="358" t="s">
        <v>135</v>
      </c>
      <c r="K26" s="359">
        <v>4</v>
      </c>
      <c r="L26" s="360">
        <v>12</v>
      </c>
      <c r="M26" s="361" t="s">
        <v>1787</v>
      </c>
      <c r="N26" s="361" t="s">
        <v>1787</v>
      </c>
      <c r="O26" s="361" t="s">
        <v>1787</v>
      </c>
      <c r="P26" s="361" t="s">
        <v>1787</v>
      </c>
      <c r="Q26" s="361" t="s">
        <v>1787</v>
      </c>
      <c r="R26" s="362">
        <v>44594</v>
      </c>
      <c r="S26" s="362" t="s">
        <v>1787</v>
      </c>
      <c r="T26" s="641" t="s">
        <v>1787</v>
      </c>
      <c r="U26" s="641" t="s">
        <v>1787</v>
      </c>
      <c r="V26" s="642">
        <v>44622</v>
      </c>
      <c r="W26" s="642" t="s">
        <v>1787</v>
      </c>
      <c r="X26" s="642" t="s">
        <v>1787</v>
      </c>
      <c r="Y26" s="642" t="s">
        <v>1787</v>
      </c>
      <c r="Z26" s="641">
        <v>44650</v>
      </c>
      <c r="AA26" s="641" t="s">
        <v>1787</v>
      </c>
      <c r="AB26" s="641" t="s">
        <v>1787</v>
      </c>
      <c r="AC26" s="641" t="s">
        <v>1787</v>
      </c>
      <c r="AD26" s="642">
        <v>44678</v>
      </c>
      <c r="AE26" s="642" t="s">
        <v>1787</v>
      </c>
      <c r="AF26" s="642" t="s">
        <v>1787</v>
      </c>
      <c r="AG26" s="642" t="s">
        <v>1787</v>
      </c>
      <c r="AH26" s="642">
        <v>44706</v>
      </c>
      <c r="AI26" s="641" t="s">
        <v>1787</v>
      </c>
      <c r="AJ26" s="641" t="s">
        <v>1787</v>
      </c>
      <c r="AK26" s="641" t="s">
        <v>1787</v>
      </c>
      <c r="AL26" s="641">
        <v>44734</v>
      </c>
      <c r="AM26" s="642" t="s">
        <v>1787</v>
      </c>
      <c r="AN26" s="642" t="s">
        <v>1787</v>
      </c>
      <c r="AO26" s="642" t="s">
        <v>1787</v>
      </c>
      <c r="AP26" s="642" t="s">
        <v>1787</v>
      </c>
      <c r="AQ26" s="642">
        <v>44769</v>
      </c>
      <c r="AR26" s="641" t="s">
        <v>1787</v>
      </c>
      <c r="AS26" s="641" t="s">
        <v>1787</v>
      </c>
      <c r="AT26" s="641" t="s">
        <v>1787</v>
      </c>
      <c r="AU26" s="641">
        <v>44797</v>
      </c>
      <c r="AV26" s="642" t="s">
        <v>1787</v>
      </c>
      <c r="AW26" s="642" t="s">
        <v>1787</v>
      </c>
      <c r="AX26" s="642" t="s">
        <v>1787</v>
      </c>
      <c r="AY26" s="642">
        <v>44825</v>
      </c>
      <c r="AZ26" s="642" t="s">
        <v>1787</v>
      </c>
      <c r="BA26" s="641" t="s">
        <v>1787</v>
      </c>
      <c r="BB26" s="641" t="s">
        <v>1787</v>
      </c>
      <c r="BC26" s="641">
        <v>44853</v>
      </c>
      <c r="BD26" s="641" t="s">
        <v>1787</v>
      </c>
      <c r="BE26" s="642" t="s">
        <v>1787</v>
      </c>
      <c r="BF26" s="642" t="s">
        <v>1787</v>
      </c>
      <c r="BG26" s="642">
        <v>44881</v>
      </c>
      <c r="BH26" s="642" t="s">
        <v>1787</v>
      </c>
      <c r="BI26" s="641" t="s">
        <v>1787</v>
      </c>
      <c r="BJ26" s="641" t="s">
        <v>1787</v>
      </c>
      <c r="BK26" s="641">
        <v>44909</v>
      </c>
      <c r="BL26" s="641" t="s">
        <v>1787</v>
      </c>
      <c r="BM26" s="643" t="s">
        <v>1787</v>
      </c>
    </row>
    <row r="27" spans="1:65" s="102" customFormat="1" ht="26.25" customHeight="1" thickBot="1" x14ac:dyDescent="0.3">
      <c r="A27" s="369">
        <v>22</v>
      </c>
      <c r="B27" s="412" t="s">
        <v>1444</v>
      </c>
      <c r="C27" s="412" t="s">
        <v>1598</v>
      </c>
      <c r="D27" s="413" t="s">
        <v>394</v>
      </c>
      <c r="E27" s="372" t="s">
        <v>394</v>
      </c>
      <c r="F27" s="412" t="s">
        <v>394</v>
      </c>
      <c r="G27" s="413" t="s">
        <v>1598</v>
      </c>
      <c r="H27" s="373" t="s">
        <v>1863</v>
      </c>
      <c r="I27" s="374" t="s">
        <v>127</v>
      </c>
      <c r="J27" s="375" t="s">
        <v>1735</v>
      </c>
      <c r="K27" s="376">
        <v>1</v>
      </c>
      <c r="L27" s="377">
        <v>51</v>
      </c>
      <c r="M27" s="378" t="s">
        <v>1787</v>
      </c>
      <c r="N27" s="378">
        <v>44566</v>
      </c>
      <c r="O27" s="378">
        <v>44573</v>
      </c>
      <c r="P27" s="378">
        <v>44580</v>
      </c>
      <c r="Q27" s="378">
        <v>44587</v>
      </c>
      <c r="R27" s="379">
        <v>44594</v>
      </c>
      <c r="S27" s="379">
        <v>44601</v>
      </c>
      <c r="T27" s="632">
        <v>44608</v>
      </c>
      <c r="U27" s="632">
        <v>44615</v>
      </c>
      <c r="V27" s="633">
        <v>44622</v>
      </c>
      <c r="W27" s="633">
        <v>44629</v>
      </c>
      <c r="X27" s="633">
        <v>44636</v>
      </c>
      <c r="Y27" s="633">
        <v>44643</v>
      </c>
      <c r="Z27" s="632">
        <v>44650</v>
      </c>
      <c r="AA27" s="632">
        <v>44657</v>
      </c>
      <c r="AB27" s="632">
        <v>44664</v>
      </c>
      <c r="AC27" s="632">
        <v>44671</v>
      </c>
      <c r="AD27" s="633">
        <v>44678</v>
      </c>
      <c r="AE27" s="633">
        <v>44685</v>
      </c>
      <c r="AF27" s="633">
        <v>44692</v>
      </c>
      <c r="AG27" s="633">
        <v>44699</v>
      </c>
      <c r="AH27" s="633">
        <v>44706</v>
      </c>
      <c r="AI27" s="632">
        <v>44713</v>
      </c>
      <c r="AJ27" s="632">
        <v>44720</v>
      </c>
      <c r="AK27" s="632">
        <v>44727</v>
      </c>
      <c r="AL27" s="632">
        <v>44734</v>
      </c>
      <c r="AM27" s="633">
        <v>44741</v>
      </c>
      <c r="AN27" s="633">
        <v>44748</v>
      </c>
      <c r="AO27" s="633">
        <v>44755</v>
      </c>
      <c r="AP27" s="633" t="s">
        <v>1787</v>
      </c>
      <c r="AQ27" s="633">
        <v>44769</v>
      </c>
      <c r="AR27" s="632">
        <v>44776</v>
      </c>
      <c r="AS27" s="632">
        <v>44783</v>
      </c>
      <c r="AT27" s="632">
        <v>44790</v>
      </c>
      <c r="AU27" s="632">
        <v>44797</v>
      </c>
      <c r="AV27" s="633">
        <v>44804</v>
      </c>
      <c r="AW27" s="633">
        <v>44811</v>
      </c>
      <c r="AX27" s="633">
        <v>44818</v>
      </c>
      <c r="AY27" s="633">
        <v>44825</v>
      </c>
      <c r="AZ27" s="633">
        <v>44832</v>
      </c>
      <c r="BA27" s="632">
        <v>44839</v>
      </c>
      <c r="BB27" s="632">
        <v>44846</v>
      </c>
      <c r="BC27" s="632">
        <v>44853</v>
      </c>
      <c r="BD27" s="632">
        <v>44860</v>
      </c>
      <c r="BE27" s="633">
        <v>44867</v>
      </c>
      <c r="BF27" s="633">
        <v>44874</v>
      </c>
      <c r="BG27" s="633">
        <v>44881</v>
      </c>
      <c r="BH27" s="633">
        <v>44888</v>
      </c>
      <c r="BI27" s="632">
        <v>44895</v>
      </c>
      <c r="BJ27" s="632">
        <v>44902</v>
      </c>
      <c r="BK27" s="632">
        <v>44909</v>
      </c>
      <c r="BL27" s="632">
        <v>44916</v>
      </c>
      <c r="BM27" s="634">
        <v>44923</v>
      </c>
    </row>
    <row r="28" spans="1:65" s="102" customFormat="1" ht="26.25" customHeight="1" x14ac:dyDescent="0.25">
      <c r="A28" s="342">
        <v>23</v>
      </c>
      <c r="B28" s="471" t="s">
        <v>1279</v>
      </c>
      <c r="C28" s="410" t="s">
        <v>1583</v>
      </c>
      <c r="D28" s="411" t="s">
        <v>6</v>
      </c>
      <c r="E28" s="454" t="s">
        <v>395</v>
      </c>
      <c r="F28" s="410" t="s">
        <v>6</v>
      </c>
      <c r="G28" s="411" t="s">
        <v>1581</v>
      </c>
      <c r="H28" s="344" t="s">
        <v>1802</v>
      </c>
      <c r="I28" s="345" t="s">
        <v>126</v>
      </c>
      <c r="J28" s="346" t="s">
        <v>132</v>
      </c>
      <c r="K28" s="347">
        <v>1</v>
      </c>
      <c r="L28" s="348">
        <v>51</v>
      </c>
      <c r="M28" s="349" t="s">
        <v>1787</v>
      </c>
      <c r="N28" s="349" t="s">
        <v>1787</v>
      </c>
      <c r="O28" s="349">
        <v>44572</v>
      </c>
      <c r="P28" s="349">
        <v>44579</v>
      </c>
      <c r="Q28" s="349">
        <v>44586</v>
      </c>
      <c r="R28" s="350">
        <v>44593</v>
      </c>
      <c r="S28" s="350">
        <v>44600</v>
      </c>
      <c r="T28" s="635">
        <v>44607</v>
      </c>
      <c r="U28" s="635">
        <v>44614</v>
      </c>
      <c r="V28" s="636">
        <v>44621</v>
      </c>
      <c r="W28" s="636">
        <v>44628</v>
      </c>
      <c r="X28" s="636">
        <v>44635</v>
      </c>
      <c r="Y28" s="636">
        <v>44642</v>
      </c>
      <c r="Z28" s="635">
        <v>44649</v>
      </c>
      <c r="AA28" s="635">
        <v>44656</v>
      </c>
      <c r="AB28" s="635">
        <v>44663</v>
      </c>
      <c r="AC28" s="635">
        <v>44670</v>
      </c>
      <c r="AD28" s="636">
        <v>44677</v>
      </c>
      <c r="AE28" s="636">
        <v>44684</v>
      </c>
      <c r="AF28" s="636">
        <v>44691</v>
      </c>
      <c r="AG28" s="636">
        <v>44698</v>
      </c>
      <c r="AH28" s="636">
        <v>44705</v>
      </c>
      <c r="AI28" s="635">
        <v>44712</v>
      </c>
      <c r="AJ28" s="635">
        <v>44719</v>
      </c>
      <c r="AK28" s="635">
        <v>44726</v>
      </c>
      <c r="AL28" s="635">
        <v>44733</v>
      </c>
      <c r="AM28" s="636">
        <v>44740</v>
      </c>
      <c r="AN28" s="636">
        <v>44747</v>
      </c>
      <c r="AO28" s="636">
        <v>44754</v>
      </c>
      <c r="AP28" s="636">
        <v>44761</v>
      </c>
      <c r="AQ28" s="636">
        <v>44768</v>
      </c>
      <c r="AR28" s="635">
        <v>44775</v>
      </c>
      <c r="AS28" s="635">
        <v>44782</v>
      </c>
      <c r="AT28" s="635">
        <v>44789</v>
      </c>
      <c r="AU28" s="635">
        <v>44796</v>
      </c>
      <c r="AV28" s="636">
        <v>44803</v>
      </c>
      <c r="AW28" s="636">
        <v>44810</v>
      </c>
      <c r="AX28" s="636">
        <v>44817</v>
      </c>
      <c r="AY28" s="636">
        <v>44824</v>
      </c>
      <c r="AZ28" s="636">
        <v>44831</v>
      </c>
      <c r="BA28" s="635">
        <v>44838</v>
      </c>
      <c r="BB28" s="635">
        <v>44845</v>
      </c>
      <c r="BC28" s="635">
        <v>44852</v>
      </c>
      <c r="BD28" s="635">
        <v>44859</v>
      </c>
      <c r="BE28" s="636">
        <v>44866</v>
      </c>
      <c r="BF28" s="636">
        <v>44873</v>
      </c>
      <c r="BG28" s="636">
        <v>44880</v>
      </c>
      <c r="BH28" s="636">
        <v>44887</v>
      </c>
      <c r="BI28" s="635">
        <v>44894</v>
      </c>
      <c r="BJ28" s="635">
        <v>44901</v>
      </c>
      <c r="BK28" s="635">
        <v>44908</v>
      </c>
      <c r="BL28" s="635">
        <v>44915</v>
      </c>
      <c r="BM28" s="637">
        <v>44922</v>
      </c>
    </row>
    <row r="29" spans="1:65" s="102" customFormat="1" ht="26.25" customHeight="1" x14ac:dyDescent="0.25">
      <c r="A29" s="352">
        <v>24</v>
      </c>
      <c r="B29" s="472"/>
      <c r="C29" s="176" t="s">
        <v>1583</v>
      </c>
      <c r="D29" s="177" t="s">
        <v>22</v>
      </c>
      <c r="E29" s="455"/>
      <c r="F29" s="176" t="s">
        <v>407</v>
      </c>
      <c r="G29" s="177" t="s">
        <v>1511</v>
      </c>
      <c r="H29" s="184" t="s">
        <v>1865</v>
      </c>
      <c r="I29" s="196" t="s">
        <v>128</v>
      </c>
      <c r="J29" s="309" t="s">
        <v>134</v>
      </c>
      <c r="K29" s="197">
        <v>4</v>
      </c>
      <c r="L29" s="202">
        <v>13</v>
      </c>
      <c r="M29" s="107" t="s">
        <v>1787</v>
      </c>
      <c r="N29" s="107" t="s">
        <v>1787</v>
      </c>
      <c r="O29" s="107" t="s">
        <v>1787</v>
      </c>
      <c r="P29" s="107" t="s">
        <v>1787</v>
      </c>
      <c r="Q29" s="107" t="s">
        <v>1787</v>
      </c>
      <c r="R29" s="108">
        <v>44595</v>
      </c>
      <c r="S29" s="108" t="s">
        <v>1787</v>
      </c>
      <c r="T29" s="638" t="s">
        <v>1787</v>
      </c>
      <c r="U29" s="638" t="s">
        <v>1787</v>
      </c>
      <c r="V29" s="639">
        <v>44623</v>
      </c>
      <c r="W29" s="639" t="s">
        <v>1787</v>
      </c>
      <c r="X29" s="639" t="s">
        <v>1787</v>
      </c>
      <c r="Y29" s="639" t="s">
        <v>1787</v>
      </c>
      <c r="Z29" s="638">
        <v>44651</v>
      </c>
      <c r="AA29" s="638" t="s">
        <v>1787</v>
      </c>
      <c r="AB29" s="638" t="s">
        <v>1787</v>
      </c>
      <c r="AC29" s="638" t="s">
        <v>1787</v>
      </c>
      <c r="AD29" s="639">
        <v>44679</v>
      </c>
      <c r="AE29" s="639" t="s">
        <v>1787</v>
      </c>
      <c r="AF29" s="639" t="s">
        <v>1787</v>
      </c>
      <c r="AG29" s="639" t="s">
        <v>1787</v>
      </c>
      <c r="AH29" s="639">
        <v>44707</v>
      </c>
      <c r="AI29" s="638" t="s">
        <v>1787</v>
      </c>
      <c r="AJ29" s="638" t="s">
        <v>1787</v>
      </c>
      <c r="AK29" s="638" t="s">
        <v>1787</v>
      </c>
      <c r="AL29" s="638">
        <v>44735</v>
      </c>
      <c r="AM29" s="639" t="s">
        <v>1787</v>
      </c>
      <c r="AN29" s="639" t="s">
        <v>1787</v>
      </c>
      <c r="AO29" s="639" t="s">
        <v>1787</v>
      </c>
      <c r="AP29" s="639">
        <v>44763</v>
      </c>
      <c r="AQ29" s="639" t="s">
        <v>1787</v>
      </c>
      <c r="AR29" s="638" t="s">
        <v>1787</v>
      </c>
      <c r="AS29" s="638" t="s">
        <v>1787</v>
      </c>
      <c r="AT29" s="638">
        <v>44791</v>
      </c>
      <c r="AU29" s="638" t="s">
        <v>1787</v>
      </c>
      <c r="AV29" s="639" t="s">
        <v>1787</v>
      </c>
      <c r="AW29" s="639" t="s">
        <v>1787</v>
      </c>
      <c r="AX29" s="639">
        <v>44819</v>
      </c>
      <c r="AY29" s="639" t="s">
        <v>1787</v>
      </c>
      <c r="AZ29" s="639" t="s">
        <v>1787</v>
      </c>
      <c r="BA29" s="638" t="s">
        <v>1787</v>
      </c>
      <c r="BB29" s="638">
        <v>44847</v>
      </c>
      <c r="BC29" s="638" t="s">
        <v>1787</v>
      </c>
      <c r="BD29" s="638" t="s">
        <v>1787</v>
      </c>
      <c r="BE29" s="639" t="s">
        <v>1787</v>
      </c>
      <c r="BF29" s="639">
        <v>44875</v>
      </c>
      <c r="BG29" s="639" t="s">
        <v>1787</v>
      </c>
      <c r="BH29" s="639" t="s">
        <v>1787</v>
      </c>
      <c r="BI29" s="638" t="s">
        <v>1787</v>
      </c>
      <c r="BJ29" s="638" t="s">
        <v>1787</v>
      </c>
      <c r="BK29" s="638">
        <v>44910</v>
      </c>
      <c r="BL29" s="638" t="s">
        <v>1787</v>
      </c>
      <c r="BM29" s="640" t="s">
        <v>1787</v>
      </c>
    </row>
    <row r="30" spans="1:65" s="102" customFormat="1" ht="26.25" customHeight="1" x14ac:dyDescent="0.25">
      <c r="A30" s="352">
        <v>25</v>
      </c>
      <c r="B30" s="472"/>
      <c r="C30" s="176" t="s">
        <v>1583</v>
      </c>
      <c r="D30" s="177" t="s">
        <v>407</v>
      </c>
      <c r="E30" s="455"/>
      <c r="F30" s="176" t="s">
        <v>22</v>
      </c>
      <c r="G30" s="177" t="s">
        <v>1514</v>
      </c>
      <c r="H30" s="184" t="s">
        <v>1897</v>
      </c>
      <c r="I30" s="196" t="s">
        <v>125</v>
      </c>
      <c r="J30" s="309" t="s">
        <v>135</v>
      </c>
      <c r="K30" s="197">
        <v>4</v>
      </c>
      <c r="L30" s="202">
        <v>12</v>
      </c>
      <c r="M30" s="107" t="s">
        <v>1787</v>
      </c>
      <c r="N30" s="107" t="s">
        <v>1787</v>
      </c>
      <c r="O30" s="107" t="s">
        <v>1787</v>
      </c>
      <c r="P30" s="107" t="s">
        <v>1787</v>
      </c>
      <c r="Q30" s="107">
        <v>44585</v>
      </c>
      <c r="R30" s="108" t="s">
        <v>1787</v>
      </c>
      <c r="S30" s="108" t="s">
        <v>1787</v>
      </c>
      <c r="T30" s="638" t="s">
        <v>1787</v>
      </c>
      <c r="U30" s="638">
        <v>44613</v>
      </c>
      <c r="V30" s="639" t="s">
        <v>1787</v>
      </c>
      <c r="W30" s="639" t="s">
        <v>1787</v>
      </c>
      <c r="X30" s="639" t="s">
        <v>1787</v>
      </c>
      <c r="Y30" s="639" t="s">
        <v>1787</v>
      </c>
      <c r="Z30" s="638">
        <v>44648</v>
      </c>
      <c r="AA30" s="638" t="s">
        <v>1787</v>
      </c>
      <c r="AB30" s="638" t="s">
        <v>1787</v>
      </c>
      <c r="AC30" s="638" t="s">
        <v>1787</v>
      </c>
      <c r="AD30" s="639">
        <v>44676</v>
      </c>
      <c r="AE30" s="639" t="s">
        <v>1787</v>
      </c>
      <c r="AF30" s="639" t="s">
        <v>1787</v>
      </c>
      <c r="AG30" s="639" t="s">
        <v>1787</v>
      </c>
      <c r="AH30" s="639">
        <v>44704</v>
      </c>
      <c r="AI30" s="638" t="s">
        <v>1787</v>
      </c>
      <c r="AJ30" s="638" t="s">
        <v>1787</v>
      </c>
      <c r="AK30" s="638" t="s">
        <v>1787</v>
      </c>
      <c r="AL30" s="638" t="s">
        <v>1787</v>
      </c>
      <c r="AM30" s="639" t="s">
        <v>1787</v>
      </c>
      <c r="AN30" s="639" t="s">
        <v>1787</v>
      </c>
      <c r="AO30" s="639">
        <v>44753</v>
      </c>
      <c r="AP30" s="639" t="s">
        <v>1787</v>
      </c>
      <c r="AQ30" s="639" t="s">
        <v>1787</v>
      </c>
      <c r="AR30" s="638" t="s">
        <v>1787</v>
      </c>
      <c r="AS30" s="638">
        <v>44781</v>
      </c>
      <c r="AT30" s="638" t="s">
        <v>1787</v>
      </c>
      <c r="AU30" s="638" t="s">
        <v>1787</v>
      </c>
      <c r="AV30" s="639" t="s">
        <v>1787</v>
      </c>
      <c r="AW30" s="639">
        <v>44809</v>
      </c>
      <c r="AX30" s="639" t="s">
        <v>1787</v>
      </c>
      <c r="AY30" s="639" t="s">
        <v>1787</v>
      </c>
      <c r="AZ30" s="639" t="s">
        <v>1787</v>
      </c>
      <c r="BA30" s="638">
        <v>44837</v>
      </c>
      <c r="BB30" s="638" t="s">
        <v>1787</v>
      </c>
      <c r="BC30" s="638" t="s">
        <v>1787</v>
      </c>
      <c r="BD30" s="638" t="s">
        <v>1787</v>
      </c>
      <c r="BE30" s="639">
        <v>44865</v>
      </c>
      <c r="BF30" s="639" t="s">
        <v>1787</v>
      </c>
      <c r="BG30" s="639" t="s">
        <v>1787</v>
      </c>
      <c r="BH30" s="639" t="s">
        <v>1787</v>
      </c>
      <c r="BI30" s="638">
        <v>44893</v>
      </c>
      <c r="BJ30" s="638" t="s">
        <v>1787</v>
      </c>
      <c r="BK30" s="638" t="s">
        <v>1787</v>
      </c>
      <c r="BL30" s="638" t="s">
        <v>1787</v>
      </c>
      <c r="BM30" s="640">
        <v>44921</v>
      </c>
    </row>
    <row r="31" spans="1:65" s="102" customFormat="1" ht="26.25" customHeight="1" x14ac:dyDescent="0.25">
      <c r="A31" s="352">
        <v>26</v>
      </c>
      <c r="B31" s="472"/>
      <c r="C31" s="176" t="s">
        <v>1583</v>
      </c>
      <c r="D31" s="177" t="s">
        <v>415</v>
      </c>
      <c r="E31" s="455"/>
      <c r="F31" s="416" t="s">
        <v>415</v>
      </c>
      <c r="G31" s="177" t="s">
        <v>1624</v>
      </c>
      <c r="H31" s="184" t="s">
        <v>1898</v>
      </c>
      <c r="I31" s="196" t="s">
        <v>129</v>
      </c>
      <c r="J31" s="309">
        <v>6</v>
      </c>
      <c r="K31" s="197">
        <v>1</v>
      </c>
      <c r="L31" s="202">
        <v>1</v>
      </c>
      <c r="M31" s="107" t="s">
        <v>1787</v>
      </c>
      <c r="N31" s="107" t="s">
        <v>1787</v>
      </c>
      <c r="O31" s="107" t="s">
        <v>1787</v>
      </c>
      <c r="P31" s="107" t="s">
        <v>1787</v>
      </c>
      <c r="Q31" s="107" t="s">
        <v>1787</v>
      </c>
      <c r="R31" s="108" t="s">
        <v>1787</v>
      </c>
      <c r="S31" s="108" t="s">
        <v>1787</v>
      </c>
      <c r="T31" s="638" t="s">
        <v>1787</v>
      </c>
      <c r="U31" s="638" t="s">
        <v>1787</v>
      </c>
      <c r="V31" s="639" t="s">
        <v>1787</v>
      </c>
      <c r="W31" s="639" t="s">
        <v>1787</v>
      </c>
      <c r="X31" s="639" t="s">
        <v>1787</v>
      </c>
      <c r="Y31" s="639" t="s">
        <v>1787</v>
      </c>
      <c r="Z31" s="638" t="s">
        <v>1787</v>
      </c>
      <c r="AA31" s="638" t="s">
        <v>1787</v>
      </c>
      <c r="AB31" s="638" t="s">
        <v>1787</v>
      </c>
      <c r="AC31" s="638" t="s">
        <v>1787</v>
      </c>
      <c r="AD31" s="639" t="s">
        <v>1787</v>
      </c>
      <c r="AE31" s="639" t="s">
        <v>1787</v>
      </c>
      <c r="AF31" s="639" t="s">
        <v>1787</v>
      </c>
      <c r="AG31" s="639" t="s">
        <v>1787</v>
      </c>
      <c r="AH31" s="639" t="s">
        <v>1787</v>
      </c>
      <c r="AI31" s="638" t="s">
        <v>1787</v>
      </c>
      <c r="AJ31" s="638" t="s">
        <v>1787</v>
      </c>
      <c r="AK31" s="638" t="s">
        <v>1787</v>
      </c>
      <c r="AL31" s="638" t="s">
        <v>1787</v>
      </c>
      <c r="AM31" s="639" t="s">
        <v>1787</v>
      </c>
      <c r="AN31" s="639" t="s">
        <v>1787</v>
      </c>
      <c r="AO31" s="639" t="s">
        <v>1787</v>
      </c>
      <c r="AP31" s="639" t="s">
        <v>1787</v>
      </c>
      <c r="AQ31" s="639" t="s">
        <v>1787</v>
      </c>
      <c r="AR31" s="638" t="s">
        <v>1787</v>
      </c>
      <c r="AS31" s="638" t="s">
        <v>1787</v>
      </c>
      <c r="AT31" s="638" t="s">
        <v>1787</v>
      </c>
      <c r="AU31" s="638" t="s">
        <v>1787</v>
      </c>
      <c r="AV31" s="639" t="s">
        <v>1787</v>
      </c>
      <c r="AW31" s="639" t="s">
        <v>1787</v>
      </c>
      <c r="AX31" s="639" t="s">
        <v>1787</v>
      </c>
      <c r="AY31" s="639" t="s">
        <v>1787</v>
      </c>
      <c r="AZ31" s="639" t="s">
        <v>1787</v>
      </c>
      <c r="BA31" s="638" t="s">
        <v>1787</v>
      </c>
      <c r="BB31" s="638" t="s">
        <v>1787</v>
      </c>
      <c r="BC31" s="638" t="s">
        <v>1787</v>
      </c>
      <c r="BD31" s="638" t="s">
        <v>1787</v>
      </c>
      <c r="BE31" s="639" t="s">
        <v>1787</v>
      </c>
      <c r="BF31" s="639" t="s">
        <v>1787</v>
      </c>
      <c r="BG31" s="639" t="s">
        <v>1787</v>
      </c>
      <c r="BH31" s="639" t="s">
        <v>1787</v>
      </c>
      <c r="BI31" s="638" t="s">
        <v>1787</v>
      </c>
      <c r="BJ31" s="638" t="s">
        <v>1787</v>
      </c>
      <c r="BK31" s="638" t="s">
        <v>1787</v>
      </c>
      <c r="BL31" s="638" t="s">
        <v>1787</v>
      </c>
      <c r="BM31" s="640" t="s">
        <v>1787</v>
      </c>
    </row>
    <row r="32" spans="1:65" s="102" customFormat="1" ht="24" customHeight="1" thickBot="1" x14ac:dyDescent="0.3">
      <c r="A32" s="354">
        <v>27</v>
      </c>
      <c r="B32" s="473"/>
      <c r="C32" s="404" t="s">
        <v>1583</v>
      </c>
      <c r="D32" s="405" t="s">
        <v>431</v>
      </c>
      <c r="E32" s="456"/>
      <c r="F32" s="415" t="s">
        <v>431</v>
      </c>
      <c r="G32" s="405" t="s">
        <v>1626</v>
      </c>
      <c r="H32" s="356" t="s">
        <v>1899</v>
      </c>
      <c r="I32" s="357" t="s">
        <v>129</v>
      </c>
      <c r="J32" s="358">
        <v>6</v>
      </c>
      <c r="K32" s="359">
        <v>1</v>
      </c>
      <c r="L32" s="360">
        <v>1</v>
      </c>
      <c r="M32" s="361" t="s">
        <v>1787</v>
      </c>
      <c r="N32" s="361" t="s">
        <v>1787</v>
      </c>
      <c r="O32" s="361" t="s">
        <v>1787</v>
      </c>
      <c r="P32" s="361" t="s">
        <v>1787</v>
      </c>
      <c r="Q32" s="361" t="s">
        <v>1787</v>
      </c>
      <c r="R32" s="362" t="s">
        <v>1787</v>
      </c>
      <c r="S32" s="362" t="s">
        <v>1787</v>
      </c>
      <c r="T32" s="641" t="s">
        <v>1787</v>
      </c>
      <c r="U32" s="641" t="s">
        <v>1787</v>
      </c>
      <c r="V32" s="642" t="s">
        <v>1787</v>
      </c>
      <c r="W32" s="642" t="s">
        <v>1787</v>
      </c>
      <c r="X32" s="642" t="s">
        <v>1787</v>
      </c>
      <c r="Y32" s="642" t="s">
        <v>1787</v>
      </c>
      <c r="Z32" s="641" t="s">
        <v>1787</v>
      </c>
      <c r="AA32" s="641" t="s">
        <v>1787</v>
      </c>
      <c r="AB32" s="641" t="s">
        <v>1787</v>
      </c>
      <c r="AC32" s="641" t="s">
        <v>1787</v>
      </c>
      <c r="AD32" s="642" t="s">
        <v>1787</v>
      </c>
      <c r="AE32" s="642" t="s">
        <v>1787</v>
      </c>
      <c r="AF32" s="642" t="s">
        <v>1787</v>
      </c>
      <c r="AG32" s="642" t="s">
        <v>1787</v>
      </c>
      <c r="AH32" s="642" t="s">
        <v>1787</v>
      </c>
      <c r="AI32" s="641" t="s">
        <v>1787</v>
      </c>
      <c r="AJ32" s="641" t="s">
        <v>1787</v>
      </c>
      <c r="AK32" s="641" t="s">
        <v>1787</v>
      </c>
      <c r="AL32" s="641" t="s">
        <v>1787</v>
      </c>
      <c r="AM32" s="642" t="s">
        <v>1787</v>
      </c>
      <c r="AN32" s="642" t="s">
        <v>1787</v>
      </c>
      <c r="AO32" s="642" t="s">
        <v>1787</v>
      </c>
      <c r="AP32" s="642" t="s">
        <v>1787</v>
      </c>
      <c r="AQ32" s="642" t="s">
        <v>1787</v>
      </c>
      <c r="AR32" s="641" t="s">
        <v>1787</v>
      </c>
      <c r="AS32" s="641" t="s">
        <v>1787</v>
      </c>
      <c r="AT32" s="641" t="s">
        <v>1787</v>
      </c>
      <c r="AU32" s="641" t="s">
        <v>1787</v>
      </c>
      <c r="AV32" s="642" t="s">
        <v>1787</v>
      </c>
      <c r="AW32" s="642" t="s">
        <v>1787</v>
      </c>
      <c r="AX32" s="642" t="s">
        <v>1787</v>
      </c>
      <c r="AY32" s="642" t="s">
        <v>1787</v>
      </c>
      <c r="AZ32" s="642" t="s">
        <v>1787</v>
      </c>
      <c r="BA32" s="641" t="s">
        <v>1787</v>
      </c>
      <c r="BB32" s="641" t="s">
        <v>1787</v>
      </c>
      <c r="BC32" s="641" t="s">
        <v>1787</v>
      </c>
      <c r="BD32" s="641" t="s">
        <v>1787</v>
      </c>
      <c r="BE32" s="642" t="s">
        <v>1787</v>
      </c>
      <c r="BF32" s="642" t="s">
        <v>1787</v>
      </c>
      <c r="BG32" s="642" t="s">
        <v>1787</v>
      </c>
      <c r="BH32" s="642" t="s">
        <v>1787</v>
      </c>
      <c r="BI32" s="641" t="s">
        <v>1787</v>
      </c>
      <c r="BJ32" s="641" t="s">
        <v>1787</v>
      </c>
      <c r="BK32" s="641" t="s">
        <v>1787</v>
      </c>
      <c r="BL32" s="641" t="s">
        <v>1787</v>
      </c>
      <c r="BM32" s="643" t="s">
        <v>1787</v>
      </c>
    </row>
    <row r="33" spans="1:65" s="102" customFormat="1" ht="26.25" customHeight="1" x14ac:dyDescent="0.25">
      <c r="A33" s="342">
        <v>28</v>
      </c>
      <c r="B33" s="471" t="s">
        <v>1284</v>
      </c>
      <c r="C33" s="410" t="s">
        <v>1588</v>
      </c>
      <c r="D33" s="411" t="s">
        <v>40</v>
      </c>
      <c r="E33" s="454" t="s">
        <v>439</v>
      </c>
      <c r="F33" s="410" t="s">
        <v>40</v>
      </c>
      <c r="G33" s="411" t="s">
        <v>1588</v>
      </c>
      <c r="H33" s="344" t="s">
        <v>1866</v>
      </c>
      <c r="I33" s="345" t="s">
        <v>127</v>
      </c>
      <c r="J33" s="346" t="s">
        <v>1735</v>
      </c>
      <c r="K33" s="347">
        <v>1</v>
      </c>
      <c r="L33" s="348">
        <v>51</v>
      </c>
      <c r="M33" s="349" t="s">
        <v>1787</v>
      </c>
      <c r="N33" s="349">
        <v>44566</v>
      </c>
      <c r="O33" s="349">
        <v>44573</v>
      </c>
      <c r="P33" s="349">
        <v>44580</v>
      </c>
      <c r="Q33" s="349">
        <v>44587</v>
      </c>
      <c r="R33" s="350">
        <v>44594</v>
      </c>
      <c r="S33" s="350">
        <v>44601</v>
      </c>
      <c r="T33" s="635">
        <v>44608</v>
      </c>
      <c r="U33" s="635">
        <v>44615</v>
      </c>
      <c r="V33" s="636">
        <v>44622</v>
      </c>
      <c r="W33" s="636">
        <v>44629</v>
      </c>
      <c r="X33" s="636">
        <v>44636</v>
      </c>
      <c r="Y33" s="636">
        <v>44643</v>
      </c>
      <c r="Z33" s="635">
        <v>44650</v>
      </c>
      <c r="AA33" s="635">
        <v>44657</v>
      </c>
      <c r="AB33" s="635">
        <v>44664</v>
      </c>
      <c r="AC33" s="635">
        <v>44671</v>
      </c>
      <c r="AD33" s="636">
        <v>44678</v>
      </c>
      <c r="AE33" s="636">
        <v>44685</v>
      </c>
      <c r="AF33" s="636">
        <v>44692</v>
      </c>
      <c r="AG33" s="636">
        <v>44699</v>
      </c>
      <c r="AH33" s="636">
        <v>44706</v>
      </c>
      <c r="AI33" s="635">
        <v>44713</v>
      </c>
      <c r="AJ33" s="635">
        <v>44720</v>
      </c>
      <c r="AK33" s="635">
        <v>44727</v>
      </c>
      <c r="AL33" s="635">
        <v>44734</v>
      </c>
      <c r="AM33" s="636">
        <v>44741</v>
      </c>
      <c r="AN33" s="636">
        <v>44748</v>
      </c>
      <c r="AO33" s="636">
        <v>44755</v>
      </c>
      <c r="AP33" s="636" t="s">
        <v>1787</v>
      </c>
      <c r="AQ33" s="636">
        <v>44769</v>
      </c>
      <c r="AR33" s="635">
        <v>44776</v>
      </c>
      <c r="AS33" s="635">
        <v>44783</v>
      </c>
      <c r="AT33" s="635">
        <v>44790</v>
      </c>
      <c r="AU33" s="635">
        <v>44797</v>
      </c>
      <c r="AV33" s="636">
        <v>44804</v>
      </c>
      <c r="AW33" s="636">
        <v>44811</v>
      </c>
      <c r="AX33" s="636">
        <v>44818</v>
      </c>
      <c r="AY33" s="636">
        <v>44825</v>
      </c>
      <c r="AZ33" s="636">
        <v>44832</v>
      </c>
      <c r="BA33" s="635">
        <v>44839</v>
      </c>
      <c r="BB33" s="635">
        <v>44846</v>
      </c>
      <c r="BC33" s="635">
        <v>44853</v>
      </c>
      <c r="BD33" s="635">
        <v>44860</v>
      </c>
      <c r="BE33" s="636">
        <v>44867</v>
      </c>
      <c r="BF33" s="636">
        <v>44874</v>
      </c>
      <c r="BG33" s="636">
        <v>44881</v>
      </c>
      <c r="BH33" s="636">
        <v>44888</v>
      </c>
      <c r="BI33" s="635">
        <v>44895</v>
      </c>
      <c r="BJ33" s="635">
        <v>44902</v>
      </c>
      <c r="BK33" s="635">
        <v>44909</v>
      </c>
      <c r="BL33" s="635">
        <v>44916</v>
      </c>
      <c r="BM33" s="637">
        <v>44923</v>
      </c>
    </row>
    <row r="34" spans="1:65" s="102" customFormat="1" ht="26.25" customHeight="1" x14ac:dyDescent="0.25">
      <c r="A34" s="352">
        <v>29</v>
      </c>
      <c r="B34" s="472"/>
      <c r="C34" s="176" t="s">
        <v>1588</v>
      </c>
      <c r="D34" s="177" t="s">
        <v>39</v>
      </c>
      <c r="E34" s="455"/>
      <c r="F34" s="176" t="s">
        <v>39</v>
      </c>
      <c r="G34" s="177" t="s">
        <v>1607</v>
      </c>
      <c r="H34" s="184" t="s">
        <v>1900</v>
      </c>
      <c r="I34" s="196" t="s">
        <v>126</v>
      </c>
      <c r="J34" s="309" t="s">
        <v>134</v>
      </c>
      <c r="K34" s="197">
        <v>2</v>
      </c>
      <c r="L34" s="202">
        <v>25</v>
      </c>
      <c r="M34" s="107" t="s">
        <v>1787</v>
      </c>
      <c r="N34" s="107" t="s">
        <v>1787</v>
      </c>
      <c r="O34" s="107" t="s">
        <v>1787</v>
      </c>
      <c r="P34" s="107" t="s">
        <v>1787</v>
      </c>
      <c r="Q34" s="107">
        <v>44586</v>
      </c>
      <c r="R34" s="108" t="s">
        <v>1787</v>
      </c>
      <c r="S34" s="108">
        <v>44600</v>
      </c>
      <c r="T34" s="638" t="s">
        <v>1787</v>
      </c>
      <c r="U34" s="638">
        <v>44614</v>
      </c>
      <c r="V34" s="639" t="s">
        <v>1787</v>
      </c>
      <c r="W34" s="639">
        <v>44628</v>
      </c>
      <c r="X34" s="639" t="s">
        <v>1787</v>
      </c>
      <c r="Y34" s="639">
        <v>44642</v>
      </c>
      <c r="Z34" s="638" t="s">
        <v>1787</v>
      </c>
      <c r="AA34" s="638">
        <v>44656</v>
      </c>
      <c r="AB34" s="638" t="s">
        <v>1787</v>
      </c>
      <c r="AC34" s="638">
        <v>44670</v>
      </c>
      <c r="AD34" s="639" t="s">
        <v>1787</v>
      </c>
      <c r="AE34" s="639">
        <v>44684</v>
      </c>
      <c r="AF34" s="639" t="s">
        <v>1787</v>
      </c>
      <c r="AG34" s="639">
        <v>44698</v>
      </c>
      <c r="AH34" s="639" t="s">
        <v>1787</v>
      </c>
      <c r="AI34" s="638">
        <v>44712</v>
      </c>
      <c r="AJ34" s="638" t="s">
        <v>1787</v>
      </c>
      <c r="AK34" s="638">
        <v>44726</v>
      </c>
      <c r="AL34" s="638" t="s">
        <v>1787</v>
      </c>
      <c r="AM34" s="639">
        <v>44740</v>
      </c>
      <c r="AN34" s="639" t="s">
        <v>1787</v>
      </c>
      <c r="AO34" s="639">
        <v>44754</v>
      </c>
      <c r="AP34" s="639" t="s">
        <v>1787</v>
      </c>
      <c r="AQ34" s="639">
        <v>44768</v>
      </c>
      <c r="AR34" s="638" t="s">
        <v>1787</v>
      </c>
      <c r="AS34" s="638">
        <v>44782</v>
      </c>
      <c r="AT34" s="638" t="s">
        <v>1787</v>
      </c>
      <c r="AU34" s="638">
        <v>44796</v>
      </c>
      <c r="AV34" s="639" t="s">
        <v>1787</v>
      </c>
      <c r="AW34" s="639">
        <v>44810</v>
      </c>
      <c r="AX34" s="639" t="s">
        <v>1787</v>
      </c>
      <c r="AY34" s="639">
        <v>44824</v>
      </c>
      <c r="AZ34" s="639" t="s">
        <v>1787</v>
      </c>
      <c r="BA34" s="638">
        <v>44838</v>
      </c>
      <c r="BB34" s="638" t="s">
        <v>1787</v>
      </c>
      <c r="BC34" s="638">
        <v>44852</v>
      </c>
      <c r="BD34" s="638" t="s">
        <v>1787</v>
      </c>
      <c r="BE34" s="639">
        <v>44866</v>
      </c>
      <c r="BF34" s="639" t="s">
        <v>1787</v>
      </c>
      <c r="BG34" s="639">
        <v>44880</v>
      </c>
      <c r="BH34" s="639" t="s">
        <v>1787</v>
      </c>
      <c r="BI34" s="638">
        <v>44894</v>
      </c>
      <c r="BJ34" s="638" t="s">
        <v>1787</v>
      </c>
      <c r="BK34" s="638">
        <v>44908</v>
      </c>
      <c r="BL34" s="638" t="s">
        <v>1787</v>
      </c>
      <c r="BM34" s="640">
        <v>44922</v>
      </c>
    </row>
    <row r="35" spans="1:65" s="102" customFormat="1" ht="26.25" customHeight="1" x14ac:dyDescent="0.25">
      <c r="A35" s="352">
        <v>30</v>
      </c>
      <c r="B35" s="472"/>
      <c r="C35" s="176" t="s">
        <v>1588</v>
      </c>
      <c r="D35" s="177" t="s">
        <v>41</v>
      </c>
      <c r="E35" s="455"/>
      <c r="F35" s="176" t="s">
        <v>41</v>
      </c>
      <c r="G35" s="177" t="s">
        <v>1535</v>
      </c>
      <c r="H35" s="184" t="s">
        <v>1803</v>
      </c>
      <c r="I35" s="196" t="s">
        <v>128</v>
      </c>
      <c r="J35" s="309" t="s">
        <v>133</v>
      </c>
      <c r="K35" s="197">
        <v>2</v>
      </c>
      <c r="L35" s="202">
        <v>25</v>
      </c>
      <c r="M35" s="107" t="s">
        <v>1787</v>
      </c>
      <c r="N35" s="107" t="s">
        <v>1787</v>
      </c>
      <c r="O35" s="107" t="s">
        <v>1787</v>
      </c>
      <c r="P35" s="107">
        <v>44581</v>
      </c>
      <c r="Q35" s="107" t="s">
        <v>1787</v>
      </c>
      <c r="R35" s="108">
        <v>44595</v>
      </c>
      <c r="S35" s="108" t="s">
        <v>1787</v>
      </c>
      <c r="T35" s="638">
        <v>44609</v>
      </c>
      <c r="U35" s="638" t="s">
        <v>1787</v>
      </c>
      <c r="V35" s="639">
        <v>44623</v>
      </c>
      <c r="W35" s="639" t="s">
        <v>1787</v>
      </c>
      <c r="X35" s="639">
        <v>44637</v>
      </c>
      <c r="Y35" s="639" t="s">
        <v>1787</v>
      </c>
      <c r="Z35" s="638">
        <v>44651</v>
      </c>
      <c r="AA35" s="638" t="s">
        <v>1787</v>
      </c>
      <c r="AB35" s="638" t="s">
        <v>1787</v>
      </c>
      <c r="AC35" s="638">
        <v>44672</v>
      </c>
      <c r="AD35" s="639" t="s">
        <v>1787</v>
      </c>
      <c r="AE35" s="639">
        <v>44686</v>
      </c>
      <c r="AF35" s="639" t="s">
        <v>1787</v>
      </c>
      <c r="AG35" s="639">
        <v>44700</v>
      </c>
      <c r="AH35" s="639" t="s">
        <v>1787</v>
      </c>
      <c r="AI35" s="638">
        <v>44714</v>
      </c>
      <c r="AJ35" s="638" t="s">
        <v>1787</v>
      </c>
      <c r="AK35" s="638">
        <v>44728</v>
      </c>
      <c r="AL35" s="638" t="s">
        <v>1787</v>
      </c>
      <c r="AM35" s="639">
        <v>44742</v>
      </c>
      <c r="AN35" s="639" t="s">
        <v>1787</v>
      </c>
      <c r="AO35" s="639">
        <v>44756</v>
      </c>
      <c r="AP35" s="639" t="s">
        <v>1787</v>
      </c>
      <c r="AQ35" s="639">
        <v>44770</v>
      </c>
      <c r="AR35" s="638" t="s">
        <v>1787</v>
      </c>
      <c r="AS35" s="638">
        <v>44784</v>
      </c>
      <c r="AT35" s="638" t="s">
        <v>1787</v>
      </c>
      <c r="AU35" s="638">
        <v>44798</v>
      </c>
      <c r="AV35" s="639" t="s">
        <v>1787</v>
      </c>
      <c r="AW35" s="639">
        <v>44812</v>
      </c>
      <c r="AX35" s="639" t="s">
        <v>1787</v>
      </c>
      <c r="AY35" s="639">
        <v>44826</v>
      </c>
      <c r="AZ35" s="639" t="s">
        <v>1787</v>
      </c>
      <c r="BA35" s="638">
        <v>44840</v>
      </c>
      <c r="BB35" s="638" t="s">
        <v>1787</v>
      </c>
      <c r="BC35" s="638">
        <v>44854</v>
      </c>
      <c r="BD35" s="638" t="s">
        <v>1787</v>
      </c>
      <c r="BE35" s="639">
        <v>44868</v>
      </c>
      <c r="BF35" s="639" t="s">
        <v>1787</v>
      </c>
      <c r="BG35" s="639">
        <v>44882</v>
      </c>
      <c r="BH35" s="639" t="s">
        <v>1787</v>
      </c>
      <c r="BI35" s="638">
        <v>44896</v>
      </c>
      <c r="BJ35" s="638" t="s">
        <v>1787</v>
      </c>
      <c r="BK35" s="638">
        <v>44910</v>
      </c>
      <c r="BL35" s="638" t="s">
        <v>1787</v>
      </c>
      <c r="BM35" s="640">
        <v>44924</v>
      </c>
    </row>
    <row r="36" spans="1:65" s="102" customFormat="1" ht="26.25" customHeight="1" x14ac:dyDescent="0.25">
      <c r="A36" s="352">
        <v>31</v>
      </c>
      <c r="B36" s="472"/>
      <c r="C36" s="176" t="s">
        <v>1588</v>
      </c>
      <c r="D36" s="177" t="s">
        <v>115</v>
      </c>
      <c r="E36" s="455"/>
      <c r="F36" s="176" t="s">
        <v>37</v>
      </c>
      <c r="G36" s="177" t="s">
        <v>1538</v>
      </c>
      <c r="H36" s="184" t="s">
        <v>1804</v>
      </c>
      <c r="I36" s="196" t="s">
        <v>125</v>
      </c>
      <c r="J36" s="309" t="s">
        <v>134</v>
      </c>
      <c r="K36" s="197">
        <v>4</v>
      </c>
      <c r="L36" s="202">
        <v>12</v>
      </c>
      <c r="M36" s="107" t="s">
        <v>1787</v>
      </c>
      <c r="N36" s="107" t="s">
        <v>1787</v>
      </c>
      <c r="O36" s="107" t="s">
        <v>1787</v>
      </c>
      <c r="P36" s="107" t="s">
        <v>1787</v>
      </c>
      <c r="Q36" s="107">
        <v>44585</v>
      </c>
      <c r="R36" s="108" t="s">
        <v>1787</v>
      </c>
      <c r="S36" s="108" t="s">
        <v>1787</v>
      </c>
      <c r="T36" s="638" t="s">
        <v>1787</v>
      </c>
      <c r="U36" s="638">
        <v>44613</v>
      </c>
      <c r="V36" s="639" t="s">
        <v>1787</v>
      </c>
      <c r="W36" s="639" t="s">
        <v>1787</v>
      </c>
      <c r="X36" s="639" t="s">
        <v>1787</v>
      </c>
      <c r="Y36" s="639" t="s">
        <v>1787</v>
      </c>
      <c r="Z36" s="638">
        <v>44648</v>
      </c>
      <c r="AA36" s="638" t="s">
        <v>1787</v>
      </c>
      <c r="AB36" s="638" t="s">
        <v>1787</v>
      </c>
      <c r="AC36" s="638" t="s">
        <v>1787</v>
      </c>
      <c r="AD36" s="639">
        <v>44676</v>
      </c>
      <c r="AE36" s="639" t="s">
        <v>1787</v>
      </c>
      <c r="AF36" s="639" t="s">
        <v>1787</v>
      </c>
      <c r="AG36" s="639" t="s">
        <v>1787</v>
      </c>
      <c r="AH36" s="639">
        <v>44704</v>
      </c>
      <c r="AI36" s="638" t="s">
        <v>1787</v>
      </c>
      <c r="AJ36" s="638" t="s">
        <v>1787</v>
      </c>
      <c r="AK36" s="638" t="s">
        <v>1787</v>
      </c>
      <c r="AL36" s="638" t="s">
        <v>1787</v>
      </c>
      <c r="AM36" s="639" t="s">
        <v>1787</v>
      </c>
      <c r="AN36" s="639" t="s">
        <v>1787</v>
      </c>
      <c r="AO36" s="639">
        <v>44753</v>
      </c>
      <c r="AP36" s="639" t="s">
        <v>1787</v>
      </c>
      <c r="AQ36" s="639" t="s">
        <v>1787</v>
      </c>
      <c r="AR36" s="638" t="s">
        <v>1787</v>
      </c>
      <c r="AS36" s="638">
        <v>44781</v>
      </c>
      <c r="AT36" s="638" t="s">
        <v>1787</v>
      </c>
      <c r="AU36" s="638" t="s">
        <v>1787</v>
      </c>
      <c r="AV36" s="639" t="s">
        <v>1787</v>
      </c>
      <c r="AW36" s="639">
        <v>44809</v>
      </c>
      <c r="AX36" s="639" t="s">
        <v>1787</v>
      </c>
      <c r="AY36" s="639" t="s">
        <v>1787</v>
      </c>
      <c r="AZ36" s="639" t="s">
        <v>1787</v>
      </c>
      <c r="BA36" s="638">
        <v>44837</v>
      </c>
      <c r="BB36" s="638" t="s">
        <v>1787</v>
      </c>
      <c r="BC36" s="638" t="s">
        <v>1787</v>
      </c>
      <c r="BD36" s="638" t="s">
        <v>1787</v>
      </c>
      <c r="BE36" s="639">
        <v>44865</v>
      </c>
      <c r="BF36" s="639" t="s">
        <v>1787</v>
      </c>
      <c r="BG36" s="639" t="s">
        <v>1787</v>
      </c>
      <c r="BH36" s="639" t="s">
        <v>1787</v>
      </c>
      <c r="BI36" s="638">
        <v>44893</v>
      </c>
      <c r="BJ36" s="638" t="s">
        <v>1787</v>
      </c>
      <c r="BK36" s="638" t="s">
        <v>1787</v>
      </c>
      <c r="BL36" s="638" t="s">
        <v>1787</v>
      </c>
      <c r="BM36" s="640">
        <v>44921</v>
      </c>
    </row>
    <row r="37" spans="1:65" s="102" customFormat="1" ht="26.25" customHeight="1" x14ac:dyDescent="0.25">
      <c r="A37" s="352">
        <v>32</v>
      </c>
      <c r="B37" s="472"/>
      <c r="C37" s="176" t="s">
        <v>1588</v>
      </c>
      <c r="D37" s="177" t="s">
        <v>37</v>
      </c>
      <c r="E37" s="455"/>
      <c r="F37" s="176" t="s">
        <v>106</v>
      </c>
      <c r="G37" s="177" t="s">
        <v>1544</v>
      </c>
      <c r="H37" s="184" t="s">
        <v>1942</v>
      </c>
      <c r="I37" s="196" t="s">
        <v>127</v>
      </c>
      <c r="J37" s="309" t="s">
        <v>135</v>
      </c>
      <c r="K37" s="197">
        <v>4</v>
      </c>
      <c r="L37" s="202">
        <v>12</v>
      </c>
      <c r="M37" s="107" t="s">
        <v>1787</v>
      </c>
      <c r="N37" s="107" t="s">
        <v>1787</v>
      </c>
      <c r="O37" s="107" t="s">
        <v>1787</v>
      </c>
      <c r="P37" s="107" t="s">
        <v>1787</v>
      </c>
      <c r="Q37" s="107" t="s">
        <v>1787</v>
      </c>
      <c r="R37" s="108">
        <v>44594</v>
      </c>
      <c r="S37" s="108" t="s">
        <v>1787</v>
      </c>
      <c r="T37" s="638" t="s">
        <v>1787</v>
      </c>
      <c r="U37" s="638" t="s">
        <v>1787</v>
      </c>
      <c r="V37" s="639">
        <v>44622</v>
      </c>
      <c r="W37" s="639" t="s">
        <v>1787</v>
      </c>
      <c r="X37" s="639" t="s">
        <v>1787</v>
      </c>
      <c r="Y37" s="639" t="s">
        <v>1787</v>
      </c>
      <c r="Z37" s="638">
        <v>44650</v>
      </c>
      <c r="AA37" s="638" t="s">
        <v>1787</v>
      </c>
      <c r="AB37" s="638" t="s">
        <v>1787</v>
      </c>
      <c r="AC37" s="638" t="s">
        <v>1787</v>
      </c>
      <c r="AD37" s="639">
        <v>44678</v>
      </c>
      <c r="AE37" s="639" t="s">
        <v>1787</v>
      </c>
      <c r="AF37" s="639" t="s">
        <v>1787</v>
      </c>
      <c r="AG37" s="639" t="s">
        <v>1787</v>
      </c>
      <c r="AH37" s="639">
        <v>44706</v>
      </c>
      <c r="AI37" s="638" t="s">
        <v>1787</v>
      </c>
      <c r="AJ37" s="638" t="s">
        <v>1787</v>
      </c>
      <c r="AK37" s="638" t="s">
        <v>1787</v>
      </c>
      <c r="AL37" s="638">
        <v>44734</v>
      </c>
      <c r="AM37" s="639" t="s">
        <v>1787</v>
      </c>
      <c r="AN37" s="639" t="s">
        <v>1787</v>
      </c>
      <c r="AO37" s="639" t="s">
        <v>1787</v>
      </c>
      <c r="AP37" s="639" t="s">
        <v>1787</v>
      </c>
      <c r="AQ37" s="639">
        <v>44769</v>
      </c>
      <c r="AR37" s="638" t="s">
        <v>1787</v>
      </c>
      <c r="AS37" s="638" t="s">
        <v>1787</v>
      </c>
      <c r="AT37" s="638" t="s">
        <v>1787</v>
      </c>
      <c r="AU37" s="638">
        <v>44797</v>
      </c>
      <c r="AV37" s="639" t="s">
        <v>1787</v>
      </c>
      <c r="AW37" s="639" t="s">
        <v>1787</v>
      </c>
      <c r="AX37" s="639" t="s">
        <v>1787</v>
      </c>
      <c r="AY37" s="639">
        <v>44825</v>
      </c>
      <c r="AZ37" s="639" t="s">
        <v>1787</v>
      </c>
      <c r="BA37" s="638" t="s">
        <v>1787</v>
      </c>
      <c r="BB37" s="638" t="s">
        <v>1787</v>
      </c>
      <c r="BC37" s="638">
        <v>44853</v>
      </c>
      <c r="BD37" s="638" t="s">
        <v>1787</v>
      </c>
      <c r="BE37" s="639" t="s">
        <v>1787</v>
      </c>
      <c r="BF37" s="639" t="s">
        <v>1787</v>
      </c>
      <c r="BG37" s="639">
        <v>44881</v>
      </c>
      <c r="BH37" s="639" t="s">
        <v>1787</v>
      </c>
      <c r="BI37" s="638" t="s">
        <v>1787</v>
      </c>
      <c r="BJ37" s="638" t="s">
        <v>1787</v>
      </c>
      <c r="BK37" s="638">
        <v>44909</v>
      </c>
      <c r="BL37" s="638" t="s">
        <v>1787</v>
      </c>
      <c r="BM37" s="640" t="s">
        <v>1787</v>
      </c>
    </row>
    <row r="38" spans="1:65" s="102" customFormat="1" ht="26.25" customHeight="1" x14ac:dyDescent="0.25">
      <c r="A38" s="352">
        <v>33</v>
      </c>
      <c r="B38" s="472"/>
      <c r="C38" s="176" t="s">
        <v>1588</v>
      </c>
      <c r="D38" s="177" t="s">
        <v>117</v>
      </c>
      <c r="E38" s="455"/>
      <c r="F38" s="176" t="s">
        <v>38</v>
      </c>
      <c r="G38" s="177" t="s">
        <v>1548</v>
      </c>
      <c r="H38" s="184" t="s">
        <v>1904</v>
      </c>
      <c r="I38" s="196" t="s">
        <v>126</v>
      </c>
      <c r="J38" s="309" t="s">
        <v>133</v>
      </c>
      <c r="K38" s="197">
        <v>2</v>
      </c>
      <c r="L38" s="202">
        <v>25</v>
      </c>
      <c r="M38" s="107" t="s">
        <v>1787</v>
      </c>
      <c r="N38" s="107" t="s">
        <v>1787</v>
      </c>
      <c r="O38" s="107" t="s">
        <v>1787</v>
      </c>
      <c r="P38" s="107">
        <v>44579</v>
      </c>
      <c r="Q38" s="107" t="s">
        <v>1787</v>
      </c>
      <c r="R38" s="108">
        <v>44593</v>
      </c>
      <c r="S38" s="108" t="s">
        <v>1787</v>
      </c>
      <c r="T38" s="638">
        <v>44607</v>
      </c>
      <c r="U38" s="638" t="s">
        <v>1787</v>
      </c>
      <c r="V38" s="639">
        <v>44621</v>
      </c>
      <c r="W38" s="639" t="s">
        <v>1787</v>
      </c>
      <c r="X38" s="639">
        <v>44635</v>
      </c>
      <c r="Y38" s="639" t="s">
        <v>1787</v>
      </c>
      <c r="Z38" s="638">
        <v>44649</v>
      </c>
      <c r="AA38" s="638" t="s">
        <v>1787</v>
      </c>
      <c r="AB38" s="638">
        <v>44663</v>
      </c>
      <c r="AC38" s="638" t="s">
        <v>1787</v>
      </c>
      <c r="AD38" s="639">
        <v>44677</v>
      </c>
      <c r="AE38" s="639" t="s">
        <v>1787</v>
      </c>
      <c r="AF38" s="639">
        <v>44691</v>
      </c>
      <c r="AG38" s="639" t="s">
        <v>1787</v>
      </c>
      <c r="AH38" s="639">
        <v>44705</v>
      </c>
      <c r="AI38" s="638" t="s">
        <v>1787</v>
      </c>
      <c r="AJ38" s="638">
        <v>44719</v>
      </c>
      <c r="AK38" s="638" t="s">
        <v>1787</v>
      </c>
      <c r="AL38" s="638">
        <v>44733</v>
      </c>
      <c r="AM38" s="639" t="s">
        <v>1787</v>
      </c>
      <c r="AN38" s="639">
        <v>44747</v>
      </c>
      <c r="AO38" s="639" t="s">
        <v>1787</v>
      </c>
      <c r="AP38" s="639">
        <v>44761</v>
      </c>
      <c r="AQ38" s="639" t="s">
        <v>1787</v>
      </c>
      <c r="AR38" s="638">
        <v>44775</v>
      </c>
      <c r="AS38" s="638" t="s">
        <v>1787</v>
      </c>
      <c r="AT38" s="638">
        <v>44789</v>
      </c>
      <c r="AU38" s="638" t="s">
        <v>1787</v>
      </c>
      <c r="AV38" s="639">
        <v>44803</v>
      </c>
      <c r="AW38" s="639" t="s">
        <v>1787</v>
      </c>
      <c r="AX38" s="639">
        <v>44817</v>
      </c>
      <c r="AY38" s="639" t="s">
        <v>1787</v>
      </c>
      <c r="AZ38" s="639">
        <v>44831</v>
      </c>
      <c r="BA38" s="638" t="s">
        <v>1787</v>
      </c>
      <c r="BB38" s="638">
        <v>44845</v>
      </c>
      <c r="BC38" s="638" t="s">
        <v>1787</v>
      </c>
      <c r="BD38" s="638">
        <v>44859</v>
      </c>
      <c r="BE38" s="639" t="s">
        <v>1787</v>
      </c>
      <c r="BF38" s="639">
        <v>44873</v>
      </c>
      <c r="BG38" s="639" t="s">
        <v>1787</v>
      </c>
      <c r="BH38" s="639">
        <v>44887</v>
      </c>
      <c r="BI38" s="638" t="s">
        <v>1787</v>
      </c>
      <c r="BJ38" s="638">
        <v>44901</v>
      </c>
      <c r="BK38" s="638" t="s">
        <v>1787</v>
      </c>
      <c r="BL38" s="638">
        <v>44915</v>
      </c>
      <c r="BM38" s="640" t="s">
        <v>1787</v>
      </c>
    </row>
    <row r="39" spans="1:65" s="102" customFormat="1" ht="26.25" customHeight="1" x14ac:dyDescent="0.25">
      <c r="A39" s="352">
        <v>34</v>
      </c>
      <c r="B39" s="472"/>
      <c r="C39" s="176" t="s">
        <v>1588</v>
      </c>
      <c r="D39" s="177" t="s">
        <v>106</v>
      </c>
      <c r="E39" s="455"/>
      <c r="F39" s="416" t="s">
        <v>115</v>
      </c>
      <c r="G39" s="177" t="s">
        <v>1622</v>
      </c>
      <c r="H39" s="184" t="s">
        <v>1901</v>
      </c>
      <c r="I39" s="196" t="s">
        <v>129</v>
      </c>
      <c r="J39" s="309">
        <v>6</v>
      </c>
      <c r="K39" s="197">
        <v>1</v>
      </c>
      <c r="L39" s="202">
        <v>1</v>
      </c>
      <c r="M39" s="107" t="s">
        <v>1787</v>
      </c>
      <c r="N39" s="107" t="s">
        <v>1787</v>
      </c>
      <c r="O39" s="107" t="s">
        <v>1787</v>
      </c>
      <c r="P39" s="107" t="s">
        <v>1787</v>
      </c>
      <c r="Q39" s="107" t="s">
        <v>1787</v>
      </c>
      <c r="R39" s="108" t="s">
        <v>1787</v>
      </c>
      <c r="S39" s="108" t="s">
        <v>1787</v>
      </c>
      <c r="T39" s="638" t="s">
        <v>1787</v>
      </c>
      <c r="U39" s="638" t="s">
        <v>1787</v>
      </c>
      <c r="V39" s="639" t="s">
        <v>1787</v>
      </c>
      <c r="W39" s="639" t="s">
        <v>1787</v>
      </c>
      <c r="X39" s="639" t="s">
        <v>1787</v>
      </c>
      <c r="Y39" s="639" t="s">
        <v>1787</v>
      </c>
      <c r="Z39" s="638" t="s">
        <v>1787</v>
      </c>
      <c r="AA39" s="638" t="s">
        <v>1787</v>
      </c>
      <c r="AB39" s="638" t="s">
        <v>1787</v>
      </c>
      <c r="AC39" s="638" t="s">
        <v>1787</v>
      </c>
      <c r="AD39" s="639" t="s">
        <v>1787</v>
      </c>
      <c r="AE39" s="639" t="s">
        <v>1787</v>
      </c>
      <c r="AF39" s="639" t="s">
        <v>1787</v>
      </c>
      <c r="AG39" s="639" t="s">
        <v>1787</v>
      </c>
      <c r="AH39" s="639" t="s">
        <v>1787</v>
      </c>
      <c r="AI39" s="638" t="s">
        <v>1787</v>
      </c>
      <c r="AJ39" s="638" t="s">
        <v>1787</v>
      </c>
      <c r="AK39" s="638" t="s">
        <v>1787</v>
      </c>
      <c r="AL39" s="638" t="s">
        <v>1787</v>
      </c>
      <c r="AM39" s="639" t="s">
        <v>1787</v>
      </c>
      <c r="AN39" s="639" t="s">
        <v>1787</v>
      </c>
      <c r="AO39" s="639" t="s">
        <v>1787</v>
      </c>
      <c r="AP39" s="639" t="s">
        <v>1787</v>
      </c>
      <c r="AQ39" s="639" t="s">
        <v>1787</v>
      </c>
      <c r="AR39" s="638" t="s">
        <v>1787</v>
      </c>
      <c r="AS39" s="638" t="s">
        <v>1787</v>
      </c>
      <c r="AT39" s="638" t="s">
        <v>1787</v>
      </c>
      <c r="AU39" s="638" t="s">
        <v>1787</v>
      </c>
      <c r="AV39" s="639" t="s">
        <v>1787</v>
      </c>
      <c r="AW39" s="639" t="s">
        <v>1787</v>
      </c>
      <c r="AX39" s="639" t="s">
        <v>1787</v>
      </c>
      <c r="AY39" s="639" t="s">
        <v>1787</v>
      </c>
      <c r="AZ39" s="639" t="s">
        <v>1787</v>
      </c>
      <c r="BA39" s="638" t="s">
        <v>1787</v>
      </c>
      <c r="BB39" s="638" t="s">
        <v>1787</v>
      </c>
      <c r="BC39" s="638" t="s">
        <v>1787</v>
      </c>
      <c r="BD39" s="638" t="s">
        <v>1787</v>
      </c>
      <c r="BE39" s="639" t="s">
        <v>1787</v>
      </c>
      <c r="BF39" s="639" t="s">
        <v>1787</v>
      </c>
      <c r="BG39" s="639" t="s">
        <v>1787</v>
      </c>
      <c r="BH39" s="639" t="s">
        <v>1787</v>
      </c>
      <c r="BI39" s="638" t="s">
        <v>1787</v>
      </c>
      <c r="BJ39" s="638" t="s">
        <v>1787</v>
      </c>
      <c r="BK39" s="638" t="s">
        <v>1787</v>
      </c>
      <c r="BL39" s="638" t="s">
        <v>1787</v>
      </c>
      <c r="BM39" s="640" t="s">
        <v>1787</v>
      </c>
    </row>
    <row r="40" spans="1:65" s="102" customFormat="1" ht="26.25" customHeight="1" thickBot="1" x14ac:dyDescent="0.3">
      <c r="A40" s="352">
        <v>35</v>
      </c>
      <c r="B40" s="473"/>
      <c r="C40" s="176" t="s">
        <v>1588</v>
      </c>
      <c r="D40" s="405" t="s">
        <v>38</v>
      </c>
      <c r="E40" s="456"/>
      <c r="F40" s="415" t="s">
        <v>117</v>
      </c>
      <c r="G40" s="405" t="s">
        <v>1623</v>
      </c>
      <c r="H40" s="356" t="s">
        <v>1902</v>
      </c>
      <c r="I40" s="357" t="s">
        <v>129</v>
      </c>
      <c r="J40" s="309">
        <v>6</v>
      </c>
      <c r="K40" s="359">
        <v>1</v>
      </c>
      <c r="L40" s="360">
        <v>1</v>
      </c>
      <c r="M40" s="361" t="s">
        <v>1787</v>
      </c>
      <c r="N40" s="361" t="s">
        <v>1787</v>
      </c>
      <c r="O40" s="361" t="s">
        <v>1787</v>
      </c>
      <c r="P40" s="361" t="s">
        <v>1787</v>
      </c>
      <c r="Q40" s="361" t="s">
        <v>1787</v>
      </c>
      <c r="R40" s="362" t="s">
        <v>1787</v>
      </c>
      <c r="S40" s="362" t="s">
        <v>1787</v>
      </c>
      <c r="T40" s="641" t="s">
        <v>1787</v>
      </c>
      <c r="U40" s="641" t="s">
        <v>1787</v>
      </c>
      <c r="V40" s="642" t="s">
        <v>1787</v>
      </c>
      <c r="W40" s="642" t="s">
        <v>1787</v>
      </c>
      <c r="X40" s="642" t="s">
        <v>1787</v>
      </c>
      <c r="Y40" s="642" t="s">
        <v>1787</v>
      </c>
      <c r="Z40" s="641" t="s">
        <v>1787</v>
      </c>
      <c r="AA40" s="641" t="s">
        <v>1787</v>
      </c>
      <c r="AB40" s="641" t="s">
        <v>1787</v>
      </c>
      <c r="AC40" s="641" t="s">
        <v>1787</v>
      </c>
      <c r="AD40" s="642" t="s">
        <v>1787</v>
      </c>
      <c r="AE40" s="642" t="s">
        <v>1787</v>
      </c>
      <c r="AF40" s="642" t="s">
        <v>1787</v>
      </c>
      <c r="AG40" s="642" t="s">
        <v>1787</v>
      </c>
      <c r="AH40" s="642" t="s">
        <v>1787</v>
      </c>
      <c r="AI40" s="641" t="s">
        <v>1787</v>
      </c>
      <c r="AJ40" s="641" t="s">
        <v>1787</v>
      </c>
      <c r="AK40" s="641" t="s">
        <v>1787</v>
      </c>
      <c r="AL40" s="641" t="s">
        <v>1787</v>
      </c>
      <c r="AM40" s="642" t="s">
        <v>1787</v>
      </c>
      <c r="AN40" s="642" t="s">
        <v>1787</v>
      </c>
      <c r="AO40" s="642" t="s">
        <v>1787</v>
      </c>
      <c r="AP40" s="642" t="s">
        <v>1787</v>
      </c>
      <c r="AQ40" s="642" t="s">
        <v>1787</v>
      </c>
      <c r="AR40" s="641" t="s">
        <v>1787</v>
      </c>
      <c r="AS40" s="641" t="s">
        <v>1787</v>
      </c>
      <c r="AT40" s="641" t="s">
        <v>1787</v>
      </c>
      <c r="AU40" s="641" t="s">
        <v>1787</v>
      </c>
      <c r="AV40" s="642" t="s">
        <v>1787</v>
      </c>
      <c r="AW40" s="642" t="s">
        <v>1787</v>
      </c>
      <c r="AX40" s="642" t="s">
        <v>1787</v>
      </c>
      <c r="AY40" s="642" t="s">
        <v>1787</v>
      </c>
      <c r="AZ40" s="642" t="s">
        <v>1787</v>
      </c>
      <c r="BA40" s="641" t="s">
        <v>1787</v>
      </c>
      <c r="BB40" s="641" t="s">
        <v>1787</v>
      </c>
      <c r="BC40" s="641" t="s">
        <v>1787</v>
      </c>
      <c r="BD40" s="641" t="s">
        <v>1787</v>
      </c>
      <c r="BE40" s="642" t="s">
        <v>1787</v>
      </c>
      <c r="BF40" s="642" t="s">
        <v>1787</v>
      </c>
      <c r="BG40" s="642" t="s">
        <v>1787</v>
      </c>
      <c r="BH40" s="642" t="s">
        <v>1787</v>
      </c>
      <c r="BI40" s="641" t="s">
        <v>1787</v>
      </c>
      <c r="BJ40" s="641" t="s">
        <v>1787</v>
      </c>
      <c r="BK40" s="641" t="s">
        <v>1787</v>
      </c>
      <c r="BL40" s="641" t="s">
        <v>1787</v>
      </c>
      <c r="BM40" s="643" t="s">
        <v>1787</v>
      </c>
    </row>
    <row r="41" spans="1:65" s="102" customFormat="1" ht="26.25" customHeight="1" x14ac:dyDescent="0.25">
      <c r="A41" s="342">
        <v>36</v>
      </c>
      <c r="B41" s="471" t="s">
        <v>1281</v>
      </c>
      <c r="C41" s="410" t="s">
        <v>1587</v>
      </c>
      <c r="D41" s="411" t="s">
        <v>36</v>
      </c>
      <c r="E41" s="454" t="s">
        <v>19</v>
      </c>
      <c r="F41" s="410" t="s">
        <v>36</v>
      </c>
      <c r="G41" s="411" t="s">
        <v>1585</v>
      </c>
      <c r="H41" s="344" t="s">
        <v>1867</v>
      </c>
      <c r="I41" s="345" t="s">
        <v>127</v>
      </c>
      <c r="J41" s="346" t="s">
        <v>1735</v>
      </c>
      <c r="K41" s="347">
        <v>1</v>
      </c>
      <c r="L41" s="348">
        <v>51</v>
      </c>
      <c r="M41" s="349" t="s">
        <v>1787</v>
      </c>
      <c r="N41" s="349">
        <v>44566</v>
      </c>
      <c r="O41" s="349">
        <v>44573</v>
      </c>
      <c r="P41" s="349">
        <v>44580</v>
      </c>
      <c r="Q41" s="349">
        <v>44587</v>
      </c>
      <c r="R41" s="350">
        <v>44594</v>
      </c>
      <c r="S41" s="350">
        <v>44601</v>
      </c>
      <c r="T41" s="635">
        <v>44608</v>
      </c>
      <c r="U41" s="635">
        <v>44615</v>
      </c>
      <c r="V41" s="636">
        <v>44622</v>
      </c>
      <c r="W41" s="636">
        <v>44629</v>
      </c>
      <c r="X41" s="636">
        <v>44636</v>
      </c>
      <c r="Y41" s="636">
        <v>44643</v>
      </c>
      <c r="Z41" s="635">
        <v>44650</v>
      </c>
      <c r="AA41" s="635">
        <v>44657</v>
      </c>
      <c r="AB41" s="635">
        <v>44664</v>
      </c>
      <c r="AC41" s="635">
        <v>44671</v>
      </c>
      <c r="AD41" s="636">
        <v>44678</v>
      </c>
      <c r="AE41" s="636">
        <v>44685</v>
      </c>
      <c r="AF41" s="636">
        <v>44692</v>
      </c>
      <c r="AG41" s="636">
        <v>44699</v>
      </c>
      <c r="AH41" s="636">
        <v>44706</v>
      </c>
      <c r="AI41" s="635">
        <v>44713</v>
      </c>
      <c r="AJ41" s="635">
        <v>44720</v>
      </c>
      <c r="AK41" s="635">
        <v>44727</v>
      </c>
      <c r="AL41" s="635">
        <v>44734</v>
      </c>
      <c r="AM41" s="636">
        <v>44741</v>
      </c>
      <c r="AN41" s="636">
        <v>44748</v>
      </c>
      <c r="AO41" s="636">
        <v>44755</v>
      </c>
      <c r="AP41" s="636" t="s">
        <v>1787</v>
      </c>
      <c r="AQ41" s="636">
        <v>44769</v>
      </c>
      <c r="AR41" s="635">
        <v>44776</v>
      </c>
      <c r="AS41" s="635">
        <v>44783</v>
      </c>
      <c r="AT41" s="635">
        <v>44790</v>
      </c>
      <c r="AU41" s="635">
        <v>44797</v>
      </c>
      <c r="AV41" s="636">
        <v>44804</v>
      </c>
      <c r="AW41" s="636">
        <v>44811</v>
      </c>
      <c r="AX41" s="636">
        <v>44818</v>
      </c>
      <c r="AY41" s="636">
        <v>44825</v>
      </c>
      <c r="AZ41" s="636">
        <v>44832</v>
      </c>
      <c r="BA41" s="635">
        <v>44839</v>
      </c>
      <c r="BB41" s="635">
        <v>44846</v>
      </c>
      <c r="BC41" s="635">
        <v>44853</v>
      </c>
      <c r="BD41" s="635">
        <v>44860</v>
      </c>
      <c r="BE41" s="636">
        <v>44867</v>
      </c>
      <c r="BF41" s="636">
        <v>44874</v>
      </c>
      <c r="BG41" s="636">
        <v>44881</v>
      </c>
      <c r="BH41" s="636">
        <v>44888</v>
      </c>
      <c r="BI41" s="635">
        <v>44895</v>
      </c>
      <c r="BJ41" s="635">
        <v>44902</v>
      </c>
      <c r="BK41" s="635">
        <v>44909</v>
      </c>
      <c r="BL41" s="635">
        <v>44916</v>
      </c>
      <c r="BM41" s="637">
        <v>44923</v>
      </c>
    </row>
    <row r="42" spans="1:65" s="102" customFormat="1" ht="26.25" customHeight="1" x14ac:dyDescent="0.25">
      <c r="A42" s="352">
        <v>37</v>
      </c>
      <c r="B42" s="472"/>
      <c r="C42" s="176" t="s">
        <v>1585</v>
      </c>
      <c r="D42" s="177" t="s">
        <v>35</v>
      </c>
      <c r="E42" s="455"/>
      <c r="F42" s="176" t="s">
        <v>35</v>
      </c>
      <c r="G42" s="177" t="s">
        <v>1520</v>
      </c>
      <c r="H42" s="184" t="s">
        <v>1344</v>
      </c>
      <c r="I42" s="196" t="s">
        <v>125</v>
      </c>
      <c r="J42" s="309" t="s">
        <v>135</v>
      </c>
      <c r="K42" s="197">
        <v>4</v>
      </c>
      <c r="L42" s="202">
        <v>12</v>
      </c>
      <c r="M42" s="107" t="s">
        <v>1787</v>
      </c>
      <c r="N42" s="107" t="s">
        <v>1787</v>
      </c>
      <c r="O42" s="107" t="s">
        <v>1787</v>
      </c>
      <c r="P42" s="107" t="s">
        <v>1787</v>
      </c>
      <c r="Q42" s="107" t="s">
        <v>1787</v>
      </c>
      <c r="R42" s="108">
        <v>44592</v>
      </c>
      <c r="S42" s="108" t="s">
        <v>1787</v>
      </c>
      <c r="T42" s="638" t="s">
        <v>1787</v>
      </c>
      <c r="U42" s="638" t="s">
        <v>1787</v>
      </c>
      <c r="V42" s="639">
        <v>44620</v>
      </c>
      <c r="W42" s="639" t="s">
        <v>1787</v>
      </c>
      <c r="X42" s="639" t="s">
        <v>1787</v>
      </c>
      <c r="Y42" s="639" t="s">
        <v>1787</v>
      </c>
      <c r="Z42" s="638">
        <v>44648</v>
      </c>
      <c r="AA42" s="638" t="s">
        <v>1787</v>
      </c>
      <c r="AB42" s="638" t="s">
        <v>1787</v>
      </c>
      <c r="AC42" s="638" t="s">
        <v>1787</v>
      </c>
      <c r="AD42" s="639">
        <v>44676</v>
      </c>
      <c r="AE42" s="639" t="s">
        <v>1787</v>
      </c>
      <c r="AF42" s="639" t="s">
        <v>1787</v>
      </c>
      <c r="AG42" s="639" t="s">
        <v>1787</v>
      </c>
      <c r="AH42" s="639">
        <v>44704</v>
      </c>
      <c r="AI42" s="638" t="s">
        <v>1787</v>
      </c>
      <c r="AJ42" s="638" t="s">
        <v>1787</v>
      </c>
      <c r="AK42" s="638" t="s">
        <v>1787</v>
      </c>
      <c r="AL42" s="638" t="s">
        <v>1787</v>
      </c>
      <c r="AM42" s="639" t="s">
        <v>1787</v>
      </c>
      <c r="AN42" s="639" t="s">
        <v>1787</v>
      </c>
      <c r="AO42" s="639">
        <v>44753</v>
      </c>
      <c r="AP42" s="639" t="s">
        <v>1787</v>
      </c>
      <c r="AQ42" s="639" t="s">
        <v>1787</v>
      </c>
      <c r="AR42" s="638" t="s">
        <v>1787</v>
      </c>
      <c r="AS42" s="638">
        <v>44781</v>
      </c>
      <c r="AT42" s="638" t="s">
        <v>1787</v>
      </c>
      <c r="AU42" s="638" t="s">
        <v>1787</v>
      </c>
      <c r="AV42" s="639" t="s">
        <v>1787</v>
      </c>
      <c r="AW42" s="639">
        <v>44809</v>
      </c>
      <c r="AX42" s="639" t="s">
        <v>1787</v>
      </c>
      <c r="AY42" s="639" t="s">
        <v>1787</v>
      </c>
      <c r="AZ42" s="639" t="s">
        <v>1787</v>
      </c>
      <c r="BA42" s="638">
        <v>44837</v>
      </c>
      <c r="BB42" s="638" t="s">
        <v>1787</v>
      </c>
      <c r="BC42" s="638" t="s">
        <v>1787</v>
      </c>
      <c r="BD42" s="638" t="s">
        <v>1787</v>
      </c>
      <c r="BE42" s="639">
        <v>44865</v>
      </c>
      <c r="BF42" s="639" t="s">
        <v>1787</v>
      </c>
      <c r="BG42" s="639" t="s">
        <v>1787</v>
      </c>
      <c r="BH42" s="639" t="s">
        <v>1787</v>
      </c>
      <c r="BI42" s="638">
        <v>44893</v>
      </c>
      <c r="BJ42" s="638" t="s">
        <v>1787</v>
      </c>
      <c r="BK42" s="638" t="s">
        <v>1787</v>
      </c>
      <c r="BL42" s="638" t="s">
        <v>1787</v>
      </c>
      <c r="BM42" s="640">
        <v>44921</v>
      </c>
    </row>
    <row r="43" spans="1:65" s="102" customFormat="1" ht="26.25" customHeight="1" x14ac:dyDescent="0.25">
      <c r="A43" s="352">
        <v>38</v>
      </c>
      <c r="B43" s="472"/>
      <c r="C43" s="176" t="s">
        <v>1585</v>
      </c>
      <c r="D43" s="177" t="s">
        <v>33</v>
      </c>
      <c r="E43" s="455"/>
      <c r="F43" s="176" t="s">
        <v>33</v>
      </c>
      <c r="G43" s="177" t="s">
        <v>1521</v>
      </c>
      <c r="H43" s="184" t="s">
        <v>1805</v>
      </c>
      <c r="I43" s="196" t="s">
        <v>126</v>
      </c>
      <c r="J43" s="309" t="s">
        <v>136</v>
      </c>
      <c r="K43" s="197">
        <v>4</v>
      </c>
      <c r="L43" s="202">
        <v>12</v>
      </c>
      <c r="M43" s="107" t="s">
        <v>1787</v>
      </c>
      <c r="N43" s="107" t="s">
        <v>1787</v>
      </c>
      <c r="O43" s="107" t="s">
        <v>1787</v>
      </c>
      <c r="P43" s="107" t="s">
        <v>1787</v>
      </c>
      <c r="Q43" s="107" t="s">
        <v>1787</v>
      </c>
      <c r="R43" s="108" t="s">
        <v>1787</v>
      </c>
      <c r="S43" s="108">
        <v>44600</v>
      </c>
      <c r="T43" s="638" t="s">
        <v>1787</v>
      </c>
      <c r="U43" s="638" t="s">
        <v>1787</v>
      </c>
      <c r="V43" s="639" t="s">
        <v>1787</v>
      </c>
      <c r="W43" s="639">
        <v>44628</v>
      </c>
      <c r="X43" s="639" t="s">
        <v>1787</v>
      </c>
      <c r="Y43" s="639" t="s">
        <v>1787</v>
      </c>
      <c r="Z43" s="638" t="s">
        <v>1787</v>
      </c>
      <c r="AA43" s="638">
        <v>44656</v>
      </c>
      <c r="AB43" s="638" t="s">
        <v>1787</v>
      </c>
      <c r="AC43" s="638" t="s">
        <v>1787</v>
      </c>
      <c r="AD43" s="639" t="s">
        <v>1787</v>
      </c>
      <c r="AE43" s="639">
        <v>44684</v>
      </c>
      <c r="AF43" s="639" t="s">
        <v>1787</v>
      </c>
      <c r="AG43" s="639" t="s">
        <v>1787</v>
      </c>
      <c r="AH43" s="639" t="s">
        <v>1787</v>
      </c>
      <c r="AI43" s="638">
        <v>44712</v>
      </c>
      <c r="AJ43" s="638" t="s">
        <v>1787</v>
      </c>
      <c r="AK43" s="638" t="s">
        <v>1787</v>
      </c>
      <c r="AL43" s="638" t="s">
        <v>1787</v>
      </c>
      <c r="AM43" s="639">
        <v>44740</v>
      </c>
      <c r="AN43" s="639" t="s">
        <v>1787</v>
      </c>
      <c r="AO43" s="639" t="s">
        <v>1787</v>
      </c>
      <c r="AP43" s="639" t="s">
        <v>1787</v>
      </c>
      <c r="AQ43" s="639">
        <v>44768</v>
      </c>
      <c r="AR43" s="638" t="s">
        <v>1787</v>
      </c>
      <c r="AS43" s="638" t="s">
        <v>1787</v>
      </c>
      <c r="AT43" s="638" t="s">
        <v>1787</v>
      </c>
      <c r="AU43" s="638">
        <v>44796</v>
      </c>
      <c r="AV43" s="639" t="s">
        <v>1787</v>
      </c>
      <c r="AW43" s="639" t="s">
        <v>1787</v>
      </c>
      <c r="AX43" s="639" t="s">
        <v>1787</v>
      </c>
      <c r="AY43" s="639">
        <v>44824</v>
      </c>
      <c r="AZ43" s="639" t="s">
        <v>1787</v>
      </c>
      <c r="BA43" s="638" t="s">
        <v>1787</v>
      </c>
      <c r="BB43" s="638" t="s">
        <v>1787</v>
      </c>
      <c r="BC43" s="638">
        <v>44852</v>
      </c>
      <c r="BD43" s="638" t="s">
        <v>1787</v>
      </c>
      <c r="BE43" s="639" t="s">
        <v>1787</v>
      </c>
      <c r="BF43" s="639" t="s">
        <v>1787</v>
      </c>
      <c r="BG43" s="639">
        <v>44880</v>
      </c>
      <c r="BH43" s="639" t="s">
        <v>1787</v>
      </c>
      <c r="BI43" s="638" t="s">
        <v>1787</v>
      </c>
      <c r="BJ43" s="638" t="s">
        <v>1787</v>
      </c>
      <c r="BK43" s="638">
        <v>44908</v>
      </c>
      <c r="BL43" s="638" t="s">
        <v>1787</v>
      </c>
      <c r="BM43" s="640" t="s">
        <v>1787</v>
      </c>
    </row>
    <row r="44" spans="1:65" s="102" customFormat="1" ht="26.25" customHeight="1" x14ac:dyDescent="0.25">
      <c r="A44" s="352">
        <v>39</v>
      </c>
      <c r="B44" s="472"/>
      <c r="C44" s="176" t="s">
        <v>1585</v>
      </c>
      <c r="D44" s="177" t="s">
        <v>32</v>
      </c>
      <c r="E44" s="455"/>
      <c r="F44" s="176" t="s">
        <v>32</v>
      </c>
      <c r="G44" s="177" t="s">
        <v>1606</v>
      </c>
      <c r="H44" s="184" t="s">
        <v>1832</v>
      </c>
      <c r="I44" s="196" t="s">
        <v>125</v>
      </c>
      <c r="J44" s="309" t="s">
        <v>136</v>
      </c>
      <c r="K44" s="197">
        <v>4</v>
      </c>
      <c r="L44" s="202">
        <v>11</v>
      </c>
      <c r="M44" s="107" t="s">
        <v>1787</v>
      </c>
      <c r="N44" s="107" t="s">
        <v>1787</v>
      </c>
      <c r="O44" s="107" t="s">
        <v>1787</v>
      </c>
      <c r="P44" s="107" t="s">
        <v>1787</v>
      </c>
      <c r="Q44" s="107" t="s">
        <v>1787</v>
      </c>
      <c r="R44" s="108" t="s">
        <v>1787</v>
      </c>
      <c r="S44" s="108">
        <v>44599</v>
      </c>
      <c r="T44" s="638" t="s">
        <v>1787</v>
      </c>
      <c r="U44" s="638" t="s">
        <v>1787</v>
      </c>
      <c r="V44" s="639" t="s">
        <v>1787</v>
      </c>
      <c r="W44" s="639">
        <v>44627</v>
      </c>
      <c r="X44" s="639" t="s">
        <v>1787</v>
      </c>
      <c r="Y44" s="639" t="s">
        <v>1787</v>
      </c>
      <c r="Z44" s="638" t="s">
        <v>1787</v>
      </c>
      <c r="AA44" s="638">
        <v>44655</v>
      </c>
      <c r="AB44" s="638" t="s">
        <v>1787</v>
      </c>
      <c r="AC44" s="638" t="s">
        <v>1787</v>
      </c>
      <c r="AD44" s="639" t="s">
        <v>1787</v>
      </c>
      <c r="AE44" s="639">
        <v>44683</v>
      </c>
      <c r="AF44" s="639" t="s">
        <v>1787</v>
      </c>
      <c r="AG44" s="639" t="s">
        <v>1787</v>
      </c>
      <c r="AH44" s="639" t="s">
        <v>1787</v>
      </c>
      <c r="AI44" s="638" t="s">
        <v>1787</v>
      </c>
      <c r="AJ44" s="638">
        <v>44718</v>
      </c>
      <c r="AK44" s="638" t="s">
        <v>1787</v>
      </c>
      <c r="AL44" s="638" t="s">
        <v>1787</v>
      </c>
      <c r="AM44" s="639" t="s">
        <v>1787</v>
      </c>
      <c r="AN44" s="639" t="s">
        <v>1787</v>
      </c>
      <c r="AO44" s="639" t="s">
        <v>1787</v>
      </c>
      <c r="AP44" s="639">
        <v>44760</v>
      </c>
      <c r="AQ44" s="639" t="s">
        <v>1787</v>
      </c>
      <c r="AR44" s="638" t="s">
        <v>1787</v>
      </c>
      <c r="AS44" s="638" t="s">
        <v>1787</v>
      </c>
      <c r="AT44" s="638" t="s">
        <v>1787</v>
      </c>
      <c r="AU44" s="638">
        <v>44795</v>
      </c>
      <c r="AV44" s="639" t="s">
        <v>1787</v>
      </c>
      <c r="AW44" s="639" t="s">
        <v>1787</v>
      </c>
      <c r="AX44" s="639" t="s">
        <v>1787</v>
      </c>
      <c r="AY44" s="639">
        <v>44823</v>
      </c>
      <c r="AZ44" s="639" t="s">
        <v>1787</v>
      </c>
      <c r="BA44" s="638" t="s">
        <v>1787</v>
      </c>
      <c r="BB44" s="638" t="s">
        <v>1787</v>
      </c>
      <c r="BC44" s="638" t="s">
        <v>1787</v>
      </c>
      <c r="BD44" s="638">
        <v>44858</v>
      </c>
      <c r="BE44" s="639" t="s">
        <v>1787</v>
      </c>
      <c r="BF44" s="639" t="s">
        <v>1787</v>
      </c>
      <c r="BG44" s="639" t="s">
        <v>1787</v>
      </c>
      <c r="BH44" s="639">
        <v>44886</v>
      </c>
      <c r="BI44" s="638" t="s">
        <v>1787</v>
      </c>
      <c r="BJ44" s="638" t="s">
        <v>1787</v>
      </c>
      <c r="BK44" s="638" t="s">
        <v>1787</v>
      </c>
      <c r="BL44" s="638">
        <v>44914</v>
      </c>
      <c r="BM44" s="640" t="s">
        <v>1787</v>
      </c>
    </row>
    <row r="45" spans="1:65" s="102" customFormat="1" ht="26.25" customHeight="1" x14ac:dyDescent="0.25">
      <c r="A45" s="352">
        <v>40</v>
      </c>
      <c r="B45" s="472"/>
      <c r="C45" s="176" t="s">
        <v>1585</v>
      </c>
      <c r="D45" s="177" t="s">
        <v>34</v>
      </c>
      <c r="E45" s="455"/>
      <c r="F45" s="176" t="s">
        <v>34</v>
      </c>
      <c r="G45" s="177" t="s">
        <v>1528</v>
      </c>
      <c r="H45" s="184" t="s">
        <v>1851</v>
      </c>
      <c r="I45" s="196" t="s">
        <v>126</v>
      </c>
      <c r="J45" s="309" t="s">
        <v>134</v>
      </c>
      <c r="K45" s="197">
        <v>4</v>
      </c>
      <c r="L45" s="202">
        <v>13</v>
      </c>
      <c r="M45" s="107" t="s">
        <v>1787</v>
      </c>
      <c r="N45" s="107" t="s">
        <v>1787</v>
      </c>
      <c r="O45" s="107" t="s">
        <v>1787</v>
      </c>
      <c r="P45" s="107" t="s">
        <v>1787</v>
      </c>
      <c r="Q45" s="107">
        <v>44586</v>
      </c>
      <c r="R45" s="108" t="s">
        <v>1787</v>
      </c>
      <c r="S45" s="108" t="s">
        <v>1787</v>
      </c>
      <c r="T45" s="638" t="s">
        <v>1787</v>
      </c>
      <c r="U45" s="638">
        <v>44614</v>
      </c>
      <c r="V45" s="639" t="s">
        <v>1787</v>
      </c>
      <c r="W45" s="639" t="s">
        <v>1787</v>
      </c>
      <c r="X45" s="639" t="s">
        <v>1787</v>
      </c>
      <c r="Y45" s="639">
        <v>44642</v>
      </c>
      <c r="Z45" s="638" t="s">
        <v>1787</v>
      </c>
      <c r="AA45" s="638" t="s">
        <v>1787</v>
      </c>
      <c r="AB45" s="638" t="s">
        <v>1787</v>
      </c>
      <c r="AC45" s="638">
        <v>44670</v>
      </c>
      <c r="AD45" s="639" t="s">
        <v>1787</v>
      </c>
      <c r="AE45" s="639" t="s">
        <v>1787</v>
      </c>
      <c r="AF45" s="639" t="s">
        <v>1787</v>
      </c>
      <c r="AG45" s="639">
        <v>44698</v>
      </c>
      <c r="AH45" s="639" t="s">
        <v>1787</v>
      </c>
      <c r="AI45" s="638" t="s">
        <v>1787</v>
      </c>
      <c r="AJ45" s="638" t="s">
        <v>1787</v>
      </c>
      <c r="AK45" s="638">
        <v>44726</v>
      </c>
      <c r="AL45" s="638" t="s">
        <v>1787</v>
      </c>
      <c r="AM45" s="639" t="s">
        <v>1787</v>
      </c>
      <c r="AN45" s="639" t="s">
        <v>1787</v>
      </c>
      <c r="AO45" s="639">
        <v>44754</v>
      </c>
      <c r="AP45" s="639" t="s">
        <v>1787</v>
      </c>
      <c r="AQ45" s="639" t="s">
        <v>1787</v>
      </c>
      <c r="AR45" s="638" t="s">
        <v>1787</v>
      </c>
      <c r="AS45" s="638">
        <v>44782</v>
      </c>
      <c r="AT45" s="638" t="s">
        <v>1787</v>
      </c>
      <c r="AU45" s="638" t="s">
        <v>1787</v>
      </c>
      <c r="AV45" s="639" t="s">
        <v>1787</v>
      </c>
      <c r="AW45" s="639">
        <v>44810</v>
      </c>
      <c r="AX45" s="639" t="s">
        <v>1787</v>
      </c>
      <c r="AY45" s="639" t="s">
        <v>1787</v>
      </c>
      <c r="AZ45" s="639" t="s">
        <v>1787</v>
      </c>
      <c r="BA45" s="638">
        <v>44838</v>
      </c>
      <c r="BB45" s="638" t="s">
        <v>1787</v>
      </c>
      <c r="BC45" s="638" t="s">
        <v>1787</v>
      </c>
      <c r="BD45" s="638" t="s">
        <v>1787</v>
      </c>
      <c r="BE45" s="639">
        <v>44866</v>
      </c>
      <c r="BF45" s="639" t="s">
        <v>1787</v>
      </c>
      <c r="BG45" s="639" t="s">
        <v>1787</v>
      </c>
      <c r="BH45" s="639" t="s">
        <v>1787</v>
      </c>
      <c r="BI45" s="638">
        <v>44894</v>
      </c>
      <c r="BJ45" s="638" t="s">
        <v>1787</v>
      </c>
      <c r="BK45" s="638" t="s">
        <v>1787</v>
      </c>
      <c r="BL45" s="638" t="s">
        <v>1787</v>
      </c>
      <c r="BM45" s="640">
        <v>44922</v>
      </c>
    </row>
    <row r="46" spans="1:65" s="102" customFormat="1" ht="26.25" customHeight="1" thickBot="1" x14ac:dyDescent="0.3">
      <c r="A46" s="354">
        <v>41</v>
      </c>
      <c r="B46" s="473"/>
      <c r="C46" s="404" t="s">
        <v>1585</v>
      </c>
      <c r="D46" s="405" t="s">
        <v>110</v>
      </c>
      <c r="E46" s="456"/>
      <c r="F46" s="404" t="s">
        <v>110</v>
      </c>
      <c r="G46" s="405" t="s">
        <v>1529</v>
      </c>
      <c r="H46" s="356" t="s">
        <v>1906</v>
      </c>
      <c r="I46" s="357" t="s">
        <v>127</v>
      </c>
      <c r="J46" s="358" t="s">
        <v>135</v>
      </c>
      <c r="K46" s="359">
        <v>4</v>
      </c>
      <c r="L46" s="360">
        <v>12</v>
      </c>
      <c r="M46" s="361" t="s">
        <v>1787</v>
      </c>
      <c r="N46" s="361" t="s">
        <v>1787</v>
      </c>
      <c r="O46" s="361" t="s">
        <v>1787</v>
      </c>
      <c r="P46" s="361" t="s">
        <v>1787</v>
      </c>
      <c r="Q46" s="361" t="s">
        <v>1787</v>
      </c>
      <c r="R46" s="362">
        <v>44594</v>
      </c>
      <c r="S46" s="362" t="s">
        <v>1787</v>
      </c>
      <c r="T46" s="641" t="s">
        <v>1787</v>
      </c>
      <c r="U46" s="641" t="s">
        <v>1787</v>
      </c>
      <c r="V46" s="642">
        <v>44622</v>
      </c>
      <c r="W46" s="642" t="s">
        <v>1787</v>
      </c>
      <c r="X46" s="642" t="s">
        <v>1787</v>
      </c>
      <c r="Y46" s="642" t="s">
        <v>1787</v>
      </c>
      <c r="Z46" s="641">
        <v>44650</v>
      </c>
      <c r="AA46" s="641" t="s">
        <v>1787</v>
      </c>
      <c r="AB46" s="641" t="s">
        <v>1787</v>
      </c>
      <c r="AC46" s="641" t="s">
        <v>1787</v>
      </c>
      <c r="AD46" s="642">
        <v>44678</v>
      </c>
      <c r="AE46" s="642" t="s">
        <v>1787</v>
      </c>
      <c r="AF46" s="642" t="s">
        <v>1787</v>
      </c>
      <c r="AG46" s="642" t="s">
        <v>1787</v>
      </c>
      <c r="AH46" s="642">
        <v>44706</v>
      </c>
      <c r="AI46" s="641" t="s">
        <v>1787</v>
      </c>
      <c r="AJ46" s="641" t="s">
        <v>1787</v>
      </c>
      <c r="AK46" s="641" t="s">
        <v>1787</v>
      </c>
      <c r="AL46" s="641">
        <v>44734</v>
      </c>
      <c r="AM46" s="642" t="s">
        <v>1787</v>
      </c>
      <c r="AN46" s="642" t="s">
        <v>1787</v>
      </c>
      <c r="AO46" s="642" t="s">
        <v>1787</v>
      </c>
      <c r="AP46" s="642" t="s">
        <v>1787</v>
      </c>
      <c r="AQ46" s="642">
        <v>44769</v>
      </c>
      <c r="AR46" s="641" t="s">
        <v>1787</v>
      </c>
      <c r="AS46" s="641" t="s">
        <v>1787</v>
      </c>
      <c r="AT46" s="641" t="s">
        <v>1787</v>
      </c>
      <c r="AU46" s="641">
        <v>44797</v>
      </c>
      <c r="AV46" s="642" t="s">
        <v>1787</v>
      </c>
      <c r="AW46" s="642" t="s">
        <v>1787</v>
      </c>
      <c r="AX46" s="642" t="s">
        <v>1787</v>
      </c>
      <c r="AY46" s="642">
        <v>44825</v>
      </c>
      <c r="AZ46" s="642" t="s">
        <v>1787</v>
      </c>
      <c r="BA46" s="641" t="s">
        <v>1787</v>
      </c>
      <c r="BB46" s="641" t="s">
        <v>1787</v>
      </c>
      <c r="BC46" s="641">
        <v>44853</v>
      </c>
      <c r="BD46" s="641" t="s">
        <v>1787</v>
      </c>
      <c r="BE46" s="642" t="s">
        <v>1787</v>
      </c>
      <c r="BF46" s="642" t="s">
        <v>1787</v>
      </c>
      <c r="BG46" s="642">
        <v>44881</v>
      </c>
      <c r="BH46" s="642" t="s">
        <v>1787</v>
      </c>
      <c r="BI46" s="641" t="s">
        <v>1787</v>
      </c>
      <c r="BJ46" s="641" t="s">
        <v>1787</v>
      </c>
      <c r="BK46" s="641">
        <v>44909</v>
      </c>
      <c r="BL46" s="641" t="s">
        <v>1787</v>
      </c>
      <c r="BM46" s="643" t="s">
        <v>1787</v>
      </c>
    </row>
    <row r="47" spans="1:65" s="102" customFormat="1" ht="26.25" customHeight="1" thickBot="1" x14ac:dyDescent="0.3">
      <c r="A47" s="369">
        <v>42</v>
      </c>
      <c r="B47" s="412" t="s">
        <v>1282</v>
      </c>
      <c r="C47" s="412" t="s">
        <v>1591</v>
      </c>
      <c r="D47" s="413" t="s">
        <v>571</v>
      </c>
      <c r="E47" s="372" t="s">
        <v>572</v>
      </c>
      <c r="F47" s="412" t="s">
        <v>571</v>
      </c>
      <c r="G47" s="413" t="s">
        <v>1591</v>
      </c>
      <c r="H47" s="373" t="s">
        <v>1907</v>
      </c>
      <c r="I47" s="374" t="s">
        <v>127</v>
      </c>
      <c r="J47" s="375" t="s">
        <v>132</v>
      </c>
      <c r="K47" s="376">
        <v>1</v>
      </c>
      <c r="L47" s="377">
        <v>50</v>
      </c>
      <c r="M47" s="378" t="s">
        <v>1787</v>
      </c>
      <c r="N47" s="378" t="s">
        <v>1787</v>
      </c>
      <c r="O47" s="378">
        <v>44573</v>
      </c>
      <c r="P47" s="378">
        <v>44580</v>
      </c>
      <c r="Q47" s="378">
        <v>44587</v>
      </c>
      <c r="R47" s="379">
        <v>44594</v>
      </c>
      <c r="S47" s="379">
        <v>44601</v>
      </c>
      <c r="T47" s="632">
        <v>44608</v>
      </c>
      <c r="U47" s="632">
        <v>44615</v>
      </c>
      <c r="V47" s="633">
        <v>44622</v>
      </c>
      <c r="W47" s="633">
        <v>44629</v>
      </c>
      <c r="X47" s="633">
        <v>44636</v>
      </c>
      <c r="Y47" s="633">
        <v>44643</v>
      </c>
      <c r="Z47" s="632">
        <v>44650</v>
      </c>
      <c r="AA47" s="632">
        <v>44657</v>
      </c>
      <c r="AB47" s="632">
        <v>44664</v>
      </c>
      <c r="AC47" s="632">
        <v>44671</v>
      </c>
      <c r="AD47" s="633">
        <v>44678</v>
      </c>
      <c r="AE47" s="633">
        <v>44685</v>
      </c>
      <c r="AF47" s="633">
        <v>44692</v>
      </c>
      <c r="AG47" s="633">
        <v>44699</v>
      </c>
      <c r="AH47" s="633">
        <v>44706</v>
      </c>
      <c r="AI47" s="632">
        <v>44713</v>
      </c>
      <c r="AJ47" s="632">
        <v>44720</v>
      </c>
      <c r="AK47" s="632">
        <v>44727</v>
      </c>
      <c r="AL47" s="632">
        <v>44734</v>
      </c>
      <c r="AM47" s="633">
        <v>44741</v>
      </c>
      <c r="AN47" s="633">
        <v>44748</v>
      </c>
      <c r="AO47" s="633">
        <v>44755</v>
      </c>
      <c r="AP47" s="633" t="s">
        <v>1787</v>
      </c>
      <c r="AQ47" s="633">
        <v>44769</v>
      </c>
      <c r="AR47" s="632">
        <v>44776</v>
      </c>
      <c r="AS47" s="632">
        <v>44783</v>
      </c>
      <c r="AT47" s="632">
        <v>44790</v>
      </c>
      <c r="AU47" s="632">
        <v>44797</v>
      </c>
      <c r="AV47" s="633">
        <v>44804</v>
      </c>
      <c r="AW47" s="633">
        <v>44811</v>
      </c>
      <c r="AX47" s="633">
        <v>44818</v>
      </c>
      <c r="AY47" s="633">
        <v>44825</v>
      </c>
      <c r="AZ47" s="633">
        <v>44832</v>
      </c>
      <c r="BA47" s="632">
        <v>44839</v>
      </c>
      <c r="BB47" s="632">
        <v>44846</v>
      </c>
      <c r="BC47" s="632">
        <v>44853</v>
      </c>
      <c r="BD47" s="632">
        <v>44860</v>
      </c>
      <c r="BE47" s="633">
        <v>44867</v>
      </c>
      <c r="BF47" s="633">
        <v>44874</v>
      </c>
      <c r="BG47" s="633">
        <v>44881</v>
      </c>
      <c r="BH47" s="633">
        <v>44888</v>
      </c>
      <c r="BI47" s="632">
        <v>44895</v>
      </c>
      <c r="BJ47" s="632">
        <v>44902</v>
      </c>
      <c r="BK47" s="632">
        <v>44909</v>
      </c>
      <c r="BL47" s="632">
        <v>44916</v>
      </c>
      <c r="BM47" s="634">
        <v>44923</v>
      </c>
    </row>
    <row r="48" spans="1:65" s="102" customFormat="1" ht="26.25" customHeight="1" thickBot="1" x14ac:dyDescent="0.3">
      <c r="A48" s="342">
        <v>43</v>
      </c>
      <c r="B48" s="410" t="s">
        <v>1284</v>
      </c>
      <c r="C48" s="410" t="s">
        <v>1590</v>
      </c>
      <c r="D48" s="411" t="s">
        <v>87</v>
      </c>
      <c r="E48" s="428" t="s">
        <v>1147</v>
      </c>
      <c r="F48" s="410" t="s">
        <v>87</v>
      </c>
      <c r="G48" s="411" t="s">
        <v>1615</v>
      </c>
      <c r="H48" s="344" t="s">
        <v>1616</v>
      </c>
      <c r="I48" s="345" t="s">
        <v>128</v>
      </c>
      <c r="J48" s="346" t="s">
        <v>132</v>
      </c>
      <c r="K48" s="347">
        <v>3</v>
      </c>
      <c r="L48" s="348">
        <v>17</v>
      </c>
      <c r="M48" s="349" t="s">
        <v>1787</v>
      </c>
      <c r="N48" s="349" t="s">
        <v>1787</v>
      </c>
      <c r="O48" s="349">
        <v>44574</v>
      </c>
      <c r="P48" s="349" t="s">
        <v>1787</v>
      </c>
      <c r="Q48" s="349" t="s">
        <v>1787</v>
      </c>
      <c r="R48" s="350">
        <v>44595</v>
      </c>
      <c r="S48" s="350" t="s">
        <v>1787</v>
      </c>
      <c r="T48" s="635" t="s">
        <v>1787</v>
      </c>
      <c r="U48" s="635">
        <v>44616</v>
      </c>
      <c r="V48" s="636" t="s">
        <v>1787</v>
      </c>
      <c r="W48" s="636" t="s">
        <v>1787</v>
      </c>
      <c r="X48" s="636">
        <v>44637</v>
      </c>
      <c r="Y48" s="636" t="s">
        <v>1787</v>
      </c>
      <c r="Z48" s="635" t="s">
        <v>1787</v>
      </c>
      <c r="AA48" s="635">
        <v>44658</v>
      </c>
      <c r="AB48" s="635" t="s">
        <v>1787</v>
      </c>
      <c r="AC48" s="635" t="s">
        <v>1787</v>
      </c>
      <c r="AD48" s="636">
        <v>44679</v>
      </c>
      <c r="AE48" s="636" t="s">
        <v>1787</v>
      </c>
      <c r="AF48" s="636" t="s">
        <v>1787</v>
      </c>
      <c r="AG48" s="636">
        <v>44700</v>
      </c>
      <c r="AH48" s="636" t="s">
        <v>1787</v>
      </c>
      <c r="AI48" s="635" t="s">
        <v>1787</v>
      </c>
      <c r="AJ48" s="635">
        <v>44721</v>
      </c>
      <c r="AK48" s="635" t="s">
        <v>1787</v>
      </c>
      <c r="AL48" s="635" t="s">
        <v>1787</v>
      </c>
      <c r="AM48" s="636">
        <v>44742</v>
      </c>
      <c r="AN48" s="636" t="s">
        <v>1787</v>
      </c>
      <c r="AO48" s="636" t="s">
        <v>1787</v>
      </c>
      <c r="AP48" s="636">
        <v>44763</v>
      </c>
      <c r="AQ48" s="636" t="s">
        <v>1787</v>
      </c>
      <c r="AR48" s="635" t="s">
        <v>1787</v>
      </c>
      <c r="AS48" s="635">
        <v>44784</v>
      </c>
      <c r="AT48" s="635" t="s">
        <v>1787</v>
      </c>
      <c r="AU48" s="635" t="s">
        <v>1787</v>
      </c>
      <c r="AV48" s="636">
        <v>44805</v>
      </c>
      <c r="AW48" s="636" t="s">
        <v>1787</v>
      </c>
      <c r="AX48" s="636" t="s">
        <v>1787</v>
      </c>
      <c r="AY48" s="636">
        <v>44826</v>
      </c>
      <c r="AZ48" s="636" t="s">
        <v>1787</v>
      </c>
      <c r="BA48" s="635" t="s">
        <v>1787</v>
      </c>
      <c r="BB48" s="635">
        <v>44847</v>
      </c>
      <c r="BC48" s="635" t="s">
        <v>1787</v>
      </c>
      <c r="BD48" s="635" t="s">
        <v>1787</v>
      </c>
      <c r="BE48" s="636">
        <v>44868</v>
      </c>
      <c r="BF48" s="636" t="s">
        <v>1787</v>
      </c>
      <c r="BG48" s="636" t="s">
        <v>1787</v>
      </c>
      <c r="BH48" s="636">
        <v>44889</v>
      </c>
      <c r="BI48" s="635" t="s">
        <v>1787</v>
      </c>
      <c r="BJ48" s="635" t="s">
        <v>1787</v>
      </c>
      <c r="BK48" s="635">
        <v>44910</v>
      </c>
      <c r="BL48" s="635" t="s">
        <v>1787</v>
      </c>
      <c r="BM48" s="637" t="s">
        <v>1787</v>
      </c>
    </row>
    <row r="49" spans="1:65" s="102" customFormat="1" ht="26.25" customHeight="1" x14ac:dyDescent="0.25">
      <c r="A49" s="342">
        <v>44</v>
      </c>
      <c r="B49" s="471" t="s">
        <v>1285</v>
      </c>
      <c r="C49" s="410" t="s">
        <v>1595</v>
      </c>
      <c r="D49" s="411" t="s">
        <v>77</v>
      </c>
      <c r="E49" s="454" t="s">
        <v>587</v>
      </c>
      <c r="F49" s="410" t="s">
        <v>77</v>
      </c>
      <c r="G49" s="411" t="s">
        <v>1949</v>
      </c>
      <c r="H49" s="344" t="s">
        <v>1950</v>
      </c>
      <c r="I49" s="345" t="s">
        <v>127</v>
      </c>
      <c r="J49" s="346" t="s">
        <v>133</v>
      </c>
      <c r="K49" s="347">
        <v>1</v>
      </c>
      <c r="L49" s="348">
        <v>49</v>
      </c>
      <c r="M49" s="349" t="s">
        <v>1787</v>
      </c>
      <c r="N49" s="349" t="s">
        <v>1787</v>
      </c>
      <c r="O49" s="349">
        <v>44573</v>
      </c>
      <c r="P49" s="349">
        <v>44580</v>
      </c>
      <c r="Q49" s="349">
        <v>44587</v>
      </c>
      <c r="R49" s="350">
        <v>44594</v>
      </c>
      <c r="S49" s="350">
        <v>44601</v>
      </c>
      <c r="T49" s="635">
        <v>44608</v>
      </c>
      <c r="U49" s="635">
        <v>44615</v>
      </c>
      <c r="V49" s="636">
        <v>44622</v>
      </c>
      <c r="W49" s="636">
        <v>44629</v>
      </c>
      <c r="X49" s="636">
        <v>44636</v>
      </c>
      <c r="Y49" s="636">
        <v>44643</v>
      </c>
      <c r="Z49" s="635">
        <v>44650</v>
      </c>
      <c r="AA49" s="635">
        <v>44657</v>
      </c>
      <c r="AB49" s="635">
        <v>44664</v>
      </c>
      <c r="AC49" s="635">
        <v>44671</v>
      </c>
      <c r="AD49" s="636">
        <v>44678</v>
      </c>
      <c r="AE49" s="636">
        <v>44685</v>
      </c>
      <c r="AF49" s="636">
        <v>44692</v>
      </c>
      <c r="AG49" s="636">
        <v>44699</v>
      </c>
      <c r="AH49" s="636">
        <v>44706</v>
      </c>
      <c r="AI49" s="635">
        <v>44713</v>
      </c>
      <c r="AJ49" s="635">
        <v>44720</v>
      </c>
      <c r="AK49" s="635">
        <v>44727</v>
      </c>
      <c r="AL49" s="635">
        <v>44734</v>
      </c>
      <c r="AM49" s="636">
        <v>44741</v>
      </c>
      <c r="AN49" s="636">
        <v>44748</v>
      </c>
      <c r="AO49" s="636">
        <v>44755</v>
      </c>
      <c r="AP49" s="636" t="s">
        <v>1787</v>
      </c>
      <c r="AQ49" s="636">
        <v>44769</v>
      </c>
      <c r="AR49" s="635">
        <v>44776</v>
      </c>
      <c r="AS49" s="635">
        <v>44783</v>
      </c>
      <c r="AT49" s="635">
        <v>44790</v>
      </c>
      <c r="AU49" s="635">
        <v>44797</v>
      </c>
      <c r="AV49" s="636">
        <v>44804</v>
      </c>
      <c r="AW49" s="636">
        <v>44811</v>
      </c>
      <c r="AX49" s="636">
        <v>44818</v>
      </c>
      <c r="AY49" s="636">
        <v>44825</v>
      </c>
      <c r="AZ49" s="636">
        <v>44832</v>
      </c>
      <c r="BA49" s="635">
        <v>44839</v>
      </c>
      <c r="BB49" s="635">
        <v>44846</v>
      </c>
      <c r="BC49" s="635">
        <v>44853</v>
      </c>
      <c r="BD49" s="635">
        <v>44860</v>
      </c>
      <c r="BE49" s="636">
        <v>44867</v>
      </c>
      <c r="BF49" s="636">
        <v>44874</v>
      </c>
      <c r="BG49" s="636">
        <v>44881</v>
      </c>
      <c r="BH49" s="636">
        <v>44888</v>
      </c>
      <c r="BI49" s="635">
        <v>44895</v>
      </c>
      <c r="BJ49" s="635">
        <v>44902</v>
      </c>
      <c r="BK49" s="635">
        <v>44909</v>
      </c>
      <c r="BL49" s="635">
        <v>44916</v>
      </c>
      <c r="BM49" s="637">
        <v>44923</v>
      </c>
    </row>
    <row r="50" spans="1:65" s="102" customFormat="1" ht="26.25" customHeight="1" x14ac:dyDescent="0.25">
      <c r="A50" s="352">
        <v>45</v>
      </c>
      <c r="B50" s="472"/>
      <c r="C50" s="176" t="s">
        <v>1595</v>
      </c>
      <c r="D50" s="177" t="s">
        <v>78</v>
      </c>
      <c r="E50" s="455"/>
      <c r="F50" s="176" t="s">
        <v>78</v>
      </c>
      <c r="G50" s="177" t="s">
        <v>1565</v>
      </c>
      <c r="H50" s="184" t="s">
        <v>1909</v>
      </c>
      <c r="I50" s="196" t="s">
        <v>126</v>
      </c>
      <c r="J50" s="309" t="s">
        <v>134</v>
      </c>
      <c r="K50" s="197">
        <v>2</v>
      </c>
      <c r="L50" s="202">
        <v>25</v>
      </c>
      <c r="M50" s="107" t="s">
        <v>1787</v>
      </c>
      <c r="N50" s="107" t="s">
        <v>1787</v>
      </c>
      <c r="O50" s="107" t="s">
        <v>1787</v>
      </c>
      <c r="P50" s="107" t="s">
        <v>1787</v>
      </c>
      <c r="Q50" s="107">
        <v>44586</v>
      </c>
      <c r="R50" s="108" t="s">
        <v>1787</v>
      </c>
      <c r="S50" s="108">
        <v>44600</v>
      </c>
      <c r="T50" s="638" t="s">
        <v>1787</v>
      </c>
      <c r="U50" s="638">
        <v>44614</v>
      </c>
      <c r="V50" s="639" t="s">
        <v>1787</v>
      </c>
      <c r="W50" s="639">
        <v>44628</v>
      </c>
      <c r="X50" s="639" t="s">
        <v>1787</v>
      </c>
      <c r="Y50" s="639">
        <v>44642</v>
      </c>
      <c r="Z50" s="638" t="s">
        <v>1787</v>
      </c>
      <c r="AA50" s="638">
        <v>44656</v>
      </c>
      <c r="AB50" s="638" t="s">
        <v>1787</v>
      </c>
      <c r="AC50" s="638">
        <v>44670</v>
      </c>
      <c r="AD50" s="639" t="s">
        <v>1787</v>
      </c>
      <c r="AE50" s="639">
        <v>44684</v>
      </c>
      <c r="AF50" s="639" t="s">
        <v>1787</v>
      </c>
      <c r="AG50" s="639">
        <v>44698</v>
      </c>
      <c r="AH50" s="639" t="s">
        <v>1787</v>
      </c>
      <c r="AI50" s="638">
        <v>44712</v>
      </c>
      <c r="AJ50" s="638" t="s">
        <v>1787</v>
      </c>
      <c r="AK50" s="638">
        <v>44726</v>
      </c>
      <c r="AL50" s="638" t="s">
        <v>1787</v>
      </c>
      <c r="AM50" s="639">
        <v>44740</v>
      </c>
      <c r="AN50" s="639" t="s">
        <v>1787</v>
      </c>
      <c r="AO50" s="639">
        <v>44754</v>
      </c>
      <c r="AP50" s="639" t="s">
        <v>1787</v>
      </c>
      <c r="AQ50" s="639">
        <v>44768</v>
      </c>
      <c r="AR50" s="638" t="s">
        <v>1787</v>
      </c>
      <c r="AS50" s="638">
        <v>44782</v>
      </c>
      <c r="AT50" s="638" t="s">
        <v>1787</v>
      </c>
      <c r="AU50" s="638">
        <v>44796</v>
      </c>
      <c r="AV50" s="639" t="s">
        <v>1787</v>
      </c>
      <c r="AW50" s="639">
        <v>44810</v>
      </c>
      <c r="AX50" s="639" t="s">
        <v>1787</v>
      </c>
      <c r="AY50" s="639">
        <v>44824</v>
      </c>
      <c r="AZ50" s="639" t="s">
        <v>1787</v>
      </c>
      <c r="BA50" s="638">
        <v>44838</v>
      </c>
      <c r="BB50" s="638" t="s">
        <v>1787</v>
      </c>
      <c r="BC50" s="638">
        <v>44852</v>
      </c>
      <c r="BD50" s="638" t="s">
        <v>1787</v>
      </c>
      <c r="BE50" s="639">
        <v>44866</v>
      </c>
      <c r="BF50" s="639" t="s">
        <v>1787</v>
      </c>
      <c r="BG50" s="639">
        <v>44880</v>
      </c>
      <c r="BH50" s="639" t="s">
        <v>1787</v>
      </c>
      <c r="BI50" s="638">
        <v>44894</v>
      </c>
      <c r="BJ50" s="638" t="s">
        <v>1787</v>
      </c>
      <c r="BK50" s="638">
        <v>44908</v>
      </c>
      <c r="BL50" s="638" t="s">
        <v>1787</v>
      </c>
      <c r="BM50" s="640">
        <v>44922</v>
      </c>
    </row>
    <row r="51" spans="1:65" s="102" customFormat="1" ht="26.25" customHeight="1" x14ac:dyDescent="0.25">
      <c r="A51" s="352">
        <v>46</v>
      </c>
      <c r="B51" s="472"/>
      <c r="C51" s="176" t="s">
        <v>1595</v>
      </c>
      <c r="D51" s="177" t="s">
        <v>116</v>
      </c>
      <c r="E51" s="455"/>
      <c r="F51" s="176" t="s">
        <v>605</v>
      </c>
      <c r="G51" s="177" t="s">
        <v>1846</v>
      </c>
      <c r="H51" s="184" t="s">
        <v>1908</v>
      </c>
      <c r="I51" s="196" t="s">
        <v>125</v>
      </c>
      <c r="J51" s="309" t="s">
        <v>135</v>
      </c>
      <c r="K51" s="197">
        <v>4</v>
      </c>
      <c r="L51" s="202">
        <v>12</v>
      </c>
      <c r="M51" s="107" t="s">
        <v>1787</v>
      </c>
      <c r="N51" s="107" t="s">
        <v>1787</v>
      </c>
      <c r="O51" s="107" t="s">
        <v>1787</v>
      </c>
      <c r="P51" s="107" t="s">
        <v>1787</v>
      </c>
      <c r="Q51" s="107" t="s">
        <v>1787</v>
      </c>
      <c r="R51" s="108">
        <v>44592</v>
      </c>
      <c r="S51" s="108" t="s">
        <v>1787</v>
      </c>
      <c r="T51" s="638" t="s">
        <v>1787</v>
      </c>
      <c r="U51" s="638" t="s">
        <v>1787</v>
      </c>
      <c r="V51" s="639">
        <v>44620</v>
      </c>
      <c r="W51" s="639" t="s">
        <v>1787</v>
      </c>
      <c r="X51" s="639" t="s">
        <v>1787</v>
      </c>
      <c r="Y51" s="639" t="s">
        <v>1787</v>
      </c>
      <c r="Z51" s="638">
        <v>44648</v>
      </c>
      <c r="AA51" s="638" t="s">
        <v>1787</v>
      </c>
      <c r="AB51" s="638" t="s">
        <v>1787</v>
      </c>
      <c r="AC51" s="638" t="s">
        <v>1787</v>
      </c>
      <c r="AD51" s="639">
        <v>44676</v>
      </c>
      <c r="AE51" s="639" t="s">
        <v>1787</v>
      </c>
      <c r="AF51" s="639" t="s">
        <v>1787</v>
      </c>
      <c r="AG51" s="639" t="s">
        <v>1787</v>
      </c>
      <c r="AH51" s="639">
        <v>44704</v>
      </c>
      <c r="AI51" s="638" t="s">
        <v>1787</v>
      </c>
      <c r="AJ51" s="638" t="s">
        <v>1787</v>
      </c>
      <c r="AK51" s="638" t="s">
        <v>1787</v>
      </c>
      <c r="AL51" s="638" t="s">
        <v>1787</v>
      </c>
      <c r="AM51" s="639" t="s">
        <v>1787</v>
      </c>
      <c r="AN51" s="639" t="s">
        <v>1787</v>
      </c>
      <c r="AO51" s="639">
        <v>44753</v>
      </c>
      <c r="AP51" s="639" t="s">
        <v>1787</v>
      </c>
      <c r="AQ51" s="639" t="s">
        <v>1787</v>
      </c>
      <c r="AR51" s="638" t="s">
        <v>1787</v>
      </c>
      <c r="AS51" s="638">
        <v>44781</v>
      </c>
      <c r="AT51" s="638" t="s">
        <v>1787</v>
      </c>
      <c r="AU51" s="638" t="s">
        <v>1787</v>
      </c>
      <c r="AV51" s="639" t="s">
        <v>1787</v>
      </c>
      <c r="AW51" s="639">
        <v>44809</v>
      </c>
      <c r="AX51" s="639" t="s">
        <v>1787</v>
      </c>
      <c r="AY51" s="639" t="s">
        <v>1787</v>
      </c>
      <c r="AZ51" s="639" t="s">
        <v>1787</v>
      </c>
      <c r="BA51" s="638">
        <v>44837</v>
      </c>
      <c r="BB51" s="638" t="s">
        <v>1787</v>
      </c>
      <c r="BC51" s="638" t="s">
        <v>1787</v>
      </c>
      <c r="BD51" s="638" t="s">
        <v>1787</v>
      </c>
      <c r="BE51" s="639">
        <v>44865</v>
      </c>
      <c r="BF51" s="639" t="s">
        <v>1787</v>
      </c>
      <c r="BG51" s="639" t="s">
        <v>1787</v>
      </c>
      <c r="BH51" s="639" t="s">
        <v>1787</v>
      </c>
      <c r="BI51" s="638">
        <v>44893</v>
      </c>
      <c r="BJ51" s="638" t="s">
        <v>1787</v>
      </c>
      <c r="BK51" s="638" t="s">
        <v>1787</v>
      </c>
      <c r="BL51" s="638" t="s">
        <v>1787</v>
      </c>
      <c r="BM51" s="640">
        <v>44921</v>
      </c>
    </row>
    <row r="52" spans="1:65" s="102" customFormat="1" ht="26.25" customHeight="1" thickBot="1" x14ac:dyDescent="0.3">
      <c r="A52" s="354">
        <v>47</v>
      </c>
      <c r="B52" s="473"/>
      <c r="C52" s="404" t="s">
        <v>1595</v>
      </c>
      <c r="D52" s="405" t="s">
        <v>605</v>
      </c>
      <c r="E52" s="456"/>
      <c r="F52" s="415" t="s">
        <v>116</v>
      </c>
      <c r="G52" s="405" t="s">
        <v>1795</v>
      </c>
      <c r="H52" s="356" t="s">
        <v>1794</v>
      </c>
      <c r="I52" s="357" t="s">
        <v>129</v>
      </c>
      <c r="J52" s="358">
        <v>6</v>
      </c>
      <c r="K52" s="359">
        <v>1</v>
      </c>
      <c r="L52" s="360">
        <v>0</v>
      </c>
      <c r="M52" s="361" t="s">
        <v>1787</v>
      </c>
      <c r="N52" s="361" t="s">
        <v>1787</v>
      </c>
      <c r="O52" s="361" t="s">
        <v>1787</v>
      </c>
      <c r="P52" s="361" t="s">
        <v>1787</v>
      </c>
      <c r="Q52" s="361" t="s">
        <v>1787</v>
      </c>
      <c r="R52" s="362" t="s">
        <v>1787</v>
      </c>
      <c r="S52" s="362" t="s">
        <v>1787</v>
      </c>
      <c r="T52" s="641" t="s">
        <v>1787</v>
      </c>
      <c r="U52" s="641" t="s">
        <v>1787</v>
      </c>
      <c r="V52" s="642" t="s">
        <v>1787</v>
      </c>
      <c r="W52" s="642" t="s">
        <v>1787</v>
      </c>
      <c r="X52" s="642" t="s">
        <v>1787</v>
      </c>
      <c r="Y52" s="642" t="s">
        <v>1787</v>
      </c>
      <c r="Z52" s="641" t="s">
        <v>1787</v>
      </c>
      <c r="AA52" s="641" t="s">
        <v>1787</v>
      </c>
      <c r="AB52" s="641" t="s">
        <v>1787</v>
      </c>
      <c r="AC52" s="641" t="s">
        <v>1787</v>
      </c>
      <c r="AD52" s="642" t="s">
        <v>1787</v>
      </c>
      <c r="AE52" s="642" t="s">
        <v>1787</v>
      </c>
      <c r="AF52" s="642" t="s">
        <v>1787</v>
      </c>
      <c r="AG52" s="642" t="s">
        <v>1787</v>
      </c>
      <c r="AH52" s="642" t="s">
        <v>1787</v>
      </c>
      <c r="AI52" s="641" t="s">
        <v>1787</v>
      </c>
      <c r="AJ52" s="641" t="s">
        <v>1787</v>
      </c>
      <c r="AK52" s="641" t="s">
        <v>1787</v>
      </c>
      <c r="AL52" s="641" t="s">
        <v>1787</v>
      </c>
      <c r="AM52" s="642" t="s">
        <v>1787</v>
      </c>
      <c r="AN52" s="642" t="s">
        <v>1787</v>
      </c>
      <c r="AO52" s="642" t="s">
        <v>1787</v>
      </c>
      <c r="AP52" s="642" t="s">
        <v>1787</v>
      </c>
      <c r="AQ52" s="642" t="s">
        <v>1787</v>
      </c>
      <c r="AR52" s="641" t="s">
        <v>1787</v>
      </c>
      <c r="AS52" s="641" t="s">
        <v>1787</v>
      </c>
      <c r="AT52" s="641" t="s">
        <v>1787</v>
      </c>
      <c r="AU52" s="641" t="s">
        <v>1787</v>
      </c>
      <c r="AV52" s="642" t="s">
        <v>1787</v>
      </c>
      <c r="AW52" s="642" t="s">
        <v>1787</v>
      </c>
      <c r="AX52" s="642" t="s">
        <v>1787</v>
      </c>
      <c r="AY52" s="642" t="s">
        <v>1787</v>
      </c>
      <c r="AZ52" s="642" t="s">
        <v>1787</v>
      </c>
      <c r="BA52" s="641" t="s">
        <v>1787</v>
      </c>
      <c r="BB52" s="641" t="s">
        <v>1787</v>
      </c>
      <c r="BC52" s="641" t="s">
        <v>1787</v>
      </c>
      <c r="BD52" s="641" t="s">
        <v>1787</v>
      </c>
      <c r="BE52" s="642" t="s">
        <v>1787</v>
      </c>
      <c r="BF52" s="642" t="s">
        <v>1787</v>
      </c>
      <c r="BG52" s="642" t="s">
        <v>1787</v>
      </c>
      <c r="BH52" s="642" t="s">
        <v>1787</v>
      </c>
      <c r="BI52" s="641" t="s">
        <v>1787</v>
      </c>
      <c r="BJ52" s="641" t="s">
        <v>1787</v>
      </c>
      <c r="BK52" s="641" t="s">
        <v>1787</v>
      </c>
      <c r="BL52" s="641" t="s">
        <v>1787</v>
      </c>
      <c r="BM52" s="643" t="s">
        <v>1787</v>
      </c>
    </row>
    <row r="53" spans="1:65" s="102" customFormat="1" ht="26.25" customHeight="1" x14ac:dyDescent="0.25">
      <c r="A53" s="342">
        <v>48</v>
      </c>
      <c r="B53" s="471" t="s">
        <v>1283</v>
      </c>
      <c r="C53" s="410" t="s">
        <v>1579</v>
      </c>
      <c r="D53" s="411" t="s">
        <v>10</v>
      </c>
      <c r="E53" s="454" t="s">
        <v>621</v>
      </c>
      <c r="F53" s="410" t="s">
        <v>10</v>
      </c>
      <c r="G53" s="411" t="s">
        <v>1577</v>
      </c>
      <c r="H53" s="344" t="s">
        <v>1806</v>
      </c>
      <c r="I53" s="345" t="s">
        <v>127</v>
      </c>
      <c r="J53" s="346" t="s">
        <v>1735</v>
      </c>
      <c r="K53" s="347">
        <v>1</v>
      </c>
      <c r="L53" s="348">
        <v>51</v>
      </c>
      <c r="M53" s="349" t="s">
        <v>1787</v>
      </c>
      <c r="N53" s="349">
        <v>44566</v>
      </c>
      <c r="O53" s="349">
        <v>44573</v>
      </c>
      <c r="P53" s="349">
        <v>44580</v>
      </c>
      <c r="Q53" s="349">
        <v>44587</v>
      </c>
      <c r="R53" s="350">
        <v>44594</v>
      </c>
      <c r="S53" s="350">
        <v>44601</v>
      </c>
      <c r="T53" s="635">
        <v>44608</v>
      </c>
      <c r="U53" s="635">
        <v>44615</v>
      </c>
      <c r="V53" s="636">
        <v>44622</v>
      </c>
      <c r="W53" s="636">
        <v>44629</v>
      </c>
      <c r="X53" s="636">
        <v>44636</v>
      </c>
      <c r="Y53" s="636">
        <v>44643</v>
      </c>
      <c r="Z53" s="635">
        <v>44650</v>
      </c>
      <c r="AA53" s="635">
        <v>44657</v>
      </c>
      <c r="AB53" s="635">
        <v>44664</v>
      </c>
      <c r="AC53" s="635">
        <v>44671</v>
      </c>
      <c r="AD53" s="636">
        <v>44678</v>
      </c>
      <c r="AE53" s="636">
        <v>44685</v>
      </c>
      <c r="AF53" s="636">
        <v>44692</v>
      </c>
      <c r="AG53" s="636">
        <v>44699</v>
      </c>
      <c r="AH53" s="636">
        <v>44706</v>
      </c>
      <c r="AI53" s="635">
        <v>44713</v>
      </c>
      <c r="AJ53" s="635">
        <v>44720</v>
      </c>
      <c r="AK53" s="635">
        <v>44727</v>
      </c>
      <c r="AL53" s="635">
        <v>44734</v>
      </c>
      <c r="AM53" s="636">
        <v>44741</v>
      </c>
      <c r="AN53" s="636">
        <v>44748</v>
      </c>
      <c r="AO53" s="636">
        <v>44755</v>
      </c>
      <c r="AP53" s="636" t="s">
        <v>1787</v>
      </c>
      <c r="AQ53" s="636">
        <v>44769</v>
      </c>
      <c r="AR53" s="635">
        <v>44776</v>
      </c>
      <c r="AS53" s="635">
        <v>44783</v>
      </c>
      <c r="AT53" s="635">
        <v>44790</v>
      </c>
      <c r="AU53" s="635">
        <v>44797</v>
      </c>
      <c r="AV53" s="636">
        <v>44804</v>
      </c>
      <c r="AW53" s="636">
        <v>44811</v>
      </c>
      <c r="AX53" s="636">
        <v>44818</v>
      </c>
      <c r="AY53" s="636">
        <v>44825</v>
      </c>
      <c r="AZ53" s="636">
        <v>44832</v>
      </c>
      <c r="BA53" s="635">
        <v>44839</v>
      </c>
      <c r="BB53" s="635">
        <v>44846</v>
      </c>
      <c r="BC53" s="635">
        <v>44853</v>
      </c>
      <c r="BD53" s="635">
        <v>44860</v>
      </c>
      <c r="BE53" s="636">
        <v>44867</v>
      </c>
      <c r="BF53" s="636">
        <v>44874</v>
      </c>
      <c r="BG53" s="636">
        <v>44881</v>
      </c>
      <c r="BH53" s="636">
        <v>44888</v>
      </c>
      <c r="BI53" s="635">
        <v>44895</v>
      </c>
      <c r="BJ53" s="635">
        <v>44902</v>
      </c>
      <c r="BK53" s="635">
        <v>44909</v>
      </c>
      <c r="BL53" s="635">
        <v>44916</v>
      </c>
      <c r="BM53" s="637">
        <v>44923</v>
      </c>
    </row>
    <row r="54" spans="1:65" s="102" customFormat="1" ht="26.25" customHeight="1" x14ac:dyDescent="0.25">
      <c r="A54" s="352">
        <v>49</v>
      </c>
      <c r="B54" s="472"/>
      <c r="C54" s="176" t="s">
        <v>1577</v>
      </c>
      <c r="D54" s="177" t="s">
        <v>64</v>
      </c>
      <c r="E54" s="455"/>
      <c r="F54" s="176" t="s">
        <v>64</v>
      </c>
      <c r="G54" s="177" t="s">
        <v>1509</v>
      </c>
      <c r="H54" s="184" t="s">
        <v>1953</v>
      </c>
      <c r="I54" s="196" t="s">
        <v>126</v>
      </c>
      <c r="J54" s="309" t="s">
        <v>135</v>
      </c>
      <c r="K54" s="197">
        <v>4</v>
      </c>
      <c r="L54" s="202">
        <v>12</v>
      </c>
      <c r="M54" s="107" t="s">
        <v>1787</v>
      </c>
      <c r="N54" s="107" t="s">
        <v>1787</v>
      </c>
      <c r="O54" s="107" t="s">
        <v>1787</v>
      </c>
      <c r="P54" s="107" t="s">
        <v>1787</v>
      </c>
      <c r="Q54" s="107" t="s">
        <v>1787</v>
      </c>
      <c r="R54" s="108">
        <v>44593</v>
      </c>
      <c r="S54" s="108" t="s">
        <v>1787</v>
      </c>
      <c r="T54" s="638" t="s">
        <v>1787</v>
      </c>
      <c r="U54" s="638" t="s">
        <v>1787</v>
      </c>
      <c r="V54" s="639">
        <v>44621</v>
      </c>
      <c r="W54" s="639" t="s">
        <v>1787</v>
      </c>
      <c r="X54" s="639" t="s">
        <v>1787</v>
      </c>
      <c r="Y54" s="639" t="s">
        <v>1787</v>
      </c>
      <c r="Z54" s="638">
        <v>44649</v>
      </c>
      <c r="AA54" s="638" t="s">
        <v>1787</v>
      </c>
      <c r="AB54" s="638" t="s">
        <v>1787</v>
      </c>
      <c r="AC54" s="638" t="s">
        <v>1787</v>
      </c>
      <c r="AD54" s="639">
        <v>44677</v>
      </c>
      <c r="AE54" s="639" t="s">
        <v>1787</v>
      </c>
      <c r="AF54" s="639" t="s">
        <v>1787</v>
      </c>
      <c r="AG54" s="639" t="s">
        <v>1787</v>
      </c>
      <c r="AH54" s="639">
        <v>44705</v>
      </c>
      <c r="AI54" s="638" t="s">
        <v>1787</v>
      </c>
      <c r="AJ54" s="638" t="s">
        <v>1787</v>
      </c>
      <c r="AK54" s="638" t="s">
        <v>1787</v>
      </c>
      <c r="AL54" s="638">
        <v>44733</v>
      </c>
      <c r="AM54" s="639" t="s">
        <v>1787</v>
      </c>
      <c r="AN54" s="639" t="s">
        <v>1787</v>
      </c>
      <c r="AO54" s="639" t="s">
        <v>1787</v>
      </c>
      <c r="AP54" s="639">
        <v>44761</v>
      </c>
      <c r="AQ54" s="639" t="s">
        <v>1787</v>
      </c>
      <c r="AR54" s="638" t="s">
        <v>1787</v>
      </c>
      <c r="AS54" s="638" t="s">
        <v>1787</v>
      </c>
      <c r="AT54" s="638">
        <v>44789</v>
      </c>
      <c r="AU54" s="638" t="s">
        <v>1787</v>
      </c>
      <c r="AV54" s="639" t="s">
        <v>1787</v>
      </c>
      <c r="AW54" s="639" t="s">
        <v>1787</v>
      </c>
      <c r="AX54" s="639">
        <v>44817</v>
      </c>
      <c r="AY54" s="639" t="s">
        <v>1787</v>
      </c>
      <c r="AZ54" s="639" t="s">
        <v>1787</v>
      </c>
      <c r="BA54" s="638" t="s">
        <v>1787</v>
      </c>
      <c r="BB54" s="638">
        <v>44845</v>
      </c>
      <c r="BC54" s="638" t="s">
        <v>1787</v>
      </c>
      <c r="BD54" s="638" t="s">
        <v>1787</v>
      </c>
      <c r="BE54" s="639" t="s">
        <v>1787</v>
      </c>
      <c r="BF54" s="639">
        <v>44873</v>
      </c>
      <c r="BG54" s="639" t="s">
        <v>1787</v>
      </c>
      <c r="BH54" s="639" t="s">
        <v>1787</v>
      </c>
      <c r="BI54" s="638" t="s">
        <v>1787</v>
      </c>
      <c r="BJ54" s="638">
        <v>44901</v>
      </c>
      <c r="BK54" s="638" t="s">
        <v>1787</v>
      </c>
      <c r="BL54" s="638" t="s">
        <v>1787</v>
      </c>
      <c r="BM54" s="640" t="s">
        <v>1787</v>
      </c>
    </row>
    <row r="55" spans="1:65" s="102" customFormat="1" ht="26.25" customHeight="1" x14ac:dyDescent="0.25">
      <c r="A55" s="352">
        <v>50</v>
      </c>
      <c r="B55" s="472"/>
      <c r="C55" s="176" t="s">
        <v>1577</v>
      </c>
      <c r="D55" s="177" t="s">
        <v>622</v>
      </c>
      <c r="E55" s="455"/>
      <c r="F55" s="176" t="s">
        <v>622</v>
      </c>
      <c r="G55" s="177" t="s">
        <v>1505</v>
      </c>
      <c r="H55" s="184" t="s">
        <v>1870</v>
      </c>
      <c r="I55" s="196" t="s">
        <v>127</v>
      </c>
      <c r="J55" s="309" t="s">
        <v>135</v>
      </c>
      <c r="K55" s="197">
        <v>4</v>
      </c>
      <c r="L55" s="202">
        <v>12</v>
      </c>
      <c r="M55" s="107" t="s">
        <v>1787</v>
      </c>
      <c r="N55" s="107" t="s">
        <v>1787</v>
      </c>
      <c r="O55" s="107" t="s">
        <v>1787</v>
      </c>
      <c r="P55" s="107" t="s">
        <v>1787</v>
      </c>
      <c r="Q55" s="107" t="s">
        <v>1787</v>
      </c>
      <c r="R55" s="108">
        <v>44594</v>
      </c>
      <c r="S55" s="108" t="s">
        <v>1787</v>
      </c>
      <c r="T55" s="638" t="s">
        <v>1787</v>
      </c>
      <c r="U55" s="638" t="s">
        <v>1787</v>
      </c>
      <c r="V55" s="639">
        <v>44622</v>
      </c>
      <c r="W55" s="639" t="s">
        <v>1787</v>
      </c>
      <c r="X55" s="639" t="s">
        <v>1787</v>
      </c>
      <c r="Y55" s="639" t="s">
        <v>1787</v>
      </c>
      <c r="Z55" s="638">
        <v>44650</v>
      </c>
      <c r="AA55" s="638" t="s">
        <v>1787</v>
      </c>
      <c r="AB55" s="638" t="s">
        <v>1787</v>
      </c>
      <c r="AC55" s="638" t="s">
        <v>1787</v>
      </c>
      <c r="AD55" s="639">
        <v>44678</v>
      </c>
      <c r="AE55" s="639" t="s">
        <v>1787</v>
      </c>
      <c r="AF55" s="639" t="s">
        <v>1787</v>
      </c>
      <c r="AG55" s="639" t="s">
        <v>1787</v>
      </c>
      <c r="AH55" s="639">
        <v>44706</v>
      </c>
      <c r="AI55" s="638" t="s">
        <v>1787</v>
      </c>
      <c r="AJ55" s="638" t="s">
        <v>1787</v>
      </c>
      <c r="AK55" s="638" t="s">
        <v>1787</v>
      </c>
      <c r="AL55" s="638">
        <v>44734</v>
      </c>
      <c r="AM55" s="639" t="s">
        <v>1787</v>
      </c>
      <c r="AN55" s="639" t="s">
        <v>1787</v>
      </c>
      <c r="AO55" s="639" t="s">
        <v>1787</v>
      </c>
      <c r="AP55" s="639" t="s">
        <v>1787</v>
      </c>
      <c r="AQ55" s="639">
        <v>44769</v>
      </c>
      <c r="AR55" s="638" t="s">
        <v>1787</v>
      </c>
      <c r="AS55" s="638" t="s">
        <v>1787</v>
      </c>
      <c r="AT55" s="638" t="s">
        <v>1787</v>
      </c>
      <c r="AU55" s="638">
        <v>44797</v>
      </c>
      <c r="AV55" s="639" t="s">
        <v>1787</v>
      </c>
      <c r="AW55" s="639" t="s">
        <v>1787</v>
      </c>
      <c r="AX55" s="639" t="s">
        <v>1787</v>
      </c>
      <c r="AY55" s="639">
        <v>44825</v>
      </c>
      <c r="AZ55" s="639" t="s">
        <v>1787</v>
      </c>
      <c r="BA55" s="638" t="s">
        <v>1787</v>
      </c>
      <c r="BB55" s="638" t="s">
        <v>1787</v>
      </c>
      <c r="BC55" s="638">
        <v>44853</v>
      </c>
      <c r="BD55" s="638" t="s">
        <v>1787</v>
      </c>
      <c r="BE55" s="639" t="s">
        <v>1787</v>
      </c>
      <c r="BF55" s="639" t="s">
        <v>1787</v>
      </c>
      <c r="BG55" s="639">
        <v>44881</v>
      </c>
      <c r="BH55" s="639" t="s">
        <v>1787</v>
      </c>
      <c r="BI55" s="638" t="s">
        <v>1787</v>
      </c>
      <c r="BJ55" s="638" t="s">
        <v>1787</v>
      </c>
      <c r="BK55" s="638">
        <v>44909</v>
      </c>
      <c r="BL55" s="638" t="s">
        <v>1787</v>
      </c>
      <c r="BM55" s="640" t="s">
        <v>1787</v>
      </c>
    </row>
    <row r="56" spans="1:65" s="102" customFormat="1" ht="26.25" customHeight="1" thickBot="1" x14ac:dyDescent="0.3">
      <c r="A56" s="354">
        <v>51</v>
      </c>
      <c r="B56" s="473"/>
      <c r="C56" s="404" t="s">
        <v>1577</v>
      </c>
      <c r="D56" s="405" t="s">
        <v>11</v>
      </c>
      <c r="E56" s="456"/>
      <c r="F56" s="404" t="s">
        <v>11</v>
      </c>
      <c r="G56" s="405" t="s">
        <v>1604</v>
      </c>
      <c r="H56" s="356" t="s">
        <v>1842</v>
      </c>
      <c r="I56" s="357" t="s">
        <v>128</v>
      </c>
      <c r="J56" s="358" t="s">
        <v>134</v>
      </c>
      <c r="K56" s="359">
        <v>2</v>
      </c>
      <c r="L56" s="360">
        <v>25</v>
      </c>
      <c r="M56" s="361" t="s">
        <v>1787</v>
      </c>
      <c r="N56" s="361" t="s">
        <v>1787</v>
      </c>
      <c r="O56" s="361" t="s">
        <v>1787</v>
      </c>
      <c r="P56" s="361" t="s">
        <v>1787</v>
      </c>
      <c r="Q56" s="361">
        <v>44588</v>
      </c>
      <c r="R56" s="362" t="s">
        <v>1787</v>
      </c>
      <c r="S56" s="362">
        <v>44602</v>
      </c>
      <c r="T56" s="641" t="s">
        <v>1787</v>
      </c>
      <c r="U56" s="641">
        <v>44616</v>
      </c>
      <c r="V56" s="642" t="s">
        <v>1787</v>
      </c>
      <c r="W56" s="642">
        <v>44630</v>
      </c>
      <c r="X56" s="642" t="s">
        <v>1787</v>
      </c>
      <c r="Y56" s="642">
        <v>44644</v>
      </c>
      <c r="Z56" s="641" t="s">
        <v>1787</v>
      </c>
      <c r="AA56" s="641">
        <v>44658</v>
      </c>
      <c r="AB56" s="641" t="s">
        <v>1787</v>
      </c>
      <c r="AC56" s="641">
        <v>44672</v>
      </c>
      <c r="AD56" s="642" t="s">
        <v>1787</v>
      </c>
      <c r="AE56" s="642">
        <v>44686</v>
      </c>
      <c r="AF56" s="642" t="s">
        <v>1787</v>
      </c>
      <c r="AG56" s="642">
        <v>44700</v>
      </c>
      <c r="AH56" s="642" t="s">
        <v>1787</v>
      </c>
      <c r="AI56" s="641">
        <v>44714</v>
      </c>
      <c r="AJ56" s="641" t="s">
        <v>1787</v>
      </c>
      <c r="AK56" s="641">
        <v>44728</v>
      </c>
      <c r="AL56" s="641" t="s">
        <v>1787</v>
      </c>
      <c r="AM56" s="642">
        <v>44742</v>
      </c>
      <c r="AN56" s="642" t="s">
        <v>1787</v>
      </c>
      <c r="AO56" s="642">
        <v>44756</v>
      </c>
      <c r="AP56" s="642" t="s">
        <v>1787</v>
      </c>
      <c r="AQ56" s="642">
        <v>44770</v>
      </c>
      <c r="AR56" s="641" t="s">
        <v>1787</v>
      </c>
      <c r="AS56" s="641">
        <v>44784</v>
      </c>
      <c r="AT56" s="641" t="s">
        <v>1787</v>
      </c>
      <c r="AU56" s="641">
        <v>44798</v>
      </c>
      <c r="AV56" s="642" t="s">
        <v>1787</v>
      </c>
      <c r="AW56" s="642">
        <v>44812</v>
      </c>
      <c r="AX56" s="642" t="s">
        <v>1787</v>
      </c>
      <c r="AY56" s="642">
        <v>44826</v>
      </c>
      <c r="AZ56" s="642" t="s">
        <v>1787</v>
      </c>
      <c r="BA56" s="641">
        <v>44840</v>
      </c>
      <c r="BB56" s="641" t="s">
        <v>1787</v>
      </c>
      <c r="BC56" s="641">
        <v>44854</v>
      </c>
      <c r="BD56" s="641" t="s">
        <v>1787</v>
      </c>
      <c r="BE56" s="642">
        <v>44868</v>
      </c>
      <c r="BF56" s="642" t="s">
        <v>1787</v>
      </c>
      <c r="BG56" s="642">
        <v>44882</v>
      </c>
      <c r="BH56" s="642" t="s">
        <v>1787</v>
      </c>
      <c r="BI56" s="641">
        <v>44896</v>
      </c>
      <c r="BJ56" s="641" t="s">
        <v>1787</v>
      </c>
      <c r="BK56" s="641">
        <v>44910</v>
      </c>
      <c r="BL56" s="641" t="s">
        <v>1787</v>
      </c>
      <c r="BM56" s="643"/>
    </row>
    <row r="57" spans="1:65" s="102" customFormat="1" ht="26.25" customHeight="1" x14ac:dyDescent="0.25">
      <c r="A57" s="342">
        <v>52</v>
      </c>
      <c r="B57" s="471" t="s">
        <v>1280</v>
      </c>
      <c r="C57" s="410" t="s">
        <v>1574</v>
      </c>
      <c r="D57" s="411" t="s">
        <v>109</v>
      </c>
      <c r="E57" s="454" t="s">
        <v>723</v>
      </c>
      <c r="F57" s="410" t="s">
        <v>109</v>
      </c>
      <c r="G57" s="411" t="s">
        <v>1574</v>
      </c>
      <c r="H57" s="344" t="s">
        <v>1871</v>
      </c>
      <c r="I57" s="345" t="s">
        <v>127</v>
      </c>
      <c r="J57" s="346" t="s">
        <v>135</v>
      </c>
      <c r="K57" s="347">
        <v>4</v>
      </c>
      <c r="L57" s="348">
        <v>12</v>
      </c>
      <c r="M57" s="349" t="s">
        <v>1787</v>
      </c>
      <c r="N57" s="349" t="s">
        <v>1787</v>
      </c>
      <c r="O57" s="349" t="s">
        <v>1787</v>
      </c>
      <c r="P57" s="349" t="s">
        <v>1787</v>
      </c>
      <c r="Q57" s="349" t="s">
        <v>1787</v>
      </c>
      <c r="R57" s="350">
        <v>44594</v>
      </c>
      <c r="S57" s="350" t="s">
        <v>1787</v>
      </c>
      <c r="T57" s="635" t="s">
        <v>1787</v>
      </c>
      <c r="U57" s="635" t="s">
        <v>1787</v>
      </c>
      <c r="V57" s="636">
        <v>44622</v>
      </c>
      <c r="W57" s="636" t="s">
        <v>1787</v>
      </c>
      <c r="X57" s="636" t="s">
        <v>1787</v>
      </c>
      <c r="Y57" s="636" t="s">
        <v>1787</v>
      </c>
      <c r="Z57" s="635">
        <v>44650</v>
      </c>
      <c r="AA57" s="635" t="s">
        <v>1787</v>
      </c>
      <c r="AB57" s="635" t="s">
        <v>1787</v>
      </c>
      <c r="AC57" s="635" t="s">
        <v>1787</v>
      </c>
      <c r="AD57" s="636">
        <v>44678</v>
      </c>
      <c r="AE57" s="636" t="s">
        <v>1787</v>
      </c>
      <c r="AF57" s="636" t="s">
        <v>1787</v>
      </c>
      <c r="AG57" s="636" t="s">
        <v>1787</v>
      </c>
      <c r="AH57" s="636">
        <v>44706</v>
      </c>
      <c r="AI57" s="635" t="s">
        <v>1787</v>
      </c>
      <c r="AJ57" s="635" t="s">
        <v>1787</v>
      </c>
      <c r="AK57" s="635" t="s">
        <v>1787</v>
      </c>
      <c r="AL57" s="635">
        <v>44734</v>
      </c>
      <c r="AM57" s="636" t="s">
        <v>1787</v>
      </c>
      <c r="AN57" s="636" t="s">
        <v>1787</v>
      </c>
      <c r="AO57" s="636" t="s">
        <v>1787</v>
      </c>
      <c r="AP57" s="636" t="s">
        <v>1787</v>
      </c>
      <c r="AQ57" s="636">
        <v>44769</v>
      </c>
      <c r="AR57" s="635" t="s">
        <v>1787</v>
      </c>
      <c r="AS57" s="635" t="s">
        <v>1787</v>
      </c>
      <c r="AT57" s="635" t="s">
        <v>1787</v>
      </c>
      <c r="AU57" s="635">
        <v>44797</v>
      </c>
      <c r="AV57" s="636" t="s">
        <v>1787</v>
      </c>
      <c r="AW57" s="636" t="s">
        <v>1787</v>
      </c>
      <c r="AX57" s="636" t="s">
        <v>1787</v>
      </c>
      <c r="AY57" s="636">
        <v>44825</v>
      </c>
      <c r="AZ57" s="636" t="s">
        <v>1787</v>
      </c>
      <c r="BA57" s="635" t="s">
        <v>1787</v>
      </c>
      <c r="BB57" s="635" t="s">
        <v>1787</v>
      </c>
      <c r="BC57" s="635">
        <v>44853</v>
      </c>
      <c r="BD57" s="635" t="s">
        <v>1787</v>
      </c>
      <c r="BE57" s="636" t="s">
        <v>1787</v>
      </c>
      <c r="BF57" s="636" t="s">
        <v>1787</v>
      </c>
      <c r="BG57" s="636">
        <v>44881</v>
      </c>
      <c r="BH57" s="636" t="s">
        <v>1787</v>
      </c>
      <c r="BI57" s="635" t="s">
        <v>1787</v>
      </c>
      <c r="BJ57" s="635" t="s">
        <v>1787</v>
      </c>
      <c r="BK57" s="635">
        <v>44909</v>
      </c>
      <c r="BL57" s="635" t="s">
        <v>1787</v>
      </c>
      <c r="BM57" s="637" t="s">
        <v>1787</v>
      </c>
    </row>
    <row r="58" spans="1:65" s="102" customFormat="1" ht="26.25" customHeight="1" x14ac:dyDescent="0.25">
      <c r="A58" s="352">
        <v>53</v>
      </c>
      <c r="B58" s="472"/>
      <c r="C58" s="176" t="s">
        <v>1574</v>
      </c>
      <c r="D58" s="177" t="s">
        <v>119</v>
      </c>
      <c r="E58" s="455"/>
      <c r="F58" s="176" t="s">
        <v>119</v>
      </c>
      <c r="G58" s="177" t="s">
        <v>1496</v>
      </c>
      <c r="H58" s="184" t="s">
        <v>1807</v>
      </c>
      <c r="I58" s="196" t="s">
        <v>127</v>
      </c>
      <c r="J58" s="309" t="s">
        <v>135</v>
      </c>
      <c r="K58" s="197">
        <v>4</v>
      </c>
      <c r="L58" s="202">
        <v>12</v>
      </c>
      <c r="M58" s="107" t="s">
        <v>1787</v>
      </c>
      <c r="N58" s="107" t="s">
        <v>1787</v>
      </c>
      <c r="O58" s="107" t="s">
        <v>1787</v>
      </c>
      <c r="P58" s="107" t="s">
        <v>1787</v>
      </c>
      <c r="Q58" s="107" t="s">
        <v>1787</v>
      </c>
      <c r="R58" s="108">
        <v>44594</v>
      </c>
      <c r="S58" s="108" t="s">
        <v>1787</v>
      </c>
      <c r="T58" s="638" t="s">
        <v>1787</v>
      </c>
      <c r="U58" s="638" t="s">
        <v>1787</v>
      </c>
      <c r="V58" s="639">
        <v>44622</v>
      </c>
      <c r="W58" s="639" t="s">
        <v>1787</v>
      </c>
      <c r="X58" s="639" t="s">
        <v>1787</v>
      </c>
      <c r="Y58" s="639" t="s">
        <v>1787</v>
      </c>
      <c r="Z58" s="638">
        <v>44650</v>
      </c>
      <c r="AA58" s="638" t="s">
        <v>1787</v>
      </c>
      <c r="AB58" s="638" t="s">
        <v>1787</v>
      </c>
      <c r="AC58" s="638" t="s">
        <v>1787</v>
      </c>
      <c r="AD58" s="639">
        <v>44678</v>
      </c>
      <c r="AE58" s="639" t="s">
        <v>1787</v>
      </c>
      <c r="AF58" s="639" t="s">
        <v>1787</v>
      </c>
      <c r="AG58" s="639" t="s">
        <v>1787</v>
      </c>
      <c r="AH58" s="639">
        <v>44706</v>
      </c>
      <c r="AI58" s="638" t="s">
        <v>1787</v>
      </c>
      <c r="AJ58" s="638" t="s">
        <v>1787</v>
      </c>
      <c r="AK58" s="638" t="s">
        <v>1787</v>
      </c>
      <c r="AL58" s="638">
        <v>44734</v>
      </c>
      <c r="AM58" s="639" t="s">
        <v>1787</v>
      </c>
      <c r="AN58" s="639" t="s">
        <v>1787</v>
      </c>
      <c r="AO58" s="639" t="s">
        <v>1787</v>
      </c>
      <c r="AP58" s="639" t="s">
        <v>1787</v>
      </c>
      <c r="AQ58" s="639">
        <v>44769</v>
      </c>
      <c r="AR58" s="638" t="s">
        <v>1787</v>
      </c>
      <c r="AS58" s="638" t="s">
        <v>1787</v>
      </c>
      <c r="AT58" s="638" t="s">
        <v>1787</v>
      </c>
      <c r="AU58" s="638">
        <v>44797</v>
      </c>
      <c r="AV58" s="639" t="s">
        <v>1787</v>
      </c>
      <c r="AW58" s="639" t="s">
        <v>1787</v>
      </c>
      <c r="AX58" s="639" t="s">
        <v>1787</v>
      </c>
      <c r="AY58" s="639">
        <v>44825</v>
      </c>
      <c r="AZ58" s="639" t="s">
        <v>1787</v>
      </c>
      <c r="BA58" s="638" t="s">
        <v>1787</v>
      </c>
      <c r="BB58" s="638" t="s">
        <v>1787</v>
      </c>
      <c r="BC58" s="638">
        <v>44853</v>
      </c>
      <c r="BD58" s="638" t="s">
        <v>1787</v>
      </c>
      <c r="BE58" s="639" t="s">
        <v>1787</v>
      </c>
      <c r="BF58" s="639" t="s">
        <v>1787</v>
      </c>
      <c r="BG58" s="639">
        <v>44881</v>
      </c>
      <c r="BH58" s="639" t="s">
        <v>1787</v>
      </c>
      <c r="BI58" s="638" t="s">
        <v>1787</v>
      </c>
      <c r="BJ58" s="638" t="s">
        <v>1787</v>
      </c>
      <c r="BK58" s="638">
        <v>44909</v>
      </c>
      <c r="BL58" s="638" t="s">
        <v>1787</v>
      </c>
      <c r="BM58" s="640" t="s">
        <v>1787</v>
      </c>
    </row>
    <row r="59" spans="1:65" s="102" customFormat="1" ht="26.25" customHeight="1" x14ac:dyDescent="0.25">
      <c r="A59" s="352">
        <v>54</v>
      </c>
      <c r="B59" s="472"/>
      <c r="C59" s="176" t="s">
        <v>1574</v>
      </c>
      <c r="D59" s="177" t="s">
        <v>728</v>
      </c>
      <c r="E59" s="455"/>
      <c r="F59" s="416" t="s">
        <v>728</v>
      </c>
      <c r="G59" s="177" t="s">
        <v>1620</v>
      </c>
      <c r="H59" s="184" t="s">
        <v>1910</v>
      </c>
      <c r="I59" s="196" t="s">
        <v>129</v>
      </c>
      <c r="J59" s="309">
        <v>6</v>
      </c>
      <c r="K59" s="197">
        <v>1</v>
      </c>
      <c r="L59" s="202">
        <v>1</v>
      </c>
      <c r="M59" s="107" t="s">
        <v>1787</v>
      </c>
      <c r="N59" s="107" t="s">
        <v>1787</v>
      </c>
      <c r="O59" s="107" t="s">
        <v>1787</v>
      </c>
      <c r="P59" s="107" t="s">
        <v>1787</v>
      </c>
      <c r="Q59" s="107" t="s">
        <v>1787</v>
      </c>
      <c r="R59" s="108" t="s">
        <v>1787</v>
      </c>
      <c r="S59" s="108" t="s">
        <v>1787</v>
      </c>
      <c r="T59" s="638" t="s">
        <v>1787</v>
      </c>
      <c r="U59" s="638" t="s">
        <v>1787</v>
      </c>
      <c r="V59" s="639" t="s">
        <v>1787</v>
      </c>
      <c r="W59" s="639" t="s">
        <v>1787</v>
      </c>
      <c r="X59" s="639" t="s">
        <v>1787</v>
      </c>
      <c r="Y59" s="639" t="s">
        <v>1787</v>
      </c>
      <c r="Z59" s="638" t="s">
        <v>1787</v>
      </c>
      <c r="AA59" s="638" t="s">
        <v>1787</v>
      </c>
      <c r="AB59" s="638" t="s">
        <v>1787</v>
      </c>
      <c r="AC59" s="638" t="s">
        <v>1787</v>
      </c>
      <c r="AD59" s="639" t="s">
        <v>1787</v>
      </c>
      <c r="AE59" s="639" t="s">
        <v>1787</v>
      </c>
      <c r="AF59" s="639" t="s">
        <v>1787</v>
      </c>
      <c r="AG59" s="639" t="s">
        <v>1787</v>
      </c>
      <c r="AH59" s="639" t="s">
        <v>1787</v>
      </c>
      <c r="AI59" s="638" t="s">
        <v>1787</v>
      </c>
      <c r="AJ59" s="638" t="s">
        <v>1787</v>
      </c>
      <c r="AK59" s="638" t="s">
        <v>1787</v>
      </c>
      <c r="AL59" s="638" t="s">
        <v>1787</v>
      </c>
      <c r="AM59" s="639" t="s">
        <v>1787</v>
      </c>
      <c r="AN59" s="639" t="s">
        <v>1787</v>
      </c>
      <c r="AO59" s="639" t="s">
        <v>1787</v>
      </c>
      <c r="AP59" s="639" t="s">
        <v>1787</v>
      </c>
      <c r="AQ59" s="639" t="s">
        <v>1787</v>
      </c>
      <c r="AR59" s="638" t="s">
        <v>1787</v>
      </c>
      <c r="AS59" s="638" t="s">
        <v>1787</v>
      </c>
      <c r="AT59" s="638" t="s">
        <v>1787</v>
      </c>
      <c r="AU59" s="638" t="s">
        <v>1787</v>
      </c>
      <c r="AV59" s="639" t="s">
        <v>1787</v>
      </c>
      <c r="AW59" s="639" t="s">
        <v>1787</v>
      </c>
      <c r="AX59" s="639" t="s">
        <v>1787</v>
      </c>
      <c r="AY59" s="639" t="s">
        <v>1787</v>
      </c>
      <c r="AZ59" s="639" t="s">
        <v>1787</v>
      </c>
      <c r="BA59" s="638" t="s">
        <v>1787</v>
      </c>
      <c r="BB59" s="638" t="s">
        <v>1787</v>
      </c>
      <c r="BC59" s="638" t="s">
        <v>1787</v>
      </c>
      <c r="BD59" s="638" t="s">
        <v>1787</v>
      </c>
      <c r="BE59" s="639" t="s">
        <v>1787</v>
      </c>
      <c r="BF59" s="639" t="s">
        <v>1787</v>
      </c>
      <c r="BG59" s="639" t="s">
        <v>1787</v>
      </c>
      <c r="BH59" s="639" t="s">
        <v>1787</v>
      </c>
      <c r="BI59" s="638" t="s">
        <v>1787</v>
      </c>
      <c r="BJ59" s="638" t="s">
        <v>1787</v>
      </c>
      <c r="BK59" s="638" t="s">
        <v>1787</v>
      </c>
      <c r="BL59" s="638" t="s">
        <v>1787</v>
      </c>
      <c r="BM59" s="640" t="s">
        <v>1787</v>
      </c>
    </row>
    <row r="60" spans="1:65" s="102" customFormat="1" ht="26.25" customHeight="1" thickBot="1" x14ac:dyDescent="0.3">
      <c r="A60" s="383">
        <v>55</v>
      </c>
      <c r="B60" s="473"/>
      <c r="C60" s="404" t="s">
        <v>1574</v>
      </c>
      <c r="D60" s="405" t="s">
        <v>1725</v>
      </c>
      <c r="E60" s="456"/>
      <c r="F60" s="417" t="s">
        <v>1725</v>
      </c>
      <c r="G60" s="405" t="s">
        <v>1723</v>
      </c>
      <c r="H60" s="356" t="s">
        <v>1724</v>
      </c>
      <c r="I60" s="357" t="s">
        <v>129</v>
      </c>
      <c r="J60" s="358">
        <v>6</v>
      </c>
      <c r="K60" s="359">
        <v>1</v>
      </c>
      <c r="L60" s="360">
        <v>2</v>
      </c>
      <c r="M60" s="361" t="s">
        <v>1787</v>
      </c>
      <c r="N60" s="361" t="s">
        <v>1787</v>
      </c>
      <c r="O60" s="361" t="s">
        <v>1787</v>
      </c>
      <c r="P60" s="361" t="s">
        <v>1787</v>
      </c>
      <c r="Q60" s="361" t="s">
        <v>1787</v>
      </c>
      <c r="R60" s="362" t="s">
        <v>1787</v>
      </c>
      <c r="S60" s="362" t="s">
        <v>1787</v>
      </c>
      <c r="T60" s="641" t="s">
        <v>1787</v>
      </c>
      <c r="U60" s="641" t="s">
        <v>1787</v>
      </c>
      <c r="V60" s="642" t="s">
        <v>1787</v>
      </c>
      <c r="W60" s="642" t="s">
        <v>1787</v>
      </c>
      <c r="X60" s="642" t="s">
        <v>1787</v>
      </c>
      <c r="Y60" s="642" t="s">
        <v>1787</v>
      </c>
      <c r="Z60" s="641" t="s">
        <v>1787</v>
      </c>
      <c r="AA60" s="641" t="s">
        <v>1787</v>
      </c>
      <c r="AB60" s="641" t="s">
        <v>1787</v>
      </c>
      <c r="AC60" s="641" t="s">
        <v>1787</v>
      </c>
      <c r="AD60" s="642" t="s">
        <v>1787</v>
      </c>
      <c r="AE60" s="642" t="s">
        <v>1787</v>
      </c>
      <c r="AF60" s="642" t="s">
        <v>1787</v>
      </c>
      <c r="AG60" s="642" t="s">
        <v>1787</v>
      </c>
      <c r="AH60" s="642" t="s">
        <v>1787</v>
      </c>
      <c r="AI60" s="641" t="s">
        <v>1787</v>
      </c>
      <c r="AJ60" s="641" t="s">
        <v>1787</v>
      </c>
      <c r="AK60" s="641" t="s">
        <v>1787</v>
      </c>
      <c r="AL60" s="641" t="s">
        <v>1787</v>
      </c>
      <c r="AM60" s="642" t="s">
        <v>1787</v>
      </c>
      <c r="AN60" s="642" t="s">
        <v>1787</v>
      </c>
      <c r="AO60" s="642" t="s">
        <v>1787</v>
      </c>
      <c r="AP60" s="642" t="s">
        <v>1787</v>
      </c>
      <c r="AQ60" s="642" t="s">
        <v>1787</v>
      </c>
      <c r="AR60" s="641" t="s">
        <v>1787</v>
      </c>
      <c r="AS60" s="641" t="s">
        <v>1787</v>
      </c>
      <c r="AT60" s="641" t="s">
        <v>1787</v>
      </c>
      <c r="AU60" s="641" t="s">
        <v>1787</v>
      </c>
      <c r="AV60" s="642" t="s">
        <v>1787</v>
      </c>
      <c r="AW60" s="642" t="s">
        <v>1787</v>
      </c>
      <c r="AX60" s="642" t="s">
        <v>1787</v>
      </c>
      <c r="AY60" s="642" t="s">
        <v>1787</v>
      </c>
      <c r="AZ60" s="642" t="s">
        <v>1787</v>
      </c>
      <c r="BA60" s="641" t="s">
        <v>1787</v>
      </c>
      <c r="BB60" s="641" t="s">
        <v>1787</v>
      </c>
      <c r="BC60" s="641" t="s">
        <v>1787</v>
      </c>
      <c r="BD60" s="641" t="s">
        <v>1787</v>
      </c>
      <c r="BE60" s="642" t="s">
        <v>1787</v>
      </c>
      <c r="BF60" s="642" t="s">
        <v>1787</v>
      </c>
      <c r="BG60" s="642" t="s">
        <v>1787</v>
      </c>
      <c r="BH60" s="642" t="s">
        <v>1787</v>
      </c>
      <c r="BI60" s="641" t="s">
        <v>1787</v>
      </c>
      <c r="BJ60" s="641" t="s">
        <v>1787</v>
      </c>
      <c r="BK60" s="641" t="s">
        <v>1787</v>
      </c>
      <c r="BL60" s="641" t="s">
        <v>1787</v>
      </c>
      <c r="BM60" s="643" t="s">
        <v>1787</v>
      </c>
    </row>
    <row r="61" spans="1:65" s="102" customFormat="1" ht="26.25" customHeight="1" x14ac:dyDescent="0.25">
      <c r="A61" s="342">
        <v>56</v>
      </c>
      <c r="B61" s="471" t="s">
        <v>1280</v>
      </c>
      <c r="C61" s="410" t="s">
        <v>1575</v>
      </c>
      <c r="D61" s="411" t="s">
        <v>25</v>
      </c>
      <c r="E61" s="454" t="s">
        <v>405</v>
      </c>
      <c r="F61" s="410" t="s">
        <v>25</v>
      </c>
      <c r="G61" s="411" t="s">
        <v>1575</v>
      </c>
      <c r="H61" s="344" t="s">
        <v>1808</v>
      </c>
      <c r="I61" s="345" t="s">
        <v>127</v>
      </c>
      <c r="J61" s="346" t="s">
        <v>1735</v>
      </c>
      <c r="K61" s="347">
        <v>1</v>
      </c>
      <c r="L61" s="348">
        <v>51</v>
      </c>
      <c r="M61" s="349" t="s">
        <v>1787</v>
      </c>
      <c r="N61" s="349">
        <v>44566</v>
      </c>
      <c r="O61" s="349">
        <v>44573</v>
      </c>
      <c r="P61" s="349">
        <v>44580</v>
      </c>
      <c r="Q61" s="349">
        <v>44587</v>
      </c>
      <c r="R61" s="350">
        <v>44594</v>
      </c>
      <c r="S61" s="350">
        <v>44601</v>
      </c>
      <c r="T61" s="635">
        <v>44608</v>
      </c>
      <c r="U61" s="635">
        <v>44615</v>
      </c>
      <c r="V61" s="636">
        <v>44622</v>
      </c>
      <c r="W61" s="636">
        <v>44629</v>
      </c>
      <c r="X61" s="636">
        <v>44636</v>
      </c>
      <c r="Y61" s="636">
        <v>44643</v>
      </c>
      <c r="Z61" s="635">
        <v>44650</v>
      </c>
      <c r="AA61" s="635">
        <v>44657</v>
      </c>
      <c r="AB61" s="635">
        <v>44664</v>
      </c>
      <c r="AC61" s="635">
        <v>44671</v>
      </c>
      <c r="AD61" s="636">
        <v>44678</v>
      </c>
      <c r="AE61" s="636">
        <v>44685</v>
      </c>
      <c r="AF61" s="636">
        <v>44692</v>
      </c>
      <c r="AG61" s="636">
        <v>44699</v>
      </c>
      <c r="AH61" s="636">
        <v>44706</v>
      </c>
      <c r="AI61" s="635">
        <v>44713</v>
      </c>
      <c r="AJ61" s="635">
        <v>44720</v>
      </c>
      <c r="AK61" s="635">
        <v>44727</v>
      </c>
      <c r="AL61" s="635">
        <v>44734</v>
      </c>
      <c r="AM61" s="636">
        <v>44741</v>
      </c>
      <c r="AN61" s="636">
        <v>44748</v>
      </c>
      <c r="AO61" s="636">
        <v>44755</v>
      </c>
      <c r="AP61" s="636" t="s">
        <v>1787</v>
      </c>
      <c r="AQ61" s="636">
        <v>44769</v>
      </c>
      <c r="AR61" s="635">
        <v>44776</v>
      </c>
      <c r="AS61" s="635">
        <v>44783</v>
      </c>
      <c r="AT61" s="635">
        <v>44790</v>
      </c>
      <c r="AU61" s="635">
        <v>44797</v>
      </c>
      <c r="AV61" s="636">
        <v>44804</v>
      </c>
      <c r="AW61" s="636">
        <v>44811</v>
      </c>
      <c r="AX61" s="636">
        <v>44818</v>
      </c>
      <c r="AY61" s="636">
        <v>44825</v>
      </c>
      <c r="AZ61" s="636">
        <v>44832</v>
      </c>
      <c r="BA61" s="635">
        <v>44839</v>
      </c>
      <c r="BB61" s="635">
        <v>44846</v>
      </c>
      <c r="BC61" s="635">
        <v>44853</v>
      </c>
      <c r="BD61" s="635">
        <v>44860</v>
      </c>
      <c r="BE61" s="636">
        <v>44867</v>
      </c>
      <c r="BF61" s="636">
        <v>44874</v>
      </c>
      <c r="BG61" s="636">
        <v>44881</v>
      </c>
      <c r="BH61" s="636">
        <v>44888</v>
      </c>
      <c r="BI61" s="635">
        <v>44895</v>
      </c>
      <c r="BJ61" s="635">
        <v>44902</v>
      </c>
      <c r="BK61" s="635">
        <v>44909</v>
      </c>
      <c r="BL61" s="635">
        <v>44916</v>
      </c>
      <c r="BM61" s="637">
        <v>44923</v>
      </c>
    </row>
    <row r="62" spans="1:65" s="102" customFormat="1" ht="26.25" customHeight="1" thickBot="1" x14ac:dyDescent="0.3">
      <c r="A62" s="352">
        <v>57</v>
      </c>
      <c r="B62" s="473"/>
      <c r="C62" s="176" t="s">
        <v>1575</v>
      </c>
      <c r="D62" s="177" t="s">
        <v>26</v>
      </c>
      <c r="E62" s="456"/>
      <c r="F62" s="176" t="s">
        <v>26</v>
      </c>
      <c r="G62" s="177" t="s">
        <v>1564</v>
      </c>
      <c r="H62" s="184" t="s">
        <v>1943</v>
      </c>
      <c r="I62" s="196" t="s">
        <v>128</v>
      </c>
      <c r="J62" s="309" t="s">
        <v>134</v>
      </c>
      <c r="K62" s="197">
        <v>4</v>
      </c>
      <c r="L62" s="202">
        <v>13</v>
      </c>
      <c r="M62" s="107" t="s">
        <v>1787</v>
      </c>
      <c r="N62" s="107" t="s">
        <v>1787</v>
      </c>
      <c r="O62" s="107" t="s">
        <v>1787</v>
      </c>
      <c r="P62" s="107" t="s">
        <v>1787</v>
      </c>
      <c r="Q62" s="107">
        <v>44588</v>
      </c>
      <c r="R62" s="108" t="s">
        <v>1787</v>
      </c>
      <c r="S62" s="108" t="s">
        <v>1787</v>
      </c>
      <c r="T62" s="638" t="s">
        <v>1787</v>
      </c>
      <c r="U62" s="638">
        <v>44616</v>
      </c>
      <c r="V62" s="639" t="s">
        <v>1787</v>
      </c>
      <c r="W62" s="639" t="s">
        <v>1787</v>
      </c>
      <c r="X62" s="639" t="s">
        <v>1787</v>
      </c>
      <c r="Y62" s="639">
        <v>44644</v>
      </c>
      <c r="Z62" s="638" t="s">
        <v>1787</v>
      </c>
      <c r="AA62" s="638" t="s">
        <v>1787</v>
      </c>
      <c r="AB62" s="638" t="s">
        <v>1787</v>
      </c>
      <c r="AC62" s="638">
        <v>44672</v>
      </c>
      <c r="AD62" s="639" t="s">
        <v>1787</v>
      </c>
      <c r="AE62" s="639" t="s">
        <v>1787</v>
      </c>
      <c r="AF62" s="639" t="s">
        <v>1787</v>
      </c>
      <c r="AG62" s="639">
        <v>44700</v>
      </c>
      <c r="AH62" s="639" t="s">
        <v>1787</v>
      </c>
      <c r="AI62" s="638" t="s">
        <v>1787</v>
      </c>
      <c r="AJ62" s="638" t="s">
        <v>1787</v>
      </c>
      <c r="AK62" s="638">
        <v>44728</v>
      </c>
      <c r="AL62" s="638" t="s">
        <v>1787</v>
      </c>
      <c r="AM62" s="639" t="s">
        <v>1787</v>
      </c>
      <c r="AN62" s="639" t="s">
        <v>1787</v>
      </c>
      <c r="AO62" s="639">
        <v>44756</v>
      </c>
      <c r="AP62" s="639" t="s">
        <v>1787</v>
      </c>
      <c r="AQ62" s="639" t="s">
        <v>1787</v>
      </c>
      <c r="AR62" s="638" t="s">
        <v>1787</v>
      </c>
      <c r="AS62" s="638">
        <v>44784</v>
      </c>
      <c r="AT62" s="638" t="s">
        <v>1787</v>
      </c>
      <c r="AU62" s="638" t="s">
        <v>1787</v>
      </c>
      <c r="AV62" s="639" t="s">
        <v>1787</v>
      </c>
      <c r="AW62" s="639">
        <v>44812</v>
      </c>
      <c r="AX62" s="639" t="s">
        <v>1787</v>
      </c>
      <c r="AY62" s="639" t="s">
        <v>1787</v>
      </c>
      <c r="AZ62" s="639" t="s">
        <v>1787</v>
      </c>
      <c r="BA62" s="638">
        <v>44840</v>
      </c>
      <c r="BB62" s="638" t="s">
        <v>1787</v>
      </c>
      <c r="BC62" s="638" t="s">
        <v>1787</v>
      </c>
      <c r="BD62" s="638" t="s">
        <v>1787</v>
      </c>
      <c r="BE62" s="639">
        <v>44868</v>
      </c>
      <c r="BF62" s="639" t="s">
        <v>1787</v>
      </c>
      <c r="BG62" s="639" t="s">
        <v>1787</v>
      </c>
      <c r="BH62" s="639" t="s">
        <v>1787</v>
      </c>
      <c r="BI62" s="638">
        <v>44896</v>
      </c>
      <c r="BJ62" s="638" t="s">
        <v>1787</v>
      </c>
      <c r="BK62" s="638" t="s">
        <v>1787</v>
      </c>
      <c r="BL62" s="638" t="s">
        <v>1787</v>
      </c>
      <c r="BM62" s="640">
        <v>44924</v>
      </c>
    </row>
    <row r="63" spans="1:65" s="102" customFormat="1" ht="26.25" customHeight="1" x14ac:dyDescent="0.25">
      <c r="A63" s="342">
        <v>58</v>
      </c>
      <c r="B63" s="471" t="s">
        <v>1284</v>
      </c>
      <c r="C63" s="410" t="s">
        <v>1589</v>
      </c>
      <c r="D63" s="411" t="s">
        <v>53</v>
      </c>
      <c r="E63" s="454" t="s">
        <v>50</v>
      </c>
      <c r="F63" s="410" t="s">
        <v>53</v>
      </c>
      <c r="G63" s="411" t="s">
        <v>1533</v>
      </c>
      <c r="H63" s="344" t="s">
        <v>1911</v>
      </c>
      <c r="I63" s="345" t="s">
        <v>127</v>
      </c>
      <c r="J63" s="346" t="s">
        <v>135</v>
      </c>
      <c r="K63" s="347">
        <v>4</v>
      </c>
      <c r="L63" s="348">
        <v>12</v>
      </c>
      <c r="M63" s="349" t="s">
        <v>1787</v>
      </c>
      <c r="N63" s="349" t="s">
        <v>1787</v>
      </c>
      <c r="O63" s="349" t="s">
        <v>1787</v>
      </c>
      <c r="P63" s="349" t="s">
        <v>1787</v>
      </c>
      <c r="Q63" s="349" t="s">
        <v>1787</v>
      </c>
      <c r="R63" s="350">
        <v>44594</v>
      </c>
      <c r="S63" s="350" t="s">
        <v>1787</v>
      </c>
      <c r="T63" s="635" t="s">
        <v>1787</v>
      </c>
      <c r="U63" s="635" t="s">
        <v>1787</v>
      </c>
      <c r="V63" s="636">
        <v>44622</v>
      </c>
      <c r="W63" s="636" t="s">
        <v>1787</v>
      </c>
      <c r="X63" s="636" t="s">
        <v>1787</v>
      </c>
      <c r="Y63" s="636" t="s">
        <v>1787</v>
      </c>
      <c r="Z63" s="635">
        <v>44650</v>
      </c>
      <c r="AA63" s="635" t="s">
        <v>1787</v>
      </c>
      <c r="AB63" s="635" t="s">
        <v>1787</v>
      </c>
      <c r="AC63" s="635" t="s">
        <v>1787</v>
      </c>
      <c r="AD63" s="636">
        <v>44678</v>
      </c>
      <c r="AE63" s="636" t="s">
        <v>1787</v>
      </c>
      <c r="AF63" s="636" t="s">
        <v>1787</v>
      </c>
      <c r="AG63" s="636" t="s">
        <v>1787</v>
      </c>
      <c r="AH63" s="636">
        <v>44706</v>
      </c>
      <c r="AI63" s="635" t="s">
        <v>1787</v>
      </c>
      <c r="AJ63" s="635" t="s">
        <v>1787</v>
      </c>
      <c r="AK63" s="635" t="s">
        <v>1787</v>
      </c>
      <c r="AL63" s="635">
        <v>44734</v>
      </c>
      <c r="AM63" s="636" t="s">
        <v>1787</v>
      </c>
      <c r="AN63" s="636" t="s">
        <v>1787</v>
      </c>
      <c r="AO63" s="636" t="s">
        <v>1787</v>
      </c>
      <c r="AP63" s="636" t="s">
        <v>1787</v>
      </c>
      <c r="AQ63" s="636">
        <v>44769</v>
      </c>
      <c r="AR63" s="635" t="s">
        <v>1787</v>
      </c>
      <c r="AS63" s="635" t="s">
        <v>1787</v>
      </c>
      <c r="AT63" s="635" t="s">
        <v>1787</v>
      </c>
      <c r="AU63" s="635">
        <v>44797</v>
      </c>
      <c r="AV63" s="636" t="s">
        <v>1787</v>
      </c>
      <c r="AW63" s="636" t="s">
        <v>1787</v>
      </c>
      <c r="AX63" s="636" t="s">
        <v>1787</v>
      </c>
      <c r="AY63" s="636">
        <v>44825</v>
      </c>
      <c r="AZ63" s="636" t="s">
        <v>1787</v>
      </c>
      <c r="BA63" s="635" t="s">
        <v>1787</v>
      </c>
      <c r="BB63" s="635" t="s">
        <v>1787</v>
      </c>
      <c r="BC63" s="635">
        <v>44853</v>
      </c>
      <c r="BD63" s="635" t="s">
        <v>1787</v>
      </c>
      <c r="BE63" s="636" t="s">
        <v>1787</v>
      </c>
      <c r="BF63" s="636" t="s">
        <v>1787</v>
      </c>
      <c r="BG63" s="636">
        <v>44881</v>
      </c>
      <c r="BH63" s="636" t="s">
        <v>1787</v>
      </c>
      <c r="BI63" s="635" t="s">
        <v>1787</v>
      </c>
      <c r="BJ63" s="635" t="s">
        <v>1787</v>
      </c>
      <c r="BK63" s="635">
        <v>44909</v>
      </c>
      <c r="BL63" s="635" t="s">
        <v>1787</v>
      </c>
      <c r="BM63" s="637" t="s">
        <v>1787</v>
      </c>
    </row>
    <row r="64" spans="1:65" s="102" customFormat="1" ht="26.25" customHeight="1" x14ac:dyDescent="0.25">
      <c r="A64" s="352">
        <v>59</v>
      </c>
      <c r="B64" s="472"/>
      <c r="C64" s="176" t="s">
        <v>1589</v>
      </c>
      <c r="D64" s="177" t="s">
        <v>51</v>
      </c>
      <c r="E64" s="455"/>
      <c r="F64" s="176" t="s">
        <v>51</v>
      </c>
      <c r="G64" s="177" t="s">
        <v>1534</v>
      </c>
      <c r="H64" s="184" t="s">
        <v>1912</v>
      </c>
      <c r="I64" s="196" t="s">
        <v>127</v>
      </c>
      <c r="J64" s="309" t="s">
        <v>135</v>
      </c>
      <c r="K64" s="197">
        <v>4</v>
      </c>
      <c r="L64" s="202">
        <v>12</v>
      </c>
      <c r="M64" s="107" t="s">
        <v>1787</v>
      </c>
      <c r="N64" s="107" t="s">
        <v>1787</v>
      </c>
      <c r="O64" s="107" t="s">
        <v>1787</v>
      </c>
      <c r="P64" s="107" t="s">
        <v>1787</v>
      </c>
      <c r="Q64" s="107" t="s">
        <v>1787</v>
      </c>
      <c r="R64" s="108">
        <v>44594</v>
      </c>
      <c r="S64" s="108" t="s">
        <v>1787</v>
      </c>
      <c r="T64" s="638" t="s">
        <v>1787</v>
      </c>
      <c r="U64" s="638" t="s">
        <v>1787</v>
      </c>
      <c r="V64" s="639">
        <v>44622</v>
      </c>
      <c r="W64" s="639" t="s">
        <v>1787</v>
      </c>
      <c r="X64" s="639" t="s">
        <v>1787</v>
      </c>
      <c r="Y64" s="639" t="s">
        <v>1787</v>
      </c>
      <c r="Z64" s="638">
        <v>44650</v>
      </c>
      <c r="AA64" s="638" t="s">
        <v>1787</v>
      </c>
      <c r="AB64" s="638" t="s">
        <v>1787</v>
      </c>
      <c r="AC64" s="638" t="s">
        <v>1787</v>
      </c>
      <c r="AD64" s="639">
        <v>44678</v>
      </c>
      <c r="AE64" s="639" t="s">
        <v>1787</v>
      </c>
      <c r="AF64" s="639" t="s">
        <v>1787</v>
      </c>
      <c r="AG64" s="639" t="s">
        <v>1787</v>
      </c>
      <c r="AH64" s="639">
        <v>44706</v>
      </c>
      <c r="AI64" s="638" t="s">
        <v>1787</v>
      </c>
      <c r="AJ64" s="638" t="s">
        <v>1787</v>
      </c>
      <c r="AK64" s="638" t="s">
        <v>1787</v>
      </c>
      <c r="AL64" s="638">
        <v>44734</v>
      </c>
      <c r="AM64" s="639" t="s">
        <v>1787</v>
      </c>
      <c r="AN64" s="639" t="s">
        <v>1787</v>
      </c>
      <c r="AO64" s="639" t="s">
        <v>1787</v>
      </c>
      <c r="AP64" s="639" t="s">
        <v>1787</v>
      </c>
      <c r="AQ64" s="639">
        <v>44769</v>
      </c>
      <c r="AR64" s="638" t="s">
        <v>1787</v>
      </c>
      <c r="AS64" s="638" t="s">
        <v>1787</v>
      </c>
      <c r="AT64" s="638" t="s">
        <v>1787</v>
      </c>
      <c r="AU64" s="638">
        <v>44797</v>
      </c>
      <c r="AV64" s="639" t="s">
        <v>1787</v>
      </c>
      <c r="AW64" s="639" t="s">
        <v>1787</v>
      </c>
      <c r="AX64" s="639" t="s">
        <v>1787</v>
      </c>
      <c r="AY64" s="639">
        <v>44825</v>
      </c>
      <c r="AZ64" s="639" t="s">
        <v>1787</v>
      </c>
      <c r="BA64" s="638" t="s">
        <v>1787</v>
      </c>
      <c r="BB64" s="638" t="s">
        <v>1787</v>
      </c>
      <c r="BC64" s="638">
        <v>44853</v>
      </c>
      <c r="BD64" s="638" t="s">
        <v>1787</v>
      </c>
      <c r="BE64" s="639" t="s">
        <v>1787</v>
      </c>
      <c r="BF64" s="639" t="s">
        <v>1787</v>
      </c>
      <c r="BG64" s="639">
        <v>44881</v>
      </c>
      <c r="BH64" s="639" t="s">
        <v>1787</v>
      </c>
      <c r="BI64" s="638" t="s">
        <v>1787</v>
      </c>
      <c r="BJ64" s="638" t="s">
        <v>1787</v>
      </c>
      <c r="BK64" s="638">
        <v>44909</v>
      </c>
      <c r="BL64" s="638" t="s">
        <v>1787</v>
      </c>
      <c r="BM64" s="640" t="s">
        <v>1787</v>
      </c>
    </row>
    <row r="65" spans="1:65" s="102" customFormat="1" ht="26.25" customHeight="1" x14ac:dyDescent="0.25">
      <c r="A65" s="352">
        <v>60</v>
      </c>
      <c r="B65" s="472"/>
      <c r="C65" s="176" t="s">
        <v>1589</v>
      </c>
      <c r="D65" s="177" t="s">
        <v>55</v>
      </c>
      <c r="E65" s="455"/>
      <c r="F65" s="176" t="s">
        <v>55</v>
      </c>
      <c r="G65" s="177" t="s">
        <v>1536</v>
      </c>
      <c r="H65" s="184" t="s">
        <v>1913</v>
      </c>
      <c r="I65" s="196" t="s">
        <v>126</v>
      </c>
      <c r="J65" s="309" t="s">
        <v>133</v>
      </c>
      <c r="K65" s="197">
        <v>2</v>
      </c>
      <c r="L65" s="202">
        <v>25</v>
      </c>
      <c r="M65" s="107" t="s">
        <v>1787</v>
      </c>
      <c r="N65" s="107" t="s">
        <v>1787</v>
      </c>
      <c r="O65" s="107" t="s">
        <v>1787</v>
      </c>
      <c r="P65" s="107">
        <v>44579</v>
      </c>
      <c r="Q65" s="107" t="s">
        <v>1787</v>
      </c>
      <c r="R65" s="108">
        <v>44593</v>
      </c>
      <c r="S65" s="108" t="s">
        <v>1787</v>
      </c>
      <c r="T65" s="638">
        <v>44607</v>
      </c>
      <c r="U65" s="638" t="s">
        <v>1787</v>
      </c>
      <c r="V65" s="639">
        <v>44621</v>
      </c>
      <c r="W65" s="639" t="s">
        <v>1787</v>
      </c>
      <c r="X65" s="639">
        <v>44635</v>
      </c>
      <c r="Y65" s="639" t="s">
        <v>1787</v>
      </c>
      <c r="Z65" s="638">
        <v>44649</v>
      </c>
      <c r="AA65" s="638" t="s">
        <v>1787</v>
      </c>
      <c r="AB65" s="638">
        <v>44663</v>
      </c>
      <c r="AC65" s="638" t="s">
        <v>1787</v>
      </c>
      <c r="AD65" s="639">
        <v>44677</v>
      </c>
      <c r="AE65" s="639" t="s">
        <v>1787</v>
      </c>
      <c r="AF65" s="639">
        <v>44691</v>
      </c>
      <c r="AG65" s="639" t="s">
        <v>1787</v>
      </c>
      <c r="AH65" s="639">
        <v>44705</v>
      </c>
      <c r="AI65" s="638" t="s">
        <v>1787</v>
      </c>
      <c r="AJ65" s="638">
        <v>44719</v>
      </c>
      <c r="AK65" s="638" t="s">
        <v>1787</v>
      </c>
      <c r="AL65" s="638">
        <v>44733</v>
      </c>
      <c r="AM65" s="639" t="s">
        <v>1787</v>
      </c>
      <c r="AN65" s="639">
        <v>44747</v>
      </c>
      <c r="AO65" s="639" t="s">
        <v>1787</v>
      </c>
      <c r="AP65" s="639">
        <v>44761</v>
      </c>
      <c r="AQ65" s="639" t="s">
        <v>1787</v>
      </c>
      <c r="AR65" s="638">
        <v>44775</v>
      </c>
      <c r="AS65" s="638" t="s">
        <v>1787</v>
      </c>
      <c r="AT65" s="638">
        <v>44789</v>
      </c>
      <c r="AU65" s="638" t="s">
        <v>1787</v>
      </c>
      <c r="AV65" s="639">
        <v>44803</v>
      </c>
      <c r="AW65" s="639" t="s">
        <v>1787</v>
      </c>
      <c r="AX65" s="639">
        <v>44817</v>
      </c>
      <c r="AY65" s="639" t="s">
        <v>1787</v>
      </c>
      <c r="AZ65" s="639">
        <v>44831</v>
      </c>
      <c r="BA65" s="638" t="s">
        <v>1787</v>
      </c>
      <c r="BB65" s="638">
        <v>44845</v>
      </c>
      <c r="BC65" s="638" t="s">
        <v>1787</v>
      </c>
      <c r="BD65" s="638">
        <v>44859</v>
      </c>
      <c r="BE65" s="639" t="s">
        <v>1787</v>
      </c>
      <c r="BF65" s="639">
        <v>44873</v>
      </c>
      <c r="BG65" s="639" t="s">
        <v>1787</v>
      </c>
      <c r="BH65" s="639">
        <v>44887</v>
      </c>
      <c r="BI65" s="638" t="s">
        <v>1787</v>
      </c>
      <c r="BJ65" s="638">
        <v>44901</v>
      </c>
      <c r="BK65" s="638" t="s">
        <v>1787</v>
      </c>
      <c r="BL65" s="638">
        <v>44915</v>
      </c>
      <c r="BM65" s="640" t="s">
        <v>1787</v>
      </c>
    </row>
    <row r="66" spans="1:65" s="102" customFormat="1" ht="26.25" customHeight="1" x14ac:dyDescent="0.25">
      <c r="A66" s="352">
        <v>61</v>
      </c>
      <c r="B66" s="472"/>
      <c r="C66" s="176" t="s">
        <v>1589</v>
      </c>
      <c r="D66" s="177" t="s">
        <v>56</v>
      </c>
      <c r="E66" s="455"/>
      <c r="F66" s="176" t="s">
        <v>56</v>
      </c>
      <c r="G66" s="177" t="s">
        <v>1537</v>
      </c>
      <c r="H66" s="184" t="s">
        <v>1914</v>
      </c>
      <c r="I66" s="196" t="s">
        <v>127</v>
      </c>
      <c r="J66" s="309" t="s">
        <v>135</v>
      </c>
      <c r="K66" s="197">
        <v>4</v>
      </c>
      <c r="L66" s="202">
        <v>12</v>
      </c>
      <c r="M66" s="107" t="s">
        <v>1787</v>
      </c>
      <c r="N66" s="107" t="s">
        <v>1787</v>
      </c>
      <c r="O66" s="107" t="s">
        <v>1787</v>
      </c>
      <c r="P66" s="107" t="s">
        <v>1787</v>
      </c>
      <c r="Q66" s="107" t="s">
        <v>1787</v>
      </c>
      <c r="R66" s="108">
        <v>44594</v>
      </c>
      <c r="S66" s="108" t="s">
        <v>1787</v>
      </c>
      <c r="T66" s="638" t="s">
        <v>1787</v>
      </c>
      <c r="U66" s="638" t="s">
        <v>1787</v>
      </c>
      <c r="V66" s="639">
        <v>44622</v>
      </c>
      <c r="W66" s="639" t="s">
        <v>1787</v>
      </c>
      <c r="X66" s="639" t="s">
        <v>1787</v>
      </c>
      <c r="Y66" s="639" t="s">
        <v>1787</v>
      </c>
      <c r="Z66" s="638">
        <v>44650</v>
      </c>
      <c r="AA66" s="638" t="s">
        <v>1787</v>
      </c>
      <c r="AB66" s="638" t="s">
        <v>1787</v>
      </c>
      <c r="AC66" s="638" t="s">
        <v>1787</v>
      </c>
      <c r="AD66" s="639">
        <v>44678</v>
      </c>
      <c r="AE66" s="639" t="s">
        <v>1787</v>
      </c>
      <c r="AF66" s="639" t="s">
        <v>1787</v>
      </c>
      <c r="AG66" s="639" t="s">
        <v>1787</v>
      </c>
      <c r="AH66" s="639">
        <v>44706</v>
      </c>
      <c r="AI66" s="638" t="s">
        <v>1787</v>
      </c>
      <c r="AJ66" s="638" t="s">
        <v>1787</v>
      </c>
      <c r="AK66" s="638" t="s">
        <v>1787</v>
      </c>
      <c r="AL66" s="638">
        <v>44734</v>
      </c>
      <c r="AM66" s="639" t="s">
        <v>1787</v>
      </c>
      <c r="AN66" s="639" t="s">
        <v>1787</v>
      </c>
      <c r="AO66" s="639" t="s">
        <v>1787</v>
      </c>
      <c r="AP66" s="639" t="s">
        <v>1787</v>
      </c>
      <c r="AQ66" s="639">
        <v>44769</v>
      </c>
      <c r="AR66" s="638" t="s">
        <v>1787</v>
      </c>
      <c r="AS66" s="638" t="s">
        <v>1787</v>
      </c>
      <c r="AT66" s="638" t="s">
        <v>1787</v>
      </c>
      <c r="AU66" s="638">
        <v>44797</v>
      </c>
      <c r="AV66" s="639" t="s">
        <v>1787</v>
      </c>
      <c r="AW66" s="639" t="s">
        <v>1787</v>
      </c>
      <c r="AX66" s="639" t="s">
        <v>1787</v>
      </c>
      <c r="AY66" s="639">
        <v>44825</v>
      </c>
      <c r="AZ66" s="639" t="s">
        <v>1787</v>
      </c>
      <c r="BA66" s="638" t="s">
        <v>1787</v>
      </c>
      <c r="BB66" s="638" t="s">
        <v>1787</v>
      </c>
      <c r="BC66" s="638">
        <v>44853</v>
      </c>
      <c r="BD66" s="638" t="s">
        <v>1787</v>
      </c>
      <c r="BE66" s="639" t="s">
        <v>1787</v>
      </c>
      <c r="BF66" s="639" t="s">
        <v>1787</v>
      </c>
      <c r="BG66" s="639">
        <v>44881</v>
      </c>
      <c r="BH66" s="639" t="s">
        <v>1787</v>
      </c>
      <c r="BI66" s="638" t="s">
        <v>1787</v>
      </c>
      <c r="BJ66" s="638" t="s">
        <v>1787</v>
      </c>
      <c r="BK66" s="638">
        <v>44909</v>
      </c>
      <c r="BL66" s="638" t="s">
        <v>1787</v>
      </c>
      <c r="BM66" s="640" t="s">
        <v>1787</v>
      </c>
    </row>
    <row r="67" spans="1:65" s="102" customFormat="1" ht="26.25" customHeight="1" x14ac:dyDescent="0.25">
      <c r="A67" s="352">
        <v>62</v>
      </c>
      <c r="B67" s="472"/>
      <c r="C67" s="176" t="s">
        <v>1589</v>
      </c>
      <c r="D67" s="177" t="s">
        <v>46</v>
      </c>
      <c r="E67" s="455"/>
      <c r="F67" s="176" t="s">
        <v>46</v>
      </c>
      <c r="G67" s="177" t="s">
        <v>1539</v>
      </c>
      <c r="H67" s="184" t="s">
        <v>1834</v>
      </c>
      <c r="I67" s="196" t="s">
        <v>126</v>
      </c>
      <c r="J67" s="309" t="s">
        <v>132</v>
      </c>
      <c r="K67" s="197">
        <v>3</v>
      </c>
      <c r="L67" s="202">
        <v>17</v>
      </c>
      <c r="M67" s="107" t="s">
        <v>1787</v>
      </c>
      <c r="N67" s="107" t="s">
        <v>1787</v>
      </c>
      <c r="O67" s="107">
        <v>44572</v>
      </c>
      <c r="P67" s="107" t="s">
        <v>1787</v>
      </c>
      <c r="Q67" s="107" t="s">
        <v>1787</v>
      </c>
      <c r="R67" s="108">
        <v>44593</v>
      </c>
      <c r="S67" s="108" t="s">
        <v>1787</v>
      </c>
      <c r="T67" s="638" t="s">
        <v>1787</v>
      </c>
      <c r="U67" s="638">
        <v>44614</v>
      </c>
      <c r="V67" s="639" t="s">
        <v>1787</v>
      </c>
      <c r="W67" s="639" t="s">
        <v>1787</v>
      </c>
      <c r="X67" s="639">
        <v>44635</v>
      </c>
      <c r="Y67" s="639" t="s">
        <v>1787</v>
      </c>
      <c r="Z67" s="638" t="s">
        <v>1787</v>
      </c>
      <c r="AA67" s="638">
        <v>44656</v>
      </c>
      <c r="AB67" s="638" t="s">
        <v>1787</v>
      </c>
      <c r="AC67" s="638" t="s">
        <v>1787</v>
      </c>
      <c r="AD67" s="639">
        <v>44677</v>
      </c>
      <c r="AE67" s="639" t="s">
        <v>1787</v>
      </c>
      <c r="AF67" s="639" t="s">
        <v>1787</v>
      </c>
      <c r="AG67" s="639">
        <v>44698</v>
      </c>
      <c r="AH67" s="639" t="s">
        <v>1787</v>
      </c>
      <c r="AI67" s="638" t="s">
        <v>1787</v>
      </c>
      <c r="AJ67" s="638">
        <v>44719</v>
      </c>
      <c r="AK67" s="638" t="s">
        <v>1787</v>
      </c>
      <c r="AL67" s="638" t="s">
        <v>1787</v>
      </c>
      <c r="AM67" s="639">
        <v>44740</v>
      </c>
      <c r="AN67" s="639" t="s">
        <v>1787</v>
      </c>
      <c r="AO67" s="639" t="s">
        <v>1787</v>
      </c>
      <c r="AP67" s="639">
        <v>44761</v>
      </c>
      <c r="AQ67" s="639" t="s">
        <v>1787</v>
      </c>
      <c r="AR67" s="638" t="s">
        <v>1787</v>
      </c>
      <c r="AS67" s="638">
        <v>44782</v>
      </c>
      <c r="AT67" s="638" t="s">
        <v>1787</v>
      </c>
      <c r="AU67" s="638" t="s">
        <v>1787</v>
      </c>
      <c r="AV67" s="639">
        <v>44803</v>
      </c>
      <c r="AW67" s="639" t="s">
        <v>1787</v>
      </c>
      <c r="AX67" s="639" t="s">
        <v>1787</v>
      </c>
      <c r="AY67" s="639">
        <v>44824</v>
      </c>
      <c r="AZ67" s="639" t="s">
        <v>1787</v>
      </c>
      <c r="BA67" s="638" t="s">
        <v>1787</v>
      </c>
      <c r="BB67" s="638">
        <v>44845</v>
      </c>
      <c r="BC67" s="638" t="s">
        <v>1787</v>
      </c>
      <c r="BD67" s="638" t="s">
        <v>1787</v>
      </c>
      <c r="BE67" s="639">
        <v>44866</v>
      </c>
      <c r="BF67" s="639" t="s">
        <v>1787</v>
      </c>
      <c r="BG67" s="639" t="s">
        <v>1787</v>
      </c>
      <c r="BH67" s="639">
        <v>44887</v>
      </c>
      <c r="BI67" s="638" t="s">
        <v>1787</v>
      </c>
      <c r="BJ67" s="638" t="s">
        <v>1787</v>
      </c>
      <c r="BK67" s="638">
        <v>44908</v>
      </c>
      <c r="BL67" s="638" t="s">
        <v>1787</v>
      </c>
      <c r="BM67" s="640" t="s">
        <v>1787</v>
      </c>
    </row>
    <row r="68" spans="1:65" s="102" customFormat="1" ht="26.25" customHeight="1" x14ac:dyDescent="0.25">
      <c r="A68" s="352">
        <v>63</v>
      </c>
      <c r="B68" s="472"/>
      <c r="C68" s="176" t="s">
        <v>1589</v>
      </c>
      <c r="D68" s="177" t="s">
        <v>54</v>
      </c>
      <c r="E68" s="455"/>
      <c r="F68" s="176" t="s">
        <v>54</v>
      </c>
      <c r="G68" s="177" t="s">
        <v>1541</v>
      </c>
      <c r="H68" s="184" t="s">
        <v>1641</v>
      </c>
      <c r="I68" s="196" t="s">
        <v>127</v>
      </c>
      <c r="J68" s="309" t="s">
        <v>135</v>
      </c>
      <c r="K68" s="197">
        <v>4</v>
      </c>
      <c r="L68" s="202">
        <v>12</v>
      </c>
      <c r="M68" s="107" t="s">
        <v>1787</v>
      </c>
      <c r="N68" s="107" t="s">
        <v>1787</v>
      </c>
      <c r="O68" s="107" t="s">
        <v>1787</v>
      </c>
      <c r="P68" s="107" t="s">
        <v>1787</v>
      </c>
      <c r="Q68" s="107" t="s">
        <v>1787</v>
      </c>
      <c r="R68" s="108">
        <v>44594</v>
      </c>
      <c r="S68" s="108" t="s">
        <v>1787</v>
      </c>
      <c r="T68" s="638" t="s">
        <v>1787</v>
      </c>
      <c r="U68" s="638" t="s">
        <v>1787</v>
      </c>
      <c r="V68" s="639">
        <v>44622</v>
      </c>
      <c r="W68" s="639" t="s">
        <v>1787</v>
      </c>
      <c r="X68" s="639" t="s">
        <v>1787</v>
      </c>
      <c r="Y68" s="639" t="s">
        <v>1787</v>
      </c>
      <c r="Z68" s="638">
        <v>44650</v>
      </c>
      <c r="AA68" s="638" t="s">
        <v>1787</v>
      </c>
      <c r="AB68" s="638" t="s">
        <v>1787</v>
      </c>
      <c r="AC68" s="638" t="s">
        <v>1787</v>
      </c>
      <c r="AD68" s="639">
        <v>44678</v>
      </c>
      <c r="AE68" s="639" t="s">
        <v>1787</v>
      </c>
      <c r="AF68" s="639" t="s">
        <v>1787</v>
      </c>
      <c r="AG68" s="639" t="s">
        <v>1787</v>
      </c>
      <c r="AH68" s="639">
        <v>44706</v>
      </c>
      <c r="AI68" s="638" t="s">
        <v>1787</v>
      </c>
      <c r="AJ68" s="638" t="s">
        <v>1787</v>
      </c>
      <c r="AK68" s="638" t="s">
        <v>1787</v>
      </c>
      <c r="AL68" s="638">
        <v>44734</v>
      </c>
      <c r="AM68" s="639" t="s">
        <v>1787</v>
      </c>
      <c r="AN68" s="639" t="s">
        <v>1787</v>
      </c>
      <c r="AO68" s="639" t="s">
        <v>1787</v>
      </c>
      <c r="AP68" s="639" t="s">
        <v>1787</v>
      </c>
      <c r="AQ68" s="639">
        <v>44769</v>
      </c>
      <c r="AR68" s="638" t="s">
        <v>1787</v>
      </c>
      <c r="AS68" s="638" t="s">
        <v>1787</v>
      </c>
      <c r="AT68" s="638" t="s">
        <v>1787</v>
      </c>
      <c r="AU68" s="638">
        <v>44797</v>
      </c>
      <c r="AV68" s="639" t="s">
        <v>1787</v>
      </c>
      <c r="AW68" s="639" t="s">
        <v>1787</v>
      </c>
      <c r="AX68" s="639" t="s">
        <v>1787</v>
      </c>
      <c r="AY68" s="639">
        <v>44825</v>
      </c>
      <c r="AZ68" s="639" t="s">
        <v>1787</v>
      </c>
      <c r="BA68" s="638" t="s">
        <v>1787</v>
      </c>
      <c r="BB68" s="638" t="s">
        <v>1787</v>
      </c>
      <c r="BC68" s="638">
        <v>44853</v>
      </c>
      <c r="BD68" s="638" t="s">
        <v>1787</v>
      </c>
      <c r="BE68" s="639" t="s">
        <v>1787</v>
      </c>
      <c r="BF68" s="639" t="s">
        <v>1787</v>
      </c>
      <c r="BG68" s="639">
        <v>44881</v>
      </c>
      <c r="BH68" s="639" t="s">
        <v>1787</v>
      </c>
      <c r="BI68" s="638" t="s">
        <v>1787</v>
      </c>
      <c r="BJ68" s="638" t="s">
        <v>1787</v>
      </c>
      <c r="BK68" s="638">
        <v>44909</v>
      </c>
      <c r="BL68" s="638" t="s">
        <v>1787</v>
      </c>
      <c r="BM68" s="640" t="s">
        <v>1787</v>
      </c>
    </row>
    <row r="69" spans="1:65" s="102" customFormat="1" ht="26.25" customHeight="1" x14ac:dyDescent="0.25">
      <c r="A69" s="352">
        <v>64</v>
      </c>
      <c r="B69" s="472"/>
      <c r="C69" s="176" t="s">
        <v>1589</v>
      </c>
      <c r="D69" s="177" t="s">
        <v>59</v>
      </c>
      <c r="E69" s="455"/>
      <c r="F69" s="176" t="s">
        <v>59</v>
      </c>
      <c r="G69" s="177" t="s">
        <v>1547</v>
      </c>
      <c r="H69" s="184" t="s">
        <v>1872</v>
      </c>
      <c r="I69" s="196" t="s">
        <v>127</v>
      </c>
      <c r="J69" s="309" t="s">
        <v>136</v>
      </c>
      <c r="K69" s="197">
        <v>4</v>
      </c>
      <c r="L69" s="202">
        <v>12</v>
      </c>
      <c r="M69" s="107" t="s">
        <v>1787</v>
      </c>
      <c r="N69" s="107" t="s">
        <v>1787</v>
      </c>
      <c r="O69" s="107" t="s">
        <v>1787</v>
      </c>
      <c r="P69" s="107" t="s">
        <v>1787</v>
      </c>
      <c r="Q69" s="107" t="s">
        <v>1787</v>
      </c>
      <c r="R69" s="108">
        <v>44594</v>
      </c>
      <c r="S69" s="108" t="s">
        <v>1787</v>
      </c>
      <c r="T69" s="638" t="s">
        <v>1787</v>
      </c>
      <c r="U69" s="638" t="s">
        <v>1787</v>
      </c>
      <c r="V69" s="639">
        <v>44622</v>
      </c>
      <c r="W69" s="639" t="s">
        <v>1787</v>
      </c>
      <c r="X69" s="639" t="s">
        <v>1787</v>
      </c>
      <c r="Y69" s="639" t="s">
        <v>1787</v>
      </c>
      <c r="Z69" s="638">
        <v>44650</v>
      </c>
      <c r="AA69" s="638" t="s">
        <v>1787</v>
      </c>
      <c r="AB69" s="638" t="s">
        <v>1787</v>
      </c>
      <c r="AC69" s="638" t="s">
        <v>1787</v>
      </c>
      <c r="AD69" s="639">
        <v>44678</v>
      </c>
      <c r="AE69" s="639" t="s">
        <v>1787</v>
      </c>
      <c r="AF69" s="639" t="s">
        <v>1787</v>
      </c>
      <c r="AG69" s="639" t="s">
        <v>1787</v>
      </c>
      <c r="AH69" s="639">
        <v>44706</v>
      </c>
      <c r="AI69" s="638" t="s">
        <v>1787</v>
      </c>
      <c r="AJ69" s="638" t="s">
        <v>1787</v>
      </c>
      <c r="AK69" s="638" t="s">
        <v>1787</v>
      </c>
      <c r="AL69" s="638">
        <v>44734</v>
      </c>
      <c r="AM69" s="639" t="s">
        <v>1787</v>
      </c>
      <c r="AN69" s="639" t="s">
        <v>1787</v>
      </c>
      <c r="AO69" s="639" t="s">
        <v>1787</v>
      </c>
      <c r="AP69" s="639" t="s">
        <v>1787</v>
      </c>
      <c r="AQ69" s="639">
        <v>44769</v>
      </c>
      <c r="AR69" s="638" t="s">
        <v>1787</v>
      </c>
      <c r="AS69" s="638" t="s">
        <v>1787</v>
      </c>
      <c r="AT69" s="638" t="s">
        <v>1787</v>
      </c>
      <c r="AU69" s="638">
        <v>44797</v>
      </c>
      <c r="AV69" s="639" t="s">
        <v>1787</v>
      </c>
      <c r="AW69" s="639" t="s">
        <v>1787</v>
      </c>
      <c r="AX69" s="639" t="s">
        <v>1787</v>
      </c>
      <c r="AY69" s="639">
        <v>44825</v>
      </c>
      <c r="AZ69" s="639" t="s">
        <v>1787</v>
      </c>
      <c r="BA69" s="638" t="s">
        <v>1787</v>
      </c>
      <c r="BB69" s="638" t="s">
        <v>1787</v>
      </c>
      <c r="BC69" s="638">
        <v>44853</v>
      </c>
      <c r="BD69" s="638" t="s">
        <v>1787</v>
      </c>
      <c r="BE69" s="639" t="s">
        <v>1787</v>
      </c>
      <c r="BF69" s="639" t="s">
        <v>1787</v>
      </c>
      <c r="BG69" s="639">
        <v>44881</v>
      </c>
      <c r="BH69" s="639" t="s">
        <v>1787</v>
      </c>
      <c r="BI69" s="638" t="s">
        <v>1787</v>
      </c>
      <c r="BJ69" s="638" t="s">
        <v>1787</v>
      </c>
      <c r="BK69" s="638">
        <v>44909</v>
      </c>
      <c r="BL69" s="638" t="s">
        <v>1787</v>
      </c>
      <c r="BM69" s="640" t="s">
        <v>1787</v>
      </c>
    </row>
    <row r="70" spans="1:65" s="102" customFormat="1" ht="26.25" customHeight="1" x14ac:dyDescent="0.25">
      <c r="A70" s="352">
        <v>65</v>
      </c>
      <c r="B70" s="472"/>
      <c r="C70" s="176" t="s">
        <v>1589</v>
      </c>
      <c r="D70" s="177" t="s">
        <v>112</v>
      </c>
      <c r="E70" s="455"/>
      <c r="F70" s="176" t="s">
        <v>112</v>
      </c>
      <c r="G70" s="177" t="s">
        <v>1549</v>
      </c>
      <c r="H70" s="184" t="s">
        <v>1873</v>
      </c>
      <c r="I70" s="196" t="s">
        <v>127</v>
      </c>
      <c r="J70" s="309" t="s">
        <v>135</v>
      </c>
      <c r="K70" s="197">
        <v>4</v>
      </c>
      <c r="L70" s="202">
        <v>12</v>
      </c>
      <c r="M70" s="107" t="s">
        <v>1787</v>
      </c>
      <c r="N70" s="107" t="s">
        <v>1787</v>
      </c>
      <c r="O70" s="107" t="s">
        <v>1787</v>
      </c>
      <c r="P70" s="107" t="s">
        <v>1787</v>
      </c>
      <c r="Q70" s="107" t="s">
        <v>1787</v>
      </c>
      <c r="R70" s="108">
        <v>44594</v>
      </c>
      <c r="S70" s="108" t="s">
        <v>1787</v>
      </c>
      <c r="T70" s="638" t="s">
        <v>1787</v>
      </c>
      <c r="U70" s="638" t="s">
        <v>1787</v>
      </c>
      <c r="V70" s="639">
        <v>44622</v>
      </c>
      <c r="W70" s="639" t="s">
        <v>1787</v>
      </c>
      <c r="X70" s="639" t="s">
        <v>1787</v>
      </c>
      <c r="Y70" s="639" t="s">
        <v>1787</v>
      </c>
      <c r="Z70" s="638">
        <v>44650</v>
      </c>
      <c r="AA70" s="638" t="s">
        <v>1787</v>
      </c>
      <c r="AB70" s="638" t="s">
        <v>1787</v>
      </c>
      <c r="AC70" s="638" t="s">
        <v>1787</v>
      </c>
      <c r="AD70" s="639">
        <v>44678</v>
      </c>
      <c r="AE70" s="639" t="s">
        <v>1787</v>
      </c>
      <c r="AF70" s="639" t="s">
        <v>1787</v>
      </c>
      <c r="AG70" s="639" t="s">
        <v>1787</v>
      </c>
      <c r="AH70" s="639">
        <v>44706</v>
      </c>
      <c r="AI70" s="638" t="s">
        <v>1787</v>
      </c>
      <c r="AJ70" s="638" t="s">
        <v>1787</v>
      </c>
      <c r="AK70" s="638" t="s">
        <v>1787</v>
      </c>
      <c r="AL70" s="638">
        <v>44734</v>
      </c>
      <c r="AM70" s="639" t="s">
        <v>1787</v>
      </c>
      <c r="AN70" s="639" t="s">
        <v>1787</v>
      </c>
      <c r="AO70" s="639" t="s">
        <v>1787</v>
      </c>
      <c r="AP70" s="639" t="s">
        <v>1787</v>
      </c>
      <c r="AQ70" s="639">
        <v>44769</v>
      </c>
      <c r="AR70" s="638" t="s">
        <v>1787</v>
      </c>
      <c r="AS70" s="638" t="s">
        <v>1787</v>
      </c>
      <c r="AT70" s="638" t="s">
        <v>1787</v>
      </c>
      <c r="AU70" s="638">
        <v>44797</v>
      </c>
      <c r="AV70" s="639" t="s">
        <v>1787</v>
      </c>
      <c r="AW70" s="639" t="s">
        <v>1787</v>
      </c>
      <c r="AX70" s="639" t="s">
        <v>1787</v>
      </c>
      <c r="AY70" s="639">
        <v>44825</v>
      </c>
      <c r="AZ70" s="639" t="s">
        <v>1787</v>
      </c>
      <c r="BA70" s="638" t="s">
        <v>1787</v>
      </c>
      <c r="BB70" s="638" t="s">
        <v>1787</v>
      </c>
      <c r="BC70" s="638">
        <v>44853</v>
      </c>
      <c r="BD70" s="638" t="s">
        <v>1787</v>
      </c>
      <c r="BE70" s="639" t="s">
        <v>1787</v>
      </c>
      <c r="BF70" s="639" t="s">
        <v>1787</v>
      </c>
      <c r="BG70" s="639">
        <v>44881</v>
      </c>
      <c r="BH70" s="639" t="s">
        <v>1787</v>
      </c>
      <c r="BI70" s="638" t="s">
        <v>1787</v>
      </c>
      <c r="BJ70" s="638" t="s">
        <v>1787</v>
      </c>
      <c r="BK70" s="638">
        <v>44909</v>
      </c>
      <c r="BL70" s="638" t="s">
        <v>1787</v>
      </c>
      <c r="BM70" s="640" t="s">
        <v>1787</v>
      </c>
    </row>
    <row r="71" spans="1:65" s="102" customFormat="1" ht="26.25" customHeight="1" x14ac:dyDescent="0.25">
      <c r="A71" s="352">
        <v>66</v>
      </c>
      <c r="B71" s="472"/>
      <c r="C71" s="176" t="s">
        <v>1589</v>
      </c>
      <c r="D71" s="177" t="s">
        <v>57</v>
      </c>
      <c r="E71" s="455"/>
      <c r="F71" s="176" t="s">
        <v>57</v>
      </c>
      <c r="G71" s="177" t="s">
        <v>1551</v>
      </c>
      <c r="H71" s="184" t="s">
        <v>1916</v>
      </c>
      <c r="I71" s="196" t="s">
        <v>128</v>
      </c>
      <c r="J71" s="309" t="s">
        <v>134</v>
      </c>
      <c r="K71" s="197">
        <v>4</v>
      </c>
      <c r="L71" s="202">
        <v>13</v>
      </c>
      <c r="M71" s="107" t="s">
        <v>1787</v>
      </c>
      <c r="N71" s="107" t="s">
        <v>1787</v>
      </c>
      <c r="O71" s="107" t="s">
        <v>1787</v>
      </c>
      <c r="P71" s="107" t="s">
        <v>1787</v>
      </c>
      <c r="Q71" s="107">
        <v>44588</v>
      </c>
      <c r="R71" s="108" t="s">
        <v>1787</v>
      </c>
      <c r="S71" s="108" t="s">
        <v>1787</v>
      </c>
      <c r="T71" s="638" t="s">
        <v>1787</v>
      </c>
      <c r="U71" s="638">
        <v>44616</v>
      </c>
      <c r="V71" s="639" t="s">
        <v>1787</v>
      </c>
      <c r="W71" s="639" t="s">
        <v>1787</v>
      </c>
      <c r="X71" s="639" t="s">
        <v>1787</v>
      </c>
      <c r="Y71" s="639">
        <v>44644</v>
      </c>
      <c r="Z71" s="638" t="s">
        <v>1787</v>
      </c>
      <c r="AA71" s="638" t="s">
        <v>1787</v>
      </c>
      <c r="AB71" s="638" t="s">
        <v>1787</v>
      </c>
      <c r="AC71" s="638">
        <v>44672</v>
      </c>
      <c r="AD71" s="639" t="s">
        <v>1787</v>
      </c>
      <c r="AE71" s="639" t="s">
        <v>1787</v>
      </c>
      <c r="AF71" s="639" t="s">
        <v>1787</v>
      </c>
      <c r="AG71" s="639">
        <v>44700</v>
      </c>
      <c r="AH71" s="639" t="s">
        <v>1787</v>
      </c>
      <c r="AI71" s="638" t="s">
        <v>1787</v>
      </c>
      <c r="AJ71" s="638" t="s">
        <v>1787</v>
      </c>
      <c r="AK71" s="638">
        <v>44728</v>
      </c>
      <c r="AL71" s="638" t="s">
        <v>1787</v>
      </c>
      <c r="AM71" s="639" t="s">
        <v>1787</v>
      </c>
      <c r="AN71" s="639" t="s">
        <v>1787</v>
      </c>
      <c r="AO71" s="639">
        <v>44756</v>
      </c>
      <c r="AP71" s="639" t="s">
        <v>1787</v>
      </c>
      <c r="AQ71" s="639" t="s">
        <v>1787</v>
      </c>
      <c r="AR71" s="638" t="s">
        <v>1787</v>
      </c>
      <c r="AS71" s="638">
        <v>44784</v>
      </c>
      <c r="AT71" s="638" t="s">
        <v>1787</v>
      </c>
      <c r="AU71" s="638" t="s">
        <v>1787</v>
      </c>
      <c r="AV71" s="639" t="s">
        <v>1787</v>
      </c>
      <c r="AW71" s="639">
        <v>44812</v>
      </c>
      <c r="AX71" s="639" t="s">
        <v>1787</v>
      </c>
      <c r="AY71" s="639" t="s">
        <v>1787</v>
      </c>
      <c r="AZ71" s="639" t="s">
        <v>1787</v>
      </c>
      <c r="BA71" s="638">
        <v>44840</v>
      </c>
      <c r="BB71" s="638" t="s">
        <v>1787</v>
      </c>
      <c r="BC71" s="638" t="s">
        <v>1787</v>
      </c>
      <c r="BD71" s="638" t="s">
        <v>1787</v>
      </c>
      <c r="BE71" s="639">
        <v>44868</v>
      </c>
      <c r="BF71" s="639" t="s">
        <v>1787</v>
      </c>
      <c r="BG71" s="639" t="s">
        <v>1787</v>
      </c>
      <c r="BH71" s="639" t="s">
        <v>1787</v>
      </c>
      <c r="BI71" s="638">
        <v>44896</v>
      </c>
      <c r="BJ71" s="638" t="s">
        <v>1787</v>
      </c>
      <c r="BK71" s="638" t="s">
        <v>1787</v>
      </c>
      <c r="BL71" s="638" t="s">
        <v>1787</v>
      </c>
      <c r="BM71" s="640">
        <v>44924</v>
      </c>
    </row>
    <row r="72" spans="1:65" s="102" customFormat="1" ht="26.25" customHeight="1" thickBot="1" x14ac:dyDescent="0.3">
      <c r="A72" s="354">
        <v>67</v>
      </c>
      <c r="B72" s="473"/>
      <c r="C72" s="404" t="s">
        <v>1589</v>
      </c>
      <c r="D72" s="405" t="s">
        <v>58</v>
      </c>
      <c r="E72" s="456"/>
      <c r="F72" s="404" t="s">
        <v>58</v>
      </c>
      <c r="G72" s="405" t="s">
        <v>1609</v>
      </c>
      <c r="H72" s="356" t="s">
        <v>1917</v>
      </c>
      <c r="I72" s="357" t="s">
        <v>128</v>
      </c>
      <c r="J72" s="358" t="s">
        <v>133</v>
      </c>
      <c r="K72" s="359">
        <v>2</v>
      </c>
      <c r="L72" s="360">
        <v>23</v>
      </c>
      <c r="M72" s="361" t="s">
        <v>1787</v>
      </c>
      <c r="N72" s="361" t="s">
        <v>1787</v>
      </c>
      <c r="O72" s="361" t="s">
        <v>1787</v>
      </c>
      <c r="P72" s="361">
        <v>44581</v>
      </c>
      <c r="Q72" s="361" t="s">
        <v>1787</v>
      </c>
      <c r="R72" s="362">
        <v>44595</v>
      </c>
      <c r="S72" s="362" t="s">
        <v>1787</v>
      </c>
      <c r="T72" s="641">
        <v>44609</v>
      </c>
      <c r="U72" s="641" t="s">
        <v>1787</v>
      </c>
      <c r="V72" s="642">
        <v>44623</v>
      </c>
      <c r="W72" s="642" t="s">
        <v>1787</v>
      </c>
      <c r="X72" s="642">
        <v>44637</v>
      </c>
      <c r="Y72" s="642" t="s">
        <v>1787</v>
      </c>
      <c r="Z72" s="641">
        <v>44651</v>
      </c>
      <c r="AA72" s="641" t="s">
        <v>1787</v>
      </c>
      <c r="AB72" s="641" t="s">
        <v>1787</v>
      </c>
      <c r="AC72" s="641" t="s">
        <v>1787</v>
      </c>
      <c r="AD72" s="642">
        <v>44679</v>
      </c>
      <c r="AE72" s="642" t="s">
        <v>1787</v>
      </c>
      <c r="AF72" s="642">
        <v>44693</v>
      </c>
      <c r="AG72" s="642" t="s">
        <v>1787</v>
      </c>
      <c r="AH72" s="642">
        <v>44707</v>
      </c>
      <c r="AI72" s="641" t="s">
        <v>1787</v>
      </c>
      <c r="AJ72" s="641">
        <v>44721</v>
      </c>
      <c r="AK72" s="641" t="s">
        <v>1787</v>
      </c>
      <c r="AL72" s="641">
        <v>44735</v>
      </c>
      <c r="AM72" s="642" t="s">
        <v>1787</v>
      </c>
      <c r="AN72" s="642">
        <v>44749</v>
      </c>
      <c r="AO72" s="642" t="s">
        <v>1787</v>
      </c>
      <c r="AP72" s="642">
        <v>44763</v>
      </c>
      <c r="AQ72" s="642" t="s">
        <v>1787</v>
      </c>
      <c r="AR72" s="641">
        <v>44777</v>
      </c>
      <c r="AS72" s="641" t="s">
        <v>1787</v>
      </c>
      <c r="AT72" s="641">
        <v>44791</v>
      </c>
      <c r="AU72" s="641" t="s">
        <v>1787</v>
      </c>
      <c r="AV72" s="642">
        <v>44805</v>
      </c>
      <c r="AW72" s="642" t="s">
        <v>1787</v>
      </c>
      <c r="AX72" s="642">
        <v>44819</v>
      </c>
      <c r="AY72" s="642" t="s">
        <v>1787</v>
      </c>
      <c r="AZ72" s="642">
        <v>44833</v>
      </c>
      <c r="BA72" s="641" t="s">
        <v>1787</v>
      </c>
      <c r="BB72" s="641">
        <v>44847</v>
      </c>
      <c r="BC72" s="641" t="s">
        <v>1787</v>
      </c>
      <c r="BD72" s="641">
        <v>44861</v>
      </c>
      <c r="BE72" s="642" t="s">
        <v>1787</v>
      </c>
      <c r="BF72" s="642">
        <v>44875</v>
      </c>
      <c r="BG72" s="642" t="s">
        <v>1787</v>
      </c>
      <c r="BH72" s="642">
        <v>44889</v>
      </c>
      <c r="BI72" s="641" t="s">
        <v>1787</v>
      </c>
      <c r="BJ72" s="641" t="s">
        <v>1787</v>
      </c>
      <c r="BK72" s="641">
        <v>44910</v>
      </c>
      <c r="BL72" s="641" t="s">
        <v>1787</v>
      </c>
      <c r="BM72" s="643" t="s">
        <v>1787</v>
      </c>
    </row>
    <row r="73" spans="1:65" s="102" customFormat="1" ht="26.25" customHeight="1" thickBot="1" x14ac:dyDescent="0.3">
      <c r="A73" s="369">
        <v>68</v>
      </c>
      <c r="B73" s="412" t="s">
        <v>1284</v>
      </c>
      <c r="C73" s="412" t="s">
        <v>1589</v>
      </c>
      <c r="D73" s="413" t="s">
        <v>1185</v>
      </c>
      <c r="E73" s="372" t="s">
        <v>1186</v>
      </c>
      <c r="F73" s="414" t="s">
        <v>1185</v>
      </c>
      <c r="G73" s="413" t="s">
        <v>1540</v>
      </c>
      <c r="H73" s="373" t="s">
        <v>1918</v>
      </c>
      <c r="I73" s="357" t="s">
        <v>129</v>
      </c>
      <c r="J73" s="375">
        <v>6</v>
      </c>
      <c r="K73" s="376">
        <v>1</v>
      </c>
      <c r="L73" s="377">
        <v>1</v>
      </c>
      <c r="M73" s="378" t="s">
        <v>1787</v>
      </c>
      <c r="N73" s="378" t="s">
        <v>1787</v>
      </c>
      <c r="O73" s="378" t="s">
        <v>1787</v>
      </c>
      <c r="P73" s="378" t="s">
        <v>1787</v>
      </c>
      <c r="Q73" s="378" t="s">
        <v>1787</v>
      </c>
      <c r="R73" s="379" t="s">
        <v>1787</v>
      </c>
      <c r="S73" s="379" t="s">
        <v>1787</v>
      </c>
      <c r="T73" s="632" t="s">
        <v>1787</v>
      </c>
      <c r="U73" s="632" t="s">
        <v>1787</v>
      </c>
      <c r="V73" s="633" t="s">
        <v>1787</v>
      </c>
      <c r="W73" s="633" t="s">
        <v>1787</v>
      </c>
      <c r="X73" s="633" t="s">
        <v>1787</v>
      </c>
      <c r="Y73" s="633" t="s">
        <v>1787</v>
      </c>
      <c r="Z73" s="632" t="s">
        <v>1787</v>
      </c>
      <c r="AA73" s="632" t="s">
        <v>1787</v>
      </c>
      <c r="AB73" s="632" t="s">
        <v>1787</v>
      </c>
      <c r="AC73" s="632" t="s">
        <v>1787</v>
      </c>
      <c r="AD73" s="633" t="s">
        <v>1787</v>
      </c>
      <c r="AE73" s="633" t="s">
        <v>1787</v>
      </c>
      <c r="AF73" s="633" t="s">
        <v>1787</v>
      </c>
      <c r="AG73" s="633" t="s">
        <v>1787</v>
      </c>
      <c r="AH73" s="633" t="s">
        <v>1787</v>
      </c>
      <c r="AI73" s="632" t="s">
        <v>1787</v>
      </c>
      <c r="AJ73" s="632" t="s">
        <v>1787</v>
      </c>
      <c r="AK73" s="632" t="s">
        <v>1787</v>
      </c>
      <c r="AL73" s="632" t="s">
        <v>1787</v>
      </c>
      <c r="AM73" s="633" t="s">
        <v>1787</v>
      </c>
      <c r="AN73" s="633" t="s">
        <v>1787</v>
      </c>
      <c r="AO73" s="633" t="s">
        <v>1787</v>
      </c>
      <c r="AP73" s="633" t="s">
        <v>1787</v>
      </c>
      <c r="AQ73" s="633" t="s">
        <v>1787</v>
      </c>
      <c r="AR73" s="632" t="s">
        <v>1787</v>
      </c>
      <c r="AS73" s="632" t="s">
        <v>1787</v>
      </c>
      <c r="AT73" s="632" t="s">
        <v>1787</v>
      </c>
      <c r="AU73" s="632" t="s">
        <v>1787</v>
      </c>
      <c r="AV73" s="633" t="s">
        <v>1787</v>
      </c>
      <c r="AW73" s="633" t="s">
        <v>1787</v>
      </c>
      <c r="AX73" s="633" t="s">
        <v>1787</v>
      </c>
      <c r="AY73" s="633" t="s">
        <v>1787</v>
      </c>
      <c r="AZ73" s="633" t="s">
        <v>1787</v>
      </c>
      <c r="BA73" s="632" t="s">
        <v>1787</v>
      </c>
      <c r="BB73" s="632" t="s">
        <v>1787</v>
      </c>
      <c r="BC73" s="632" t="s">
        <v>1787</v>
      </c>
      <c r="BD73" s="632" t="s">
        <v>1787</v>
      </c>
      <c r="BE73" s="633" t="s">
        <v>1787</v>
      </c>
      <c r="BF73" s="633" t="s">
        <v>1787</v>
      </c>
      <c r="BG73" s="633" t="s">
        <v>1787</v>
      </c>
      <c r="BH73" s="633" t="s">
        <v>1787</v>
      </c>
      <c r="BI73" s="632" t="s">
        <v>1787</v>
      </c>
      <c r="BJ73" s="632" t="s">
        <v>1787</v>
      </c>
      <c r="BK73" s="632" t="s">
        <v>1787</v>
      </c>
      <c r="BL73" s="632" t="s">
        <v>1787</v>
      </c>
      <c r="BM73" s="634" t="s">
        <v>1787</v>
      </c>
    </row>
    <row r="74" spans="1:65" s="102" customFormat="1" ht="26.25" customHeight="1" thickBot="1" x14ac:dyDescent="0.3">
      <c r="A74" s="369">
        <v>69</v>
      </c>
      <c r="B74" s="412" t="s">
        <v>1284</v>
      </c>
      <c r="C74" s="412" t="s">
        <v>1589</v>
      </c>
      <c r="D74" s="413" t="s">
        <v>1194</v>
      </c>
      <c r="E74" s="372" t="s">
        <v>1195</v>
      </c>
      <c r="F74" s="412" t="s">
        <v>1194</v>
      </c>
      <c r="G74" s="413" t="s">
        <v>1546</v>
      </c>
      <c r="H74" s="373" t="s">
        <v>1809</v>
      </c>
      <c r="I74" s="374" t="s">
        <v>127</v>
      </c>
      <c r="J74" s="375" t="s">
        <v>135</v>
      </c>
      <c r="K74" s="376">
        <v>4</v>
      </c>
      <c r="L74" s="377">
        <v>12</v>
      </c>
      <c r="M74" s="378" t="s">
        <v>1787</v>
      </c>
      <c r="N74" s="378" t="s">
        <v>1787</v>
      </c>
      <c r="O74" s="378" t="s">
        <v>1787</v>
      </c>
      <c r="P74" s="378" t="s">
        <v>1787</v>
      </c>
      <c r="Q74" s="378" t="s">
        <v>1787</v>
      </c>
      <c r="R74" s="379">
        <v>44594</v>
      </c>
      <c r="S74" s="379" t="s">
        <v>1787</v>
      </c>
      <c r="T74" s="632" t="s">
        <v>1787</v>
      </c>
      <c r="U74" s="632" t="s">
        <v>1787</v>
      </c>
      <c r="V74" s="633">
        <v>44622</v>
      </c>
      <c r="W74" s="633" t="s">
        <v>1787</v>
      </c>
      <c r="X74" s="633" t="s">
        <v>1787</v>
      </c>
      <c r="Y74" s="633" t="s">
        <v>1787</v>
      </c>
      <c r="Z74" s="632">
        <v>44650</v>
      </c>
      <c r="AA74" s="632" t="s">
        <v>1787</v>
      </c>
      <c r="AB74" s="632" t="s">
        <v>1787</v>
      </c>
      <c r="AC74" s="632" t="s">
        <v>1787</v>
      </c>
      <c r="AD74" s="633">
        <v>44678</v>
      </c>
      <c r="AE74" s="633" t="s">
        <v>1787</v>
      </c>
      <c r="AF74" s="633" t="s">
        <v>1787</v>
      </c>
      <c r="AG74" s="633" t="s">
        <v>1787</v>
      </c>
      <c r="AH74" s="633">
        <v>44706</v>
      </c>
      <c r="AI74" s="632" t="s">
        <v>1787</v>
      </c>
      <c r="AJ74" s="632" t="s">
        <v>1787</v>
      </c>
      <c r="AK74" s="632" t="s">
        <v>1787</v>
      </c>
      <c r="AL74" s="632">
        <v>44734</v>
      </c>
      <c r="AM74" s="633" t="s">
        <v>1787</v>
      </c>
      <c r="AN74" s="633" t="s">
        <v>1787</v>
      </c>
      <c r="AO74" s="633" t="s">
        <v>1787</v>
      </c>
      <c r="AP74" s="633" t="s">
        <v>1787</v>
      </c>
      <c r="AQ74" s="633">
        <v>44769</v>
      </c>
      <c r="AR74" s="632" t="s">
        <v>1787</v>
      </c>
      <c r="AS74" s="632" t="s">
        <v>1787</v>
      </c>
      <c r="AT74" s="632" t="s">
        <v>1787</v>
      </c>
      <c r="AU74" s="632">
        <v>44797</v>
      </c>
      <c r="AV74" s="633" t="s">
        <v>1787</v>
      </c>
      <c r="AW74" s="633" t="s">
        <v>1787</v>
      </c>
      <c r="AX74" s="633" t="s">
        <v>1787</v>
      </c>
      <c r="AY74" s="633">
        <v>44825</v>
      </c>
      <c r="AZ74" s="633" t="s">
        <v>1787</v>
      </c>
      <c r="BA74" s="632" t="s">
        <v>1787</v>
      </c>
      <c r="BB74" s="632" t="s">
        <v>1787</v>
      </c>
      <c r="BC74" s="632">
        <v>44853</v>
      </c>
      <c r="BD74" s="632" t="s">
        <v>1787</v>
      </c>
      <c r="BE74" s="633" t="s">
        <v>1787</v>
      </c>
      <c r="BF74" s="633" t="s">
        <v>1787</v>
      </c>
      <c r="BG74" s="633">
        <v>44881</v>
      </c>
      <c r="BH74" s="633" t="s">
        <v>1787</v>
      </c>
      <c r="BI74" s="632" t="s">
        <v>1787</v>
      </c>
      <c r="BJ74" s="632" t="s">
        <v>1787</v>
      </c>
      <c r="BK74" s="632">
        <v>44909</v>
      </c>
      <c r="BL74" s="632" t="s">
        <v>1787</v>
      </c>
      <c r="BM74" s="634" t="s">
        <v>1787</v>
      </c>
    </row>
    <row r="75" spans="1:65" s="102" customFormat="1" ht="26.25" customHeight="1" x14ac:dyDescent="0.25">
      <c r="A75" s="342">
        <v>70</v>
      </c>
      <c r="B75" s="471" t="s">
        <v>1282</v>
      </c>
      <c r="C75" s="410" t="s">
        <v>1592</v>
      </c>
      <c r="D75" s="411" t="s">
        <v>84</v>
      </c>
      <c r="E75" s="454" t="s">
        <v>751</v>
      </c>
      <c r="F75" s="410" t="s">
        <v>84</v>
      </c>
      <c r="G75" s="411" t="s">
        <v>1592</v>
      </c>
      <c r="H75" s="344" t="s">
        <v>1919</v>
      </c>
      <c r="I75" s="345" t="s">
        <v>127</v>
      </c>
      <c r="J75" s="346" t="s">
        <v>1735</v>
      </c>
      <c r="K75" s="347">
        <v>1</v>
      </c>
      <c r="L75" s="348">
        <v>51</v>
      </c>
      <c r="M75" s="349" t="s">
        <v>1787</v>
      </c>
      <c r="N75" s="349">
        <v>44566</v>
      </c>
      <c r="O75" s="349">
        <v>44573</v>
      </c>
      <c r="P75" s="349">
        <v>44580</v>
      </c>
      <c r="Q75" s="349">
        <v>44587</v>
      </c>
      <c r="R75" s="350">
        <v>44594</v>
      </c>
      <c r="S75" s="350">
        <v>44601</v>
      </c>
      <c r="T75" s="635">
        <v>44608</v>
      </c>
      <c r="U75" s="635">
        <v>44615</v>
      </c>
      <c r="V75" s="636">
        <v>44622</v>
      </c>
      <c r="W75" s="636">
        <v>44629</v>
      </c>
      <c r="X75" s="636">
        <v>44636</v>
      </c>
      <c r="Y75" s="636">
        <v>44643</v>
      </c>
      <c r="Z75" s="635">
        <v>44650</v>
      </c>
      <c r="AA75" s="635">
        <v>44657</v>
      </c>
      <c r="AB75" s="635">
        <v>44664</v>
      </c>
      <c r="AC75" s="635">
        <v>44671</v>
      </c>
      <c r="AD75" s="636">
        <v>44678</v>
      </c>
      <c r="AE75" s="636">
        <v>44685</v>
      </c>
      <c r="AF75" s="636">
        <v>44692</v>
      </c>
      <c r="AG75" s="636">
        <v>44699</v>
      </c>
      <c r="AH75" s="636">
        <v>44706</v>
      </c>
      <c r="AI75" s="635">
        <v>44713</v>
      </c>
      <c r="AJ75" s="635">
        <v>44720</v>
      </c>
      <c r="AK75" s="635">
        <v>44727</v>
      </c>
      <c r="AL75" s="635">
        <v>44734</v>
      </c>
      <c r="AM75" s="636">
        <v>44741</v>
      </c>
      <c r="AN75" s="636">
        <v>44748</v>
      </c>
      <c r="AO75" s="636">
        <v>44755</v>
      </c>
      <c r="AP75" s="636" t="s">
        <v>1787</v>
      </c>
      <c r="AQ75" s="636">
        <v>44769</v>
      </c>
      <c r="AR75" s="635">
        <v>44776</v>
      </c>
      <c r="AS75" s="635">
        <v>44783</v>
      </c>
      <c r="AT75" s="635">
        <v>44790</v>
      </c>
      <c r="AU75" s="635">
        <v>44797</v>
      </c>
      <c r="AV75" s="636">
        <v>44804</v>
      </c>
      <c r="AW75" s="636">
        <v>44811</v>
      </c>
      <c r="AX75" s="636">
        <v>44818</v>
      </c>
      <c r="AY75" s="636">
        <v>44825</v>
      </c>
      <c r="AZ75" s="636">
        <v>44832</v>
      </c>
      <c r="BA75" s="635">
        <v>44839</v>
      </c>
      <c r="BB75" s="635">
        <v>44846</v>
      </c>
      <c r="BC75" s="635">
        <v>44853</v>
      </c>
      <c r="BD75" s="635">
        <v>44860</v>
      </c>
      <c r="BE75" s="636">
        <v>44867</v>
      </c>
      <c r="BF75" s="636">
        <v>44874</v>
      </c>
      <c r="BG75" s="636">
        <v>44881</v>
      </c>
      <c r="BH75" s="636">
        <v>44888</v>
      </c>
      <c r="BI75" s="635">
        <v>44895</v>
      </c>
      <c r="BJ75" s="635">
        <v>44902</v>
      </c>
      <c r="BK75" s="635">
        <v>44909</v>
      </c>
      <c r="BL75" s="635">
        <v>44916</v>
      </c>
      <c r="BM75" s="637">
        <v>44923</v>
      </c>
    </row>
    <row r="76" spans="1:65" s="102" customFormat="1" ht="26.25" customHeight="1" x14ac:dyDescent="0.25">
      <c r="A76" s="352">
        <v>71</v>
      </c>
      <c r="B76" s="472"/>
      <c r="C76" s="176" t="s">
        <v>1592</v>
      </c>
      <c r="D76" s="177" t="s">
        <v>85</v>
      </c>
      <c r="E76" s="455"/>
      <c r="F76" s="176" t="s">
        <v>85</v>
      </c>
      <c r="G76" s="177" t="s">
        <v>1553</v>
      </c>
      <c r="H76" s="184" t="s">
        <v>1810</v>
      </c>
      <c r="I76" s="196" t="s">
        <v>128</v>
      </c>
      <c r="J76" s="309" t="s">
        <v>134</v>
      </c>
      <c r="K76" s="197">
        <v>4</v>
      </c>
      <c r="L76" s="202">
        <v>13</v>
      </c>
      <c r="M76" s="107" t="s">
        <v>1787</v>
      </c>
      <c r="N76" s="107" t="s">
        <v>1787</v>
      </c>
      <c r="O76" s="107" t="s">
        <v>1787</v>
      </c>
      <c r="P76" s="107" t="s">
        <v>1787</v>
      </c>
      <c r="Q76" s="107">
        <v>44588</v>
      </c>
      <c r="R76" s="108" t="s">
        <v>1787</v>
      </c>
      <c r="S76" s="108" t="s">
        <v>1787</v>
      </c>
      <c r="T76" s="638" t="s">
        <v>1787</v>
      </c>
      <c r="U76" s="638">
        <v>44616</v>
      </c>
      <c r="V76" s="639" t="s">
        <v>1787</v>
      </c>
      <c r="W76" s="639" t="s">
        <v>1787</v>
      </c>
      <c r="X76" s="639" t="s">
        <v>1787</v>
      </c>
      <c r="Y76" s="639">
        <v>44644</v>
      </c>
      <c r="Z76" s="638" t="s">
        <v>1787</v>
      </c>
      <c r="AA76" s="638" t="s">
        <v>1787</v>
      </c>
      <c r="AB76" s="638" t="s">
        <v>1787</v>
      </c>
      <c r="AC76" s="638">
        <v>44672</v>
      </c>
      <c r="AD76" s="639" t="s">
        <v>1787</v>
      </c>
      <c r="AE76" s="639" t="s">
        <v>1787</v>
      </c>
      <c r="AF76" s="639" t="s">
        <v>1787</v>
      </c>
      <c r="AG76" s="639">
        <v>44700</v>
      </c>
      <c r="AH76" s="639" t="s">
        <v>1787</v>
      </c>
      <c r="AI76" s="638" t="s">
        <v>1787</v>
      </c>
      <c r="AJ76" s="638" t="s">
        <v>1787</v>
      </c>
      <c r="AK76" s="638">
        <v>44728</v>
      </c>
      <c r="AL76" s="638" t="s">
        <v>1787</v>
      </c>
      <c r="AM76" s="639" t="s">
        <v>1787</v>
      </c>
      <c r="AN76" s="639" t="s">
        <v>1787</v>
      </c>
      <c r="AO76" s="639">
        <v>44756</v>
      </c>
      <c r="AP76" s="639" t="s">
        <v>1787</v>
      </c>
      <c r="AQ76" s="639" t="s">
        <v>1787</v>
      </c>
      <c r="AR76" s="638" t="s">
        <v>1787</v>
      </c>
      <c r="AS76" s="638">
        <v>44784</v>
      </c>
      <c r="AT76" s="638" t="s">
        <v>1787</v>
      </c>
      <c r="AU76" s="638" t="s">
        <v>1787</v>
      </c>
      <c r="AV76" s="639" t="s">
        <v>1787</v>
      </c>
      <c r="AW76" s="639">
        <v>44812</v>
      </c>
      <c r="AX76" s="639" t="s">
        <v>1787</v>
      </c>
      <c r="AY76" s="639" t="s">
        <v>1787</v>
      </c>
      <c r="AZ76" s="639" t="s">
        <v>1787</v>
      </c>
      <c r="BA76" s="638">
        <v>44840</v>
      </c>
      <c r="BB76" s="638" t="s">
        <v>1787</v>
      </c>
      <c r="BC76" s="638" t="s">
        <v>1787</v>
      </c>
      <c r="BD76" s="638" t="s">
        <v>1787</v>
      </c>
      <c r="BE76" s="639">
        <v>44868</v>
      </c>
      <c r="BF76" s="639" t="s">
        <v>1787</v>
      </c>
      <c r="BG76" s="639" t="s">
        <v>1787</v>
      </c>
      <c r="BH76" s="639" t="s">
        <v>1787</v>
      </c>
      <c r="BI76" s="638">
        <v>44896</v>
      </c>
      <c r="BJ76" s="638" t="s">
        <v>1787</v>
      </c>
      <c r="BK76" s="638" t="s">
        <v>1787</v>
      </c>
      <c r="BL76" s="638" t="s">
        <v>1787</v>
      </c>
      <c r="BM76" s="640">
        <v>44924</v>
      </c>
    </row>
    <row r="77" spans="1:65" s="102" customFormat="1" ht="26.25" customHeight="1" x14ac:dyDescent="0.25">
      <c r="A77" s="352">
        <v>72</v>
      </c>
      <c r="B77" s="472"/>
      <c r="C77" s="176" t="s">
        <v>1592</v>
      </c>
      <c r="D77" s="177" t="s">
        <v>86</v>
      </c>
      <c r="E77" s="455"/>
      <c r="F77" s="176" t="s">
        <v>86</v>
      </c>
      <c r="G77" s="177" t="s">
        <v>1554</v>
      </c>
      <c r="H77" s="184" t="s">
        <v>1920</v>
      </c>
      <c r="I77" s="196" t="s">
        <v>128</v>
      </c>
      <c r="J77" s="309" t="s">
        <v>135</v>
      </c>
      <c r="K77" s="197">
        <v>4</v>
      </c>
      <c r="L77" s="202">
        <v>12</v>
      </c>
      <c r="M77" s="107" t="s">
        <v>1787</v>
      </c>
      <c r="N77" s="107" t="s">
        <v>1787</v>
      </c>
      <c r="O77" s="107" t="s">
        <v>1787</v>
      </c>
      <c r="P77" s="107" t="s">
        <v>1787</v>
      </c>
      <c r="Q77" s="107" t="s">
        <v>1787</v>
      </c>
      <c r="R77" s="108">
        <v>44595</v>
      </c>
      <c r="S77" s="108" t="s">
        <v>1787</v>
      </c>
      <c r="T77" s="638" t="s">
        <v>1787</v>
      </c>
      <c r="U77" s="638" t="s">
        <v>1787</v>
      </c>
      <c r="V77" s="639">
        <v>44623</v>
      </c>
      <c r="W77" s="639" t="s">
        <v>1787</v>
      </c>
      <c r="X77" s="639" t="s">
        <v>1787</v>
      </c>
      <c r="Y77" s="639" t="s">
        <v>1787</v>
      </c>
      <c r="Z77" s="638">
        <v>44651</v>
      </c>
      <c r="AA77" s="638" t="s">
        <v>1787</v>
      </c>
      <c r="AB77" s="638" t="s">
        <v>1787</v>
      </c>
      <c r="AC77" s="638" t="s">
        <v>1787</v>
      </c>
      <c r="AD77" s="639">
        <v>44679</v>
      </c>
      <c r="AE77" s="639" t="s">
        <v>1787</v>
      </c>
      <c r="AF77" s="639" t="s">
        <v>1787</v>
      </c>
      <c r="AG77" s="639" t="s">
        <v>1787</v>
      </c>
      <c r="AH77" s="639">
        <v>44707</v>
      </c>
      <c r="AI77" s="638" t="s">
        <v>1787</v>
      </c>
      <c r="AJ77" s="638" t="s">
        <v>1787</v>
      </c>
      <c r="AK77" s="638" t="s">
        <v>1787</v>
      </c>
      <c r="AL77" s="638">
        <v>44735</v>
      </c>
      <c r="AM77" s="639" t="s">
        <v>1787</v>
      </c>
      <c r="AN77" s="639" t="s">
        <v>1787</v>
      </c>
      <c r="AO77" s="639" t="s">
        <v>1787</v>
      </c>
      <c r="AP77" s="639">
        <v>44763</v>
      </c>
      <c r="AQ77" s="639" t="s">
        <v>1787</v>
      </c>
      <c r="AR77" s="638" t="s">
        <v>1787</v>
      </c>
      <c r="AS77" s="638" t="s">
        <v>1787</v>
      </c>
      <c r="AT77" s="638">
        <v>44791</v>
      </c>
      <c r="AU77" s="638" t="s">
        <v>1787</v>
      </c>
      <c r="AV77" s="639" t="s">
        <v>1787</v>
      </c>
      <c r="AW77" s="639" t="s">
        <v>1787</v>
      </c>
      <c r="AX77" s="639">
        <v>44819</v>
      </c>
      <c r="AY77" s="639" t="s">
        <v>1787</v>
      </c>
      <c r="AZ77" s="639" t="s">
        <v>1787</v>
      </c>
      <c r="BA77" s="638" t="s">
        <v>1787</v>
      </c>
      <c r="BB77" s="638">
        <v>44847</v>
      </c>
      <c r="BC77" s="638" t="s">
        <v>1787</v>
      </c>
      <c r="BD77" s="638" t="s">
        <v>1787</v>
      </c>
      <c r="BE77" s="639" t="s">
        <v>1787</v>
      </c>
      <c r="BF77" s="639">
        <v>44875</v>
      </c>
      <c r="BG77" s="639" t="s">
        <v>1787</v>
      </c>
      <c r="BH77" s="639" t="s">
        <v>1787</v>
      </c>
      <c r="BI77" s="638" t="s">
        <v>1787</v>
      </c>
      <c r="BJ77" s="638" t="s">
        <v>1787</v>
      </c>
      <c r="BK77" s="638">
        <v>44910</v>
      </c>
      <c r="BL77" s="638" t="s">
        <v>1787</v>
      </c>
      <c r="BM77" s="640" t="s">
        <v>1787</v>
      </c>
    </row>
    <row r="78" spans="1:65" s="102" customFormat="1" ht="26.25" customHeight="1" thickBot="1" x14ac:dyDescent="0.3">
      <c r="A78" s="354">
        <v>73</v>
      </c>
      <c r="B78" s="473"/>
      <c r="C78" s="404" t="s">
        <v>1592</v>
      </c>
      <c r="D78" s="405" t="s">
        <v>83</v>
      </c>
      <c r="E78" s="456"/>
      <c r="F78" s="404" t="s">
        <v>83</v>
      </c>
      <c r="G78" s="405" t="s">
        <v>1558</v>
      </c>
      <c r="H78" s="356" t="s">
        <v>1921</v>
      </c>
      <c r="I78" s="357" t="s">
        <v>126</v>
      </c>
      <c r="J78" s="358" t="s">
        <v>133</v>
      </c>
      <c r="K78" s="359">
        <v>2</v>
      </c>
      <c r="L78" s="360">
        <v>25</v>
      </c>
      <c r="M78" s="361" t="s">
        <v>1787</v>
      </c>
      <c r="N78" s="361" t="s">
        <v>1787</v>
      </c>
      <c r="O78" s="361" t="s">
        <v>1787</v>
      </c>
      <c r="P78" s="361">
        <v>44579</v>
      </c>
      <c r="Q78" s="361" t="s">
        <v>1787</v>
      </c>
      <c r="R78" s="362">
        <v>44593</v>
      </c>
      <c r="S78" s="362" t="s">
        <v>1787</v>
      </c>
      <c r="T78" s="641">
        <v>44607</v>
      </c>
      <c r="U78" s="641" t="s">
        <v>1787</v>
      </c>
      <c r="V78" s="642">
        <v>44621</v>
      </c>
      <c r="W78" s="642" t="s">
        <v>1787</v>
      </c>
      <c r="X78" s="642">
        <v>44635</v>
      </c>
      <c r="Y78" s="642" t="s">
        <v>1787</v>
      </c>
      <c r="Z78" s="641">
        <v>44649</v>
      </c>
      <c r="AA78" s="641" t="s">
        <v>1787</v>
      </c>
      <c r="AB78" s="641">
        <v>44663</v>
      </c>
      <c r="AC78" s="641" t="s">
        <v>1787</v>
      </c>
      <c r="AD78" s="642">
        <v>44677</v>
      </c>
      <c r="AE78" s="642" t="s">
        <v>1787</v>
      </c>
      <c r="AF78" s="642">
        <v>44691</v>
      </c>
      <c r="AG78" s="642" t="s">
        <v>1787</v>
      </c>
      <c r="AH78" s="642">
        <v>44705</v>
      </c>
      <c r="AI78" s="641" t="s">
        <v>1787</v>
      </c>
      <c r="AJ78" s="641">
        <v>44719</v>
      </c>
      <c r="AK78" s="641" t="s">
        <v>1787</v>
      </c>
      <c r="AL78" s="641">
        <v>44733</v>
      </c>
      <c r="AM78" s="642" t="s">
        <v>1787</v>
      </c>
      <c r="AN78" s="642">
        <v>44747</v>
      </c>
      <c r="AO78" s="642" t="s">
        <v>1787</v>
      </c>
      <c r="AP78" s="642">
        <v>44761</v>
      </c>
      <c r="AQ78" s="642" t="s">
        <v>1787</v>
      </c>
      <c r="AR78" s="641">
        <v>44775</v>
      </c>
      <c r="AS78" s="641" t="s">
        <v>1787</v>
      </c>
      <c r="AT78" s="641">
        <v>44789</v>
      </c>
      <c r="AU78" s="641" t="s">
        <v>1787</v>
      </c>
      <c r="AV78" s="642">
        <v>44803</v>
      </c>
      <c r="AW78" s="642" t="s">
        <v>1787</v>
      </c>
      <c r="AX78" s="642">
        <v>44817</v>
      </c>
      <c r="AY78" s="642" t="s">
        <v>1787</v>
      </c>
      <c r="AZ78" s="642">
        <v>44831</v>
      </c>
      <c r="BA78" s="641" t="s">
        <v>1787</v>
      </c>
      <c r="BB78" s="641">
        <v>44845</v>
      </c>
      <c r="BC78" s="641" t="s">
        <v>1787</v>
      </c>
      <c r="BD78" s="641">
        <v>44859</v>
      </c>
      <c r="BE78" s="642" t="s">
        <v>1787</v>
      </c>
      <c r="BF78" s="642">
        <v>44873</v>
      </c>
      <c r="BG78" s="642" t="s">
        <v>1787</v>
      </c>
      <c r="BH78" s="642">
        <v>44887</v>
      </c>
      <c r="BI78" s="641" t="s">
        <v>1787</v>
      </c>
      <c r="BJ78" s="641">
        <v>44901</v>
      </c>
      <c r="BK78" s="641" t="s">
        <v>1787</v>
      </c>
      <c r="BL78" s="641">
        <v>44915</v>
      </c>
      <c r="BM78" s="643" t="s">
        <v>1787</v>
      </c>
    </row>
    <row r="79" spans="1:65" s="102" customFormat="1" ht="26.25" customHeight="1" x14ac:dyDescent="0.25">
      <c r="A79" s="342">
        <v>74</v>
      </c>
      <c r="B79" s="471" t="s">
        <v>1279</v>
      </c>
      <c r="C79" s="410" t="s">
        <v>1582</v>
      </c>
      <c r="D79" s="411" t="s">
        <v>12</v>
      </c>
      <c r="E79" s="454" t="s">
        <v>1211</v>
      </c>
      <c r="F79" s="410" t="s">
        <v>9</v>
      </c>
      <c r="G79" s="411" t="s">
        <v>1582</v>
      </c>
      <c r="H79" s="344" t="s">
        <v>1874</v>
      </c>
      <c r="I79" s="345" t="s">
        <v>127</v>
      </c>
      <c r="J79" s="346" t="s">
        <v>135</v>
      </c>
      <c r="K79" s="347">
        <v>4</v>
      </c>
      <c r="L79" s="348">
        <v>12</v>
      </c>
      <c r="M79" s="349" t="s">
        <v>1787</v>
      </c>
      <c r="N79" s="349" t="s">
        <v>1787</v>
      </c>
      <c r="O79" s="349" t="s">
        <v>1787</v>
      </c>
      <c r="P79" s="349" t="s">
        <v>1787</v>
      </c>
      <c r="Q79" s="349" t="s">
        <v>1787</v>
      </c>
      <c r="R79" s="350">
        <v>44594</v>
      </c>
      <c r="S79" s="350" t="s">
        <v>1787</v>
      </c>
      <c r="T79" s="635" t="s">
        <v>1787</v>
      </c>
      <c r="U79" s="635" t="s">
        <v>1787</v>
      </c>
      <c r="V79" s="636">
        <v>44622</v>
      </c>
      <c r="W79" s="636" t="s">
        <v>1787</v>
      </c>
      <c r="X79" s="636" t="s">
        <v>1787</v>
      </c>
      <c r="Y79" s="636" t="s">
        <v>1787</v>
      </c>
      <c r="Z79" s="635">
        <v>44650</v>
      </c>
      <c r="AA79" s="635" t="s">
        <v>1787</v>
      </c>
      <c r="AB79" s="635" t="s">
        <v>1787</v>
      </c>
      <c r="AC79" s="635" t="s">
        <v>1787</v>
      </c>
      <c r="AD79" s="636">
        <v>44678</v>
      </c>
      <c r="AE79" s="636" t="s">
        <v>1787</v>
      </c>
      <c r="AF79" s="636" t="s">
        <v>1787</v>
      </c>
      <c r="AG79" s="636" t="s">
        <v>1787</v>
      </c>
      <c r="AH79" s="636">
        <v>44706</v>
      </c>
      <c r="AI79" s="635" t="s">
        <v>1787</v>
      </c>
      <c r="AJ79" s="635" t="s">
        <v>1787</v>
      </c>
      <c r="AK79" s="635" t="s">
        <v>1787</v>
      </c>
      <c r="AL79" s="635">
        <v>44734</v>
      </c>
      <c r="AM79" s="636" t="s">
        <v>1787</v>
      </c>
      <c r="AN79" s="636" t="s">
        <v>1787</v>
      </c>
      <c r="AO79" s="636" t="s">
        <v>1787</v>
      </c>
      <c r="AP79" s="636" t="s">
        <v>1787</v>
      </c>
      <c r="AQ79" s="636">
        <v>44769</v>
      </c>
      <c r="AR79" s="635" t="s">
        <v>1787</v>
      </c>
      <c r="AS79" s="635" t="s">
        <v>1787</v>
      </c>
      <c r="AT79" s="635" t="s">
        <v>1787</v>
      </c>
      <c r="AU79" s="635">
        <v>44797</v>
      </c>
      <c r="AV79" s="636" t="s">
        <v>1787</v>
      </c>
      <c r="AW79" s="636" t="s">
        <v>1787</v>
      </c>
      <c r="AX79" s="636" t="s">
        <v>1787</v>
      </c>
      <c r="AY79" s="636">
        <v>44825</v>
      </c>
      <c r="AZ79" s="636" t="s">
        <v>1787</v>
      </c>
      <c r="BA79" s="635" t="s">
        <v>1787</v>
      </c>
      <c r="BB79" s="635" t="s">
        <v>1787</v>
      </c>
      <c r="BC79" s="635">
        <v>44853</v>
      </c>
      <c r="BD79" s="635" t="s">
        <v>1787</v>
      </c>
      <c r="BE79" s="636" t="s">
        <v>1787</v>
      </c>
      <c r="BF79" s="636" t="s">
        <v>1787</v>
      </c>
      <c r="BG79" s="636">
        <v>44881</v>
      </c>
      <c r="BH79" s="636" t="s">
        <v>1787</v>
      </c>
      <c r="BI79" s="635" t="s">
        <v>1787</v>
      </c>
      <c r="BJ79" s="635" t="s">
        <v>1787</v>
      </c>
      <c r="BK79" s="635">
        <v>44909</v>
      </c>
      <c r="BL79" s="635" t="s">
        <v>1787</v>
      </c>
      <c r="BM79" s="637" t="s">
        <v>1787</v>
      </c>
    </row>
    <row r="80" spans="1:65" s="102" customFormat="1" ht="26.25" customHeight="1" thickBot="1" x14ac:dyDescent="0.3">
      <c r="A80" s="354">
        <v>75</v>
      </c>
      <c r="B80" s="473"/>
      <c r="C80" s="404" t="s">
        <v>1582</v>
      </c>
      <c r="D80" s="405" t="s">
        <v>9</v>
      </c>
      <c r="E80" s="456"/>
      <c r="F80" s="404" t="s">
        <v>12</v>
      </c>
      <c r="G80" s="405" t="s">
        <v>12</v>
      </c>
      <c r="H80" s="356" t="s">
        <v>1922</v>
      </c>
      <c r="I80" s="357" t="s">
        <v>126</v>
      </c>
      <c r="J80" s="358" t="s">
        <v>135</v>
      </c>
      <c r="K80" s="359">
        <v>4</v>
      </c>
      <c r="L80" s="360">
        <v>12</v>
      </c>
      <c r="M80" s="361" t="s">
        <v>1787</v>
      </c>
      <c r="N80" s="361" t="s">
        <v>1787</v>
      </c>
      <c r="O80" s="361" t="s">
        <v>1787</v>
      </c>
      <c r="P80" s="361" t="s">
        <v>1787</v>
      </c>
      <c r="Q80" s="361" t="s">
        <v>1787</v>
      </c>
      <c r="R80" s="362">
        <v>44593</v>
      </c>
      <c r="S80" s="362" t="s">
        <v>1787</v>
      </c>
      <c r="T80" s="641" t="s">
        <v>1787</v>
      </c>
      <c r="U80" s="641" t="s">
        <v>1787</v>
      </c>
      <c r="V80" s="642">
        <v>44621</v>
      </c>
      <c r="W80" s="642" t="s">
        <v>1787</v>
      </c>
      <c r="X80" s="642" t="s">
        <v>1787</v>
      </c>
      <c r="Y80" s="642" t="s">
        <v>1787</v>
      </c>
      <c r="Z80" s="641">
        <v>44649</v>
      </c>
      <c r="AA80" s="641" t="s">
        <v>1787</v>
      </c>
      <c r="AB80" s="641" t="s">
        <v>1787</v>
      </c>
      <c r="AC80" s="641" t="s">
        <v>1787</v>
      </c>
      <c r="AD80" s="642">
        <v>44677</v>
      </c>
      <c r="AE80" s="642" t="s">
        <v>1787</v>
      </c>
      <c r="AF80" s="642" t="s">
        <v>1787</v>
      </c>
      <c r="AG80" s="642" t="s">
        <v>1787</v>
      </c>
      <c r="AH80" s="642">
        <v>44705</v>
      </c>
      <c r="AI80" s="641" t="s">
        <v>1787</v>
      </c>
      <c r="AJ80" s="641" t="s">
        <v>1787</v>
      </c>
      <c r="AK80" s="641" t="s">
        <v>1787</v>
      </c>
      <c r="AL80" s="641">
        <v>44733</v>
      </c>
      <c r="AM80" s="642" t="s">
        <v>1787</v>
      </c>
      <c r="AN80" s="642" t="s">
        <v>1787</v>
      </c>
      <c r="AO80" s="642" t="s">
        <v>1787</v>
      </c>
      <c r="AP80" s="642">
        <v>44761</v>
      </c>
      <c r="AQ80" s="642" t="s">
        <v>1787</v>
      </c>
      <c r="AR80" s="641" t="s">
        <v>1787</v>
      </c>
      <c r="AS80" s="641" t="s">
        <v>1787</v>
      </c>
      <c r="AT80" s="641">
        <v>44789</v>
      </c>
      <c r="AU80" s="641" t="s">
        <v>1787</v>
      </c>
      <c r="AV80" s="642" t="s">
        <v>1787</v>
      </c>
      <c r="AW80" s="642" t="s">
        <v>1787</v>
      </c>
      <c r="AX80" s="642">
        <v>44817</v>
      </c>
      <c r="AY80" s="642" t="s">
        <v>1787</v>
      </c>
      <c r="AZ80" s="642" t="s">
        <v>1787</v>
      </c>
      <c r="BA80" s="641" t="s">
        <v>1787</v>
      </c>
      <c r="BB80" s="641">
        <v>44845</v>
      </c>
      <c r="BC80" s="641" t="s">
        <v>1787</v>
      </c>
      <c r="BD80" s="641" t="s">
        <v>1787</v>
      </c>
      <c r="BE80" s="642" t="s">
        <v>1787</v>
      </c>
      <c r="BF80" s="642">
        <v>44873</v>
      </c>
      <c r="BG80" s="642" t="s">
        <v>1787</v>
      </c>
      <c r="BH80" s="642" t="s">
        <v>1787</v>
      </c>
      <c r="BI80" s="641" t="s">
        <v>1787</v>
      </c>
      <c r="BJ80" s="641">
        <v>44901</v>
      </c>
      <c r="BK80" s="641" t="s">
        <v>1787</v>
      </c>
      <c r="BL80" s="641" t="s">
        <v>1787</v>
      </c>
      <c r="BM80" s="643" t="s">
        <v>1787</v>
      </c>
    </row>
    <row r="81" spans="1:65" s="102" customFormat="1" ht="26.25" customHeight="1" x14ac:dyDescent="0.25">
      <c r="A81" s="342">
        <v>76</v>
      </c>
      <c r="B81" s="471" t="s">
        <v>1279</v>
      </c>
      <c r="C81" s="410" t="s">
        <v>1583</v>
      </c>
      <c r="D81" s="411" t="s">
        <v>8</v>
      </c>
      <c r="E81" s="454" t="s">
        <v>793</v>
      </c>
      <c r="F81" s="410" t="s">
        <v>8</v>
      </c>
      <c r="G81" s="411" t="s">
        <v>1583</v>
      </c>
      <c r="H81" s="344" t="s">
        <v>1876</v>
      </c>
      <c r="I81" s="345" t="s">
        <v>128</v>
      </c>
      <c r="J81" s="346" t="s">
        <v>132</v>
      </c>
      <c r="K81" s="347">
        <v>3</v>
      </c>
      <c r="L81" s="348">
        <v>17</v>
      </c>
      <c r="M81" s="349" t="s">
        <v>1787</v>
      </c>
      <c r="N81" s="349" t="s">
        <v>1787</v>
      </c>
      <c r="O81" s="349">
        <v>44574</v>
      </c>
      <c r="P81" s="349" t="s">
        <v>1787</v>
      </c>
      <c r="Q81" s="349" t="s">
        <v>1787</v>
      </c>
      <c r="R81" s="350">
        <v>44595</v>
      </c>
      <c r="S81" s="350" t="s">
        <v>1787</v>
      </c>
      <c r="T81" s="635" t="s">
        <v>1787</v>
      </c>
      <c r="U81" s="635">
        <v>44616</v>
      </c>
      <c r="V81" s="636" t="s">
        <v>1787</v>
      </c>
      <c r="W81" s="636" t="s">
        <v>1787</v>
      </c>
      <c r="X81" s="636">
        <v>44637</v>
      </c>
      <c r="Y81" s="636" t="s">
        <v>1787</v>
      </c>
      <c r="Z81" s="635" t="s">
        <v>1787</v>
      </c>
      <c r="AA81" s="635">
        <v>44658</v>
      </c>
      <c r="AB81" s="635" t="s">
        <v>1787</v>
      </c>
      <c r="AC81" s="635" t="s">
        <v>1787</v>
      </c>
      <c r="AD81" s="636">
        <v>44679</v>
      </c>
      <c r="AE81" s="636" t="s">
        <v>1787</v>
      </c>
      <c r="AF81" s="636" t="s">
        <v>1787</v>
      </c>
      <c r="AG81" s="636">
        <v>44700</v>
      </c>
      <c r="AH81" s="636" t="s">
        <v>1787</v>
      </c>
      <c r="AI81" s="635" t="s">
        <v>1787</v>
      </c>
      <c r="AJ81" s="635">
        <v>44721</v>
      </c>
      <c r="AK81" s="635" t="s">
        <v>1787</v>
      </c>
      <c r="AL81" s="635" t="s">
        <v>1787</v>
      </c>
      <c r="AM81" s="636">
        <v>44742</v>
      </c>
      <c r="AN81" s="636" t="s">
        <v>1787</v>
      </c>
      <c r="AO81" s="636" t="s">
        <v>1787</v>
      </c>
      <c r="AP81" s="636">
        <v>44763</v>
      </c>
      <c r="AQ81" s="636" t="s">
        <v>1787</v>
      </c>
      <c r="AR81" s="635" t="s">
        <v>1787</v>
      </c>
      <c r="AS81" s="635">
        <v>44784</v>
      </c>
      <c r="AT81" s="635" t="s">
        <v>1787</v>
      </c>
      <c r="AU81" s="635" t="s">
        <v>1787</v>
      </c>
      <c r="AV81" s="636">
        <v>44805</v>
      </c>
      <c r="AW81" s="636" t="s">
        <v>1787</v>
      </c>
      <c r="AX81" s="636" t="s">
        <v>1787</v>
      </c>
      <c r="AY81" s="636">
        <v>44826</v>
      </c>
      <c r="AZ81" s="636" t="s">
        <v>1787</v>
      </c>
      <c r="BA81" s="635" t="s">
        <v>1787</v>
      </c>
      <c r="BB81" s="635">
        <v>44847</v>
      </c>
      <c r="BC81" s="635" t="s">
        <v>1787</v>
      </c>
      <c r="BD81" s="635" t="s">
        <v>1787</v>
      </c>
      <c r="BE81" s="636">
        <v>44868</v>
      </c>
      <c r="BF81" s="636" t="s">
        <v>1787</v>
      </c>
      <c r="BG81" s="636" t="s">
        <v>1787</v>
      </c>
      <c r="BH81" s="636">
        <v>44889</v>
      </c>
      <c r="BI81" s="635" t="s">
        <v>1787</v>
      </c>
      <c r="BJ81" s="635" t="s">
        <v>1787</v>
      </c>
      <c r="BK81" s="635">
        <v>44910</v>
      </c>
      <c r="BL81" s="635" t="s">
        <v>1787</v>
      </c>
      <c r="BM81" s="637" t="s">
        <v>1787</v>
      </c>
    </row>
    <row r="82" spans="1:65" s="102" customFormat="1" ht="26.25" customHeight="1" x14ac:dyDescent="0.25">
      <c r="A82" s="352">
        <v>77</v>
      </c>
      <c r="B82" s="472"/>
      <c r="C82" s="176" t="s">
        <v>1583</v>
      </c>
      <c r="D82" s="177" t="s">
        <v>5</v>
      </c>
      <c r="E82" s="455"/>
      <c r="F82" s="176" t="s">
        <v>5</v>
      </c>
      <c r="G82" s="177" t="s">
        <v>1603</v>
      </c>
      <c r="H82" s="184" t="s">
        <v>1923</v>
      </c>
      <c r="I82" s="196" t="s">
        <v>127</v>
      </c>
      <c r="J82" s="309" t="s">
        <v>135</v>
      </c>
      <c r="K82" s="197">
        <v>4</v>
      </c>
      <c r="L82" s="202">
        <v>12</v>
      </c>
      <c r="M82" s="107" t="s">
        <v>1787</v>
      </c>
      <c r="N82" s="107" t="s">
        <v>1787</v>
      </c>
      <c r="O82" s="107" t="s">
        <v>1787</v>
      </c>
      <c r="P82" s="107" t="s">
        <v>1787</v>
      </c>
      <c r="Q82" s="107" t="s">
        <v>1787</v>
      </c>
      <c r="R82" s="108">
        <v>44594</v>
      </c>
      <c r="S82" s="108" t="s">
        <v>1787</v>
      </c>
      <c r="T82" s="638" t="s">
        <v>1787</v>
      </c>
      <c r="U82" s="638" t="s">
        <v>1787</v>
      </c>
      <c r="V82" s="639">
        <v>44622</v>
      </c>
      <c r="W82" s="639" t="s">
        <v>1787</v>
      </c>
      <c r="X82" s="639" t="s">
        <v>1787</v>
      </c>
      <c r="Y82" s="639" t="s">
        <v>1787</v>
      </c>
      <c r="Z82" s="638">
        <v>44650</v>
      </c>
      <c r="AA82" s="638" t="s">
        <v>1787</v>
      </c>
      <c r="AB82" s="638" t="s">
        <v>1787</v>
      </c>
      <c r="AC82" s="638" t="s">
        <v>1787</v>
      </c>
      <c r="AD82" s="639">
        <v>44678</v>
      </c>
      <c r="AE82" s="639" t="s">
        <v>1787</v>
      </c>
      <c r="AF82" s="639" t="s">
        <v>1787</v>
      </c>
      <c r="AG82" s="639" t="s">
        <v>1787</v>
      </c>
      <c r="AH82" s="639">
        <v>44706</v>
      </c>
      <c r="AI82" s="638" t="s">
        <v>1787</v>
      </c>
      <c r="AJ82" s="638" t="s">
        <v>1787</v>
      </c>
      <c r="AK82" s="638" t="s">
        <v>1787</v>
      </c>
      <c r="AL82" s="638">
        <v>44734</v>
      </c>
      <c r="AM82" s="639" t="s">
        <v>1787</v>
      </c>
      <c r="AN82" s="639" t="s">
        <v>1787</v>
      </c>
      <c r="AO82" s="639" t="s">
        <v>1787</v>
      </c>
      <c r="AP82" s="639" t="s">
        <v>1787</v>
      </c>
      <c r="AQ82" s="639">
        <v>44769</v>
      </c>
      <c r="AR82" s="638" t="s">
        <v>1787</v>
      </c>
      <c r="AS82" s="638" t="s">
        <v>1787</v>
      </c>
      <c r="AT82" s="638" t="s">
        <v>1787</v>
      </c>
      <c r="AU82" s="638">
        <v>44797</v>
      </c>
      <c r="AV82" s="639" t="s">
        <v>1787</v>
      </c>
      <c r="AW82" s="639" t="s">
        <v>1787</v>
      </c>
      <c r="AX82" s="639" t="s">
        <v>1787</v>
      </c>
      <c r="AY82" s="639">
        <v>44825</v>
      </c>
      <c r="AZ82" s="639" t="s">
        <v>1787</v>
      </c>
      <c r="BA82" s="638" t="s">
        <v>1787</v>
      </c>
      <c r="BB82" s="638" t="s">
        <v>1787</v>
      </c>
      <c r="BC82" s="638">
        <v>44853</v>
      </c>
      <c r="BD82" s="638" t="s">
        <v>1787</v>
      </c>
      <c r="BE82" s="639" t="s">
        <v>1787</v>
      </c>
      <c r="BF82" s="639" t="s">
        <v>1787</v>
      </c>
      <c r="BG82" s="639">
        <v>44881</v>
      </c>
      <c r="BH82" s="639" t="s">
        <v>1787</v>
      </c>
      <c r="BI82" s="638" t="s">
        <v>1787</v>
      </c>
      <c r="BJ82" s="638" t="s">
        <v>1787</v>
      </c>
      <c r="BK82" s="638">
        <v>44909</v>
      </c>
      <c r="BL82" s="638" t="s">
        <v>1787</v>
      </c>
      <c r="BM82" s="640" t="s">
        <v>1787</v>
      </c>
    </row>
    <row r="83" spans="1:65" s="102" customFormat="1" ht="26.25" customHeight="1" x14ac:dyDescent="0.25">
      <c r="A83" s="352">
        <v>78</v>
      </c>
      <c r="B83" s="472"/>
      <c r="C83" s="176" t="s">
        <v>1583</v>
      </c>
      <c r="D83" s="177" t="s">
        <v>97</v>
      </c>
      <c r="E83" s="455"/>
      <c r="F83" s="176" t="s">
        <v>97</v>
      </c>
      <c r="G83" s="177" t="s">
        <v>1512</v>
      </c>
      <c r="H83" s="184" t="s">
        <v>1811</v>
      </c>
      <c r="I83" s="196" t="s">
        <v>127</v>
      </c>
      <c r="J83" s="309" t="s">
        <v>135</v>
      </c>
      <c r="K83" s="197">
        <v>4</v>
      </c>
      <c r="L83" s="202">
        <v>12</v>
      </c>
      <c r="M83" s="107" t="s">
        <v>1787</v>
      </c>
      <c r="N83" s="107" t="s">
        <v>1787</v>
      </c>
      <c r="O83" s="107" t="s">
        <v>1787</v>
      </c>
      <c r="P83" s="107" t="s">
        <v>1787</v>
      </c>
      <c r="Q83" s="107" t="s">
        <v>1787</v>
      </c>
      <c r="R83" s="108">
        <v>44594</v>
      </c>
      <c r="S83" s="108" t="s">
        <v>1787</v>
      </c>
      <c r="T83" s="638" t="s">
        <v>1787</v>
      </c>
      <c r="U83" s="638" t="s">
        <v>1787</v>
      </c>
      <c r="V83" s="639">
        <v>44622</v>
      </c>
      <c r="W83" s="639" t="s">
        <v>1787</v>
      </c>
      <c r="X83" s="639" t="s">
        <v>1787</v>
      </c>
      <c r="Y83" s="639" t="s">
        <v>1787</v>
      </c>
      <c r="Z83" s="638">
        <v>44650</v>
      </c>
      <c r="AA83" s="638" t="s">
        <v>1787</v>
      </c>
      <c r="AB83" s="638" t="s">
        <v>1787</v>
      </c>
      <c r="AC83" s="638" t="s">
        <v>1787</v>
      </c>
      <c r="AD83" s="639">
        <v>44678</v>
      </c>
      <c r="AE83" s="639" t="s">
        <v>1787</v>
      </c>
      <c r="AF83" s="639" t="s">
        <v>1787</v>
      </c>
      <c r="AG83" s="639" t="s">
        <v>1787</v>
      </c>
      <c r="AH83" s="639">
        <v>44706</v>
      </c>
      <c r="AI83" s="638" t="s">
        <v>1787</v>
      </c>
      <c r="AJ83" s="638" t="s">
        <v>1787</v>
      </c>
      <c r="AK83" s="638" t="s">
        <v>1787</v>
      </c>
      <c r="AL83" s="638">
        <v>44734</v>
      </c>
      <c r="AM83" s="639" t="s">
        <v>1787</v>
      </c>
      <c r="AN83" s="639" t="s">
        <v>1787</v>
      </c>
      <c r="AO83" s="639" t="s">
        <v>1787</v>
      </c>
      <c r="AP83" s="639" t="s">
        <v>1787</v>
      </c>
      <c r="AQ83" s="639">
        <v>44769</v>
      </c>
      <c r="AR83" s="638" t="s">
        <v>1787</v>
      </c>
      <c r="AS83" s="638" t="s">
        <v>1787</v>
      </c>
      <c r="AT83" s="638" t="s">
        <v>1787</v>
      </c>
      <c r="AU83" s="638">
        <v>44797</v>
      </c>
      <c r="AV83" s="639" t="s">
        <v>1787</v>
      </c>
      <c r="AW83" s="639" t="s">
        <v>1787</v>
      </c>
      <c r="AX83" s="639" t="s">
        <v>1787</v>
      </c>
      <c r="AY83" s="639">
        <v>44825</v>
      </c>
      <c r="AZ83" s="639" t="s">
        <v>1787</v>
      </c>
      <c r="BA83" s="638" t="s">
        <v>1787</v>
      </c>
      <c r="BB83" s="638" t="s">
        <v>1787</v>
      </c>
      <c r="BC83" s="638">
        <v>44853</v>
      </c>
      <c r="BD83" s="638" t="s">
        <v>1787</v>
      </c>
      <c r="BE83" s="639" t="s">
        <v>1787</v>
      </c>
      <c r="BF83" s="639" t="s">
        <v>1787</v>
      </c>
      <c r="BG83" s="639">
        <v>44881</v>
      </c>
      <c r="BH83" s="639" t="s">
        <v>1787</v>
      </c>
      <c r="BI83" s="638" t="s">
        <v>1787</v>
      </c>
      <c r="BJ83" s="638" t="s">
        <v>1787</v>
      </c>
      <c r="BK83" s="638">
        <v>44909</v>
      </c>
      <c r="BL83" s="638" t="s">
        <v>1787</v>
      </c>
      <c r="BM83" s="640" t="s">
        <v>1787</v>
      </c>
    </row>
    <row r="84" spans="1:65" s="102" customFormat="1" ht="26.25" customHeight="1" x14ac:dyDescent="0.25">
      <c r="A84" s="352">
        <v>79</v>
      </c>
      <c r="B84" s="472"/>
      <c r="C84" s="176" t="s">
        <v>1583</v>
      </c>
      <c r="D84" s="177" t="s">
        <v>98</v>
      </c>
      <c r="E84" s="455"/>
      <c r="F84" s="176" t="s">
        <v>98</v>
      </c>
      <c r="G84" s="177" t="s">
        <v>1513</v>
      </c>
      <c r="H84" s="184" t="s">
        <v>1924</v>
      </c>
      <c r="I84" s="196" t="s">
        <v>127</v>
      </c>
      <c r="J84" s="309" t="s">
        <v>135</v>
      </c>
      <c r="K84" s="197">
        <v>4</v>
      </c>
      <c r="L84" s="202">
        <v>12</v>
      </c>
      <c r="M84" s="107" t="s">
        <v>1787</v>
      </c>
      <c r="N84" s="107" t="s">
        <v>1787</v>
      </c>
      <c r="O84" s="107" t="s">
        <v>1787</v>
      </c>
      <c r="P84" s="107" t="s">
        <v>1787</v>
      </c>
      <c r="Q84" s="107" t="s">
        <v>1787</v>
      </c>
      <c r="R84" s="108">
        <v>44594</v>
      </c>
      <c r="S84" s="108" t="s">
        <v>1787</v>
      </c>
      <c r="T84" s="638" t="s">
        <v>1787</v>
      </c>
      <c r="U84" s="638" t="s">
        <v>1787</v>
      </c>
      <c r="V84" s="639">
        <v>44622</v>
      </c>
      <c r="W84" s="639" t="s">
        <v>1787</v>
      </c>
      <c r="X84" s="639" t="s">
        <v>1787</v>
      </c>
      <c r="Y84" s="639" t="s">
        <v>1787</v>
      </c>
      <c r="Z84" s="638">
        <v>44650</v>
      </c>
      <c r="AA84" s="638" t="s">
        <v>1787</v>
      </c>
      <c r="AB84" s="638" t="s">
        <v>1787</v>
      </c>
      <c r="AC84" s="638" t="s">
        <v>1787</v>
      </c>
      <c r="AD84" s="639">
        <v>44678</v>
      </c>
      <c r="AE84" s="639" t="s">
        <v>1787</v>
      </c>
      <c r="AF84" s="639" t="s">
        <v>1787</v>
      </c>
      <c r="AG84" s="639" t="s">
        <v>1787</v>
      </c>
      <c r="AH84" s="639">
        <v>44706</v>
      </c>
      <c r="AI84" s="638" t="s">
        <v>1787</v>
      </c>
      <c r="AJ84" s="638" t="s">
        <v>1787</v>
      </c>
      <c r="AK84" s="638" t="s">
        <v>1787</v>
      </c>
      <c r="AL84" s="638">
        <v>44734</v>
      </c>
      <c r="AM84" s="639" t="s">
        <v>1787</v>
      </c>
      <c r="AN84" s="639" t="s">
        <v>1787</v>
      </c>
      <c r="AO84" s="639" t="s">
        <v>1787</v>
      </c>
      <c r="AP84" s="639" t="s">
        <v>1787</v>
      </c>
      <c r="AQ84" s="639">
        <v>44769</v>
      </c>
      <c r="AR84" s="638" t="s">
        <v>1787</v>
      </c>
      <c r="AS84" s="638" t="s">
        <v>1787</v>
      </c>
      <c r="AT84" s="638" t="s">
        <v>1787</v>
      </c>
      <c r="AU84" s="638">
        <v>44797</v>
      </c>
      <c r="AV84" s="639" t="s">
        <v>1787</v>
      </c>
      <c r="AW84" s="639" t="s">
        <v>1787</v>
      </c>
      <c r="AX84" s="639" t="s">
        <v>1787</v>
      </c>
      <c r="AY84" s="639">
        <v>44825</v>
      </c>
      <c r="AZ84" s="639" t="s">
        <v>1787</v>
      </c>
      <c r="BA84" s="638" t="s">
        <v>1787</v>
      </c>
      <c r="BB84" s="638" t="s">
        <v>1787</v>
      </c>
      <c r="BC84" s="638">
        <v>44853</v>
      </c>
      <c r="BD84" s="638" t="s">
        <v>1787</v>
      </c>
      <c r="BE84" s="639" t="s">
        <v>1787</v>
      </c>
      <c r="BF84" s="639" t="s">
        <v>1787</v>
      </c>
      <c r="BG84" s="639">
        <v>44881</v>
      </c>
      <c r="BH84" s="639" t="s">
        <v>1787</v>
      </c>
      <c r="BI84" s="638" t="s">
        <v>1787</v>
      </c>
      <c r="BJ84" s="638" t="s">
        <v>1787</v>
      </c>
      <c r="BK84" s="638">
        <v>44909</v>
      </c>
      <c r="BL84" s="638" t="s">
        <v>1787</v>
      </c>
      <c r="BM84" s="640" t="s">
        <v>1787</v>
      </c>
    </row>
    <row r="85" spans="1:65" s="102" customFormat="1" ht="26.25" customHeight="1" thickBot="1" x14ac:dyDescent="0.3">
      <c r="A85" s="354">
        <v>80</v>
      </c>
      <c r="B85" s="473"/>
      <c r="C85" s="176" t="s">
        <v>1583</v>
      </c>
      <c r="D85" s="405" t="s">
        <v>806</v>
      </c>
      <c r="E85" s="456"/>
      <c r="F85" s="404" t="s">
        <v>806</v>
      </c>
      <c r="G85" s="405" t="s">
        <v>1516</v>
      </c>
      <c r="H85" s="356" t="s">
        <v>1925</v>
      </c>
      <c r="I85" s="357" t="s">
        <v>128</v>
      </c>
      <c r="J85" s="358" t="s">
        <v>136</v>
      </c>
      <c r="K85" s="359">
        <v>4</v>
      </c>
      <c r="L85" s="360">
        <v>12</v>
      </c>
      <c r="M85" s="361" t="s">
        <v>1787</v>
      </c>
      <c r="N85" s="361" t="s">
        <v>1787</v>
      </c>
      <c r="O85" s="361" t="s">
        <v>1787</v>
      </c>
      <c r="P85" s="361" t="s">
        <v>1787</v>
      </c>
      <c r="Q85" s="361" t="s">
        <v>1787</v>
      </c>
      <c r="R85" s="362" t="s">
        <v>1787</v>
      </c>
      <c r="S85" s="362">
        <v>44602</v>
      </c>
      <c r="T85" s="641" t="s">
        <v>1787</v>
      </c>
      <c r="U85" s="641" t="s">
        <v>1787</v>
      </c>
      <c r="V85" s="642" t="s">
        <v>1787</v>
      </c>
      <c r="W85" s="642">
        <v>44630</v>
      </c>
      <c r="X85" s="642" t="s">
        <v>1787</v>
      </c>
      <c r="Y85" s="642" t="s">
        <v>1787</v>
      </c>
      <c r="Z85" s="641" t="s">
        <v>1787</v>
      </c>
      <c r="AA85" s="641">
        <v>44658</v>
      </c>
      <c r="AB85" s="641" t="s">
        <v>1787</v>
      </c>
      <c r="AC85" s="641" t="s">
        <v>1787</v>
      </c>
      <c r="AD85" s="642" t="s">
        <v>1787</v>
      </c>
      <c r="AE85" s="642">
        <v>44686</v>
      </c>
      <c r="AF85" s="642" t="s">
        <v>1787</v>
      </c>
      <c r="AG85" s="642" t="s">
        <v>1787</v>
      </c>
      <c r="AH85" s="642" t="s">
        <v>1787</v>
      </c>
      <c r="AI85" s="641">
        <v>44714</v>
      </c>
      <c r="AJ85" s="641" t="s">
        <v>1787</v>
      </c>
      <c r="AK85" s="641" t="s">
        <v>1787</v>
      </c>
      <c r="AL85" s="641" t="s">
        <v>1787</v>
      </c>
      <c r="AM85" s="642">
        <v>44742</v>
      </c>
      <c r="AN85" s="642" t="s">
        <v>1787</v>
      </c>
      <c r="AO85" s="642" t="s">
        <v>1787</v>
      </c>
      <c r="AP85" s="642" t="s">
        <v>1787</v>
      </c>
      <c r="AQ85" s="642">
        <v>44770</v>
      </c>
      <c r="AR85" s="641" t="s">
        <v>1787</v>
      </c>
      <c r="AS85" s="641" t="s">
        <v>1787</v>
      </c>
      <c r="AT85" s="641" t="s">
        <v>1787</v>
      </c>
      <c r="AU85" s="641">
        <v>44798</v>
      </c>
      <c r="AV85" s="642" t="s">
        <v>1787</v>
      </c>
      <c r="AW85" s="642" t="s">
        <v>1787</v>
      </c>
      <c r="AX85" s="642" t="s">
        <v>1787</v>
      </c>
      <c r="AY85" s="642">
        <v>44826</v>
      </c>
      <c r="AZ85" s="642" t="s">
        <v>1787</v>
      </c>
      <c r="BA85" s="641" t="s">
        <v>1787</v>
      </c>
      <c r="BB85" s="641" t="s">
        <v>1787</v>
      </c>
      <c r="BC85" s="641">
        <v>44854</v>
      </c>
      <c r="BD85" s="641" t="s">
        <v>1787</v>
      </c>
      <c r="BE85" s="642" t="s">
        <v>1787</v>
      </c>
      <c r="BF85" s="642" t="s">
        <v>1787</v>
      </c>
      <c r="BG85" s="642">
        <v>44882</v>
      </c>
      <c r="BH85" s="642" t="s">
        <v>1787</v>
      </c>
      <c r="BI85" s="641" t="s">
        <v>1787</v>
      </c>
      <c r="BJ85" s="641" t="s">
        <v>1787</v>
      </c>
      <c r="BK85" s="641">
        <v>44910</v>
      </c>
      <c r="BL85" s="641" t="s">
        <v>1787</v>
      </c>
      <c r="BM85" s="643" t="s">
        <v>1787</v>
      </c>
    </row>
    <row r="86" spans="1:65" s="102" customFormat="1" ht="26.25" customHeight="1" x14ac:dyDescent="0.25">
      <c r="A86" s="342">
        <v>81</v>
      </c>
      <c r="B86" s="471" t="s">
        <v>1284</v>
      </c>
      <c r="C86" s="410" t="s">
        <v>1590</v>
      </c>
      <c r="D86" s="411" t="s">
        <v>92</v>
      </c>
      <c r="E86" s="454" t="s">
        <v>818</v>
      </c>
      <c r="F86" s="410" t="s">
        <v>92</v>
      </c>
      <c r="G86" s="411" t="s">
        <v>1590</v>
      </c>
      <c r="H86" s="344" t="s">
        <v>1812</v>
      </c>
      <c r="I86" s="345" t="s">
        <v>127</v>
      </c>
      <c r="J86" s="346" t="s">
        <v>1735</v>
      </c>
      <c r="K86" s="347">
        <v>1</v>
      </c>
      <c r="L86" s="348">
        <v>51</v>
      </c>
      <c r="M86" s="349" t="s">
        <v>1787</v>
      </c>
      <c r="N86" s="349">
        <v>44566</v>
      </c>
      <c r="O86" s="349">
        <v>44573</v>
      </c>
      <c r="P86" s="349">
        <v>44580</v>
      </c>
      <c r="Q86" s="349">
        <v>44587</v>
      </c>
      <c r="R86" s="350">
        <v>44594</v>
      </c>
      <c r="S86" s="350">
        <v>44601</v>
      </c>
      <c r="T86" s="635">
        <v>44608</v>
      </c>
      <c r="U86" s="635">
        <v>44615</v>
      </c>
      <c r="V86" s="636">
        <v>44622</v>
      </c>
      <c r="W86" s="636">
        <v>44629</v>
      </c>
      <c r="X86" s="636">
        <v>44636</v>
      </c>
      <c r="Y86" s="636">
        <v>44643</v>
      </c>
      <c r="Z86" s="635">
        <v>44650</v>
      </c>
      <c r="AA86" s="635">
        <v>44657</v>
      </c>
      <c r="AB86" s="635">
        <v>44664</v>
      </c>
      <c r="AC86" s="635">
        <v>44671</v>
      </c>
      <c r="AD86" s="636">
        <v>44678</v>
      </c>
      <c r="AE86" s="636">
        <v>44685</v>
      </c>
      <c r="AF86" s="636">
        <v>44692</v>
      </c>
      <c r="AG86" s="636">
        <v>44699</v>
      </c>
      <c r="AH86" s="636">
        <v>44706</v>
      </c>
      <c r="AI86" s="635">
        <v>44713</v>
      </c>
      <c r="AJ86" s="635">
        <v>44720</v>
      </c>
      <c r="AK86" s="635">
        <v>44727</v>
      </c>
      <c r="AL86" s="635">
        <v>44734</v>
      </c>
      <c r="AM86" s="636">
        <v>44741</v>
      </c>
      <c r="AN86" s="636">
        <v>44748</v>
      </c>
      <c r="AO86" s="636">
        <v>44755</v>
      </c>
      <c r="AP86" s="636" t="s">
        <v>1787</v>
      </c>
      <c r="AQ86" s="636">
        <v>44769</v>
      </c>
      <c r="AR86" s="635">
        <v>44776</v>
      </c>
      <c r="AS86" s="635">
        <v>44783</v>
      </c>
      <c r="AT86" s="635">
        <v>44790</v>
      </c>
      <c r="AU86" s="635">
        <v>44797</v>
      </c>
      <c r="AV86" s="636">
        <v>44804</v>
      </c>
      <c r="AW86" s="636">
        <v>44811</v>
      </c>
      <c r="AX86" s="636">
        <v>44818</v>
      </c>
      <c r="AY86" s="636">
        <v>44825</v>
      </c>
      <c r="AZ86" s="636">
        <v>44832</v>
      </c>
      <c r="BA86" s="635">
        <v>44839</v>
      </c>
      <c r="BB86" s="635">
        <v>44846</v>
      </c>
      <c r="BC86" s="635">
        <v>44853</v>
      </c>
      <c r="BD86" s="635">
        <v>44860</v>
      </c>
      <c r="BE86" s="636">
        <v>44867</v>
      </c>
      <c r="BF86" s="636">
        <v>44874</v>
      </c>
      <c r="BG86" s="636">
        <v>44881</v>
      </c>
      <c r="BH86" s="636">
        <v>44888</v>
      </c>
      <c r="BI86" s="635">
        <v>44895</v>
      </c>
      <c r="BJ86" s="635">
        <v>44902</v>
      </c>
      <c r="BK86" s="635">
        <v>44909</v>
      </c>
      <c r="BL86" s="635">
        <v>44916</v>
      </c>
      <c r="BM86" s="637">
        <v>44923</v>
      </c>
    </row>
    <row r="87" spans="1:65" s="102" customFormat="1" ht="26.25" customHeight="1" x14ac:dyDescent="0.25">
      <c r="A87" s="352">
        <v>82</v>
      </c>
      <c r="B87" s="472"/>
      <c r="C87" s="176" t="s">
        <v>1590</v>
      </c>
      <c r="D87" s="177" t="s">
        <v>89</v>
      </c>
      <c r="E87" s="455"/>
      <c r="F87" s="176" t="s">
        <v>89</v>
      </c>
      <c r="G87" s="177" t="s">
        <v>1531</v>
      </c>
      <c r="H87" s="184" t="s">
        <v>1813</v>
      </c>
      <c r="I87" s="196" t="s">
        <v>126</v>
      </c>
      <c r="J87" s="309" t="s">
        <v>133</v>
      </c>
      <c r="K87" s="197">
        <v>4</v>
      </c>
      <c r="L87" s="202">
        <v>13</v>
      </c>
      <c r="M87" s="107" t="s">
        <v>1787</v>
      </c>
      <c r="N87" s="107" t="s">
        <v>1787</v>
      </c>
      <c r="O87" s="107" t="s">
        <v>1787</v>
      </c>
      <c r="P87" s="107">
        <v>44579</v>
      </c>
      <c r="Q87" s="107" t="s">
        <v>1787</v>
      </c>
      <c r="R87" s="108" t="s">
        <v>1787</v>
      </c>
      <c r="S87" s="108" t="s">
        <v>1787</v>
      </c>
      <c r="T87" s="638">
        <v>44607</v>
      </c>
      <c r="U87" s="638" t="s">
        <v>1787</v>
      </c>
      <c r="V87" s="639" t="s">
        <v>1787</v>
      </c>
      <c r="W87" s="639" t="s">
        <v>1787</v>
      </c>
      <c r="X87" s="639">
        <v>44635</v>
      </c>
      <c r="Y87" s="639" t="s">
        <v>1787</v>
      </c>
      <c r="Z87" s="638" t="s">
        <v>1787</v>
      </c>
      <c r="AA87" s="638" t="s">
        <v>1787</v>
      </c>
      <c r="AB87" s="638">
        <v>44663</v>
      </c>
      <c r="AC87" s="638" t="s">
        <v>1787</v>
      </c>
      <c r="AD87" s="639" t="s">
        <v>1787</v>
      </c>
      <c r="AE87" s="639" t="s">
        <v>1787</v>
      </c>
      <c r="AF87" s="639">
        <v>44691</v>
      </c>
      <c r="AG87" s="639" t="s">
        <v>1787</v>
      </c>
      <c r="AH87" s="639" t="s">
        <v>1787</v>
      </c>
      <c r="AI87" s="638" t="s">
        <v>1787</v>
      </c>
      <c r="AJ87" s="638">
        <v>44719</v>
      </c>
      <c r="AK87" s="638" t="s">
        <v>1787</v>
      </c>
      <c r="AL87" s="638" t="s">
        <v>1787</v>
      </c>
      <c r="AM87" s="639" t="s">
        <v>1787</v>
      </c>
      <c r="AN87" s="639">
        <v>44747</v>
      </c>
      <c r="AO87" s="639" t="s">
        <v>1787</v>
      </c>
      <c r="AP87" s="639" t="s">
        <v>1787</v>
      </c>
      <c r="AQ87" s="639" t="s">
        <v>1787</v>
      </c>
      <c r="AR87" s="638">
        <v>44775</v>
      </c>
      <c r="AS87" s="638" t="s">
        <v>1787</v>
      </c>
      <c r="AT87" s="638" t="s">
        <v>1787</v>
      </c>
      <c r="AU87" s="638" t="s">
        <v>1787</v>
      </c>
      <c r="AV87" s="639">
        <v>44803</v>
      </c>
      <c r="AW87" s="639" t="s">
        <v>1787</v>
      </c>
      <c r="AX87" s="639" t="s">
        <v>1787</v>
      </c>
      <c r="AY87" s="639" t="s">
        <v>1787</v>
      </c>
      <c r="AZ87" s="639">
        <v>44831</v>
      </c>
      <c r="BA87" s="638" t="s">
        <v>1787</v>
      </c>
      <c r="BB87" s="638" t="s">
        <v>1787</v>
      </c>
      <c r="BC87" s="638" t="s">
        <v>1787</v>
      </c>
      <c r="BD87" s="638">
        <v>44859</v>
      </c>
      <c r="BE87" s="639" t="s">
        <v>1787</v>
      </c>
      <c r="BF87" s="639" t="s">
        <v>1787</v>
      </c>
      <c r="BG87" s="639" t="s">
        <v>1787</v>
      </c>
      <c r="BH87" s="639">
        <v>44887</v>
      </c>
      <c r="BI87" s="638" t="s">
        <v>1787</v>
      </c>
      <c r="BJ87" s="638" t="s">
        <v>1787</v>
      </c>
      <c r="BK87" s="638" t="s">
        <v>1787</v>
      </c>
      <c r="BL87" s="638">
        <v>44915</v>
      </c>
      <c r="BM87" s="640" t="s">
        <v>1787</v>
      </c>
    </row>
    <row r="88" spans="1:65" s="102" customFormat="1" ht="26.25" customHeight="1" x14ac:dyDescent="0.25">
      <c r="A88" s="352">
        <v>83</v>
      </c>
      <c r="B88" s="472"/>
      <c r="C88" s="176" t="s">
        <v>1590</v>
      </c>
      <c r="D88" s="177" t="s">
        <v>91</v>
      </c>
      <c r="E88" s="455"/>
      <c r="F88" s="176" t="s">
        <v>91</v>
      </c>
      <c r="G88" s="177" t="s">
        <v>1495</v>
      </c>
      <c r="H88" s="184" t="s">
        <v>1437</v>
      </c>
      <c r="I88" s="196" t="s">
        <v>126</v>
      </c>
      <c r="J88" s="309" t="s">
        <v>136</v>
      </c>
      <c r="K88" s="197">
        <v>4</v>
      </c>
      <c r="L88" s="202">
        <v>12</v>
      </c>
      <c r="M88" s="107" t="s">
        <v>1787</v>
      </c>
      <c r="N88" s="107" t="s">
        <v>1787</v>
      </c>
      <c r="O88" s="107" t="s">
        <v>1787</v>
      </c>
      <c r="P88" s="107" t="s">
        <v>1787</v>
      </c>
      <c r="Q88" s="107" t="s">
        <v>1787</v>
      </c>
      <c r="R88" s="108" t="s">
        <v>1787</v>
      </c>
      <c r="S88" s="108">
        <v>44600</v>
      </c>
      <c r="T88" s="638" t="s">
        <v>1787</v>
      </c>
      <c r="U88" s="638" t="s">
        <v>1787</v>
      </c>
      <c r="V88" s="639" t="s">
        <v>1787</v>
      </c>
      <c r="W88" s="639">
        <v>44628</v>
      </c>
      <c r="X88" s="639" t="s">
        <v>1787</v>
      </c>
      <c r="Y88" s="639" t="s">
        <v>1787</v>
      </c>
      <c r="Z88" s="638" t="s">
        <v>1787</v>
      </c>
      <c r="AA88" s="638">
        <v>44656</v>
      </c>
      <c r="AB88" s="638" t="s">
        <v>1787</v>
      </c>
      <c r="AC88" s="638" t="s">
        <v>1787</v>
      </c>
      <c r="AD88" s="639" t="s">
        <v>1787</v>
      </c>
      <c r="AE88" s="639">
        <v>44684</v>
      </c>
      <c r="AF88" s="639" t="s">
        <v>1787</v>
      </c>
      <c r="AG88" s="639" t="s">
        <v>1787</v>
      </c>
      <c r="AH88" s="639" t="s">
        <v>1787</v>
      </c>
      <c r="AI88" s="638">
        <v>44712</v>
      </c>
      <c r="AJ88" s="638" t="s">
        <v>1787</v>
      </c>
      <c r="AK88" s="638" t="s">
        <v>1787</v>
      </c>
      <c r="AL88" s="638" t="s">
        <v>1787</v>
      </c>
      <c r="AM88" s="639">
        <v>44740</v>
      </c>
      <c r="AN88" s="639" t="s">
        <v>1787</v>
      </c>
      <c r="AO88" s="639" t="s">
        <v>1787</v>
      </c>
      <c r="AP88" s="639" t="s">
        <v>1787</v>
      </c>
      <c r="AQ88" s="639">
        <v>44768</v>
      </c>
      <c r="AR88" s="638" t="s">
        <v>1787</v>
      </c>
      <c r="AS88" s="638" t="s">
        <v>1787</v>
      </c>
      <c r="AT88" s="638" t="s">
        <v>1787</v>
      </c>
      <c r="AU88" s="638">
        <v>44796</v>
      </c>
      <c r="AV88" s="639" t="s">
        <v>1787</v>
      </c>
      <c r="AW88" s="639" t="s">
        <v>1787</v>
      </c>
      <c r="AX88" s="639" t="s">
        <v>1787</v>
      </c>
      <c r="AY88" s="639">
        <v>44824</v>
      </c>
      <c r="AZ88" s="639" t="s">
        <v>1787</v>
      </c>
      <c r="BA88" s="638" t="s">
        <v>1787</v>
      </c>
      <c r="BB88" s="638" t="s">
        <v>1787</v>
      </c>
      <c r="BC88" s="638">
        <v>44852</v>
      </c>
      <c r="BD88" s="638" t="s">
        <v>1787</v>
      </c>
      <c r="BE88" s="639" t="s">
        <v>1787</v>
      </c>
      <c r="BF88" s="639" t="s">
        <v>1787</v>
      </c>
      <c r="BG88" s="639">
        <v>44880</v>
      </c>
      <c r="BH88" s="639" t="s">
        <v>1787</v>
      </c>
      <c r="BI88" s="638" t="s">
        <v>1787</v>
      </c>
      <c r="BJ88" s="638" t="s">
        <v>1787</v>
      </c>
      <c r="BK88" s="638">
        <v>44908</v>
      </c>
      <c r="BL88" s="638" t="s">
        <v>1787</v>
      </c>
      <c r="BM88" s="640" t="s">
        <v>1787</v>
      </c>
    </row>
    <row r="89" spans="1:65" s="102" customFormat="1" ht="26.25" customHeight="1" thickBot="1" x14ac:dyDescent="0.3">
      <c r="A89" s="354">
        <v>84</v>
      </c>
      <c r="B89" s="473"/>
      <c r="C89" s="404" t="s">
        <v>1590</v>
      </c>
      <c r="D89" s="405" t="s">
        <v>90</v>
      </c>
      <c r="E89" s="456"/>
      <c r="F89" s="404" t="s">
        <v>90</v>
      </c>
      <c r="G89" s="405" t="s">
        <v>1545</v>
      </c>
      <c r="H89" s="356" t="s">
        <v>1814</v>
      </c>
      <c r="I89" s="357" t="s">
        <v>126</v>
      </c>
      <c r="J89" s="358" t="s">
        <v>133</v>
      </c>
      <c r="K89" s="359">
        <v>4</v>
      </c>
      <c r="L89" s="360">
        <v>13</v>
      </c>
      <c r="M89" s="361" t="s">
        <v>1787</v>
      </c>
      <c r="N89" s="361" t="s">
        <v>1787</v>
      </c>
      <c r="O89" s="361" t="s">
        <v>1787</v>
      </c>
      <c r="P89" s="361" t="s">
        <v>1787</v>
      </c>
      <c r="Q89" s="361">
        <v>44586</v>
      </c>
      <c r="R89" s="362" t="s">
        <v>1787</v>
      </c>
      <c r="S89" s="362" t="s">
        <v>1787</v>
      </c>
      <c r="T89" s="641" t="s">
        <v>1787</v>
      </c>
      <c r="U89" s="641">
        <v>44614</v>
      </c>
      <c r="V89" s="642" t="s">
        <v>1787</v>
      </c>
      <c r="W89" s="642" t="s">
        <v>1787</v>
      </c>
      <c r="X89" s="642" t="s">
        <v>1787</v>
      </c>
      <c r="Y89" s="642">
        <v>44642</v>
      </c>
      <c r="Z89" s="641" t="s">
        <v>1787</v>
      </c>
      <c r="AA89" s="641" t="s">
        <v>1787</v>
      </c>
      <c r="AB89" s="641" t="s">
        <v>1787</v>
      </c>
      <c r="AC89" s="641">
        <v>44670</v>
      </c>
      <c r="AD89" s="642" t="s">
        <v>1787</v>
      </c>
      <c r="AE89" s="642" t="s">
        <v>1787</v>
      </c>
      <c r="AF89" s="642" t="s">
        <v>1787</v>
      </c>
      <c r="AG89" s="642">
        <v>44698</v>
      </c>
      <c r="AH89" s="642" t="s">
        <v>1787</v>
      </c>
      <c r="AI89" s="641" t="s">
        <v>1787</v>
      </c>
      <c r="AJ89" s="641" t="s">
        <v>1787</v>
      </c>
      <c r="AK89" s="641">
        <v>44726</v>
      </c>
      <c r="AL89" s="641" t="s">
        <v>1787</v>
      </c>
      <c r="AM89" s="642" t="s">
        <v>1787</v>
      </c>
      <c r="AN89" s="642" t="s">
        <v>1787</v>
      </c>
      <c r="AO89" s="642">
        <v>44754</v>
      </c>
      <c r="AP89" s="642" t="s">
        <v>1787</v>
      </c>
      <c r="AQ89" s="642" t="s">
        <v>1787</v>
      </c>
      <c r="AR89" s="641" t="s">
        <v>1787</v>
      </c>
      <c r="AS89" s="641">
        <v>44782</v>
      </c>
      <c r="AT89" s="641" t="s">
        <v>1787</v>
      </c>
      <c r="AU89" s="641" t="s">
        <v>1787</v>
      </c>
      <c r="AV89" s="642" t="s">
        <v>1787</v>
      </c>
      <c r="AW89" s="642">
        <v>44810</v>
      </c>
      <c r="AX89" s="642" t="s">
        <v>1787</v>
      </c>
      <c r="AY89" s="642" t="s">
        <v>1787</v>
      </c>
      <c r="AZ89" s="642" t="s">
        <v>1787</v>
      </c>
      <c r="BA89" s="641">
        <v>44838</v>
      </c>
      <c r="BB89" s="641" t="s">
        <v>1787</v>
      </c>
      <c r="BC89" s="641" t="s">
        <v>1787</v>
      </c>
      <c r="BD89" s="641" t="s">
        <v>1787</v>
      </c>
      <c r="BE89" s="642">
        <v>44866</v>
      </c>
      <c r="BF89" s="642" t="s">
        <v>1787</v>
      </c>
      <c r="BG89" s="642" t="s">
        <v>1787</v>
      </c>
      <c r="BH89" s="642" t="s">
        <v>1787</v>
      </c>
      <c r="BI89" s="641">
        <v>44894</v>
      </c>
      <c r="BJ89" s="641" t="s">
        <v>1787</v>
      </c>
      <c r="BK89" s="641" t="s">
        <v>1787</v>
      </c>
      <c r="BL89" s="641" t="s">
        <v>1787</v>
      </c>
      <c r="BM89" s="643">
        <v>44922</v>
      </c>
    </row>
    <row r="90" spans="1:65" s="102" customFormat="1" ht="26.25" customHeight="1" x14ac:dyDescent="0.25">
      <c r="A90" s="342">
        <v>85</v>
      </c>
      <c r="B90" s="471" t="s">
        <v>1285</v>
      </c>
      <c r="C90" s="410" t="s">
        <v>1596</v>
      </c>
      <c r="D90" s="411" t="s">
        <v>79</v>
      </c>
      <c r="E90" s="454" t="s">
        <v>1445</v>
      </c>
      <c r="F90" s="410" t="s">
        <v>79</v>
      </c>
      <c r="G90" s="411" t="s">
        <v>1596</v>
      </c>
      <c r="H90" s="344" t="s">
        <v>1877</v>
      </c>
      <c r="I90" s="345" t="s">
        <v>127</v>
      </c>
      <c r="J90" s="346" t="s">
        <v>1735</v>
      </c>
      <c r="K90" s="347">
        <v>1</v>
      </c>
      <c r="L90" s="348">
        <v>51</v>
      </c>
      <c r="M90" s="349" t="s">
        <v>1787</v>
      </c>
      <c r="N90" s="349">
        <v>44566</v>
      </c>
      <c r="O90" s="349">
        <v>44573</v>
      </c>
      <c r="P90" s="349">
        <v>44580</v>
      </c>
      <c r="Q90" s="349">
        <v>44587</v>
      </c>
      <c r="R90" s="350">
        <v>44594</v>
      </c>
      <c r="S90" s="350">
        <v>44601</v>
      </c>
      <c r="T90" s="635">
        <v>44608</v>
      </c>
      <c r="U90" s="635">
        <v>44615</v>
      </c>
      <c r="V90" s="636">
        <v>44622</v>
      </c>
      <c r="W90" s="636">
        <v>44629</v>
      </c>
      <c r="X90" s="636">
        <v>44636</v>
      </c>
      <c r="Y90" s="636">
        <v>44643</v>
      </c>
      <c r="Z90" s="635">
        <v>44650</v>
      </c>
      <c r="AA90" s="635">
        <v>44657</v>
      </c>
      <c r="AB90" s="635">
        <v>44664</v>
      </c>
      <c r="AC90" s="635">
        <v>44671</v>
      </c>
      <c r="AD90" s="636">
        <v>44678</v>
      </c>
      <c r="AE90" s="636">
        <v>44685</v>
      </c>
      <c r="AF90" s="636">
        <v>44692</v>
      </c>
      <c r="AG90" s="636">
        <v>44699</v>
      </c>
      <c r="AH90" s="636">
        <v>44706</v>
      </c>
      <c r="AI90" s="635">
        <v>44713</v>
      </c>
      <c r="AJ90" s="635">
        <v>44720</v>
      </c>
      <c r="AK90" s="635">
        <v>44727</v>
      </c>
      <c r="AL90" s="635">
        <v>44734</v>
      </c>
      <c r="AM90" s="636">
        <v>44741</v>
      </c>
      <c r="AN90" s="636">
        <v>44748</v>
      </c>
      <c r="AO90" s="636">
        <v>44755</v>
      </c>
      <c r="AP90" s="636" t="s">
        <v>1787</v>
      </c>
      <c r="AQ90" s="636">
        <v>44769</v>
      </c>
      <c r="AR90" s="635">
        <v>44776</v>
      </c>
      <c r="AS90" s="635">
        <v>44783</v>
      </c>
      <c r="AT90" s="635">
        <v>44790</v>
      </c>
      <c r="AU90" s="635">
        <v>44797</v>
      </c>
      <c r="AV90" s="636">
        <v>44804</v>
      </c>
      <c r="AW90" s="636">
        <v>44811</v>
      </c>
      <c r="AX90" s="636">
        <v>44818</v>
      </c>
      <c r="AY90" s="636">
        <v>44825</v>
      </c>
      <c r="AZ90" s="636">
        <v>44832</v>
      </c>
      <c r="BA90" s="635">
        <v>44839</v>
      </c>
      <c r="BB90" s="635">
        <v>44846</v>
      </c>
      <c r="BC90" s="635">
        <v>44853</v>
      </c>
      <c r="BD90" s="635">
        <v>44860</v>
      </c>
      <c r="BE90" s="636">
        <v>44867</v>
      </c>
      <c r="BF90" s="636">
        <v>44874</v>
      </c>
      <c r="BG90" s="636">
        <v>44881</v>
      </c>
      <c r="BH90" s="636">
        <v>44888</v>
      </c>
      <c r="BI90" s="635">
        <v>44895</v>
      </c>
      <c r="BJ90" s="635">
        <v>44902</v>
      </c>
      <c r="BK90" s="635">
        <v>44909</v>
      </c>
      <c r="BL90" s="635">
        <v>44916</v>
      </c>
      <c r="BM90" s="637">
        <v>44923</v>
      </c>
    </row>
    <row r="91" spans="1:65" s="102" customFormat="1" ht="26.25" customHeight="1" x14ac:dyDescent="0.25">
      <c r="A91" s="352">
        <v>86</v>
      </c>
      <c r="B91" s="472"/>
      <c r="C91" s="176" t="s">
        <v>1596</v>
      </c>
      <c r="D91" s="177" t="s">
        <v>121</v>
      </c>
      <c r="E91" s="455"/>
      <c r="F91" s="176" t="s">
        <v>80</v>
      </c>
      <c r="G91" s="177" t="s">
        <v>1562</v>
      </c>
      <c r="H91" s="184" t="s">
        <v>1815</v>
      </c>
      <c r="I91" s="196" t="s">
        <v>128</v>
      </c>
      <c r="J91" s="309" t="s">
        <v>133</v>
      </c>
      <c r="K91" s="197">
        <v>4</v>
      </c>
      <c r="L91" s="202">
        <v>13</v>
      </c>
      <c r="M91" s="107" t="s">
        <v>1787</v>
      </c>
      <c r="N91" s="107" t="s">
        <v>1787</v>
      </c>
      <c r="O91" s="107" t="s">
        <v>1787</v>
      </c>
      <c r="P91" s="107">
        <v>44581</v>
      </c>
      <c r="Q91" s="107" t="s">
        <v>1787</v>
      </c>
      <c r="R91" s="108" t="s">
        <v>1787</v>
      </c>
      <c r="S91" s="108" t="s">
        <v>1787</v>
      </c>
      <c r="T91" s="638">
        <v>44609</v>
      </c>
      <c r="U91" s="638" t="s">
        <v>1787</v>
      </c>
      <c r="V91" s="639" t="s">
        <v>1787</v>
      </c>
      <c r="W91" s="639" t="s">
        <v>1787</v>
      </c>
      <c r="X91" s="639">
        <v>44637</v>
      </c>
      <c r="Y91" s="639" t="s">
        <v>1787</v>
      </c>
      <c r="Z91" s="638" t="s">
        <v>1787</v>
      </c>
      <c r="AA91" s="638" t="s">
        <v>1787</v>
      </c>
      <c r="AB91" s="638" t="s">
        <v>1787</v>
      </c>
      <c r="AC91" s="638">
        <v>44672</v>
      </c>
      <c r="AD91" s="639" t="s">
        <v>1787</v>
      </c>
      <c r="AE91" s="639" t="s">
        <v>1787</v>
      </c>
      <c r="AF91" s="639" t="s">
        <v>1787</v>
      </c>
      <c r="AG91" s="639">
        <v>44700</v>
      </c>
      <c r="AH91" s="639" t="s">
        <v>1787</v>
      </c>
      <c r="AI91" s="638" t="s">
        <v>1787</v>
      </c>
      <c r="AJ91" s="638" t="s">
        <v>1787</v>
      </c>
      <c r="AK91" s="638">
        <v>44728</v>
      </c>
      <c r="AL91" s="638" t="s">
        <v>1787</v>
      </c>
      <c r="AM91" s="639" t="s">
        <v>1787</v>
      </c>
      <c r="AN91" s="639" t="s">
        <v>1787</v>
      </c>
      <c r="AO91" s="639">
        <v>44756</v>
      </c>
      <c r="AP91" s="639" t="s">
        <v>1787</v>
      </c>
      <c r="AQ91" s="639" t="s">
        <v>1787</v>
      </c>
      <c r="AR91" s="638" t="s">
        <v>1787</v>
      </c>
      <c r="AS91" s="638">
        <v>44784</v>
      </c>
      <c r="AT91" s="638" t="s">
        <v>1787</v>
      </c>
      <c r="AU91" s="638" t="s">
        <v>1787</v>
      </c>
      <c r="AV91" s="639" t="s">
        <v>1787</v>
      </c>
      <c r="AW91" s="639">
        <v>44812</v>
      </c>
      <c r="AX91" s="639" t="s">
        <v>1787</v>
      </c>
      <c r="AY91" s="639" t="s">
        <v>1787</v>
      </c>
      <c r="AZ91" s="639" t="s">
        <v>1787</v>
      </c>
      <c r="BA91" s="638">
        <v>44840</v>
      </c>
      <c r="BB91" s="638" t="s">
        <v>1787</v>
      </c>
      <c r="BC91" s="638" t="s">
        <v>1787</v>
      </c>
      <c r="BD91" s="638" t="s">
        <v>1787</v>
      </c>
      <c r="BE91" s="639">
        <v>44868</v>
      </c>
      <c r="BF91" s="639" t="s">
        <v>1787</v>
      </c>
      <c r="BG91" s="639" t="s">
        <v>1787</v>
      </c>
      <c r="BH91" s="639" t="s">
        <v>1787</v>
      </c>
      <c r="BI91" s="638">
        <v>44896</v>
      </c>
      <c r="BJ91" s="638" t="s">
        <v>1787</v>
      </c>
      <c r="BK91" s="638" t="s">
        <v>1787</v>
      </c>
      <c r="BL91" s="638" t="s">
        <v>1787</v>
      </c>
      <c r="BM91" s="640">
        <v>44924</v>
      </c>
    </row>
    <row r="92" spans="1:65" s="102" customFormat="1" ht="26.25" customHeight="1" x14ac:dyDescent="0.25">
      <c r="A92" s="352">
        <v>87</v>
      </c>
      <c r="B92" s="472"/>
      <c r="C92" s="176" t="s">
        <v>1596</v>
      </c>
      <c r="D92" s="177" t="s">
        <v>80</v>
      </c>
      <c r="E92" s="455"/>
      <c r="F92" s="176" t="s">
        <v>1796</v>
      </c>
      <c r="G92" s="177" t="s">
        <v>1817</v>
      </c>
      <c r="H92" s="184" t="s">
        <v>1926</v>
      </c>
      <c r="I92" s="196" t="s">
        <v>128</v>
      </c>
      <c r="J92" s="309" t="s">
        <v>135</v>
      </c>
      <c r="K92" s="197">
        <v>4</v>
      </c>
      <c r="L92" s="202">
        <v>12</v>
      </c>
      <c r="M92" s="107" t="s">
        <v>1787</v>
      </c>
      <c r="N92" s="107" t="s">
        <v>1787</v>
      </c>
      <c r="O92" s="107" t="s">
        <v>1787</v>
      </c>
      <c r="P92" s="107" t="s">
        <v>1787</v>
      </c>
      <c r="Q92" s="107" t="s">
        <v>1787</v>
      </c>
      <c r="R92" s="108">
        <v>44595</v>
      </c>
      <c r="S92" s="108" t="s">
        <v>1787</v>
      </c>
      <c r="T92" s="638" t="s">
        <v>1787</v>
      </c>
      <c r="U92" s="638" t="s">
        <v>1787</v>
      </c>
      <c r="V92" s="639">
        <v>44623</v>
      </c>
      <c r="W92" s="639" t="s">
        <v>1787</v>
      </c>
      <c r="X92" s="639" t="s">
        <v>1787</v>
      </c>
      <c r="Y92" s="639" t="s">
        <v>1787</v>
      </c>
      <c r="Z92" s="638">
        <v>44651</v>
      </c>
      <c r="AA92" s="638" t="s">
        <v>1787</v>
      </c>
      <c r="AB92" s="638" t="s">
        <v>1787</v>
      </c>
      <c r="AC92" s="638" t="s">
        <v>1787</v>
      </c>
      <c r="AD92" s="639" t="s">
        <v>1787</v>
      </c>
      <c r="AE92" s="639">
        <v>44686</v>
      </c>
      <c r="AF92" s="639" t="s">
        <v>1787</v>
      </c>
      <c r="AG92" s="639" t="s">
        <v>1787</v>
      </c>
      <c r="AH92" s="639" t="s">
        <v>1787</v>
      </c>
      <c r="AI92" s="638">
        <v>44714</v>
      </c>
      <c r="AJ92" s="638" t="s">
        <v>1787</v>
      </c>
      <c r="AK92" s="638" t="s">
        <v>1787</v>
      </c>
      <c r="AL92" s="638" t="s">
        <v>1787</v>
      </c>
      <c r="AM92" s="639">
        <v>44742</v>
      </c>
      <c r="AN92" s="639" t="s">
        <v>1787</v>
      </c>
      <c r="AO92" s="639" t="s">
        <v>1787</v>
      </c>
      <c r="AP92" s="639" t="s">
        <v>1787</v>
      </c>
      <c r="AQ92" s="639">
        <v>44770</v>
      </c>
      <c r="AR92" s="638" t="s">
        <v>1787</v>
      </c>
      <c r="AS92" s="638" t="s">
        <v>1787</v>
      </c>
      <c r="AT92" s="638" t="s">
        <v>1787</v>
      </c>
      <c r="AU92" s="638">
        <v>44798</v>
      </c>
      <c r="AV92" s="639" t="s">
        <v>1787</v>
      </c>
      <c r="AW92" s="639" t="s">
        <v>1787</v>
      </c>
      <c r="AX92" s="639" t="s">
        <v>1787</v>
      </c>
      <c r="AY92" s="639">
        <v>44826</v>
      </c>
      <c r="AZ92" s="639" t="s">
        <v>1787</v>
      </c>
      <c r="BA92" s="638" t="s">
        <v>1787</v>
      </c>
      <c r="BB92" s="638" t="s">
        <v>1787</v>
      </c>
      <c r="BC92" s="638">
        <v>44854</v>
      </c>
      <c r="BD92" s="638" t="s">
        <v>1787</v>
      </c>
      <c r="BE92" s="639" t="s">
        <v>1787</v>
      </c>
      <c r="BF92" s="639" t="s">
        <v>1787</v>
      </c>
      <c r="BG92" s="639">
        <v>44882</v>
      </c>
      <c r="BH92" s="639" t="s">
        <v>1787</v>
      </c>
      <c r="BI92" s="638" t="s">
        <v>1787</v>
      </c>
      <c r="BJ92" s="638" t="s">
        <v>1787</v>
      </c>
      <c r="BK92" s="638" t="s">
        <v>1787</v>
      </c>
      <c r="BL92" s="638">
        <v>44917</v>
      </c>
      <c r="BM92" s="640" t="s">
        <v>1787</v>
      </c>
    </row>
    <row r="93" spans="1:65" s="102" customFormat="1" ht="26.25" customHeight="1" x14ac:dyDescent="0.25">
      <c r="A93" s="352">
        <v>88</v>
      </c>
      <c r="B93" s="472"/>
      <c r="C93" s="176" t="s">
        <v>1596</v>
      </c>
      <c r="D93" s="177" t="s">
        <v>1796</v>
      </c>
      <c r="E93" s="455"/>
      <c r="F93" s="176" t="s">
        <v>111</v>
      </c>
      <c r="G93" s="177" t="s">
        <v>1572</v>
      </c>
      <c r="H93" s="184" t="s">
        <v>1816</v>
      </c>
      <c r="I93" s="196" t="s">
        <v>127</v>
      </c>
      <c r="J93" s="309" t="s">
        <v>135</v>
      </c>
      <c r="K93" s="197">
        <v>4</v>
      </c>
      <c r="L93" s="202">
        <v>12</v>
      </c>
      <c r="M93" s="107" t="s">
        <v>1787</v>
      </c>
      <c r="N93" s="107" t="s">
        <v>1787</v>
      </c>
      <c r="O93" s="107" t="s">
        <v>1787</v>
      </c>
      <c r="P93" s="107" t="s">
        <v>1787</v>
      </c>
      <c r="Q93" s="107" t="s">
        <v>1787</v>
      </c>
      <c r="R93" s="108">
        <v>44594</v>
      </c>
      <c r="S93" s="108" t="s">
        <v>1787</v>
      </c>
      <c r="T93" s="638" t="s">
        <v>1787</v>
      </c>
      <c r="U93" s="638" t="s">
        <v>1787</v>
      </c>
      <c r="V93" s="639">
        <v>44622</v>
      </c>
      <c r="W93" s="639" t="s">
        <v>1787</v>
      </c>
      <c r="X93" s="639" t="s">
        <v>1787</v>
      </c>
      <c r="Y93" s="639" t="s">
        <v>1787</v>
      </c>
      <c r="Z93" s="638">
        <v>44650</v>
      </c>
      <c r="AA93" s="638" t="s">
        <v>1787</v>
      </c>
      <c r="AB93" s="638" t="s">
        <v>1787</v>
      </c>
      <c r="AC93" s="638" t="s">
        <v>1787</v>
      </c>
      <c r="AD93" s="639">
        <v>44678</v>
      </c>
      <c r="AE93" s="639" t="s">
        <v>1787</v>
      </c>
      <c r="AF93" s="639" t="s">
        <v>1787</v>
      </c>
      <c r="AG93" s="639" t="s">
        <v>1787</v>
      </c>
      <c r="AH93" s="639">
        <v>44706</v>
      </c>
      <c r="AI93" s="638" t="s">
        <v>1787</v>
      </c>
      <c r="AJ93" s="638" t="s">
        <v>1787</v>
      </c>
      <c r="AK93" s="638" t="s">
        <v>1787</v>
      </c>
      <c r="AL93" s="638">
        <v>44734</v>
      </c>
      <c r="AM93" s="639" t="s">
        <v>1787</v>
      </c>
      <c r="AN93" s="639" t="s">
        <v>1787</v>
      </c>
      <c r="AO93" s="639" t="s">
        <v>1787</v>
      </c>
      <c r="AP93" s="639" t="s">
        <v>1787</v>
      </c>
      <c r="AQ93" s="639">
        <v>44769</v>
      </c>
      <c r="AR93" s="638" t="s">
        <v>1787</v>
      </c>
      <c r="AS93" s="638" t="s">
        <v>1787</v>
      </c>
      <c r="AT93" s="638" t="s">
        <v>1787</v>
      </c>
      <c r="AU93" s="638">
        <v>44797</v>
      </c>
      <c r="AV93" s="639" t="s">
        <v>1787</v>
      </c>
      <c r="AW93" s="639" t="s">
        <v>1787</v>
      </c>
      <c r="AX93" s="639" t="s">
        <v>1787</v>
      </c>
      <c r="AY93" s="639">
        <v>44825</v>
      </c>
      <c r="AZ93" s="639" t="s">
        <v>1787</v>
      </c>
      <c r="BA93" s="638" t="s">
        <v>1787</v>
      </c>
      <c r="BB93" s="638" t="s">
        <v>1787</v>
      </c>
      <c r="BC93" s="638">
        <v>44853</v>
      </c>
      <c r="BD93" s="638" t="s">
        <v>1787</v>
      </c>
      <c r="BE93" s="639" t="s">
        <v>1787</v>
      </c>
      <c r="BF93" s="639" t="s">
        <v>1787</v>
      </c>
      <c r="BG93" s="639">
        <v>44881</v>
      </c>
      <c r="BH93" s="639" t="s">
        <v>1787</v>
      </c>
      <c r="BI93" s="638" t="s">
        <v>1787</v>
      </c>
      <c r="BJ93" s="638" t="s">
        <v>1787</v>
      </c>
      <c r="BK93" s="638">
        <v>44909</v>
      </c>
      <c r="BL93" s="638" t="s">
        <v>1787</v>
      </c>
      <c r="BM93" s="640" t="s">
        <v>1787</v>
      </c>
    </row>
    <row r="94" spans="1:65" s="102" customFormat="1" ht="26.25" customHeight="1" x14ac:dyDescent="0.25">
      <c r="A94" s="383">
        <v>89</v>
      </c>
      <c r="B94" s="472"/>
      <c r="C94" s="183" t="s">
        <v>1596</v>
      </c>
      <c r="D94" s="302" t="s">
        <v>111</v>
      </c>
      <c r="E94" s="455"/>
      <c r="F94" s="176" t="s">
        <v>81</v>
      </c>
      <c r="G94" s="177" t="s">
        <v>1567</v>
      </c>
      <c r="H94" s="184" t="s">
        <v>1843</v>
      </c>
      <c r="I94" s="196" t="s">
        <v>128</v>
      </c>
      <c r="J94" s="309" t="s">
        <v>134</v>
      </c>
      <c r="K94" s="197">
        <v>4</v>
      </c>
      <c r="L94" s="202">
        <v>12</v>
      </c>
      <c r="M94" s="107" t="s">
        <v>1787</v>
      </c>
      <c r="N94" s="107" t="s">
        <v>1787</v>
      </c>
      <c r="O94" s="107" t="s">
        <v>1787</v>
      </c>
      <c r="P94" s="107" t="s">
        <v>1787</v>
      </c>
      <c r="Q94" s="107">
        <v>44588</v>
      </c>
      <c r="R94" s="108" t="s">
        <v>1787</v>
      </c>
      <c r="S94" s="108" t="s">
        <v>1787</v>
      </c>
      <c r="T94" s="638" t="s">
        <v>1787</v>
      </c>
      <c r="U94" s="638">
        <v>44616</v>
      </c>
      <c r="V94" s="639" t="s">
        <v>1787</v>
      </c>
      <c r="W94" s="639" t="s">
        <v>1787</v>
      </c>
      <c r="X94" s="639" t="s">
        <v>1787</v>
      </c>
      <c r="Y94" s="639">
        <v>44644</v>
      </c>
      <c r="Z94" s="638" t="s">
        <v>1787</v>
      </c>
      <c r="AA94" s="638" t="s">
        <v>1787</v>
      </c>
      <c r="AB94" s="638" t="s">
        <v>1787</v>
      </c>
      <c r="AC94" s="638" t="s">
        <v>1787</v>
      </c>
      <c r="AD94" s="639">
        <v>44679</v>
      </c>
      <c r="AE94" s="639" t="s">
        <v>1787</v>
      </c>
      <c r="AF94" s="639" t="s">
        <v>1787</v>
      </c>
      <c r="AG94" s="639" t="s">
        <v>1787</v>
      </c>
      <c r="AH94" s="639">
        <v>44707</v>
      </c>
      <c r="AI94" s="638" t="s">
        <v>1787</v>
      </c>
      <c r="AJ94" s="638" t="s">
        <v>1787</v>
      </c>
      <c r="AK94" s="638" t="s">
        <v>1787</v>
      </c>
      <c r="AL94" s="638">
        <v>44735</v>
      </c>
      <c r="AM94" s="639" t="s">
        <v>1787</v>
      </c>
      <c r="AN94" s="639" t="s">
        <v>1787</v>
      </c>
      <c r="AO94" s="639" t="s">
        <v>1787</v>
      </c>
      <c r="AP94" s="639">
        <v>44763</v>
      </c>
      <c r="AQ94" s="639" t="s">
        <v>1787</v>
      </c>
      <c r="AR94" s="638" t="s">
        <v>1787</v>
      </c>
      <c r="AS94" s="638" t="s">
        <v>1787</v>
      </c>
      <c r="AT94" s="638">
        <v>44791</v>
      </c>
      <c r="AU94" s="638" t="s">
        <v>1787</v>
      </c>
      <c r="AV94" s="639" t="s">
        <v>1787</v>
      </c>
      <c r="AW94" s="639" t="s">
        <v>1787</v>
      </c>
      <c r="AX94" s="639">
        <v>44819</v>
      </c>
      <c r="AY94" s="639" t="s">
        <v>1787</v>
      </c>
      <c r="AZ94" s="639" t="s">
        <v>1787</v>
      </c>
      <c r="BA94" s="638" t="s">
        <v>1787</v>
      </c>
      <c r="BB94" s="638">
        <v>44847</v>
      </c>
      <c r="BC94" s="638" t="s">
        <v>1787</v>
      </c>
      <c r="BD94" s="638" t="s">
        <v>1787</v>
      </c>
      <c r="BE94" s="639" t="s">
        <v>1787</v>
      </c>
      <c r="BF94" s="639">
        <v>44875</v>
      </c>
      <c r="BG94" s="639" t="s">
        <v>1787</v>
      </c>
      <c r="BH94" s="639" t="s">
        <v>1787</v>
      </c>
      <c r="BI94" s="638" t="s">
        <v>1787</v>
      </c>
      <c r="BJ94" s="638" t="s">
        <v>1787</v>
      </c>
      <c r="BK94" s="638">
        <v>44910</v>
      </c>
      <c r="BL94" s="638" t="s">
        <v>1787</v>
      </c>
      <c r="BM94" s="640" t="s">
        <v>1787</v>
      </c>
    </row>
    <row r="95" spans="1:65" s="102" customFormat="1" ht="26.25" customHeight="1" thickBot="1" x14ac:dyDescent="0.3">
      <c r="A95" s="354">
        <v>90</v>
      </c>
      <c r="B95" s="473"/>
      <c r="C95" s="404" t="s">
        <v>1596</v>
      </c>
      <c r="D95" s="405" t="s">
        <v>81</v>
      </c>
      <c r="E95" s="456"/>
      <c r="F95" s="415" t="s">
        <v>121</v>
      </c>
      <c r="G95" s="405" t="s">
        <v>1621</v>
      </c>
      <c r="H95" s="356" t="s">
        <v>1839</v>
      </c>
      <c r="I95" s="357" t="s">
        <v>129</v>
      </c>
      <c r="J95" s="358">
        <v>6</v>
      </c>
      <c r="K95" s="359">
        <v>2</v>
      </c>
      <c r="L95" s="360">
        <v>0</v>
      </c>
      <c r="M95" s="361" t="s">
        <v>1787</v>
      </c>
      <c r="N95" s="361" t="s">
        <v>1787</v>
      </c>
      <c r="O95" s="361" t="s">
        <v>1787</v>
      </c>
      <c r="P95" s="361" t="s">
        <v>1787</v>
      </c>
      <c r="Q95" s="361" t="s">
        <v>1787</v>
      </c>
      <c r="R95" s="362" t="s">
        <v>1787</v>
      </c>
      <c r="S95" s="362" t="s">
        <v>1787</v>
      </c>
      <c r="T95" s="641" t="s">
        <v>1787</v>
      </c>
      <c r="U95" s="641" t="s">
        <v>1787</v>
      </c>
      <c r="V95" s="642" t="s">
        <v>1787</v>
      </c>
      <c r="W95" s="642" t="s">
        <v>1787</v>
      </c>
      <c r="X95" s="642" t="s">
        <v>1787</v>
      </c>
      <c r="Y95" s="642" t="s">
        <v>1787</v>
      </c>
      <c r="Z95" s="641" t="s">
        <v>1787</v>
      </c>
      <c r="AA95" s="641" t="s">
        <v>1787</v>
      </c>
      <c r="AB95" s="641" t="s">
        <v>1787</v>
      </c>
      <c r="AC95" s="641" t="s">
        <v>1787</v>
      </c>
      <c r="AD95" s="642" t="s">
        <v>1787</v>
      </c>
      <c r="AE95" s="642" t="s">
        <v>1787</v>
      </c>
      <c r="AF95" s="642" t="s">
        <v>1787</v>
      </c>
      <c r="AG95" s="642" t="s">
        <v>1787</v>
      </c>
      <c r="AH95" s="642" t="s">
        <v>1787</v>
      </c>
      <c r="AI95" s="641" t="s">
        <v>1787</v>
      </c>
      <c r="AJ95" s="641" t="s">
        <v>1787</v>
      </c>
      <c r="AK95" s="641" t="s">
        <v>1787</v>
      </c>
      <c r="AL95" s="641" t="s">
        <v>1787</v>
      </c>
      <c r="AM95" s="642" t="s">
        <v>1787</v>
      </c>
      <c r="AN95" s="642" t="s">
        <v>1787</v>
      </c>
      <c r="AO95" s="642" t="s">
        <v>1787</v>
      </c>
      <c r="AP95" s="642" t="s">
        <v>1787</v>
      </c>
      <c r="AQ95" s="642" t="s">
        <v>1787</v>
      </c>
      <c r="AR95" s="641" t="s">
        <v>1787</v>
      </c>
      <c r="AS95" s="641" t="s">
        <v>1787</v>
      </c>
      <c r="AT95" s="641" t="s">
        <v>1787</v>
      </c>
      <c r="AU95" s="641" t="s">
        <v>1787</v>
      </c>
      <c r="AV95" s="642" t="s">
        <v>1787</v>
      </c>
      <c r="AW95" s="642" t="s">
        <v>1787</v>
      </c>
      <c r="AX95" s="642" t="s">
        <v>1787</v>
      </c>
      <c r="AY95" s="642" t="s">
        <v>1787</v>
      </c>
      <c r="AZ95" s="642" t="s">
        <v>1787</v>
      </c>
      <c r="BA95" s="641" t="s">
        <v>1787</v>
      </c>
      <c r="BB95" s="641" t="s">
        <v>1787</v>
      </c>
      <c r="BC95" s="641" t="s">
        <v>1787</v>
      </c>
      <c r="BD95" s="641" t="s">
        <v>1787</v>
      </c>
      <c r="BE95" s="642" t="s">
        <v>1787</v>
      </c>
      <c r="BF95" s="642" t="s">
        <v>1787</v>
      </c>
      <c r="BG95" s="642" t="s">
        <v>1787</v>
      </c>
      <c r="BH95" s="642" t="s">
        <v>1787</v>
      </c>
      <c r="BI95" s="641" t="s">
        <v>1787</v>
      </c>
      <c r="BJ95" s="641" t="s">
        <v>1787</v>
      </c>
      <c r="BK95" s="641" t="s">
        <v>1787</v>
      </c>
      <c r="BL95" s="641" t="s">
        <v>1787</v>
      </c>
      <c r="BM95" s="643" t="s">
        <v>1787</v>
      </c>
    </row>
    <row r="96" spans="1:65" s="102" customFormat="1" ht="26.25" customHeight="1" x14ac:dyDescent="0.25">
      <c r="A96" s="342">
        <v>91</v>
      </c>
      <c r="B96" s="471" t="s">
        <v>1283</v>
      </c>
      <c r="C96" s="410" t="s">
        <v>1578</v>
      </c>
      <c r="D96" s="411" t="s">
        <v>66</v>
      </c>
      <c r="E96" s="454" t="s">
        <v>891</v>
      </c>
      <c r="F96" s="410" t="s">
        <v>66</v>
      </c>
      <c r="G96" s="411" t="s">
        <v>1578</v>
      </c>
      <c r="H96" s="344" t="s">
        <v>1928</v>
      </c>
      <c r="I96" s="345" t="s">
        <v>127</v>
      </c>
      <c r="J96" s="346" t="s">
        <v>1735</v>
      </c>
      <c r="K96" s="347">
        <v>1</v>
      </c>
      <c r="L96" s="348">
        <v>51</v>
      </c>
      <c r="M96" s="349" t="s">
        <v>1787</v>
      </c>
      <c r="N96" s="349">
        <v>44566</v>
      </c>
      <c r="O96" s="349">
        <v>44573</v>
      </c>
      <c r="P96" s="349">
        <v>44580</v>
      </c>
      <c r="Q96" s="349">
        <v>44587</v>
      </c>
      <c r="R96" s="350">
        <v>44594</v>
      </c>
      <c r="S96" s="350">
        <v>44601</v>
      </c>
      <c r="T96" s="635">
        <v>44608</v>
      </c>
      <c r="U96" s="635">
        <v>44615</v>
      </c>
      <c r="V96" s="636">
        <v>44622</v>
      </c>
      <c r="W96" s="636">
        <v>44629</v>
      </c>
      <c r="X96" s="636">
        <v>44636</v>
      </c>
      <c r="Y96" s="636">
        <v>44643</v>
      </c>
      <c r="Z96" s="635">
        <v>44650</v>
      </c>
      <c r="AA96" s="635">
        <v>44657</v>
      </c>
      <c r="AB96" s="635">
        <v>44664</v>
      </c>
      <c r="AC96" s="635">
        <v>44671</v>
      </c>
      <c r="AD96" s="636">
        <v>44678</v>
      </c>
      <c r="AE96" s="636">
        <v>44685</v>
      </c>
      <c r="AF96" s="636">
        <v>44692</v>
      </c>
      <c r="AG96" s="636">
        <v>44699</v>
      </c>
      <c r="AH96" s="636">
        <v>44706</v>
      </c>
      <c r="AI96" s="635">
        <v>44713</v>
      </c>
      <c r="AJ96" s="635">
        <v>44720</v>
      </c>
      <c r="AK96" s="635">
        <v>44727</v>
      </c>
      <c r="AL96" s="635">
        <v>44734</v>
      </c>
      <c r="AM96" s="636">
        <v>44741</v>
      </c>
      <c r="AN96" s="636">
        <v>44748</v>
      </c>
      <c r="AO96" s="636">
        <v>44755</v>
      </c>
      <c r="AP96" s="636" t="s">
        <v>1787</v>
      </c>
      <c r="AQ96" s="636">
        <v>44769</v>
      </c>
      <c r="AR96" s="635">
        <v>44776</v>
      </c>
      <c r="AS96" s="635">
        <v>44783</v>
      </c>
      <c r="AT96" s="635">
        <v>44790</v>
      </c>
      <c r="AU96" s="635">
        <v>44797</v>
      </c>
      <c r="AV96" s="636">
        <v>44804</v>
      </c>
      <c r="AW96" s="636">
        <v>44811</v>
      </c>
      <c r="AX96" s="636">
        <v>44818</v>
      </c>
      <c r="AY96" s="636">
        <v>44825</v>
      </c>
      <c r="AZ96" s="636">
        <v>44832</v>
      </c>
      <c r="BA96" s="635">
        <v>44839</v>
      </c>
      <c r="BB96" s="635">
        <v>44846</v>
      </c>
      <c r="BC96" s="635">
        <v>44853</v>
      </c>
      <c r="BD96" s="635">
        <v>44860</v>
      </c>
      <c r="BE96" s="636">
        <v>44867</v>
      </c>
      <c r="BF96" s="636">
        <v>44874</v>
      </c>
      <c r="BG96" s="636">
        <v>44881</v>
      </c>
      <c r="BH96" s="636">
        <v>44888</v>
      </c>
      <c r="BI96" s="635">
        <v>44895</v>
      </c>
      <c r="BJ96" s="635">
        <v>44902</v>
      </c>
      <c r="BK96" s="635">
        <v>44909</v>
      </c>
      <c r="BL96" s="635">
        <v>44916</v>
      </c>
      <c r="BM96" s="637">
        <v>44923</v>
      </c>
    </row>
    <row r="97" spans="1:65" s="102" customFormat="1" ht="26.25" customHeight="1" x14ac:dyDescent="0.25">
      <c r="A97" s="352">
        <v>92</v>
      </c>
      <c r="B97" s="472"/>
      <c r="C97" s="176" t="s">
        <v>1578</v>
      </c>
      <c r="D97" s="177" t="s">
        <v>103</v>
      </c>
      <c r="E97" s="455"/>
      <c r="F97" s="176" t="s">
        <v>103</v>
      </c>
      <c r="G97" s="177" t="s">
        <v>1506</v>
      </c>
      <c r="H97" s="184" t="s">
        <v>1818</v>
      </c>
      <c r="I97" s="196" t="s">
        <v>125</v>
      </c>
      <c r="J97" s="309" t="s">
        <v>135</v>
      </c>
      <c r="K97" s="197">
        <v>4</v>
      </c>
      <c r="L97" s="202">
        <v>12</v>
      </c>
      <c r="M97" s="107" t="s">
        <v>1787</v>
      </c>
      <c r="N97" s="107" t="s">
        <v>1787</v>
      </c>
      <c r="O97" s="107" t="s">
        <v>1787</v>
      </c>
      <c r="P97" s="107" t="s">
        <v>1787</v>
      </c>
      <c r="Q97" s="107">
        <v>44585</v>
      </c>
      <c r="R97" s="108" t="s">
        <v>1787</v>
      </c>
      <c r="S97" s="108" t="s">
        <v>1787</v>
      </c>
      <c r="T97" s="638" t="s">
        <v>1787</v>
      </c>
      <c r="U97" s="638">
        <v>44613</v>
      </c>
      <c r="V97" s="639" t="s">
        <v>1787</v>
      </c>
      <c r="W97" s="639" t="s">
        <v>1787</v>
      </c>
      <c r="X97" s="639" t="s">
        <v>1787</v>
      </c>
      <c r="Y97" s="639" t="s">
        <v>1787</v>
      </c>
      <c r="Z97" s="638">
        <v>44648</v>
      </c>
      <c r="AA97" s="638" t="s">
        <v>1787</v>
      </c>
      <c r="AB97" s="638" t="s">
        <v>1787</v>
      </c>
      <c r="AC97" s="638" t="s">
        <v>1787</v>
      </c>
      <c r="AD97" s="639">
        <v>44676</v>
      </c>
      <c r="AE97" s="639" t="s">
        <v>1787</v>
      </c>
      <c r="AF97" s="639" t="s">
        <v>1787</v>
      </c>
      <c r="AG97" s="639" t="s">
        <v>1787</v>
      </c>
      <c r="AH97" s="639">
        <v>44704</v>
      </c>
      <c r="AI97" s="638" t="s">
        <v>1787</v>
      </c>
      <c r="AJ97" s="638" t="s">
        <v>1787</v>
      </c>
      <c r="AK97" s="638" t="s">
        <v>1787</v>
      </c>
      <c r="AL97" s="638" t="s">
        <v>1787</v>
      </c>
      <c r="AM97" s="639" t="s">
        <v>1787</v>
      </c>
      <c r="AN97" s="639" t="s">
        <v>1787</v>
      </c>
      <c r="AO97" s="639">
        <v>44753</v>
      </c>
      <c r="AP97" s="639" t="s">
        <v>1787</v>
      </c>
      <c r="AQ97" s="639" t="s">
        <v>1787</v>
      </c>
      <c r="AR97" s="638" t="s">
        <v>1787</v>
      </c>
      <c r="AS97" s="638">
        <v>44781</v>
      </c>
      <c r="AT97" s="638" t="s">
        <v>1787</v>
      </c>
      <c r="AU97" s="638" t="s">
        <v>1787</v>
      </c>
      <c r="AV97" s="639" t="s">
        <v>1787</v>
      </c>
      <c r="AW97" s="639">
        <v>44809</v>
      </c>
      <c r="AX97" s="639" t="s">
        <v>1787</v>
      </c>
      <c r="AY97" s="639" t="s">
        <v>1787</v>
      </c>
      <c r="AZ97" s="639" t="s">
        <v>1787</v>
      </c>
      <c r="BA97" s="638">
        <v>44837</v>
      </c>
      <c r="BB97" s="638" t="s">
        <v>1787</v>
      </c>
      <c r="BC97" s="638" t="s">
        <v>1787</v>
      </c>
      <c r="BD97" s="638" t="s">
        <v>1787</v>
      </c>
      <c r="BE97" s="639">
        <v>44865</v>
      </c>
      <c r="BF97" s="639" t="s">
        <v>1787</v>
      </c>
      <c r="BG97" s="639" t="s">
        <v>1787</v>
      </c>
      <c r="BH97" s="639" t="s">
        <v>1787</v>
      </c>
      <c r="BI97" s="638">
        <v>44893</v>
      </c>
      <c r="BJ97" s="638" t="s">
        <v>1787</v>
      </c>
      <c r="BK97" s="638" t="s">
        <v>1787</v>
      </c>
      <c r="BL97" s="638" t="s">
        <v>1787</v>
      </c>
      <c r="BM97" s="640">
        <v>44921</v>
      </c>
    </row>
    <row r="98" spans="1:65" s="102" customFormat="1" ht="26.25" customHeight="1" thickBot="1" x14ac:dyDescent="0.3">
      <c r="A98" s="354">
        <v>93</v>
      </c>
      <c r="B98" s="473"/>
      <c r="C98" s="404" t="s">
        <v>1578</v>
      </c>
      <c r="D98" s="405" t="s">
        <v>65</v>
      </c>
      <c r="E98" s="456"/>
      <c r="F98" s="404" t="s">
        <v>65</v>
      </c>
      <c r="G98" s="405" t="s">
        <v>1507</v>
      </c>
      <c r="H98" s="356" t="s">
        <v>1929</v>
      </c>
      <c r="I98" s="357" t="s">
        <v>128</v>
      </c>
      <c r="J98" s="358" t="s">
        <v>133</v>
      </c>
      <c r="K98" s="359">
        <v>4</v>
      </c>
      <c r="L98" s="360">
        <v>13</v>
      </c>
      <c r="M98" s="361" t="s">
        <v>1787</v>
      </c>
      <c r="N98" s="361" t="s">
        <v>1787</v>
      </c>
      <c r="O98" s="361">
        <v>44574</v>
      </c>
      <c r="P98" s="361" t="s">
        <v>1787</v>
      </c>
      <c r="Q98" s="361" t="s">
        <v>1787</v>
      </c>
      <c r="R98" s="362" t="s">
        <v>1787</v>
      </c>
      <c r="S98" s="362">
        <v>44602</v>
      </c>
      <c r="T98" s="641" t="s">
        <v>1787</v>
      </c>
      <c r="U98" s="641" t="s">
        <v>1787</v>
      </c>
      <c r="V98" s="642" t="s">
        <v>1787</v>
      </c>
      <c r="W98" s="642">
        <v>44630</v>
      </c>
      <c r="X98" s="642" t="s">
        <v>1787</v>
      </c>
      <c r="Y98" s="642" t="s">
        <v>1787</v>
      </c>
      <c r="Z98" s="641" t="s">
        <v>1787</v>
      </c>
      <c r="AA98" s="641">
        <v>44658</v>
      </c>
      <c r="AB98" s="641" t="s">
        <v>1787</v>
      </c>
      <c r="AC98" s="641" t="s">
        <v>1787</v>
      </c>
      <c r="AD98" s="642" t="s">
        <v>1787</v>
      </c>
      <c r="AE98" s="642">
        <v>44686</v>
      </c>
      <c r="AF98" s="642" t="s">
        <v>1787</v>
      </c>
      <c r="AG98" s="642" t="s">
        <v>1787</v>
      </c>
      <c r="AH98" s="642" t="s">
        <v>1787</v>
      </c>
      <c r="AI98" s="641">
        <v>44714</v>
      </c>
      <c r="AJ98" s="641" t="s">
        <v>1787</v>
      </c>
      <c r="AK98" s="641" t="s">
        <v>1787</v>
      </c>
      <c r="AL98" s="641" t="s">
        <v>1787</v>
      </c>
      <c r="AM98" s="642">
        <v>44742</v>
      </c>
      <c r="AN98" s="642" t="s">
        <v>1787</v>
      </c>
      <c r="AO98" s="642" t="s">
        <v>1787</v>
      </c>
      <c r="AP98" s="642" t="s">
        <v>1787</v>
      </c>
      <c r="AQ98" s="642">
        <v>44770</v>
      </c>
      <c r="AR98" s="641" t="s">
        <v>1787</v>
      </c>
      <c r="AS98" s="641" t="s">
        <v>1787</v>
      </c>
      <c r="AT98" s="641" t="s">
        <v>1787</v>
      </c>
      <c r="AU98" s="641">
        <v>44798</v>
      </c>
      <c r="AV98" s="642" t="s">
        <v>1787</v>
      </c>
      <c r="AW98" s="642" t="s">
        <v>1787</v>
      </c>
      <c r="AX98" s="642" t="s">
        <v>1787</v>
      </c>
      <c r="AY98" s="642">
        <v>44826</v>
      </c>
      <c r="AZ98" s="642" t="s">
        <v>1787</v>
      </c>
      <c r="BA98" s="641" t="s">
        <v>1787</v>
      </c>
      <c r="BB98" s="641" t="s">
        <v>1787</v>
      </c>
      <c r="BC98" s="641">
        <v>44854</v>
      </c>
      <c r="BD98" s="641" t="s">
        <v>1787</v>
      </c>
      <c r="BE98" s="642" t="s">
        <v>1787</v>
      </c>
      <c r="BF98" s="642" t="s">
        <v>1787</v>
      </c>
      <c r="BG98" s="642">
        <v>44882</v>
      </c>
      <c r="BH98" s="642" t="s">
        <v>1787</v>
      </c>
      <c r="BI98" s="641" t="s">
        <v>1787</v>
      </c>
      <c r="BJ98" s="641" t="s">
        <v>1787</v>
      </c>
      <c r="BK98" s="641">
        <v>44910</v>
      </c>
      <c r="BL98" s="641" t="s">
        <v>1787</v>
      </c>
      <c r="BM98" s="643" t="s">
        <v>1787</v>
      </c>
    </row>
    <row r="99" spans="1:65" s="102" customFormat="1" ht="26.25" customHeight="1" x14ac:dyDescent="0.25">
      <c r="A99" s="342">
        <v>94</v>
      </c>
      <c r="B99" s="471" t="s">
        <v>1282</v>
      </c>
      <c r="C99" s="410" t="s">
        <v>1593</v>
      </c>
      <c r="D99" s="411" t="s">
        <v>102</v>
      </c>
      <c r="E99" s="454" t="s">
        <v>1163</v>
      </c>
      <c r="F99" s="410" t="s">
        <v>102</v>
      </c>
      <c r="G99" s="411" t="s">
        <v>1593</v>
      </c>
      <c r="H99" s="344" t="s">
        <v>1267</v>
      </c>
      <c r="I99" s="345" t="s">
        <v>127</v>
      </c>
      <c r="J99" s="346" t="s">
        <v>135</v>
      </c>
      <c r="K99" s="347">
        <v>4</v>
      </c>
      <c r="L99" s="348">
        <v>12</v>
      </c>
      <c r="M99" s="349" t="s">
        <v>1787</v>
      </c>
      <c r="N99" s="349" t="s">
        <v>1787</v>
      </c>
      <c r="O99" s="349" t="s">
        <v>1787</v>
      </c>
      <c r="P99" s="349" t="s">
        <v>1787</v>
      </c>
      <c r="Q99" s="349" t="s">
        <v>1787</v>
      </c>
      <c r="R99" s="350">
        <v>44594</v>
      </c>
      <c r="S99" s="350" t="s">
        <v>1787</v>
      </c>
      <c r="T99" s="635" t="s">
        <v>1787</v>
      </c>
      <c r="U99" s="635" t="s">
        <v>1787</v>
      </c>
      <c r="V99" s="636">
        <v>44622</v>
      </c>
      <c r="W99" s="636" t="s">
        <v>1787</v>
      </c>
      <c r="X99" s="636" t="s">
        <v>1787</v>
      </c>
      <c r="Y99" s="636" t="s">
        <v>1787</v>
      </c>
      <c r="Z99" s="635">
        <v>44650</v>
      </c>
      <c r="AA99" s="635" t="s">
        <v>1787</v>
      </c>
      <c r="AB99" s="635" t="s">
        <v>1787</v>
      </c>
      <c r="AC99" s="635" t="s">
        <v>1787</v>
      </c>
      <c r="AD99" s="636">
        <v>44678</v>
      </c>
      <c r="AE99" s="636" t="s">
        <v>1787</v>
      </c>
      <c r="AF99" s="636" t="s">
        <v>1787</v>
      </c>
      <c r="AG99" s="636" t="s">
        <v>1787</v>
      </c>
      <c r="AH99" s="636">
        <v>44706</v>
      </c>
      <c r="AI99" s="635" t="s">
        <v>1787</v>
      </c>
      <c r="AJ99" s="635" t="s">
        <v>1787</v>
      </c>
      <c r="AK99" s="635" t="s">
        <v>1787</v>
      </c>
      <c r="AL99" s="635">
        <v>44734</v>
      </c>
      <c r="AM99" s="636" t="s">
        <v>1787</v>
      </c>
      <c r="AN99" s="636" t="s">
        <v>1787</v>
      </c>
      <c r="AO99" s="636" t="s">
        <v>1787</v>
      </c>
      <c r="AP99" s="636" t="s">
        <v>1787</v>
      </c>
      <c r="AQ99" s="636">
        <v>44769</v>
      </c>
      <c r="AR99" s="635" t="s">
        <v>1787</v>
      </c>
      <c r="AS99" s="635" t="s">
        <v>1787</v>
      </c>
      <c r="AT99" s="635" t="s">
        <v>1787</v>
      </c>
      <c r="AU99" s="635">
        <v>44797</v>
      </c>
      <c r="AV99" s="636" t="s">
        <v>1787</v>
      </c>
      <c r="AW99" s="636" t="s">
        <v>1787</v>
      </c>
      <c r="AX99" s="636" t="s">
        <v>1787</v>
      </c>
      <c r="AY99" s="636">
        <v>44825</v>
      </c>
      <c r="AZ99" s="636" t="s">
        <v>1787</v>
      </c>
      <c r="BA99" s="635" t="s">
        <v>1787</v>
      </c>
      <c r="BB99" s="635" t="s">
        <v>1787</v>
      </c>
      <c r="BC99" s="635">
        <v>44853</v>
      </c>
      <c r="BD99" s="635" t="s">
        <v>1787</v>
      </c>
      <c r="BE99" s="636" t="s">
        <v>1787</v>
      </c>
      <c r="BF99" s="636" t="s">
        <v>1787</v>
      </c>
      <c r="BG99" s="636">
        <v>44881</v>
      </c>
      <c r="BH99" s="636" t="s">
        <v>1787</v>
      </c>
      <c r="BI99" s="635" t="s">
        <v>1787</v>
      </c>
      <c r="BJ99" s="635" t="s">
        <v>1787</v>
      </c>
      <c r="BK99" s="635">
        <v>44909</v>
      </c>
      <c r="BL99" s="635" t="s">
        <v>1787</v>
      </c>
      <c r="BM99" s="637" t="s">
        <v>1787</v>
      </c>
    </row>
    <row r="100" spans="1:65" s="102" customFormat="1" ht="26.25" customHeight="1" thickBot="1" x14ac:dyDescent="0.3">
      <c r="A100" s="354">
        <v>95</v>
      </c>
      <c r="B100" s="473"/>
      <c r="C100" s="404" t="s">
        <v>1593</v>
      </c>
      <c r="D100" s="405" t="s">
        <v>1166</v>
      </c>
      <c r="E100" s="456"/>
      <c r="F100" s="404" t="s">
        <v>1166</v>
      </c>
      <c r="G100" s="405" t="s">
        <v>1557</v>
      </c>
      <c r="H100" s="356" t="s">
        <v>1819</v>
      </c>
      <c r="I100" s="357" t="s">
        <v>127</v>
      </c>
      <c r="J100" s="358" t="s">
        <v>135</v>
      </c>
      <c r="K100" s="359">
        <v>4</v>
      </c>
      <c r="L100" s="360">
        <v>12</v>
      </c>
      <c r="M100" s="361" t="s">
        <v>1787</v>
      </c>
      <c r="N100" s="361" t="s">
        <v>1787</v>
      </c>
      <c r="O100" s="361" t="s">
        <v>1787</v>
      </c>
      <c r="P100" s="361" t="s">
        <v>1787</v>
      </c>
      <c r="Q100" s="361" t="s">
        <v>1787</v>
      </c>
      <c r="R100" s="362">
        <v>44594</v>
      </c>
      <c r="S100" s="362" t="s">
        <v>1787</v>
      </c>
      <c r="T100" s="641" t="s">
        <v>1787</v>
      </c>
      <c r="U100" s="641" t="s">
        <v>1787</v>
      </c>
      <c r="V100" s="642">
        <v>44622</v>
      </c>
      <c r="W100" s="642" t="s">
        <v>1787</v>
      </c>
      <c r="X100" s="642" t="s">
        <v>1787</v>
      </c>
      <c r="Y100" s="642" t="s">
        <v>1787</v>
      </c>
      <c r="Z100" s="641">
        <v>44650</v>
      </c>
      <c r="AA100" s="641" t="s">
        <v>1787</v>
      </c>
      <c r="AB100" s="641" t="s">
        <v>1787</v>
      </c>
      <c r="AC100" s="641" t="s">
        <v>1787</v>
      </c>
      <c r="AD100" s="642">
        <v>44678</v>
      </c>
      <c r="AE100" s="642" t="s">
        <v>1787</v>
      </c>
      <c r="AF100" s="642" t="s">
        <v>1787</v>
      </c>
      <c r="AG100" s="642" t="s">
        <v>1787</v>
      </c>
      <c r="AH100" s="642">
        <v>44706</v>
      </c>
      <c r="AI100" s="641" t="s">
        <v>1787</v>
      </c>
      <c r="AJ100" s="641" t="s">
        <v>1787</v>
      </c>
      <c r="AK100" s="641" t="s">
        <v>1787</v>
      </c>
      <c r="AL100" s="641">
        <v>44734</v>
      </c>
      <c r="AM100" s="642" t="s">
        <v>1787</v>
      </c>
      <c r="AN100" s="642" t="s">
        <v>1787</v>
      </c>
      <c r="AO100" s="642" t="s">
        <v>1787</v>
      </c>
      <c r="AP100" s="642" t="s">
        <v>1787</v>
      </c>
      <c r="AQ100" s="642">
        <v>44769</v>
      </c>
      <c r="AR100" s="641" t="s">
        <v>1787</v>
      </c>
      <c r="AS100" s="641" t="s">
        <v>1787</v>
      </c>
      <c r="AT100" s="641" t="s">
        <v>1787</v>
      </c>
      <c r="AU100" s="641">
        <v>44797</v>
      </c>
      <c r="AV100" s="642" t="s">
        <v>1787</v>
      </c>
      <c r="AW100" s="642" t="s">
        <v>1787</v>
      </c>
      <c r="AX100" s="642" t="s">
        <v>1787</v>
      </c>
      <c r="AY100" s="642">
        <v>44825</v>
      </c>
      <c r="AZ100" s="642" t="s">
        <v>1787</v>
      </c>
      <c r="BA100" s="641" t="s">
        <v>1787</v>
      </c>
      <c r="BB100" s="641" t="s">
        <v>1787</v>
      </c>
      <c r="BC100" s="641">
        <v>44853</v>
      </c>
      <c r="BD100" s="641" t="s">
        <v>1787</v>
      </c>
      <c r="BE100" s="642" t="s">
        <v>1787</v>
      </c>
      <c r="BF100" s="642" t="s">
        <v>1787</v>
      </c>
      <c r="BG100" s="642">
        <v>44881</v>
      </c>
      <c r="BH100" s="642" t="s">
        <v>1787</v>
      </c>
      <c r="BI100" s="641" t="s">
        <v>1787</v>
      </c>
      <c r="BJ100" s="641" t="s">
        <v>1787</v>
      </c>
      <c r="BK100" s="641">
        <v>44909</v>
      </c>
      <c r="BL100" s="641" t="s">
        <v>1787</v>
      </c>
      <c r="BM100" s="643" t="s">
        <v>1787</v>
      </c>
    </row>
    <row r="101" spans="1:65" s="102" customFormat="1" ht="26.25" customHeight="1" thickBot="1" x14ac:dyDescent="0.3">
      <c r="A101" s="369">
        <v>96</v>
      </c>
      <c r="B101" s="412" t="s">
        <v>1281</v>
      </c>
      <c r="C101" s="412" t="s">
        <v>1587</v>
      </c>
      <c r="D101" s="413" t="s">
        <v>30</v>
      </c>
      <c r="E101" s="372" t="s">
        <v>927</v>
      </c>
      <c r="F101" s="412" t="s">
        <v>30</v>
      </c>
      <c r="G101" s="413" t="s">
        <v>1586</v>
      </c>
      <c r="H101" s="373" t="s">
        <v>1878</v>
      </c>
      <c r="I101" s="374" t="s">
        <v>126</v>
      </c>
      <c r="J101" s="375" t="s">
        <v>132</v>
      </c>
      <c r="K101" s="376">
        <v>3</v>
      </c>
      <c r="L101" s="377">
        <v>17</v>
      </c>
      <c r="M101" s="378" t="s">
        <v>1787</v>
      </c>
      <c r="N101" s="378" t="s">
        <v>1787</v>
      </c>
      <c r="O101" s="378">
        <v>44572</v>
      </c>
      <c r="P101" s="378" t="s">
        <v>1787</v>
      </c>
      <c r="Q101" s="378" t="s">
        <v>1787</v>
      </c>
      <c r="R101" s="379">
        <v>44593</v>
      </c>
      <c r="S101" s="379" t="s">
        <v>1787</v>
      </c>
      <c r="T101" s="632" t="s">
        <v>1787</v>
      </c>
      <c r="U101" s="632">
        <v>44614</v>
      </c>
      <c r="V101" s="633" t="s">
        <v>1787</v>
      </c>
      <c r="W101" s="633" t="s">
        <v>1787</v>
      </c>
      <c r="X101" s="633">
        <v>44635</v>
      </c>
      <c r="Y101" s="633" t="s">
        <v>1787</v>
      </c>
      <c r="Z101" s="632" t="s">
        <v>1787</v>
      </c>
      <c r="AA101" s="632">
        <v>44656</v>
      </c>
      <c r="AB101" s="632" t="s">
        <v>1787</v>
      </c>
      <c r="AC101" s="632" t="s">
        <v>1787</v>
      </c>
      <c r="AD101" s="633">
        <v>44677</v>
      </c>
      <c r="AE101" s="633" t="s">
        <v>1787</v>
      </c>
      <c r="AF101" s="633" t="s">
        <v>1787</v>
      </c>
      <c r="AG101" s="633">
        <v>44698</v>
      </c>
      <c r="AH101" s="633" t="s">
        <v>1787</v>
      </c>
      <c r="AI101" s="632" t="s">
        <v>1787</v>
      </c>
      <c r="AJ101" s="632">
        <v>44719</v>
      </c>
      <c r="AK101" s="632" t="s">
        <v>1787</v>
      </c>
      <c r="AL101" s="632" t="s">
        <v>1787</v>
      </c>
      <c r="AM101" s="633">
        <v>44740</v>
      </c>
      <c r="AN101" s="633" t="s">
        <v>1787</v>
      </c>
      <c r="AO101" s="633" t="s">
        <v>1787</v>
      </c>
      <c r="AP101" s="633">
        <v>44761</v>
      </c>
      <c r="AQ101" s="633" t="s">
        <v>1787</v>
      </c>
      <c r="AR101" s="632" t="s">
        <v>1787</v>
      </c>
      <c r="AS101" s="632">
        <v>44782</v>
      </c>
      <c r="AT101" s="632" t="s">
        <v>1787</v>
      </c>
      <c r="AU101" s="632" t="s">
        <v>1787</v>
      </c>
      <c r="AV101" s="633">
        <v>44803</v>
      </c>
      <c r="AW101" s="633" t="s">
        <v>1787</v>
      </c>
      <c r="AX101" s="633" t="s">
        <v>1787</v>
      </c>
      <c r="AY101" s="633">
        <v>44824</v>
      </c>
      <c r="AZ101" s="633" t="s">
        <v>1787</v>
      </c>
      <c r="BA101" s="632" t="s">
        <v>1787</v>
      </c>
      <c r="BB101" s="632">
        <v>44845</v>
      </c>
      <c r="BC101" s="632" t="s">
        <v>1787</v>
      </c>
      <c r="BD101" s="632" t="s">
        <v>1787</v>
      </c>
      <c r="BE101" s="633">
        <v>44866</v>
      </c>
      <c r="BF101" s="633" t="s">
        <v>1787</v>
      </c>
      <c r="BG101" s="633" t="s">
        <v>1787</v>
      </c>
      <c r="BH101" s="633">
        <v>44887</v>
      </c>
      <c r="BI101" s="632" t="s">
        <v>1787</v>
      </c>
      <c r="BJ101" s="632" t="s">
        <v>1787</v>
      </c>
      <c r="BK101" s="632">
        <v>44908</v>
      </c>
      <c r="BL101" s="632" t="s">
        <v>1787</v>
      </c>
      <c r="BM101" s="634" t="s">
        <v>1787</v>
      </c>
    </row>
    <row r="102" spans="1:65" s="102" customFormat="1" ht="26.25" customHeight="1" x14ac:dyDescent="0.25">
      <c r="A102" s="342">
        <v>97</v>
      </c>
      <c r="B102" s="471" t="s">
        <v>1281</v>
      </c>
      <c r="C102" s="410" t="s">
        <v>1587</v>
      </c>
      <c r="D102" s="411" t="s">
        <v>29</v>
      </c>
      <c r="E102" s="454" t="s">
        <v>564</v>
      </c>
      <c r="F102" s="410" t="s">
        <v>29</v>
      </c>
      <c r="G102" s="411" t="s">
        <v>1587</v>
      </c>
      <c r="H102" s="344" t="s">
        <v>1879</v>
      </c>
      <c r="I102" s="345" t="s">
        <v>127</v>
      </c>
      <c r="J102" s="346" t="s">
        <v>1735</v>
      </c>
      <c r="K102" s="347">
        <v>1</v>
      </c>
      <c r="L102" s="348">
        <v>51</v>
      </c>
      <c r="M102" s="349" t="s">
        <v>1787</v>
      </c>
      <c r="N102" s="349">
        <v>44566</v>
      </c>
      <c r="O102" s="349">
        <v>44573</v>
      </c>
      <c r="P102" s="349">
        <v>44580</v>
      </c>
      <c r="Q102" s="349">
        <v>44587</v>
      </c>
      <c r="R102" s="350">
        <v>44594</v>
      </c>
      <c r="S102" s="350">
        <v>44601</v>
      </c>
      <c r="T102" s="635">
        <v>44608</v>
      </c>
      <c r="U102" s="635">
        <v>44615</v>
      </c>
      <c r="V102" s="636">
        <v>44622</v>
      </c>
      <c r="W102" s="636">
        <v>44629</v>
      </c>
      <c r="X102" s="636">
        <v>44636</v>
      </c>
      <c r="Y102" s="636">
        <v>44643</v>
      </c>
      <c r="Z102" s="635">
        <v>44650</v>
      </c>
      <c r="AA102" s="635">
        <v>44657</v>
      </c>
      <c r="AB102" s="635">
        <v>44664</v>
      </c>
      <c r="AC102" s="635">
        <v>44671</v>
      </c>
      <c r="AD102" s="636">
        <v>44678</v>
      </c>
      <c r="AE102" s="636">
        <v>44685</v>
      </c>
      <c r="AF102" s="636">
        <v>44692</v>
      </c>
      <c r="AG102" s="636">
        <v>44699</v>
      </c>
      <c r="AH102" s="636">
        <v>44706</v>
      </c>
      <c r="AI102" s="635">
        <v>44713</v>
      </c>
      <c r="AJ102" s="635">
        <v>44720</v>
      </c>
      <c r="AK102" s="635">
        <v>44727</v>
      </c>
      <c r="AL102" s="635">
        <v>44734</v>
      </c>
      <c r="AM102" s="636">
        <v>44741</v>
      </c>
      <c r="AN102" s="636">
        <v>44748</v>
      </c>
      <c r="AO102" s="636">
        <v>44755</v>
      </c>
      <c r="AP102" s="636" t="s">
        <v>1787</v>
      </c>
      <c r="AQ102" s="636">
        <v>44769</v>
      </c>
      <c r="AR102" s="635">
        <v>44776</v>
      </c>
      <c r="AS102" s="635">
        <v>44783</v>
      </c>
      <c r="AT102" s="635">
        <v>44790</v>
      </c>
      <c r="AU102" s="635">
        <v>44797</v>
      </c>
      <c r="AV102" s="636">
        <v>44804</v>
      </c>
      <c r="AW102" s="636">
        <v>44811</v>
      </c>
      <c r="AX102" s="636">
        <v>44818</v>
      </c>
      <c r="AY102" s="636">
        <v>44825</v>
      </c>
      <c r="AZ102" s="636">
        <v>44832</v>
      </c>
      <c r="BA102" s="635">
        <v>44839</v>
      </c>
      <c r="BB102" s="635">
        <v>44846</v>
      </c>
      <c r="BC102" s="635">
        <v>44853</v>
      </c>
      <c r="BD102" s="635">
        <v>44860</v>
      </c>
      <c r="BE102" s="636">
        <v>44867</v>
      </c>
      <c r="BF102" s="636">
        <v>44874</v>
      </c>
      <c r="BG102" s="636">
        <v>44881</v>
      </c>
      <c r="BH102" s="636">
        <v>44888</v>
      </c>
      <c r="BI102" s="635">
        <v>44895</v>
      </c>
      <c r="BJ102" s="635">
        <v>44902</v>
      </c>
      <c r="BK102" s="635">
        <v>44909</v>
      </c>
      <c r="BL102" s="635">
        <v>44916</v>
      </c>
      <c r="BM102" s="637">
        <v>44923</v>
      </c>
    </row>
    <row r="103" spans="1:65" s="102" customFormat="1" ht="26.25" customHeight="1" x14ac:dyDescent="0.25">
      <c r="A103" s="352">
        <v>98</v>
      </c>
      <c r="B103" s="472"/>
      <c r="C103" s="176" t="s">
        <v>1587</v>
      </c>
      <c r="D103" s="177" t="s">
        <v>937</v>
      </c>
      <c r="E103" s="455"/>
      <c r="F103" s="176" t="s">
        <v>937</v>
      </c>
      <c r="G103" s="177" t="s">
        <v>1522</v>
      </c>
      <c r="H103" s="184" t="s">
        <v>1880</v>
      </c>
      <c r="I103" s="196" t="s">
        <v>127</v>
      </c>
      <c r="J103" s="309" t="s">
        <v>135</v>
      </c>
      <c r="K103" s="197">
        <v>4</v>
      </c>
      <c r="L103" s="202">
        <v>12</v>
      </c>
      <c r="M103" s="107" t="s">
        <v>1787</v>
      </c>
      <c r="N103" s="107" t="s">
        <v>1787</v>
      </c>
      <c r="O103" s="107" t="s">
        <v>1787</v>
      </c>
      <c r="P103" s="107" t="s">
        <v>1787</v>
      </c>
      <c r="Q103" s="107" t="s">
        <v>1787</v>
      </c>
      <c r="R103" s="108">
        <v>44594</v>
      </c>
      <c r="S103" s="108" t="s">
        <v>1787</v>
      </c>
      <c r="T103" s="638" t="s">
        <v>1787</v>
      </c>
      <c r="U103" s="638" t="s">
        <v>1787</v>
      </c>
      <c r="V103" s="639">
        <v>44622</v>
      </c>
      <c r="W103" s="639" t="s">
        <v>1787</v>
      </c>
      <c r="X103" s="639" t="s">
        <v>1787</v>
      </c>
      <c r="Y103" s="639" t="s">
        <v>1787</v>
      </c>
      <c r="Z103" s="638">
        <v>44650</v>
      </c>
      <c r="AA103" s="638" t="s">
        <v>1787</v>
      </c>
      <c r="AB103" s="638" t="s">
        <v>1787</v>
      </c>
      <c r="AC103" s="638" t="s">
        <v>1787</v>
      </c>
      <c r="AD103" s="639">
        <v>44678</v>
      </c>
      <c r="AE103" s="639" t="s">
        <v>1787</v>
      </c>
      <c r="AF103" s="639" t="s">
        <v>1787</v>
      </c>
      <c r="AG103" s="639" t="s">
        <v>1787</v>
      </c>
      <c r="AH103" s="639">
        <v>44706</v>
      </c>
      <c r="AI103" s="638" t="s">
        <v>1787</v>
      </c>
      <c r="AJ103" s="638" t="s">
        <v>1787</v>
      </c>
      <c r="AK103" s="638" t="s">
        <v>1787</v>
      </c>
      <c r="AL103" s="638">
        <v>44734</v>
      </c>
      <c r="AM103" s="639" t="s">
        <v>1787</v>
      </c>
      <c r="AN103" s="639" t="s">
        <v>1787</v>
      </c>
      <c r="AO103" s="639" t="s">
        <v>1787</v>
      </c>
      <c r="AP103" s="639" t="s">
        <v>1787</v>
      </c>
      <c r="AQ103" s="639">
        <v>44769</v>
      </c>
      <c r="AR103" s="638" t="s">
        <v>1787</v>
      </c>
      <c r="AS103" s="638" t="s">
        <v>1787</v>
      </c>
      <c r="AT103" s="638" t="s">
        <v>1787</v>
      </c>
      <c r="AU103" s="638">
        <v>44797</v>
      </c>
      <c r="AV103" s="639" t="s">
        <v>1787</v>
      </c>
      <c r="AW103" s="639" t="s">
        <v>1787</v>
      </c>
      <c r="AX103" s="639" t="s">
        <v>1787</v>
      </c>
      <c r="AY103" s="639">
        <v>44825</v>
      </c>
      <c r="AZ103" s="639" t="s">
        <v>1787</v>
      </c>
      <c r="BA103" s="638" t="s">
        <v>1787</v>
      </c>
      <c r="BB103" s="638" t="s">
        <v>1787</v>
      </c>
      <c r="BC103" s="638">
        <v>44853</v>
      </c>
      <c r="BD103" s="638" t="s">
        <v>1787</v>
      </c>
      <c r="BE103" s="639" t="s">
        <v>1787</v>
      </c>
      <c r="BF103" s="639" t="s">
        <v>1787</v>
      </c>
      <c r="BG103" s="639">
        <v>44881</v>
      </c>
      <c r="BH103" s="639" t="s">
        <v>1787</v>
      </c>
      <c r="BI103" s="638" t="s">
        <v>1787</v>
      </c>
      <c r="BJ103" s="638" t="s">
        <v>1787</v>
      </c>
      <c r="BK103" s="638">
        <v>44909</v>
      </c>
      <c r="BL103" s="638" t="s">
        <v>1787</v>
      </c>
      <c r="BM103" s="640" t="s">
        <v>1787</v>
      </c>
    </row>
    <row r="104" spans="1:65" s="102" customFormat="1" ht="26.25" customHeight="1" x14ac:dyDescent="0.25">
      <c r="A104" s="352">
        <v>99</v>
      </c>
      <c r="B104" s="472"/>
      <c r="C104" s="176" t="s">
        <v>1587</v>
      </c>
      <c r="D104" s="177" t="s">
        <v>94</v>
      </c>
      <c r="E104" s="455"/>
      <c r="F104" s="176" t="s">
        <v>94</v>
      </c>
      <c r="G104" s="177" t="s">
        <v>1523</v>
      </c>
      <c r="H104" s="184" t="s">
        <v>1930</v>
      </c>
      <c r="I104" s="196" t="s">
        <v>127</v>
      </c>
      <c r="J104" s="309" t="s">
        <v>135</v>
      </c>
      <c r="K104" s="197">
        <v>4</v>
      </c>
      <c r="L104" s="202">
        <v>12</v>
      </c>
      <c r="M104" s="107" t="s">
        <v>1787</v>
      </c>
      <c r="N104" s="107" t="s">
        <v>1787</v>
      </c>
      <c r="O104" s="107" t="s">
        <v>1787</v>
      </c>
      <c r="P104" s="107" t="s">
        <v>1787</v>
      </c>
      <c r="Q104" s="107" t="s">
        <v>1787</v>
      </c>
      <c r="R104" s="108">
        <v>44594</v>
      </c>
      <c r="S104" s="108" t="s">
        <v>1787</v>
      </c>
      <c r="T104" s="638" t="s">
        <v>1787</v>
      </c>
      <c r="U104" s="638" t="s">
        <v>1787</v>
      </c>
      <c r="V104" s="639">
        <v>44622</v>
      </c>
      <c r="W104" s="639" t="s">
        <v>1787</v>
      </c>
      <c r="X104" s="639" t="s">
        <v>1787</v>
      </c>
      <c r="Y104" s="639" t="s">
        <v>1787</v>
      </c>
      <c r="Z104" s="638">
        <v>44650</v>
      </c>
      <c r="AA104" s="638" t="s">
        <v>1787</v>
      </c>
      <c r="AB104" s="638" t="s">
        <v>1787</v>
      </c>
      <c r="AC104" s="638" t="s">
        <v>1787</v>
      </c>
      <c r="AD104" s="639">
        <v>44678</v>
      </c>
      <c r="AE104" s="639" t="s">
        <v>1787</v>
      </c>
      <c r="AF104" s="639" t="s">
        <v>1787</v>
      </c>
      <c r="AG104" s="639" t="s">
        <v>1787</v>
      </c>
      <c r="AH104" s="639">
        <v>44706</v>
      </c>
      <c r="AI104" s="638" t="s">
        <v>1787</v>
      </c>
      <c r="AJ104" s="638" t="s">
        <v>1787</v>
      </c>
      <c r="AK104" s="638" t="s">
        <v>1787</v>
      </c>
      <c r="AL104" s="638">
        <v>44734</v>
      </c>
      <c r="AM104" s="639" t="s">
        <v>1787</v>
      </c>
      <c r="AN104" s="639" t="s">
        <v>1787</v>
      </c>
      <c r="AO104" s="639" t="s">
        <v>1787</v>
      </c>
      <c r="AP104" s="639" t="s">
        <v>1787</v>
      </c>
      <c r="AQ104" s="639">
        <v>44769</v>
      </c>
      <c r="AR104" s="638" t="s">
        <v>1787</v>
      </c>
      <c r="AS104" s="638" t="s">
        <v>1787</v>
      </c>
      <c r="AT104" s="638" t="s">
        <v>1787</v>
      </c>
      <c r="AU104" s="638">
        <v>44797</v>
      </c>
      <c r="AV104" s="639" t="s">
        <v>1787</v>
      </c>
      <c r="AW104" s="639" t="s">
        <v>1787</v>
      </c>
      <c r="AX104" s="639" t="s">
        <v>1787</v>
      </c>
      <c r="AY104" s="639">
        <v>44825</v>
      </c>
      <c r="AZ104" s="639" t="s">
        <v>1787</v>
      </c>
      <c r="BA104" s="638" t="s">
        <v>1787</v>
      </c>
      <c r="BB104" s="638" t="s">
        <v>1787</v>
      </c>
      <c r="BC104" s="638">
        <v>44853</v>
      </c>
      <c r="BD104" s="638" t="s">
        <v>1787</v>
      </c>
      <c r="BE104" s="639" t="s">
        <v>1787</v>
      </c>
      <c r="BF104" s="639" t="s">
        <v>1787</v>
      </c>
      <c r="BG104" s="639">
        <v>44881</v>
      </c>
      <c r="BH104" s="639" t="s">
        <v>1787</v>
      </c>
      <c r="BI104" s="638" t="s">
        <v>1787</v>
      </c>
      <c r="BJ104" s="638" t="s">
        <v>1787</v>
      </c>
      <c r="BK104" s="638">
        <v>44909</v>
      </c>
      <c r="BL104" s="638" t="s">
        <v>1787</v>
      </c>
      <c r="BM104" s="640" t="s">
        <v>1787</v>
      </c>
    </row>
    <row r="105" spans="1:65" s="102" customFormat="1" ht="26.25" customHeight="1" x14ac:dyDescent="0.25">
      <c r="A105" s="352">
        <v>100</v>
      </c>
      <c r="B105" s="472"/>
      <c r="C105" s="176" t="s">
        <v>1587</v>
      </c>
      <c r="D105" s="177" t="s">
        <v>938</v>
      </c>
      <c r="E105" s="455"/>
      <c r="F105" s="176" t="s">
        <v>938</v>
      </c>
      <c r="G105" s="177" t="s">
        <v>1820</v>
      </c>
      <c r="H105" s="184" t="s">
        <v>1931</v>
      </c>
      <c r="I105" s="196" t="s">
        <v>127</v>
      </c>
      <c r="J105" s="309" t="s">
        <v>135</v>
      </c>
      <c r="K105" s="197">
        <v>4</v>
      </c>
      <c r="L105" s="202">
        <v>12</v>
      </c>
      <c r="M105" s="107" t="s">
        <v>1787</v>
      </c>
      <c r="N105" s="107" t="s">
        <v>1787</v>
      </c>
      <c r="O105" s="107" t="s">
        <v>1787</v>
      </c>
      <c r="P105" s="107" t="s">
        <v>1787</v>
      </c>
      <c r="Q105" s="107" t="s">
        <v>1787</v>
      </c>
      <c r="R105" s="108">
        <v>44594</v>
      </c>
      <c r="S105" s="108" t="s">
        <v>1787</v>
      </c>
      <c r="T105" s="638" t="s">
        <v>1787</v>
      </c>
      <c r="U105" s="638" t="s">
        <v>1787</v>
      </c>
      <c r="V105" s="639">
        <v>44622</v>
      </c>
      <c r="W105" s="639" t="s">
        <v>1787</v>
      </c>
      <c r="X105" s="639" t="s">
        <v>1787</v>
      </c>
      <c r="Y105" s="639" t="s">
        <v>1787</v>
      </c>
      <c r="Z105" s="638">
        <v>44650</v>
      </c>
      <c r="AA105" s="638" t="s">
        <v>1787</v>
      </c>
      <c r="AB105" s="638" t="s">
        <v>1787</v>
      </c>
      <c r="AC105" s="638" t="s">
        <v>1787</v>
      </c>
      <c r="AD105" s="639">
        <v>44678</v>
      </c>
      <c r="AE105" s="639" t="s">
        <v>1787</v>
      </c>
      <c r="AF105" s="639" t="s">
        <v>1787</v>
      </c>
      <c r="AG105" s="639" t="s">
        <v>1787</v>
      </c>
      <c r="AH105" s="639">
        <v>44706</v>
      </c>
      <c r="AI105" s="638" t="s">
        <v>1787</v>
      </c>
      <c r="AJ105" s="638" t="s">
        <v>1787</v>
      </c>
      <c r="AK105" s="638" t="s">
        <v>1787</v>
      </c>
      <c r="AL105" s="638">
        <v>44734</v>
      </c>
      <c r="AM105" s="639" t="s">
        <v>1787</v>
      </c>
      <c r="AN105" s="639" t="s">
        <v>1787</v>
      </c>
      <c r="AO105" s="639" t="s">
        <v>1787</v>
      </c>
      <c r="AP105" s="639" t="s">
        <v>1787</v>
      </c>
      <c r="AQ105" s="639">
        <v>44769</v>
      </c>
      <c r="AR105" s="638" t="s">
        <v>1787</v>
      </c>
      <c r="AS105" s="638" t="s">
        <v>1787</v>
      </c>
      <c r="AT105" s="638" t="s">
        <v>1787</v>
      </c>
      <c r="AU105" s="638">
        <v>44797</v>
      </c>
      <c r="AV105" s="639" t="s">
        <v>1787</v>
      </c>
      <c r="AW105" s="639" t="s">
        <v>1787</v>
      </c>
      <c r="AX105" s="639" t="s">
        <v>1787</v>
      </c>
      <c r="AY105" s="639">
        <v>44825</v>
      </c>
      <c r="AZ105" s="639" t="s">
        <v>1787</v>
      </c>
      <c r="BA105" s="638" t="s">
        <v>1787</v>
      </c>
      <c r="BB105" s="638" t="s">
        <v>1787</v>
      </c>
      <c r="BC105" s="638">
        <v>44853</v>
      </c>
      <c r="BD105" s="638" t="s">
        <v>1787</v>
      </c>
      <c r="BE105" s="639" t="s">
        <v>1787</v>
      </c>
      <c r="BF105" s="639" t="s">
        <v>1787</v>
      </c>
      <c r="BG105" s="639">
        <v>44881</v>
      </c>
      <c r="BH105" s="639" t="s">
        <v>1787</v>
      </c>
      <c r="BI105" s="638" t="s">
        <v>1787</v>
      </c>
      <c r="BJ105" s="638" t="s">
        <v>1787</v>
      </c>
      <c r="BK105" s="638">
        <v>44909</v>
      </c>
      <c r="BL105" s="638" t="s">
        <v>1787</v>
      </c>
      <c r="BM105" s="640" t="s">
        <v>1787</v>
      </c>
    </row>
    <row r="106" spans="1:65" s="102" customFormat="1" ht="26.25" customHeight="1" thickBot="1" x14ac:dyDescent="0.3">
      <c r="A106" s="354">
        <v>101</v>
      </c>
      <c r="B106" s="473"/>
      <c r="C106" s="176" t="s">
        <v>1587</v>
      </c>
      <c r="D106" s="405" t="s">
        <v>27</v>
      </c>
      <c r="E106" s="456"/>
      <c r="F106" s="404" t="s">
        <v>27</v>
      </c>
      <c r="G106" s="405" t="s">
        <v>1530</v>
      </c>
      <c r="H106" s="356" t="s">
        <v>1643</v>
      </c>
      <c r="I106" s="357" t="s">
        <v>125</v>
      </c>
      <c r="J106" s="358" t="s">
        <v>134</v>
      </c>
      <c r="K106" s="359">
        <v>4</v>
      </c>
      <c r="L106" s="360">
        <v>12</v>
      </c>
      <c r="M106" s="361" t="s">
        <v>1787</v>
      </c>
      <c r="N106" s="361" t="s">
        <v>1787</v>
      </c>
      <c r="O106" s="361" t="s">
        <v>1787</v>
      </c>
      <c r="P106" s="361" t="s">
        <v>1787</v>
      </c>
      <c r="Q106" s="361">
        <v>44585</v>
      </c>
      <c r="R106" s="362" t="s">
        <v>1787</v>
      </c>
      <c r="S106" s="362" t="s">
        <v>1787</v>
      </c>
      <c r="T106" s="641" t="s">
        <v>1787</v>
      </c>
      <c r="U106" s="641">
        <v>44613</v>
      </c>
      <c r="V106" s="642" t="s">
        <v>1787</v>
      </c>
      <c r="W106" s="642" t="s">
        <v>1787</v>
      </c>
      <c r="X106" s="642" t="s">
        <v>1787</v>
      </c>
      <c r="Y106" s="642" t="s">
        <v>1787</v>
      </c>
      <c r="Z106" s="641">
        <v>44648</v>
      </c>
      <c r="AA106" s="641" t="s">
        <v>1787</v>
      </c>
      <c r="AB106" s="641" t="s">
        <v>1787</v>
      </c>
      <c r="AC106" s="641" t="s">
        <v>1787</v>
      </c>
      <c r="AD106" s="642">
        <v>44676</v>
      </c>
      <c r="AE106" s="642" t="s">
        <v>1787</v>
      </c>
      <c r="AF106" s="642" t="s">
        <v>1787</v>
      </c>
      <c r="AG106" s="642" t="s">
        <v>1787</v>
      </c>
      <c r="AH106" s="642">
        <v>44704</v>
      </c>
      <c r="AI106" s="641" t="s">
        <v>1787</v>
      </c>
      <c r="AJ106" s="641" t="s">
        <v>1787</v>
      </c>
      <c r="AK106" s="641" t="s">
        <v>1787</v>
      </c>
      <c r="AL106" s="641" t="s">
        <v>1787</v>
      </c>
      <c r="AM106" s="642" t="s">
        <v>1787</v>
      </c>
      <c r="AN106" s="642" t="s">
        <v>1787</v>
      </c>
      <c r="AO106" s="642">
        <v>44753</v>
      </c>
      <c r="AP106" s="642" t="s">
        <v>1787</v>
      </c>
      <c r="AQ106" s="642" t="s">
        <v>1787</v>
      </c>
      <c r="AR106" s="641" t="s">
        <v>1787</v>
      </c>
      <c r="AS106" s="641">
        <v>44781</v>
      </c>
      <c r="AT106" s="641" t="s">
        <v>1787</v>
      </c>
      <c r="AU106" s="641" t="s">
        <v>1787</v>
      </c>
      <c r="AV106" s="642" t="s">
        <v>1787</v>
      </c>
      <c r="AW106" s="642">
        <v>44809</v>
      </c>
      <c r="AX106" s="642" t="s">
        <v>1787</v>
      </c>
      <c r="AY106" s="642" t="s">
        <v>1787</v>
      </c>
      <c r="AZ106" s="642" t="s">
        <v>1787</v>
      </c>
      <c r="BA106" s="641">
        <v>44837</v>
      </c>
      <c r="BB106" s="641" t="s">
        <v>1787</v>
      </c>
      <c r="BC106" s="641" t="s">
        <v>1787</v>
      </c>
      <c r="BD106" s="641" t="s">
        <v>1787</v>
      </c>
      <c r="BE106" s="642">
        <v>44865</v>
      </c>
      <c r="BF106" s="642" t="s">
        <v>1787</v>
      </c>
      <c r="BG106" s="642" t="s">
        <v>1787</v>
      </c>
      <c r="BH106" s="642" t="s">
        <v>1787</v>
      </c>
      <c r="BI106" s="641">
        <v>44893</v>
      </c>
      <c r="BJ106" s="641" t="s">
        <v>1787</v>
      </c>
      <c r="BK106" s="641" t="s">
        <v>1787</v>
      </c>
      <c r="BL106" s="641" t="s">
        <v>1787</v>
      </c>
      <c r="BM106" s="643">
        <v>44921</v>
      </c>
    </row>
    <row r="107" spans="1:65" s="102" customFormat="1" ht="26.25" customHeight="1" thickBot="1" x14ac:dyDescent="0.3">
      <c r="A107" s="369">
        <v>102</v>
      </c>
      <c r="B107" s="412" t="s">
        <v>1279</v>
      </c>
      <c r="C107" s="412" t="s">
        <v>1581</v>
      </c>
      <c r="D107" s="413" t="s">
        <v>1216</v>
      </c>
      <c r="E107" s="372" t="s">
        <v>337</v>
      </c>
      <c r="F107" s="412" t="s">
        <v>1216</v>
      </c>
      <c r="G107" s="413" t="s">
        <v>1517</v>
      </c>
      <c r="H107" s="373" t="s">
        <v>1441</v>
      </c>
      <c r="I107" s="374" t="s">
        <v>127</v>
      </c>
      <c r="J107" s="375" t="s">
        <v>135</v>
      </c>
      <c r="K107" s="376">
        <v>4</v>
      </c>
      <c r="L107" s="377">
        <v>12</v>
      </c>
      <c r="M107" s="378" t="s">
        <v>1787</v>
      </c>
      <c r="N107" s="378" t="s">
        <v>1787</v>
      </c>
      <c r="O107" s="378" t="s">
        <v>1787</v>
      </c>
      <c r="P107" s="378" t="s">
        <v>1787</v>
      </c>
      <c r="Q107" s="378" t="s">
        <v>1787</v>
      </c>
      <c r="R107" s="379">
        <v>44594</v>
      </c>
      <c r="S107" s="379" t="s">
        <v>1787</v>
      </c>
      <c r="T107" s="632" t="s">
        <v>1787</v>
      </c>
      <c r="U107" s="632" t="s">
        <v>1787</v>
      </c>
      <c r="V107" s="633">
        <v>44622</v>
      </c>
      <c r="W107" s="633" t="s">
        <v>1787</v>
      </c>
      <c r="X107" s="633" t="s">
        <v>1787</v>
      </c>
      <c r="Y107" s="633" t="s">
        <v>1787</v>
      </c>
      <c r="Z107" s="632">
        <v>44650</v>
      </c>
      <c r="AA107" s="632" t="s">
        <v>1787</v>
      </c>
      <c r="AB107" s="632" t="s">
        <v>1787</v>
      </c>
      <c r="AC107" s="632" t="s">
        <v>1787</v>
      </c>
      <c r="AD107" s="633">
        <v>44678</v>
      </c>
      <c r="AE107" s="633" t="s">
        <v>1787</v>
      </c>
      <c r="AF107" s="633" t="s">
        <v>1787</v>
      </c>
      <c r="AG107" s="633" t="s">
        <v>1787</v>
      </c>
      <c r="AH107" s="633">
        <v>44706</v>
      </c>
      <c r="AI107" s="632" t="s">
        <v>1787</v>
      </c>
      <c r="AJ107" s="632" t="s">
        <v>1787</v>
      </c>
      <c r="AK107" s="632" t="s">
        <v>1787</v>
      </c>
      <c r="AL107" s="632">
        <v>44734</v>
      </c>
      <c r="AM107" s="633" t="s">
        <v>1787</v>
      </c>
      <c r="AN107" s="633" t="s">
        <v>1787</v>
      </c>
      <c r="AO107" s="633" t="s">
        <v>1787</v>
      </c>
      <c r="AP107" s="633" t="s">
        <v>1787</v>
      </c>
      <c r="AQ107" s="633">
        <v>44769</v>
      </c>
      <c r="AR107" s="632" t="s">
        <v>1787</v>
      </c>
      <c r="AS107" s="632" t="s">
        <v>1787</v>
      </c>
      <c r="AT107" s="632" t="s">
        <v>1787</v>
      </c>
      <c r="AU107" s="632">
        <v>44797</v>
      </c>
      <c r="AV107" s="633" t="s">
        <v>1787</v>
      </c>
      <c r="AW107" s="633" t="s">
        <v>1787</v>
      </c>
      <c r="AX107" s="633" t="s">
        <v>1787</v>
      </c>
      <c r="AY107" s="633">
        <v>44825</v>
      </c>
      <c r="AZ107" s="633" t="s">
        <v>1787</v>
      </c>
      <c r="BA107" s="632" t="s">
        <v>1787</v>
      </c>
      <c r="BB107" s="632" t="s">
        <v>1787</v>
      </c>
      <c r="BC107" s="632">
        <v>44853</v>
      </c>
      <c r="BD107" s="632" t="s">
        <v>1787</v>
      </c>
      <c r="BE107" s="633" t="s">
        <v>1787</v>
      </c>
      <c r="BF107" s="633" t="s">
        <v>1787</v>
      </c>
      <c r="BG107" s="633">
        <v>44881</v>
      </c>
      <c r="BH107" s="633" t="s">
        <v>1787</v>
      </c>
      <c r="BI107" s="632" t="s">
        <v>1787</v>
      </c>
      <c r="BJ107" s="632" t="s">
        <v>1787</v>
      </c>
      <c r="BK107" s="632">
        <v>44909</v>
      </c>
      <c r="BL107" s="632" t="s">
        <v>1787</v>
      </c>
      <c r="BM107" s="634" t="s">
        <v>1787</v>
      </c>
    </row>
    <row r="108" spans="1:65" s="102" customFormat="1" ht="26.25" customHeight="1" x14ac:dyDescent="0.25">
      <c r="A108" s="342">
        <v>103</v>
      </c>
      <c r="B108" s="471" t="s">
        <v>1283</v>
      </c>
      <c r="C108" s="410" t="s">
        <v>1579</v>
      </c>
      <c r="D108" s="411" t="s">
        <v>61</v>
      </c>
      <c r="E108" s="454" t="s">
        <v>945</v>
      </c>
      <c r="F108" s="410" t="s">
        <v>61</v>
      </c>
      <c r="G108" s="411" t="s">
        <v>1579</v>
      </c>
      <c r="H108" s="344" t="s">
        <v>1264</v>
      </c>
      <c r="I108" s="345" t="s">
        <v>127</v>
      </c>
      <c r="J108" s="346" t="s">
        <v>1735</v>
      </c>
      <c r="K108" s="347">
        <v>1</v>
      </c>
      <c r="L108" s="348">
        <v>51</v>
      </c>
      <c r="M108" s="349" t="s">
        <v>1787</v>
      </c>
      <c r="N108" s="349">
        <v>44566</v>
      </c>
      <c r="O108" s="349">
        <v>44573</v>
      </c>
      <c r="P108" s="349">
        <v>44580</v>
      </c>
      <c r="Q108" s="349">
        <v>44587</v>
      </c>
      <c r="R108" s="350">
        <v>44594</v>
      </c>
      <c r="S108" s="350">
        <v>44601</v>
      </c>
      <c r="T108" s="635">
        <v>44608</v>
      </c>
      <c r="U108" s="635">
        <v>44615</v>
      </c>
      <c r="V108" s="636">
        <v>44622</v>
      </c>
      <c r="W108" s="636">
        <v>44629</v>
      </c>
      <c r="X108" s="636">
        <v>44636</v>
      </c>
      <c r="Y108" s="636">
        <v>44643</v>
      </c>
      <c r="Z108" s="635">
        <v>44650</v>
      </c>
      <c r="AA108" s="635">
        <v>44657</v>
      </c>
      <c r="AB108" s="635">
        <v>44664</v>
      </c>
      <c r="AC108" s="635">
        <v>44671</v>
      </c>
      <c r="AD108" s="636">
        <v>44678</v>
      </c>
      <c r="AE108" s="636">
        <v>44685</v>
      </c>
      <c r="AF108" s="636">
        <v>44692</v>
      </c>
      <c r="AG108" s="636">
        <v>44699</v>
      </c>
      <c r="AH108" s="636">
        <v>44706</v>
      </c>
      <c r="AI108" s="635">
        <v>44713</v>
      </c>
      <c r="AJ108" s="635">
        <v>44720</v>
      </c>
      <c r="AK108" s="635">
        <v>44727</v>
      </c>
      <c r="AL108" s="635">
        <v>44734</v>
      </c>
      <c r="AM108" s="636">
        <v>44741</v>
      </c>
      <c r="AN108" s="636">
        <v>44748</v>
      </c>
      <c r="AO108" s="636">
        <v>44755</v>
      </c>
      <c r="AP108" s="636" t="s">
        <v>1787</v>
      </c>
      <c r="AQ108" s="636">
        <v>44769</v>
      </c>
      <c r="AR108" s="635">
        <v>44776</v>
      </c>
      <c r="AS108" s="635">
        <v>44783</v>
      </c>
      <c r="AT108" s="635">
        <v>44790</v>
      </c>
      <c r="AU108" s="635">
        <v>44797</v>
      </c>
      <c r="AV108" s="636">
        <v>44804</v>
      </c>
      <c r="AW108" s="636">
        <v>44811</v>
      </c>
      <c r="AX108" s="636">
        <v>44818</v>
      </c>
      <c r="AY108" s="636">
        <v>44825</v>
      </c>
      <c r="AZ108" s="636">
        <v>44832</v>
      </c>
      <c r="BA108" s="635">
        <v>44839</v>
      </c>
      <c r="BB108" s="635">
        <v>44846</v>
      </c>
      <c r="BC108" s="635">
        <v>44853</v>
      </c>
      <c r="BD108" s="635">
        <v>44860</v>
      </c>
      <c r="BE108" s="636">
        <v>44867</v>
      </c>
      <c r="BF108" s="636">
        <v>44874</v>
      </c>
      <c r="BG108" s="636">
        <v>44881</v>
      </c>
      <c r="BH108" s="636">
        <v>44888</v>
      </c>
      <c r="BI108" s="635">
        <v>44895</v>
      </c>
      <c r="BJ108" s="635">
        <v>44902</v>
      </c>
      <c r="BK108" s="635">
        <v>44909</v>
      </c>
      <c r="BL108" s="635">
        <v>44916</v>
      </c>
      <c r="BM108" s="637">
        <v>44923</v>
      </c>
    </row>
    <row r="109" spans="1:65" s="102" customFormat="1" ht="26.25" customHeight="1" x14ac:dyDescent="0.25">
      <c r="A109" s="352">
        <v>104</v>
      </c>
      <c r="B109" s="472"/>
      <c r="C109" s="176" t="s">
        <v>1579</v>
      </c>
      <c r="D109" s="177" t="s">
        <v>63</v>
      </c>
      <c r="E109" s="455"/>
      <c r="F109" s="176" t="s">
        <v>63</v>
      </c>
      <c r="G109" s="177" t="s">
        <v>1504</v>
      </c>
      <c r="H109" s="184" t="s">
        <v>1852</v>
      </c>
      <c r="I109" s="196" t="s">
        <v>128</v>
      </c>
      <c r="J109" s="309" t="s">
        <v>133</v>
      </c>
      <c r="K109" s="197">
        <v>2</v>
      </c>
      <c r="L109" s="202">
        <v>25</v>
      </c>
      <c r="M109" s="107" t="s">
        <v>1787</v>
      </c>
      <c r="N109" s="107" t="s">
        <v>1787</v>
      </c>
      <c r="O109" s="107" t="s">
        <v>1787</v>
      </c>
      <c r="P109" s="107">
        <v>44581</v>
      </c>
      <c r="Q109" s="107" t="s">
        <v>1787</v>
      </c>
      <c r="R109" s="108">
        <v>44595</v>
      </c>
      <c r="S109" s="108" t="s">
        <v>1787</v>
      </c>
      <c r="T109" s="638">
        <v>44609</v>
      </c>
      <c r="U109" s="638" t="s">
        <v>1787</v>
      </c>
      <c r="V109" s="639">
        <v>44623</v>
      </c>
      <c r="W109" s="639" t="s">
        <v>1787</v>
      </c>
      <c r="X109" s="639">
        <v>44637</v>
      </c>
      <c r="Y109" s="639" t="s">
        <v>1787</v>
      </c>
      <c r="Z109" s="638">
        <v>44651</v>
      </c>
      <c r="AA109" s="638" t="s">
        <v>1787</v>
      </c>
      <c r="AB109" s="638" t="s">
        <v>1787</v>
      </c>
      <c r="AC109" s="638">
        <v>44672</v>
      </c>
      <c r="AD109" s="639" t="s">
        <v>1787</v>
      </c>
      <c r="AE109" s="639">
        <v>44686</v>
      </c>
      <c r="AF109" s="639" t="s">
        <v>1787</v>
      </c>
      <c r="AG109" s="639">
        <v>44700</v>
      </c>
      <c r="AH109" s="639" t="s">
        <v>1787</v>
      </c>
      <c r="AI109" s="638">
        <v>44714</v>
      </c>
      <c r="AJ109" s="638" t="s">
        <v>1787</v>
      </c>
      <c r="AK109" s="638">
        <v>44728</v>
      </c>
      <c r="AL109" s="638" t="s">
        <v>1787</v>
      </c>
      <c r="AM109" s="639">
        <v>44742</v>
      </c>
      <c r="AN109" s="639" t="s">
        <v>1787</v>
      </c>
      <c r="AO109" s="639">
        <v>44756</v>
      </c>
      <c r="AP109" s="639" t="s">
        <v>1787</v>
      </c>
      <c r="AQ109" s="639">
        <v>44770</v>
      </c>
      <c r="AR109" s="638" t="s">
        <v>1787</v>
      </c>
      <c r="AS109" s="638">
        <v>44784</v>
      </c>
      <c r="AT109" s="638" t="s">
        <v>1787</v>
      </c>
      <c r="AU109" s="638">
        <v>44798</v>
      </c>
      <c r="AV109" s="639" t="s">
        <v>1787</v>
      </c>
      <c r="AW109" s="639">
        <v>44812</v>
      </c>
      <c r="AX109" s="639" t="s">
        <v>1787</v>
      </c>
      <c r="AY109" s="639">
        <v>44826</v>
      </c>
      <c r="AZ109" s="639" t="s">
        <v>1787</v>
      </c>
      <c r="BA109" s="638">
        <v>44840</v>
      </c>
      <c r="BB109" s="638" t="s">
        <v>1787</v>
      </c>
      <c r="BC109" s="638">
        <v>44854</v>
      </c>
      <c r="BD109" s="638" t="s">
        <v>1787</v>
      </c>
      <c r="BE109" s="639">
        <v>44868</v>
      </c>
      <c r="BF109" s="639" t="s">
        <v>1787</v>
      </c>
      <c r="BG109" s="639">
        <v>44882</v>
      </c>
      <c r="BH109" s="639" t="s">
        <v>1787</v>
      </c>
      <c r="BI109" s="638">
        <v>44896</v>
      </c>
      <c r="BJ109" s="638" t="s">
        <v>1787</v>
      </c>
      <c r="BK109" s="638">
        <v>44910</v>
      </c>
      <c r="BL109" s="638" t="s">
        <v>1787</v>
      </c>
      <c r="BM109" s="640">
        <v>44924</v>
      </c>
    </row>
    <row r="110" spans="1:65" s="102" customFormat="1" ht="26.25" customHeight="1" x14ac:dyDescent="0.25">
      <c r="A110" s="352">
        <v>105</v>
      </c>
      <c r="B110" s="472"/>
      <c r="C110" s="176" t="s">
        <v>1579</v>
      </c>
      <c r="D110" s="177" t="s">
        <v>95</v>
      </c>
      <c r="E110" s="455"/>
      <c r="F110" s="176" t="s">
        <v>95</v>
      </c>
      <c r="G110" s="177" t="s">
        <v>1617</v>
      </c>
      <c r="H110" s="184" t="s">
        <v>96</v>
      </c>
      <c r="I110" s="196" t="s">
        <v>127</v>
      </c>
      <c r="J110" s="309" t="s">
        <v>135</v>
      </c>
      <c r="K110" s="197">
        <v>4</v>
      </c>
      <c r="L110" s="202">
        <v>12</v>
      </c>
      <c r="M110" s="107" t="s">
        <v>1787</v>
      </c>
      <c r="N110" s="107" t="s">
        <v>1787</v>
      </c>
      <c r="O110" s="107" t="s">
        <v>1787</v>
      </c>
      <c r="P110" s="107" t="s">
        <v>1787</v>
      </c>
      <c r="Q110" s="107" t="s">
        <v>1787</v>
      </c>
      <c r="R110" s="108">
        <v>44594</v>
      </c>
      <c r="S110" s="108" t="s">
        <v>1787</v>
      </c>
      <c r="T110" s="638" t="s">
        <v>1787</v>
      </c>
      <c r="U110" s="638" t="s">
        <v>1787</v>
      </c>
      <c r="V110" s="639">
        <v>44622</v>
      </c>
      <c r="W110" s="639" t="s">
        <v>1787</v>
      </c>
      <c r="X110" s="639" t="s">
        <v>1787</v>
      </c>
      <c r="Y110" s="639" t="s">
        <v>1787</v>
      </c>
      <c r="Z110" s="638">
        <v>44650</v>
      </c>
      <c r="AA110" s="638" t="s">
        <v>1787</v>
      </c>
      <c r="AB110" s="638" t="s">
        <v>1787</v>
      </c>
      <c r="AC110" s="638" t="s">
        <v>1787</v>
      </c>
      <c r="AD110" s="639">
        <v>44678</v>
      </c>
      <c r="AE110" s="639" t="s">
        <v>1787</v>
      </c>
      <c r="AF110" s="639" t="s">
        <v>1787</v>
      </c>
      <c r="AG110" s="639" t="s">
        <v>1787</v>
      </c>
      <c r="AH110" s="639">
        <v>44706</v>
      </c>
      <c r="AI110" s="638" t="s">
        <v>1787</v>
      </c>
      <c r="AJ110" s="638" t="s">
        <v>1787</v>
      </c>
      <c r="AK110" s="638" t="s">
        <v>1787</v>
      </c>
      <c r="AL110" s="638">
        <v>44734</v>
      </c>
      <c r="AM110" s="639" t="s">
        <v>1787</v>
      </c>
      <c r="AN110" s="639" t="s">
        <v>1787</v>
      </c>
      <c r="AO110" s="639" t="s">
        <v>1787</v>
      </c>
      <c r="AP110" s="639" t="s">
        <v>1787</v>
      </c>
      <c r="AQ110" s="639">
        <v>44769</v>
      </c>
      <c r="AR110" s="638" t="s">
        <v>1787</v>
      </c>
      <c r="AS110" s="638" t="s">
        <v>1787</v>
      </c>
      <c r="AT110" s="638" t="s">
        <v>1787</v>
      </c>
      <c r="AU110" s="638">
        <v>44797</v>
      </c>
      <c r="AV110" s="639" t="s">
        <v>1787</v>
      </c>
      <c r="AW110" s="639" t="s">
        <v>1787</v>
      </c>
      <c r="AX110" s="639" t="s">
        <v>1787</v>
      </c>
      <c r="AY110" s="639">
        <v>44825</v>
      </c>
      <c r="AZ110" s="639" t="s">
        <v>1787</v>
      </c>
      <c r="BA110" s="638" t="s">
        <v>1787</v>
      </c>
      <c r="BB110" s="638" t="s">
        <v>1787</v>
      </c>
      <c r="BC110" s="638">
        <v>44853</v>
      </c>
      <c r="BD110" s="638" t="s">
        <v>1787</v>
      </c>
      <c r="BE110" s="639" t="s">
        <v>1787</v>
      </c>
      <c r="BF110" s="639" t="s">
        <v>1787</v>
      </c>
      <c r="BG110" s="639">
        <v>44881</v>
      </c>
      <c r="BH110" s="639" t="s">
        <v>1787</v>
      </c>
      <c r="BI110" s="638" t="s">
        <v>1787</v>
      </c>
      <c r="BJ110" s="638" t="s">
        <v>1787</v>
      </c>
      <c r="BK110" s="638">
        <v>44909</v>
      </c>
      <c r="BL110" s="638" t="s">
        <v>1787</v>
      </c>
      <c r="BM110" s="640" t="s">
        <v>1787</v>
      </c>
    </row>
    <row r="111" spans="1:65" s="102" customFormat="1" ht="26.25" customHeight="1" x14ac:dyDescent="0.25">
      <c r="A111" s="352">
        <v>106</v>
      </c>
      <c r="B111" s="472"/>
      <c r="C111" s="176" t="s">
        <v>1579</v>
      </c>
      <c r="D111" s="177" t="s">
        <v>101</v>
      </c>
      <c r="E111" s="455"/>
      <c r="F111" s="176" t="s">
        <v>101</v>
      </c>
      <c r="G111" s="177" t="s">
        <v>1618</v>
      </c>
      <c r="H111" s="184" t="s">
        <v>1619</v>
      </c>
      <c r="I111" s="196" t="s">
        <v>127</v>
      </c>
      <c r="J111" s="309" t="s">
        <v>135</v>
      </c>
      <c r="K111" s="197">
        <v>4</v>
      </c>
      <c r="L111" s="202">
        <v>12</v>
      </c>
      <c r="M111" s="107" t="s">
        <v>1787</v>
      </c>
      <c r="N111" s="107" t="s">
        <v>1787</v>
      </c>
      <c r="O111" s="107" t="s">
        <v>1787</v>
      </c>
      <c r="P111" s="107" t="s">
        <v>1787</v>
      </c>
      <c r="Q111" s="107" t="s">
        <v>1787</v>
      </c>
      <c r="R111" s="108">
        <v>44594</v>
      </c>
      <c r="S111" s="108" t="s">
        <v>1787</v>
      </c>
      <c r="T111" s="638" t="s">
        <v>1787</v>
      </c>
      <c r="U111" s="638" t="s">
        <v>1787</v>
      </c>
      <c r="V111" s="639">
        <v>44622</v>
      </c>
      <c r="W111" s="639" t="s">
        <v>1787</v>
      </c>
      <c r="X111" s="639" t="s">
        <v>1787</v>
      </c>
      <c r="Y111" s="639" t="s">
        <v>1787</v>
      </c>
      <c r="Z111" s="638">
        <v>44650</v>
      </c>
      <c r="AA111" s="638" t="s">
        <v>1787</v>
      </c>
      <c r="AB111" s="638" t="s">
        <v>1787</v>
      </c>
      <c r="AC111" s="638" t="s">
        <v>1787</v>
      </c>
      <c r="AD111" s="639">
        <v>44678</v>
      </c>
      <c r="AE111" s="639" t="s">
        <v>1787</v>
      </c>
      <c r="AF111" s="639" t="s">
        <v>1787</v>
      </c>
      <c r="AG111" s="639" t="s">
        <v>1787</v>
      </c>
      <c r="AH111" s="639">
        <v>44706</v>
      </c>
      <c r="AI111" s="638" t="s">
        <v>1787</v>
      </c>
      <c r="AJ111" s="638" t="s">
        <v>1787</v>
      </c>
      <c r="AK111" s="638" t="s">
        <v>1787</v>
      </c>
      <c r="AL111" s="638">
        <v>44734</v>
      </c>
      <c r="AM111" s="639" t="s">
        <v>1787</v>
      </c>
      <c r="AN111" s="639" t="s">
        <v>1787</v>
      </c>
      <c r="AO111" s="639" t="s">
        <v>1787</v>
      </c>
      <c r="AP111" s="639" t="s">
        <v>1787</v>
      </c>
      <c r="AQ111" s="639">
        <v>44769</v>
      </c>
      <c r="AR111" s="638" t="s">
        <v>1787</v>
      </c>
      <c r="AS111" s="638" t="s">
        <v>1787</v>
      </c>
      <c r="AT111" s="638" t="s">
        <v>1787</v>
      </c>
      <c r="AU111" s="638">
        <v>44797</v>
      </c>
      <c r="AV111" s="639" t="s">
        <v>1787</v>
      </c>
      <c r="AW111" s="639" t="s">
        <v>1787</v>
      </c>
      <c r="AX111" s="639" t="s">
        <v>1787</v>
      </c>
      <c r="AY111" s="639">
        <v>44825</v>
      </c>
      <c r="AZ111" s="639" t="s">
        <v>1787</v>
      </c>
      <c r="BA111" s="638" t="s">
        <v>1787</v>
      </c>
      <c r="BB111" s="638" t="s">
        <v>1787</v>
      </c>
      <c r="BC111" s="638">
        <v>44853</v>
      </c>
      <c r="BD111" s="638" t="s">
        <v>1787</v>
      </c>
      <c r="BE111" s="639" t="s">
        <v>1787</v>
      </c>
      <c r="BF111" s="639" t="s">
        <v>1787</v>
      </c>
      <c r="BG111" s="639">
        <v>44881</v>
      </c>
      <c r="BH111" s="639" t="s">
        <v>1787</v>
      </c>
      <c r="BI111" s="638" t="s">
        <v>1787</v>
      </c>
      <c r="BJ111" s="638" t="s">
        <v>1787</v>
      </c>
      <c r="BK111" s="638">
        <v>44909</v>
      </c>
      <c r="BL111" s="638" t="s">
        <v>1787</v>
      </c>
      <c r="BM111" s="640" t="s">
        <v>1787</v>
      </c>
    </row>
    <row r="112" spans="1:65" s="102" customFormat="1" ht="26.25" customHeight="1" x14ac:dyDescent="0.25">
      <c r="A112" s="352">
        <v>107</v>
      </c>
      <c r="B112" s="472"/>
      <c r="C112" s="176" t="s">
        <v>1579</v>
      </c>
      <c r="D112" s="177" t="s">
        <v>62</v>
      </c>
      <c r="E112" s="455"/>
      <c r="F112" s="176" t="s">
        <v>62</v>
      </c>
      <c r="G112" s="177" t="s">
        <v>1612</v>
      </c>
      <c r="H112" s="184" t="s">
        <v>1821</v>
      </c>
      <c r="I112" s="196" t="s">
        <v>128</v>
      </c>
      <c r="J112" s="309" t="s">
        <v>134</v>
      </c>
      <c r="K112" s="197">
        <v>2</v>
      </c>
      <c r="L112" s="202">
        <v>23</v>
      </c>
      <c r="M112" s="107" t="s">
        <v>1787</v>
      </c>
      <c r="N112" s="107" t="s">
        <v>1787</v>
      </c>
      <c r="O112" s="107" t="s">
        <v>1787</v>
      </c>
      <c r="P112" s="107" t="s">
        <v>1787</v>
      </c>
      <c r="Q112" s="107">
        <v>44588</v>
      </c>
      <c r="R112" s="108" t="s">
        <v>1787</v>
      </c>
      <c r="S112" s="108">
        <v>44602</v>
      </c>
      <c r="T112" s="638" t="s">
        <v>1787</v>
      </c>
      <c r="U112" s="638">
        <v>44616</v>
      </c>
      <c r="V112" s="639" t="s">
        <v>1787</v>
      </c>
      <c r="W112" s="639">
        <v>44630</v>
      </c>
      <c r="X112" s="639" t="s">
        <v>1787</v>
      </c>
      <c r="Y112" s="639">
        <v>44644</v>
      </c>
      <c r="Z112" s="638" t="s">
        <v>1787</v>
      </c>
      <c r="AA112" s="638">
        <v>44658</v>
      </c>
      <c r="AB112" s="638" t="s">
        <v>1787</v>
      </c>
      <c r="AC112" s="638" t="s">
        <v>1787</v>
      </c>
      <c r="AD112" s="639">
        <v>44679</v>
      </c>
      <c r="AE112" s="639" t="s">
        <v>1787</v>
      </c>
      <c r="AF112" s="639">
        <v>44693</v>
      </c>
      <c r="AG112" s="639" t="s">
        <v>1787</v>
      </c>
      <c r="AH112" s="639">
        <v>44707</v>
      </c>
      <c r="AI112" s="638" t="s">
        <v>1787</v>
      </c>
      <c r="AJ112" s="638">
        <v>44721</v>
      </c>
      <c r="AK112" s="638" t="s">
        <v>1787</v>
      </c>
      <c r="AL112" s="638">
        <v>44735</v>
      </c>
      <c r="AM112" s="639" t="s">
        <v>1787</v>
      </c>
      <c r="AN112" s="639">
        <v>44749</v>
      </c>
      <c r="AO112" s="639" t="s">
        <v>1787</v>
      </c>
      <c r="AP112" s="639">
        <v>44763</v>
      </c>
      <c r="AQ112" s="639" t="s">
        <v>1787</v>
      </c>
      <c r="AR112" s="638">
        <v>44777</v>
      </c>
      <c r="AS112" s="638" t="s">
        <v>1787</v>
      </c>
      <c r="AT112" s="638">
        <v>44791</v>
      </c>
      <c r="AU112" s="638" t="s">
        <v>1787</v>
      </c>
      <c r="AV112" s="639">
        <v>44805</v>
      </c>
      <c r="AW112" s="639" t="s">
        <v>1787</v>
      </c>
      <c r="AX112" s="639">
        <v>44819</v>
      </c>
      <c r="AY112" s="639" t="s">
        <v>1787</v>
      </c>
      <c r="AZ112" s="639">
        <v>44833</v>
      </c>
      <c r="BA112" s="638" t="s">
        <v>1787</v>
      </c>
      <c r="BB112" s="638">
        <v>44847</v>
      </c>
      <c r="BC112" s="638" t="s">
        <v>1787</v>
      </c>
      <c r="BD112" s="638">
        <v>44861</v>
      </c>
      <c r="BE112" s="639" t="s">
        <v>1787</v>
      </c>
      <c r="BF112" s="639">
        <v>44875</v>
      </c>
      <c r="BG112" s="639" t="s">
        <v>1787</v>
      </c>
      <c r="BH112" s="639">
        <v>44889</v>
      </c>
      <c r="BI112" s="638" t="s">
        <v>1787</v>
      </c>
      <c r="BJ112" s="638" t="s">
        <v>1787</v>
      </c>
      <c r="BK112" s="638" t="s">
        <v>1787</v>
      </c>
      <c r="BL112" s="638">
        <v>44917</v>
      </c>
      <c r="BM112" s="640" t="s">
        <v>1787</v>
      </c>
    </row>
    <row r="113" spans="1:65" s="102" customFormat="1" ht="26.25" customHeight="1" thickBot="1" x14ac:dyDescent="0.3">
      <c r="A113" s="354">
        <v>108</v>
      </c>
      <c r="B113" s="473"/>
      <c r="C113" s="176" t="s">
        <v>1579</v>
      </c>
      <c r="D113" s="405" t="s">
        <v>43</v>
      </c>
      <c r="E113" s="456"/>
      <c r="F113" s="404" t="s">
        <v>43</v>
      </c>
      <c r="G113" s="405" t="s">
        <v>1608</v>
      </c>
      <c r="H113" s="356" t="s">
        <v>1882</v>
      </c>
      <c r="I113" s="357" t="s">
        <v>128</v>
      </c>
      <c r="J113" s="358" t="s">
        <v>136</v>
      </c>
      <c r="K113" s="359">
        <v>4</v>
      </c>
      <c r="L113" s="360">
        <v>12</v>
      </c>
      <c r="M113" s="361" t="s">
        <v>1787</v>
      </c>
      <c r="N113" s="361" t="s">
        <v>1787</v>
      </c>
      <c r="O113" s="361" t="s">
        <v>1787</v>
      </c>
      <c r="P113" s="361" t="s">
        <v>1787</v>
      </c>
      <c r="Q113" s="361" t="s">
        <v>1787</v>
      </c>
      <c r="R113" s="362" t="s">
        <v>1787</v>
      </c>
      <c r="S113" s="362">
        <v>44602</v>
      </c>
      <c r="T113" s="641" t="s">
        <v>1787</v>
      </c>
      <c r="U113" s="641" t="s">
        <v>1787</v>
      </c>
      <c r="V113" s="642" t="s">
        <v>1787</v>
      </c>
      <c r="W113" s="642">
        <v>44630</v>
      </c>
      <c r="X113" s="642" t="s">
        <v>1787</v>
      </c>
      <c r="Y113" s="642" t="s">
        <v>1787</v>
      </c>
      <c r="Z113" s="641" t="s">
        <v>1787</v>
      </c>
      <c r="AA113" s="641">
        <v>44658</v>
      </c>
      <c r="AB113" s="641" t="s">
        <v>1787</v>
      </c>
      <c r="AC113" s="641" t="s">
        <v>1787</v>
      </c>
      <c r="AD113" s="642" t="s">
        <v>1787</v>
      </c>
      <c r="AE113" s="642" t="s">
        <v>1787</v>
      </c>
      <c r="AF113" s="642">
        <v>44693</v>
      </c>
      <c r="AG113" s="642" t="s">
        <v>1787</v>
      </c>
      <c r="AH113" s="642" t="s">
        <v>1787</v>
      </c>
      <c r="AI113" s="641" t="s">
        <v>1787</v>
      </c>
      <c r="AJ113" s="641">
        <v>44721</v>
      </c>
      <c r="AK113" s="641" t="s">
        <v>1787</v>
      </c>
      <c r="AL113" s="641" t="s">
        <v>1787</v>
      </c>
      <c r="AM113" s="642" t="s">
        <v>1787</v>
      </c>
      <c r="AN113" s="642">
        <v>44749</v>
      </c>
      <c r="AO113" s="642" t="s">
        <v>1787</v>
      </c>
      <c r="AP113" s="642" t="s">
        <v>1787</v>
      </c>
      <c r="AQ113" s="642" t="s">
        <v>1787</v>
      </c>
      <c r="AR113" s="641">
        <v>44777</v>
      </c>
      <c r="AS113" s="641" t="s">
        <v>1787</v>
      </c>
      <c r="AT113" s="641" t="s">
        <v>1787</v>
      </c>
      <c r="AU113" s="641" t="s">
        <v>1787</v>
      </c>
      <c r="AV113" s="642">
        <v>44805</v>
      </c>
      <c r="AW113" s="642" t="s">
        <v>1787</v>
      </c>
      <c r="AX113" s="642" t="s">
        <v>1787</v>
      </c>
      <c r="AY113" s="642" t="s">
        <v>1787</v>
      </c>
      <c r="AZ113" s="642">
        <v>44833</v>
      </c>
      <c r="BA113" s="641" t="s">
        <v>1787</v>
      </c>
      <c r="BB113" s="641" t="s">
        <v>1787</v>
      </c>
      <c r="BC113" s="641" t="s">
        <v>1787</v>
      </c>
      <c r="BD113" s="641">
        <v>44861</v>
      </c>
      <c r="BE113" s="642" t="s">
        <v>1787</v>
      </c>
      <c r="BF113" s="642" t="s">
        <v>1787</v>
      </c>
      <c r="BG113" s="642" t="s">
        <v>1787</v>
      </c>
      <c r="BH113" s="642">
        <v>44889</v>
      </c>
      <c r="BI113" s="641" t="s">
        <v>1787</v>
      </c>
      <c r="BJ113" s="641" t="s">
        <v>1787</v>
      </c>
      <c r="BK113" s="641" t="s">
        <v>1787</v>
      </c>
      <c r="BL113" s="641">
        <v>44917</v>
      </c>
      <c r="BM113" s="643" t="s">
        <v>1787</v>
      </c>
    </row>
    <row r="114" spans="1:65" s="102" customFormat="1" ht="26.25" customHeight="1" x14ac:dyDescent="0.25">
      <c r="A114" s="342">
        <v>109</v>
      </c>
      <c r="B114" s="471" t="s">
        <v>1279</v>
      </c>
      <c r="C114" s="410" t="s">
        <v>1584</v>
      </c>
      <c r="D114" s="411" t="s">
        <v>23</v>
      </c>
      <c r="E114" s="454" t="s">
        <v>615</v>
      </c>
      <c r="F114" s="410" t="s">
        <v>23</v>
      </c>
      <c r="G114" s="411" t="s">
        <v>1584</v>
      </c>
      <c r="H114" s="344" t="s">
        <v>1822</v>
      </c>
      <c r="I114" s="345" t="s">
        <v>127</v>
      </c>
      <c r="J114" s="346" t="s">
        <v>1735</v>
      </c>
      <c r="K114" s="347">
        <v>1</v>
      </c>
      <c r="L114" s="348">
        <v>51</v>
      </c>
      <c r="M114" s="349" t="s">
        <v>1787</v>
      </c>
      <c r="N114" s="349">
        <v>44566</v>
      </c>
      <c r="O114" s="349">
        <v>44573</v>
      </c>
      <c r="P114" s="349">
        <v>44580</v>
      </c>
      <c r="Q114" s="349">
        <v>44587</v>
      </c>
      <c r="R114" s="350">
        <v>44594</v>
      </c>
      <c r="S114" s="350">
        <v>44601</v>
      </c>
      <c r="T114" s="635">
        <v>44608</v>
      </c>
      <c r="U114" s="635">
        <v>44615</v>
      </c>
      <c r="V114" s="636">
        <v>44622</v>
      </c>
      <c r="W114" s="636">
        <v>44629</v>
      </c>
      <c r="X114" s="636">
        <v>44636</v>
      </c>
      <c r="Y114" s="636">
        <v>44643</v>
      </c>
      <c r="Z114" s="635">
        <v>44650</v>
      </c>
      <c r="AA114" s="635">
        <v>44657</v>
      </c>
      <c r="AB114" s="635">
        <v>44664</v>
      </c>
      <c r="AC114" s="635">
        <v>44671</v>
      </c>
      <c r="AD114" s="636">
        <v>44678</v>
      </c>
      <c r="AE114" s="636">
        <v>44685</v>
      </c>
      <c r="AF114" s="636">
        <v>44692</v>
      </c>
      <c r="AG114" s="636">
        <v>44699</v>
      </c>
      <c r="AH114" s="636">
        <v>44706</v>
      </c>
      <c r="AI114" s="635">
        <v>44713</v>
      </c>
      <c r="AJ114" s="635">
        <v>44720</v>
      </c>
      <c r="AK114" s="635">
        <v>44727</v>
      </c>
      <c r="AL114" s="635">
        <v>44734</v>
      </c>
      <c r="AM114" s="636">
        <v>44741</v>
      </c>
      <c r="AN114" s="636">
        <v>44748</v>
      </c>
      <c r="AO114" s="636">
        <v>44755</v>
      </c>
      <c r="AP114" s="636" t="s">
        <v>1787</v>
      </c>
      <c r="AQ114" s="636">
        <v>44769</v>
      </c>
      <c r="AR114" s="635">
        <v>44776</v>
      </c>
      <c r="AS114" s="635">
        <v>44783</v>
      </c>
      <c r="AT114" s="635">
        <v>44790</v>
      </c>
      <c r="AU114" s="635">
        <v>44797</v>
      </c>
      <c r="AV114" s="636">
        <v>44804</v>
      </c>
      <c r="AW114" s="636">
        <v>44811</v>
      </c>
      <c r="AX114" s="636">
        <v>44818</v>
      </c>
      <c r="AY114" s="636">
        <v>44825</v>
      </c>
      <c r="AZ114" s="636">
        <v>44832</v>
      </c>
      <c r="BA114" s="635">
        <v>44839</v>
      </c>
      <c r="BB114" s="635">
        <v>44846</v>
      </c>
      <c r="BC114" s="635">
        <v>44853</v>
      </c>
      <c r="BD114" s="635">
        <v>44860</v>
      </c>
      <c r="BE114" s="636">
        <v>44867</v>
      </c>
      <c r="BF114" s="636">
        <v>44874</v>
      </c>
      <c r="BG114" s="636">
        <v>44881</v>
      </c>
      <c r="BH114" s="636">
        <v>44888</v>
      </c>
      <c r="BI114" s="635">
        <v>44895</v>
      </c>
      <c r="BJ114" s="635">
        <v>44902</v>
      </c>
      <c r="BK114" s="635">
        <v>44909</v>
      </c>
      <c r="BL114" s="635">
        <v>44916</v>
      </c>
      <c r="BM114" s="637">
        <v>44923</v>
      </c>
    </row>
    <row r="115" spans="1:65" s="102" customFormat="1" ht="26.25" customHeight="1" thickBot="1" x14ac:dyDescent="0.3">
      <c r="A115" s="354">
        <v>110</v>
      </c>
      <c r="B115" s="473"/>
      <c r="C115" s="404" t="s">
        <v>1584</v>
      </c>
      <c r="D115" s="405" t="s">
        <v>1028</v>
      </c>
      <c r="E115" s="456"/>
      <c r="F115" s="415" t="s">
        <v>1028</v>
      </c>
      <c r="G115" s="405" t="s">
        <v>1625</v>
      </c>
      <c r="H115" s="356" t="s">
        <v>1932</v>
      </c>
      <c r="I115" s="357" t="s">
        <v>129</v>
      </c>
      <c r="J115" s="358">
        <v>6</v>
      </c>
      <c r="K115" s="359">
        <v>1</v>
      </c>
      <c r="L115" s="360">
        <v>2</v>
      </c>
      <c r="M115" s="361" t="s">
        <v>1787</v>
      </c>
      <c r="N115" s="361" t="s">
        <v>1787</v>
      </c>
      <c r="O115" s="361" t="s">
        <v>1787</v>
      </c>
      <c r="P115" s="361" t="s">
        <v>1787</v>
      </c>
      <c r="Q115" s="361" t="s">
        <v>1787</v>
      </c>
      <c r="R115" s="362" t="s">
        <v>1787</v>
      </c>
      <c r="S115" s="362" t="s">
        <v>1787</v>
      </c>
      <c r="T115" s="641" t="s">
        <v>1787</v>
      </c>
      <c r="U115" s="641" t="s">
        <v>1787</v>
      </c>
      <c r="V115" s="642" t="s">
        <v>1787</v>
      </c>
      <c r="W115" s="642" t="s">
        <v>1787</v>
      </c>
      <c r="X115" s="642" t="s">
        <v>1787</v>
      </c>
      <c r="Y115" s="642" t="s">
        <v>1787</v>
      </c>
      <c r="Z115" s="641" t="s">
        <v>1787</v>
      </c>
      <c r="AA115" s="641" t="s">
        <v>1787</v>
      </c>
      <c r="AB115" s="641" t="s">
        <v>1787</v>
      </c>
      <c r="AC115" s="641" t="s">
        <v>1787</v>
      </c>
      <c r="AD115" s="642" t="s">
        <v>1787</v>
      </c>
      <c r="AE115" s="642" t="s">
        <v>1787</v>
      </c>
      <c r="AF115" s="642" t="s">
        <v>1787</v>
      </c>
      <c r="AG115" s="642" t="s">
        <v>1787</v>
      </c>
      <c r="AH115" s="642" t="s">
        <v>1787</v>
      </c>
      <c r="AI115" s="641" t="s">
        <v>1787</v>
      </c>
      <c r="AJ115" s="641" t="s">
        <v>1787</v>
      </c>
      <c r="AK115" s="641" t="s">
        <v>1787</v>
      </c>
      <c r="AL115" s="641" t="s">
        <v>1787</v>
      </c>
      <c r="AM115" s="642" t="s">
        <v>1787</v>
      </c>
      <c r="AN115" s="642" t="s">
        <v>1787</v>
      </c>
      <c r="AO115" s="642" t="s">
        <v>1787</v>
      </c>
      <c r="AP115" s="642" t="s">
        <v>1787</v>
      </c>
      <c r="AQ115" s="642" t="s">
        <v>1787</v>
      </c>
      <c r="AR115" s="641" t="s">
        <v>1787</v>
      </c>
      <c r="AS115" s="641" t="s">
        <v>1787</v>
      </c>
      <c r="AT115" s="641" t="s">
        <v>1787</v>
      </c>
      <c r="AU115" s="641" t="s">
        <v>1787</v>
      </c>
      <c r="AV115" s="642" t="s">
        <v>1787</v>
      </c>
      <c r="AW115" s="642" t="s">
        <v>1787</v>
      </c>
      <c r="AX115" s="642" t="s">
        <v>1787</v>
      </c>
      <c r="AY115" s="642" t="s">
        <v>1787</v>
      </c>
      <c r="AZ115" s="642" t="s">
        <v>1787</v>
      </c>
      <c r="BA115" s="641" t="s">
        <v>1787</v>
      </c>
      <c r="BB115" s="641" t="s">
        <v>1787</v>
      </c>
      <c r="BC115" s="641" t="s">
        <v>1787</v>
      </c>
      <c r="BD115" s="641" t="s">
        <v>1787</v>
      </c>
      <c r="BE115" s="642" t="s">
        <v>1787</v>
      </c>
      <c r="BF115" s="642" t="s">
        <v>1787</v>
      </c>
      <c r="BG115" s="642" t="s">
        <v>1787</v>
      </c>
      <c r="BH115" s="642" t="s">
        <v>1787</v>
      </c>
      <c r="BI115" s="641" t="s">
        <v>1787</v>
      </c>
      <c r="BJ115" s="641" t="s">
        <v>1787</v>
      </c>
      <c r="BK115" s="641" t="s">
        <v>1787</v>
      </c>
      <c r="BL115" s="641" t="s">
        <v>1787</v>
      </c>
      <c r="BM115" s="643" t="s">
        <v>1787</v>
      </c>
    </row>
    <row r="116" spans="1:65" s="102" customFormat="1" ht="26.25" customHeight="1" x14ac:dyDescent="0.25">
      <c r="A116" s="342">
        <v>111</v>
      </c>
      <c r="B116" s="471" t="s">
        <v>1282</v>
      </c>
      <c r="C116" s="410" t="s">
        <v>1594</v>
      </c>
      <c r="D116" s="411" t="s">
        <v>47</v>
      </c>
      <c r="E116" s="454" t="s">
        <v>44</v>
      </c>
      <c r="F116" s="410" t="s">
        <v>47</v>
      </c>
      <c r="G116" s="411" t="s">
        <v>1594</v>
      </c>
      <c r="H116" s="344" t="s">
        <v>1884</v>
      </c>
      <c r="I116" s="345" t="s">
        <v>127</v>
      </c>
      <c r="J116" s="346" t="s">
        <v>1735</v>
      </c>
      <c r="K116" s="347">
        <v>1</v>
      </c>
      <c r="L116" s="348">
        <v>51</v>
      </c>
      <c r="M116" s="349" t="s">
        <v>1787</v>
      </c>
      <c r="N116" s="349">
        <v>44566</v>
      </c>
      <c r="O116" s="349">
        <v>44573</v>
      </c>
      <c r="P116" s="349">
        <v>44580</v>
      </c>
      <c r="Q116" s="349">
        <v>44587</v>
      </c>
      <c r="R116" s="350">
        <v>44594</v>
      </c>
      <c r="S116" s="350">
        <v>44601</v>
      </c>
      <c r="T116" s="635">
        <v>44608</v>
      </c>
      <c r="U116" s="635">
        <v>44615</v>
      </c>
      <c r="V116" s="636">
        <v>44622</v>
      </c>
      <c r="W116" s="636">
        <v>44629</v>
      </c>
      <c r="X116" s="636">
        <v>44636</v>
      </c>
      <c r="Y116" s="636">
        <v>44643</v>
      </c>
      <c r="Z116" s="635">
        <v>44650</v>
      </c>
      <c r="AA116" s="635">
        <v>44657</v>
      </c>
      <c r="AB116" s="635">
        <v>44664</v>
      </c>
      <c r="AC116" s="635">
        <v>44671</v>
      </c>
      <c r="AD116" s="636">
        <v>44678</v>
      </c>
      <c r="AE116" s="636">
        <v>44685</v>
      </c>
      <c r="AF116" s="636">
        <v>44692</v>
      </c>
      <c r="AG116" s="636">
        <v>44699</v>
      </c>
      <c r="AH116" s="636">
        <v>44706</v>
      </c>
      <c r="AI116" s="635">
        <v>44713</v>
      </c>
      <c r="AJ116" s="635">
        <v>44720</v>
      </c>
      <c r="AK116" s="635">
        <v>44727</v>
      </c>
      <c r="AL116" s="635">
        <v>44734</v>
      </c>
      <c r="AM116" s="636">
        <v>44741</v>
      </c>
      <c r="AN116" s="636">
        <v>44748</v>
      </c>
      <c r="AO116" s="636">
        <v>44755</v>
      </c>
      <c r="AP116" s="636" t="s">
        <v>1787</v>
      </c>
      <c r="AQ116" s="636">
        <v>44769</v>
      </c>
      <c r="AR116" s="635">
        <v>44776</v>
      </c>
      <c r="AS116" s="635">
        <v>44783</v>
      </c>
      <c r="AT116" s="635">
        <v>44790</v>
      </c>
      <c r="AU116" s="635">
        <v>44797</v>
      </c>
      <c r="AV116" s="636">
        <v>44804</v>
      </c>
      <c r="AW116" s="636">
        <v>44811</v>
      </c>
      <c r="AX116" s="636">
        <v>44818</v>
      </c>
      <c r="AY116" s="636">
        <v>44825</v>
      </c>
      <c r="AZ116" s="636">
        <v>44832</v>
      </c>
      <c r="BA116" s="635">
        <v>44839</v>
      </c>
      <c r="BB116" s="635">
        <v>44846</v>
      </c>
      <c r="BC116" s="635">
        <v>44853</v>
      </c>
      <c r="BD116" s="635">
        <v>44860</v>
      </c>
      <c r="BE116" s="636">
        <v>44867</v>
      </c>
      <c r="BF116" s="636">
        <v>44874</v>
      </c>
      <c r="BG116" s="636">
        <v>44881</v>
      </c>
      <c r="BH116" s="636">
        <v>44888</v>
      </c>
      <c r="BI116" s="635">
        <v>44895</v>
      </c>
      <c r="BJ116" s="635">
        <v>44902</v>
      </c>
      <c r="BK116" s="635">
        <v>44909</v>
      </c>
      <c r="BL116" s="635">
        <v>44916</v>
      </c>
      <c r="BM116" s="637">
        <v>44923</v>
      </c>
    </row>
    <row r="117" spans="1:65" s="102" customFormat="1" ht="26.25" customHeight="1" x14ac:dyDescent="0.25">
      <c r="A117" s="352">
        <v>112</v>
      </c>
      <c r="B117" s="472"/>
      <c r="C117" s="176" t="s">
        <v>1594</v>
      </c>
      <c r="D117" s="177" t="s">
        <v>48</v>
      </c>
      <c r="E117" s="455"/>
      <c r="F117" s="176" t="s">
        <v>48</v>
      </c>
      <c r="G117" s="177" t="s">
        <v>1552</v>
      </c>
      <c r="H117" s="184" t="s">
        <v>1823</v>
      </c>
      <c r="I117" s="196" t="s">
        <v>128</v>
      </c>
      <c r="J117" s="309" t="s">
        <v>133</v>
      </c>
      <c r="K117" s="197">
        <v>2</v>
      </c>
      <c r="L117" s="202">
        <v>25</v>
      </c>
      <c r="M117" s="107" t="s">
        <v>1787</v>
      </c>
      <c r="N117" s="107" t="s">
        <v>1787</v>
      </c>
      <c r="O117" s="107" t="s">
        <v>1787</v>
      </c>
      <c r="P117" s="107">
        <v>44581</v>
      </c>
      <c r="Q117" s="107" t="s">
        <v>1787</v>
      </c>
      <c r="R117" s="108">
        <v>44595</v>
      </c>
      <c r="S117" s="108" t="s">
        <v>1787</v>
      </c>
      <c r="T117" s="638">
        <v>44609</v>
      </c>
      <c r="U117" s="638" t="s">
        <v>1787</v>
      </c>
      <c r="V117" s="639">
        <v>44623</v>
      </c>
      <c r="W117" s="639" t="s">
        <v>1787</v>
      </c>
      <c r="X117" s="639">
        <v>44637</v>
      </c>
      <c r="Y117" s="639" t="s">
        <v>1787</v>
      </c>
      <c r="Z117" s="638">
        <v>44651</v>
      </c>
      <c r="AA117" s="638" t="s">
        <v>1787</v>
      </c>
      <c r="AB117" s="638" t="s">
        <v>1787</v>
      </c>
      <c r="AC117" s="638">
        <v>44672</v>
      </c>
      <c r="AD117" s="639" t="s">
        <v>1787</v>
      </c>
      <c r="AE117" s="639">
        <v>44686</v>
      </c>
      <c r="AF117" s="639" t="s">
        <v>1787</v>
      </c>
      <c r="AG117" s="639">
        <v>44700</v>
      </c>
      <c r="AH117" s="639" t="s">
        <v>1787</v>
      </c>
      <c r="AI117" s="638">
        <v>44714</v>
      </c>
      <c r="AJ117" s="638" t="s">
        <v>1787</v>
      </c>
      <c r="AK117" s="638">
        <v>44728</v>
      </c>
      <c r="AL117" s="638" t="s">
        <v>1787</v>
      </c>
      <c r="AM117" s="639">
        <v>44742</v>
      </c>
      <c r="AN117" s="639" t="s">
        <v>1787</v>
      </c>
      <c r="AO117" s="639">
        <v>44756</v>
      </c>
      <c r="AP117" s="639" t="s">
        <v>1787</v>
      </c>
      <c r="AQ117" s="639">
        <v>44770</v>
      </c>
      <c r="AR117" s="638" t="s">
        <v>1787</v>
      </c>
      <c r="AS117" s="638">
        <v>44784</v>
      </c>
      <c r="AT117" s="638" t="s">
        <v>1787</v>
      </c>
      <c r="AU117" s="638">
        <v>44798</v>
      </c>
      <c r="AV117" s="639" t="s">
        <v>1787</v>
      </c>
      <c r="AW117" s="639">
        <v>44812</v>
      </c>
      <c r="AX117" s="639" t="s">
        <v>1787</v>
      </c>
      <c r="AY117" s="639">
        <v>44826</v>
      </c>
      <c r="AZ117" s="639" t="s">
        <v>1787</v>
      </c>
      <c r="BA117" s="638">
        <v>44840</v>
      </c>
      <c r="BB117" s="638" t="s">
        <v>1787</v>
      </c>
      <c r="BC117" s="638">
        <v>44854</v>
      </c>
      <c r="BD117" s="638" t="s">
        <v>1787</v>
      </c>
      <c r="BE117" s="639">
        <v>44868</v>
      </c>
      <c r="BF117" s="639" t="s">
        <v>1787</v>
      </c>
      <c r="BG117" s="639">
        <v>44882</v>
      </c>
      <c r="BH117" s="639" t="s">
        <v>1787</v>
      </c>
      <c r="BI117" s="638">
        <v>44896</v>
      </c>
      <c r="BJ117" s="638" t="s">
        <v>1787</v>
      </c>
      <c r="BK117" s="638">
        <v>44910</v>
      </c>
      <c r="BL117" s="638" t="s">
        <v>1787</v>
      </c>
      <c r="BM117" s="640">
        <v>44924</v>
      </c>
    </row>
    <row r="118" spans="1:65" s="102" customFormat="1" ht="26.25" customHeight="1" thickBot="1" x14ac:dyDescent="0.3">
      <c r="A118" s="354">
        <v>113</v>
      </c>
      <c r="B118" s="473"/>
      <c r="C118" s="404" t="s">
        <v>1594</v>
      </c>
      <c r="D118" s="405" t="s">
        <v>120</v>
      </c>
      <c r="E118" s="456"/>
      <c r="F118" s="404" t="s">
        <v>120</v>
      </c>
      <c r="G118" s="405" t="s">
        <v>1610</v>
      </c>
      <c r="H118" s="356" t="s">
        <v>1933</v>
      </c>
      <c r="I118" s="357" t="s">
        <v>125</v>
      </c>
      <c r="J118" s="358" t="s">
        <v>134</v>
      </c>
      <c r="K118" s="359">
        <v>4</v>
      </c>
      <c r="L118" s="360">
        <v>12</v>
      </c>
      <c r="M118" s="361" t="s">
        <v>1787</v>
      </c>
      <c r="N118" s="361" t="s">
        <v>1787</v>
      </c>
      <c r="O118" s="361" t="s">
        <v>1787</v>
      </c>
      <c r="P118" s="361" t="s">
        <v>1787</v>
      </c>
      <c r="Q118" s="361">
        <v>44585</v>
      </c>
      <c r="R118" s="362" t="s">
        <v>1787</v>
      </c>
      <c r="S118" s="362" t="s">
        <v>1787</v>
      </c>
      <c r="T118" s="641" t="s">
        <v>1787</v>
      </c>
      <c r="U118" s="641">
        <v>44613</v>
      </c>
      <c r="V118" s="642" t="s">
        <v>1787</v>
      </c>
      <c r="W118" s="642" t="s">
        <v>1787</v>
      </c>
      <c r="X118" s="642" t="s">
        <v>1787</v>
      </c>
      <c r="Y118" s="642" t="s">
        <v>1787</v>
      </c>
      <c r="Z118" s="641">
        <v>44648</v>
      </c>
      <c r="AA118" s="641" t="s">
        <v>1787</v>
      </c>
      <c r="AB118" s="641" t="s">
        <v>1787</v>
      </c>
      <c r="AC118" s="641" t="s">
        <v>1787</v>
      </c>
      <c r="AD118" s="642">
        <v>44676</v>
      </c>
      <c r="AE118" s="642" t="s">
        <v>1787</v>
      </c>
      <c r="AF118" s="642" t="s">
        <v>1787</v>
      </c>
      <c r="AG118" s="642" t="s">
        <v>1787</v>
      </c>
      <c r="AH118" s="642">
        <v>44704</v>
      </c>
      <c r="AI118" s="641" t="s">
        <v>1787</v>
      </c>
      <c r="AJ118" s="641" t="s">
        <v>1787</v>
      </c>
      <c r="AK118" s="641" t="s">
        <v>1787</v>
      </c>
      <c r="AL118" s="641" t="s">
        <v>1787</v>
      </c>
      <c r="AM118" s="642" t="s">
        <v>1787</v>
      </c>
      <c r="AN118" s="642" t="s">
        <v>1787</v>
      </c>
      <c r="AO118" s="642">
        <v>44753</v>
      </c>
      <c r="AP118" s="642" t="s">
        <v>1787</v>
      </c>
      <c r="AQ118" s="642" t="s">
        <v>1787</v>
      </c>
      <c r="AR118" s="641" t="s">
        <v>1787</v>
      </c>
      <c r="AS118" s="641">
        <v>44781</v>
      </c>
      <c r="AT118" s="641" t="s">
        <v>1787</v>
      </c>
      <c r="AU118" s="641" t="s">
        <v>1787</v>
      </c>
      <c r="AV118" s="642" t="s">
        <v>1787</v>
      </c>
      <c r="AW118" s="642">
        <v>44809</v>
      </c>
      <c r="AX118" s="642" t="s">
        <v>1787</v>
      </c>
      <c r="AY118" s="642" t="s">
        <v>1787</v>
      </c>
      <c r="AZ118" s="642" t="s">
        <v>1787</v>
      </c>
      <c r="BA118" s="641">
        <v>44837</v>
      </c>
      <c r="BB118" s="641" t="s">
        <v>1787</v>
      </c>
      <c r="BC118" s="641" t="s">
        <v>1787</v>
      </c>
      <c r="BD118" s="641" t="s">
        <v>1787</v>
      </c>
      <c r="BE118" s="642">
        <v>44865</v>
      </c>
      <c r="BF118" s="642" t="s">
        <v>1787</v>
      </c>
      <c r="BG118" s="642" t="s">
        <v>1787</v>
      </c>
      <c r="BH118" s="642" t="s">
        <v>1787</v>
      </c>
      <c r="BI118" s="641">
        <v>44893</v>
      </c>
      <c r="BJ118" s="641" t="s">
        <v>1787</v>
      </c>
      <c r="BK118" s="641" t="s">
        <v>1787</v>
      </c>
      <c r="BL118" s="641" t="s">
        <v>1787</v>
      </c>
      <c r="BM118" s="643">
        <v>44921</v>
      </c>
    </row>
    <row r="119" spans="1:65" s="102" customFormat="1" ht="26.25" customHeight="1" x14ac:dyDescent="0.25">
      <c r="A119" s="342">
        <v>114</v>
      </c>
      <c r="B119" s="471" t="s">
        <v>1285</v>
      </c>
      <c r="C119" s="410" t="s">
        <v>1597</v>
      </c>
      <c r="D119" s="411" t="s">
        <v>74</v>
      </c>
      <c r="E119" s="454" t="s">
        <v>1446</v>
      </c>
      <c r="F119" s="410" t="s">
        <v>74</v>
      </c>
      <c r="G119" s="411" t="s">
        <v>1597</v>
      </c>
      <c r="H119" s="344" t="s">
        <v>1886</v>
      </c>
      <c r="I119" s="345" t="s">
        <v>127</v>
      </c>
      <c r="J119" s="346" t="s">
        <v>1735</v>
      </c>
      <c r="K119" s="347">
        <v>1</v>
      </c>
      <c r="L119" s="348">
        <v>51</v>
      </c>
      <c r="M119" s="349" t="s">
        <v>1787</v>
      </c>
      <c r="N119" s="349">
        <v>44566</v>
      </c>
      <c r="O119" s="349">
        <v>44573</v>
      </c>
      <c r="P119" s="349">
        <v>44580</v>
      </c>
      <c r="Q119" s="349">
        <v>44587</v>
      </c>
      <c r="R119" s="350">
        <v>44594</v>
      </c>
      <c r="S119" s="350">
        <v>44601</v>
      </c>
      <c r="T119" s="635">
        <v>44608</v>
      </c>
      <c r="U119" s="635">
        <v>44615</v>
      </c>
      <c r="V119" s="636">
        <v>44622</v>
      </c>
      <c r="W119" s="636">
        <v>44629</v>
      </c>
      <c r="X119" s="636">
        <v>44636</v>
      </c>
      <c r="Y119" s="636">
        <v>44643</v>
      </c>
      <c r="Z119" s="635">
        <v>44650</v>
      </c>
      <c r="AA119" s="635">
        <v>44657</v>
      </c>
      <c r="AB119" s="635">
        <v>44664</v>
      </c>
      <c r="AC119" s="635">
        <v>44671</v>
      </c>
      <c r="AD119" s="636">
        <v>44678</v>
      </c>
      <c r="AE119" s="636">
        <v>44685</v>
      </c>
      <c r="AF119" s="636">
        <v>44692</v>
      </c>
      <c r="AG119" s="636">
        <v>44699</v>
      </c>
      <c r="AH119" s="636">
        <v>44706</v>
      </c>
      <c r="AI119" s="635">
        <v>44713</v>
      </c>
      <c r="AJ119" s="635">
        <v>44720</v>
      </c>
      <c r="AK119" s="635">
        <v>44727</v>
      </c>
      <c r="AL119" s="635">
        <v>44734</v>
      </c>
      <c r="AM119" s="636">
        <v>44741</v>
      </c>
      <c r="AN119" s="636">
        <v>44748</v>
      </c>
      <c r="AO119" s="636">
        <v>44755</v>
      </c>
      <c r="AP119" s="636" t="s">
        <v>1787</v>
      </c>
      <c r="AQ119" s="636">
        <v>44769</v>
      </c>
      <c r="AR119" s="635">
        <v>44776</v>
      </c>
      <c r="AS119" s="635">
        <v>44783</v>
      </c>
      <c r="AT119" s="635">
        <v>44790</v>
      </c>
      <c r="AU119" s="635">
        <v>44797</v>
      </c>
      <c r="AV119" s="636">
        <v>44804</v>
      </c>
      <c r="AW119" s="636">
        <v>44811</v>
      </c>
      <c r="AX119" s="636">
        <v>44818</v>
      </c>
      <c r="AY119" s="636">
        <v>44825</v>
      </c>
      <c r="AZ119" s="636">
        <v>44832</v>
      </c>
      <c r="BA119" s="635">
        <v>44839</v>
      </c>
      <c r="BB119" s="635">
        <v>44846</v>
      </c>
      <c r="BC119" s="635">
        <v>44853</v>
      </c>
      <c r="BD119" s="635">
        <v>44860</v>
      </c>
      <c r="BE119" s="636">
        <v>44867</v>
      </c>
      <c r="BF119" s="636">
        <v>44874</v>
      </c>
      <c r="BG119" s="636">
        <v>44881</v>
      </c>
      <c r="BH119" s="636">
        <v>44888</v>
      </c>
      <c r="BI119" s="635">
        <v>44895</v>
      </c>
      <c r="BJ119" s="635">
        <v>44902</v>
      </c>
      <c r="BK119" s="635">
        <v>44909</v>
      </c>
      <c r="BL119" s="635">
        <v>44916</v>
      </c>
      <c r="BM119" s="637">
        <v>44923</v>
      </c>
    </row>
    <row r="120" spans="1:65" s="102" customFormat="1" ht="26.25" customHeight="1" x14ac:dyDescent="0.25">
      <c r="A120" s="352">
        <v>115</v>
      </c>
      <c r="B120" s="472"/>
      <c r="C120" s="176" t="s">
        <v>1597</v>
      </c>
      <c r="D120" s="177" t="s">
        <v>76</v>
      </c>
      <c r="E120" s="455"/>
      <c r="F120" s="176" t="s">
        <v>76</v>
      </c>
      <c r="G120" s="177" t="s">
        <v>1613</v>
      </c>
      <c r="H120" s="184" t="s">
        <v>1948</v>
      </c>
      <c r="I120" s="196" t="s">
        <v>128</v>
      </c>
      <c r="J120" s="309" t="s">
        <v>133</v>
      </c>
      <c r="K120" s="197">
        <v>4</v>
      </c>
      <c r="L120" s="202">
        <v>12</v>
      </c>
      <c r="M120" s="107" t="s">
        <v>1787</v>
      </c>
      <c r="N120" s="107" t="s">
        <v>1787</v>
      </c>
      <c r="O120" s="107" t="s">
        <v>1787</v>
      </c>
      <c r="P120" s="107" t="s">
        <v>1787</v>
      </c>
      <c r="Q120" s="107">
        <v>44588</v>
      </c>
      <c r="R120" s="108" t="s">
        <v>1787</v>
      </c>
      <c r="S120" s="108" t="s">
        <v>1787</v>
      </c>
      <c r="T120" s="638" t="s">
        <v>1787</v>
      </c>
      <c r="U120" s="638">
        <v>44616</v>
      </c>
      <c r="V120" s="639" t="s">
        <v>1787</v>
      </c>
      <c r="W120" s="639" t="s">
        <v>1787</v>
      </c>
      <c r="X120" s="639" t="s">
        <v>1787</v>
      </c>
      <c r="Y120" s="639">
        <v>44644</v>
      </c>
      <c r="Z120" s="638" t="s">
        <v>1787</v>
      </c>
      <c r="AA120" s="638" t="s">
        <v>1787</v>
      </c>
      <c r="AB120" s="638" t="s">
        <v>1787</v>
      </c>
      <c r="AC120" s="638" t="s">
        <v>1787</v>
      </c>
      <c r="AD120" s="639">
        <v>44679</v>
      </c>
      <c r="AE120" s="639" t="s">
        <v>1787</v>
      </c>
      <c r="AF120" s="639" t="s">
        <v>1787</v>
      </c>
      <c r="AG120" s="639" t="s">
        <v>1787</v>
      </c>
      <c r="AH120" s="639">
        <v>44707</v>
      </c>
      <c r="AI120" s="638" t="s">
        <v>1787</v>
      </c>
      <c r="AJ120" s="638" t="s">
        <v>1787</v>
      </c>
      <c r="AK120" s="638" t="s">
        <v>1787</v>
      </c>
      <c r="AL120" s="638">
        <v>44735</v>
      </c>
      <c r="AM120" s="639" t="s">
        <v>1787</v>
      </c>
      <c r="AN120" s="639" t="s">
        <v>1787</v>
      </c>
      <c r="AO120" s="639" t="s">
        <v>1787</v>
      </c>
      <c r="AP120" s="639">
        <v>44763</v>
      </c>
      <c r="AQ120" s="639" t="s">
        <v>1787</v>
      </c>
      <c r="AR120" s="638" t="s">
        <v>1787</v>
      </c>
      <c r="AS120" s="638" t="s">
        <v>1787</v>
      </c>
      <c r="AT120" s="638">
        <v>44791</v>
      </c>
      <c r="AU120" s="638" t="s">
        <v>1787</v>
      </c>
      <c r="AV120" s="639" t="s">
        <v>1787</v>
      </c>
      <c r="AW120" s="639" t="s">
        <v>1787</v>
      </c>
      <c r="AX120" s="639">
        <v>44819</v>
      </c>
      <c r="AY120" s="639" t="s">
        <v>1787</v>
      </c>
      <c r="AZ120" s="639" t="s">
        <v>1787</v>
      </c>
      <c r="BA120" s="638" t="s">
        <v>1787</v>
      </c>
      <c r="BB120" s="638">
        <v>44847</v>
      </c>
      <c r="BC120" s="638" t="s">
        <v>1787</v>
      </c>
      <c r="BD120" s="638" t="s">
        <v>1787</v>
      </c>
      <c r="BE120" s="639" t="s">
        <v>1787</v>
      </c>
      <c r="BF120" s="639">
        <v>44875</v>
      </c>
      <c r="BG120" s="639" t="s">
        <v>1787</v>
      </c>
      <c r="BH120" s="639" t="s">
        <v>1787</v>
      </c>
      <c r="BI120" s="638" t="s">
        <v>1787</v>
      </c>
      <c r="BJ120" s="638" t="s">
        <v>1787</v>
      </c>
      <c r="BK120" s="638">
        <v>44910</v>
      </c>
      <c r="BL120" s="638" t="s">
        <v>1787</v>
      </c>
      <c r="BM120" s="640" t="s">
        <v>1787</v>
      </c>
    </row>
    <row r="121" spans="1:65" s="102" customFormat="1" ht="26.25" customHeight="1" x14ac:dyDescent="0.25">
      <c r="A121" s="352">
        <v>116</v>
      </c>
      <c r="B121" s="472"/>
      <c r="C121" s="176" t="s">
        <v>1597</v>
      </c>
      <c r="D121" s="177" t="s">
        <v>75</v>
      </c>
      <c r="E121" s="455"/>
      <c r="F121" s="176" t="s">
        <v>75</v>
      </c>
      <c r="G121" s="177" t="s">
        <v>1559</v>
      </c>
      <c r="H121" s="184" t="s">
        <v>1887</v>
      </c>
      <c r="I121" s="196" t="s">
        <v>128</v>
      </c>
      <c r="J121" s="309" t="s">
        <v>133</v>
      </c>
      <c r="K121" s="197">
        <v>4</v>
      </c>
      <c r="L121" s="202">
        <v>13</v>
      </c>
      <c r="M121" s="107" t="s">
        <v>1787</v>
      </c>
      <c r="N121" s="107" t="s">
        <v>1787</v>
      </c>
      <c r="O121" s="107" t="s">
        <v>1787</v>
      </c>
      <c r="P121" s="107">
        <v>44581</v>
      </c>
      <c r="Q121" s="107" t="s">
        <v>1787</v>
      </c>
      <c r="R121" s="108" t="s">
        <v>1787</v>
      </c>
      <c r="S121" s="108" t="s">
        <v>1787</v>
      </c>
      <c r="T121" s="638">
        <v>44609</v>
      </c>
      <c r="U121" s="638" t="s">
        <v>1787</v>
      </c>
      <c r="V121" s="639" t="s">
        <v>1787</v>
      </c>
      <c r="W121" s="639" t="s">
        <v>1787</v>
      </c>
      <c r="X121" s="639">
        <v>44637</v>
      </c>
      <c r="Y121" s="639" t="s">
        <v>1787</v>
      </c>
      <c r="Z121" s="638" t="s">
        <v>1787</v>
      </c>
      <c r="AA121" s="638" t="s">
        <v>1787</v>
      </c>
      <c r="AB121" s="638" t="s">
        <v>1787</v>
      </c>
      <c r="AC121" s="638">
        <v>44672</v>
      </c>
      <c r="AD121" s="639" t="s">
        <v>1787</v>
      </c>
      <c r="AE121" s="639" t="s">
        <v>1787</v>
      </c>
      <c r="AF121" s="639" t="s">
        <v>1787</v>
      </c>
      <c r="AG121" s="639">
        <v>44700</v>
      </c>
      <c r="AH121" s="639" t="s">
        <v>1787</v>
      </c>
      <c r="AI121" s="638" t="s">
        <v>1787</v>
      </c>
      <c r="AJ121" s="638" t="s">
        <v>1787</v>
      </c>
      <c r="AK121" s="638">
        <v>44728</v>
      </c>
      <c r="AL121" s="638" t="s">
        <v>1787</v>
      </c>
      <c r="AM121" s="639" t="s">
        <v>1787</v>
      </c>
      <c r="AN121" s="639" t="s">
        <v>1787</v>
      </c>
      <c r="AO121" s="639">
        <v>44756</v>
      </c>
      <c r="AP121" s="639" t="s">
        <v>1787</v>
      </c>
      <c r="AQ121" s="639" t="s">
        <v>1787</v>
      </c>
      <c r="AR121" s="638" t="s">
        <v>1787</v>
      </c>
      <c r="AS121" s="638">
        <v>44784</v>
      </c>
      <c r="AT121" s="638" t="s">
        <v>1787</v>
      </c>
      <c r="AU121" s="638" t="s">
        <v>1787</v>
      </c>
      <c r="AV121" s="639" t="s">
        <v>1787</v>
      </c>
      <c r="AW121" s="639">
        <v>44812</v>
      </c>
      <c r="AX121" s="639" t="s">
        <v>1787</v>
      </c>
      <c r="AY121" s="639" t="s">
        <v>1787</v>
      </c>
      <c r="AZ121" s="639" t="s">
        <v>1787</v>
      </c>
      <c r="BA121" s="638">
        <v>44840</v>
      </c>
      <c r="BB121" s="638" t="s">
        <v>1787</v>
      </c>
      <c r="BC121" s="638" t="s">
        <v>1787</v>
      </c>
      <c r="BD121" s="638" t="s">
        <v>1787</v>
      </c>
      <c r="BE121" s="639">
        <v>44868</v>
      </c>
      <c r="BF121" s="639" t="s">
        <v>1787</v>
      </c>
      <c r="BG121" s="639" t="s">
        <v>1787</v>
      </c>
      <c r="BH121" s="639" t="s">
        <v>1787</v>
      </c>
      <c r="BI121" s="638">
        <v>44896</v>
      </c>
      <c r="BJ121" s="638" t="s">
        <v>1787</v>
      </c>
      <c r="BK121" s="638" t="s">
        <v>1787</v>
      </c>
      <c r="BL121" s="638" t="s">
        <v>1787</v>
      </c>
      <c r="BM121" s="640">
        <v>44924</v>
      </c>
    </row>
    <row r="122" spans="1:65" s="102" customFormat="1" ht="26.25" customHeight="1" x14ac:dyDescent="0.25">
      <c r="A122" s="352">
        <v>117</v>
      </c>
      <c r="B122" s="472"/>
      <c r="C122" s="176" t="s">
        <v>1597</v>
      </c>
      <c r="D122" s="177" t="s">
        <v>1122</v>
      </c>
      <c r="E122" s="455"/>
      <c r="F122" s="176" t="s">
        <v>1122</v>
      </c>
      <c r="G122" s="177" t="s">
        <v>1560</v>
      </c>
      <c r="H122" s="184" t="s">
        <v>1824</v>
      </c>
      <c r="I122" s="196" t="s">
        <v>127</v>
      </c>
      <c r="J122" s="309" t="s">
        <v>135</v>
      </c>
      <c r="K122" s="197">
        <v>4</v>
      </c>
      <c r="L122" s="202">
        <v>12</v>
      </c>
      <c r="M122" s="107" t="s">
        <v>1787</v>
      </c>
      <c r="N122" s="107" t="s">
        <v>1787</v>
      </c>
      <c r="O122" s="107" t="s">
        <v>1787</v>
      </c>
      <c r="P122" s="107" t="s">
        <v>1787</v>
      </c>
      <c r="Q122" s="107" t="s">
        <v>1787</v>
      </c>
      <c r="R122" s="108">
        <v>44594</v>
      </c>
      <c r="S122" s="108" t="s">
        <v>1787</v>
      </c>
      <c r="T122" s="638" t="s">
        <v>1787</v>
      </c>
      <c r="U122" s="638" t="s">
        <v>1787</v>
      </c>
      <c r="V122" s="639">
        <v>44622</v>
      </c>
      <c r="W122" s="639" t="s">
        <v>1787</v>
      </c>
      <c r="X122" s="639" t="s">
        <v>1787</v>
      </c>
      <c r="Y122" s="639" t="s">
        <v>1787</v>
      </c>
      <c r="Z122" s="638">
        <v>44650</v>
      </c>
      <c r="AA122" s="638" t="s">
        <v>1787</v>
      </c>
      <c r="AB122" s="638" t="s">
        <v>1787</v>
      </c>
      <c r="AC122" s="638" t="s">
        <v>1787</v>
      </c>
      <c r="AD122" s="639">
        <v>44678</v>
      </c>
      <c r="AE122" s="639" t="s">
        <v>1787</v>
      </c>
      <c r="AF122" s="639" t="s">
        <v>1787</v>
      </c>
      <c r="AG122" s="639" t="s">
        <v>1787</v>
      </c>
      <c r="AH122" s="639">
        <v>44706</v>
      </c>
      <c r="AI122" s="638" t="s">
        <v>1787</v>
      </c>
      <c r="AJ122" s="638" t="s">
        <v>1787</v>
      </c>
      <c r="AK122" s="638" t="s">
        <v>1787</v>
      </c>
      <c r="AL122" s="638">
        <v>44734</v>
      </c>
      <c r="AM122" s="639" t="s">
        <v>1787</v>
      </c>
      <c r="AN122" s="639" t="s">
        <v>1787</v>
      </c>
      <c r="AO122" s="639" t="s">
        <v>1787</v>
      </c>
      <c r="AP122" s="639" t="s">
        <v>1787</v>
      </c>
      <c r="AQ122" s="639">
        <v>44769</v>
      </c>
      <c r="AR122" s="638" t="s">
        <v>1787</v>
      </c>
      <c r="AS122" s="638" t="s">
        <v>1787</v>
      </c>
      <c r="AT122" s="638" t="s">
        <v>1787</v>
      </c>
      <c r="AU122" s="638">
        <v>44797</v>
      </c>
      <c r="AV122" s="639" t="s">
        <v>1787</v>
      </c>
      <c r="AW122" s="639" t="s">
        <v>1787</v>
      </c>
      <c r="AX122" s="639" t="s">
        <v>1787</v>
      </c>
      <c r="AY122" s="639">
        <v>44825</v>
      </c>
      <c r="AZ122" s="639" t="s">
        <v>1787</v>
      </c>
      <c r="BA122" s="638" t="s">
        <v>1787</v>
      </c>
      <c r="BB122" s="638" t="s">
        <v>1787</v>
      </c>
      <c r="BC122" s="638">
        <v>44853</v>
      </c>
      <c r="BD122" s="638" t="s">
        <v>1787</v>
      </c>
      <c r="BE122" s="639" t="s">
        <v>1787</v>
      </c>
      <c r="BF122" s="639" t="s">
        <v>1787</v>
      </c>
      <c r="BG122" s="639">
        <v>44881</v>
      </c>
      <c r="BH122" s="639" t="s">
        <v>1787</v>
      </c>
      <c r="BI122" s="638" t="s">
        <v>1787</v>
      </c>
      <c r="BJ122" s="638" t="s">
        <v>1787</v>
      </c>
      <c r="BK122" s="638">
        <v>44909</v>
      </c>
      <c r="BL122" s="638" t="s">
        <v>1787</v>
      </c>
      <c r="BM122" s="640" t="s">
        <v>1787</v>
      </c>
    </row>
    <row r="123" spans="1:65" s="102" customFormat="1" ht="26.25" customHeight="1" x14ac:dyDescent="0.25">
      <c r="A123" s="352">
        <v>118</v>
      </c>
      <c r="B123" s="472"/>
      <c r="C123" s="176" t="s">
        <v>1597</v>
      </c>
      <c r="D123" s="177" t="s">
        <v>31</v>
      </c>
      <c r="E123" s="455"/>
      <c r="F123" s="176" t="s">
        <v>31</v>
      </c>
      <c r="G123" s="177" t="s">
        <v>1570</v>
      </c>
      <c r="H123" s="184" t="s">
        <v>1891</v>
      </c>
      <c r="I123" s="196" t="s">
        <v>126</v>
      </c>
      <c r="J123" s="309" t="s">
        <v>134</v>
      </c>
      <c r="K123" s="197">
        <v>4</v>
      </c>
      <c r="L123" s="202">
        <v>11</v>
      </c>
      <c r="M123" s="107" t="s">
        <v>1787</v>
      </c>
      <c r="N123" s="107" t="s">
        <v>1787</v>
      </c>
      <c r="O123" s="107" t="s">
        <v>1787</v>
      </c>
      <c r="P123" s="107" t="s">
        <v>1787</v>
      </c>
      <c r="Q123" s="107">
        <v>44586</v>
      </c>
      <c r="R123" s="108" t="s">
        <v>1787</v>
      </c>
      <c r="S123" s="108" t="s">
        <v>1787</v>
      </c>
      <c r="T123" s="638" t="s">
        <v>1787</v>
      </c>
      <c r="U123" s="638" t="s">
        <v>1787</v>
      </c>
      <c r="V123" s="639">
        <v>44621</v>
      </c>
      <c r="W123" s="639" t="s">
        <v>1787</v>
      </c>
      <c r="X123" s="639" t="s">
        <v>1787</v>
      </c>
      <c r="Y123" s="639" t="s">
        <v>1787</v>
      </c>
      <c r="Z123" s="638">
        <v>44649</v>
      </c>
      <c r="AA123" s="638" t="s">
        <v>1787</v>
      </c>
      <c r="AB123" s="638" t="s">
        <v>1787</v>
      </c>
      <c r="AC123" s="638" t="s">
        <v>1787</v>
      </c>
      <c r="AD123" s="639" t="s">
        <v>1787</v>
      </c>
      <c r="AE123" s="639">
        <v>44684</v>
      </c>
      <c r="AF123" s="639" t="s">
        <v>1787</v>
      </c>
      <c r="AG123" s="639" t="s">
        <v>1787</v>
      </c>
      <c r="AH123" s="639" t="s">
        <v>1787</v>
      </c>
      <c r="AI123" s="638">
        <v>44712</v>
      </c>
      <c r="AJ123" s="638" t="s">
        <v>1787</v>
      </c>
      <c r="AK123" s="638" t="s">
        <v>1787</v>
      </c>
      <c r="AL123" s="638" t="s">
        <v>1787</v>
      </c>
      <c r="AM123" s="639" t="s">
        <v>1787</v>
      </c>
      <c r="AN123" s="639">
        <v>44747</v>
      </c>
      <c r="AO123" s="639" t="s">
        <v>1787</v>
      </c>
      <c r="AP123" s="639" t="s">
        <v>1787</v>
      </c>
      <c r="AQ123" s="639" t="s">
        <v>1787</v>
      </c>
      <c r="AR123" s="638">
        <v>44775</v>
      </c>
      <c r="AS123" s="638" t="s">
        <v>1787</v>
      </c>
      <c r="AT123" s="638" t="s">
        <v>1787</v>
      </c>
      <c r="AU123" s="638" t="s">
        <v>1787</v>
      </c>
      <c r="AV123" s="639" t="s">
        <v>1787</v>
      </c>
      <c r="AW123" s="639">
        <v>44810</v>
      </c>
      <c r="AX123" s="639" t="s">
        <v>1787</v>
      </c>
      <c r="AY123" s="639" t="s">
        <v>1787</v>
      </c>
      <c r="AZ123" s="639" t="s">
        <v>1787</v>
      </c>
      <c r="BA123" s="638">
        <v>44838</v>
      </c>
      <c r="BB123" s="638" t="s">
        <v>1787</v>
      </c>
      <c r="BC123" s="638" t="s">
        <v>1787</v>
      </c>
      <c r="BD123" s="638" t="s">
        <v>1787</v>
      </c>
      <c r="BE123" s="639" t="s">
        <v>1787</v>
      </c>
      <c r="BF123" s="639">
        <v>44873</v>
      </c>
      <c r="BG123" s="639" t="s">
        <v>1787</v>
      </c>
      <c r="BH123" s="639" t="s">
        <v>1787</v>
      </c>
      <c r="BI123" s="638" t="s">
        <v>1787</v>
      </c>
      <c r="BJ123" s="638">
        <v>44901</v>
      </c>
      <c r="BK123" s="638" t="s">
        <v>1787</v>
      </c>
      <c r="BL123" s="638" t="s">
        <v>1787</v>
      </c>
      <c r="BM123" s="640" t="s">
        <v>1787</v>
      </c>
    </row>
    <row r="124" spans="1:65" s="102" customFormat="1" ht="26.25" customHeight="1" x14ac:dyDescent="0.25">
      <c r="A124" s="352">
        <v>119</v>
      </c>
      <c r="B124" s="472"/>
      <c r="C124" s="176" t="s">
        <v>1597</v>
      </c>
      <c r="D124" s="177" t="s">
        <v>73</v>
      </c>
      <c r="E124" s="455"/>
      <c r="F124" s="176" t="s">
        <v>73</v>
      </c>
      <c r="G124" s="177" t="s">
        <v>1614</v>
      </c>
      <c r="H124" s="184" t="s">
        <v>1888</v>
      </c>
      <c r="I124" s="196" t="s">
        <v>126</v>
      </c>
      <c r="J124" s="309" t="s">
        <v>134</v>
      </c>
      <c r="K124" s="197">
        <v>3</v>
      </c>
      <c r="L124" s="202">
        <v>13</v>
      </c>
      <c r="M124" s="107" t="s">
        <v>1787</v>
      </c>
      <c r="N124" s="107" t="s">
        <v>1787</v>
      </c>
      <c r="O124" s="107" t="s">
        <v>1787</v>
      </c>
      <c r="P124" s="107" t="s">
        <v>1787</v>
      </c>
      <c r="Q124" s="107">
        <v>44586</v>
      </c>
      <c r="R124" s="108" t="s">
        <v>1787</v>
      </c>
      <c r="S124" s="108" t="s">
        <v>1787</v>
      </c>
      <c r="T124" s="638">
        <v>44607</v>
      </c>
      <c r="U124" s="638" t="s">
        <v>1787</v>
      </c>
      <c r="V124" s="639" t="s">
        <v>1787</v>
      </c>
      <c r="W124" s="639">
        <v>44628</v>
      </c>
      <c r="X124" s="639" t="s">
        <v>1787</v>
      </c>
      <c r="Y124" s="639" t="s">
        <v>1787</v>
      </c>
      <c r="Z124" s="638" t="s">
        <v>1787</v>
      </c>
      <c r="AA124" s="638">
        <v>44656</v>
      </c>
      <c r="AB124" s="638" t="s">
        <v>1787</v>
      </c>
      <c r="AC124" s="638" t="s">
        <v>1787</v>
      </c>
      <c r="AD124" s="639" t="s">
        <v>1787</v>
      </c>
      <c r="AE124" s="639">
        <v>44684</v>
      </c>
      <c r="AF124" s="639" t="s">
        <v>1787</v>
      </c>
      <c r="AG124" s="639" t="s">
        <v>1787</v>
      </c>
      <c r="AH124" s="639" t="s">
        <v>1787</v>
      </c>
      <c r="AI124" s="638">
        <v>44712</v>
      </c>
      <c r="AJ124" s="638" t="s">
        <v>1787</v>
      </c>
      <c r="AK124" s="638" t="s">
        <v>1787</v>
      </c>
      <c r="AL124" s="638" t="s">
        <v>1787</v>
      </c>
      <c r="AM124" s="639">
        <v>44740</v>
      </c>
      <c r="AN124" s="639" t="s">
        <v>1787</v>
      </c>
      <c r="AO124" s="639" t="s">
        <v>1787</v>
      </c>
      <c r="AP124" s="639" t="s">
        <v>1787</v>
      </c>
      <c r="AQ124" s="639">
        <v>44768</v>
      </c>
      <c r="AR124" s="638" t="s">
        <v>1787</v>
      </c>
      <c r="AS124" s="638" t="s">
        <v>1787</v>
      </c>
      <c r="AT124" s="638" t="s">
        <v>1787</v>
      </c>
      <c r="AU124" s="638">
        <v>44796</v>
      </c>
      <c r="AV124" s="639" t="s">
        <v>1787</v>
      </c>
      <c r="AW124" s="639" t="s">
        <v>1787</v>
      </c>
      <c r="AX124" s="639" t="s">
        <v>1787</v>
      </c>
      <c r="AY124" s="639">
        <v>44824</v>
      </c>
      <c r="AZ124" s="639" t="s">
        <v>1787</v>
      </c>
      <c r="BA124" s="638" t="s">
        <v>1787</v>
      </c>
      <c r="BB124" s="638" t="s">
        <v>1787</v>
      </c>
      <c r="BC124" s="638">
        <v>44852</v>
      </c>
      <c r="BD124" s="638" t="s">
        <v>1787</v>
      </c>
      <c r="BE124" s="639" t="s">
        <v>1787</v>
      </c>
      <c r="BF124" s="639" t="s">
        <v>1787</v>
      </c>
      <c r="BG124" s="639">
        <v>44880</v>
      </c>
      <c r="BH124" s="639" t="s">
        <v>1787</v>
      </c>
      <c r="BI124" s="638" t="s">
        <v>1787</v>
      </c>
      <c r="BJ124" s="638" t="s">
        <v>1787</v>
      </c>
      <c r="BK124" s="638">
        <v>44908</v>
      </c>
      <c r="BL124" s="638" t="s">
        <v>1787</v>
      </c>
      <c r="BM124" s="640" t="s">
        <v>1787</v>
      </c>
    </row>
    <row r="125" spans="1:65" s="102" customFormat="1" ht="26.25" customHeight="1" x14ac:dyDescent="0.25">
      <c r="A125" s="352">
        <v>120</v>
      </c>
      <c r="B125" s="472"/>
      <c r="C125" s="176" t="s">
        <v>1597</v>
      </c>
      <c r="D125" s="177" t="s">
        <v>72</v>
      </c>
      <c r="E125" s="455"/>
      <c r="F125" s="176" t="s">
        <v>72</v>
      </c>
      <c r="G125" s="177" t="s">
        <v>1571</v>
      </c>
      <c r="H125" s="184" t="s">
        <v>1892</v>
      </c>
      <c r="I125" s="196" t="s">
        <v>126</v>
      </c>
      <c r="J125" s="309" t="s">
        <v>135</v>
      </c>
      <c r="K125" s="197">
        <v>4</v>
      </c>
      <c r="L125" s="202">
        <v>12</v>
      </c>
      <c r="M125" s="107" t="s">
        <v>1787</v>
      </c>
      <c r="N125" s="107" t="s">
        <v>1787</v>
      </c>
      <c r="O125" s="107" t="s">
        <v>1787</v>
      </c>
      <c r="P125" s="107" t="s">
        <v>1787</v>
      </c>
      <c r="Q125" s="107" t="s">
        <v>1787</v>
      </c>
      <c r="R125" s="108">
        <v>44593</v>
      </c>
      <c r="S125" s="108" t="s">
        <v>1787</v>
      </c>
      <c r="T125" s="638" t="s">
        <v>1787</v>
      </c>
      <c r="U125" s="638" t="s">
        <v>1787</v>
      </c>
      <c r="V125" s="639">
        <v>44621</v>
      </c>
      <c r="W125" s="639" t="s">
        <v>1787</v>
      </c>
      <c r="X125" s="639" t="s">
        <v>1787</v>
      </c>
      <c r="Y125" s="639" t="s">
        <v>1787</v>
      </c>
      <c r="Z125" s="638">
        <v>44649</v>
      </c>
      <c r="AA125" s="638" t="s">
        <v>1787</v>
      </c>
      <c r="AB125" s="638" t="s">
        <v>1787</v>
      </c>
      <c r="AC125" s="638" t="s">
        <v>1787</v>
      </c>
      <c r="AD125" s="639">
        <v>44677</v>
      </c>
      <c r="AE125" s="639" t="s">
        <v>1787</v>
      </c>
      <c r="AF125" s="639" t="s">
        <v>1787</v>
      </c>
      <c r="AG125" s="639" t="s">
        <v>1787</v>
      </c>
      <c r="AH125" s="639">
        <v>44705</v>
      </c>
      <c r="AI125" s="638" t="s">
        <v>1787</v>
      </c>
      <c r="AJ125" s="638" t="s">
        <v>1787</v>
      </c>
      <c r="AK125" s="638" t="s">
        <v>1787</v>
      </c>
      <c r="AL125" s="638">
        <v>44733</v>
      </c>
      <c r="AM125" s="639" t="s">
        <v>1787</v>
      </c>
      <c r="AN125" s="639" t="s">
        <v>1787</v>
      </c>
      <c r="AO125" s="639" t="s">
        <v>1787</v>
      </c>
      <c r="AP125" s="639">
        <v>44761</v>
      </c>
      <c r="AQ125" s="639" t="s">
        <v>1787</v>
      </c>
      <c r="AR125" s="638" t="s">
        <v>1787</v>
      </c>
      <c r="AS125" s="638" t="s">
        <v>1787</v>
      </c>
      <c r="AT125" s="638">
        <v>44789</v>
      </c>
      <c r="AU125" s="638" t="s">
        <v>1787</v>
      </c>
      <c r="AV125" s="639" t="s">
        <v>1787</v>
      </c>
      <c r="AW125" s="639" t="s">
        <v>1787</v>
      </c>
      <c r="AX125" s="639">
        <v>44817</v>
      </c>
      <c r="AY125" s="639" t="s">
        <v>1787</v>
      </c>
      <c r="AZ125" s="639" t="s">
        <v>1787</v>
      </c>
      <c r="BA125" s="638" t="s">
        <v>1787</v>
      </c>
      <c r="BB125" s="638">
        <v>44845</v>
      </c>
      <c r="BC125" s="638" t="s">
        <v>1787</v>
      </c>
      <c r="BD125" s="638" t="s">
        <v>1787</v>
      </c>
      <c r="BE125" s="639" t="s">
        <v>1787</v>
      </c>
      <c r="BF125" s="639">
        <v>44873</v>
      </c>
      <c r="BG125" s="639" t="s">
        <v>1787</v>
      </c>
      <c r="BH125" s="639" t="s">
        <v>1787</v>
      </c>
      <c r="BI125" s="638" t="s">
        <v>1787</v>
      </c>
      <c r="BJ125" s="638">
        <v>44901</v>
      </c>
      <c r="BK125" s="638" t="s">
        <v>1787</v>
      </c>
      <c r="BL125" s="638" t="s">
        <v>1787</v>
      </c>
      <c r="BM125" s="640" t="s">
        <v>1787</v>
      </c>
    </row>
    <row r="126" spans="1:65" s="102" customFormat="1" ht="26.25" customHeight="1" x14ac:dyDescent="0.25">
      <c r="A126" s="352">
        <v>121</v>
      </c>
      <c r="B126" s="472"/>
      <c r="C126" s="176" t="s">
        <v>1597</v>
      </c>
      <c r="D126" s="177" t="s">
        <v>71</v>
      </c>
      <c r="E126" s="455"/>
      <c r="F126" s="176" t="s">
        <v>71</v>
      </c>
      <c r="G126" s="177" t="s">
        <v>1857</v>
      </c>
      <c r="H126" s="184" t="s">
        <v>1940</v>
      </c>
      <c r="I126" s="196" t="s">
        <v>127</v>
      </c>
      <c r="J126" s="309" t="s">
        <v>135</v>
      </c>
      <c r="K126" s="197">
        <v>4</v>
      </c>
      <c r="L126" s="202">
        <v>12</v>
      </c>
      <c r="M126" s="107" t="s">
        <v>1787</v>
      </c>
      <c r="N126" s="107" t="s">
        <v>1787</v>
      </c>
      <c r="O126" s="107" t="s">
        <v>1787</v>
      </c>
      <c r="P126" s="107" t="s">
        <v>1787</v>
      </c>
      <c r="Q126" s="107" t="s">
        <v>1787</v>
      </c>
      <c r="R126" s="108">
        <v>44594</v>
      </c>
      <c r="S126" s="108" t="s">
        <v>1787</v>
      </c>
      <c r="T126" s="638" t="s">
        <v>1787</v>
      </c>
      <c r="U126" s="638" t="s">
        <v>1787</v>
      </c>
      <c r="V126" s="639">
        <v>44622</v>
      </c>
      <c r="W126" s="639" t="s">
        <v>1787</v>
      </c>
      <c r="X126" s="639" t="s">
        <v>1787</v>
      </c>
      <c r="Y126" s="639" t="s">
        <v>1787</v>
      </c>
      <c r="Z126" s="638">
        <v>44650</v>
      </c>
      <c r="AA126" s="638" t="s">
        <v>1787</v>
      </c>
      <c r="AB126" s="638" t="s">
        <v>1787</v>
      </c>
      <c r="AC126" s="638" t="s">
        <v>1787</v>
      </c>
      <c r="AD126" s="639">
        <v>44678</v>
      </c>
      <c r="AE126" s="639" t="s">
        <v>1787</v>
      </c>
      <c r="AF126" s="639" t="s">
        <v>1787</v>
      </c>
      <c r="AG126" s="639" t="s">
        <v>1787</v>
      </c>
      <c r="AH126" s="639">
        <v>44706</v>
      </c>
      <c r="AI126" s="638" t="s">
        <v>1787</v>
      </c>
      <c r="AJ126" s="638" t="s">
        <v>1787</v>
      </c>
      <c r="AK126" s="638" t="s">
        <v>1787</v>
      </c>
      <c r="AL126" s="638">
        <v>44734</v>
      </c>
      <c r="AM126" s="639" t="s">
        <v>1787</v>
      </c>
      <c r="AN126" s="639" t="s">
        <v>1787</v>
      </c>
      <c r="AO126" s="639" t="s">
        <v>1787</v>
      </c>
      <c r="AP126" s="639" t="s">
        <v>1787</v>
      </c>
      <c r="AQ126" s="639">
        <v>44769</v>
      </c>
      <c r="AR126" s="638" t="s">
        <v>1787</v>
      </c>
      <c r="AS126" s="638" t="s">
        <v>1787</v>
      </c>
      <c r="AT126" s="638" t="s">
        <v>1787</v>
      </c>
      <c r="AU126" s="638">
        <v>44797</v>
      </c>
      <c r="AV126" s="639" t="s">
        <v>1787</v>
      </c>
      <c r="AW126" s="639" t="s">
        <v>1787</v>
      </c>
      <c r="AX126" s="639" t="s">
        <v>1787</v>
      </c>
      <c r="AY126" s="639">
        <v>44825</v>
      </c>
      <c r="AZ126" s="639" t="s">
        <v>1787</v>
      </c>
      <c r="BA126" s="638" t="s">
        <v>1787</v>
      </c>
      <c r="BB126" s="638" t="s">
        <v>1787</v>
      </c>
      <c r="BC126" s="638">
        <v>44853</v>
      </c>
      <c r="BD126" s="638" t="s">
        <v>1787</v>
      </c>
      <c r="BE126" s="639" t="s">
        <v>1787</v>
      </c>
      <c r="BF126" s="639" t="s">
        <v>1787</v>
      </c>
      <c r="BG126" s="639">
        <v>44881</v>
      </c>
      <c r="BH126" s="639" t="s">
        <v>1787</v>
      </c>
      <c r="BI126" s="638" t="s">
        <v>1787</v>
      </c>
      <c r="BJ126" s="638" t="s">
        <v>1787</v>
      </c>
      <c r="BK126" s="638">
        <v>44909</v>
      </c>
      <c r="BL126" s="638" t="s">
        <v>1787</v>
      </c>
      <c r="BM126" s="640" t="s">
        <v>1787</v>
      </c>
    </row>
    <row r="127" spans="1:65" s="102" customFormat="1" ht="26.25" customHeight="1" x14ac:dyDescent="0.25">
      <c r="A127" s="352">
        <v>122</v>
      </c>
      <c r="B127" s="472"/>
      <c r="C127" s="176" t="s">
        <v>1597</v>
      </c>
      <c r="D127" s="302" t="s">
        <v>70</v>
      </c>
      <c r="E127" s="455"/>
      <c r="F127" s="183" t="s">
        <v>70</v>
      </c>
      <c r="G127" s="302" t="s">
        <v>1563</v>
      </c>
      <c r="H127" s="367" t="s">
        <v>1889</v>
      </c>
      <c r="I127" s="368" t="s">
        <v>125</v>
      </c>
      <c r="J127" s="309" t="s">
        <v>133</v>
      </c>
      <c r="K127" s="303">
        <v>3</v>
      </c>
      <c r="L127" s="304">
        <v>15</v>
      </c>
      <c r="M127" s="305" t="s">
        <v>1787</v>
      </c>
      <c r="N127" s="305" t="s">
        <v>1787</v>
      </c>
      <c r="O127" s="305" t="s">
        <v>1787</v>
      </c>
      <c r="P127" s="305">
        <v>44578</v>
      </c>
      <c r="Q127" s="305" t="s">
        <v>1787</v>
      </c>
      <c r="R127" s="306" t="s">
        <v>1787</v>
      </c>
      <c r="S127" s="306">
        <v>44599</v>
      </c>
      <c r="T127" s="644" t="s">
        <v>1787</v>
      </c>
      <c r="U127" s="644" t="s">
        <v>1787</v>
      </c>
      <c r="V127" s="645">
        <v>44620</v>
      </c>
      <c r="W127" s="645" t="s">
        <v>1787</v>
      </c>
      <c r="X127" s="645" t="s">
        <v>1787</v>
      </c>
      <c r="Y127" s="645" t="s">
        <v>1787</v>
      </c>
      <c r="Z127" s="644">
        <v>44648</v>
      </c>
      <c r="AA127" s="644" t="s">
        <v>1787</v>
      </c>
      <c r="AB127" s="644" t="s">
        <v>1787</v>
      </c>
      <c r="AC127" s="644">
        <v>44669</v>
      </c>
      <c r="AD127" s="645" t="s">
        <v>1787</v>
      </c>
      <c r="AE127" s="645" t="s">
        <v>1787</v>
      </c>
      <c r="AF127" s="645">
        <v>44690</v>
      </c>
      <c r="AG127" s="645" t="s">
        <v>1787</v>
      </c>
      <c r="AH127" s="645" t="s">
        <v>1787</v>
      </c>
      <c r="AI127" s="644" t="s">
        <v>1787</v>
      </c>
      <c r="AJ127" s="644">
        <v>44718</v>
      </c>
      <c r="AK127" s="644" t="s">
        <v>1787</v>
      </c>
      <c r="AL127" s="644" t="s">
        <v>1787</v>
      </c>
      <c r="AM127" s="645" t="s">
        <v>1787</v>
      </c>
      <c r="AN127" s="645" t="s">
        <v>1787</v>
      </c>
      <c r="AO127" s="645">
        <v>44753</v>
      </c>
      <c r="AP127" s="645" t="s">
        <v>1787</v>
      </c>
      <c r="AQ127" s="645" t="s">
        <v>1787</v>
      </c>
      <c r="AR127" s="644">
        <v>44774</v>
      </c>
      <c r="AS127" s="644" t="s">
        <v>1787</v>
      </c>
      <c r="AT127" s="644" t="s">
        <v>1787</v>
      </c>
      <c r="AU127" s="644">
        <v>44795</v>
      </c>
      <c r="AV127" s="645" t="s">
        <v>1787</v>
      </c>
      <c r="AW127" s="645" t="s">
        <v>1787</v>
      </c>
      <c r="AX127" s="645">
        <v>44816</v>
      </c>
      <c r="AY127" s="645" t="s">
        <v>1787</v>
      </c>
      <c r="AZ127" s="645" t="s">
        <v>1787</v>
      </c>
      <c r="BA127" s="644">
        <v>44837</v>
      </c>
      <c r="BB127" s="644" t="s">
        <v>1787</v>
      </c>
      <c r="BC127" s="644" t="s">
        <v>1787</v>
      </c>
      <c r="BD127" s="644">
        <v>44858</v>
      </c>
      <c r="BE127" s="645" t="s">
        <v>1787</v>
      </c>
      <c r="BF127" s="645" t="s">
        <v>1787</v>
      </c>
      <c r="BG127" s="645" t="s">
        <v>1787</v>
      </c>
      <c r="BH127" s="645">
        <v>44886</v>
      </c>
      <c r="BI127" s="644" t="s">
        <v>1787</v>
      </c>
      <c r="BJ127" s="644" t="s">
        <v>1787</v>
      </c>
      <c r="BK127" s="644">
        <v>44907</v>
      </c>
      <c r="BL127" s="644" t="s">
        <v>1787</v>
      </c>
      <c r="BM127" s="646" t="s">
        <v>1787</v>
      </c>
    </row>
    <row r="128" spans="1:65" s="102" customFormat="1" ht="26.25" customHeight="1" thickBot="1" x14ac:dyDescent="0.3">
      <c r="A128" s="352">
        <v>123</v>
      </c>
      <c r="B128" s="473"/>
      <c r="C128" s="176" t="s">
        <v>1597</v>
      </c>
      <c r="D128" s="405" t="s">
        <v>113</v>
      </c>
      <c r="E128" s="456"/>
      <c r="F128" s="404" t="s">
        <v>113</v>
      </c>
      <c r="G128" s="405" t="s">
        <v>1568</v>
      </c>
      <c r="H128" s="356" t="s">
        <v>1890</v>
      </c>
      <c r="I128" s="357" t="s">
        <v>127</v>
      </c>
      <c r="J128" s="358" t="s">
        <v>135</v>
      </c>
      <c r="K128" s="359">
        <v>4</v>
      </c>
      <c r="L128" s="360">
        <v>12</v>
      </c>
      <c r="M128" s="361" t="s">
        <v>1787</v>
      </c>
      <c r="N128" s="361" t="s">
        <v>1787</v>
      </c>
      <c r="O128" s="361" t="s">
        <v>1787</v>
      </c>
      <c r="P128" s="361" t="s">
        <v>1787</v>
      </c>
      <c r="Q128" s="361" t="s">
        <v>1787</v>
      </c>
      <c r="R128" s="362">
        <v>44594</v>
      </c>
      <c r="S128" s="362" t="s">
        <v>1787</v>
      </c>
      <c r="T128" s="641" t="s">
        <v>1787</v>
      </c>
      <c r="U128" s="641" t="s">
        <v>1787</v>
      </c>
      <c r="V128" s="642">
        <v>44622</v>
      </c>
      <c r="W128" s="642" t="s">
        <v>1787</v>
      </c>
      <c r="X128" s="642" t="s">
        <v>1787</v>
      </c>
      <c r="Y128" s="642" t="s">
        <v>1787</v>
      </c>
      <c r="Z128" s="641">
        <v>44650</v>
      </c>
      <c r="AA128" s="641" t="s">
        <v>1787</v>
      </c>
      <c r="AB128" s="641" t="s">
        <v>1787</v>
      </c>
      <c r="AC128" s="641" t="s">
        <v>1787</v>
      </c>
      <c r="AD128" s="642">
        <v>44678</v>
      </c>
      <c r="AE128" s="642" t="s">
        <v>1787</v>
      </c>
      <c r="AF128" s="642" t="s">
        <v>1787</v>
      </c>
      <c r="AG128" s="642" t="s">
        <v>1787</v>
      </c>
      <c r="AH128" s="642">
        <v>44706</v>
      </c>
      <c r="AI128" s="641" t="s">
        <v>1787</v>
      </c>
      <c r="AJ128" s="641" t="s">
        <v>1787</v>
      </c>
      <c r="AK128" s="641" t="s">
        <v>1787</v>
      </c>
      <c r="AL128" s="641">
        <v>44734</v>
      </c>
      <c r="AM128" s="642" t="s">
        <v>1787</v>
      </c>
      <c r="AN128" s="642" t="s">
        <v>1787</v>
      </c>
      <c r="AO128" s="642" t="s">
        <v>1787</v>
      </c>
      <c r="AP128" s="642" t="s">
        <v>1787</v>
      </c>
      <c r="AQ128" s="642">
        <v>44769</v>
      </c>
      <c r="AR128" s="641" t="s">
        <v>1787</v>
      </c>
      <c r="AS128" s="641" t="s">
        <v>1787</v>
      </c>
      <c r="AT128" s="641" t="s">
        <v>1787</v>
      </c>
      <c r="AU128" s="641">
        <v>44797</v>
      </c>
      <c r="AV128" s="642" t="s">
        <v>1787</v>
      </c>
      <c r="AW128" s="642" t="s">
        <v>1787</v>
      </c>
      <c r="AX128" s="642" t="s">
        <v>1787</v>
      </c>
      <c r="AY128" s="642">
        <v>44825</v>
      </c>
      <c r="AZ128" s="642" t="s">
        <v>1787</v>
      </c>
      <c r="BA128" s="641" t="s">
        <v>1787</v>
      </c>
      <c r="BB128" s="641" t="s">
        <v>1787</v>
      </c>
      <c r="BC128" s="641">
        <v>44853</v>
      </c>
      <c r="BD128" s="641" t="s">
        <v>1787</v>
      </c>
      <c r="BE128" s="642" t="s">
        <v>1787</v>
      </c>
      <c r="BF128" s="642" t="s">
        <v>1787</v>
      </c>
      <c r="BG128" s="642">
        <v>44881</v>
      </c>
      <c r="BH128" s="642" t="s">
        <v>1787</v>
      </c>
      <c r="BI128" s="641" t="s">
        <v>1787</v>
      </c>
      <c r="BJ128" s="641" t="s">
        <v>1787</v>
      </c>
      <c r="BK128" s="641">
        <v>44909</v>
      </c>
      <c r="BL128" s="641" t="s">
        <v>1787</v>
      </c>
      <c r="BM128" s="643" t="s">
        <v>1787</v>
      </c>
    </row>
    <row r="129" spans="1:65" s="102" customFormat="1" ht="26.25" customHeight="1" thickBot="1" x14ac:dyDescent="0.3">
      <c r="A129" s="369">
        <v>124</v>
      </c>
      <c r="B129" s="412" t="s">
        <v>1284</v>
      </c>
      <c r="C129" s="412" t="s">
        <v>1589</v>
      </c>
      <c r="D129" s="413" t="s">
        <v>1197</v>
      </c>
      <c r="E129" s="372" t="s">
        <v>1198</v>
      </c>
      <c r="F129" s="414" t="s">
        <v>1197</v>
      </c>
      <c r="G129" s="413" t="s">
        <v>1627</v>
      </c>
      <c r="H129" s="373" t="s">
        <v>1935</v>
      </c>
      <c r="I129" s="374" t="s">
        <v>129</v>
      </c>
      <c r="J129" s="375">
        <v>6</v>
      </c>
      <c r="K129" s="376">
        <v>1</v>
      </c>
      <c r="L129" s="377">
        <v>0</v>
      </c>
      <c r="M129" s="378" t="s">
        <v>1787</v>
      </c>
      <c r="N129" s="378" t="s">
        <v>1787</v>
      </c>
      <c r="O129" s="378" t="s">
        <v>1787</v>
      </c>
      <c r="P129" s="378" t="s">
        <v>1787</v>
      </c>
      <c r="Q129" s="378" t="s">
        <v>1787</v>
      </c>
      <c r="R129" s="379" t="s">
        <v>1787</v>
      </c>
      <c r="S129" s="379" t="s">
        <v>1787</v>
      </c>
      <c r="T129" s="632" t="s">
        <v>1787</v>
      </c>
      <c r="U129" s="632" t="s">
        <v>1787</v>
      </c>
      <c r="V129" s="633" t="s">
        <v>1787</v>
      </c>
      <c r="W129" s="633" t="s">
        <v>1787</v>
      </c>
      <c r="X129" s="633" t="s">
        <v>1787</v>
      </c>
      <c r="Y129" s="633" t="s">
        <v>1787</v>
      </c>
      <c r="Z129" s="632" t="s">
        <v>1787</v>
      </c>
      <c r="AA129" s="632" t="s">
        <v>1787</v>
      </c>
      <c r="AB129" s="632" t="s">
        <v>1787</v>
      </c>
      <c r="AC129" s="632" t="s">
        <v>1787</v>
      </c>
      <c r="AD129" s="633" t="s">
        <v>1787</v>
      </c>
      <c r="AE129" s="633" t="s">
        <v>1787</v>
      </c>
      <c r="AF129" s="633" t="s">
        <v>1787</v>
      </c>
      <c r="AG129" s="633" t="s">
        <v>1787</v>
      </c>
      <c r="AH129" s="633" t="s">
        <v>1787</v>
      </c>
      <c r="AI129" s="632" t="s">
        <v>1787</v>
      </c>
      <c r="AJ129" s="632" t="s">
        <v>1787</v>
      </c>
      <c r="AK129" s="632" t="s">
        <v>1787</v>
      </c>
      <c r="AL129" s="632" t="s">
        <v>1787</v>
      </c>
      <c r="AM129" s="633" t="s">
        <v>1787</v>
      </c>
      <c r="AN129" s="633" t="s">
        <v>1787</v>
      </c>
      <c r="AO129" s="633" t="s">
        <v>1787</v>
      </c>
      <c r="AP129" s="633" t="s">
        <v>1787</v>
      </c>
      <c r="AQ129" s="633" t="s">
        <v>1787</v>
      </c>
      <c r="AR129" s="632" t="s">
        <v>1787</v>
      </c>
      <c r="AS129" s="632" t="s">
        <v>1787</v>
      </c>
      <c r="AT129" s="632" t="s">
        <v>1787</v>
      </c>
      <c r="AU129" s="632" t="s">
        <v>1787</v>
      </c>
      <c r="AV129" s="633" t="s">
        <v>1787</v>
      </c>
      <c r="AW129" s="633" t="s">
        <v>1787</v>
      </c>
      <c r="AX129" s="633" t="s">
        <v>1787</v>
      </c>
      <c r="AY129" s="633" t="s">
        <v>1787</v>
      </c>
      <c r="AZ129" s="633" t="s">
        <v>1787</v>
      </c>
      <c r="BA129" s="632" t="s">
        <v>1787</v>
      </c>
      <c r="BB129" s="632" t="s">
        <v>1787</v>
      </c>
      <c r="BC129" s="632" t="s">
        <v>1787</v>
      </c>
      <c r="BD129" s="632" t="s">
        <v>1787</v>
      </c>
      <c r="BE129" s="633" t="s">
        <v>1787</v>
      </c>
      <c r="BF129" s="633" t="s">
        <v>1787</v>
      </c>
      <c r="BG129" s="633" t="s">
        <v>1787</v>
      </c>
      <c r="BH129" s="633" t="s">
        <v>1787</v>
      </c>
      <c r="BI129" s="632" t="s">
        <v>1787</v>
      </c>
      <c r="BJ129" s="632" t="s">
        <v>1787</v>
      </c>
      <c r="BK129" s="632" t="s">
        <v>1787</v>
      </c>
      <c r="BL129" s="632" t="s">
        <v>1787</v>
      </c>
      <c r="BM129" s="634" t="s">
        <v>1787</v>
      </c>
    </row>
    <row r="130" spans="1:65" s="102" customFormat="1" ht="26.25" customHeight="1" thickBot="1" x14ac:dyDescent="0.3">
      <c r="A130" s="369">
        <v>125</v>
      </c>
      <c r="B130" s="412" t="s">
        <v>1284</v>
      </c>
      <c r="C130" s="412" t="s">
        <v>1589</v>
      </c>
      <c r="D130" s="413" t="s">
        <v>107</v>
      </c>
      <c r="E130" s="372" t="s">
        <v>1205</v>
      </c>
      <c r="F130" s="412" t="s">
        <v>107</v>
      </c>
      <c r="G130" s="413" t="s">
        <v>1550</v>
      </c>
      <c r="H130" s="373" t="s">
        <v>1825</v>
      </c>
      <c r="I130" s="374" t="s">
        <v>127</v>
      </c>
      <c r="J130" s="375" t="s">
        <v>135</v>
      </c>
      <c r="K130" s="376">
        <v>4</v>
      </c>
      <c r="L130" s="377">
        <v>12</v>
      </c>
      <c r="M130" s="378" t="s">
        <v>1787</v>
      </c>
      <c r="N130" s="378" t="s">
        <v>1787</v>
      </c>
      <c r="O130" s="378" t="s">
        <v>1787</v>
      </c>
      <c r="P130" s="378" t="s">
        <v>1787</v>
      </c>
      <c r="Q130" s="378" t="s">
        <v>1787</v>
      </c>
      <c r="R130" s="379">
        <v>44594</v>
      </c>
      <c r="S130" s="379" t="s">
        <v>1787</v>
      </c>
      <c r="T130" s="632" t="s">
        <v>1787</v>
      </c>
      <c r="U130" s="632" t="s">
        <v>1787</v>
      </c>
      <c r="V130" s="633">
        <v>44622</v>
      </c>
      <c r="W130" s="633" t="s">
        <v>1787</v>
      </c>
      <c r="X130" s="633" t="s">
        <v>1787</v>
      </c>
      <c r="Y130" s="633" t="s">
        <v>1787</v>
      </c>
      <c r="Z130" s="632">
        <v>44650</v>
      </c>
      <c r="AA130" s="632" t="s">
        <v>1787</v>
      </c>
      <c r="AB130" s="632" t="s">
        <v>1787</v>
      </c>
      <c r="AC130" s="632" t="s">
        <v>1787</v>
      </c>
      <c r="AD130" s="633">
        <v>44678</v>
      </c>
      <c r="AE130" s="633" t="s">
        <v>1787</v>
      </c>
      <c r="AF130" s="633" t="s">
        <v>1787</v>
      </c>
      <c r="AG130" s="633" t="s">
        <v>1787</v>
      </c>
      <c r="AH130" s="633">
        <v>44706</v>
      </c>
      <c r="AI130" s="632" t="s">
        <v>1787</v>
      </c>
      <c r="AJ130" s="632" t="s">
        <v>1787</v>
      </c>
      <c r="AK130" s="632" t="s">
        <v>1787</v>
      </c>
      <c r="AL130" s="632">
        <v>44734</v>
      </c>
      <c r="AM130" s="633" t="s">
        <v>1787</v>
      </c>
      <c r="AN130" s="633" t="s">
        <v>1787</v>
      </c>
      <c r="AO130" s="633" t="s">
        <v>1787</v>
      </c>
      <c r="AP130" s="633" t="s">
        <v>1787</v>
      </c>
      <c r="AQ130" s="633">
        <v>44769</v>
      </c>
      <c r="AR130" s="632" t="s">
        <v>1787</v>
      </c>
      <c r="AS130" s="632" t="s">
        <v>1787</v>
      </c>
      <c r="AT130" s="632" t="s">
        <v>1787</v>
      </c>
      <c r="AU130" s="632">
        <v>44797</v>
      </c>
      <c r="AV130" s="633" t="s">
        <v>1787</v>
      </c>
      <c r="AW130" s="633" t="s">
        <v>1787</v>
      </c>
      <c r="AX130" s="633" t="s">
        <v>1787</v>
      </c>
      <c r="AY130" s="633">
        <v>44825</v>
      </c>
      <c r="AZ130" s="633" t="s">
        <v>1787</v>
      </c>
      <c r="BA130" s="632" t="s">
        <v>1787</v>
      </c>
      <c r="BB130" s="632" t="s">
        <v>1787</v>
      </c>
      <c r="BC130" s="632">
        <v>44853</v>
      </c>
      <c r="BD130" s="632" t="s">
        <v>1787</v>
      </c>
      <c r="BE130" s="633" t="s">
        <v>1787</v>
      </c>
      <c r="BF130" s="633" t="s">
        <v>1787</v>
      </c>
      <c r="BG130" s="633">
        <v>44881</v>
      </c>
      <c r="BH130" s="633" t="s">
        <v>1787</v>
      </c>
      <c r="BI130" s="632" t="s">
        <v>1787</v>
      </c>
      <c r="BJ130" s="632" t="s">
        <v>1787</v>
      </c>
      <c r="BK130" s="632">
        <v>44909</v>
      </c>
      <c r="BL130" s="632" t="s">
        <v>1787</v>
      </c>
      <c r="BM130" s="634" t="s">
        <v>1787</v>
      </c>
    </row>
    <row r="131" spans="1:65" s="102" customFormat="1" ht="26.25" customHeight="1" x14ac:dyDescent="0.25">
      <c r="A131" s="178" t="s">
        <v>1787</v>
      </c>
      <c r="B131" s="176"/>
      <c r="C131" s="176"/>
      <c r="D131" s="177"/>
      <c r="E131" s="320"/>
      <c r="F131" s="176"/>
      <c r="G131" s="177" t="s">
        <v>1787</v>
      </c>
      <c r="H131" s="184" t="s">
        <v>1787</v>
      </c>
      <c r="I131" s="194" t="s">
        <v>1787</v>
      </c>
      <c r="J131" s="195" t="s">
        <v>1787</v>
      </c>
      <c r="K131" s="307" t="s">
        <v>1787</v>
      </c>
      <c r="L131" s="202" t="s">
        <v>1787</v>
      </c>
      <c r="M131" s="110" t="s">
        <v>1787</v>
      </c>
      <c r="N131" s="110" t="s">
        <v>1787</v>
      </c>
      <c r="O131" s="110" t="s">
        <v>1787</v>
      </c>
      <c r="P131" s="110" t="s">
        <v>1787</v>
      </c>
      <c r="Q131" s="110" t="s">
        <v>1787</v>
      </c>
      <c r="R131" s="308" t="s">
        <v>1787</v>
      </c>
      <c r="S131" s="308" t="s">
        <v>1787</v>
      </c>
      <c r="T131" s="647" t="s">
        <v>1787</v>
      </c>
      <c r="U131" s="647" t="s">
        <v>1787</v>
      </c>
      <c r="V131" s="648" t="s">
        <v>1787</v>
      </c>
      <c r="W131" s="648" t="s">
        <v>1787</v>
      </c>
      <c r="X131" s="648" t="s">
        <v>1787</v>
      </c>
      <c r="Y131" s="648" t="s">
        <v>1787</v>
      </c>
      <c r="Z131" s="647" t="s">
        <v>1787</v>
      </c>
      <c r="AA131" s="647" t="s">
        <v>1787</v>
      </c>
      <c r="AB131" s="647" t="s">
        <v>1787</v>
      </c>
      <c r="AC131" s="647" t="s">
        <v>1787</v>
      </c>
      <c r="AD131" s="648" t="s">
        <v>1787</v>
      </c>
      <c r="AE131" s="648" t="s">
        <v>1787</v>
      </c>
      <c r="AF131" s="648" t="s">
        <v>1787</v>
      </c>
      <c r="AG131" s="648" t="s">
        <v>1787</v>
      </c>
      <c r="AH131" s="648" t="s">
        <v>1787</v>
      </c>
      <c r="AI131" s="647" t="s">
        <v>1787</v>
      </c>
      <c r="AJ131" s="647" t="s">
        <v>1787</v>
      </c>
      <c r="AK131" s="647" t="s">
        <v>1787</v>
      </c>
      <c r="AL131" s="647" t="s">
        <v>1787</v>
      </c>
      <c r="AM131" s="648" t="s">
        <v>1787</v>
      </c>
      <c r="AN131" s="648" t="s">
        <v>1787</v>
      </c>
      <c r="AO131" s="648" t="s">
        <v>1787</v>
      </c>
      <c r="AP131" s="648" t="s">
        <v>1787</v>
      </c>
      <c r="AQ131" s="648" t="s">
        <v>1787</v>
      </c>
      <c r="AR131" s="647" t="s">
        <v>1787</v>
      </c>
      <c r="AS131" s="647" t="s">
        <v>1787</v>
      </c>
      <c r="AT131" s="647" t="s">
        <v>1787</v>
      </c>
      <c r="AU131" s="647" t="s">
        <v>1787</v>
      </c>
      <c r="AV131" s="648" t="s">
        <v>1787</v>
      </c>
      <c r="AW131" s="648" t="s">
        <v>1787</v>
      </c>
      <c r="AX131" s="648" t="s">
        <v>1787</v>
      </c>
      <c r="AY131" s="648" t="s">
        <v>1787</v>
      </c>
      <c r="AZ131" s="648" t="s">
        <v>1787</v>
      </c>
      <c r="BA131" s="647" t="s">
        <v>1787</v>
      </c>
      <c r="BB131" s="647" t="s">
        <v>1787</v>
      </c>
      <c r="BC131" s="647" t="s">
        <v>1787</v>
      </c>
      <c r="BD131" s="647" t="s">
        <v>1787</v>
      </c>
      <c r="BE131" s="648" t="s">
        <v>1787</v>
      </c>
      <c r="BF131" s="648" t="s">
        <v>1787</v>
      </c>
      <c r="BG131" s="648" t="s">
        <v>1787</v>
      </c>
      <c r="BH131" s="648" t="s">
        <v>1787</v>
      </c>
      <c r="BI131" s="647" t="s">
        <v>1787</v>
      </c>
      <c r="BJ131" s="647" t="s">
        <v>1787</v>
      </c>
      <c r="BK131" s="647" t="s">
        <v>1787</v>
      </c>
      <c r="BL131" s="647" t="s">
        <v>1787</v>
      </c>
      <c r="BM131" s="649" t="s">
        <v>1787</v>
      </c>
    </row>
    <row r="132" spans="1:65" s="102" customFormat="1" ht="26.25" hidden="1" customHeight="1" x14ac:dyDescent="0.25">
      <c r="A132" s="178" t="s">
        <v>1787</v>
      </c>
      <c r="B132" s="176"/>
      <c r="C132" s="176"/>
      <c r="D132" s="177"/>
      <c r="E132" s="320"/>
      <c r="F132" s="176"/>
      <c r="G132" s="177" t="s">
        <v>1787</v>
      </c>
      <c r="H132" s="184" t="s">
        <v>1787</v>
      </c>
      <c r="I132" s="196" t="s">
        <v>1787</v>
      </c>
      <c r="J132" s="195" t="s">
        <v>1787</v>
      </c>
      <c r="K132" s="197" t="s">
        <v>1787</v>
      </c>
      <c r="L132" s="202" t="s">
        <v>1787</v>
      </c>
      <c r="M132" s="107" t="s">
        <v>1787</v>
      </c>
      <c r="N132" s="107" t="s">
        <v>1787</v>
      </c>
      <c r="O132" s="107" t="s">
        <v>1787</v>
      </c>
      <c r="P132" s="107" t="s">
        <v>1787</v>
      </c>
      <c r="Q132" s="107" t="s">
        <v>1787</v>
      </c>
      <c r="R132" s="108" t="s">
        <v>1787</v>
      </c>
      <c r="S132" s="108" t="s">
        <v>1787</v>
      </c>
      <c r="T132" s="638" t="s">
        <v>1787</v>
      </c>
      <c r="U132" s="638" t="s">
        <v>1787</v>
      </c>
      <c r="V132" s="639" t="s">
        <v>1787</v>
      </c>
      <c r="W132" s="639" t="s">
        <v>1787</v>
      </c>
      <c r="X132" s="639" t="s">
        <v>1787</v>
      </c>
      <c r="Y132" s="639" t="s">
        <v>1787</v>
      </c>
      <c r="Z132" s="638" t="s">
        <v>1787</v>
      </c>
      <c r="AA132" s="638" t="s">
        <v>1787</v>
      </c>
      <c r="AB132" s="638" t="s">
        <v>1787</v>
      </c>
      <c r="AC132" s="638" t="s">
        <v>1787</v>
      </c>
      <c r="AD132" s="639" t="s">
        <v>1787</v>
      </c>
      <c r="AE132" s="639" t="s">
        <v>1787</v>
      </c>
      <c r="AF132" s="639" t="s">
        <v>1787</v>
      </c>
      <c r="AG132" s="639" t="s">
        <v>1787</v>
      </c>
      <c r="AH132" s="639" t="s">
        <v>1787</v>
      </c>
      <c r="AI132" s="638" t="s">
        <v>1787</v>
      </c>
      <c r="AJ132" s="638" t="s">
        <v>1787</v>
      </c>
      <c r="AK132" s="638" t="s">
        <v>1787</v>
      </c>
      <c r="AL132" s="638" t="s">
        <v>1787</v>
      </c>
      <c r="AM132" s="639" t="s">
        <v>1787</v>
      </c>
      <c r="AN132" s="639" t="s">
        <v>1787</v>
      </c>
      <c r="AO132" s="639" t="s">
        <v>1787</v>
      </c>
      <c r="AP132" s="639" t="s">
        <v>1787</v>
      </c>
      <c r="AQ132" s="639" t="s">
        <v>1787</v>
      </c>
      <c r="AR132" s="638" t="s">
        <v>1787</v>
      </c>
      <c r="AS132" s="638" t="s">
        <v>1787</v>
      </c>
      <c r="AT132" s="638" t="s">
        <v>1787</v>
      </c>
      <c r="AU132" s="638" t="s">
        <v>1787</v>
      </c>
      <c r="AV132" s="639" t="s">
        <v>1787</v>
      </c>
      <c r="AW132" s="639" t="s">
        <v>1787</v>
      </c>
      <c r="AX132" s="639" t="s">
        <v>1787</v>
      </c>
      <c r="AY132" s="639" t="s">
        <v>1787</v>
      </c>
      <c r="AZ132" s="639" t="s">
        <v>1787</v>
      </c>
      <c r="BA132" s="638" t="s">
        <v>1787</v>
      </c>
      <c r="BB132" s="638" t="s">
        <v>1787</v>
      </c>
      <c r="BC132" s="638" t="s">
        <v>1787</v>
      </c>
      <c r="BD132" s="638" t="s">
        <v>1787</v>
      </c>
      <c r="BE132" s="639" t="s">
        <v>1787</v>
      </c>
      <c r="BF132" s="639" t="s">
        <v>1787</v>
      </c>
      <c r="BG132" s="639" t="s">
        <v>1787</v>
      </c>
      <c r="BH132" s="639" t="s">
        <v>1787</v>
      </c>
      <c r="BI132" s="638" t="s">
        <v>1787</v>
      </c>
      <c r="BJ132" s="638" t="s">
        <v>1787</v>
      </c>
      <c r="BK132" s="638" t="s">
        <v>1787</v>
      </c>
      <c r="BL132" s="638" t="s">
        <v>1787</v>
      </c>
      <c r="BM132" s="650" t="s">
        <v>1787</v>
      </c>
    </row>
    <row r="133" spans="1:65" s="102" customFormat="1" ht="26.25" hidden="1" customHeight="1" x14ac:dyDescent="0.25">
      <c r="A133" s="178" t="s">
        <v>1787</v>
      </c>
      <c r="B133" s="176"/>
      <c r="C133" s="176"/>
      <c r="D133" s="177"/>
      <c r="E133" s="320"/>
      <c r="F133" s="176"/>
      <c r="G133" s="177" t="s">
        <v>1787</v>
      </c>
      <c r="H133" s="184" t="s">
        <v>1787</v>
      </c>
      <c r="I133" s="196" t="s">
        <v>1787</v>
      </c>
      <c r="J133" s="195" t="s">
        <v>1787</v>
      </c>
      <c r="K133" s="197" t="s">
        <v>1787</v>
      </c>
      <c r="L133" s="202" t="s">
        <v>1787</v>
      </c>
      <c r="M133" s="107" t="s">
        <v>1787</v>
      </c>
      <c r="N133" s="107" t="s">
        <v>1787</v>
      </c>
      <c r="O133" s="107" t="s">
        <v>1787</v>
      </c>
      <c r="P133" s="107" t="s">
        <v>1787</v>
      </c>
      <c r="Q133" s="107" t="s">
        <v>1787</v>
      </c>
      <c r="R133" s="108" t="s">
        <v>1787</v>
      </c>
      <c r="S133" s="108" t="s">
        <v>1787</v>
      </c>
      <c r="T133" s="638" t="s">
        <v>1787</v>
      </c>
      <c r="U133" s="638" t="s">
        <v>1787</v>
      </c>
      <c r="V133" s="639" t="s">
        <v>1787</v>
      </c>
      <c r="W133" s="639" t="s">
        <v>1787</v>
      </c>
      <c r="X133" s="639" t="s">
        <v>1787</v>
      </c>
      <c r="Y133" s="639" t="s">
        <v>1787</v>
      </c>
      <c r="Z133" s="638" t="s">
        <v>1787</v>
      </c>
      <c r="AA133" s="638" t="s">
        <v>1787</v>
      </c>
      <c r="AB133" s="638" t="s">
        <v>1787</v>
      </c>
      <c r="AC133" s="638" t="s">
        <v>1787</v>
      </c>
      <c r="AD133" s="639" t="s">
        <v>1787</v>
      </c>
      <c r="AE133" s="639" t="s">
        <v>1787</v>
      </c>
      <c r="AF133" s="639" t="s">
        <v>1787</v>
      </c>
      <c r="AG133" s="639" t="s">
        <v>1787</v>
      </c>
      <c r="AH133" s="639" t="s">
        <v>1787</v>
      </c>
      <c r="AI133" s="638" t="s">
        <v>1787</v>
      </c>
      <c r="AJ133" s="638" t="s">
        <v>1787</v>
      </c>
      <c r="AK133" s="638" t="s">
        <v>1787</v>
      </c>
      <c r="AL133" s="638" t="s">
        <v>1787</v>
      </c>
      <c r="AM133" s="639" t="s">
        <v>1787</v>
      </c>
      <c r="AN133" s="639" t="s">
        <v>1787</v>
      </c>
      <c r="AO133" s="639" t="s">
        <v>1787</v>
      </c>
      <c r="AP133" s="639" t="s">
        <v>1787</v>
      </c>
      <c r="AQ133" s="639" t="s">
        <v>1787</v>
      </c>
      <c r="AR133" s="638" t="s">
        <v>1787</v>
      </c>
      <c r="AS133" s="638" t="s">
        <v>1787</v>
      </c>
      <c r="AT133" s="638" t="s">
        <v>1787</v>
      </c>
      <c r="AU133" s="638" t="s">
        <v>1787</v>
      </c>
      <c r="AV133" s="639" t="s">
        <v>1787</v>
      </c>
      <c r="AW133" s="639" t="s">
        <v>1787</v>
      </c>
      <c r="AX133" s="639" t="s">
        <v>1787</v>
      </c>
      <c r="AY133" s="639" t="s">
        <v>1787</v>
      </c>
      <c r="AZ133" s="639" t="s">
        <v>1787</v>
      </c>
      <c r="BA133" s="638" t="s">
        <v>1787</v>
      </c>
      <c r="BB133" s="638" t="s">
        <v>1787</v>
      </c>
      <c r="BC133" s="638" t="s">
        <v>1787</v>
      </c>
      <c r="BD133" s="638" t="s">
        <v>1787</v>
      </c>
      <c r="BE133" s="639" t="s">
        <v>1787</v>
      </c>
      <c r="BF133" s="639" t="s">
        <v>1787</v>
      </c>
      <c r="BG133" s="639" t="s">
        <v>1787</v>
      </c>
      <c r="BH133" s="639" t="s">
        <v>1787</v>
      </c>
      <c r="BI133" s="638" t="s">
        <v>1787</v>
      </c>
      <c r="BJ133" s="638" t="s">
        <v>1787</v>
      </c>
      <c r="BK133" s="638" t="s">
        <v>1787</v>
      </c>
      <c r="BL133" s="638" t="s">
        <v>1787</v>
      </c>
      <c r="BM133" s="650" t="s">
        <v>1787</v>
      </c>
    </row>
    <row r="134" spans="1:65" s="102" customFormat="1" ht="26.25" hidden="1" customHeight="1" x14ac:dyDescent="0.25">
      <c r="A134" s="178" t="s">
        <v>1787</v>
      </c>
      <c r="B134" s="176"/>
      <c r="C134" s="176"/>
      <c r="D134" s="177" t="s">
        <v>1787</v>
      </c>
      <c r="E134" s="320"/>
      <c r="F134" s="176"/>
      <c r="G134" s="177" t="s">
        <v>1787</v>
      </c>
      <c r="H134" s="184" t="s">
        <v>1787</v>
      </c>
      <c r="I134" s="196" t="s">
        <v>1787</v>
      </c>
      <c r="J134" s="195" t="s">
        <v>1787</v>
      </c>
      <c r="K134" s="197" t="s">
        <v>1787</v>
      </c>
      <c r="L134" s="202" t="s">
        <v>1787</v>
      </c>
      <c r="M134" s="107" t="s">
        <v>1787</v>
      </c>
      <c r="N134" s="107" t="s">
        <v>1787</v>
      </c>
      <c r="O134" s="107" t="s">
        <v>1787</v>
      </c>
      <c r="P134" s="107" t="s">
        <v>1787</v>
      </c>
      <c r="Q134" s="107" t="s">
        <v>1787</v>
      </c>
      <c r="R134" s="108" t="s">
        <v>1787</v>
      </c>
      <c r="S134" s="108" t="s">
        <v>1787</v>
      </c>
      <c r="T134" s="638" t="s">
        <v>1787</v>
      </c>
      <c r="U134" s="638" t="s">
        <v>1787</v>
      </c>
      <c r="V134" s="639" t="s">
        <v>1787</v>
      </c>
      <c r="W134" s="639" t="s">
        <v>1787</v>
      </c>
      <c r="X134" s="639" t="s">
        <v>1787</v>
      </c>
      <c r="Y134" s="639" t="s">
        <v>1787</v>
      </c>
      <c r="Z134" s="638" t="s">
        <v>1787</v>
      </c>
      <c r="AA134" s="638" t="s">
        <v>1787</v>
      </c>
      <c r="AB134" s="638" t="s">
        <v>1787</v>
      </c>
      <c r="AC134" s="638" t="s">
        <v>1787</v>
      </c>
      <c r="AD134" s="639" t="s">
        <v>1787</v>
      </c>
      <c r="AE134" s="639" t="s">
        <v>1787</v>
      </c>
      <c r="AF134" s="639" t="s">
        <v>1787</v>
      </c>
      <c r="AG134" s="639" t="s">
        <v>1787</v>
      </c>
      <c r="AH134" s="639" t="s">
        <v>1787</v>
      </c>
      <c r="AI134" s="638" t="s">
        <v>1787</v>
      </c>
      <c r="AJ134" s="638" t="s">
        <v>1787</v>
      </c>
      <c r="AK134" s="638" t="s">
        <v>1787</v>
      </c>
      <c r="AL134" s="638" t="s">
        <v>1787</v>
      </c>
      <c r="AM134" s="639" t="s">
        <v>1787</v>
      </c>
      <c r="AN134" s="639" t="s">
        <v>1787</v>
      </c>
      <c r="AO134" s="639" t="s">
        <v>1787</v>
      </c>
      <c r="AP134" s="639" t="s">
        <v>1787</v>
      </c>
      <c r="AQ134" s="639" t="s">
        <v>1787</v>
      </c>
      <c r="AR134" s="638" t="s">
        <v>1787</v>
      </c>
      <c r="AS134" s="638" t="s">
        <v>1787</v>
      </c>
      <c r="AT134" s="638" t="s">
        <v>1787</v>
      </c>
      <c r="AU134" s="638" t="s">
        <v>1787</v>
      </c>
      <c r="AV134" s="639" t="s">
        <v>1787</v>
      </c>
      <c r="AW134" s="639" t="s">
        <v>1787</v>
      </c>
      <c r="AX134" s="639" t="s">
        <v>1787</v>
      </c>
      <c r="AY134" s="639" t="s">
        <v>1787</v>
      </c>
      <c r="AZ134" s="639" t="s">
        <v>1787</v>
      </c>
      <c r="BA134" s="638" t="s">
        <v>1787</v>
      </c>
      <c r="BB134" s="638" t="s">
        <v>1787</v>
      </c>
      <c r="BC134" s="638" t="s">
        <v>1787</v>
      </c>
      <c r="BD134" s="638" t="s">
        <v>1787</v>
      </c>
      <c r="BE134" s="639" t="s">
        <v>1787</v>
      </c>
      <c r="BF134" s="639" t="s">
        <v>1787</v>
      </c>
      <c r="BG134" s="639" t="s">
        <v>1787</v>
      </c>
      <c r="BH134" s="639" t="s">
        <v>1787</v>
      </c>
      <c r="BI134" s="638" t="s">
        <v>1787</v>
      </c>
      <c r="BJ134" s="638" t="s">
        <v>1787</v>
      </c>
      <c r="BK134" s="638" t="s">
        <v>1787</v>
      </c>
      <c r="BL134" s="638" t="s">
        <v>1787</v>
      </c>
      <c r="BM134" s="650" t="s">
        <v>1787</v>
      </c>
    </row>
    <row r="135" spans="1:65" s="102" customFormat="1" ht="26.25" hidden="1" customHeight="1" x14ac:dyDescent="0.25">
      <c r="A135" s="178" t="s">
        <v>1787</v>
      </c>
      <c r="B135" s="176"/>
      <c r="C135" s="176"/>
      <c r="D135" s="177" t="s">
        <v>1787</v>
      </c>
      <c r="E135" s="320"/>
      <c r="F135" s="176"/>
      <c r="G135" s="177" t="s">
        <v>1787</v>
      </c>
      <c r="H135" s="184" t="s">
        <v>1787</v>
      </c>
      <c r="I135" s="196" t="s">
        <v>1787</v>
      </c>
      <c r="J135" s="195" t="s">
        <v>1787</v>
      </c>
      <c r="K135" s="197" t="s">
        <v>1787</v>
      </c>
      <c r="L135" s="202" t="s">
        <v>1787</v>
      </c>
      <c r="M135" s="107" t="s">
        <v>1787</v>
      </c>
      <c r="N135" s="107" t="s">
        <v>1787</v>
      </c>
      <c r="O135" s="107" t="s">
        <v>1787</v>
      </c>
      <c r="P135" s="107" t="s">
        <v>1787</v>
      </c>
      <c r="Q135" s="107" t="s">
        <v>1787</v>
      </c>
      <c r="R135" s="108" t="s">
        <v>1787</v>
      </c>
      <c r="S135" s="108" t="s">
        <v>1787</v>
      </c>
      <c r="T135" s="638" t="s">
        <v>1787</v>
      </c>
      <c r="U135" s="638" t="s">
        <v>1787</v>
      </c>
      <c r="V135" s="639" t="s">
        <v>1787</v>
      </c>
      <c r="W135" s="639" t="s">
        <v>1787</v>
      </c>
      <c r="X135" s="639" t="s">
        <v>1787</v>
      </c>
      <c r="Y135" s="639" t="s">
        <v>1787</v>
      </c>
      <c r="Z135" s="638" t="s">
        <v>1787</v>
      </c>
      <c r="AA135" s="638" t="s">
        <v>1787</v>
      </c>
      <c r="AB135" s="638" t="s">
        <v>1787</v>
      </c>
      <c r="AC135" s="638" t="s">
        <v>1787</v>
      </c>
      <c r="AD135" s="639" t="s">
        <v>1787</v>
      </c>
      <c r="AE135" s="639" t="s">
        <v>1787</v>
      </c>
      <c r="AF135" s="639" t="s">
        <v>1787</v>
      </c>
      <c r="AG135" s="639" t="s">
        <v>1787</v>
      </c>
      <c r="AH135" s="639" t="s">
        <v>1787</v>
      </c>
      <c r="AI135" s="638" t="s">
        <v>1787</v>
      </c>
      <c r="AJ135" s="638" t="s">
        <v>1787</v>
      </c>
      <c r="AK135" s="638" t="s">
        <v>1787</v>
      </c>
      <c r="AL135" s="638" t="s">
        <v>1787</v>
      </c>
      <c r="AM135" s="639" t="s">
        <v>1787</v>
      </c>
      <c r="AN135" s="639" t="s">
        <v>1787</v>
      </c>
      <c r="AO135" s="639" t="s">
        <v>1787</v>
      </c>
      <c r="AP135" s="639" t="s">
        <v>1787</v>
      </c>
      <c r="AQ135" s="639" t="s">
        <v>1787</v>
      </c>
      <c r="AR135" s="638" t="s">
        <v>1787</v>
      </c>
      <c r="AS135" s="638" t="s">
        <v>1787</v>
      </c>
      <c r="AT135" s="638" t="s">
        <v>1787</v>
      </c>
      <c r="AU135" s="638" t="s">
        <v>1787</v>
      </c>
      <c r="AV135" s="639" t="s">
        <v>1787</v>
      </c>
      <c r="AW135" s="639" t="s">
        <v>1787</v>
      </c>
      <c r="AX135" s="639" t="s">
        <v>1787</v>
      </c>
      <c r="AY135" s="639" t="s">
        <v>1787</v>
      </c>
      <c r="AZ135" s="639" t="s">
        <v>1787</v>
      </c>
      <c r="BA135" s="638" t="s">
        <v>1787</v>
      </c>
      <c r="BB135" s="638" t="s">
        <v>1787</v>
      </c>
      <c r="BC135" s="638" t="s">
        <v>1787</v>
      </c>
      <c r="BD135" s="638" t="s">
        <v>1787</v>
      </c>
      <c r="BE135" s="639" t="s">
        <v>1787</v>
      </c>
      <c r="BF135" s="639" t="s">
        <v>1787</v>
      </c>
      <c r="BG135" s="639" t="s">
        <v>1787</v>
      </c>
      <c r="BH135" s="639" t="s">
        <v>1787</v>
      </c>
      <c r="BI135" s="638" t="s">
        <v>1787</v>
      </c>
      <c r="BJ135" s="638" t="s">
        <v>1787</v>
      </c>
      <c r="BK135" s="638" t="s">
        <v>1787</v>
      </c>
      <c r="BL135" s="638" t="s">
        <v>1787</v>
      </c>
      <c r="BM135" s="650" t="s">
        <v>1787</v>
      </c>
    </row>
    <row r="136" spans="1:65" s="102" customFormat="1" ht="26.25" hidden="1" customHeight="1" x14ac:dyDescent="0.25">
      <c r="A136" s="178" t="s">
        <v>1787</v>
      </c>
      <c r="B136" s="176"/>
      <c r="C136" s="176"/>
      <c r="D136" s="177" t="s">
        <v>1787</v>
      </c>
      <c r="E136" s="320"/>
      <c r="F136" s="176"/>
      <c r="G136" s="177" t="s">
        <v>1787</v>
      </c>
      <c r="H136" s="184" t="s">
        <v>1787</v>
      </c>
      <c r="I136" s="196" t="s">
        <v>1787</v>
      </c>
      <c r="J136" s="195" t="s">
        <v>1787</v>
      </c>
      <c r="K136" s="197" t="s">
        <v>1787</v>
      </c>
      <c r="L136" s="202" t="s">
        <v>1787</v>
      </c>
      <c r="M136" s="107" t="s">
        <v>1787</v>
      </c>
      <c r="N136" s="107" t="s">
        <v>1787</v>
      </c>
      <c r="O136" s="107" t="s">
        <v>1787</v>
      </c>
      <c r="P136" s="107" t="s">
        <v>1787</v>
      </c>
      <c r="Q136" s="107" t="s">
        <v>1787</v>
      </c>
      <c r="R136" s="108" t="s">
        <v>1787</v>
      </c>
      <c r="S136" s="108" t="s">
        <v>1787</v>
      </c>
      <c r="T136" s="638" t="s">
        <v>1787</v>
      </c>
      <c r="U136" s="638" t="s">
        <v>1787</v>
      </c>
      <c r="V136" s="639" t="s">
        <v>1787</v>
      </c>
      <c r="W136" s="639" t="s">
        <v>1787</v>
      </c>
      <c r="X136" s="639" t="s">
        <v>1787</v>
      </c>
      <c r="Y136" s="639" t="s">
        <v>1787</v>
      </c>
      <c r="Z136" s="638" t="s">
        <v>1787</v>
      </c>
      <c r="AA136" s="638" t="s">
        <v>1787</v>
      </c>
      <c r="AB136" s="638" t="s">
        <v>1787</v>
      </c>
      <c r="AC136" s="638" t="s">
        <v>1787</v>
      </c>
      <c r="AD136" s="639" t="s">
        <v>1787</v>
      </c>
      <c r="AE136" s="639" t="s">
        <v>1787</v>
      </c>
      <c r="AF136" s="639" t="s">
        <v>1787</v>
      </c>
      <c r="AG136" s="639" t="s">
        <v>1787</v>
      </c>
      <c r="AH136" s="639" t="s">
        <v>1787</v>
      </c>
      <c r="AI136" s="638" t="s">
        <v>1787</v>
      </c>
      <c r="AJ136" s="638" t="s">
        <v>1787</v>
      </c>
      <c r="AK136" s="638" t="s">
        <v>1787</v>
      </c>
      <c r="AL136" s="638" t="s">
        <v>1787</v>
      </c>
      <c r="AM136" s="639" t="s">
        <v>1787</v>
      </c>
      <c r="AN136" s="639" t="s">
        <v>1787</v>
      </c>
      <c r="AO136" s="639" t="s">
        <v>1787</v>
      </c>
      <c r="AP136" s="639" t="s">
        <v>1787</v>
      </c>
      <c r="AQ136" s="639" t="s">
        <v>1787</v>
      </c>
      <c r="AR136" s="638" t="s">
        <v>1787</v>
      </c>
      <c r="AS136" s="638" t="s">
        <v>1787</v>
      </c>
      <c r="AT136" s="638" t="s">
        <v>1787</v>
      </c>
      <c r="AU136" s="638" t="s">
        <v>1787</v>
      </c>
      <c r="AV136" s="639" t="s">
        <v>1787</v>
      </c>
      <c r="AW136" s="639" t="s">
        <v>1787</v>
      </c>
      <c r="AX136" s="639" t="s">
        <v>1787</v>
      </c>
      <c r="AY136" s="639" t="s">
        <v>1787</v>
      </c>
      <c r="AZ136" s="639" t="s">
        <v>1787</v>
      </c>
      <c r="BA136" s="638" t="s">
        <v>1787</v>
      </c>
      <c r="BB136" s="638" t="s">
        <v>1787</v>
      </c>
      <c r="BC136" s="638" t="s">
        <v>1787</v>
      </c>
      <c r="BD136" s="638" t="s">
        <v>1787</v>
      </c>
      <c r="BE136" s="639" t="s">
        <v>1787</v>
      </c>
      <c r="BF136" s="639" t="s">
        <v>1787</v>
      </c>
      <c r="BG136" s="639" t="s">
        <v>1787</v>
      </c>
      <c r="BH136" s="639" t="s">
        <v>1787</v>
      </c>
      <c r="BI136" s="638" t="s">
        <v>1787</v>
      </c>
      <c r="BJ136" s="638" t="s">
        <v>1787</v>
      </c>
      <c r="BK136" s="638" t="s">
        <v>1787</v>
      </c>
      <c r="BL136" s="638" t="s">
        <v>1787</v>
      </c>
      <c r="BM136" s="650" t="s">
        <v>1787</v>
      </c>
    </row>
    <row r="137" spans="1:65" s="102" customFormat="1" ht="26.25" hidden="1" customHeight="1" x14ac:dyDescent="0.25">
      <c r="A137" s="178" t="s">
        <v>1787</v>
      </c>
      <c r="B137" s="176"/>
      <c r="C137" s="176"/>
      <c r="D137" s="177" t="s">
        <v>1787</v>
      </c>
      <c r="E137" s="320"/>
      <c r="F137" s="176"/>
      <c r="G137" s="177" t="s">
        <v>1787</v>
      </c>
      <c r="H137" s="184" t="s">
        <v>1787</v>
      </c>
      <c r="I137" s="196" t="s">
        <v>1787</v>
      </c>
      <c r="J137" s="195" t="s">
        <v>1787</v>
      </c>
      <c r="K137" s="197" t="s">
        <v>1787</v>
      </c>
      <c r="L137" s="202" t="s">
        <v>1787</v>
      </c>
      <c r="M137" s="107" t="s">
        <v>1787</v>
      </c>
      <c r="N137" s="107" t="s">
        <v>1787</v>
      </c>
      <c r="O137" s="107" t="s">
        <v>1787</v>
      </c>
      <c r="P137" s="107" t="s">
        <v>1787</v>
      </c>
      <c r="Q137" s="107" t="s">
        <v>1787</v>
      </c>
      <c r="R137" s="108" t="s">
        <v>1787</v>
      </c>
      <c r="S137" s="108" t="s">
        <v>1787</v>
      </c>
      <c r="T137" s="638" t="s">
        <v>1787</v>
      </c>
      <c r="U137" s="638" t="s">
        <v>1787</v>
      </c>
      <c r="V137" s="639" t="s">
        <v>1787</v>
      </c>
      <c r="W137" s="639" t="s">
        <v>1787</v>
      </c>
      <c r="X137" s="639" t="s">
        <v>1787</v>
      </c>
      <c r="Y137" s="639" t="s">
        <v>1787</v>
      </c>
      <c r="Z137" s="638" t="s">
        <v>1787</v>
      </c>
      <c r="AA137" s="638" t="s">
        <v>1787</v>
      </c>
      <c r="AB137" s="638" t="s">
        <v>1787</v>
      </c>
      <c r="AC137" s="638" t="s">
        <v>1787</v>
      </c>
      <c r="AD137" s="639" t="s">
        <v>1787</v>
      </c>
      <c r="AE137" s="639" t="s">
        <v>1787</v>
      </c>
      <c r="AF137" s="639" t="s">
        <v>1787</v>
      </c>
      <c r="AG137" s="639" t="s">
        <v>1787</v>
      </c>
      <c r="AH137" s="639" t="s">
        <v>1787</v>
      </c>
      <c r="AI137" s="638" t="s">
        <v>1787</v>
      </c>
      <c r="AJ137" s="638" t="s">
        <v>1787</v>
      </c>
      <c r="AK137" s="638" t="s">
        <v>1787</v>
      </c>
      <c r="AL137" s="638" t="s">
        <v>1787</v>
      </c>
      <c r="AM137" s="639" t="s">
        <v>1787</v>
      </c>
      <c r="AN137" s="639" t="s">
        <v>1787</v>
      </c>
      <c r="AO137" s="639" t="s">
        <v>1787</v>
      </c>
      <c r="AP137" s="639" t="s">
        <v>1787</v>
      </c>
      <c r="AQ137" s="639" t="s">
        <v>1787</v>
      </c>
      <c r="AR137" s="638" t="s">
        <v>1787</v>
      </c>
      <c r="AS137" s="638" t="s">
        <v>1787</v>
      </c>
      <c r="AT137" s="638" t="s">
        <v>1787</v>
      </c>
      <c r="AU137" s="638" t="s">
        <v>1787</v>
      </c>
      <c r="AV137" s="639" t="s">
        <v>1787</v>
      </c>
      <c r="AW137" s="639" t="s">
        <v>1787</v>
      </c>
      <c r="AX137" s="639" t="s">
        <v>1787</v>
      </c>
      <c r="AY137" s="639" t="s">
        <v>1787</v>
      </c>
      <c r="AZ137" s="639" t="s">
        <v>1787</v>
      </c>
      <c r="BA137" s="638" t="s">
        <v>1787</v>
      </c>
      <c r="BB137" s="638" t="s">
        <v>1787</v>
      </c>
      <c r="BC137" s="638" t="s">
        <v>1787</v>
      </c>
      <c r="BD137" s="638" t="s">
        <v>1787</v>
      </c>
      <c r="BE137" s="639" t="s">
        <v>1787</v>
      </c>
      <c r="BF137" s="639" t="s">
        <v>1787</v>
      </c>
      <c r="BG137" s="639" t="s">
        <v>1787</v>
      </c>
      <c r="BH137" s="639" t="s">
        <v>1787</v>
      </c>
      <c r="BI137" s="638" t="s">
        <v>1787</v>
      </c>
      <c r="BJ137" s="638" t="s">
        <v>1787</v>
      </c>
      <c r="BK137" s="638" t="s">
        <v>1787</v>
      </c>
      <c r="BL137" s="638" t="s">
        <v>1787</v>
      </c>
      <c r="BM137" s="650" t="s">
        <v>1787</v>
      </c>
    </row>
    <row r="138" spans="1:65" s="102" customFormat="1" ht="26.25" hidden="1" customHeight="1" x14ac:dyDescent="0.25">
      <c r="A138" s="178" t="s">
        <v>1787</v>
      </c>
      <c r="B138" s="176"/>
      <c r="C138" s="176"/>
      <c r="D138" s="177"/>
      <c r="E138" s="320"/>
      <c r="F138" s="176"/>
      <c r="G138" s="177" t="s">
        <v>1787</v>
      </c>
      <c r="H138" s="184" t="s">
        <v>1787</v>
      </c>
      <c r="I138" s="196" t="s">
        <v>1787</v>
      </c>
      <c r="J138" s="195" t="s">
        <v>1787</v>
      </c>
      <c r="K138" s="197" t="s">
        <v>1787</v>
      </c>
      <c r="L138" s="202" t="s">
        <v>1787</v>
      </c>
      <c r="M138" s="107" t="s">
        <v>1787</v>
      </c>
      <c r="N138" s="107" t="s">
        <v>1787</v>
      </c>
      <c r="O138" s="107" t="s">
        <v>1787</v>
      </c>
      <c r="P138" s="107" t="s">
        <v>1787</v>
      </c>
      <c r="Q138" s="107" t="s">
        <v>1787</v>
      </c>
      <c r="R138" s="108" t="s">
        <v>1787</v>
      </c>
      <c r="S138" s="108" t="s">
        <v>1787</v>
      </c>
      <c r="T138" s="638" t="s">
        <v>1787</v>
      </c>
      <c r="U138" s="638" t="s">
        <v>1787</v>
      </c>
      <c r="V138" s="639" t="s">
        <v>1787</v>
      </c>
      <c r="W138" s="639" t="s">
        <v>1787</v>
      </c>
      <c r="X138" s="639" t="s">
        <v>1787</v>
      </c>
      <c r="Y138" s="639" t="s">
        <v>1787</v>
      </c>
      <c r="Z138" s="638" t="s">
        <v>1787</v>
      </c>
      <c r="AA138" s="638" t="s">
        <v>1787</v>
      </c>
      <c r="AB138" s="638" t="s">
        <v>1787</v>
      </c>
      <c r="AC138" s="638" t="s">
        <v>1787</v>
      </c>
      <c r="AD138" s="639" t="s">
        <v>1787</v>
      </c>
      <c r="AE138" s="639" t="s">
        <v>1787</v>
      </c>
      <c r="AF138" s="639" t="s">
        <v>1787</v>
      </c>
      <c r="AG138" s="639" t="s">
        <v>1787</v>
      </c>
      <c r="AH138" s="639" t="s">
        <v>1787</v>
      </c>
      <c r="AI138" s="638" t="s">
        <v>1787</v>
      </c>
      <c r="AJ138" s="638" t="s">
        <v>1787</v>
      </c>
      <c r="AK138" s="638" t="s">
        <v>1787</v>
      </c>
      <c r="AL138" s="638" t="s">
        <v>1787</v>
      </c>
      <c r="AM138" s="639" t="s">
        <v>1787</v>
      </c>
      <c r="AN138" s="639" t="s">
        <v>1787</v>
      </c>
      <c r="AO138" s="639" t="s">
        <v>1787</v>
      </c>
      <c r="AP138" s="639" t="s">
        <v>1787</v>
      </c>
      <c r="AQ138" s="639" t="s">
        <v>1787</v>
      </c>
      <c r="AR138" s="638" t="s">
        <v>1787</v>
      </c>
      <c r="AS138" s="638" t="s">
        <v>1787</v>
      </c>
      <c r="AT138" s="638" t="s">
        <v>1787</v>
      </c>
      <c r="AU138" s="638" t="s">
        <v>1787</v>
      </c>
      <c r="AV138" s="639" t="s">
        <v>1787</v>
      </c>
      <c r="AW138" s="639" t="s">
        <v>1787</v>
      </c>
      <c r="AX138" s="639" t="s">
        <v>1787</v>
      </c>
      <c r="AY138" s="639" t="s">
        <v>1787</v>
      </c>
      <c r="AZ138" s="639" t="s">
        <v>1787</v>
      </c>
      <c r="BA138" s="638" t="s">
        <v>1787</v>
      </c>
      <c r="BB138" s="638" t="s">
        <v>1787</v>
      </c>
      <c r="BC138" s="638" t="s">
        <v>1787</v>
      </c>
      <c r="BD138" s="638" t="s">
        <v>1787</v>
      </c>
      <c r="BE138" s="639" t="s">
        <v>1787</v>
      </c>
      <c r="BF138" s="639" t="s">
        <v>1787</v>
      </c>
      <c r="BG138" s="639" t="s">
        <v>1787</v>
      </c>
      <c r="BH138" s="639" t="s">
        <v>1787</v>
      </c>
      <c r="BI138" s="638" t="s">
        <v>1787</v>
      </c>
      <c r="BJ138" s="638" t="s">
        <v>1787</v>
      </c>
      <c r="BK138" s="638" t="s">
        <v>1787</v>
      </c>
      <c r="BL138" s="638" t="s">
        <v>1787</v>
      </c>
      <c r="BM138" s="650" t="s">
        <v>1787</v>
      </c>
    </row>
    <row r="139" spans="1:65" s="102" customFormat="1" ht="26.25" hidden="1" customHeight="1" x14ac:dyDescent="0.25">
      <c r="A139" s="178" t="s">
        <v>1787</v>
      </c>
      <c r="B139" s="176"/>
      <c r="C139" s="176"/>
      <c r="D139" s="177"/>
      <c r="E139" s="320"/>
      <c r="F139" s="176"/>
      <c r="G139" s="177" t="s">
        <v>1787</v>
      </c>
      <c r="H139" s="184" t="s">
        <v>1787</v>
      </c>
      <c r="I139" s="196" t="s">
        <v>1787</v>
      </c>
      <c r="J139" s="195" t="s">
        <v>1787</v>
      </c>
      <c r="K139" s="197" t="s">
        <v>1787</v>
      </c>
      <c r="L139" s="202" t="s">
        <v>1787</v>
      </c>
      <c r="M139" s="107" t="s">
        <v>1787</v>
      </c>
      <c r="N139" s="107" t="s">
        <v>1787</v>
      </c>
      <c r="O139" s="107" t="s">
        <v>1787</v>
      </c>
      <c r="P139" s="107" t="s">
        <v>1787</v>
      </c>
      <c r="Q139" s="107" t="s">
        <v>1787</v>
      </c>
      <c r="R139" s="108" t="s">
        <v>1787</v>
      </c>
      <c r="S139" s="108" t="s">
        <v>1787</v>
      </c>
      <c r="T139" s="638" t="s">
        <v>1787</v>
      </c>
      <c r="U139" s="638" t="s">
        <v>1787</v>
      </c>
      <c r="V139" s="639" t="s">
        <v>1787</v>
      </c>
      <c r="W139" s="639" t="s">
        <v>1787</v>
      </c>
      <c r="X139" s="639" t="s">
        <v>1787</v>
      </c>
      <c r="Y139" s="639" t="s">
        <v>1787</v>
      </c>
      <c r="Z139" s="638" t="s">
        <v>1787</v>
      </c>
      <c r="AA139" s="638" t="s">
        <v>1787</v>
      </c>
      <c r="AB139" s="638" t="s">
        <v>1787</v>
      </c>
      <c r="AC139" s="638" t="s">
        <v>1787</v>
      </c>
      <c r="AD139" s="639" t="s">
        <v>1787</v>
      </c>
      <c r="AE139" s="639" t="s">
        <v>1787</v>
      </c>
      <c r="AF139" s="639" t="s">
        <v>1787</v>
      </c>
      <c r="AG139" s="639" t="s">
        <v>1787</v>
      </c>
      <c r="AH139" s="639" t="s">
        <v>1787</v>
      </c>
      <c r="AI139" s="638" t="s">
        <v>1787</v>
      </c>
      <c r="AJ139" s="638" t="s">
        <v>1787</v>
      </c>
      <c r="AK139" s="638" t="s">
        <v>1787</v>
      </c>
      <c r="AL139" s="638" t="s">
        <v>1787</v>
      </c>
      <c r="AM139" s="639" t="s">
        <v>1787</v>
      </c>
      <c r="AN139" s="639" t="s">
        <v>1787</v>
      </c>
      <c r="AO139" s="639" t="s">
        <v>1787</v>
      </c>
      <c r="AP139" s="639" t="s">
        <v>1787</v>
      </c>
      <c r="AQ139" s="639" t="s">
        <v>1787</v>
      </c>
      <c r="AR139" s="638" t="s">
        <v>1787</v>
      </c>
      <c r="AS139" s="638" t="s">
        <v>1787</v>
      </c>
      <c r="AT139" s="638" t="s">
        <v>1787</v>
      </c>
      <c r="AU139" s="638" t="s">
        <v>1787</v>
      </c>
      <c r="AV139" s="639" t="s">
        <v>1787</v>
      </c>
      <c r="AW139" s="639" t="s">
        <v>1787</v>
      </c>
      <c r="AX139" s="639" t="s">
        <v>1787</v>
      </c>
      <c r="AY139" s="639" t="s">
        <v>1787</v>
      </c>
      <c r="AZ139" s="639" t="s">
        <v>1787</v>
      </c>
      <c r="BA139" s="638" t="s">
        <v>1787</v>
      </c>
      <c r="BB139" s="638" t="s">
        <v>1787</v>
      </c>
      <c r="BC139" s="638" t="s">
        <v>1787</v>
      </c>
      <c r="BD139" s="638" t="s">
        <v>1787</v>
      </c>
      <c r="BE139" s="639" t="s">
        <v>1787</v>
      </c>
      <c r="BF139" s="639" t="s">
        <v>1787</v>
      </c>
      <c r="BG139" s="639" t="s">
        <v>1787</v>
      </c>
      <c r="BH139" s="639" t="s">
        <v>1787</v>
      </c>
      <c r="BI139" s="638" t="s">
        <v>1787</v>
      </c>
      <c r="BJ139" s="638" t="s">
        <v>1787</v>
      </c>
      <c r="BK139" s="638" t="s">
        <v>1787</v>
      </c>
      <c r="BL139" s="638" t="s">
        <v>1787</v>
      </c>
      <c r="BM139" s="650" t="s">
        <v>1787</v>
      </c>
    </row>
    <row r="140" spans="1:65" s="102" customFormat="1" ht="26.25" hidden="1" customHeight="1" x14ac:dyDescent="0.25">
      <c r="A140" s="178" t="s">
        <v>1787</v>
      </c>
      <c r="B140" s="176"/>
      <c r="C140" s="176"/>
      <c r="D140" s="177"/>
      <c r="E140" s="320"/>
      <c r="F140" s="176"/>
      <c r="G140" s="177"/>
      <c r="H140" s="184" t="s">
        <v>1787</v>
      </c>
      <c r="I140" s="196" t="s">
        <v>1787</v>
      </c>
      <c r="J140" s="195" t="s">
        <v>1787</v>
      </c>
      <c r="K140" s="197" t="s">
        <v>1787</v>
      </c>
      <c r="L140" s="202" t="s">
        <v>1787</v>
      </c>
      <c r="M140" s="107" t="s">
        <v>1787</v>
      </c>
      <c r="N140" s="107" t="s">
        <v>1787</v>
      </c>
      <c r="O140" s="107" t="s">
        <v>1787</v>
      </c>
      <c r="P140" s="107" t="s">
        <v>1787</v>
      </c>
      <c r="Q140" s="107" t="s">
        <v>1787</v>
      </c>
      <c r="R140" s="108" t="s">
        <v>1787</v>
      </c>
      <c r="S140" s="108" t="s">
        <v>1787</v>
      </c>
      <c r="T140" s="638" t="s">
        <v>1787</v>
      </c>
      <c r="U140" s="638" t="s">
        <v>1787</v>
      </c>
      <c r="V140" s="639" t="s">
        <v>1787</v>
      </c>
      <c r="W140" s="639" t="s">
        <v>1787</v>
      </c>
      <c r="X140" s="639" t="s">
        <v>1787</v>
      </c>
      <c r="Y140" s="639" t="s">
        <v>1787</v>
      </c>
      <c r="Z140" s="638" t="s">
        <v>1787</v>
      </c>
      <c r="AA140" s="638" t="s">
        <v>1787</v>
      </c>
      <c r="AB140" s="638" t="s">
        <v>1787</v>
      </c>
      <c r="AC140" s="638" t="s">
        <v>1787</v>
      </c>
      <c r="AD140" s="639" t="s">
        <v>1787</v>
      </c>
      <c r="AE140" s="639" t="s">
        <v>1787</v>
      </c>
      <c r="AF140" s="639" t="s">
        <v>1787</v>
      </c>
      <c r="AG140" s="639" t="s">
        <v>1787</v>
      </c>
      <c r="AH140" s="639" t="s">
        <v>1787</v>
      </c>
      <c r="AI140" s="638" t="s">
        <v>1787</v>
      </c>
      <c r="AJ140" s="638" t="s">
        <v>1787</v>
      </c>
      <c r="AK140" s="638" t="s">
        <v>1787</v>
      </c>
      <c r="AL140" s="638" t="s">
        <v>1787</v>
      </c>
      <c r="AM140" s="639" t="s">
        <v>1787</v>
      </c>
      <c r="AN140" s="639" t="s">
        <v>1787</v>
      </c>
      <c r="AO140" s="639" t="s">
        <v>1787</v>
      </c>
      <c r="AP140" s="639" t="s">
        <v>1787</v>
      </c>
      <c r="AQ140" s="639" t="s">
        <v>1787</v>
      </c>
      <c r="AR140" s="638" t="s">
        <v>1787</v>
      </c>
      <c r="AS140" s="638" t="s">
        <v>1787</v>
      </c>
      <c r="AT140" s="638" t="s">
        <v>1787</v>
      </c>
      <c r="AU140" s="638" t="s">
        <v>1787</v>
      </c>
      <c r="AV140" s="639" t="s">
        <v>1787</v>
      </c>
      <c r="AW140" s="639" t="s">
        <v>1787</v>
      </c>
      <c r="AX140" s="639" t="s">
        <v>1787</v>
      </c>
      <c r="AY140" s="639" t="s">
        <v>1787</v>
      </c>
      <c r="AZ140" s="639" t="s">
        <v>1787</v>
      </c>
      <c r="BA140" s="638" t="s">
        <v>1787</v>
      </c>
      <c r="BB140" s="638" t="s">
        <v>1787</v>
      </c>
      <c r="BC140" s="638" t="s">
        <v>1787</v>
      </c>
      <c r="BD140" s="638" t="s">
        <v>1787</v>
      </c>
      <c r="BE140" s="639" t="s">
        <v>1787</v>
      </c>
      <c r="BF140" s="639" t="s">
        <v>1787</v>
      </c>
      <c r="BG140" s="639" t="s">
        <v>1787</v>
      </c>
      <c r="BH140" s="639" t="s">
        <v>1787</v>
      </c>
      <c r="BI140" s="638" t="s">
        <v>1787</v>
      </c>
      <c r="BJ140" s="638" t="s">
        <v>1787</v>
      </c>
      <c r="BK140" s="638" t="s">
        <v>1787</v>
      </c>
      <c r="BL140" s="638" t="s">
        <v>1787</v>
      </c>
      <c r="BM140" s="650" t="s">
        <v>1787</v>
      </c>
    </row>
    <row r="141" spans="1:65" s="102" customFormat="1" ht="26.25" hidden="1" customHeight="1" x14ac:dyDescent="0.25">
      <c r="A141" s="178" t="s">
        <v>1787</v>
      </c>
      <c r="B141" s="176"/>
      <c r="C141" s="176"/>
      <c r="D141" s="177"/>
      <c r="E141" s="320"/>
      <c r="F141" s="176"/>
      <c r="G141" s="177"/>
      <c r="H141" s="184" t="s">
        <v>1787</v>
      </c>
      <c r="I141" s="196" t="s">
        <v>1787</v>
      </c>
      <c r="J141" s="195" t="s">
        <v>1787</v>
      </c>
      <c r="K141" s="197" t="s">
        <v>1787</v>
      </c>
      <c r="L141" s="202" t="s">
        <v>1787</v>
      </c>
      <c r="M141" s="107" t="s">
        <v>1787</v>
      </c>
      <c r="N141" s="107" t="s">
        <v>1787</v>
      </c>
      <c r="O141" s="107" t="s">
        <v>1787</v>
      </c>
      <c r="P141" s="107" t="s">
        <v>1787</v>
      </c>
      <c r="Q141" s="107" t="s">
        <v>1787</v>
      </c>
      <c r="R141" s="108" t="s">
        <v>1787</v>
      </c>
      <c r="S141" s="108" t="s">
        <v>1787</v>
      </c>
      <c r="T141" s="638" t="s">
        <v>1787</v>
      </c>
      <c r="U141" s="638" t="s">
        <v>1787</v>
      </c>
      <c r="V141" s="639" t="s">
        <v>1787</v>
      </c>
      <c r="W141" s="639" t="s">
        <v>1787</v>
      </c>
      <c r="X141" s="639" t="s">
        <v>1787</v>
      </c>
      <c r="Y141" s="639" t="s">
        <v>1787</v>
      </c>
      <c r="Z141" s="638" t="s">
        <v>1787</v>
      </c>
      <c r="AA141" s="638" t="s">
        <v>1787</v>
      </c>
      <c r="AB141" s="638" t="s">
        <v>1787</v>
      </c>
      <c r="AC141" s="638" t="s">
        <v>1787</v>
      </c>
      <c r="AD141" s="639" t="s">
        <v>1787</v>
      </c>
      <c r="AE141" s="639" t="s">
        <v>1787</v>
      </c>
      <c r="AF141" s="639" t="s">
        <v>1787</v>
      </c>
      <c r="AG141" s="639" t="s">
        <v>1787</v>
      </c>
      <c r="AH141" s="639" t="s">
        <v>1787</v>
      </c>
      <c r="AI141" s="638" t="s">
        <v>1787</v>
      </c>
      <c r="AJ141" s="638" t="s">
        <v>1787</v>
      </c>
      <c r="AK141" s="638" t="s">
        <v>1787</v>
      </c>
      <c r="AL141" s="638" t="s">
        <v>1787</v>
      </c>
      <c r="AM141" s="639" t="s">
        <v>1787</v>
      </c>
      <c r="AN141" s="639" t="s">
        <v>1787</v>
      </c>
      <c r="AO141" s="639" t="s">
        <v>1787</v>
      </c>
      <c r="AP141" s="639" t="s">
        <v>1787</v>
      </c>
      <c r="AQ141" s="639" t="s">
        <v>1787</v>
      </c>
      <c r="AR141" s="638" t="s">
        <v>1787</v>
      </c>
      <c r="AS141" s="638" t="s">
        <v>1787</v>
      </c>
      <c r="AT141" s="638" t="s">
        <v>1787</v>
      </c>
      <c r="AU141" s="638" t="s">
        <v>1787</v>
      </c>
      <c r="AV141" s="639" t="s">
        <v>1787</v>
      </c>
      <c r="AW141" s="639" t="s">
        <v>1787</v>
      </c>
      <c r="AX141" s="639" t="s">
        <v>1787</v>
      </c>
      <c r="AY141" s="639" t="s">
        <v>1787</v>
      </c>
      <c r="AZ141" s="639" t="s">
        <v>1787</v>
      </c>
      <c r="BA141" s="638" t="s">
        <v>1787</v>
      </c>
      <c r="BB141" s="638" t="s">
        <v>1787</v>
      </c>
      <c r="BC141" s="638" t="s">
        <v>1787</v>
      </c>
      <c r="BD141" s="638" t="s">
        <v>1787</v>
      </c>
      <c r="BE141" s="639" t="s">
        <v>1787</v>
      </c>
      <c r="BF141" s="639" t="s">
        <v>1787</v>
      </c>
      <c r="BG141" s="639" t="s">
        <v>1787</v>
      </c>
      <c r="BH141" s="639" t="s">
        <v>1787</v>
      </c>
      <c r="BI141" s="638" t="s">
        <v>1787</v>
      </c>
      <c r="BJ141" s="638" t="s">
        <v>1787</v>
      </c>
      <c r="BK141" s="638" t="s">
        <v>1787</v>
      </c>
      <c r="BL141" s="638" t="s">
        <v>1787</v>
      </c>
      <c r="BM141" s="650" t="s">
        <v>1787</v>
      </c>
    </row>
    <row r="142" spans="1:65" s="102" customFormat="1" ht="26.25" hidden="1" customHeight="1" x14ac:dyDescent="0.25">
      <c r="A142" s="178" t="s">
        <v>1787</v>
      </c>
      <c r="B142" s="176"/>
      <c r="C142" s="176"/>
      <c r="D142" s="177"/>
      <c r="E142" s="320"/>
      <c r="F142" s="176"/>
      <c r="G142" s="177"/>
      <c r="H142" s="184" t="s">
        <v>1787</v>
      </c>
      <c r="I142" s="196" t="s">
        <v>1787</v>
      </c>
      <c r="J142" s="195" t="s">
        <v>1787</v>
      </c>
      <c r="K142" s="197" t="s">
        <v>1787</v>
      </c>
      <c r="L142" s="202" t="s">
        <v>1787</v>
      </c>
      <c r="M142" s="107" t="s">
        <v>1787</v>
      </c>
      <c r="N142" s="107" t="s">
        <v>1787</v>
      </c>
      <c r="O142" s="107" t="s">
        <v>1787</v>
      </c>
      <c r="P142" s="107" t="s">
        <v>1787</v>
      </c>
      <c r="Q142" s="107" t="s">
        <v>1787</v>
      </c>
      <c r="R142" s="108" t="s">
        <v>1787</v>
      </c>
      <c r="S142" s="108" t="s">
        <v>1787</v>
      </c>
      <c r="T142" s="638" t="s">
        <v>1787</v>
      </c>
      <c r="U142" s="638" t="s">
        <v>1787</v>
      </c>
      <c r="V142" s="639" t="s">
        <v>1787</v>
      </c>
      <c r="W142" s="639" t="s">
        <v>1787</v>
      </c>
      <c r="X142" s="639" t="s">
        <v>1787</v>
      </c>
      <c r="Y142" s="639" t="s">
        <v>1787</v>
      </c>
      <c r="Z142" s="638" t="s">
        <v>1787</v>
      </c>
      <c r="AA142" s="638" t="s">
        <v>1787</v>
      </c>
      <c r="AB142" s="638" t="s">
        <v>1787</v>
      </c>
      <c r="AC142" s="638" t="s">
        <v>1787</v>
      </c>
      <c r="AD142" s="639" t="s">
        <v>1787</v>
      </c>
      <c r="AE142" s="639" t="s">
        <v>1787</v>
      </c>
      <c r="AF142" s="639" t="s">
        <v>1787</v>
      </c>
      <c r="AG142" s="639" t="s">
        <v>1787</v>
      </c>
      <c r="AH142" s="639" t="s">
        <v>1787</v>
      </c>
      <c r="AI142" s="638" t="s">
        <v>1787</v>
      </c>
      <c r="AJ142" s="638" t="s">
        <v>1787</v>
      </c>
      <c r="AK142" s="638" t="s">
        <v>1787</v>
      </c>
      <c r="AL142" s="638" t="s">
        <v>1787</v>
      </c>
      <c r="AM142" s="639" t="s">
        <v>1787</v>
      </c>
      <c r="AN142" s="639" t="s">
        <v>1787</v>
      </c>
      <c r="AO142" s="639" t="s">
        <v>1787</v>
      </c>
      <c r="AP142" s="639" t="s">
        <v>1787</v>
      </c>
      <c r="AQ142" s="639" t="s">
        <v>1787</v>
      </c>
      <c r="AR142" s="638" t="s">
        <v>1787</v>
      </c>
      <c r="AS142" s="638" t="s">
        <v>1787</v>
      </c>
      <c r="AT142" s="638" t="s">
        <v>1787</v>
      </c>
      <c r="AU142" s="638" t="s">
        <v>1787</v>
      </c>
      <c r="AV142" s="639" t="s">
        <v>1787</v>
      </c>
      <c r="AW142" s="639" t="s">
        <v>1787</v>
      </c>
      <c r="AX142" s="639" t="s">
        <v>1787</v>
      </c>
      <c r="AY142" s="639" t="s">
        <v>1787</v>
      </c>
      <c r="AZ142" s="639" t="s">
        <v>1787</v>
      </c>
      <c r="BA142" s="638" t="s">
        <v>1787</v>
      </c>
      <c r="BB142" s="638" t="s">
        <v>1787</v>
      </c>
      <c r="BC142" s="638" t="s">
        <v>1787</v>
      </c>
      <c r="BD142" s="638" t="s">
        <v>1787</v>
      </c>
      <c r="BE142" s="639" t="s">
        <v>1787</v>
      </c>
      <c r="BF142" s="639" t="s">
        <v>1787</v>
      </c>
      <c r="BG142" s="639" t="s">
        <v>1787</v>
      </c>
      <c r="BH142" s="639" t="s">
        <v>1787</v>
      </c>
      <c r="BI142" s="638" t="s">
        <v>1787</v>
      </c>
      <c r="BJ142" s="638" t="s">
        <v>1787</v>
      </c>
      <c r="BK142" s="638" t="s">
        <v>1787</v>
      </c>
      <c r="BL142" s="638" t="s">
        <v>1787</v>
      </c>
      <c r="BM142" s="650" t="s">
        <v>1787</v>
      </c>
    </row>
    <row r="143" spans="1:65" s="102" customFormat="1" ht="26.25" hidden="1" customHeight="1" x14ac:dyDescent="0.25">
      <c r="A143" s="178" t="s">
        <v>1787</v>
      </c>
      <c r="B143" s="176"/>
      <c r="C143" s="176"/>
      <c r="D143" s="177"/>
      <c r="E143" s="320"/>
      <c r="F143" s="176"/>
      <c r="G143" s="177"/>
      <c r="H143" s="184" t="s">
        <v>1787</v>
      </c>
      <c r="I143" s="196" t="s">
        <v>1787</v>
      </c>
      <c r="J143" s="195" t="s">
        <v>1787</v>
      </c>
      <c r="K143" s="197" t="s">
        <v>1787</v>
      </c>
      <c r="L143" s="202" t="s">
        <v>1787</v>
      </c>
      <c r="M143" s="107" t="s">
        <v>1787</v>
      </c>
      <c r="N143" s="107" t="s">
        <v>1787</v>
      </c>
      <c r="O143" s="107" t="s">
        <v>1787</v>
      </c>
      <c r="P143" s="107" t="s">
        <v>1787</v>
      </c>
      <c r="Q143" s="107" t="s">
        <v>1787</v>
      </c>
      <c r="R143" s="108" t="s">
        <v>1787</v>
      </c>
      <c r="S143" s="108" t="s">
        <v>1787</v>
      </c>
      <c r="T143" s="638" t="s">
        <v>1787</v>
      </c>
      <c r="U143" s="638" t="s">
        <v>1787</v>
      </c>
      <c r="V143" s="639" t="s">
        <v>1787</v>
      </c>
      <c r="W143" s="639" t="s">
        <v>1787</v>
      </c>
      <c r="X143" s="639" t="s">
        <v>1787</v>
      </c>
      <c r="Y143" s="639" t="s">
        <v>1787</v>
      </c>
      <c r="Z143" s="638" t="s">
        <v>1787</v>
      </c>
      <c r="AA143" s="638" t="s">
        <v>1787</v>
      </c>
      <c r="AB143" s="638" t="s">
        <v>1787</v>
      </c>
      <c r="AC143" s="638" t="s">
        <v>1787</v>
      </c>
      <c r="AD143" s="639" t="s">
        <v>1787</v>
      </c>
      <c r="AE143" s="639" t="s">
        <v>1787</v>
      </c>
      <c r="AF143" s="639" t="s">
        <v>1787</v>
      </c>
      <c r="AG143" s="639" t="s">
        <v>1787</v>
      </c>
      <c r="AH143" s="639" t="s">
        <v>1787</v>
      </c>
      <c r="AI143" s="638" t="s">
        <v>1787</v>
      </c>
      <c r="AJ143" s="638" t="s">
        <v>1787</v>
      </c>
      <c r="AK143" s="638" t="s">
        <v>1787</v>
      </c>
      <c r="AL143" s="638" t="s">
        <v>1787</v>
      </c>
      <c r="AM143" s="639" t="s">
        <v>1787</v>
      </c>
      <c r="AN143" s="639" t="s">
        <v>1787</v>
      </c>
      <c r="AO143" s="639" t="s">
        <v>1787</v>
      </c>
      <c r="AP143" s="639" t="s">
        <v>1787</v>
      </c>
      <c r="AQ143" s="639" t="s">
        <v>1787</v>
      </c>
      <c r="AR143" s="638" t="s">
        <v>1787</v>
      </c>
      <c r="AS143" s="638" t="s">
        <v>1787</v>
      </c>
      <c r="AT143" s="638" t="s">
        <v>1787</v>
      </c>
      <c r="AU143" s="638" t="s">
        <v>1787</v>
      </c>
      <c r="AV143" s="639" t="s">
        <v>1787</v>
      </c>
      <c r="AW143" s="639" t="s">
        <v>1787</v>
      </c>
      <c r="AX143" s="639" t="s">
        <v>1787</v>
      </c>
      <c r="AY143" s="639" t="s">
        <v>1787</v>
      </c>
      <c r="AZ143" s="639" t="s">
        <v>1787</v>
      </c>
      <c r="BA143" s="638" t="s">
        <v>1787</v>
      </c>
      <c r="BB143" s="638" t="s">
        <v>1787</v>
      </c>
      <c r="BC143" s="638" t="s">
        <v>1787</v>
      </c>
      <c r="BD143" s="638" t="s">
        <v>1787</v>
      </c>
      <c r="BE143" s="639" t="s">
        <v>1787</v>
      </c>
      <c r="BF143" s="639" t="s">
        <v>1787</v>
      </c>
      <c r="BG143" s="639" t="s">
        <v>1787</v>
      </c>
      <c r="BH143" s="639" t="s">
        <v>1787</v>
      </c>
      <c r="BI143" s="638" t="s">
        <v>1787</v>
      </c>
      <c r="BJ143" s="638" t="s">
        <v>1787</v>
      </c>
      <c r="BK143" s="638" t="s">
        <v>1787</v>
      </c>
      <c r="BL143" s="638" t="s">
        <v>1787</v>
      </c>
      <c r="BM143" s="650" t="s">
        <v>1787</v>
      </c>
    </row>
    <row r="144" spans="1:65" s="102" customFormat="1" ht="26.25" hidden="1" customHeight="1" x14ac:dyDescent="0.25">
      <c r="A144" s="178" t="s">
        <v>1787</v>
      </c>
      <c r="B144" s="176"/>
      <c r="C144" s="176"/>
      <c r="D144" s="177"/>
      <c r="E144" s="320"/>
      <c r="F144" s="176"/>
      <c r="G144" s="177"/>
      <c r="H144" s="184" t="s">
        <v>1787</v>
      </c>
      <c r="I144" s="196" t="s">
        <v>1787</v>
      </c>
      <c r="J144" s="195" t="s">
        <v>1787</v>
      </c>
      <c r="K144" s="197" t="s">
        <v>1787</v>
      </c>
      <c r="L144" s="202" t="s">
        <v>1787</v>
      </c>
      <c r="M144" s="107" t="s">
        <v>1787</v>
      </c>
      <c r="N144" s="107" t="s">
        <v>1787</v>
      </c>
      <c r="O144" s="107" t="s">
        <v>1787</v>
      </c>
      <c r="P144" s="107" t="s">
        <v>1787</v>
      </c>
      <c r="Q144" s="107" t="s">
        <v>1787</v>
      </c>
      <c r="R144" s="108" t="s">
        <v>1787</v>
      </c>
      <c r="S144" s="108" t="s">
        <v>1787</v>
      </c>
      <c r="T144" s="638" t="s">
        <v>1787</v>
      </c>
      <c r="U144" s="638" t="s">
        <v>1787</v>
      </c>
      <c r="V144" s="639" t="s">
        <v>1787</v>
      </c>
      <c r="W144" s="639" t="s">
        <v>1787</v>
      </c>
      <c r="X144" s="639" t="s">
        <v>1787</v>
      </c>
      <c r="Y144" s="639" t="s">
        <v>1787</v>
      </c>
      <c r="Z144" s="638" t="s">
        <v>1787</v>
      </c>
      <c r="AA144" s="638" t="s">
        <v>1787</v>
      </c>
      <c r="AB144" s="638" t="s">
        <v>1787</v>
      </c>
      <c r="AC144" s="638" t="s">
        <v>1787</v>
      </c>
      <c r="AD144" s="639" t="s">
        <v>1787</v>
      </c>
      <c r="AE144" s="639" t="s">
        <v>1787</v>
      </c>
      <c r="AF144" s="639" t="s">
        <v>1787</v>
      </c>
      <c r="AG144" s="639" t="s">
        <v>1787</v>
      </c>
      <c r="AH144" s="639" t="s">
        <v>1787</v>
      </c>
      <c r="AI144" s="638" t="s">
        <v>1787</v>
      </c>
      <c r="AJ144" s="638" t="s">
        <v>1787</v>
      </c>
      <c r="AK144" s="638" t="s">
        <v>1787</v>
      </c>
      <c r="AL144" s="638" t="s">
        <v>1787</v>
      </c>
      <c r="AM144" s="639" t="s">
        <v>1787</v>
      </c>
      <c r="AN144" s="639" t="s">
        <v>1787</v>
      </c>
      <c r="AO144" s="639" t="s">
        <v>1787</v>
      </c>
      <c r="AP144" s="639" t="s">
        <v>1787</v>
      </c>
      <c r="AQ144" s="639" t="s">
        <v>1787</v>
      </c>
      <c r="AR144" s="638" t="s">
        <v>1787</v>
      </c>
      <c r="AS144" s="638" t="s">
        <v>1787</v>
      </c>
      <c r="AT144" s="638" t="s">
        <v>1787</v>
      </c>
      <c r="AU144" s="638" t="s">
        <v>1787</v>
      </c>
      <c r="AV144" s="639" t="s">
        <v>1787</v>
      </c>
      <c r="AW144" s="639" t="s">
        <v>1787</v>
      </c>
      <c r="AX144" s="639" t="s">
        <v>1787</v>
      </c>
      <c r="AY144" s="639" t="s">
        <v>1787</v>
      </c>
      <c r="AZ144" s="639" t="s">
        <v>1787</v>
      </c>
      <c r="BA144" s="638" t="s">
        <v>1787</v>
      </c>
      <c r="BB144" s="638" t="s">
        <v>1787</v>
      </c>
      <c r="BC144" s="638" t="s">
        <v>1787</v>
      </c>
      <c r="BD144" s="638" t="s">
        <v>1787</v>
      </c>
      <c r="BE144" s="639" t="s">
        <v>1787</v>
      </c>
      <c r="BF144" s="639" t="s">
        <v>1787</v>
      </c>
      <c r="BG144" s="639" t="s">
        <v>1787</v>
      </c>
      <c r="BH144" s="639" t="s">
        <v>1787</v>
      </c>
      <c r="BI144" s="638" t="s">
        <v>1787</v>
      </c>
      <c r="BJ144" s="638" t="s">
        <v>1787</v>
      </c>
      <c r="BK144" s="638" t="s">
        <v>1787</v>
      </c>
      <c r="BL144" s="638" t="s">
        <v>1787</v>
      </c>
      <c r="BM144" s="650" t="s">
        <v>1787</v>
      </c>
    </row>
    <row r="145" spans="1:65" s="102" customFormat="1" ht="15" hidden="1" customHeight="1" x14ac:dyDescent="0.25">
      <c r="A145" s="178" t="s">
        <v>1787</v>
      </c>
      <c r="B145" s="176"/>
      <c r="C145" s="176"/>
      <c r="D145" s="177"/>
      <c r="E145" s="320"/>
      <c r="F145" s="176"/>
      <c r="G145" s="177"/>
      <c r="H145" s="184" t="s">
        <v>1787</v>
      </c>
      <c r="I145" s="196" t="s">
        <v>1787</v>
      </c>
      <c r="J145" s="195" t="s">
        <v>1787</v>
      </c>
      <c r="K145" s="197" t="s">
        <v>1787</v>
      </c>
      <c r="L145" s="202" t="s">
        <v>1787</v>
      </c>
      <c r="M145" s="107" t="s">
        <v>1787</v>
      </c>
      <c r="N145" s="107" t="s">
        <v>1787</v>
      </c>
      <c r="O145" s="107" t="s">
        <v>1787</v>
      </c>
      <c r="P145" s="107" t="s">
        <v>1787</v>
      </c>
      <c r="Q145" s="107" t="s">
        <v>1787</v>
      </c>
      <c r="R145" s="108" t="s">
        <v>1787</v>
      </c>
      <c r="S145" s="108" t="s">
        <v>1787</v>
      </c>
      <c r="T145" s="638" t="s">
        <v>1787</v>
      </c>
      <c r="U145" s="638" t="s">
        <v>1787</v>
      </c>
      <c r="V145" s="639" t="s">
        <v>1787</v>
      </c>
      <c r="W145" s="639" t="s">
        <v>1787</v>
      </c>
      <c r="X145" s="639" t="s">
        <v>1787</v>
      </c>
      <c r="Y145" s="639" t="s">
        <v>1787</v>
      </c>
      <c r="Z145" s="638" t="s">
        <v>1787</v>
      </c>
      <c r="AA145" s="638" t="s">
        <v>1787</v>
      </c>
      <c r="AB145" s="638" t="s">
        <v>1787</v>
      </c>
      <c r="AC145" s="638" t="s">
        <v>1787</v>
      </c>
      <c r="AD145" s="639" t="s">
        <v>1787</v>
      </c>
      <c r="AE145" s="639" t="s">
        <v>1787</v>
      </c>
      <c r="AF145" s="639" t="s">
        <v>1787</v>
      </c>
      <c r="AG145" s="639" t="s">
        <v>1787</v>
      </c>
      <c r="AH145" s="639" t="s">
        <v>1787</v>
      </c>
      <c r="AI145" s="638" t="s">
        <v>1787</v>
      </c>
      <c r="AJ145" s="638" t="s">
        <v>1787</v>
      </c>
      <c r="AK145" s="638" t="s">
        <v>1787</v>
      </c>
      <c r="AL145" s="638" t="s">
        <v>1787</v>
      </c>
      <c r="AM145" s="639" t="s">
        <v>1787</v>
      </c>
      <c r="AN145" s="639" t="s">
        <v>1787</v>
      </c>
      <c r="AO145" s="639" t="s">
        <v>1787</v>
      </c>
      <c r="AP145" s="639" t="s">
        <v>1787</v>
      </c>
      <c r="AQ145" s="639" t="s">
        <v>1787</v>
      </c>
      <c r="AR145" s="638" t="s">
        <v>1787</v>
      </c>
      <c r="AS145" s="638" t="s">
        <v>1787</v>
      </c>
      <c r="AT145" s="638" t="s">
        <v>1787</v>
      </c>
      <c r="AU145" s="638" t="s">
        <v>1787</v>
      </c>
      <c r="AV145" s="639" t="s">
        <v>1787</v>
      </c>
      <c r="AW145" s="639" t="s">
        <v>1787</v>
      </c>
      <c r="AX145" s="639" t="s">
        <v>1787</v>
      </c>
      <c r="AY145" s="639" t="s">
        <v>1787</v>
      </c>
      <c r="AZ145" s="639" t="s">
        <v>1787</v>
      </c>
      <c r="BA145" s="638" t="s">
        <v>1787</v>
      </c>
      <c r="BB145" s="638" t="s">
        <v>1787</v>
      </c>
      <c r="BC145" s="638" t="s">
        <v>1787</v>
      </c>
      <c r="BD145" s="638" t="s">
        <v>1787</v>
      </c>
      <c r="BE145" s="639" t="s">
        <v>1787</v>
      </c>
      <c r="BF145" s="639" t="s">
        <v>1787</v>
      </c>
      <c r="BG145" s="639" t="s">
        <v>1787</v>
      </c>
      <c r="BH145" s="639" t="s">
        <v>1787</v>
      </c>
      <c r="BI145" s="638" t="s">
        <v>1787</v>
      </c>
      <c r="BJ145" s="638" t="s">
        <v>1787</v>
      </c>
      <c r="BK145" s="638" t="s">
        <v>1787</v>
      </c>
      <c r="BL145" s="638" t="s">
        <v>1787</v>
      </c>
      <c r="BM145" s="650" t="s">
        <v>1787</v>
      </c>
    </row>
    <row r="146" spans="1:65" s="102" customFormat="1" ht="15" hidden="1" customHeight="1" x14ac:dyDescent="0.25">
      <c r="A146" s="178" t="s">
        <v>1787</v>
      </c>
      <c r="B146" s="176"/>
      <c r="C146" s="176"/>
      <c r="D146" s="177"/>
      <c r="E146" s="320"/>
      <c r="F146" s="176"/>
      <c r="G146" s="177"/>
      <c r="H146" s="184" t="s">
        <v>1787</v>
      </c>
      <c r="I146" s="196" t="s">
        <v>1787</v>
      </c>
      <c r="J146" s="195" t="s">
        <v>1787</v>
      </c>
      <c r="K146" s="197" t="s">
        <v>1787</v>
      </c>
      <c r="L146" s="202" t="s">
        <v>1787</v>
      </c>
      <c r="M146" s="107" t="s">
        <v>1787</v>
      </c>
      <c r="N146" s="107" t="s">
        <v>1787</v>
      </c>
      <c r="O146" s="107" t="s">
        <v>1787</v>
      </c>
      <c r="P146" s="107" t="s">
        <v>1787</v>
      </c>
      <c r="Q146" s="107" t="s">
        <v>1787</v>
      </c>
      <c r="R146" s="108" t="s">
        <v>1787</v>
      </c>
      <c r="S146" s="108" t="s">
        <v>1787</v>
      </c>
      <c r="T146" s="638" t="s">
        <v>1787</v>
      </c>
      <c r="U146" s="638" t="s">
        <v>1787</v>
      </c>
      <c r="V146" s="639" t="s">
        <v>1787</v>
      </c>
      <c r="W146" s="639" t="s">
        <v>1787</v>
      </c>
      <c r="X146" s="639" t="s">
        <v>1787</v>
      </c>
      <c r="Y146" s="639" t="s">
        <v>1787</v>
      </c>
      <c r="Z146" s="638" t="s">
        <v>1787</v>
      </c>
      <c r="AA146" s="638" t="s">
        <v>1787</v>
      </c>
      <c r="AB146" s="638" t="s">
        <v>1787</v>
      </c>
      <c r="AC146" s="638" t="s">
        <v>1787</v>
      </c>
      <c r="AD146" s="639" t="s">
        <v>1787</v>
      </c>
      <c r="AE146" s="639" t="s">
        <v>1787</v>
      </c>
      <c r="AF146" s="639" t="s">
        <v>1787</v>
      </c>
      <c r="AG146" s="639" t="s">
        <v>1787</v>
      </c>
      <c r="AH146" s="639" t="s">
        <v>1787</v>
      </c>
      <c r="AI146" s="638" t="s">
        <v>1787</v>
      </c>
      <c r="AJ146" s="638" t="s">
        <v>1787</v>
      </c>
      <c r="AK146" s="638" t="s">
        <v>1787</v>
      </c>
      <c r="AL146" s="638" t="s">
        <v>1787</v>
      </c>
      <c r="AM146" s="639" t="s">
        <v>1787</v>
      </c>
      <c r="AN146" s="639" t="s">
        <v>1787</v>
      </c>
      <c r="AO146" s="639" t="s">
        <v>1787</v>
      </c>
      <c r="AP146" s="639" t="s">
        <v>1787</v>
      </c>
      <c r="AQ146" s="639" t="s">
        <v>1787</v>
      </c>
      <c r="AR146" s="638" t="s">
        <v>1787</v>
      </c>
      <c r="AS146" s="638" t="s">
        <v>1787</v>
      </c>
      <c r="AT146" s="638" t="s">
        <v>1787</v>
      </c>
      <c r="AU146" s="638" t="s">
        <v>1787</v>
      </c>
      <c r="AV146" s="639" t="s">
        <v>1787</v>
      </c>
      <c r="AW146" s="639" t="s">
        <v>1787</v>
      </c>
      <c r="AX146" s="639" t="s">
        <v>1787</v>
      </c>
      <c r="AY146" s="639" t="s">
        <v>1787</v>
      </c>
      <c r="AZ146" s="639" t="s">
        <v>1787</v>
      </c>
      <c r="BA146" s="638" t="s">
        <v>1787</v>
      </c>
      <c r="BB146" s="638" t="s">
        <v>1787</v>
      </c>
      <c r="BC146" s="638" t="s">
        <v>1787</v>
      </c>
      <c r="BD146" s="638" t="s">
        <v>1787</v>
      </c>
      <c r="BE146" s="639" t="s">
        <v>1787</v>
      </c>
      <c r="BF146" s="639" t="s">
        <v>1787</v>
      </c>
      <c r="BG146" s="639" t="s">
        <v>1787</v>
      </c>
      <c r="BH146" s="639" t="s">
        <v>1787</v>
      </c>
      <c r="BI146" s="638" t="s">
        <v>1787</v>
      </c>
      <c r="BJ146" s="638" t="s">
        <v>1787</v>
      </c>
      <c r="BK146" s="638" t="s">
        <v>1787</v>
      </c>
      <c r="BL146" s="638" t="s">
        <v>1787</v>
      </c>
      <c r="BM146" s="650" t="s">
        <v>1787</v>
      </c>
    </row>
    <row r="147" spans="1:65" s="102" customFormat="1" ht="15" hidden="1" customHeight="1" x14ac:dyDescent="0.25">
      <c r="A147" s="178" t="s">
        <v>1787</v>
      </c>
      <c r="B147" s="176"/>
      <c r="C147" s="176"/>
      <c r="D147" s="177"/>
      <c r="E147" s="320"/>
      <c r="F147" s="176"/>
      <c r="G147" s="177"/>
      <c r="H147" s="184" t="s">
        <v>1787</v>
      </c>
      <c r="I147" s="196" t="s">
        <v>1787</v>
      </c>
      <c r="J147" s="195" t="s">
        <v>1787</v>
      </c>
      <c r="K147" s="197" t="s">
        <v>1787</v>
      </c>
      <c r="L147" s="202" t="s">
        <v>1787</v>
      </c>
      <c r="M147" s="107" t="s">
        <v>1787</v>
      </c>
      <c r="N147" s="107" t="s">
        <v>1787</v>
      </c>
      <c r="O147" s="107" t="s">
        <v>1787</v>
      </c>
      <c r="P147" s="107" t="s">
        <v>1787</v>
      </c>
      <c r="Q147" s="107" t="s">
        <v>1787</v>
      </c>
      <c r="R147" s="108" t="s">
        <v>1787</v>
      </c>
      <c r="S147" s="108" t="s">
        <v>1787</v>
      </c>
      <c r="T147" s="638" t="s">
        <v>1787</v>
      </c>
      <c r="U147" s="638" t="s">
        <v>1787</v>
      </c>
      <c r="V147" s="639" t="s">
        <v>1787</v>
      </c>
      <c r="W147" s="639" t="s">
        <v>1787</v>
      </c>
      <c r="X147" s="639" t="s">
        <v>1787</v>
      </c>
      <c r="Y147" s="639" t="s">
        <v>1787</v>
      </c>
      <c r="Z147" s="638" t="s">
        <v>1787</v>
      </c>
      <c r="AA147" s="638" t="s">
        <v>1787</v>
      </c>
      <c r="AB147" s="638" t="s">
        <v>1787</v>
      </c>
      <c r="AC147" s="638" t="s">
        <v>1787</v>
      </c>
      <c r="AD147" s="639" t="s">
        <v>1787</v>
      </c>
      <c r="AE147" s="639" t="s">
        <v>1787</v>
      </c>
      <c r="AF147" s="639" t="s">
        <v>1787</v>
      </c>
      <c r="AG147" s="639" t="s">
        <v>1787</v>
      </c>
      <c r="AH147" s="639" t="s">
        <v>1787</v>
      </c>
      <c r="AI147" s="638" t="s">
        <v>1787</v>
      </c>
      <c r="AJ147" s="638" t="s">
        <v>1787</v>
      </c>
      <c r="AK147" s="638" t="s">
        <v>1787</v>
      </c>
      <c r="AL147" s="638" t="s">
        <v>1787</v>
      </c>
      <c r="AM147" s="639" t="s">
        <v>1787</v>
      </c>
      <c r="AN147" s="639" t="s">
        <v>1787</v>
      </c>
      <c r="AO147" s="639" t="s">
        <v>1787</v>
      </c>
      <c r="AP147" s="639" t="s">
        <v>1787</v>
      </c>
      <c r="AQ147" s="639" t="s">
        <v>1787</v>
      </c>
      <c r="AR147" s="638" t="s">
        <v>1787</v>
      </c>
      <c r="AS147" s="638" t="s">
        <v>1787</v>
      </c>
      <c r="AT147" s="638" t="s">
        <v>1787</v>
      </c>
      <c r="AU147" s="638" t="s">
        <v>1787</v>
      </c>
      <c r="AV147" s="639" t="s">
        <v>1787</v>
      </c>
      <c r="AW147" s="639" t="s">
        <v>1787</v>
      </c>
      <c r="AX147" s="639" t="s">
        <v>1787</v>
      </c>
      <c r="AY147" s="639" t="s">
        <v>1787</v>
      </c>
      <c r="AZ147" s="639" t="s">
        <v>1787</v>
      </c>
      <c r="BA147" s="638" t="s">
        <v>1787</v>
      </c>
      <c r="BB147" s="638" t="s">
        <v>1787</v>
      </c>
      <c r="BC147" s="638" t="s">
        <v>1787</v>
      </c>
      <c r="BD147" s="638" t="s">
        <v>1787</v>
      </c>
      <c r="BE147" s="639" t="s">
        <v>1787</v>
      </c>
      <c r="BF147" s="639" t="s">
        <v>1787</v>
      </c>
      <c r="BG147" s="639" t="s">
        <v>1787</v>
      </c>
      <c r="BH147" s="639" t="s">
        <v>1787</v>
      </c>
      <c r="BI147" s="638" t="s">
        <v>1787</v>
      </c>
      <c r="BJ147" s="638" t="s">
        <v>1787</v>
      </c>
      <c r="BK147" s="638" t="s">
        <v>1787</v>
      </c>
      <c r="BL147" s="638" t="s">
        <v>1787</v>
      </c>
      <c r="BM147" s="650" t="s">
        <v>1787</v>
      </c>
    </row>
    <row r="148" spans="1:65" s="102" customFormat="1" ht="15" hidden="1" customHeight="1" x14ac:dyDescent="0.25">
      <c r="A148" s="178" t="s">
        <v>1787</v>
      </c>
      <c r="B148" s="176"/>
      <c r="C148" s="176"/>
      <c r="D148" s="177"/>
      <c r="E148" s="320"/>
      <c r="F148" s="176"/>
      <c r="G148" s="177"/>
      <c r="H148" s="184" t="s">
        <v>1787</v>
      </c>
      <c r="I148" s="196" t="s">
        <v>1787</v>
      </c>
      <c r="J148" s="195" t="s">
        <v>1787</v>
      </c>
      <c r="K148" s="197" t="s">
        <v>1787</v>
      </c>
      <c r="L148" s="202" t="s">
        <v>1787</v>
      </c>
      <c r="M148" s="107" t="s">
        <v>1787</v>
      </c>
      <c r="N148" s="107" t="s">
        <v>1787</v>
      </c>
      <c r="O148" s="107" t="s">
        <v>1787</v>
      </c>
      <c r="P148" s="107" t="s">
        <v>1787</v>
      </c>
      <c r="Q148" s="107" t="s">
        <v>1787</v>
      </c>
      <c r="R148" s="108" t="s">
        <v>1787</v>
      </c>
      <c r="S148" s="108" t="s">
        <v>1787</v>
      </c>
      <c r="T148" s="638" t="s">
        <v>1787</v>
      </c>
      <c r="U148" s="638" t="s">
        <v>1787</v>
      </c>
      <c r="V148" s="639" t="s">
        <v>1787</v>
      </c>
      <c r="W148" s="639" t="s">
        <v>1787</v>
      </c>
      <c r="X148" s="639" t="s">
        <v>1787</v>
      </c>
      <c r="Y148" s="639" t="s">
        <v>1787</v>
      </c>
      <c r="Z148" s="638" t="s">
        <v>1787</v>
      </c>
      <c r="AA148" s="638" t="s">
        <v>1787</v>
      </c>
      <c r="AB148" s="638" t="s">
        <v>1787</v>
      </c>
      <c r="AC148" s="638" t="s">
        <v>1787</v>
      </c>
      <c r="AD148" s="639" t="s">
        <v>1787</v>
      </c>
      <c r="AE148" s="639" t="s">
        <v>1787</v>
      </c>
      <c r="AF148" s="639" t="s">
        <v>1787</v>
      </c>
      <c r="AG148" s="639" t="s">
        <v>1787</v>
      </c>
      <c r="AH148" s="639" t="s">
        <v>1787</v>
      </c>
      <c r="AI148" s="638" t="s">
        <v>1787</v>
      </c>
      <c r="AJ148" s="638" t="s">
        <v>1787</v>
      </c>
      <c r="AK148" s="638" t="s">
        <v>1787</v>
      </c>
      <c r="AL148" s="638" t="s">
        <v>1787</v>
      </c>
      <c r="AM148" s="639" t="s">
        <v>1787</v>
      </c>
      <c r="AN148" s="639" t="s">
        <v>1787</v>
      </c>
      <c r="AO148" s="639" t="s">
        <v>1787</v>
      </c>
      <c r="AP148" s="639" t="s">
        <v>1787</v>
      </c>
      <c r="AQ148" s="639" t="s">
        <v>1787</v>
      </c>
      <c r="AR148" s="638" t="s">
        <v>1787</v>
      </c>
      <c r="AS148" s="638" t="s">
        <v>1787</v>
      </c>
      <c r="AT148" s="638" t="s">
        <v>1787</v>
      </c>
      <c r="AU148" s="638" t="s">
        <v>1787</v>
      </c>
      <c r="AV148" s="639" t="s">
        <v>1787</v>
      </c>
      <c r="AW148" s="639" t="s">
        <v>1787</v>
      </c>
      <c r="AX148" s="639" t="s">
        <v>1787</v>
      </c>
      <c r="AY148" s="639" t="s">
        <v>1787</v>
      </c>
      <c r="AZ148" s="639" t="s">
        <v>1787</v>
      </c>
      <c r="BA148" s="638" t="s">
        <v>1787</v>
      </c>
      <c r="BB148" s="638" t="s">
        <v>1787</v>
      </c>
      <c r="BC148" s="638" t="s">
        <v>1787</v>
      </c>
      <c r="BD148" s="638" t="s">
        <v>1787</v>
      </c>
      <c r="BE148" s="639" t="s">
        <v>1787</v>
      </c>
      <c r="BF148" s="639" t="s">
        <v>1787</v>
      </c>
      <c r="BG148" s="639" t="s">
        <v>1787</v>
      </c>
      <c r="BH148" s="639" t="s">
        <v>1787</v>
      </c>
      <c r="BI148" s="638" t="s">
        <v>1787</v>
      </c>
      <c r="BJ148" s="638" t="s">
        <v>1787</v>
      </c>
      <c r="BK148" s="638" t="s">
        <v>1787</v>
      </c>
      <c r="BL148" s="638" t="s">
        <v>1787</v>
      </c>
      <c r="BM148" s="650" t="s">
        <v>1787</v>
      </c>
    </row>
    <row r="149" spans="1:65" ht="15" hidden="1" customHeight="1" x14ac:dyDescent="0.25">
      <c r="A149" s="178" t="s">
        <v>1787</v>
      </c>
      <c r="B149" s="176"/>
      <c r="C149" s="176"/>
      <c r="D149" s="177"/>
      <c r="E149" s="320"/>
      <c r="F149" s="176"/>
      <c r="G149" s="177"/>
      <c r="H149" s="184" t="s">
        <v>1787</v>
      </c>
      <c r="I149" s="196" t="s">
        <v>1787</v>
      </c>
      <c r="J149" s="195" t="s">
        <v>1787</v>
      </c>
      <c r="K149" s="197" t="s">
        <v>1787</v>
      </c>
      <c r="L149" s="202" t="s">
        <v>1787</v>
      </c>
      <c r="M149" s="107" t="s">
        <v>1787</v>
      </c>
      <c r="N149" s="107" t="s">
        <v>1787</v>
      </c>
      <c r="O149" s="107" t="s">
        <v>1787</v>
      </c>
      <c r="P149" s="107" t="s">
        <v>1787</v>
      </c>
      <c r="Q149" s="107" t="s">
        <v>1787</v>
      </c>
      <c r="R149" s="108" t="s">
        <v>1787</v>
      </c>
      <c r="S149" s="108" t="s">
        <v>1787</v>
      </c>
      <c r="T149" s="638" t="s">
        <v>1787</v>
      </c>
      <c r="U149" s="638" t="s">
        <v>1787</v>
      </c>
      <c r="V149" s="639" t="s">
        <v>1787</v>
      </c>
      <c r="W149" s="639" t="s">
        <v>1787</v>
      </c>
      <c r="X149" s="639" t="s">
        <v>1787</v>
      </c>
      <c r="Y149" s="639" t="s">
        <v>1787</v>
      </c>
      <c r="Z149" s="638" t="s">
        <v>1787</v>
      </c>
      <c r="AA149" s="638" t="s">
        <v>1787</v>
      </c>
      <c r="AB149" s="638" t="s">
        <v>1787</v>
      </c>
      <c r="AC149" s="638" t="s">
        <v>1787</v>
      </c>
      <c r="AD149" s="639" t="s">
        <v>1787</v>
      </c>
      <c r="AE149" s="639" t="s">
        <v>1787</v>
      </c>
      <c r="AF149" s="639" t="s">
        <v>1787</v>
      </c>
      <c r="AG149" s="639" t="s">
        <v>1787</v>
      </c>
      <c r="AH149" s="639" t="s">
        <v>1787</v>
      </c>
      <c r="AI149" s="638" t="s">
        <v>1787</v>
      </c>
      <c r="AJ149" s="638" t="s">
        <v>1787</v>
      </c>
      <c r="AK149" s="638" t="s">
        <v>1787</v>
      </c>
      <c r="AL149" s="638" t="s">
        <v>1787</v>
      </c>
      <c r="AM149" s="639" t="s">
        <v>1787</v>
      </c>
      <c r="AN149" s="639" t="s">
        <v>1787</v>
      </c>
      <c r="AO149" s="639" t="s">
        <v>1787</v>
      </c>
      <c r="AP149" s="639" t="s">
        <v>1787</v>
      </c>
      <c r="AQ149" s="639" t="s">
        <v>1787</v>
      </c>
      <c r="AR149" s="638" t="s">
        <v>1787</v>
      </c>
      <c r="AS149" s="638" t="s">
        <v>1787</v>
      </c>
      <c r="AT149" s="638" t="s">
        <v>1787</v>
      </c>
      <c r="AU149" s="638" t="s">
        <v>1787</v>
      </c>
      <c r="AV149" s="639" t="s">
        <v>1787</v>
      </c>
      <c r="AW149" s="639" t="s">
        <v>1787</v>
      </c>
      <c r="AX149" s="639" t="s">
        <v>1787</v>
      </c>
      <c r="AY149" s="639" t="s">
        <v>1787</v>
      </c>
      <c r="AZ149" s="639" t="s">
        <v>1787</v>
      </c>
      <c r="BA149" s="638" t="s">
        <v>1787</v>
      </c>
      <c r="BB149" s="638" t="s">
        <v>1787</v>
      </c>
      <c r="BC149" s="638" t="s">
        <v>1787</v>
      </c>
      <c r="BD149" s="638" t="s">
        <v>1787</v>
      </c>
      <c r="BE149" s="639" t="s">
        <v>1787</v>
      </c>
      <c r="BF149" s="639" t="s">
        <v>1787</v>
      </c>
      <c r="BG149" s="639" t="s">
        <v>1787</v>
      </c>
      <c r="BH149" s="639" t="s">
        <v>1787</v>
      </c>
      <c r="BI149" s="638" t="s">
        <v>1787</v>
      </c>
      <c r="BJ149" s="638" t="s">
        <v>1787</v>
      </c>
      <c r="BK149" s="638" t="s">
        <v>1787</v>
      </c>
      <c r="BL149" s="638" t="s">
        <v>1787</v>
      </c>
      <c r="BM149" s="650" t="s">
        <v>1787</v>
      </c>
    </row>
    <row r="150" spans="1:65" ht="15" hidden="1" customHeight="1" x14ac:dyDescent="0.25">
      <c r="A150" s="178" t="s">
        <v>1787</v>
      </c>
      <c r="B150" s="176"/>
      <c r="C150" s="176"/>
      <c r="D150" s="177"/>
      <c r="E150" s="320"/>
      <c r="F150" s="176"/>
      <c r="G150" s="177"/>
      <c r="H150" s="184" t="s">
        <v>1787</v>
      </c>
      <c r="I150" s="196" t="s">
        <v>1787</v>
      </c>
      <c r="J150" s="195" t="s">
        <v>1787</v>
      </c>
      <c r="K150" s="197" t="s">
        <v>1787</v>
      </c>
      <c r="L150" s="202" t="s">
        <v>1787</v>
      </c>
      <c r="M150" s="107" t="s">
        <v>1787</v>
      </c>
      <c r="N150" s="107" t="s">
        <v>1787</v>
      </c>
      <c r="O150" s="107" t="s">
        <v>1787</v>
      </c>
      <c r="P150" s="107" t="s">
        <v>1787</v>
      </c>
      <c r="Q150" s="107" t="s">
        <v>1787</v>
      </c>
      <c r="R150" s="108" t="s">
        <v>1787</v>
      </c>
      <c r="S150" s="108" t="s">
        <v>1787</v>
      </c>
      <c r="T150" s="638" t="s">
        <v>1787</v>
      </c>
      <c r="U150" s="638" t="s">
        <v>1787</v>
      </c>
      <c r="V150" s="639" t="s">
        <v>1787</v>
      </c>
      <c r="W150" s="639" t="s">
        <v>1787</v>
      </c>
      <c r="X150" s="639" t="s">
        <v>1787</v>
      </c>
      <c r="Y150" s="639" t="s">
        <v>1787</v>
      </c>
      <c r="Z150" s="638" t="s">
        <v>1787</v>
      </c>
      <c r="AA150" s="638" t="s">
        <v>1787</v>
      </c>
      <c r="AB150" s="638" t="s">
        <v>1787</v>
      </c>
      <c r="AC150" s="638" t="s">
        <v>1787</v>
      </c>
      <c r="AD150" s="639" t="s">
        <v>1787</v>
      </c>
      <c r="AE150" s="639" t="s">
        <v>1787</v>
      </c>
      <c r="AF150" s="639" t="s">
        <v>1787</v>
      </c>
      <c r="AG150" s="639" t="s">
        <v>1787</v>
      </c>
      <c r="AH150" s="639" t="s">
        <v>1787</v>
      </c>
      <c r="AI150" s="638" t="s">
        <v>1787</v>
      </c>
      <c r="AJ150" s="638" t="s">
        <v>1787</v>
      </c>
      <c r="AK150" s="638" t="s">
        <v>1787</v>
      </c>
      <c r="AL150" s="638" t="s">
        <v>1787</v>
      </c>
      <c r="AM150" s="639" t="s">
        <v>1787</v>
      </c>
      <c r="AN150" s="639" t="s">
        <v>1787</v>
      </c>
      <c r="AO150" s="639" t="s">
        <v>1787</v>
      </c>
      <c r="AP150" s="639" t="s">
        <v>1787</v>
      </c>
      <c r="AQ150" s="639" t="s">
        <v>1787</v>
      </c>
      <c r="AR150" s="638" t="s">
        <v>1787</v>
      </c>
      <c r="AS150" s="638" t="s">
        <v>1787</v>
      </c>
      <c r="AT150" s="638" t="s">
        <v>1787</v>
      </c>
      <c r="AU150" s="638" t="s">
        <v>1787</v>
      </c>
      <c r="AV150" s="639" t="s">
        <v>1787</v>
      </c>
      <c r="AW150" s="639" t="s">
        <v>1787</v>
      </c>
      <c r="AX150" s="639" t="s">
        <v>1787</v>
      </c>
      <c r="AY150" s="639" t="s">
        <v>1787</v>
      </c>
      <c r="AZ150" s="639" t="s">
        <v>1787</v>
      </c>
      <c r="BA150" s="638" t="s">
        <v>1787</v>
      </c>
      <c r="BB150" s="638" t="s">
        <v>1787</v>
      </c>
      <c r="BC150" s="638" t="s">
        <v>1787</v>
      </c>
      <c r="BD150" s="638" t="s">
        <v>1787</v>
      </c>
      <c r="BE150" s="639" t="s">
        <v>1787</v>
      </c>
      <c r="BF150" s="639" t="s">
        <v>1787</v>
      </c>
      <c r="BG150" s="639" t="s">
        <v>1787</v>
      </c>
      <c r="BH150" s="639" t="s">
        <v>1787</v>
      </c>
      <c r="BI150" s="638" t="s">
        <v>1787</v>
      </c>
      <c r="BJ150" s="638" t="s">
        <v>1787</v>
      </c>
      <c r="BK150" s="638" t="s">
        <v>1787</v>
      </c>
      <c r="BL150" s="638" t="s">
        <v>1787</v>
      </c>
      <c r="BM150" s="650" t="s">
        <v>1787</v>
      </c>
    </row>
    <row r="151" spans="1:65" x14ac:dyDescent="0.25">
      <c r="A151" s="252"/>
      <c r="B151" s="176"/>
      <c r="C151" s="176"/>
      <c r="D151" s="176"/>
      <c r="E151" s="325"/>
      <c r="F151" s="183"/>
      <c r="G151" s="85"/>
      <c r="H151" s="85"/>
      <c r="I151" s="65"/>
      <c r="J151" s="64"/>
      <c r="K151" s="64"/>
      <c r="L151" s="64"/>
      <c r="M151" s="64"/>
      <c r="N151" s="64"/>
      <c r="O151" s="64"/>
      <c r="P151" s="64"/>
      <c r="Q151" s="64"/>
      <c r="R151" s="256"/>
      <c r="S151" s="256"/>
      <c r="T151" s="651"/>
      <c r="U151" s="651"/>
      <c r="V151" s="651"/>
      <c r="W151" s="651"/>
      <c r="X151" s="651"/>
      <c r="Y151" s="651"/>
      <c r="Z151" s="651"/>
      <c r="AA151" s="651"/>
      <c r="AB151" s="651"/>
      <c r="AC151" s="651"/>
      <c r="AD151" s="651"/>
      <c r="AE151" s="651"/>
      <c r="AF151" s="651"/>
      <c r="AG151" s="651"/>
      <c r="AH151" s="651"/>
      <c r="AI151" s="651"/>
      <c r="AJ151" s="651"/>
      <c r="AK151" s="651"/>
      <c r="AL151" s="651"/>
      <c r="AM151" s="651"/>
      <c r="AN151" s="651"/>
      <c r="AO151" s="651"/>
      <c r="AP151" s="651"/>
      <c r="AQ151" s="651"/>
      <c r="AR151" s="651"/>
      <c r="AS151" s="651"/>
      <c r="AT151" s="651"/>
      <c r="AU151" s="651"/>
      <c r="AV151" s="651"/>
      <c r="AW151" s="651"/>
      <c r="AX151" s="651"/>
      <c r="AY151" s="651"/>
      <c r="AZ151" s="651"/>
      <c r="BA151" s="651"/>
      <c r="BB151" s="651"/>
      <c r="BC151" s="651"/>
      <c r="BD151" s="651"/>
      <c r="BE151" s="651"/>
      <c r="BF151" s="651"/>
      <c r="BG151" s="651"/>
      <c r="BH151" s="651"/>
      <c r="BI151" s="651"/>
      <c r="BJ151" s="651"/>
      <c r="BK151" s="651"/>
      <c r="BL151" s="651"/>
    </row>
    <row r="152" spans="1:65" ht="78.75" customHeight="1" x14ac:dyDescent="0.25">
      <c r="B152" s="465" t="s">
        <v>1954</v>
      </c>
      <c r="C152" s="466"/>
      <c r="D152" s="466"/>
      <c r="E152" s="466"/>
      <c r="F152" s="466"/>
      <c r="G152" s="466"/>
      <c r="H152" s="466"/>
      <c r="I152" s="616"/>
      <c r="J152" s="616"/>
      <c r="K152" s="444"/>
      <c r="L152" s="444"/>
      <c r="M152" s="444"/>
      <c r="N152" s="444"/>
      <c r="O152" s="444"/>
      <c r="P152" s="63"/>
      <c r="Q152" s="63"/>
      <c r="R152" s="60"/>
      <c r="S152" s="60"/>
      <c r="T152" s="60"/>
      <c r="U152" s="60"/>
      <c r="V152" s="60"/>
      <c r="W152" s="60"/>
      <c r="X152" s="60"/>
      <c r="Y152" s="67"/>
      <c r="Z152" s="67"/>
      <c r="AA152" s="67"/>
      <c r="AB152" s="67"/>
      <c r="AC152" s="67"/>
      <c r="AD152" s="67"/>
      <c r="AE152" s="67"/>
      <c r="AF152" s="67"/>
      <c r="AG152" s="67"/>
      <c r="AH152" s="67"/>
      <c r="AI152" s="67"/>
      <c r="AJ152" s="67"/>
      <c r="AK152" s="67"/>
      <c r="AL152" s="67"/>
      <c r="AM152" s="67"/>
      <c r="AN152" s="67"/>
      <c r="AO152" s="67"/>
      <c r="AP152" s="67"/>
      <c r="AQ152" s="67"/>
      <c r="AR152" s="77"/>
      <c r="AS152" s="77"/>
      <c r="AT152" s="77"/>
      <c r="AU152" s="77"/>
    </row>
    <row r="153" spans="1:65" ht="58.5" customHeight="1" x14ac:dyDescent="0.25">
      <c r="B153" s="465" t="s">
        <v>1215</v>
      </c>
      <c r="C153" s="466"/>
      <c r="D153" s="466"/>
      <c r="E153" s="466"/>
      <c r="F153" s="466"/>
      <c r="G153" s="466"/>
      <c r="H153" s="466"/>
      <c r="I153" s="616"/>
      <c r="J153" s="616"/>
      <c r="K153" s="444"/>
      <c r="L153" s="444"/>
      <c r="M153" s="444"/>
      <c r="N153" s="444"/>
      <c r="O153" s="444"/>
      <c r="P153" s="63"/>
      <c r="Q153" s="63"/>
      <c r="R153" s="60"/>
      <c r="S153" s="60"/>
      <c r="T153" s="60"/>
      <c r="U153" s="60"/>
      <c r="V153" s="60"/>
      <c r="W153" s="60"/>
      <c r="X153" s="60"/>
      <c r="Y153" s="60"/>
      <c r="Z153" s="61"/>
      <c r="AA153" s="61"/>
      <c r="AB153" s="61"/>
      <c r="AC153" s="61"/>
      <c r="AD153" s="61"/>
      <c r="AE153" s="61"/>
      <c r="AF153" s="67"/>
      <c r="AG153" s="61"/>
      <c r="AH153" s="61"/>
      <c r="AI153" s="61"/>
      <c r="AJ153" s="61"/>
      <c r="AK153" s="67"/>
      <c r="AL153" s="77"/>
      <c r="AM153" s="61"/>
      <c r="AN153" s="61"/>
      <c r="AO153" s="61"/>
      <c r="AP153" s="61"/>
      <c r="AQ153" s="61"/>
      <c r="AR153" s="77"/>
      <c r="AS153" s="77"/>
      <c r="AT153" s="77"/>
      <c r="AU153" s="77"/>
    </row>
    <row r="154" spans="1:65" ht="15.75" customHeight="1" x14ac:dyDescent="0.3">
      <c r="B154" s="84"/>
      <c r="C154" s="84"/>
      <c r="D154" s="84"/>
      <c r="E154" s="326"/>
      <c r="F154" s="84"/>
      <c r="G154" s="84"/>
      <c r="H154" s="86"/>
      <c r="I154" s="87"/>
      <c r="J154" s="84"/>
      <c r="K154" s="84"/>
      <c r="L154" s="84"/>
      <c r="M154" s="84"/>
      <c r="N154" s="84"/>
      <c r="O154" s="84"/>
      <c r="P154" s="84"/>
      <c r="Q154" s="84"/>
      <c r="R154" s="60"/>
      <c r="S154" s="60"/>
      <c r="T154" s="60"/>
      <c r="U154" s="60"/>
      <c r="V154" s="60"/>
      <c r="W154" s="60"/>
      <c r="X154" s="60"/>
      <c r="Y154" s="60"/>
      <c r="Z154" s="61"/>
      <c r="AA154" s="61"/>
      <c r="AB154" s="61"/>
      <c r="AC154" s="61"/>
      <c r="AD154" s="67"/>
      <c r="AE154" s="61"/>
      <c r="AF154" s="61"/>
      <c r="AG154" s="61"/>
      <c r="AH154" s="61"/>
      <c r="AI154" s="61"/>
      <c r="AJ154" s="61"/>
      <c r="AK154" s="61"/>
      <c r="AL154" s="67"/>
      <c r="AM154" s="61"/>
      <c r="AN154" s="61"/>
      <c r="AO154" s="61"/>
      <c r="AP154" s="61"/>
      <c r="AQ154" s="61"/>
      <c r="AR154" s="77"/>
      <c r="AS154" s="77"/>
      <c r="AT154" s="77"/>
      <c r="AU154" s="77"/>
    </row>
    <row r="155" spans="1:65" ht="50.25" customHeight="1" x14ac:dyDescent="0.3">
      <c r="B155" s="469" t="s">
        <v>1952</v>
      </c>
      <c r="C155" s="470"/>
      <c r="D155" s="470"/>
      <c r="E155" s="470"/>
      <c r="F155" s="470"/>
      <c r="G155" s="470"/>
      <c r="H155" s="470"/>
      <c r="I155" s="617"/>
      <c r="J155" s="617"/>
      <c r="K155" s="444"/>
      <c r="L155" s="444"/>
      <c r="M155" s="617"/>
      <c r="N155" s="617"/>
      <c r="O155" s="617"/>
      <c r="P155" s="84"/>
      <c r="Q155" s="84"/>
      <c r="R155" s="70"/>
      <c r="S155" s="70"/>
      <c r="T155" s="60"/>
      <c r="U155" s="60"/>
      <c r="V155" s="60"/>
      <c r="W155" s="60"/>
      <c r="X155" s="60"/>
      <c r="Y155" s="60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</row>
    <row r="156" spans="1:65" ht="15" hidden="1" customHeight="1" x14ac:dyDescent="0.3">
      <c r="B156" s="84"/>
      <c r="C156" s="84"/>
      <c r="D156" s="84"/>
      <c r="E156" s="84"/>
      <c r="F156" s="84"/>
      <c r="G156" s="84"/>
      <c r="H156" s="86"/>
      <c r="I156" s="87"/>
      <c r="J156" s="84"/>
      <c r="K156" s="84"/>
      <c r="L156" s="84"/>
      <c r="M156" s="84"/>
      <c r="N156" s="84"/>
      <c r="O156" s="84"/>
      <c r="P156" s="84"/>
      <c r="Q156" s="84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  <c r="AK156" s="65"/>
      <c r="AL156" s="65"/>
      <c r="AM156" s="65"/>
      <c r="AN156" s="65"/>
      <c r="AO156" s="65"/>
      <c r="AP156" s="65"/>
      <c r="AQ156" s="65"/>
    </row>
    <row r="157" spans="1:65" ht="18.75" x14ac:dyDescent="0.3">
      <c r="B157" s="84"/>
      <c r="C157" s="84"/>
      <c r="D157" s="84"/>
      <c r="E157" s="327"/>
      <c r="F157" s="84"/>
      <c r="G157" s="84"/>
      <c r="H157" s="86"/>
      <c r="I157" s="87"/>
      <c r="J157" s="84"/>
      <c r="K157" s="84"/>
      <c r="L157" s="84"/>
      <c r="M157" s="84"/>
      <c r="N157" s="84"/>
      <c r="O157" s="84"/>
      <c r="P157" s="84"/>
      <c r="Q157" s="84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65"/>
      <c r="AJ157" s="65"/>
      <c r="AK157" s="65"/>
      <c r="AL157" s="65"/>
      <c r="AM157" s="65"/>
      <c r="AN157" s="65"/>
      <c r="AO157" s="65"/>
      <c r="AP157" s="65"/>
      <c r="AQ157" s="65"/>
    </row>
    <row r="158" spans="1:65" ht="18.75" hidden="1" x14ac:dyDescent="0.3">
      <c r="B158" s="84"/>
      <c r="C158" s="84"/>
      <c r="D158" s="84"/>
      <c r="F158" s="84"/>
      <c r="G158" s="86">
        <v>1</v>
      </c>
      <c r="H158" s="86">
        <v>2</v>
      </c>
      <c r="I158" s="86">
        <v>3</v>
      </c>
      <c r="J158" s="86">
        <v>4</v>
      </c>
      <c r="K158" s="86">
        <v>5</v>
      </c>
      <c r="L158" s="86">
        <v>6</v>
      </c>
      <c r="M158" s="86">
        <v>7</v>
      </c>
      <c r="N158" s="86">
        <v>8</v>
      </c>
      <c r="O158" s="86">
        <v>9</v>
      </c>
      <c r="P158" s="86">
        <v>10</v>
      </c>
      <c r="Q158" s="86">
        <v>11</v>
      </c>
      <c r="R158" s="86">
        <v>12</v>
      </c>
      <c r="S158" s="86">
        <v>13</v>
      </c>
      <c r="T158" s="87">
        <v>14</v>
      </c>
      <c r="U158" s="87">
        <v>15</v>
      </c>
      <c r="V158" s="87">
        <v>16</v>
      </c>
      <c r="W158" s="87">
        <v>17</v>
      </c>
      <c r="X158" s="87">
        <v>18</v>
      </c>
      <c r="Y158" s="87">
        <v>19</v>
      </c>
      <c r="Z158" s="87">
        <v>20</v>
      </c>
      <c r="AA158" s="87">
        <v>21</v>
      </c>
      <c r="AB158" s="87">
        <v>22</v>
      </c>
      <c r="AC158" s="87">
        <v>23</v>
      </c>
      <c r="AD158" s="87">
        <v>24</v>
      </c>
      <c r="AE158" s="87">
        <v>25</v>
      </c>
      <c r="AF158" s="87">
        <v>26</v>
      </c>
      <c r="AG158" s="87">
        <v>27</v>
      </c>
      <c r="AH158" s="87">
        <v>28</v>
      </c>
      <c r="AI158" s="87">
        <v>29</v>
      </c>
      <c r="AJ158" s="87">
        <v>30</v>
      </c>
      <c r="AK158" s="87">
        <v>31</v>
      </c>
      <c r="AL158" s="87">
        <v>32</v>
      </c>
      <c r="AM158" s="87">
        <v>33</v>
      </c>
      <c r="AN158" s="87">
        <v>34</v>
      </c>
      <c r="AO158" s="87">
        <v>35</v>
      </c>
      <c r="AP158" s="87">
        <v>36</v>
      </c>
      <c r="AQ158" s="87">
        <v>37</v>
      </c>
      <c r="AR158" s="87">
        <v>38</v>
      </c>
      <c r="AS158" s="87">
        <v>39</v>
      </c>
      <c r="AT158" s="87">
        <v>40</v>
      </c>
      <c r="AU158" s="87">
        <v>41</v>
      </c>
      <c r="AV158" s="87">
        <v>42</v>
      </c>
      <c r="AW158" s="87">
        <v>43</v>
      </c>
      <c r="AX158" s="87">
        <v>44</v>
      </c>
      <c r="AY158" s="87">
        <v>45</v>
      </c>
      <c r="AZ158" s="87">
        <v>46</v>
      </c>
      <c r="BA158" s="87">
        <v>47</v>
      </c>
      <c r="BB158" s="87">
        <v>48</v>
      </c>
      <c r="BC158" s="87">
        <v>49</v>
      </c>
      <c r="BD158" s="87">
        <v>50</v>
      </c>
      <c r="BE158" s="87">
        <v>51</v>
      </c>
      <c r="BF158" s="87">
        <v>52</v>
      </c>
      <c r="BG158" s="87">
        <v>53</v>
      </c>
      <c r="BH158" s="87">
        <v>54</v>
      </c>
      <c r="BI158" s="87">
        <v>55</v>
      </c>
      <c r="BJ158" s="87">
        <v>56</v>
      </c>
      <c r="BK158" s="87">
        <v>57</v>
      </c>
      <c r="BL158" s="87">
        <v>58</v>
      </c>
      <c r="BM158" s="87">
        <v>59</v>
      </c>
    </row>
    <row r="159" spans="1:65" ht="18.75" x14ac:dyDescent="0.3">
      <c r="B159" s="84"/>
      <c r="C159" s="84"/>
      <c r="D159" s="84"/>
      <c r="E159" s="326"/>
      <c r="F159" s="84"/>
      <c r="G159" s="84"/>
      <c r="H159" s="86"/>
      <c r="I159" s="87"/>
      <c r="J159" s="84"/>
      <c r="K159" s="84"/>
      <c r="L159" s="84"/>
      <c r="M159" s="84"/>
      <c r="N159" s="84"/>
      <c r="O159" s="84"/>
      <c r="P159" s="84"/>
      <c r="Q159" s="84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</row>
    <row r="160" spans="1:65" ht="18.75" x14ac:dyDescent="0.3">
      <c r="B160" s="84"/>
      <c r="C160" s="84"/>
      <c r="D160" s="84"/>
      <c r="E160" s="326"/>
      <c r="F160" s="84"/>
      <c r="G160" s="84"/>
      <c r="H160" s="86"/>
      <c r="I160" s="87"/>
      <c r="J160" s="84"/>
      <c r="K160" s="84"/>
      <c r="L160" s="84"/>
      <c r="M160" s="84"/>
      <c r="N160" s="84"/>
      <c r="O160" s="84"/>
      <c r="P160" s="84"/>
      <c r="Q160" s="84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  <c r="AH160" s="65"/>
      <c r="AI160" s="65"/>
      <c r="AJ160" s="65"/>
      <c r="AK160" s="65"/>
      <c r="AL160" s="65"/>
      <c r="AM160" s="65"/>
      <c r="AN160" s="65"/>
      <c r="AO160" s="65"/>
      <c r="AP160" s="65"/>
      <c r="AQ160" s="65"/>
    </row>
    <row r="161" spans="2:43" ht="18.75" x14ac:dyDescent="0.3">
      <c r="B161" s="84"/>
      <c r="C161" s="84"/>
      <c r="D161" s="84"/>
      <c r="E161" s="326"/>
      <c r="F161" s="84"/>
      <c r="G161" s="84"/>
      <c r="H161" s="86"/>
      <c r="I161" s="87"/>
      <c r="J161" s="84"/>
      <c r="K161" s="84"/>
      <c r="L161" s="84"/>
      <c r="M161" s="84"/>
      <c r="N161" s="84"/>
      <c r="O161" s="84"/>
      <c r="P161" s="84"/>
      <c r="Q161" s="84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  <c r="AM161" s="65"/>
      <c r="AN161" s="65"/>
      <c r="AO161" s="65"/>
      <c r="AP161" s="65"/>
      <c r="AQ161" s="65"/>
    </row>
    <row r="162" spans="2:43" ht="18" customHeight="1" x14ac:dyDescent="0.25"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</row>
    <row r="163" spans="2:43" ht="18" customHeight="1" x14ac:dyDescent="0.25"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</row>
    <row r="164" spans="2:43" ht="18" customHeight="1" x14ac:dyDescent="0.25"/>
    <row r="165" spans="2:43" ht="18" customHeight="1" x14ac:dyDescent="0.25"/>
    <row r="166" spans="2:43" ht="18" customHeight="1" x14ac:dyDescent="0.25"/>
    <row r="167" spans="2:43" ht="18" customHeight="1" x14ac:dyDescent="0.25"/>
    <row r="168" spans="2:43" ht="17.25" customHeight="1" x14ac:dyDescent="0.25"/>
    <row r="169" spans="2:43" ht="18" customHeight="1" x14ac:dyDescent="0.25"/>
    <row r="170" spans="2:43" ht="18" customHeight="1" x14ac:dyDescent="0.25"/>
  </sheetData>
  <sheetProtection formatCells="0" formatColumns="0" formatRows="0"/>
  <autoFilter ref="A5:I150" xr:uid="{00000000-0009-0000-0000-000002000000}">
    <sortState xmlns:xlrd2="http://schemas.microsoft.com/office/spreadsheetml/2017/richdata2" ref="A6:I150">
      <sortCondition ref="E5:E150"/>
    </sortState>
  </autoFilter>
  <dataConsolidate/>
  <mergeCells count="52">
    <mergeCell ref="B152:H152"/>
    <mergeCell ref="B153:H153"/>
    <mergeCell ref="B155:H155"/>
    <mergeCell ref="B81:B85"/>
    <mergeCell ref="B86:B89"/>
    <mergeCell ref="B114:B115"/>
    <mergeCell ref="B116:B118"/>
    <mergeCell ref="B119:B128"/>
    <mergeCell ref="B90:B95"/>
    <mergeCell ref="B96:B98"/>
    <mergeCell ref="B99:B100"/>
    <mergeCell ref="B102:B106"/>
    <mergeCell ref="B108:B113"/>
    <mergeCell ref="E79:E80"/>
    <mergeCell ref="E81:E85"/>
    <mergeCell ref="E86:E89"/>
    <mergeCell ref="B7:B21"/>
    <mergeCell ref="B22:B24"/>
    <mergeCell ref="B25:B26"/>
    <mergeCell ref="B28:B32"/>
    <mergeCell ref="B33:B40"/>
    <mergeCell ref="B41:B46"/>
    <mergeCell ref="B49:B52"/>
    <mergeCell ref="B53:B56"/>
    <mergeCell ref="B57:B60"/>
    <mergeCell ref="B61:B62"/>
    <mergeCell ref="B63:B72"/>
    <mergeCell ref="B75:B78"/>
    <mergeCell ref="B79:B80"/>
    <mergeCell ref="E53:E56"/>
    <mergeCell ref="E57:E60"/>
    <mergeCell ref="E61:E62"/>
    <mergeCell ref="E63:E72"/>
    <mergeCell ref="E75:E78"/>
    <mergeCell ref="E25:E26"/>
    <mergeCell ref="E28:E32"/>
    <mergeCell ref="E33:E40"/>
    <mergeCell ref="E41:E46"/>
    <mergeCell ref="E49:E52"/>
    <mergeCell ref="J4:J5"/>
    <mergeCell ref="K4:K5"/>
    <mergeCell ref="L4:L5"/>
    <mergeCell ref="E90:E95"/>
    <mergeCell ref="E96:E98"/>
    <mergeCell ref="E99:E100"/>
    <mergeCell ref="E102:E106"/>
    <mergeCell ref="E108:E113"/>
    <mergeCell ref="E114:E115"/>
    <mergeCell ref="E116:E118"/>
    <mergeCell ref="E119:E128"/>
    <mergeCell ref="E7:E21"/>
    <mergeCell ref="E22:E24"/>
  </mergeCells>
  <dataValidations count="1">
    <dataValidation type="list" allowBlank="1" showInputMessage="1" showErrorMessage="1" sqref="E157" xr:uid="{00000000-0002-0000-0200-000000000000}">
      <formula1>"Viernes,"</formula1>
    </dataValidation>
  </dataValidations>
  <pageMargins left="0.43307086614173229" right="0.19685039370078741" top="0.15748031496062992" bottom="0.15748031496062992" header="0.31496062992125984" footer="0.31496062992125984"/>
  <pageSetup scale="4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3">
        <x14:dataValidation type="list" allowBlank="1" showInputMessage="1" showErrorMessage="1" xr:uid="{00000000-0002-0000-0200-000001000000}">
          <x14:formula1>
            <xm:f>OFFSET(TRegU!$C$1,MATCH($B6,TRegU!$C:$C,0)-1,1,COUNTIF(TRegU!$C:$C,$B6),1)</xm:f>
          </x14:formula1>
          <xm:sqref>E6:E7 E22 E129:E151 E119 E116 E114 E107:E108 E48 E73:E75 E79 E99 E90 E102 E63 E33 E25 E27:E28</xm:sqref>
        </x14:dataValidation>
        <x14:dataValidation type="list" allowBlank="1" showInputMessage="1" showErrorMessage="1" xr:uid="{00000000-0002-0000-0200-000002000000}">
          <x14:formula1>
            <xm:f>OFFSET(Tmunic!$N$1,1,0,COUNTA(Tmunic!$N$2:$N$11)-1)</xm:f>
          </x14:formula1>
          <xm:sqref>B6 B99 B28 B33 B86 B73 B90 B53 B61 B22 B47 B79 B107:B108 B114 B116 B119 B129:B151</xm:sqref>
        </x14:dataValidation>
        <x14:dataValidation type="list" allowBlank="1" showInputMessage="1" showErrorMessage="1" xr:uid="{00000000-0002-0000-0200-000003000000}">
          <x14:formula1>
            <xm:f>OFFSET(Tmunic!$B$1,MATCH($E133,Tmunic!$B:$B,0)-1,1,COUNTIF(Tmunic!$B:$B,$E133),1)</xm:f>
          </x14:formula1>
          <xm:sqref>F151 F133</xm:sqref>
        </x14:dataValidation>
        <x14:dataValidation type="list" allowBlank="1" showInputMessage="1" showErrorMessage="1" xr:uid="{00000000-0002-0000-0200-000004000000}">
          <x14:formula1>
            <xm:f>OFFSET(TSecc!$C$1,MATCH($B114,TSecc!$C:$C,0)-1,1,COUNTIF(TSecc!$C:$C,$B114),1)</xm:f>
          </x14:formula1>
          <xm:sqref>D145:D151 E151 C114:C128 C131:C151</xm:sqref>
        </x14:dataValidation>
        <x14:dataValidation type="list" allowBlank="1" showInputMessage="1" showErrorMessage="1" xr:uid="{00000000-0002-0000-0200-000005000000}">
          <x14:formula1>
            <xm:f>Calendario!$A$107:$A$111</xm:f>
          </x14:formula1>
          <xm:sqref>G2</xm:sqref>
        </x14:dataValidation>
        <x14:dataValidation type="list" allowBlank="1" showInputMessage="1" showErrorMessage="1" xr:uid="{00000000-0002-0000-0200-000006000000}">
          <x14:formula1>
            <xm:f>OFFSET(TDirReg!$D$1,MATCH($E6,TDirReg!$D:$D,0)-1,1,COUNTIF(TDirReg!$D:$D,$E6),1)</xm:f>
          </x14:formula1>
          <xm:sqref>F134:F150 F25:F26 F6 F107 F129:F132 F101 F73:F74 F47</xm:sqref>
        </x14:dataValidation>
        <x14:dataValidation type="list" allowBlank="1" showInputMessage="1" showErrorMessage="1" xr:uid="{00000000-0002-0000-0200-000007000000}">
          <x14:formula1>
            <xm:f>OFFSET(TDirReg!$D$1,MATCH($E$53,TDirReg!$D:$D,0)-1,1,COUNTIF(TDirReg!$D:$D,$E$53),1)</xm:f>
          </x14:formula1>
          <xm:sqref>F53:F56</xm:sqref>
        </x14:dataValidation>
        <x14:dataValidation type="list" allowBlank="1" showInputMessage="1" showErrorMessage="1" xr:uid="{00000000-0002-0000-0200-000008000000}">
          <x14:formula1>
            <xm:f>OFFSET(TDirReg!$D$1,MATCH($E$22,TDirReg!$D:$D,0)-1,1,COUNTIF(TDirReg!$D:$D,$E$22),1)</xm:f>
          </x14:formula1>
          <xm:sqref>F22:F24</xm:sqref>
        </x14:dataValidation>
        <x14:dataValidation type="list" allowBlank="1" showInputMessage="1" showErrorMessage="1" xr:uid="{00000000-0002-0000-0200-000009000000}">
          <x14:formula1>
            <xm:f>OFFSET(TDirReg!$D$1,MATCH($E$28,TDirReg!$D:$D,0)-1,1,COUNTIF(TDirReg!$D:$D,$E$28),1)</xm:f>
          </x14:formula1>
          <xm:sqref>F28:F32</xm:sqref>
        </x14:dataValidation>
        <x14:dataValidation type="list" allowBlank="1" showInputMessage="1" showErrorMessage="1" xr:uid="{00000000-0002-0000-0200-00000A000000}">
          <x14:formula1>
            <xm:f>OFFSET(TDirReg!$D$1,MATCH($E$27,TDirReg!$D:$D,0)-1,1,COUNTIF(TDirReg!$D:$D,$E$27),1)</xm:f>
          </x14:formula1>
          <xm:sqref>F27</xm:sqref>
        </x14:dataValidation>
        <x14:dataValidation type="list" allowBlank="1" showInputMessage="1" showErrorMessage="1" xr:uid="{00000000-0002-0000-0200-00000B000000}">
          <x14:formula1>
            <xm:f>OFFSET(TDirReg!$D$1,MATCH($E$33,TDirReg!$D:$D,0)-1,1,COUNTIF(TDirReg!$D:$D,$E$33),1)</xm:f>
          </x14:formula1>
          <xm:sqref>F33</xm:sqref>
        </x14:dataValidation>
        <x14:dataValidation type="list" allowBlank="1" showInputMessage="1" showErrorMessage="1" xr:uid="{00000000-0002-0000-0200-00000C000000}">
          <x14:formula1>
            <xm:f>OFFSET(TDirReg!$D$1,MATCH($E$33,TDirReg!$D:$D,0)-1,1,COUNTIF(TDirReg!$D:$D,$E33),1)</xm:f>
          </x14:formula1>
          <xm:sqref>F34</xm:sqref>
        </x14:dataValidation>
        <x14:dataValidation type="list" allowBlank="1" showInputMessage="1" showErrorMessage="1" xr:uid="{00000000-0002-0000-0200-00000D000000}">
          <x14:formula1>
            <xm:f>OFFSET(TDirReg!$D$1,MATCH($E$33,TDirReg!$D:$D,0)-1,1,COUNTIF(TDirReg!$D:$D,$E33),1)</xm:f>
          </x14:formula1>
          <xm:sqref>F35</xm:sqref>
        </x14:dataValidation>
        <x14:dataValidation type="list" allowBlank="1" showInputMessage="1" showErrorMessage="1" xr:uid="{00000000-0002-0000-0200-00000E000000}">
          <x14:formula1>
            <xm:f>OFFSET(TDirReg!$D$1,MATCH($E$33,TDirReg!$D:$D,0)-1,1,COUNTIF(TDirReg!$D:$D,$E33),1)</xm:f>
          </x14:formula1>
          <xm:sqref>F36</xm:sqref>
        </x14:dataValidation>
        <x14:dataValidation type="list" allowBlank="1" showInputMessage="1" showErrorMessage="1" xr:uid="{00000000-0002-0000-0200-00000F000000}">
          <x14:formula1>
            <xm:f>OFFSET(TDirReg!$D$1,MATCH($E$33,TDirReg!$D:$D,0)-1,1,COUNTIF(TDirReg!$D:$D,$E33),1)</xm:f>
          </x14:formula1>
          <xm:sqref>F37</xm:sqref>
        </x14:dataValidation>
        <x14:dataValidation type="list" allowBlank="1" showInputMessage="1" showErrorMessage="1" xr:uid="{00000000-0002-0000-0200-000010000000}">
          <x14:formula1>
            <xm:f>OFFSET(TDirReg!$D$1,MATCH($E$33,TDirReg!$D:$D,0)-1,1,COUNTIF(TDirReg!$D:$D,$E33),1)</xm:f>
          </x14:formula1>
          <xm:sqref>F38</xm:sqref>
        </x14:dataValidation>
        <x14:dataValidation type="list" allowBlank="1" showInputMessage="1" showErrorMessage="1" xr:uid="{00000000-0002-0000-0200-000011000000}">
          <x14:formula1>
            <xm:f>OFFSET(TDirReg!$D$1,MATCH($E$33,TDirReg!$D:$D,0)-1,1,COUNTIF(TDirReg!$D:$D,$E33),1)</xm:f>
          </x14:formula1>
          <xm:sqref>F39</xm:sqref>
        </x14:dataValidation>
        <x14:dataValidation type="list" allowBlank="1" showInputMessage="1" showErrorMessage="1" xr:uid="{00000000-0002-0000-0200-000012000000}">
          <x14:formula1>
            <xm:f>OFFSET(TDirReg!$D$1,MATCH($E$33,TDirReg!$D:$D,0)-1,1,COUNTIF(TDirReg!$D:$D,$E33),1)</xm:f>
          </x14:formula1>
          <xm:sqref>F40</xm:sqref>
        </x14:dataValidation>
        <x14:dataValidation type="list" allowBlank="1" showInputMessage="1" showErrorMessage="1" xr:uid="{00000000-0002-0000-0200-000013000000}">
          <x14:formula1>
            <xm:f>OFFSET(TDirReg!$D$1,MATCH($E$41,TDirReg!$D:$D,0)-1,1,COUNTIF(TDirReg!$D:$D,$E$41),1)</xm:f>
          </x14:formula1>
          <xm:sqref>F41:F46</xm:sqref>
        </x14:dataValidation>
        <x14:dataValidation type="list" allowBlank="1" showInputMessage="1" showErrorMessage="1" xr:uid="{00000000-0002-0000-0200-000014000000}">
          <x14:formula1>
            <xm:f>OFFSET(TDirReg!$D$1,MATCH($E$48,TDirReg!$D:$D,0)-1,1,COUNTIF(TDirReg!$D:$D,$E$48),1)</xm:f>
          </x14:formula1>
          <xm:sqref>F48</xm:sqref>
        </x14:dataValidation>
        <x14:dataValidation type="list" allowBlank="1" showInputMessage="1" showErrorMessage="1" xr:uid="{00000000-0002-0000-0200-000015000000}">
          <x14:formula1>
            <xm:f>OFFSET(TDirReg!$D$1,MATCH($E$49,TDirReg!$D:$D,0)-1,1,COUNTIF(TDirReg!$D:$D,$E$49),1)</xm:f>
          </x14:formula1>
          <xm:sqref>F49:F52</xm:sqref>
        </x14:dataValidation>
        <x14:dataValidation type="list" allowBlank="1" showInputMessage="1" showErrorMessage="1" xr:uid="{00000000-0002-0000-0200-000016000000}">
          <x14:formula1>
            <xm:f>OFFSET(TDirReg!$D$1,MATCH($E$57,TDirReg!$D:$D,0)-1,1,COUNTIF(TDirReg!$D:$D,$E$57),1)</xm:f>
          </x14:formula1>
          <xm:sqref>F57:F60</xm:sqref>
        </x14:dataValidation>
        <x14:dataValidation type="list" allowBlank="1" showInputMessage="1" showErrorMessage="1" xr:uid="{00000000-0002-0000-0200-000017000000}">
          <x14:formula1>
            <xm:f>OFFSET(TDirReg!$D$1,MATCH($E$61,TDirReg!$D:$D,0)-1,1,COUNTIF(TDirReg!$D:$D,$E$61),1)</xm:f>
          </x14:formula1>
          <xm:sqref>F61:F62</xm:sqref>
        </x14:dataValidation>
        <x14:dataValidation type="list" allowBlank="1" showInputMessage="1" showErrorMessage="1" xr:uid="{00000000-0002-0000-0200-000018000000}">
          <x14:formula1>
            <xm:f>OFFSET(TDirReg!$D$1,MATCH($E$63,TDirReg!$D:$D,0)-1,1,COUNTIF(TDirReg!$D:$D,$E$63),1)</xm:f>
          </x14:formula1>
          <xm:sqref>F63:F72</xm:sqref>
        </x14:dataValidation>
        <x14:dataValidation type="list" allowBlank="1" showInputMessage="1" showErrorMessage="1" xr:uid="{00000000-0002-0000-0200-000019000000}">
          <x14:formula1>
            <xm:f>OFFSET(TDirReg!$D$1,MATCH($E$75,TDirReg!$D:$D,0)-1,1,COUNTIF(TDirReg!$D:$D,$E$75),1)</xm:f>
          </x14:formula1>
          <xm:sqref>F75:F78</xm:sqref>
        </x14:dataValidation>
        <x14:dataValidation type="list" allowBlank="1" showInputMessage="1" showErrorMessage="1" xr:uid="{00000000-0002-0000-0200-00001A000000}">
          <x14:formula1>
            <xm:f>OFFSET(TDirReg!$D$1,MATCH($E$79,TDirReg!$D:$D,0)-1,1,COUNTIF(TDirReg!$D:$D,$E$79),1)</xm:f>
          </x14:formula1>
          <xm:sqref>F79:F80</xm:sqref>
        </x14:dataValidation>
        <x14:dataValidation type="list" allowBlank="1" showInputMessage="1" showErrorMessage="1" xr:uid="{00000000-0002-0000-0200-00001B000000}">
          <x14:formula1>
            <xm:f>OFFSET(TDirReg!$D$1,MATCH($E$81,TDirReg!$D:$D,0)-1,1,COUNTIF(TDirReg!$D:$D,$E$81),1)</xm:f>
          </x14:formula1>
          <xm:sqref>F81:F85</xm:sqref>
        </x14:dataValidation>
        <x14:dataValidation type="list" allowBlank="1" showInputMessage="1" showErrorMessage="1" xr:uid="{00000000-0002-0000-0200-00001C000000}">
          <x14:formula1>
            <xm:f>OFFSET(TDirReg!$D$1,MATCH($E$86,TDirReg!$D:$D,0)-1,1,COUNTIF(TDirReg!$D:$D,$E$86),1)</xm:f>
          </x14:formula1>
          <xm:sqref>F86:F89</xm:sqref>
        </x14:dataValidation>
        <x14:dataValidation type="list" allowBlank="1" showInputMessage="1" showErrorMessage="1" xr:uid="{00000000-0002-0000-0200-00001D000000}">
          <x14:formula1>
            <xm:f>OFFSET(TDirReg!$D$1,MATCH($E$90,TDirReg!$D:$D,0)-1,1,COUNTIF(TDirReg!$D:$D,$E$90),1)</xm:f>
          </x14:formula1>
          <xm:sqref>F90:F95</xm:sqref>
        </x14:dataValidation>
        <x14:dataValidation type="list" allowBlank="1" showInputMessage="1" showErrorMessage="1" xr:uid="{00000000-0002-0000-0200-00001E000000}">
          <x14:formula1>
            <xm:f>OFFSET(TDirReg!$D$1,MATCH($E$96,TDirReg!$D:$D,0)-1,1,COUNTIF(TDirReg!$D:$D,$E$96),1)</xm:f>
          </x14:formula1>
          <xm:sqref>F96:F98</xm:sqref>
        </x14:dataValidation>
        <x14:dataValidation type="list" allowBlank="1" showInputMessage="1" showErrorMessage="1" xr:uid="{00000000-0002-0000-0200-00001F000000}">
          <x14:formula1>
            <xm:f>OFFSET(TDirReg!$D$1,MATCH($E$99,TDirReg!$D:$D,0)-1,1,COUNTIF(TDirReg!$D:$D,$E$99),1)</xm:f>
          </x14:formula1>
          <xm:sqref>F99:F100</xm:sqref>
        </x14:dataValidation>
        <x14:dataValidation type="list" allowBlank="1" showInputMessage="1" showErrorMessage="1" xr:uid="{00000000-0002-0000-0200-000020000000}">
          <x14:formula1>
            <xm:f>OFFSET(TDirReg!$D$1,MATCH($E$108,TDirReg!$D:$D,0)-1,1,COUNTIF(TDirReg!$D:$D,$E$108),1)</xm:f>
          </x14:formula1>
          <xm:sqref>F108:F113</xm:sqref>
        </x14:dataValidation>
        <x14:dataValidation type="list" allowBlank="1" showInputMessage="1" showErrorMessage="1" xr:uid="{00000000-0002-0000-0200-000021000000}">
          <x14:formula1>
            <xm:f>OFFSET(TDirReg!$D$1,MATCH($E$114,TDirReg!$D:$D,0)-1,1,COUNTIF(TDirReg!$D:$D,$E$114),1)</xm:f>
          </x14:formula1>
          <xm:sqref>F114:F115</xm:sqref>
        </x14:dataValidation>
        <x14:dataValidation type="list" allowBlank="1" showInputMessage="1" showErrorMessage="1" xr:uid="{00000000-0002-0000-0200-000022000000}">
          <x14:formula1>
            <xm:f>OFFSET(TDirReg!$D$1,MATCH($E$119,TDirReg!$D:$D,0)-1,1,COUNTIF(TDirReg!$D:$D,$E$119),1)</xm:f>
          </x14:formula1>
          <xm:sqref>F119:F128</xm:sqref>
        </x14:dataValidation>
        <x14:dataValidation type="list" allowBlank="1" showInputMessage="1" showErrorMessage="1" xr:uid="{00000000-0002-0000-0200-000023000000}">
          <x14:formula1>
            <xm:f>OFFSET(TDirReg!$D$1,MATCH($E$7,TDirReg!$D:$D,0)-1,1,COUNTIF(TDirReg!$D:$D,$E$7),1)</xm:f>
          </x14:formula1>
          <xm:sqref>F7:F21</xm:sqref>
        </x14:dataValidation>
        <x14:dataValidation type="list" allowBlank="1" showInputMessage="1" showErrorMessage="1" xr:uid="{00000000-0002-0000-0200-000024000000}">
          <x14:formula1>
            <xm:f>OFFSET(TDirReg!$D$1,MATCH($E$102,TDirReg!$D:$D,0)-1,1,COUNTIF(TDirReg!$D:$D,$E$102),1)</xm:f>
          </x14:formula1>
          <xm:sqref>F102:F106</xm:sqref>
        </x14:dataValidation>
        <x14:dataValidation type="list" allowBlank="1" showInputMessage="1" showErrorMessage="1" xr:uid="{00000000-0002-0000-0200-000025000000}">
          <x14:formula1>
            <xm:f>Calendario!$A$56:$A$59</xm:f>
          </x14:formula1>
          <xm:sqref>J112:J150</xm:sqref>
        </x14:dataValidation>
        <x14:dataValidation type="list" allowBlank="1" showInputMessage="1" showErrorMessage="1" xr:uid="{00000000-0002-0000-0200-000026000000}">
          <x14:formula1>
            <xm:f>OFFSET(TDirReg!$D$1,MATCH($E$116,TDirReg!$D:$D,0)-1,1,COUNTIF(TDirReg!$D:$D,$E$116),1)</xm:f>
          </x14:formula1>
          <xm:sqref>F116:F118</xm:sqref>
        </x14:dataValidation>
        <x14:dataValidation type="list" allowBlank="1" showInputMessage="1" showErrorMessage="1" xr:uid="{00000000-0002-0000-0200-000027000000}">
          <x14:formula1>
            <xm:f>OFFSET(TDirReg!$E$1,MATCH($F6,TDirReg!$E:$E,0)-1,1,COUNTIF(TDirReg!$E:$E,$F6),1)</xm:f>
          </x14:formula1>
          <xm:sqref>G6:G9 G11:G132</xm:sqref>
        </x14:dataValidation>
        <x14:dataValidation type="list" allowBlank="1" showInputMessage="1" showErrorMessage="1" xr:uid="{00000000-0002-0000-0200-000028000000}">
          <x14:formula1>
            <xm:f>OFFSET(TSeccM!$D$1,MATCH($B6,TSeccM!$D:$D,0)-1,1,COUNTIF(TSeccM!$D:$D,$B6),1)</xm:f>
          </x14:formula1>
          <xm:sqref>C6:C113 C129:C130</xm:sqref>
        </x14:dataValidation>
        <x14:dataValidation type="list" allowBlank="1" showInputMessage="1" showErrorMessage="1" xr:uid="{00000000-0002-0000-0200-000029000000}">
          <x14:formula1>
            <xm:f>Calendario!$A$57:$A$59</xm:f>
          </x14:formula1>
          <xm:sqref>J6:J111</xm:sqref>
        </x14:dataValidation>
        <x14:dataValidation type="list" allowBlank="1" showInputMessage="1" showErrorMessage="1" xr:uid="{00000000-0002-0000-0200-00002A000000}">
          <x14:formula1>
            <xm:f>Calendario!$A$3:$A$10</xm:f>
          </x14:formula1>
          <xm:sqref>J6:J150</xm:sqref>
        </x14:dataValidation>
        <x14:dataValidation type="list" allowBlank="1" showInputMessage="1" showErrorMessage="1" xr:uid="{00000000-0002-0000-0200-00002B000000}">
          <x14:formula1>
            <xm:f>Calendario!$A$61:$A$65</xm:f>
          </x14:formula1>
          <xm:sqref>J6:J150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>
    <tabColor theme="4"/>
  </sheetPr>
  <dimension ref="A1:BM186"/>
  <sheetViews>
    <sheetView zoomScaleNormal="100" zoomScaleSheetLayoutView="130" workbookViewId="0">
      <pane xSplit="12" ySplit="5" topLeftCell="BG58" activePane="bottomRight" state="frozen"/>
      <selection pane="topRight" activeCell="J1" sqref="J1"/>
      <selection pane="bottomLeft" activeCell="A7" sqref="A7"/>
      <selection pane="bottomRight" activeCell="H69" sqref="H69"/>
    </sheetView>
  </sheetViews>
  <sheetFormatPr baseColWidth="10" defaultRowHeight="15" x14ac:dyDescent="0.25"/>
  <cols>
    <col min="1" max="1" width="4.85546875" style="49" customWidth="1"/>
    <col min="2" max="2" width="17.42578125" style="49" customWidth="1"/>
    <col min="3" max="3" width="21.85546875" style="49" bestFit="1" customWidth="1"/>
    <col min="4" max="4" width="11.85546875" style="253" customWidth="1"/>
    <col min="5" max="5" width="11.85546875" style="49" customWidth="1"/>
    <col min="6" max="6" width="16.5703125" style="49" customWidth="1"/>
    <col min="7" max="7" width="13.85546875" style="49" customWidth="1"/>
    <col min="8" max="8" width="26.140625" style="254" customWidth="1"/>
    <col min="9" max="9" width="10.28515625" style="255" customWidth="1"/>
    <col min="10" max="10" width="10" style="49" customWidth="1"/>
    <col min="11" max="11" width="7.28515625" style="49" customWidth="1"/>
    <col min="12" max="12" width="7.140625" style="49" customWidth="1"/>
    <col min="13" max="13" width="12.42578125" style="49" hidden="1" customWidth="1"/>
    <col min="14" max="14" width="12.42578125" style="49" bestFit="1" customWidth="1"/>
    <col min="15" max="15" width="13.42578125" style="49" bestFit="1" customWidth="1"/>
    <col min="16" max="65" width="13.7109375" style="49" customWidth="1"/>
    <col min="66" max="16384" width="11.42578125" style="49"/>
  </cols>
  <sheetData>
    <row r="1" spans="1:65" s="46" customFormat="1" ht="18.75" x14ac:dyDescent="0.25">
      <c r="A1" s="56" t="s">
        <v>1</v>
      </c>
      <c r="C1" s="51"/>
      <c r="D1" s="56"/>
      <c r="E1" s="50"/>
      <c r="G1" s="49"/>
      <c r="H1" s="51"/>
      <c r="I1" s="50"/>
      <c r="J1" s="51"/>
      <c r="K1" s="51"/>
      <c r="L1" s="51"/>
      <c r="M1" s="47"/>
      <c r="N1" s="57"/>
      <c r="O1" s="57"/>
      <c r="P1" s="57"/>
      <c r="Q1" s="57"/>
      <c r="R1" s="57"/>
      <c r="S1" s="57"/>
      <c r="T1" s="52"/>
      <c r="U1" s="52"/>
      <c r="V1" s="53"/>
      <c r="W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2"/>
      <c r="AQ1" s="52"/>
      <c r="BG1" s="47"/>
      <c r="BH1" s="54"/>
    </row>
    <row r="2" spans="1:65" s="46" customFormat="1" ht="18.75" x14ac:dyDescent="0.25">
      <c r="A2" s="56" t="s">
        <v>1730</v>
      </c>
      <c r="C2" s="56"/>
      <c r="D2" s="56"/>
      <c r="E2" s="55"/>
      <c r="F2" s="251"/>
      <c r="G2" s="83"/>
      <c r="H2" s="56"/>
      <c r="I2" s="55"/>
      <c r="J2" s="56"/>
      <c r="K2" s="56"/>
      <c r="L2" s="56"/>
      <c r="M2" s="51"/>
      <c r="N2" s="449" t="s">
        <v>1849</v>
      </c>
      <c r="O2" s="450"/>
      <c r="P2" s="450"/>
      <c r="Q2" s="450"/>
      <c r="R2" s="450"/>
      <c r="S2" s="450"/>
      <c r="T2" s="450"/>
      <c r="U2" s="451"/>
      <c r="V2" s="57"/>
      <c r="W2" s="57"/>
      <c r="X2" s="57"/>
      <c r="Y2" s="49"/>
      <c r="Z2" s="104" t="s">
        <v>2</v>
      </c>
      <c r="AA2" s="67"/>
      <c r="AB2" s="67"/>
      <c r="AC2" s="57"/>
      <c r="AD2" s="58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</row>
    <row r="3" spans="1:65" s="46" customFormat="1" x14ac:dyDescent="0.25">
      <c r="A3" s="56" t="s">
        <v>0</v>
      </c>
      <c r="C3" s="93"/>
      <c r="D3" s="93"/>
      <c r="E3" s="92"/>
      <c r="F3" s="93"/>
      <c r="G3" s="94"/>
      <c r="H3" s="95"/>
      <c r="I3" s="76"/>
      <c r="J3" s="96" t="s">
        <v>256</v>
      </c>
      <c r="K3" s="261" t="s">
        <v>255</v>
      </c>
      <c r="L3" s="119"/>
      <c r="M3" s="290" t="str">
        <f>IF(HERRAMIENTA!M3="","",HERRAMIENTA!M3)</f>
        <v/>
      </c>
      <c r="N3" s="295" t="str">
        <f>IF(HERRAMIENTA!N3="","",HERRAMIENTA!N3)</f>
        <v/>
      </c>
      <c r="O3" s="204">
        <f>IF(HERRAMIENTA!O3="","",HERRAMIENTA!O3)</f>
        <v>44571</v>
      </c>
      <c r="P3" s="204" t="str">
        <f>IF(HERRAMIENTA!P3="","",HERRAMIENTA!P3)</f>
        <v/>
      </c>
      <c r="Q3" s="204" t="str">
        <f>IF(HERRAMIENTA!Q3="","",HERRAMIENTA!Q3)</f>
        <v/>
      </c>
      <c r="R3" s="204" t="str">
        <f>IF(HERRAMIENTA!R3="","",HERRAMIENTA!R3)</f>
        <v/>
      </c>
      <c r="S3" s="204" t="str">
        <f>IF(HERRAMIENTA!S3="","",HERRAMIENTA!S3)</f>
        <v/>
      </c>
      <c r="T3" s="204" t="str">
        <f>IF(HERRAMIENTA!T3="","",HERRAMIENTA!T3)</f>
        <v/>
      </c>
      <c r="U3" s="296" t="str">
        <f>IF(HERRAMIENTA!U3="","",HERRAMIENTA!U3)</f>
        <v/>
      </c>
      <c r="V3" s="204" t="str">
        <f>IF(HERRAMIENTA!V3="","",HERRAMIENTA!V3)</f>
        <v/>
      </c>
      <c r="W3" s="204" t="str">
        <f>IF(HERRAMIENTA!W3="","",HERRAMIENTA!W3)</f>
        <v/>
      </c>
      <c r="X3" s="204" t="str">
        <f>IF(HERRAMIENTA!X3="","",HERRAMIENTA!X3)</f>
        <v/>
      </c>
      <c r="Y3" s="204">
        <f>IF(HERRAMIENTA!Y3="","",HERRAMIENTA!Y3)</f>
        <v>44641</v>
      </c>
      <c r="Z3" s="204" t="str">
        <f>IF(HERRAMIENTA!Z3="","",HERRAMIENTA!Z3)</f>
        <v/>
      </c>
      <c r="AA3" s="204" t="str">
        <f>IF(HERRAMIENTA!AA3="","",HERRAMIENTA!AA3)</f>
        <v/>
      </c>
      <c r="AB3" s="204">
        <f>IF(HERRAMIENTA!AB3="","",HERRAMIENTA!AB3)</f>
        <v>44665</v>
      </c>
      <c r="AC3" s="204" t="str">
        <f>IF(HERRAMIENTA!AC3="","",HERRAMIENTA!AC3)</f>
        <v/>
      </c>
      <c r="AD3" s="204" t="str">
        <f>IF(HERRAMIENTA!AD3="","",HERRAMIENTA!AD3)</f>
        <v/>
      </c>
      <c r="AE3" s="204" t="str">
        <f>IF(HERRAMIENTA!AE3="","",HERRAMIENTA!AE3)</f>
        <v/>
      </c>
      <c r="AF3" s="204" t="str">
        <f>IF(HERRAMIENTA!AF3="","",HERRAMIENTA!AF3)</f>
        <v/>
      </c>
      <c r="AG3" s="204" t="str">
        <f>IF(HERRAMIENTA!AG3="","",HERRAMIENTA!AG3)</f>
        <v/>
      </c>
      <c r="AH3" s="204" t="str">
        <f>IF(HERRAMIENTA!AH3="","",HERRAMIENTA!AH3)</f>
        <v/>
      </c>
      <c r="AI3" s="204">
        <f>IF(HERRAMIENTA!AI3="","",HERRAMIENTA!AI3)</f>
        <v>44711</v>
      </c>
      <c r="AJ3" s="204" t="str">
        <f>IF(HERRAMIENTA!AJ3="","",HERRAMIENTA!AJ3)</f>
        <v/>
      </c>
      <c r="AK3" s="204" t="str">
        <f>IF(HERRAMIENTA!AK3="","",HERRAMIENTA!AK3)</f>
        <v/>
      </c>
      <c r="AL3" s="204">
        <f>IF(HERRAMIENTA!AL3="","",HERRAMIENTA!AL3)</f>
        <v>44732</v>
      </c>
      <c r="AM3" s="204">
        <f>IF(HERRAMIENTA!AM3="","",HERRAMIENTA!AM3)</f>
        <v>44739</v>
      </c>
      <c r="AN3" s="204">
        <f>IF(HERRAMIENTA!AN3="","",HERRAMIENTA!AN3)</f>
        <v>44746</v>
      </c>
      <c r="AO3" s="204" t="str">
        <f>IF(HERRAMIENTA!AO3="","",HERRAMIENTA!AO3)</f>
        <v/>
      </c>
      <c r="AP3" s="204">
        <f>IF(HERRAMIENTA!AP3="","",HERRAMIENTA!AP3)</f>
        <v>44762</v>
      </c>
      <c r="AQ3" s="204" t="str">
        <f>IF(HERRAMIENTA!AQ3="","",HERRAMIENTA!AQ3)</f>
        <v/>
      </c>
      <c r="AR3" s="204" t="str">
        <f>IF(HERRAMIENTA!AR3="","",HERRAMIENTA!AR3)</f>
        <v/>
      </c>
      <c r="AS3" s="204" t="str">
        <f>IF(HERRAMIENTA!AS3="","",HERRAMIENTA!AS3)</f>
        <v/>
      </c>
      <c r="AT3" s="204">
        <f>IF(HERRAMIENTA!AT3="","",HERRAMIENTA!AT3)</f>
        <v>44788</v>
      </c>
      <c r="AU3" s="204" t="str">
        <f>IF(HERRAMIENTA!AU3="","",HERRAMIENTA!AU3)</f>
        <v/>
      </c>
      <c r="AV3" s="204" t="str">
        <f>IF(HERRAMIENTA!AV3="","",HERRAMIENTA!AV3)</f>
        <v/>
      </c>
      <c r="AW3" s="204" t="str">
        <f>IF(HERRAMIENTA!AW3="","",HERRAMIENTA!AW3)</f>
        <v/>
      </c>
      <c r="AX3" s="204" t="str">
        <f>IF(HERRAMIENTA!AX3="","",HERRAMIENTA!AX3)</f>
        <v/>
      </c>
      <c r="AY3" s="204" t="str">
        <f>IF(HERRAMIENTA!AY3="","",HERRAMIENTA!AY3)</f>
        <v/>
      </c>
      <c r="AZ3" s="204" t="str">
        <f>IF(HERRAMIENTA!AZ3="","",HERRAMIENTA!AZ3)</f>
        <v/>
      </c>
      <c r="BA3" s="204" t="str">
        <f>IF(HERRAMIENTA!BA3="","",HERRAMIENTA!BA3)</f>
        <v/>
      </c>
      <c r="BB3" s="204" t="str">
        <f>IF(HERRAMIENTA!BB3="","",HERRAMIENTA!BB3)</f>
        <v/>
      </c>
      <c r="BC3" s="204">
        <f>IF(HERRAMIENTA!BC3="","",HERRAMIENTA!BC3)</f>
        <v>44851</v>
      </c>
      <c r="BD3" s="204" t="str">
        <f>IF(HERRAMIENTA!BD3="","",HERRAMIENTA!BD3)</f>
        <v/>
      </c>
      <c r="BE3" s="204" t="str">
        <f>IF(HERRAMIENTA!BE3="","",HERRAMIENTA!BE3)</f>
        <v/>
      </c>
      <c r="BF3" s="204">
        <f>IF(HERRAMIENTA!BF3="","",HERRAMIENTA!BF3)</f>
        <v>44872</v>
      </c>
      <c r="BG3" s="204">
        <f>IF(HERRAMIENTA!BG3="","",HERRAMIENTA!BG3)</f>
        <v>44879</v>
      </c>
      <c r="BH3" s="204" t="str">
        <f>IF(HERRAMIENTA!BH3="","",HERRAMIENTA!BH3)</f>
        <v/>
      </c>
      <c r="BI3" s="204" t="str">
        <f>IF(HERRAMIENTA!BI3="","",HERRAMIENTA!BI3)</f>
        <v/>
      </c>
      <c r="BJ3" s="204">
        <f>IF(HERRAMIENTA!BJ3="","",HERRAMIENTA!BJ3)</f>
        <v>44903</v>
      </c>
      <c r="BK3" s="204" t="str">
        <f>IF(HERRAMIENTA!BK3="","",HERRAMIENTA!BK3)</f>
        <v/>
      </c>
      <c r="BL3" s="204" t="str">
        <f>IF(HERRAMIENTA!BL3="","",HERRAMIENTA!BL3)</f>
        <v/>
      </c>
      <c r="BM3" s="204" t="str">
        <f>IF(HERRAMIENTA!BM3="","",HERRAMIENTA!BM3)</f>
        <v/>
      </c>
    </row>
    <row r="4" spans="1:65" s="77" customFormat="1" ht="15.75" customHeight="1" thickBot="1" x14ac:dyDescent="0.3">
      <c r="A4" s="89" t="s">
        <v>1784</v>
      </c>
      <c r="B4" s="90"/>
      <c r="E4" s="277">
        <f>HERRAMIENTA!G2</f>
        <v>2022</v>
      </c>
      <c r="F4" s="277"/>
      <c r="G4" s="98"/>
      <c r="H4" s="97"/>
      <c r="I4" s="474" t="s">
        <v>1793</v>
      </c>
      <c r="J4" s="452" t="s">
        <v>1786</v>
      </c>
      <c r="K4" s="452" t="s">
        <v>1792</v>
      </c>
      <c r="L4" s="452" t="s">
        <v>1630</v>
      </c>
      <c r="M4" s="291" t="str">
        <f>HERRAMIENTA!M4</f>
        <v>Semana 0</v>
      </c>
      <c r="N4" s="297" t="str">
        <f>HERRAMIENTA!N4</f>
        <v>Semana 1</v>
      </c>
      <c r="O4" s="207" t="str">
        <f>HERRAMIENTA!O4</f>
        <v>Semana 2</v>
      </c>
      <c r="P4" s="207" t="str">
        <f>HERRAMIENTA!P4</f>
        <v>Semana 3</v>
      </c>
      <c r="Q4" s="207" t="str">
        <f>HERRAMIENTA!Q4</f>
        <v>Semana 4</v>
      </c>
      <c r="R4" s="207" t="str">
        <f>HERRAMIENTA!R4</f>
        <v>Semana 5</v>
      </c>
      <c r="S4" s="207" t="str">
        <f>HERRAMIENTA!S4</f>
        <v>Semana 6</v>
      </c>
      <c r="T4" s="207" t="str">
        <f>HERRAMIENTA!T4</f>
        <v>Semana 7</v>
      </c>
      <c r="U4" s="298" t="str">
        <f>HERRAMIENTA!U4</f>
        <v>Semana 8</v>
      </c>
      <c r="V4" s="293" t="str">
        <f>HERRAMIENTA!V4</f>
        <v>Semana 9</v>
      </c>
      <c r="W4" s="207" t="str">
        <f>HERRAMIENTA!W4</f>
        <v>Semana 10</v>
      </c>
      <c r="X4" s="207" t="str">
        <f>HERRAMIENTA!X4</f>
        <v>Semana 11</v>
      </c>
      <c r="Y4" s="207" t="str">
        <f>HERRAMIENTA!Y4</f>
        <v>Semana 12</v>
      </c>
      <c r="Z4" s="207" t="str">
        <f>HERRAMIENTA!Z4</f>
        <v>Semana 13</v>
      </c>
      <c r="AA4" s="207" t="str">
        <f>HERRAMIENTA!AA4</f>
        <v>Semana 14</v>
      </c>
      <c r="AB4" s="207" t="str">
        <f>HERRAMIENTA!AB4</f>
        <v>Semana 15</v>
      </c>
      <c r="AC4" s="207" t="str">
        <f>HERRAMIENTA!AC4</f>
        <v>Semana 16</v>
      </c>
      <c r="AD4" s="207" t="str">
        <f>HERRAMIENTA!AD4</f>
        <v>Semana 17</v>
      </c>
      <c r="AE4" s="207" t="str">
        <f>HERRAMIENTA!AE4</f>
        <v>Semana 18</v>
      </c>
      <c r="AF4" s="207" t="str">
        <f>HERRAMIENTA!AF4</f>
        <v>Semana 19</v>
      </c>
      <c r="AG4" s="207" t="str">
        <f>HERRAMIENTA!AG4</f>
        <v>Semana 20</v>
      </c>
      <c r="AH4" s="207" t="str">
        <f>HERRAMIENTA!AH4</f>
        <v>Semana 21</v>
      </c>
      <c r="AI4" s="207" t="str">
        <f>HERRAMIENTA!AI4</f>
        <v>Semana 22</v>
      </c>
      <c r="AJ4" s="207" t="str">
        <f>HERRAMIENTA!AJ4</f>
        <v>Semana 23</v>
      </c>
      <c r="AK4" s="207" t="str">
        <f>HERRAMIENTA!AK4</f>
        <v>Semana 24</v>
      </c>
      <c r="AL4" s="207" t="str">
        <f>HERRAMIENTA!AL4</f>
        <v>Semana 25</v>
      </c>
      <c r="AM4" s="207" t="str">
        <f>HERRAMIENTA!AM4</f>
        <v>Semana 26</v>
      </c>
      <c r="AN4" s="207" t="str">
        <f>HERRAMIENTA!AN4</f>
        <v>Semana 27</v>
      </c>
      <c r="AO4" s="207" t="str">
        <f>HERRAMIENTA!AO4</f>
        <v>Semana 28</v>
      </c>
      <c r="AP4" s="207" t="str">
        <f>HERRAMIENTA!AP4</f>
        <v>Semana 29</v>
      </c>
      <c r="AQ4" s="207" t="str">
        <f>HERRAMIENTA!AQ4</f>
        <v>Semana 30</v>
      </c>
      <c r="AR4" s="207" t="str">
        <f>HERRAMIENTA!AR4</f>
        <v>Semana 31</v>
      </c>
      <c r="AS4" s="207" t="str">
        <f>HERRAMIENTA!AS4</f>
        <v>Semana 32</v>
      </c>
      <c r="AT4" s="207" t="str">
        <f>HERRAMIENTA!AT4</f>
        <v>Semana 33</v>
      </c>
      <c r="AU4" s="207" t="str">
        <f>HERRAMIENTA!AU4</f>
        <v>Semana 34</v>
      </c>
      <c r="AV4" s="207" t="str">
        <f>HERRAMIENTA!AV4</f>
        <v>Semana 35</v>
      </c>
      <c r="AW4" s="207" t="str">
        <f>HERRAMIENTA!AW4</f>
        <v>Semana 36</v>
      </c>
      <c r="AX4" s="207" t="str">
        <f>HERRAMIENTA!AX4</f>
        <v>Semana 37</v>
      </c>
      <c r="AY4" s="207" t="str">
        <f>HERRAMIENTA!AY4</f>
        <v>Semana 38</v>
      </c>
      <c r="AZ4" s="207" t="str">
        <f>HERRAMIENTA!AZ4</f>
        <v>Semana 39</v>
      </c>
      <c r="BA4" s="207" t="str">
        <f>HERRAMIENTA!BA4</f>
        <v>Semana 40</v>
      </c>
      <c r="BB4" s="207" t="str">
        <f>HERRAMIENTA!BB4</f>
        <v>Semana 41</v>
      </c>
      <c r="BC4" s="207" t="str">
        <f>HERRAMIENTA!BC4</f>
        <v>Semana 42</v>
      </c>
      <c r="BD4" s="207" t="str">
        <f>HERRAMIENTA!BD4</f>
        <v>Semana 43</v>
      </c>
      <c r="BE4" s="207" t="str">
        <f>HERRAMIENTA!BE4</f>
        <v>Semana 44</v>
      </c>
      <c r="BF4" s="207" t="str">
        <f>HERRAMIENTA!BF4</f>
        <v>Semana 45</v>
      </c>
      <c r="BG4" s="207" t="str">
        <f>HERRAMIENTA!BG4</f>
        <v>Semana 46</v>
      </c>
      <c r="BH4" s="207" t="str">
        <f>HERRAMIENTA!BH4</f>
        <v>Semana 47</v>
      </c>
      <c r="BI4" s="207" t="str">
        <f>HERRAMIENTA!BI4</f>
        <v>Semana 48</v>
      </c>
      <c r="BJ4" s="207" t="str">
        <f>HERRAMIENTA!BJ4</f>
        <v>Semana 49</v>
      </c>
      <c r="BK4" s="207" t="str">
        <f>HERRAMIENTA!BK4</f>
        <v>Semana 50</v>
      </c>
      <c r="BL4" s="207" t="str">
        <f>HERRAMIENTA!BL4</f>
        <v>Semana 51</v>
      </c>
      <c r="BM4" s="207" t="str">
        <f>HERRAMIENTA!BM4</f>
        <v>Semana 52</v>
      </c>
    </row>
    <row r="5" spans="1:65" s="46" customFormat="1" ht="15.75" thickBot="1" x14ac:dyDescent="0.3">
      <c r="A5" s="193" t="s">
        <v>1631</v>
      </c>
      <c r="B5" s="186" t="s">
        <v>1785</v>
      </c>
      <c r="C5" s="187" t="s">
        <v>1789</v>
      </c>
      <c r="D5" s="188" t="s">
        <v>1638</v>
      </c>
      <c r="E5" s="189" t="s">
        <v>1601</v>
      </c>
      <c r="F5" s="190" t="s">
        <v>1602</v>
      </c>
      <c r="G5" s="191" t="s">
        <v>3</v>
      </c>
      <c r="H5" s="192" t="s">
        <v>4</v>
      </c>
      <c r="I5" s="475"/>
      <c r="J5" s="476"/>
      <c r="K5" s="476"/>
      <c r="L5" s="477"/>
      <c r="M5" s="292" t="str">
        <f>HERRAMIENTA!M5</f>
        <v>dic 27 - 31</v>
      </c>
      <c r="N5" s="299" t="str">
        <f>HERRAMIENTA!N5</f>
        <v>ene 03 - 07</v>
      </c>
      <c r="O5" s="106" t="str">
        <f>HERRAMIENTA!O5</f>
        <v>ene 10 - 14</v>
      </c>
      <c r="P5" s="106" t="str">
        <f>HERRAMIENTA!P5</f>
        <v>ene 17 - 21</v>
      </c>
      <c r="Q5" s="106" t="str">
        <f>HERRAMIENTA!Q5</f>
        <v>ene 24 - 28</v>
      </c>
      <c r="R5" s="106" t="str">
        <f>HERRAMIENTA!R5</f>
        <v>ene 31 - 04</v>
      </c>
      <c r="S5" s="106" t="str">
        <f>HERRAMIENTA!S5</f>
        <v>feb 07 - 11</v>
      </c>
      <c r="T5" s="106" t="str">
        <f>HERRAMIENTA!T5</f>
        <v>feb 14 - 18</v>
      </c>
      <c r="U5" s="300" t="str">
        <f>HERRAMIENTA!U5</f>
        <v>feb 21 - 25</v>
      </c>
      <c r="V5" s="294" t="str">
        <f>HERRAMIENTA!V5</f>
        <v>feb 28 - 04</v>
      </c>
      <c r="W5" s="106" t="str">
        <f>HERRAMIENTA!W5</f>
        <v>mar 07 - 11</v>
      </c>
      <c r="X5" s="106" t="str">
        <f>HERRAMIENTA!X5</f>
        <v>mar 14 - 18</v>
      </c>
      <c r="Y5" s="106" t="str">
        <f>HERRAMIENTA!Y5</f>
        <v>mar 21 - 25</v>
      </c>
      <c r="Z5" s="106" t="str">
        <f>HERRAMIENTA!Z5</f>
        <v>mar 28 - 01</v>
      </c>
      <c r="AA5" s="106" t="str">
        <f>HERRAMIENTA!AA5</f>
        <v>abr 04 - 08</v>
      </c>
      <c r="AB5" s="106" t="str">
        <f>HERRAMIENTA!AB5</f>
        <v>abr 11 - 15</v>
      </c>
      <c r="AC5" s="106" t="str">
        <f>HERRAMIENTA!AC5</f>
        <v>abr 18 - 22</v>
      </c>
      <c r="AD5" s="106" t="str">
        <f>HERRAMIENTA!AD5</f>
        <v>abr 25 - 29</v>
      </c>
      <c r="AE5" s="106" t="str">
        <f>HERRAMIENTA!AE5</f>
        <v>may 02 - 06</v>
      </c>
      <c r="AF5" s="106" t="str">
        <f>HERRAMIENTA!AF5</f>
        <v>may 09 - 13</v>
      </c>
      <c r="AG5" s="106" t="str">
        <f>HERRAMIENTA!AG5</f>
        <v>may 16 - 20</v>
      </c>
      <c r="AH5" s="106" t="str">
        <f>HERRAMIENTA!AH5</f>
        <v>may 23 - 27</v>
      </c>
      <c r="AI5" s="106" t="str">
        <f>HERRAMIENTA!AI5</f>
        <v>may 30 - 03</v>
      </c>
      <c r="AJ5" s="106" t="str">
        <f>HERRAMIENTA!AJ5</f>
        <v>jun 06 - 10</v>
      </c>
      <c r="AK5" s="106" t="str">
        <f>HERRAMIENTA!AK5</f>
        <v>jun 13 - 17</v>
      </c>
      <c r="AL5" s="106" t="str">
        <f>HERRAMIENTA!AL5</f>
        <v>jun 20 - 24</v>
      </c>
      <c r="AM5" s="106" t="str">
        <f>HERRAMIENTA!AM5</f>
        <v>jun 27 - 01</v>
      </c>
      <c r="AN5" s="106" t="str">
        <f>HERRAMIENTA!AN5</f>
        <v>jul 04 - 08</v>
      </c>
      <c r="AO5" s="106" t="str">
        <f>HERRAMIENTA!AO5</f>
        <v>jul 11 - 15</v>
      </c>
      <c r="AP5" s="106" t="str">
        <f>HERRAMIENTA!AP5</f>
        <v>jul 18 - 22</v>
      </c>
      <c r="AQ5" s="106" t="str">
        <f>HERRAMIENTA!AQ5</f>
        <v>jul 25 - 29</v>
      </c>
      <c r="AR5" s="106" t="str">
        <f>HERRAMIENTA!AR5</f>
        <v>ago 01 - 05</v>
      </c>
      <c r="AS5" s="106" t="str">
        <f>HERRAMIENTA!AS5</f>
        <v>ago 08 - 12</v>
      </c>
      <c r="AT5" s="106" t="str">
        <f>HERRAMIENTA!AT5</f>
        <v>ago 15 - 19</v>
      </c>
      <c r="AU5" s="106" t="str">
        <f>HERRAMIENTA!AU5</f>
        <v>ago 22 - 26</v>
      </c>
      <c r="AV5" s="106" t="str">
        <f>HERRAMIENTA!AV5</f>
        <v>ago 29 - 02</v>
      </c>
      <c r="AW5" s="106" t="str">
        <f>HERRAMIENTA!AW5</f>
        <v>sep 05 - 09</v>
      </c>
      <c r="AX5" s="106" t="str">
        <f>HERRAMIENTA!AX5</f>
        <v>sep 12 - 16</v>
      </c>
      <c r="AY5" s="106" t="str">
        <f>HERRAMIENTA!AY5</f>
        <v>sep 19 - 23</v>
      </c>
      <c r="AZ5" s="106" t="str">
        <f>HERRAMIENTA!AZ5</f>
        <v>sep 26 - 30</v>
      </c>
      <c r="BA5" s="106" t="str">
        <f>HERRAMIENTA!BA5</f>
        <v>oct 03 - 07</v>
      </c>
      <c r="BB5" s="106" t="str">
        <f>HERRAMIENTA!BB5</f>
        <v>oct 10 - 14</v>
      </c>
      <c r="BC5" s="106" t="str">
        <f>HERRAMIENTA!BC5</f>
        <v>oct 17 - 21</v>
      </c>
      <c r="BD5" s="106" t="str">
        <f>HERRAMIENTA!BD5</f>
        <v>oct 24 - 28</v>
      </c>
      <c r="BE5" s="106" t="str">
        <f>HERRAMIENTA!BE5</f>
        <v>oct 31 - 04</v>
      </c>
      <c r="BF5" s="106" t="str">
        <f>HERRAMIENTA!BF5</f>
        <v>nov 07 - 11</v>
      </c>
      <c r="BG5" s="106" t="str">
        <f>HERRAMIENTA!BG5</f>
        <v>nov 14 - 18</v>
      </c>
      <c r="BH5" s="106" t="str">
        <f>HERRAMIENTA!BH5</f>
        <v>nov 21 - 25</v>
      </c>
      <c r="BI5" s="106" t="str">
        <f>HERRAMIENTA!BI5</f>
        <v>nov 28 - 02</v>
      </c>
      <c r="BJ5" s="106" t="str">
        <f>HERRAMIENTA!BJ5</f>
        <v>dic 05 - 09</v>
      </c>
      <c r="BK5" s="106" t="str">
        <f>HERRAMIENTA!BK5</f>
        <v>dic 12 - 16</v>
      </c>
      <c r="BL5" s="106" t="str">
        <f>HERRAMIENTA!BL5</f>
        <v>dic 19 - 23</v>
      </c>
      <c r="BM5" s="106" t="str">
        <f>HERRAMIENTA!BM5</f>
        <v>dic 26 - 30</v>
      </c>
    </row>
    <row r="6" spans="1:65" s="102" customFormat="1" ht="26.25" customHeight="1" x14ac:dyDescent="0.25">
      <c r="A6" s="178">
        <v>1</v>
      </c>
      <c r="B6" s="176" t="s">
        <v>1279</v>
      </c>
      <c r="C6" s="176" t="s">
        <v>1580</v>
      </c>
      <c r="D6" s="177" t="s">
        <v>7</v>
      </c>
      <c r="E6" s="176" t="s">
        <v>372</v>
      </c>
      <c r="F6" s="176" t="s">
        <v>7</v>
      </c>
      <c r="G6" s="177" t="s">
        <v>1580</v>
      </c>
      <c r="H6" s="184" t="s">
        <v>1861</v>
      </c>
      <c r="I6" s="194" t="s">
        <v>127</v>
      </c>
      <c r="J6" s="195" t="s">
        <v>1735</v>
      </c>
      <c r="K6" s="197">
        <v>1</v>
      </c>
      <c r="L6" s="202">
        <v>51</v>
      </c>
      <c r="M6" s="107" t="s">
        <v>1787</v>
      </c>
      <c r="N6" s="107">
        <v>44566</v>
      </c>
      <c r="O6" s="107">
        <v>44573</v>
      </c>
      <c r="P6" s="107">
        <v>44580</v>
      </c>
      <c r="Q6" s="107">
        <v>44587</v>
      </c>
      <c r="R6" s="108">
        <v>44594</v>
      </c>
      <c r="S6" s="108">
        <v>44601</v>
      </c>
      <c r="T6" s="108">
        <v>44608</v>
      </c>
      <c r="U6" s="108">
        <v>44615</v>
      </c>
      <c r="V6" s="107">
        <v>44622</v>
      </c>
      <c r="W6" s="107">
        <v>44629</v>
      </c>
      <c r="X6" s="107">
        <v>44636</v>
      </c>
      <c r="Y6" s="107">
        <v>44643</v>
      </c>
      <c r="Z6" s="107">
        <v>44650</v>
      </c>
      <c r="AA6" s="108">
        <v>44657</v>
      </c>
      <c r="AB6" s="108">
        <v>44664</v>
      </c>
      <c r="AC6" s="108">
        <v>44671</v>
      </c>
      <c r="AD6" s="108">
        <v>44678</v>
      </c>
      <c r="AE6" s="107">
        <v>44685</v>
      </c>
      <c r="AF6" s="107">
        <v>44692</v>
      </c>
      <c r="AG6" s="107">
        <v>44699</v>
      </c>
      <c r="AH6" s="107">
        <v>44706</v>
      </c>
      <c r="AI6" s="108">
        <v>44713</v>
      </c>
      <c r="AJ6" s="108">
        <v>44720</v>
      </c>
      <c r="AK6" s="108">
        <v>44727</v>
      </c>
      <c r="AL6" s="108">
        <v>44734</v>
      </c>
      <c r="AM6" s="108">
        <v>44741</v>
      </c>
      <c r="AN6" s="107">
        <v>44748</v>
      </c>
      <c r="AO6" s="107">
        <v>44755</v>
      </c>
      <c r="AP6" s="107" t="s">
        <v>1787</v>
      </c>
      <c r="AQ6" s="107">
        <v>44769</v>
      </c>
      <c r="AR6" s="108">
        <v>44776</v>
      </c>
      <c r="AS6" s="108">
        <v>44783</v>
      </c>
      <c r="AT6" s="108">
        <v>44790</v>
      </c>
      <c r="AU6" s="108">
        <v>44797</v>
      </c>
      <c r="AV6" s="107">
        <v>44804</v>
      </c>
      <c r="AW6" s="107">
        <v>44811</v>
      </c>
      <c r="AX6" s="107">
        <v>44818</v>
      </c>
      <c r="AY6" s="107">
        <v>44825</v>
      </c>
      <c r="AZ6" s="107">
        <v>44832</v>
      </c>
      <c r="BA6" s="108">
        <v>44839</v>
      </c>
      <c r="BB6" s="108">
        <v>44846</v>
      </c>
      <c r="BC6" s="108">
        <v>44853</v>
      </c>
      <c r="BD6" s="108">
        <v>44860</v>
      </c>
      <c r="BE6" s="107">
        <v>44867</v>
      </c>
      <c r="BF6" s="107">
        <v>44874</v>
      </c>
      <c r="BG6" s="107">
        <v>44881</v>
      </c>
      <c r="BH6" s="107">
        <v>44888</v>
      </c>
      <c r="BI6" s="108">
        <v>44895</v>
      </c>
      <c r="BJ6" s="108">
        <v>44902</v>
      </c>
      <c r="BK6" s="108">
        <v>44909</v>
      </c>
      <c r="BL6" s="108">
        <v>44916</v>
      </c>
      <c r="BM6" s="108">
        <v>44923</v>
      </c>
    </row>
    <row r="7" spans="1:65" s="102" customFormat="1" ht="26.25" customHeight="1" x14ac:dyDescent="0.25">
      <c r="A7" s="178">
        <v>2</v>
      </c>
      <c r="B7" s="176" t="s">
        <v>1279</v>
      </c>
      <c r="C7" s="176" t="s">
        <v>1580</v>
      </c>
      <c r="D7" s="177" t="s">
        <v>7</v>
      </c>
      <c r="E7" s="176" t="s">
        <v>395</v>
      </c>
      <c r="F7" s="176" t="s">
        <v>6</v>
      </c>
      <c r="G7" s="177" t="s">
        <v>1581</v>
      </c>
      <c r="H7" s="184" t="s">
        <v>1802</v>
      </c>
      <c r="I7" s="196" t="s">
        <v>126</v>
      </c>
      <c r="J7" s="195" t="s">
        <v>132</v>
      </c>
      <c r="K7" s="197">
        <v>1</v>
      </c>
      <c r="L7" s="202">
        <v>51</v>
      </c>
      <c r="M7" s="107" t="s">
        <v>1787</v>
      </c>
      <c r="N7" s="107" t="s">
        <v>1787</v>
      </c>
      <c r="O7" s="107">
        <v>44572</v>
      </c>
      <c r="P7" s="107">
        <v>44579</v>
      </c>
      <c r="Q7" s="107">
        <v>44586</v>
      </c>
      <c r="R7" s="108">
        <v>44593</v>
      </c>
      <c r="S7" s="108">
        <v>44600</v>
      </c>
      <c r="T7" s="108">
        <v>44607</v>
      </c>
      <c r="U7" s="108">
        <v>44614</v>
      </c>
      <c r="V7" s="107">
        <v>44621</v>
      </c>
      <c r="W7" s="107">
        <v>44628</v>
      </c>
      <c r="X7" s="107">
        <v>44635</v>
      </c>
      <c r="Y7" s="107">
        <v>44642</v>
      </c>
      <c r="Z7" s="107">
        <v>44649</v>
      </c>
      <c r="AA7" s="108">
        <v>44656</v>
      </c>
      <c r="AB7" s="108">
        <v>44663</v>
      </c>
      <c r="AC7" s="108">
        <v>44670</v>
      </c>
      <c r="AD7" s="108">
        <v>44677</v>
      </c>
      <c r="AE7" s="107">
        <v>44684</v>
      </c>
      <c r="AF7" s="107">
        <v>44691</v>
      </c>
      <c r="AG7" s="107">
        <v>44698</v>
      </c>
      <c r="AH7" s="107">
        <v>44705</v>
      </c>
      <c r="AI7" s="108">
        <v>44712</v>
      </c>
      <c r="AJ7" s="108">
        <v>44719</v>
      </c>
      <c r="AK7" s="108">
        <v>44726</v>
      </c>
      <c r="AL7" s="108">
        <v>44733</v>
      </c>
      <c r="AM7" s="108">
        <v>44740</v>
      </c>
      <c r="AN7" s="107">
        <v>44747</v>
      </c>
      <c r="AO7" s="107">
        <v>44754</v>
      </c>
      <c r="AP7" s="107">
        <v>44761</v>
      </c>
      <c r="AQ7" s="107">
        <v>44768</v>
      </c>
      <c r="AR7" s="108">
        <v>44775</v>
      </c>
      <c r="AS7" s="108">
        <v>44782</v>
      </c>
      <c r="AT7" s="108">
        <v>44789</v>
      </c>
      <c r="AU7" s="108">
        <v>44796</v>
      </c>
      <c r="AV7" s="107">
        <v>44803</v>
      </c>
      <c r="AW7" s="107">
        <v>44810</v>
      </c>
      <c r="AX7" s="107">
        <v>44817</v>
      </c>
      <c r="AY7" s="107">
        <v>44824</v>
      </c>
      <c r="AZ7" s="107">
        <v>44831</v>
      </c>
      <c r="BA7" s="108">
        <v>44838</v>
      </c>
      <c r="BB7" s="108">
        <v>44845</v>
      </c>
      <c r="BC7" s="108">
        <v>44852</v>
      </c>
      <c r="BD7" s="108">
        <v>44859</v>
      </c>
      <c r="BE7" s="107">
        <v>44866</v>
      </c>
      <c r="BF7" s="107">
        <v>44873</v>
      </c>
      <c r="BG7" s="107">
        <v>44880</v>
      </c>
      <c r="BH7" s="107">
        <v>44887</v>
      </c>
      <c r="BI7" s="108">
        <v>44894</v>
      </c>
      <c r="BJ7" s="108">
        <v>44901</v>
      </c>
      <c r="BK7" s="108">
        <v>44908</v>
      </c>
      <c r="BL7" s="108">
        <v>44915</v>
      </c>
      <c r="BM7" s="108">
        <v>44922</v>
      </c>
    </row>
    <row r="8" spans="1:65" s="102" customFormat="1" ht="26.25" customHeight="1" x14ac:dyDescent="0.25">
      <c r="A8" s="178">
        <v>3</v>
      </c>
      <c r="B8" s="176" t="s">
        <v>1279</v>
      </c>
      <c r="C8" s="176" t="s">
        <v>1580</v>
      </c>
      <c r="D8" s="177" t="s">
        <v>7</v>
      </c>
      <c r="E8" s="176" t="s">
        <v>793</v>
      </c>
      <c r="F8" s="176" t="s">
        <v>8</v>
      </c>
      <c r="G8" s="177" t="s">
        <v>1583</v>
      </c>
      <c r="H8" s="184" t="s">
        <v>1876</v>
      </c>
      <c r="I8" s="196" t="s">
        <v>128</v>
      </c>
      <c r="J8" s="195" t="s">
        <v>132</v>
      </c>
      <c r="K8" s="197">
        <v>3</v>
      </c>
      <c r="L8" s="202">
        <v>17</v>
      </c>
      <c r="M8" s="107" t="s">
        <v>1787</v>
      </c>
      <c r="N8" s="107" t="s">
        <v>1787</v>
      </c>
      <c r="O8" s="107">
        <v>44574</v>
      </c>
      <c r="P8" s="107" t="s">
        <v>1787</v>
      </c>
      <c r="Q8" s="107" t="s">
        <v>1787</v>
      </c>
      <c r="R8" s="108">
        <v>44595</v>
      </c>
      <c r="S8" s="108" t="s">
        <v>1787</v>
      </c>
      <c r="T8" s="108" t="s">
        <v>1787</v>
      </c>
      <c r="U8" s="108">
        <v>44616</v>
      </c>
      <c r="V8" s="107" t="s">
        <v>1787</v>
      </c>
      <c r="W8" s="107" t="s">
        <v>1787</v>
      </c>
      <c r="X8" s="107">
        <v>44637</v>
      </c>
      <c r="Y8" s="107" t="s">
        <v>1787</v>
      </c>
      <c r="Z8" s="107" t="s">
        <v>1787</v>
      </c>
      <c r="AA8" s="108">
        <v>44658</v>
      </c>
      <c r="AB8" s="108" t="s">
        <v>1787</v>
      </c>
      <c r="AC8" s="108" t="s">
        <v>1787</v>
      </c>
      <c r="AD8" s="108">
        <v>44679</v>
      </c>
      <c r="AE8" s="107" t="s">
        <v>1787</v>
      </c>
      <c r="AF8" s="107" t="s">
        <v>1787</v>
      </c>
      <c r="AG8" s="107">
        <v>44700</v>
      </c>
      <c r="AH8" s="107" t="s">
        <v>1787</v>
      </c>
      <c r="AI8" s="108" t="s">
        <v>1787</v>
      </c>
      <c r="AJ8" s="108">
        <v>44721</v>
      </c>
      <c r="AK8" s="108" t="s">
        <v>1787</v>
      </c>
      <c r="AL8" s="108" t="s">
        <v>1787</v>
      </c>
      <c r="AM8" s="108">
        <v>44742</v>
      </c>
      <c r="AN8" s="107" t="s">
        <v>1787</v>
      </c>
      <c r="AO8" s="107" t="s">
        <v>1787</v>
      </c>
      <c r="AP8" s="107">
        <v>44763</v>
      </c>
      <c r="AQ8" s="107" t="s">
        <v>1787</v>
      </c>
      <c r="AR8" s="108" t="s">
        <v>1787</v>
      </c>
      <c r="AS8" s="108">
        <v>44784</v>
      </c>
      <c r="AT8" s="108" t="s">
        <v>1787</v>
      </c>
      <c r="AU8" s="108" t="s">
        <v>1787</v>
      </c>
      <c r="AV8" s="107">
        <v>44805</v>
      </c>
      <c r="AW8" s="107" t="s">
        <v>1787</v>
      </c>
      <c r="AX8" s="107" t="s">
        <v>1787</v>
      </c>
      <c r="AY8" s="107">
        <v>44826</v>
      </c>
      <c r="AZ8" s="107" t="s">
        <v>1787</v>
      </c>
      <c r="BA8" s="108" t="s">
        <v>1787</v>
      </c>
      <c r="BB8" s="108">
        <v>44847</v>
      </c>
      <c r="BC8" s="108" t="s">
        <v>1787</v>
      </c>
      <c r="BD8" s="108" t="s">
        <v>1787</v>
      </c>
      <c r="BE8" s="107">
        <v>44868</v>
      </c>
      <c r="BF8" s="107" t="s">
        <v>1787</v>
      </c>
      <c r="BG8" s="107" t="s">
        <v>1787</v>
      </c>
      <c r="BH8" s="107">
        <v>44889</v>
      </c>
      <c r="BI8" s="108" t="s">
        <v>1787</v>
      </c>
      <c r="BJ8" s="108" t="s">
        <v>1787</v>
      </c>
      <c r="BK8" s="108">
        <v>44910</v>
      </c>
      <c r="BL8" s="108" t="s">
        <v>1787</v>
      </c>
      <c r="BM8" s="108" t="s">
        <v>1787</v>
      </c>
    </row>
    <row r="9" spans="1:65" s="102" customFormat="1" ht="26.25" customHeight="1" x14ac:dyDescent="0.25">
      <c r="A9" s="178" t="s">
        <v>1787</v>
      </c>
      <c r="B9" s="176" t="s">
        <v>1279</v>
      </c>
      <c r="C9" s="176" t="s">
        <v>1583</v>
      </c>
      <c r="D9" s="177" t="s">
        <v>8</v>
      </c>
      <c r="E9" s="176" t="s">
        <v>793</v>
      </c>
      <c r="F9" s="176" t="s">
        <v>1214</v>
      </c>
      <c r="G9" s="177" t="s">
        <v>1787</v>
      </c>
      <c r="H9" s="184" t="s">
        <v>1787</v>
      </c>
      <c r="I9" s="196" t="s">
        <v>129</v>
      </c>
      <c r="J9" s="195" t="s">
        <v>1735</v>
      </c>
      <c r="K9" s="197">
        <v>1</v>
      </c>
      <c r="L9" s="202" t="s">
        <v>1787</v>
      </c>
      <c r="M9" s="107" t="s">
        <v>1787</v>
      </c>
      <c r="N9" s="107">
        <v>44568</v>
      </c>
      <c r="O9" s="107">
        <v>44575</v>
      </c>
      <c r="P9" s="107">
        <v>44582</v>
      </c>
      <c r="Q9" s="107">
        <v>44589</v>
      </c>
      <c r="R9" s="108">
        <v>44596</v>
      </c>
      <c r="S9" s="108">
        <v>44603</v>
      </c>
      <c r="T9" s="108">
        <v>44610</v>
      </c>
      <c r="U9" s="108">
        <v>44617</v>
      </c>
      <c r="V9" s="107">
        <v>44624</v>
      </c>
      <c r="W9" s="107">
        <v>44631</v>
      </c>
      <c r="X9" s="107">
        <v>44638</v>
      </c>
      <c r="Y9" s="107">
        <v>44645</v>
      </c>
      <c r="Z9" s="107">
        <v>44652</v>
      </c>
      <c r="AA9" s="108">
        <v>44659</v>
      </c>
      <c r="AB9" s="108">
        <v>44666</v>
      </c>
      <c r="AC9" s="108">
        <v>44673</v>
      </c>
      <c r="AD9" s="108">
        <v>44680</v>
      </c>
      <c r="AE9" s="107">
        <v>44687</v>
      </c>
      <c r="AF9" s="107">
        <v>44694</v>
      </c>
      <c r="AG9" s="107">
        <v>44701</v>
      </c>
      <c r="AH9" s="107">
        <v>44708</v>
      </c>
      <c r="AI9" s="108">
        <v>44715</v>
      </c>
      <c r="AJ9" s="108">
        <v>44722</v>
      </c>
      <c r="AK9" s="108">
        <v>44729</v>
      </c>
      <c r="AL9" s="108">
        <v>44736</v>
      </c>
      <c r="AM9" s="108">
        <v>44743</v>
      </c>
      <c r="AN9" s="107">
        <v>44750</v>
      </c>
      <c r="AO9" s="107">
        <v>44757</v>
      </c>
      <c r="AP9" s="107">
        <v>44764</v>
      </c>
      <c r="AQ9" s="107">
        <v>44771</v>
      </c>
      <c r="AR9" s="108">
        <v>44778</v>
      </c>
      <c r="AS9" s="108">
        <v>44785</v>
      </c>
      <c r="AT9" s="108">
        <v>44792</v>
      </c>
      <c r="AU9" s="108">
        <v>44799</v>
      </c>
      <c r="AV9" s="107">
        <v>44806</v>
      </c>
      <c r="AW9" s="107">
        <v>44813</v>
      </c>
      <c r="AX9" s="107">
        <v>44820</v>
      </c>
      <c r="AY9" s="107">
        <v>44827</v>
      </c>
      <c r="AZ9" s="107">
        <v>44834</v>
      </c>
      <c r="BA9" s="108">
        <v>44841</v>
      </c>
      <c r="BB9" s="108">
        <v>44848</v>
      </c>
      <c r="BC9" s="108">
        <v>44855</v>
      </c>
      <c r="BD9" s="108">
        <v>44862</v>
      </c>
      <c r="BE9" s="107">
        <v>44869</v>
      </c>
      <c r="BF9" s="107">
        <v>44876</v>
      </c>
      <c r="BG9" s="107">
        <v>44883</v>
      </c>
      <c r="BH9" s="107">
        <v>44890</v>
      </c>
      <c r="BI9" s="108">
        <v>44897</v>
      </c>
      <c r="BJ9" s="108">
        <v>44904</v>
      </c>
      <c r="BK9" s="108">
        <v>44911</v>
      </c>
      <c r="BL9" s="108">
        <v>44918</v>
      </c>
      <c r="BM9" s="108">
        <v>44925</v>
      </c>
    </row>
    <row r="10" spans="1:65" s="102" customFormat="1" ht="26.25" customHeight="1" x14ac:dyDescent="0.25">
      <c r="A10" s="178">
        <v>4</v>
      </c>
      <c r="B10" s="176" t="s">
        <v>1279</v>
      </c>
      <c r="C10" s="176" t="s">
        <v>1584</v>
      </c>
      <c r="D10" s="177" t="s">
        <v>23</v>
      </c>
      <c r="E10" s="176" t="s">
        <v>615</v>
      </c>
      <c r="F10" s="176" t="s">
        <v>23</v>
      </c>
      <c r="G10" s="177" t="s">
        <v>1584</v>
      </c>
      <c r="H10" s="184" t="s">
        <v>1822</v>
      </c>
      <c r="I10" s="196" t="s">
        <v>127</v>
      </c>
      <c r="J10" s="195" t="s">
        <v>1735</v>
      </c>
      <c r="K10" s="197">
        <v>1</v>
      </c>
      <c r="L10" s="202">
        <v>51</v>
      </c>
      <c r="M10" s="107" t="s">
        <v>1787</v>
      </c>
      <c r="N10" s="107">
        <v>44566</v>
      </c>
      <c r="O10" s="107">
        <v>44573</v>
      </c>
      <c r="P10" s="107">
        <v>44580</v>
      </c>
      <c r="Q10" s="107">
        <v>44587</v>
      </c>
      <c r="R10" s="108">
        <v>44594</v>
      </c>
      <c r="S10" s="108">
        <v>44601</v>
      </c>
      <c r="T10" s="108">
        <v>44608</v>
      </c>
      <c r="U10" s="108">
        <v>44615</v>
      </c>
      <c r="V10" s="107">
        <v>44622</v>
      </c>
      <c r="W10" s="107">
        <v>44629</v>
      </c>
      <c r="X10" s="107">
        <v>44636</v>
      </c>
      <c r="Y10" s="107">
        <v>44643</v>
      </c>
      <c r="Z10" s="107">
        <v>44650</v>
      </c>
      <c r="AA10" s="108">
        <v>44657</v>
      </c>
      <c r="AB10" s="108">
        <v>44664</v>
      </c>
      <c r="AC10" s="108">
        <v>44671</v>
      </c>
      <c r="AD10" s="108">
        <v>44678</v>
      </c>
      <c r="AE10" s="107">
        <v>44685</v>
      </c>
      <c r="AF10" s="107">
        <v>44692</v>
      </c>
      <c r="AG10" s="107">
        <v>44699</v>
      </c>
      <c r="AH10" s="107">
        <v>44706</v>
      </c>
      <c r="AI10" s="108">
        <v>44713</v>
      </c>
      <c r="AJ10" s="108">
        <v>44720</v>
      </c>
      <c r="AK10" s="108">
        <v>44727</v>
      </c>
      <c r="AL10" s="108">
        <v>44734</v>
      </c>
      <c r="AM10" s="108">
        <v>44741</v>
      </c>
      <c r="AN10" s="107">
        <v>44748</v>
      </c>
      <c r="AO10" s="107">
        <v>44755</v>
      </c>
      <c r="AP10" s="107" t="s">
        <v>1787</v>
      </c>
      <c r="AQ10" s="107">
        <v>44769</v>
      </c>
      <c r="AR10" s="108">
        <v>44776</v>
      </c>
      <c r="AS10" s="108">
        <v>44783</v>
      </c>
      <c r="AT10" s="108">
        <v>44790</v>
      </c>
      <c r="AU10" s="108">
        <v>44797</v>
      </c>
      <c r="AV10" s="107">
        <v>44804</v>
      </c>
      <c r="AW10" s="107">
        <v>44811</v>
      </c>
      <c r="AX10" s="107">
        <v>44818</v>
      </c>
      <c r="AY10" s="107">
        <v>44825</v>
      </c>
      <c r="AZ10" s="107">
        <v>44832</v>
      </c>
      <c r="BA10" s="108">
        <v>44839</v>
      </c>
      <c r="BB10" s="108">
        <v>44846</v>
      </c>
      <c r="BC10" s="108">
        <v>44853</v>
      </c>
      <c r="BD10" s="108">
        <v>44860</v>
      </c>
      <c r="BE10" s="107">
        <v>44867</v>
      </c>
      <c r="BF10" s="107">
        <v>44874</v>
      </c>
      <c r="BG10" s="107">
        <v>44881</v>
      </c>
      <c r="BH10" s="107">
        <v>44888</v>
      </c>
      <c r="BI10" s="108">
        <v>44895</v>
      </c>
      <c r="BJ10" s="108">
        <v>44902</v>
      </c>
      <c r="BK10" s="108">
        <v>44909</v>
      </c>
      <c r="BL10" s="108">
        <v>44916</v>
      </c>
      <c r="BM10" s="108">
        <v>44923</v>
      </c>
    </row>
    <row r="11" spans="1:65" s="102" customFormat="1" ht="26.25" customHeight="1" x14ac:dyDescent="0.25">
      <c r="A11" s="178">
        <v>5</v>
      </c>
      <c r="B11" s="176" t="s">
        <v>1279</v>
      </c>
      <c r="C11" s="176" t="s">
        <v>1584</v>
      </c>
      <c r="D11" s="177" t="s">
        <v>23</v>
      </c>
      <c r="E11" s="176" t="s">
        <v>395</v>
      </c>
      <c r="F11" s="176" t="s">
        <v>22</v>
      </c>
      <c r="G11" s="177" t="s">
        <v>1514</v>
      </c>
      <c r="H11" s="184" t="s">
        <v>1897</v>
      </c>
      <c r="I11" s="196" t="s">
        <v>125</v>
      </c>
      <c r="J11" s="195" t="s">
        <v>135</v>
      </c>
      <c r="K11" s="197">
        <v>4</v>
      </c>
      <c r="L11" s="202">
        <v>12</v>
      </c>
      <c r="M11" s="107" t="s">
        <v>1787</v>
      </c>
      <c r="N11" s="107" t="s">
        <v>1787</v>
      </c>
      <c r="O11" s="107" t="s">
        <v>1787</v>
      </c>
      <c r="P11" s="107" t="s">
        <v>1787</v>
      </c>
      <c r="Q11" s="107">
        <v>44585</v>
      </c>
      <c r="R11" s="108" t="s">
        <v>1787</v>
      </c>
      <c r="S11" s="108" t="s">
        <v>1787</v>
      </c>
      <c r="T11" s="108" t="s">
        <v>1787</v>
      </c>
      <c r="U11" s="108">
        <v>44613</v>
      </c>
      <c r="V11" s="107" t="s">
        <v>1787</v>
      </c>
      <c r="W11" s="107" t="s">
        <v>1787</v>
      </c>
      <c r="X11" s="107" t="s">
        <v>1787</v>
      </c>
      <c r="Y11" s="107" t="s">
        <v>1787</v>
      </c>
      <c r="Z11" s="107">
        <v>44648</v>
      </c>
      <c r="AA11" s="108" t="s">
        <v>1787</v>
      </c>
      <c r="AB11" s="108" t="s">
        <v>1787</v>
      </c>
      <c r="AC11" s="108" t="s">
        <v>1787</v>
      </c>
      <c r="AD11" s="108">
        <v>44676</v>
      </c>
      <c r="AE11" s="107" t="s">
        <v>1787</v>
      </c>
      <c r="AF11" s="107" t="s">
        <v>1787</v>
      </c>
      <c r="AG11" s="107" t="s">
        <v>1787</v>
      </c>
      <c r="AH11" s="107">
        <v>44704</v>
      </c>
      <c r="AI11" s="108" t="s">
        <v>1787</v>
      </c>
      <c r="AJ11" s="108" t="s">
        <v>1787</v>
      </c>
      <c r="AK11" s="108" t="s">
        <v>1787</v>
      </c>
      <c r="AL11" s="108" t="s">
        <v>1787</v>
      </c>
      <c r="AM11" s="108" t="s">
        <v>1787</v>
      </c>
      <c r="AN11" s="107" t="s">
        <v>1787</v>
      </c>
      <c r="AO11" s="107">
        <v>44753</v>
      </c>
      <c r="AP11" s="107" t="s">
        <v>1787</v>
      </c>
      <c r="AQ11" s="107" t="s">
        <v>1787</v>
      </c>
      <c r="AR11" s="108" t="s">
        <v>1787</v>
      </c>
      <c r="AS11" s="108">
        <v>44781</v>
      </c>
      <c r="AT11" s="108" t="s">
        <v>1787</v>
      </c>
      <c r="AU11" s="108" t="s">
        <v>1787</v>
      </c>
      <c r="AV11" s="107" t="s">
        <v>1787</v>
      </c>
      <c r="AW11" s="107">
        <v>44809</v>
      </c>
      <c r="AX11" s="107" t="s">
        <v>1787</v>
      </c>
      <c r="AY11" s="107" t="s">
        <v>1787</v>
      </c>
      <c r="AZ11" s="107" t="s">
        <v>1787</v>
      </c>
      <c r="BA11" s="108">
        <v>44837</v>
      </c>
      <c r="BB11" s="108" t="s">
        <v>1787</v>
      </c>
      <c r="BC11" s="108" t="s">
        <v>1787</v>
      </c>
      <c r="BD11" s="108" t="s">
        <v>1787</v>
      </c>
      <c r="BE11" s="107">
        <v>44865</v>
      </c>
      <c r="BF11" s="107" t="s">
        <v>1787</v>
      </c>
      <c r="BG11" s="107" t="s">
        <v>1787</v>
      </c>
      <c r="BH11" s="107" t="s">
        <v>1787</v>
      </c>
      <c r="BI11" s="108">
        <v>44893</v>
      </c>
      <c r="BJ11" s="108" t="s">
        <v>1787</v>
      </c>
      <c r="BK11" s="108" t="s">
        <v>1787</v>
      </c>
      <c r="BL11" s="108" t="s">
        <v>1787</v>
      </c>
      <c r="BM11" s="108">
        <v>44921</v>
      </c>
    </row>
    <row r="12" spans="1:65" s="102" customFormat="1" ht="26.25" customHeight="1" x14ac:dyDescent="0.25">
      <c r="A12" s="178">
        <v>6</v>
      </c>
      <c r="B12" s="176" t="s">
        <v>1279</v>
      </c>
      <c r="C12" s="176" t="s">
        <v>1584</v>
      </c>
      <c r="D12" s="177" t="s">
        <v>23</v>
      </c>
      <c r="E12" s="176" t="s">
        <v>395</v>
      </c>
      <c r="F12" s="176" t="s">
        <v>407</v>
      </c>
      <c r="G12" s="177" t="s">
        <v>1511</v>
      </c>
      <c r="H12" s="184" t="s">
        <v>1865</v>
      </c>
      <c r="I12" s="196" t="s">
        <v>128</v>
      </c>
      <c r="J12" s="195" t="s">
        <v>134</v>
      </c>
      <c r="K12" s="197">
        <v>4</v>
      </c>
      <c r="L12" s="202">
        <v>13</v>
      </c>
      <c r="M12" s="107" t="s">
        <v>1787</v>
      </c>
      <c r="N12" s="107" t="s">
        <v>1787</v>
      </c>
      <c r="O12" s="107" t="s">
        <v>1787</v>
      </c>
      <c r="P12" s="107" t="s">
        <v>1787</v>
      </c>
      <c r="Q12" s="107" t="s">
        <v>1787</v>
      </c>
      <c r="R12" s="108">
        <v>44595</v>
      </c>
      <c r="S12" s="108" t="s">
        <v>1787</v>
      </c>
      <c r="T12" s="108" t="s">
        <v>1787</v>
      </c>
      <c r="U12" s="108" t="s">
        <v>1787</v>
      </c>
      <c r="V12" s="107">
        <v>44623</v>
      </c>
      <c r="W12" s="107" t="s">
        <v>1787</v>
      </c>
      <c r="X12" s="107" t="s">
        <v>1787</v>
      </c>
      <c r="Y12" s="107" t="s">
        <v>1787</v>
      </c>
      <c r="Z12" s="107">
        <v>44651</v>
      </c>
      <c r="AA12" s="108" t="s">
        <v>1787</v>
      </c>
      <c r="AB12" s="108" t="s">
        <v>1787</v>
      </c>
      <c r="AC12" s="108" t="s">
        <v>1787</v>
      </c>
      <c r="AD12" s="108">
        <v>44679</v>
      </c>
      <c r="AE12" s="107" t="s">
        <v>1787</v>
      </c>
      <c r="AF12" s="107" t="s">
        <v>1787</v>
      </c>
      <c r="AG12" s="107" t="s">
        <v>1787</v>
      </c>
      <c r="AH12" s="107">
        <v>44707</v>
      </c>
      <c r="AI12" s="108" t="s">
        <v>1787</v>
      </c>
      <c r="AJ12" s="108" t="s">
        <v>1787</v>
      </c>
      <c r="AK12" s="108" t="s">
        <v>1787</v>
      </c>
      <c r="AL12" s="108">
        <v>44735</v>
      </c>
      <c r="AM12" s="108" t="s">
        <v>1787</v>
      </c>
      <c r="AN12" s="107" t="s">
        <v>1787</v>
      </c>
      <c r="AO12" s="107" t="s">
        <v>1787</v>
      </c>
      <c r="AP12" s="107">
        <v>44763</v>
      </c>
      <c r="AQ12" s="107" t="s">
        <v>1787</v>
      </c>
      <c r="AR12" s="108" t="s">
        <v>1787</v>
      </c>
      <c r="AS12" s="108" t="s">
        <v>1787</v>
      </c>
      <c r="AT12" s="108">
        <v>44791</v>
      </c>
      <c r="AU12" s="108" t="s">
        <v>1787</v>
      </c>
      <c r="AV12" s="107" t="s">
        <v>1787</v>
      </c>
      <c r="AW12" s="107" t="s">
        <v>1787</v>
      </c>
      <c r="AX12" s="107">
        <v>44819</v>
      </c>
      <c r="AY12" s="107" t="s">
        <v>1787</v>
      </c>
      <c r="AZ12" s="107" t="s">
        <v>1787</v>
      </c>
      <c r="BA12" s="108" t="s">
        <v>1787</v>
      </c>
      <c r="BB12" s="108">
        <v>44847</v>
      </c>
      <c r="BC12" s="108" t="s">
        <v>1787</v>
      </c>
      <c r="BD12" s="108" t="s">
        <v>1787</v>
      </c>
      <c r="BE12" s="107" t="s">
        <v>1787</v>
      </c>
      <c r="BF12" s="107">
        <v>44875</v>
      </c>
      <c r="BG12" s="107" t="s">
        <v>1787</v>
      </c>
      <c r="BH12" s="107" t="s">
        <v>1787</v>
      </c>
      <c r="BI12" s="108" t="s">
        <v>1787</v>
      </c>
      <c r="BJ12" s="108" t="s">
        <v>1787</v>
      </c>
      <c r="BK12" s="108">
        <v>44910</v>
      </c>
      <c r="BL12" s="108" t="s">
        <v>1787</v>
      </c>
      <c r="BM12" s="108" t="s">
        <v>1787</v>
      </c>
    </row>
    <row r="13" spans="1:65" s="102" customFormat="1" ht="26.25" customHeight="1" x14ac:dyDescent="0.25">
      <c r="A13" s="178">
        <v>7</v>
      </c>
      <c r="B13" s="176" t="s">
        <v>1279</v>
      </c>
      <c r="C13" s="176" t="s">
        <v>1584</v>
      </c>
      <c r="D13" s="177" t="s">
        <v>23</v>
      </c>
      <c r="E13" s="176" t="s">
        <v>793</v>
      </c>
      <c r="F13" s="176" t="s">
        <v>806</v>
      </c>
      <c r="G13" s="177" t="s">
        <v>1516</v>
      </c>
      <c r="H13" s="184" t="s">
        <v>1925</v>
      </c>
      <c r="I13" s="196" t="s">
        <v>128</v>
      </c>
      <c r="J13" s="195" t="s">
        <v>136</v>
      </c>
      <c r="K13" s="197">
        <v>4</v>
      </c>
      <c r="L13" s="202">
        <v>12</v>
      </c>
      <c r="M13" s="107" t="s">
        <v>1787</v>
      </c>
      <c r="N13" s="107" t="s">
        <v>1787</v>
      </c>
      <c r="O13" s="107" t="s">
        <v>1787</v>
      </c>
      <c r="P13" s="107" t="s">
        <v>1787</v>
      </c>
      <c r="Q13" s="107" t="s">
        <v>1787</v>
      </c>
      <c r="R13" s="108" t="s">
        <v>1787</v>
      </c>
      <c r="S13" s="108">
        <v>44602</v>
      </c>
      <c r="T13" s="108" t="s">
        <v>1787</v>
      </c>
      <c r="U13" s="108" t="s">
        <v>1787</v>
      </c>
      <c r="V13" s="107" t="s">
        <v>1787</v>
      </c>
      <c r="W13" s="107">
        <v>44630</v>
      </c>
      <c r="X13" s="107" t="s">
        <v>1787</v>
      </c>
      <c r="Y13" s="107" t="s">
        <v>1787</v>
      </c>
      <c r="Z13" s="107" t="s">
        <v>1787</v>
      </c>
      <c r="AA13" s="108">
        <v>44658</v>
      </c>
      <c r="AB13" s="108" t="s">
        <v>1787</v>
      </c>
      <c r="AC13" s="108" t="s">
        <v>1787</v>
      </c>
      <c r="AD13" s="108" t="s">
        <v>1787</v>
      </c>
      <c r="AE13" s="107">
        <v>44686</v>
      </c>
      <c r="AF13" s="107" t="s">
        <v>1787</v>
      </c>
      <c r="AG13" s="107" t="s">
        <v>1787</v>
      </c>
      <c r="AH13" s="107" t="s">
        <v>1787</v>
      </c>
      <c r="AI13" s="108">
        <v>44714</v>
      </c>
      <c r="AJ13" s="108" t="s">
        <v>1787</v>
      </c>
      <c r="AK13" s="108" t="s">
        <v>1787</v>
      </c>
      <c r="AL13" s="108" t="s">
        <v>1787</v>
      </c>
      <c r="AM13" s="108">
        <v>44742</v>
      </c>
      <c r="AN13" s="107" t="s">
        <v>1787</v>
      </c>
      <c r="AO13" s="107" t="s">
        <v>1787</v>
      </c>
      <c r="AP13" s="107" t="s">
        <v>1787</v>
      </c>
      <c r="AQ13" s="107">
        <v>44770</v>
      </c>
      <c r="AR13" s="108" t="s">
        <v>1787</v>
      </c>
      <c r="AS13" s="108" t="s">
        <v>1787</v>
      </c>
      <c r="AT13" s="108" t="s">
        <v>1787</v>
      </c>
      <c r="AU13" s="108">
        <v>44798</v>
      </c>
      <c r="AV13" s="107" t="s">
        <v>1787</v>
      </c>
      <c r="AW13" s="107" t="s">
        <v>1787</v>
      </c>
      <c r="AX13" s="107" t="s">
        <v>1787</v>
      </c>
      <c r="AY13" s="107">
        <v>44826</v>
      </c>
      <c r="AZ13" s="107" t="s">
        <v>1787</v>
      </c>
      <c r="BA13" s="108" t="s">
        <v>1787</v>
      </c>
      <c r="BB13" s="108" t="s">
        <v>1787</v>
      </c>
      <c r="BC13" s="108">
        <v>44854</v>
      </c>
      <c r="BD13" s="108" t="s">
        <v>1787</v>
      </c>
      <c r="BE13" s="107" t="s">
        <v>1787</v>
      </c>
      <c r="BF13" s="107" t="s">
        <v>1787</v>
      </c>
      <c r="BG13" s="107">
        <v>44882</v>
      </c>
      <c r="BH13" s="107" t="s">
        <v>1787</v>
      </c>
      <c r="BI13" s="108" t="s">
        <v>1787</v>
      </c>
      <c r="BJ13" s="108" t="s">
        <v>1787</v>
      </c>
      <c r="BK13" s="108">
        <v>44910</v>
      </c>
      <c r="BL13" s="108" t="s">
        <v>1787</v>
      </c>
      <c r="BM13" s="108" t="s">
        <v>1787</v>
      </c>
    </row>
    <row r="14" spans="1:65" s="102" customFormat="1" ht="26.25" customHeight="1" x14ac:dyDescent="0.25">
      <c r="A14" s="178" t="s">
        <v>1787</v>
      </c>
      <c r="B14" s="176" t="s">
        <v>1279</v>
      </c>
      <c r="C14" s="176" t="s">
        <v>1584</v>
      </c>
      <c r="D14" s="177" t="s">
        <v>23</v>
      </c>
      <c r="E14" s="176" t="s">
        <v>615</v>
      </c>
      <c r="F14" s="176" t="s">
        <v>1214</v>
      </c>
      <c r="G14" s="177" t="s">
        <v>1787</v>
      </c>
      <c r="H14" s="184" t="s">
        <v>1787</v>
      </c>
      <c r="I14" s="196" t="s">
        <v>129</v>
      </c>
      <c r="J14" s="195" t="s">
        <v>1735</v>
      </c>
      <c r="K14" s="197">
        <v>1</v>
      </c>
      <c r="L14" s="202" t="s">
        <v>1787</v>
      </c>
      <c r="M14" s="107" t="s">
        <v>1787</v>
      </c>
      <c r="N14" s="107">
        <v>44568</v>
      </c>
      <c r="O14" s="107">
        <v>44575</v>
      </c>
      <c r="P14" s="107">
        <v>44582</v>
      </c>
      <c r="Q14" s="107">
        <v>44589</v>
      </c>
      <c r="R14" s="108">
        <v>44596</v>
      </c>
      <c r="S14" s="108">
        <v>44603</v>
      </c>
      <c r="T14" s="108">
        <v>44610</v>
      </c>
      <c r="U14" s="108">
        <v>44617</v>
      </c>
      <c r="V14" s="107">
        <v>44624</v>
      </c>
      <c r="W14" s="107">
        <v>44631</v>
      </c>
      <c r="X14" s="107">
        <v>44638</v>
      </c>
      <c r="Y14" s="107">
        <v>44645</v>
      </c>
      <c r="Z14" s="107">
        <v>44652</v>
      </c>
      <c r="AA14" s="108">
        <v>44659</v>
      </c>
      <c r="AB14" s="108">
        <v>44666</v>
      </c>
      <c r="AC14" s="108">
        <v>44673</v>
      </c>
      <c r="AD14" s="108">
        <v>44680</v>
      </c>
      <c r="AE14" s="107">
        <v>44687</v>
      </c>
      <c r="AF14" s="107">
        <v>44694</v>
      </c>
      <c r="AG14" s="107">
        <v>44701</v>
      </c>
      <c r="AH14" s="107">
        <v>44708</v>
      </c>
      <c r="AI14" s="108">
        <v>44715</v>
      </c>
      <c r="AJ14" s="108">
        <v>44722</v>
      </c>
      <c r="AK14" s="108">
        <v>44729</v>
      </c>
      <c r="AL14" s="108">
        <v>44736</v>
      </c>
      <c r="AM14" s="108">
        <v>44743</v>
      </c>
      <c r="AN14" s="107">
        <v>44750</v>
      </c>
      <c r="AO14" s="107">
        <v>44757</v>
      </c>
      <c r="AP14" s="107">
        <v>44764</v>
      </c>
      <c r="AQ14" s="107">
        <v>44771</v>
      </c>
      <c r="AR14" s="108">
        <v>44778</v>
      </c>
      <c r="AS14" s="108">
        <v>44785</v>
      </c>
      <c r="AT14" s="108">
        <v>44792</v>
      </c>
      <c r="AU14" s="108">
        <v>44799</v>
      </c>
      <c r="AV14" s="107">
        <v>44806</v>
      </c>
      <c r="AW14" s="107">
        <v>44813</v>
      </c>
      <c r="AX14" s="107">
        <v>44820</v>
      </c>
      <c r="AY14" s="107">
        <v>44827</v>
      </c>
      <c r="AZ14" s="107">
        <v>44834</v>
      </c>
      <c r="BA14" s="108">
        <v>44841</v>
      </c>
      <c r="BB14" s="108">
        <v>44848</v>
      </c>
      <c r="BC14" s="108">
        <v>44855</v>
      </c>
      <c r="BD14" s="108">
        <v>44862</v>
      </c>
      <c r="BE14" s="107">
        <v>44869</v>
      </c>
      <c r="BF14" s="107">
        <v>44876</v>
      </c>
      <c r="BG14" s="107">
        <v>44883</v>
      </c>
      <c r="BH14" s="107">
        <v>44890</v>
      </c>
      <c r="BI14" s="108">
        <v>44897</v>
      </c>
      <c r="BJ14" s="108">
        <v>44904</v>
      </c>
      <c r="BK14" s="108">
        <v>44911</v>
      </c>
      <c r="BL14" s="108">
        <v>44918</v>
      </c>
      <c r="BM14" s="108">
        <v>44925</v>
      </c>
    </row>
    <row r="15" spans="1:65" s="102" customFormat="1" ht="26.25" customHeight="1" x14ac:dyDescent="0.25">
      <c r="A15" s="178">
        <v>8</v>
      </c>
      <c r="B15" s="176" t="s">
        <v>1280</v>
      </c>
      <c r="C15" s="176" t="s">
        <v>1573</v>
      </c>
      <c r="D15" s="177" t="s">
        <v>17</v>
      </c>
      <c r="E15" s="176" t="s">
        <v>261</v>
      </c>
      <c r="F15" s="176" t="s">
        <v>17</v>
      </c>
      <c r="G15" s="177" t="s">
        <v>1573</v>
      </c>
      <c r="H15" s="184" t="s">
        <v>1951</v>
      </c>
      <c r="I15" s="196" t="s">
        <v>127</v>
      </c>
      <c r="J15" s="195" t="s">
        <v>1735</v>
      </c>
      <c r="K15" s="197">
        <v>1</v>
      </c>
      <c r="L15" s="202">
        <v>51</v>
      </c>
      <c r="M15" s="107" t="s">
        <v>1787</v>
      </c>
      <c r="N15" s="107">
        <v>44566</v>
      </c>
      <c r="O15" s="107">
        <v>44573</v>
      </c>
      <c r="P15" s="107">
        <v>44580</v>
      </c>
      <c r="Q15" s="107">
        <v>44587</v>
      </c>
      <c r="R15" s="108">
        <v>44594</v>
      </c>
      <c r="S15" s="108">
        <v>44601</v>
      </c>
      <c r="T15" s="108">
        <v>44608</v>
      </c>
      <c r="U15" s="108">
        <v>44615</v>
      </c>
      <c r="V15" s="107">
        <v>44622</v>
      </c>
      <c r="W15" s="107">
        <v>44629</v>
      </c>
      <c r="X15" s="107">
        <v>44636</v>
      </c>
      <c r="Y15" s="107">
        <v>44643</v>
      </c>
      <c r="Z15" s="107">
        <v>44650</v>
      </c>
      <c r="AA15" s="108">
        <v>44657</v>
      </c>
      <c r="AB15" s="108">
        <v>44664</v>
      </c>
      <c r="AC15" s="108">
        <v>44671</v>
      </c>
      <c r="AD15" s="108">
        <v>44678</v>
      </c>
      <c r="AE15" s="107">
        <v>44685</v>
      </c>
      <c r="AF15" s="107">
        <v>44692</v>
      </c>
      <c r="AG15" s="107">
        <v>44699</v>
      </c>
      <c r="AH15" s="107">
        <v>44706</v>
      </c>
      <c r="AI15" s="108">
        <v>44713</v>
      </c>
      <c r="AJ15" s="108">
        <v>44720</v>
      </c>
      <c r="AK15" s="108">
        <v>44727</v>
      </c>
      <c r="AL15" s="108">
        <v>44734</v>
      </c>
      <c r="AM15" s="108">
        <v>44741</v>
      </c>
      <c r="AN15" s="107">
        <v>44748</v>
      </c>
      <c r="AO15" s="107">
        <v>44755</v>
      </c>
      <c r="AP15" s="107" t="s">
        <v>1787</v>
      </c>
      <c r="AQ15" s="107">
        <v>44769</v>
      </c>
      <c r="AR15" s="108">
        <v>44776</v>
      </c>
      <c r="AS15" s="108">
        <v>44783</v>
      </c>
      <c r="AT15" s="108">
        <v>44790</v>
      </c>
      <c r="AU15" s="108">
        <v>44797</v>
      </c>
      <c r="AV15" s="107">
        <v>44804</v>
      </c>
      <c r="AW15" s="107">
        <v>44811</v>
      </c>
      <c r="AX15" s="107">
        <v>44818</v>
      </c>
      <c r="AY15" s="107">
        <v>44825</v>
      </c>
      <c r="AZ15" s="107">
        <v>44832</v>
      </c>
      <c r="BA15" s="108">
        <v>44839</v>
      </c>
      <c r="BB15" s="108">
        <v>44846</v>
      </c>
      <c r="BC15" s="108">
        <v>44853</v>
      </c>
      <c r="BD15" s="108">
        <v>44860</v>
      </c>
      <c r="BE15" s="107">
        <v>44867</v>
      </c>
      <c r="BF15" s="107">
        <v>44874</v>
      </c>
      <c r="BG15" s="107">
        <v>44881</v>
      </c>
      <c r="BH15" s="107">
        <v>44888</v>
      </c>
      <c r="BI15" s="108">
        <v>44895</v>
      </c>
      <c r="BJ15" s="108">
        <v>44902</v>
      </c>
      <c r="BK15" s="108">
        <v>44909</v>
      </c>
      <c r="BL15" s="108">
        <v>44916</v>
      </c>
      <c r="BM15" s="108">
        <v>44923</v>
      </c>
    </row>
    <row r="16" spans="1:65" s="102" customFormat="1" ht="26.25" customHeight="1" x14ac:dyDescent="0.25">
      <c r="A16" s="178">
        <v>9</v>
      </c>
      <c r="B16" s="176" t="s">
        <v>1280</v>
      </c>
      <c r="C16" s="176" t="s">
        <v>1573</v>
      </c>
      <c r="D16" s="177" t="s">
        <v>17</v>
      </c>
      <c r="E16" s="176" t="s">
        <v>261</v>
      </c>
      <c r="F16" s="176" t="s">
        <v>18</v>
      </c>
      <c r="G16" s="177" t="s">
        <v>1573</v>
      </c>
      <c r="H16" s="184" t="s">
        <v>1951</v>
      </c>
      <c r="I16" s="196" t="s">
        <v>126</v>
      </c>
      <c r="J16" s="195" t="s">
        <v>133</v>
      </c>
      <c r="K16" s="197">
        <v>4</v>
      </c>
      <c r="L16" s="202">
        <v>13</v>
      </c>
      <c r="M16" s="107" t="s">
        <v>1787</v>
      </c>
      <c r="N16" s="107" t="s">
        <v>1787</v>
      </c>
      <c r="O16" s="107" t="s">
        <v>1787</v>
      </c>
      <c r="P16" s="107">
        <v>44579</v>
      </c>
      <c r="Q16" s="107" t="s">
        <v>1787</v>
      </c>
      <c r="R16" s="108" t="s">
        <v>1787</v>
      </c>
      <c r="S16" s="108" t="s">
        <v>1787</v>
      </c>
      <c r="T16" s="108">
        <v>44607</v>
      </c>
      <c r="U16" s="108" t="s">
        <v>1787</v>
      </c>
      <c r="V16" s="107" t="s">
        <v>1787</v>
      </c>
      <c r="W16" s="107" t="s">
        <v>1787</v>
      </c>
      <c r="X16" s="107">
        <v>44635</v>
      </c>
      <c r="Y16" s="107" t="s">
        <v>1787</v>
      </c>
      <c r="Z16" s="107" t="s">
        <v>1787</v>
      </c>
      <c r="AA16" s="108" t="s">
        <v>1787</v>
      </c>
      <c r="AB16" s="108">
        <v>44663</v>
      </c>
      <c r="AC16" s="108" t="s">
        <v>1787</v>
      </c>
      <c r="AD16" s="108" t="s">
        <v>1787</v>
      </c>
      <c r="AE16" s="107" t="s">
        <v>1787</v>
      </c>
      <c r="AF16" s="107">
        <v>44691</v>
      </c>
      <c r="AG16" s="107" t="s">
        <v>1787</v>
      </c>
      <c r="AH16" s="107" t="s">
        <v>1787</v>
      </c>
      <c r="AI16" s="108" t="s">
        <v>1787</v>
      </c>
      <c r="AJ16" s="108">
        <v>44719</v>
      </c>
      <c r="AK16" s="108" t="s">
        <v>1787</v>
      </c>
      <c r="AL16" s="108" t="s">
        <v>1787</v>
      </c>
      <c r="AM16" s="108" t="s">
        <v>1787</v>
      </c>
      <c r="AN16" s="107">
        <v>44747</v>
      </c>
      <c r="AO16" s="107" t="s">
        <v>1787</v>
      </c>
      <c r="AP16" s="107" t="s">
        <v>1787</v>
      </c>
      <c r="AQ16" s="107" t="s">
        <v>1787</v>
      </c>
      <c r="AR16" s="108">
        <v>44775</v>
      </c>
      <c r="AS16" s="108" t="s">
        <v>1787</v>
      </c>
      <c r="AT16" s="108" t="s">
        <v>1787</v>
      </c>
      <c r="AU16" s="108" t="s">
        <v>1787</v>
      </c>
      <c r="AV16" s="107">
        <v>44803</v>
      </c>
      <c r="AW16" s="107" t="s">
        <v>1787</v>
      </c>
      <c r="AX16" s="107" t="s">
        <v>1787</v>
      </c>
      <c r="AY16" s="107" t="s">
        <v>1787</v>
      </c>
      <c r="AZ16" s="107">
        <v>44831</v>
      </c>
      <c r="BA16" s="108" t="s">
        <v>1787</v>
      </c>
      <c r="BB16" s="108" t="s">
        <v>1787</v>
      </c>
      <c r="BC16" s="108" t="s">
        <v>1787</v>
      </c>
      <c r="BD16" s="108">
        <v>44859</v>
      </c>
      <c r="BE16" s="107" t="s">
        <v>1787</v>
      </c>
      <c r="BF16" s="107" t="s">
        <v>1787</v>
      </c>
      <c r="BG16" s="107" t="s">
        <v>1787</v>
      </c>
      <c r="BH16" s="107">
        <v>44887</v>
      </c>
      <c r="BI16" s="108" t="s">
        <v>1787</v>
      </c>
      <c r="BJ16" s="108" t="s">
        <v>1787</v>
      </c>
      <c r="BK16" s="108" t="s">
        <v>1787</v>
      </c>
      <c r="BL16" s="108">
        <v>44915</v>
      </c>
      <c r="BM16" s="108" t="s">
        <v>1787</v>
      </c>
    </row>
    <row r="17" spans="1:65" s="102" customFormat="1" ht="26.25" customHeight="1" x14ac:dyDescent="0.25">
      <c r="A17" s="178">
        <v>10</v>
      </c>
      <c r="B17" s="176" t="s">
        <v>1280</v>
      </c>
      <c r="C17" s="176" t="s">
        <v>1573</v>
      </c>
      <c r="D17" s="177" t="s">
        <v>17</v>
      </c>
      <c r="E17" s="176" t="s">
        <v>261</v>
      </c>
      <c r="F17" s="176" t="s">
        <v>311</v>
      </c>
      <c r="G17" s="177" t="s">
        <v>1573</v>
      </c>
      <c r="H17" s="184" t="s">
        <v>1951</v>
      </c>
      <c r="I17" s="196" t="s">
        <v>126</v>
      </c>
      <c r="J17" s="195" t="s">
        <v>133</v>
      </c>
      <c r="K17" s="197">
        <v>4</v>
      </c>
      <c r="L17" s="202">
        <v>0</v>
      </c>
      <c r="M17" s="107" t="s">
        <v>1787</v>
      </c>
      <c r="N17" s="107" t="s">
        <v>1787</v>
      </c>
      <c r="O17" s="107" t="s">
        <v>1787</v>
      </c>
      <c r="P17" s="107">
        <v>44579</v>
      </c>
      <c r="Q17" s="107" t="s">
        <v>1787</v>
      </c>
      <c r="R17" s="108" t="s">
        <v>1787</v>
      </c>
      <c r="S17" s="108" t="s">
        <v>1787</v>
      </c>
      <c r="T17" s="108">
        <v>44607</v>
      </c>
      <c r="U17" s="108" t="s">
        <v>1787</v>
      </c>
      <c r="V17" s="107" t="s">
        <v>1787</v>
      </c>
      <c r="W17" s="107" t="s">
        <v>1787</v>
      </c>
      <c r="X17" s="107">
        <v>44635</v>
      </c>
      <c r="Y17" s="107" t="s">
        <v>1787</v>
      </c>
      <c r="Z17" s="107" t="s">
        <v>1787</v>
      </c>
      <c r="AA17" s="108" t="s">
        <v>1787</v>
      </c>
      <c r="AB17" s="108">
        <v>44663</v>
      </c>
      <c r="AC17" s="108" t="s">
        <v>1787</v>
      </c>
      <c r="AD17" s="108" t="s">
        <v>1787</v>
      </c>
      <c r="AE17" s="107" t="s">
        <v>1787</v>
      </c>
      <c r="AF17" s="107">
        <v>44691</v>
      </c>
      <c r="AG17" s="107" t="s">
        <v>1787</v>
      </c>
      <c r="AH17" s="107" t="s">
        <v>1787</v>
      </c>
      <c r="AI17" s="108" t="s">
        <v>1787</v>
      </c>
      <c r="AJ17" s="108">
        <v>44719</v>
      </c>
      <c r="AK17" s="108" t="s">
        <v>1787</v>
      </c>
      <c r="AL17" s="108" t="s">
        <v>1787</v>
      </c>
      <c r="AM17" s="108" t="s">
        <v>1787</v>
      </c>
      <c r="AN17" s="107">
        <v>44747</v>
      </c>
      <c r="AO17" s="107" t="s">
        <v>1787</v>
      </c>
      <c r="AP17" s="107" t="s">
        <v>1787</v>
      </c>
      <c r="AQ17" s="107" t="s">
        <v>1787</v>
      </c>
      <c r="AR17" s="108">
        <v>44775</v>
      </c>
      <c r="AS17" s="108" t="s">
        <v>1787</v>
      </c>
      <c r="AT17" s="108" t="s">
        <v>1787</v>
      </c>
      <c r="AU17" s="108" t="s">
        <v>1787</v>
      </c>
      <c r="AV17" s="107">
        <v>44803</v>
      </c>
      <c r="AW17" s="107" t="s">
        <v>1787</v>
      </c>
      <c r="AX17" s="107" t="s">
        <v>1787</v>
      </c>
      <c r="AY17" s="107" t="s">
        <v>1787</v>
      </c>
      <c r="AZ17" s="107">
        <v>44831</v>
      </c>
      <c r="BA17" s="108" t="s">
        <v>1787</v>
      </c>
      <c r="BB17" s="108" t="s">
        <v>1787</v>
      </c>
      <c r="BC17" s="108" t="s">
        <v>1787</v>
      </c>
      <c r="BD17" s="108">
        <v>44859</v>
      </c>
      <c r="BE17" s="107" t="s">
        <v>1787</v>
      </c>
      <c r="BF17" s="107" t="s">
        <v>1787</v>
      </c>
      <c r="BG17" s="107" t="s">
        <v>1787</v>
      </c>
      <c r="BH17" s="107">
        <v>44887</v>
      </c>
      <c r="BI17" s="108" t="s">
        <v>1787</v>
      </c>
      <c r="BJ17" s="108" t="s">
        <v>1787</v>
      </c>
      <c r="BK17" s="108" t="s">
        <v>1787</v>
      </c>
      <c r="BL17" s="108">
        <v>44915</v>
      </c>
      <c r="BM17" s="108" t="s">
        <v>1787</v>
      </c>
    </row>
    <row r="18" spans="1:65" s="102" customFormat="1" ht="26.25" customHeight="1" x14ac:dyDescent="0.25">
      <c r="A18" s="178">
        <v>11</v>
      </c>
      <c r="B18" s="176" t="s">
        <v>1280</v>
      </c>
      <c r="C18" s="176" t="s">
        <v>1573</v>
      </c>
      <c r="D18" s="177" t="s">
        <v>17</v>
      </c>
      <c r="E18" s="176" t="s">
        <v>261</v>
      </c>
      <c r="F18" s="176" t="s">
        <v>20</v>
      </c>
      <c r="G18" s="177" t="s">
        <v>1573</v>
      </c>
      <c r="H18" s="184" t="s">
        <v>1951</v>
      </c>
      <c r="I18" s="196" t="s">
        <v>128</v>
      </c>
      <c r="J18" s="195" t="s">
        <v>134</v>
      </c>
      <c r="K18" s="197">
        <v>4</v>
      </c>
      <c r="L18" s="202">
        <v>13</v>
      </c>
      <c r="M18" s="107" t="s">
        <v>1787</v>
      </c>
      <c r="N18" s="107" t="s">
        <v>1787</v>
      </c>
      <c r="O18" s="107" t="s">
        <v>1787</v>
      </c>
      <c r="P18" s="107" t="s">
        <v>1787</v>
      </c>
      <c r="Q18" s="107">
        <v>44588</v>
      </c>
      <c r="R18" s="108" t="s">
        <v>1787</v>
      </c>
      <c r="S18" s="108" t="s">
        <v>1787</v>
      </c>
      <c r="T18" s="108" t="s">
        <v>1787</v>
      </c>
      <c r="U18" s="108">
        <v>44616</v>
      </c>
      <c r="V18" s="107" t="s">
        <v>1787</v>
      </c>
      <c r="W18" s="107" t="s">
        <v>1787</v>
      </c>
      <c r="X18" s="107" t="s">
        <v>1787</v>
      </c>
      <c r="Y18" s="107">
        <v>44644</v>
      </c>
      <c r="Z18" s="107" t="s">
        <v>1787</v>
      </c>
      <c r="AA18" s="108" t="s">
        <v>1787</v>
      </c>
      <c r="AB18" s="108" t="s">
        <v>1787</v>
      </c>
      <c r="AC18" s="108">
        <v>44672</v>
      </c>
      <c r="AD18" s="108" t="s">
        <v>1787</v>
      </c>
      <c r="AE18" s="107" t="s">
        <v>1787</v>
      </c>
      <c r="AF18" s="107" t="s">
        <v>1787</v>
      </c>
      <c r="AG18" s="107">
        <v>44700</v>
      </c>
      <c r="AH18" s="107" t="s">
        <v>1787</v>
      </c>
      <c r="AI18" s="108" t="s">
        <v>1787</v>
      </c>
      <c r="AJ18" s="108" t="s">
        <v>1787</v>
      </c>
      <c r="AK18" s="108">
        <v>44728</v>
      </c>
      <c r="AL18" s="108" t="s">
        <v>1787</v>
      </c>
      <c r="AM18" s="108" t="s">
        <v>1787</v>
      </c>
      <c r="AN18" s="107" t="s">
        <v>1787</v>
      </c>
      <c r="AO18" s="107">
        <v>44756</v>
      </c>
      <c r="AP18" s="107" t="s">
        <v>1787</v>
      </c>
      <c r="AQ18" s="107" t="s">
        <v>1787</v>
      </c>
      <c r="AR18" s="108" t="s">
        <v>1787</v>
      </c>
      <c r="AS18" s="108">
        <v>44784</v>
      </c>
      <c r="AT18" s="108" t="s">
        <v>1787</v>
      </c>
      <c r="AU18" s="108" t="s">
        <v>1787</v>
      </c>
      <c r="AV18" s="107" t="s">
        <v>1787</v>
      </c>
      <c r="AW18" s="107">
        <v>44812</v>
      </c>
      <c r="AX18" s="107" t="s">
        <v>1787</v>
      </c>
      <c r="AY18" s="107" t="s">
        <v>1787</v>
      </c>
      <c r="AZ18" s="107" t="s">
        <v>1787</v>
      </c>
      <c r="BA18" s="108">
        <v>44840</v>
      </c>
      <c r="BB18" s="108" t="s">
        <v>1787</v>
      </c>
      <c r="BC18" s="108" t="s">
        <v>1787</v>
      </c>
      <c r="BD18" s="108" t="s">
        <v>1787</v>
      </c>
      <c r="BE18" s="107">
        <v>44868</v>
      </c>
      <c r="BF18" s="107" t="s">
        <v>1787</v>
      </c>
      <c r="BG18" s="107" t="s">
        <v>1787</v>
      </c>
      <c r="BH18" s="107" t="s">
        <v>1787</v>
      </c>
      <c r="BI18" s="108">
        <v>44896</v>
      </c>
      <c r="BJ18" s="108" t="s">
        <v>1787</v>
      </c>
      <c r="BK18" s="108" t="s">
        <v>1787</v>
      </c>
      <c r="BL18" s="108" t="s">
        <v>1787</v>
      </c>
      <c r="BM18" s="108">
        <v>44924</v>
      </c>
    </row>
    <row r="19" spans="1:65" s="102" customFormat="1" ht="26.25" customHeight="1" x14ac:dyDescent="0.25">
      <c r="A19" s="178">
        <v>12</v>
      </c>
      <c r="B19" s="176" t="s">
        <v>1280</v>
      </c>
      <c r="C19" s="176" t="s">
        <v>1573</v>
      </c>
      <c r="D19" s="177" t="s">
        <v>17</v>
      </c>
      <c r="E19" s="176" t="s">
        <v>261</v>
      </c>
      <c r="F19" s="176" t="s">
        <v>19</v>
      </c>
      <c r="G19" s="177" t="s">
        <v>1573</v>
      </c>
      <c r="H19" s="184" t="s">
        <v>1951</v>
      </c>
      <c r="I19" s="196" t="s">
        <v>128</v>
      </c>
      <c r="J19" s="195" t="s">
        <v>136</v>
      </c>
      <c r="K19" s="197">
        <v>4</v>
      </c>
      <c r="L19" s="202">
        <v>12</v>
      </c>
      <c r="M19" s="107" t="s">
        <v>1787</v>
      </c>
      <c r="N19" s="107" t="s">
        <v>1787</v>
      </c>
      <c r="O19" s="107" t="s">
        <v>1787</v>
      </c>
      <c r="P19" s="107" t="s">
        <v>1787</v>
      </c>
      <c r="Q19" s="107" t="s">
        <v>1787</v>
      </c>
      <c r="R19" s="108" t="s">
        <v>1787</v>
      </c>
      <c r="S19" s="108">
        <v>44602</v>
      </c>
      <c r="T19" s="108" t="s">
        <v>1787</v>
      </c>
      <c r="U19" s="108" t="s">
        <v>1787</v>
      </c>
      <c r="V19" s="107" t="s">
        <v>1787</v>
      </c>
      <c r="W19" s="107">
        <v>44630</v>
      </c>
      <c r="X19" s="107" t="s">
        <v>1787</v>
      </c>
      <c r="Y19" s="107" t="s">
        <v>1787</v>
      </c>
      <c r="Z19" s="107" t="s">
        <v>1787</v>
      </c>
      <c r="AA19" s="108">
        <v>44658</v>
      </c>
      <c r="AB19" s="108" t="s">
        <v>1787</v>
      </c>
      <c r="AC19" s="108" t="s">
        <v>1787</v>
      </c>
      <c r="AD19" s="108" t="s">
        <v>1787</v>
      </c>
      <c r="AE19" s="107">
        <v>44686</v>
      </c>
      <c r="AF19" s="107" t="s">
        <v>1787</v>
      </c>
      <c r="AG19" s="107" t="s">
        <v>1787</v>
      </c>
      <c r="AH19" s="107" t="s">
        <v>1787</v>
      </c>
      <c r="AI19" s="108">
        <v>44714</v>
      </c>
      <c r="AJ19" s="108" t="s">
        <v>1787</v>
      </c>
      <c r="AK19" s="108" t="s">
        <v>1787</v>
      </c>
      <c r="AL19" s="108" t="s">
        <v>1787</v>
      </c>
      <c r="AM19" s="108">
        <v>44742</v>
      </c>
      <c r="AN19" s="107" t="s">
        <v>1787</v>
      </c>
      <c r="AO19" s="107" t="s">
        <v>1787</v>
      </c>
      <c r="AP19" s="107" t="s">
        <v>1787</v>
      </c>
      <c r="AQ19" s="107">
        <v>44770</v>
      </c>
      <c r="AR19" s="108" t="s">
        <v>1787</v>
      </c>
      <c r="AS19" s="108" t="s">
        <v>1787</v>
      </c>
      <c r="AT19" s="108" t="s">
        <v>1787</v>
      </c>
      <c r="AU19" s="108">
        <v>44798</v>
      </c>
      <c r="AV19" s="107" t="s">
        <v>1787</v>
      </c>
      <c r="AW19" s="107" t="s">
        <v>1787</v>
      </c>
      <c r="AX19" s="107" t="s">
        <v>1787</v>
      </c>
      <c r="AY19" s="107">
        <v>44826</v>
      </c>
      <c r="AZ19" s="107" t="s">
        <v>1787</v>
      </c>
      <c r="BA19" s="108" t="s">
        <v>1787</v>
      </c>
      <c r="BB19" s="108" t="s">
        <v>1787</v>
      </c>
      <c r="BC19" s="108">
        <v>44854</v>
      </c>
      <c r="BD19" s="108" t="s">
        <v>1787</v>
      </c>
      <c r="BE19" s="107" t="s">
        <v>1787</v>
      </c>
      <c r="BF19" s="107" t="s">
        <v>1787</v>
      </c>
      <c r="BG19" s="107">
        <v>44882</v>
      </c>
      <c r="BH19" s="107" t="s">
        <v>1787</v>
      </c>
      <c r="BI19" s="108" t="s">
        <v>1787</v>
      </c>
      <c r="BJ19" s="108" t="s">
        <v>1787</v>
      </c>
      <c r="BK19" s="108">
        <v>44910</v>
      </c>
      <c r="BL19" s="108" t="s">
        <v>1787</v>
      </c>
      <c r="BM19" s="108" t="s">
        <v>1787</v>
      </c>
    </row>
    <row r="20" spans="1:65" s="102" customFormat="1" ht="26.25" customHeight="1" x14ac:dyDescent="0.25">
      <c r="A20" s="178">
        <v>13</v>
      </c>
      <c r="B20" s="176" t="s">
        <v>1280</v>
      </c>
      <c r="C20" s="176" t="s">
        <v>1573</v>
      </c>
      <c r="D20" s="177" t="s">
        <v>17</v>
      </c>
      <c r="E20" s="176" t="s">
        <v>261</v>
      </c>
      <c r="F20" s="176" t="s">
        <v>21</v>
      </c>
      <c r="G20" s="177" t="s">
        <v>1489</v>
      </c>
      <c r="H20" s="184" t="s">
        <v>1944</v>
      </c>
      <c r="I20" s="196" t="s">
        <v>125</v>
      </c>
      <c r="J20" s="195" t="s">
        <v>135</v>
      </c>
      <c r="K20" s="197">
        <v>4</v>
      </c>
      <c r="L20" s="202">
        <v>12</v>
      </c>
      <c r="M20" s="107" t="s">
        <v>1787</v>
      </c>
      <c r="N20" s="107" t="s">
        <v>1787</v>
      </c>
      <c r="O20" s="107" t="s">
        <v>1787</v>
      </c>
      <c r="P20" s="107" t="s">
        <v>1787</v>
      </c>
      <c r="Q20" s="107" t="s">
        <v>1787</v>
      </c>
      <c r="R20" s="108">
        <v>44592</v>
      </c>
      <c r="S20" s="108" t="s">
        <v>1787</v>
      </c>
      <c r="T20" s="108" t="s">
        <v>1787</v>
      </c>
      <c r="U20" s="108" t="s">
        <v>1787</v>
      </c>
      <c r="V20" s="107">
        <v>44620</v>
      </c>
      <c r="W20" s="107" t="s">
        <v>1787</v>
      </c>
      <c r="X20" s="107" t="s">
        <v>1787</v>
      </c>
      <c r="Y20" s="107" t="s">
        <v>1787</v>
      </c>
      <c r="Z20" s="107">
        <v>44648</v>
      </c>
      <c r="AA20" s="108" t="s">
        <v>1787</v>
      </c>
      <c r="AB20" s="108" t="s">
        <v>1787</v>
      </c>
      <c r="AC20" s="108" t="s">
        <v>1787</v>
      </c>
      <c r="AD20" s="108">
        <v>44676</v>
      </c>
      <c r="AE20" s="107" t="s">
        <v>1787</v>
      </c>
      <c r="AF20" s="107" t="s">
        <v>1787</v>
      </c>
      <c r="AG20" s="107" t="s">
        <v>1787</v>
      </c>
      <c r="AH20" s="107">
        <v>44704</v>
      </c>
      <c r="AI20" s="108" t="s">
        <v>1787</v>
      </c>
      <c r="AJ20" s="108" t="s">
        <v>1787</v>
      </c>
      <c r="AK20" s="108" t="s">
        <v>1787</v>
      </c>
      <c r="AL20" s="108" t="s">
        <v>1787</v>
      </c>
      <c r="AM20" s="108" t="s">
        <v>1787</v>
      </c>
      <c r="AN20" s="107" t="s">
        <v>1787</v>
      </c>
      <c r="AO20" s="107">
        <v>44753</v>
      </c>
      <c r="AP20" s="107" t="s">
        <v>1787</v>
      </c>
      <c r="AQ20" s="107" t="s">
        <v>1787</v>
      </c>
      <c r="AR20" s="108" t="s">
        <v>1787</v>
      </c>
      <c r="AS20" s="108">
        <v>44781</v>
      </c>
      <c r="AT20" s="108" t="s">
        <v>1787</v>
      </c>
      <c r="AU20" s="108" t="s">
        <v>1787</v>
      </c>
      <c r="AV20" s="107" t="s">
        <v>1787</v>
      </c>
      <c r="AW20" s="107">
        <v>44809</v>
      </c>
      <c r="AX20" s="107" t="s">
        <v>1787</v>
      </c>
      <c r="AY20" s="107" t="s">
        <v>1787</v>
      </c>
      <c r="AZ20" s="107" t="s">
        <v>1787</v>
      </c>
      <c r="BA20" s="108">
        <v>44837</v>
      </c>
      <c r="BB20" s="108" t="s">
        <v>1787</v>
      </c>
      <c r="BC20" s="108" t="s">
        <v>1787</v>
      </c>
      <c r="BD20" s="108" t="s">
        <v>1787</v>
      </c>
      <c r="BE20" s="107">
        <v>44865</v>
      </c>
      <c r="BF20" s="107" t="s">
        <v>1787</v>
      </c>
      <c r="BG20" s="107" t="s">
        <v>1787</v>
      </c>
      <c r="BH20" s="107" t="s">
        <v>1787</v>
      </c>
      <c r="BI20" s="108">
        <v>44893</v>
      </c>
      <c r="BJ20" s="108" t="s">
        <v>1787</v>
      </c>
      <c r="BK20" s="108" t="s">
        <v>1787</v>
      </c>
      <c r="BL20" s="108" t="s">
        <v>1787</v>
      </c>
      <c r="BM20" s="108">
        <v>44921</v>
      </c>
    </row>
    <row r="21" spans="1:65" s="102" customFormat="1" ht="26.25" customHeight="1" x14ac:dyDescent="0.25">
      <c r="A21" s="178">
        <v>14</v>
      </c>
      <c r="B21" s="176" t="s">
        <v>1280</v>
      </c>
      <c r="C21" s="176" t="s">
        <v>1573</v>
      </c>
      <c r="D21" s="177" t="s">
        <v>17</v>
      </c>
      <c r="E21" s="176" t="s">
        <v>261</v>
      </c>
      <c r="F21" s="176" t="s">
        <v>13</v>
      </c>
      <c r="G21" s="177" t="s">
        <v>1503</v>
      </c>
      <c r="H21" s="184" t="s">
        <v>1799</v>
      </c>
      <c r="I21" s="196" t="s">
        <v>125</v>
      </c>
      <c r="J21" s="195" t="s">
        <v>136</v>
      </c>
      <c r="K21" s="197">
        <v>4</v>
      </c>
      <c r="L21" s="202">
        <v>11</v>
      </c>
      <c r="M21" s="107" t="s">
        <v>1787</v>
      </c>
      <c r="N21" s="107" t="s">
        <v>1787</v>
      </c>
      <c r="O21" s="107" t="s">
        <v>1787</v>
      </c>
      <c r="P21" s="107" t="s">
        <v>1787</v>
      </c>
      <c r="Q21" s="107" t="s">
        <v>1787</v>
      </c>
      <c r="R21" s="108" t="s">
        <v>1787</v>
      </c>
      <c r="S21" s="108">
        <v>44599</v>
      </c>
      <c r="T21" s="108" t="s">
        <v>1787</v>
      </c>
      <c r="U21" s="108" t="s">
        <v>1787</v>
      </c>
      <c r="V21" s="107" t="s">
        <v>1787</v>
      </c>
      <c r="W21" s="107">
        <v>44627</v>
      </c>
      <c r="X21" s="107" t="s">
        <v>1787</v>
      </c>
      <c r="Y21" s="107" t="s">
        <v>1787</v>
      </c>
      <c r="Z21" s="107" t="s">
        <v>1787</v>
      </c>
      <c r="AA21" s="108">
        <v>44655</v>
      </c>
      <c r="AB21" s="108" t="s">
        <v>1787</v>
      </c>
      <c r="AC21" s="108" t="s">
        <v>1787</v>
      </c>
      <c r="AD21" s="108" t="s">
        <v>1787</v>
      </c>
      <c r="AE21" s="107">
        <v>44683</v>
      </c>
      <c r="AF21" s="107" t="s">
        <v>1787</v>
      </c>
      <c r="AG21" s="107" t="s">
        <v>1787</v>
      </c>
      <c r="AH21" s="107" t="s">
        <v>1787</v>
      </c>
      <c r="AI21" s="108" t="s">
        <v>1787</v>
      </c>
      <c r="AJ21" s="108">
        <v>44718</v>
      </c>
      <c r="AK21" s="108" t="s">
        <v>1787</v>
      </c>
      <c r="AL21" s="108" t="s">
        <v>1787</v>
      </c>
      <c r="AM21" s="108" t="s">
        <v>1787</v>
      </c>
      <c r="AN21" s="107" t="s">
        <v>1787</v>
      </c>
      <c r="AO21" s="107" t="s">
        <v>1787</v>
      </c>
      <c r="AP21" s="107">
        <v>44760</v>
      </c>
      <c r="AQ21" s="107" t="s">
        <v>1787</v>
      </c>
      <c r="AR21" s="108" t="s">
        <v>1787</v>
      </c>
      <c r="AS21" s="108" t="s">
        <v>1787</v>
      </c>
      <c r="AT21" s="108" t="s">
        <v>1787</v>
      </c>
      <c r="AU21" s="108">
        <v>44795</v>
      </c>
      <c r="AV21" s="107" t="s">
        <v>1787</v>
      </c>
      <c r="AW21" s="107" t="s">
        <v>1787</v>
      </c>
      <c r="AX21" s="107" t="s">
        <v>1787</v>
      </c>
      <c r="AY21" s="107">
        <v>44823</v>
      </c>
      <c r="AZ21" s="107" t="s">
        <v>1787</v>
      </c>
      <c r="BA21" s="108" t="s">
        <v>1787</v>
      </c>
      <c r="BB21" s="108" t="s">
        <v>1787</v>
      </c>
      <c r="BC21" s="108" t="s">
        <v>1787</v>
      </c>
      <c r="BD21" s="108">
        <v>44858</v>
      </c>
      <c r="BE21" s="107" t="s">
        <v>1787</v>
      </c>
      <c r="BF21" s="107" t="s">
        <v>1787</v>
      </c>
      <c r="BG21" s="107" t="s">
        <v>1787</v>
      </c>
      <c r="BH21" s="107">
        <v>44886</v>
      </c>
      <c r="BI21" s="108" t="s">
        <v>1787</v>
      </c>
      <c r="BJ21" s="108" t="s">
        <v>1787</v>
      </c>
      <c r="BK21" s="108" t="s">
        <v>1787</v>
      </c>
      <c r="BL21" s="108">
        <v>44914</v>
      </c>
      <c r="BM21" s="108" t="s">
        <v>1787</v>
      </c>
    </row>
    <row r="22" spans="1:65" s="102" customFormat="1" ht="26.25" customHeight="1" x14ac:dyDescent="0.25">
      <c r="A22" s="178">
        <v>15</v>
      </c>
      <c r="B22" s="176" t="s">
        <v>1280</v>
      </c>
      <c r="C22" s="176" t="s">
        <v>1573</v>
      </c>
      <c r="D22" s="177" t="s">
        <v>17</v>
      </c>
      <c r="E22" s="176" t="s">
        <v>261</v>
      </c>
      <c r="F22" s="176" t="s">
        <v>14</v>
      </c>
      <c r="G22" s="177" t="s">
        <v>1605</v>
      </c>
      <c r="H22" s="184" t="s">
        <v>1938</v>
      </c>
      <c r="I22" s="196" t="s">
        <v>126</v>
      </c>
      <c r="J22" s="195" t="s">
        <v>134</v>
      </c>
      <c r="K22" s="197">
        <v>4</v>
      </c>
      <c r="L22" s="202">
        <v>13</v>
      </c>
      <c r="M22" s="107" t="s">
        <v>1787</v>
      </c>
      <c r="N22" s="107" t="s">
        <v>1787</v>
      </c>
      <c r="O22" s="107" t="s">
        <v>1787</v>
      </c>
      <c r="P22" s="107" t="s">
        <v>1787</v>
      </c>
      <c r="Q22" s="107">
        <v>44586</v>
      </c>
      <c r="R22" s="108" t="s">
        <v>1787</v>
      </c>
      <c r="S22" s="108" t="s">
        <v>1787</v>
      </c>
      <c r="T22" s="108" t="s">
        <v>1787</v>
      </c>
      <c r="U22" s="108">
        <v>44614</v>
      </c>
      <c r="V22" s="107" t="s">
        <v>1787</v>
      </c>
      <c r="W22" s="107" t="s">
        <v>1787</v>
      </c>
      <c r="X22" s="107" t="s">
        <v>1787</v>
      </c>
      <c r="Y22" s="107">
        <v>44642</v>
      </c>
      <c r="Z22" s="107" t="s">
        <v>1787</v>
      </c>
      <c r="AA22" s="108" t="s">
        <v>1787</v>
      </c>
      <c r="AB22" s="108" t="s">
        <v>1787</v>
      </c>
      <c r="AC22" s="108">
        <v>44670</v>
      </c>
      <c r="AD22" s="108" t="s">
        <v>1787</v>
      </c>
      <c r="AE22" s="107" t="s">
        <v>1787</v>
      </c>
      <c r="AF22" s="107" t="s">
        <v>1787</v>
      </c>
      <c r="AG22" s="107">
        <v>44698</v>
      </c>
      <c r="AH22" s="107" t="s">
        <v>1787</v>
      </c>
      <c r="AI22" s="108" t="s">
        <v>1787</v>
      </c>
      <c r="AJ22" s="108" t="s">
        <v>1787</v>
      </c>
      <c r="AK22" s="108">
        <v>44726</v>
      </c>
      <c r="AL22" s="108" t="s">
        <v>1787</v>
      </c>
      <c r="AM22" s="108" t="s">
        <v>1787</v>
      </c>
      <c r="AN22" s="107" t="s">
        <v>1787</v>
      </c>
      <c r="AO22" s="107">
        <v>44754</v>
      </c>
      <c r="AP22" s="107" t="s">
        <v>1787</v>
      </c>
      <c r="AQ22" s="107" t="s">
        <v>1787</v>
      </c>
      <c r="AR22" s="108" t="s">
        <v>1787</v>
      </c>
      <c r="AS22" s="108">
        <v>44782</v>
      </c>
      <c r="AT22" s="108" t="s">
        <v>1787</v>
      </c>
      <c r="AU22" s="108" t="s">
        <v>1787</v>
      </c>
      <c r="AV22" s="107" t="s">
        <v>1787</v>
      </c>
      <c r="AW22" s="107">
        <v>44810</v>
      </c>
      <c r="AX22" s="107" t="s">
        <v>1787</v>
      </c>
      <c r="AY22" s="107" t="s">
        <v>1787</v>
      </c>
      <c r="AZ22" s="107" t="s">
        <v>1787</v>
      </c>
      <c r="BA22" s="108">
        <v>44838</v>
      </c>
      <c r="BB22" s="108" t="s">
        <v>1787</v>
      </c>
      <c r="BC22" s="108" t="s">
        <v>1787</v>
      </c>
      <c r="BD22" s="108" t="s">
        <v>1787</v>
      </c>
      <c r="BE22" s="107">
        <v>44866</v>
      </c>
      <c r="BF22" s="107" t="s">
        <v>1787</v>
      </c>
      <c r="BG22" s="107" t="s">
        <v>1787</v>
      </c>
      <c r="BH22" s="107" t="s">
        <v>1787</v>
      </c>
      <c r="BI22" s="108">
        <v>44894</v>
      </c>
      <c r="BJ22" s="108" t="s">
        <v>1787</v>
      </c>
      <c r="BK22" s="108" t="s">
        <v>1787</v>
      </c>
      <c r="BL22" s="108" t="s">
        <v>1787</v>
      </c>
      <c r="BM22" s="108">
        <v>44922</v>
      </c>
    </row>
    <row r="23" spans="1:65" s="102" customFormat="1" ht="26.25" customHeight="1" x14ac:dyDescent="0.25">
      <c r="A23" s="178">
        <v>16</v>
      </c>
      <c r="B23" s="176" t="s">
        <v>1280</v>
      </c>
      <c r="C23" s="176" t="s">
        <v>1573</v>
      </c>
      <c r="D23" s="177" t="s">
        <v>17</v>
      </c>
      <c r="E23" s="176" t="s">
        <v>261</v>
      </c>
      <c r="F23" s="176" t="s">
        <v>15</v>
      </c>
      <c r="G23" s="177" t="s">
        <v>1841</v>
      </c>
      <c r="H23" s="184" t="s">
        <v>1895</v>
      </c>
      <c r="I23" s="196" t="s">
        <v>126</v>
      </c>
      <c r="J23" s="195" t="s">
        <v>136</v>
      </c>
      <c r="K23" s="197">
        <v>4</v>
      </c>
      <c r="L23" s="202">
        <v>12</v>
      </c>
      <c r="M23" s="107" t="s">
        <v>1787</v>
      </c>
      <c r="N23" s="107" t="s">
        <v>1787</v>
      </c>
      <c r="O23" s="107" t="s">
        <v>1787</v>
      </c>
      <c r="P23" s="107" t="s">
        <v>1787</v>
      </c>
      <c r="Q23" s="107" t="s">
        <v>1787</v>
      </c>
      <c r="R23" s="108" t="s">
        <v>1787</v>
      </c>
      <c r="S23" s="108">
        <v>44600</v>
      </c>
      <c r="T23" s="108" t="s">
        <v>1787</v>
      </c>
      <c r="U23" s="108" t="s">
        <v>1787</v>
      </c>
      <c r="V23" s="107" t="s">
        <v>1787</v>
      </c>
      <c r="W23" s="107">
        <v>44628</v>
      </c>
      <c r="X23" s="107" t="s">
        <v>1787</v>
      </c>
      <c r="Y23" s="107" t="s">
        <v>1787</v>
      </c>
      <c r="Z23" s="107" t="s">
        <v>1787</v>
      </c>
      <c r="AA23" s="108">
        <v>44656</v>
      </c>
      <c r="AB23" s="108" t="s">
        <v>1787</v>
      </c>
      <c r="AC23" s="108" t="s">
        <v>1787</v>
      </c>
      <c r="AD23" s="108" t="s">
        <v>1787</v>
      </c>
      <c r="AE23" s="107">
        <v>44684</v>
      </c>
      <c r="AF23" s="107" t="s">
        <v>1787</v>
      </c>
      <c r="AG23" s="107" t="s">
        <v>1787</v>
      </c>
      <c r="AH23" s="107" t="s">
        <v>1787</v>
      </c>
      <c r="AI23" s="108">
        <v>44712</v>
      </c>
      <c r="AJ23" s="108" t="s">
        <v>1787</v>
      </c>
      <c r="AK23" s="108" t="s">
        <v>1787</v>
      </c>
      <c r="AL23" s="108" t="s">
        <v>1787</v>
      </c>
      <c r="AM23" s="108">
        <v>44740</v>
      </c>
      <c r="AN23" s="107" t="s">
        <v>1787</v>
      </c>
      <c r="AO23" s="107" t="s">
        <v>1787</v>
      </c>
      <c r="AP23" s="107" t="s">
        <v>1787</v>
      </c>
      <c r="AQ23" s="107">
        <v>44768</v>
      </c>
      <c r="AR23" s="108" t="s">
        <v>1787</v>
      </c>
      <c r="AS23" s="108" t="s">
        <v>1787</v>
      </c>
      <c r="AT23" s="108" t="s">
        <v>1787</v>
      </c>
      <c r="AU23" s="108">
        <v>44796</v>
      </c>
      <c r="AV23" s="107" t="s">
        <v>1787</v>
      </c>
      <c r="AW23" s="107" t="s">
        <v>1787</v>
      </c>
      <c r="AX23" s="107" t="s">
        <v>1787</v>
      </c>
      <c r="AY23" s="107">
        <v>44824</v>
      </c>
      <c r="AZ23" s="107" t="s">
        <v>1787</v>
      </c>
      <c r="BA23" s="108" t="s">
        <v>1787</v>
      </c>
      <c r="BB23" s="108" t="s">
        <v>1787</v>
      </c>
      <c r="BC23" s="108">
        <v>44852</v>
      </c>
      <c r="BD23" s="108" t="s">
        <v>1787</v>
      </c>
      <c r="BE23" s="107" t="s">
        <v>1787</v>
      </c>
      <c r="BF23" s="107" t="s">
        <v>1787</v>
      </c>
      <c r="BG23" s="107">
        <v>44880</v>
      </c>
      <c r="BH23" s="107" t="s">
        <v>1787</v>
      </c>
      <c r="BI23" s="108" t="s">
        <v>1787</v>
      </c>
      <c r="BJ23" s="108" t="s">
        <v>1787</v>
      </c>
      <c r="BK23" s="108">
        <v>44908</v>
      </c>
      <c r="BL23" s="108" t="s">
        <v>1787</v>
      </c>
      <c r="BM23" s="108" t="s">
        <v>1787</v>
      </c>
    </row>
    <row r="24" spans="1:65" s="102" customFormat="1" ht="26.25" customHeight="1" x14ac:dyDescent="0.25">
      <c r="A24" s="178">
        <v>17</v>
      </c>
      <c r="B24" s="176" t="s">
        <v>1280</v>
      </c>
      <c r="C24" s="176" t="s">
        <v>1573</v>
      </c>
      <c r="D24" s="177" t="s">
        <v>17</v>
      </c>
      <c r="E24" s="176" t="s">
        <v>261</v>
      </c>
      <c r="F24" s="176" t="s">
        <v>270</v>
      </c>
      <c r="G24" s="177" t="s">
        <v>1844</v>
      </c>
      <c r="H24" s="184" t="s">
        <v>1860</v>
      </c>
      <c r="I24" s="196" t="s">
        <v>128</v>
      </c>
      <c r="J24" s="195" t="s">
        <v>135</v>
      </c>
      <c r="K24" s="197">
        <v>4</v>
      </c>
      <c r="L24" s="202">
        <v>12</v>
      </c>
      <c r="M24" s="107" t="s">
        <v>1787</v>
      </c>
      <c r="N24" s="107" t="s">
        <v>1787</v>
      </c>
      <c r="O24" s="107" t="s">
        <v>1787</v>
      </c>
      <c r="P24" s="107" t="s">
        <v>1787</v>
      </c>
      <c r="Q24" s="107" t="s">
        <v>1787</v>
      </c>
      <c r="R24" s="108">
        <v>44595</v>
      </c>
      <c r="S24" s="108" t="s">
        <v>1787</v>
      </c>
      <c r="T24" s="108" t="s">
        <v>1787</v>
      </c>
      <c r="U24" s="108" t="s">
        <v>1787</v>
      </c>
      <c r="V24" s="107">
        <v>44623</v>
      </c>
      <c r="W24" s="107" t="s">
        <v>1787</v>
      </c>
      <c r="X24" s="107" t="s">
        <v>1787</v>
      </c>
      <c r="Y24" s="107" t="s">
        <v>1787</v>
      </c>
      <c r="Z24" s="107">
        <v>44651</v>
      </c>
      <c r="AA24" s="108" t="s">
        <v>1787</v>
      </c>
      <c r="AB24" s="108" t="s">
        <v>1787</v>
      </c>
      <c r="AC24" s="108" t="s">
        <v>1787</v>
      </c>
      <c r="AD24" s="108">
        <v>44679</v>
      </c>
      <c r="AE24" s="107" t="s">
        <v>1787</v>
      </c>
      <c r="AF24" s="107" t="s">
        <v>1787</v>
      </c>
      <c r="AG24" s="107" t="s">
        <v>1787</v>
      </c>
      <c r="AH24" s="107">
        <v>44707</v>
      </c>
      <c r="AI24" s="108" t="s">
        <v>1787</v>
      </c>
      <c r="AJ24" s="108" t="s">
        <v>1787</v>
      </c>
      <c r="AK24" s="108" t="s">
        <v>1787</v>
      </c>
      <c r="AL24" s="108">
        <v>44735</v>
      </c>
      <c r="AM24" s="108" t="s">
        <v>1787</v>
      </c>
      <c r="AN24" s="107" t="s">
        <v>1787</v>
      </c>
      <c r="AO24" s="107" t="s">
        <v>1787</v>
      </c>
      <c r="AP24" s="107">
        <v>44763</v>
      </c>
      <c r="AQ24" s="107" t="s">
        <v>1787</v>
      </c>
      <c r="AR24" s="108" t="s">
        <v>1787</v>
      </c>
      <c r="AS24" s="108" t="s">
        <v>1787</v>
      </c>
      <c r="AT24" s="108">
        <v>44791</v>
      </c>
      <c r="AU24" s="108" t="s">
        <v>1787</v>
      </c>
      <c r="AV24" s="107" t="s">
        <v>1787</v>
      </c>
      <c r="AW24" s="107" t="s">
        <v>1787</v>
      </c>
      <c r="AX24" s="107">
        <v>44819</v>
      </c>
      <c r="AY24" s="107" t="s">
        <v>1787</v>
      </c>
      <c r="AZ24" s="107" t="s">
        <v>1787</v>
      </c>
      <c r="BA24" s="108" t="s">
        <v>1787</v>
      </c>
      <c r="BB24" s="108">
        <v>44847</v>
      </c>
      <c r="BC24" s="108" t="s">
        <v>1787</v>
      </c>
      <c r="BD24" s="108" t="s">
        <v>1787</v>
      </c>
      <c r="BE24" s="107" t="s">
        <v>1787</v>
      </c>
      <c r="BF24" s="107">
        <v>44875</v>
      </c>
      <c r="BG24" s="107" t="s">
        <v>1787</v>
      </c>
      <c r="BH24" s="107" t="s">
        <v>1787</v>
      </c>
      <c r="BI24" s="108" t="s">
        <v>1787</v>
      </c>
      <c r="BJ24" s="108" t="s">
        <v>1787</v>
      </c>
      <c r="BK24" s="108">
        <v>44910</v>
      </c>
      <c r="BL24" s="108" t="s">
        <v>1787</v>
      </c>
      <c r="BM24" s="108" t="s">
        <v>1787</v>
      </c>
    </row>
    <row r="25" spans="1:65" s="102" customFormat="1" ht="26.25" customHeight="1" x14ac:dyDescent="0.25">
      <c r="A25" s="178"/>
      <c r="B25" s="176" t="s">
        <v>1280</v>
      </c>
      <c r="C25" s="176" t="s">
        <v>1573</v>
      </c>
      <c r="D25" s="177" t="s">
        <v>17</v>
      </c>
      <c r="E25" s="176" t="s">
        <v>261</v>
      </c>
      <c r="F25" s="176"/>
      <c r="G25" s="177"/>
      <c r="H25" s="184"/>
      <c r="I25" s="196"/>
      <c r="J25" s="195"/>
      <c r="K25" s="197"/>
      <c r="L25" s="202"/>
      <c r="M25" s="107"/>
      <c r="N25" s="107"/>
      <c r="O25" s="107"/>
      <c r="P25" s="107"/>
      <c r="Q25" s="107"/>
      <c r="R25" s="108"/>
      <c r="S25" s="108"/>
      <c r="T25" s="108"/>
      <c r="U25" s="108"/>
      <c r="V25" s="107"/>
      <c r="W25" s="107"/>
      <c r="X25" s="107"/>
      <c r="Y25" s="107"/>
      <c r="Z25" s="107"/>
      <c r="AA25" s="108"/>
      <c r="AB25" s="108"/>
      <c r="AC25" s="108"/>
      <c r="AD25" s="108"/>
      <c r="AE25" s="107"/>
      <c r="AF25" s="107"/>
      <c r="AG25" s="107"/>
      <c r="AH25" s="107"/>
      <c r="AI25" s="108"/>
      <c r="AJ25" s="108"/>
      <c r="AK25" s="108"/>
      <c r="AL25" s="108"/>
      <c r="AM25" s="108"/>
      <c r="AN25" s="107"/>
      <c r="AO25" s="107"/>
      <c r="AP25" s="107"/>
      <c r="AQ25" s="107"/>
      <c r="AR25" s="108"/>
      <c r="AS25" s="108"/>
      <c r="AT25" s="108"/>
      <c r="AU25" s="108"/>
      <c r="AV25" s="107"/>
      <c r="AW25" s="107"/>
      <c r="AX25" s="107"/>
      <c r="AY25" s="107"/>
      <c r="AZ25" s="107"/>
      <c r="BA25" s="108"/>
      <c r="BB25" s="108"/>
      <c r="BC25" s="108"/>
      <c r="BD25" s="108"/>
      <c r="BE25" s="107"/>
      <c r="BF25" s="107"/>
      <c r="BG25" s="107"/>
      <c r="BH25" s="107"/>
      <c r="BI25" s="108"/>
      <c r="BJ25" s="108"/>
      <c r="BK25" s="108"/>
      <c r="BL25" s="108"/>
      <c r="BM25" s="108"/>
    </row>
    <row r="26" spans="1:65" s="102" customFormat="1" ht="26.25" customHeight="1" x14ac:dyDescent="0.25">
      <c r="A26" s="178" t="s">
        <v>1787</v>
      </c>
      <c r="B26" s="176" t="s">
        <v>1280</v>
      </c>
      <c r="C26" s="176" t="s">
        <v>1573</v>
      </c>
      <c r="D26" s="177" t="s">
        <v>17</v>
      </c>
      <c r="E26" s="176" t="s">
        <v>1573</v>
      </c>
      <c r="F26" s="179" t="s">
        <v>1214</v>
      </c>
      <c r="G26" s="177" t="s">
        <v>1787</v>
      </c>
      <c r="H26" s="184" t="s">
        <v>1787</v>
      </c>
      <c r="I26" s="196" t="s">
        <v>129</v>
      </c>
      <c r="J26" s="195" t="s">
        <v>1735</v>
      </c>
      <c r="K26" s="197">
        <v>1</v>
      </c>
      <c r="L26" s="202" t="s">
        <v>1787</v>
      </c>
      <c r="M26" s="107" t="s">
        <v>1787</v>
      </c>
      <c r="N26" s="107">
        <v>44568</v>
      </c>
      <c r="O26" s="107">
        <v>44575</v>
      </c>
      <c r="P26" s="107">
        <v>44582</v>
      </c>
      <c r="Q26" s="107">
        <v>44589</v>
      </c>
      <c r="R26" s="108">
        <v>44596</v>
      </c>
      <c r="S26" s="108">
        <v>44603</v>
      </c>
      <c r="T26" s="108">
        <v>44610</v>
      </c>
      <c r="U26" s="108">
        <v>44617</v>
      </c>
      <c r="V26" s="107">
        <v>44624</v>
      </c>
      <c r="W26" s="107">
        <v>44631</v>
      </c>
      <c r="X26" s="107">
        <v>44638</v>
      </c>
      <c r="Y26" s="107">
        <v>44645</v>
      </c>
      <c r="Z26" s="107">
        <v>44652</v>
      </c>
      <c r="AA26" s="108">
        <v>44659</v>
      </c>
      <c r="AB26" s="108">
        <v>44666</v>
      </c>
      <c r="AC26" s="108">
        <v>44673</v>
      </c>
      <c r="AD26" s="108">
        <v>44680</v>
      </c>
      <c r="AE26" s="107">
        <v>44687</v>
      </c>
      <c r="AF26" s="107">
        <v>44694</v>
      </c>
      <c r="AG26" s="107">
        <v>44701</v>
      </c>
      <c r="AH26" s="107">
        <v>44708</v>
      </c>
      <c r="AI26" s="108">
        <v>44715</v>
      </c>
      <c r="AJ26" s="108">
        <v>44722</v>
      </c>
      <c r="AK26" s="108">
        <v>44729</v>
      </c>
      <c r="AL26" s="108">
        <v>44736</v>
      </c>
      <c r="AM26" s="108">
        <v>44743</v>
      </c>
      <c r="AN26" s="107">
        <v>44750</v>
      </c>
      <c r="AO26" s="107">
        <v>44757</v>
      </c>
      <c r="AP26" s="107">
        <v>44764</v>
      </c>
      <c r="AQ26" s="107">
        <v>44771</v>
      </c>
      <c r="AR26" s="108">
        <v>44778</v>
      </c>
      <c r="AS26" s="108">
        <v>44785</v>
      </c>
      <c r="AT26" s="108">
        <v>44792</v>
      </c>
      <c r="AU26" s="108">
        <v>44799</v>
      </c>
      <c r="AV26" s="107">
        <v>44806</v>
      </c>
      <c r="AW26" s="107">
        <v>44813</v>
      </c>
      <c r="AX26" s="107">
        <v>44820</v>
      </c>
      <c r="AY26" s="107">
        <v>44827</v>
      </c>
      <c r="AZ26" s="107">
        <v>44834</v>
      </c>
      <c r="BA26" s="108">
        <v>44841</v>
      </c>
      <c r="BB26" s="108">
        <v>44848</v>
      </c>
      <c r="BC26" s="108">
        <v>44855</v>
      </c>
      <c r="BD26" s="108">
        <v>44862</v>
      </c>
      <c r="BE26" s="107">
        <v>44869</v>
      </c>
      <c r="BF26" s="107">
        <v>44876</v>
      </c>
      <c r="BG26" s="107">
        <v>44883</v>
      </c>
      <c r="BH26" s="107">
        <v>44890</v>
      </c>
      <c r="BI26" s="108">
        <v>44897</v>
      </c>
      <c r="BJ26" s="108">
        <v>44904</v>
      </c>
      <c r="BK26" s="108">
        <v>44911</v>
      </c>
      <c r="BL26" s="108">
        <v>44918</v>
      </c>
      <c r="BM26" s="108">
        <v>44925</v>
      </c>
    </row>
    <row r="27" spans="1:65" s="102" customFormat="1" ht="26.25" customHeight="1" x14ac:dyDescent="0.25">
      <c r="A27" s="178">
        <v>18</v>
      </c>
      <c r="B27" s="176" t="s">
        <v>1280</v>
      </c>
      <c r="C27" s="176" t="s">
        <v>1575</v>
      </c>
      <c r="D27" s="177" t="s">
        <v>25</v>
      </c>
      <c r="E27" s="176" t="s">
        <v>405</v>
      </c>
      <c r="F27" s="176" t="s">
        <v>25</v>
      </c>
      <c r="G27" s="177" t="s">
        <v>1575</v>
      </c>
      <c r="H27" s="184" t="s">
        <v>1808</v>
      </c>
      <c r="I27" s="196" t="s">
        <v>127</v>
      </c>
      <c r="J27" s="195" t="s">
        <v>1735</v>
      </c>
      <c r="K27" s="197">
        <v>1</v>
      </c>
      <c r="L27" s="202">
        <v>51</v>
      </c>
      <c r="M27" s="107" t="s">
        <v>1787</v>
      </c>
      <c r="N27" s="107">
        <v>44566</v>
      </c>
      <c r="O27" s="107">
        <v>44573</v>
      </c>
      <c r="P27" s="107">
        <v>44580</v>
      </c>
      <c r="Q27" s="107">
        <v>44587</v>
      </c>
      <c r="R27" s="108">
        <v>44594</v>
      </c>
      <c r="S27" s="108">
        <v>44601</v>
      </c>
      <c r="T27" s="108">
        <v>44608</v>
      </c>
      <c r="U27" s="108">
        <v>44615</v>
      </c>
      <c r="V27" s="107">
        <v>44622</v>
      </c>
      <c r="W27" s="107">
        <v>44629</v>
      </c>
      <c r="X27" s="107">
        <v>44636</v>
      </c>
      <c r="Y27" s="107">
        <v>44643</v>
      </c>
      <c r="Z27" s="107">
        <v>44650</v>
      </c>
      <c r="AA27" s="108">
        <v>44657</v>
      </c>
      <c r="AB27" s="108">
        <v>44664</v>
      </c>
      <c r="AC27" s="108">
        <v>44671</v>
      </c>
      <c r="AD27" s="108">
        <v>44678</v>
      </c>
      <c r="AE27" s="107">
        <v>44685</v>
      </c>
      <c r="AF27" s="107">
        <v>44692</v>
      </c>
      <c r="AG27" s="107">
        <v>44699</v>
      </c>
      <c r="AH27" s="107">
        <v>44706</v>
      </c>
      <c r="AI27" s="108">
        <v>44713</v>
      </c>
      <c r="AJ27" s="108">
        <v>44720</v>
      </c>
      <c r="AK27" s="108">
        <v>44727</v>
      </c>
      <c r="AL27" s="108">
        <v>44734</v>
      </c>
      <c r="AM27" s="108">
        <v>44741</v>
      </c>
      <c r="AN27" s="107">
        <v>44748</v>
      </c>
      <c r="AO27" s="107">
        <v>44755</v>
      </c>
      <c r="AP27" s="107" t="s">
        <v>1787</v>
      </c>
      <c r="AQ27" s="107">
        <v>44769</v>
      </c>
      <c r="AR27" s="108">
        <v>44776</v>
      </c>
      <c r="AS27" s="108">
        <v>44783</v>
      </c>
      <c r="AT27" s="108">
        <v>44790</v>
      </c>
      <c r="AU27" s="108">
        <v>44797</v>
      </c>
      <c r="AV27" s="107">
        <v>44804</v>
      </c>
      <c r="AW27" s="107">
        <v>44811</v>
      </c>
      <c r="AX27" s="107">
        <v>44818</v>
      </c>
      <c r="AY27" s="107">
        <v>44825</v>
      </c>
      <c r="AZ27" s="107">
        <v>44832</v>
      </c>
      <c r="BA27" s="108">
        <v>44839</v>
      </c>
      <c r="BB27" s="108">
        <v>44846</v>
      </c>
      <c r="BC27" s="108">
        <v>44853</v>
      </c>
      <c r="BD27" s="108">
        <v>44860</v>
      </c>
      <c r="BE27" s="107">
        <v>44867</v>
      </c>
      <c r="BF27" s="107">
        <v>44874</v>
      </c>
      <c r="BG27" s="107">
        <v>44881</v>
      </c>
      <c r="BH27" s="107">
        <v>44888</v>
      </c>
      <c r="BI27" s="108">
        <v>44895</v>
      </c>
      <c r="BJ27" s="108">
        <v>44902</v>
      </c>
      <c r="BK27" s="108">
        <v>44909</v>
      </c>
      <c r="BL27" s="108">
        <v>44916</v>
      </c>
      <c r="BM27" s="108">
        <v>44923</v>
      </c>
    </row>
    <row r="28" spans="1:65" s="102" customFormat="1" ht="26.25" customHeight="1" x14ac:dyDescent="0.25">
      <c r="A28" s="178">
        <v>19</v>
      </c>
      <c r="B28" s="176" t="s">
        <v>1280</v>
      </c>
      <c r="C28" s="176" t="s">
        <v>1575</v>
      </c>
      <c r="D28" s="177" t="s">
        <v>25</v>
      </c>
      <c r="E28" s="176" t="s">
        <v>405</v>
      </c>
      <c r="F28" s="176" t="s">
        <v>26</v>
      </c>
      <c r="G28" s="177" t="s">
        <v>1564</v>
      </c>
      <c r="H28" s="184" t="s">
        <v>1943</v>
      </c>
      <c r="I28" s="196" t="s">
        <v>128</v>
      </c>
      <c r="J28" s="195" t="s">
        <v>134</v>
      </c>
      <c r="K28" s="197">
        <v>4</v>
      </c>
      <c r="L28" s="202">
        <v>13</v>
      </c>
      <c r="M28" s="107" t="s">
        <v>1787</v>
      </c>
      <c r="N28" s="107" t="s">
        <v>1787</v>
      </c>
      <c r="O28" s="107" t="s">
        <v>1787</v>
      </c>
      <c r="P28" s="107" t="s">
        <v>1787</v>
      </c>
      <c r="Q28" s="107">
        <v>44588</v>
      </c>
      <c r="R28" s="108" t="s">
        <v>1787</v>
      </c>
      <c r="S28" s="108" t="s">
        <v>1787</v>
      </c>
      <c r="T28" s="108" t="s">
        <v>1787</v>
      </c>
      <c r="U28" s="108">
        <v>44616</v>
      </c>
      <c r="V28" s="107" t="s">
        <v>1787</v>
      </c>
      <c r="W28" s="107" t="s">
        <v>1787</v>
      </c>
      <c r="X28" s="107" t="s">
        <v>1787</v>
      </c>
      <c r="Y28" s="107">
        <v>44644</v>
      </c>
      <c r="Z28" s="107" t="s">
        <v>1787</v>
      </c>
      <c r="AA28" s="108" t="s">
        <v>1787</v>
      </c>
      <c r="AB28" s="108" t="s">
        <v>1787</v>
      </c>
      <c r="AC28" s="108">
        <v>44672</v>
      </c>
      <c r="AD28" s="108" t="s">
        <v>1787</v>
      </c>
      <c r="AE28" s="107" t="s">
        <v>1787</v>
      </c>
      <c r="AF28" s="107" t="s">
        <v>1787</v>
      </c>
      <c r="AG28" s="107">
        <v>44700</v>
      </c>
      <c r="AH28" s="107" t="s">
        <v>1787</v>
      </c>
      <c r="AI28" s="108" t="s">
        <v>1787</v>
      </c>
      <c r="AJ28" s="108" t="s">
        <v>1787</v>
      </c>
      <c r="AK28" s="108">
        <v>44728</v>
      </c>
      <c r="AL28" s="108" t="s">
        <v>1787</v>
      </c>
      <c r="AM28" s="108" t="s">
        <v>1787</v>
      </c>
      <c r="AN28" s="107" t="s">
        <v>1787</v>
      </c>
      <c r="AO28" s="107">
        <v>44756</v>
      </c>
      <c r="AP28" s="107" t="s">
        <v>1787</v>
      </c>
      <c r="AQ28" s="107" t="s">
        <v>1787</v>
      </c>
      <c r="AR28" s="108" t="s">
        <v>1787</v>
      </c>
      <c r="AS28" s="108">
        <v>44784</v>
      </c>
      <c r="AT28" s="108" t="s">
        <v>1787</v>
      </c>
      <c r="AU28" s="108" t="s">
        <v>1787</v>
      </c>
      <c r="AV28" s="107" t="s">
        <v>1787</v>
      </c>
      <c r="AW28" s="107">
        <v>44812</v>
      </c>
      <c r="AX28" s="107" t="s">
        <v>1787</v>
      </c>
      <c r="AY28" s="107" t="s">
        <v>1787</v>
      </c>
      <c r="AZ28" s="107" t="s">
        <v>1787</v>
      </c>
      <c r="BA28" s="108">
        <v>44840</v>
      </c>
      <c r="BB28" s="108" t="s">
        <v>1787</v>
      </c>
      <c r="BC28" s="108" t="s">
        <v>1787</v>
      </c>
      <c r="BD28" s="108" t="s">
        <v>1787</v>
      </c>
      <c r="BE28" s="107">
        <v>44868</v>
      </c>
      <c r="BF28" s="107" t="s">
        <v>1787</v>
      </c>
      <c r="BG28" s="107" t="s">
        <v>1787</v>
      </c>
      <c r="BH28" s="107" t="s">
        <v>1787</v>
      </c>
      <c r="BI28" s="108">
        <v>44896</v>
      </c>
      <c r="BJ28" s="108" t="s">
        <v>1787</v>
      </c>
      <c r="BK28" s="108" t="s">
        <v>1787</v>
      </c>
      <c r="BL28" s="108" t="s">
        <v>1787</v>
      </c>
      <c r="BM28" s="108">
        <v>44924</v>
      </c>
    </row>
    <row r="29" spans="1:65" s="102" customFormat="1" ht="26.25" customHeight="1" x14ac:dyDescent="0.25">
      <c r="A29" s="178">
        <v>20</v>
      </c>
      <c r="B29" s="176" t="s">
        <v>1280</v>
      </c>
      <c r="C29" s="176" t="s">
        <v>1575</v>
      </c>
      <c r="D29" s="177" t="s">
        <v>25</v>
      </c>
      <c r="E29" s="176" t="s">
        <v>261</v>
      </c>
      <c r="F29" s="176" t="s">
        <v>24</v>
      </c>
      <c r="G29" s="177" t="s">
        <v>1827</v>
      </c>
      <c r="H29" s="184" t="s">
        <v>1859</v>
      </c>
      <c r="I29" s="196" t="s">
        <v>128</v>
      </c>
      <c r="J29" s="195" t="s">
        <v>135</v>
      </c>
      <c r="K29" s="197">
        <v>4</v>
      </c>
      <c r="L29" s="202">
        <v>12</v>
      </c>
      <c r="M29" s="107" t="s">
        <v>1787</v>
      </c>
      <c r="N29" s="107" t="s">
        <v>1787</v>
      </c>
      <c r="O29" s="107" t="s">
        <v>1787</v>
      </c>
      <c r="P29" s="107" t="s">
        <v>1787</v>
      </c>
      <c r="Q29" s="107" t="s">
        <v>1787</v>
      </c>
      <c r="R29" s="108">
        <v>44595</v>
      </c>
      <c r="S29" s="108" t="s">
        <v>1787</v>
      </c>
      <c r="T29" s="108" t="s">
        <v>1787</v>
      </c>
      <c r="U29" s="108" t="s">
        <v>1787</v>
      </c>
      <c r="V29" s="107">
        <v>44623</v>
      </c>
      <c r="W29" s="107" t="s">
        <v>1787</v>
      </c>
      <c r="X29" s="107" t="s">
        <v>1787</v>
      </c>
      <c r="Y29" s="107" t="s">
        <v>1787</v>
      </c>
      <c r="Z29" s="107">
        <v>44651</v>
      </c>
      <c r="AA29" s="108" t="s">
        <v>1787</v>
      </c>
      <c r="AB29" s="108" t="s">
        <v>1787</v>
      </c>
      <c r="AC29" s="108" t="s">
        <v>1787</v>
      </c>
      <c r="AD29" s="108">
        <v>44679</v>
      </c>
      <c r="AE29" s="107" t="s">
        <v>1787</v>
      </c>
      <c r="AF29" s="107" t="s">
        <v>1787</v>
      </c>
      <c r="AG29" s="107" t="s">
        <v>1787</v>
      </c>
      <c r="AH29" s="107">
        <v>44707</v>
      </c>
      <c r="AI29" s="108" t="s">
        <v>1787</v>
      </c>
      <c r="AJ29" s="108" t="s">
        <v>1787</v>
      </c>
      <c r="AK29" s="108" t="s">
        <v>1787</v>
      </c>
      <c r="AL29" s="108">
        <v>44735</v>
      </c>
      <c r="AM29" s="108" t="s">
        <v>1787</v>
      </c>
      <c r="AN29" s="107" t="s">
        <v>1787</v>
      </c>
      <c r="AO29" s="107" t="s">
        <v>1787</v>
      </c>
      <c r="AP29" s="107">
        <v>44763</v>
      </c>
      <c r="AQ29" s="107" t="s">
        <v>1787</v>
      </c>
      <c r="AR29" s="108" t="s">
        <v>1787</v>
      </c>
      <c r="AS29" s="108" t="s">
        <v>1787</v>
      </c>
      <c r="AT29" s="108">
        <v>44791</v>
      </c>
      <c r="AU29" s="108" t="s">
        <v>1787</v>
      </c>
      <c r="AV29" s="107" t="s">
        <v>1787</v>
      </c>
      <c r="AW29" s="107" t="s">
        <v>1787</v>
      </c>
      <c r="AX29" s="107">
        <v>44819</v>
      </c>
      <c r="AY29" s="107" t="s">
        <v>1787</v>
      </c>
      <c r="AZ29" s="107" t="s">
        <v>1787</v>
      </c>
      <c r="BA29" s="108" t="s">
        <v>1787</v>
      </c>
      <c r="BB29" s="108">
        <v>44847</v>
      </c>
      <c r="BC29" s="108" t="s">
        <v>1787</v>
      </c>
      <c r="BD29" s="108" t="s">
        <v>1787</v>
      </c>
      <c r="BE29" s="107" t="s">
        <v>1787</v>
      </c>
      <c r="BF29" s="107">
        <v>44875</v>
      </c>
      <c r="BG29" s="107" t="s">
        <v>1787</v>
      </c>
      <c r="BH29" s="107" t="s">
        <v>1787</v>
      </c>
      <c r="BI29" s="108" t="s">
        <v>1787</v>
      </c>
      <c r="BJ29" s="108" t="s">
        <v>1787</v>
      </c>
      <c r="BK29" s="108">
        <v>44910</v>
      </c>
      <c r="BL29" s="108" t="s">
        <v>1787</v>
      </c>
      <c r="BM29" s="108" t="s">
        <v>1787</v>
      </c>
    </row>
    <row r="30" spans="1:65" s="102" customFormat="1" ht="26.25" customHeight="1" x14ac:dyDescent="0.25">
      <c r="A30" s="178" t="s">
        <v>1787</v>
      </c>
      <c r="B30" s="176" t="s">
        <v>1280</v>
      </c>
      <c r="C30" s="176" t="s">
        <v>1575</v>
      </c>
      <c r="D30" s="177" t="s">
        <v>25</v>
      </c>
      <c r="E30" s="176" t="s">
        <v>405</v>
      </c>
      <c r="F30" s="176" t="s">
        <v>1214</v>
      </c>
      <c r="G30" s="177" t="s">
        <v>1787</v>
      </c>
      <c r="H30" s="184" t="s">
        <v>1787</v>
      </c>
      <c r="I30" s="196" t="s">
        <v>129</v>
      </c>
      <c r="J30" s="195" t="s">
        <v>1735</v>
      </c>
      <c r="K30" s="197">
        <v>1</v>
      </c>
      <c r="L30" s="202" t="s">
        <v>1787</v>
      </c>
      <c r="M30" s="107" t="s">
        <v>1787</v>
      </c>
      <c r="N30" s="107">
        <v>44568</v>
      </c>
      <c r="O30" s="107">
        <v>44575</v>
      </c>
      <c r="P30" s="107">
        <v>44582</v>
      </c>
      <c r="Q30" s="107">
        <v>44589</v>
      </c>
      <c r="R30" s="108">
        <v>44596</v>
      </c>
      <c r="S30" s="108">
        <v>44603</v>
      </c>
      <c r="T30" s="108">
        <v>44610</v>
      </c>
      <c r="U30" s="108">
        <v>44617</v>
      </c>
      <c r="V30" s="107">
        <v>44624</v>
      </c>
      <c r="W30" s="107">
        <v>44631</v>
      </c>
      <c r="X30" s="107">
        <v>44638</v>
      </c>
      <c r="Y30" s="107">
        <v>44645</v>
      </c>
      <c r="Z30" s="107">
        <v>44652</v>
      </c>
      <c r="AA30" s="108">
        <v>44659</v>
      </c>
      <c r="AB30" s="108">
        <v>44666</v>
      </c>
      <c r="AC30" s="108">
        <v>44673</v>
      </c>
      <c r="AD30" s="108">
        <v>44680</v>
      </c>
      <c r="AE30" s="107">
        <v>44687</v>
      </c>
      <c r="AF30" s="107">
        <v>44694</v>
      </c>
      <c r="AG30" s="107">
        <v>44701</v>
      </c>
      <c r="AH30" s="107">
        <v>44708</v>
      </c>
      <c r="AI30" s="108">
        <v>44715</v>
      </c>
      <c r="AJ30" s="108">
        <v>44722</v>
      </c>
      <c r="AK30" s="108">
        <v>44729</v>
      </c>
      <c r="AL30" s="108">
        <v>44736</v>
      </c>
      <c r="AM30" s="108">
        <v>44743</v>
      </c>
      <c r="AN30" s="107">
        <v>44750</v>
      </c>
      <c r="AO30" s="107">
        <v>44757</v>
      </c>
      <c r="AP30" s="107">
        <v>44764</v>
      </c>
      <c r="AQ30" s="107">
        <v>44771</v>
      </c>
      <c r="AR30" s="108">
        <v>44778</v>
      </c>
      <c r="AS30" s="108">
        <v>44785</v>
      </c>
      <c r="AT30" s="108">
        <v>44792</v>
      </c>
      <c r="AU30" s="108">
        <v>44799</v>
      </c>
      <c r="AV30" s="107">
        <v>44806</v>
      </c>
      <c r="AW30" s="107">
        <v>44813</v>
      </c>
      <c r="AX30" s="107">
        <v>44820</v>
      </c>
      <c r="AY30" s="107">
        <v>44827</v>
      </c>
      <c r="AZ30" s="107">
        <v>44834</v>
      </c>
      <c r="BA30" s="108">
        <v>44841</v>
      </c>
      <c r="BB30" s="108">
        <v>44848</v>
      </c>
      <c r="BC30" s="108">
        <v>44855</v>
      </c>
      <c r="BD30" s="108">
        <v>44862</v>
      </c>
      <c r="BE30" s="107">
        <v>44869</v>
      </c>
      <c r="BF30" s="107">
        <v>44876</v>
      </c>
      <c r="BG30" s="107">
        <v>44883</v>
      </c>
      <c r="BH30" s="107">
        <v>44890</v>
      </c>
      <c r="BI30" s="108">
        <v>44897</v>
      </c>
      <c r="BJ30" s="108">
        <v>44904</v>
      </c>
      <c r="BK30" s="108">
        <v>44911</v>
      </c>
      <c r="BL30" s="108">
        <v>44918</v>
      </c>
      <c r="BM30" s="108">
        <v>44925</v>
      </c>
    </row>
    <row r="31" spans="1:65" s="102" customFormat="1" ht="26.25" customHeight="1" x14ac:dyDescent="0.25">
      <c r="A31" s="178">
        <v>21</v>
      </c>
      <c r="B31" s="176" t="s">
        <v>1281</v>
      </c>
      <c r="C31" s="176" t="s">
        <v>1587</v>
      </c>
      <c r="D31" s="177" t="s">
        <v>29</v>
      </c>
      <c r="E31" s="176" t="s">
        <v>564</v>
      </c>
      <c r="F31" s="176" t="s">
        <v>29</v>
      </c>
      <c r="G31" s="177" t="s">
        <v>1587</v>
      </c>
      <c r="H31" s="184" t="s">
        <v>1879</v>
      </c>
      <c r="I31" s="196" t="s">
        <v>127</v>
      </c>
      <c r="J31" s="195" t="s">
        <v>1735</v>
      </c>
      <c r="K31" s="197">
        <v>1</v>
      </c>
      <c r="L31" s="202">
        <v>51</v>
      </c>
      <c r="M31" s="107" t="s">
        <v>1787</v>
      </c>
      <c r="N31" s="107">
        <v>44566</v>
      </c>
      <c r="O31" s="107">
        <v>44573</v>
      </c>
      <c r="P31" s="107">
        <v>44580</v>
      </c>
      <c r="Q31" s="107">
        <v>44587</v>
      </c>
      <c r="R31" s="108">
        <v>44594</v>
      </c>
      <c r="S31" s="108">
        <v>44601</v>
      </c>
      <c r="T31" s="108">
        <v>44608</v>
      </c>
      <c r="U31" s="108">
        <v>44615</v>
      </c>
      <c r="V31" s="107">
        <v>44622</v>
      </c>
      <c r="W31" s="107">
        <v>44629</v>
      </c>
      <c r="X31" s="107">
        <v>44636</v>
      </c>
      <c r="Y31" s="107">
        <v>44643</v>
      </c>
      <c r="Z31" s="107">
        <v>44650</v>
      </c>
      <c r="AA31" s="108">
        <v>44657</v>
      </c>
      <c r="AB31" s="108">
        <v>44664</v>
      </c>
      <c r="AC31" s="108">
        <v>44671</v>
      </c>
      <c r="AD31" s="108">
        <v>44678</v>
      </c>
      <c r="AE31" s="107">
        <v>44685</v>
      </c>
      <c r="AF31" s="107">
        <v>44692</v>
      </c>
      <c r="AG31" s="107">
        <v>44699</v>
      </c>
      <c r="AH31" s="107">
        <v>44706</v>
      </c>
      <c r="AI31" s="108">
        <v>44713</v>
      </c>
      <c r="AJ31" s="108">
        <v>44720</v>
      </c>
      <c r="AK31" s="108">
        <v>44727</v>
      </c>
      <c r="AL31" s="108">
        <v>44734</v>
      </c>
      <c r="AM31" s="108">
        <v>44741</v>
      </c>
      <c r="AN31" s="107">
        <v>44748</v>
      </c>
      <c r="AO31" s="107">
        <v>44755</v>
      </c>
      <c r="AP31" s="107" t="s">
        <v>1787</v>
      </c>
      <c r="AQ31" s="107">
        <v>44769</v>
      </c>
      <c r="AR31" s="108">
        <v>44776</v>
      </c>
      <c r="AS31" s="108">
        <v>44783</v>
      </c>
      <c r="AT31" s="108">
        <v>44790</v>
      </c>
      <c r="AU31" s="108">
        <v>44797</v>
      </c>
      <c r="AV31" s="107">
        <v>44804</v>
      </c>
      <c r="AW31" s="107">
        <v>44811</v>
      </c>
      <c r="AX31" s="107">
        <v>44818</v>
      </c>
      <c r="AY31" s="107">
        <v>44825</v>
      </c>
      <c r="AZ31" s="107">
        <v>44832</v>
      </c>
      <c r="BA31" s="108">
        <v>44839</v>
      </c>
      <c r="BB31" s="108">
        <v>44846</v>
      </c>
      <c r="BC31" s="108">
        <v>44853</v>
      </c>
      <c r="BD31" s="108">
        <v>44860</v>
      </c>
      <c r="BE31" s="107">
        <v>44867</v>
      </c>
      <c r="BF31" s="107">
        <v>44874</v>
      </c>
      <c r="BG31" s="107">
        <v>44881</v>
      </c>
      <c r="BH31" s="107">
        <v>44888</v>
      </c>
      <c r="BI31" s="108">
        <v>44895</v>
      </c>
      <c r="BJ31" s="108">
        <v>44902</v>
      </c>
      <c r="BK31" s="108">
        <v>44909</v>
      </c>
      <c r="BL31" s="108">
        <v>44916</v>
      </c>
      <c r="BM31" s="108">
        <v>44923</v>
      </c>
    </row>
    <row r="32" spans="1:65" s="102" customFormat="1" ht="26.25" customHeight="1" x14ac:dyDescent="0.25">
      <c r="A32" s="178">
        <v>22</v>
      </c>
      <c r="B32" s="176" t="s">
        <v>1281</v>
      </c>
      <c r="C32" s="176" t="s">
        <v>1587</v>
      </c>
      <c r="D32" s="177" t="s">
        <v>29</v>
      </c>
      <c r="E32" s="176" t="s">
        <v>564</v>
      </c>
      <c r="F32" s="176" t="s">
        <v>27</v>
      </c>
      <c r="G32" s="177" t="s">
        <v>1530</v>
      </c>
      <c r="H32" s="184" t="s">
        <v>1643</v>
      </c>
      <c r="I32" s="196" t="s">
        <v>125</v>
      </c>
      <c r="J32" s="195" t="s">
        <v>134</v>
      </c>
      <c r="K32" s="197">
        <v>4</v>
      </c>
      <c r="L32" s="202">
        <v>12</v>
      </c>
      <c r="M32" s="107" t="s">
        <v>1787</v>
      </c>
      <c r="N32" s="107" t="s">
        <v>1787</v>
      </c>
      <c r="O32" s="107" t="s">
        <v>1787</v>
      </c>
      <c r="P32" s="107" t="s">
        <v>1787</v>
      </c>
      <c r="Q32" s="107">
        <v>44585</v>
      </c>
      <c r="R32" s="108" t="s">
        <v>1787</v>
      </c>
      <c r="S32" s="108" t="s">
        <v>1787</v>
      </c>
      <c r="T32" s="108" t="s">
        <v>1787</v>
      </c>
      <c r="U32" s="108">
        <v>44613</v>
      </c>
      <c r="V32" s="107" t="s">
        <v>1787</v>
      </c>
      <c r="W32" s="107" t="s">
        <v>1787</v>
      </c>
      <c r="X32" s="107" t="s">
        <v>1787</v>
      </c>
      <c r="Y32" s="107" t="s">
        <v>1787</v>
      </c>
      <c r="Z32" s="107">
        <v>44648</v>
      </c>
      <c r="AA32" s="108" t="s">
        <v>1787</v>
      </c>
      <c r="AB32" s="108" t="s">
        <v>1787</v>
      </c>
      <c r="AC32" s="108" t="s">
        <v>1787</v>
      </c>
      <c r="AD32" s="108">
        <v>44676</v>
      </c>
      <c r="AE32" s="107" t="s">
        <v>1787</v>
      </c>
      <c r="AF32" s="107" t="s">
        <v>1787</v>
      </c>
      <c r="AG32" s="107" t="s">
        <v>1787</v>
      </c>
      <c r="AH32" s="107">
        <v>44704</v>
      </c>
      <c r="AI32" s="108" t="s">
        <v>1787</v>
      </c>
      <c r="AJ32" s="108" t="s">
        <v>1787</v>
      </c>
      <c r="AK32" s="108" t="s">
        <v>1787</v>
      </c>
      <c r="AL32" s="108" t="s">
        <v>1787</v>
      </c>
      <c r="AM32" s="108" t="s">
        <v>1787</v>
      </c>
      <c r="AN32" s="107" t="s">
        <v>1787</v>
      </c>
      <c r="AO32" s="107">
        <v>44753</v>
      </c>
      <c r="AP32" s="107" t="s">
        <v>1787</v>
      </c>
      <c r="AQ32" s="107" t="s">
        <v>1787</v>
      </c>
      <c r="AR32" s="108" t="s">
        <v>1787</v>
      </c>
      <c r="AS32" s="108">
        <v>44781</v>
      </c>
      <c r="AT32" s="108" t="s">
        <v>1787</v>
      </c>
      <c r="AU32" s="108" t="s">
        <v>1787</v>
      </c>
      <c r="AV32" s="107" t="s">
        <v>1787</v>
      </c>
      <c r="AW32" s="107">
        <v>44809</v>
      </c>
      <c r="AX32" s="107" t="s">
        <v>1787</v>
      </c>
      <c r="AY32" s="107" t="s">
        <v>1787</v>
      </c>
      <c r="AZ32" s="107" t="s">
        <v>1787</v>
      </c>
      <c r="BA32" s="108">
        <v>44837</v>
      </c>
      <c r="BB32" s="108" t="s">
        <v>1787</v>
      </c>
      <c r="BC32" s="108" t="s">
        <v>1787</v>
      </c>
      <c r="BD32" s="108" t="s">
        <v>1787</v>
      </c>
      <c r="BE32" s="107">
        <v>44865</v>
      </c>
      <c r="BF32" s="107" t="s">
        <v>1787</v>
      </c>
      <c r="BG32" s="107" t="s">
        <v>1787</v>
      </c>
      <c r="BH32" s="107" t="s">
        <v>1787</v>
      </c>
      <c r="BI32" s="108">
        <v>44893</v>
      </c>
      <c r="BJ32" s="108" t="s">
        <v>1787</v>
      </c>
      <c r="BK32" s="108" t="s">
        <v>1787</v>
      </c>
      <c r="BL32" s="108" t="s">
        <v>1787</v>
      </c>
      <c r="BM32" s="108">
        <v>44921</v>
      </c>
    </row>
    <row r="33" spans="1:65" s="102" customFormat="1" ht="26.25" customHeight="1" x14ac:dyDescent="0.25">
      <c r="A33" s="178">
        <v>23</v>
      </c>
      <c r="B33" s="176" t="s">
        <v>1281</v>
      </c>
      <c r="C33" s="176" t="s">
        <v>1587</v>
      </c>
      <c r="D33" s="177" t="s">
        <v>29</v>
      </c>
      <c r="E33" s="176" t="s">
        <v>19</v>
      </c>
      <c r="F33" s="176" t="s">
        <v>32</v>
      </c>
      <c r="G33" s="177" t="s">
        <v>1606</v>
      </c>
      <c r="H33" s="184" t="s">
        <v>1832</v>
      </c>
      <c r="I33" s="196" t="s">
        <v>125</v>
      </c>
      <c r="J33" s="195" t="s">
        <v>136</v>
      </c>
      <c r="K33" s="197">
        <v>4</v>
      </c>
      <c r="L33" s="202">
        <v>11</v>
      </c>
      <c r="M33" s="107" t="s">
        <v>1787</v>
      </c>
      <c r="N33" s="107" t="s">
        <v>1787</v>
      </c>
      <c r="O33" s="107" t="s">
        <v>1787</v>
      </c>
      <c r="P33" s="107" t="s">
        <v>1787</v>
      </c>
      <c r="Q33" s="107" t="s">
        <v>1787</v>
      </c>
      <c r="R33" s="108" t="s">
        <v>1787</v>
      </c>
      <c r="S33" s="108">
        <v>44599</v>
      </c>
      <c r="T33" s="108" t="s">
        <v>1787</v>
      </c>
      <c r="U33" s="108" t="s">
        <v>1787</v>
      </c>
      <c r="V33" s="107" t="s">
        <v>1787</v>
      </c>
      <c r="W33" s="107">
        <v>44627</v>
      </c>
      <c r="X33" s="107" t="s">
        <v>1787</v>
      </c>
      <c r="Y33" s="107" t="s">
        <v>1787</v>
      </c>
      <c r="Z33" s="107" t="s">
        <v>1787</v>
      </c>
      <c r="AA33" s="108">
        <v>44655</v>
      </c>
      <c r="AB33" s="108" t="s">
        <v>1787</v>
      </c>
      <c r="AC33" s="108" t="s">
        <v>1787</v>
      </c>
      <c r="AD33" s="108" t="s">
        <v>1787</v>
      </c>
      <c r="AE33" s="107">
        <v>44683</v>
      </c>
      <c r="AF33" s="107" t="s">
        <v>1787</v>
      </c>
      <c r="AG33" s="107" t="s">
        <v>1787</v>
      </c>
      <c r="AH33" s="107" t="s">
        <v>1787</v>
      </c>
      <c r="AI33" s="108" t="s">
        <v>1787</v>
      </c>
      <c r="AJ33" s="108">
        <v>44718</v>
      </c>
      <c r="AK33" s="108" t="s">
        <v>1787</v>
      </c>
      <c r="AL33" s="108" t="s">
        <v>1787</v>
      </c>
      <c r="AM33" s="108" t="s">
        <v>1787</v>
      </c>
      <c r="AN33" s="107" t="s">
        <v>1787</v>
      </c>
      <c r="AO33" s="107" t="s">
        <v>1787</v>
      </c>
      <c r="AP33" s="107">
        <v>44760</v>
      </c>
      <c r="AQ33" s="107" t="s">
        <v>1787</v>
      </c>
      <c r="AR33" s="108" t="s">
        <v>1787</v>
      </c>
      <c r="AS33" s="108" t="s">
        <v>1787</v>
      </c>
      <c r="AT33" s="108" t="s">
        <v>1787</v>
      </c>
      <c r="AU33" s="108">
        <v>44795</v>
      </c>
      <c r="AV33" s="107" t="s">
        <v>1787</v>
      </c>
      <c r="AW33" s="107" t="s">
        <v>1787</v>
      </c>
      <c r="AX33" s="107" t="s">
        <v>1787</v>
      </c>
      <c r="AY33" s="107">
        <v>44823</v>
      </c>
      <c r="AZ33" s="107" t="s">
        <v>1787</v>
      </c>
      <c r="BA33" s="108" t="s">
        <v>1787</v>
      </c>
      <c r="BB33" s="108" t="s">
        <v>1787</v>
      </c>
      <c r="BC33" s="108" t="s">
        <v>1787</v>
      </c>
      <c r="BD33" s="108">
        <v>44858</v>
      </c>
      <c r="BE33" s="107" t="s">
        <v>1787</v>
      </c>
      <c r="BF33" s="107" t="s">
        <v>1787</v>
      </c>
      <c r="BG33" s="107" t="s">
        <v>1787</v>
      </c>
      <c r="BH33" s="107">
        <v>44886</v>
      </c>
      <c r="BI33" s="108" t="s">
        <v>1787</v>
      </c>
      <c r="BJ33" s="108" t="s">
        <v>1787</v>
      </c>
      <c r="BK33" s="108" t="s">
        <v>1787</v>
      </c>
      <c r="BL33" s="108">
        <v>44914</v>
      </c>
      <c r="BM33" s="108" t="s">
        <v>1787</v>
      </c>
    </row>
    <row r="34" spans="1:65" s="102" customFormat="1" ht="26.25" customHeight="1" x14ac:dyDescent="0.25">
      <c r="A34" s="178">
        <v>24</v>
      </c>
      <c r="B34" s="176" t="s">
        <v>1281</v>
      </c>
      <c r="C34" s="176" t="s">
        <v>1587</v>
      </c>
      <c r="D34" s="177" t="s">
        <v>29</v>
      </c>
      <c r="E34" s="176" t="s">
        <v>927</v>
      </c>
      <c r="F34" s="176" t="s">
        <v>30</v>
      </c>
      <c r="G34" s="177" t="s">
        <v>1586</v>
      </c>
      <c r="H34" s="184" t="s">
        <v>1878</v>
      </c>
      <c r="I34" s="196" t="s">
        <v>126</v>
      </c>
      <c r="J34" s="195" t="s">
        <v>132</v>
      </c>
      <c r="K34" s="197">
        <v>3</v>
      </c>
      <c r="L34" s="202">
        <v>17</v>
      </c>
      <c r="M34" s="107" t="s">
        <v>1787</v>
      </c>
      <c r="N34" s="107" t="s">
        <v>1787</v>
      </c>
      <c r="O34" s="107">
        <v>44572</v>
      </c>
      <c r="P34" s="107" t="s">
        <v>1787</v>
      </c>
      <c r="Q34" s="107" t="s">
        <v>1787</v>
      </c>
      <c r="R34" s="108">
        <v>44593</v>
      </c>
      <c r="S34" s="108" t="s">
        <v>1787</v>
      </c>
      <c r="T34" s="108" t="s">
        <v>1787</v>
      </c>
      <c r="U34" s="108">
        <v>44614</v>
      </c>
      <c r="V34" s="107" t="s">
        <v>1787</v>
      </c>
      <c r="W34" s="107" t="s">
        <v>1787</v>
      </c>
      <c r="X34" s="107">
        <v>44635</v>
      </c>
      <c r="Y34" s="107" t="s">
        <v>1787</v>
      </c>
      <c r="Z34" s="107" t="s">
        <v>1787</v>
      </c>
      <c r="AA34" s="108">
        <v>44656</v>
      </c>
      <c r="AB34" s="108" t="s">
        <v>1787</v>
      </c>
      <c r="AC34" s="108" t="s">
        <v>1787</v>
      </c>
      <c r="AD34" s="108">
        <v>44677</v>
      </c>
      <c r="AE34" s="107" t="s">
        <v>1787</v>
      </c>
      <c r="AF34" s="107" t="s">
        <v>1787</v>
      </c>
      <c r="AG34" s="107">
        <v>44698</v>
      </c>
      <c r="AH34" s="107" t="s">
        <v>1787</v>
      </c>
      <c r="AI34" s="108" t="s">
        <v>1787</v>
      </c>
      <c r="AJ34" s="108">
        <v>44719</v>
      </c>
      <c r="AK34" s="108" t="s">
        <v>1787</v>
      </c>
      <c r="AL34" s="108" t="s">
        <v>1787</v>
      </c>
      <c r="AM34" s="108">
        <v>44740</v>
      </c>
      <c r="AN34" s="107" t="s">
        <v>1787</v>
      </c>
      <c r="AO34" s="107" t="s">
        <v>1787</v>
      </c>
      <c r="AP34" s="107">
        <v>44761</v>
      </c>
      <c r="AQ34" s="107" t="s">
        <v>1787</v>
      </c>
      <c r="AR34" s="108" t="s">
        <v>1787</v>
      </c>
      <c r="AS34" s="108">
        <v>44782</v>
      </c>
      <c r="AT34" s="108" t="s">
        <v>1787</v>
      </c>
      <c r="AU34" s="108" t="s">
        <v>1787</v>
      </c>
      <c r="AV34" s="107">
        <v>44803</v>
      </c>
      <c r="AW34" s="107" t="s">
        <v>1787</v>
      </c>
      <c r="AX34" s="107" t="s">
        <v>1787</v>
      </c>
      <c r="AY34" s="107">
        <v>44824</v>
      </c>
      <c r="AZ34" s="107" t="s">
        <v>1787</v>
      </c>
      <c r="BA34" s="108" t="s">
        <v>1787</v>
      </c>
      <c r="BB34" s="108">
        <v>44845</v>
      </c>
      <c r="BC34" s="108" t="s">
        <v>1787</v>
      </c>
      <c r="BD34" s="108" t="s">
        <v>1787</v>
      </c>
      <c r="BE34" s="107">
        <v>44866</v>
      </c>
      <c r="BF34" s="107" t="s">
        <v>1787</v>
      </c>
      <c r="BG34" s="107" t="s">
        <v>1787</v>
      </c>
      <c r="BH34" s="107">
        <v>44887</v>
      </c>
      <c r="BI34" s="108" t="s">
        <v>1787</v>
      </c>
      <c r="BJ34" s="108" t="s">
        <v>1787</v>
      </c>
      <c r="BK34" s="108">
        <v>44908</v>
      </c>
      <c r="BL34" s="108" t="s">
        <v>1787</v>
      </c>
      <c r="BM34" s="108" t="s">
        <v>1787</v>
      </c>
    </row>
    <row r="35" spans="1:65" s="102" customFormat="1" ht="26.25" customHeight="1" x14ac:dyDescent="0.25">
      <c r="A35" s="178">
        <v>25</v>
      </c>
      <c r="B35" s="176" t="s">
        <v>1281</v>
      </c>
      <c r="C35" s="176" t="s">
        <v>1587</v>
      </c>
      <c r="D35" s="177" t="s">
        <v>29</v>
      </c>
      <c r="E35" s="176" t="s">
        <v>1446</v>
      </c>
      <c r="F35" s="176" t="s">
        <v>31</v>
      </c>
      <c r="G35" s="177" t="s">
        <v>1570</v>
      </c>
      <c r="H35" s="184" t="s">
        <v>1891</v>
      </c>
      <c r="I35" s="196" t="s">
        <v>126</v>
      </c>
      <c r="J35" s="195" t="s">
        <v>134</v>
      </c>
      <c r="K35" s="197">
        <v>4</v>
      </c>
      <c r="L35" s="202">
        <v>11</v>
      </c>
      <c r="M35" s="107" t="s">
        <v>1787</v>
      </c>
      <c r="N35" s="107" t="s">
        <v>1787</v>
      </c>
      <c r="O35" s="107" t="s">
        <v>1787</v>
      </c>
      <c r="P35" s="107" t="s">
        <v>1787</v>
      </c>
      <c r="Q35" s="107">
        <v>44586</v>
      </c>
      <c r="R35" s="108" t="s">
        <v>1787</v>
      </c>
      <c r="S35" s="108" t="s">
        <v>1787</v>
      </c>
      <c r="T35" s="108" t="s">
        <v>1787</v>
      </c>
      <c r="U35" s="108" t="s">
        <v>1787</v>
      </c>
      <c r="V35" s="107">
        <v>44621</v>
      </c>
      <c r="W35" s="107" t="s">
        <v>1787</v>
      </c>
      <c r="X35" s="107" t="s">
        <v>1787</v>
      </c>
      <c r="Y35" s="107" t="s">
        <v>1787</v>
      </c>
      <c r="Z35" s="107">
        <v>44649</v>
      </c>
      <c r="AA35" s="108" t="s">
        <v>1787</v>
      </c>
      <c r="AB35" s="108" t="s">
        <v>1787</v>
      </c>
      <c r="AC35" s="108" t="s">
        <v>1787</v>
      </c>
      <c r="AD35" s="108" t="s">
        <v>1787</v>
      </c>
      <c r="AE35" s="107">
        <v>44684</v>
      </c>
      <c r="AF35" s="107" t="s">
        <v>1787</v>
      </c>
      <c r="AG35" s="107" t="s">
        <v>1787</v>
      </c>
      <c r="AH35" s="107" t="s">
        <v>1787</v>
      </c>
      <c r="AI35" s="108">
        <v>44712</v>
      </c>
      <c r="AJ35" s="108" t="s">
        <v>1787</v>
      </c>
      <c r="AK35" s="108" t="s">
        <v>1787</v>
      </c>
      <c r="AL35" s="108" t="s">
        <v>1787</v>
      </c>
      <c r="AM35" s="108" t="s">
        <v>1787</v>
      </c>
      <c r="AN35" s="107">
        <v>44747</v>
      </c>
      <c r="AO35" s="107" t="s">
        <v>1787</v>
      </c>
      <c r="AP35" s="107" t="s">
        <v>1787</v>
      </c>
      <c r="AQ35" s="107" t="s">
        <v>1787</v>
      </c>
      <c r="AR35" s="108">
        <v>44775</v>
      </c>
      <c r="AS35" s="108" t="s">
        <v>1787</v>
      </c>
      <c r="AT35" s="108" t="s">
        <v>1787</v>
      </c>
      <c r="AU35" s="108" t="s">
        <v>1787</v>
      </c>
      <c r="AV35" s="107" t="s">
        <v>1787</v>
      </c>
      <c r="AW35" s="107">
        <v>44810</v>
      </c>
      <c r="AX35" s="107" t="s">
        <v>1787</v>
      </c>
      <c r="AY35" s="107" t="s">
        <v>1787</v>
      </c>
      <c r="AZ35" s="107" t="s">
        <v>1787</v>
      </c>
      <c r="BA35" s="108">
        <v>44838</v>
      </c>
      <c r="BB35" s="108" t="s">
        <v>1787</v>
      </c>
      <c r="BC35" s="108" t="s">
        <v>1787</v>
      </c>
      <c r="BD35" s="108" t="s">
        <v>1787</v>
      </c>
      <c r="BE35" s="107" t="s">
        <v>1787</v>
      </c>
      <c r="BF35" s="107">
        <v>44873</v>
      </c>
      <c r="BG35" s="107" t="s">
        <v>1787</v>
      </c>
      <c r="BH35" s="107" t="s">
        <v>1787</v>
      </c>
      <c r="BI35" s="108" t="s">
        <v>1787</v>
      </c>
      <c r="BJ35" s="108">
        <v>44901</v>
      </c>
      <c r="BK35" s="108" t="s">
        <v>1787</v>
      </c>
      <c r="BL35" s="108" t="s">
        <v>1787</v>
      </c>
      <c r="BM35" s="108" t="s">
        <v>1787</v>
      </c>
    </row>
    <row r="36" spans="1:65" s="102" customFormat="1" ht="26.25" customHeight="1" x14ac:dyDescent="0.25">
      <c r="A36" s="178" t="s">
        <v>1787</v>
      </c>
      <c r="B36" s="176" t="s">
        <v>1285</v>
      </c>
      <c r="C36" s="176" t="s">
        <v>1597</v>
      </c>
      <c r="D36" s="177" t="s">
        <v>74</v>
      </c>
      <c r="E36" s="176"/>
      <c r="F36" s="176"/>
      <c r="G36" s="177" t="s">
        <v>1787</v>
      </c>
      <c r="H36" s="184" t="s">
        <v>1787</v>
      </c>
      <c r="I36" s="196"/>
      <c r="J36" s="195" t="s">
        <v>134</v>
      </c>
      <c r="K36" s="197">
        <v>2</v>
      </c>
      <c r="L36" s="202">
        <v>0</v>
      </c>
      <c r="M36" s="107" t="s">
        <v>1787</v>
      </c>
      <c r="N36" s="107" t="s">
        <v>1787</v>
      </c>
      <c r="O36" s="107" t="s">
        <v>1787</v>
      </c>
      <c r="P36" s="107" t="s">
        <v>1787</v>
      </c>
      <c r="Q36" s="107" t="s">
        <v>1787</v>
      </c>
      <c r="R36" s="108" t="s">
        <v>1787</v>
      </c>
      <c r="S36" s="108" t="s">
        <v>1787</v>
      </c>
      <c r="T36" s="108" t="s">
        <v>1787</v>
      </c>
      <c r="U36" s="108" t="s">
        <v>1787</v>
      </c>
      <c r="V36" s="107" t="s">
        <v>1787</v>
      </c>
      <c r="W36" s="107" t="s">
        <v>1787</v>
      </c>
      <c r="X36" s="107" t="s">
        <v>1787</v>
      </c>
      <c r="Y36" s="107" t="s">
        <v>1787</v>
      </c>
      <c r="Z36" s="107" t="s">
        <v>1787</v>
      </c>
      <c r="AA36" s="108" t="s">
        <v>1787</v>
      </c>
      <c r="AB36" s="108" t="s">
        <v>1787</v>
      </c>
      <c r="AC36" s="108" t="s">
        <v>1787</v>
      </c>
      <c r="AD36" s="108" t="s">
        <v>1787</v>
      </c>
      <c r="AE36" s="107" t="s">
        <v>1787</v>
      </c>
      <c r="AF36" s="107" t="s">
        <v>1787</v>
      </c>
      <c r="AG36" s="107" t="s">
        <v>1787</v>
      </c>
      <c r="AH36" s="107" t="s">
        <v>1787</v>
      </c>
      <c r="AI36" s="108" t="s">
        <v>1787</v>
      </c>
      <c r="AJ36" s="108" t="s">
        <v>1787</v>
      </c>
      <c r="AK36" s="108" t="s">
        <v>1787</v>
      </c>
      <c r="AL36" s="108" t="s">
        <v>1787</v>
      </c>
      <c r="AM36" s="108" t="s">
        <v>1787</v>
      </c>
      <c r="AN36" s="107" t="s">
        <v>1787</v>
      </c>
      <c r="AO36" s="107" t="s">
        <v>1787</v>
      </c>
      <c r="AP36" s="107" t="s">
        <v>1787</v>
      </c>
      <c r="AQ36" s="107" t="s">
        <v>1787</v>
      </c>
      <c r="AR36" s="108" t="s">
        <v>1787</v>
      </c>
      <c r="AS36" s="108" t="s">
        <v>1787</v>
      </c>
      <c r="AT36" s="108" t="s">
        <v>1787</v>
      </c>
      <c r="AU36" s="108" t="s">
        <v>1787</v>
      </c>
      <c r="AV36" s="107" t="s">
        <v>1787</v>
      </c>
      <c r="AW36" s="107" t="s">
        <v>1787</v>
      </c>
      <c r="AX36" s="107" t="s">
        <v>1787</v>
      </c>
      <c r="AY36" s="107" t="s">
        <v>1787</v>
      </c>
      <c r="AZ36" s="107" t="s">
        <v>1787</v>
      </c>
      <c r="BA36" s="108" t="s">
        <v>1787</v>
      </c>
      <c r="BB36" s="108" t="s">
        <v>1787</v>
      </c>
      <c r="BC36" s="108" t="s">
        <v>1787</v>
      </c>
      <c r="BD36" s="108" t="s">
        <v>1787</v>
      </c>
      <c r="BE36" s="107" t="s">
        <v>1787</v>
      </c>
      <c r="BF36" s="107" t="s">
        <v>1787</v>
      </c>
      <c r="BG36" s="107" t="s">
        <v>1787</v>
      </c>
      <c r="BH36" s="107" t="s">
        <v>1787</v>
      </c>
      <c r="BI36" s="108" t="s">
        <v>1787</v>
      </c>
      <c r="BJ36" s="108" t="s">
        <v>1787</v>
      </c>
      <c r="BK36" s="108" t="s">
        <v>1787</v>
      </c>
      <c r="BL36" s="108" t="s">
        <v>1787</v>
      </c>
      <c r="BM36" s="108" t="s">
        <v>1787</v>
      </c>
    </row>
    <row r="37" spans="1:65" s="102" customFormat="1" ht="26.25" customHeight="1" x14ac:dyDescent="0.25">
      <c r="A37" s="178" t="s">
        <v>1787</v>
      </c>
      <c r="B37" s="176" t="s">
        <v>1281</v>
      </c>
      <c r="C37" s="176" t="s">
        <v>1587</v>
      </c>
      <c r="D37" s="177" t="s">
        <v>29</v>
      </c>
      <c r="E37" s="176" t="s">
        <v>564</v>
      </c>
      <c r="F37" s="176" t="s">
        <v>1214</v>
      </c>
      <c r="G37" s="177" t="s">
        <v>1787</v>
      </c>
      <c r="H37" s="184" t="s">
        <v>1787</v>
      </c>
      <c r="I37" s="196" t="s">
        <v>129</v>
      </c>
      <c r="J37" s="195" t="s">
        <v>1735</v>
      </c>
      <c r="K37" s="197">
        <v>1</v>
      </c>
      <c r="L37" s="202" t="s">
        <v>1787</v>
      </c>
      <c r="M37" s="107" t="s">
        <v>1787</v>
      </c>
      <c r="N37" s="107">
        <v>44568</v>
      </c>
      <c r="O37" s="107">
        <v>44575</v>
      </c>
      <c r="P37" s="107">
        <v>44582</v>
      </c>
      <c r="Q37" s="107">
        <v>44589</v>
      </c>
      <c r="R37" s="108">
        <v>44596</v>
      </c>
      <c r="S37" s="108">
        <v>44603</v>
      </c>
      <c r="T37" s="108">
        <v>44610</v>
      </c>
      <c r="U37" s="108">
        <v>44617</v>
      </c>
      <c r="V37" s="107">
        <v>44624</v>
      </c>
      <c r="W37" s="107">
        <v>44631</v>
      </c>
      <c r="X37" s="107">
        <v>44638</v>
      </c>
      <c r="Y37" s="107">
        <v>44645</v>
      </c>
      <c r="Z37" s="107">
        <v>44652</v>
      </c>
      <c r="AA37" s="108">
        <v>44659</v>
      </c>
      <c r="AB37" s="108">
        <v>44666</v>
      </c>
      <c r="AC37" s="108">
        <v>44673</v>
      </c>
      <c r="AD37" s="108">
        <v>44680</v>
      </c>
      <c r="AE37" s="107">
        <v>44687</v>
      </c>
      <c r="AF37" s="107">
        <v>44694</v>
      </c>
      <c r="AG37" s="107">
        <v>44701</v>
      </c>
      <c r="AH37" s="107">
        <v>44708</v>
      </c>
      <c r="AI37" s="108">
        <v>44715</v>
      </c>
      <c r="AJ37" s="108">
        <v>44722</v>
      </c>
      <c r="AK37" s="108">
        <v>44729</v>
      </c>
      <c r="AL37" s="108">
        <v>44736</v>
      </c>
      <c r="AM37" s="108">
        <v>44743</v>
      </c>
      <c r="AN37" s="107">
        <v>44750</v>
      </c>
      <c r="AO37" s="107">
        <v>44757</v>
      </c>
      <c r="AP37" s="107">
        <v>44764</v>
      </c>
      <c r="AQ37" s="107">
        <v>44771</v>
      </c>
      <c r="AR37" s="108">
        <v>44778</v>
      </c>
      <c r="AS37" s="108">
        <v>44785</v>
      </c>
      <c r="AT37" s="108">
        <v>44792</v>
      </c>
      <c r="AU37" s="108">
        <v>44799</v>
      </c>
      <c r="AV37" s="107">
        <v>44806</v>
      </c>
      <c r="AW37" s="107">
        <v>44813</v>
      </c>
      <c r="AX37" s="107">
        <v>44820</v>
      </c>
      <c r="AY37" s="107">
        <v>44827</v>
      </c>
      <c r="AZ37" s="107">
        <v>44834</v>
      </c>
      <c r="BA37" s="108">
        <v>44841</v>
      </c>
      <c r="BB37" s="108">
        <v>44848</v>
      </c>
      <c r="BC37" s="108">
        <v>44855</v>
      </c>
      <c r="BD37" s="108">
        <v>44862</v>
      </c>
      <c r="BE37" s="107">
        <v>44869</v>
      </c>
      <c r="BF37" s="107">
        <v>44876</v>
      </c>
      <c r="BG37" s="107">
        <v>44883</v>
      </c>
      <c r="BH37" s="107">
        <v>44890</v>
      </c>
      <c r="BI37" s="108">
        <v>44897</v>
      </c>
      <c r="BJ37" s="108">
        <v>44904</v>
      </c>
      <c r="BK37" s="108">
        <v>44911</v>
      </c>
      <c r="BL37" s="108">
        <v>44918</v>
      </c>
      <c r="BM37" s="108">
        <v>44925</v>
      </c>
    </row>
    <row r="38" spans="1:65" s="102" customFormat="1" ht="26.25" customHeight="1" x14ac:dyDescent="0.25">
      <c r="A38" s="178">
        <v>26</v>
      </c>
      <c r="B38" s="176" t="s">
        <v>1281</v>
      </c>
      <c r="C38" s="176" t="s">
        <v>1585</v>
      </c>
      <c r="D38" s="177" t="s">
        <v>36</v>
      </c>
      <c r="E38" s="176" t="s">
        <v>19</v>
      </c>
      <c r="F38" s="176" t="s">
        <v>36</v>
      </c>
      <c r="G38" s="177" t="s">
        <v>1585</v>
      </c>
      <c r="H38" s="184" t="s">
        <v>1867</v>
      </c>
      <c r="I38" s="196" t="s">
        <v>127</v>
      </c>
      <c r="J38" s="195" t="s">
        <v>1735</v>
      </c>
      <c r="K38" s="197">
        <v>1</v>
      </c>
      <c r="L38" s="202">
        <v>51</v>
      </c>
      <c r="M38" s="107" t="s">
        <v>1787</v>
      </c>
      <c r="N38" s="107">
        <v>44566</v>
      </c>
      <c r="O38" s="107">
        <v>44573</v>
      </c>
      <c r="P38" s="107">
        <v>44580</v>
      </c>
      <c r="Q38" s="107">
        <v>44587</v>
      </c>
      <c r="R38" s="108">
        <v>44594</v>
      </c>
      <c r="S38" s="108">
        <v>44601</v>
      </c>
      <c r="T38" s="108">
        <v>44608</v>
      </c>
      <c r="U38" s="108">
        <v>44615</v>
      </c>
      <c r="V38" s="107">
        <v>44622</v>
      </c>
      <c r="W38" s="107">
        <v>44629</v>
      </c>
      <c r="X38" s="107">
        <v>44636</v>
      </c>
      <c r="Y38" s="107">
        <v>44643</v>
      </c>
      <c r="Z38" s="107">
        <v>44650</v>
      </c>
      <c r="AA38" s="108">
        <v>44657</v>
      </c>
      <c r="AB38" s="108">
        <v>44664</v>
      </c>
      <c r="AC38" s="108">
        <v>44671</v>
      </c>
      <c r="AD38" s="108">
        <v>44678</v>
      </c>
      <c r="AE38" s="107">
        <v>44685</v>
      </c>
      <c r="AF38" s="107">
        <v>44692</v>
      </c>
      <c r="AG38" s="107">
        <v>44699</v>
      </c>
      <c r="AH38" s="107">
        <v>44706</v>
      </c>
      <c r="AI38" s="108">
        <v>44713</v>
      </c>
      <c r="AJ38" s="108">
        <v>44720</v>
      </c>
      <c r="AK38" s="108">
        <v>44727</v>
      </c>
      <c r="AL38" s="108">
        <v>44734</v>
      </c>
      <c r="AM38" s="108">
        <v>44741</v>
      </c>
      <c r="AN38" s="107">
        <v>44748</v>
      </c>
      <c r="AO38" s="107">
        <v>44755</v>
      </c>
      <c r="AP38" s="107" t="s">
        <v>1787</v>
      </c>
      <c r="AQ38" s="107">
        <v>44769</v>
      </c>
      <c r="AR38" s="108">
        <v>44776</v>
      </c>
      <c r="AS38" s="108">
        <v>44783</v>
      </c>
      <c r="AT38" s="108">
        <v>44790</v>
      </c>
      <c r="AU38" s="108">
        <v>44797</v>
      </c>
      <c r="AV38" s="107">
        <v>44804</v>
      </c>
      <c r="AW38" s="107">
        <v>44811</v>
      </c>
      <c r="AX38" s="107">
        <v>44818</v>
      </c>
      <c r="AY38" s="107">
        <v>44825</v>
      </c>
      <c r="AZ38" s="107">
        <v>44832</v>
      </c>
      <c r="BA38" s="108">
        <v>44839</v>
      </c>
      <c r="BB38" s="108">
        <v>44846</v>
      </c>
      <c r="BC38" s="108">
        <v>44853</v>
      </c>
      <c r="BD38" s="108">
        <v>44860</v>
      </c>
      <c r="BE38" s="107">
        <v>44867</v>
      </c>
      <c r="BF38" s="107">
        <v>44874</v>
      </c>
      <c r="BG38" s="107">
        <v>44881</v>
      </c>
      <c r="BH38" s="107">
        <v>44888</v>
      </c>
      <c r="BI38" s="108">
        <v>44895</v>
      </c>
      <c r="BJ38" s="108">
        <v>44902</v>
      </c>
      <c r="BK38" s="108">
        <v>44909</v>
      </c>
      <c r="BL38" s="108">
        <v>44916</v>
      </c>
      <c r="BM38" s="108">
        <v>44923</v>
      </c>
    </row>
    <row r="39" spans="1:65" s="102" customFormat="1" ht="26.25" customHeight="1" x14ac:dyDescent="0.25">
      <c r="A39" s="178">
        <v>27</v>
      </c>
      <c r="B39" s="176" t="s">
        <v>1281</v>
      </c>
      <c r="C39" s="176" t="s">
        <v>1585</v>
      </c>
      <c r="D39" s="177" t="s">
        <v>36</v>
      </c>
      <c r="E39" s="176" t="s">
        <v>19</v>
      </c>
      <c r="F39" s="176" t="s">
        <v>34</v>
      </c>
      <c r="G39" s="177" t="s">
        <v>1528</v>
      </c>
      <c r="H39" s="184" t="s">
        <v>1851</v>
      </c>
      <c r="I39" s="196" t="s">
        <v>126</v>
      </c>
      <c r="J39" s="195" t="s">
        <v>134</v>
      </c>
      <c r="K39" s="197">
        <v>4</v>
      </c>
      <c r="L39" s="202">
        <v>13</v>
      </c>
      <c r="M39" s="107" t="s">
        <v>1787</v>
      </c>
      <c r="N39" s="107" t="s">
        <v>1787</v>
      </c>
      <c r="O39" s="107" t="s">
        <v>1787</v>
      </c>
      <c r="P39" s="107" t="s">
        <v>1787</v>
      </c>
      <c r="Q39" s="107">
        <v>44586</v>
      </c>
      <c r="R39" s="108" t="s">
        <v>1787</v>
      </c>
      <c r="S39" s="108" t="s">
        <v>1787</v>
      </c>
      <c r="T39" s="108" t="s">
        <v>1787</v>
      </c>
      <c r="U39" s="108">
        <v>44614</v>
      </c>
      <c r="V39" s="107" t="s">
        <v>1787</v>
      </c>
      <c r="W39" s="107" t="s">
        <v>1787</v>
      </c>
      <c r="X39" s="107" t="s">
        <v>1787</v>
      </c>
      <c r="Y39" s="107">
        <v>44642</v>
      </c>
      <c r="Z39" s="107" t="s">
        <v>1787</v>
      </c>
      <c r="AA39" s="108" t="s">
        <v>1787</v>
      </c>
      <c r="AB39" s="108" t="s">
        <v>1787</v>
      </c>
      <c r="AC39" s="108">
        <v>44670</v>
      </c>
      <c r="AD39" s="108" t="s">
        <v>1787</v>
      </c>
      <c r="AE39" s="107" t="s">
        <v>1787</v>
      </c>
      <c r="AF39" s="107" t="s">
        <v>1787</v>
      </c>
      <c r="AG39" s="107">
        <v>44698</v>
      </c>
      <c r="AH39" s="107" t="s">
        <v>1787</v>
      </c>
      <c r="AI39" s="108" t="s">
        <v>1787</v>
      </c>
      <c r="AJ39" s="108" t="s">
        <v>1787</v>
      </c>
      <c r="AK39" s="108">
        <v>44726</v>
      </c>
      <c r="AL39" s="108" t="s">
        <v>1787</v>
      </c>
      <c r="AM39" s="108" t="s">
        <v>1787</v>
      </c>
      <c r="AN39" s="107" t="s">
        <v>1787</v>
      </c>
      <c r="AO39" s="107">
        <v>44754</v>
      </c>
      <c r="AP39" s="107" t="s">
        <v>1787</v>
      </c>
      <c r="AQ39" s="107" t="s">
        <v>1787</v>
      </c>
      <c r="AR39" s="108" t="s">
        <v>1787</v>
      </c>
      <c r="AS39" s="108">
        <v>44782</v>
      </c>
      <c r="AT39" s="108" t="s">
        <v>1787</v>
      </c>
      <c r="AU39" s="108" t="s">
        <v>1787</v>
      </c>
      <c r="AV39" s="107" t="s">
        <v>1787</v>
      </c>
      <c r="AW39" s="107">
        <v>44810</v>
      </c>
      <c r="AX39" s="107" t="s">
        <v>1787</v>
      </c>
      <c r="AY39" s="107" t="s">
        <v>1787</v>
      </c>
      <c r="AZ39" s="107" t="s">
        <v>1787</v>
      </c>
      <c r="BA39" s="108">
        <v>44838</v>
      </c>
      <c r="BB39" s="108" t="s">
        <v>1787</v>
      </c>
      <c r="BC39" s="108" t="s">
        <v>1787</v>
      </c>
      <c r="BD39" s="108" t="s">
        <v>1787</v>
      </c>
      <c r="BE39" s="107">
        <v>44866</v>
      </c>
      <c r="BF39" s="107" t="s">
        <v>1787</v>
      </c>
      <c r="BG39" s="107" t="s">
        <v>1787</v>
      </c>
      <c r="BH39" s="107" t="s">
        <v>1787</v>
      </c>
      <c r="BI39" s="108">
        <v>44894</v>
      </c>
      <c r="BJ39" s="108" t="s">
        <v>1787</v>
      </c>
      <c r="BK39" s="108" t="s">
        <v>1787</v>
      </c>
      <c r="BL39" s="108" t="s">
        <v>1787</v>
      </c>
      <c r="BM39" s="108">
        <v>44922</v>
      </c>
    </row>
    <row r="40" spans="1:65" s="102" customFormat="1" ht="26.25" customHeight="1" x14ac:dyDescent="0.25">
      <c r="A40" s="178">
        <v>28</v>
      </c>
      <c r="B40" s="176" t="s">
        <v>1281</v>
      </c>
      <c r="C40" s="176" t="s">
        <v>1585</v>
      </c>
      <c r="D40" s="177" t="s">
        <v>36</v>
      </c>
      <c r="E40" s="176" t="s">
        <v>19</v>
      </c>
      <c r="F40" s="176" t="s">
        <v>35</v>
      </c>
      <c r="G40" s="177" t="s">
        <v>1520</v>
      </c>
      <c r="H40" s="184" t="s">
        <v>1344</v>
      </c>
      <c r="I40" s="196" t="s">
        <v>125</v>
      </c>
      <c r="J40" s="195" t="s">
        <v>135</v>
      </c>
      <c r="K40" s="197">
        <v>4</v>
      </c>
      <c r="L40" s="202">
        <v>12</v>
      </c>
      <c r="M40" s="107" t="s">
        <v>1787</v>
      </c>
      <c r="N40" s="107" t="s">
        <v>1787</v>
      </c>
      <c r="O40" s="107" t="s">
        <v>1787</v>
      </c>
      <c r="P40" s="107" t="s">
        <v>1787</v>
      </c>
      <c r="Q40" s="107" t="s">
        <v>1787</v>
      </c>
      <c r="R40" s="108">
        <v>44592</v>
      </c>
      <c r="S40" s="108" t="s">
        <v>1787</v>
      </c>
      <c r="T40" s="108" t="s">
        <v>1787</v>
      </c>
      <c r="U40" s="108" t="s">
        <v>1787</v>
      </c>
      <c r="V40" s="107">
        <v>44620</v>
      </c>
      <c r="W40" s="107" t="s">
        <v>1787</v>
      </c>
      <c r="X40" s="107" t="s">
        <v>1787</v>
      </c>
      <c r="Y40" s="107" t="s">
        <v>1787</v>
      </c>
      <c r="Z40" s="107">
        <v>44648</v>
      </c>
      <c r="AA40" s="108" t="s">
        <v>1787</v>
      </c>
      <c r="AB40" s="108" t="s">
        <v>1787</v>
      </c>
      <c r="AC40" s="108" t="s">
        <v>1787</v>
      </c>
      <c r="AD40" s="108">
        <v>44676</v>
      </c>
      <c r="AE40" s="107" t="s">
        <v>1787</v>
      </c>
      <c r="AF40" s="107" t="s">
        <v>1787</v>
      </c>
      <c r="AG40" s="107" t="s">
        <v>1787</v>
      </c>
      <c r="AH40" s="107">
        <v>44704</v>
      </c>
      <c r="AI40" s="108" t="s">
        <v>1787</v>
      </c>
      <c r="AJ40" s="108" t="s">
        <v>1787</v>
      </c>
      <c r="AK40" s="108" t="s">
        <v>1787</v>
      </c>
      <c r="AL40" s="108" t="s">
        <v>1787</v>
      </c>
      <c r="AM40" s="108" t="s">
        <v>1787</v>
      </c>
      <c r="AN40" s="107" t="s">
        <v>1787</v>
      </c>
      <c r="AO40" s="107">
        <v>44753</v>
      </c>
      <c r="AP40" s="107" t="s">
        <v>1787</v>
      </c>
      <c r="AQ40" s="107" t="s">
        <v>1787</v>
      </c>
      <c r="AR40" s="108" t="s">
        <v>1787</v>
      </c>
      <c r="AS40" s="108">
        <v>44781</v>
      </c>
      <c r="AT40" s="108" t="s">
        <v>1787</v>
      </c>
      <c r="AU40" s="108" t="s">
        <v>1787</v>
      </c>
      <c r="AV40" s="107" t="s">
        <v>1787</v>
      </c>
      <c r="AW40" s="107">
        <v>44809</v>
      </c>
      <c r="AX40" s="107" t="s">
        <v>1787</v>
      </c>
      <c r="AY40" s="107" t="s">
        <v>1787</v>
      </c>
      <c r="AZ40" s="107" t="s">
        <v>1787</v>
      </c>
      <c r="BA40" s="108">
        <v>44837</v>
      </c>
      <c r="BB40" s="108" t="s">
        <v>1787</v>
      </c>
      <c r="BC40" s="108" t="s">
        <v>1787</v>
      </c>
      <c r="BD40" s="108" t="s">
        <v>1787</v>
      </c>
      <c r="BE40" s="107">
        <v>44865</v>
      </c>
      <c r="BF40" s="107" t="s">
        <v>1787</v>
      </c>
      <c r="BG40" s="107" t="s">
        <v>1787</v>
      </c>
      <c r="BH40" s="107" t="s">
        <v>1787</v>
      </c>
      <c r="BI40" s="108">
        <v>44893</v>
      </c>
      <c r="BJ40" s="108" t="s">
        <v>1787</v>
      </c>
      <c r="BK40" s="108" t="s">
        <v>1787</v>
      </c>
      <c r="BL40" s="108" t="s">
        <v>1787</v>
      </c>
      <c r="BM40" s="108">
        <v>44921</v>
      </c>
    </row>
    <row r="41" spans="1:65" s="102" customFormat="1" ht="26.25" customHeight="1" x14ac:dyDescent="0.25">
      <c r="A41" s="178">
        <v>29</v>
      </c>
      <c r="B41" s="176" t="s">
        <v>1281</v>
      </c>
      <c r="C41" s="176" t="s">
        <v>1585</v>
      </c>
      <c r="D41" s="177" t="s">
        <v>36</v>
      </c>
      <c r="E41" s="176" t="s">
        <v>19</v>
      </c>
      <c r="F41" s="176" t="s">
        <v>33</v>
      </c>
      <c r="G41" s="177" t="s">
        <v>1521</v>
      </c>
      <c r="H41" s="184" t="s">
        <v>1805</v>
      </c>
      <c r="I41" s="196" t="s">
        <v>126</v>
      </c>
      <c r="J41" s="195" t="s">
        <v>136</v>
      </c>
      <c r="K41" s="197">
        <v>4</v>
      </c>
      <c r="L41" s="202">
        <v>12</v>
      </c>
      <c r="M41" s="107" t="s">
        <v>1787</v>
      </c>
      <c r="N41" s="107" t="s">
        <v>1787</v>
      </c>
      <c r="O41" s="107" t="s">
        <v>1787</v>
      </c>
      <c r="P41" s="107" t="s">
        <v>1787</v>
      </c>
      <c r="Q41" s="107" t="s">
        <v>1787</v>
      </c>
      <c r="R41" s="108" t="s">
        <v>1787</v>
      </c>
      <c r="S41" s="108">
        <v>44600</v>
      </c>
      <c r="T41" s="108" t="s">
        <v>1787</v>
      </c>
      <c r="U41" s="108" t="s">
        <v>1787</v>
      </c>
      <c r="V41" s="107" t="s">
        <v>1787</v>
      </c>
      <c r="W41" s="107">
        <v>44628</v>
      </c>
      <c r="X41" s="107" t="s">
        <v>1787</v>
      </c>
      <c r="Y41" s="107" t="s">
        <v>1787</v>
      </c>
      <c r="Z41" s="107" t="s">
        <v>1787</v>
      </c>
      <c r="AA41" s="108">
        <v>44656</v>
      </c>
      <c r="AB41" s="108" t="s">
        <v>1787</v>
      </c>
      <c r="AC41" s="108" t="s">
        <v>1787</v>
      </c>
      <c r="AD41" s="108" t="s">
        <v>1787</v>
      </c>
      <c r="AE41" s="107">
        <v>44684</v>
      </c>
      <c r="AF41" s="107" t="s">
        <v>1787</v>
      </c>
      <c r="AG41" s="107" t="s">
        <v>1787</v>
      </c>
      <c r="AH41" s="107" t="s">
        <v>1787</v>
      </c>
      <c r="AI41" s="108">
        <v>44712</v>
      </c>
      <c r="AJ41" s="108" t="s">
        <v>1787</v>
      </c>
      <c r="AK41" s="108" t="s">
        <v>1787</v>
      </c>
      <c r="AL41" s="108" t="s">
        <v>1787</v>
      </c>
      <c r="AM41" s="108">
        <v>44740</v>
      </c>
      <c r="AN41" s="107" t="s">
        <v>1787</v>
      </c>
      <c r="AO41" s="107" t="s">
        <v>1787</v>
      </c>
      <c r="AP41" s="107" t="s">
        <v>1787</v>
      </c>
      <c r="AQ41" s="107">
        <v>44768</v>
      </c>
      <c r="AR41" s="108" t="s">
        <v>1787</v>
      </c>
      <c r="AS41" s="108" t="s">
        <v>1787</v>
      </c>
      <c r="AT41" s="108" t="s">
        <v>1787</v>
      </c>
      <c r="AU41" s="108">
        <v>44796</v>
      </c>
      <c r="AV41" s="107" t="s">
        <v>1787</v>
      </c>
      <c r="AW41" s="107" t="s">
        <v>1787</v>
      </c>
      <c r="AX41" s="107" t="s">
        <v>1787</v>
      </c>
      <c r="AY41" s="107">
        <v>44824</v>
      </c>
      <c r="AZ41" s="107" t="s">
        <v>1787</v>
      </c>
      <c r="BA41" s="108" t="s">
        <v>1787</v>
      </c>
      <c r="BB41" s="108" t="s">
        <v>1787</v>
      </c>
      <c r="BC41" s="108">
        <v>44852</v>
      </c>
      <c r="BD41" s="108" t="s">
        <v>1787</v>
      </c>
      <c r="BE41" s="107" t="s">
        <v>1787</v>
      </c>
      <c r="BF41" s="107" t="s">
        <v>1787</v>
      </c>
      <c r="BG41" s="107">
        <v>44880</v>
      </c>
      <c r="BH41" s="107" t="s">
        <v>1787</v>
      </c>
      <c r="BI41" s="108" t="s">
        <v>1787</v>
      </c>
      <c r="BJ41" s="108" t="s">
        <v>1787</v>
      </c>
      <c r="BK41" s="108">
        <v>44908</v>
      </c>
      <c r="BL41" s="108" t="s">
        <v>1787</v>
      </c>
      <c r="BM41" s="108" t="s">
        <v>1787</v>
      </c>
    </row>
    <row r="42" spans="1:65" s="102" customFormat="1" ht="26.25" customHeight="1" x14ac:dyDescent="0.25">
      <c r="A42" s="178" t="s">
        <v>1787</v>
      </c>
      <c r="B42" s="176" t="s">
        <v>1281</v>
      </c>
      <c r="C42" s="176" t="s">
        <v>1585</v>
      </c>
      <c r="D42" s="177" t="s">
        <v>36</v>
      </c>
      <c r="E42" s="176" t="s">
        <v>19</v>
      </c>
      <c r="F42" s="176" t="s">
        <v>1214</v>
      </c>
      <c r="G42" s="177" t="s">
        <v>1787</v>
      </c>
      <c r="H42" s="184" t="s">
        <v>1787</v>
      </c>
      <c r="I42" s="196" t="s">
        <v>129</v>
      </c>
      <c r="J42" s="195" t="s">
        <v>1735</v>
      </c>
      <c r="K42" s="197">
        <v>1</v>
      </c>
      <c r="L42" s="202" t="s">
        <v>1787</v>
      </c>
      <c r="M42" s="107" t="s">
        <v>1787</v>
      </c>
      <c r="N42" s="107">
        <v>44568</v>
      </c>
      <c r="O42" s="107">
        <v>44575</v>
      </c>
      <c r="P42" s="107">
        <v>44582</v>
      </c>
      <c r="Q42" s="107">
        <v>44589</v>
      </c>
      <c r="R42" s="108">
        <v>44596</v>
      </c>
      <c r="S42" s="108">
        <v>44603</v>
      </c>
      <c r="T42" s="108">
        <v>44610</v>
      </c>
      <c r="U42" s="108">
        <v>44617</v>
      </c>
      <c r="V42" s="107">
        <v>44624</v>
      </c>
      <c r="W42" s="107">
        <v>44631</v>
      </c>
      <c r="X42" s="107">
        <v>44638</v>
      </c>
      <c r="Y42" s="107">
        <v>44645</v>
      </c>
      <c r="Z42" s="107">
        <v>44652</v>
      </c>
      <c r="AA42" s="108">
        <v>44659</v>
      </c>
      <c r="AB42" s="108">
        <v>44666</v>
      </c>
      <c r="AC42" s="108">
        <v>44673</v>
      </c>
      <c r="AD42" s="108">
        <v>44680</v>
      </c>
      <c r="AE42" s="107">
        <v>44687</v>
      </c>
      <c r="AF42" s="107">
        <v>44694</v>
      </c>
      <c r="AG42" s="107">
        <v>44701</v>
      </c>
      <c r="AH42" s="107">
        <v>44708</v>
      </c>
      <c r="AI42" s="108">
        <v>44715</v>
      </c>
      <c r="AJ42" s="108">
        <v>44722</v>
      </c>
      <c r="AK42" s="108">
        <v>44729</v>
      </c>
      <c r="AL42" s="108">
        <v>44736</v>
      </c>
      <c r="AM42" s="108">
        <v>44743</v>
      </c>
      <c r="AN42" s="107">
        <v>44750</v>
      </c>
      <c r="AO42" s="107">
        <v>44757</v>
      </c>
      <c r="AP42" s="107">
        <v>44764</v>
      </c>
      <c r="AQ42" s="107">
        <v>44771</v>
      </c>
      <c r="AR42" s="108">
        <v>44778</v>
      </c>
      <c r="AS42" s="108">
        <v>44785</v>
      </c>
      <c r="AT42" s="108">
        <v>44792</v>
      </c>
      <c r="AU42" s="108">
        <v>44799</v>
      </c>
      <c r="AV42" s="107">
        <v>44806</v>
      </c>
      <c r="AW42" s="107">
        <v>44813</v>
      </c>
      <c r="AX42" s="107">
        <v>44820</v>
      </c>
      <c r="AY42" s="107">
        <v>44827</v>
      </c>
      <c r="AZ42" s="107">
        <v>44834</v>
      </c>
      <c r="BA42" s="108">
        <v>44841</v>
      </c>
      <c r="BB42" s="108">
        <v>44848</v>
      </c>
      <c r="BC42" s="108">
        <v>44855</v>
      </c>
      <c r="BD42" s="108">
        <v>44862</v>
      </c>
      <c r="BE42" s="107">
        <v>44869</v>
      </c>
      <c r="BF42" s="107">
        <v>44876</v>
      </c>
      <c r="BG42" s="107">
        <v>44883</v>
      </c>
      <c r="BH42" s="107">
        <v>44890</v>
      </c>
      <c r="BI42" s="108">
        <v>44897</v>
      </c>
      <c r="BJ42" s="108">
        <v>44904</v>
      </c>
      <c r="BK42" s="108">
        <v>44911</v>
      </c>
      <c r="BL42" s="108">
        <v>44918</v>
      </c>
      <c r="BM42" s="108">
        <v>44925</v>
      </c>
    </row>
    <row r="43" spans="1:65" s="102" customFormat="1" ht="26.25" customHeight="1" x14ac:dyDescent="0.25">
      <c r="A43" s="178">
        <v>30</v>
      </c>
      <c r="B43" s="176" t="s">
        <v>1284</v>
      </c>
      <c r="C43" s="176" t="s">
        <v>1588</v>
      </c>
      <c r="D43" s="177" t="s">
        <v>40</v>
      </c>
      <c r="E43" s="176" t="s">
        <v>439</v>
      </c>
      <c r="F43" s="176" t="s">
        <v>40</v>
      </c>
      <c r="G43" s="177" t="s">
        <v>1588</v>
      </c>
      <c r="H43" s="184" t="s">
        <v>1866</v>
      </c>
      <c r="I43" s="196" t="s">
        <v>127</v>
      </c>
      <c r="J43" s="195" t="s">
        <v>1735</v>
      </c>
      <c r="K43" s="197">
        <v>1</v>
      </c>
      <c r="L43" s="202">
        <v>51</v>
      </c>
      <c r="M43" s="107" t="s">
        <v>1787</v>
      </c>
      <c r="N43" s="107">
        <v>44566</v>
      </c>
      <c r="O43" s="107">
        <v>44573</v>
      </c>
      <c r="P43" s="107">
        <v>44580</v>
      </c>
      <c r="Q43" s="107">
        <v>44587</v>
      </c>
      <c r="R43" s="108">
        <v>44594</v>
      </c>
      <c r="S43" s="108">
        <v>44601</v>
      </c>
      <c r="T43" s="108">
        <v>44608</v>
      </c>
      <c r="U43" s="108">
        <v>44615</v>
      </c>
      <c r="V43" s="107">
        <v>44622</v>
      </c>
      <c r="W43" s="107">
        <v>44629</v>
      </c>
      <c r="X43" s="107">
        <v>44636</v>
      </c>
      <c r="Y43" s="107">
        <v>44643</v>
      </c>
      <c r="Z43" s="107">
        <v>44650</v>
      </c>
      <c r="AA43" s="108">
        <v>44657</v>
      </c>
      <c r="AB43" s="108">
        <v>44664</v>
      </c>
      <c r="AC43" s="108">
        <v>44671</v>
      </c>
      <c r="AD43" s="108">
        <v>44678</v>
      </c>
      <c r="AE43" s="107">
        <v>44685</v>
      </c>
      <c r="AF43" s="107">
        <v>44692</v>
      </c>
      <c r="AG43" s="107">
        <v>44699</v>
      </c>
      <c r="AH43" s="107">
        <v>44706</v>
      </c>
      <c r="AI43" s="108">
        <v>44713</v>
      </c>
      <c r="AJ43" s="108">
        <v>44720</v>
      </c>
      <c r="AK43" s="108">
        <v>44727</v>
      </c>
      <c r="AL43" s="108">
        <v>44734</v>
      </c>
      <c r="AM43" s="108">
        <v>44741</v>
      </c>
      <c r="AN43" s="107">
        <v>44748</v>
      </c>
      <c r="AO43" s="107">
        <v>44755</v>
      </c>
      <c r="AP43" s="107" t="s">
        <v>1787</v>
      </c>
      <c r="AQ43" s="107">
        <v>44769</v>
      </c>
      <c r="AR43" s="108">
        <v>44776</v>
      </c>
      <c r="AS43" s="108">
        <v>44783</v>
      </c>
      <c r="AT43" s="108">
        <v>44790</v>
      </c>
      <c r="AU43" s="108">
        <v>44797</v>
      </c>
      <c r="AV43" s="107">
        <v>44804</v>
      </c>
      <c r="AW43" s="107">
        <v>44811</v>
      </c>
      <c r="AX43" s="107">
        <v>44818</v>
      </c>
      <c r="AY43" s="107">
        <v>44825</v>
      </c>
      <c r="AZ43" s="107">
        <v>44832</v>
      </c>
      <c r="BA43" s="108">
        <v>44839</v>
      </c>
      <c r="BB43" s="108">
        <v>44846</v>
      </c>
      <c r="BC43" s="108">
        <v>44853</v>
      </c>
      <c r="BD43" s="108">
        <v>44860</v>
      </c>
      <c r="BE43" s="107">
        <v>44867</v>
      </c>
      <c r="BF43" s="107">
        <v>44874</v>
      </c>
      <c r="BG43" s="107">
        <v>44881</v>
      </c>
      <c r="BH43" s="107">
        <v>44888</v>
      </c>
      <c r="BI43" s="108">
        <v>44895</v>
      </c>
      <c r="BJ43" s="108">
        <v>44902</v>
      </c>
      <c r="BK43" s="108">
        <v>44909</v>
      </c>
      <c r="BL43" s="108">
        <v>44916</v>
      </c>
      <c r="BM43" s="108">
        <v>44923</v>
      </c>
    </row>
    <row r="44" spans="1:65" s="102" customFormat="1" ht="26.25" customHeight="1" x14ac:dyDescent="0.25">
      <c r="A44" s="178">
        <v>31</v>
      </c>
      <c r="B44" s="176" t="s">
        <v>1284</v>
      </c>
      <c r="C44" s="176" t="s">
        <v>1588</v>
      </c>
      <c r="D44" s="177" t="s">
        <v>40</v>
      </c>
      <c r="E44" s="176" t="s">
        <v>439</v>
      </c>
      <c r="F44" s="176" t="s">
        <v>39</v>
      </c>
      <c r="G44" s="177" t="s">
        <v>1607</v>
      </c>
      <c r="H44" s="184" t="s">
        <v>1900</v>
      </c>
      <c r="I44" s="196" t="s">
        <v>126</v>
      </c>
      <c r="J44" s="195" t="s">
        <v>134</v>
      </c>
      <c r="K44" s="197">
        <v>2</v>
      </c>
      <c r="L44" s="202">
        <v>25</v>
      </c>
      <c r="M44" s="107" t="s">
        <v>1787</v>
      </c>
      <c r="N44" s="107" t="s">
        <v>1787</v>
      </c>
      <c r="O44" s="107" t="s">
        <v>1787</v>
      </c>
      <c r="P44" s="107" t="s">
        <v>1787</v>
      </c>
      <c r="Q44" s="107">
        <v>44586</v>
      </c>
      <c r="R44" s="108" t="s">
        <v>1787</v>
      </c>
      <c r="S44" s="108">
        <v>44600</v>
      </c>
      <c r="T44" s="108" t="s">
        <v>1787</v>
      </c>
      <c r="U44" s="108">
        <v>44614</v>
      </c>
      <c r="V44" s="107" t="s">
        <v>1787</v>
      </c>
      <c r="W44" s="107">
        <v>44628</v>
      </c>
      <c r="X44" s="107" t="s">
        <v>1787</v>
      </c>
      <c r="Y44" s="107">
        <v>44642</v>
      </c>
      <c r="Z44" s="107" t="s">
        <v>1787</v>
      </c>
      <c r="AA44" s="108">
        <v>44656</v>
      </c>
      <c r="AB44" s="108" t="s">
        <v>1787</v>
      </c>
      <c r="AC44" s="108">
        <v>44670</v>
      </c>
      <c r="AD44" s="108" t="s">
        <v>1787</v>
      </c>
      <c r="AE44" s="107">
        <v>44684</v>
      </c>
      <c r="AF44" s="107" t="s">
        <v>1787</v>
      </c>
      <c r="AG44" s="107">
        <v>44698</v>
      </c>
      <c r="AH44" s="107" t="s">
        <v>1787</v>
      </c>
      <c r="AI44" s="108">
        <v>44712</v>
      </c>
      <c r="AJ44" s="108" t="s">
        <v>1787</v>
      </c>
      <c r="AK44" s="108">
        <v>44726</v>
      </c>
      <c r="AL44" s="108" t="s">
        <v>1787</v>
      </c>
      <c r="AM44" s="108">
        <v>44740</v>
      </c>
      <c r="AN44" s="107" t="s">
        <v>1787</v>
      </c>
      <c r="AO44" s="107">
        <v>44754</v>
      </c>
      <c r="AP44" s="107" t="s">
        <v>1787</v>
      </c>
      <c r="AQ44" s="107">
        <v>44768</v>
      </c>
      <c r="AR44" s="108" t="s">
        <v>1787</v>
      </c>
      <c r="AS44" s="108">
        <v>44782</v>
      </c>
      <c r="AT44" s="108" t="s">
        <v>1787</v>
      </c>
      <c r="AU44" s="108">
        <v>44796</v>
      </c>
      <c r="AV44" s="107" t="s">
        <v>1787</v>
      </c>
      <c r="AW44" s="107">
        <v>44810</v>
      </c>
      <c r="AX44" s="107" t="s">
        <v>1787</v>
      </c>
      <c r="AY44" s="107">
        <v>44824</v>
      </c>
      <c r="AZ44" s="107" t="s">
        <v>1787</v>
      </c>
      <c r="BA44" s="108">
        <v>44838</v>
      </c>
      <c r="BB44" s="108" t="s">
        <v>1787</v>
      </c>
      <c r="BC44" s="108">
        <v>44852</v>
      </c>
      <c r="BD44" s="108" t="s">
        <v>1787</v>
      </c>
      <c r="BE44" s="107">
        <v>44866</v>
      </c>
      <c r="BF44" s="107" t="s">
        <v>1787</v>
      </c>
      <c r="BG44" s="107">
        <v>44880</v>
      </c>
      <c r="BH44" s="107" t="s">
        <v>1787</v>
      </c>
      <c r="BI44" s="108">
        <v>44894</v>
      </c>
      <c r="BJ44" s="108" t="s">
        <v>1787</v>
      </c>
      <c r="BK44" s="108">
        <v>44908</v>
      </c>
      <c r="BL44" s="108" t="s">
        <v>1787</v>
      </c>
      <c r="BM44" s="108">
        <v>44922</v>
      </c>
    </row>
    <row r="45" spans="1:65" s="102" customFormat="1" ht="26.25" customHeight="1" x14ac:dyDescent="0.25">
      <c r="A45" s="178">
        <v>32</v>
      </c>
      <c r="B45" s="176" t="s">
        <v>1284</v>
      </c>
      <c r="C45" s="176" t="s">
        <v>1588</v>
      </c>
      <c r="D45" s="177" t="s">
        <v>40</v>
      </c>
      <c r="E45" s="176" t="s">
        <v>439</v>
      </c>
      <c r="F45" s="176" t="s">
        <v>38</v>
      </c>
      <c r="G45" s="177" t="s">
        <v>1548</v>
      </c>
      <c r="H45" s="184" t="s">
        <v>1904</v>
      </c>
      <c r="I45" s="196" t="s">
        <v>126</v>
      </c>
      <c r="J45" s="195" t="s">
        <v>133</v>
      </c>
      <c r="K45" s="197">
        <v>2</v>
      </c>
      <c r="L45" s="202">
        <v>25</v>
      </c>
      <c r="M45" s="107" t="s">
        <v>1787</v>
      </c>
      <c r="N45" s="107" t="s">
        <v>1787</v>
      </c>
      <c r="O45" s="107" t="s">
        <v>1787</v>
      </c>
      <c r="P45" s="107">
        <v>44579</v>
      </c>
      <c r="Q45" s="107" t="s">
        <v>1787</v>
      </c>
      <c r="R45" s="108">
        <v>44593</v>
      </c>
      <c r="S45" s="108" t="s">
        <v>1787</v>
      </c>
      <c r="T45" s="108">
        <v>44607</v>
      </c>
      <c r="U45" s="108" t="s">
        <v>1787</v>
      </c>
      <c r="V45" s="107">
        <v>44621</v>
      </c>
      <c r="W45" s="107" t="s">
        <v>1787</v>
      </c>
      <c r="X45" s="107">
        <v>44635</v>
      </c>
      <c r="Y45" s="107" t="s">
        <v>1787</v>
      </c>
      <c r="Z45" s="107">
        <v>44649</v>
      </c>
      <c r="AA45" s="108" t="s">
        <v>1787</v>
      </c>
      <c r="AB45" s="108">
        <v>44663</v>
      </c>
      <c r="AC45" s="108" t="s">
        <v>1787</v>
      </c>
      <c r="AD45" s="108">
        <v>44677</v>
      </c>
      <c r="AE45" s="107" t="s">
        <v>1787</v>
      </c>
      <c r="AF45" s="107">
        <v>44691</v>
      </c>
      <c r="AG45" s="107" t="s">
        <v>1787</v>
      </c>
      <c r="AH45" s="107">
        <v>44705</v>
      </c>
      <c r="AI45" s="108" t="s">
        <v>1787</v>
      </c>
      <c r="AJ45" s="108">
        <v>44719</v>
      </c>
      <c r="AK45" s="108" t="s">
        <v>1787</v>
      </c>
      <c r="AL45" s="108">
        <v>44733</v>
      </c>
      <c r="AM45" s="108" t="s">
        <v>1787</v>
      </c>
      <c r="AN45" s="107">
        <v>44747</v>
      </c>
      <c r="AO45" s="107" t="s">
        <v>1787</v>
      </c>
      <c r="AP45" s="107">
        <v>44761</v>
      </c>
      <c r="AQ45" s="107" t="s">
        <v>1787</v>
      </c>
      <c r="AR45" s="108">
        <v>44775</v>
      </c>
      <c r="AS45" s="108" t="s">
        <v>1787</v>
      </c>
      <c r="AT45" s="108">
        <v>44789</v>
      </c>
      <c r="AU45" s="108" t="s">
        <v>1787</v>
      </c>
      <c r="AV45" s="107">
        <v>44803</v>
      </c>
      <c r="AW45" s="107" t="s">
        <v>1787</v>
      </c>
      <c r="AX45" s="107">
        <v>44817</v>
      </c>
      <c r="AY45" s="107" t="s">
        <v>1787</v>
      </c>
      <c r="AZ45" s="107">
        <v>44831</v>
      </c>
      <c r="BA45" s="108" t="s">
        <v>1787</v>
      </c>
      <c r="BB45" s="108">
        <v>44845</v>
      </c>
      <c r="BC45" s="108" t="s">
        <v>1787</v>
      </c>
      <c r="BD45" s="108">
        <v>44859</v>
      </c>
      <c r="BE45" s="107" t="s">
        <v>1787</v>
      </c>
      <c r="BF45" s="107">
        <v>44873</v>
      </c>
      <c r="BG45" s="107" t="s">
        <v>1787</v>
      </c>
      <c r="BH45" s="107">
        <v>44887</v>
      </c>
      <c r="BI45" s="108" t="s">
        <v>1787</v>
      </c>
      <c r="BJ45" s="108">
        <v>44901</v>
      </c>
      <c r="BK45" s="108" t="s">
        <v>1787</v>
      </c>
      <c r="BL45" s="108">
        <v>44915</v>
      </c>
      <c r="BM45" s="108" t="s">
        <v>1787</v>
      </c>
    </row>
    <row r="46" spans="1:65" s="102" customFormat="1" ht="26.25" customHeight="1" x14ac:dyDescent="0.25">
      <c r="A46" s="178">
        <v>33</v>
      </c>
      <c r="B46" s="176" t="s">
        <v>1284</v>
      </c>
      <c r="C46" s="176" t="s">
        <v>1588</v>
      </c>
      <c r="D46" s="177" t="s">
        <v>40</v>
      </c>
      <c r="E46" s="176" t="s">
        <v>439</v>
      </c>
      <c r="F46" s="176" t="s">
        <v>37</v>
      </c>
      <c r="G46" s="177" t="s">
        <v>1538</v>
      </c>
      <c r="H46" s="184" t="s">
        <v>1804</v>
      </c>
      <c r="I46" s="196" t="s">
        <v>125</v>
      </c>
      <c r="J46" s="195" t="s">
        <v>134</v>
      </c>
      <c r="K46" s="197">
        <v>4</v>
      </c>
      <c r="L46" s="202">
        <v>12</v>
      </c>
      <c r="M46" s="107" t="s">
        <v>1787</v>
      </c>
      <c r="N46" s="107" t="s">
        <v>1787</v>
      </c>
      <c r="O46" s="107" t="s">
        <v>1787</v>
      </c>
      <c r="P46" s="107" t="s">
        <v>1787</v>
      </c>
      <c r="Q46" s="107">
        <v>44585</v>
      </c>
      <c r="R46" s="108" t="s">
        <v>1787</v>
      </c>
      <c r="S46" s="108" t="s">
        <v>1787</v>
      </c>
      <c r="T46" s="108" t="s">
        <v>1787</v>
      </c>
      <c r="U46" s="108">
        <v>44613</v>
      </c>
      <c r="V46" s="107" t="s">
        <v>1787</v>
      </c>
      <c r="W46" s="107" t="s">
        <v>1787</v>
      </c>
      <c r="X46" s="107" t="s">
        <v>1787</v>
      </c>
      <c r="Y46" s="107" t="s">
        <v>1787</v>
      </c>
      <c r="Z46" s="107">
        <v>44648</v>
      </c>
      <c r="AA46" s="108" t="s">
        <v>1787</v>
      </c>
      <c r="AB46" s="108" t="s">
        <v>1787</v>
      </c>
      <c r="AC46" s="108" t="s">
        <v>1787</v>
      </c>
      <c r="AD46" s="108">
        <v>44676</v>
      </c>
      <c r="AE46" s="107" t="s">
        <v>1787</v>
      </c>
      <c r="AF46" s="107" t="s">
        <v>1787</v>
      </c>
      <c r="AG46" s="107" t="s">
        <v>1787</v>
      </c>
      <c r="AH46" s="107">
        <v>44704</v>
      </c>
      <c r="AI46" s="108" t="s">
        <v>1787</v>
      </c>
      <c r="AJ46" s="108" t="s">
        <v>1787</v>
      </c>
      <c r="AK46" s="108" t="s">
        <v>1787</v>
      </c>
      <c r="AL46" s="108" t="s">
        <v>1787</v>
      </c>
      <c r="AM46" s="108" t="s">
        <v>1787</v>
      </c>
      <c r="AN46" s="107" t="s">
        <v>1787</v>
      </c>
      <c r="AO46" s="107">
        <v>44753</v>
      </c>
      <c r="AP46" s="107" t="s">
        <v>1787</v>
      </c>
      <c r="AQ46" s="107" t="s">
        <v>1787</v>
      </c>
      <c r="AR46" s="108" t="s">
        <v>1787</v>
      </c>
      <c r="AS46" s="108">
        <v>44781</v>
      </c>
      <c r="AT46" s="108" t="s">
        <v>1787</v>
      </c>
      <c r="AU46" s="108" t="s">
        <v>1787</v>
      </c>
      <c r="AV46" s="107" t="s">
        <v>1787</v>
      </c>
      <c r="AW46" s="107">
        <v>44809</v>
      </c>
      <c r="AX46" s="107" t="s">
        <v>1787</v>
      </c>
      <c r="AY46" s="107" t="s">
        <v>1787</v>
      </c>
      <c r="AZ46" s="107" t="s">
        <v>1787</v>
      </c>
      <c r="BA46" s="108">
        <v>44837</v>
      </c>
      <c r="BB46" s="108" t="s">
        <v>1787</v>
      </c>
      <c r="BC46" s="108" t="s">
        <v>1787</v>
      </c>
      <c r="BD46" s="108" t="s">
        <v>1787</v>
      </c>
      <c r="BE46" s="107">
        <v>44865</v>
      </c>
      <c r="BF46" s="107" t="s">
        <v>1787</v>
      </c>
      <c r="BG46" s="107" t="s">
        <v>1787</v>
      </c>
      <c r="BH46" s="107" t="s">
        <v>1787</v>
      </c>
      <c r="BI46" s="108">
        <v>44893</v>
      </c>
      <c r="BJ46" s="108" t="s">
        <v>1787</v>
      </c>
      <c r="BK46" s="108" t="s">
        <v>1787</v>
      </c>
      <c r="BL46" s="108" t="s">
        <v>1787</v>
      </c>
      <c r="BM46" s="108">
        <v>44921</v>
      </c>
    </row>
    <row r="47" spans="1:65" s="102" customFormat="1" ht="26.25" customHeight="1" x14ac:dyDescent="0.25">
      <c r="A47" s="178">
        <v>34</v>
      </c>
      <c r="B47" s="176" t="s">
        <v>1284</v>
      </c>
      <c r="C47" s="176" t="s">
        <v>1588</v>
      </c>
      <c r="D47" s="177" t="s">
        <v>40</v>
      </c>
      <c r="E47" s="176" t="s">
        <v>439</v>
      </c>
      <c r="F47" s="176" t="s">
        <v>41</v>
      </c>
      <c r="G47" s="177" t="s">
        <v>1535</v>
      </c>
      <c r="H47" s="184" t="s">
        <v>1803</v>
      </c>
      <c r="I47" s="196" t="s">
        <v>128</v>
      </c>
      <c r="J47" s="195" t="s">
        <v>133</v>
      </c>
      <c r="K47" s="197">
        <v>2</v>
      </c>
      <c r="L47" s="202">
        <v>25</v>
      </c>
      <c r="M47" s="107" t="s">
        <v>1787</v>
      </c>
      <c r="N47" s="107" t="s">
        <v>1787</v>
      </c>
      <c r="O47" s="107" t="s">
        <v>1787</v>
      </c>
      <c r="P47" s="107">
        <v>44581</v>
      </c>
      <c r="Q47" s="107" t="s">
        <v>1787</v>
      </c>
      <c r="R47" s="108">
        <v>44595</v>
      </c>
      <c r="S47" s="108" t="s">
        <v>1787</v>
      </c>
      <c r="T47" s="108">
        <v>44609</v>
      </c>
      <c r="U47" s="108" t="s">
        <v>1787</v>
      </c>
      <c r="V47" s="107">
        <v>44623</v>
      </c>
      <c r="W47" s="107" t="s">
        <v>1787</v>
      </c>
      <c r="X47" s="107">
        <v>44637</v>
      </c>
      <c r="Y47" s="107" t="s">
        <v>1787</v>
      </c>
      <c r="Z47" s="107">
        <v>44651</v>
      </c>
      <c r="AA47" s="108" t="s">
        <v>1787</v>
      </c>
      <c r="AB47" s="108" t="s">
        <v>1787</v>
      </c>
      <c r="AC47" s="108">
        <v>44672</v>
      </c>
      <c r="AD47" s="108" t="s">
        <v>1787</v>
      </c>
      <c r="AE47" s="107">
        <v>44686</v>
      </c>
      <c r="AF47" s="107" t="s">
        <v>1787</v>
      </c>
      <c r="AG47" s="107">
        <v>44700</v>
      </c>
      <c r="AH47" s="107" t="s">
        <v>1787</v>
      </c>
      <c r="AI47" s="108">
        <v>44714</v>
      </c>
      <c r="AJ47" s="108" t="s">
        <v>1787</v>
      </c>
      <c r="AK47" s="108">
        <v>44728</v>
      </c>
      <c r="AL47" s="108" t="s">
        <v>1787</v>
      </c>
      <c r="AM47" s="108">
        <v>44742</v>
      </c>
      <c r="AN47" s="107" t="s">
        <v>1787</v>
      </c>
      <c r="AO47" s="107">
        <v>44756</v>
      </c>
      <c r="AP47" s="107" t="s">
        <v>1787</v>
      </c>
      <c r="AQ47" s="107">
        <v>44770</v>
      </c>
      <c r="AR47" s="108" t="s">
        <v>1787</v>
      </c>
      <c r="AS47" s="108">
        <v>44784</v>
      </c>
      <c r="AT47" s="108" t="s">
        <v>1787</v>
      </c>
      <c r="AU47" s="108">
        <v>44798</v>
      </c>
      <c r="AV47" s="107" t="s">
        <v>1787</v>
      </c>
      <c r="AW47" s="107">
        <v>44812</v>
      </c>
      <c r="AX47" s="107" t="s">
        <v>1787</v>
      </c>
      <c r="AY47" s="107">
        <v>44826</v>
      </c>
      <c r="AZ47" s="107" t="s">
        <v>1787</v>
      </c>
      <c r="BA47" s="108">
        <v>44840</v>
      </c>
      <c r="BB47" s="108" t="s">
        <v>1787</v>
      </c>
      <c r="BC47" s="108">
        <v>44854</v>
      </c>
      <c r="BD47" s="108" t="s">
        <v>1787</v>
      </c>
      <c r="BE47" s="107">
        <v>44868</v>
      </c>
      <c r="BF47" s="107" t="s">
        <v>1787</v>
      </c>
      <c r="BG47" s="107">
        <v>44882</v>
      </c>
      <c r="BH47" s="107" t="s">
        <v>1787</v>
      </c>
      <c r="BI47" s="108">
        <v>44896</v>
      </c>
      <c r="BJ47" s="108" t="s">
        <v>1787</v>
      </c>
      <c r="BK47" s="108">
        <v>44910</v>
      </c>
      <c r="BL47" s="108" t="s">
        <v>1787</v>
      </c>
      <c r="BM47" s="108">
        <v>44924</v>
      </c>
    </row>
    <row r="48" spans="1:65" s="102" customFormat="1" ht="26.25" customHeight="1" x14ac:dyDescent="0.25">
      <c r="A48" s="178">
        <v>35</v>
      </c>
      <c r="B48" s="176" t="s">
        <v>1283</v>
      </c>
      <c r="C48" s="176" t="s">
        <v>1579</v>
      </c>
      <c r="D48" s="177" t="s">
        <v>61</v>
      </c>
      <c r="E48" s="176" t="s">
        <v>945</v>
      </c>
      <c r="F48" s="176" t="s">
        <v>43</v>
      </c>
      <c r="G48" s="177" t="s">
        <v>1608</v>
      </c>
      <c r="H48" s="184" t="s">
        <v>1882</v>
      </c>
      <c r="I48" s="196" t="s">
        <v>128</v>
      </c>
      <c r="J48" s="195" t="s">
        <v>136</v>
      </c>
      <c r="K48" s="197">
        <v>4</v>
      </c>
      <c r="L48" s="202">
        <v>12</v>
      </c>
      <c r="M48" s="107" t="s">
        <v>1787</v>
      </c>
      <c r="N48" s="107" t="s">
        <v>1787</v>
      </c>
      <c r="O48" s="107" t="s">
        <v>1787</v>
      </c>
      <c r="P48" s="107" t="s">
        <v>1787</v>
      </c>
      <c r="Q48" s="107" t="s">
        <v>1787</v>
      </c>
      <c r="R48" s="108" t="s">
        <v>1787</v>
      </c>
      <c r="S48" s="108">
        <v>44602</v>
      </c>
      <c r="T48" s="108" t="s">
        <v>1787</v>
      </c>
      <c r="U48" s="108" t="s">
        <v>1787</v>
      </c>
      <c r="V48" s="107" t="s">
        <v>1787</v>
      </c>
      <c r="W48" s="107">
        <v>44630</v>
      </c>
      <c r="X48" s="107" t="s">
        <v>1787</v>
      </c>
      <c r="Y48" s="107" t="s">
        <v>1787</v>
      </c>
      <c r="Z48" s="107" t="s">
        <v>1787</v>
      </c>
      <c r="AA48" s="108">
        <v>44658</v>
      </c>
      <c r="AB48" s="108" t="s">
        <v>1787</v>
      </c>
      <c r="AC48" s="108" t="s">
        <v>1787</v>
      </c>
      <c r="AD48" s="108" t="s">
        <v>1787</v>
      </c>
      <c r="AE48" s="107" t="s">
        <v>1787</v>
      </c>
      <c r="AF48" s="107">
        <v>44693</v>
      </c>
      <c r="AG48" s="107" t="s">
        <v>1787</v>
      </c>
      <c r="AH48" s="107" t="s">
        <v>1787</v>
      </c>
      <c r="AI48" s="108" t="s">
        <v>1787</v>
      </c>
      <c r="AJ48" s="108">
        <v>44721</v>
      </c>
      <c r="AK48" s="108" t="s">
        <v>1787</v>
      </c>
      <c r="AL48" s="108" t="s">
        <v>1787</v>
      </c>
      <c r="AM48" s="108" t="s">
        <v>1787</v>
      </c>
      <c r="AN48" s="107">
        <v>44749</v>
      </c>
      <c r="AO48" s="107" t="s">
        <v>1787</v>
      </c>
      <c r="AP48" s="107" t="s">
        <v>1787</v>
      </c>
      <c r="AQ48" s="107" t="s">
        <v>1787</v>
      </c>
      <c r="AR48" s="108">
        <v>44777</v>
      </c>
      <c r="AS48" s="108" t="s">
        <v>1787</v>
      </c>
      <c r="AT48" s="108" t="s">
        <v>1787</v>
      </c>
      <c r="AU48" s="108" t="s">
        <v>1787</v>
      </c>
      <c r="AV48" s="107">
        <v>44805</v>
      </c>
      <c r="AW48" s="107" t="s">
        <v>1787</v>
      </c>
      <c r="AX48" s="107" t="s">
        <v>1787</v>
      </c>
      <c r="AY48" s="107" t="s">
        <v>1787</v>
      </c>
      <c r="AZ48" s="107">
        <v>44833</v>
      </c>
      <c r="BA48" s="108" t="s">
        <v>1787</v>
      </c>
      <c r="BB48" s="108" t="s">
        <v>1787</v>
      </c>
      <c r="BC48" s="108" t="s">
        <v>1787</v>
      </c>
      <c r="BD48" s="108">
        <v>44861</v>
      </c>
      <c r="BE48" s="107" t="s">
        <v>1787</v>
      </c>
      <c r="BF48" s="107" t="s">
        <v>1787</v>
      </c>
      <c r="BG48" s="107" t="s">
        <v>1787</v>
      </c>
      <c r="BH48" s="107">
        <v>44889</v>
      </c>
      <c r="BI48" s="108" t="s">
        <v>1787</v>
      </c>
      <c r="BJ48" s="108" t="s">
        <v>1787</v>
      </c>
      <c r="BK48" s="108" t="s">
        <v>1787</v>
      </c>
      <c r="BL48" s="108">
        <v>44917</v>
      </c>
      <c r="BM48" s="108" t="s">
        <v>1787</v>
      </c>
    </row>
    <row r="49" spans="1:65" s="102" customFormat="1" ht="26.25" customHeight="1" x14ac:dyDescent="0.25">
      <c r="A49" s="178" t="s">
        <v>1787</v>
      </c>
      <c r="B49" s="176" t="s">
        <v>1284</v>
      </c>
      <c r="C49" s="176" t="s">
        <v>1588</v>
      </c>
      <c r="D49" s="177" t="s">
        <v>40</v>
      </c>
      <c r="E49" s="176"/>
      <c r="F49" s="176"/>
      <c r="G49" s="177" t="s">
        <v>1787</v>
      </c>
      <c r="H49" s="184" t="s">
        <v>1787</v>
      </c>
      <c r="I49" s="196"/>
      <c r="J49" s="195" t="s">
        <v>136</v>
      </c>
      <c r="K49" s="197">
        <v>4</v>
      </c>
      <c r="L49" s="202">
        <v>0</v>
      </c>
      <c r="M49" s="107" t="s">
        <v>1787</v>
      </c>
      <c r="N49" s="107" t="s">
        <v>1787</v>
      </c>
      <c r="O49" s="107" t="s">
        <v>1787</v>
      </c>
      <c r="P49" s="107" t="s">
        <v>1787</v>
      </c>
      <c r="Q49" s="107" t="s">
        <v>1787</v>
      </c>
      <c r="R49" s="108" t="s">
        <v>1787</v>
      </c>
      <c r="S49" s="108" t="s">
        <v>1787</v>
      </c>
      <c r="T49" s="108" t="s">
        <v>1787</v>
      </c>
      <c r="U49" s="108" t="s">
        <v>1787</v>
      </c>
      <c r="V49" s="107" t="s">
        <v>1787</v>
      </c>
      <c r="W49" s="107" t="s">
        <v>1787</v>
      </c>
      <c r="X49" s="107" t="s">
        <v>1787</v>
      </c>
      <c r="Y49" s="107" t="s">
        <v>1787</v>
      </c>
      <c r="Z49" s="107" t="s">
        <v>1787</v>
      </c>
      <c r="AA49" s="108" t="s">
        <v>1787</v>
      </c>
      <c r="AB49" s="108" t="s">
        <v>1787</v>
      </c>
      <c r="AC49" s="108" t="s">
        <v>1787</v>
      </c>
      <c r="AD49" s="108" t="s">
        <v>1787</v>
      </c>
      <c r="AE49" s="107" t="s">
        <v>1787</v>
      </c>
      <c r="AF49" s="107" t="s">
        <v>1787</v>
      </c>
      <c r="AG49" s="107" t="s">
        <v>1787</v>
      </c>
      <c r="AH49" s="107" t="s">
        <v>1787</v>
      </c>
      <c r="AI49" s="108" t="s">
        <v>1787</v>
      </c>
      <c r="AJ49" s="108" t="s">
        <v>1787</v>
      </c>
      <c r="AK49" s="108" t="s">
        <v>1787</v>
      </c>
      <c r="AL49" s="108" t="s">
        <v>1787</v>
      </c>
      <c r="AM49" s="108" t="s">
        <v>1787</v>
      </c>
      <c r="AN49" s="107" t="s">
        <v>1787</v>
      </c>
      <c r="AO49" s="107" t="s">
        <v>1787</v>
      </c>
      <c r="AP49" s="107" t="s">
        <v>1787</v>
      </c>
      <c r="AQ49" s="107" t="s">
        <v>1787</v>
      </c>
      <c r="AR49" s="108" t="s">
        <v>1787</v>
      </c>
      <c r="AS49" s="108" t="s">
        <v>1787</v>
      </c>
      <c r="AT49" s="108" t="s">
        <v>1787</v>
      </c>
      <c r="AU49" s="108" t="s">
        <v>1787</v>
      </c>
      <c r="AV49" s="107" t="s">
        <v>1787</v>
      </c>
      <c r="AW49" s="107" t="s">
        <v>1787</v>
      </c>
      <c r="AX49" s="107" t="s">
        <v>1787</v>
      </c>
      <c r="AY49" s="107" t="s">
        <v>1787</v>
      </c>
      <c r="AZ49" s="107" t="s">
        <v>1787</v>
      </c>
      <c r="BA49" s="108" t="s">
        <v>1787</v>
      </c>
      <c r="BB49" s="108" t="s">
        <v>1787</v>
      </c>
      <c r="BC49" s="108" t="s">
        <v>1787</v>
      </c>
      <c r="BD49" s="108" t="s">
        <v>1787</v>
      </c>
      <c r="BE49" s="107" t="s">
        <v>1787</v>
      </c>
      <c r="BF49" s="107" t="s">
        <v>1787</v>
      </c>
      <c r="BG49" s="107" t="s">
        <v>1787</v>
      </c>
      <c r="BH49" s="107" t="s">
        <v>1787</v>
      </c>
      <c r="BI49" s="108" t="s">
        <v>1787</v>
      </c>
      <c r="BJ49" s="108" t="s">
        <v>1787</v>
      </c>
      <c r="BK49" s="108" t="s">
        <v>1787</v>
      </c>
      <c r="BL49" s="108" t="s">
        <v>1787</v>
      </c>
      <c r="BM49" s="108" t="s">
        <v>1787</v>
      </c>
    </row>
    <row r="50" spans="1:65" s="102" customFormat="1" ht="26.25" customHeight="1" x14ac:dyDescent="0.25">
      <c r="A50" s="178" t="s">
        <v>1787</v>
      </c>
      <c r="B50" s="179" t="s">
        <v>1284</v>
      </c>
      <c r="C50" s="179" t="s">
        <v>1588</v>
      </c>
      <c r="D50" s="177" t="s">
        <v>40</v>
      </c>
      <c r="E50" s="176" t="s">
        <v>439</v>
      </c>
      <c r="F50" s="179" t="s">
        <v>1214</v>
      </c>
      <c r="G50" s="177" t="s">
        <v>1787</v>
      </c>
      <c r="H50" s="184" t="s">
        <v>1787</v>
      </c>
      <c r="I50" s="196" t="s">
        <v>129</v>
      </c>
      <c r="J50" s="195" t="s">
        <v>1735</v>
      </c>
      <c r="K50" s="197">
        <v>1</v>
      </c>
      <c r="L50" s="202" t="s">
        <v>1787</v>
      </c>
      <c r="M50" s="107" t="s">
        <v>1787</v>
      </c>
      <c r="N50" s="107">
        <v>44568</v>
      </c>
      <c r="O50" s="107">
        <v>44575</v>
      </c>
      <c r="P50" s="107">
        <v>44582</v>
      </c>
      <c r="Q50" s="107">
        <v>44589</v>
      </c>
      <c r="R50" s="108">
        <v>44596</v>
      </c>
      <c r="S50" s="108">
        <v>44603</v>
      </c>
      <c r="T50" s="108">
        <v>44610</v>
      </c>
      <c r="U50" s="108">
        <v>44617</v>
      </c>
      <c r="V50" s="107">
        <v>44624</v>
      </c>
      <c r="W50" s="107">
        <v>44631</v>
      </c>
      <c r="X50" s="107">
        <v>44638</v>
      </c>
      <c r="Y50" s="107">
        <v>44645</v>
      </c>
      <c r="Z50" s="107">
        <v>44652</v>
      </c>
      <c r="AA50" s="108">
        <v>44659</v>
      </c>
      <c r="AB50" s="108">
        <v>44666</v>
      </c>
      <c r="AC50" s="108">
        <v>44673</v>
      </c>
      <c r="AD50" s="108">
        <v>44680</v>
      </c>
      <c r="AE50" s="107">
        <v>44687</v>
      </c>
      <c r="AF50" s="107">
        <v>44694</v>
      </c>
      <c r="AG50" s="107">
        <v>44701</v>
      </c>
      <c r="AH50" s="107">
        <v>44708</v>
      </c>
      <c r="AI50" s="108">
        <v>44715</v>
      </c>
      <c r="AJ50" s="108">
        <v>44722</v>
      </c>
      <c r="AK50" s="108">
        <v>44729</v>
      </c>
      <c r="AL50" s="108">
        <v>44736</v>
      </c>
      <c r="AM50" s="108">
        <v>44743</v>
      </c>
      <c r="AN50" s="107">
        <v>44750</v>
      </c>
      <c r="AO50" s="107">
        <v>44757</v>
      </c>
      <c r="AP50" s="107">
        <v>44764</v>
      </c>
      <c r="AQ50" s="107">
        <v>44771</v>
      </c>
      <c r="AR50" s="108">
        <v>44778</v>
      </c>
      <c r="AS50" s="108">
        <v>44785</v>
      </c>
      <c r="AT50" s="108">
        <v>44792</v>
      </c>
      <c r="AU50" s="108">
        <v>44799</v>
      </c>
      <c r="AV50" s="107">
        <v>44806</v>
      </c>
      <c r="AW50" s="107">
        <v>44813</v>
      </c>
      <c r="AX50" s="107">
        <v>44820</v>
      </c>
      <c r="AY50" s="107">
        <v>44827</v>
      </c>
      <c r="AZ50" s="107">
        <v>44834</v>
      </c>
      <c r="BA50" s="108">
        <v>44841</v>
      </c>
      <c r="BB50" s="108">
        <v>44848</v>
      </c>
      <c r="BC50" s="108">
        <v>44855</v>
      </c>
      <c r="BD50" s="108">
        <v>44862</v>
      </c>
      <c r="BE50" s="107">
        <v>44869</v>
      </c>
      <c r="BF50" s="107">
        <v>44876</v>
      </c>
      <c r="BG50" s="107">
        <v>44883</v>
      </c>
      <c r="BH50" s="107">
        <v>44890</v>
      </c>
      <c r="BI50" s="108">
        <v>44897</v>
      </c>
      <c r="BJ50" s="108">
        <v>44904</v>
      </c>
      <c r="BK50" s="108">
        <v>44911</v>
      </c>
      <c r="BL50" s="108">
        <v>44918</v>
      </c>
      <c r="BM50" s="108">
        <v>44925</v>
      </c>
    </row>
    <row r="51" spans="1:65" s="102" customFormat="1" ht="26.25" customHeight="1" x14ac:dyDescent="0.25">
      <c r="A51" s="178">
        <v>36</v>
      </c>
      <c r="B51" s="176" t="s">
        <v>1444</v>
      </c>
      <c r="C51" s="176" t="s">
        <v>1598</v>
      </c>
      <c r="D51" s="177" t="s">
        <v>394</v>
      </c>
      <c r="E51" s="176" t="s">
        <v>394</v>
      </c>
      <c r="F51" s="176" t="s">
        <v>394</v>
      </c>
      <c r="G51" s="177" t="s">
        <v>1598</v>
      </c>
      <c r="H51" s="184" t="s">
        <v>1863</v>
      </c>
      <c r="I51" s="196" t="s">
        <v>127</v>
      </c>
      <c r="J51" s="195" t="s">
        <v>1735</v>
      </c>
      <c r="K51" s="197">
        <v>1</v>
      </c>
      <c r="L51" s="202">
        <v>51</v>
      </c>
      <c r="M51" s="107" t="s">
        <v>1787</v>
      </c>
      <c r="N51" s="107">
        <v>44566</v>
      </c>
      <c r="O51" s="107">
        <v>44573</v>
      </c>
      <c r="P51" s="107">
        <v>44580</v>
      </c>
      <c r="Q51" s="107">
        <v>44587</v>
      </c>
      <c r="R51" s="108">
        <v>44594</v>
      </c>
      <c r="S51" s="108">
        <v>44601</v>
      </c>
      <c r="T51" s="108">
        <v>44608</v>
      </c>
      <c r="U51" s="108">
        <v>44615</v>
      </c>
      <c r="V51" s="107">
        <v>44622</v>
      </c>
      <c r="W51" s="107">
        <v>44629</v>
      </c>
      <c r="X51" s="107">
        <v>44636</v>
      </c>
      <c r="Y51" s="107">
        <v>44643</v>
      </c>
      <c r="Z51" s="107">
        <v>44650</v>
      </c>
      <c r="AA51" s="108">
        <v>44657</v>
      </c>
      <c r="AB51" s="108">
        <v>44664</v>
      </c>
      <c r="AC51" s="108">
        <v>44671</v>
      </c>
      <c r="AD51" s="108">
        <v>44678</v>
      </c>
      <c r="AE51" s="107">
        <v>44685</v>
      </c>
      <c r="AF51" s="107">
        <v>44692</v>
      </c>
      <c r="AG51" s="107">
        <v>44699</v>
      </c>
      <c r="AH51" s="107">
        <v>44706</v>
      </c>
      <c r="AI51" s="108">
        <v>44713</v>
      </c>
      <c r="AJ51" s="108">
        <v>44720</v>
      </c>
      <c r="AK51" s="108">
        <v>44727</v>
      </c>
      <c r="AL51" s="108">
        <v>44734</v>
      </c>
      <c r="AM51" s="108">
        <v>44741</v>
      </c>
      <c r="AN51" s="107">
        <v>44748</v>
      </c>
      <c r="AO51" s="107">
        <v>44755</v>
      </c>
      <c r="AP51" s="107" t="s">
        <v>1787</v>
      </c>
      <c r="AQ51" s="107">
        <v>44769</v>
      </c>
      <c r="AR51" s="108">
        <v>44776</v>
      </c>
      <c r="AS51" s="108">
        <v>44783</v>
      </c>
      <c r="AT51" s="108">
        <v>44790</v>
      </c>
      <c r="AU51" s="108">
        <v>44797</v>
      </c>
      <c r="AV51" s="107">
        <v>44804</v>
      </c>
      <c r="AW51" s="107">
        <v>44811</v>
      </c>
      <c r="AX51" s="107">
        <v>44818</v>
      </c>
      <c r="AY51" s="107">
        <v>44825</v>
      </c>
      <c r="AZ51" s="107">
        <v>44832</v>
      </c>
      <c r="BA51" s="108">
        <v>44839</v>
      </c>
      <c r="BB51" s="108">
        <v>44846</v>
      </c>
      <c r="BC51" s="108">
        <v>44853</v>
      </c>
      <c r="BD51" s="108">
        <v>44860</v>
      </c>
      <c r="BE51" s="107">
        <v>44867</v>
      </c>
      <c r="BF51" s="107">
        <v>44874</v>
      </c>
      <c r="BG51" s="107">
        <v>44881</v>
      </c>
      <c r="BH51" s="107">
        <v>44888</v>
      </c>
      <c r="BI51" s="108">
        <v>44895</v>
      </c>
      <c r="BJ51" s="108">
        <v>44902</v>
      </c>
      <c r="BK51" s="108">
        <v>44909</v>
      </c>
      <c r="BL51" s="108">
        <v>44916</v>
      </c>
      <c r="BM51" s="108">
        <v>44923</v>
      </c>
    </row>
    <row r="52" spans="1:65" s="102" customFormat="1" ht="26.25" customHeight="1" x14ac:dyDescent="0.25">
      <c r="A52" s="178">
        <v>37</v>
      </c>
      <c r="B52" s="176" t="s">
        <v>1284</v>
      </c>
      <c r="C52" s="176" t="s">
        <v>1598</v>
      </c>
      <c r="D52" s="177" t="s">
        <v>394</v>
      </c>
      <c r="E52" s="176" t="s">
        <v>50</v>
      </c>
      <c r="F52" s="176" t="s">
        <v>55</v>
      </c>
      <c r="G52" s="177" t="s">
        <v>1536</v>
      </c>
      <c r="H52" s="184" t="s">
        <v>1913</v>
      </c>
      <c r="I52" s="196" t="s">
        <v>126</v>
      </c>
      <c r="J52" s="195" t="s">
        <v>133</v>
      </c>
      <c r="K52" s="197">
        <v>2</v>
      </c>
      <c r="L52" s="202">
        <v>25</v>
      </c>
      <c r="M52" s="107" t="s">
        <v>1787</v>
      </c>
      <c r="N52" s="107" t="s">
        <v>1787</v>
      </c>
      <c r="O52" s="107" t="s">
        <v>1787</v>
      </c>
      <c r="P52" s="107">
        <v>44579</v>
      </c>
      <c r="Q52" s="107" t="s">
        <v>1787</v>
      </c>
      <c r="R52" s="108">
        <v>44593</v>
      </c>
      <c r="S52" s="108" t="s">
        <v>1787</v>
      </c>
      <c r="T52" s="108">
        <v>44607</v>
      </c>
      <c r="U52" s="108" t="s">
        <v>1787</v>
      </c>
      <c r="V52" s="107">
        <v>44621</v>
      </c>
      <c r="W52" s="107" t="s">
        <v>1787</v>
      </c>
      <c r="X52" s="107">
        <v>44635</v>
      </c>
      <c r="Y52" s="107" t="s">
        <v>1787</v>
      </c>
      <c r="Z52" s="107">
        <v>44649</v>
      </c>
      <c r="AA52" s="108" t="s">
        <v>1787</v>
      </c>
      <c r="AB52" s="108">
        <v>44663</v>
      </c>
      <c r="AC52" s="108" t="s">
        <v>1787</v>
      </c>
      <c r="AD52" s="108">
        <v>44677</v>
      </c>
      <c r="AE52" s="107" t="s">
        <v>1787</v>
      </c>
      <c r="AF52" s="107">
        <v>44691</v>
      </c>
      <c r="AG52" s="107" t="s">
        <v>1787</v>
      </c>
      <c r="AH52" s="107">
        <v>44705</v>
      </c>
      <c r="AI52" s="108" t="s">
        <v>1787</v>
      </c>
      <c r="AJ52" s="108">
        <v>44719</v>
      </c>
      <c r="AK52" s="108" t="s">
        <v>1787</v>
      </c>
      <c r="AL52" s="108">
        <v>44733</v>
      </c>
      <c r="AM52" s="108" t="s">
        <v>1787</v>
      </c>
      <c r="AN52" s="107">
        <v>44747</v>
      </c>
      <c r="AO52" s="107" t="s">
        <v>1787</v>
      </c>
      <c r="AP52" s="107">
        <v>44761</v>
      </c>
      <c r="AQ52" s="107" t="s">
        <v>1787</v>
      </c>
      <c r="AR52" s="108">
        <v>44775</v>
      </c>
      <c r="AS52" s="108" t="s">
        <v>1787</v>
      </c>
      <c r="AT52" s="108">
        <v>44789</v>
      </c>
      <c r="AU52" s="108" t="s">
        <v>1787</v>
      </c>
      <c r="AV52" s="107">
        <v>44803</v>
      </c>
      <c r="AW52" s="107" t="s">
        <v>1787</v>
      </c>
      <c r="AX52" s="107">
        <v>44817</v>
      </c>
      <c r="AY52" s="107" t="s">
        <v>1787</v>
      </c>
      <c r="AZ52" s="107">
        <v>44831</v>
      </c>
      <c r="BA52" s="108" t="s">
        <v>1787</v>
      </c>
      <c r="BB52" s="108">
        <v>44845</v>
      </c>
      <c r="BC52" s="108" t="s">
        <v>1787</v>
      </c>
      <c r="BD52" s="108">
        <v>44859</v>
      </c>
      <c r="BE52" s="107" t="s">
        <v>1787</v>
      </c>
      <c r="BF52" s="107">
        <v>44873</v>
      </c>
      <c r="BG52" s="107" t="s">
        <v>1787</v>
      </c>
      <c r="BH52" s="107">
        <v>44887</v>
      </c>
      <c r="BI52" s="108" t="s">
        <v>1787</v>
      </c>
      <c r="BJ52" s="108">
        <v>44901</v>
      </c>
      <c r="BK52" s="108" t="s">
        <v>1787</v>
      </c>
      <c r="BL52" s="108">
        <v>44915</v>
      </c>
      <c r="BM52" s="108" t="s">
        <v>1787</v>
      </c>
    </row>
    <row r="53" spans="1:65" s="102" customFormat="1" ht="26.25" customHeight="1" x14ac:dyDescent="0.25">
      <c r="A53" s="178">
        <v>38</v>
      </c>
      <c r="B53" s="176" t="s">
        <v>1284</v>
      </c>
      <c r="C53" s="176" t="s">
        <v>1598</v>
      </c>
      <c r="D53" s="177" t="s">
        <v>394</v>
      </c>
      <c r="E53" s="176" t="s">
        <v>50</v>
      </c>
      <c r="F53" s="176" t="s">
        <v>57</v>
      </c>
      <c r="G53" s="176" t="s">
        <v>1551</v>
      </c>
      <c r="H53" s="184" t="s">
        <v>1916</v>
      </c>
      <c r="I53" s="196" t="s">
        <v>128</v>
      </c>
      <c r="J53" s="195" t="s">
        <v>134</v>
      </c>
      <c r="K53" s="197">
        <v>4</v>
      </c>
      <c r="L53" s="202">
        <v>13</v>
      </c>
      <c r="M53" s="107" t="s">
        <v>1787</v>
      </c>
      <c r="N53" s="107" t="s">
        <v>1787</v>
      </c>
      <c r="O53" s="107" t="s">
        <v>1787</v>
      </c>
      <c r="P53" s="107" t="s">
        <v>1787</v>
      </c>
      <c r="Q53" s="107">
        <v>44588</v>
      </c>
      <c r="R53" s="108" t="s">
        <v>1787</v>
      </c>
      <c r="S53" s="108" t="s">
        <v>1787</v>
      </c>
      <c r="T53" s="108" t="s">
        <v>1787</v>
      </c>
      <c r="U53" s="108">
        <v>44616</v>
      </c>
      <c r="V53" s="107" t="s">
        <v>1787</v>
      </c>
      <c r="W53" s="107" t="s">
        <v>1787</v>
      </c>
      <c r="X53" s="107" t="s">
        <v>1787</v>
      </c>
      <c r="Y53" s="107">
        <v>44644</v>
      </c>
      <c r="Z53" s="107" t="s">
        <v>1787</v>
      </c>
      <c r="AA53" s="108" t="s">
        <v>1787</v>
      </c>
      <c r="AB53" s="108" t="s">
        <v>1787</v>
      </c>
      <c r="AC53" s="108">
        <v>44672</v>
      </c>
      <c r="AD53" s="108" t="s">
        <v>1787</v>
      </c>
      <c r="AE53" s="107" t="s">
        <v>1787</v>
      </c>
      <c r="AF53" s="107" t="s">
        <v>1787</v>
      </c>
      <c r="AG53" s="107">
        <v>44700</v>
      </c>
      <c r="AH53" s="107" t="s">
        <v>1787</v>
      </c>
      <c r="AI53" s="108" t="s">
        <v>1787</v>
      </c>
      <c r="AJ53" s="108" t="s">
        <v>1787</v>
      </c>
      <c r="AK53" s="108">
        <v>44728</v>
      </c>
      <c r="AL53" s="108" t="s">
        <v>1787</v>
      </c>
      <c r="AM53" s="108" t="s">
        <v>1787</v>
      </c>
      <c r="AN53" s="107" t="s">
        <v>1787</v>
      </c>
      <c r="AO53" s="107">
        <v>44756</v>
      </c>
      <c r="AP53" s="107" t="s">
        <v>1787</v>
      </c>
      <c r="AQ53" s="107" t="s">
        <v>1787</v>
      </c>
      <c r="AR53" s="108" t="s">
        <v>1787</v>
      </c>
      <c r="AS53" s="108">
        <v>44784</v>
      </c>
      <c r="AT53" s="108" t="s">
        <v>1787</v>
      </c>
      <c r="AU53" s="108" t="s">
        <v>1787</v>
      </c>
      <c r="AV53" s="107" t="s">
        <v>1787</v>
      </c>
      <c r="AW53" s="107">
        <v>44812</v>
      </c>
      <c r="AX53" s="107" t="s">
        <v>1787</v>
      </c>
      <c r="AY53" s="107" t="s">
        <v>1787</v>
      </c>
      <c r="AZ53" s="107" t="s">
        <v>1787</v>
      </c>
      <c r="BA53" s="108">
        <v>44840</v>
      </c>
      <c r="BB53" s="108" t="s">
        <v>1787</v>
      </c>
      <c r="BC53" s="108" t="s">
        <v>1787</v>
      </c>
      <c r="BD53" s="108" t="s">
        <v>1787</v>
      </c>
      <c r="BE53" s="107">
        <v>44868</v>
      </c>
      <c r="BF53" s="107" t="s">
        <v>1787</v>
      </c>
      <c r="BG53" s="107" t="s">
        <v>1787</v>
      </c>
      <c r="BH53" s="107" t="s">
        <v>1787</v>
      </c>
      <c r="BI53" s="108">
        <v>44896</v>
      </c>
      <c r="BJ53" s="108" t="s">
        <v>1787</v>
      </c>
      <c r="BK53" s="108" t="s">
        <v>1787</v>
      </c>
      <c r="BL53" s="108" t="s">
        <v>1787</v>
      </c>
      <c r="BM53" s="108">
        <v>44924</v>
      </c>
    </row>
    <row r="54" spans="1:65" s="102" customFormat="1" ht="26.25" customHeight="1" x14ac:dyDescent="0.25">
      <c r="A54" s="178">
        <v>39</v>
      </c>
      <c r="B54" s="176" t="s">
        <v>1284</v>
      </c>
      <c r="C54" s="176" t="s">
        <v>1598</v>
      </c>
      <c r="D54" s="177" t="s">
        <v>394</v>
      </c>
      <c r="E54" s="176" t="s">
        <v>50</v>
      </c>
      <c r="F54" s="176" t="s">
        <v>58</v>
      </c>
      <c r="G54" s="177" t="s">
        <v>1609</v>
      </c>
      <c r="H54" s="184" t="s">
        <v>1917</v>
      </c>
      <c r="I54" s="196" t="s">
        <v>128</v>
      </c>
      <c r="J54" s="195" t="s">
        <v>133</v>
      </c>
      <c r="K54" s="197">
        <v>2</v>
      </c>
      <c r="L54" s="202">
        <v>23</v>
      </c>
      <c r="M54" s="107" t="s">
        <v>1787</v>
      </c>
      <c r="N54" s="107" t="s">
        <v>1787</v>
      </c>
      <c r="O54" s="107" t="s">
        <v>1787</v>
      </c>
      <c r="P54" s="107">
        <v>44581</v>
      </c>
      <c r="Q54" s="107" t="s">
        <v>1787</v>
      </c>
      <c r="R54" s="108">
        <v>44595</v>
      </c>
      <c r="S54" s="108" t="s">
        <v>1787</v>
      </c>
      <c r="T54" s="108">
        <v>44609</v>
      </c>
      <c r="U54" s="108" t="s">
        <v>1787</v>
      </c>
      <c r="V54" s="107">
        <v>44623</v>
      </c>
      <c r="W54" s="107" t="s">
        <v>1787</v>
      </c>
      <c r="X54" s="107">
        <v>44637</v>
      </c>
      <c r="Y54" s="107" t="s">
        <v>1787</v>
      </c>
      <c r="Z54" s="107">
        <v>44651</v>
      </c>
      <c r="AA54" s="108" t="s">
        <v>1787</v>
      </c>
      <c r="AB54" s="108" t="s">
        <v>1787</v>
      </c>
      <c r="AC54" s="108" t="s">
        <v>1787</v>
      </c>
      <c r="AD54" s="108">
        <v>44679</v>
      </c>
      <c r="AE54" s="107" t="s">
        <v>1787</v>
      </c>
      <c r="AF54" s="107">
        <v>44693</v>
      </c>
      <c r="AG54" s="107" t="s">
        <v>1787</v>
      </c>
      <c r="AH54" s="107">
        <v>44707</v>
      </c>
      <c r="AI54" s="108" t="s">
        <v>1787</v>
      </c>
      <c r="AJ54" s="108">
        <v>44721</v>
      </c>
      <c r="AK54" s="108" t="s">
        <v>1787</v>
      </c>
      <c r="AL54" s="108">
        <v>44735</v>
      </c>
      <c r="AM54" s="108" t="s">
        <v>1787</v>
      </c>
      <c r="AN54" s="107">
        <v>44749</v>
      </c>
      <c r="AO54" s="107" t="s">
        <v>1787</v>
      </c>
      <c r="AP54" s="107">
        <v>44763</v>
      </c>
      <c r="AQ54" s="107" t="s">
        <v>1787</v>
      </c>
      <c r="AR54" s="108">
        <v>44777</v>
      </c>
      <c r="AS54" s="108" t="s">
        <v>1787</v>
      </c>
      <c r="AT54" s="108">
        <v>44791</v>
      </c>
      <c r="AU54" s="108" t="s">
        <v>1787</v>
      </c>
      <c r="AV54" s="107">
        <v>44805</v>
      </c>
      <c r="AW54" s="107" t="s">
        <v>1787</v>
      </c>
      <c r="AX54" s="107">
        <v>44819</v>
      </c>
      <c r="AY54" s="107" t="s">
        <v>1787</v>
      </c>
      <c r="AZ54" s="107">
        <v>44833</v>
      </c>
      <c r="BA54" s="108" t="s">
        <v>1787</v>
      </c>
      <c r="BB54" s="108">
        <v>44847</v>
      </c>
      <c r="BC54" s="108" t="s">
        <v>1787</v>
      </c>
      <c r="BD54" s="108">
        <v>44861</v>
      </c>
      <c r="BE54" s="107" t="s">
        <v>1787</v>
      </c>
      <c r="BF54" s="107">
        <v>44875</v>
      </c>
      <c r="BG54" s="107" t="s">
        <v>1787</v>
      </c>
      <c r="BH54" s="107">
        <v>44889</v>
      </c>
      <c r="BI54" s="108" t="s">
        <v>1787</v>
      </c>
      <c r="BJ54" s="108" t="s">
        <v>1787</v>
      </c>
      <c r="BK54" s="108">
        <v>44910</v>
      </c>
      <c r="BL54" s="108" t="s">
        <v>1787</v>
      </c>
      <c r="BM54" s="108" t="s">
        <v>1787</v>
      </c>
    </row>
    <row r="55" spans="1:65" s="102" customFormat="1" ht="26.25" customHeight="1" x14ac:dyDescent="0.25">
      <c r="A55" s="178" t="s">
        <v>1787</v>
      </c>
      <c r="B55" s="176" t="s">
        <v>1284</v>
      </c>
      <c r="C55" s="176" t="s">
        <v>1598</v>
      </c>
      <c r="D55" s="177" t="s">
        <v>394</v>
      </c>
      <c r="E55" s="176" t="s">
        <v>50</v>
      </c>
      <c r="F55" s="284"/>
      <c r="G55" s="177" t="s">
        <v>1787</v>
      </c>
      <c r="H55" s="184" t="s">
        <v>1787</v>
      </c>
      <c r="I55" s="196"/>
      <c r="J55" s="195" t="s">
        <v>135</v>
      </c>
      <c r="K55" s="197">
        <v>4</v>
      </c>
      <c r="L55" s="202">
        <v>0</v>
      </c>
      <c r="M55" s="107" t="s">
        <v>1787</v>
      </c>
      <c r="N55" s="107" t="s">
        <v>1787</v>
      </c>
      <c r="O55" s="107" t="s">
        <v>1787</v>
      </c>
      <c r="P55" s="107" t="s">
        <v>1787</v>
      </c>
      <c r="Q55" s="107" t="s">
        <v>1787</v>
      </c>
      <c r="R55" s="108" t="s">
        <v>1787</v>
      </c>
      <c r="S55" s="108" t="s">
        <v>1787</v>
      </c>
      <c r="T55" s="108" t="s">
        <v>1787</v>
      </c>
      <c r="U55" s="108" t="s">
        <v>1787</v>
      </c>
      <c r="V55" s="107" t="s">
        <v>1787</v>
      </c>
      <c r="W55" s="107" t="s">
        <v>1787</v>
      </c>
      <c r="X55" s="107" t="s">
        <v>1787</v>
      </c>
      <c r="Y55" s="107" t="s">
        <v>1787</v>
      </c>
      <c r="Z55" s="107" t="s">
        <v>1787</v>
      </c>
      <c r="AA55" s="108" t="s">
        <v>1787</v>
      </c>
      <c r="AB55" s="108" t="s">
        <v>1787</v>
      </c>
      <c r="AC55" s="108" t="s">
        <v>1787</v>
      </c>
      <c r="AD55" s="108" t="s">
        <v>1787</v>
      </c>
      <c r="AE55" s="107" t="s">
        <v>1787</v>
      </c>
      <c r="AF55" s="107" t="s">
        <v>1787</v>
      </c>
      <c r="AG55" s="107" t="s">
        <v>1787</v>
      </c>
      <c r="AH55" s="107" t="s">
        <v>1787</v>
      </c>
      <c r="AI55" s="108" t="s">
        <v>1787</v>
      </c>
      <c r="AJ55" s="108" t="s">
        <v>1787</v>
      </c>
      <c r="AK55" s="108" t="s">
        <v>1787</v>
      </c>
      <c r="AL55" s="108" t="s">
        <v>1787</v>
      </c>
      <c r="AM55" s="108" t="s">
        <v>1787</v>
      </c>
      <c r="AN55" s="107" t="s">
        <v>1787</v>
      </c>
      <c r="AO55" s="107" t="s">
        <v>1787</v>
      </c>
      <c r="AP55" s="107" t="s">
        <v>1787</v>
      </c>
      <c r="AQ55" s="107" t="s">
        <v>1787</v>
      </c>
      <c r="AR55" s="108" t="s">
        <v>1787</v>
      </c>
      <c r="AS55" s="108" t="s">
        <v>1787</v>
      </c>
      <c r="AT55" s="108" t="s">
        <v>1787</v>
      </c>
      <c r="AU55" s="108" t="s">
        <v>1787</v>
      </c>
      <c r="AV55" s="107" t="s">
        <v>1787</v>
      </c>
      <c r="AW55" s="107" t="s">
        <v>1787</v>
      </c>
      <c r="AX55" s="107" t="s">
        <v>1787</v>
      </c>
      <c r="AY55" s="107" t="s">
        <v>1787</v>
      </c>
      <c r="AZ55" s="107" t="s">
        <v>1787</v>
      </c>
      <c r="BA55" s="108" t="s">
        <v>1787</v>
      </c>
      <c r="BB55" s="108" t="s">
        <v>1787</v>
      </c>
      <c r="BC55" s="108" t="s">
        <v>1787</v>
      </c>
      <c r="BD55" s="108" t="s">
        <v>1787</v>
      </c>
      <c r="BE55" s="107" t="s">
        <v>1787</v>
      </c>
      <c r="BF55" s="107" t="s">
        <v>1787</v>
      </c>
      <c r="BG55" s="107" t="s">
        <v>1787</v>
      </c>
      <c r="BH55" s="107" t="s">
        <v>1787</v>
      </c>
      <c r="BI55" s="108" t="s">
        <v>1787</v>
      </c>
      <c r="BJ55" s="108" t="s">
        <v>1787</v>
      </c>
      <c r="BK55" s="108" t="s">
        <v>1787</v>
      </c>
      <c r="BL55" s="108" t="s">
        <v>1787</v>
      </c>
      <c r="BM55" s="108" t="s">
        <v>1787</v>
      </c>
    </row>
    <row r="56" spans="1:65" s="102" customFormat="1" ht="26.25" customHeight="1" x14ac:dyDescent="0.25">
      <c r="A56" s="178" t="s">
        <v>1787</v>
      </c>
      <c r="B56" s="176" t="s">
        <v>1284</v>
      </c>
      <c r="C56" s="176" t="s">
        <v>1598</v>
      </c>
      <c r="D56" s="177" t="s">
        <v>394</v>
      </c>
      <c r="E56" s="176" t="s">
        <v>50</v>
      </c>
      <c r="F56" s="176"/>
      <c r="G56" s="177" t="s">
        <v>1787</v>
      </c>
      <c r="H56" s="184" t="s">
        <v>1787</v>
      </c>
      <c r="I56" s="196"/>
      <c r="J56" s="195" t="s">
        <v>132</v>
      </c>
      <c r="K56" s="197">
        <v>2</v>
      </c>
      <c r="L56" s="202">
        <v>0</v>
      </c>
      <c r="M56" s="107" t="s">
        <v>1787</v>
      </c>
      <c r="N56" s="107" t="s">
        <v>1787</v>
      </c>
      <c r="O56" s="107" t="s">
        <v>1787</v>
      </c>
      <c r="P56" s="107" t="s">
        <v>1787</v>
      </c>
      <c r="Q56" s="107" t="s">
        <v>1787</v>
      </c>
      <c r="R56" s="108" t="s">
        <v>1787</v>
      </c>
      <c r="S56" s="108" t="s">
        <v>1787</v>
      </c>
      <c r="T56" s="108" t="s">
        <v>1787</v>
      </c>
      <c r="U56" s="108" t="s">
        <v>1787</v>
      </c>
      <c r="V56" s="107" t="s">
        <v>1787</v>
      </c>
      <c r="W56" s="107" t="s">
        <v>1787</v>
      </c>
      <c r="X56" s="107" t="s">
        <v>1787</v>
      </c>
      <c r="Y56" s="107" t="s">
        <v>1787</v>
      </c>
      <c r="Z56" s="107" t="s">
        <v>1787</v>
      </c>
      <c r="AA56" s="108" t="s">
        <v>1787</v>
      </c>
      <c r="AB56" s="108" t="s">
        <v>1787</v>
      </c>
      <c r="AC56" s="108" t="s">
        <v>1787</v>
      </c>
      <c r="AD56" s="108" t="s">
        <v>1787</v>
      </c>
      <c r="AE56" s="107" t="s">
        <v>1787</v>
      </c>
      <c r="AF56" s="107" t="s">
        <v>1787</v>
      </c>
      <c r="AG56" s="107" t="s">
        <v>1787</v>
      </c>
      <c r="AH56" s="107" t="s">
        <v>1787</v>
      </c>
      <c r="AI56" s="108" t="s">
        <v>1787</v>
      </c>
      <c r="AJ56" s="108" t="s">
        <v>1787</v>
      </c>
      <c r="AK56" s="108" t="s">
        <v>1787</v>
      </c>
      <c r="AL56" s="108" t="s">
        <v>1787</v>
      </c>
      <c r="AM56" s="108" t="s">
        <v>1787</v>
      </c>
      <c r="AN56" s="107" t="s">
        <v>1787</v>
      </c>
      <c r="AO56" s="107" t="s">
        <v>1787</v>
      </c>
      <c r="AP56" s="107" t="s">
        <v>1787</v>
      </c>
      <c r="AQ56" s="107" t="s">
        <v>1787</v>
      </c>
      <c r="AR56" s="108" t="s">
        <v>1787</v>
      </c>
      <c r="AS56" s="108" t="s">
        <v>1787</v>
      </c>
      <c r="AT56" s="108" t="s">
        <v>1787</v>
      </c>
      <c r="AU56" s="108" t="s">
        <v>1787</v>
      </c>
      <c r="AV56" s="107" t="s">
        <v>1787</v>
      </c>
      <c r="AW56" s="107" t="s">
        <v>1787</v>
      </c>
      <c r="AX56" s="107" t="s">
        <v>1787</v>
      </c>
      <c r="AY56" s="107" t="s">
        <v>1787</v>
      </c>
      <c r="AZ56" s="107" t="s">
        <v>1787</v>
      </c>
      <c r="BA56" s="108" t="s">
        <v>1787</v>
      </c>
      <c r="BB56" s="108" t="s">
        <v>1787</v>
      </c>
      <c r="BC56" s="108" t="s">
        <v>1787</v>
      </c>
      <c r="BD56" s="108" t="s">
        <v>1787</v>
      </c>
      <c r="BE56" s="107" t="s">
        <v>1787</v>
      </c>
      <c r="BF56" s="107" t="s">
        <v>1787</v>
      </c>
      <c r="BG56" s="107" t="s">
        <v>1787</v>
      </c>
      <c r="BH56" s="107" t="s">
        <v>1787</v>
      </c>
      <c r="BI56" s="108" t="s">
        <v>1787</v>
      </c>
      <c r="BJ56" s="108" t="s">
        <v>1787</v>
      </c>
      <c r="BK56" s="108" t="s">
        <v>1787</v>
      </c>
      <c r="BL56" s="108" t="s">
        <v>1787</v>
      </c>
      <c r="BM56" s="108" t="s">
        <v>1787</v>
      </c>
    </row>
    <row r="57" spans="1:65" s="102" customFormat="1" ht="26.25" customHeight="1" x14ac:dyDescent="0.25">
      <c r="A57" s="178" t="s">
        <v>1787</v>
      </c>
      <c r="B57" s="176" t="s">
        <v>1444</v>
      </c>
      <c r="C57" s="176" t="s">
        <v>1598</v>
      </c>
      <c r="D57" s="177" t="s">
        <v>394</v>
      </c>
      <c r="E57" s="176" t="s">
        <v>394</v>
      </c>
      <c r="F57" s="176" t="s">
        <v>1214</v>
      </c>
      <c r="G57" s="177" t="s">
        <v>1787</v>
      </c>
      <c r="H57" s="184" t="s">
        <v>1787</v>
      </c>
      <c r="I57" s="196" t="s">
        <v>129</v>
      </c>
      <c r="J57" s="195" t="s">
        <v>1735</v>
      </c>
      <c r="K57" s="197">
        <v>1</v>
      </c>
      <c r="L57" s="202" t="s">
        <v>1787</v>
      </c>
      <c r="M57" s="107" t="s">
        <v>1787</v>
      </c>
      <c r="N57" s="107">
        <v>44568</v>
      </c>
      <c r="O57" s="107">
        <v>44575</v>
      </c>
      <c r="P57" s="107">
        <v>44582</v>
      </c>
      <c r="Q57" s="107">
        <v>44589</v>
      </c>
      <c r="R57" s="108">
        <v>44596</v>
      </c>
      <c r="S57" s="108">
        <v>44603</v>
      </c>
      <c r="T57" s="108">
        <v>44610</v>
      </c>
      <c r="U57" s="108">
        <v>44617</v>
      </c>
      <c r="V57" s="107">
        <v>44624</v>
      </c>
      <c r="W57" s="107">
        <v>44631</v>
      </c>
      <c r="X57" s="107">
        <v>44638</v>
      </c>
      <c r="Y57" s="107">
        <v>44645</v>
      </c>
      <c r="Z57" s="107">
        <v>44652</v>
      </c>
      <c r="AA57" s="108">
        <v>44659</v>
      </c>
      <c r="AB57" s="108">
        <v>44666</v>
      </c>
      <c r="AC57" s="108">
        <v>44673</v>
      </c>
      <c r="AD57" s="108">
        <v>44680</v>
      </c>
      <c r="AE57" s="107">
        <v>44687</v>
      </c>
      <c r="AF57" s="107">
        <v>44694</v>
      </c>
      <c r="AG57" s="107">
        <v>44701</v>
      </c>
      <c r="AH57" s="107">
        <v>44708</v>
      </c>
      <c r="AI57" s="108">
        <v>44715</v>
      </c>
      <c r="AJ57" s="108">
        <v>44722</v>
      </c>
      <c r="AK57" s="108">
        <v>44729</v>
      </c>
      <c r="AL57" s="108">
        <v>44736</v>
      </c>
      <c r="AM57" s="108">
        <v>44743</v>
      </c>
      <c r="AN57" s="107">
        <v>44750</v>
      </c>
      <c r="AO57" s="107">
        <v>44757</v>
      </c>
      <c r="AP57" s="107">
        <v>44764</v>
      </c>
      <c r="AQ57" s="107">
        <v>44771</v>
      </c>
      <c r="AR57" s="108">
        <v>44778</v>
      </c>
      <c r="AS57" s="108">
        <v>44785</v>
      </c>
      <c r="AT57" s="108">
        <v>44792</v>
      </c>
      <c r="AU57" s="108">
        <v>44799</v>
      </c>
      <c r="AV57" s="107">
        <v>44806</v>
      </c>
      <c r="AW57" s="107">
        <v>44813</v>
      </c>
      <c r="AX57" s="107">
        <v>44820</v>
      </c>
      <c r="AY57" s="107">
        <v>44827</v>
      </c>
      <c r="AZ57" s="107">
        <v>44834</v>
      </c>
      <c r="BA57" s="108">
        <v>44841</v>
      </c>
      <c r="BB57" s="108">
        <v>44848</v>
      </c>
      <c r="BC57" s="108">
        <v>44855</v>
      </c>
      <c r="BD57" s="108">
        <v>44862</v>
      </c>
      <c r="BE57" s="107">
        <v>44869</v>
      </c>
      <c r="BF57" s="107">
        <v>44876</v>
      </c>
      <c r="BG57" s="107">
        <v>44883</v>
      </c>
      <c r="BH57" s="107">
        <v>44890</v>
      </c>
      <c r="BI57" s="108">
        <v>44897</v>
      </c>
      <c r="BJ57" s="108">
        <v>44904</v>
      </c>
      <c r="BK57" s="108">
        <v>44911</v>
      </c>
      <c r="BL57" s="108">
        <v>44918</v>
      </c>
      <c r="BM57" s="108">
        <v>44925</v>
      </c>
    </row>
    <row r="58" spans="1:65" s="102" customFormat="1" ht="26.25" customHeight="1" x14ac:dyDescent="0.25">
      <c r="A58" s="178">
        <v>40</v>
      </c>
      <c r="B58" s="176" t="s">
        <v>1284</v>
      </c>
      <c r="C58" s="176" t="s">
        <v>1590</v>
      </c>
      <c r="D58" s="177" t="s">
        <v>92</v>
      </c>
      <c r="E58" s="176" t="s">
        <v>818</v>
      </c>
      <c r="F58" s="176" t="s">
        <v>92</v>
      </c>
      <c r="G58" s="177" t="s">
        <v>1590</v>
      </c>
      <c r="H58" s="184" t="s">
        <v>1812</v>
      </c>
      <c r="I58" s="196" t="s">
        <v>127</v>
      </c>
      <c r="J58" s="195" t="s">
        <v>1735</v>
      </c>
      <c r="K58" s="197">
        <v>1</v>
      </c>
      <c r="L58" s="202">
        <v>51</v>
      </c>
      <c r="M58" s="107" t="s">
        <v>1787</v>
      </c>
      <c r="N58" s="107">
        <v>44566</v>
      </c>
      <c r="O58" s="107">
        <v>44573</v>
      </c>
      <c r="P58" s="107">
        <v>44580</v>
      </c>
      <c r="Q58" s="107">
        <v>44587</v>
      </c>
      <c r="R58" s="108">
        <v>44594</v>
      </c>
      <c r="S58" s="108">
        <v>44601</v>
      </c>
      <c r="T58" s="108">
        <v>44608</v>
      </c>
      <c r="U58" s="108">
        <v>44615</v>
      </c>
      <c r="V58" s="107">
        <v>44622</v>
      </c>
      <c r="W58" s="107">
        <v>44629</v>
      </c>
      <c r="X58" s="107">
        <v>44636</v>
      </c>
      <c r="Y58" s="107">
        <v>44643</v>
      </c>
      <c r="Z58" s="107">
        <v>44650</v>
      </c>
      <c r="AA58" s="108">
        <v>44657</v>
      </c>
      <c r="AB58" s="108">
        <v>44664</v>
      </c>
      <c r="AC58" s="108">
        <v>44671</v>
      </c>
      <c r="AD58" s="108">
        <v>44678</v>
      </c>
      <c r="AE58" s="107">
        <v>44685</v>
      </c>
      <c r="AF58" s="107">
        <v>44692</v>
      </c>
      <c r="AG58" s="107">
        <v>44699</v>
      </c>
      <c r="AH58" s="107">
        <v>44706</v>
      </c>
      <c r="AI58" s="108">
        <v>44713</v>
      </c>
      <c r="AJ58" s="108">
        <v>44720</v>
      </c>
      <c r="AK58" s="108">
        <v>44727</v>
      </c>
      <c r="AL58" s="108">
        <v>44734</v>
      </c>
      <c r="AM58" s="108">
        <v>44741</v>
      </c>
      <c r="AN58" s="107">
        <v>44748</v>
      </c>
      <c r="AO58" s="107">
        <v>44755</v>
      </c>
      <c r="AP58" s="107" t="s">
        <v>1787</v>
      </c>
      <c r="AQ58" s="107">
        <v>44769</v>
      </c>
      <c r="AR58" s="108">
        <v>44776</v>
      </c>
      <c r="AS58" s="108">
        <v>44783</v>
      </c>
      <c r="AT58" s="108">
        <v>44790</v>
      </c>
      <c r="AU58" s="108">
        <v>44797</v>
      </c>
      <c r="AV58" s="107">
        <v>44804</v>
      </c>
      <c r="AW58" s="107">
        <v>44811</v>
      </c>
      <c r="AX58" s="107">
        <v>44818</v>
      </c>
      <c r="AY58" s="107">
        <v>44825</v>
      </c>
      <c r="AZ58" s="107">
        <v>44832</v>
      </c>
      <c r="BA58" s="108">
        <v>44839</v>
      </c>
      <c r="BB58" s="108">
        <v>44846</v>
      </c>
      <c r="BC58" s="108">
        <v>44853</v>
      </c>
      <c r="BD58" s="108">
        <v>44860</v>
      </c>
      <c r="BE58" s="107">
        <v>44867</v>
      </c>
      <c r="BF58" s="107">
        <v>44874</v>
      </c>
      <c r="BG58" s="107">
        <v>44881</v>
      </c>
      <c r="BH58" s="107">
        <v>44888</v>
      </c>
      <c r="BI58" s="108">
        <v>44895</v>
      </c>
      <c r="BJ58" s="108">
        <v>44902</v>
      </c>
      <c r="BK58" s="108">
        <v>44909</v>
      </c>
      <c r="BL58" s="108">
        <v>44916</v>
      </c>
      <c r="BM58" s="108">
        <v>44923</v>
      </c>
    </row>
    <row r="59" spans="1:65" s="102" customFormat="1" ht="26.25" customHeight="1" x14ac:dyDescent="0.25">
      <c r="A59" s="178">
        <v>41</v>
      </c>
      <c r="B59" s="176" t="s">
        <v>1284</v>
      </c>
      <c r="C59" s="176" t="s">
        <v>1590</v>
      </c>
      <c r="D59" s="177" t="s">
        <v>92</v>
      </c>
      <c r="E59" s="176" t="s">
        <v>818</v>
      </c>
      <c r="F59" s="176" t="s">
        <v>89</v>
      </c>
      <c r="G59" s="177" t="s">
        <v>1531</v>
      </c>
      <c r="H59" s="184" t="s">
        <v>1813</v>
      </c>
      <c r="I59" s="196" t="s">
        <v>126</v>
      </c>
      <c r="J59" s="195" t="s">
        <v>133</v>
      </c>
      <c r="K59" s="197">
        <v>4</v>
      </c>
      <c r="L59" s="202">
        <v>13</v>
      </c>
      <c r="M59" s="107" t="s">
        <v>1787</v>
      </c>
      <c r="N59" s="107" t="s">
        <v>1787</v>
      </c>
      <c r="O59" s="107" t="s">
        <v>1787</v>
      </c>
      <c r="P59" s="107">
        <v>44579</v>
      </c>
      <c r="Q59" s="107" t="s">
        <v>1787</v>
      </c>
      <c r="R59" s="108" t="s">
        <v>1787</v>
      </c>
      <c r="S59" s="108" t="s">
        <v>1787</v>
      </c>
      <c r="T59" s="108">
        <v>44607</v>
      </c>
      <c r="U59" s="108" t="s">
        <v>1787</v>
      </c>
      <c r="V59" s="107" t="s">
        <v>1787</v>
      </c>
      <c r="W59" s="107" t="s">
        <v>1787</v>
      </c>
      <c r="X59" s="107">
        <v>44635</v>
      </c>
      <c r="Y59" s="107" t="s">
        <v>1787</v>
      </c>
      <c r="Z59" s="107" t="s">
        <v>1787</v>
      </c>
      <c r="AA59" s="108" t="s">
        <v>1787</v>
      </c>
      <c r="AB59" s="108">
        <v>44663</v>
      </c>
      <c r="AC59" s="108" t="s">
        <v>1787</v>
      </c>
      <c r="AD59" s="108" t="s">
        <v>1787</v>
      </c>
      <c r="AE59" s="107" t="s">
        <v>1787</v>
      </c>
      <c r="AF59" s="107">
        <v>44691</v>
      </c>
      <c r="AG59" s="107" t="s">
        <v>1787</v>
      </c>
      <c r="AH59" s="107" t="s">
        <v>1787</v>
      </c>
      <c r="AI59" s="108" t="s">
        <v>1787</v>
      </c>
      <c r="AJ59" s="108">
        <v>44719</v>
      </c>
      <c r="AK59" s="108" t="s">
        <v>1787</v>
      </c>
      <c r="AL59" s="108" t="s">
        <v>1787</v>
      </c>
      <c r="AM59" s="108" t="s">
        <v>1787</v>
      </c>
      <c r="AN59" s="107">
        <v>44747</v>
      </c>
      <c r="AO59" s="107" t="s">
        <v>1787</v>
      </c>
      <c r="AP59" s="107" t="s">
        <v>1787</v>
      </c>
      <c r="AQ59" s="107" t="s">
        <v>1787</v>
      </c>
      <c r="AR59" s="108">
        <v>44775</v>
      </c>
      <c r="AS59" s="108" t="s">
        <v>1787</v>
      </c>
      <c r="AT59" s="108" t="s">
        <v>1787</v>
      </c>
      <c r="AU59" s="108" t="s">
        <v>1787</v>
      </c>
      <c r="AV59" s="107">
        <v>44803</v>
      </c>
      <c r="AW59" s="107" t="s">
        <v>1787</v>
      </c>
      <c r="AX59" s="107" t="s">
        <v>1787</v>
      </c>
      <c r="AY59" s="107" t="s">
        <v>1787</v>
      </c>
      <c r="AZ59" s="107">
        <v>44831</v>
      </c>
      <c r="BA59" s="108" t="s">
        <v>1787</v>
      </c>
      <c r="BB59" s="108" t="s">
        <v>1787</v>
      </c>
      <c r="BC59" s="108" t="s">
        <v>1787</v>
      </c>
      <c r="BD59" s="108">
        <v>44859</v>
      </c>
      <c r="BE59" s="107" t="s">
        <v>1787</v>
      </c>
      <c r="BF59" s="107" t="s">
        <v>1787</v>
      </c>
      <c r="BG59" s="107" t="s">
        <v>1787</v>
      </c>
      <c r="BH59" s="107">
        <v>44887</v>
      </c>
      <c r="BI59" s="108" t="s">
        <v>1787</v>
      </c>
      <c r="BJ59" s="108" t="s">
        <v>1787</v>
      </c>
      <c r="BK59" s="108" t="s">
        <v>1787</v>
      </c>
      <c r="BL59" s="108">
        <v>44915</v>
      </c>
      <c r="BM59" s="108" t="s">
        <v>1787</v>
      </c>
    </row>
    <row r="60" spans="1:65" s="102" customFormat="1" ht="26.25" customHeight="1" x14ac:dyDescent="0.25">
      <c r="A60" s="178">
        <v>42</v>
      </c>
      <c r="B60" s="176" t="s">
        <v>1284</v>
      </c>
      <c r="C60" s="176" t="s">
        <v>1590</v>
      </c>
      <c r="D60" s="177" t="s">
        <v>92</v>
      </c>
      <c r="E60" s="176" t="s">
        <v>818</v>
      </c>
      <c r="F60" s="176" t="s">
        <v>90</v>
      </c>
      <c r="G60" s="177" t="s">
        <v>1545</v>
      </c>
      <c r="H60" s="184" t="s">
        <v>1814</v>
      </c>
      <c r="I60" s="196" t="s">
        <v>126</v>
      </c>
      <c r="J60" s="195" t="s">
        <v>133</v>
      </c>
      <c r="K60" s="197">
        <v>4</v>
      </c>
      <c r="L60" s="202">
        <v>13</v>
      </c>
      <c r="M60" s="107" t="s">
        <v>1787</v>
      </c>
      <c r="N60" s="107" t="s">
        <v>1787</v>
      </c>
      <c r="O60" s="107" t="s">
        <v>1787</v>
      </c>
      <c r="P60" s="107" t="s">
        <v>1787</v>
      </c>
      <c r="Q60" s="107">
        <v>44586</v>
      </c>
      <c r="R60" s="108" t="s">
        <v>1787</v>
      </c>
      <c r="S60" s="108" t="s">
        <v>1787</v>
      </c>
      <c r="T60" s="108" t="s">
        <v>1787</v>
      </c>
      <c r="U60" s="108">
        <v>44614</v>
      </c>
      <c r="V60" s="107" t="s">
        <v>1787</v>
      </c>
      <c r="W60" s="107" t="s">
        <v>1787</v>
      </c>
      <c r="X60" s="107" t="s">
        <v>1787</v>
      </c>
      <c r="Y60" s="107">
        <v>44642</v>
      </c>
      <c r="Z60" s="107" t="s">
        <v>1787</v>
      </c>
      <c r="AA60" s="108" t="s">
        <v>1787</v>
      </c>
      <c r="AB60" s="108" t="s">
        <v>1787</v>
      </c>
      <c r="AC60" s="108">
        <v>44670</v>
      </c>
      <c r="AD60" s="108" t="s">
        <v>1787</v>
      </c>
      <c r="AE60" s="107" t="s">
        <v>1787</v>
      </c>
      <c r="AF60" s="107" t="s">
        <v>1787</v>
      </c>
      <c r="AG60" s="107">
        <v>44698</v>
      </c>
      <c r="AH60" s="107" t="s">
        <v>1787</v>
      </c>
      <c r="AI60" s="108" t="s">
        <v>1787</v>
      </c>
      <c r="AJ60" s="108" t="s">
        <v>1787</v>
      </c>
      <c r="AK60" s="108">
        <v>44726</v>
      </c>
      <c r="AL60" s="108" t="s">
        <v>1787</v>
      </c>
      <c r="AM60" s="108" t="s">
        <v>1787</v>
      </c>
      <c r="AN60" s="107" t="s">
        <v>1787</v>
      </c>
      <c r="AO60" s="107">
        <v>44754</v>
      </c>
      <c r="AP60" s="107" t="s">
        <v>1787</v>
      </c>
      <c r="AQ60" s="107" t="s">
        <v>1787</v>
      </c>
      <c r="AR60" s="108" t="s">
        <v>1787</v>
      </c>
      <c r="AS60" s="108">
        <v>44782</v>
      </c>
      <c r="AT60" s="108" t="s">
        <v>1787</v>
      </c>
      <c r="AU60" s="108" t="s">
        <v>1787</v>
      </c>
      <c r="AV60" s="107" t="s">
        <v>1787</v>
      </c>
      <c r="AW60" s="107">
        <v>44810</v>
      </c>
      <c r="AX60" s="107" t="s">
        <v>1787</v>
      </c>
      <c r="AY60" s="107" t="s">
        <v>1787</v>
      </c>
      <c r="AZ60" s="107" t="s">
        <v>1787</v>
      </c>
      <c r="BA60" s="108">
        <v>44838</v>
      </c>
      <c r="BB60" s="108" t="s">
        <v>1787</v>
      </c>
      <c r="BC60" s="108" t="s">
        <v>1787</v>
      </c>
      <c r="BD60" s="108" t="s">
        <v>1787</v>
      </c>
      <c r="BE60" s="107">
        <v>44866</v>
      </c>
      <c r="BF60" s="107" t="s">
        <v>1787</v>
      </c>
      <c r="BG60" s="107" t="s">
        <v>1787</v>
      </c>
      <c r="BH60" s="107" t="s">
        <v>1787</v>
      </c>
      <c r="BI60" s="108">
        <v>44894</v>
      </c>
      <c r="BJ60" s="108" t="s">
        <v>1787</v>
      </c>
      <c r="BK60" s="108" t="s">
        <v>1787</v>
      </c>
      <c r="BL60" s="108" t="s">
        <v>1787</v>
      </c>
      <c r="BM60" s="108">
        <v>44922</v>
      </c>
    </row>
    <row r="61" spans="1:65" s="102" customFormat="1" ht="26.25" customHeight="1" x14ac:dyDescent="0.25">
      <c r="A61" s="178">
        <v>43</v>
      </c>
      <c r="B61" s="176" t="s">
        <v>1284</v>
      </c>
      <c r="C61" s="176" t="s">
        <v>1590</v>
      </c>
      <c r="D61" s="177" t="s">
        <v>92</v>
      </c>
      <c r="E61" s="176" t="s">
        <v>818</v>
      </c>
      <c r="F61" s="176" t="s">
        <v>91</v>
      </c>
      <c r="G61" s="177" t="s">
        <v>1495</v>
      </c>
      <c r="H61" s="184" t="s">
        <v>1437</v>
      </c>
      <c r="I61" s="196" t="s">
        <v>126</v>
      </c>
      <c r="J61" s="195" t="s">
        <v>136</v>
      </c>
      <c r="K61" s="197">
        <v>4</v>
      </c>
      <c r="L61" s="202">
        <v>12</v>
      </c>
      <c r="M61" s="107" t="s">
        <v>1787</v>
      </c>
      <c r="N61" s="107" t="s">
        <v>1787</v>
      </c>
      <c r="O61" s="107" t="s">
        <v>1787</v>
      </c>
      <c r="P61" s="107" t="s">
        <v>1787</v>
      </c>
      <c r="Q61" s="107" t="s">
        <v>1787</v>
      </c>
      <c r="R61" s="108" t="s">
        <v>1787</v>
      </c>
      <c r="S61" s="108">
        <v>44600</v>
      </c>
      <c r="T61" s="108" t="s">
        <v>1787</v>
      </c>
      <c r="U61" s="108" t="s">
        <v>1787</v>
      </c>
      <c r="V61" s="107" t="s">
        <v>1787</v>
      </c>
      <c r="W61" s="107">
        <v>44628</v>
      </c>
      <c r="X61" s="107" t="s">
        <v>1787</v>
      </c>
      <c r="Y61" s="107" t="s">
        <v>1787</v>
      </c>
      <c r="Z61" s="107" t="s">
        <v>1787</v>
      </c>
      <c r="AA61" s="108">
        <v>44656</v>
      </c>
      <c r="AB61" s="108" t="s">
        <v>1787</v>
      </c>
      <c r="AC61" s="108" t="s">
        <v>1787</v>
      </c>
      <c r="AD61" s="108" t="s">
        <v>1787</v>
      </c>
      <c r="AE61" s="107">
        <v>44684</v>
      </c>
      <c r="AF61" s="107" t="s">
        <v>1787</v>
      </c>
      <c r="AG61" s="107" t="s">
        <v>1787</v>
      </c>
      <c r="AH61" s="107" t="s">
        <v>1787</v>
      </c>
      <c r="AI61" s="108">
        <v>44712</v>
      </c>
      <c r="AJ61" s="108" t="s">
        <v>1787</v>
      </c>
      <c r="AK61" s="108" t="s">
        <v>1787</v>
      </c>
      <c r="AL61" s="108" t="s">
        <v>1787</v>
      </c>
      <c r="AM61" s="108">
        <v>44740</v>
      </c>
      <c r="AN61" s="107" t="s">
        <v>1787</v>
      </c>
      <c r="AO61" s="107" t="s">
        <v>1787</v>
      </c>
      <c r="AP61" s="107" t="s">
        <v>1787</v>
      </c>
      <c r="AQ61" s="107">
        <v>44768</v>
      </c>
      <c r="AR61" s="108" t="s">
        <v>1787</v>
      </c>
      <c r="AS61" s="108" t="s">
        <v>1787</v>
      </c>
      <c r="AT61" s="108" t="s">
        <v>1787</v>
      </c>
      <c r="AU61" s="108">
        <v>44796</v>
      </c>
      <c r="AV61" s="107" t="s">
        <v>1787</v>
      </c>
      <c r="AW61" s="107" t="s">
        <v>1787</v>
      </c>
      <c r="AX61" s="107" t="s">
        <v>1787</v>
      </c>
      <c r="AY61" s="107">
        <v>44824</v>
      </c>
      <c r="AZ61" s="107" t="s">
        <v>1787</v>
      </c>
      <c r="BA61" s="108" t="s">
        <v>1787</v>
      </c>
      <c r="BB61" s="108" t="s">
        <v>1787</v>
      </c>
      <c r="BC61" s="108">
        <v>44852</v>
      </c>
      <c r="BD61" s="108" t="s">
        <v>1787</v>
      </c>
      <c r="BE61" s="107" t="s">
        <v>1787</v>
      </c>
      <c r="BF61" s="107" t="s">
        <v>1787</v>
      </c>
      <c r="BG61" s="107">
        <v>44880</v>
      </c>
      <c r="BH61" s="107" t="s">
        <v>1787</v>
      </c>
      <c r="BI61" s="108" t="s">
        <v>1787</v>
      </c>
      <c r="BJ61" s="108" t="s">
        <v>1787</v>
      </c>
      <c r="BK61" s="108">
        <v>44908</v>
      </c>
      <c r="BL61" s="108" t="s">
        <v>1787</v>
      </c>
      <c r="BM61" s="108" t="s">
        <v>1787</v>
      </c>
    </row>
    <row r="62" spans="1:65" s="102" customFormat="1" ht="26.25" customHeight="1" x14ac:dyDescent="0.25">
      <c r="A62" s="178">
        <v>44</v>
      </c>
      <c r="B62" s="176" t="s">
        <v>1284</v>
      </c>
      <c r="C62" s="176" t="s">
        <v>1590</v>
      </c>
      <c r="D62" s="177" t="s">
        <v>92</v>
      </c>
      <c r="E62" s="176" t="s">
        <v>1147</v>
      </c>
      <c r="F62" s="176" t="s">
        <v>87</v>
      </c>
      <c r="G62" s="177" t="s">
        <v>1615</v>
      </c>
      <c r="H62" s="184" t="s">
        <v>1616</v>
      </c>
      <c r="I62" s="196" t="s">
        <v>128</v>
      </c>
      <c r="J62" s="195" t="s">
        <v>132</v>
      </c>
      <c r="K62" s="197">
        <v>3</v>
      </c>
      <c r="L62" s="202">
        <v>17</v>
      </c>
      <c r="M62" s="107" t="s">
        <v>1787</v>
      </c>
      <c r="N62" s="107" t="s">
        <v>1787</v>
      </c>
      <c r="O62" s="107">
        <v>44574</v>
      </c>
      <c r="P62" s="107" t="s">
        <v>1787</v>
      </c>
      <c r="Q62" s="107" t="s">
        <v>1787</v>
      </c>
      <c r="R62" s="108">
        <v>44595</v>
      </c>
      <c r="S62" s="108" t="s">
        <v>1787</v>
      </c>
      <c r="T62" s="108" t="s">
        <v>1787</v>
      </c>
      <c r="U62" s="108">
        <v>44616</v>
      </c>
      <c r="V62" s="107" t="s">
        <v>1787</v>
      </c>
      <c r="W62" s="107" t="s">
        <v>1787</v>
      </c>
      <c r="X62" s="107">
        <v>44637</v>
      </c>
      <c r="Y62" s="107" t="s">
        <v>1787</v>
      </c>
      <c r="Z62" s="107" t="s">
        <v>1787</v>
      </c>
      <c r="AA62" s="108">
        <v>44658</v>
      </c>
      <c r="AB62" s="108" t="s">
        <v>1787</v>
      </c>
      <c r="AC62" s="108" t="s">
        <v>1787</v>
      </c>
      <c r="AD62" s="108">
        <v>44679</v>
      </c>
      <c r="AE62" s="107" t="s">
        <v>1787</v>
      </c>
      <c r="AF62" s="107" t="s">
        <v>1787</v>
      </c>
      <c r="AG62" s="107">
        <v>44700</v>
      </c>
      <c r="AH62" s="107" t="s">
        <v>1787</v>
      </c>
      <c r="AI62" s="108" t="s">
        <v>1787</v>
      </c>
      <c r="AJ62" s="108">
        <v>44721</v>
      </c>
      <c r="AK62" s="108" t="s">
        <v>1787</v>
      </c>
      <c r="AL62" s="108" t="s">
        <v>1787</v>
      </c>
      <c r="AM62" s="108">
        <v>44742</v>
      </c>
      <c r="AN62" s="107" t="s">
        <v>1787</v>
      </c>
      <c r="AO62" s="107" t="s">
        <v>1787</v>
      </c>
      <c r="AP62" s="107">
        <v>44763</v>
      </c>
      <c r="AQ62" s="107" t="s">
        <v>1787</v>
      </c>
      <c r="AR62" s="108" t="s">
        <v>1787</v>
      </c>
      <c r="AS62" s="108">
        <v>44784</v>
      </c>
      <c r="AT62" s="108" t="s">
        <v>1787</v>
      </c>
      <c r="AU62" s="108" t="s">
        <v>1787</v>
      </c>
      <c r="AV62" s="107">
        <v>44805</v>
      </c>
      <c r="AW62" s="107" t="s">
        <v>1787</v>
      </c>
      <c r="AX62" s="107" t="s">
        <v>1787</v>
      </c>
      <c r="AY62" s="107">
        <v>44826</v>
      </c>
      <c r="AZ62" s="107" t="s">
        <v>1787</v>
      </c>
      <c r="BA62" s="108" t="s">
        <v>1787</v>
      </c>
      <c r="BB62" s="108">
        <v>44847</v>
      </c>
      <c r="BC62" s="108" t="s">
        <v>1787</v>
      </c>
      <c r="BD62" s="108" t="s">
        <v>1787</v>
      </c>
      <c r="BE62" s="107">
        <v>44868</v>
      </c>
      <c r="BF62" s="107" t="s">
        <v>1787</v>
      </c>
      <c r="BG62" s="107" t="s">
        <v>1787</v>
      </c>
      <c r="BH62" s="107">
        <v>44889</v>
      </c>
      <c r="BI62" s="108" t="s">
        <v>1787</v>
      </c>
      <c r="BJ62" s="108" t="s">
        <v>1787</v>
      </c>
      <c r="BK62" s="108">
        <v>44910</v>
      </c>
      <c r="BL62" s="108" t="s">
        <v>1787</v>
      </c>
      <c r="BM62" s="108" t="s">
        <v>1787</v>
      </c>
    </row>
    <row r="63" spans="1:65" s="102" customFormat="1" ht="26.25" customHeight="1" x14ac:dyDescent="0.25">
      <c r="A63" s="178" t="s">
        <v>1787</v>
      </c>
      <c r="B63" s="176" t="s">
        <v>1284</v>
      </c>
      <c r="C63" s="176" t="s">
        <v>1590</v>
      </c>
      <c r="D63" s="177" t="s">
        <v>92</v>
      </c>
      <c r="E63" s="176" t="s">
        <v>818</v>
      </c>
      <c r="F63" s="176" t="s">
        <v>1214</v>
      </c>
      <c r="G63" s="177" t="s">
        <v>1787</v>
      </c>
      <c r="H63" s="184" t="s">
        <v>1787</v>
      </c>
      <c r="I63" s="196" t="s">
        <v>129</v>
      </c>
      <c r="J63" s="195" t="s">
        <v>1735</v>
      </c>
      <c r="K63" s="197">
        <v>1</v>
      </c>
      <c r="L63" s="202" t="s">
        <v>1787</v>
      </c>
      <c r="M63" s="107" t="s">
        <v>1787</v>
      </c>
      <c r="N63" s="107">
        <v>44568</v>
      </c>
      <c r="O63" s="107">
        <v>44575</v>
      </c>
      <c r="P63" s="107">
        <v>44582</v>
      </c>
      <c r="Q63" s="107">
        <v>44589</v>
      </c>
      <c r="R63" s="108">
        <v>44596</v>
      </c>
      <c r="S63" s="108">
        <v>44603</v>
      </c>
      <c r="T63" s="108">
        <v>44610</v>
      </c>
      <c r="U63" s="108">
        <v>44617</v>
      </c>
      <c r="V63" s="107">
        <v>44624</v>
      </c>
      <c r="W63" s="107">
        <v>44631</v>
      </c>
      <c r="X63" s="107">
        <v>44638</v>
      </c>
      <c r="Y63" s="107">
        <v>44645</v>
      </c>
      <c r="Z63" s="107">
        <v>44652</v>
      </c>
      <c r="AA63" s="108">
        <v>44659</v>
      </c>
      <c r="AB63" s="108">
        <v>44666</v>
      </c>
      <c r="AC63" s="108">
        <v>44673</v>
      </c>
      <c r="AD63" s="108">
        <v>44680</v>
      </c>
      <c r="AE63" s="107">
        <v>44687</v>
      </c>
      <c r="AF63" s="107">
        <v>44694</v>
      </c>
      <c r="AG63" s="107">
        <v>44701</v>
      </c>
      <c r="AH63" s="107">
        <v>44708</v>
      </c>
      <c r="AI63" s="108">
        <v>44715</v>
      </c>
      <c r="AJ63" s="108">
        <v>44722</v>
      </c>
      <c r="AK63" s="108">
        <v>44729</v>
      </c>
      <c r="AL63" s="108">
        <v>44736</v>
      </c>
      <c r="AM63" s="108">
        <v>44743</v>
      </c>
      <c r="AN63" s="107">
        <v>44750</v>
      </c>
      <c r="AO63" s="107">
        <v>44757</v>
      </c>
      <c r="AP63" s="107">
        <v>44764</v>
      </c>
      <c r="AQ63" s="107">
        <v>44771</v>
      </c>
      <c r="AR63" s="108">
        <v>44778</v>
      </c>
      <c r="AS63" s="108">
        <v>44785</v>
      </c>
      <c r="AT63" s="108">
        <v>44792</v>
      </c>
      <c r="AU63" s="108">
        <v>44799</v>
      </c>
      <c r="AV63" s="107">
        <v>44806</v>
      </c>
      <c r="AW63" s="107">
        <v>44813</v>
      </c>
      <c r="AX63" s="107">
        <v>44820</v>
      </c>
      <c r="AY63" s="107">
        <v>44827</v>
      </c>
      <c r="AZ63" s="107">
        <v>44834</v>
      </c>
      <c r="BA63" s="108">
        <v>44841</v>
      </c>
      <c r="BB63" s="108">
        <v>44848</v>
      </c>
      <c r="BC63" s="108">
        <v>44855</v>
      </c>
      <c r="BD63" s="108">
        <v>44862</v>
      </c>
      <c r="BE63" s="107">
        <v>44869</v>
      </c>
      <c r="BF63" s="107">
        <v>44876</v>
      </c>
      <c r="BG63" s="107">
        <v>44883</v>
      </c>
      <c r="BH63" s="107">
        <v>44890</v>
      </c>
      <c r="BI63" s="108">
        <v>44897</v>
      </c>
      <c r="BJ63" s="108">
        <v>44904</v>
      </c>
      <c r="BK63" s="108">
        <v>44911</v>
      </c>
      <c r="BL63" s="108">
        <v>44918</v>
      </c>
      <c r="BM63" s="108">
        <v>44925</v>
      </c>
    </row>
    <row r="64" spans="1:65" s="102" customFormat="1" ht="26.25" customHeight="1" x14ac:dyDescent="0.25">
      <c r="A64" s="178">
        <v>45</v>
      </c>
      <c r="B64" s="176" t="s">
        <v>1283</v>
      </c>
      <c r="C64" s="176" t="s">
        <v>1579</v>
      </c>
      <c r="D64" s="177" t="s">
        <v>61</v>
      </c>
      <c r="E64" s="176" t="s">
        <v>945</v>
      </c>
      <c r="F64" s="176" t="s">
        <v>61</v>
      </c>
      <c r="G64" s="177" t="s">
        <v>1579</v>
      </c>
      <c r="H64" s="184" t="s">
        <v>1264</v>
      </c>
      <c r="I64" s="196" t="s">
        <v>127</v>
      </c>
      <c r="J64" s="195" t="s">
        <v>1735</v>
      </c>
      <c r="K64" s="197">
        <v>1</v>
      </c>
      <c r="L64" s="202">
        <v>51</v>
      </c>
      <c r="M64" s="107" t="s">
        <v>1787</v>
      </c>
      <c r="N64" s="107">
        <v>44566</v>
      </c>
      <c r="O64" s="107">
        <v>44573</v>
      </c>
      <c r="P64" s="107">
        <v>44580</v>
      </c>
      <c r="Q64" s="107">
        <v>44587</v>
      </c>
      <c r="R64" s="108">
        <v>44594</v>
      </c>
      <c r="S64" s="108">
        <v>44601</v>
      </c>
      <c r="T64" s="108">
        <v>44608</v>
      </c>
      <c r="U64" s="108">
        <v>44615</v>
      </c>
      <c r="V64" s="107">
        <v>44622</v>
      </c>
      <c r="W64" s="107">
        <v>44629</v>
      </c>
      <c r="X64" s="107">
        <v>44636</v>
      </c>
      <c r="Y64" s="107">
        <v>44643</v>
      </c>
      <c r="Z64" s="107">
        <v>44650</v>
      </c>
      <c r="AA64" s="108">
        <v>44657</v>
      </c>
      <c r="AB64" s="108">
        <v>44664</v>
      </c>
      <c r="AC64" s="108">
        <v>44671</v>
      </c>
      <c r="AD64" s="108">
        <v>44678</v>
      </c>
      <c r="AE64" s="107">
        <v>44685</v>
      </c>
      <c r="AF64" s="107">
        <v>44692</v>
      </c>
      <c r="AG64" s="107">
        <v>44699</v>
      </c>
      <c r="AH64" s="107">
        <v>44706</v>
      </c>
      <c r="AI64" s="108">
        <v>44713</v>
      </c>
      <c r="AJ64" s="108">
        <v>44720</v>
      </c>
      <c r="AK64" s="108">
        <v>44727</v>
      </c>
      <c r="AL64" s="108">
        <v>44734</v>
      </c>
      <c r="AM64" s="108">
        <v>44741</v>
      </c>
      <c r="AN64" s="107">
        <v>44748</v>
      </c>
      <c r="AO64" s="107">
        <v>44755</v>
      </c>
      <c r="AP64" s="107" t="s">
        <v>1787</v>
      </c>
      <c r="AQ64" s="107">
        <v>44769</v>
      </c>
      <c r="AR64" s="108">
        <v>44776</v>
      </c>
      <c r="AS64" s="108">
        <v>44783</v>
      </c>
      <c r="AT64" s="108">
        <v>44790</v>
      </c>
      <c r="AU64" s="108">
        <v>44797</v>
      </c>
      <c r="AV64" s="107">
        <v>44804</v>
      </c>
      <c r="AW64" s="107">
        <v>44811</v>
      </c>
      <c r="AX64" s="107">
        <v>44818</v>
      </c>
      <c r="AY64" s="107">
        <v>44825</v>
      </c>
      <c r="AZ64" s="107">
        <v>44832</v>
      </c>
      <c r="BA64" s="108">
        <v>44839</v>
      </c>
      <c r="BB64" s="108">
        <v>44846</v>
      </c>
      <c r="BC64" s="108">
        <v>44853</v>
      </c>
      <c r="BD64" s="108">
        <v>44860</v>
      </c>
      <c r="BE64" s="107">
        <v>44867</v>
      </c>
      <c r="BF64" s="107">
        <v>44874</v>
      </c>
      <c r="BG64" s="107">
        <v>44881</v>
      </c>
      <c r="BH64" s="107">
        <v>44888</v>
      </c>
      <c r="BI64" s="108">
        <v>44895</v>
      </c>
      <c r="BJ64" s="108">
        <v>44902</v>
      </c>
      <c r="BK64" s="108">
        <v>44909</v>
      </c>
      <c r="BL64" s="108">
        <v>44916</v>
      </c>
      <c r="BM64" s="108">
        <v>44923</v>
      </c>
    </row>
    <row r="65" spans="1:65" s="102" customFormat="1" ht="26.25" customHeight="1" x14ac:dyDescent="0.25">
      <c r="A65" s="178">
        <v>46</v>
      </c>
      <c r="B65" s="176" t="s">
        <v>1283</v>
      </c>
      <c r="C65" s="176" t="s">
        <v>1579</v>
      </c>
      <c r="D65" s="177" t="s">
        <v>61</v>
      </c>
      <c r="E65" s="176" t="s">
        <v>945</v>
      </c>
      <c r="F65" s="176" t="s">
        <v>63</v>
      </c>
      <c r="G65" s="177" t="s">
        <v>1504</v>
      </c>
      <c r="H65" s="184" t="s">
        <v>1852</v>
      </c>
      <c r="I65" s="196" t="s">
        <v>128</v>
      </c>
      <c r="J65" s="195" t="s">
        <v>133</v>
      </c>
      <c r="K65" s="197">
        <v>2</v>
      </c>
      <c r="L65" s="202">
        <v>25</v>
      </c>
      <c r="M65" s="107" t="s">
        <v>1787</v>
      </c>
      <c r="N65" s="107" t="s">
        <v>1787</v>
      </c>
      <c r="O65" s="107" t="s">
        <v>1787</v>
      </c>
      <c r="P65" s="107">
        <v>44581</v>
      </c>
      <c r="Q65" s="107" t="s">
        <v>1787</v>
      </c>
      <c r="R65" s="108">
        <v>44595</v>
      </c>
      <c r="S65" s="108" t="s">
        <v>1787</v>
      </c>
      <c r="T65" s="108">
        <v>44609</v>
      </c>
      <c r="U65" s="108" t="s">
        <v>1787</v>
      </c>
      <c r="V65" s="107">
        <v>44623</v>
      </c>
      <c r="W65" s="107" t="s">
        <v>1787</v>
      </c>
      <c r="X65" s="107">
        <v>44637</v>
      </c>
      <c r="Y65" s="107" t="s">
        <v>1787</v>
      </c>
      <c r="Z65" s="107">
        <v>44651</v>
      </c>
      <c r="AA65" s="108" t="s">
        <v>1787</v>
      </c>
      <c r="AB65" s="108" t="s">
        <v>1787</v>
      </c>
      <c r="AC65" s="108">
        <v>44672</v>
      </c>
      <c r="AD65" s="108" t="s">
        <v>1787</v>
      </c>
      <c r="AE65" s="107">
        <v>44686</v>
      </c>
      <c r="AF65" s="107" t="s">
        <v>1787</v>
      </c>
      <c r="AG65" s="107">
        <v>44700</v>
      </c>
      <c r="AH65" s="107" t="s">
        <v>1787</v>
      </c>
      <c r="AI65" s="108">
        <v>44714</v>
      </c>
      <c r="AJ65" s="108" t="s">
        <v>1787</v>
      </c>
      <c r="AK65" s="108">
        <v>44728</v>
      </c>
      <c r="AL65" s="108" t="s">
        <v>1787</v>
      </c>
      <c r="AM65" s="108">
        <v>44742</v>
      </c>
      <c r="AN65" s="107" t="s">
        <v>1787</v>
      </c>
      <c r="AO65" s="107">
        <v>44756</v>
      </c>
      <c r="AP65" s="107" t="s">
        <v>1787</v>
      </c>
      <c r="AQ65" s="107">
        <v>44770</v>
      </c>
      <c r="AR65" s="108" t="s">
        <v>1787</v>
      </c>
      <c r="AS65" s="108">
        <v>44784</v>
      </c>
      <c r="AT65" s="108" t="s">
        <v>1787</v>
      </c>
      <c r="AU65" s="108">
        <v>44798</v>
      </c>
      <c r="AV65" s="107" t="s">
        <v>1787</v>
      </c>
      <c r="AW65" s="107">
        <v>44812</v>
      </c>
      <c r="AX65" s="107" t="s">
        <v>1787</v>
      </c>
      <c r="AY65" s="107">
        <v>44826</v>
      </c>
      <c r="AZ65" s="107" t="s">
        <v>1787</v>
      </c>
      <c r="BA65" s="108">
        <v>44840</v>
      </c>
      <c r="BB65" s="108" t="s">
        <v>1787</v>
      </c>
      <c r="BC65" s="108">
        <v>44854</v>
      </c>
      <c r="BD65" s="108" t="s">
        <v>1787</v>
      </c>
      <c r="BE65" s="107">
        <v>44868</v>
      </c>
      <c r="BF65" s="107" t="s">
        <v>1787</v>
      </c>
      <c r="BG65" s="107">
        <v>44882</v>
      </c>
      <c r="BH65" s="107" t="s">
        <v>1787</v>
      </c>
      <c r="BI65" s="108">
        <v>44896</v>
      </c>
      <c r="BJ65" s="108" t="s">
        <v>1787</v>
      </c>
      <c r="BK65" s="108">
        <v>44910</v>
      </c>
      <c r="BL65" s="108" t="s">
        <v>1787</v>
      </c>
      <c r="BM65" s="108">
        <v>44924</v>
      </c>
    </row>
    <row r="66" spans="1:65" s="102" customFormat="1" ht="26.25" customHeight="1" x14ac:dyDescent="0.25">
      <c r="A66" s="178">
        <v>47</v>
      </c>
      <c r="B66" s="176" t="s">
        <v>1283</v>
      </c>
      <c r="C66" s="176" t="s">
        <v>1579</v>
      </c>
      <c r="D66" s="177" t="s">
        <v>61</v>
      </c>
      <c r="E66" s="176" t="s">
        <v>945</v>
      </c>
      <c r="F66" s="176" t="s">
        <v>62</v>
      </c>
      <c r="G66" s="177" t="s">
        <v>1612</v>
      </c>
      <c r="H66" s="184" t="s">
        <v>1821</v>
      </c>
      <c r="I66" s="196" t="s">
        <v>128</v>
      </c>
      <c r="J66" s="195" t="s">
        <v>134</v>
      </c>
      <c r="K66" s="197">
        <v>2</v>
      </c>
      <c r="L66" s="202">
        <v>23</v>
      </c>
      <c r="M66" s="107" t="s">
        <v>1787</v>
      </c>
      <c r="N66" s="107" t="s">
        <v>1787</v>
      </c>
      <c r="O66" s="107" t="s">
        <v>1787</v>
      </c>
      <c r="P66" s="107" t="s">
        <v>1787</v>
      </c>
      <c r="Q66" s="107">
        <v>44588</v>
      </c>
      <c r="R66" s="108" t="s">
        <v>1787</v>
      </c>
      <c r="S66" s="108">
        <v>44602</v>
      </c>
      <c r="T66" s="108" t="s">
        <v>1787</v>
      </c>
      <c r="U66" s="108">
        <v>44616</v>
      </c>
      <c r="V66" s="107" t="s">
        <v>1787</v>
      </c>
      <c r="W66" s="107">
        <v>44630</v>
      </c>
      <c r="X66" s="107" t="s">
        <v>1787</v>
      </c>
      <c r="Y66" s="107">
        <v>44644</v>
      </c>
      <c r="Z66" s="107" t="s">
        <v>1787</v>
      </c>
      <c r="AA66" s="108">
        <v>44658</v>
      </c>
      <c r="AB66" s="108" t="s">
        <v>1787</v>
      </c>
      <c r="AC66" s="108" t="s">
        <v>1787</v>
      </c>
      <c r="AD66" s="108">
        <v>44679</v>
      </c>
      <c r="AE66" s="107" t="s">
        <v>1787</v>
      </c>
      <c r="AF66" s="107">
        <v>44693</v>
      </c>
      <c r="AG66" s="107" t="s">
        <v>1787</v>
      </c>
      <c r="AH66" s="107">
        <v>44707</v>
      </c>
      <c r="AI66" s="108" t="s">
        <v>1787</v>
      </c>
      <c r="AJ66" s="108">
        <v>44721</v>
      </c>
      <c r="AK66" s="108" t="s">
        <v>1787</v>
      </c>
      <c r="AL66" s="108">
        <v>44735</v>
      </c>
      <c r="AM66" s="108" t="s">
        <v>1787</v>
      </c>
      <c r="AN66" s="107">
        <v>44749</v>
      </c>
      <c r="AO66" s="107" t="s">
        <v>1787</v>
      </c>
      <c r="AP66" s="107">
        <v>44763</v>
      </c>
      <c r="AQ66" s="107" t="s">
        <v>1787</v>
      </c>
      <c r="AR66" s="108">
        <v>44777</v>
      </c>
      <c r="AS66" s="108" t="s">
        <v>1787</v>
      </c>
      <c r="AT66" s="108">
        <v>44791</v>
      </c>
      <c r="AU66" s="108" t="s">
        <v>1787</v>
      </c>
      <c r="AV66" s="107">
        <v>44805</v>
      </c>
      <c r="AW66" s="107" t="s">
        <v>1787</v>
      </c>
      <c r="AX66" s="107">
        <v>44819</v>
      </c>
      <c r="AY66" s="107" t="s">
        <v>1787</v>
      </c>
      <c r="AZ66" s="107">
        <v>44833</v>
      </c>
      <c r="BA66" s="108" t="s">
        <v>1787</v>
      </c>
      <c r="BB66" s="108">
        <v>44847</v>
      </c>
      <c r="BC66" s="108" t="s">
        <v>1787</v>
      </c>
      <c r="BD66" s="108">
        <v>44861</v>
      </c>
      <c r="BE66" s="107" t="s">
        <v>1787</v>
      </c>
      <c r="BF66" s="107">
        <v>44875</v>
      </c>
      <c r="BG66" s="107" t="s">
        <v>1787</v>
      </c>
      <c r="BH66" s="107">
        <v>44889</v>
      </c>
      <c r="BI66" s="108" t="s">
        <v>1787</v>
      </c>
      <c r="BJ66" s="108" t="s">
        <v>1787</v>
      </c>
      <c r="BK66" s="108" t="s">
        <v>1787</v>
      </c>
      <c r="BL66" s="108">
        <v>44917</v>
      </c>
      <c r="BM66" s="108" t="s">
        <v>1787</v>
      </c>
    </row>
    <row r="67" spans="1:65" s="102" customFormat="1" ht="26.25" customHeight="1" x14ac:dyDescent="0.25">
      <c r="A67" s="178">
        <v>48</v>
      </c>
      <c r="B67" s="176" t="s">
        <v>1283</v>
      </c>
      <c r="C67" s="176" t="s">
        <v>1579</v>
      </c>
      <c r="D67" s="177" t="s">
        <v>61</v>
      </c>
      <c r="E67" s="176" t="s">
        <v>621</v>
      </c>
      <c r="F67" s="176" t="s">
        <v>64</v>
      </c>
      <c r="G67" s="177" t="s">
        <v>1509</v>
      </c>
      <c r="H67" s="184" t="s">
        <v>1953</v>
      </c>
      <c r="I67" s="196" t="s">
        <v>126</v>
      </c>
      <c r="J67" s="195" t="s">
        <v>135</v>
      </c>
      <c r="K67" s="197">
        <v>4</v>
      </c>
      <c r="L67" s="202">
        <v>12</v>
      </c>
      <c r="M67" s="107" t="s">
        <v>1787</v>
      </c>
      <c r="N67" s="107" t="s">
        <v>1787</v>
      </c>
      <c r="O67" s="107" t="s">
        <v>1787</v>
      </c>
      <c r="P67" s="107" t="s">
        <v>1787</v>
      </c>
      <c r="Q67" s="107" t="s">
        <v>1787</v>
      </c>
      <c r="R67" s="108">
        <v>44593</v>
      </c>
      <c r="S67" s="108" t="s">
        <v>1787</v>
      </c>
      <c r="T67" s="108" t="s">
        <v>1787</v>
      </c>
      <c r="U67" s="108" t="s">
        <v>1787</v>
      </c>
      <c r="V67" s="107">
        <v>44621</v>
      </c>
      <c r="W67" s="107" t="s">
        <v>1787</v>
      </c>
      <c r="X67" s="107" t="s">
        <v>1787</v>
      </c>
      <c r="Y67" s="107" t="s">
        <v>1787</v>
      </c>
      <c r="Z67" s="107">
        <v>44649</v>
      </c>
      <c r="AA67" s="108" t="s">
        <v>1787</v>
      </c>
      <c r="AB67" s="108" t="s">
        <v>1787</v>
      </c>
      <c r="AC67" s="108" t="s">
        <v>1787</v>
      </c>
      <c r="AD67" s="108">
        <v>44677</v>
      </c>
      <c r="AE67" s="107" t="s">
        <v>1787</v>
      </c>
      <c r="AF67" s="107" t="s">
        <v>1787</v>
      </c>
      <c r="AG67" s="107" t="s">
        <v>1787</v>
      </c>
      <c r="AH67" s="107">
        <v>44705</v>
      </c>
      <c r="AI67" s="108" t="s">
        <v>1787</v>
      </c>
      <c r="AJ67" s="108" t="s">
        <v>1787</v>
      </c>
      <c r="AK67" s="108" t="s">
        <v>1787</v>
      </c>
      <c r="AL67" s="108">
        <v>44733</v>
      </c>
      <c r="AM67" s="108" t="s">
        <v>1787</v>
      </c>
      <c r="AN67" s="107" t="s">
        <v>1787</v>
      </c>
      <c r="AO67" s="107" t="s">
        <v>1787</v>
      </c>
      <c r="AP67" s="107">
        <v>44761</v>
      </c>
      <c r="AQ67" s="107" t="s">
        <v>1787</v>
      </c>
      <c r="AR67" s="108" t="s">
        <v>1787</v>
      </c>
      <c r="AS67" s="108" t="s">
        <v>1787</v>
      </c>
      <c r="AT67" s="108">
        <v>44789</v>
      </c>
      <c r="AU67" s="108" t="s">
        <v>1787</v>
      </c>
      <c r="AV67" s="107" t="s">
        <v>1787</v>
      </c>
      <c r="AW67" s="107" t="s">
        <v>1787</v>
      </c>
      <c r="AX67" s="107">
        <v>44817</v>
      </c>
      <c r="AY67" s="107" t="s">
        <v>1787</v>
      </c>
      <c r="AZ67" s="107" t="s">
        <v>1787</v>
      </c>
      <c r="BA67" s="108" t="s">
        <v>1787</v>
      </c>
      <c r="BB67" s="108">
        <v>44845</v>
      </c>
      <c r="BC67" s="108" t="s">
        <v>1787</v>
      </c>
      <c r="BD67" s="108" t="s">
        <v>1787</v>
      </c>
      <c r="BE67" s="107" t="s">
        <v>1787</v>
      </c>
      <c r="BF67" s="107">
        <v>44873</v>
      </c>
      <c r="BG67" s="107" t="s">
        <v>1787</v>
      </c>
      <c r="BH67" s="107" t="s">
        <v>1787</v>
      </c>
      <c r="BI67" s="108" t="s">
        <v>1787</v>
      </c>
      <c r="BJ67" s="108">
        <v>44901</v>
      </c>
      <c r="BK67" s="108" t="s">
        <v>1787</v>
      </c>
      <c r="BL67" s="108" t="s">
        <v>1787</v>
      </c>
      <c r="BM67" s="108" t="s">
        <v>1787</v>
      </c>
    </row>
    <row r="68" spans="1:65" s="102" customFormat="1" ht="26.25" customHeight="1" x14ac:dyDescent="0.25">
      <c r="A68" s="178" t="s">
        <v>1787</v>
      </c>
      <c r="B68" s="176" t="s">
        <v>1283</v>
      </c>
      <c r="C68" s="176" t="s">
        <v>1579</v>
      </c>
      <c r="D68" s="177" t="s">
        <v>61</v>
      </c>
      <c r="E68" s="176" t="s">
        <v>945</v>
      </c>
      <c r="F68" s="176" t="s">
        <v>1214</v>
      </c>
      <c r="G68" s="177" t="s">
        <v>1787</v>
      </c>
      <c r="H68" s="184" t="s">
        <v>1787</v>
      </c>
      <c r="I68" s="196" t="s">
        <v>129</v>
      </c>
      <c r="J68" s="195" t="s">
        <v>1735</v>
      </c>
      <c r="K68" s="197">
        <v>1</v>
      </c>
      <c r="L68" s="202" t="s">
        <v>1787</v>
      </c>
      <c r="M68" s="107" t="s">
        <v>1787</v>
      </c>
      <c r="N68" s="107">
        <v>44568</v>
      </c>
      <c r="O68" s="107">
        <v>44575</v>
      </c>
      <c r="P68" s="107">
        <v>44582</v>
      </c>
      <c r="Q68" s="107">
        <v>44589</v>
      </c>
      <c r="R68" s="108">
        <v>44596</v>
      </c>
      <c r="S68" s="108">
        <v>44603</v>
      </c>
      <c r="T68" s="108">
        <v>44610</v>
      </c>
      <c r="U68" s="108">
        <v>44617</v>
      </c>
      <c r="V68" s="107">
        <v>44624</v>
      </c>
      <c r="W68" s="107">
        <v>44631</v>
      </c>
      <c r="X68" s="107">
        <v>44638</v>
      </c>
      <c r="Y68" s="107">
        <v>44645</v>
      </c>
      <c r="Z68" s="107">
        <v>44652</v>
      </c>
      <c r="AA68" s="108">
        <v>44659</v>
      </c>
      <c r="AB68" s="108">
        <v>44666</v>
      </c>
      <c r="AC68" s="108">
        <v>44673</v>
      </c>
      <c r="AD68" s="108">
        <v>44680</v>
      </c>
      <c r="AE68" s="107">
        <v>44687</v>
      </c>
      <c r="AF68" s="107">
        <v>44694</v>
      </c>
      <c r="AG68" s="107">
        <v>44701</v>
      </c>
      <c r="AH68" s="107">
        <v>44708</v>
      </c>
      <c r="AI68" s="108">
        <v>44715</v>
      </c>
      <c r="AJ68" s="108">
        <v>44722</v>
      </c>
      <c r="AK68" s="108">
        <v>44729</v>
      </c>
      <c r="AL68" s="108">
        <v>44736</v>
      </c>
      <c r="AM68" s="108">
        <v>44743</v>
      </c>
      <c r="AN68" s="107">
        <v>44750</v>
      </c>
      <c r="AO68" s="107">
        <v>44757</v>
      </c>
      <c r="AP68" s="107">
        <v>44764</v>
      </c>
      <c r="AQ68" s="107">
        <v>44771</v>
      </c>
      <c r="AR68" s="108">
        <v>44778</v>
      </c>
      <c r="AS68" s="108">
        <v>44785</v>
      </c>
      <c r="AT68" s="108">
        <v>44792</v>
      </c>
      <c r="AU68" s="108">
        <v>44799</v>
      </c>
      <c r="AV68" s="107">
        <v>44806</v>
      </c>
      <c r="AW68" s="107">
        <v>44813</v>
      </c>
      <c r="AX68" s="107">
        <v>44820</v>
      </c>
      <c r="AY68" s="107">
        <v>44827</v>
      </c>
      <c r="AZ68" s="107">
        <v>44834</v>
      </c>
      <c r="BA68" s="108">
        <v>44841</v>
      </c>
      <c r="BB68" s="108">
        <v>44848</v>
      </c>
      <c r="BC68" s="108">
        <v>44855</v>
      </c>
      <c r="BD68" s="108">
        <v>44862</v>
      </c>
      <c r="BE68" s="107">
        <v>44869</v>
      </c>
      <c r="BF68" s="107">
        <v>44876</v>
      </c>
      <c r="BG68" s="107">
        <v>44883</v>
      </c>
      <c r="BH68" s="107">
        <v>44890</v>
      </c>
      <c r="BI68" s="108">
        <v>44897</v>
      </c>
      <c r="BJ68" s="108">
        <v>44904</v>
      </c>
      <c r="BK68" s="108">
        <v>44911</v>
      </c>
      <c r="BL68" s="108">
        <v>44918</v>
      </c>
      <c r="BM68" s="108">
        <v>44925</v>
      </c>
    </row>
    <row r="69" spans="1:65" s="102" customFormat="1" ht="26.25" customHeight="1" x14ac:dyDescent="0.25">
      <c r="A69" s="178">
        <v>49</v>
      </c>
      <c r="B69" s="176" t="s">
        <v>1283</v>
      </c>
      <c r="C69" s="176" t="s">
        <v>1578</v>
      </c>
      <c r="D69" s="177" t="s">
        <v>66</v>
      </c>
      <c r="E69" s="176" t="s">
        <v>891</v>
      </c>
      <c r="F69" s="176" t="s">
        <v>66</v>
      </c>
      <c r="G69" s="177" t="s">
        <v>1578</v>
      </c>
      <c r="H69" s="184" t="s">
        <v>1928</v>
      </c>
      <c r="I69" s="196" t="s">
        <v>127</v>
      </c>
      <c r="J69" s="195" t="s">
        <v>1735</v>
      </c>
      <c r="K69" s="197">
        <v>1</v>
      </c>
      <c r="L69" s="202">
        <v>51</v>
      </c>
      <c r="M69" s="107" t="s">
        <v>1787</v>
      </c>
      <c r="N69" s="107">
        <v>44566</v>
      </c>
      <c r="O69" s="107">
        <v>44573</v>
      </c>
      <c r="P69" s="107">
        <v>44580</v>
      </c>
      <c r="Q69" s="107">
        <v>44587</v>
      </c>
      <c r="R69" s="108">
        <v>44594</v>
      </c>
      <c r="S69" s="108">
        <v>44601</v>
      </c>
      <c r="T69" s="108">
        <v>44608</v>
      </c>
      <c r="U69" s="108">
        <v>44615</v>
      </c>
      <c r="V69" s="107">
        <v>44622</v>
      </c>
      <c r="W69" s="107">
        <v>44629</v>
      </c>
      <c r="X69" s="107">
        <v>44636</v>
      </c>
      <c r="Y69" s="107">
        <v>44643</v>
      </c>
      <c r="Z69" s="107">
        <v>44650</v>
      </c>
      <c r="AA69" s="108">
        <v>44657</v>
      </c>
      <c r="AB69" s="108">
        <v>44664</v>
      </c>
      <c r="AC69" s="108">
        <v>44671</v>
      </c>
      <c r="AD69" s="108">
        <v>44678</v>
      </c>
      <c r="AE69" s="107">
        <v>44685</v>
      </c>
      <c r="AF69" s="107">
        <v>44692</v>
      </c>
      <c r="AG69" s="107">
        <v>44699</v>
      </c>
      <c r="AH69" s="107">
        <v>44706</v>
      </c>
      <c r="AI69" s="108">
        <v>44713</v>
      </c>
      <c r="AJ69" s="108">
        <v>44720</v>
      </c>
      <c r="AK69" s="108">
        <v>44727</v>
      </c>
      <c r="AL69" s="108">
        <v>44734</v>
      </c>
      <c r="AM69" s="108">
        <v>44741</v>
      </c>
      <c r="AN69" s="107">
        <v>44748</v>
      </c>
      <c r="AO69" s="107">
        <v>44755</v>
      </c>
      <c r="AP69" s="107" t="s">
        <v>1787</v>
      </c>
      <c r="AQ69" s="107">
        <v>44769</v>
      </c>
      <c r="AR69" s="108">
        <v>44776</v>
      </c>
      <c r="AS69" s="108">
        <v>44783</v>
      </c>
      <c r="AT69" s="108">
        <v>44790</v>
      </c>
      <c r="AU69" s="108">
        <v>44797</v>
      </c>
      <c r="AV69" s="107">
        <v>44804</v>
      </c>
      <c r="AW69" s="107">
        <v>44811</v>
      </c>
      <c r="AX69" s="107">
        <v>44818</v>
      </c>
      <c r="AY69" s="107">
        <v>44825</v>
      </c>
      <c r="AZ69" s="107">
        <v>44832</v>
      </c>
      <c r="BA69" s="108">
        <v>44839</v>
      </c>
      <c r="BB69" s="108">
        <v>44846</v>
      </c>
      <c r="BC69" s="108">
        <v>44853</v>
      </c>
      <c r="BD69" s="108">
        <v>44860</v>
      </c>
      <c r="BE69" s="107">
        <v>44867</v>
      </c>
      <c r="BF69" s="107">
        <v>44874</v>
      </c>
      <c r="BG69" s="107">
        <v>44881</v>
      </c>
      <c r="BH69" s="107">
        <v>44888</v>
      </c>
      <c r="BI69" s="108">
        <v>44895</v>
      </c>
      <c r="BJ69" s="108">
        <v>44902</v>
      </c>
      <c r="BK69" s="108">
        <v>44909</v>
      </c>
      <c r="BL69" s="108">
        <v>44916</v>
      </c>
      <c r="BM69" s="108">
        <v>44923</v>
      </c>
    </row>
    <row r="70" spans="1:65" s="102" customFormat="1" ht="26.25" customHeight="1" x14ac:dyDescent="0.25">
      <c r="A70" s="178">
        <v>50</v>
      </c>
      <c r="B70" s="176" t="s">
        <v>1283</v>
      </c>
      <c r="C70" s="176" t="s">
        <v>1578</v>
      </c>
      <c r="D70" s="177" t="s">
        <v>66</v>
      </c>
      <c r="E70" s="176" t="s">
        <v>891</v>
      </c>
      <c r="F70" s="176" t="s">
        <v>65</v>
      </c>
      <c r="G70" s="177" t="s">
        <v>1507</v>
      </c>
      <c r="H70" s="184" t="s">
        <v>1929</v>
      </c>
      <c r="I70" s="196" t="s">
        <v>128</v>
      </c>
      <c r="J70" s="195" t="s">
        <v>133</v>
      </c>
      <c r="K70" s="197">
        <v>4</v>
      </c>
      <c r="L70" s="202">
        <v>13</v>
      </c>
      <c r="M70" s="107" t="s">
        <v>1787</v>
      </c>
      <c r="N70" s="107" t="s">
        <v>1787</v>
      </c>
      <c r="O70" s="107">
        <v>44574</v>
      </c>
      <c r="P70" s="107" t="s">
        <v>1787</v>
      </c>
      <c r="Q70" s="107" t="s">
        <v>1787</v>
      </c>
      <c r="R70" s="108" t="s">
        <v>1787</v>
      </c>
      <c r="S70" s="108">
        <v>44602</v>
      </c>
      <c r="T70" s="108" t="s">
        <v>1787</v>
      </c>
      <c r="U70" s="108" t="s">
        <v>1787</v>
      </c>
      <c r="V70" s="107" t="s">
        <v>1787</v>
      </c>
      <c r="W70" s="107">
        <v>44630</v>
      </c>
      <c r="X70" s="107" t="s">
        <v>1787</v>
      </c>
      <c r="Y70" s="107" t="s">
        <v>1787</v>
      </c>
      <c r="Z70" s="107" t="s">
        <v>1787</v>
      </c>
      <c r="AA70" s="108">
        <v>44658</v>
      </c>
      <c r="AB70" s="108" t="s">
        <v>1787</v>
      </c>
      <c r="AC70" s="108" t="s">
        <v>1787</v>
      </c>
      <c r="AD70" s="108" t="s">
        <v>1787</v>
      </c>
      <c r="AE70" s="107">
        <v>44686</v>
      </c>
      <c r="AF70" s="107" t="s">
        <v>1787</v>
      </c>
      <c r="AG70" s="107" t="s">
        <v>1787</v>
      </c>
      <c r="AH70" s="107" t="s">
        <v>1787</v>
      </c>
      <c r="AI70" s="108">
        <v>44714</v>
      </c>
      <c r="AJ70" s="108" t="s">
        <v>1787</v>
      </c>
      <c r="AK70" s="108" t="s">
        <v>1787</v>
      </c>
      <c r="AL70" s="108" t="s">
        <v>1787</v>
      </c>
      <c r="AM70" s="108">
        <v>44742</v>
      </c>
      <c r="AN70" s="107" t="s">
        <v>1787</v>
      </c>
      <c r="AO70" s="107" t="s">
        <v>1787</v>
      </c>
      <c r="AP70" s="107" t="s">
        <v>1787</v>
      </c>
      <c r="AQ70" s="107">
        <v>44770</v>
      </c>
      <c r="AR70" s="108" t="s">
        <v>1787</v>
      </c>
      <c r="AS70" s="108" t="s">
        <v>1787</v>
      </c>
      <c r="AT70" s="108" t="s">
        <v>1787</v>
      </c>
      <c r="AU70" s="108">
        <v>44798</v>
      </c>
      <c r="AV70" s="107" t="s">
        <v>1787</v>
      </c>
      <c r="AW70" s="107" t="s">
        <v>1787</v>
      </c>
      <c r="AX70" s="107" t="s">
        <v>1787</v>
      </c>
      <c r="AY70" s="107">
        <v>44826</v>
      </c>
      <c r="AZ70" s="107" t="s">
        <v>1787</v>
      </c>
      <c r="BA70" s="108" t="s">
        <v>1787</v>
      </c>
      <c r="BB70" s="108" t="s">
        <v>1787</v>
      </c>
      <c r="BC70" s="108">
        <v>44854</v>
      </c>
      <c r="BD70" s="108" t="s">
        <v>1787</v>
      </c>
      <c r="BE70" s="107" t="s">
        <v>1787</v>
      </c>
      <c r="BF70" s="107" t="s">
        <v>1787</v>
      </c>
      <c r="BG70" s="107">
        <v>44882</v>
      </c>
      <c r="BH70" s="107" t="s">
        <v>1787</v>
      </c>
      <c r="BI70" s="108" t="s">
        <v>1787</v>
      </c>
      <c r="BJ70" s="108" t="s">
        <v>1787</v>
      </c>
      <c r="BK70" s="108">
        <v>44910</v>
      </c>
      <c r="BL70" s="108" t="s">
        <v>1787</v>
      </c>
      <c r="BM70" s="108" t="s">
        <v>1787</v>
      </c>
    </row>
    <row r="71" spans="1:65" s="102" customFormat="1" ht="26.25" customHeight="1" x14ac:dyDescent="0.25">
      <c r="A71" s="178">
        <v>51</v>
      </c>
      <c r="B71" s="176" t="s">
        <v>1283</v>
      </c>
      <c r="C71" s="176" t="s">
        <v>1578</v>
      </c>
      <c r="D71" s="177" t="s">
        <v>66</v>
      </c>
      <c r="E71" s="176" t="s">
        <v>891</v>
      </c>
      <c r="F71" s="176" t="s">
        <v>103</v>
      </c>
      <c r="G71" s="177" t="s">
        <v>1506</v>
      </c>
      <c r="H71" s="184" t="s">
        <v>1818</v>
      </c>
      <c r="I71" s="196" t="s">
        <v>125</v>
      </c>
      <c r="J71" s="195" t="s">
        <v>135</v>
      </c>
      <c r="K71" s="197">
        <v>4</v>
      </c>
      <c r="L71" s="202">
        <v>12</v>
      </c>
      <c r="M71" s="107" t="s">
        <v>1787</v>
      </c>
      <c r="N71" s="107" t="s">
        <v>1787</v>
      </c>
      <c r="O71" s="107" t="s">
        <v>1787</v>
      </c>
      <c r="P71" s="107" t="s">
        <v>1787</v>
      </c>
      <c r="Q71" s="107">
        <v>44585</v>
      </c>
      <c r="R71" s="108" t="s">
        <v>1787</v>
      </c>
      <c r="S71" s="108" t="s">
        <v>1787</v>
      </c>
      <c r="T71" s="108" t="s">
        <v>1787</v>
      </c>
      <c r="U71" s="108">
        <v>44613</v>
      </c>
      <c r="V71" s="107" t="s">
        <v>1787</v>
      </c>
      <c r="W71" s="107" t="s">
        <v>1787</v>
      </c>
      <c r="X71" s="107" t="s">
        <v>1787</v>
      </c>
      <c r="Y71" s="107" t="s">
        <v>1787</v>
      </c>
      <c r="Z71" s="107">
        <v>44648</v>
      </c>
      <c r="AA71" s="108" t="s">
        <v>1787</v>
      </c>
      <c r="AB71" s="108" t="s">
        <v>1787</v>
      </c>
      <c r="AC71" s="108" t="s">
        <v>1787</v>
      </c>
      <c r="AD71" s="108">
        <v>44676</v>
      </c>
      <c r="AE71" s="107" t="s">
        <v>1787</v>
      </c>
      <c r="AF71" s="107" t="s">
        <v>1787</v>
      </c>
      <c r="AG71" s="107" t="s">
        <v>1787</v>
      </c>
      <c r="AH71" s="107">
        <v>44704</v>
      </c>
      <c r="AI71" s="108" t="s">
        <v>1787</v>
      </c>
      <c r="AJ71" s="108" t="s">
        <v>1787</v>
      </c>
      <c r="AK71" s="108" t="s">
        <v>1787</v>
      </c>
      <c r="AL71" s="108" t="s">
        <v>1787</v>
      </c>
      <c r="AM71" s="108" t="s">
        <v>1787</v>
      </c>
      <c r="AN71" s="107" t="s">
        <v>1787</v>
      </c>
      <c r="AO71" s="107">
        <v>44753</v>
      </c>
      <c r="AP71" s="107" t="s">
        <v>1787</v>
      </c>
      <c r="AQ71" s="107" t="s">
        <v>1787</v>
      </c>
      <c r="AR71" s="108" t="s">
        <v>1787</v>
      </c>
      <c r="AS71" s="108">
        <v>44781</v>
      </c>
      <c r="AT71" s="108" t="s">
        <v>1787</v>
      </c>
      <c r="AU71" s="108" t="s">
        <v>1787</v>
      </c>
      <c r="AV71" s="107" t="s">
        <v>1787</v>
      </c>
      <c r="AW71" s="107">
        <v>44809</v>
      </c>
      <c r="AX71" s="107" t="s">
        <v>1787</v>
      </c>
      <c r="AY71" s="107" t="s">
        <v>1787</v>
      </c>
      <c r="AZ71" s="107" t="s">
        <v>1787</v>
      </c>
      <c r="BA71" s="108">
        <v>44837</v>
      </c>
      <c r="BB71" s="108" t="s">
        <v>1787</v>
      </c>
      <c r="BC71" s="108" t="s">
        <v>1787</v>
      </c>
      <c r="BD71" s="108" t="s">
        <v>1787</v>
      </c>
      <c r="BE71" s="107">
        <v>44865</v>
      </c>
      <c r="BF71" s="107" t="s">
        <v>1787</v>
      </c>
      <c r="BG71" s="107" t="s">
        <v>1787</v>
      </c>
      <c r="BH71" s="107" t="s">
        <v>1787</v>
      </c>
      <c r="BI71" s="108">
        <v>44893</v>
      </c>
      <c r="BJ71" s="108" t="s">
        <v>1787</v>
      </c>
      <c r="BK71" s="108" t="s">
        <v>1787</v>
      </c>
      <c r="BL71" s="108" t="s">
        <v>1787</v>
      </c>
      <c r="BM71" s="108">
        <v>44921</v>
      </c>
    </row>
    <row r="72" spans="1:65" s="102" customFormat="1" ht="26.25" customHeight="1" x14ac:dyDescent="0.25">
      <c r="A72" s="178" t="s">
        <v>1787</v>
      </c>
      <c r="B72" s="176" t="s">
        <v>1283</v>
      </c>
      <c r="C72" s="176" t="s">
        <v>1578</v>
      </c>
      <c r="D72" s="177" t="s">
        <v>66</v>
      </c>
      <c r="E72" s="176" t="s">
        <v>891</v>
      </c>
      <c r="F72" s="176" t="s">
        <v>1214</v>
      </c>
      <c r="G72" s="177" t="s">
        <v>1787</v>
      </c>
      <c r="H72" s="184" t="s">
        <v>1787</v>
      </c>
      <c r="I72" s="196" t="s">
        <v>129</v>
      </c>
      <c r="J72" s="195" t="s">
        <v>1735</v>
      </c>
      <c r="K72" s="197">
        <v>1</v>
      </c>
      <c r="L72" s="202" t="s">
        <v>1787</v>
      </c>
      <c r="M72" s="107" t="s">
        <v>1787</v>
      </c>
      <c r="N72" s="107">
        <v>44568</v>
      </c>
      <c r="O72" s="107">
        <v>44575</v>
      </c>
      <c r="P72" s="107">
        <v>44582</v>
      </c>
      <c r="Q72" s="107">
        <v>44589</v>
      </c>
      <c r="R72" s="108">
        <v>44596</v>
      </c>
      <c r="S72" s="108">
        <v>44603</v>
      </c>
      <c r="T72" s="108">
        <v>44610</v>
      </c>
      <c r="U72" s="108">
        <v>44617</v>
      </c>
      <c r="V72" s="107">
        <v>44624</v>
      </c>
      <c r="W72" s="107">
        <v>44631</v>
      </c>
      <c r="X72" s="107">
        <v>44638</v>
      </c>
      <c r="Y72" s="107">
        <v>44645</v>
      </c>
      <c r="Z72" s="107">
        <v>44652</v>
      </c>
      <c r="AA72" s="108">
        <v>44659</v>
      </c>
      <c r="AB72" s="108">
        <v>44666</v>
      </c>
      <c r="AC72" s="108">
        <v>44673</v>
      </c>
      <c r="AD72" s="108">
        <v>44680</v>
      </c>
      <c r="AE72" s="107">
        <v>44687</v>
      </c>
      <c r="AF72" s="107">
        <v>44694</v>
      </c>
      <c r="AG72" s="107">
        <v>44701</v>
      </c>
      <c r="AH72" s="107">
        <v>44708</v>
      </c>
      <c r="AI72" s="108">
        <v>44715</v>
      </c>
      <c r="AJ72" s="108">
        <v>44722</v>
      </c>
      <c r="AK72" s="108">
        <v>44729</v>
      </c>
      <c r="AL72" s="108">
        <v>44736</v>
      </c>
      <c r="AM72" s="108">
        <v>44743</v>
      </c>
      <c r="AN72" s="107">
        <v>44750</v>
      </c>
      <c r="AO72" s="107">
        <v>44757</v>
      </c>
      <c r="AP72" s="107">
        <v>44764</v>
      </c>
      <c r="AQ72" s="107">
        <v>44771</v>
      </c>
      <c r="AR72" s="108">
        <v>44778</v>
      </c>
      <c r="AS72" s="108">
        <v>44785</v>
      </c>
      <c r="AT72" s="108">
        <v>44792</v>
      </c>
      <c r="AU72" s="108">
        <v>44799</v>
      </c>
      <c r="AV72" s="107">
        <v>44806</v>
      </c>
      <c r="AW72" s="107">
        <v>44813</v>
      </c>
      <c r="AX72" s="107">
        <v>44820</v>
      </c>
      <c r="AY72" s="107">
        <v>44827</v>
      </c>
      <c r="AZ72" s="107">
        <v>44834</v>
      </c>
      <c r="BA72" s="108">
        <v>44841</v>
      </c>
      <c r="BB72" s="108">
        <v>44848</v>
      </c>
      <c r="BC72" s="108">
        <v>44855</v>
      </c>
      <c r="BD72" s="108">
        <v>44862</v>
      </c>
      <c r="BE72" s="107">
        <v>44869</v>
      </c>
      <c r="BF72" s="107">
        <v>44876</v>
      </c>
      <c r="BG72" s="107">
        <v>44883</v>
      </c>
      <c r="BH72" s="107">
        <v>44890</v>
      </c>
      <c r="BI72" s="108">
        <v>44897</v>
      </c>
      <c r="BJ72" s="108">
        <v>44904</v>
      </c>
      <c r="BK72" s="108">
        <v>44911</v>
      </c>
      <c r="BL72" s="108">
        <v>44918</v>
      </c>
      <c r="BM72" s="108">
        <v>44925</v>
      </c>
    </row>
    <row r="73" spans="1:65" s="102" customFormat="1" ht="26.25" customHeight="1" x14ac:dyDescent="0.25">
      <c r="A73" s="178">
        <v>52</v>
      </c>
      <c r="B73" s="176" t="s">
        <v>1283</v>
      </c>
      <c r="C73" s="176" t="s">
        <v>1577</v>
      </c>
      <c r="D73" s="177" t="s">
        <v>10</v>
      </c>
      <c r="E73" s="176" t="s">
        <v>621</v>
      </c>
      <c r="F73" s="176" t="s">
        <v>10</v>
      </c>
      <c r="G73" s="177" t="s">
        <v>1577</v>
      </c>
      <c r="H73" s="184" t="s">
        <v>1806</v>
      </c>
      <c r="I73" s="196" t="s">
        <v>127</v>
      </c>
      <c r="J73" s="195" t="s">
        <v>1735</v>
      </c>
      <c r="K73" s="197">
        <v>1</v>
      </c>
      <c r="L73" s="202">
        <v>51</v>
      </c>
      <c r="M73" s="107" t="s">
        <v>1787</v>
      </c>
      <c r="N73" s="107">
        <v>44566</v>
      </c>
      <c r="O73" s="107">
        <v>44573</v>
      </c>
      <c r="P73" s="107">
        <v>44580</v>
      </c>
      <c r="Q73" s="107">
        <v>44587</v>
      </c>
      <c r="R73" s="108">
        <v>44594</v>
      </c>
      <c r="S73" s="108">
        <v>44601</v>
      </c>
      <c r="T73" s="108">
        <v>44608</v>
      </c>
      <c r="U73" s="108">
        <v>44615</v>
      </c>
      <c r="V73" s="107">
        <v>44622</v>
      </c>
      <c r="W73" s="107">
        <v>44629</v>
      </c>
      <c r="X73" s="107">
        <v>44636</v>
      </c>
      <c r="Y73" s="107">
        <v>44643</v>
      </c>
      <c r="Z73" s="107">
        <v>44650</v>
      </c>
      <c r="AA73" s="108">
        <v>44657</v>
      </c>
      <c r="AB73" s="108">
        <v>44664</v>
      </c>
      <c r="AC73" s="108">
        <v>44671</v>
      </c>
      <c r="AD73" s="108">
        <v>44678</v>
      </c>
      <c r="AE73" s="107">
        <v>44685</v>
      </c>
      <c r="AF73" s="107">
        <v>44692</v>
      </c>
      <c r="AG73" s="107">
        <v>44699</v>
      </c>
      <c r="AH73" s="107">
        <v>44706</v>
      </c>
      <c r="AI73" s="108">
        <v>44713</v>
      </c>
      <c r="AJ73" s="108">
        <v>44720</v>
      </c>
      <c r="AK73" s="108">
        <v>44727</v>
      </c>
      <c r="AL73" s="108">
        <v>44734</v>
      </c>
      <c r="AM73" s="108">
        <v>44741</v>
      </c>
      <c r="AN73" s="107">
        <v>44748</v>
      </c>
      <c r="AO73" s="107">
        <v>44755</v>
      </c>
      <c r="AP73" s="107" t="s">
        <v>1787</v>
      </c>
      <c r="AQ73" s="107">
        <v>44769</v>
      </c>
      <c r="AR73" s="108">
        <v>44776</v>
      </c>
      <c r="AS73" s="108">
        <v>44783</v>
      </c>
      <c r="AT73" s="108">
        <v>44790</v>
      </c>
      <c r="AU73" s="108">
        <v>44797</v>
      </c>
      <c r="AV73" s="107">
        <v>44804</v>
      </c>
      <c r="AW73" s="107">
        <v>44811</v>
      </c>
      <c r="AX73" s="107">
        <v>44818</v>
      </c>
      <c r="AY73" s="107">
        <v>44825</v>
      </c>
      <c r="AZ73" s="107">
        <v>44832</v>
      </c>
      <c r="BA73" s="108">
        <v>44839</v>
      </c>
      <c r="BB73" s="108">
        <v>44846</v>
      </c>
      <c r="BC73" s="108">
        <v>44853</v>
      </c>
      <c r="BD73" s="108">
        <v>44860</v>
      </c>
      <c r="BE73" s="107">
        <v>44867</v>
      </c>
      <c r="BF73" s="107">
        <v>44874</v>
      </c>
      <c r="BG73" s="107">
        <v>44881</v>
      </c>
      <c r="BH73" s="107">
        <v>44888</v>
      </c>
      <c r="BI73" s="108">
        <v>44895</v>
      </c>
      <c r="BJ73" s="108">
        <v>44902</v>
      </c>
      <c r="BK73" s="108">
        <v>44909</v>
      </c>
      <c r="BL73" s="108">
        <v>44916</v>
      </c>
      <c r="BM73" s="108">
        <v>44923</v>
      </c>
    </row>
    <row r="74" spans="1:65" s="102" customFormat="1" ht="26.25" customHeight="1" x14ac:dyDescent="0.25">
      <c r="A74" s="178">
        <v>53</v>
      </c>
      <c r="B74" s="176" t="s">
        <v>1283</v>
      </c>
      <c r="C74" s="176" t="s">
        <v>1577</v>
      </c>
      <c r="D74" s="177" t="s">
        <v>10</v>
      </c>
      <c r="E74" s="176" t="s">
        <v>621</v>
      </c>
      <c r="F74" s="176" t="s">
        <v>11</v>
      </c>
      <c r="G74" s="177" t="s">
        <v>1604</v>
      </c>
      <c r="H74" s="184" t="s">
        <v>1842</v>
      </c>
      <c r="I74" s="196" t="s">
        <v>128</v>
      </c>
      <c r="J74" s="195" t="s">
        <v>134</v>
      </c>
      <c r="K74" s="197">
        <v>2</v>
      </c>
      <c r="L74" s="202">
        <v>25</v>
      </c>
      <c r="M74" s="107" t="s">
        <v>1787</v>
      </c>
      <c r="N74" s="107" t="s">
        <v>1787</v>
      </c>
      <c r="O74" s="107" t="s">
        <v>1787</v>
      </c>
      <c r="P74" s="107" t="s">
        <v>1787</v>
      </c>
      <c r="Q74" s="107">
        <v>44588</v>
      </c>
      <c r="R74" s="108" t="s">
        <v>1787</v>
      </c>
      <c r="S74" s="108">
        <v>44602</v>
      </c>
      <c r="T74" s="108" t="s">
        <v>1787</v>
      </c>
      <c r="U74" s="108">
        <v>44616</v>
      </c>
      <c r="V74" s="107" t="s">
        <v>1787</v>
      </c>
      <c r="W74" s="107">
        <v>44630</v>
      </c>
      <c r="X74" s="107" t="s">
        <v>1787</v>
      </c>
      <c r="Y74" s="107">
        <v>44644</v>
      </c>
      <c r="Z74" s="107" t="s">
        <v>1787</v>
      </c>
      <c r="AA74" s="108">
        <v>44658</v>
      </c>
      <c r="AB74" s="108" t="s">
        <v>1787</v>
      </c>
      <c r="AC74" s="108">
        <v>44672</v>
      </c>
      <c r="AD74" s="108" t="s">
        <v>1787</v>
      </c>
      <c r="AE74" s="107">
        <v>44686</v>
      </c>
      <c r="AF74" s="107" t="s">
        <v>1787</v>
      </c>
      <c r="AG74" s="107">
        <v>44700</v>
      </c>
      <c r="AH74" s="107" t="s">
        <v>1787</v>
      </c>
      <c r="AI74" s="108">
        <v>44714</v>
      </c>
      <c r="AJ74" s="108" t="s">
        <v>1787</v>
      </c>
      <c r="AK74" s="108">
        <v>44728</v>
      </c>
      <c r="AL74" s="108" t="s">
        <v>1787</v>
      </c>
      <c r="AM74" s="108">
        <v>44742</v>
      </c>
      <c r="AN74" s="107" t="s">
        <v>1787</v>
      </c>
      <c r="AO74" s="107">
        <v>44756</v>
      </c>
      <c r="AP74" s="107" t="s">
        <v>1787</v>
      </c>
      <c r="AQ74" s="107">
        <v>44770</v>
      </c>
      <c r="AR74" s="108" t="s">
        <v>1787</v>
      </c>
      <c r="AS74" s="108">
        <v>44784</v>
      </c>
      <c r="AT74" s="108" t="s">
        <v>1787</v>
      </c>
      <c r="AU74" s="108">
        <v>44798</v>
      </c>
      <c r="AV74" s="107" t="s">
        <v>1787</v>
      </c>
      <c r="AW74" s="107">
        <v>44812</v>
      </c>
      <c r="AX74" s="107" t="s">
        <v>1787</v>
      </c>
      <c r="AY74" s="107">
        <v>44826</v>
      </c>
      <c r="AZ74" s="107" t="s">
        <v>1787</v>
      </c>
      <c r="BA74" s="108">
        <v>44840</v>
      </c>
      <c r="BB74" s="108" t="s">
        <v>1787</v>
      </c>
      <c r="BC74" s="108">
        <v>44854</v>
      </c>
      <c r="BD74" s="108" t="s">
        <v>1787</v>
      </c>
      <c r="BE74" s="107">
        <v>44868</v>
      </c>
      <c r="BF74" s="107" t="s">
        <v>1787</v>
      </c>
      <c r="BG74" s="107">
        <v>44882</v>
      </c>
      <c r="BH74" s="107" t="s">
        <v>1787</v>
      </c>
      <c r="BI74" s="108">
        <v>44896</v>
      </c>
      <c r="BJ74" s="108" t="s">
        <v>1787</v>
      </c>
      <c r="BK74" s="108">
        <v>44910</v>
      </c>
      <c r="BL74" s="108" t="s">
        <v>1787</v>
      </c>
      <c r="BM74" s="108"/>
    </row>
    <row r="75" spans="1:65" s="102" customFormat="1" ht="26.25" customHeight="1" x14ac:dyDescent="0.25">
      <c r="A75" s="178">
        <v>54</v>
      </c>
      <c r="B75" s="176" t="s">
        <v>1283</v>
      </c>
      <c r="C75" s="176" t="s">
        <v>1577</v>
      </c>
      <c r="D75" s="177" t="s">
        <v>10</v>
      </c>
      <c r="E75" s="176" t="s">
        <v>1211</v>
      </c>
      <c r="F75" s="176" t="s">
        <v>12</v>
      </c>
      <c r="G75" s="177" t="s">
        <v>12</v>
      </c>
      <c r="H75" s="184" t="s">
        <v>1922</v>
      </c>
      <c r="I75" s="196" t="s">
        <v>126</v>
      </c>
      <c r="J75" s="195" t="s">
        <v>135</v>
      </c>
      <c r="K75" s="197">
        <v>4</v>
      </c>
      <c r="L75" s="202">
        <v>12</v>
      </c>
      <c r="M75" s="107" t="s">
        <v>1787</v>
      </c>
      <c r="N75" s="107" t="s">
        <v>1787</v>
      </c>
      <c r="O75" s="107" t="s">
        <v>1787</v>
      </c>
      <c r="P75" s="107" t="s">
        <v>1787</v>
      </c>
      <c r="Q75" s="107" t="s">
        <v>1787</v>
      </c>
      <c r="R75" s="108">
        <v>44593</v>
      </c>
      <c r="S75" s="108" t="s">
        <v>1787</v>
      </c>
      <c r="T75" s="108" t="s">
        <v>1787</v>
      </c>
      <c r="U75" s="108" t="s">
        <v>1787</v>
      </c>
      <c r="V75" s="107">
        <v>44621</v>
      </c>
      <c r="W75" s="107" t="s">
        <v>1787</v>
      </c>
      <c r="X75" s="107" t="s">
        <v>1787</v>
      </c>
      <c r="Y75" s="107" t="s">
        <v>1787</v>
      </c>
      <c r="Z75" s="107">
        <v>44649</v>
      </c>
      <c r="AA75" s="108" t="s">
        <v>1787</v>
      </c>
      <c r="AB75" s="108" t="s">
        <v>1787</v>
      </c>
      <c r="AC75" s="108" t="s">
        <v>1787</v>
      </c>
      <c r="AD75" s="108">
        <v>44677</v>
      </c>
      <c r="AE75" s="107" t="s">
        <v>1787</v>
      </c>
      <c r="AF75" s="107" t="s">
        <v>1787</v>
      </c>
      <c r="AG75" s="107" t="s">
        <v>1787</v>
      </c>
      <c r="AH75" s="107">
        <v>44705</v>
      </c>
      <c r="AI75" s="108" t="s">
        <v>1787</v>
      </c>
      <c r="AJ75" s="108" t="s">
        <v>1787</v>
      </c>
      <c r="AK75" s="108" t="s">
        <v>1787</v>
      </c>
      <c r="AL75" s="108">
        <v>44733</v>
      </c>
      <c r="AM75" s="108" t="s">
        <v>1787</v>
      </c>
      <c r="AN75" s="107" t="s">
        <v>1787</v>
      </c>
      <c r="AO75" s="107" t="s">
        <v>1787</v>
      </c>
      <c r="AP75" s="107">
        <v>44761</v>
      </c>
      <c r="AQ75" s="107" t="s">
        <v>1787</v>
      </c>
      <c r="AR75" s="108" t="s">
        <v>1787</v>
      </c>
      <c r="AS75" s="108" t="s">
        <v>1787</v>
      </c>
      <c r="AT75" s="108">
        <v>44789</v>
      </c>
      <c r="AU75" s="108" t="s">
        <v>1787</v>
      </c>
      <c r="AV75" s="107" t="s">
        <v>1787</v>
      </c>
      <c r="AW75" s="107" t="s">
        <v>1787</v>
      </c>
      <c r="AX75" s="107">
        <v>44817</v>
      </c>
      <c r="AY75" s="107" t="s">
        <v>1787</v>
      </c>
      <c r="AZ75" s="107" t="s">
        <v>1787</v>
      </c>
      <c r="BA75" s="108" t="s">
        <v>1787</v>
      </c>
      <c r="BB75" s="108">
        <v>44845</v>
      </c>
      <c r="BC75" s="108" t="s">
        <v>1787</v>
      </c>
      <c r="BD75" s="108" t="s">
        <v>1787</v>
      </c>
      <c r="BE75" s="107" t="s">
        <v>1787</v>
      </c>
      <c r="BF75" s="107">
        <v>44873</v>
      </c>
      <c r="BG75" s="107" t="s">
        <v>1787</v>
      </c>
      <c r="BH75" s="107" t="s">
        <v>1787</v>
      </c>
      <c r="BI75" s="108" t="s">
        <v>1787</v>
      </c>
      <c r="BJ75" s="108">
        <v>44901</v>
      </c>
      <c r="BK75" s="108" t="s">
        <v>1787</v>
      </c>
      <c r="BL75" s="108" t="s">
        <v>1787</v>
      </c>
      <c r="BM75" s="108" t="s">
        <v>1787</v>
      </c>
    </row>
    <row r="76" spans="1:65" s="102" customFormat="1" ht="26.25" customHeight="1" x14ac:dyDescent="0.25">
      <c r="A76" s="178" t="s">
        <v>1787</v>
      </c>
      <c r="B76" s="176" t="s">
        <v>1283</v>
      </c>
      <c r="C76" s="176" t="s">
        <v>1577</v>
      </c>
      <c r="D76" s="177" t="s">
        <v>10</v>
      </c>
      <c r="E76" s="176" t="s">
        <v>621</v>
      </c>
      <c r="F76" s="176" t="s">
        <v>1214</v>
      </c>
      <c r="G76" s="177" t="s">
        <v>1787</v>
      </c>
      <c r="H76" s="184" t="s">
        <v>1787</v>
      </c>
      <c r="I76" s="196" t="s">
        <v>129</v>
      </c>
      <c r="J76" s="195" t="s">
        <v>1735</v>
      </c>
      <c r="K76" s="197">
        <v>1</v>
      </c>
      <c r="L76" s="202" t="s">
        <v>1787</v>
      </c>
      <c r="M76" s="107" t="s">
        <v>1787</v>
      </c>
      <c r="N76" s="107">
        <v>44568</v>
      </c>
      <c r="O76" s="107">
        <v>44575</v>
      </c>
      <c r="P76" s="107">
        <v>44582</v>
      </c>
      <c r="Q76" s="107">
        <v>44589</v>
      </c>
      <c r="R76" s="108">
        <v>44596</v>
      </c>
      <c r="S76" s="108">
        <v>44603</v>
      </c>
      <c r="T76" s="108">
        <v>44610</v>
      </c>
      <c r="U76" s="108">
        <v>44617</v>
      </c>
      <c r="V76" s="107">
        <v>44624</v>
      </c>
      <c r="W76" s="107">
        <v>44631</v>
      </c>
      <c r="X76" s="107">
        <v>44638</v>
      </c>
      <c r="Y76" s="107">
        <v>44645</v>
      </c>
      <c r="Z76" s="107">
        <v>44652</v>
      </c>
      <c r="AA76" s="108">
        <v>44659</v>
      </c>
      <c r="AB76" s="108">
        <v>44666</v>
      </c>
      <c r="AC76" s="108">
        <v>44673</v>
      </c>
      <c r="AD76" s="108">
        <v>44680</v>
      </c>
      <c r="AE76" s="107">
        <v>44687</v>
      </c>
      <c r="AF76" s="107">
        <v>44694</v>
      </c>
      <c r="AG76" s="107">
        <v>44701</v>
      </c>
      <c r="AH76" s="107">
        <v>44708</v>
      </c>
      <c r="AI76" s="108">
        <v>44715</v>
      </c>
      <c r="AJ76" s="108">
        <v>44722</v>
      </c>
      <c r="AK76" s="108">
        <v>44729</v>
      </c>
      <c r="AL76" s="108">
        <v>44736</v>
      </c>
      <c r="AM76" s="108">
        <v>44743</v>
      </c>
      <c r="AN76" s="107">
        <v>44750</v>
      </c>
      <c r="AO76" s="107">
        <v>44757</v>
      </c>
      <c r="AP76" s="107">
        <v>44764</v>
      </c>
      <c r="AQ76" s="107">
        <v>44771</v>
      </c>
      <c r="AR76" s="108">
        <v>44778</v>
      </c>
      <c r="AS76" s="108">
        <v>44785</v>
      </c>
      <c r="AT76" s="108">
        <v>44792</v>
      </c>
      <c r="AU76" s="108">
        <v>44799</v>
      </c>
      <c r="AV76" s="107">
        <v>44806</v>
      </c>
      <c r="AW76" s="107">
        <v>44813</v>
      </c>
      <c r="AX76" s="107">
        <v>44820</v>
      </c>
      <c r="AY76" s="107">
        <v>44827</v>
      </c>
      <c r="AZ76" s="107">
        <v>44834</v>
      </c>
      <c r="BA76" s="108">
        <v>44841</v>
      </c>
      <c r="BB76" s="108">
        <v>44848</v>
      </c>
      <c r="BC76" s="108">
        <v>44855</v>
      </c>
      <c r="BD76" s="108">
        <v>44862</v>
      </c>
      <c r="BE76" s="107">
        <v>44869</v>
      </c>
      <c r="BF76" s="107">
        <v>44876</v>
      </c>
      <c r="BG76" s="107">
        <v>44883</v>
      </c>
      <c r="BH76" s="107">
        <v>44890</v>
      </c>
      <c r="BI76" s="108">
        <v>44897</v>
      </c>
      <c r="BJ76" s="108">
        <v>44904</v>
      </c>
      <c r="BK76" s="108">
        <v>44911</v>
      </c>
      <c r="BL76" s="108">
        <v>44918</v>
      </c>
      <c r="BM76" s="108">
        <v>44925</v>
      </c>
    </row>
    <row r="77" spans="1:65" s="102" customFormat="1" ht="26.25" customHeight="1" x14ac:dyDescent="0.25">
      <c r="A77" s="178">
        <v>55</v>
      </c>
      <c r="B77" s="176" t="s">
        <v>1285</v>
      </c>
      <c r="C77" s="176" t="s">
        <v>1597</v>
      </c>
      <c r="D77" s="177" t="s">
        <v>74</v>
      </c>
      <c r="E77" s="176" t="s">
        <v>1446</v>
      </c>
      <c r="F77" s="176" t="s">
        <v>74</v>
      </c>
      <c r="G77" s="177" t="s">
        <v>1597</v>
      </c>
      <c r="H77" s="184" t="s">
        <v>1886</v>
      </c>
      <c r="I77" s="196" t="s">
        <v>127</v>
      </c>
      <c r="J77" s="195" t="s">
        <v>1735</v>
      </c>
      <c r="K77" s="197">
        <v>1</v>
      </c>
      <c r="L77" s="202">
        <v>51</v>
      </c>
      <c r="M77" s="107" t="s">
        <v>1787</v>
      </c>
      <c r="N77" s="107">
        <v>44566</v>
      </c>
      <c r="O77" s="107">
        <v>44573</v>
      </c>
      <c r="P77" s="107">
        <v>44580</v>
      </c>
      <c r="Q77" s="107">
        <v>44587</v>
      </c>
      <c r="R77" s="108">
        <v>44594</v>
      </c>
      <c r="S77" s="108">
        <v>44601</v>
      </c>
      <c r="T77" s="108">
        <v>44608</v>
      </c>
      <c r="U77" s="108">
        <v>44615</v>
      </c>
      <c r="V77" s="107">
        <v>44622</v>
      </c>
      <c r="W77" s="107">
        <v>44629</v>
      </c>
      <c r="X77" s="107">
        <v>44636</v>
      </c>
      <c r="Y77" s="107">
        <v>44643</v>
      </c>
      <c r="Z77" s="107">
        <v>44650</v>
      </c>
      <c r="AA77" s="108">
        <v>44657</v>
      </c>
      <c r="AB77" s="108">
        <v>44664</v>
      </c>
      <c r="AC77" s="108">
        <v>44671</v>
      </c>
      <c r="AD77" s="108">
        <v>44678</v>
      </c>
      <c r="AE77" s="107">
        <v>44685</v>
      </c>
      <c r="AF77" s="107">
        <v>44692</v>
      </c>
      <c r="AG77" s="107">
        <v>44699</v>
      </c>
      <c r="AH77" s="107">
        <v>44706</v>
      </c>
      <c r="AI77" s="108">
        <v>44713</v>
      </c>
      <c r="AJ77" s="108">
        <v>44720</v>
      </c>
      <c r="AK77" s="108">
        <v>44727</v>
      </c>
      <c r="AL77" s="108">
        <v>44734</v>
      </c>
      <c r="AM77" s="108">
        <v>44741</v>
      </c>
      <c r="AN77" s="107">
        <v>44748</v>
      </c>
      <c r="AO77" s="107">
        <v>44755</v>
      </c>
      <c r="AP77" s="107" t="s">
        <v>1787</v>
      </c>
      <c r="AQ77" s="107">
        <v>44769</v>
      </c>
      <c r="AR77" s="108">
        <v>44776</v>
      </c>
      <c r="AS77" s="108">
        <v>44783</v>
      </c>
      <c r="AT77" s="108">
        <v>44790</v>
      </c>
      <c r="AU77" s="108">
        <v>44797</v>
      </c>
      <c r="AV77" s="107">
        <v>44804</v>
      </c>
      <c r="AW77" s="107">
        <v>44811</v>
      </c>
      <c r="AX77" s="107">
        <v>44818</v>
      </c>
      <c r="AY77" s="107">
        <v>44825</v>
      </c>
      <c r="AZ77" s="107">
        <v>44832</v>
      </c>
      <c r="BA77" s="108">
        <v>44839</v>
      </c>
      <c r="BB77" s="108">
        <v>44846</v>
      </c>
      <c r="BC77" s="108">
        <v>44853</v>
      </c>
      <c r="BD77" s="108">
        <v>44860</v>
      </c>
      <c r="BE77" s="107">
        <v>44867</v>
      </c>
      <c r="BF77" s="107">
        <v>44874</v>
      </c>
      <c r="BG77" s="107">
        <v>44881</v>
      </c>
      <c r="BH77" s="107">
        <v>44888</v>
      </c>
      <c r="BI77" s="108">
        <v>44895</v>
      </c>
      <c r="BJ77" s="108">
        <v>44902</v>
      </c>
      <c r="BK77" s="108">
        <v>44909</v>
      </c>
      <c r="BL77" s="108">
        <v>44916</v>
      </c>
      <c r="BM77" s="108">
        <v>44923</v>
      </c>
    </row>
    <row r="78" spans="1:65" s="102" customFormat="1" ht="26.25" customHeight="1" x14ac:dyDescent="0.25">
      <c r="A78" s="178">
        <v>56</v>
      </c>
      <c r="B78" s="176" t="s">
        <v>1285</v>
      </c>
      <c r="C78" s="176" t="s">
        <v>1597</v>
      </c>
      <c r="D78" s="177" t="s">
        <v>74</v>
      </c>
      <c r="E78" s="176" t="s">
        <v>1446</v>
      </c>
      <c r="F78" s="176" t="s">
        <v>75</v>
      </c>
      <c r="G78" s="177" t="s">
        <v>1559</v>
      </c>
      <c r="H78" s="184" t="s">
        <v>1887</v>
      </c>
      <c r="I78" s="196" t="s">
        <v>128</v>
      </c>
      <c r="J78" s="195" t="s">
        <v>133</v>
      </c>
      <c r="K78" s="197">
        <v>4</v>
      </c>
      <c r="L78" s="202">
        <v>13</v>
      </c>
      <c r="M78" s="107" t="s">
        <v>1787</v>
      </c>
      <c r="N78" s="107" t="s">
        <v>1787</v>
      </c>
      <c r="O78" s="107" t="s">
        <v>1787</v>
      </c>
      <c r="P78" s="107">
        <v>44581</v>
      </c>
      <c r="Q78" s="107" t="s">
        <v>1787</v>
      </c>
      <c r="R78" s="108" t="s">
        <v>1787</v>
      </c>
      <c r="S78" s="108" t="s">
        <v>1787</v>
      </c>
      <c r="T78" s="108">
        <v>44609</v>
      </c>
      <c r="U78" s="108" t="s">
        <v>1787</v>
      </c>
      <c r="V78" s="107" t="s">
        <v>1787</v>
      </c>
      <c r="W78" s="107" t="s">
        <v>1787</v>
      </c>
      <c r="X78" s="107">
        <v>44637</v>
      </c>
      <c r="Y78" s="107" t="s">
        <v>1787</v>
      </c>
      <c r="Z78" s="107" t="s">
        <v>1787</v>
      </c>
      <c r="AA78" s="108" t="s">
        <v>1787</v>
      </c>
      <c r="AB78" s="108" t="s">
        <v>1787</v>
      </c>
      <c r="AC78" s="108">
        <v>44672</v>
      </c>
      <c r="AD78" s="108" t="s">
        <v>1787</v>
      </c>
      <c r="AE78" s="107" t="s">
        <v>1787</v>
      </c>
      <c r="AF78" s="107" t="s">
        <v>1787</v>
      </c>
      <c r="AG78" s="107">
        <v>44700</v>
      </c>
      <c r="AH78" s="107" t="s">
        <v>1787</v>
      </c>
      <c r="AI78" s="108" t="s">
        <v>1787</v>
      </c>
      <c r="AJ78" s="108" t="s">
        <v>1787</v>
      </c>
      <c r="AK78" s="108">
        <v>44728</v>
      </c>
      <c r="AL78" s="108" t="s">
        <v>1787</v>
      </c>
      <c r="AM78" s="108" t="s">
        <v>1787</v>
      </c>
      <c r="AN78" s="107" t="s">
        <v>1787</v>
      </c>
      <c r="AO78" s="107">
        <v>44756</v>
      </c>
      <c r="AP78" s="107" t="s">
        <v>1787</v>
      </c>
      <c r="AQ78" s="107" t="s">
        <v>1787</v>
      </c>
      <c r="AR78" s="108" t="s">
        <v>1787</v>
      </c>
      <c r="AS78" s="108">
        <v>44784</v>
      </c>
      <c r="AT78" s="108" t="s">
        <v>1787</v>
      </c>
      <c r="AU78" s="108" t="s">
        <v>1787</v>
      </c>
      <c r="AV78" s="107" t="s">
        <v>1787</v>
      </c>
      <c r="AW78" s="107">
        <v>44812</v>
      </c>
      <c r="AX78" s="107" t="s">
        <v>1787</v>
      </c>
      <c r="AY78" s="107" t="s">
        <v>1787</v>
      </c>
      <c r="AZ78" s="107" t="s">
        <v>1787</v>
      </c>
      <c r="BA78" s="108">
        <v>44840</v>
      </c>
      <c r="BB78" s="108" t="s">
        <v>1787</v>
      </c>
      <c r="BC78" s="108" t="s">
        <v>1787</v>
      </c>
      <c r="BD78" s="108" t="s">
        <v>1787</v>
      </c>
      <c r="BE78" s="107">
        <v>44868</v>
      </c>
      <c r="BF78" s="107" t="s">
        <v>1787</v>
      </c>
      <c r="BG78" s="107" t="s">
        <v>1787</v>
      </c>
      <c r="BH78" s="107" t="s">
        <v>1787</v>
      </c>
      <c r="BI78" s="108">
        <v>44896</v>
      </c>
      <c r="BJ78" s="108" t="s">
        <v>1787</v>
      </c>
      <c r="BK78" s="108" t="s">
        <v>1787</v>
      </c>
      <c r="BL78" s="108" t="s">
        <v>1787</v>
      </c>
      <c r="BM78" s="108">
        <v>44924</v>
      </c>
    </row>
    <row r="79" spans="1:65" s="102" customFormat="1" ht="26.25" customHeight="1" x14ac:dyDescent="0.25">
      <c r="A79" s="178">
        <v>57</v>
      </c>
      <c r="B79" s="176" t="s">
        <v>1285</v>
      </c>
      <c r="C79" s="176" t="s">
        <v>1597</v>
      </c>
      <c r="D79" s="177" t="s">
        <v>74</v>
      </c>
      <c r="E79" s="176" t="s">
        <v>1446</v>
      </c>
      <c r="F79" s="176" t="s">
        <v>76</v>
      </c>
      <c r="G79" s="177" t="s">
        <v>1613</v>
      </c>
      <c r="H79" s="184" t="s">
        <v>1948</v>
      </c>
      <c r="I79" s="196" t="s">
        <v>128</v>
      </c>
      <c r="J79" s="195" t="s">
        <v>133</v>
      </c>
      <c r="K79" s="197">
        <v>4</v>
      </c>
      <c r="L79" s="202">
        <v>12</v>
      </c>
      <c r="M79" s="107" t="s">
        <v>1787</v>
      </c>
      <c r="N79" s="107" t="s">
        <v>1787</v>
      </c>
      <c r="O79" s="107" t="s">
        <v>1787</v>
      </c>
      <c r="P79" s="107" t="s">
        <v>1787</v>
      </c>
      <c r="Q79" s="107">
        <v>44588</v>
      </c>
      <c r="R79" s="108" t="s">
        <v>1787</v>
      </c>
      <c r="S79" s="108" t="s">
        <v>1787</v>
      </c>
      <c r="T79" s="108" t="s">
        <v>1787</v>
      </c>
      <c r="U79" s="108">
        <v>44616</v>
      </c>
      <c r="V79" s="107" t="s">
        <v>1787</v>
      </c>
      <c r="W79" s="107" t="s">
        <v>1787</v>
      </c>
      <c r="X79" s="107" t="s">
        <v>1787</v>
      </c>
      <c r="Y79" s="107">
        <v>44644</v>
      </c>
      <c r="Z79" s="107" t="s">
        <v>1787</v>
      </c>
      <c r="AA79" s="108" t="s">
        <v>1787</v>
      </c>
      <c r="AB79" s="108" t="s">
        <v>1787</v>
      </c>
      <c r="AC79" s="108" t="s">
        <v>1787</v>
      </c>
      <c r="AD79" s="108">
        <v>44679</v>
      </c>
      <c r="AE79" s="107" t="s">
        <v>1787</v>
      </c>
      <c r="AF79" s="107" t="s">
        <v>1787</v>
      </c>
      <c r="AG79" s="107" t="s">
        <v>1787</v>
      </c>
      <c r="AH79" s="107">
        <v>44707</v>
      </c>
      <c r="AI79" s="108" t="s">
        <v>1787</v>
      </c>
      <c r="AJ79" s="108" t="s">
        <v>1787</v>
      </c>
      <c r="AK79" s="108" t="s">
        <v>1787</v>
      </c>
      <c r="AL79" s="108">
        <v>44735</v>
      </c>
      <c r="AM79" s="108" t="s">
        <v>1787</v>
      </c>
      <c r="AN79" s="107" t="s">
        <v>1787</v>
      </c>
      <c r="AO79" s="107" t="s">
        <v>1787</v>
      </c>
      <c r="AP79" s="107">
        <v>44763</v>
      </c>
      <c r="AQ79" s="107" t="s">
        <v>1787</v>
      </c>
      <c r="AR79" s="108" t="s">
        <v>1787</v>
      </c>
      <c r="AS79" s="108" t="s">
        <v>1787</v>
      </c>
      <c r="AT79" s="108">
        <v>44791</v>
      </c>
      <c r="AU79" s="108" t="s">
        <v>1787</v>
      </c>
      <c r="AV79" s="107" t="s">
        <v>1787</v>
      </c>
      <c r="AW79" s="107" t="s">
        <v>1787</v>
      </c>
      <c r="AX79" s="107">
        <v>44819</v>
      </c>
      <c r="AY79" s="107" t="s">
        <v>1787</v>
      </c>
      <c r="AZ79" s="107" t="s">
        <v>1787</v>
      </c>
      <c r="BA79" s="108" t="s">
        <v>1787</v>
      </c>
      <c r="BB79" s="108">
        <v>44847</v>
      </c>
      <c r="BC79" s="108" t="s">
        <v>1787</v>
      </c>
      <c r="BD79" s="108" t="s">
        <v>1787</v>
      </c>
      <c r="BE79" s="107" t="s">
        <v>1787</v>
      </c>
      <c r="BF79" s="107">
        <v>44875</v>
      </c>
      <c r="BG79" s="107" t="s">
        <v>1787</v>
      </c>
      <c r="BH79" s="107" t="s">
        <v>1787</v>
      </c>
      <c r="BI79" s="108" t="s">
        <v>1787</v>
      </c>
      <c r="BJ79" s="108" t="s">
        <v>1787</v>
      </c>
      <c r="BK79" s="108">
        <v>44910</v>
      </c>
      <c r="BL79" s="108" t="s">
        <v>1787</v>
      </c>
      <c r="BM79" s="108" t="s">
        <v>1787</v>
      </c>
    </row>
    <row r="80" spans="1:65" s="102" customFormat="1" ht="26.25" customHeight="1" x14ac:dyDescent="0.25">
      <c r="A80" s="178">
        <v>58</v>
      </c>
      <c r="B80" s="176" t="s">
        <v>1285</v>
      </c>
      <c r="C80" s="176" t="s">
        <v>1597</v>
      </c>
      <c r="D80" s="177" t="s">
        <v>74</v>
      </c>
      <c r="E80" s="176" t="s">
        <v>1446</v>
      </c>
      <c r="F80" s="176" t="s">
        <v>72</v>
      </c>
      <c r="G80" s="177" t="s">
        <v>1571</v>
      </c>
      <c r="H80" s="184" t="s">
        <v>1892</v>
      </c>
      <c r="I80" s="196" t="s">
        <v>126</v>
      </c>
      <c r="J80" s="195" t="s">
        <v>135</v>
      </c>
      <c r="K80" s="197">
        <v>4</v>
      </c>
      <c r="L80" s="202">
        <v>12</v>
      </c>
      <c r="M80" s="107" t="s">
        <v>1787</v>
      </c>
      <c r="N80" s="107" t="s">
        <v>1787</v>
      </c>
      <c r="O80" s="107" t="s">
        <v>1787</v>
      </c>
      <c r="P80" s="107" t="s">
        <v>1787</v>
      </c>
      <c r="Q80" s="107" t="s">
        <v>1787</v>
      </c>
      <c r="R80" s="108">
        <v>44593</v>
      </c>
      <c r="S80" s="108" t="s">
        <v>1787</v>
      </c>
      <c r="T80" s="108" t="s">
        <v>1787</v>
      </c>
      <c r="U80" s="108" t="s">
        <v>1787</v>
      </c>
      <c r="V80" s="107">
        <v>44621</v>
      </c>
      <c r="W80" s="107" t="s">
        <v>1787</v>
      </c>
      <c r="X80" s="107" t="s">
        <v>1787</v>
      </c>
      <c r="Y80" s="107" t="s">
        <v>1787</v>
      </c>
      <c r="Z80" s="107">
        <v>44649</v>
      </c>
      <c r="AA80" s="108" t="s">
        <v>1787</v>
      </c>
      <c r="AB80" s="108" t="s">
        <v>1787</v>
      </c>
      <c r="AC80" s="108" t="s">
        <v>1787</v>
      </c>
      <c r="AD80" s="108">
        <v>44677</v>
      </c>
      <c r="AE80" s="107" t="s">
        <v>1787</v>
      </c>
      <c r="AF80" s="107" t="s">
        <v>1787</v>
      </c>
      <c r="AG80" s="107" t="s">
        <v>1787</v>
      </c>
      <c r="AH80" s="107">
        <v>44705</v>
      </c>
      <c r="AI80" s="108" t="s">
        <v>1787</v>
      </c>
      <c r="AJ80" s="108" t="s">
        <v>1787</v>
      </c>
      <c r="AK80" s="108" t="s">
        <v>1787</v>
      </c>
      <c r="AL80" s="108">
        <v>44733</v>
      </c>
      <c r="AM80" s="108" t="s">
        <v>1787</v>
      </c>
      <c r="AN80" s="107" t="s">
        <v>1787</v>
      </c>
      <c r="AO80" s="107" t="s">
        <v>1787</v>
      </c>
      <c r="AP80" s="107">
        <v>44761</v>
      </c>
      <c r="AQ80" s="107" t="s">
        <v>1787</v>
      </c>
      <c r="AR80" s="108" t="s">
        <v>1787</v>
      </c>
      <c r="AS80" s="108" t="s">
        <v>1787</v>
      </c>
      <c r="AT80" s="108">
        <v>44789</v>
      </c>
      <c r="AU80" s="108" t="s">
        <v>1787</v>
      </c>
      <c r="AV80" s="107" t="s">
        <v>1787</v>
      </c>
      <c r="AW80" s="107" t="s">
        <v>1787</v>
      </c>
      <c r="AX80" s="107">
        <v>44817</v>
      </c>
      <c r="AY80" s="107" t="s">
        <v>1787</v>
      </c>
      <c r="AZ80" s="107" t="s">
        <v>1787</v>
      </c>
      <c r="BA80" s="108" t="s">
        <v>1787</v>
      </c>
      <c r="BB80" s="108">
        <v>44845</v>
      </c>
      <c r="BC80" s="108" t="s">
        <v>1787</v>
      </c>
      <c r="BD80" s="108" t="s">
        <v>1787</v>
      </c>
      <c r="BE80" s="107" t="s">
        <v>1787</v>
      </c>
      <c r="BF80" s="107">
        <v>44873</v>
      </c>
      <c r="BG80" s="107" t="s">
        <v>1787</v>
      </c>
      <c r="BH80" s="107" t="s">
        <v>1787</v>
      </c>
      <c r="BI80" s="108" t="s">
        <v>1787</v>
      </c>
      <c r="BJ80" s="108">
        <v>44901</v>
      </c>
      <c r="BK80" s="108" t="s">
        <v>1787</v>
      </c>
      <c r="BL80" s="108" t="s">
        <v>1787</v>
      </c>
      <c r="BM80" s="108" t="s">
        <v>1787</v>
      </c>
    </row>
    <row r="81" spans="1:65" s="102" customFormat="1" ht="26.25" customHeight="1" x14ac:dyDescent="0.25">
      <c r="A81" s="178">
        <v>59</v>
      </c>
      <c r="B81" s="176" t="s">
        <v>1285</v>
      </c>
      <c r="C81" s="176" t="s">
        <v>1597</v>
      </c>
      <c r="D81" s="177" t="s">
        <v>74</v>
      </c>
      <c r="E81" s="176" t="s">
        <v>1446</v>
      </c>
      <c r="F81" s="176" t="s">
        <v>73</v>
      </c>
      <c r="G81" s="177" t="s">
        <v>1614</v>
      </c>
      <c r="H81" s="184" t="s">
        <v>1888</v>
      </c>
      <c r="I81" s="196" t="s">
        <v>126</v>
      </c>
      <c r="J81" s="195" t="s">
        <v>134</v>
      </c>
      <c r="K81" s="197">
        <v>3</v>
      </c>
      <c r="L81" s="202">
        <v>13</v>
      </c>
      <c r="M81" s="107" t="s">
        <v>1787</v>
      </c>
      <c r="N81" s="107" t="s">
        <v>1787</v>
      </c>
      <c r="O81" s="107" t="s">
        <v>1787</v>
      </c>
      <c r="P81" s="107" t="s">
        <v>1787</v>
      </c>
      <c r="Q81" s="107">
        <v>44586</v>
      </c>
      <c r="R81" s="108" t="s">
        <v>1787</v>
      </c>
      <c r="S81" s="108" t="s">
        <v>1787</v>
      </c>
      <c r="T81" s="108">
        <v>44607</v>
      </c>
      <c r="U81" s="108" t="s">
        <v>1787</v>
      </c>
      <c r="V81" s="107" t="s">
        <v>1787</v>
      </c>
      <c r="W81" s="107">
        <v>44628</v>
      </c>
      <c r="X81" s="107" t="s">
        <v>1787</v>
      </c>
      <c r="Y81" s="107" t="s">
        <v>1787</v>
      </c>
      <c r="Z81" s="107" t="s">
        <v>1787</v>
      </c>
      <c r="AA81" s="108">
        <v>44656</v>
      </c>
      <c r="AB81" s="108" t="s">
        <v>1787</v>
      </c>
      <c r="AC81" s="108" t="s">
        <v>1787</v>
      </c>
      <c r="AD81" s="108" t="s">
        <v>1787</v>
      </c>
      <c r="AE81" s="107">
        <v>44684</v>
      </c>
      <c r="AF81" s="107" t="s">
        <v>1787</v>
      </c>
      <c r="AG81" s="107" t="s">
        <v>1787</v>
      </c>
      <c r="AH81" s="107" t="s">
        <v>1787</v>
      </c>
      <c r="AI81" s="108">
        <v>44712</v>
      </c>
      <c r="AJ81" s="108" t="s">
        <v>1787</v>
      </c>
      <c r="AK81" s="108" t="s">
        <v>1787</v>
      </c>
      <c r="AL81" s="108" t="s">
        <v>1787</v>
      </c>
      <c r="AM81" s="108">
        <v>44740</v>
      </c>
      <c r="AN81" s="107" t="s">
        <v>1787</v>
      </c>
      <c r="AO81" s="107" t="s">
        <v>1787</v>
      </c>
      <c r="AP81" s="107" t="s">
        <v>1787</v>
      </c>
      <c r="AQ81" s="107">
        <v>44768</v>
      </c>
      <c r="AR81" s="108" t="s">
        <v>1787</v>
      </c>
      <c r="AS81" s="108" t="s">
        <v>1787</v>
      </c>
      <c r="AT81" s="108" t="s">
        <v>1787</v>
      </c>
      <c r="AU81" s="108">
        <v>44796</v>
      </c>
      <c r="AV81" s="107" t="s">
        <v>1787</v>
      </c>
      <c r="AW81" s="107" t="s">
        <v>1787</v>
      </c>
      <c r="AX81" s="107" t="s">
        <v>1787</v>
      </c>
      <c r="AY81" s="107">
        <v>44824</v>
      </c>
      <c r="AZ81" s="107" t="s">
        <v>1787</v>
      </c>
      <c r="BA81" s="108" t="s">
        <v>1787</v>
      </c>
      <c r="BB81" s="108" t="s">
        <v>1787</v>
      </c>
      <c r="BC81" s="108">
        <v>44852</v>
      </c>
      <c r="BD81" s="108" t="s">
        <v>1787</v>
      </c>
      <c r="BE81" s="107" t="s">
        <v>1787</v>
      </c>
      <c r="BF81" s="107" t="s">
        <v>1787</v>
      </c>
      <c r="BG81" s="107">
        <v>44880</v>
      </c>
      <c r="BH81" s="107" t="s">
        <v>1787</v>
      </c>
      <c r="BI81" s="108" t="s">
        <v>1787</v>
      </c>
      <c r="BJ81" s="108" t="s">
        <v>1787</v>
      </c>
      <c r="BK81" s="108">
        <v>44908</v>
      </c>
      <c r="BL81" s="108" t="s">
        <v>1787</v>
      </c>
      <c r="BM81" s="108" t="s">
        <v>1787</v>
      </c>
    </row>
    <row r="82" spans="1:65" s="102" customFormat="1" ht="26.25" customHeight="1" x14ac:dyDescent="0.25">
      <c r="A82" s="178">
        <v>60</v>
      </c>
      <c r="B82" s="176" t="s">
        <v>1285</v>
      </c>
      <c r="C82" s="176" t="s">
        <v>1597</v>
      </c>
      <c r="D82" s="177" t="s">
        <v>74</v>
      </c>
      <c r="E82" s="176" t="s">
        <v>1446</v>
      </c>
      <c r="F82" s="176" t="s">
        <v>70</v>
      </c>
      <c r="G82" s="177" t="s">
        <v>1563</v>
      </c>
      <c r="H82" s="184" t="s">
        <v>1889</v>
      </c>
      <c r="I82" s="196" t="s">
        <v>125</v>
      </c>
      <c r="J82" s="195" t="s">
        <v>133</v>
      </c>
      <c r="K82" s="197">
        <v>3</v>
      </c>
      <c r="L82" s="202">
        <v>15</v>
      </c>
      <c r="M82" s="107" t="s">
        <v>1787</v>
      </c>
      <c r="N82" s="107" t="s">
        <v>1787</v>
      </c>
      <c r="O82" s="107" t="s">
        <v>1787</v>
      </c>
      <c r="P82" s="107">
        <v>44578</v>
      </c>
      <c r="Q82" s="107" t="s">
        <v>1787</v>
      </c>
      <c r="R82" s="108" t="s">
        <v>1787</v>
      </c>
      <c r="S82" s="108">
        <v>44599</v>
      </c>
      <c r="T82" s="108" t="s">
        <v>1787</v>
      </c>
      <c r="U82" s="108" t="s">
        <v>1787</v>
      </c>
      <c r="V82" s="107">
        <v>44620</v>
      </c>
      <c r="W82" s="107" t="s">
        <v>1787</v>
      </c>
      <c r="X82" s="107" t="s">
        <v>1787</v>
      </c>
      <c r="Y82" s="107" t="s">
        <v>1787</v>
      </c>
      <c r="Z82" s="107">
        <v>44648</v>
      </c>
      <c r="AA82" s="108" t="s">
        <v>1787</v>
      </c>
      <c r="AB82" s="108" t="s">
        <v>1787</v>
      </c>
      <c r="AC82" s="108">
        <v>44669</v>
      </c>
      <c r="AD82" s="108" t="s">
        <v>1787</v>
      </c>
      <c r="AE82" s="107" t="s">
        <v>1787</v>
      </c>
      <c r="AF82" s="107">
        <v>44690</v>
      </c>
      <c r="AG82" s="107" t="s">
        <v>1787</v>
      </c>
      <c r="AH82" s="107" t="s">
        <v>1787</v>
      </c>
      <c r="AI82" s="108" t="s">
        <v>1787</v>
      </c>
      <c r="AJ82" s="108">
        <v>44718</v>
      </c>
      <c r="AK82" s="108" t="s">
        <v>1787</v>
      </c>
      <c r="AL82" s="108" t="s">
        <v>1787</v>
      </c>
      <c r="AM82" s="108" t="s">
        <v>1787</v>
      </c>
      <c r="AN82" s="107" t="s">
        <v>1787</v>
      </c>
      <c r="AO82" s="107">
        <v>44753</v>
      </c>
      <c r="AP82" s="107" t="s">
        <v>1787</v>
      </c>
      <c r="AQ82" s="107" t="s">
        <v>1787</v>
      </c>
      <c r="AR82" s="108">
        <v>44774</v>
      </c>
      <c r="AS82" s="108" t="s">
        <v>1787</v>
      </c>
      <c r="AT82" s="108" t="s">
        <v>1787</v>
      </c>
      <c r="AU82" s="108">
        <v>44795</v>
      </c>
      <c r="AV82" s="107" t="s">
        <v>1787</v>
      </c>
      <c r="AW82" s="107" t="s">
        <v>1787</v>
      </c>
      <c r="AX82" s="107">
        <v>44816</v>
      </c>
      <c r="AY82" s="107" t="s">
        <v>1787</v>
      </c>
      <c r="AZ82" s="107" t="s">
        <v>1787</v>
      </c>
      <c r="BA82" s="108">
        <v>44837</v>
      </c>
      <c r="BB82" s="108" t="s">
        <v>1787</v>
      </c>
      <c r="BC82" s="108" t="s">
        <v>1787</v>
      </c>
      <c r="BD82" s="108">
        <v>44858</v>
      </c>
      <c r="BE82" s="107" t="s">
        <v>1787</v>
      </c>
      <c r="BF82" s="107" t="s">
        <v>1787</v>
      </c>
      <c r="BG82" s="107" t="s">
        <v>1787</v>
      </c>
      <c r="BH82" s="107">
        <v>44886</v>
      </c>
      <c r="BI82" s="108" t="s">
        <v>1787</v>
      </c>
      <c r="BJ82" s="108" t="s">
        <v>1787</v>
      </c>
      <c r="BK82" s="108">
        <v>44907</v>
      </c>
      <c r="BL82" s="108" t="s">
        <v>1787</v>
      </c>
      <c r="BM82" s="108" t="s">
        <v>1787</v>
      </c>
    </row>
    <row r="83" spans="1:65" s="102" customFormat="1" ht="26.25" customHeight="1" x14ac:dyDescent="0.25">
      <c r="A83" s="178" t="s">
        <v>1787</v>
      </c>
      <c r="B83" s="176" t="s">
        <v>1285</v>
      </c>
      <c r="C83" s="176" t="s">
        <v>1597</v>
      </c>
      <c r="D83" s="177" t="s">
        <v>74</v>
      </c>
      <c r="E83" s="176" t="s">
        <v>1446</v>
      </c>
      <c r="F83" s="176"/>
      <c r="G83" s="177" t="s">
        <v>1787</v>
      </c>
      <c r="H83" s="184" t="s">
        <v>1787</v>
      </c>
      <c r="I83" s="196"/>
      <c r="J83" s="195" t="s">
        <v>134</v>
      </c>
      <c r="K83" s="197">
        <v>4</v>
      </c>
      <c r="L83" s="202">
        <v>0</v>
      </c>
      <c r="M83" s="107" t="s">
        <v>1787</v>
      </c>
      <c r="N83" s="107" t="s">
        <v>1787</v>
      </c>
      <c r="O83" s="107" t="s">
        <v>1787</v>
      </c>
      <c r="P83" s="107" t="s">
        <v>1787</v>
      </c>
      <c r="Q83" s="107" t="s">
        <v>1787</v>
      </c>
      <c r="R83" s="108" t="s">
        <v>1787</v>
      </c>
      <c r="S83" s="108" t="s">
        <v>1787</v>
      </c>
      <c r="T83" s="108" t="s">
        <v>1787</v>
      </c>
      <c r="U83" s="108" t="s">
        <v>1787</v>
      </c>
      <c r="V83" s="107" t="s">
        <v>1787</v>
      </c>
      <c r="W83" s="107" t="s">
        <v>1787</v>
      </c>
      <c r="X83" s="107" t="s">
        <v>1787</v>
      </c>
      <c r="Y83" s="107" t="s">
        <v>1787</v>
      </c>
      <c r="Z83" s="107" t="s">
        <v>1787</v>
      </c>
      <c r="AA83" s="108" t="s">
        <v>1787</v>
      </c>
      <c r="AB83" s="108" t="s">
        <v>1787</v>
      </c>
      <c r="AC83" s="108" t="s">
        <v>1787</v>
      </c>
      <c r="AD83" s="108" t="s">
        <v>1787</v>
      </c>
      <c r="AE83" s="107" t="s">
        <v>1787</v>
      </c>
      <c r="AF83" s="107" t="s">
        <v>1787</v>
      </c>
      <c r="AG83" s="107" t="s">
        <v>1787</v>
      </c>
      <c r="AH83" s="107" t="s">
        <v>1787</v>
      </c>
      <c r="AI83" s="108" t="s">
        <v>1787</v>
      </c>
      <c r="AJ83" s="108" t="s">
        <v>1787</v>
      </c>
      <c r="AK83" s="108" t="s">
        <v>1787</v>
      </c>
      <c r="AL83" s="108" t="s">
        <v>1787</v>
      </c>
      <c r="AM83" s="108" t="s">
        <v>1787</v>
      </c>
      <c r="AN83" s="107" t="s">
        <v>1787</v>
      </c>
      <c r="AO83" s="107" t="s">
        <v>1787</v>
      </c>
      <c r="AP83" s="107" t="s">
        <v>1787</v>
      </c>
      <c r="AQ83" s="107" t="s">
        <v>1787</v>
      </c>
      <c r="AR83" s="108" t="s">
        <v>1787</v>
      </c>
      <c r="AS83" s="108" t="s">
        <v>1787</v>
      </c>
      <c r="AT83" s="108" t="s">
        <v>1787</v>
      </c>
      <c r="AU83" s="108" t="s">
        <v>1787</v>
      </c>
      <c r="AV83" s="107" t="s">
        <v>1787</v>
      </c>
      <c r="AW83" s="107" t="s">
        <v>1787</v>
      </c>
      <c r="AX83" s="107" t="s">
        <v>1787</v>
      </c>
      <c r="AY83" s="107" t="s">
        <v>1787</v>
      </c>
      <c r="AZ83" s="107" t="s">
        <v>1787</v>
      </c>
      <c r="BA83" s="108" t="s">
        <v>1787</v>
      </c>
      <c r="BB83" s="108" t="s">
        <v>1787</v>
      </c>
      <c r="BC83" s="108" t="s">
        <v>1787</v>
      </c>
      <c r="BD83" s="108" t="s">
        <v>1787</v>
      </c>
      <c r="BE83" s="107" t="s">
        <v>1787</v>
      </c>
      <c r="BF83" s="107" t="s">
        <v>1787</v>
      </c>
      <c r="BG83" s="107" t="s">
        <v>1787</v>
      </c>
      <c r="BH83" s="107" t="s">
        <v>1787</v>
      </c>
      <c r="BI83" s="108" t="s">
        <v>1787</v>
      </c>
      <c r="BJ83" s="108" t="s">
        <v>1787</v>
      </c>
      <c r="BK83" s="108" t="s">
        <v>1787</v>
      </c>
      <c r="BL83" s="108" t="s">
        <v>1787</v>
      </c>
      <c r="BM83" s="108" t="s">
        <v>1787</v>
      </c>
    </row>
    <row r="84" spans="1:65" s="102" customFormat="1" ht="26.25" customHeight="1" x14ac:dyDescent="0.25">
      <c r="A84" s="178" t="s">
        <v>1787</v>
      </c>
      <c r="B84" s="176" t="s">
        <v>1285</v>
      </c>
      <c r="C84" s="176" t="s">
        <v>1595</v>
      </c>
      <c r="D84" s="177" t="s">
        <v>77</v>
      </c>
      <c r="E84" s="176" t="s">
        <v>1446</v>
      </c>
      <c r="F84" s="176" t="s">
        <v>1214</v>
      </c>
      <c r="G84" s="177" t="s">
        <v>1787</v>
      </c>
      <c r="H84" s="184" t="s">
        <v>1787</v>
      </c>
      <c r="I84" s="196" t="s">
        <v>129</v>
      </c>
      <c r="J84" s="195" t="s">
        <v>1735</v>
      </c>
      <c r="K84" s="197">
        <v>1</v>
      </c>
      <c r="L84" s="202" t="s">
        <v>1787</v>
      </c>
      <c r="M84" s="107" t="s">
        <v>1787</v>
      </c>
      <c r="N84" s="107">
        <v>44568</v>
      </c>
      <c r="O84" s="107">
        <v>44575</v>
      </c>
      <c r="P84" s="107">
        <v>44582</v>
      </c>
      <c r="Q84" s="107">
        <v>44589</v>
      </c>
      <c r="R84" s="108">
        <v>44596</v>
      </c>
      <c r="S84" s="108">
        <v>44603</v>
      </c>
      <c r="T84" s="108">
        <v>44610</v>
      </c>
      <c r="U84" s="108">
        <v>44617</v>
      </c>
      <c r="V84" s="107">
        <v>44624</v>
      </c>
      <c r="W84" s="107">
        <v>44631</v>
      </c>
      <c r="X84" s="107">
        <v>44638</v>
      </c>
      <c r="Y84" s="107">
        <v>44645</v>
      </c>
      <c r="Z84" s="107">
        <v>44652</v>
      </c>
      <c r="AA84" s="108">
        <v>44659</v>
      </c>
      <c r="AB84" s="108">
        <v>44666</v>
      </c>
      <c r="AC84" s="108">
        <v>44673</v>
      </c>
      <c r="AD84" s="108">
        <v>44680</v>
      </c>
      <c r="AE84" s="107">
        <v>44687</v>
      </c>
      <c r="AF84" s="107">
        <v>44694</v>
      </c>
      <c r="AG84" s="107">
        <v>44701</v>
      </c>
      <c r="AH84" s="107">
        <v>44708</v>
      </c>
      <c r="AI84" s="108">
        <v>44715</v>
      </c>
      <c r="AJ84" s="108">
        <v>44722</v>
      </c>
      <c r="AK84" s="108">
        <v>44729</v>
      </c>
      <c r="AL84" s="108">
        <v>44736</v>
      </c>
      <c r="AM84" s="108">
        <v>44743</v>
      </c>
      <c r="AN84" s="107">
        <v>44750</v>
      </c>
      <c r="AO84" s="107">
        <v>44757</v>
      </c>
      <c r="AP84" s="107">
        <v>44764</v>
      </c>
      <c r="AQ84" s="107">
        <v>44771</v>
      </c>
      <c r="AR84" s="108">
        <v>44778</v>
      </c>
      <c r="AS84" s="108">
        <v>44785</v>
      </c>
      <c r="AT84" s="108">
        <v>44792</v>
      </c>
      <c r="AU84" s="108">
        <v>44799</v>
      </c>
      <c r="AV84" s="107">
        <v>44806</v>
      </c>
      <c r="AW84" s="107">
        <v>44813</v>
      </c>
      <c r="AX84" s="107">
        <v>44820</v>
      </c>
      <c r="AY84" s="107">
        <v>44827</v>
      </c>
      <c r="AZ84" s="107">
        <v>44834</v>
      </c>
      <c r="BA84" s="108">
        <v>44841</v>
      </c>
      <c r="BB84" s="108">
        <v>44848</v>
      </c>
      <c r="BC84" s="108">
        <v>44855</v>
      </c>
      <c r="BD84" s="108">
        <v>44862</v>
      </c>
      <c r="BE84" s="107">
        <v>44869</v>
      </c>
      <c r="BF84" s="107">
        <v>44876</v>
      </c>
      <c r="BG84" s="107">
        <v>44883</v>
      </c>
      <c r="BH84" s="107">
        <v>44890</v>
      </c>
      <c r="BI84" s="108">
        <v>44897</v>
      </c>
      <c r="BJ84" s="108">
        <v>44904</v>
      </c>
      <c r="BK84" s="108">
        <v>44911</v>
      </c>
      <c r="BL84" s="108">
        <v>44918</v>
      </c>
      <c r="BM84" s="108">
        <v>44925</v>
      </c>
    </row>
    <row r="85" spans="1:65" s="102" customFormat="1" ht="26.25" customHeight="1" x14ac:dyDescent="0.25">
      <c r="A85" s="178">
        <v>61</v>
      </c>
      <c r="B85" s="176" t="s">
        <v>1285</v>
      </c>
      <c r="C85" s="176" t="s">
        <v>1595</v>
      </c>
      <c r="D85" s="177" t="s">
        <v>77</v>
      </c>
      <c r="E85" s="176" t="s">
        <v>587</v>
      </c>
      <c r="F85" s="176" t="s">
        <v>77</v>
      </c>
      <c r="G85" s="177" t="s">
        <v>1949</v>
      </c>
      <c r="H85" s="184" t="s">
        <v>1950</v>
      </c>
      <c r="I85" s="196" t="s">
        <v>127</v>
      </c>
      <c r="J85" s="195" t="s">
        <v>133</v>
      </c>
      <c r="K85" s="197">
        <v>1</v>
      </c>
      <c r="L85" s="202">
        <v>49</v>
      </c>
      <c r="M85" s="107" t="s">
        <v>1787</v>
      </c>
      <c r="N85" s="107" t="s">
        <v>1787</v>
      </c>
      <c r="O85" s="107">
        <v>44573</v>
      </c>
      <c r="P85" s="107">
        <v>44580</v>
      </c>
      <c r="Q85" s="107">
        <v>44587</v>
      </c>
      <c r="R85" s="108">
        <v>44594</v>
      </c>
      <c r="S85" s="108">
        <v>44601</v>
      </c>
      <c r="T85" s="108">
        <v>44608</v>
      </c>
      <c r="U85" s="108">
        <v>44615</v>
      </c>
      <c r="V85" s="107">
        <v>44622</v>
      </c>
      <c r="W85" s="107">
        <v>44629</v>
      </c>
      <c r="X85" s="107">
        <v>44636</v>
      </c>
      <c r="Y85" s="107">
        <v>44643</v>
      </c>
      <c r="Z85" s="107">
        <v>44650</v>
      </c>
      <c r="AA85" s="108">
        <v>44657</v>
      </c>
      <c r="AB85" s="108">
        <v>44664</v>
      </c>
      <c r="AC85" s="108">
        <v>44671</v>
      </c>
      <c r="AD85" s="108">
        <v>44678</v>
      </c>
      <c r="AE85" s="107">
        <v>44685</v>
      </c>
      <c r="AF85" s="107">
        <v>44692</v>
      </c>
      <c r="AG85" s="107">
        <v>44699</v>
      </c>
      <c r="AH85" s="107">
        <v>44706</v>
      </c>
      <c r="AI85" s="108">
        <v>44713</v>
      </c>
      <c r="AJ85" s="108">
        <v>44720</v>
      </c>
      <c r="AK85" s="108">
        <v>44727</v>
      </c>
      <c r="AL85" s="108">
        <v>44734</v>
      </c>
      <c r="AM85" s="108">
        <v>44741</v>
      </c>
      <c r="AN85" s="107">
        <v>44748</v>
      </c>
      <c r="AO85" s="107">
        <v>44755</v>
      </c>
      <c r="AP85" s="107" t="s">
        <v>1787</v>
      </c>
      <c r="AQ85" s="107">
        <v>44769</v>
      </c>
      <c r="AR85" s="108">
        <v>44776</v>
      </c>
      <c r="AS85" s="108">
        <v>44783</v>
      </c>
      <c r="AT85" s="108">
        <v>44790</v>
      </c>
      <c r="AU85" s="108">
        <v>44797</v>
      </c>
      <c r="AV85" s="107">
        <v>44804</v>
      </c>
      <c r="AW85" s="107">
        <v>44811</v>
      </c>
      <c r="AX85" s="107">
        <v>44818</v>
      </c>
      <c r="AY85" s="107">
        <v>44825</v>
      </c>
      <c r="AZ85" s="107">
        <v>44832</v>
      </c>
      <c r="BA85" s="108">
        <v>44839</v>
      </c>
      <c r="BB85" s="108">
        <v>44846</v>
      </c>
      <c r="BC85" s="108">
        <v>44853</v>
      </c>
      <c r="BD85" s="108">
        <v>44860</v>
      </c>
      <c r="BE85" s="107">
        <v>44867</v>
      </c>
      <c r="BF85" s="107">
        <v>44874</v>
      </c>
      <c r="BG85" s="107">
        <v>44881</v>
      </c>
      <c r="BH85" s="107">
        <v>44888</v>
      </c>
      <c r="BI85" s="108">
        <v>44895</v>
      </c>
      <c r="BJ85" s="108">
        <v>44902</v>
      </c>
      <c r="BK85" s="108">
        <v>44909</v>
      </c>
      <c r="BL85" s="108">
        <v>44916</v>
      </c>
      <c r="BM85" s="108">
        <v>44923</v>
      </c>
    </row>
    <row r="86" spans="1:65" s="102" customFormat="1" ht="26.25" customHeight="1" x14ac:dyDescent="0.25">
      <c r="A86" s="178">
        <v>62</v>
      </c>
      <c r="B86" s="176" t="s">
        <v>1285</v>
      </c>
      <c r="C86" s="176" t="s">
        <v>1595</v>
      </c>
      <c r="D86" s="177" t="s">
        <v>77</v>
      </c>
      <c r="E86" s="176" t="s">
        <v>587</v>
      </c>
      <c r="F86" s="176" t="s">
        <v>78</v>
      </c>
      <c r="G86" s="177" t="s">
        <v>1565</v>
      </c>
      <c r="H86" s="184" t="s">
        <v>1909</v>
      </c>
      <c r="I86" s="196" t="s">
        <v>126</v>
      </c>
      <c r="J86" s="195" t="s">
        <v>134</v>
      </c>
      <c r="K86" s="197">
        <v>2</v>
      </c>
      <c r="L86" s="202">
        <v>25</v>
      </c>
      <c r="M86" s="107" t="s">
        <v>1787</v>
      </c>
      <c r="N86" s="107" t="s">
        <v>1787</v>
      </c>
      <c r="O86" s="107" t="s">
        <v>1787</v>
      </c>
      <c r="P86" s="107" t="s">
        <v>1787</v>
      </c>
      <c r="Q86" s="107">
        <v>44586</v>
      </c>
      <c r="R86" s="108" t="s">
        <v>1787</v>
      </c>
      <c r="S86" s="108">
        <v>44600</v>
      </c>
      <c r="T86" s="108" t="s">
        <v>1787</v>
      </c>
      <c r="U86" s="108">
        <v>44614</v>
      </c>
      <c r="V86" s="107" t="s">
        <v>1787</v>
      </c>
      <c r="W86" s="107">
        <v>44628</v>
      </c>
      <c r="X86" s="107" t="s">
        <v>1787</v>
      </c>
      <c r="Y86" s="107">
        <v>44642</v>
      </c>
      <c r="Z86" s="107" t="s">
        <v>1787</v>
      </c>
      <c r="AA86" s="108">
        <v>44656</v>
      </c>
      <c r="AB86" s="108" t="s">
        <v>1787</v>
      </c>
      <c r="AC86" s="108">
        <v>44670</v>
      </c>
      <c r="AD86" s="108" t="s">
        <v>1787</v>
      </c>
      <c r="AE86" s="107">
        <v>44684</v>
      </c>
      <c r="AF86" s="107" t="s">
        <v>1787</v>
      </c>
      <c r="AG86" s="107">
        <v>44698</v>
      </c>
      <c r="AH86" s="107" t="s">
        <v>1787</v>
      </c>
      <c r="AI86" s="108">
        <v>44712</v>
      </c>
      <c r="AJ86" s="108" t="s">
        <v>1787</v>
      </c>
      <c r="AK86" s="108">
        <v>44726</v>
      </c>
      <c r="AL86" s="108" t="s">
        <v>1787</v>
      </c>
      <c r="AM86" s="108">
        <v>44740</v>
      </c>
      <c r="AN86" s="107" t="s">
        <v>1787</v>
      </c>
      <c r="AO86" s="107">
        <v>44754</v>
      </c>
      <c r="AP86" s="107" t="s">
        <v>1787</v>
      </c>
      <c r="AQ86" s="107">
        <v>44768</v>
      </c>
      <c r="AR86" s="108" t="s">
        <v>1787</v>
      </c>
      <c r="AS86" s="108">
        <v>44782</v>
      </c>
      <c r="AT86" s="108" t="s">
        <v>1787</v>
      </c>
      <c r="AU86" s="108">
        <v>44796</v>
      </c>
      <c r="AV86" s="107" t="s">
        <v>1787</v>
      </c>
      <c r="AW86" s="107">
        <v>44810</v>
      </c>
      <c r="AX86" s="107" t="s">
        <v>1787</v>
      </c>
      <c r="AY86" s="107">
        <v>44824</v>
      </c>
      <c r="AZ86" s="107" t="s">
        <v>1787</v>
      </c>
      <c r="BA86" s="108">
        <v>44838</v>
      </c>
      <c r="BB86" s="108" t="s">
        <v>1787</v>
      </c>
      <c r="BC86" s="108">
        <v>44852</v>
      </c>
      <c r="BD86" s="108" t="s">
        <v>1787</v>
      </c>
      <c r="BE86" s="107">
        <v>44866</v>
      </c>
      <c r="BF86" s="107" t="s">
        <v>1787</v>
      </c>
      <c r="BG86" s="107">
        <v>44880</v>
      </c>
      <c r="BH86" s="107" t="s">
        <v>1787</v>
      </c>
      <c r="BI86" s="108">
        <v>44894</v>
      </c>
      <c r="BJ86" s="108" t="s">
        <v>1787</v>
      </c>
      <c r="BK86" s="108">
        <v>44908</v>
      </c>
      <c r="BL86" s="108" t="s">
        <v>1787</v>
      </c>
      <c r="BM86" s="108">
        <v>44922</v>
      </c>
    </row>
    <row r="87" spans="1:65" s="102" customFormat="1" ht="26.25" customHeight="1" x14ac:dyDescent="0.25">
      <c r="A87" s="178">
        <v>63</v>
      </c>
      <c r="B87" s="176" t="s">
        <v>1285</v>
      </c>
      <c r="C87" s="176" t="s">
        <v>1595</v>
      </c>
      <c r="D87" s="177" t="s">
        <v>77</v>
      </c>
      <c r="E87" s="176" t="s">
        <v>587</v>
      </c>
      <c r="F87" s="176" t="s">
        <v>605</v>
      </c>
      <c r="G87" s="177" t="s">
        <v>1846</v>
      </c>
      <c r="H87" s="184" t="s">
        <v>1908</v>
      </c>
      <c r="I87" s="196" t="s">
        <v>125</v>
      </c>
      <c r="J87" s="195" t="s">
        <v>135</v>
      </c>
      <c r="K87" s="197">
        <v>4</v>
      </c>
      <c r="L87" s="202">
        <v>12</v>
      </c>
      <c r="M87" s="107" t="s">
        <v>1787</v>
      </c>
      <c r="N87" s="107" t="s">
        <v>1787</v>
      </c>
      <c r="O87" s="107" t="s">
        <v>1787</v>
      </c>
      <c r="P87" s="107" t="s">
        <v>1787</v>
      </c>
      <c r="Q87" s="107" t="s">
        <v>1787</v>
      </c>
      <c r="R87" s="108">
        <v>44592</v>
      </c>
      <c r="S87" s="108" t="s">
        <v>1787</v>
      </c>
      <c r="T87" s="108" t="s">
        <v>1787</v>
      </c>
      <c r="U87" s="108" t="s">
        <v>1787</v>
      </c>
      <c r="V87" s="107">
        <v>44620</v>
      </c>
      <c r="W87" s="107" t="s">
        <v>1787</v>
      </c>
      <c r="X87" s="107" t="s">
        <v>1787</v>
      </c>
      <c r="Y87" s="107" t="s">
        <v>1787</v>
      </c>
      <c r="Z87" s="107">
        <v>44648</v>
      </c>
      <c r="AA87" s="108" t="s">
        <v>1787</v>
      </c>
      <c r="AB87" s="108" t="s">
        <v>1787</v>
      </c>
      <c r="AC87" s="108" t="s">
        <v>1787</v>
      </c>
      <c r="AD87" s="108">
        <v>44676</v>
      </c>
      <c r="AE87" s="107" t="s">
        <v>1787</v>
      </c>
      <c r="AF87" s="107" t="s">
        <v>1787</v>
      </c>
      <c r="AG87" s="107" t="s">
        <v>1787</v>
      </c>
      <c r="AH87" s="107">
        <v>44704</v>
      </c>
      <c r="AI87" s="108" t="s">
        <v>1787</v>
      </c>
      <c r="AJ87" s="108" t="s">
        <v>1787</v>
      </c>
      <c r="AK87" s="108" t="s">
        <v>1787</v>
      </c>
      <c r="AL87" s="108" t="s">
        <v>1787</v>
      </c>
      <c r="AM87" s="108" t="s">
        <v>1787</v>
      </c>
      <c r="AN87" s="107" t="s">
        <v>1787</v>
      </c>
      <c r="AO87" s="107">
        <v>44753</v>
      </c>
      <c r="AP87" s="107" t="s">
        <v>1787</v>
      </c>
      <c r="AQ87" s="107" t="s">
        <v>1787</v>
      </c>
      <c r="AR87" s="108" t="s">
        <v>1787</v>
      </c>
      <c r="AS87" s="108">
        <v>44781</v>
      </c>
      <c r="AT87" s="108" t="s">
        <v>1787</v>
      </c>
      <c r="AU87" s="108" t="s">
        <v>1787</v>
      </c>
      <c r="AV87" s="107" t="s">
        <v>1787</v>
      </c>
      <c r="AW87" s="107">
        <v>44809</v>
      </c>
      <c r="AX87" s="107" t="s">
        <v>1787</v>
      </c>
      <c r="AY87" s="107" t="s">
        <v>1787</v>
      </c>
      <c r="AZ87" s="107" t="s">
        <v>1787</v>
      </c>
      <c r="BA87" s="108">
        <v>44837</v>
      </c>
      <c r="BB87" s="108" t="s">
        <v>1787</v>
      </c>
      <c r="BC87" s="108" t="s">
        <v>1787</v>
      </c>
      <c r="BD87" s="108" t="s">
        <v>1787</v>
      </c>
      <c r="BE87" s="107">
        <v>44865</v>
      </c>
      <c r="BF87" s="107" t="s">
        <v>1787</v>
      </c>
      <c r="BG87" s="107" t="s">
        <v>1787</v>
      </c>
      <c r="BH87" s="107" t="s">
        <v>1787</v>
      </c>
      <c r="BI87" s="108">
        <v>44893</v>
      </c>
      <c r="BJ87" s="108" t="s">
        <v>1787</v>
      </c>
      <c r="BK87" s="108" t="s">
        <v>1787</v>
      </c>
      <c r="BL87" s="108" t="s">
        <v>1787</v>
      </c>
      <c r="BM87" s="108">
        <v>44921</v>
      </c>
    </row>
    <row r="88" spans="1:65" s="102" customFormat="1" ht="26.25" customHeight="1" x14ac:dyDescent="0.25">
      <c r="A88" s="178" t="s">
        <v>1787</v>
      </c>
      <c r="B88" s="176" t="s">
        <v>1285</v>
      </c>
      <c r="C88" s="176" t="s">
        <v>1595</v>
      </c>
      <c r="D88" s="177" t="s">
        <v>77</v>
      </c>
      <c r="E88" s="176"/>
      <c r="F88" s="176"/>
      <c r="G88" s="177" t="s">
        <v>1787</v>
      </c>
      <c r="H88" s="184" t="s">
        <v>1787</v>
      </c>
      <c r="I88" s="196"/>
      <c r="J88" s="195" t="s">
        <v>133</v>
      </c>
      <c r="K88" s="197">
        <v>3</v>
      </c>
      <c r="L88" s="202">
        <v>0</v>
      </c>
      <c r="M88" s="107" t="s">
        <v>1787</v>
      </c>
      <c r="N88" s="107" t="s">
        <v>1787</v>
      </c>
      <c r="O88" s="107" t="s">
        <v>1787</v>
      </c>
      <c r="P88" s="107" t="s">
        <v>1787</v>
      </c>
      <c r="Q88" s="107" t="s">
        <v>1787</v>
      </c>
      <c r="R88" s="108" t="s">
        <v>1787</v>
      </c>
      <c r="S88" s="108" t="s">
        <v>1787</v>
      </c>
      <c r="T88" s="108" t="s">
        <v>1787</v>
      </c>
      <c r="U88" s="108" t="s">
        <v>1787</v>
      </c>
      <c r="V88" s="107" t="s">
        <v>1787</v>
      </c>
      <c r="W88" s="107" t="s">
        <v>1787</v>
      </c>
      <c r="X88" s="107" t="s">
        <v>1787</v>
      </c>
      <c r="Y88" s="107" t="s">
        <v>1787</v>
      </c>
      <c r="Z88" s="107" t="s">
        <v>1787</v>
      </c>
      <c r="AA88" s="108" t="s">
        <v>1787</v>
      </c>
      <c r="AB88" s="108" t="s">
        <v>1787</v>
      </c>
      <c r="AC88" s="108" t="s">
        <v>1787</v>
      </c>
      <c r="AD88" s="108" t="s">
        <v>1787</v>
      </c>
      <c r="AE88" s="107" t="s">
        <v>1787</v>
      </c>
      <c r="AF88" s="107" t="s">
        <v>1787</v>
      </c>
      <c r="AG88" s="107" t="s">
        <v>1787</v>
      </c>
      <c r="AH88" s="107" t="s">
        <v>1787</v>
      </c>
      <c r="AI88" s="108" t="s">
        <v>1787</v>
      </c>
      <c r="AJ88" s="108" t="s">
        <v>1787</v>
      </c>
      <c r="AK88" s="108" t="s">
        <v>1787</v>
      </c>
      <c r="AL88" s="108" t="s">
        <v>1787</v>
      </c>
      <c r="AM88" s="108" t="s">
        <v>1787</v>
      </c>
      <c r="AN88" s="107" t="s">
        <v>1787</v>
      </c>
      <c r="AO88" s="107" t="s">
        <v>1787</v>
      </c>
      <c r="AP88" s="107" t="s">
        <v>1787</v>
      </c>
      <c r="AQ88" s="107" t="s">
        <v>1787</v>
      </c>
      <c r="AR88" s="108" t="s">
        <v>1787</v>
      </c>
      <c r="AS88" s="108" t="s">
        <v>1787</v>
      </c>
      <c r="AT88" s="108" t="s">
        <v>1787</v>
      </c>
      <c r="AU88" s="108" t="s">
        <v>1787</v>
      </c>
      <c r="AV88" s="107" t="s">
        <v>1787</v>
      </c>
      <c r="AW88" s="107" t="s">
        <v>1787</v>
      </c>
      <c r="AX88" s="107" t="s">
        <v>1787</v>
      </c>
      <c r="AY88" s="107" t="s">
        <v>1787</v>
      </c>
      <c r="AZ88" s="107" t="s">
        <v>1787</v>
      </c>
      <c r="BA88" s="108" t="s">
        <v>1787</v>
      </c>
      <c r="BB88" s="108" t="s">
        <v>1787</v>
      </c>
      <c r="BC88" s="108" t="s">
        <v>1787</v>
      </c>
      <c r="BD88" s="108" t="s">
        <v>1787</v>
      </c>
      <c r="BE88" s="107" t="s">
        <v>1787</v>
      </c>
      <c r="BF88" s="107" t="s">
        <v>1787</v>
      </c>
      <c r="BG88" s="107" t="s">
        <v>1787</v>
      </c>
      <c r="BH88" s="107" t="s">
        <v>1787</v>
      </c>
      <c r="BI88" s="108" t="s">
        <v>1787</v>
      </c>
      <c r="BJ88" s="108" t="s">
        <v>1787</v>
      </c>
      <c r="BK88" s="108" t="s">
        <v>1787</v>
      </c>
      <c r="BL88" s="108" t="s">
        <v>1787</v>
      </c>
      <c r="BM88" s="108" t="s">
        <v>1787</v>
      </c>
    </row>
    <row r="89" spans="1:65" s="102" customFormat="1" ht="26.25" customHeight="1" x14ac:dyDescent="0.25">
      <c r="A89" s="178" t="s">
        <v>1787</v>
      </c>
      <c r="B89" s="176" t="s">
        <v>1285</v>
      </c>
      <c r="C89" s="176" t="s">
        <v>1595</v>
      </c>
      <c r="D89" s="177" t="s">
        <v>77</v>
      </c>
      <c r="E89" s="176" t="s">
        <v>587</v>
      </c>
      <c r="F89" s="176" t="s">
        <v>1214</v>
      </c>
      <c r="G89" s="177" t="s">
        <v>1787</v>
      </c>
      <c r="H89" s="184" t="s">
        <v>1787</v>
      </c>
      <c r="I89" s="196" t="s">
        <v>129</v>
      </c>
      <c r="J89" s="195" t="s">
        <v>1735</v>
      </c>
      <c r="K89" s="197">
        <v>1</v>
      </c>
      <c r="L89" s="202" t="s">
        <v>1787</v>
      </c>
      <c r="M89" s="107" t="s">
        <v>1787</v>
      </c>
      <c r="N89" s="107">
        <v>44568</v>
      </c>
      <c r="O89" s="107">
        <v>44575</v>
      </c>
      <c r="P89" s="107">
        <v>44582</v>
      </c>
      <c r="Q89" s="107">
        <v>44589</v>
      </c>
      <c r="R89" s="108">
        <v>44596</v>
      </c>
      <c r="S89" s="108">
        <v>44603</v>
      </c>
      <c r="T89" s="108">
        <v>44610</v>
      </c>
      <c r="U89" s="108">
        <v>44617</v>
      </c>
      <c r="V89" s="107">
        <v>44624</v>
      </c>
      <c r="W89" s="107">
        <v>44631</v>
      </c>
      <c r="X89" s="107">
        <v>44638</v>
      </c>
      <c r="Y89" s="107">
        <v>44645</v>
      </c>
      <c r="Z89" s="107">
        <v>44652</v>
      </c>
      <c r="AA89" s="108">
        <v>44659</v>
      </c>
      <c r="AB89" s="108">
        <v>44666</v>
      </c>
      <c r="AC89" s="108">
        <v>44673</v>
      </c>
      <c r="AD89" s="108">
        <v>44680</v>
      </c>
      <c r="AE89" s="107">
        <v>44687</v>
      </c>
      <c r="AF89" s="107">
        <v>44694</v>
      </c>
      <c r="AG89" s="107">
        <v>44701</v>
      </c>
      <c r="AH89" s="107">
        <v>44708</v>
      </c>
      <c r="AI89" s="108">
        <v>44715</v>
      </c>
      <c r="AJ89" s="108">
        <v>44722</v>
      </c>
      <c r="AK89" s="108">
        <v>44729</v>
      </c>
      <c r="AL89" s="108">
        <v>44736</v>
      </c>
      <c r="AM89" s="108">
        <v>44743</v>
      </c>
      <c r="AN89" s="107">
        <v>44750</v>
      </c>
      <c r="AO89" s="107">
        <v>44757</v>
      </c>
      <c r="AP89" s="107">
        <v>44764</v>
      </c>
      <c r="AQ89" s="107">
        <v>44771</v>
      </c>
      <c r="AR89" s="108">
        <v>44778</v>
      </c>
      <c r="AS89" s="108">
        <v>44785</v>
      </c>
      <c r="AT89" s="108">
        <v>44792</v>
      </c>
      <c r="AU89" s="108">
        <v>44799</v>
      </c>
      <c r="AV89" s="107">
        <v>44806</v>
      </c>
      <c r="AW89" s="107">
        <v>44813</v>
      </c>
      <c r="AX89" s="107">
        <v>44820</v>
      </c>
      <c r="AY89" s="107">
        <v>44827</v>
      </c>
      <c r="AZ89" s="107">
        <v>44834</v>
      </c>
      <c r="BA89" s="108">
        <v>44841</v>
      </c>
      <c r="BB89" s="108">
        <v>44848</v>
      </c>
      <c r="BC89" s="108">
        <v>44855</v>
      </c>
      <c r="BD89" s="108">
        <v>44862</v>
      </c>
      <c r="BE89" s="107">
        <v>44869</v>
      </c>
      <c r="BF89" s="107">
        <v>44876</v>
      </c>
      <c r="BG89" s="107">
        <v>44883</v>
      </c>
      <c r="BH89" s="107">
        <v>44890</v>
      </c>
      <c r="BI89" s="108">
        <v>44897</v>
      </c>
      <c r="BJ89" s="108">
        <v>44904</v>
      </c>
      <c r="BK89" s="108">
        <v>44911</v>
      </c>
      <c r="BL89" s="108">
        <v>44918</v>
      </c>
      <c r="BM89" s="108">
        <v>44925</v>
      </c>
    </row>
    <row r="90" spans="1:65" s="102" customFormat="1" ht="26.25" customHeight="1" x14ac:dyDescent="0.25">
      <c r="A90" s="178">
        <v>64</v>
      </c>
      <c r="B90" s="176" t="s">
        <v>1285</v>
      </c>
      <c r="C90" s="176" t="s">
        <v>1596</v>
      </c>
      <c r="D90" s="177" t="s">
        <v>79</v>
      </c>
      <c r="E90" s="176" t="s">
        <v>1445</v>
      </c>
      <c r="F90" s="176" t="s">
        <v>79</v>
      </c>
      <c r="G90" s="177" t="s">
        <v>1596</v>
      </c>
      <c r="H90" s="184" t="s">
        <v>1877</v>
      </c>
      <c r="I90" s="196" t="s">
        <v>127</v>
      </c>
      <c r="J90" s="195" t="s">
        <v>1735</v>
      </c>
      <c r="K90" s="197">
        <v>1</v>
      </c>
      <c r="L90" s="202">
        <v>51</v>
      </c>
      <c r="M90" s="107" t="s">
        <v>1787</v>
      </c>
      <c r="N90" s="107">
        <v>44566</v>
      </c>
      <c r="O90" s="107">
        <v>44573</v>
      </c>
      <c r="P90" s="107">
        <v>44580</v>
      </c>
      <c r="Q90" s="107">
        <v>44587</v>
      </c>
      <c r="R90" s="108">
        <v>44594</v>
      </c>
      <c r="S90" s="108">
        <v>44601</v>
      </c>
      <c r="T90" s="108">
        <v>44608</v>
      </c>
      <c r="U90" s="108">
        <v>44615</v>
      </c>
      <c r="V90" s="107">
        <v>44622</v>
      </c>
      <c r="W90" s="107">
        <v>44629</v>
      </c>
      <c r="X90" s="107">
        <v>44636</v>
      </c>
      <c r="Y90" s="107">
        <v>44643</v>
      </c>
      <c r="Z90" s="107">
        <v>44650</v>
      </c>
      <c r="AA90" s="108">
        <v>44657</v>
      </c>
      <c r="AB90" s="108">
        <v>44664</v>
      </c>
      <c r="AC90" s="108">
        <v>44671</v>
      </c>
      <c r="AD90" s="108">
        <v>44678</v>
      </c>
      <c r="AE90" s="107">
        <v>44685</v>
      </c>
      <c r="AF90" s="107">
        <v>44692</v>
      </c>
      <c r="AG90" s="107">
        <v>44699</v>
      </c>
      <c r="AH90" s="107">
        <v>44706</v>
      </c>
      <c r="AI90" s="108">
        <v>44713</v>
      </c>
      <c r="AJ90" s="108">
        <v>44720</v>
      </c>
      <c r="AK90" s="108">
        <v>44727</v>
      </c>
      <c r="AL90" s="108">
        <v>44734</v>
      </c>
      <c r="AM90" s="108">
        <v>44741</v>
      </c>
      <c r="AN90" s="107">
        <v>44748</v>
      </c>
      <c r="AO90" s="107">
        <v>44755</v>
      </c>
      <c r="AP90" s="107" t="s">
        <v>1787</v>
      </c>
      <c r="AQ90" s="107">
        <v>44769</v>
      </c>
      <c r="AR90" s="108">
        <v>44776</v>
      </c>
      <c r="AS90" s="108">
        <v>44783</v>
      </c>
      <c r="AT90" s="108">
        <v>44790</v>
      </c>
      <c r="AU90" s="108">
        <v>44797</v>
      </c>
      <c r="AV90" s="107">
        <v>44804</v>
      </c>
      <c r="AW90" s="107">
        <v>44811</v>
      </c>
      <c r="AX90" s="107">
        <v>44818</v>
      </c>
      <c r="AY90" s="107">
        <v>44825</v>
      </c>
      <c r="AZ90" s="107">
        <v>44832</v>
      </c>
      <c r="BA90" s="108">
        <v>44839</v>
      </c>
      <c r="BB90" s="108">
        <v>44846</v>
      </c>
      <c r="BC90" s="108">
        <v>44853</v>
      </c>
      <c r="BD90" s="108">
        <v>44860</v>
      </c>
      <c r="BE90" s="107">
        <v>44867</v>
      </c>
      <c r="BF90" s="107">
        <v>44874</v>
      </c>
      <c r="BG90" s="107">
        <v>44881</v>
      </c>
      <c r="BH90" s="107">
        <v>44888</v>
      </c>
      <c r="BI90" s="108">
        <v>44895</v>
      </c>
      <c r="BJ90" s="108">
        <v>44902</v>
      </c>
      <c r="BK90" s="108">
        <v>44909</v>
      </c>
      <c r="BL90" s="108">
        <v>44916</v>
      </c>
      <c r="BM90" s="108">
        <v>44923</v>
      </c>
    </row>
    <row r="91" spans="1:65" s="102" customFormat="1" ht="26.25" customHeight="1" x14ac:dyDescent="0.25">
      <c r="A91" s="178">
        <v>65</v>
      </c>
      <c r="B91" s="176" t="s">
        <v>1285</v>
      </c>
      <c r="C91" s="176" t="s">
        <v>1596</v>
      </c>
      <c r="D91" s="177" t="s">
        <v>79</v>
      </c>
      <c r="E91" s="176" t="s">
        <v>1445</v>
      </c>
      <c r="F91" s="176" t="s">
        <v>80</v>
      </c>
      <c r="G91" s="177" t="s">
        <v>1562</v>
      </c>
      <c r="H91" s="184" t="s">
        <v>1815</v>
      </c>
      <c r="I91" s="196" t="s">
        <v>128</v>
      </c>
      <c r="J91" s="195" t="s">
        <v>133</v>
      </c>
      <c r="K91" s="197">
        <v>4</v>
      </c>
      <c r="L91" s="202">
        <v>13</v>
      </c>
      <c r="M91" s="107" t="s">
        <v>1787</v>
      </c>
      <c r="N91" s="107" t="s">
        <v>1787</v>
      </c>
      <c r="O91" s="107" t="s">
        <v>1787</v>
      </c>
      <c r="P91" s="107">
        <v>44581</v>
      </c>
      <c r="Q91" s="107" t="s">
        <v>1787</v>
      </c>
      <c r="R91" s="108" t="s">
        <v>1787</v>
      </c>
      <c r="S91" s="108" t="s">
        <v>1787</v>
      </c>
      <c r="T91" s="108">
        <v>44609</v>
      </c>
      <c r="U91" s="108" t="s">
        <v>1787</v>
      </c>
      <c r="V91" s="107" t="s">
        <v>1787</v>
      </c>
      <c r="W91" s="107" t="s">
        <v>1787</v>
      </c>
      <c r="X91" s="107">
        <v>44637</v>
      </c>
      <c r="Y91" s="107" t="s">
        <v>1787</v>
      </c>
      <c r="Z91" s="107" t="s">
        <v>1787</v>
      </c>
      <c r="AA91" s="108" t="s">
        <v>1787</v>
      </c>
      <c r="AB91" s="108" t="s">
        <v>1787</v>
      </c>
      <c r="AC91" s="108">
        <v>44672</v>
      </c>
      <c r="AD91" s="108" t="s">
        <v>1787</v>
      </c>
      <c r="AE91" s="107" t="s">
        <v>1787</v>
      </c>
      <c r="AF91" s="107" t="s">
        <v>1787</v>
      </c>
      <c r="AG91" s="107">
        <v>44700</v>
      </c>
      <c r="AH91" s="107" t="s">
        <v>1787</v>
      </c>
      <c r="AI91" s="108" t="s">
        <v>1787</v>
      </c>
      <c r="AJ91" s="108" t="s">
        <v>1787</v>
      </c>
      <c r="AK91" s="108">
        <v>44728</v>
      </c>
      <c r="AL91" s="108" t="s">
        <v>1787</v>
      </c>
      <c r="AM91" s="108" t="s">
        <v>1787</v>
      </c>
      <c r="AN91" s="107" t="s">
        <v>1787</v>
      </c>
      <c r="AO91" s="107">
        <v>44756</v>
      </c>
      <c r="AP91" s="107" t="s">
        <v>1787</v>
      </c>
      <c r="AQ91" s="107" t="s">
        <v>1787</v>
      </c>
      <c r="AR91" s="108" t="s">
        <v>1787</v>
      </c>
      <c r="AS91" s="108">
        <v>44784</v>
      </c>
      <c r="AT91" s="108" t="s">
        <v>1787</v>
      </c>
      <c r="AU91" s="108" t="s">
        <v>1787</v>
      </c>
      <c r="AV91" s="107" t="s">
        <v>1787</v>
      </c>
      <c r="AW91" s="107">
        <v>44812</v>
      </c>
      <c r="AX91" s="107" t="s">
        <v>1787</v>
      </c>
      <c r="AY91" s="107" t="s">
        <v>1787</v>
      </c>
      <c r="AZ91" s="107" t="s">
        <v>1787</v>
      </c>
      <c r="BA91" s="108">
        <v>44840</v>
      </c>
      <c r="BB91" s="108" t="s">
        <v>1787</v>
      </c>
      <c r="BC91" s="108" t="s">
        <v>1787</v>
      </c>
      <c r="BD91" s="108" t="s">
        <v>1787</v>
      </c>
      <c r="BE91" s="107">
        <v>44868</v>
      </c>
      <c r="BF91" s="107" t="s">
        <v>1787</v>
      </c>
      <c r="BG91" s="107" t="s">
        <v>1787</v>
      </c>
      <c r="BH91" s="107" t="s">
        <v>1787</v>
      </c>
      <c r="BI91" s="108">
        <v>44896</v>
      </c>
      <c r="BJ91" s="108" t="s">
        <v>1787</v>
      </c>
      <c r="BK91" s="108" t="s">
        <v>1787</v>
      </c>
      <c r="BL91" s="108" t="s">
        <v>1787</v>
      </c>
      <c r="BM91" s="108">
        <v>44924</v>
      </c>
    </row>
    <row r="92" spans="1:65" s="102" customFormat="1" ht="26.25" customHeight="1" x14ac:dyDescent="0.25">
      <c r="A92" s="178">
        <v>66</v>
      </c>
      <c r="B92" s="176" t="s">
        <v>1285</v>
      </c>
      <c r="C92" s="176" t="s">
        <v>1596</v>
      </c>
      <c r="D92" s="177" t="s">
        <v>79</v>
      </c>
      <c r="E92" s="176" t="s">
        <v>1445</v>
      </c>
      <c r="F92" s="176" t="s">
        <v>81</v>
      </c>
      <c r="G92" s="177" t="s">
        <v>1567</v>
      </c>
      <c r="H92" s="184" t="s">
        <v>1843</v>
      </c>
      <c r="I92" s="196" t="s">
        <v>128</v>
      </c>
      <c r="J92" s="195" t="s">
        <v>134</v>
      </c>
      <c r="K92" s="197">
        <v>4</v>
      </c>
      <c r="L92" s="202">
        <v>12</v>
      </c>
      <c r="M92" s="107" t="s">
        <v>1787</v>
      </c>
      <c r="N92" s="107" t="s">
        <v>1787</v>
      </c>
      <c r="O92" s="107" t="s">
        <v>1787</v>
      </c>
      <c r="P92" s="107" t="s">
        <v>1787</v>
      </c>
      <c r="Q92" s="107">
        <v>44588</v>
      </c>
      <c r="R92" s="108" t="s">
        <v>1787</v>
      </c>
      <c r="S92" s="108" t="s">
        <v>1787</v>
      </c>
      <c r="T92" s="108" t="s">
        <v>1787</v>
      </c>
      <c r="U92" s="108">
        <v>44616</v>
      </c>
      <c r="V92" s="107" t="s">
        <v>1787</v>
      </c>
      <c r="W92" s="107" t="s">
        <v>1787</v>
      </c>
      <c r="X92" s="107" t="s">
        <v>1787</v>
      </c>
      <c r="Y92" s="107">
        <v>44644</v>
      </c>
      <c r="Z92" s="107" t="s">
        <v>1787</v>
      </c>
      <c r="AA92" s="108" t="s">
        <v>1787</v>
      </c>
      <c r="AB92" s="108" t="s">
        <v>1787</v>
      </c>
      <c r="AC92" s="108" t="s">
        <v>1787</v>
      </c>
      <c r="AD92" s="108">
        <v>44679</v>
      </c>
      <c r="AE92" s="107" t="s">
        <v>1787</v>
      </c>
      <c r="AF92" s="107" t="s">
        <v>1787</v>
      </c>
      <c r="AG92" s="107" t="s">
        <v>1787</v>
      </c>
      <c r="AH92" s="107">
        <v>44707</v>
      </c>
      <c r="AI92" s="108" t="s">
        <v>1787</v>
      </c>
      <c r="AJ92" s="108" t="s">
        <v>1787</v>
      </c>
      <c r="AK92" s="108" t="s">
        <v>1787</v>
      </c>
      <c r="AL92" s="108">
        <v>44735</v>
      </c>
      <c r="AM92" s="108" t="s">
        <v>1787</v>
      </c>
      <c r="AN92" s="107" t="s">
        <v>1787</v>
      </c>
      <c r="AO92" s="107" t="s">
        <v>1787</v>
      </c>
      <c r="AP92" s="107">
        <v>44763</v>
      </c>
      <c r="AQ92" s="107" t="s">
        <v>1787</v>
      </c>
      <c r="AR92" s="108" t="s">
        <v>1787</v>
      </c>
      <c r="AS92" s="108" t="s">
        <v>1787</v>
      </c>
      <c r="AT92" s="108">
        <v>44791</v>
      </c>
      <c r="AU92" s="108" t="s">
        <v>1787</v>
      </c>
      <c r="AV92" s="107" t="s">
        <v>1787</v>
      </c>
      <c r="AW92" s="107" t="s">
        <v>1787</v>
      </c>
      <c r="AX92" s="107">
        <v>44819</v>
      </c>
      <c r="AY92" s="107" t="s">
        <v>1787</v>
      </c>
      <c r="AZ92" s="107" t="s">
        <v>1787</v>
      </c>
      <c r="BA92" s="108" t="s">
        <v>1787</v>
      </c>
      <c r="BB92" s="108">
        <v>44847</v>
      </c>
      <c r="BC92" s="108" t="s">
        <v>1787</v>
      </c>
      <c r="BD92" s="108" t="s">
        <v>1787</v>
      </c>
      <c r="BE92" s="107" t="s">
        <v>1787</v>
      </c>
      <c r="BF92" s="107">
        <v>44875</v>
      </c>
      <c r="BG92" s="107" t="s">
        <v>1787</v>
      </c>
      <c r="BH92" s="107" t="s">
        <v>1787</v>
      </c>
      <c r="BI92" s="108" t="s">
        <v>1787</v>
      </c>
      <c r="BJ92" s="108" t="s">
        <v>1787</v>
      </c>
      <c r="BK92" s="108">
        <v>44910</v>
      </c>
      <c r="BL92" s="108" t="s">
        <v>1787</v>
      </c>
      <c r="BM92" s="108" t="s">
        <v>1787</v>
      </c>
    </row>
    <row r="93" spans="1:65" s="102" customFormat="1" ht="26.25" customHeight="1" x14ac:dyDescent="0.25">
      <c r="A93" s="178">
        <v>67</v>
      </c>
      <c r="B93" s="176" t="s">
        <v>1285</v>
      </c>
      <c r="C93" s="176" t="s">
        <v>1596</v>
      </c>
      <c r="D93" s="177" t="s">
        <v>79</v>
      </c>
      <c r="E93" s="176" t="s">
        <v>1445</v>
      </c>
      <c r="F93" s="176" t="s">
        <v>1796</v>
      </c>
      <c r="G93" s="177" t="s">
        <v>1817</v>
      </c>
      <c r="H93" s="184" t="s">
        <v>1926</v>
      </c>
      <c r="I93" s="196" t="s">
        <v>128</v>
      </c>
      <c r="J93" s="195" t="s">
        <v>135</v>
      </c>
      <c r="K93" s="197">
        <v>4</v>
      </c>
      <c r="L93" s="202">
        <v>12</v>
      </c>
      <c r="M93" s="107" t="s">
        <v>1787</v>
      </c>
      <c r="N93" s="107" t="s">
        <v>1787</v>
      </c>
      <c r="O93" s="107" t="s">
        <v>1787</v>
      </c>
      <c r="P93" s="107" t="s">
        <v>1787</v>
      </c>
      <c r="Q93" s="107" t="s">
        <v>1787</v>
      </c>
      <c r="R93" s="108">
        <v>44595</v>
      </c>
      <c r="S93" s="108" t="s">
        <v>1787</v>
      </c>
      <c r="T93" s="108" t="s">
        <v>1787</v>
      </c>
      <c r="U93" s="108" t="s">
        <v>1787</v>
      </c>
      <c r="V93" s="107">
        <v>44623</v>
      </c>
      <c r="W93" s="107" t="s">
        <v>1787</v>
      </c>
      <c r="X93" s="107" t="s">
        <v>1787</v>
      </c>
      <c r="Y93" s="107" t="s">
        <v>1787</v>
      </c>
      <c r="Z93" s="107">
        <v>44651</v>
      </c>
      <c r="AA93" s="108" t="s">
        <v>1787</v>
      </c>
      <c r="AB93" s="108" t="s">
        <v>1787</v>
      </c>
      <c r="AC93" s="108" t="s">
        <v>1787</v>
      </c>
      <c r="AD93" s="108" t="s">
        <v>1787</v>
      </c>
      <c r="AE93" s="107">
        <v>44686</v>
      </c>
      <c r="AF93" s="107" t="s">
        <v>1787</v>
      </c>
      <c r="AG93" s="107" t="s">
        <v>1787</v>
      </c>
      <c r="AH93" s="107" t="s">
        <v>1787</v>
      </c>
      <c r="AI93" s="108">
        <v>44714</v>
      </c>
      <c r="AJ93" s="108" t="s">
        <v>1787</v>
      </c>
      <c r="AK93" s="108" t="s">
        <v>1787</v>
      </c>
      <c r="AL93" s="108" t="s">
        <v>1787</v>
      </c>
      <c r="AM93" s="108">
        <v>44742</v>
      </c>
      <c r="AN93" s="107" t="s">
        <v>1787</v>
      </c>
      <c r="AO93" s="107" t="s">
        <v>1787</v>
      </c>
      <c r="AP93" s="107" t="s">
        <v>1787</v>
      </c>
      <c r="AQ93" s="107">
        <v>44770</v>
      </c>
      <c r="AR93" s="108" t="s">
        <v>1787</v>
      </c>
      <c r="AS93" s="108" t="s">
        <v>1787</v>
      </c>
      <c r="AT93" s="108" t="s">
        <v>1787</v>
      </c>
      <c r="AU93" s="108">
        <v>44798</v>
      </c>
      <c r="AV93" s="107" t="s">
        <v>1787</v>
      </c>
      <c r="AW93" s="107" t="s">
        <v>1787</v>
      </c>
      <c r="AX93" s="107" t="s">
        <v>1787</v>
      </c>
      <c r="AY93" s="107">
        <v>44826</v>
      </c>
      <c r="AZ93" s="107" t="s">
        <v>1787</v>
      </c>
      <c r="BA93" s="108" t="s">
        <v>1787</v>
      </c>
      <c r="BB93" s="108" t="s">
        <v>1787</v>
      </c>
      <c r="BC93" s="108">
        <v>44854</v>
      </c>
      <c r="BD93" s="108" t="s">
        <v>1787</v>
      </c>
      <c r="BE93" s="107" t="s">
        <v>1787</v>
      </c>
      <c r="BF93" s="107" t="s">
        <v>1787</v>
      </c>
      <c r="BG93" s="107">
        <v>44882</v>
      </c>
      <c r="BH93" s="107" t="s">
        <v>1787</v>
      </c>
      <c r="BI93" s="108" t="s">
        <v>1787</v>
      </c>
      <c r="BJ93" s="108" t="s">
        <v>1787</v>
      </c>
      <c r="BK93" s="108" t="s">
        <v>1787</v>
      </c>
      <c r="BL93" s="108">
        <v>44917</v>
      </c>
      <c r="BM93" s="108" t="s">
        <v>1787</v>
      </c>
    </row>
    <row r="94" spans="1:65" s="102" customFormat="1" ht="26.25" customHeight="1" x14ac:dyDescent="0.25">
      <c r="A94" s="178" t="s">
        <v>1787</v>
      </c>
      <c r="B94" s="176" t="s">
        <v>1282</v>
      </c>
      <c r="C94" s="176" t="s">
        <v>1596</v>
      </c>
      <c r="D94" s="177" t="s">
        <v>79</v>
      </c>
      <c r="E94" s="176" t="s">
        <v>1445</v>
      </c>
      <c r="F94" s="176" t="s">
        <v>1214</v>
      </c>
      <c r="G94" s="177" t="s">
        <v>1787</v>
      </c>
      <c r="H94" s="184" t="s">
        <v>1787</v>
      </c>
      <c r="I94" s="196" t="s">
        <v>129</v>
      </c>
      <c r="J94" s="195" t="s">
        <v>1735</v>
      </c>
      <c r="K94" s="197">
        <v>1</v>
      </c>
      <c r="L94" s="202" t="s">
        <v>1787</v>
      </c>
      <c r="M94" s="107" t="s">
        <v>1787</v>
      </c>
      <c r="N94" s="107">
        <v>44568</v>
      </c>
      <c r="O94" s="107">
        <v>44575</v>
      </c>
      <c r="P94" s="107">
        <v>44582</v>
      </c>
      <c r="Q94" s="107">
        <v>44589</v>
      </c>
      <c r="R94" s="108">
        <v>44596</v>
      </c>
      <c r="S94" s="108">
        <v>44603</v>
      </c>
      <c r="T94" s="108">
        <v>44610</v>
      </c>
      <c r="U94" s="108">
        <v>44617</v>
      </c>
      <c r="V94" s="107">
        <v>44624</v>
      </c>
      <c r="W94" s="107">
        <v>44631</v>
      </c>
      <c r="X94" s="107">
        <v>44638</v>
      </c>
      <c r="Y94" s="107">
        <v>44645</v>
      </c>
      <c r="Z94" s="107">
        <v>44652</v>
      </c>
      <c r="AA94" s="108">
        <v>44659</v>
      </c>
      <c r="AB94" s="108">
        <v>44666</v>
      </c>
      <c r="AC94" s="108">
        <v>44673</v>
      </c>
      <c r="AD94" s="108">
        <v>44680</v>
      </c>
      <c r="AE94" s="107">
        <v>44687</v>
      </c>
      <c r="AF94" s="107">
        <v>44694</v>
      </c>
      <c r="AG94" s="107">
        <v>44701</v>
      </c>
      <c r="AH94" s="107">
        <v>44708</v>
      </c>
      <c r="AI94" s="108">
        <v>44715</v>
      </c>
      <c r="AJ94" s="108">
        <v>44722</v>
      </c>
      <c r="AK94" s="108">
        <v>44729</v>
      </c>
      <c r="AL94" s="108">
        <v>44736</v>
      </c>
      <c r="AM94" s="108">
        <v>44743</v>
      </c>
      <c r="AN94" s="107">
        <v>44750</v>
      </c>
      <c r="AO94" s="107">
        <v>44757</v>
      </c>
      <c r="AP94" s="107">
        <v>44764</v>
      </c>
      <c r="AQ94" s="107">
        <v>44771</v>
      </c>
      <c r="AR94" s="108">
        <v>44778</v>
      </c>
      <c r="AS94" s="108">
        <v>44785</v>
      </c>
      <c r="AT94" s="108">
        <v>44792</v>
      </c>
      <c r="AU94" s="108">
        <v>44799</v>
      </c>
      <c r="AV94" s="107">
        <v>44806</v>
      </c>
      <c r="AW94" s="107">
        <v>44813</v>
      </c>
      <c r="AX94" s="107">
        <v>44820</v>
      </c>
      <c r="AY94" s="107">
        <v>44827</v>
      </c>
      <c r="AZ94" s="107">
        <v>44834</v>
      </c>
      <c r="BA94" s="108">
        <v>44841</v>
      </c>
      <c r="BB94" s="108">
        <v>44848</v>
      </c>
      <c r="BC94" s="108">
        <v>44855</v>
      </c>
      <c r="BD94" s="108">
        <v>44862</v>
      </c>
      <c r="BE94" s="107">
        <v>44869</v>
      </c>
      <c r="BF94" s="107">
        <v>44876</v>
      </c>
      <c r="BG94" s="107">
        <v>44883</v>
      </c>
      <c r="BH94" s="107">
        <v>44890</v>
      </c>
      <c r="BI94" s="108">
        <v>44897</v>
      </c>
      <c r="BJ94" s="108">
        <v>44904</v>
      </c>
      <c r="BK94" s="108">
        <v>44911</v>
      </c>
      <c r="BL94" s="108">
        <v>44918</v>
      </c>
      <c r="BM94" s="108">
        <v>44925</v>
      </c>
    </row>
    <row r="95" spans="1:65" s="102" customFormat="1" ht="26.25" customHeight="1" x14ac:dyDescent="0.25">
      <c r="A95" s="178">
        <v>68</v>
      </c>
      <c r="B95" s="176" t="s">
        <v>1282</v>
      </c>
      <c r="C95" s="176" t="s">
        <v>1594</v>
      </c>
      <c r="D95" s="177" t="s">
        <v>47</v>
      </c>
      <c r="E95" s="176" t="s">
        <v>44</v>
      </c>
      <c r="F95" s="176" t="s">
        <v>47</v>
      </c>
      <c r="G95" s="177" t="s">
        <v>1594</v>
      </c>
      <c r="H95" s="184" t="s">
        <v>1884</v>
      </c>
      <c r="I95" s="196" t="s">
        <v>127</v>
      </c>
      <c r="J95" s="195" t="s">
        <v>1735</v>
      </c>
      <c r="K95" s="197">
        <v>1</v>
      </c>
      <c r="L95" s="202">
        <v>51</v>
      </c>
      <c r="M95" s="107" t="s">
        <v>1787</v>
      </c>
      <c r="N95" s="107">
        <v>44566</v>
      </c>
      <c r="O95" s="107">
        <v>44573</v>
      </c>
      <c r="P95" s="107">
        <v>44580</v>
      </c>
      <c r="Q95" s="107">
        <v>44587</v>
      </c>
      <c r="R95" s="108">
        <v>44594</v>
      </c>
      <c r="S95" s="108">
        <v>44601</v>
      </c>
      <c r="T95" s="108">
        <v>44608</v>
      </c>
      <c r="U95" s="108">
        <v>44615</v>
      </c>
      <c r="V95" s="107">
        <v>44622</v>
      </c>
      <c r="W95" s="107">
        <v>44629</v>
      </c>
      <c r="X95" s="107">
        <v>44636</v>
      </c>
      <c r="Y95" s="107">
        <v>44643</v>
      </c>
      <c r="Z95" s="107">
        <v>44650</v>
      </c>
      <c r="AA95" s="108">
        <v>44657</v>
      </c>
      <c r="AB95" s="108">
        <v>44664</v>
      </c>
      <c r="AC95" s="108">
        <v>44671</v>
      </c>
      <c r="AD95" s="108">
        <v>44678</v>
      </c>
      <c r="AE95" s="107">
        <v>44685</v>
      </c>
      <c r="AF95" s="107">
        <v>44692</v>
      </c>
      <c r="AG95" s="107">
        <v>44699</v>
      </c>
      <c r="AH95" s="107">
        <v>44706</v>
      </c>
      <c r="AI95" s="108">
        <v>44713</v>
      </c>
      <c r="AJ95" s="108">
        <v>44720</v>
      </c>
      <c r="AK95" s="108">
        <v>44727</v>
      </c>
      <c r="AL95" s="108">
        <v>44734</v>
      </c>
      <c r="AM95" s="108">
        <v>44741</v>
      </c>
      <c r="AN95" s="107">
        <v>44748</v>
      </c>
      <c r="AO95" s="107">
        <v>44755</v>
      </c>
      <c r="AP95" s="107" t="s">
        <v>1787</v>
      </c>
      <c r="AQ95" s="107">
        <v>44769</v>
      </c>
      <c r="AR95" s="108">
        <v>44776</v>
      </c>
      <c r="AS95" s="108">
        <v>44783</v>
      </c>
      <c r="AT95" s="108">
        <v>44790</v>
      </c>
      <c r="AU95" s="108">
        <v>44797</v>
      </c>
      <c r="AV95" s="107">
        <v>44804</v>
      </c>
      <c r="AW95" s="107">
        <v>44811</v>
      </c>
      <c r="AX95" s="107">
        <v>44818</v>
      </c>
      <c r="AY95" s="107">
        <v>44825</v>
      </c>
      <c r="AZ95" s="107">
        <v>44832</v>
      </c>
      <c r="BA95" s="108">
        <v>44839</v>
      </c>
      <c r="BB95" s="108">
        <v>44846</v>
      </c>
      <c r="BC95" s="108">
        <v>44853</v>
      </c>
      <c r="BD95" s="108">
        <v>44860</v>
      </c>
      <c r="BE95" s="107">
        <v>44867</v>
      </c>
      <c r="BF95" s="107">
        <v>44874</v>
      </c>
      <c r="BG95" s="107">
        <v>44881</v>
      </c>
      <c r="BH95" s="107">
        <v>44888</v>
      </c>
      <c r="BI95" s="108">
        <v>44895</v>
      </c>
      <c r="BJ95" s="108">
        <v>44902</v>
      </c>
      <c r="BK95" s="108">
        <v>44909</v>
      </c>
      <c r="BL95" s="108">
        <v>44916</v>
      </c>
      <c r="BM95" s="108">
        <v>44923</v>
      </c>
    </row>
    <row r="96" spans="1:65" s="102" customFormat="1" ht="26.25" customHeight="1" x14ac:dyDescent="0.25">
      <c r="A96" s="178">
        <v>69</v>
      </c>
      <c r="B96" s="176" t="s">
        <v>1282</v>
      </c>
      <c r="C96" s="176" t="s">
        <v>1594</v>
      </c>
      <c r="D96" s="177" t="s">
        <v>47</v>
      </c>
      <c r="E96" s="176" t="s">
        <v>44</v>
      </c>
      <c r="F96" s="176" t="s">
        <v>48</v>
      </c>
      <c r="G96" s="177" t="s">
        <v>1552</v>
      </c>
      <c r="H96" s="184" t="s">
        <v>1823</v>
      </c>
      <c r="I96" s="196" t="s">
        <v>128</v>
      </c>
      <c r="J96" s="195" t="s">
        <v>133</v>
      </c>
      <c r="K96" s="197">
        <v>2</v>
      </c>
      <c r="L96" s="202">
        <v>25</v>
      </c>
      <c r="M96" s="107" t="s">
        <v>1787</v>
      </c>
      <c r="N96" s="107" t="s">
        <v>1787</v>
      </c>
      <c r="O96" s="107" t="s">
        <v>1787</v>
      </c>
      <c r="P96" s="107">
        <v>44581</v>
      </c>
      <c r="Q96" s="107" t="s">
        <v>1787</v>
      </c>
      <c r="R96" s="108">
        <v>44595</v>
      </c>
      <c r="S96" s="108" t="s">
        <v>1787</v>
      </c>
      <c r="T96" s="108">
        <v>44609</v>
      </c>
      <c r="U96" s="108" t="s">
        <v>1787</v>
      </c>
      <c r="V96" s="107">
        <v>44623</v>
      </c>
      <c r="W96" s="107" t="s">
        <v>1787</v>
      </c>
      <c r="X96" s="107">
        <v>44637</v>
      </c>
      <c r="Y96" s="107" t="s">
        <v>1787</v>
      </c>
      <c r="Z96" s="107">
        <v>44651</v>
      </c>
      <c r="AA96" s="108" t="s">
        <v>1787</v>
      </c>
      <c r="AB96" s="108" t="s">
        <v>1787</v>
      </c>
      <c r="AC96" s="108">
        <v>44672</v>
      </c>
      <c r="AD96" s="108" t="s">
        <v>1787</v>
      </c>
      <c r="AE96" s="107">
        <v>44686</v>
      </c>
      <c r="AF96" s="107" t="s">
        <v>1787</v>
      </c>
      <c r="AG96" s="107">
        <v>44700</v>
      </c>
      <c r="AH96" s="107" t="s">
        <v>1787</v>
      </c>
      <c r="AI96" s="108">
        <v>44714</v>
      </c>
      <c r="AJ96" s="108" t="s">
        <v>1787</v>
      </c>
      <c r="AK96" s="108">
        <v>44728</v>
      </c>
      <c r="AL96" s="108" t="s">
        <v>1787</v>
      </c>
      <c r="AM96" s="108">
        <v>44742</v>
      </c>
      <c r="AN96" s="107" t="s">
        <v>1787</v>
      </c>
      <c r="AO96" s="107">
        <v>44756</v>
      </c>
      <c r="AP96" s="107" t="s">
        <v>1787</v>
      </c>
      <c r="AQ96" s="107">
        <v>44770</v>
      </c>
      <c r="AR96" s="108" t="s">
        <v>1787</v>
      </c>
      <c r="AS96" s="108">
        <v>44784</v>
      </c>
      <c r="AT96" s="108" t="s">
        <v>1787</v>
      </c>
      <c r="AU96" s="108">
        <v>44798</v>
      </c>
      <c r="AV96" s="107" t="s">
        <v>1787</v>
      </c>
      <c r="AW96" s="107">
        <v>44812</v>
      </c>
      <c r="AX96" s="107" t="s">
        <v>1787</v>
      </c>
      <c r="AY96" s="107">
        <v>44826</v>
      </c>
      <c r="AZ96" s="107" t="s">
        <v>1787</v>
      </c>
      <c r="BA96" s="108">
        <v>44840</v>
      </c>
      <c r="BB96" s="108" t="s">
        <v>1787</v>
      </c>
      <c r="BC96" s="108">
        <v>44854</v>
      </c>
      <c r="BD96" s="108" t="s">
        <v>1787</v>
      </c>
      <c r="BE96" s="107">
        <v>44868</v>
      </c>
      <c r="BF96" s="107" t="s">
        <v>1787</v>
      </c>
      <c r="BG96" s="107">
        <v>44882</v>
      </c>
      <c r="BH96" s="107" t="s">
        <v>1787</v>
      </c>
      <c r="BI96" s="108">
        <v>44896</v>
      </c>
      <c r="BJ96" s="108" t="s">
        <v>1787</v>
      </c>
      <c r="BK96" s="108">
        <v>44910</v>
      </c>
      <c r="BL96" s="108" t="s">
        <v>1787</v>
      </c>
      <c r="BM96" s="108">
        <v>44924</v>
      </c>
    </row>
    <row r="97" spans="1:65" s="102" customFormat="1" ht="26.25" customHeight="1" x14ac:dyDescent="0.25">
      <c r="A97" s="178">
        <v>70</v>
      </c>
      <c r="B97" s="176" t="s">
        <v>1282</v>
      </c>
      <c r="C97" s="176" t="s">
        <v>1594</v>
      </c>
      <c r="D97" s="177" t="s">
        <v>47</v>
      </c>
      <c r="E97" s="176" t="s">
        <v>44</v>
      </c>
      <c r="F97" s="176" t="s">
        <v>120</v>
      </c>
      <c r="G97" s="177" t="s">
        <v>1610</v>
      </c>
      <c r="H97" s="184" t="s">
        <v>1933</v>
      </c>
      <c r="I97" s="196" t="s">
        <v>125</v>
      </c>
      <c r="J97" s="195" t="s">
        <v>134</v>
      </c>
      <c r="K97" s="197">
        <v>4</v>
      </c>
      <c r="L97" s="202">
        <v>12</v>
      </c>
      <c r="M97" s="107" t="s">
        <v>1787</v>
      </c>
      <c r="N97" s="107" t="s">
        <v>1787</v>
      </c>
      <c r="O97" s="107" t="s">
        <v>1787</v>
      </c>
      <c r="P97" s="107" t="s">
        <v>1787</v>
      </c>
      <c r="Q97" s="107">
        <v>44585</v>
      </c>
      <c r="R97" s="108" t="s">
        <v>1787</v>
      </c>
      <c r="S97" s="108" t="s">
        <v>1787</v>
      </c>
      <c r="T97" s="108" t="s">
        <v>1787</v>
      </c>
      <c r="U97" s="108">
        <v>44613</v>
      </c>
      <c r="V97" s="107" t="s">
        <v>1787</v>
      </c>
      <c r="W97" s="107" t="s">
        <v>1787</v>
      </c>
      <c r="X97" s="107" t="s">
        <v>1787</v>
      </c>
      <c r="Y97" s="107" t="s">
        <v>1787</v>
      </c>
      <c r="Z97" s="107">
        <v>44648</v>
      </c>
      <c r="AA97" s="108" t="s">
        <v>1787</v>
      </c>
      <c r="AB97" s="108" t="s">
        <v>1787</v>
      </c>
      <c r="AC97" s="108" t="s">
        <v>1787</v>
      </c>
      <c r="AD97" s="108">
        <v>44676</v>
      </c>
      <c r="AE97" s="107" t="s">
        <v>1787</v>
      </c>
      <c r="AF97" s="107" t="s">
        <v>1787</v>
      </c>
      <c r="AG97" s="107" t="s">
        <v>1787</v>
      </c>
      <c r="AH97" s="107">
        <v>44704</v>
      </c>
      <c r="AI97" s="108" t="s">
        <v>1787</v>
      </c>
      <c r="AJ97" s="108" t="s">
        <v>1787</v>
      </c>
      <c r="AK97" s="108" t="s">
        <v>1787</v>
      </c>
      <c r="AL97" s="108" t="s">
        <v>1787</v>
      </c>
      <c r="AM97" s="108" t="s">
        <v>1787</v>
      </c>
      <c r="AN97" s="107" t="s">
        <v>1787</v>
      </c>
      <c r="AO97" s="107">
        <v>44753</v>
      </c>
      <c r="AP97" s="107" t="s">
        <v>1787</v>
      </c>
      <c r="AQ97" s="107" t="s">
        <v>1787</v>
      </c>
      <c r="AR97" s="108" t="s">
        <v>1787</v>
      </c>
      <c r="AS97" s="108">
        <v>44781</v>
      </c>
      <c r="AT97" s="108" t="s">
        <v>1787</v>
      </c>
      <c r="AU97" s="108" t="s">
        <v>1787</v>
      </c>
      <c r="AV97" s="107" t="s">
        <v>1787</v>
      </c>
      <c r="AW97" s="107">
        <v>44809</v>
      </c>
      <c r="AX97" s="107" t="s">
        <v>1787</v>
      </c>
      <c r="AY97" s="107" t="s">
        <v>1787</v>
      </c>
      <c r="AZ97" s="107" t="s">
        <v>1787</v>
      </c>
      <c r="BA97" s="108">
        <v>44837</v>
      </c>
      <c r="BB97" s="108" t="s">
        <v>1787</v>
      </c>
      <c r="BC97" s="108" t="s">
        <v>1787</v>
      </c>
      <c r="BD97" s="108" t="s">
        <v>1787</v>
      </c>
      <c r="BE97" s="107">
        <v>44865</v>
      </c>
      <c r="BF97" s="107" t="s">
        <v>1787</v>
      </c>
      <c r="BG97" s="107" t="s">
        <v>1787</v>
      </c>
      <c r="BH97" s="107" t="s">
        <v>1787</v>
      </c>
      <c r="BI97" s="108">
        <v>44893</v>
      </c>
      <c r="BJ97" s="108" t="s">
        <v>1787</v>
      </c>
      <c r="BK97" s="108" t="s">
        <v>1787</v>
      </c>
      <c r="BL97" s="108" t="s">
        <v>1787</v>
      </c>
      <c r="BM97" s="108">
        <v>44921</v>
      </c>
    </row>
    <row r="98" spans="1:65" s="102" customFormat="1" ht="26.25" customHeight="1" x14ac:dyDescent="0.25">
      <c r="A98" s="178">
        <v>71</v>
      </c>
      <c r="B98" s="176" t="s">
        <v>1284</v>
      </c>
      <c r="C98" s="176" t="s">
        <v>1594</v>
      </c>
      <c r="D98" s="177" t="s">
        <v>47</v>
      </c>
      <c r="E98" s="176" t="s">
        <v>50</v>
      </c>
      <c r="F98" s="176" t="s">
        <v>46</v>
      </c>
      <c r="G98" s="177" t="s">
        <v>1539</v>
      </c>
      <c r="H98" s="184" t="s">
        <v>1834</v>
      </c>
      <c r="I98" s="196" t="s">
        <v>126</v>
      </c>
      <c r="J98" s="195" t="s">
        <v>132</v>
      </c>
      <c r="K98" s="197">
        <v>3</v>
      </c>
      <c r="L98" s="202">
        <v>17</v>
      </c>
      <c r="M98" s="107" t="s">
        <v>1787</v>
      </c>
      <c r="N98" s="107" t="s">
        <v>1787</v>
      </c>
      <c r="O98" s="107">
        <v>44572</v>
      </c>
      <c r="P98" s="107" t="s">
        <v>1787</v>
      </c>
      <c r="Q98" s="107" t="s">
        <v>1787</v>
      </c>
      <c r="R98" s="108">
        <v>44593</v>
      </c>
      <c r="S98" s="108" t="s">
        <v>1787</v>
      </c>
      <c r="T98" s="108" t="s">
        <v>1787</v>
      </c>
      <c r="U98" s="108">
        <v>44614</v>
      </c>
      <c r="V98" s="107" t="s">
        <v>1787</v>
      </c>
      <c r="W98" s="107" t="s">
        <v>1787</v>
      </c>
      <c r="X98" s="107">
        <v>44635</v>
      </c>
      <c r="Y98" s="107" t="s">
        <v>1787</v>
      </c>
      <c r="Z98" s="107" t="s">
        <v>1787</v>
      </c>
      <c r="AA98" s="108">
        <v>44656</v>
      </c>
      <c r="AB98" s="108" t="s">
        <v>1787</v>
      </c>
      <c r="AC98" s="108" t="s">
        <v>1787</v>
      </c>
      <c r="AD98" s="108">
        <v>44677</v>
      </c>
      <c r="AE98" s="107" t="s">
        <v>1787</v>
      </c>
      <c r="AF98" s="107" t="s">
        <v>1787</v>
      </c>
      <c r="AG98" s="107">
        <v>44698</v>
      </c>
      <c r="AH98" s="107" t="s">
        <v>1787</v>
      </c>
      <c r="AI98" s="108" t="s">
        <v>1787</v>
      </c>
      <c r="AJ98" s="108">
        <v>44719</v>
      </c>
      <c r="AK98" s="108" t="s">
        <v>1787</v>
      </c>
      <c r="AL98" s="108" t="s">
        <v>1787</v>
      </c>
      <c r="AM98" s="108">
        <v>44740</v>
      </c>
      <c r="AN98" s="107" t="s">
        <v>1787</v>
      </c>
      <c r="AO98" s="107" t="s">
        <v>1787</v>
      </c>
      <c r="AP98" s="107">
        <v>44761</v>
      </c>
      <c r="AQ98" s="107" t="s">
        <v>1787</v>
      </c>
      <c r="AR98" s="108" t="s">
        <v>1787</v>
      </c>
      <c r="AS98" s="108">
        <v>44782</v>
      </c>
      <c r="AT98" s="108" t="s">
        <v>1787</v>
      </c>
      <c r="AU98" s="108" t="s">
        <v>1787</v>
      </c>
      <c r="AV98" s="107">
        <v>44803</v>
      </c>
      <c r="AW98" s="107" t="s">
        <v>1787</v>
      </c>
      <c r="AX98" s="107" t="s">
        <v>1787</v>
      </c>
      <c r="AY98" s="107">
        <v>44824</v>
      </c>
      <c r="AZ98" s="107" t="s">
        <v>1787</v>
      </c>
      <c r="BA98" s="108" t="s">
        <v>1787</v>
      </c>
      <c r="BB98" s="108">
        <v>44845</v>
      </c>
      <c r="BC98" s="108" t="s">
        <v>1787</v>
      </c>
      <c r="BD98" s="108" t="s">
        <v>1787</v>
      </c>
      <c r="BE98" s="107">
        <v>44866</v>
      </c>
      <c r="BF98" s="107" t="s">
        <v>1787</v>
      </c>
      <c r="BG98" s="107" t="s">
        <v>1787</v>
      </c>
      <c r="BH98" s="107">
        <v>44887</v>
      </c>
      <c r="BI98" s="108" t="s">
        <v>1787</v>
      </c>
      <c r="BJ98" s="108" t="s">
        <v>1787</v>
      </c>
      <c r="BK98" s="108">
        <v>44908</v>
      </c>
      <c r="BL98" s="108" t="s">
        <v>1787</v>
      </c>
      <c r="BM98" s="108" t="s">
        <v>1787</v>
      </c>
    </row>
    <row r="99" spans="1:65" s="102" customFormat="1" ht="26.25" customHeight="1" x14ac:dyDescent="0.25">
      <c r="A99" s="178"/>
      <c r="B99" s="176" t="s">
        <v>1284</v>
      </c>
      <c r="C99" s="176" t="s">
        <v>1594</v>
      </c>
      <c r="D99" s="177" t="s">
        <v>47</v>
      </c>
      <c r="E99" s="176"/>
      <c r="F99" s="176"/>
      <c r="G99" s="177" t="s">
        <v>1787</v>
      </c>
      <c r="H99" s="184" t="s">
        <v>1787</v>
      </c>
      <c r="I99" s="196"/>
      <c r="J99" s="195" t="s">
        <v>133</v>
      </c>
      <c r="K99" s="197">
        <v>4</v>
      </c>
      <c r="L99" s="202">
        <v>0</v>
      </c>
      <c r="M99" s="107" t="s">
        <v>1787</v>
      </c>
      <c r="N99" s="107" t="s">
        <v>1787</v>
      </c>
      <c r="O99" s="107" t="s">
        <v>1787</v>
      </c>
      <c r="P99" s="107" t="s">
        <v>1787</v>
      </c>
      <c r="Q99" s="107" t="s">
        <v>1787</v>
      </c>
      <c r="R99" s="108" t="s">
        <v>1787</v>
      </c>
      <c r="S99" s="108" t="s">
        <v>1787</v>
      </c>
      <c r="T99" s="108" t="s">
        <v>1787</v>
      </c>
      <c r="U99" s="108" t="s">
        <v>1787</v>
      </c>
      <c r="V99" s="107" t="s">
        <v>1787</v>
      </c>
      <c r="W99" s="107" t="s">
        <v>1787</v>
      </c>
      <c r="X99" s="107" t="s">
        <v>1787</v>
      </c>
      <c r="Y99" s="107" t="s">
        <v>1787</v>
      </c>
      <c r="Z99" s="107" t="s">
        <v>1787</v>
      </c>
      <c r="AA99" s="108" t="s">
        <v>1787</v>
      </c>
      <c r="AB99" s="108" t="s">
        <v>1787</v>
      </c>
      <c r="AC99" s="108" t="s">
        <v>1787</v>
      </c>
      <c r="AD99" s="108" t="s">
        <v>1787</v>
      </c>
      <c r="AE99" s="107" t="s">
        <v>1787</v>
      </c>
      <c r="AF99" s="107" t="s">
        <v>1787</v>
      </c>
      <c r="AG99" s="107" t="s">
        <v>1787</v>
      </c>
      <c r="AH99" s="107" t="s">
        <v>1787</v>
      </c>
      <c r="AI99" s="108" t="s">
        <v>1787</v>
      </c>
      <c r="AJ99" s="108" t="s">
        <v>1787</v>
      </c>
      <c r="AK99" s="108" t="s">
        <v>1787</v>
      </c>
      <c r="AL99" s="108" t="s">
        <v>1787</v>
      </c>
      <c r="AM99" s="108" t="s">
        <v>1787</v>
      </c>
      <c r="AN99" s="107" t="s">
        <v>1787</v>
      </c>
      <c r="AO99" s="107" t="s">
        <v>1787</v>
      </c>
      <c r="AP99" s="107" t="s">
        <v>1787</v>
      </c>
      <c r="AQ99" s="107" t="s">
        <v>1787</v>
      </c>
      <c r="AR99" s="108" t="s">
        <v>1787</v>
      </c>
      <c r="AS99" s="108" t="s">
        <v>1787</v>
      </c>
      <c r="AT99" s="108" t="s">
        <v>1787</v>
      </c>
      <c r="AU99" s="108" t="s">
        <v>1787</v>
      </c>
      <c r="AV99" s="107" t="s">
        <v>1787</v>
      </c>
      <c r="AW99" s="107" t="s">
        <v>1787</v>
      </c>
      <c r="AX99" s="107" t="s">
        <v>1787</v>
      </c>
      <c r="AY99" s="107" t="s">
        <v>1787</v>
      </c>
      <c r="AZ99" s="107" t="s">
        <v>1787</v>
      </c>
      <c r="BA99" s="108" t="s">
        <v>1787</v>
      </c>
      <c r="BB99" s="108" t="s">
        <v>1787</v>
      </c>
      <c r="BC99" s="108" t="s">
        <v>1787</v>
      </c>
      <c r="BD99" s="108" t="s">
        <v>1787</v>
      </c>
      <c r="BE99" s="107" t="s">
        <v>1787</v>
      </c>
      <c r="BF99" s="107" t="s">
        <v>1787</v>
      </c>
      <c r="BG99" s="107" t="s">
        <v>1787</v>
      </c>
      <c r="BH99" s="107" t="s">
        <v>1787</v>
      </c>
      <c r="BI99" s="108" t="s">
        <v>1787</v>
      </c>
      <c r="BJ99" s="108" t="s">
        <v>1787</v>
      </c>
      <c r="BK99" s="108" t="s">
        <v>1787</v>
      </c>
      <c r="BL99" s="108" t="s">
        <v>1787</v>
      </c>
      <c r="BM99" s="108" t="s">
        <v>1787</v>
      </c>
    </row>
    <row r="100" spans="1:65" s="102" customFormat="1" ht="26.25" customHeight="1" x14ac:dyDescent="0.25">
      <c r="A100" s="178" t="s">
        <v>1787</v>
      </c>
      <c r="B100" s="176" t="s">
        <v>1282</v>
      </c>
      <c r="C100" s="176" t="s">
        <v>1594</v>
      </c>
      <c r="D100" s="177" t="s">
        <v>47</v>
      </c>
      <c r="E100" s="176" t="s">
        <v>44</v>
      </c>
      <c r="F100" s="176" t="s">
        <v>1214</v>
      </c>
      <c r="G100" s="177" t="s">
        <v>1787</v>
      </c>
      <c r="H100" s="184" t="s">
        <v>1787</v>
      </c>
      <c r="I100" s="196" t="s">
        <v>129</v>
      </c>
      <c r="J100" s="195" t="s">
        <v>1735</v>
      </c>
      <c r="K100" s="197">
        <v>1</v>
      </c>
      <c r="L100" s="202" t="s">
        <v>1787</v>
      </c>
      <c r="M100" s="107" t="s">
        <v>1787</v>
      </c>
      <c r="N100" s="107">
        <v>44568</v>
      </c>
      <c r="O100" s="107">
        <v>44575</v>
      </c>
      <c r="P100" s="107">
        <v>44582</v>
      </c>
      <c r="Q100" s="107">
        <v>44589</v>
      </c>
      <c r="R100" s="108">
        <v>44596</v>
      </c>
      <c r="S100" s="108">
        <v>44603</v>
      </c>
      <c r="T100" s="108">
        <v>44610</v>
      </c>
      <c r="U100" s="108">
        <v>44617</v>
      </c>
      <c r="V100" s="107">
        <v>44624</v>
      </c>
      <c r="W100" s="107">
        <v>44631</v>
      </c>
      <c r="X100" s="107">
        <v>44638</v>
      </c>
      <c r="Y100" s="107">
        <v>44645</v>
      </c>
      <c r="Z100" s="107">
        <v>44652</v>
      </c>
      <c r="AA100" s="108">
        <v>44659</v>
      </c>
      <c r="AB100" s="108">
        <v>44666</v>
      </c>
      <c r="AC100" s="108">
        <v>44673</v>
      </c>
      <c r="AD100" s="108">
        <v>44680</v>
      </c>
      <c r="AE100" s="107">
        <v>44687</v>
      </c>
      <c r="AF100" s="107">
        <v>44694</v>
      </c>
      <c r="AG100" s="107">
        <v>44701</v>
      </c>
      <c r="AH100" s="107">
        <v>44708</v>
      </c>
      <c r="AI100" s="108">
        <v>44715</v>
      </c>
      <c r="AJ100" s="108">
        <v>44722</v>
      </c>
      <c r="AK100" s="108">
        <v>44729</v>
      </c>
      <c r="AL100" s="108">
        <v>44736</v>
      </c>
      <c r="AM100" s="108">
        <v>44743</v>
      </c>
      <c r="AN100" s="107">
        <v>44750</v>
      </c>
      <c r="AO100" s="107">
        <v>44757</v>
      </c>
      <c r="AP100" s="107">
        <v>44764</v>
      </c>
      <c r="AQ100" s="107">
        <v>44771</v>
      </c>
      <c r="AR100" s="108">
        <v>44778</v>
      </c>
      <c r="AS100" s="108">
        <v>44785</v>
      </c>
      <c r="AT100" s="108">
        <v>44792</v>
      </c>
      <c r="AU100" s="108">
        <v>44799</v>
      </c>
      <c r="AV100" s="107">
        <v>44806</v>
      </c>
      <c r="AW100" s="107">
        <v>44813</v>
      </c>
      <c r="AX100" s="107">
        <v>44820</v>
      </c>
      <c r="AY100" s="107">
        <v>44827</v>
      </c>
      <c r="AZ100" s="107">
        <v>44834</v>
      </c>
      <c r="BA100" s="108">
        <v>44841</v>
      </c>
      <c r="BB100" s="108">
        <v>44848</v>
      </c>
      <c r="BC100" s="108">
        <v>44855</v>
      </c>
      <c r="BD100" s="108">
        <v>44862</v>
      </c>
      <c r="BE100" s="107">
        <v>44869</v>
      </c>
      <c r="BF100" s="107">
        <v>44876</v>
      </c>
      <c r="BG100" s="107">
        <v>44883</v>
      </c>
      <c r="BH100" s="107">
        <v>44890</v>
      </c>
      <c r="BI100" s="108">
        <v>44897</v>
      </c>
      <c r="BJ100" s="108">
        <v>44904</v>
      </c>
      <c r="BK100" s="108">
        <v>44911</v>
      </c>
      <c r="BL100" s="108">
        <v>44918</v>
      </c>
      <c r="BM100" s="108">
        <v>44925</v>
      </c>
    </row>
    <row r="101" spans="1:65" s="102" customFormat="1" ht="26.25" customHeight="1" x14ac:dyDescent="0.25">
      <c r="A101" s="178">
        <v>72</v>
      </c>
      <c r="B101" s="176" t="s">
        <v>1282</v>
      </c>
      <c r="C101" s="176" t="s">
        <v>1592</v>
      </c>
      <c r="D101" s="177" t="s">
        <v>84</v>
      </c>
      <c r="E101" s="176" t="s">
        <v>751</v>
      </c>
      <c r="F101" s="176" t="s">
        <v>84</v>
      </c>
      <c r="G101" s="177" t="s">
        <v>1592</v>
      </c>
      <c r="H101" s="184" t="s">
        <v>1919</v>
      </c>
      <c r="I101" s="196" t="s">
        <v>127</v>
      </c>
      <c r="J101" s="195" t="s">
        <v>1735</v>
      </c>
      <c r="K101" s="197">
        <v>1</v>
      </c>
      <c r="L101" s="202">
        <v>51</v>
      </c>
      <c r="M101" s="107" t="s">
        <v>1787</v>
      </c>
      <c r="N101" s="107">
        <v>44566</v>
      </c>
      <c r="O101" s="107">
        <v>44573</v>
      </c>
      <c r="P101" s="107">
        <v>44580</v>
      </c>
      <c r="Q101" s="107">
        <v>44587</v>
      </c>
      <c r="R101" s="108">
        <v>44594</v>
      </c>
      <c r="S101" s="108">
        <v>44601</v>
      </c>
      <c r="T101" s="108">
        <v>44608</v>
      </c>
      <c r="U101" s="108">
        <v>44615</v>
      </c>
      <c r="V101" s="107">
        <v>44622</v>
      </c>
      <c r="W101" s="107">
        <v>44629</v>
      </c>
      <c r="X101" s="107">
        <v>44636</v>
      </c>
      <c r="Y101" s="107">
        <v>44643</v>
      </c>
      <c r="Z101" s="107">
        <v>44650</v>
      </c>
      <c r="AA101" s="108">
        <v>44657</v>
      </c>
      <c r="AB101" s="108">
        <v>44664</v>
      </c>
      <c r="AC101" s="108">
        <v>44671</v>
      </c>
      <c r="AD101" s="108">
        <v>44678</v>
      </c>
      <c r="AE101" s="107">
        <v>44685</v>
      </c>
      <c r="AF101" s="107">
        <v>44692</v>
      </c>
      <c r="AG101" s="107">
        <v>44699</v>
      </c>
      <c r="AH101" s="107">
        <v>44706</v>
      </c>
      <c r="AI101" s="108">
        <v>44713</v>
      </c>
      <c r="AJ101" s="108">
        <v>44720</v>
      </c>
      <c r="AK101" s="108">
        <v>44727</v>
      </c>
      <c r="AL101" s="108">
        <v>44734</v>
      </c>
      <c r="AM101" s="108">
        <v>44741</v>
      </c>
      <c r="AN101" s="107">
        <v>44748</v>
      </c>
      <c r="AO101" s="107">
        <v>44755</v>
      </c>
      <c r="AP101" s="107" t="s">
        <v>1787</v>
      </c>
      <c r="AQ101" s="107">
        <v>44769</v>
      </c>
      <c r="AR101" s="108">
        <v>44776</v>
      </c>
      <c r="AS101" s="108">
        <v>44783</v>
      </c>
      <c r="AT101" s="108">
        <v>44790</v>
      </c>
      <c r="AU101" s="108">
        <v>44797</v>
      </c>
      <c r="AV101" s="107">
        <v>44804</v>
      </c>
      <c r="AW101" s="107">
        <v>44811</v>
      </c>
      <c r="AX101" s="107">
        <v>44818</v>
      </c>
      <c r="AY101" s="107">
        <v>44825</v>
      </c>
      <c r="AZ101" s="107">
        <v>44832</v>
      </c>
      <c r="BA101" s="108">
        <v>44839</v>
      </c>
      <c r="BB101" s="108">
        <v>44846</v>
      </c>
      <c r="BC101" s="108">
        <v>44853</v>
      </c>
      <c r="BD101" s="108">
        <v>44860</v>
      </c>
      <c r="BE101" s="107">
        <v>44867</v>
      </c>
      <c r="BF101" s="107">
        <v>44874</v>
      </c>
      <c r="BG101" s="107">
        <v>44881</v>
      </c>
      <c r="BH101" s="107">
        <v>44888</v>
      </c>
      <c r="BI101" s="108">
        <v>44895</v>
      </c>
      <c r="BJ101" s="108">
        <v>44902</v>
      </c>
      <c r="BK101" s="108">
        <v>44909</v>
      </c>
      <c r="BL101" s="108">
        <v>44916</v>
      </c>
      <c r="BM101" s="108">
        <v>44923</v>
      </c>
    </row>
    <row r="102" spans="1:65" s="102" customFormat="1" ht="26.25" customHeight="1" x14ac:dyDescent="0.25">
      <c r="A102" s="178">
        <v>73</v>
      </c>
      <c r="B102" s="176" t="s">
        <v>1282</v>
      </c>
      <c r="C102" s="176" t="s">
        <v>1592</v>
      </c>
      <c r="D102" s="177" t="s">
        <v>84</v>
      </c>
      <c r="E102" s="176" t="s">
        <v>751</v>
      </c>
      <c r="F102" s="176" t="s">
        <v>83</v>
      </c>
      <c r="G102" s="177" t="s">
        <v>1558</v>
      </c>
      <c r="H102" s="184" t="s">
        <v>1921</v>
      </c>
      <c r="I102" s="196" t="s">
        <v>126</v>
      </c>
      <c r="J102" s="195" t="s">
        <v>133</v>
      </c>
      <c r="K102" s="197">
        <v>2</v>
      </c>
      <c r="L102" s="202">
        <v>25</v>
      </c>
      <c r="M102" s="107" t="s">
        <v>1787</v>
      </c>
      <c r="N102" s="107" t="s">
        <v>1787</v>
      </c>
      <c r="O102" s="107" t="s">
        <v>1787</v>
      </c>
      <c r="P102" s="107">
        <v>44579</v>
      </c>
      <c r="Q102" s="107" t="s">
        <v>1787</v>
      </c>
      <c r="R102" s="108">
        <v>44593</v>
      </c>
      <c r="S102" s="108" t="s">
        <v>1787</v>
      </c>
      <c r="T102" s="108">
        <v>44607</v>
      </c>
      <c r="U102" s="108" t="s">
        <v>1787</v>
      </c>
      <c r="V102" s="107">
        <v>44621</v>
      </c>
      <c r="W102" s="107" t="s">
        <v>1787</v>
      </c>
      <c r="X102" s="107">
        <v>44635</v>
      </c>
      <c r="Y102" s="107" t="s">
        <v>1787</v>
      </c>
      <c r="Z102" s="107">
        <v>44649</v>
      </c>
      <c r="AA102" s="108" t="s">
        <v>1787</v>
      </c>
      <c r="AB102" s="108">
        <v>44663</v>
      </c>
      <c r="AC102" s="108" t="s">
        <v>1787</v>
      </c>
      <c r="AD102" s="108">
        <v>44677</v>
      </c>
      <c r="AE102" s="107" t="s">
        <v>1787</v>
      </c>
      <c r="AF102" s="107">
        <v>44691</v>
      </c>
      <c r="AG102" s="107" t="s">
        <v>1787</v>
      </c>
      <c r="AH102" s="107">
        <v>44705</v>
      </c>
      <c r="AI102" s="108" t="s">
        <v>1787</v>
      </c>
      <c r="AJ102" s="108">
        <v>44719</v>
      </c>
      <c r="AK102" s="108" t="s">
        <v>1787</v>
      </c>
      <c r="AL102" s="108">
        <v>44733</v>
      </c>
      <c r="AM102" s="108" t="s">
        <v>1787</v>
      </c>
      <c r="AN102" s="107">
        <v>44747</v>
      </c>
      <c r="AO102" s="107" t="s">
        <v>1787</v>
      </c>
      <c r="AP102" s="107">
        <v>44761</v>
      </c>
      <c r="AQ102" s="107" t="s">
        <v>1787</v>
      </c>
      <c r="AR102" s="108">
        <v>44775</v>
      </c>
      <c r="AS102" s="108" t="s">
        <v>1787</v>
      </c>
      <c r="AT102" s="108">
        <v>44789</v>
      </c>
      <c r="AU102" s="108" t="s">
        <v>1787</v>
      </c>
      <c r="AV102" s="107">
        <v>44803</v>
      </c>
      <c r="AW102" s="107" t="s">
        <v>1787</v>
      </c>
      <c r="AX102" s="107">
        <v>44817</v>
      </c>
      <c r="AY102" s="107" t="s">
        <v>1787</v>
      </c>
      <c r="AZ102" s="107">
        <v>44831</v>
      </c>
      <c r="BA102" s="108" t="s">
        <v>1787</v>
      </c>
      <c r="BB102" s="108">
        <v>44845</v>
      </c>
      <c r="BC102" s="108" t="s">
        <v>1787</v>
      </c>
      <c r="BD102" s="108">
        <v>44859</v>
      </c>
      <c r="BE102" s="107" t="s">
        <v>1787</v>
      </c>
      <c r="BF102" s="107">
        <v>44873</v>
      </c>
      <c r="BG102" s="107" t="s">
        <v>1787</v>
      </c>
      <c r="BH102" s="107">
        <v>44887</v>
      </c>
      <c r="BI102" s="108" t="s">
        <v>1787</v>
      </c>
      <c r="BJ102" s="108">
        <v>44901</v>
      </c>
      <c r="BK102" s="108" t="s">
        <v>1787</v>
      </c>
      <c r="BL102" s="108">
        <v>44915</v>
      </c>
      <c r="BM102" s="108" t="s">
        <v>1787</v>
      </c>
    </row>
    <row r="103" spans="1:65" s="102" customFormat="1" ht="26.25" customHeight="1" x14ac:dyDescent="0.25">
      <c r="A103" s="178">
        <v>74</v>
      </c>
      <c r="B103" s="176" t="s">
        <v>1282</v>
      </c>
      <c r="C103" s="176" t="s">
        <v>1592</v>
      </c>
      <c r="D103" s="177" t="s">
        <v>84</v>
      </c>
      <c r="E103" s="176" t="s">
        <v>751</v>
      </c>
      <c r="F103" s="176" t="s">
        <v>85</v>
      </c>
      <c r="G103" s="177" t="s">
        <v>1553</v>
      </c>
      <c r="H103" s="184" t="s">
        <v>1810</v>
      </c>
      <c r="I103" s="196" t="s">
        <v>128</v>
      </c>
      <c r="J103" s="195" t="s">
        <v>134</v>
      </c>
      <c r="K103" s="197">
        <v>4</v>
      </c>
      <c r="L103" s="202">
        <v>13</v>
      </c>
      <c r="M103" s="107" t="s">
        <v>1787</v>
      </c>
      <c r="N103" s="107" t="s">
        <v>1787</v>
      </c>
      <c r="O103" s="107" t="s">
        <v>1787</v>
      </c>
      <c r="P103" s="107" t="s">
        <v>1787</v>
      </c>
      <c r="Q103" s="107">
        <v>44588</v>
      </c>
      <c r="R103" s="108" t="s">
        <v>1787</v>
      </c>
      <c r="S103" s="108" t="s">
        <v>1787</v>
      </c>
      <c r="T103" s="108" t="s">
        <v>1787</v>
      </c>
      <c r="U103" s="108">
        <v>44616</v>
      </c>
      <c r="V103" s="107" t="s">
        <v>1787</v>
      </c>
      <c r="W103" s="107" t="s">
        <v>1787</v>
      </c>
      <c r="X103" s="107" t="s">
        <v>1787</v>
      </c>
      <c r="Y103" s="107">
        <v>44644</v>
      </c>
      <c r="Z103" s="107" t="s">
        <v>1787</v>
      </c>
      <c r="AA103" s="108" t="s">
        <v>1787</v>
      </c>
      <c r="AB103" s="108" t="s">
        <v>1787</v>
      </c>
      <c r="AC103" s="108">
        <v>44672</v>
      </c>
      <c r="AD103" s="108" t="s">
        <v>1787</v>
      </c>
      <c r="AE103" s="107" t="s">
        <v>1787</v>
      </c>
      <c r="AF103" s="107" t="s">
        <v>1787</v>
      </c>
      <c r="AG103" s="107">
        <v>44700</v>
      </c>
      <c r="AH103" s="107" t="s">
        <v>1787</v>
      </c>
      <c r="AI103" s="108" t="s">
        <v>1787</v>
      </c>
      <c r="AJ103" s="108" t="s">
        <v>1787</v>
      </c>
      <c r="AK103" s="108">
        <v>44728</v>
      </c>
      <c r="AL103" s="108" t="s">
        <v>1787</v>
      </c>
      <c r="AM103" s="108" t="s">
        <v>1787</v>
      </c>
      <c r="AN103" s="107" t="s">
        <v>1787</v>
      </c>
      <c r="AO103" s="107">
        <v>44756</v>
      </c>
      <c r="AP103" s="107" t="s">
        <v>1787</v>
      </c>
      <c r="AQ103" s="107" t="s">
        <v>1787</v>
      </c>
      <c r="AR103" s="108" t="s">
        <v>1787</v>
      </c>
      <c r="AS103" s="108">
        <v>44784</v>
      </c>
      <c r="AT103" s="108" t="s">
        <v>1787</v>
      </c>
      <c r="AU103" s="108" t="s">
        <v>1787</v>
      </c>
      <c r="AV103" s="107" t="s">
        <v>1787</v>
      </c>
      <c r="AW103" s="107">
        <v>44812</v>
      </c>
      <c r="AX103" s="107" t="s">
        <v>1787</v>
      </c>
      <c r="AY103" s="107" t="s">
        <v>1787</v>
      </c>
      <c r="AZ103" s="107" t="s">
        <v>1787</v>
      </c>
      <c r="BA103" s="108">
        <v>44840</v>
      </c>
      <c r="BB103" s="108" t="s">
        <v>1787</v>
      </c>
      <c r="BC103" s="108" t="s">
        <v>1787</v>
      </c>
      <c r="BD103" s="108" t="s">
        <v>1787</v>
      </c>
      <c r="BE103" s="107">
        <v>44868</v>
      </c>
      <c r="BF103" s="107" t="s">
        <v>1787</v>
      </c>
      <c r="BG103" s="107" t="s">
        <v>1787</v>
      </c>
      <c r="BH103" s="107" t="s">
        <v>1787</v>
      </c>
      <c r="BI103" s="108">
        <v>44896</v>
      </c>
      <c r="BJ103" s="108" t="s">
        <v>1787</v>
      </c>
      <c r="BK103" s="108" t="s">
        <v>1787</v>
      </c>
      <c r="BL103" s="108" t="s">
        <v>1787</v>
      </c>
      <c r="BM103" s="108">
        <v>44924</v>
      </c>
    </row>
    <row r="104" spans="1:65" s="102" customFormat="1" ht="26.25" customHeight="1" x14ac:dyDescent="0.25">
      <c r="A104" s="178">
        <v>75</v>
      </c>
      <c r="B104" s="176" t="s">
        <v>1282</v>
      </c>
      <c r="C104" s="176" t="s">
        <v>1592</v>
      </c>
      <c r="D104" s="177" t="s">
        <v>84</v>
      </c>
      <c r="E104" s="176" t="s">
        <v>751</v>
      </c>
      <c r="F104" s="176" t="s">
        <v>86</v>
      </c>
      <c r="G104" s="177" t="s">
        <v>1554</v>
      </c>
      <c r="H104" s="184" t="s">
        <v>1920</v>
      </c>
      <c r="I104" s="196" t="s">
        <v>128</v>
      </c>
      <c r="J104" s="195" t="s">
        <v>135</v>
      </c>
      <c r="K104" s="197">
        <v>4</v>
      </c>
      <c r="L104" s="202">
        <v>12</v>
      </c>
      <c r="M104" s="107" t="s">
        <v>1787</v>
      </c>
      <c r="N104" s="107" t="s">
        <v>1787</v>
      </c>
      <c r="O104" s="107" t="s">
        <v>1787</v>
      </c>
      <c r="P104" s="107" t="s">
        <v>1787</v>
      </c>
      <c r="Q104" s="107" t="s">
        <v>1787</v>
      </c>
      <c r="R104" s="108">
        <v>44595</v>
      </c>
      <c r="S104" s="108" t="s">
        <v>1787</v>
      </c>
      <c r="T104" s="108" t="s">
        <v>1787</v>
      </c>
      <c r="U104" s="108" t="s">
        <v>1787</v>
      </c>
      <c r="V104" s="107">
        <v>44623</v>
      </c>
      <c r="W104" s="107" t="s">
        <v>1787</v>
      </c>
      <c r="X104" s="107" t="s">
        <v>1787</v>
      </c>
      <c r="Y104" s="107" t="s">
        <v>1787</v>
      </c>
      <c r="Z104" s="107">
        <v>44651</v>
      </c>
      <c r="AA104" s="108" t="s">
        <v>1787</v>
      </c>
      <c r="AB104" s="108" t="s">
        <v>1787</v>
      </c>
      <c r="AC104" s="108" t="s">
        <v>1787</v>
      </c>
      <c r="AD104" s="108">
        <v>44679</v>
      </c>
      <c r="AE104" s="107" t="s">
        <v>1787</v>
      </c>
      <c r="AF104" s="107" t="s">
        <v>1787</v>
      </c>
      <c r="AG104" s="107" t="s">
        <v>1787</v>
      </c>
      <c r="AH104" s="107">
        <v>44707</v>
      </c>
      <c r="AI104" s="108" t="s">
        <v>1787</v>
      </c>
      <c r="AJ104" s="108" t="s">
        <v>1787</v>
      </c>
      <c r="AK104" s="108" t="s">
        <v>1787</v>
      </c>
      <c r="AL104" s="108">
        <v>44735</v>
      </c>
      <c r="AM104" s="108" t="s">
        <v>1787</v>
      </c>
      <c r="AN104" s="107" t="s">
        <v>1787</v>
      </c>
      <c r="AO104" s="107" t="s">
        <v>1787</v>
      </c>
      <c r="AP104" s="107">
        <v>44763</v>
      </c>
      <c r="AQ104" s="107" t="s">
        <v>1787</v>
      </c>
      <c r="AR104" s="108" t="s">
        <v>1787</v>
      </c>
      <c r="AS104" s="108" t="s">
        <v>1787</v>
      </c>
      <c r="AT104" s="108">
        <v>44791</v>
      </c>
      <c r="AU104" s="108" t="s">
        <v>1787</v>
      </c>
      <c r="AV104" s="107" t="s">
        <v>1787</v>
      </c>
      <c r="AW104" s="107" t="s">
        <v>1787</v>
      </c>
      <c r="AX104" s="107">
        <v>44819</v>
      </c>
      <c r="AY104" s="107" t="s">
        <v>1787</v>
      </c>
      <c r="AZ104" s="107" t="s">
        <v>1787</v>
      </c>
      <c r="BA104" s="108" t="s">
        <v>1787</v>
      </c>
      <c r="BB104" s="108">
        <v>44847</v>
      </c>
      <c r="BC104" s="108" t="s">
        <v>1787</v>
      </c>
      <c r="BD104" s="108" t="s">
        <v>1787</v>
      </c>
      <c r="BE104" s="107" t="s">
        <v>1787</v>
      </c>
      <c r="BF104" s="107">
        <v>44875</v>
      </c>
      <c r="BG104" s="107" t="s">
        <v>1787</v>
      </c>
      <c r="BH104" s="107" t="s">
        <v>1787</v>
      </c>
      <c r="BI104" s="108" t="s">
        <v>1787</v>
      </c>
      <c r="BJ104" s="108" t="s">
        <v>1787</v>
      </c>
      <c r="BK104" s="108">
        <v>44910</v>
      </c>
      <c r="BL104" s="108" t="s">
        <v>1787</v>
      </c>
      <c r="BM104" s="108" t="s">
        <v>1787</v>
      </c>
    </row>
    <row r="105" spans="1:65" s="102" customFormat="1" ht="26.25" customHeight="1" x14ac:dyDescent="0.25">
      <c r="A105" s="178" t="s">
        <v>1787</v>
      </c>
      <c r="B105" s="176" t="s">
        <v>1282</v>
      </c>
      <c r="C105" s="176" t="s">
        <v>1591</v>
      </c>
      <c r="D105" s="177" t="s">
        <v>571</v>
      </c>
      <c r="E105" s="176" t="s">
        <v>751</v>
      </c>
      <c r="F105" s="176" t="s">
        <v>1214</v>
      </c>
      <c r="G105" s="177" t="s">
        <v>1787</v>
      </c>
      <c r="H105" s="184" t="s">
        <v>1787</v>
      </c>
      <c r="I105" s="196" t="s">
        <v>129</v>
      </c>
      <c r="J105" s="195" t="s">
        <v>1735</v>
      </c>
      <c r="K105" s="197">
        <v>1</v>
      </c>
      <c r="L105" s="202" t="s">
        <v>1787</v>
      </c>
      <c r="M105" s="107" t="s">
        <v>1787</v>
      </c>
      <c r="N105" s="107">
        <v>44568</v>
      </c>
      <c r="O105" s="107">
        <v>44575</v>
      </c>
      <c r="P105" s="107">
        <v>44582</v>
      </c>
      <c r="Q105" s="107">
        <v>44589</v>
      </c>
      <c r="R105" s="108">
        <v>44596</v>
      </c>
      <c r="S105" s="108">
        <v>44603</v>
      </c>
      <c r="T105" s="108">
        <v>44610</v>
      </c>
      <c r="U105" s="108">
        <v>44617</v>
      </c>
      <c r="V105" s="107">
        <v>44624</v>
      </c>
      <c r="W105" s="107">
        <v>44631</v>
      </c>
      <c r="X105" s="107">
        <v>44638</v>
      </c>
      <c r="Y105" s="107">
        <v>44645</v>
      </c>
      <c r="Z105" s="107">
        <v>44652</v>
      </c>
      <c r="AA105" s="108">
        <v>44659</v>
      </c>
      <c r="AB105" s="108">
        <v>44666</v>
      </c>
      <c r="AC105" s="108">
        <v>44673</v>
      </c>
      <c r="AD105" s="108">
        <v>44680</v>
      </c>
      <c r="AE105" s="107">
        <v>44687</v>
      </c>
      <c r="AF105" s="107">
        <v>44694</v>
      </c>
      <c r="AG105" s="107">
        <v>44701</v>
      </c>
      <c r="AH105" s="107">
        <v>44708</v>
      </c>
      <c r="AI105" s="108">
        <v>44715</v>
      </c>
      <c r="AJ105" s="108">
        <v>44722</v>
      </c>
      <c r="AK105" s="108">
        <v>44729</v>
      </c>
      <c r="AL105" s="108">
        <v>44736</v>
      </c>
      <c r="AM105" s="108">
        <v>44743</v>
      </c>
      <c r="AN105" s="107">
        <v>44750</v>
      </c>
      <c r="AO105" s="107">
        <v>44757</v>
      </c>
      <c r="AP105" s="107">
        <v>44764</v>
      </c>
      <c r="AQ105" s="107">
        <v>44771</v>
      </c>
      <c r="AR105" s="108">
        <v>44778</v>
      </c>
      <c r="AS105" s="108">
        <v>44785</v>
      </c>
      <c r="AT105" s="108">
        <v>44792</v>
      </c>
      <c r="AU105" s="108">
        <v>44799</v>
      </c>
      <c r="AV105" s="107">
        <v>44806</v>
      </c>
      <c r="AW105" s="107">
        <v>44813</v>
      </c>
      <c r="AX105" s="107">
        <v>44820</v>
      </c>
      <c r="AY105" s="107">
        <v>44827</v>
      </c>
      <c r="AZ105" s="107">
        <v>44834</v>
      </c>
      <c r="BA105" s="108">
        <v>44841</v>
      </c>
      <c r="BB105" s="108">
        <v>44848</v>
      </c>
      <c r="BC105" s="108">
        <v>44855</v>
      </c>
      <c r="BD105" s="108">
        <v>44862</v>
      </c>
      <c r="BE105" s="107">
        <v>44869</v>
      </c>
      <c r="BF105" s="107">
        <v>44876</v>
      </c>
      <c r="BG105" s="107">
        <v>44883</v>
      </c>
      <c r="BH105" s="107">
        <v>44890</v>
      </c>
      <c r="BI105" s="108">
        <v>44897</v>
      </c>
      <c r="BJ105" s="108">
        <v>44904</v>
      </c>
      <c r="BK105" s="108">
        <v>44911</v>
      </c>
      <c r="BL105" s="108">
        <v>44918</v>
      </c>
      <c r="BM105" s="108">
        <v>44925</v>
      </c>
    </row>
    <row r="106" spans="1:65" s="102" customFormat="1" ht="26.25" customHeight="1" x14ac:dyDescent="0.25">
      <c r="A106" s="178">
        <v>76</v>
      </c>
      <c r="B106" s="176" t="s">
        <v>1282</v>
      </c>
      <c r="C106" s="176" t="s">
        <v>1591</v>
      </c>
      <c r="D106" s="177" t="s">
        <v>571</v>
      </c>
      <c r="E106" s="176" t="s">
        <v>572</v>
      </c>
      <c r="F106" s="176" t="s">
        <v>571</v>
      </c>
      <c r="G106" s="177" t="s">
        <v>1591</v>
      </c>
      <c r="H106" s="184" t="s">
        <v>1907</v>
      </c>
      <c r="I106" s="196" t="s">
        <v>127</v>
      </c>
      <c r="J106" s="195" t="s">
        <v>132</v>
      </c>
      <c r="K106" s="197">
        <v>1</v>
      </c>
      <c r="L106" s="202">
        <v>50</v>
      </c>
      <c r="M106" s="107" t="s">
        <v>1787</v>
      </c>
      <c r="N106" s="107" t="s">
        <v>1787</v>
      </c>
      <c r="O106" s="107">
        <v>44573</v>
      </c>
      <c r="P106" s="107">
        <v>44580</v>
      </c>
      <c r="Q106" s="107">
        <v>44587</v>
      </c>
      <c r="R106" s="108">
        <v>44594</v>
      </c>
      <c r="S106" s="108">
        <v>44601</v>
      </c>
      <c r="T106" s="108">
        <v>44608</v>
      </c>
      <c r="U106" s="108">
        <v>44615</v>
      </c>
      <c r="V106" s="107">
        <v>44622</v>
      </c>
      <c r="W106" s="107">
        <v>44629</v>
      </c>
      <c r="X106" s="107">
        <v>44636</v>
      </c>
      <c r="Y106" s="107">
        <v>44643</v>
      </c>
      <c r="Z106" s="107">
        <v>44650</v>
      </c>
      <c r="AA106" s="108">
        <v>44657</v>
      </c>
      <c r="AB106" s="108">
        <v>44664</v>
      </c>
      <c r="AC106" s="108">
        <v>44671</v>
      </c>
      <c r="AD106" s="108">
        <v>44678</v>
      </c>
      <c r="AE106" s="107">
        <v>44685</v>
      </c>
      <c r="AF106" s="107">
        <v>44692</v>
      </c>
      <c r="AG106" s="107">
        <v>44699</v>
      </c>
      <c r="AH106" s="107">
        <v>44706</v>
      </c>
      <c r="AI106" s="108">
        <v>44713</v>
      </c>
      <c r="AJ106" s="108">
        <v>44720</v>
      </c>
      <c r="AK106" s="108">
        <v>44727</v>
      </c>
      <c r="AL106" s="108">
        <v>44734</v>
      </c>
      <c r="AM106" s="108">
        <v>44741</v>
      </c>
      <c r="AN106" s="107">
        <v>44748</v>
      </c>
      <c r="AO106" s="107">
        <v>44755</v>
      </c>
      <c r="AP106" s="107" t="s">
        <v>1787</v>
      </c>
      <c r="AQ106" s="107">
        <v>44769</v>
      </c>
      <c r="AR106" s="108">
        <v>44776</v>
      </c>
      <c r="AS106" s="108">
        <v>44783</v>
      </c>
      <c r="AT106" s="108">
        <v>44790</v>
      </c>
      <c r="AU106" s="108">
        <v>44797</v>
      </c>
      <c r="AV106" s="107">
        <v>44804</v>
      </c>
      <c r="AW106" s="107">
        <v>44811</v>
      </c>
      <c r="AX106" s="107">
        <v>44818</v>
      </c>
      <c r="AY106" s="107">
        <v>44825</v>
      </c>
      <c r="AZ106" s="107">
        <v>44832</v>
      </c>
      <c r="BA106" s="108">
        <v>44839</v>
      </c>
      <c r="BB106" s="108">
        <v>44846</v>
      </c>
      <c r="BC106" s="108">
        <v>44853</v>
      </c>
      <c r="BD106" s="108">
        <v>44860</v>
      </c>
      <c r="BE106" s="107">
        <v>44867</v>
      </c>
      <c r="BF106" s="107">
        <v>44874</v>
      </c>
      <c r="BG106" s="107">
        <v>44881</v>
      </c>
      <c r="BH106" s="107">
        <v>44888</v>
      </c>
      <c r="BI106" s="108">
        <v>44895</v>
      </c>
      <c r="BJ106" s="108">
        <v>44902</v>
      </c>
      <c r="BK106" s="108">
        <v>44909</v>
      </c>
      <c r="BL106" s="108">
        <v>44916</v>
      </c>
      <c r="BM106" s="108">
        <v>44923</v>
      </c>
    </row>
    <row r="107" spans="1:65" s="102" customFormat="1" ht="26.25" customHeight="1" x14ac:dyDescent="0.25">
      <c r="A107" s="178" t="s">
        <v>1787</v>
      </c>
      <c r="B107" s="176" t="s">
        <v>1282</v>
      </c>
      <c r="C107" s="176" t="s">
        <v>1591</v>
      </c>
      <c r="D107" s="177" t="s">
        <v>571</v>
      </c>
      <c r="E107" s="176" t="s">
        <v>572</v>
      </c>
      <c r="F107" s="176" t="s">
        <v>1214</v>
      </c>
      <c r="G107" s="177" t="s">
        <v>1787</v>
      </c>
      <c r="H107" s="184" t="s">
        <v>1787</v>
      </c>
      <c r="I107" s="196" t="s">
        <v>129</v>
      </c>
      <c r="J107" s="195" t="s">
        <v>1735</v>
      </c>
      <c r="K107" s="197">
        <v>1</v>
      </c>
      <c r="L107" s="202" t="s">
        <v>1787</v>
      </c>
      <c r="M107" s="107" t="s">
        <v>1787</v>
      </c>
      <c r="N107" s="107">
        <v>44568</v>
      </c>
      <c r="O107" s="107">
        <v>44575</v>
      </c>
      <c r="P107" s="107">
        <v>44582</v>
      </c>
      <c r="Q107" s="107">
        <v>44589</v>
      </c>
      <c r="R107" s="108">
        <v>44596</v>
      </c>
      <c r="S107" s="108">
        <v>44603</v>
      </c>
      <c r="T107" s="108">
        <v>44610</v>
      </c>
      <c r="U107" s="108">
        <v>44617</v>
      </c>
      <c r="V107" s="107">
        <v>44624</v>
      </c>
      <c r="W107" s="107">
        <v>44631</v>
      </c>
      <c r="X107" s="107">
        <v>44638</v>
      </c>
      <c r="Y107" s="107">
        <v>44645</v>
      </c>
      <c r="Z107" s="107">
        <v>44652</v>
      </c>
      <c r="AA107" s="108">
        <v>44659</v>
      </c>
      <c r="AB107" s="108">
        <v>44666</v>
      </c>
      <c r="AC107" s="108">
        <v>44673</v>
      </c>
      <c r="AD107" s="108">
        <v>44680</v>
      </c>
      <c r="AE107" s="107">
        <v>44687</v>
      </c>
      <c r="AF107" s="107">
        <v>44694</v>
      </c>
      <c r="AG107" s="107">
        <v>44701</v>
      </c>
      <c r="AH107" s="107">
        <v>44708</v>
      </c>
      <c r="AI107" s="108">
        <v>44715</v>
      </c>
      <c r="AJ107" s="108">
        <v>44722</v>
      </c>
      <c r="AK107" s="108">
        <v>44729</v>
      </c>
      <c r="AL107" s="108">
        <v>44736</v>
      </c>
      <c r="AM107" s="108">
        <v>44743</v>
      </c>
      <c r="AN107" s="107">
        <v>44750</v>
      </c>
      <c r="AO107" s="107">
        <v>44757</v>
      </c>
      <c r="AP107" s="107">
        <v>44764</v>
      </c>
      <c r="AQ107" s="107">
        <v>44771</v>
      </c>
      <c r="AR107" s="108">
        <v>44778</v>
      </c>
      <c r="AS107" s="108">
        <v>44785</v>
      </c>
      <c r="AT107" s="108">
        <v>44792</v>
      </c>
      <c r="AU107" s="108">
        <v>44799</v>
      </c>
      <c r="AV107" s="107">
        <v>44806</v>
      </c>
      <c r="AW107" s="107">
        <v>44813</v>
      </c>
      <c r="AX107" s="107">
        <v>44820</v>
      </c>
      <c r="AY107" s="107">
        <v>44827</v>
      </c>
      <c r="AZ107" s="107">
        <v>44834</v>
      </c>
      <c r="BA107" s="108">
        <v>44841</v>
      </c>
      <c r="BB107" s="108">
        <v>44848</v>
      </c>
      <c r="BC107" s="108">
        <v>44855</v>
      </c>
      <c r="BD107" s="108">
        <v>44862</v>
      </c>
      <c r="BE107" s="107">
        <v>44869</v>
      </c>
      <c r="BF107" s="107">
        <v>44876</v>
      </c>
      <c r="BG107" s="107">
        <v>44883</v>
      </c>
      <c r="BH107" s="107">
        <v>44890</v>
      </c>
      <c r="BI107" s="108">
        <v>44897</v>
      </c>
      <c r="BJ107" s="108">
        <v>44904</v>
      </c>
      <c r="BK107" s="108">
        <v>44911</v>
      </c>
      <c r="BL107" s="108">
        <v>44918</v>
      </c>
      <c r="BM107" s="108">
        <v>44925</v>
      </c>
    </row>
    <row r="108" spans="1:65" s="102" customFormat="1" ht="26.25" customHeight="1" x14ac:dyDescent="0.25">
      <c r="A108" s="178">
        <v>77</v>
      </c>
      <c r="B108" s="176" t="s">
        <v>1279</v>
      </c>
      <c r="C108" s="176"/>
      <c r="D108" s="177"/>
      <c r="E108" s="176" t="s">
        <v>1211</v>
      </c>
      <c r="F108" s="176" t="s">
        <v>9</v>
      </c>
      <c r="G108" s="177" t="s">
        <v>1582</v>
      </c>
      <c r="H108" s="184" t="s">
        <v>1874</v>
      </c>
      <c r="I108" s="196" t="s">
        <v>127</v>
      </c>
      <c r="J108" s="195" t="s">
        <v>135</v>
      </c>
      <c r="K108" s="197">
        <v>4</v>
      </c>
      <c r="L108" s="202">
        <v>12</v>
      </c>
      <c r="M108" s="107" t="s">
        <v>1787</v>
      </c>
      <c r="N108" s="107" t="s">
        <v>1787</v>
      </c>
      <c r="O108" s="107" t="s">
        <v>1787</v>
      </c>
      <c r="P108" s="107" t="s">
        <v>1787</v>
      </c>
      <c r="Q108" s="107" t="s">
        <v>1787</v>
      </c>
      <c r="R108" s="108">
        <v>44594</v>
      </c>
      <c r="S108" s="108" t="s">
        <v>1787</v>
      </c>
      <c r="T108" s="108" t="s">
        <v>1787</v>
      </c>
      <c r="U108" s="108" t="s">
        <v>1787</v>
      </c>
      <c r="V108" s="107">
        <v>44622</v>
      </c>
      <c r="W108" s="107" t="s">
        <v>1787</v>
      </c>
      <c r="X108" s="107" t="s">
        <v>1787</v>
      </c>
      <c r="Y108" s="107" t="s">
        <v>1787</v>
      </c>
      <c r="Z108" s="108">
        <v>44650</v>
      </c>
      <c r="AA108" s="108" t="s">
        <v>1787</v>
      </c>
      <c r="AB108" s="108" t="s">
        <v>1787</v>
      </c>
      <c r="AC108" s="108" t="s">
        <v>1787</v>
      </c>
      <c r="AD108" s="107">
        <v>44678</v>
      </c>
      <c r="AE108" s="107" t="s">
        <v>1787</v>
      </c>
      <c r="AF108" s="107" t="s">
        <v>1787</v>
      </c>
      <c r="AG108" s="107" t="s">
        <v>1787</v>
      </c>
      <c r="AH108" s="107">
        <v>44706</v>
      </c>
      <c r="AI108" s="108" t="s">
        <v>1787</v>
      </c>
      <c r="AJ108" s="108" t="s">
        <v>1787</v>
      </c>
      <c r="AK108" s="108" t="s">
        <v>1787</v>
      </c>
      <c r="AL108" s="108">
        <v>44734</v>
      </c>
      <c r="AM108" s="107" t="s">
        <v>1787</v>
      </c>
      <c r="AN108" s="107" t="s">
        <v>1787</v>
      </c>
      <c r="AO108" s="107" t="s">
        <v>1787</v>
      </c>
      <c r="AP108" s="107" t="s">
        <v>1787</v>
      </c>
      <c r="AQ108" s="107">
        <v>44769</v>
      </c>
      <c r="AR108" s="108" t="s">
        <v>1787</v>
      </c>
      <c r="AS108" s="108" t="s">
        <v>1787</v>
      </c>
      <c r="AT108" s="108" t="s">
        <v>1787</v>
      </c>
      <c r="AU108" s="108">
        <v>44797</v>
      </c>
      <c r="AV108" s="107" t="s">
        <v>1787</v>
      </c>
      <c r="AW108" s="107" t="s">
        <v>1787</v>
      </c>
      <c r="AX108" s="107" t="s">
        <v>1787</v>
      </c>
      <c r="AY108" s="107">
        <v>44825</v>
      </c>
      <c r="AZ108" s="107" t="s">
        <v>1787</v>
      </c>
      <c r="BA108" s="108" t="s">
        <v>1787</v>
      </c>
      <c r="BB108" s="108" t="s">
        <v>1787</v>
      </c>
      <c r="BC108" s="108">
        <v>44853</v>
      </c>
      <c r="BD108" s="108" t="s">
        <v>1787</v>
      </c>
      <c r="BE108" s="107" t="s">
        <v>1787</v>
      </c>
      <c r="BF108" s="107" t="s">
        <v>1787</v>
      </c>
      <c r="BG108" s="107">
        <v>44881</v>
      </c>
      <c r="BH108" s="107" t="s">
        <v>1787</v>
      </c>
      <c r="BI108" s="108" t="s">
        <v>1787</v>
      </c>
      <c r="BJ108" s="108" t="s">
        <v>1787</v>
      </c>
      <c r="BK108" s="108">
        <v>44909</v>
      </c>
      <c r="BL108" s="108" t="s">
        <v>1787</v>
      </c>
      <c r="BM108" s="108" t="s">
        <v>1787</v>
      </c>
    </row>
    <row r="109" spans="1:65" s="102" customFormat="1" ht="26.25" customHeight="1" x14ac:dyDescent="0.25">
      <c r="A109" s="178">
        <v>78</v>
      </c>
      <c r="B109" s="176" t="s">
        <v>1279</v>
      </c>
      <c r="C109" s="176"/>
      <c r="D109" s="177"/>
      <c r="E109" s="176" t="s">
        <v>793</v>
      </c>
      <c r="F109" s="176" t="s">
        <v>5</v>
      </c>
      <c r="G109" s="177" t="s">
        <v>1603</v>
      </c>
      <c r="H109" s="184" t="s">
        <v>1923</v>
      </c>
      <c r="I109" s="196" t="s">
        <v>127</v>
      </c>
      <c r="J109" s="195" t="s">
        <v>135</v>
      </c>
      <c r="K109" s="197">
        <v>4</v>
      </c>
      <c r="L109" s="202">
        <v>12</v>
      </c>
      <c r="M109" s="107" t="s">
        <v>1787</v>
      </c>
      <c r="N109" s="107" t="s">
        <v>1787</v>
      </c>
      <c r="O109" s="107" t="s">
        <v>1787</v>
      </c>
      <c r="P109" s="107" t="s">
        <v>1787</v>
      </c>
      <c r="Q109" s="107" t="s">
        <v>1787</v>
      </c>
      <c r="R109" s="108">
        <v>44594</v>
      </c>
      <c r="S109" s="108" t="s">
        <v>1787</v>
      </c>
      <c r="T109" s="108" t="s">
        <v>1787</v>
      </c>
      <c r="U109" s="108" t="s">
        <v>1787</v>
      </c>
      <c r="V109" s="107">
        <v>44622</v>
      </c>
      <c r="W109" s="107" t="s">
        <v>1787</v>
      </c>
      <c r="X109" s="107" t="s">
        <v>1787</v>
      </c>
      <c r="Y109" s="107" t="s">
        <v>1787</v>
      </c>
      <c r="Z109" s="108">
        <v>44650</v>
      </c>
      <c r="AA109" s="108" t="s">
        <v>1787</v>
      </c>
      <c r="AB109" s="108" t="s">
        <v>1787</v>
      </c>
      <c r="AC109" s="108" t="s">
        <v>1787</v>
      </c>
      <c r="AD109" s="107">
        <v>44678</v>
      </c>
      <c r="AE109" s="107" t="s">
        <v>1787</v>
      </c>
      <c r="AF109" s="107" t="s">
        <v>1787</v>
      </c>
      <c r="AG109" s="107" t="s">
        <v>1787</v>
      </c>
      <c r="AH109" s="107">
        <v>44706</v>
      </c>
      <c r="AI109" s="108" t="s">
        <v>1787</v>
      </c>
      <c r="AJ109" s="108" t="s">
        <v>1787</v>
      </c>
      <c r="AK109" s="108" t="s">
        <v>1787</v>
      </c>
      <c r="AL109" s="108">
        <v>44734</v>
      </c>
      <c r="AM109" s="107" t="s">
        <v>1787</v>
      </c>
      <c r="AN109" s="107" t="s">
        <v>1787</v>
      </c>
      <c r="AO109" s="107" t="s">
        <v>1787</v>
      </c>
      <c r="AP109" s="107" t="s">
        <v>1787</v>
      </c>
      <c r="AQ109" s="107">
        <v>44769</v>
      </c>
      <c r="AR109" s="108" t="s">
        <v>1787</v>
      </c>
      <c r="AS109" s="108" t="s">
        <v>1787</v>
      </c>
      <c r="AT109" s="108" t="s">
        <v>1787</v>
      </c>
      <c r="AU109" s="108">
        <v>44797</v>
      </c>
      <c r="AV109" s="107" t="s">
        <v>1787</v>
      </c>
      <c r="AW109" s="107" t="s">
        <v>1787</v>
      </c>
      <c r="AX109" s="107" t="s">
        <v>1787</v>
      </c>
      <c r="AY109" s="107">
        <v>44825</v>
      </c>
      <c r="AZ109" s="107" t="s">
        <v>1787</v>
      </c>
      <c r="BA109" s="108" t="s">
        <v>1787</v>
      </c>
      <c r="BB109" s="108" t="s">
        <v>1787</v>
      </c>
      <c r="BC109" s="108">
        <v>44853</v>
      </c>
      <c r="BD109" s="108" t="s">
        <v>1787</v>
      </c>
      <c r="BE109" s="107" t="s">
        <v>1787</v>
      </c>
      <c r="BF109" s="107" t="s">
        <v>1787</v>
      </c>
      <c r="BG109" s="107">
        <v>44881</v>
      </c>
      <c r="BH109" s="107" t="s">
        <v>1787</v>
      </c>
      <c r="BI109" s="108" t="s">
        <v>1787</v>
      </c>
      <c r="BJ109" s="108" t="s">
        <v>1787</v>
      </c>
      <c r="BK109" s="108">
        <v>44909</v>
      </c>
      <c r="BL109" s="108" t="s">
        <v>1787</v>
      </c>
      <c r="BM109" s="108" t="s">
        <v>1787</v>
      </c>
    </row>
    <row r="110" spans="1:65" s="102" customFormat="1" ht="26.25" customHeight="1" x14ac:dyDescent="0.25">
      <c r="A110" s="178">
        <v>79</v>
      </c>
      <c r="B110" s="176" t="s">
        <v>1279</v>
      </c>
      <c r="C110" s="176"/>
      <c r="D110" s="177" t="s">
        <v>1787</v>
      </c>
      <c r="E110" s="176" t="s">
        <v>793</v>
      </c>
      <c r="F110" s="176" t="s">
        <v>97</v>
      </c>
      <c r="G110" s="177" t="s">
        <v>1512</v>
      </c>
      <c r="H110" s="184" t="s">
        <v>1811</v>
      </c>
      <c r="I110" s="196" t="s">
        <v>127</v>
      </c>
      <c r="J110" s="195" t="s">
        <v>135</v>
      </c>
      <c r="K110" s="197">
        <v>4</v>
      </c>
      <c r="L110" s="202">
        <v>12</v>
      </c>
      <c r="M110" s="107" t="s">
        <v>1787</v>
      </c>
      <c r="N110" s="107" t="s">
        <v>1787</v>
      </c>
      <c r="O110" s="107" t="s">
        <v>1787</v>
      </c>
      <c r="P110" s="107" t="s">
        <v>1787</v>
      </c>
      <c r="Q110" s="107" t="s">
        <v>1787</v>
      </c>
      <c r="R110" s="108">
        <v>44594</v>
      </c>
      <c r="S110" s="108" t="s">
        <v>1787</v>
      </c>
      <c r="T110" s="108" t="s">
        <v>1787</v>
      </c>
      <c r="U110" s="108" t="s">
        <v>1787</v>
      </c>
      <c r="V110" s="107">
        <v>44622</v>
      </c>
      <c r="W110" s="107" t="s">
        <v>1787</v>
      </c>
      <c r="X110" s="107" t="s">
        <v>1787</v>
      </c>
      <c r="Y110" s="107" t="s">
        <v>1787</v>
      </c>
      <c r="Z110" s="107">
        <v>44650</v>
      </c>
      <c r="AA110" s="108" t="s">
        <v>1787</v>
      </c>
      <c r="AB110" s="108" t="s">
        <v>1787</v>
      </c>
      <c r="AC110" s="108" t="s">
        <v>1787</v>
      </c>
      <c r="AD110" s="108">
        <v>44678</v>
      </c>
      <c r="AE110" s="107" t="s">
        <v>1787</v>
      </c>
      <c r="AF110" s="107" t="s">
        <v>1787</v>
      </c>
      <c r="AG110" s="107" t="s">
        <v>1787</v>
      </c>
      <c r="AH110" s="107">
        <v>44706</v>
      </c>
      <c r="AI110" s="108" t="s">
        <v>1787</v>
      </c>
      <c r="AJ110" s="108" t="s">
        <v>1787</v>
      </c>
      <c r="AK110" s="108" t="s">
        <v>1787</v>
      </c>
      <c r="AL110" s="108">
        <v>44734</v>
      </c>
      <c r="AM110" s="108" t="s">
        <v>1787</v>
      </c>
      <c r="AN110" s="107" t="s">
        <v>1787</v>
      </c>
      <c r="AO110" s="107" t="s">
        <v>1787</v>
      </c>
      <c r="AP110" s="107" t="s">
        <v>1787</v>
      </c>
      <c r="AQ110" s="107">
        <v>44769</v>
      </c>
      <c r="AR110" s="108" t="s">
        <v>1787</v>
      </c>
      <c r="AS110" s="108" t="s">
        <v>1787</v>
      </c>
      <c r="AT110" s="108" t="s">
        <v>1787</v>
      </c>
      <c r="AU110" s="108">
        <v>44797</v>
      </c>
      <c r="AV110" s="107" t="s">
        <v>1787</v>
      </c>
      <c r="AW110" s="107" t="s">
        <v>1787</v>
      </c>
      <c r="AX110" s="107" t="s">
        <v>1787</v>
      </c>
      <c r="AY110" s="107">
        <v>44825</v>
      </c>
      <c r="AZ110" s="107" t="s">
        <v>1787</v>
      </c>
      <c r="BA110" s="108" t="s">
        <v>1787</v>
      </c>
      <c r="BB110" s="108" t="s">
        <v>1787</v>
      </c>
      <c r="BC110" s="108">
        <v>44853</v>
      </c>
      <c r="BD110" s="108" t="s">
        <v>1787</v>
      </c>
      <c r="BE110" s="107" t="s">
        <v>1787</v>
      </c>
      <c r="BF110" s="107" t="s">
        <v>1787</v>
      </c>
      <c r="BG110" s="107">
        <v>44881</v>
      </c>
      <c r="BH110" s="107" t="s">
        <v>1787</v>
      </c>
      <c r="BI110" s="108" t="s">
        <v>1787</v>
      </c>
      <c r="BJ110" s="108" t="s">
        <v>1787</v>
      </c>
      <c r="BK110" s="108">
        <v>44909</v>
      </c>
      <c r="BL110" s="108" t="s">
        <v>1787</v>
      </c>
      <c r="BM110" s="108" t="s">
        <v>1787</v>
      </c>
    </row>
    <row r="111" spans="1:65" s="102" customFormat="1" ht="26.25" customHeight="1" x14ac:dyDescent="0.25">
      <c r="A111" s="178">
        <v>80</v>
      </c>
      <c r="B111" s="176" t="s">
        <v>1279</v>
      </c>
      <c r="C111" s="176"/>
      <c r="D111" s="177" t="s">
        <v>1787</v>
      </c>
      <c r="E111" s="176" t="s">
        <v>793</v>
      </c>
      <c r="F111" s="176" t="s">
        <v>98</v>
      </c>
      <c r="G111" s="177" t="s">
        <v>1513</v>
      </c>
      <c r="H111" s="184" t="s">
        <v>1924</v>
      </c>
      <c r="I111" s="196" t="s">
        <v>127</v>
      </c>
      <c r="J111" s="195" t="s">
        <v>135</v>
      </c>
      <c r="K111" s="197">
        <v>4</v>
      </c>
      <c r="L111" s="202">
        <v>12</v>
      </c>
      <c r="M111" s="107" t="s">
        <v>1787</v>
      </c>
      <c r="N111" s="107" t="s">
        <v>1787</v>
      </c>
      <c r="O111" s="107" t="s">
        <v>1787</v>
      </c>
      <c r="P111" s="107" t="s">
        <v>1787</v>
      </c>
      <c r="Q111" s="107" t="s">
        <v>1787</v>
      </c>
      <c r="R111" s="108">
        <v>44594</v>
      </c>
      <c r="S111" s="108" t="s">
        <v>1787</v>
      </c>
      <c r="T111" s="108" t="s">
        <v>1787</v>
      </c>
      <c r="U111" s="108" t="s">
        <v>1787</v>
      </c>
      <c r="V111" s="107">
        <v>44622</v>
      </c>
      <c r="W111" s="107" t="s">
        <v>1787</v>
      </c>
      <c r="X111" s="107" t="s">
        <v>1787</v>
      </c>
      <c r="Y111" s="107" t="s">
        <v>1787</v>
      </c>
      <c r="Z111" s="108">
        <v>44650</v>
      </c>
      <c r="AA111" s="108" t="s">
        <v>1787</v>
      </c>
      <c r="AB111" s="108" t="s">
        <v>1787</v>
      </c>
      <c r="AC111" s="108" t="s">
        <v>1787</v>
      </c>
      <c r="AD111" s="107">
        <v>44678</v>
      </c>
      <c r="AE111" s="107" t="s">
        <v>1787</v>
      </c>
      <c r="AF111" s="107" t="s">
        <v>1787</v>
      </c>
      <c r="AG111" s="107" t="s">
        <v>1787</v>
      </c>
      <c r="AH111" s="107">
        <v>44706</v>
      </c>
      <c r="AI111" s="108" t="s">
        <v>1787</v>
      </c>
      <c r="AJ111" s="108" t="s">
        <v>1787</v>
      </c>
      <c r="AK111" s="108" t="s">
        <v>1787</v>
      </c>
      <c r="AL111" s="108">
        <v>44734</v>
      </c>
      <c r="AM111" s="107" t="s">
        <v>1787</v>
      </c>
      <c r="AN111" s="107" t="s">
        <v>1787</v>
      </c>
      <c r="AO111" s="107" t="s">
        <v>1787</v>
      </c>
      <c r="AP111" s="107" t="s">
        <v>1787</v>
      </c>
      <c r="AQ111" s="107">
        <v>44769</v>
      </c>
      <c r="AR111" s="108" t="s">
        <v>1787</v>
      </c>
      <c r="AS111" s="108" t="s">
        <v>1787</v>
      </c>
      <c r="AT111" s="108" t="s">
        <v>1787</v>
      </c>
      <c r="AU111" s="108">
        <v>44797</v>
      </c>
      <c r="AV111" s="107" t="s">
        <v>1787</v>
      </c>
      <c r="AW111" s="107" t="s">
        <v>1787</v>
      </c>
      <c r="AX111" s="107" t="s">
        <v>1787</v>
      </c>
      <c r="AY111" s="107">
        <v>44825</v>
      </c>
      <c r="AZ111" s="107" t="s">
        <v>1787</v>
      </c>
      <c r="BA111" s="108" t="s">
        <v>1787</v>
      </c>
      <c r="BB111" s="108" t="s">
        <v>1787</v>
      </c>
      <c r="BC111" s="108">
        <v>44853</v>
      </c>
      <c r="BD111" s="108" t="s">
        <v>1787</v>
      </c>
      <c r="BE111" s="107" t="s">
        <v>1787</v>
      </c>
      <c r="BF111" s="107" t="s">
        <v>1787</v>
      </c>
      <c r="BG111" s="107">
        <v>44881</v>
      </c>
      <c r="BH111" s="107" t="s">
        <v>1787</v>
      </c>
      <c r="BI111" s="108" t="s">
        <v>1787</v>
      </c>
      <c r="BJ111" s="108" t="s">
        <v>1787</v>
      </c>
      <c r="BK111" s="108">
        <v>44909</v>
      </c>
      <c r="BL111" s="108" t="s">
        <v>1787</v>
      </c>
      <c r="BM111" s="108" t="s">
        <v>1787</v>
      </c>
    </row>
    <row r="112" spans="1:65" s="102" customFormat="1" ht="26.25" customHeight="1" x14ac:dyDescent="0.25">
      <c r="A112" s="178">
        <v>81</v>
      </c>
      <c r="B112" s="176" t="s">
        <v>1279</v>
      </c>
      <c r="C112" s="176"/>
      <c r="D112" s="177" t="s">
        <v>1787</v>
      </c>
      <c r="E112" s="176" t="s">
        <v>337</v>
      </c>
      <c r="F112" s="176" t="s">
        <v>1216</v>
      </c>
      <c r="G112" s="177" t="s">
        <v>1517</v>
      </c>
      <c r="H112" s="184" t="s">
        <v>1441</v>
      </c>
      <c r="I112" s="196" t="s">
        <v>127</v>
      </c>
      <c r="J112" s="195" t="s">
        <v>135</v>
      </c>
      <c r="K112" s="197">
        <v>4</v>
      </c>
      <c r="L112" s="202">
        <v>12</v>
      </c>
      <c r="M112" s="107" t="s">
        <v>1787</v>
      </c>
      <c r="N112" s="107" t="s">
        <v>1787</v>
      </c>
      <c r="O112" s="107" t="s">
        <v>1787</v>
      </c>
      <c r="P112" s="107" t="s">
        <v>1787</v>
      </c>
      <c r="Q112" s="107" t="s">
        <v>1787</v>
      </c>
      <c r="R112" s="108">
        <v>44594</v>
      </c>
      <c r="S112" s="108" t="s">
        <v>1787</v>
      </c>
      <c r="T112" s="108" t="s">
        <v>1787</v>
      </c>
      <c r="U112" s="108" t="s">
        <v>1787</v>
      </c>
      <c r="V112" s="107">
        <v>44622</v>
      </c>
      <c r="W112" s="107" t="s">
        <v>1787</v>
      </c>
      <c r="X112" s="107" t="s">
        <v>1787</v>
      </c>
      <c r="Y112" s="107" t="s">
        <v>1787</v>
      </c>
      <c r="Z112" s="108">
        <v>44650</v>
      </c>
      <c r="AA112" s="108" t="s">
        <v>1787</v>
      </c>
      <c r="AB112" s="108" t="s">
        <v>1787</v>
      </c>
      <c r="AC112" s="108" t="s">
        <v>1787</v>
      </c>
      <c r="AD112" s="107">
        <v>44678</v>
      </c>
      <c r="AE112" s="107" t="s">
        <v>1787</v>
      </c>
      <c r="AF112" s="107" t="s">
        <v>1787</v>
      </c>
      <c r="AG112" s="107" t="s">
        <v>1787</v>
      </c>
      <c r="AH112" s="107">
        <v>44706</v>
      </c>
      <c r="AI112" s="108" t="s">
        <v>1787</v>
      </c>
      <c r="AJ112" s="108" t="s">
        <v>1787</v>
      </c>
      <c r="AK112" s="108" t="s">
        <v>1787</v>
      </c>
      <c r="AL112" s="108">
        <v>44734</v>
      </c>
      <c r="AM112" s="107" t="s">
        <v>1787</v>
      </c>
      <c r="AN112" s="107" t="s">
        <v>1787</v>
      </c>
      <c r="AO112" s="107" t="s">
        <v>1787</v>
      </c>
      <c r="AP112" s="107" t="s">
        <v>1787</v>
      </c>
      <c r="AQ112" s="107">
        <v>44769</v>
      </c>
      <c r="AR112" s="108" t="s">
        <v>1787</v>
      </c>
      <c r="AS112" s="108" t="s">
        <v>1787</v>
      </c>
      <c r="AT112" s="108" t="s">
        <v>1787</v>
      </c>
      <c r="AU112" s="108">
        <v>44797</v>
      </c>
      <c r="AV112" s="107" t="s">
        <v>1787</v>
      </c>
      <c r="AW112" s="107" t="s">
        <v>1787</v>
      </c>
      <c r="AX112" s="107" t="s">
        <v>1787</v>
      </c>
      <c r="AY112" s="107">
        <v>44825</v>
      </c>
      <c r="AZ112" s="107" t="s">
        <v>1787</v>
      </c>
      <c r="BA112" s="108" t="s">
        <v>1787</v>
      </c>
      <c r="BB112" s="108" t="s">
        <v>1787</v>
      </c>
      <c r="BC112" s="108">
        <v>44853</v>
      </c>
      <c r="BD112" s="108" t="s">
        <v>1787</v>
      </c>
      <c r="BE112" s="107" t="s">
        <v>1787</v>
      </c>
      <c r="BF112" s="107" t="s">
        <v>1787</v>
      </c>
      <c r="BG112" s="107">
        <v>44881</v>
      </c>
      <c r="BH112" s="107" t="s">
        <v>1787</v>
      </c>
      <c r="BI112" s="108" t="s">
        <v>1787</v>
      </c>
      <c r="BJ112" s="108" t="s">
        <v>1787</v>
      </c>
      <c r="BK112" s="108">
        <v>44909</v>
      </c>
      <c r="BL112" s="108" t="s">
        <v>1787</v>
      </c>
      <c r="BM112" s="108" t="s">
        <v>1787</v>
      </c>
    </row>
    <row r="113" spans="1:65" s="102" customFormat="1" ht="26.25" customHeight="1" x14ac:dyDescent="0.25">
      <c r="A113" s="178">
        <v>82</v>
      </c>
      <c r="B113" s="176" t="s">
        <v>1279</v>
      </c>
      <c r="C113" s="176"/>
      <c r="D113" s="177" t="s">
        <v>1787</v>
      </c>
      <c r="E113" s="176" t="s">
        <v>372</v>
      </c>
      <c r="F113" s="176" t="s">
        <v>373</v>
      </c>
      <c r="G113" s="177" t="s">
        <v>1858</v>
      </c>
      <c r="H113" s="184" t="s">
        <v>1862</v>
      </c>
      <c r="I113" s="196" t="s">
        <v>127</v>
      </c>
      <c r="J113" s="195" t="s">
        <v>135</v>
      </c>
      <c r="K113" s="197">
        <v>4</v>
      </c>
      <c r="L113" s="202">
        <v>12</v>
      </c>
      <c r="M113" s="107" t="s">
        <v>1787</v>
      </c>
      <c r="N113" s="107" t="s">
        <v>1787</v>
      </c>
      <c r="O113" s="107" t="s">
        <v>1787</v>
      </c>
      <c r="P113" s="107" t="s">
        <v>1787</v>
      </c>
      <c r="Q113" s="107" t="s">
        <v>1787</v>
      </c>
      <c r="R113" s="108">
        <v>44594</v>
      </c>
      <c r="S113" s="108" t="s">
        <v>1787</v>
      </c>
      <c r="T113" s="108" t="s">
        <v>1787</v>
      </c>
      <c r="U113" s="108" t="s">
        <v>1787</v>
      </c>
      <c r="V113" s="107">
        <v>44622</v>
      </c>
      <c r="W113" s="107" t="s">
        <v>1787</v>
      </c>
      <c r="X113" s="107" t="s">
        <v>1787</v>
      </c>
      <c r="Y113" s="107" t="s">
        <v>1787</v>
      </c>
      <c r="Z113" s="108">
        <v>44650</v>
      </c>
      <c r="AA113" s="108" t="s">
        <v>1787</v>
      </c>
      <c r="AB113" s="108" t="s">
        <v>1787</v>
      </c>
      <c r="AC113" s="108" t="s">
        <v>1787</v>
      </c>
      <c r="AD113" s="107">
        <v>44678</v>
      </c>
      <c r="AE113" s="107" t="s">
        <v>1787</v>
      </c>
      <c r="AF113" s="107" t="s">
        <v>1787</v>
      </c>
      <c r="AG113" s="107" t="s">
        <v>1787</v>
      </c>
      <c r="AH113" s="107">
        <v>44706</v>
      </c>
      <c r="AI113" s="108" t="s">
        <v>1787</v>
      </c>
      <c r="AJ113" s="108" t="s">
        <v>1787</v>
      </c>
      <c r="AK113" s="108" t="s">
        <v>1787</v>
      </c>
      <c r="AL113" s="108">
        <v>44734</v>
      </c>
      <c r="AM113" s="107" t="s">
        <v>1787</v>
      </c>
      <c r="AN113" s="107" t="s">
        <v>1787</v>
      </c>
      <c r="AO113" s="107" t="s">
        <v>1787</v>
      </c>
      <c r="AP113" s="107" t="s">
        <v>1787</v>
      </c>
      <c r="AQ113" s="107">
        <v>44769</v>
      </c>
      <c r="AR113" s="108" t="s">
        <v>1787</v>
      </c>
      <c r="AS113" s="108" t="s">
        <v>1787</v>
      </c>
      <c r="AT113" s="108" t="s">
        <v>1787</v>
      </c>
      <c r="AU113" s="108">
        <v>44797</v>
      </c>
      <c r="AV113" s="107" t="s">
        <v>1787</v>
      </c>
      <c r="AW113" s="107" t="s">
        <v>1787</v>
      </c>
      <c r="AX113" s="107" t="s">
        <v>1787</v>
      </c>
      <c r="AY113" s="107">
        <v>44825</v>
      </c>
      <c r="AZ113" s="107" t="s">
        <v>1787</v>
      </c>
      <c r="BA113" s="108" t="s">
        <v>1787</v>
      </c>
      <c r="BB113" s="108" t="s">
        <v>1787</v>
      </c>
      <c r="BC113" s="108">
        <v>44853</v>
      </c>
      <c r="BD113" s="108" t="s">
        <v>1787</v>
      </c>
      <c r="BE113" s="107" t="s">
        <v>1787</v>
      </c>
      <c r="BF113" s="107" t="s">
        <v>1787</v>
      </c>
      <c r="BG113" s="107">
        <v>44881</v>
      </c>
      <c r="BH113" s="107" t="s">
        <v>1787</v>
      </c>
      <c r="BI113" s="108" t="s">
        <v>1787</v>
      </c>
      <c r="BJ113" s="108" t="s">
        <v>1787</v>
      </c>
      <c r="BK113" s="108">
        <v>44909</v>
      </c>
      <c r="BL113" s="108" t="s">
        <v>1787</v>
      </c>
      <c r="BM113" s="108" t="s">
        <v>1787</v>
      </c>
    </row>
    <row r="114" spans="1:65" s="102" customFormat="1" ht="26.25" customHeight="1" x14ac:dyDescent="0.25">
      <c r="A114" s="178">
        <v>83</v>
      </c>
      <c r="B114" s="176" t="s">
        <v>1280</v>
      </c>
      <c r="C114" s="176"/>
      <c r="D114" s="177" t="s">
        <v>1787</v>
      </c>
      <c r="E114" s="176" t="s">
        <v>261</v>
      </c>
      <c r="F114" s="176" t="s">
        <v>93</v>
      </c>
      <c r="G114" s="177" t="s">
        <v>1490</v>
      </c>
      <c r="H114" s="184" t="s">
        <v>1946</v>
      </c>
      <c r="I114" s="196" t="s">
        <v>127</v>
      </c>
      <c r="J114" s="195" t="s">
        <v>135</v>
      </c>
      <c r="K114" s="197">
        <v>4</v>
      </c>
      <c r="L114" s="202">
        <v>12</v>
      </c>
      <c r="M114" s="107" t="s">
        <v>1787</v>
      </c>
      <c r="N114" s="107" t="s">
        <v>1787</v>
      </c>
      <c r="O114" s="107" t="s">
        <v>1787</v>
      </c>
      <c r="P114" s="107" t="s">
        <v>1787</v>
      </c>
      <c r="Q114" s="107" t="s">
        <v>1787</v>
      </c>
      <c r="R114" s="108">
        <v>44594</v>
      </c>
      <c r="S114" s="108" t="s">
        <v>1787</v>
      </c>
      <c r="T114" s="108" t="s">
        <v>1787</v>
      </c>
      <c r="U114" s="108" t="s">
        <v>1787</v>
      </c>
      <c r="V114" s="107">
        <v>44622</v>
      </c>
      <c r="W114" s="107" t="s">
        <v>1787</v>
      </c>
      <c r="X114" s="107" t="s">
        <v>1787</v>
      </c>
      <c r="Y114" s="107" t="s">
        <v>1787</v>
      </c>
      <c r="Z114" s="108">
        <v>44650</v>
      </c>
      <c r="AA114" s="108" t="s">
        <v>1787</v>
      </c>
      <c r="AB114" s="108" t="s">
        <v>1787</v>
      </c>
      <c r="AC114" s="108" t="s">
        <v>1787</v>
      </c>
      <c r="AD114" s="107">
        <v>44678</v>
      </c>
      <c r="AE114" s="107" t="s">
        <v>1787</v>
      </c>
      <c r="AF114" s="107" t="s">
        <v>1787</v>
      </c>
      <c r="AG114" s="107" t="s">
        <v>1787</v>
      </c>
      <c r="AH114" s="107">
        <v>44706</v>
      </c>
      <c r="AI114" s="108" t="s">
        <v>1787</v>
      </c>
      <c r="AJ114" s="108" t="s">
        <v>1787</v>
      </c>
      <c r="AK114" s="108" t="s">
        <v>1787</v>
      </c>
      <c r="AL114" s="108">
        <v>44734</v>
      </c>
      <c r="AM114" s="107" t="s">
        <v>1787</v>
      </c>
      <c r="AN114" s="107" t="s">
        <v>1787</v>
      </c>
      <c r="AO114" s="107" t="s">
        <v>1787</v>
      </c>
      <c r="AP114" s="107" t="s">
        <v>1787</v>
      </c>
      <c r="AQ114" s="107">
        <v>44769</v>
      </c>
      <c r="AR114" s="108" t="s">
        <v>1787</v>
      </c>
      <c r="AS114" s="108" t="s">
        <v>1787</v>
      </c>
      <c r="AT114" s="108" t="s">
        <v>1787</v>
      </c>
      <c r="AU114" s="108">
        <v>44797</v>
      </c>
      <c r="AV114" s="107" t="s">
        <v>1787</v>
      </c>
      <c r="AW114" s="107" t="s">
        <v>1787</v>
      </c>
      <c r="AX114" s="107" t="s">
        <v>1787</v>
      </c>
      <c r="AY114" s="107">
        <v>44825</v>
      </c>
      <c r="AZ114" s="107" t="s">
        <v>1787</v>
      </c>
      <c r="BA114" s="108" t="s">
        <v>1787</v>
      </c>
      <c r="BB114" s="108" t="s">
        <v>1787</v>
      </c>
      <c r="BC114" s="108">
        <v>44853</v>
      </c>
      <c r="BD114" s="108" t="s">
        <v>1787</v>
      </c>
      <c r="BE114" s="107" t="s">
        <v>1787</v>
      </c>
      <c r="BF114" s="107" t="s">
        <v>1787</v>
      </c>
      <c r="BG114" s="107">
        <v>44881</v>
      </c>
      <c r="BH114" s="107" t="s">
        <v>1787</v>
      </c>
      <c r="BI114" s="108" t="s">
        <v>1787</v>
      </c>
      <c r="BJ114" s="108" t="s">
        <v>1787</v>
      </c>
      <c r="BK114" s="108">
        <v>44909</v>
      </c>
      <c r="BL114" s="108" t="s">
        <v>1787</v>
      </c>
      <c r="BM114" s="108" t="s">
        <v>1787</v>
      </c>
    </row>
    <row r="115" spans="1:65" s="102" customFormat="1" ht="26.25" customHeight="1" x14ac:dyDescent="0.25">
      <c r="A115" s="178">
        <v>84</v>
      </c>
      <c r="B115" s="176" t="s">
        <v>1280</v>
      </c>
      <c r="C115" s="176"/>
      <c r="D115" s="177" t="s">
        <v>1787</v>
      </c>
      <c r="E115" s="176" t="s">
        <v>261</v>
      </c>
      <c r="F115" s="176" t="s">
        <v>1856</v>
      </c>
      <c r="G115" s="177" t="s">
        <v>1857</v>
      </c>
      <c r="H115" s="184" t="s">
        <v>1940</v>
      </c>
      <c r="I115" s="196" t="s">
        <v>127</v>
      </c>
      <c r="J115" s="195" t="s">
        <v>135</v>
      </c>
      <c r="K115" s="197">
        <v>4</v>
      </c>
      <c r="L115" s="202">
        <v>12</v>
      </c>
      <c r="M115" s="107" t="s">
        <v>1787</v>
      </c>
      <c r="N115" s="107" t="s">
        <v>1787</v>
      </c>
      <c r="O115" s="107" t="s">
        <v>1787</v>
      </c>
      <c r="P115" s="107" t="s">
        <v>1787</v>
      </c>
      <c r="Q115" s="107" t="s">
        <v>1787</v>
      </c>
      <c r="R115" s="108">
        <v>44594</v>
      </c>
      <c r="S115" s="108" t="s">
        <v>1787</v>
      </c>
      <c r="T115" s="108" t="s">
        <v>1787</v>
      </c>
      <c r="U115" s="108" t="s">
        <v>1787</v>
      </c>
      <c r="V115" s="107">
        <v>44622</v>
      </c>
      <c r="W115" s="107" t="s">
        <v>1787</v>
      </c>
      <c r="X115" s="107" t="s">
        <v>1787</v>
      </c>
      <c r="Y115" s="107" t="s">
        <v>1787</v>
      </c>
      <c r="Z115" s="108">
        <v>44650</v>
      </c>
      <c r="AA115" s="108" t="s">
        <v>1787</v>
      </c>
      <c r="AB115" s="108" t="s">
        <v>1787</v>
      </c>
      <c r="AC115" s="108" t="s">
        <v>1787</v>
      </c>
      <c r="AD115" s="107">
        <v>44678</v>
      </c>
      <c r="AE115" s="107" t="s">
        <v>1787</v>
      </c>
      <c r="AF115" s="107" t="s">
        <v>1787</v>
      </c>
      <c r="AG115" s="107" t="s">
        <v>1787</v>
      </c>
      <c r="AH115" s="107">
        <v>44706</v>
      </c>
      <c r="AI115" s="108" t="s">
        <v>1787</v>
      </c>
      <c r="AJ115" s="108" t="s">
        <v>1787</v>
      </c>
      <c r="AK115" s="108" t="s">
        <v>1787</v>
      </c>
      <c r="AL115" s="108">
        <v>44734</v>
      </c>
      <c r="AM115" s="107" t="s">
        <v>1787</v>
      </c>
      <c r="AN115" s="107" t="s">
        <v>1787</v>
      </c>
      <c r="AO115" s="107" t="s">
        <v>1787</v>
      </c>
      <c r="AP115" s="107" t="s">
        <v>1787</v>
      </c>
      <c r="AQ115" s="107">
        <v>44769</v>
      </c>
      <c r="AR115" s="108" t="s">
        <v>1787</v>
      </c>
      <c r="AS115" s="108" t="s">
        <v>1787</v>
      </c>
      <c r="AT115" s="108" t="s">
        <v>1787</v>
      </c>
      <c r="AU115" s="108">
        <v>44797</v>
      </c>
      <c r="AV115" s="107" t="s">
        <v>1787</v>
      </c>
      <c r="AW115" s="107" t="s">
        <v>1787</v>
      </c>
      <c r="AX115" s="107" t="s">
        <v>1787</v>
      </c>
      <c r="AY115" s="107">
        <v>44825</v>
      </c>
      <c r="AZ115" s="107" t="s">
        <v>1787</v>
      </c>
      <c r="BA115" s="108" t="s">
        <v>1787</v>
      </c>
      <c r="BB115" s="108" t="s">
        <v>1787</v>
      </c>
      <c r="BC115" s="108">
        <v>44853</v>
      </c>
      <c r="BD115" s="108" t="s">
        <v>1787</v>
      </c>
      <c r="BE115" s="107" t="s">
        <v>1787</v>
      </c>
      <c r="BF115" s="107" t="s">
        <v>1787</v>
      </c>
      <c r="BG115" s="107">
        <v>44881</v>
      </c>
      <c r="BH115" s="107" t="s">
        <v>1787</v>
      </c>
      <c r="BI115" s="108" t="s">
        <v>1787</v>
      </c>
      <c r="BJ115" s="108" t="s">
        <v>1787</v>
      </c>
      <c r="BK115" s="108">
        <v>44909</v>
      </c>
      <c r="BL115" s="108" t="s">
        <v>1787</v>
      </c>
      <c r="BM115" s="108" t="s">
        <v>1787</v>
      </c>
    </row>
    <row r="116" spans="1:65" s="102" customFormat="1" ht="26.25" customHeight="1" x14ac:dyDescent="0.25">
      <c r="A116" s="178">
        <v>85</v>
      </c>
      <c r="B116" s="176" t="s">
        <v>1280</v>
      </c>
      <c r="C116" s="176"/>
      <c r="D116" s="177" t="s">
        <v>1787</v>
      </c>
      <c r="E116" s="176" t="s">
        <v>261</v>
      </c>
      <c r="F116" s="176" t="s">
        <v>105</v>
      </c>
      <c r="G116" s="177" t="s">
        <v>1498</v>
      </c>
      <c r="H116" s="184" t="s">
        <v>1325</v>
      </c>
      <c r="I116" s="196" t="s">
        <v>127</v>
      </c>
      <c r="J116" s="195" t="s">
        <v>135</v>
      </c>
      <c r="K116" s="197">
        <v>4</v>
      </c>
      <c r="L116" s="202">
        <v>12</v>
      </c>
      <c r="M116" s="107" t="s">
        <v>1787</v>
      </c>
      <c r="N116" s="107" t="s">
        <v>1787</v>
      </c>
      <c r="O116" s="107" t="s">
        <v>1787</v>
      </c>
      <c r="P116" s="107" t="s">
        <v>1787</v>
      </c>
      <c r="Q116" s="107" t="s">
        <v>1787</v>
      </c>
      <c r="R116" s="108">
        <v>44594</v>
      </c>
      <c r="S116" s="108" t="s">
        <v>1787</v>
      </c>
      <c r="T116" s="108" t="s">
        <v>1787</v>
      </c>
      <c r="U116" s="108" t="s">
        <v>1787</v>
      </c>
      <c r="V116" s="107">
        <v>44622</v>
      </c>
      <c r="W116" s="107" t="s">
        <v>1787</v>
      </c>
      <c r="X116" s="107" t="s">
        <v>1787</v>
      </c>
      <c r="Y116" s="107" t="s">
        <v>1787</v>
      </c>
      <c r="Z116" s="108">
        <v>44650</v>
      </c>
      <c r="AA116" s="108" t="s">
        <v>1787</v>
      </c>
      <c r="AB116" s="108" t="s">
        <v>1787</v>
      </c>
      <c r="AC116" s="108" t="s">
        <v>1787</v>
      </c>
      <c r="AD116" s="107">
        <v>44678</v>
      </c>
      <c r="AE116" s="107" t="s">
        <v>1787</v>
      </c>
      <c r="AF116" s="107" t="s">
        <v>1787</v>
      </c>
      <c r="AG116" s="107" t="s">
        <v>1787</v>
      </c>
      <c r="AH116" s="107">
        <v>44706</v>
      </c>
      <c r="AI116" s="108" t="s">
        <v>1787</v>
      </c>
      <c r="AJ116" s="108" t="s">
        <v>1787</v>
      </c>
      <c r="AK116" s="108" t="s">
        <v>1787</v>
      </c>
      <c r="AL116" s="108">
        <v>44734</v>
      </c>
      <c r="AM116" s="107" t="s">
        <v>1787</v>
      </c>
      <c r="AN116" s="107" t="s">
        <v>1787</v>
      </c>
      <c r="AO116" s="107" t="s">
        <v>1787</v>
      </c>
      <c r="AP116" s="107" t="s">
        <v>1787</v>
      </c>
      <c r="AQ116" s="107">
        <v>44769</v>
      </c>
      <c r="AR116" s="108" t="s">
        <v>1787</v>
      </c>
      <c r="AS116" s="108" t="s">
        <v>1787</v>
      </c>
      <c r="AT116" s="108" t="s">
        <v>1787</v>
      </c>
      <c r="AU116" s="108">
        <v>44797</v>
      </c>
      <c r="AV116" s="107" t="s">
        <v>1787</v>
      </c>
      <c r="AW116" s="107" t="s">
        <v>1787</v>
      </c>
      <c r="AX116" s="107" t="s">
        <v>1787</v>
      </c>
      <c r="AY116" s="107">
        <v>44825</v>
      </c>
      <c r="AZ116" s="107" t="s">
        <v>1787</v>
      </c>
      <c r="BA116" s="108" t="s">
        <v>1787</v>
      </c>
      <c r="BB116" s="108" t="s">
        <v>1787</v>
      </c>
      <c r="BC116" s="108">
        <v>44853</v>
      </c>
      <c r="BD116" s="108" t="s">
        <v>1787</v>
      </c>
      <c r="BE116" s="107" t="s">
        <v>1787</v>
      </c>
      <c r="BF116" s="107" t="s">
        <v>1787</v>
      </c>
      <c r="BG116" s="107">
        <v>44881</v>
      </c>
      <c r="BH116" s="107" t="s">
        <v>1787</v>
      </c>
      <c r="BI116" s="108" t="s">
        <v>1787</v>
      </c>
      <c r="BJ116" s="108" t="s">
        <v>1787</v>
      </c>
      <c r="BK116" s="108">
        <v>44909</v>
      </c>
      <c r="BL116" s="108" t="s">
        <v>1787</v>
      </c>
      <c r="BM116" s="108" t="s">
        <v>1787</v>
      </c>
    </row>
    <row r="117" spans="1:65" s="102" customFormat="1" ht="26.25" customHeight="1" x14ac:dyDescent="0.25">
      <c r="A117" s="178">
        <v>86</v>
      </c>
      <c r="B117" s="176" t="s">
        <v>1280</v>
      </c>
      <c r="C117" s="176"/>
      <c r="D117" s="177" t="s">
        <v>1787</v>
      </c>
      <c r="E117" s="176" t="s">
        <v>261</v>
      </c>
      <c r="F117" s="176" t="s">
        <v>122</v>
      </c>
      <c r="G117" s="177" t="s">
        <v>1502</v>
      </c>
      <c r="H117" s="184" t="s">
        <v>1941</v>
      </c>
      <c r="I117" s="196" t="s">
        <v>127</v>
      </c>
      <c r="J117" s="195" t="s">
        <v>135</v>
      </c>
      <c r="K117" s="197">
        <v>4</v>
      </c>
      <c r="L117" s="202">
        <v>12</v>
      </c>
      <c r="M117" s="107" t="s">
        <v>1787</v>
      </c>
      <c r="N117" s="107" t="s">
        <v>1787</v>
      </c>
      <c r="O117" s="107" t="s">
        <v>1787</v>
      </c>
      <c r="P117" s="107" t="s">
        <v>1787</v>
      </c>
      <c r="Q117" s="107" t="s">
        <v>1787</v>
      </c>
      <c r="R117" s="108">
        <v>44594</v>
      </c>
      <c r="S117" s="108" t="s">
        <v>1787</v>
      </c>
      <c r="T117" s="108" t="s">
        <v>1787</v>
      </c>
      <c r="U117" s="108" t="s">
        <v>1787</v>
      </c>
      <c r="V117" s="107">
        <v>44622</v>
      </c>
      <c r="W117" s="107" t="s">
        <v>1787</v>
      </c>
      <c r="X117" s="107" t="s">
        <v>1787</v>
      </c>
      <c r="Y117" s="107" t="s">
        <v>1787</v>
      </c>
      <c r="Z117" s="108">
        <v>44650</v>
      </c>
      <c r="AA117" s="108" t="s">
        <v>1787</v>
      </c>
      <c r="AB117" s="108" t="s">
        <v>1787</v>
      </c>
      <c r="AC117" s="108" t="s">
        <v>1787</v>
      </c>
      <c r="AD117" s="107">
        <v>44678</v>
      </c>
      <c r="AE117" s="107" t="s">
        <v>1787</v>
      </c>
      <c r="AF117" s="107" t="s">
        <v>1787</v>
      </c>
      <c r="AG117" s="107" t="s">
        <v>1787</v>
      </c>
      <c r="AH117" s="107">
        <v>44706</v>
      </c>
      <c r="AI117" s="108" t="s">
        <v>1787</v>
      </c>
      <c r="AJ117" s="108" t="s">
        <v>1787</v>
      </c>
      <c r="AK117" s="108" t="s">
        <v>1787</v>
      </c>
      <c r="AL117" s="108">
        <v>44734</v>
      </c>
      <c r="AM117" s="107" t="s">
        <v>1787</v>
      </c>
      <c r="AN117" s="107" t="s">
        <v>1787</v>
      </c>
      <c r="AO117" s="107" t="s">
        <v>1787</v>
      </c>
      <c r="AP117" s="107" t="s">
        <v>1787</v>
      </c>
      <c r="AQ117" s="107">
        <v>44769</v>
      </c>
      <c r="AR117" s="108" t="s">
        <v>1787</v>
      </c>
      <c r="AS117" s="108" t="s">
        <v>1787</v>
      </c>
      <c r="AT117" s="108" t="s">
        <v>1787</v>
      </c>
      <c r="AU117" s="108">
        <v>44797</v>
      </c>
      <c r="AV117" s="107" t="s">
        <v>1787</v>
      </c>
      <c r="AW117" s="107" t="s">
        <v>1787</v>
      </c>
      <c r="AX117" s="107" t="s">
        <v>1787</v>
      </c>
      <c r="AY117" s="107">
        <v>44825</v>
      </c>
      <c r="AZ117" s="107" t="s">
        <v>1787</v>
      </c>
      <c r="BA117" s="108" t="s">
        <v>1787</v>
      </c>
      <c r="BB117" s="108" t="s">
        <v>1787</v>
      </c>
      <c r="BC117" s="108">
        <v>44853</v>
      </c>
      <c r="BD117" s="108" t="s">
        <v>1787</v>
      </c>
      <c r="BE117" s="107" t="s">
        <v>1787</v>
      </c>
      <c r="BF117" s="107" t="s">
        <v>1787</v>
      </c>
      <c r="BG117" s="107">
        <v>44881</v>
      </c>
      <c r="BH117" s="107" t="s">
        <v>1787</v>
      </c>
      <c r="BI117" s="108" t="s">
        <v>1787</v>
      </c>
      <c r="BJ117" s="108" t="s">
        <v>1787</v>
      </c>
      <c r="BK117" s="108">
        <v>44909</v>
      </c>
      <c r="BL117" s="108" t="s">
        <v>1787</v>
      </c>
      <c r="BM117" s="108" t="s">
        <v>1787</v>
      </c>
    </row>
    <row r="118" spans="1:65" s="102" customFormat="1" ht="26.25" customHeight="1" x14ac:dyDescent="0.25">
      <c r="A118" s="178">
        <v>87</v>
      </c>
      <c r="B118" s="176" t="s">
        <v>1280</v>
      </c>
      <c r="C118" s="176"/>
      <c r="D118" s="177" t="s">
        <v>1787</v>
      </c>
      <c r="E118" s="176" t="s">
        <v>723</v>
      </c>
      <c r="F118" s="176" t="s">
        <v>109</v>
      </c>
      <c r="G118" s="177" t="s">
        <v>1574</v>
      </c>
      <c r="H118" s="184" t="s">
        <v>1871</v>
      </c>
      <c r="I118" s="196" t="s">
        <v>127</v>
      </c>
      <c r="J118" s="195" t="s">
        <v>135</v>
      </c>
      <c r="K118" s="197">
        <v>4</v>
      </c>
      <c r="L118" s="202">
        <v>12</v>
      </c>
      <c r="M118" s="107" t="s">
        <v>1787</v>
      </c>
      <c r="N118" s="107" t="s">
        <v>1787</v>
      </c>
      <c r="O118" s="107" t="s">
        <v>1787</v>
      </c>
      <c r="P118" s="107" t="s">
        <v>1787</v>
      </c>
      <c r="Q118" s="107" t="s">
        <v>1787</v>
      </c>
      <c r="R118" s="108">
        <v>44594</v>
      </c>
      <c r="S118" s="108" t="s">
        <v>1787</v>
      </c>
      <c r="T118" s="108" t="s">
        <v>1787</v>
      </c>
      <c r="U118" s="108" t="s">
        <v>1787</v>
      </c>
      <c r="V118" s="107">
        <v>44622</v>
      </c>
      <c r="W118" s="107" t="s">
        <v>1787</v>
      </c>
      <c r="X118" s="107" t="s">
        <v>1787</v>
      </c>
      <c r="Y118" s="107" t="s">
        <v>1787</v>
      </c>
      <c r="Z118" s="108">
        <v>44650</v>
      </c>
      <c r="AA118" s="108" t="s">
        <v>1787</v>
      </c>
      <c r="AB118" s="108" t="s">
        <v>1787</v>
      </c>
      <c r="AC118" s="108" t="s">
        <v>1787</v>
      </c>
      <c r="AD118" s="107">
        <v>44678</v>
      </c>
      <c r="AE118" s="107" t="s">
        <v>1787</v>
      </c>
      <c r="AF118" s="107" t="s">
        <v>1787</v>
      </c>
      <c r="AG118" s="107" t="s">
        <v>1787</v>
      </c>
      <c r="AH118" s="107">
        <v>44706</v>
      </c>
      <c r="AI118" s="108" t="s">
        <v>1787</v>
      </c>
      <c r="AJ118" s="108" t="s">
        <v>1787</v>
      </c>
      <c r="AK118" s="108" t="s">
        <v>1787</v>
      </c>
      <c r="AL118" s="108">
        <v>44734</v>
      </c>
      <c r="AM118" s="107" t="s">
        <v>1787</v>
      </c>
      <c r="AN118" s="107" t="s">
        <v>1787</v>
      </c>
      <c r="AO118" s="107" t="s">
        <v>1787</v>
      </c>
      <c r="AP118" s="107" t="s">
        <v>1787</v>
      </c>
      <c r="AQ118" s="107">
        <v>44769</v>
      </c>
      <c r="AR118" s="108" t="s">
        <v>1787</v>
      </c>
      <c r="AS118" s="108" t="s">
        <v>1787</v>
      </c>
      <c r="AT118" s="108" t="s">
        <v>1787</v>
      </c>
      <c r="AU118" s="108">
        <v>44797</v>
      </c>
      <c r="AV118" s="107" t="s">
        <v>1787</v>
      </c>
      <c r="AW118" s="107" t="s">
        <v>1787</v>
      </c>
      <c r="AX118" s="107" t="s">
        <v>1787</v>
      </c>
      <c r="AY118" s="107">
        <v>44825</v>
      </c>
      <c r="AZ118" s="107" t="s">
        <v>1787</v>
      </c>
      <c r="BA118" s="108" t="s">
        <v>1787</v>
      </c>
      <c r="BB118" s="108" t="s">
        <v>1787</v>
      </c>
      <c r="BC118" s="108">
        <v>44853</v>
      </c>
      <c r="BD118" s="108" t="s">
        <v>1787</v>
      </c>
      <c r="BE118" s="107" t="s">
        <v>1787</v>
      </c>
      <c r="BF118" s="107" t="s">
        <v>1787</v>
      </c>
      <c r="BG118" s="107">
        <v>44881</v>
      </c>
      <c r="BH118" s="107" t="s">
        <v>1787</v>
      </c>
      <c r="BI118" s="108" t="s">
        <v>1787</v>
      </c>
      <c r="BJ118" s="108" t="s">
        <v>1787</v>
      </c>
      <c r="BK118" s="108">
        <v>44909</v>
      </c>
      <c r="BL118" s="108" t="s">
        <v>1787</v>
      </c>
      <c r="BM118" s="108" t="s">
        <v>1787</v>
      </c>
    </row>
    <row r="119" spans="1:65" s="102" customFormat="1" ht="26.25" customHeight="1" x14ac:dyDescent="0.25">
      <c r="A119" s="178">
        <v>88</v>
      </c>
      <c r="B119" s="176" t="s">
        <v>1280</v>
      </c>
      <c r="C119" s="176"/>
      <c r="D119" s="177" t="s">
        <v>1787</v>
      </c>
      <c r="E119" s="176" t="s">
        <v>723</v>
      </c>
      <c r="F119" s="176" t="s">
        <v>119</v>
      </c>
      <c r="G119" s="177" t="s">
        <v>1496</v>
      </c>
      <c r="H119" s="184" t="s">
        <v>1807</v>
      </c>
      <c r="I119" s="196" t="s">
        <v>127</v>
      </c>
      <c r="J119" s="195" t="s">
        <v>135</v>
      </c>
      <c r="K119" s="197">
        <v>4</v>
      </c>
      <c r="L119" s="202">
        <v>12</v>
      </c>
      <c r="M119" s="107" t="s">
        <v>1787</v>
      </c>
      <c r="N119" s="107" t="s">
        <v>1787</v>
      </c>
      <c r="O119" s="107" t="s">
        <v>1787</v>
      </c>
      <c r="P119" s="107" t="s">
        <v>1787</v>
      </c>
      <c r="Q119" s="107" t="s">
        <v>1787</v>
      </c>
      <c r="R119" s="108">
        <v>44594</v>
      </c>
      <c r="S119" s="108" t="s">
        <v>1787</v>
      </c>
      <c r="T119" s="108" t="s">
        <v>1787</v>
      </c>
      <c r="U119" s="108" t="s">
        <v>1787</v>
      </c>
      <c r="V119" s="107">
        <v>44622</v>
      </c>
      <c r="W119" s="107" t="s">
        <v>1787</v>
      </c>
      <c r="X119" s="107" t="s">
        <v>1787</v>
      </c>
      <c r="Y119" s="107" t="s">
        <v>1787</v>
      </c>
      <c r="Z119" s="108">
        <v>44650</v>
      </c>
      <c r="AA119" s="108" t="s">
        <v>1787</v>
      </c>
      <c r="AB119" s="108" t="s">
        <v>1787</v>
      </c>
      <c r="AC119" s="108" t="s">
        <v>1787</v>
      </c>
      <c r="AD119" s="107">
        <v>44678</v>
      </c>
      <c r="AE119" s="107" t="s">
        <v>1787</v>
      </c>
      <c r="AF119" s="107" t="s">
        <v>1787</v>
      </c>
      <c r="AG119" s="107" t="s">
        <v>1787</v>
      </c>
      <c r="AH119" s="107">
        <v>44706</v>
      </c>
      <c r="AI119" s="108" t="s">
        <v>1787</v>
      </c>
      <c r="AJ119" s="108" t="s">
        <v>1787</v>
      </c>
      <c r="AK119" s="108" t="s">
        <v>1787</v>
      </c>
      <c r="AL119" s="108">
        <v>44734</v>
      </c>
      <c r="AM119" s="107" t="s">
        <v>1787</v>
      </c>
      <c r="AN119" s="107" t="s">
        <v>1787</v>
      </c>
      <c r="AO119" s="107" t="s">
        <v>1787</v>
      </c>
      <c r="AP119" s="107" t="s">
        <v>1787</v>
      </c>
      <c r="AQ119" s="107">
        <v>44769</v>
      </c>
      <c r="AR119" s="108" t="s">
        <v>1787</v>
      </c>
      <c r="AS119" s="108" t="s">
        <v>1787</v>
      </c>
      <c r="AT119" s="108" t="s">
        <v>1787</v>
      </c>
      <c r="AU119" s="108">
        <v>44797</v>
      </c>
      <c r="AV119" s="107" t="s">
        <v>1787</v>
      </c>
      <c r="AW119" s="107" t="s">
        <v>1787</v>
      </c>
      <c r="AX119" s="107" t="s">
        <v>1787</v>
      </c>
      <c r="AY119" s="107">
        <v>44825</v>
      </c>
      <c r="AZ119" s="107" t="s">
        <v>1787</v>
      </c>
      <c r="BA119" s="108" t="s">
        <v>1787</v>
      </c>
      <c r="BB119" s="108" t="s">
        <v>1787</v>
      </c>
      <c r="BC119" s="108">
        <v>44853</v>
      </c>
      <c r="BD119" s="108" t="s">
        <v>1787</v>
      </c>
      <c r="BE119" s="107" t="s">
        <v>1787</v>
      </c>
      <c r="BF119" s="107" t="s">
        <v>1787</v>
      </c>
      <c r="BG119" s="107">
        <v>44881</v>
      </c>
      <c r="BH119" s="107" t="s">
        <v>1787</v>
      </c>
      <c r="BI119" s="108" t="s">
        <v>1787</v>
      </c>
      <c r="BJ119" s="108" t="s">
        <v>1787</v>
      </c>
      <c r="BK119" s="108">
        <v>44909</v>
      </c>
      <c r="BL119" s="108" t="s">
        <v>1787</v>
      </c>
      <c r="BM119" s="108" t="s">
        <v>1787</v>
      </c>
    </row>
    <row r="120" spans="1:65" s="102" customFormat="1" ht="26.25" customHeight="1" x14ac:dyDescent="0.25">
      <c r="A120" s="178">
        <v>89</v>
      </c>
      <c r="B120" s="176" t="s">
        <v>1281</v>
      </c>
      <c r="C120" s="176"/>
      <c r="D120" s="177" t="s">
        <v>1787</v>
      </c>
      <c r="E120" s="176" t="s">
        <v>19</v>
      </c>
      <c r="F120" s="176" t="s">
        <v>110</v>
      </c>
      <c r="G120" s="177" t="s">
        <v>1529</v>
      </c>
      <c r="H120" s="184" t="s">
        <v>1906</v>
      </c>
      <c r="I120" s="196" t="s">
        <v>127</v>
      </c>
      <c r="J120" s="195" t="s">
        <v>135</v>
      </c>
      <c r="K120" s="197">
        <v>4</v>
      </c>
      <c r="L120" s="202">
        <v>12</v>
      </c>
      <c r="M120" s="107" t="s">
        <v>1787</v>
      </c>
      <c r="N120" s="107" t="s">
        <v>1787</v>
      </c>
      <c r="O120" s="107" t="s">
        <v>1787</v>
      </c>
      <c r="P120" s="107" t="s">
        <v>1787</v>
      </c>
      <c r="Q120" s="107" t="s">
        <v>1787</v>
      </c>
      <c r="R120" s="108">
        <v>44594</v>
      </c>
      <c r="S120" s="108" t="s">
        <v>1787</v>
      </c>
      <c r="T120" s="108" t="s">
        <v>1787</v>
      </c>
      <c r="U120" s="108" t="s">
        <v>1787</v>
      </c>
      <c r="V120" s="107">
        <v>44622</v>
      </c>
      <c r="W120" s="107" t="s">
        <v>1787</v>
      </c>
      <c r="X120" s="107" t="s">
        <v>1787</v>
      </c>
      <c r="Y120" s="107" t="s">
        <v>1787</v>
      </c>
      <c r="Z120" s="108">
        <v>44650</v>
      </c>
      <c r="AA120" s="108" t="s">
        <v>1787</v>
      </c>
      <c r="AB120" s="108" t="s">
        <v>1787</v>
      </c>
      <c r="AC120" s="108" t="s">
        <v>1787</v>
      </c>
      <c r="AD120" s="107">
        <v>44678</v>
      </c>
      <c r="AE120" s="107" t="s">
        <v>1787</v>
      </c>
      <c r="AF120" s="107" t="s">
        <v>1787</v>
      </c>
      <c r="AG120" s="107" t="s">
        <v>1787</v>
      </c>
      <c r="AH120" s="107">
        <v>44706</v>
      </c>
      <c r="AI120" s="108" t="s">
        <v>1787</v>
      </c>
      <c r="AJ120" s="108" t="s">
        <v>1787</v>
      </c>
      <c r="AK120" s="108" t="s">
        <v>1787</v>
      </c>
      <c r="AL120" s="108">
        <v>44734</v>
      </c>
      <c r="AM120" s="107" t="s">
        <v>1787</v>
      </c>
      <c r="AN120" s="107" t="s">
        <v>1787</v>
      </c>
      <c r="AO120" s="107" t="s">
        <v>1787</v>
      </c>
      <c r="AP120" s="107" t="s">
        <v>1787</v>
      </c>
      <c r="AQ120" s="107">
        <v>44769</v>
      </c>
      <c r="AR120" s="108" t="s">
        <v>1787</v>
      </c>
      <c r="AS120" s="108" t="s">
        <v>1787</v>
      </c>
      <c r="AT120" s="108" t="s">
        <v>1787</v>
      </c>
      <c r="AU120" s="108">
        <v>44797</v>
      </c>
      <c r="AV120" s="107" t="s">
        <v>1787</v>
      </c>
      <c r="AW120" s="107" t="s">
        <v>1787</v>
      </c>
      <c r="AX120" s="107" t="s">
        <v>1787</v>
      </c>
      <c r="AY120" s="107">
        <v>44825</v>
      </c>
      <c r="AZ120" s="107" t="s">
        <v>1787</v>
      </c>
      <c r="BA120" s="108" t="s">
        <v>1787</v>
      </c>
      <c r="BB120" s="108" t="s">
        <v>1787</v>
      </c>
      <c r="BC120" s="108">
        <v>44853</v>
      </c>
      <c r="BD120" s="108" t="s">
        <v>1787</v>
      </c>
      <c r="BE120" s="107" t="s">
        <v>1787</v>
      </c>
      <c r="BF120" s="107" t="s">
        <v>1787</v>
      </c>
      <c r="BG120" s="107">
        <v>44881</v>
      </c>
      <c r="BH120" s="107" t="s">
        <v>1787</v>
      </c>
      <c r="BI120" s="108" t="s">
        <v>1787</v>
      </c>
      <c r="BJ120" s="108" t="s">
        <v>1787</v>
      </c>
      <c r="BK120" s="108">
        <v>44909</v>
      </c>
      <c r="BL120" s="108" t="s">
        <v>1787</v>
      </c>
      <c r="BM120" s="108" t="s">
        <v>1787</v>
      </c>
    </row>
    <row r="121" spans="1:65" s="102" customFormat="1" ht="26.25" customHeight="1" x14ac:dyDescent="0.25">
      <c r="A121" s="178">
        <v>90</v>
      </c>
      <c r="B121" s="176" t="s">
        <v>1281</v>
      </c>
      <c r="C121" s="176"/>
      <c r="D121" s="177" t="s">
        <v>1787</v>
      </c>
      <c r="E121" s="176" t="s">
        <v>564</v>
      </c>
      <c r="F121" s="176" t="s">
        <v>937</v>
      </c>
      <c r="G121" s="177" t="s">
        <v>1522</v>
      </c>
      <c r="H121" s="184" t="s">
        <v>1880</v>
      </c>
      <c r="I121" s="196" t="s">
        <v>127</v>
      </c>
      <c r="J121" s="195" t="s">
        <v>135</v>
      </c>
      <c r="K121" s="197">
        <v>4</v>
      </c>
      <c r="L121" s="202">
        <v>12</v>
      </c>
      <c r="M121" s="107" t="s">
        <v>1787</v>
      </c>
      <c r="N121" s="107" t="s">
        <v>1787</v>
      </c>
      <c r="O121" s="107" t="s">
        <v>1787</v>
      </c>
      <c r="P121" s="107" t="s">
        <v>1787</v>
      </c>
      <c r="Q121" s="107" t="s">
        <v>1787</v>
      </c>
      <c r="R121" s="108">
        <v>44594</v>
      </c>
      <c r="S121" s="108" t="s">
        <v>1787</v>
      </c>
      <c r="T121" s="108" t="s">
        <v>1787</v>
      </c>
      <c r="U121" s="108" t="s">
        <v>1787</v>
      </c>
      <c r="V121" s="107">
        <v>44622</v>
      </c>
      <c r="W121" s="107" t="s">
        <v>1787</v>
      </c>
      <c r="X121" s="107" t="s">
        <v>1787</v>
      </c>
      <c r="Y121" s="107" t="s">
        <v>1787</v>
      </c>
      <c r="Z121" s="108">
        <v>44650</v>
      </c>
      <c r="AA121" s="108" t="s">
        <v>1787</v>
      </c>
      <c r="AB121" s="108" t="s">
        <v>1787</v>
      </c>
      <c r="AC121" s="108" t="s">
        <v>1787</v>
      </c>
      <c r="AD121" s="107">
        <v>44678</v>
      </c>
      <c r="AE121" s="107" t="s">
        <v>1787</v>
      </c>
      <c r="AF121" s="107" t="s">
        <v>1787</v>
      </c>
      <c r="AG121" s="107" t="s">
        <v>1787</v>
      </c>
      <c r="AH121" s="107">
        <v>44706</v>
      </c>
      <c r="AI121" s="108" t="s">
        <v>1787</v>
      </c>
      <c r="AJ121" s="108" t="s">
        <v>1787</v>
      </c>
      <c r="AK121" s="108" t="s">
        <v>1787</v>
      </c>
      <c r="AL121" s="108">
        <v>44734</v>
      </c>
      <c r="AM121" s="107" t="s">
        <v>1787</v>
      </c>
      <c r="AN121" s="107" t="s">
        <v>1787</v>
      </c>
      <c r="AO121" s="107" t="s">
        <v>1787</v>
      </c>
      <c r="AP121" s="107" t="s">
        <v>1787</v>
      </c>
      <c r="AQ121" s="107">
        <v>44769</v>
      </c>
      <c r="AR121" s="108" t="s">
        <v>1787</v>
      </c>
      <c r="AS121" s="108" t="s">
        <v>1787</v>
      </c>
      <c r="AT121" s="108" t="s">
        <v>1787</v>
      </c>
      <c r="AU121" s="108">
        <v>44797</v>
      </c>
      <c r="AV121" s="107" t="s">
        <v>1787</v>
      </c>
      <c r="AW121" s="107" t="s">
        <v>1787</v>
      </c>
      <c r="AX121" s="107" t="s">
        <v>1787</v>
      </c>
      <c r="AY121" s="107">
        <v>44825</v>
      </c>
      <c r="AZ121" s="107" t="s">
        <v>1787</v>
      </c>
      <c r="BA121" s="108" t="s">
        <v>1787</v>
      </c>
      <c r="BB121" s="108" t="s">
        <v>1787</v>
      </c>
      <c r="BC121" s="108">
        <v>44853</v>
      </c>
      <c r="BD121" s="108" t="s">
        <v>1787</v>
      </c>
      <c r="BE121" s="107" t="s">
        <v>1787</v>
      </c>
      <c r="BF121" s="107" t="s">
        <v>1787</v>
      </c>
      <c r="BG121" s="107">
        <v>44881</v>
      </c>
      <c r="BH121" s="107" t="s">
        <v>1787</v>
      </c>
      <c r="BI121" s="108" t="s">
        <v>1787</v>
      </c>
      <c r="BJ121" s="108" t="s">
        <v>1787</v>
      </c>
      <c r="BK121" s="108">
        <v>44909</v>
      </c>
      <c r="BL121" s="108" t="s">
        <v>1787</v>
      </c>
      <c r="BM121" s="108" t="s">
        <v>1787</v>
      </c>
    </row>
    <row r="122" spans="1:65" s="102" customFormat="1" ht="26.25" customHeight="1" x14ac:dyDescent="0.25">
      <c r="A122" s="178">
        <v>91</v>
      </c>
      <c r="B122" s="176" t="s">
        <v>1281</v>
      </c>
      <c r="C122" s="176"/>
      <c r="D122" s="177" t="s">
        <v>1787</v>
      </c>
      <c r="E122" s="176" t="s">
        <v>564</v>
      </c>
      <c r="F122" s="176" t="s">
        <v>94</v>
      </c>
      <c r="G122" s="177" t="s">
        <v>1523</v>
      </c>
      <c r="H122" s="184" t="s">
        <v>1930</v>
      </c>
      <c r="I122" s="196" t="s">
        <v>127</v>
      </c>
      <c r="J122" s="195" t="s">
        <v>135</v>
      </c>
      <c r="K122" s="197">
        <v>4</v>
      </c>
      <c r="L122" s="202">
        <v>12</v>
      </c>
      <c r="M122" s="107" t="s">
        <v>1787</v>
      </c>
      <c r="N122" s="107" t="s">
        <v>1787</v>
      </c>
      <c r="O122" s="107" t="s">
        <v>1787</v>
      </c>
      <c r="P122" s="107" t="s">
        <v>1787</v>
      </c>
      <c r="Q122" s="107" t="s">
        <v>1787</v>
      </c>
      <c r="R122" s="108">
        <v>44594</v>
      </c>
      <c r="S122" s="108" t="s">
        <v>1787</v>
      </c>
      <c r="T122" s="108" t="s">
        <v>1787</v>
      </c>
      <c r="U122" s="108" t="s">
        <v>1787</v>
      </c>
      <c r="V122" s="107">
        <v>44622</v>
      </c>
      <c r="W122" s="107" t="s">
        <v>1787</v>
      </c>
      <c r="X122" s="107" t="s">
        <v>1787</v>
      </c>
      <c r="Y122" s="107" t="s">
        <v>1787</v>
      </c>
      <c r="Z122" s="108">
        <v>44650</v>
      </c>
      <c r="AA122" s="108" t="s">
        <v>1787</v>
      </c>
      <c r="AB122" s="108" t="s">
        <v>1787</v>
      </c>
      <c r="AC122" s="108" t="s">
        <v>1787</v>
      </c>
      <c r="AD122" s="107">
        <v>44678</v>
      </c>
      <c r="AE122" s="107" t="s">
        <v>1787</v>
      </c>
      <c r="AF122" s="107" t="s">
        <v>1787</v>
      </c>
      <c r="AG122" s="107" t="s">
        <v>1787</v>
      </c>
      <c r="AH122" s="107">
        <v>44706</v>
      </c>
      <c r="AI122" s="108" t="s">
        <v>1787</v>
      </c>
      <c r="AJ122" s="108" t="s">
        <v>1787</v>
      </c>
      <c r="AK122" s="108" t="s">
        <v>1787</v>
      </c>
      <c r="AL122" s="108">
        <v>44734</v>
      </c>
      <c r="AM122" s="107" t="s">
        <v>1787</v>
      </c>
      <c r="AN122" s="107" t="s">
        <v>1787</v>
      </c>
      <c r="AO122" s="107" t="s">
        <v>1787</v>
      </c>
      <c r="AP122" s="107" t="s">
        <v>1787</v>
      </c>
      <c r="AQ122" s="107">
        <v>44769</v>
      </c>
      <c r="AR122" s="108" t="s">
        <v>1787</v>
      </c>
      <c r="AS122" s="108" t="s">
        <v>1787</v>
      </c>
      <c r="AT122" s="108" t="s">
        <v>1787</v>
      </c>
      <c r="AU122" s="108">
        <v>44797</v>
      </c>
      <c r="AV122" s="107" t="s">
        <v>1787</v>
      </c>
      <c r="AW122" s="107" t="s">
        <v>1787</v>
      </c>
      <c r="AX122" s="107" t="s">
        <v>1787</v>
      </c>
      <c r="AY122" s="107">
        <v>44825</v>
      </c>
      <c r="AZ122" s="107" t="s">
        <v>1787</v>
      </c>
      <c r="BA122" s="108" t="s">
        <v>1787</v>
      </c>
      <c r="BB122" s="108" t="s">
        <v>1787</v>
      </c>
      <c r="BC122" s="108">
        <v>44853</v>
      </c>
      <c r="BD122" s="108" t="s">
        <v>1787</v>
      </c>
      <c r="BE122" s="107" t="s">
        <v>1787</v>
      </c>
      <c r="BF122" s="107" t="s">
        <v>1787</v>
      </c>
      <c r="BG122" s="107">
        <v>44881</v>
      </c>
      <c r="BH122" s="107" t="s">
        <v>1787</v>
      </c>
      <c r="BI122" s="108" t="s">
        <v>1787</v>
      </c>
      <c r="BJ122" s="108" t="s">
        <v>1787</v>
      </c>
      <c r="BK122" s="108">
        <v>44909</v>
      </c>
      <c r="BL122" s="108" t="s">
        <v>1787</v>
      </c>
      <c r="BM122" s="108" t="s">
        <v>1787</v>
      </c>
    </row>
    <row r="123" spans="1:65" s="102" customFormat="1" ht="26.25" customHeight="1" x14ac:dyDescent="0.25">
      <c r="A123" s="178">
        <v>92</v>
      </c>
      <c r="B123" s="176" t="s">
        <v>1281</v>
      </c>
      <c r="C123" s="176"/>
      <c r="D123" s="177" t="s">
        <v>1787</v>
      </c>
      <c r="E123" s="176" t="s">
        <v>564</v>
      </c>
      <c r="F123" s="176" t="s">
        <v>938</v>
      </c>
      <c r="G123" s="177" t="s">
        <v>1820</v>
      </c>
      <c r="H123" s="184" t="s">
        <v>1931</v>
      </c>
      <c r="I123" s="196" t="s">
        <v>127</v>
      </c>
      <c r="J123" s="195" t="s">
        <v>135</v>
      </c>
      <c r="K123" s="197">
        <v>4</v>
      </c>
      <c r="L123" s="202">
        <v>12</v>
      </c>
      <c r="M123" s="107" t="s">
        <v>1787</v>
      </c>
      <c r="N123" s="107" t="s">
        <v>1787</v>
      </c>
      <c r="O123" s="107" t="s">
        <v>1787</v>
      </c>
      <c r="P123" s="107" t="s">
        <v>1787</v>
      </c>
      <c r="Q123" s="107" t="s">
        <v>1787</v>
      </c>
      <c r="R123" s="108">
        <v>44594</v>
      </c>
      <c r="S123" s="108" t="s">
        <v>1787</v>
      </c>
      <c r="T123" s="108" t="s">
        <v>1787</v>
      </c>
      <c r="U123" s="108" t="s">
        <v>1787</v>
      </c>
      <c r="V123" s="107">
        <v>44622</v>
      </c>
      <c r="W123" s="107" t="s">
        <v>1787</v>
      </c>
      <c r="X123" s="107" t="s">
        <v>1787</v>
      </c>
      <c r="Y123" s="107" t="s">
        <v>1787</v>
      </c>
      <c r="Z123" s="108">
        <v>44650</v>
      </c>
      <c r="AA123" s="108" t="s">
        <v>1787</v>
      </c>
      <c r="AB123" s="108" t="s">
        <v>1787</v>
      </c>
      <c r="AC123" s="108" t="s">
        <v>1787</v>
      </c>
      <c r="AD123" s="107">
        <v>44678</v>
      </c>
      <c r="AE123" s="107" t="s">
        <v>1787</v>
      </c>
      <c r="AF123" s="107" t="s">
        <v>1787</v>
      </c>
      <c r="AG123" s="107" t="s">
        <v>1787</v>
      </c>
      <c r="AH123" s="107">
        <v>44706</v>
      </c>
      <c r="AI123" s="108" t="s">
        <v>1787</v>
      </c>
      <c r="AJ123" s="108" t="s">
        <v>1787</v>
      </c>
      <c r="AK123" s="108" t="s">
        <v>1787</v>
      </c>
      <c r="AL123" s="108">
        <v>44734</v>
      </c>
      <c r="AM123" s="107" t="s">
        <v>1787</v>
      </c>
      <c r="AN123" s="107" t="s">
        <v>1787</v>
      </c>
      <c r="AO123" s="107" t="s">
        <v>1787</v>
      </c>
      <c r="AP123" s="107" t="s">
        <v>1787</v>
      </c>
      <c r="AQ123" s="107">
        <v>44769</v>
      </c>
      <c r="AR123" s="108" t="s">
        <v>1787</v>
      </c>
      <c r="AS123" s="108" t="s">
        <v>1787</v>
      </c>
      <c r="AT123" s="108" t="s">
        <v>1787</v>
      </c>
      <c r="AU123" s="108">
        <v>44797</v>
      </c>
      <c r="AV123" s="107" t="s">
        <v>1787</v>
      </c>
      <c r="AW123" s="107" t="s">
        <v>1787</v>
      </c>
      <c r="AX123" s="107" t="s">
        <v>1787</v>
      </c>
      <c r="AY123" s="107">
        <v>44825</v>
      </c>
      <c r="AZ123" s="107" t="s">
        <v>1787</v>
      </c>
      <c r="BA123" s="108" t="s">
        <v>1787</v>
      </c>
      <c r="BB123" s="108" t="s">
        <v>1787</v>
      </c>
      <c r="BC123" s="108">
        <v>44853</v>
      </c>
      <c r="BD123" s="108" t="s">
        <v>1787</v>
      </c>
      <c r="BE123" s="107" t="s">
        <v>1787</v>
      </c>
      <c r="BF123" s="107" t="s">
        <v>1787</v>
      </c>
      <c r="BG123" s="107">
        <v>44881</v>
      </c>
      <c r="BH123" s="107" t="s">
        <v>1787</v>
      </c>
      <c r="BI123" s="108" t="s">
        <v>1787</v>
      </c>
      <c r="BJ123" s="108" t="s">
        <v>1787</v>
      </c>
      <c r="BK123" s="108">
        <v>44909</v>
      </c>
      <c r="BL123" s="108" t="s">
        <v>1787</v>
      </c>
      <c r="BM123" s="108" t="s">
        <v>1787</v>
      </c>
    </row>
    <row r="124" spans="1:65" s="102" customFormat="1" ht="26.25" customHeight="1" x14ac:dyDescent="0.25">
      <c r="A124" s="178">
        <v>93</v>
      </c>
      <c r="B124" s="176" t="s">
        <v>1284</v>
      </c>
      <c r="C124" s="176"/>
      <c r="D124" s="177" t="s">
        <v>1787</v>
      </c>
      <c r="E124" s="176" t="s">
        <v>1175</v>
      </c>
      <c r="F124" s="176" t="s">
        <v>99</v>
      </c>
      <c r="G124" s="177" t="s">
        <v>1532</v>
      </c>
      <c r="H124" s="184" t="s">
        <v>1639</v>
      </c>
      <c r="I124" s="196" t="s">
        <v>127</v>
      </c>
      <c r="J124" s="195" t="s">
        <v>135</v>
      </c>
      <c r="K124" s="197">
        <v>4</v>
      </c>
      <c r="L124" s="202">
        <v>12</v>
      </c>
      <c r="M124" s="107" t="s">
        <v>1787</v>
      </c>
      <c r="N124" s="107" t="s">
        <v>1787</v>
      </c>
      <c r="O124" s="107" t="s">
        <v>1787</v>
      </c>
      <c r="P124" s="107" t="s">
        <v>1787</v>
      </c>
      <c r="Q124" s="107" t="s">
        <v>1787</v>
      </c>
      <c r="R124" s="108">
        <v>44594</v>
      </c>
      <c r="S124" s="108" t="s">
        <v>1787</v>
      </c>
      <c r="T124" s="108" t="s">
        <v>1787</v>
      </c>
      <c r="U124" s="108" t="s">
        <v>1787</v>
      </c>
      <c r="V124" s="107">
        <v>44622</v>
      </c>
      <c r="W124" s="107" t="s">
        <v>1787</v>
      </c>
      <c r="X124" s="107" t="s">
        <v>1787</v>
      </c>
      <c r="Y124" s="107" t="s">
        <v>1787</v>
      </c>
      <c r="Z124" s="108">
        <v>44650</v>
      </c>
      <c r="AA124" s="108" t="s">
        <v>1787</v>
      </c>
      <c r="AB124" s="108" t="s">
        <v>1787</v>
      </c>
      <c r="AC124" s="108" t="s">
        <v>1787</v>
      </c>
      <c r="AD124" s="107">
        <v>44678</v>
      </c>
      <c r="AE124" s="107" t="s">
        <v>1787</v>
      </c>
      <c r="AF124" s="107" t="s">
        <v>1787</v>
      </c>
      <c r="AG124" s="107" t="s">
        <v>1787</v>
      </c>
      <c r="AH124" s="107">
        <v>44706</v>
      </c>
      <c r="AI124" s="108" t="s">
        <v>1787</v>
      </c>
      <c r="AJ124" s="108" t="s">
        <v>1787</v>
      </c>
      <c r="AK124" s="108" t="s">
        <v>1787</v>
      </c>
      <c r="AL124" s="108">
        <v>44734</v>
      </c>
      <c r="AM124" s="107" t="s">
        <v>1787</v>
      </c>
      <c r="AN124" s="107" t="s">
        <v>1787</v>
      </c>
      <c r="AO124" s="107" t="s">
        <v>1787</v>
      </c>
      <c r="AP124" s="107" t="s">
        <v>1787</v>
      </c>
      <c r="AQ124" s="107">
        <v>44769</v>
      </c>
      <c r="AR124" s="108" t="s">
        <v>1787</v>
      </c>
      <c r="AS124" s="108" t="s">
        <v>1787</v>
      </c>
      <c r="AT124" s="108" t="s">
        <v>1787</v>
      </c>
      <c r="AU124" s="108">
        <v>44797</v>
      </c>
      <c r="AV124" s="107" t="s">
        <v>1787</v>
      </c>
      <c r="AW124" s="107" t="s">
        <v>1787</v>
      </c>
      <c r="AX124" s="107" t="s">
        <v>1787</v>
      </c>
      <c r="AY124" s="107">
        <v>44825</v>
      </c>
      <c r="AZ124" s="107" t="s">
        <v>1787</v>
      </c>
      <c r="BA124" s="108" t="s">
        <v>1787</v>
      </c>
      <c r="BB124" s="108" t="s">
        <v>1787</v>
      </c>
      <c r="BC124" s="108">
        <v>44853</v>
      </c>
      <c r="BD124" s="108" t="s">
        <v>1787</v>
      </c>
      <c r="BE124" s="107" t="s">
        <v>1787</v>
      </c>
      <c r="BF124" s="107" t="s">
        <v>1787</v>
      </c>
      <c r="BG124" s="107">
        <v>44881</v>
      </c>
      <c r="BH124" s="107" t="s">
        <v>1787</v>
      </c>
      <c r="BI124" s="108" t="s">
        <v>1787</v>
      </c>
      <c r="BJ124" s="108" t="s">
        <v>1787</v>
      </c>
      <c r="BK124" s="108">
        <v>44909</v>
      </c>
      <c r="BL124" s="108" t="s">
        <v>1787</v>
      </c>
      <c r="BM124" s="108" t="s">
        <v>1787</v>
      </c>
    </row>
    <row r="125" spans="1:65" s="102" customFormat="1" ht="26.25" customHeight="1" x14ac:dyDescent="0.25">
      <c r="A125" s="178">
        <v>94</v>
      </c>
      <c r="B125" s="176" t="s">
        <v>1284</v>
      </c>
      <c r="C125" s="176"/>
      <c r="D125" s="177" t="s">
        <v>1787</v>
      </c>
      <c r="E125" s="176" t="s">
        <v>439</v>
      </c>
      <c r="F125" s="176" t="s">
        <v>106</v>
      </c>
      <c r="G125" s="177" t="s">
        <v>1544</v>
      </c>
      <c r="H125" s="184" t="s">
        <v>1942</v>
      </c>
      <c r="I125" s="196" t="s">
        <v>127</v>
      </c>
      <c r="J125" s="195" t="s">
        <v>135</v>
      </c>
      <c r="K125" s="197">
        <v>4</v>
      </c>
      <c r="L125" s="202">
        <v>12</v>
      </c>
      <c r="M125" s="107" t="s">
        <v>1787</v>
      </c>
      <c r="N125" s="107" t="s">
        <v>1787</v>
      </c>
      <c r="O125" s="107" t="s">
        <v>1787</v>
      </c>
      <c r="P125" s="107" t="s">
        <v>1787</v>
      </c>
      <c r="Q125" s="107" t="s">
        <v>1787</v>
      </c>
      <c r="R125" s="108">
        <v>44594</v>
      </c>
      <c r="S125" s="108" t="s">
        <v>1787</v>
      </c>
      <c r="T125" s="108" t="s">
        <v>1787</v>
      </c>
      <c r="U125" s="108" t="s">
        <v>1787</v>
      </c>
      <c r="V125" s="107">
        <v>44622</v>
      </c>
      <c r="W125" s="107" t="s">
        <v>1787</v>
      </c>
      <c r="X125" s="107" t="s">
        <v>1787</v>
      </c>
      <c r="Y125" s="107" t="s">
        <v>1787</v>
      </c>
      <c r="Z125" s="108">
        <v>44650</v>
      </c>
      <c r="AA125" s="108" t="s">
        <v>1787</v>
      </c>
      <c r="AB125" s="108" t="s">
        <v>1787</v>
      </c>
      <c r="AC125" s="108" t="s">
        <v>1787</v>
      </c>
      <c r="AD125" s="107">
        <v>44678</v>
      </c>
      <c r="AE125" s="107" t="s">
        <v>1787</v>
      </c>
      <c r="AF125" s="107" t="s">
        <v>1787</v>
      </c>
      <c r="AG125" s="107" t="s">
        <v>1787</v>
      </c>
      <c r="AH125" s="107">
        <v>44706</v>
      </c>
      <c r="AI125" s="108" t="s">
        <v>1787</v>
      </c>
      <c r="AJ125" s="108" t="s">
        <v>1787</v>
      </c>
      <c r="AK125" s="108" t="s">
        <v>1787</v>
      </c>
      <c r="AL125" s="108">
        <v>44734</v>
      </c>
      <c r="AM125" s="107" t="s">
        <v>1787</v>
      </c>
      <c r="AN125" s="107" t="s">
        <v>1787</v>
      </c>
      <c r="AO125" s="107" t="s">
        <v>1787</v>
      </c>
      <c r="AP125" s="107" t="s">
        <v>1787</v>
      </c>
      <c r="AQ125" s="107">
        <v>44769</v>
      </c>
      <c r="AR125" s="108" t="s">
        <v>1787</v>
      </c>
      <c r="AS125" s="108" t="s">
        <v>1787</v>
      </c>
      <c r="AT125" s="108" t="s">
        <v>1787</v>
      </c>
      <c r="AU125" s="108">
        <v>44797</v>
      </c>
      <c r="AV125" s="107" t="s">
        <v>1787</v>
      </c>
      <c r="AW125" s="107" t="s">
        <v>1787</v>
      </c>
      <c r="AX125" s="107" t="s">
        <v>1787</v>
      </c>
      <c r="AY125" s="107">
        <v>44825</v>
      </c>
      <c r="AZ125" s="107" t="s">
        <v>1787</v>
      </c>
      <c r="BA125" s="108" t="s">
        <v>1787</v>
      </c>
      <c r="BB125" s="108" t="s">
        <v>1787</v>
      </c>
      <c r="BC125" s="108">
        <v>44853</v>
      </c>
      <c r="BD125" s="108" t="s">
        <v>1787</v>
      </c>
      <c r="BE125" s="107" t="s">
        <v>1787</v>
      </c>
      <c r="BF125" s="107" t="s">
        <v>1787</v>
      </c>
      <c r="BG125" s="107">
        <v>44881</v>
      </c>
      <c r="BH125" s="107" t="s">
        <v>1787</v>
      </c>
      <c r="BI125" s="108" t="s">
        <v>1787</v>
      </c>
      <c r="BJ125" s="108" t="s">
        <v>1787</v>
      </c>
      <c r="BK125" s="108">
        <v>44909</v>
      </c>
      <c r="BL125" s="108" t="s">
        <v>1787</v>
      </c>
      <c r="BM125" s="108" t="s">
        <v>1787</v>
      </c>
    </row>
    <row r="126" spans="1:65" s="102" customFormat="1" ht="26.25" customHeight="1" x14ac:dyDescent="0.25">
      <c r="A126" s="178">
        <v>95</v>
      </c>
      <c r="B126" s="176" t="s">
        <v>1284</v>
      </c>
      <c r="C126" s="176"/>
      <c r="D126" s="177" t="s">
        <v>1787</v>
      </c>
      <c r="E126" s="176" t="s">
        <v>50</v>
      </c>
      <c r="F126" s="176" t="s">
        <v>53</v>
      </c>
      <c r="G126" s="177" t="s">
        <v>1533</v>
      </c>
      <c r="H126" s="184" t="s">
        <v>1911</v>
      </c>
      <c r="I126" s="196" t="s">
        <v>127</v>
      </c>
      <c r="J126" s="195" t="s">
        <v>135</v>
      </c>
      <c r="K126" s="197">
        <v>4</v>
      </c>
      <c r="L126" s="202">
        <v>12</v>
      </c>
      <c r="M126" s="107" t="s">
        <v>1787</v>
      </c>
      <c r="N126" s="107" t="s">
        <v>1787</v>
      </c>
      <c r="O126" s="107" t="s">
        <v>1787</v>
      </c>
      <c r="P126" s="107" t="s">
        <v>1787</v>
      </c>
      <c r="Q126" s="107" t="s">
        <v>1787</v>
      </c>
      <c r="R126" s="108">
        <v>44594</v>
      </c>
      <c r="S126" s="108" t="s">
        <v>1787</v>
      </c>
      <c r="T126" s="108" t="s">
        <v>1787</v>
      </c>
      <c r="U126" s="108" t="s">
        <v>1787</v>
      </c>
      <c r="V126" s="107">
        <v>44622</v>
      </c>
      <c r="W126" s="107" t="s">
        <v>1787</v>
      </c>
      <c r="X126" s="107" t="s">
        <v>1787</v>
      </c>
      <c r="Y126" s="107" t="s">
        <v>1787</v>
      </c>
      <c r="Z126" s="108">
        <v>44650</v>
      </c>
      <c r="AA126" s="108" t="s">
        <v>1787</v>
      </c>
      <c r="AB126" s="108" t="s">
        <v>1787</v>
      </c>
      <c r="AC126" s="108" t="s">
        <v>1787</v>
      </c>
      <c r="AD126" s="107">
        <v>44678</v>
      </c>
      <c r="AE126" s="107" t="s">
        <v>1787</v>
      </c>
      <c r="AF126" s="107" t="s">
        <v>1787</v>
      </c>
      <c r="AG126" s="107" t="s">
        <v>1787</v>
      </c>
      <c r="AH126" s="107">
        <v>44706</v>
      </c>
      <c r="AI126" s="108" t="s">
        <v>1787</v>
      </c>
      <c r="AJ126" s="108" t="s">
        <v>1787</v>
      </c>
      <c r="AK126" s="108" t="s">
        <v>1787</v>
      </c>
      <c r="AL126" s="108">
        <v>44734</v>
      </c>
      <c r="AM126" s="107" t="s">
        <v>1787</v>
      </c>
      <c r="AN126" s="107" t="s">
        <v>1787</v>
      </c>
      <c r="AO126" s="107" t="s">
        <v>1787</v>
      </c>
      <c r="AP126" s="107" t="s">
        <v>1787</v>
      </c>
      <c r="AQ126" s="107">
        <v>44769</v>
      </c>
      <c r="AR126" s="108" t="s">
        <v>1787</v>
      </c>
      <c r="AS126" s="108" t="s">
        <v>1787</v>
      </c>
      <c r="AT126" s="108" t="s">
        <v>1787</v>
      </c>
      <c r="AU126" s="108">
        <v>44797</v>
      </c>
      <c r="AV126" s="107" t="s">
        <v>1787</v>
      </c>
      <c r="AW126" s="107" t="s">
        <v>1787</v>
      </c>
      <c r="AX126" s="107" t="s">
        <v>1787</v>
      </c>
      <c r="AY126" s="107">
        <v>44825</v>
      </c>
      <c r="AZ126" s="107" t="s">
        <v>1787</v>
      </c>
      <c r="BA126" s="108" t="s">
        <v>1787</v>
      </c>
      <c r="BB126" s="108" t="s">
        <v>1787</v>
      </c>
      <c r="BC126" s="108">
        <v>44853</v>
      </c>
      <c r="BD126" s="108" t="s">
        <v>1787</v>
      </c>
      <c r="BE126" s="107" t="s">
        <v>1787</v>
      </c>
      <c r="BF126" s="107" t="s">
        <v>1787</v>
      </c>
      <c r="BG126" s="107">
        <v>44881</v>
      </c>
      <c r="BH126" s="107" t="s">
        <v>1787</v>
      </c>
      <c r="BI126" s="108" t="s">
        <v>1787</v>
      </c>
      <c r="BJ126" s="108" t="s">
        <v>1787</v>
      </c>
      <c r="BK126" s="108">
        <v>44909</v>
      </c>
      <c r="BL126" s="108" t="s">
        <v>1787</v>
      </c>
      <c r="BM126" s="108" t="s">
        <v>1787</v>
      </c>
    </row>
    <row r="127" spans="1:65" s="102" customFormat="1" ht="26.25" customHeight="1" x14ac:dyDescent="0.25">
      <c r="A127" s="178">
        <v>96</v>
      </c>
      <c r="B127" s="176" t="s">
        <v>1284</v>
      </c>
      <c r="C127" s="176"/>
      <c r="D127" s="177" t="s">
        <v>1787</v>
      </c>
      <c r="E127" s="176" t="s">
        <v>50</v>
      </c>
      <c r="F127" s="176" t="s">
        <v>51</v>
      </c>
      <c r="G127" s="177" t="s">
        <v>1534</v>
      </c>
      <c r="H127" s="184" t="s">
        <v>1912</v>
      </c>
      <c r="I127" s="196" t="s">
        <v>127</v>
      </c>
      <c r="J127" s="195" t="s">
        <v>135</v>
      </c>
      <c r="K127" s="197">
        <v>4</v>
      </c>
      <c r="L127" s="202">
        <v>12</v>
      </c>
      <c r="M127" s="107" t="s">
        <v>1787</v>
      </c>
      <c r="N127" s="107" t="s">
        <v>1787</v>
      </c>
      <c r="O127" s="107" t="s">
        <v>1787</v>
      </c>
      <c r="P127" s="107" t="s">
        <v>1787</v>
      </c>
      <c r="Q127" s="107" t="s">
        <v>1787</v>
      </c>
      <c r="R127" s="108">
        <v>44594</v>
      </c>
      <c r="S127" s="108" t="s">
        <v>1787</v>
      </c>
      <c r="T127" s="108" t="s">
        <v>1787</v>
      </c>
      <c r="U127" s="108" t="s">
        <v>1787</v>
      </c>
      <c r="V127" s="107">
        <v>44622</v>
      </c>
      <c r="W127" s="107" t="s">
        <v>1787</v>
      </c>
      <c r="X127" s="107" t="s">
        <v>1787</v>
      </c>
      <c r="Y127" s="107" t="s">
        <v>1787</v>
      </c>
      <c r="Z127" s="108">
        <v>44650</v>
      </c>
      <c r="AA127" s="108" t="s">
        <v>1787</v>
      </c>
      <c r="AB127" s="108" t="s">
        <v>1787</v>
      </c>
      <c r="AC127" s="108" t="s">
        <v>1787</v>
      </c>
      <c r="AD127" s="107">
        <v>44678</v>
      </c>
      <c r="AE127" s="107" t="s">
        <v>1787</v>
      </c>
      <c r="AF127" s="107" t="s">
        <v>1787</v>
      </c>
      <c r="AG127" s="107" t="s">
        <v>1787</v>
      </c>
      <c r="AH127" s="107">
        <v>44706</v>
      </c>
      <c r="AI127" s="108" t="s">
        <v>1787</v>
      </c>
      <c r="AJ127" s="108" t="s">
        <v>1787</v>
      </c>
      <c r="AK127" s="108" t="s">
        <v>1787</v>
      </c>
      <c r="AL127" s="108">
        <v>44734</v>
      </c>
      <c r="AM127" s="107" t="s">
        <v>1787</v>
      </c>
      <c r="AN127" s="107" t="s">
        <v>1787</v>
      </c>
      <c r="AO127" s="107" t="s">
        <v>1787</v>
      </c>
      <c r="AP127" s="107" t="s">
        <v>1787</v>
      </c>
      <c r="AQ127" s="107">
        <v>44769</v>
      </c>
      <c r="AR127" s="108" t="s">
        <v>1787</v>
      </c>
      <c r="AS127" s="108" t="s">
        <v>1787</v>
      </c>
      <c r="AT127" s="108" t="s">
        <v>1787</v>
      </c>
      <c r="AU127" s="108">
        <v>44797</v>
      </c>
      <c r="AV127" s="107" t="s">
        <v>1787</v>
      </c>
      <c r="AW127" s="107" t="s">
        <v>1787</v>
      </c>
      <c r="AX127" s="107" t="s">
        <v>1787</v>
      </c>
      <c r="AY127" s="107">
        <v>44825</v>
      </c>
      <c r="AZ127" s="107" t="s">
        <v>1787</v>
      </c>
      <c r="BA127" s="108" t="s">
        <v>1787</v>
      </c>
      <c r="BB127" s="108" t="s">
        <v>1787</v>
      </c>
      <c r="BC127" s="108">
        <v>44853</v>
      </c>
      <c r="BD127" s="108" t="s">
        <v>1787</v>
      </c>
      <c r="BE127" s="107" t="s">
        <v>1787</v>
      </c>
      <c r="BF127" s="107" t="s">
        <v>1787</v>
      </c>
      <c r="BG127" s="107">
        <v>44881</v>
      </c>
      <c r="BH127" s="107" t="s">
        <v>1787</v>
      </c>
      <c r="BI127" s="108" t="s">
        <v>1787</v>
      </c>
      <c r="BJ127" s="108" t="s">
        <v>1787</v>
      </c>
      <c r="BK127" s="108">
        <v>44909</v>
      </c>
      <c r="BL127" s="108" t="s">
        <v>1787</v>
      </c>
      <c r="BM127" s="108" t="s">
        <v>1787</v>
      </c>
    </row>
    <row r="128" spans="1:65" s="102" customFormat="1" ht="26.25" customHeight="1" x14ac:dyDescent="0.25">
      <c r="A128" s="178">
        <v>97</v>
      </c>
      <c r="B128" s="176" t="s">
        <v>1284</v>
      </c>
      <c r="C128" s="176"/>
      <c r="D128" s="177" t="s">
        <v>1787</v>
      </c>
      <c r="E128" s="176" t="s">
        <v>50</v>
      </c>
      <c r="F128" s="176" t="s">
        <v>56</v>
      </c>
      <c r="G128" s="177" t="s">
        <v>1537</v>
      </c>
      <c r="H128" s="184" t="s">
        <v>1914</v>
      </c>
      <c r="I128" s="196" t="s">
        <v>127</v>
      </c>
      <c r="J128" s="195" t="s">
        <v>135</v>
      </c>
      <c r="K128" s="197">
        <v>4</v>
      </c>
      <c r="L128" s="202">
        <v>12</v>
      </c>
      <c r="M128" s="107" t="s">
        <v>1787</v>
      </c>
      <c r="N128" s="107" t="s">
        <v>1787</v>
      </c>
      <c r="O128" s="107" t="s">
        <v>1787</v>
      </c>
      <c r="P128" s="107" t="s">
        <v>1787</v>
      </c>
      <c r="Q128" s="107" t="s">
        <v>1787</v>
      </c>
      <c r="R128" s="108">
        <v>44594</v>
      </c>
      <c r="S128" s="108" t="s">
        <v>1787</v>
      </c>
      <c r="T128" s="108" t="s">
        <v>1787</v>
      </c>
      <c r="U128" s="108" t="s">
        <v>1787</v>
      </c>
      <c r="V128" s="107">
        <v>44622</v>
      </c>
      <c r="W128" s="107" t="s">
        <v>1787</v>
      </c>
      <c r="X128" s="107" t="s">
        <v>1787</v>
      </c>
      <c r="Y128" s="107" t="s">
        <v>1787</v>
      </c>
      <c r="Z128" s="108">
        <v>44650</v>
      </c>
      <c r="AA128" s="108" t="s">
        <v>1787</v>
      </c>
      <c r="AB128" s="108" t="s">
        <v>1787</v>
      </c>
      <c r="AC128" s="108" t="s">
        <v>1787</v>
      </c>
      <c r="AD128" s="107">
        <v>44678</v>
      </c>
      <c r="AE128" s="107" t="s">
        <v>1787</v>
      </c>
      <c r="AF128" s="107" t="s">
        <v>1787</v>
      </c>
      <c r="AG128" s="107" t="s">
        <v>1787</v>
      </c>
      <c r="AH128" s="107">
        <v>44706</v>
      </c>
      <c r="AI128" s="108" t="s">
        <v>1787</v>
      </c>
      <c r="AJ128" s="108" t="s">
        <v>1787</v>
      </c>
      <c r="AK128" s="108" t="s">
        <v>1787</v>
      </c>
      <c r="AL128" s="108">
        <v>44734</v>
      </c>
      <c r="AM128" s="107" t="s">
        <v>1787</v>
      </c>
      <c r="AN128" s="107" t="s">
        <v>1787</v>
      </c>
      <c r="AO128" s="107" t="s">
        <v>1787</v>
      </c>
      <c r="AP128" s="107" t="s">
        <v>1787</v>
      </c>
      <c r="AQ128" s="107">
        <v>44769</v>
      </c>
      <c r="AR128" s="108" t="s">
        <v>1787</v>
      </c>
      <c r="AS128" s="108" t="s">
        <v>1787</v>
      </c>
      <c r="AT128" s="108" t="s">
        <v>1787</v>
      </c>
      <c r="AU128" s="108">
        <v>44797</v>
      </c>
      <c r="AV128" s="107" t="s">
        <v>1787</v>
      </c>
      <c r="AW128" s="107" t="s">
        <v>1787</v>
      </c>
      <c r="AX128" s="107" t="s">
        <v>1787</v>
      </c>
      <c r="AY128" s="107">
        <v>44825</v>
      </c>
      <c r="AZ128" s="107" t="s">
        <v>1787</v>
      </c>
      <c r="BA128" s="108" t="s">
        <v>1787</v>
      </c>
      <c r="BB128" s="108" t="s">
        <v>1787</v>
      </c>
      <c r="BC128" s="108">
        <v>44853</v>
      </c>
      <c r="BD128" s="108" t="s">
        <v>1787</v>
      </c>
      <c r="BE128" s="107" t="s">
        <v>1787</v>
      </c>
      <c r="BF128" s="107" t="s">
        <v>1787</v>
      </c>
      <c r="BG128" s="107">
        <v>44881</v>
      </c>
      <c r="BH128" s="107" t="s">
        <v>1787</v>
      </c>
      <c r="BI128" s="108" t="s">
        <v>1787</v>
      </c>
      <c r="BJ128" s="108" t="s">
        <v>1787</v>
      </c>
      <c r="BK128" s="108">
        <v>44909</v>
      </c>
      <c r="BL128" s="108" t="s">
        <v>1787</v>
      </c>
      <c r="BM128" s="108" t="s">
        <v>1787</v>
      </c>
    </row>
    <row r="129" spans="1:65" s="102" customFormat="1" ht="26.25" customHeight="1" x14ac:dyDescent="0.25">
      <c r="A129" s="178">
        <v>98</v>
      </c>
      <c r="B129" s="176" t="s">
        <v>1284</v>
      </c>
      <c r="C129" s="176"/>
      <c r="D129" s="177" t="s">
        <v>1787</v>
      </c>
      <c r="E129" s="176" t="s">
        <v>50</v>
      </c>
      <c r="F129" s="176" t="s">
        <v>54</v>
      </c>
      <c r="G129" s="177" t="s">
        <v>1541</v>
      </c>
      <c r="H129" s="184" t="s">
        <v>1641</v>
      </c>
      <c r="I129" s="196" t="s">
        <v>127</v>
      </c>
      <c r="J129" s="195" t="s">
        <v>135</v>
      </c>
      <c r="K129" s="197">
        <v>4</v>
      </c>
      <c r="L129" s="202">
        <v>12</v>
      </c>
      <c r="M129" s="107" t="s">
        <v>1787</v>
      </c>
      <c r="N129" s="107" t="s">
        <v>1787</v>
      </c>
      <c r="O129" s="107" t="s">
        <v>1787</v>
      </c>
      <c r="P129" s="107" t="s">
        <v>1787</v>
      </c>
      <c r="Q129" s="107" t="s">
        <v>1787</v>
      </c>
      <c r="R129" s="108">
        <v>44594</v>
      </c>
      <c r="S129" s="108" t="s">
        <v>1787</v>
      </c>
      <c r="T129" s="108" t="s">
        <v>1787</v>
      </c>
      <c r="U129" s="108" t="s">
        <v>1787</v>
      </c>
      <c r="V129" s="107">
        <v>44622</v>
      </c>
      <c r="W129" s="107" t="s">
        <v>1787</v>
      </c>
      <c r="X129" s="107" t="s">
        <v>1787</v>
      </c>
      <c r="Y129" s="107" t="s">
        <v>1787</v>
      </c>
      <c r="Z129" s="108">
        <v>44650</v>
      </c>
      <c r="AA129" s="108" t="s">
        <v>1787</v>
      </c>
      <c r="AB129" s="108" t="s">
        <v>1787</v>
      </c>
      <c r="AC129" s="108" t="s">
        <v>1787</v>
      </c>
      <c r="AD129" s="107">
        <v>44678</v>
      </c>
      <c r="AE129" s="107" t="s">
        <v>1787</v>
      </c>
      <c r="AF129" s="107" t="s">
        <v>1787</v>
      </c>
      <c r="AG129" s="107" t="s">
        <v>1787</v>
      </c>
      <c r="AH129" s="107">
        <v>44706</v>
      </c>
      <c r="AI129" s="108" t="s">
        <v>1787</v>
      </c>
      <c r="AJ129" s="108" t="s">
        <v>1787</v>
      </c>
      <c r="AK129" s="108" t="s">
        <v>1787</v>
      </c>
      <c r="AL129" s="108">
        <v>44734</v>
      </c>
      <c r="AM129" s="107" t="s">
        <v>1787</v>
      </c>
      <c r="AN129" s="107" t="s">
        <v>1787</v>
      </c>
      <c r="AO129" s="107" t="s">
        <v>1787</v>
      </c>
      <c r="AP129" s="107" t="s">
        <v>1787</v>
      </c>
      <c r="AQ129" s="107">
        <v>44769</v>
      </c>
      <c r="AR129" s="108" t="s">
        <v>1787</v>
      </c>
      <c r="AS129" s="108" t="s">
        <v>1787</v>
      </c>
      <c r="AT129" s="108" t="s">
        <v>1787</v>
      </c>
      <c r="AU129" s="108">
        <v>44797</v>
      </c>
      <c r="AV129" s="107" t="s">
        <v>1787</v>
      </c>
      <c r="AW129" s="107" t="s">
        <v>1787</v>
      </c>
      <c r="AX129" s="107" t="s">
        <v>1787</v>
      </c>
      <c r="AY129" s="107">
        <v>44825</v>
      </c>
      <c r="AZ129" s="107" t="s">
        <v>1787</v>
      </c>
      <c r="BA129" s="108" t="s">
        <v>1787</v>
      </c>
      <c r="BB129" s="108" t="s">
        <v>1787</v>
      </c>
      <c r="BC129" s="108">
        <v>44853</v>
      </c>
      <c r="BD129" s="108" t="s">
        <v>1787</v>
      </c>
      <c r="BE129" s="107" t="s">
        <v>1787</v>
      </c>
      <c r="BF129" s="107" t="s">
        <v>1787</v>
      </c>
      <c r="BG129" s="107">
        <v>44881</v>
      </c>
      <c r="BH129" s="107" t="s">
        <v>1787</v>
      </c>
      <c r="BI129" s="108" t="s">
        <v>1787</v>
      </c>
      <c r="BJ129" s="108" t="s">
        <v>1787</v>
      </c>
      <c r="BK129" s="108">
        <v>44909</v>
      </c>
      <c r="BL129" s="108" t="s">
        <v>1787</v>
      </c>
      <c r="BM129" s="108" t="s">
        <v>1787</v>
      </c>
    </row>
    <row r="130" spans="1:65" s="102" customFormat="1" ht="26.25" customHeight="1" x14ac:dyDescent="0.25">
      <c r="A130" s="178">
        <v>99</v>
      </c>
      <c r="B130" s="176" t="s">
        <v>1284</v>
      </c>
      <c r="C130" s="176"/>
      <c r="D130" s="177" t="s">
        <v>1787</v>
      </c>
      <c r="E130" s="176" t="s">
        <v>50</v>
      </c>
      <c r="F130" s="176" t="s">
        <v>59</v>
      </c>
      <c r="G130" s="177" t="s">
        <v>1547</v>
      </c>
      <c r="H130" s="184" t="s">
        <v>1872</v>
      </c>
      <c r="I130" s="196" t="s">
        <v>127</v>
      </c>
      <c r="J130" s="195" t="s">
        <v>135</v>
      </c>
      <c r="K130" s="197">
        <v>4</v>
      </c>
      <c r="L130" s="202">
        <v>12</v>
      </c>
      <c r="M130" s="107" t="s">
        <v>1787</v>
      </c>
      <c r="N130" s="107" t="s">
        <v>1787</v>
      </c>
      <c r="O130" s="107" t="s">
        <v>1787</v>
      </c>
      <c r="P130" s="107" t="s">
        <v>1787</v>
      </c>
      <c r="Q130" s="107" t="s">
        <v>1787</v>
      </c>
      <c r="R130" s="108">
        <v>44594</v>
      </c>
      <c r="S130" s="108" t="s">
        <v>1787</v>
      </c>
      <c r="T130" s="108" t="s">
        <v>1787</v>
      </c>
      <c r="U130" s="108" t="s">
        <v>1787</v>
      </c>
      <c r="V130" s="107">
        <v>44622</v>
      </c>
      <c r="W130" s="107" t="s">
        <v>1787</v>
      </c>
      <c r="X130" s="107" t="s">
        <v>1787</v>
      </c>
      <c r="Y130" s="107" t="s">
        <v>1787</v>
      </c>
      <c r="Z130" s="108">
        <v>44650</v>
      </c>
      <c r="AA130" s="108" t="s">
        <v>1787</v>
      </c>
      <c r="AB130" s="108" t="s">
        <v>1787</v>
      </c>
      <c r="AC130" s="108" t="s">
        <v>1787</v>
      </c>
      <c r="AD130" s="107">
        <v>44678</v>
      </c>
      <c r="AE130" s="107" t="s">
        <v>1787</v>
      </c>
      <c r="AF130" s="107" t="s">
        <v>1787</v>
      </c>
      <c r="AG130" s="107" t="s">
        <v>1787</v>
      </c>
      <c r="AH130" s="107">
        <v>44706</v>
      </c>
      <c r="AI130" s="108" t="s">
        <v>1787</v>
      </c>
      <c r="AJ130" s="108" t="s">
        <v>1787</v>
      </c>
      <c r="AK130" s="108" t="s">
        <v>1787</v>
      </c>
      <c r="AL130" s="108">
        <v>44734</v>
      </c>
      <c r="AM130" s="107" t="s">
        <v>1787</v>
      </c>
      <c r="AN130" s="107" t="s">
        <v>1787</v>
      </c>
      <c r="AO130" s="107" t="s">
        <v>1787</v>
      </c>
      <c r="AP130" s="107" t="s">
        <v>1787</v>
      </c>
      <c r="AQ130" s="107">
        <v>44769</v>
      </c>
      <c r="AR130" s="108" t="s">
        <v>1787</v>
      </c>
      <c r="AS130" s="108" t="s">
        <v>1787</v>
      </c>
      <c r="AT130" s="108" t="s">
        <v>1787</v>
      </c>
      <c r="AU130" s="108">
        <v>44797</v>
      </c>
      <c r="AV130" s="107" t="s">
        <v>1787</v>
      </c>
      <c r="AW130" s="107" t="s">
        <v>1787</v>
      </c>
      <c r="AX130" s="107" t="s">
        <v>1787</v>
      </c>
      <c r="AY130" s="107">
        <v>44825</v>
      </c>
      <c r="AZ130" s="107" t="s">
        <v>1787</v>
      </c>
      <c r="BA130" s="108" t="s">
        <v>1787</v>
      </c>
      <c r="BB130" s="108" t="s">
        <v>1787</v>
      </c>
      <c r="BC130" s="108">
        <v>44853</v>
      </c>
      <c r="BD130" s="108" t="s">
        <v>1787</v>
      </c>
      <c r="BE130" s="107" t="s">
        <v>1787</v>
      </c>
      <c r="BF130" s="107" t="s">
        <v>1787</v>
      </c>
      <c r="BG130" s="107">
        <v>44881</v>
      </c>
      <c r="BH130" s="107" t="s">
        <v>1787</v>
      </c>
      <c r="BI130" s="108" t="s">
        <v>1787</v>
      </c>
      <c r="BJ130" s="108" t="s">
        <v>1787</v>
      </c>
      <c r="BK130" s="108">
        <v>44909</v>
      </c>
      <c r="BL130" s="108" t="s">
        <v>1787</v>
      </c>
      <c r="BM130" s="108" t="s">
        <v>1787</v>
      </c>
    </row>
    <row r="131" spans="1:65" s="102" customFormat="1" ht="26.25" customHeight="1" x14ac:dyDescent="0.25">
      <c r="A131" s="178">
        <v>100</v>
      </c>
      <c r="B131" s="176" t="s">
        <v>1284</v>
      </c>
      <c r="C131" s="176"/>
      <c r="D131" s="177" t="s">
        <v>1787</v>
      </c>
      <c r="E131" s="176" t="s">
        <v>50</v>
      </c>
      <c r="F131" s="176" t="s">
        <v>112</v>
      </c>
      <c r="G131" s="177" t="s">
        <v>1549</v>
      </c>
      <c r="H131" s="184" t="s">
        <v>1873</v>
      </c>
      <c r="I131" s="196" t="s">
        <v>127</v>
      </c>
      <c r="J131" s="195" t="s">
        <v>135</v>
      </c>
      <c r="K131" s="197">
        <v>4</v>
      </c>
      <c r="L131" s="202">
        <v>12</v>
      </c>
      <c r="M131" s="107" t="s">
        <v>1787</v>
      </c>
      <c r="N131" s="107" t="s">
        <v>1787</v>
      </c>
      <c r="O131" s="107" t="s">
        <v>1787</v>
      </c>
      <c r="P131" s="107" t="s">
        <v>1787</v>
      </c>
      <c r="Q131" s="107" t="s">
        <v>1787</v>
      </c>
      <c r="R131" s="108">
        <v>44594</v>
      </c>
      <c r="S131" s="108" t="s">
        <v>1787</v>
      </c>
      <c r="T131" s="108" t="s">
        <v>1787</v>
      </c>
      <c r="U131" s="108" t="s">
        <v>1787</v>
      </c>
      <c r="V131" s="107">
        <v>44622</v>
      </c>
      <c r="W131" s="107" t="s">
        <v>1787</v>
      </c>
      <c r="X131" s="107" t="s">
        <v>1787</v>
      </c>
      <c r="Y131" s="107" t="s">
        <v>1787</v>
      </c>
      <c r="Z131" s="108">
        <v>44650</v>
      </c>
      <c r="AA131" s="108" t="s">
        <v>1787</v>
      </c>
      <c r="AB131" s="108" t="s">
        <v>1787</v>
      </c>
      <c r="AC131" s="108" t="s">
        <v>1787</v>
      </c>
      <c r="AD131" s="107">
        <v>44678</v>
      </c>
      <c r="AE131" s="107" t="s">
        <v>1787</v>
      </c>
      <c r="AF131" s="107" t="s">
        <v>1787</v>
      </c>
      <c r="AG131" s="107" t="s">
        <v>1787</v>
      </c>
      <c r="AH131" s="107">
        <v>44706</v>
      </c>
      <c r="AI131" s="108" t="s">
        <v>1787</v>
      </c>
      <c r="AJ131" s="108" t="s">
        <v>1787</v>
      </c>
      <c r="AK131" s="108" t="s">
        <v>1787</v>
      </c>
      <c r="AL131" s="108">
        <v>44734</v>
      </c>
      <c r="AM131" s="107" t="s">
        <v>1787</v>
      </c>
      <c r="AN131" s="107" t="s">
        <v>1787</v>
      </c>
      <c r="AO131" s="107" t="s">
        <v>1787</v>
      </c>
      <c r="AP131" s="107" t="s">
        <v>1787</v>
      </c>
      <c r="AQ131" s="107">
        <v>44769</v>
      </c>
      <c r="AR131" s="108" t="s">
        <v>1787</v>
      </c>
      <c r="AS131" s="108" t="s">
        <v>1787</v>
      </c>
      <c r="AT131" s="108" t="s">
        <v>1787</v>
      </c>
      <c r="AU131" s="108">
        <v>44797</v>
      </c>
      <c r="AV131" s="107" t="s">
        <v>1787</v>
      </c>
      <c r="AW131" s="107" t="s">
        <v>1787</v>
      </c>
      <c r="AX131" s="107" t="s">
        <v>1787</v>
      </c>
      <c r="AY131" s="107">
        <v>44825</v>
      </c>
      <c r="AZ131" s="107" t="s">
        <v>1787</v>
      </c>
      <c r="BA131" s="108" t="s">
        <v>1787</v>
      </c>
      <c r="BB131" s="108" t="s">
        <v>1787</v>
      </c>
      <c r="BC131" s="108">
        <v>44853</v>
      </c>
      <c r="BD131" s="108" t="s">
        <v>1787</v>
      </c>
      <c r="BE131" s="107" t="s">
        <v>1787</v>
      </c>
      <c r="BF131" s="107" t="s">
        <v>1787</v>
      </c>
      <c r="BG131" s="107">
        <v>44881</v>
      </c>
      <c r="BH131" s="107" t="s">
        <v>1787</v>
      </c>
      <c r="BI131" s="108" t="s">
        <v>1787</v>
      </c>
      <c r="BJ131" s="108" t="s">
        <v>1787</v>
      </c>
      <c r="BK131" s="108">
        <v>44909</v>
      </c>
      <c r="BL131" s="108" t="s">
        <v>1787</v>
      </c>
      <c r="BM131" s="108" t="s">
        <v>1787</v>
      </c>
    </row>
    <row r="132" spans="1:65" s="102" customFormat="1" ht="26.25" customHeight="1" x14ac:dyDescent="0.25">
      <c r="A132" s="178">
        <v>101</v>
      </c>
      <c r="B132" s="176" t="s">
        <v>1284</v>
      </c>
      <c r="C132" s="176"/>
      <c r="D132" s="177" t="s">
        <v>1787</v>
      </c>
      <c r="E132" s="176" t="s">
        <v>1195</v>
      </c>
      <c r="F132" s="176" t="s">
        <v>1194</v>
      </c>
      <c r="G132" s="177" t="s">
        <v>1546</v>
      </c>
      <c r="H132" s="184" t="s">
        <v>1809</v>
      </c>
      <c r="I132" s="196" t="s">
        <v>127</v>
      </c>
      <c r="J132" s="195" t="s">
        <v>135</v>
      </c>
      <c r="K132" s="197">
        <v>4</v>
      </c>
      <c r="L132" s="202">
        <v>12</v>
      </c>
      <c r="M132" s="107" t="s">
        <v>1787</v>
      </c>
      <c r="N132" s="107" t="s">
        <v>1787</v>
      </c>
      <c r="O132" s="107" t="s">
        <v>1787</v>
      </c>
      <c r="P132" s="107" t="s">
        <v>1787</v>
      </c>
      <c r="Q132" s="107" t="s">
        <v>1787</v>
      </c>
      <c r="R132" s="108">
        <v>44594</v>
      </c>
      <c r="S132" s="108" t="s">
        <v>1787</v>
      </c>
      <c r="T132" s="108" t="s">
        <v>1787</v>
      </c>
      <c r="U132" s="108" t="s">
        <v>1787</v>
      </c>
      <c r="V132" s="107">
        <v>44622</v>
      </c>
      <c r="W132" s="107" t="s">
        <v>1787</v>
      </c>
      <c r="X132" s="107" t="s">
        <v>1787</v>
      </c>
      <c r="Y132" s="107" t="s">
        <v>1787</v>
      </c>
      <c r="Z132" s="108">
        <v>44650</v>
      </c>
      <c r="AA132" s="108" t="s">
        <v>1787</v>
      </c>
      <c r="AB132" s="108" t="s">
        <v>1787</v>
      </c>
      <c r="AC132" s="108" t="s">
        <v>1787</v>
      </c>
      <c r="AD132" s="107">
        <v>44678</v>
      </c>
      <c r="AE132" s="107" t="s">
        <v>1787</v>
      </c>
      <c r="AF132" s="107" t="s">
        <v>1787</v>
      </c>
      <c r="AG132" s="107" t="s">
        <v>1787</v>
      </c>
      <c r="AH132" s="107">
        <v>44706</v>
      </c>
      <c r="AI132" s="108" t="s">
        <v>1787</v>
      </c>
      <c r="AJ132" s="108" t="s">
        <v>1787</v>
      </c>
      <c r="AK132" s="108" t="s">
        <v>1787</v>
      </c>
      <c r="AL132" s="108">
        <v>44734</v>
      </c>
      <c r="AM132" s="107" t="s">
        <v>1787</v>
      </c>
      <c r="AN132" s="107" t="s">
        <v>1787</v>
      </c>
      <c r="AO132" s="107" t="s">
        <v>1787</v>
      </c>
      <c r="AP132" s="107" t="s">
        <v>1787</v>
      </c>
      <c r="AQ132" s="107">
        <v>44769</v>
      </c>
      <c r="AR132" s="108" t="s">
        <v>1787</v>
      </c>
      <c r="AS132" s="108" t="s">
        <v>1787</v>
      </c>
      <c r="AT132" s="108" t="s">
        <v>1787</v>
      </c>
      <c r="AU132" s="108">
        <v>44797</v>
      </c>
      <c r="AV132" s="107" t="s">
        <v>1787</v>
      </c>
      <c r="AW132" s="107" t="s">
        <v>1787</v>
      </c>
      <c r="AX132" s="107" t="s">
        <v>1787</v>
      </c>
      <c r="AY132" s="107">
        <v>44825</v>
      </c>
      <c r="AZ132" s="107" t="s">
        <v>1787</v>
      </c>
      <c r="BA132" s="108" t="s">
        <v>1787</v>
      </c>
      <c r="BB132" s="108" t="s">
        <v>1787</v>
      </c>
      <c r="BC132" s="108">
        <v>44853</v>
      </c>
      <c r="BD132" s="108" t="s">
        <v>1787</v>
      </c>
      <c r="BE132" s="107" t="s">
        <v>1787</v>
      </c>
      <c r="BF132" s="107" t="s">
        <v>1787</v>
      </c>
      <c r="BG132" s="107">
        <v>44881</v>
      </c>
      <c r="BH132" s="107" t="s">
        <v>1787</v>
      </c>
      <c r="BI132" s="108" t="s">
        <v>1787</v>
      </c>
      <c r="BJ132" s="108" t="s">
        <v>1787</v>
      </c>
      <c r="BK132" s="108">
        <v>44909</v>
      </c>
      <c r="BL132" s="108" t="s">
        <v>1787</v>
      </c>
      <c r="BM132" s="108" t="s">
        <v>1787</v>
      </c>
    </row>
    <row r="133" spans="1:65" s="102" customFormat="1" ht="26.25" customHeight="1" x14ac:dyDescent="0.25">
      <c r="A133" s="178">
        <v>102</v>
      </c>
      <c r="B133" s="176" t="s">
        <v>1284</v>
      </c>
      <c r="C133" s="176"/>
      <c r="D133" s="177" t="s">
        <v>1787</v>
      </c>
      <c r="E133" s="176" t="s">
        <v>1205</v>
      </c>
      <c r="F133" s="176" t="s">
        <v>107</v>
      </c>
      <c r="G133" s="177" t="s">
        <v>1550</v>
      </c>
      <c r="H133" s="184" t="s">
        <v>1825</v>
      </c>
      <c r="I133" s="196" t="s">
        <v>127</v>
      </c>
      <c r="J133" s="195" t="s">
        <v>135</v>
      </c>
      <c r="K133" s="197">
        <v>4</v>
      </c>
      <c r="L133" s="202">
        <v>12</v>
      </c>
      <c r="M133" s="107" t="s">
        <v>1787</v>
      </c>
      <c r="N133" s="107" t="s">
        <v>1787</v>
      </c>
      <c r="O133" s="107" t="s">
        <v>1787</v>
      </c>
      <c r="P133" s="107" t="s">
        <v>1787</v>
      </c>
      <c r="Q133" s="107" t="s">
        <v>1787</v>
      </c>
      <c r="R133" s="108">
        <v>44594</v>
      </c>
      <c r="S133" s="108" t="s">
        <v>1787</v>
      </c>
      <c r="T133" s="108" t="s">
        <v>1787</v>
      </c>
      <c r="U133" s="108" t="s">
        <v>1787</v>
      </c>
      <c r="V133" s="107">
        <v>44622</v>
      </c>
      <c r="W133" s="107" t="s">
        <v>1787</v>
      </c>
      <c r="X133" s="107" t="s">
        <v>1787</v>
      </c>
      <c r="Y133" s="107" t="s">
        <v>1787</v>
      </c>
      <c r="Z133" s="108">
        <v>44650</v>
      </c>
      <c r="AA133" s="108" t="s">
        <v>1787</v>
      </c>
      <c r="AB133" s="108" t="s">
        <v>1787</v>
      </c>
      <c r="AC133" s="108" t="s">
        <v>1787</v>
      </c>
      <c r="AD133" s="107">
        <v>44678</v>
      </c>
      <c r="AE133" s="107" t="s">
        <v>1787</v>
      </c>
      <c r="AF133" s="107" t="s">
        <v>1787</v>
      </c>
      <c r="AG133" s="107" t="s">
        <v>1787</v>
      </c>
      <c r="AH133" s="107">
        <v>44706</v>
      </c>
      <c r="AI133" s="108" t="s">
        <v>1787</v>
      </c>
      <c r="AJ133" s="108" t="s">
        <v>1787</v>
      </c>
      <c r="AK133" s="108" t="s">
        <v>1787</v>
      </c>
      <c r="AL133" s="108">
        <v>44734</v>
      </c>
      <c r="AM133" s="107" t="s">
        <v>1787</v>
      </c>
      <c r="AN133" s="107" t="s">
        <v>1787</v>
      </c>
      <c r="AO133" s="107" t="s">
        <v>1787</v>
      </c>
      <c r="AP133" s="107" t="s">
        <v>1787</v>
      </c>
      <c r="AQ133" s="107">
        <v>44769</v>
      </c>
      <c r="AR133" s="108" t="s">
        <v>1787</v>
      </c>
      <c r="AS133" s="108" t="s">
        <v>1787</v>
      </c>
      <c r="AT133" s="108" t="s">
        <v>1787</v>
      </c>
      <c r="AU133" s="108">
        <v>44797</v>
      </c>
      <c r="AV133" s="107" t="s">
        <v>1787</v>
      </c>
      <c r="AW133" s="107" t="s">
        <v>1787</v>
      </c>
      <c r="AX133" s="107" t="s">
        <v>1787</v>
      </c>
      <c r="AY133" s="107">
        <v>44825</v>
      </c>
      <c r="AZ133" s="107" t="s">
        <v>1787</v>
      </c>
      <c r="BA133" s="108" t="s">
        <v>1787</v>
      </c>
      <c r="BB133" s="108" t="s">
        <v>1787</v>
      </c>
      <c r="BC133" s="108">
        <v>44853</v>
      </c>
      <c r="BD133" s="108" t="s">
        <v>1787</v>
      </c>
      <c r="BE133" s="107" t="s">
        <v>1787</v>
      </c>
      <c r="BF133" s="107" t="s">
        <v>1787</v>
      </c>
      <c r="BG133" s="107">
        <v>44881</v>
      </c>
      <c r="BH133" s="107" t="s">
        <v>1787</v>
      </c>
      <c r="BI133" s="108" t="s">
        <v>1787</v>
      </c>
      <c r="BJ133" s="108" t="s">
        <v>1787</v>
      </c>
      <c r="BK133" s="108">
        <v>44909</v>
      </c>
      <c r="BL133" s="108" t="s">
        <v>1787</v>
      </c>
      <c r="BM133" s="108" t="s">
        <v>1787</v>
      </c>
    </row>
    <row r="134" spans="1:65" s="102" customFormat="1" ht="26.25" customHeight="1" x14ac:dyDescent="0.25">
      <c r="A134" s="178">
        <v>103</v>
      </c>
      <c r="B134" s="176" t="s">
        <v>1283</v>
      </c>
      <c r="C134" s="176"/>
      <c r="D134" s="177" t="s">
        <v>1787</v>
      </c>
      <c r="E134" s="176" t="s">
        <v>67</v>
      </c>
      <c r="F134" s="176" t="s">
        <v>67</v>
      </c>
      <c r="G134" s="177" t="s">
        <v>1576</v>
      </c>
      <c r="H134" s="184" t="s">
        <v>1640</v>
      </c>
      <c r="I134" s="196" t="s">
        <v>127</v>
      </c>
      <c r="J134" s="195" t="s">
        <v>135</v>
      </c>
      <c r="K134" s="197">
        <v>4</v>
      </c>
      <c r="L134" s="202">
        <v>12</v>
      </c>
      <c r="M134" s="107" t="s">
        <v>1787</v>
      </c>
      <c r="N134" s="107" t="s">
        <v>1787</v>
      </c>
      <c r="O134" s="107" t="s">
        <v>1787</v>
      </c>
      <c r="P134" s="107" t="s">
        <v>1787</v>
      </c>
      <c r="Q134" s="107" t="s">
        <v>1787</v>
      </c>
      <c r="R134" s="108">
        <v>44594</v>
      </c>
      <c r="S134" s="108" t="s">
        <v>1787</v>
      </c>
      <c r="T134" s="108" t="s">
        <v>1787</v>
      </c>
      <c r="U134" s="108" t="s">
        <v>1787</v>
      </c>
      <c r="V134" s="107">
        <v>44622</v>
      </c>
      <c r="W134" s="107" t="s">
        <v>1787</v>
      </c>
      <c r="X134" s="107" t="s">
        <v>1787</v>
      </c>
      <c r="Y134" s="107" t="s">
        <v>1787</v>
      </c>
      <c r="Z134" s="108">
        <v>44650</v>
      </c>
      <c r="AA134" s="108" t="s">
        <v>1787</v>
      </c>
      <c r="AB134" s="108" t="s">
        <v>1787</v>
      </c>
      <c r="AC134" s="108" t="s">
        <v>1787</v>
      </c>
      <c r="AD134" s="107">
        <v>44678</v>
      </c>
      <c r="AE134" s="107" t="s">
        <v>1787</v>
      </c>
      <c r="AF134" s="107" t="s">
        <v>1787</v>
      </c>
      <c r="AG134" s="107" t="s">
        <v>1787</v>
      </c>
      <c r="AH134" s="107">
        <v>44706</v>
      </c>
      <c r="AI134" s="108" t="s">
        <v>1787</v>
      </c>
      <c r="AJ134" s="108" t="s">
        <v>1787</v>
      </c>
      <c r="AK134" s="108" t="s">
        <v>1787</v>
      </c>
      <c r="AL134" s="108">
        <v>44734</v>
      </c>
      <c r="AM134" s="107" t="s">
        <v>1787</v>
      </c>
      <c r="AN134" s="107" t="s">
        <v>1787</v>
      </c>
      <c r="AO134" s="107" t="s">
        <v>1787</v>
      </c>
      <c r="AP134" s="107" t="s">
        <v>1787</v>
      </c>
      <c r="AQ134" s="107">
        <v>44769</v>
      </c>
      <c r="AR134" s="108" t="s">
        <v>1787</v>
      </c>
      <c r="AS134" s="108" t="s">
        <v>1787</v>
      </c>
      <c r="AT134" s="108" t="s">
        <v>1787</v>
      </c>
      <c r="AU134" s="108">
        <v>44797</v>
      </c>
      <c r="AV134" s="107" t="s">
        <v>1787</v>
      </c>
      <c r="AW134" s="107" t="s">
        <v>1787</v>
      </c>
      <c r="AX134" s="107" t="s">
        <v>1787</v>
      </c>
      <c r="AY134" s="107">
        <v>44825</v>
      </c>
      <c r="AZ134" s="107" t="s">
        <v>1787</v>
      </c>
      <c r="BA134" s="108" t="s">
        <v>1787</v>
      </c>
      <c r="BB134" s="108" t="s">
        <v>1787</v>
      </c>
      <c r="BC134" s="108">
        <v>44853</v>
      </c>
      <c r="BD134" s="108" t="s">
        <v>1787</v>
      </c>
      <c r="BE134" s="107" t="s">
        <v>1787</v>
      </c>
      <c r="BF134" s="107" t="s">
        <v>1787</v>
      </c>
      <c r="BG134" s="107">
        <v>44881</v>
      </c>
      <c r="BH134" s="107" t="s">
        <v>1787</v>
      </c>
      <c r="BI134" s="108" t="s">
        <v>1787</v>
      </c>
      <c r="BJ134" s="108" t="s">
        <v>1787</v>
      </c>
      <c r="BK134" s="108">
        <v>44909</v>
      </c>
      <c r="BL134" s="108" t="s">
        <v>1787</v>
      </c>
      <c r="BM134" s="108" t="s">
        <v>1787</v>
      </c>
    </row>
    <row r="135" spans="1:65" s="102" customFormat="1" ht="26.25" customHeight="1" x14ac:dyDescent="0.25">
      <c r="A135" s="178">
        <v>104</v>
      </c>
      <c r="B135" s="176" t="s">
        <v>1283</v>
      </c>
      <c r="C135" s="176"/>
      <c r="D135" s="177" t="s">
        <v>1787</v>
      </c>
      <c r="E135" s="176" t="s">
        <v>67</v>
      </c>
      <c r="F135" s="176" t="s">
        <v>69</v>
      </c>
      <c r="G135" s="177" t="s">
        <v>1508</v>
      </c>
      <c r="H135" s="184" t="s">
        <v>1800</v>
      </c>
      <c r="I135" s="196" t="s">
        <v>127</v>
      </c>
      <c r="J135" s="195" t="s">
        <v>135</v>
      </c>
      <c r="K135" s="197">
        <v>4</v>
      </c>
      <c r="L135" s="202">
        <v>12</v>
      </c>
      <c r="M135" s="107" t="s">
        <v>1787</v>
      </c>
      <c r="N135" s="107" t="s">
        <v>1787</v>
      </c>
      <c r="O135" s="107" t="s">
        <v>1787</v>
      </c>
      <c r="P135" s="107" t="s">
        <v>1787</v>
      </c>
      <c r="Q135" s="107" t="s">
        <v>1787</v>
      </c>
      <c r="R135" s="108">
        <v>44594</v>
      </c>
      <c r="S135" s="108" t="s">
        <v>1787</v>
      </c>
      <c r="T135" s="108" t="s">
        <v>1787</v>
      </c>
      <c r="U135" s="108" t="s">
        <v>1787</v>
      </c>
      <c r="V135" s="107">
        <v>44622</v>
      </c>
      <c r="W135" s="107" t="s">
        <v>1787</v>
      </c>
      <c r="X135" s="107" t="s">
        <v>1787</v>
      </c>
      <c r="Y135" s="107" t="s">
        <v>1787</v>
      </c>
      <c r="Z135" s="108">
        <v>44650</v>
      </c>
      <c r="AA135" s="108" t="s">
        <v>1787</v>
      </c>
      <c r="AB135" s="108" t="s">
        <v>1787</v>
      </c>
      <c r="AC135" s="108" t="s">
        <v>1787</v>
      </c>
      <c r="AD135" s="107">
        <v>44678</v>
      </c>
      <c r="AE135" s="107" t="s">
        <v>1787</v>
      </c>
      <c r="AF135" s="107" t="s">
        <v>1787</v>
      </c>
      <c r="AG135" s="107" t="s">
        <v>1787</v>
      </c>
      <c r="AH135" s="107">
        <v>44706</v>
      </c>
      <c r="AI135" s="108" t="s">
        <v>1787</v>
      </c>
      <c r="AJ135" s="108" t="s">
        <v>1787</v>
      </c>
      <c r="AK135" s="108" t="s">
        <v>1787</v>
      </c>
      <c r="AL135" s="108">
        <v>44734</v>
      </c>
      <c r="AM135" s="107" t="s">
        <v>1787</v>
      </c>
      <c r="AN135" s="107" t="s">
        <v>1787</v>
      </c>
      <c r="AO135" s="107" t="s">
        <v>1787</v>
      </c>
      <c r="AP135" s="107" t="s">
        <v>1787</v>
      </c>
      <c r="AQ135" s="107">
        <v>44769</v>
      </c>
      <c r="AR135" s="108" t="s">
        <v>1787</v>
      </c>
      <c r="AS135" s="108" t="s">
        <v>1787</v>
      </c>
      <c r="AT135" s="108" t="s">
        <v>1787</v>
      </c>
      <c r="AU135" s="108">
        <v>44797</v>
      </c>
      <c r="AV135" s="107" t="s">
        <v>1787</v>
      </c>
      <c r="AW135" s="107" t="s">
        <v>1787</v>
      </c>
      <c r="AX135" s="107" t="s">
        <v>1787</v>
      </c>
      <c r="AY135" s="107">
        <v>44825</v>
      </c>
      <c r="AZ135" s="107" t="s">
        <v>1787</v>
      </c>
      <c r="BA135" s="108" t="s">
        <v>1787</v>
      </c>
      <c r="BB135" s="108" t="s">
        <v>1787</v>
      </c>
      <c r="BC135" s="108">
        <v>44853</v>
      </c>
      <c r="BD135" s="108" t="s">
        <v>1787</v>
      </c>
      <c r="BE135" s="107" t="s">
        <v>1787</v>
      </c>
      <c r="BF135" s="107" t="s">
        <v>1787</v>
      </c>
      <c r="BG135" s="107">
        <v>44881</v>
      </c>
      <c r="BH135" s="107" t="s">
        <v>1787</v>
      </c>
      <c r="BI135" s="108" t="s">
        <v>1787</v>
      </c>
      <c r="BJ135" s="108" t="s">
        <v>1787</v>
      </c>
      <c r="BK135" s="108">
        <v>44909</v>
      </c>
      <c r="BL135" s="108" t="s">
        <v>1787</v>
      </c>
      <c r="BM135" s="108" t="s">
        <v>1787</v>
      </c>
    </row>
    <row r="136" spans="1:65" s="102" customFormat="1" ht="26.25" customHeight="1" x14ac:dyDescent="0.25">
      <c r="A136" s="178">
        <v>105</v>
      </c>
      <c r="B136" s="176" t="s">
        <v>1283</v>
      </c>
      <c r="C136" s="176"/>
      <c r="D136" s="177" t="s">
        <v>1787</v>
      </c>
      <c r="E136" s="176" t="s">
        <v>67</v>
      </c>
      <c r="F136" s="176" t="s">
        <v>68</v>
      </c>
      <c r="G136" s="177" t="s">
        <v>1510</v>
      </c>
      <c r="H136" s="184" t="s">
        <v>1801</v>
      </c>
      <c r="I136" s="196" t="s">
        <v>127</v>
      </c>
      <c r="J136" s="195" t="s">
        <v>135</v>
      </c>
      <c r="K136" s="197">
        <v>4</v>
      </c>
      <c r="L136" s="202">
        <v>12</v>
      </c>
      <c r="M136" s="107" t="s">
        <v>1787</v>
      </c>
      <c r="N136" s="107" t="s">
        <v>1787</v>
      </c>
      <c r="O136" s="107" t="s">
        <v>1787</v>
      </c>
      <c r="P136" s="107" t="s">
        <v>1787</v>
      </c>
      <c r="Q136" s="107" t="s">
        <v>1787</v>
      </c>
      <c r="R136" s="108">
        <v>44594</v>
      </c>
      <c r="S136" s="108" t="s">
        <v>1787</v>
      </c>
      <c r="T136" s="108" t="s">
        <v>1787</v>
      </c>
      <c r="U136" s="108" t="s">
        <v>1787</v>
      </c>
      <c r="V136" s="107">
        <v>44622</v>
      </c>
      <c r="W136" s="107" t="s">
        <v>1787</v>
      </c>
      <c r="X136" s="107" t="s">
        <v>1787</v>
      </c>
      <c r="Y136" s="107" t="s">
        <v>1787</v>
      </c>
      <c r="Z136" s="108">
        <v>44650</v>
      </c>
      <c r="AA136" s="108" t="s">
        <v>1787</v>
      </c>
      <c r="AB136" s="108" t="s">
        <v>1787</v>
      </c>
      <c r="AC136" s="108" t="s">
        <v>1787</v>
      </c>
      <c r="AD136" s="107">
        <v>44678</v>
      </c>
      <c r="AE136" s="107" t="s">
        <v>1787</v>
      </c>
      <c r="AF136" s="107" t="s">
        <v>1787</v>
      </c>
      <c r="AG136" s="107" t="s">
        <v>1787</v>
      </c>
      <c r="AH136" s="107">
        <v>44706</v>
      </c>
      <c r="AI136" s="108" t="s">
        <v>1787</v>
      </c>
      <c r="AJ136" s="108" t="s">
        <v>1787</v>
      </c>
      <c r="AK136" s="108" t="s">
        <v>1787</v>
      </c>
      <c r="AL136" s="108">
        <v>44734</v>
      </c>
      <c r="AM136" s="107" t="s">
        <v>1787</v>
      </c>
      <c r="AN136" s="107" t="s">
        <v>1787</v>
      </c>
      <c r="AO136" s="107" t="s">
        <v>1787</v>
      </c>
      <c r="AP136" s="107" t="s">
        <v>1787</v>
      </c>
      <c r="AQ136" s="107">
        <v>44769</v>
      </c>
      <c r="AR136" s="108" t="s">
        <v>1787</v>
      </c>
      <c r="AS136" s="108" t="s">
        <v>1787</v>
      </c>
      <c r="AT136" s="108" t="s">
        <v>1787</v>
      </c>
      <c r="AU136" s="108">
        <v>44797</v>
      </c>
      <c r="AV136" s="107" t="s">
        <v>1787</v>
      </c>
      <c r="AW136" s="107" t="s">
        <v>1787</v>
      </c>
      <c r="AX136" s="107" t="s">
        <v>1787</v>
      </c>
      <c r="AY136" s="107">
        <v>44825</v>
      </c>
      <c r="AZ136" s="107" t="s">
        <v>1787</v>
      </c>
      <c r="BA136" s="108" t="s">
        <v>1787</v>
      </c>
      <c r="BB136" s="108" t="s">
        <v>1787</v>
      </c>
      <c r="BC136" s="108">
        <v>44853</v>
      </c>
      <c r="BD136" s="108" t="s">
        <v>1787</v>
      </c>
      <c r="BE136" s="107" t="s">
        <v>1787</v>
      </c>
      <c r="BF136" s="107" t="s">
        <v>1787</v>
      </c>
      <c r="BG136" s="107">
        <v>44881</v>
      </c>
      <c r="BH136" s="107" t="s">
        <v>1787</v>
      </c>
      <c r="BI136" s="108" t="s">
        <v>1787</v>
      </c>
      <c r="BJ136" s="108" t="s">
        <v>1787</v>
      </c>
      <c r="BK136" s="108">
        <v>44909</v>
      </c>
      <c r="BL136" s="108" t="s">
        <v>1787</v>
      </c>
      <c r="BM136" s="108" t="s">
        <v>1787</v>
      </c>
    </row>
    <row r="137" spans="1:65" s="102" customFormat="1" ht="26.25" customHeight="1" x14ac:dyDescent="0.25">
      <c r="A137" s="178">
        <v>106</v>
      </c>
      <c r="B137" s="176" t="s">
        <v>1283</v>
      </c>
      <c r="C137" s="176"/>
      <c r="D137" s="177" t="s">
        <v>1787</v>
      </c>
      <c r="E137" s="176" t="s">
        <v>621</v>
      </c>
      <c r="F137" s="176" t="s">
        <v>622</v>
      </c>
      <c r="G137" s="177" t="s">
        <v>1505</v>
      </c>
      <c r="H137" s="184" t="s">
        <v>1870</v>
      </c>
      <c r="I137" s="196" t="s">
        <v>127</v>
      </c>
      <c r="J137" s="195" t="s">
        <v>135</v>
      </c>
      <c r="K137" s="197">
        <v>4</v>
      </c>
      <c r="L137" s="202">
        <v>12</v>
      </c>
      <c r="M137" s="107" t="s">
        <v>1787</v>
      </c>
      <c r="N137" s="107" t="s">
        <v>1787</v>
      </c>
      <c r="O137" s="107" t="s">
        <v>1787</v>
      </c>
      <c r="P137" s="107" t="s">
        <v>1787</v>
      </c>
      <c r="Q137" s="107" t="s">
        <v>1787</v>
      </c>
      <c r="R137" s="108">
        <v>44594</v>
      </c>
      <c r="S137" s="108" t="s">
        <v>1787</v>
      </c>
      <c r="T137" s="108" t="s">
        <v>1787</v>
      </c>
      <c r="U137" s="108" t="s">
        <v>1787</v>
      </c>
      <c r="V137" s="107">
        <v>44622</v>
      </c>
      <c r="W137" s="107" t="s">
        <v>1787</v>
      </c>
      <c r="X137" s="107" t="s">
        <v>1787</v>
      </c>
      <c r="Y137" s="107" t="s">
        <v>1787</v>
      </c>
      <c r="Z137" s="108">
        <v>44650</v>
      </c>
      <c r="AA137" s="108" t="s">
        <v>1787</v>
      </c>
      <c r="AB137" s="108" t="s">
        <v>1787</v>
      </c>
      <c r="AC137" s="108" t="s">
        <v>1787</v>
      </c>
      <c r="AD137" s="107">
        <v>44678</v>
      </c>
      <c r="AE137" s="107" t="s">
        <v>1787</v>
      </c>
      <c r="AF137" s="107" t="s">
        <v>1787</v>
      </c>
      <c r="AG137" s="107" t="s">
        <v>1787</v>
      </c>
      <c r="AH137" s="107">
        <v>44706</v>
      </c>
      <c r="AI137" s="108" t="s">
        <v>1787</v>
      </c>
      <c r="AJ137" s="108" t="s">
        <v>1787</v>
      </c>
      <c r="AK137" s="108" t="s">
        <v>1787</v>
      </c>
      <c r="AL137" s="108">
        <v>44734</v>
      </c>
      <c r="AM137" s="107" t="s">
        <v>1787</v>
      </c>
      <c r="AN137" s="107" t="s">
        <v>1787</v>
      </c>
      <c r="AO137" s="107" t="s">
        <v>1787</v>
      </c>
      <c r="AP137" s="107" t="s">
        <v>1787</v>
      </c>
      <c r="AQ137" s="107">
        <v>44769</v>
      </c>
      <c r="AR137" s="108" t="s">
        <v>1787</v>
      </c>
      <c r="AS137" s="108" t="s">
        <v>1787</v>
      </c>
      <c r="AT137" s="108" t="s">
        <v>1787</v>
      </c>
      <c r="AU137" s="108">
        <v>44797</v>
      </c>
      <c r="AV137" s="107" t="s">
        <v>1787</v>
      </c>
      <c r="AW137" s="107" t="s">
        <v>1787</v>
      </c>
      <c r="AX137" s="107" t="s">
        <v>1787</v>
      </c>
      <c r="AY137" s="107">
        <v>44825</v>
      </c>
      <c r="AZ137" s="107" t="s">
        <v>1787</v>
      </c>
      <c r="BA137" s="108" t="s">
        <v>1787</v>
      </c>
      <c r="BB137" s="108" t="s">
        <v>1787</v>
      </c>
      <c r="BC137" s="108">
        <v>44853</v>
      </c>
      <c r="BD137" s="108" t="s">
        <v>1787</v>
      </c>
      <c r="BE137" s="107" t="s">
        <v>1787</v>
      </c>
      <c r="BF137" s="107" t="s">
        <v>1787</v>
      </c>
      <c r="BG137" s="107">
        <v>44881</v>
      </c>
      <c r="BH137" s="107" t="s">
        <v>1787</v>
      </c>
      <c r="BI137" s="108" t="s">
        <v>1787</v>
      </c>
      <c r="BJ137" s="108" t="s">
        <v>1787</v>
      </c>
      <c r="BK137" s="108">
        <v>44909</v>
      </c>
      <c r="BL137" s="108" t="s">
        <v>1787</v>
      </c>
      <c r="BM137" s="108" t="s">
        <v>1787</v>
      </c>
    </row>
    <row r="138" spans="1:65" s="102" customFormat="1" ht="26.25" customHeight="1" x14ac:dyDescent="0.25">
      <c r="A138" s="178">
        <v>107</v>
      </c>
      <c r="B138" s="176" t="s">
        <v>1283</v>
      </c>
      <c r="C138" s="176"/>
      <c r="D138" s="177" t="s">
        <v>1787</v>
      </c>
      <c r="E138" s="176" t="s">
        <v>945</v>
      </c>
      <c r="F138" s="176" t="s">
        <v>95</v>
      </c>
      <c r="G138" s="177" t="s">
        <v>1617</v>
      </c>
      <c r="H138" s="184" t="s">
        <v>96</v>
      </c>
      <c r="I138" s="196" t="s">
        <v>127</v>
      </c>
      <c r="J138" s="195" t="s">
        <v>135</v>
      </c>
      <c r="K138" s="197">
        <v>4</v>
      </c>
      <c r="L138" s="202">
        <v>12</v>
      </c>
      <c r="M138" s="107" t="s">
        <v>1787</v>
      </c>
      <c r="N138" s="107" t="s">
        <v>1787</v>
      </c>
      <c r="O138" s="107" t="s">
        <v>1787</v>
      </c>
      <c r="P138" s="107" t="s">
        <v>1787</v>
      </c>
      <c r="Q138" s="107" t="s">
        <v>1787</v>
      </c>
      <c r="R138" s="108">
        <v>44594</v>
      </c>
      <c r="S138" s="108" t="s">
        <v>1787</v>
      </c>
      <c r="T138" s="108" t="s">
        <v>1787</v>
      </c>
      <c r="U138" s="108" t="s">
        <v>1787</v>
      </c>
      <c r="V138" s="107">
        <v>44622</v>
      </c>
      <c r="W138" s="107" t="s">
        <v>1787</v>
      </c>
      <c r="X138" s="107" t="s">
        <v>1787</v>
      </c>
      <c r="Y138" s="107" t="s">
        <v>1787</v>
      </c>
      <c r="Z138" s="108">
        <v>44650</v>
      </c>
      <c r="AA138" s="108" t="s">
        <v>1787</v>
      </c>
      <c r="AB138" s="108" t="s">
        <v>1787</v>
      </c>
      <c r="AC138" s="108" t="s">
        <v>1787</v>
      </c>
      <c r="AD138" s="107">
        <v>44678</v>
      </c>
      <c r="AE138" s="107" t="s">
        <v>1787</v>
      </c>
      <c r="AF138" s="107" t="s">
        <v>1787</v>
      </c>
      <c r="AG138" s="107" t="s">
        <v>1787</v>
      </c>
      <c r="AH138" s="107">
        <v>44706</v>
      </c>
      <c r="AI138" s="108" t="s">
        <v>1787</v>
      </c>
      <c r="AJ138" s="108" t="s">
        <v>1787</v>
      </c>
      <c r="AK138" s="108" t="s">
        <v>1787</v>
      </c>
      <c r="AL138" s="108">
        <v>44734</v>
      </c>
      <c r="AM138" s="107" t="s">
        <v>1787</v>
      </c>
      <c r="AN138" s="107" t="s">
        <v>1787</v>
      </c>
      <c r="AO138" s="107" t="s">
        <v>1787</v>
      </c>
      <c r="AP138" s="107" t="s">
        <v>1787</v>
      </c>
      <c r="AQ138" s="107">
        <v>44769</v>
      </c>
      <c r="AR138" s="108" t="s">
        <v>1787</v>
      </c>
      <c r="AS138" s="108" t="s">
        <v>1787</v>
      </c>
      <c r="AT138" s="108" t="s">
        <v>1787</v>
      </c>
      <c r="AU138" s="108">
        <v>44797</v>
      </c>
      <c r="AV138" s="107" t="s">
        <v>1787</v>
      </c>
      <c r="AW138" s="107" t="s">
        <v>1787</v>
      </c>
      <c r="AX138" s="107" t="s">
        <v>1787</v>
      </c>
      <c r="AY138" s="107">
        <v>44825</v>
      </c>
      <c r="AZ138" s="107" t="s">
        <v>1787</v>
      </c>
      <c r="BA138" s="108" t="s">
        <v>1787</v>
      </c>
      <c r="BB138" s="108" t="s">
        <v>1787</v>
      </c>
      <c r="BC138" s="108">
        <v>44853</v>
      </c>
      <c r="BD138" s="108" t="s">
        <v>1787</v>
      </c>
      <c r="BE138" s="107" t="s">
        <v>1787</v>
      </c>
      <c r="BF138" s="107" t="s">
        <v>1787</v>
      </c>
      <c r="BG138" s="107">
        <v>44881</v>
      </c>
      <c r="BH138" s="107" t="s">
        <v>1787</v>
      </c>
      <c r="BI138" s="108" t="s">
        <v>1787</v>
      </c>
      <c r="BJ138" s="108" t="s">
        <v>1787</v>
      </c>
      <c r="BK138" s="108">
        <v>44909</v>
      </c>
      <c r="BL138" s="108" t="s">
        <v>1787</v>
      </c>
      <c r="BM138" s="108" t="s">
        <v>1787</v>
      </c>
    </row>
    <row r="139" spans="1:65" s="102" customFormat="1" ht="26.25" customHeight="1" x14ac:dyDescent="0.25">
      <c r="A139" s="178">
        <v>108</v>
      </c>
      <c r="B139" s="176" t="s">
        <v>1283</v>
      </c>
      <c r="C139" s="176"/>
      <c r="D139" s="177" t="s">
        <v>1787</v>
      </c>
      <c r="E139" s="176" t="s">
        <v>945</v>
      </c>
      <c r="F139" s="176" t="s">
        <v>101</v>
      </c>
      <c r="G139" s="177" t="s">
        <v>1618</v>
      </c>
      <c r="H139" s="184" t="s">
        <v>1619</v>
      </c>
      <c r="I139" s="196" t="s">
        <v>127</v>
      </c>
      <c r="J139" s="195" t="s">
        <v>135</v>
      </c>
      <c r="K139" s="197">
        <v>4</v>
      </c>
      <c r="L139" s="202">
        <v>12</v>
      </c>
      <c r="M139" s="107" t="s">
        <v>1787</v>
      </c>
      <c r="N139" s="107" t="s">
        <v>1787</v>
      </c>
      <c r="O139" s="107" t="s">
        <v>1787</v>
      </c>
      <c r="P139" s="107" t="s">
        <v>1787</v>
      </c>
      <c r="Q139" s="107" t="s">
        <v>1787</v>
      </c>
      <c r="R139" s="108">
        <v>44594</v>
      </c>
      <c r="S139" s="108" t="s">
        <v>1787</v>
      </c>
      <c r="T139" s="108" t="s">
        <v>1787</v>
      </c>
      <c r="U139" s="108" t="s">
        <v>1787</v>
      </c>
      <c r="V139" s="107">
        <v>44622</v>
      </c>
      <c r="W139" s="107" t="s">
        <v>1787</v>
      </c>
      <c r="X139" s="107" t="s">
        <v>1787</v>
      </c>
      <c r="Y139" s="107" t="s">
        <v>1787</v>
      </c>
      <c r="Z139" s="108">
        <v>44650</v>
      </c>
      <c r="AA139" s="108" t="s">
        <v>1787</v>
      </c>
      <c r="AB139" s="108" t="s">
        <v>1787</v>
      </c>
      <c r="AC139" s="108" t="s">
        <v>1787</v>
      </c>
      <c r="AD139" s="107">
        <v>44678</v>
      </c>
      <c r="AE139" s="107" t="s">
        <v>1787</v>
      </c>
      <c r="AF139" s="107" t="s">
        <v>1787</v>
      </c>
      <c r="AG139" s="107" t="s">
        <v>1787</v>
      </c>
      <c r="AH139" s="107">
        <v>44706</v>
      </c>
      <c r="AI139" s="108" t="s">
        <v>1787</v>
      </c>
      <c r="AJ139" s="108" t="s">
        <v>1787</v>
      </c>
      <c r="AK139" s="108" t="s">
        <v>1787</v>
      </c>
      <c r="AL139" s="108">
        <v>44734</v>
      </c>
      <c r="AM139" s="107" t="s">
        <v>1787</v>
      </c>
      <c r="AN139" s="107" t="s">
        <v>1787</v>
      </c>
      <c r="AO139" s="107" t="s">
        <v>1787</v>
      </c>
      <c r="AP139" s="107" t="s">
        <v>1787</v>
      </c>
      <c r="AQ139" s="107">
        <v>44769</v>
      </c>
      <c r="AR139" s="108" t="s">
        <v>1787</v>
      </c>
      <c r="AS139" s="108" t="s">
        <v>1787</v>
      </c>
      <c r="AT139" s="108" t="s">
        <v>1787</v>
      </c>
      <c r="AU139" s="108">
        <v>44797</v>
      </c>
      <c r="AV139" s="107" t="s">
        <v>1787</v>
      </c>
      <c r="AW139" s="107" t="s">
        <v>1787</v>
      </c>
      <c r="AX139" s="107" t="s">
        <v>1787</v>
      </c>
      <c r="AY139" s="107">
        <v>44825</v>
      </c>
      <c r="AZ139" s="107" t="s">
        <v>1787</v>
      </c>
      <c r="BA139" s="108" t="s">
        <v>1787</v>
      </c>
      <c r="BB139" s="108" t="s">
        <v>1787</v>
      </c>
      <c r="BC139" s="108">
        <v>44853</v>
      </c>
      <c r="BD139" s="108" t="s">
        <v>1787</v>
      </c>
      <c r="BE139" s="107" t="s">
        <v>1787</v>
      </c>
      <c r="BF139" s="107" t="s">
        <v>1787</v>
      </c>
      <c r="BG139" s="107">
        <v>44881</v>
      </c>
      <c r="BH139" s="107" t="s">
        <v>1787</v>
      </c>
      <c r="BI139" s="108" t="s">
        <v>1787</v>
      </c>
      <c r="BJ139" s="108" t="s">
        <v>1787</v>
      </c>
      <c r="BK139" s="108">
        <v>44909</v>
      </c>
      <c r="BL139" s="108" t="s">
        <v>1787</v>
      </c>
      <c r="BM139" s="108" t="s">
        <v>1787</v>
      </c>
    </row>
    <row r="140" spans="1:65" s="102" customFormat="1" ht="26.25" customHeight="1" x14ac:dyDescent="0.25">
      <c r="A140" s="178">
        <v>109</v>
      </c>
      <c r="B140" s="176" t="s">
        <v>1285</v>
      </c>
      <c r="C140" s="176"/>
      <c r="D140" s="177" t="s">
        <v>1787</v>
      </c>
      <c r="E140" s="176" t="s">
        <v>1445</v>
      </c>
      <c r="F140" s="176" t="s">
        <v>111</v>
      </c>
      <c r="G140" s="177" t="s">
        <v>1572</v>
      </c>
      <c r="H140" s="184" t="s">
        <v>1816</v>
      </c>
      <c r="I140" s="196" t="s">
        <v>127</v>
      </c>
      <c r="J140" s="195" t="s">
        <v>135</v>
      </c>
      <c r="K140" s="197">
        <v>4</v>
      </c>
      <c r="L140" s="202">
        <v>12</v>
      </c>
      <c r="M140" s="107" t="s">
        <v>1787</v>
      </c>
      <c r="N140" s="107" t="s">
        <v>1787</v>
      </c>
      <c r="O140" s="107" t="s">
        <v>1787</v>
      </c>
      <c r="P140" s="107" t="s">
        <v>1787</v>
      </c>
      <c r="Q140" s="107" t="s">
        <v>1787</v>
      </c>
      <c r="R140" s="108">
        <v>44594</v>
      </c>
      <c r="S140" s="108" t="s">
        <v>1787</v>
      </c>
      <c r="T140" s="108" t="s">
        <v>1787</v>
      </c>
      <c r="U140" s="108" t="s">
        <v>1787</v>
      </c>
      <c r="V140" s="107">
        <v>44622</v>
      </c>
      <c r="W140" s="107" t="s">
        <v>1787</v>
      </c>
      <c r="X140" s="107" t="s">
        <v>1787</v>
      </c>
      <c r="Y140" s="107" t="s">
        <v>1787</v>
      </c>
      <c r="Z140" s="108">
        <v>44650</v>
      </c>
      <c r="AA140" s="108" t="s">
        <v>1787</v>
      </c>
      <c r="AB140" s="108" t="s">
        <v>1787</v>
      </c>
      <c r="AC140" s="108" t="s">
        <v>1787</v>
      </c>
      <c r="AD140" s="107">
        <v>44678</v>
      </c>
      <c r="AE140" s="107" t="s">
        <v>1787</v>
      </c>
      <c r="AF140" s="107" t="s">
        <v>1787</v>
      </c>
      <c r="AG140" s="107" t="s">
        <v>1787</v>
      </c>
      <c r="AH140" s="107">
        <v>44706</v>
      </c>
      <c r="AI140" s="108" t="s">
        <v>1787</v>
      </c>
      <c r="AJ140" s="108" t="s">
        <v>1787</v>
      </c>
      <c r="AK140" s="108" t="s">
        <v>1787</v>
      </c>
      <c r="AL140" s="108">
        <v>44734</v>
      </c>
      <c r="AM140" s="107" t="s">
        <v>1787</v>
      </c>
      <c r="AN140" s="107" t="s">
        <v>1787</v>
      </c>
      <c r="AO140" s="107" t="s">
        <v>1787</v>
      </c>
      <c r="AP140" s="107" t="s">
        <v>1787</v>
      </c>
      <c r="AQ140" s="107">
        <v>44769</v>
      </c>
      <c r="AR140" s="108" t="s">
        <v>1787</v>
      </c>
      <c r="AS140" s="108" t="s">
        <v>1787</v>
      </c>
      <c r="AT140" s="108" t="s">
        <v>1787</v>
      </c>
      <c r="AU140" s="108">
        <v>44797</v>
      </c>
      <c r="AV140" s="107" t="s">
        <v>1787</v>
      </c>
      <c r="AW140" s="107" t="s">
        <v>1787</v>
      </c>
      <c r="AX140" s="107" t="s">
        <v>1787</v>
      </c>
      <c r="AY140" s="107">
        <v>44825</v>
      </c>
      <c r="AZ140" s="107" t="s">
        <v>1787</v>
      </c>
      <c r="BA140" s="108" t="s">
        <v>1787</v>
      </c>
      <c r="BB140" s="108" t="s">
        <v>1787</v>
      </c>
      <c r="BC140" s="108">
        <v>44853</v>
      </c>
      <c r="BD140" s="108" t="s">
        <v>1787</v>
      </c>
      <c r="BE140" s="107" t="s">
        <v>1787</v>
      </c>
      <c r="BF140" s="107" t="s">
        <v>1787</v>
      </c>
      <c r="BG140" s="107">
        <v>44881</v>
      </c>
      <c r="BH140" s="107" t="s">
        <v>1787</v>
      </c>
      <c r="BI140" s="108" t="s">
        <v>1787</v>
      </c>
      <c r="BJ140" s="108" t="s">
        <v>1787</v>
      </c>
      <c r="BK140" s="108">
        <v>44909</v>
      </c>
      <c r="BL140" s="108" t="s">
        <v>1787</v>
      </c>
      <c r="BM140" s="108" t="s">
        <v>1787</v>
      </c>
    </row>
    <row r="141" spans="1:65" s="102" customFormat="1" ht="26.25" customHeight="1" x14ac:dyDescent="0.25">
      <c r="A141" s="178">
        <v>110</v>
      </c>
      <c r="B141" s="176" t="s">
        <v>1285</v>
      </c>
      <c r="C141" s="176"/>
      <c r="D141" s="177" t="s">
        <v>1787</v>
      </c>
      <c r="E141" s="176" t="s">
        <v>1446</v>
      </c>
      <c r="F141" s="176" t="s">
        <v>1122</v>
      </c>
      <c r="G141" s="177" t="s">
        <v>1560</v>
      </c>
      <c r="H141" s="184" t="s">
        <v>1824</v>
      </c>
      <c r="I141" s="196" t="s">
        <v>127</v>
      </c>
      <c r="J141" s="195" t="s">
        <v>135</v>
      </c>
      <c r="K141" s="197">
        <v>4</v>
      </c>
      <c r="L141" s="202">
        <v>12</v>
      </c>
      <c r="M141" s="107" t="s">
        <v>1787</v>
      </c>
      <c r="N141" s="107" t="s">
        <v>1787</v>
      </c>
      <c r="O141" s="107" t="s">
        <v>1787</v>
      </c>
      <c r="P141" s="107" t="s">
        <v>1787</v>
      </c>
      <c r="Q141" s="107" t="s">
        <v>1787</v>
      </c>
      <c r="R141" s="108">
        <v>44594</v>
      </c>
      <c r="S141" s="108" t="s">
        <v>1787</v>
      </c>
      <c r="T141" s="108" t="s">
        <v>1787</v>
      </c>
      <c r="U141" s="108" t="s">
        <v>1787</v>
      </c>
      <c r="V141" s="107">
        <v>44622</v>
      </c>
      <c r="W141" s="107" t="s">
        <v>1787</v>
      </c>
      <c r="X141" s="107" t="s">
        <v>1787</v>
      </c>
      <c r="Y141" s="107" t="s">
        <v>1787</v>
      </c>
      <c r="Z141" s="108">
        <v>44650</v>
      </c>
      <c r="AA141" s="108" t="s">
        <v>1787</v>
      </c>
      <c r="AB141" s="108" t="s">
        <v>1787</v>
      </c>
      <c r="AC141" s="108" t="s">
        <v>1787</v>
      </c>
      <c r="AD141" s="107">
        <v>44678</v>
      </c>
      <c r="AE141" s="107" t="s">
        <v>1787</v>
      </c>
      <c r="AF141" s="107" t="s">
        <v>1787</v>
      </c>
      <c r="AG141" s="107" t="s">
        <v>1787</v>
      </c>
      <c r="AH141" s="107">
        <v>44706</v>
      </c>
      <c r="AI141" s="108" t="s">
        <v>1787</v>
      </c>
      <c r="AJ141" s="108" t="s">
        <v>1787</v>
      </c>
      <c r="AK141" s="108" t="s">
        <v>1787</v>
      </c>
      <c r="AL141" s="108">
        <v>44734</v>
      </c>
      <c r="AM141" s="107" t="s">
        <v>1787</v>
      </c>
      <c r="AN141" s="107" t="s">
        <v>1787</v>
      </c>
      <c r="AO141" s="107" t="s">
        <v>1787</v>
      </c>
      <c r="AP141" s="107" t="s">
        <v>1787</v>
      </c>
      <c r="AQ141" s="107">
        <v>44769</v>
      </c>
      <c r="AR141" s="108" t="s">
        <v>1787</v>
      </c>
      <c r="AS141" s="108" t="s">
        <v>1787</v>
      </c>
      <c r="AT141" s="108" t="s">
        <v>1787</v>
      </c>
      <c r="AU141" s="108">
        <v>44797</v>
      </c>
      <c r="AV141" s="107" t="s">
        <v>1787</v>
      </c>
      <c r="AW141" s="107" t="s">
        <v>1787</v>
      </c>
      <c r="AX141" s="107" t="s">
        <v>1787</v>
      </c>
      <c r="AY141" s="107">
        <v>44825</v>
      </c>
      <c r="AZ141" s="107" t="s">
        <v>1787</v>
      </c>
      <c r="BA141" s="108" t="s">
        <v>1787</v>
      </c>
      <c r="BB141" s="108" t="s">
        <v>1787</v>
      </c>
      <c r="BC141" s="108">
        <v>44853</v>
      </c>
      <c r="BD141" s="108" t="s">
        <v>1787</v>
      </c>
      <c r="BE141" s="107" t="s">
        <v>1787</v>
      </c>
      <c r="BF141" s="107" t="s">
        <v>1787</v>
      </c>
      <c r="BG141" s="107">
        <v>44881</v>
      </c>
      <c r="BH141" s="107" t="s">
        <v>1787</v>
      </c>
      <c r="BI141" s="108" t="s">
        <v>1787</v>
      </c>
      <c r="BJ141" s="108" t="s">
        <v>1787</v>
      </c>
      <c r="BK141" s="108">
        <v>44909</v>
      </c>
      <c r="BL141" s="108" t="s">
        <v>1787</v>
      </c>
      <c r="BM141" s="108" t="s">
        <v>1787</v>
      </c>
    </row>
    <row r="142" spans="1:65" s="102" customFormat="1" ht="26.25" customHeight="1" x14ac:dyDescent="0.25">
      <c r="A142" s="178">
        <v>111</v>
      </c>
      <c r="B142" s="176" t="s">
        <v>1285</v>
      </c>
      <c r="C142" s="176"/>
      <c r="D142" s="177" t="s">
        <v>1787</v>
      </c>
      <c r="E142" s="176" t="s">
        <v>1446</v>
      </c>
      <c r="F142" s="176" t="s">
        <v>71</v>
      </c>
      <c r="G142" s="177" t="s">
        <v>1857</v>
      </c>
      <c r="H142" s="184" t="s">
        <v>1940</v>
      </c>
      <c r="I142" s="196" t="s">
        <v>127</v>
      </c>
      <c r="J142" s="195" t="s">
        <v>135</v>
      </c>
      <c r="K142" s="197">
        <v>4</v>
      </c>
      <c r="L142" s="202">
        <v>12</v>
      </c>
      <c r="M142" s="107" t="s">
        <v>1787</v>
      </c>
      <c r="N142" s="107" t="s">
        <v>1787</v>
      </c>
      <c r="O142" s="107" t="s">
        <v>1787</v>
      </c>
      <c r="P142" s="107" t="s">
        <v>1787</v>
      </c>
      <c r="Q142" s="107" t="s">
        <v>1787</v>
      </c>
      <c r="R142" s="108">
        <v>44594</v>
      </c>
      <c r="S142" s="108" t="s">
        <v>1787</v>
      </c>
      <c r="T142" s="108" t="s">
        <v>1787</v>
      </c>
      <c r="U142" s="108" t="s">
        <v>1787</v>
      </c>
      <c r="V142" s="107">
        <v>44622</v>
      </c>
      <c r="W142" s="107" t="s">
        <v>1787</v>
      </c>
      <c r="X142" s="107" t="s">
        <v>1787</v>
      </c>
      <c r="Y142" s="107" t="s">
        <v>1787</v>
      </c>
      <c r="Z142" s="108">
        <v>44650</v>
      </c>
      <c r="AA142" s="108" t="s">
        <v>1787</v>
      </c>
      <c r="AB142" s="108" t="s">
        <v>1787</v>
      </c>
      <c r="AC142" s="108" t="s">
        <v>1787</v>
      </c>
      <c r="AD142" s="107">
        <v>44678</v>
      </c>
      <c r="AE142" s="107" t="s">
        <v>1787</v>
      </c>
      <c r="AF142" s="107" t="s">
        <v>1787</v>
      </c>
      <c r="AG142" s="107" t="s">
        <v>1787</v>
      </c>
      <c r="AH142" s="107">
        <v>44706</v>
      </c>
      <c r="AI142" s="108" t="s">
        <v>1787</v>
      </c>
      <c r="AJ142" s="108" t="s">
        <v>1787</v>
      </c>
      <c r="AK142" s="108" t="s">
        <v>1787</v>
      </c>
      <c r="AL142" s="108">
        <v>44734</v>
      </c>
      <c r="AM142" s="107" t="s">
        <v>1787</v>
      </c>
      <c r="AN142" s="107" t="s">
        <v>1787</v>
      </c>
      <c r="AO142" s="107" t="s">
        <v>1787</v>
      </c>
      <c r="AP142" s="107" t="s">
        <v>1787</v>
      </c>
      <c r="AQ142" s="107">
        <v>44769</v>
      </c>
      <c r="AR142" s="108" t="s">
        <v>1787</v>
      </c>
      <c r="AS142" s="108" t="s">
        <v>1787</v>
      </c>
      <c r="AT142" s="108" t="s">
        <v>1787</v>
      </c>
      <c r="AU142" s="108">
        <v>44797</v>
      </c>
      <c r="AV142" s="107" t="s">
        <v>1787</v>
      </c>
      <c r="AW142" s="107" t="s">
        <v>1787</v>
      </c>
      <c r="AX142" s="107" t="s">
        <v>1787</v>
      </c>
      <c r="AY142" s="107">
        <v>44825</v>
      </c>
      <c r="AZ142" s="107" t="s">
        <v>1787</v>
      </c>
      <c r="BA142" s="108" t="s">
        <v>1787</v>
      </c>
      <c r="BB142" s="108" t="s">
        <v>1787</v>
      </c>
      <c r="BC142" s="108">
        <v>44853</v>
      </c>
      <c r="BD142" s="108" t="s">
        <v>1787</v>
      </c>
      <c r="BE142" s="107" t="s">
        <v>1787</v>
      </c>
      <c r="BF142" s="107" t="s">
        <v>1787</v>
      </c>
      <c r="BG142" s="107">
        <v>44881</v>
      </c>
      <c r="BH142" s="107" t="s">
        <v>1787</v>
      </c>
      <c r="BI142" s="108" t="s">
        <v>1787</v>
      </c>
      <c r="BJ142" s="108" t="s">
        <v>1787</v>
      </c>
      <c r="BK142" s="108">
        <v>44909</v>
      </c>
      <c r="BL142" s="108" t="s">
        <v>1787</v>
      </c>
      <c r="BM142" s="108" t="s">
        <v>1787</v>
      </c>
    </row>
    <row r="143" spans="1:65" s="102" customFormat="1" ht="26.25" customHeight="1" x14ac:dyDescent="0.25">
      <c r="A143" s="178">
        <v>112</v>
      </c>
      <c r="B143" s="176" t="s">
        <v>1285</v>
      </c>
      <c r="C143" s="176"/>
      <c r="D143" s="177" t="s">
        <v>1787</v>
      </c>
      <c r="E143" s="176" t="s">
        <v>1446</v>
      </c>
      <c r="F143" s="176" t="s">
        <v>113</v>
      </c>
      <c r="G143" s="177" t="s">
        <v>1568</v>
      </c>
      <c r="H143" s="184" t="s">
        <v>1890</v>
      </c>
      <c r="I143" s="196" t="s">
        <v>127</v>
      </c>
      <c r="J143" s="195" t="s">
        <v>135</v>
      </c>
      <c r="K143" s="197">
        <v>4</v>
      </c>
      <c r="L143" s="202">
        <v>12</v>
      </c>
      <c r="M143" s="107" t="s">
        <v>1787</v>
      </c>
      <c r="N143" s="107" t="s">
        <v>1787</v>
      </c>
      <c r="O143" s="107" t="s">
        <v>1787</v>
      </c>
      <c r="P143" s="107" t="s">
        <v>1787</v>
      </c>
      <c r="Q143" s="107" t="s">
        <v>1787</v>
      </c>
      <c r="R143" s="108">
        <v>44594</v>
      </c>
      <c r="S143" s="108" t="s">
        <v>1787</v>
      </c>
      <c r="T143" s="108" t="s">
        <v>1787</v>
      </c>
      <c r="U143" s="108" t="s">
        <v>1787</v>
      </c>
      <c r="V143" s="107">
        <v>44622</v>
      </c>
      <c r="W143" s="107" t="s">
        <v>1787</v>
      </c>
      <c r="X143" s="107" t="s">
        <v>1787</v>
      </c>
      <c r="Y143" s="107" t="s">
        <v>1787</v>
      </c>
      <c r="Z143" s="108">
        <v>44650</v>
      </c>
      <c r="AA143" s="108" t="s">
        <v>1787</v>
      </c>
      <c r="AB143" s="108" t="s">
        <v>1787</v>
      </c>
      <c r="AC143" s="108" t="s">
        <v>1787</v>
      </c>
      <c r="AD143" s="107">
        <v>44678</v>
      </c>
      <c r="AE143" s="107" t="s">
        <v>1787</v>
      </c>
      <c r="AF143" s="107" t="s">
        <v>1787</v>
      </c>
      <c r="AG143" s="107" t="s">
        <v>1787</v>
      </c>
      <c r="AH143" s="107">
        <v>44706</v>
      </c>
      <c r="AI143" s="108" t="s">
        <v>1787</v>
      </c>
      <c r="AJ143" s="108" t="s">
        <v>1787</v>
      </c>
      <c r="AK143" s="108" t="s">
        <v>1787</v>
      </c>
      <c r="AL143" s="108">
        <v>44734</v>
      </c>
      <c r="AM143" s="107" t="s">
        <v>1787</v>
      </c>
      <c r="AN143" s="107" t="s">
        <v>1787</v>
      </c>
      <c r="AO143" s="107" t="s">
        <v>1787</v>
      </c>
      <c r="AP143" s="107" t="s">
        <v>1787</v>
      </c>
      <c r="AQ143" s="107">
        <v>44769</v>
      </c>
      <c r="AR143" s="108" t="s">
        <v>1787</v>
      </c>
      <c r="AS143" s="108" t="s">
        <v>1787</v>
      </c>
      <c r="AT143" s="108" t="s">
        <v>1787</v>
      </c>
      <c r="AU143" s="108">
        <v>44797</v>
      </c>
      <c r="AV143" s="107" t="s">
        <v>1787</v>
      </c>
      <c r="AW143" s="107" t="s">
        <v>1787</v>
      </c>
      <c r="AX143" s="107" t="s">
        <v>1787</v>
      </c>
      <c r="AY143" s="107">
        <v>44825</v>
      </c>
      <c r="AZ143" s="107" t="s">
        <v>1787</v>
      </c>
      <c r="BA143" s="108" t="s">
        <v>1787</v>
      </c>
      <c r="BB143" s="108" t="s">
        <v>1787</v>
      </c>
      <c r="BC143" s="108">
        <v>44853</v>
      </c>
      <c r="BD143" s="108" t="s">
        <v>1787</v>
      </c>
      <c r="BE143" s="107" t="s">
        <v>1787</v>
      </c>
      <c r="BF143" s="107" t="s">
        <v>1787</v>
      </c>
      <c r="BG143" s="107">
        <v>44881</v>
      </c>
      <c r="BH143" s="107" t="s">
        <v>1787</v>
      </c>
      <c r="BI143" s="108" t="s">
        <v>1787</v>
      </c>
      <c r="BJ143" s="108" t="s">
        <v>1787</v>
      </c>
      <c r="BK143" s="108">
        <v>44909</v>
      </c>
      <c r="BL143" s="108" t="s">
        <v>1787</v>
      </c>
      <c r="BM143" s="108" t="s">
        <v>1787</v>
      </c>
    </row>
    <row r="144" spans="1:65" s="102" customFormat="1" ht="26.25" customHeight="1" x14ac:dyDescent="0.25">
      <c r="A144" s="178">
        <v>113</v>
      </c>
      <c r="B144" s="176" t="s">
        <v>1282</v>
      </c>
      <c r="C144" s="176"/>
      <c r="D144" s="177" t="s">
        <v>1787</v>
      </c>
      <c r="E144" s="176" t="s">
        <v>1163</v>
      </c>
      <c r="F144" s="176" t="s">
        <v>102</v>
      </c>
      <c r="G144" s="177" t="s">
        <v>1593</v>
      </c>
      <c r="H144" s="184" t="s">
        <v>1267</v>
      </c>
      <c r="I144" s="196" t="s">
        <v>127</v>
      </c>
      <c r="J144" s="195" t="s">
        <v>135</v>
      </c>
      <c r="K144" s="197">
        <v>4</v>
      </c>
      <c r="L144" s="202">
        <v>12</v>
      </c>
      <c r="M144" s="107" t="s">
        <v>1787</v>
      </c>
      <c r="N144" s="107" t="s">
        <v>1787</v>
      </c>
      <c r="O144" s="107" t="s">
        <v>1787</v>
      </c>
      <c r="P144" s="107" t="s">
        <v>1787</v>
      </c>
      <c r="Q144" s="107" t="s">
        <v>1787</v>
      </c>
      <c r="R144" s="108">
        <v>44594</v>
      </c>
      <c r="S144" s="108" t="s">
        <v>1787</v>
      </c>
      <c r="T144" s="108" t="s">
        <v>1787</v>
      </c>
      <c r="U144" s="108" t="s">
        <v>1787</v>
      </c>
      <c r="V144" s="107">
        <v>44622</v>
      </c>
      <c r="W144" s="107" t="s">
        <v>1787</v>
      </c>
      <c r="X144" s="107" t="s">
        <v>1787</v>
      </c>
      <c r="Y144" s="107" t="s">
        <v>1787</v>
      </c>
      <c r="Z144" s="108">
        <v>44650</v>
      </c>
      <c r="AA144" s="108" t="s">
        <v>1787</v>
      </c>
      <c r="AB144" s="108" t="s">
        <v>1787</v>
      </c>
      <c r="AC144" s="108" t="s">
        <v>1787</v>
      </c>
      <c r="AD144" s="107">
        <v>44678</v>
      </c>
      <c r="AE144" s="107" t="s">
        <v>1787</v>
      </c>
      <c r="AF144" s="107" t="s">
        <v>1787</v>
      </c>
      <c r="AG144" s="107" t="s">
        <v>1787</v>
      </c>
      <c r="AH144" s="107">
        <v>44706</v>
      </c>
      <c r="AI144" s="108" t="s">
        <v>1787</v>
      </c>
      <c r="AJ144" s="108" t="s">
        <v>1787</v>
      </c>
      <c r="AK144" s="108" t="s">
        <v>1787</v>
      </c>
      <c r="AL144" s="108">
        <v>44734</v>
      </c>
      <c r="AM144" s="107" t="s">
        <v>1787</v>
      </c>
      <c r="AN144" s="107" t="s">
        <v>1787</v>
      </c>
      <c r="AO144" s="107" t="s">
        <v>1787</v>
      </c>
      <c r="AP144" s="107" t="s">
        <v>1787</v>
      </c>
      <c r="AQ144" s="107">
        <v>44769</v>
      </c>
      <c r="AR144" s="108" t="s">
        <v>1787</v>
      </c>
      <c r="AS144" s="108" t="s">
        <v>1787</v>
      </c>
      <c r="AT144" s="108" t="s">
        <v>1787</v>
      </c>
      <c r="AU144" s="108">
        <v>44797</v>
      </c>
      <c r="AV144" s="107" t="s">
        <v>1787</v>
      </c>
      <c r="AW144" s="107" t="s">
        <v>1787</v>
      </c>
      <c r="AX144" s="107" t="s">
        <v>1787</v>
      </c>
      <c r="AY144" s="107">
        <v>44825</v>
      </c>
      <c r="AZ144" s="107" t="s">
        <v>1787</v>
      </c>
      <c r="BA144" s="108" t="s">
        <v>1787</v>
      </c>
      <c r="BB144" s="108" t="s">
        <v>1787</v>
      </c>
      <c r="BC144" s="108">
        <v>44853</v>
      </c>
      <c r="BD144" s="108" t="s">
        <v>1787</v>
      </c>
      <c r="BE144" s="107" t="s">
        <v>1787</v>
      </c>
      <c r="BF144" s="107" t="s">
        <v>1787</v>
      </c>
      <c r="BG144" s="107">
        <v>44881</v>
      </c>
      <c r="BH144" s="107" t="s">
        <v>1787</v>
      </c>
      <c r="BI144" s="108" t="s">
        <v>1787</v>
      </c>
      <c r="BJ144" s="108" t="s">
        <v>1787</v>
      </c>
      <c r="BK144" s="108">
        <v>44909</v>
      </c>
      <c r="BL144" s="108" t="s">
        <v>1787</v>
      </c>
      <c r="BM144" s="108" t="s">
        <v>1787</v>
      </c>
    </row>
    <row r="145" spans="1:65" s="102" customFormat="1" ht="26.25" customHeight="1" x14ac:dyDescent="0.25">
      <c r="A145" s="178">
        <v>114</v>
      </c>
      <c r="B145" s="176" t="s">
        <v>1282</v>
      </c>
      <c r="C145" s="176"/>
      <c r="D145" s="177" t="s">
        <v>1787</v>
      </c>
      <c r="E145" s="176" t="s">
        <v>1163</v>
      </c>
      <c r="F145" s="176" t="s">
        <v>1166</v>
      </c>
      <c r="G145" s="177" t="s">
        <v>1557</v>
      </c>
      <c r="H145" s="184" t="s">
        <v>1819</v>
      </c>
      <c r="I145" s="196" t="s">
        <v>127</v>
      </c>
      <c r="J145" s="195" t="s">
        <v>135</v>
      </c>
      <c r="K145" s="197">
        <v>4</v>
      </c>
      <c r="L145" s="202">
        <v>12</v>
      </c>
      <c r="M145" s="107" t="s">
        <v>1787</v>
      </c>
      <c r="N145" s="107" t="s">
        <v>1787</v>
      </c>
      <c r="O145" s="107" t="s">
        <v>1787</v>
      </c>
      <c r="P145" s="107" t="s">
        <v>1787</v>
      </c>
      <c r="Q145" s="107" t="s">
        <v>1787</v>
      </c>
      <c r="R145" s="108">
        <v>44594</v>
      </c>
      <c r="S145" s="108" t="s">
        <v>1787</v>
      </c>
      <c r="T145" s="108" t="s">
        <v>1787</v>
      </c>
      <c r="U145" s="108" t="s">
        <v>1787</v>
      </c>
      <c r="V145" s="107">
        <v>44622</v>
      </c>
      <c r="W145" s="107" t="s">
        <v>1787</v>
      </c>
      <c r="X145" s="107" t="s">
        <v>1787</v>
      </c>
      <c r="Y145" s="107" t="s">
        <v>1787</v>
      </c>
      <c r="Z145" s="108">
        <v>44650</v>
      </c>
      <c r="AA145" s="108" t="s">
        <v>1787</v>
      </c>
      <c r="AB145" s="108" t="s">
        <v>1787</v>
      </c>
      <c r="AC145" s="108" t="s">
        <v>1787</v>
      </c>
      <c r="AD145" s="107">
        <v>44678</v>
      </c>
      <c r="AE145" s="107" t="s">
        <v>1787</v>
      </c>
      <c r="AF145" s="107" t="s">
        <v>1787</v>
      </c>
      <c r="AG145" s="107" t="s">
        <v>1787</v>
      </c>
      <c r="AH145" s="107">
        <v>44706</v>
      </c>
      <c r="AI145" s="108" t="s">
        <v>1787</v>
      </c>
      <c r="AJ145" s="108" t="s">
        <v>1787</v>
      </c>
      <c r="AK145" s="108" t="s">
        <v>1787</v>
      </c>
      <c r="AL145" s="108">
        <v>44734</v>
      </c>
      <c r="AM145" s="107" t="s">
        <v>1787</v>
      </c>
      <c r="AN145" s="107" t="s">
        <v>1787</v>
      </c>
      <c r="AO145" s="107" t="s">
        <v>1787</v>
      </c>
      <c r="AP145" s="107" t="s">
        <v>1787</v>
      </c>
      <c r="AQ145" s="107">
        <v>44769</v>
      </c>
      <c r="AR145" s="108" t="s">
        <v>1787</v>
      </c>
      <c r="AS145" s="108" t="s">
        <v>1787</v>
      </c>
      <c r="AT145" s="108" t="s">
        <v>1787</v>
      </c>
      <c r="AU145" s="108">
        <v>44797</v>
      </c>
      <c r="AV145" s="107" t="s">
        <v>1787</v>
      </c>
      <c r="AW145" s="107" t="s">
        <v>1787</v>
      </c>
      <c r="AX145" s="107" t="s">
        <v>1787</v>
      </c>
      <c r="AY145" s="107">
        <v>44825</v>
      </c>
      <c r="AZ145" s="107" t="s">
        <v>1787</v>
      </c>
      <c r="BA145" s="108" t="s">
        <v>1787</v>
      </c>
      <c r="BB145" s="108" t="s">
        <v>1787</v>
      </c>
      <c r="BC145" s="108">
        <v>44853</v>
      </c>
      <c r="BD145" s="108" t="s">
        <v>1787</v>
      </c>
      <c r="BE145" s="107" t="s">
        <v>1787</v>
      </c>
      <c r="BF145" s="107" t="s">
        <v>1787</v>
      </c>
      <c r="BG145" s="107">
        <v>44881</v>
      </c>
      <c r="BH145" s="107" t="s">
        <v>1787</v>
      </c>
      <c r="BI145" s="108" t="s">
        <v>1787</v>
      </c>
      <c r="BJ145" s="108" t="s">
        <v>1787</v>
      </c>
      <c r="BK145" s="108">
        <v>44909</v>
      </c>
      <c r="BL145" s="108" t="s">
        <v>1787</v>
      </c>
      <c r="BM145" s="108" t="s">
        <v>1787</v>
      </c>
    </row>
    <row r="146" spans="1:65" s="102" customFormat="1" ht="26.25" customHeight="1" x14ac:dyDescent="0.25">
      <c r="A146" s="178" t="s">
        <v>1787</v>
      </c>
      <c r="B146" s="176"/>
      <c r="C146" s="176"/>
      <c r="D146" s="177"/>
      <c r="E146" s="176"/>
      <c r="F146" s="176"/>
      <c r="G146" s="177"/>
      <c r="H146" s="184" t="s">
        <v>1787</v>
      </c>
      <c r="I146" s="196" t="s">
        <v>127</v>
      </c>
      <c r="J146" s="195" t="s">
        <v>135</v>
      </c>
      <c r="K146" s="197">
        <v>4</v>
      </c>
      <c r="L146" s="202">
        <v>12</v>
      </c>
      <c r="M146" s="107" t="s">
        <v>1787</v>
      </c>
      <c r="N146" s="107" t="s">
        <v>1787</v>
      </c>
      <c r="O146" s="107" t="s">
        <v>1787</v>
      </c>
      <c r="P146" s="107" t="s">
        <v>1787</v>
      </c>
      <c r="Q146" s="107" t="s">
        <v>1787</v>
      </c>
      <c r="R146" s="108">
        <v>44594</v>
      </c>
      <c r="S146" s="108" t="s">
        <v>1787</v>
      </c>
      <c r="T146" s="108" t="s">
        <v>1787</v>
      </c>
      <c r="U146" s="108" t="s">
        <v>1787</v>
      </c>
      <c r="V146" s="107">
        <v>44622</v>
      </c>
      <c r="W146" s="107" t="s">
        <v>1787</v>
      </c>
      <c r="X146" s="107" t="s">
        <v>1787</v>
      </c>
      <c r="Y146" s="107" t="s">
        <v>1787</v>
      </c>
      <c r="Z146" s="108">
        <v>44650</v>
      </c>
      <c r="AA146" s="108" t="s">
        <v>1787</v>
      </c>
      <c r="AB146" s="108" t="s">
        <v>1787</v>
      </c>
      <c r="AC146" s="108" t="s">
        <v>1787</v>
      </c>
      <c r="AD146" s="107">
        <v>44678</v>
      </c>
      <c r="AE146" s="107" t="s">
        <v>1787</v>
      </c>
      <c r="AF146" s="107" t="s">
        <v>1787</v>
      </c>
      <c r="AG146" s="107" t="s">
        <v>1787</v>
      </c>
      <c r="AH146" s="107">
        <v>44706</v>
      </c>
      <c r="AI146" s="108" t="s">
        <v>1787</v>
      </c>
      <c r="AJ146" s="108" t="s">
        <v>1787</v>
      </c>
      <c r="AK146" s="108" t="s">
        <v>1787</v>
      </c>
      <c r="AL146" s="108">
        <v>44734</v>
      </c>
      <c r="AM146" s="107" t="s">
        <v>1787</v>
      </c>
      <c r="AN146" s="107" t="s">
        <v>1787</v>
      </c>
      <c r="AO146" s="107" t="s">
        <v>1787</v>
      </c>
      <c r="AP146" s="107" t="s">
        <v>1787</v>
      </c>
      <c r="AQ146" s="107">
        <v>44769</v>
      </c>
      <c r="AR146" s="108" t="s">
        <v>1787</v>
      </c>
      <c r="AS146" s="108" t="s">
        <v>1787</v>
      </c>
      <c r="AT146" s="108" t="s">
        <v>1787</v>
      </c>
      <c r="AU146" s="108">
        <v>44797</v>
      </c>
      <c r="AV146" s="107" t="s">
        <v>1787</v>
      </c>
      <c r="AW146" s="107" t="s">
        <v>1787</v>
      </c>
      <c r="AX146" s="107" t="s">
        <v>1787</v>
      </c>
      <c r="AY146" s="107">
        <v>44825</v>
      </c>
      <c r="AZ146" s="107" t="s">
        <v>1787</v>
      </c>
      <c r="BA146" s="108" t="s">
        <v>1787</v>
      </c>
      <c r="BB146" s="108" t="s">
        <v>1787</v>
      </c>
      <c r="BC146" s="108">
        <v>44853</v>
      </c>
      <c r="BD146" s="108" t="s">
        <v>1787</v>
      </c>
      <c r="BE146" s="107" t="s">
        <v>1787</v>
      </c>
      <c r="BF146" s="107" t="s">
        <v>1787</v>
      </c>
      <c r="BG146" s="107">
        <v>44881</v>
      </c>
      <c r="BH146" s="107" t="s">
        <v>1787</v>
      </c>
      <c r="BI146" s="108" t="s">
        <v>1787</v>
      </c>
      <c r="BJ146" s="108" t="s">
        <v>1787</v>
      </c>
      <c r="BK146" s="108">
        <v>44909</v>
      </c>
      <c r="BL146" s="108" t="s">
        <v>1787</v>
      </c>
      <c r="BM146" s="108" t="s">
        <v>1787</v>
      </c>
    </row>
    <row r="147" spans="1:65" s="102" customFormat="1" ht="26.25" customHeight="1" x14ac:dyDescent="0.25">
      <c r="A147" s="178" t="s">
        <v>1787</v>
      </c>
      <c r="B147" s="176"/>
      <c r="C147" s="176"/>
      <c r="D147" s="177"/>
      <c r="E147" s="176"/>
      <c r="F147" s="176"/>
      <c r="G147" s="177" t="s">
        <v>1787</v>
      </c>
      <c r="H147" s="184" t="s">
        <v>1787</v>
      </c>
      <c r="I147" s="196" t="s">
        <v>127</v>
      </c>
      <c r="J147" s="195" t="s">
        <v>135</v>
      </c>
      <c r="K147" s="197">
        <v>4</v>
      </c>
      <c r="L147" s="202">
        <v>12</v>
      </c>
      <c r="M147" s="107" t="s">
        <v>1787</v>
      </c>
      <c r="N147" s="107" t="s">
        <v>1787</v>
      </c>
      <c r="O147" s="107" t="s">
        <v>1787</v>
      </c>
      <c r="P147" s="107" t="s">
        <v>1787</v>
      </c>
      <c r="Q147" s="107" t="s">
        <v>1787</v>
      </c>
      <c r="R147" s="108">
        <v>44594</v>
      </c>
      <c r="S147" s="108" t="s">
        <v>1787</v>
      </c>
      <c r="T147" s="108" t="s">
        <v>1787</v>
      </c>
      <c r="U147" s="108" t="s">
        <v>1787</v>
      </c>
      <c r="V147" s="107">
        <v>44622</v>
      </c>
      <c r="W147" s="107" t="s">
        <v>1787</v>
      </c>
      <c r="X147" s="107" t="s">
        <v>1787</v>
      </c>
      <c r="Y147" s="107" t="s">
        <v>1787</v>
      </c>
      <c r="Z147" s="108">
        <v>44650</v>
      </c>
      <c r="AA147" s="108" t="s">
        <v>1787</v>
      </c>
      <c r="AB147" s="108" t="s">
        <v>1787</v>
      </c>
      <c r="AC147" s="108" t="s">
        <v>1787</v>
      </c>
      <c r="AD147" s="107">
        <v>44678</v>
      </c>
      <c r="AE147" s="107" t="s">
        <v>1787</v>
      </c>
      <c r="AF147" s="107" t="s">
        <v>1787</v>
      </c>
      <c r="AG147" s="107" t="s">
        <v>1787</v>
      </c>
      <c r="AH147" s="107">
        <v>44706</v>
      </c>
      <c r="AI147" s="108" t="s">
        <v>1787</v>
      </c>
      <c r="AJ147" s="108" t="s">
        <v>1787</v>
      </c>
      <c r="AK147" s="108" t="s">
        <v>1787</v>
      </c>
      <c r="AL147" s="108">
        <v>44734</v>
      </c>
      <c r="AM147" s="107" t="s">
        <v>1787</v>
      </c>
      <c r="AN147" s="107" t="s">
        <v>1787</v>
      </c>
      <c r="AO147" s="107" t="s">
        <v>1787</v>
      </c>
      <c r="AP147" s="107" t="s">
        <v>1787</v>
      </c>
      <c r="AQ147" s="107">
        <v>44769</v>
      </c>
      <c r="AR147" s="108" t="s">
        <v>1787</v>
      </c>
      <c r="AS147" s="108" t="s">
        <v>1787</v>
      </c>
      <c r="AT147" s="108" t="s">
        <v>1787</v>
      </c>
      <c r="AU147" s="108">
        <v>44797</v>
      </c>
      <c r="AV147" s="107" t="s">
        <v>1787</v>
      </c>
      <c r="AW147" s="107" t="s">
        <v>1787</v>
      </c>
      <c r="AX147" s="107" t="s">
        <v>1787</v>
      </c>
      <c r="AY147" s="107">
        <v>44825</v>
      </c>
      <c r="AZ147" s="107" t="s">
        <v>1787</v>
      </c>
      <c r="BA147" s="108" t="s">
        <v>1787</v>
      </c>
      <c r="BB147" s="108" t="s">
        <v>1787</v>
      </c>
      <c r="BC147" s="108">
        <v>44853</v>
      </c>
      <c r="BD147" s="108" t="s">
        <v>1787</v>
      </c>
      <c r="BE147" s="107" t="s">
        <v>1787</v>
      </c>
      <c r="BF147" s="107" t="s">
        <v>1787</v>
      </c>
      <c r="BG147" s="107">
        <v>44881</v>
      </c>
      <c r="BH147" s="107" t="s">
        <v>1787</v>
      </c>
      <c r="BI147" s="108" t="s">
        <v>1787</v>
      </c>
      <c r="BJ147" s="108" t="s">
        <v>1787</v>
      </c>
      <c r="BK147" s="108">
        <v>44909</v>
      </c>
      <c r="BL147" s="108" t="s">
        <v>1787</v>
      </c>
      <c r="BM147" s="108" t="s">
        <v>1787</v>
      </c>
    </row>
    <row r="148" spans="1:65" s="102" customFormat="1" ht="26.25" customHeight="1" x14ac:dyDescent="0.25">
      <c r="A148" s="178" t="s">
        <v>1787</v>
      </c>
      <c r="B148" s="180"/>
      <c r="C148" s="180"/>
      <c r="D148" s="181"/>
      <c r="E148" s="176"/>
      <c r="F148" s="180"/>
      <c r="G148" s="181" t="s">
        <v>1787</v>
      </c>
      <c r="H148" s="185" t="s">
        <v>1787</v>
      </c>
      <c r="I148" s="198"/>
      <c r="J148" s="270"/>
      <c r="K148" s="271" t="s">
        <v>1729</v>
      </c>
      <c r="L148" s="203">
        <v>0</v>
      </c>
      <c r="M148" s="258" t="s">
        <v>193</v>
      </c>
      <c r="N148" s="258" t="s">
        <v>194</v>
      </c>
      <c r="O148" s="258" t="s">
        <v>195</v>
      </c>
      <c r="P148" s="258" t="s">
        <v>196</v>
      </c>
      <c r="Q148" s="258" t="s">
        <v>197</v>
      </c>
      <c r="R148" s="258" t="s">
        <v>198</v>
      </c>
      <c r="S148" s="258" t="s">
        <v>199</v>
      </c>
      <c r="T148" s="258" t="s">
        <v>189</v>
      </c>
      <c r="U148" s="258"/>
      <c r="V148" s="258"/>
      <c r="W148" s="258"/>
      <c r="X148" s="258"/>
      <c r="Y148" s="258"/>
      <c r="Z148" s="258"/>
      <c r="AA148" s="258"/>
      <c r="AB148" s="258"/>
      <c r="AC148" s="258"/>
      <c r="AD148" s="258"/>
      <c r="AE148" s="258"/>
      <c r="AF148" s="258"/>
      <c r="AG148" s="258"/>
      <c r="AH148" s="258"/>
      <c r="AI148" s="258"/>
      <c r="AJ148" s="258"/>
      <c r="AK148" s="258"/>
      <c r="AL148" s="258"/>
      <c r="AM148" s="258"/>
      <c r="AN148" s="258"/>
      <c r="AO148" s="258"/>
      <c r="AP148" s="258"/>
      <c r="AQ148" s="258"/>
      <c r="AR148" s="258"/>
      <c r="AS148" s="258"/>
      <c r="AT148" s="258"/>
      <c r="AU148" s="258"/>
      <c r="AV148" s="258"/>
      <c r="AW148" s="258"/>
      <c r="AX148" s="258"/>
      <c r="AY148" s="258"/>
      <c r="AZ148" s="258"/>
      <c r="BA148" s="258"/>
      <c r="BB148" s="258"/>
      <c r="BC148" s="258"/>
      <c r="BD148" s="258"/>
      <c r="BE148" s="258"/>
      <c r="BF148" s="258"/>
      <c r="BG148" s="258"/>
      <c r="BH148" s="258"/>
      <c r="BI148" s="258"/>
      <c r="BJ148" s="258"/>
      <c r="BK148" s="258"/>
      <c r="BL148" s="258"/>
      <c r="BM148" s="258"/>
    </row>
    <row r="149" spans="1:65" s="102" customFormat="1" ht="26.25" customHeight="1" x14ac:dyDescent="0.25">
      <c r="A149" s="178">
        <v>115</v>
      </c>
      <c r="B149" s="176" t="s">
        <v>1279</v>
      </c>
      <c r="C149" s="176"/>
      <c r="D149" s="177"/>
      <c r="E149" s="176" t="s">
        <v>395</v>
      </c>
      <c r="F149" s="176" t="s">
        <v>415</v>
      </c>
      <c r="G149" s="177" t="s">
        <v>1624</v>
      </c>
      <c r="H149" s="184" t="s">
        <v>1898</v>
      </c>
      <c r="I149" s="196" t="s">
        <v>129</v>
      </c>
      <c r="J149" s="278">
        <v>6</v>
      </c>
      <c r="K149" s="197">
        <v>1</v>
      </c>
      <c r="L149" s="202">
        <v>1</v>
      </c>
      <c r="M149" s="259"/>
      <c r="N149" s="259"/>
      <c r="O149" s="259"/>
      <c r="P149" s="259"/>
      <c r="Q149" s="259">
        <v>44848</v>
      </c>
      <c r="R149" s="259"/>
      <c r="S149" s="259"/>
      <c r="T149" s="259"/>
      <c r="U149" s="259"/>
      <c r="V149" s="259"/>
      <c r="W149" s="259"/>
      <c r="X149" s="259"/>
      <c r="Y149" s="259"/>
      <c r="Z149" s="259"/>
      <c r="AA149" s="259"/>
      <c r="AB149" s="259"/>
      <c r="AC149" s="259"/>
      <c r="AD149" s="259"/>
      <c r="AE149" s="259"/>
      <c r="AF149" s="259"/>
      <c r="AG149" s="259"/>
      <c r="AH149" s="259"/>
      <c r="AI149" s="259"/>
      <c r="AJ149" s="259"/>
      <c r="AK149" s="259"/>
      <c r="AL149" s="259"/>
      <c r="AM149" s="259"/>
      <c r="AN149" s="259"/>
      <c r="AO149" s="259"/>
      <c r="AP149" s="259"/>
      <c r="AQ149" s="259"/>
      <c r="AR149" s="259"/>
      <c r="AS149" s="259"/>
      <c r="AT149" s="259"/>
      <c r="AU149" s="259"/>
      <c r="AV149" s="259"/>
      <c r="AW149" s="259"/>
      <c r="AX149" s="259"/>
      <c r="AY149" s="259"/>
      <c r="AZ149" s="259"/>
      <c r="BA149" s="259"/>
      <c r="BB149" s="259"/>
      <c r="BC149" s="259"/>
      <c r="BD149" s="259"/>
      <c r="BE149" s="259"/>
      <c r="BF149" s="259"/>
      <c r="BG149" s="259"/>
      <c r="BH149" s="259"/>
      <c r="BI149" s="259"/>
      <c r="BJ149" s="259"/>
      <c r="BK149" s="259"/>
      <c r="BL149" s="259"/>
      <c r="BM149" s="259"/>
    </row>
    <row r="150" spans="1:65" s="102" customFormat="1" ht="26.25" customHeight="1" x14ac:dyDescent="0.25">
      <c r="A150" s="178">
        <v>116</v>
      </c>
      <c r="B150" s="176" t="s">
        <v>1279</v>
      </c>
      <c r="C150" s="176"/>
      <c r="D150" s="177"/>
      <c r="E150" s="176" t="s">
        <v>395</v>
      </c>
      <c r="F150" s="176" t="s">
        <v>431</v>
      </c>
      <c r="G150" s="177" t="s">
        <v>1626</v>
      </c>
      <c r="H150" s="184" t="s">
        <v>1899</v>
      </c>
      <c r="I150" s="196" t="s">
        <v>129</v>
      </c>
      <c r="J150" s="278">
        <v>6</v>
      </c>
      <c r="K150" s="197">
        <v>1</v>
      </c>
      <c r="L150" s="202">
        <v>1</v>
      </c>
      <c r="M150" s="259"/>
      <c r="N150" s="259"/>
      <c r="O150" s="259">
        <v>44799</v>
      </c>
      <c r="P150" s="259"/>
      <c r="Q150" s="259"/>
      <c r="R150" s="259"/>
      <c r="S150" s="259"/>
      <c r="T150" s="259"/>
      <c r="U150" s="259"/>
      <c r="V150" s="259"/>
      <c r="W150" s="259"/>
      <c r="X150" s="259"/>
      <c r="Y150" s="259"/>
      <c r="Z150" s="259"/>
      <c r="AA150" s="259"/>
      <c r="AB150" s="259"/>
      <c r="AC150" s="259"/>
      <c r="AD150" s="259"/>
      <c r="AE150" s="259"/>
      <c r="AF150" s="259"/>
      <c r="AG150" s="259"/>
      <c r="AH150" s="259"/>
      <c r="AI150" s="259"/>
      <c r="AJ150" s="259"/>
      <c r="AK150" s="259"/>
      <c r="AL150" s="259"/>
      <c r="AM150" s="259"/>
      <c r="AN150" s="259"/>
      <c r="AO150" s="259"/>
      <c r="AP150" s="259"/>
      <c r="AQ150" s="259"/>
      <c r="AR150" s="259"/>
      <c r="AS150" s="259"/>
      <c r="AT150" s="259"/>
      <c r="AU150" s="259"/>
      <c r="AV150" s="259"/>
      <c r="AW150" s="259"/>
      <c r="AX150" s="259"/>
      <c r="AY150" s="259"/>
      <c r="AZ150" s="259"/>
      <c r="BA150" s="259"/>
      <c r="BB150" s="259"/>
      <c r="BC150" s="259"/>
      <c r="BD150" s="259"/>
      <c r="BE150" s="259"/>
      <c r="BF150" s="259"/>
      <c r="BG150" s="259"/>
      <c r="BH150" s="259"/>
      <c r="BI150" s="259"/>
      <c r="BJ150" s="259"/>
      <c r="BK150" s="259"/>
      <c r="BL150" s="259"/>
      <c r="BM150" s="259"/>
    </row>
    <row r="151" spans="1:65" s="102" customFormat="1" ht="26.25" customHeight="1" x14ac:dyDescent="0.25">
      <c r="A151" s="178">
        <v>117</v>
      </c>
      <c r="B151" s="176" t="s">
        <v>1279</v>
      </c>
      <c r="C151" s="176"/>
      <c r="D151" s="177"/>
      <c r="E151" s="176" t="s">
        <v>615</v>
      </c>
      <c r="F151" s="176" t="s">
        <v>1028</v>
      </c>
      <c r="G151" s="177" t="s">
        <v>1625</v>
      </c>
      <c r="H151" s="184" t="s">
        <v>1932</v>
      </c>
      <c r="I151" s="196" t="s">
        <v>129</v>
      </c>
      <c r="J151" s="278">
        <v>6</v>
      </c>
      <c r="K151" s="197">
        <v>1</v>
      </c>
      <c r="L151" s="202">
        <v>2</v>
      </c>
      <c r="M151" s="259">
        <v>44729</v>
      </c>
      <c r="N151" s="259"/>
      <c r="O151" s="259"/>
      <c r="P151" s="259"/>
      <c r="Q151" s="259"/>
      <c r="R151" s="259">
        <v>44883</v>
      </c>
      <c r="S151" s="259"/>
      <c r="T151" s="259"/>
      <c r="U151" s="259"/>
      <c r="V151" s="259"/>
      <c r="W151" s="259"/>
      <c r="X151" s="259"/>
      <c r="Y151" s="259"/>
      <c r="Z151" s="259"/>
      <c r="AA151" s="259"/>
      <c r="AB151" s="259"/>
      <c r="AC151" s="259"/>
      <c r="AD151" s="259"/>
      <c r="AE151" s="259"/>
      <c r="AF151" s="259"/>
      <c r="AG151" s="259"/>
      <c r="AH151" s="259"/>
      <c r="AI151" s="259"/>
      <c r="AJ151" s="259"/>
      <c r="AK151" s="259"/>
      <c r="AL151" s="259"/>
      <c r="AM151" s="259"/>
      <c r="AN151" s="259"/>
      <c r="AO151" s="259"/>
      <c r="AP151" s="259"/>
      <c r="AQ151" s="259"/>
      <c r="AR151" s="259"/>
      <c r="AS151" s="259"/>
      <c r="AT151" s="259"/>
      <c r="AU151" s="259"/>
      <c r="AV151" s="259"/>
      <c r="AW151" s="259"/>
      <c r="AX151" s="259"/>
      <c r="AY151" s="259"/>
      <c r="AZ151" s="259"/>
      <c r="BA151" s="259"/>
      <c r="BB151" s="259"/>
      <c r="BC151" s="259"/>
      <c r="BD151" s="259"/>
      <c r="BE151" s="259"/>
      <c r="BF151" s="259"/>
      <c r="BG151" s="259"/>
      <c r="BH151" s="259"/>
      <c r="BI151" s="259"/>
      <c r="BJ151" s="259"/>
      <c r="BK151" s="259"/>
      <c r="BL151" s="259"/>
      <c r="BM151" s="259"/>
    </row>
    <row r="152" spans="1:65" s="102" customFormat="1" ht="26.25" customHeight="1" x14ac:dyDescent="0.25">
      <c r="A152" s="178">
        <v>118</v>
      </c>
      <c r="B152" s="176" t="s">
        <v>1280</v>
      </c>
      <c r="C152" s="176"/>
      <c r="D152" s="177"/>
      <c r="E152" s="176" t="s">
        <v>723</v>
      </c>
      <c r="F152" s="176" t="s">
        <v>728</v>
      </c>
      <c r="G152" s="177" t="s">
        <v>1620</v>
      </c>
      <c r="H152" s="184" t="s">
        <v>1910</v>
      </c>
      <c r="I152" s="196" t="s">
        <v>129</v>
      </c>
      <c r="J152" s="278">
        <v>6</v>
      </c>
      <c r="K152" s="197">
        <v>1</v>
      </c>
      <c r="L152" s="202">
        <v>1</v>
      </c>
      <c r="M152" s="259"/>
      <c r="N152" s="259">
        <v>44764</v>
      </c>
      <c r="O152" s="259"/>
      <c r="P152" s="259"/>
      <c r="Q152" s="259"/>
      <c r="R152" s="259"/>
      <c r="S152" s="259"/>
      <c r="T152" s="259"/>
      <c r="U152" s="259"/>
      <c r="V152" s="259"/>
      <c r="W152" s="259"/>
      <c r="X152" s="259"/>
      <c r="Y152" s="259"/>
      <c r="Z152" s="259"/>
      <c r="AA152" s="259"/>
      <c r="AB152" s="259"/>
      <c r="AC152" s="259"/>
      <c r="AD152" s="259"/>
      <c r="AE152" s="259"/>
      <c r="AF152" s="259"/>
      <c r="AG152" s="259"/>
      <c r="AH152" s="259"/>
      <c r="AI152" s="259"/>
      <c r="AJ152" s="259"/>
      <c r="AK152" s="259"/>
      <c r="AL152" s="259"/>
      <c r="AM152" s="259"/>
      <c r="AN152" s="259"/>
      <c r="AO152" s="259"/>
      <c r="AP152" s="259"/>
      <c r="AQ152" s="259"/>
      <c r="AR152" s="259"/>
      <c r="AS152" s="259"/>
      <c r="AT152" s="259"/>
      <c r="AU152" s="259"/>
      <c r="AV152" s="259"/>
      <c r="AW152" s="259"/>
      <c r="AX152" s="259"/>
      <c r="AY152" s="259"/>
      <c r="AZ152" s="259"/>
      <c r="BA152" s="259"/>
      <c r="BB152" s="259"/>
      <c r="BC152" s="259"/>
      <c r="BD152" s="259"/>
      <c r="BE152" s="259"/>
      <c r="BF152" s="259"/>
      <c r="BG152" s="259"/>
      <c r="BH152" s="259"/>
      <c r="BI152" s="259"/>
      <c r="BJ152" s="259"/>
      <c r="BK152" s="259"/>
      <c r="BL152" s="259"/>
      <c r="BM152" s="259"/>
    </row>
    <row r="153" spans="1:65" s="102" customFormat="1" ht="26.25" customHeight="1" x14ac:dyDescent="0.25">
      <c r="A153" s="178">
        <v>119</v>
      </c>
      <c r="B153" s="176" t="s">
        <v>1280</v>
      </c>
      <c r="C153" s="176"/>
      <c r="D153" s="177"/>
      <c r="E153" s="176" t="s">
        <v>723</v>
      </c>
      <c r="F153" s="176" t="s">
        <v>1725</v>
      </c>
      <c r="G153" s="177" t="s">
        <v>1723</v>
      </c>
      <c r="H153" s="184" t="s">
        <v>1724</v>
      </c>
      <c r="I153" s="196" t="s">
        <v>129</v>
      </c>
      <c r="J153" s="278">
        <v>6</v>
      </c>
      <c r="K153" s="197">
        <v>1</v>
      </c>
      <c r="L153" s="202">
        <v>2</v>
      </c>
      <c r="M153" s="259"/>
      <c r="N153" s="259">
        <v>44757</v>
      </c>
      <c r="O153" s="259"/>
      <c r="P153" s="259"/>
      <c r="Q153" s="259">
        <v>44848</v>
      </c>
      <c r="R153" s="259"/>
      <c r="S153" s="259"/>
      <c r="T153" s="259"/>
      <c r="U153" s="259"/>
      <c r="V153" s="259"/>
      <c r="W153" s="259"/>
      <c r="X153" s="259"/>
      <c r="Y153" s="259"/>
      <c r="Z153" s="259"/>
      <c r="AA153" s="259"/>
      <c r="AB153" s="259"/>
      <c r="AC153" s="259"/>
      <c r="AD153" s="259"/>
      <c r="AE153" s="259"/>
      <c r="AF153" s="259"/>
      <c r="AG153" s="259"/>
      <c r="AH153" s="259"/>
      <c r="AI153" s="259"/>
      <c r="AJ153" s="259"/>
      <c r="AK153" s="259"/>
      <c r="AL153" s="259"/>
      <c r="AM153" s="259"/>
      <c r="AN153" s="259"/>
      <c r="AO153" s="259"/>
      <c r="AP153" s="259"/>
      <c r="AQ153" s="259"/>
      <c r="AR153" s="259"/>
      <c r="AS153" s="259"/>
      <c r="AT153" s="259"/>
      <c r="AU153" s="259"/>
      <c r="AV153" s="259"/>
      <c r="AW153" s="259"/>
      <c r="AX153" s="259"/>
      <c r="AY153" s="259"/>
      <c r="AZ153" s="259"/>
      <c r="BA153" s="259"/>
      <c r="BB153" s="259"/>
      <c r="BC153" s="259"/>
      <c r="BD153" s="259"/>
      <c r="BE153" s="259"/>
      <c r="BF153" s="259"/>
      <c r="BG153" s="259"/>
      <c r="BH153" s="259"/>
      <c r="BI153" s="259"/>
      <c r="BJ153" s="259"/>
      <c r="BK153" s="259"/>
      <c r="BL153" s="259"/>
      <c r="BM153" s="259"/>
    </row>
    <row r="154" spans="1:65" s="102" customFormat="1" ht="26.25" customHeight="1" x14ac:dyDescent="0.25">
      <c r="A154" s="178">
        <v>120</v>
      </c>
      <c r="B154" s="176" t="s">
        <v>1284</v>
      </c>
      <c r="C154" s="176"/>
      <c r="D154" s="177"/>
      <c r="E154" s="176" t="s">
        <v>439</v>
      </c>
      <c r="F154" s="176" t="s">
        <v>115</v>
      </c>
      <c r="G154" s="177" t="s">
        <v>1622</v>
      </c>
      <c r="H154" s="184" t="s">
        <v>1901</v>
      </c>
      <c r="I154" s="196" t="s">
        <v>129</v>
      </c>
      <c r="J154" s="278">
        <v>6</v>
      </c>
      <c r="K154" s="197">
        <v>1</v>
      </c>
      <c r="L154" s="202">
        <v>1</v>
      </c>
      <c r="M154" s="259"/>
      <c r="N154" s="259">
        <v>44764</v>
      </c>
      <c r="O154" s="259"/>
      <c r="P154" s="259"/>
      <c r="Q154" s="259"/>
      <c r="R154" s="259"/>
      <c r="S154" s="259"/>
      <c r="T154" s="259"/>
      <c r="U154" s="259"/>
      <c r="V154" s="259"/>
      <c r="W154" s="259"/>
      <c r="X154" s="259"/>
      <c r="Y154" s="259"/>
      <c r="Z154" s="259"/>
      <c r="AA154" s="259"/>
      <c r="AB154" s="259"/>
      <c r="AC154" s="259"/>
      <c r="AD154" s="259"/>
      <c r="AE154" s="259"/>
      <c r="AF154" s="259"/>
      <c r="AG154" s="259"/>
      <c r="AH154" s="259"/>
      <c r="AI154" s="259"/>
      <c r="AJ154" s="259"/>
      <c r="AK154" s="259"/>
      <c r="AL154" s="259"/>
      <c r="AM154" s="259"/>
      <c r="AN154" s="259"/>
      <c r="AO154" s="259"/>
      <c r="AP154" s="259"/>
      <c r="AQ154" s="259"/>
      <c r="AR154" s="259"/>
      <c r="AS154" s="259"/>
      <c r="AT154" s="259"/>
      <c r="AU154" s="259"/>
      <c r="AV154" s="259"/>
      <c r="AW154" s="259"/>
      <c r="AX154" s="259"/>
      <c r="AY154" s="259"/>
      <c r="AZ154" s="259"/>
      <c r="BA154" s="259"/>
      <c r="BB154" s="259"/>
      <c r="BC154" s="259"/>
      <c r="BD154" s="259"/>
      <c r="BE154" s="259"/>
      <c r="BF154" s="259"/>
      <c r="BG154" s="259"/>
      <c r="BH154" s="259"/>
      <c r="BI154" s="259"/>
      <c r="BJ154" s="259"/>
      <c r="BK154" s="259"/>
      <c r="BL154" s="259"/>
      <c r="BM154" s="259"/>
    </row>
    <row r="155" spans="1:65" ht="26.25" customHeight="1" x14ac:dyDescent="0.25">
      <c r="A155" s="178">
        <v>121</v>
      </c>
      <c r="B155" s="176" t="s">
        <v>1284</v>
      </c>
      <c r="C155" s="176"/>
      <c r="D155" s="177"/>
      <c r="E155" s="176" t="s">
        <v>439</v>
      </c>
      <c r="F155" s="176" t="s">
        <v>117</v>
      </c>
      <c r="G155" s="177" t="s">
        <v>1623</v>
      </c>
      <c r="H155" s="184" t="s">
        <v>1902</v>
      </c>
      <c r="I155" s="196" t="s">
        <v>129</v>
      </c>
      <c r="J155" s="278">
        <v>6</v>
      </c>
      <c r="K155" s="197">
        <v>1</v>
      </c>
      <c r="L155" s="202">
        <v>1</v>
      </c>
      <c r="M155" s="259">
        <v>44736</v>
      </c>
      <c r="N155" s="259"/>
      <c r="O155" s="259"/>
      <c r="P155" s="259"/>
      <c r="Q155" s="259"/>
      <c r="R155" s="259"/>
      <c r="S155" s="259"/>
      <c r="T155" s="259"/>
      <c r="U155" s="259"/>
      <c r="V155" s="259"/>
      <c r="W155" s="259"/>
      <c r="X155" s="259"/>
      <c r="Y155" s="259"/>
      <c r="Z155" s="259"/>
      <c r="AA155" s="259"/>
      <c r="AB155" s="259"/>
      <c r="AC155" s="259"/>
      <c r="AD155" s="259"/>
      <c r="AE155" s="259"/>
      <c r="AF155" s="259"/>
      <c r="AG155" s="259"/>
      <c r="AH155" s="259"/>
      <c r="AI155" s="259"/>
      <c r="AJ155" s="259"/>
      <c r="AK155" s="259"/>
      <c r="AL155" s="259"/>
      <c r="AM155" s="259"/>
      <c r="AN155" s="259"/>
      <c r="AO155" s="259"/>
      <c r="AP155" s="259"/>
      <c r="AQ155" s="259"/>
      <c r="AR155" s="259"/>
      <c r="AS155" s="259"/>
      <c r="AT155" s="259"/>
      <c r="AU155" s="259"/>
      <c r="AV155" s="259"/>
      <c r="AW155" s="259"/>
      <c r="AX155" s="259"/>
      <c r="AY155" s="259"/>
      <c r="AZ155" s="259"/>
      <c r="BA155" s="259"/>
      <c r="BB155" s="259"/>
      <c r="BC155" s="259"/>
      <c r="BD155" s="259"/>
      <c r="BE155" s="259"/>
      <c r="BF155" s="259"/>
      <c r="BG155" s="259"/>
      <c r="BH155" s="259"/>
      <c r="BI155" s="259"/>
      <c r="BJ155" s="259"/>
      <c r="BK155" s="259"/>
      <c r="BL155" s="259"/>
      <c r="BM155" s="259"/>
    </row>
    <row r="156" spans="1:65" ht="26.25" customHeight="1" x14ac:dyDescent="0.25">
      <c r="A156" s="178">
        <v>122</v>
      </c>
      <c r="B156" s="176" t="s">
        <v>1284</v>
      </c>
      <c r="C156" s="176"/>
      <c r="D156" s="177"/>
      <c r="E156" s="176" t="s">
        <v>1186</v>
      </c>
      <c r="F156" s="176" t="s">
        <v>1185</v>
      </c>
      <c r="G156" s="177" t="s">
        <v>1540</v>
      </c>
      <c r="H156" s="184" t="s">
        <v>1918</v>
      </c>
      <c r="I156" s="196" t="s">
        <v>129</v>
      </c>
      <c r="J156" s="278">
        <v>6</v>
      </c>
      <c r="K156" s="197">
        <v>1</v>
      </c>
      <c r="L156" s="202">
        <v>1</v>
      </c>
      <c r="M156" s="259"/>
      <c r="N156" s="259"/>
      <c r="O156" s="259"/>
      <c r="P156" s="259">
        <v>44813</v>
      </c>
      <c r="Q156" s="259"/>
      <c r="R156" s="259"/>
      <c r="S156" s="259"/>
      <c r="T156" s="259"/>
      <c r="U156" s="259"/>
      <c r="V156" s="259"/>
      <c r="W156" s="259"/>
      <c r="X156" s="259"/>
      <c r="Y156" s="259"/>
      <c r="Z156" s="259"/>
      <c r="AA156" s="259"/>
      <c r="AB156" s="259"/>
      <c r="AC156" s="259"/>
      <c r="AD156" s="259"/>
      <c r="AE156" s="259"/>
      <c r="AF156" s="259"/>
      <c r="AG156" s="259"/>
      <c r="AH156" s="259"/>
      <c r="AI156" s="259"/>
      <c r="AJ156" s="259"/>
      <c r="AK156" s="259"/>
      <c r="AL156" s="259"/>
      <c r="AM156" s="259"/>
      <c r="AN156" s="259"/>
      <c r="AO156" s="259"/>
      <c r="AP156" s="259"/>
      <c r="AQ156" s="259"/>
      <c r="AR156" s="259"/>
      <c r="AS156" s="259"/>
      <c r="AT156" s="259"/>
      <c r="AU156" s="259"/>
      <c r="AV156" s="259"/>
      <c r="AW156" s="259"/>
      <c r="AX156" s="259"/>
      <c r="AY156" s="259"/>
      <c r="AZ156" s="259"/>
      <c r="BA156" s="259"/>
      <c r="BB156" s="259"/>
      <c r="BC156" s="259"/>
      <c r="BD156" s="259"/>
      <c r="BE156" s="259"/>
      <c r="BF156" s="259"/>
      <c r="BG156" s="259"/>
      <c r="BH156" s="259"/>
      <c r="BI156" s="259"/>
      <c r="BJ156" s="259"/>
      <c r="BK156" s="259"/>
      <c r="BL156" s="259"/>
      <c r="BM156" s="259"/>
    </row>
    <row r="157" spans="1:65" ht="26.25" customHeight="1" x14ac:dyDescent="0.25">
      <c r="A157" s="178">
        <v>123</v>
      </c>
      <c r="B157" s="176" t="s">
        <v>1284</v>
      </c>
      <c r="C157" s="176"/>
      <c r="D157" s="177"/>
      <c r="E157" s="176" t="s">
        <v>1198</v>
      </c>
      <c r="F157" s="176" t="s">
        <v>1197</v>
      </c>
      <c r="G157" s="177" t="s">
        <v>1627</v>
      </c>
      <c r="H157" s="184" t="s">
        <v>1935</v>
      </c>
      <c r="I157" s="196" t="s">
        <v>129</v>
      </c>
      <c r="J157" s="278">
        <v>6</v>
      </c>
      <c r="K157" s="197">
        <v>1</v>
      </c>
      <c r="L157" s="202">
        <v>0</v>
      </c>
      <c r="M157" s="259"/>
      <c r="N157" s="259"/>
      <c r="O157" s="259"/>
      <c r="P157" s="259"/>
      <c r="Q157" s="259"/>
      <c r="R157" s="259"/>
      <c r="S157" s="259"/>
      <c r="T157" s="259"/>
      <c r="U157" s="259"/>
      <c r="V157" s="259"/>
      <c r="W157" s="259"/>
      <c r="X157" s="259"/>
      <c r="Y157" s="259"/>
      <c r="Z157" s="259"/>
      <c r="AA157" s="259"/>
      <c r="AB157" s="259"/>
      <c r="AC157" s="259"/>
      <c r="AD157" s="259"/>
      <c r="AE157" s="259"/>
      <c r="AF157" s="259"/>
      <c r="AG157" s="259"/>
      <c r="AH157" s="259"/>
      <c r="AI157" s="259"/>
      <c r="AJ157" s="259"/>
      <c r="AK157" s="259"/>
      <c r="AL157" s="259"/>
      <c r="AM157" s="259"/>
      <c r="AN157" s="259"/>
      <c r="AO157" s="259"/>
      <c r="AP157" s="259"/>
      <c r="AQ157" s="259"/>
      <c r="AR157" s="259"/>
      <c r="AS157" s="259"/>
      <c r="AT157" s="259"/>
      <c r="AU157" s="259"/>
      <c r="AV157" s="259"/>
      <c r="AW157" s="259"/>
      <c r="AX157" s="259"/>
      <c r="AY157" s="259"/>
      <c r="AZ157" s="259"/>
      <c r="BA157" s="259"/>
      <c r="BB157" s="259"/>
      <c r="BC157" s="259"/>
      <c r="BD157" s="259"/>
      <c r="BE157" s="259"/>
      <c r="BF157" s="259"/>
      <c r="BG157" s="259"/>
      <c r="BH157" s="259"/>
      <c r="BI157" s="259"/>
      <c r="BJ157" s="259"/>
      <c r="BK157" s="259"/>
      <c r="BL157" s="259"/>
      <c r="BM157" s="259"/>
    </row>
    <row r="158" spans="1:65" ht="26.25" customHeight="1" x14ac:dyDescent="0.25">
      <c r="A158" s="178">
        <v>124</v>
      </c>
      <c r="B158" s="176" t="s">
        <v>1285</v>
      </c>
      <c r="C158" s="176"/>
      <c r="D158" s="177"/>
      <c r="E158" s="176" t="s">
        <v>587</v>
      </c>
      <c r="F158" s="176" t="s">
        <v>116</v>
      </c>
      <c r="G158" s="177" t="s">
        <v>1795</v>
      </c>
      <c r="H158" s="184" t="s">
        <v>1794</v>
      </c>
      <c r="I158" s="196" t="s">
        <v>129</v>
      </c>
      <c r="J158" s="278">
        <v>6</v>
      </c>
      <c r="K158" s="197">
        <v>1</v>
      </c>
      <c r="L158" s="202">
        <v>0</v>
      </c>
      <c r="M158" s="259"/>
      <c r="N158" s="259"/>
      <c r="O158" s="259"/>
      <c r="P158" s="259"/>
      <c r="Q158" s="259"/>
      <c r="R158" s="259"/>
      <c r="S158" s="259"/>
      <c r="T158" s="259"/>
      <c r="U158" s="259"/>
      <c r="V158" s="259"/>
      <c r="W158" s="259"/>
      <c r="X158" s="259"/>
      <c r="Y158" s="259"/>
      <c r="Z158" s="259"/>
      <c r="AA158" s="259"/>
      <c r="AB158" s="259"/>
      <c r="AC158" s="259"/>
      <c r="AD158" s="259"/>
      <c r="AE158" s="259"/>
      <c r="AF158" s="259"/>
      <c r="AG158" s="259"/>
      <c r="AH158" s="259"/>
      <c r="AI158" s="259"/>
      <c r="AJ158" s="259"/>
      <c r="AK158" s="259"/>
      <c r="AL158" s="259"/>
      <c r="AM158" s="259"/>
      <c r="AN158" s="259"/>
      <c r="AO158" s="259"/>
      <c r="AP158" s="259"/>
      <c r="AQ158" s="259"/>
      <c r="AR158" s="259"/>
      <c r="AS158" s="259"/>
      <c r="AT158" s="259"/>
      <c r="AU158" s="259"/>
      <c r="AV158" s="259"/>
      <c r="AW158" s="259"/>
      <c r="AX158" s="259"/>
      <c r="AY158" s="259"/>
      <c r="AZ158" s="259"/>
      <c r="BA158" s="259"/>
      <c r="BB158" s="259"/>
      <c r="BC158" s="259"/>
      <c r="BD158" s="259"/>
      <c r="BE158" s="259"/>
      <c r="BF158" s="259"/>
      <c r="BG158" s="259"/>
      <c r="BH158" s="259"/>
      <c r="BI158" s="259"/>
      <c r="BJ158" s="259"/>
      <c r="BK158" s="259"/>
      <c r="BL158" s="259"/>
      <c r="BM158" s="259"/>
    </row>
    <row r="159" spans="1:65" ht="26.25" customHeight="1" x14ac:dyDescent="0.25">
      <c r="A159" s="178">
        <v>125</v>
      </c>
      <c r="B159" s="176" t="s">
        <v>1285</v>
      </c>
      <c r="C159" s="176"/>
      <c r="D159" s="176"/>
      <c r="E159" s="176" t="s">
        <v>1445</v>
      </c>
      <c r="F159" s="176" t="s">
        <v>121</v>
      </c>
      <c r="G159" s="177" t="s">
        <v>1621</v>
      </c>
      <c r="H159" s="184" t="s">
        <v>1839</v>
      </c>
      <c r="I159" s="196" t="s">
        <v>129</v>
      </c>
      <c r="J159" s="278">
        <v>6</v>
      </c>
      <c r="K159" s="197">
        <v>2</v>
      </c>
      <c r="L159" s="202">
        <v>0</v>
      </c>
      <c r="M159" s="259"/>
      <c r="N159" s="259"/>
      <c r="O159" s="259"/>
      <c r="P159" s="259"/>
      <c r="Q159" s="259"/>
      <c r="R159" s="259"/>
      <c r="S159" s="259"/>
      <c r="T159" s="259"/>
      <c r="U159" s="259"/>
      <c r="V159" s="259"/>
      <c r="W159" s="259"/>
      <c r="X159" s="259"/>
      <c r="Y159" s="259"/>
      <c r="Z159" s="259"/>
      <c r="AA159" s="259"/>
      <c r="AB159" s="259"/>
      <c r="AC159" s="259"/>
      <c r="AD159" s="259"/>
      <c r="AE159" s="259"/>
      <c r="AF159" s="259"/>
      <c r="AG159" s="259"/>
      <c r="AH159" s="259"/>
      <c r="AI159" s="259"/>
      <c r="AJ159" s="259"/>
      <c r="AK159" s="259"/>
      <c r="AL159" s="259"/>
      <c r="AM159" s="259"/>
      <c r="AN159" s="259"/>
      <c r="AO159" s="259"/>
      <c r="AP159" s="259"/>
      <c r="AQ159" s="259"/>
      <c r="AR159" s="259"/>
      <c r="AS159" s="259"/>
      <c r="AT159" s="259"/>
      <c r="AU159" s="259"/>
      <c r="AV159" s="259"/>
      <c r="AW159" s="259"/>
      <c r="AX159" s="259"/>
      <c r="AY159" s="259"/>
      <c r="AZ159" s="259"/>
      <c r="BA159" s="259"/>
      <c r="BB159" s="259"/>
      <c r="BC159" s="259"/>
      <c r="BD159" s="259"/>
      <c r="BE159" s="259"/>
      <c r="BF159" s="259"/>
      <c r="BG159" s="259"/>
      <c r="BH159" s="259"/>
      <c r="BI159" s="259"/>
      <c r="BJ159" s="259"/>
      <c r="BK159" s="259"/>
      <c r="BL159" s="259"/>
      <c r="BM159" s="259"/>
    </row>
    <row r="160" spans="1:65" x14ac:dyDescent="0.25">
      <c r="A160" s="178"/>
      <c r="B160" s="176"/>
      <c r="C160" s="176"/>
      <c r="D160" s="176"/>
      <c r="E160" s="176"/>
      <c r="F160" s="284"/>
      <c r="G160" s="285"/>
      <c r="H160" s="184"/>
      <c r="I160" s="196"/>
      <c r="J160" s="278">
        <v>7</v>
      </c>
      <c r="K160" s="197">
        <v>2</v>
      </c>
      <c r="L160" s="202">
        <v>0</v>
      </c>
      <c r="M160" s="259"/>
      <c r="N160" s="259"/>
      <c r="O160" s="259"/>
      <c r="P160" s="259"/>
      <c r="Q160" s="259"/>
      <c r="R160" s="259"/>
      <c r="S160" s="259"/>
      <c r="T160" s="259"/>
      <c r="U160" s="259"/>
      <c r="V160" s="259"/>
      <c r="W160" s="259"/>
      <c r="X160" s="259"/>
      <c r="Y160" s="259"/>
      <c r="Z160" s="259"/>
      <c r="AA160" s="259"/>
      <c r="AB160" s="259"/>
      <c r="AC160" s="259"/>
      <c r="AD160" s="259"/>
      <c r="AE160" s="259"/>
      <c r="AF160" s="259"/>
      <c r="AG160" s="259"/>
      <c r="AH160" s="259"/>
      <c r="AI160" s="259"/>
      <c r="AJ160" s="259"/>
      <c r="AK160" s="259"/>
      <c r="AL160" s="259"/>
      <c r="AM160" s="259"/>
      <c r="AN160" s="259"/>
      <c r="AO160" s="259"/>
      <c r="AP160" s="259"/>
      <c r="AQ160" s="259"/>
      <c r="AR160" s="259"/>
      <c r="AS160" s="259"/>
      <c r="AT160" s="259"/>
      <c r="AU160" s="259"/>
      <c r="AV160" s="259"/>
      <c r="AW160" s="259"/>
      <c r="AX160" s="259"/>
      <c r="AY160" s="259"/>
      <c r="AZ160" s="259"/>
      <c r="BA160" s="259"/>
      <c r="BB160" s="259"/>
      <c r="BC160" s="259"/>
      <c r="BD160" s="259"/>
      <c r="BE160" s="259"/>
      <c r="BF160" s="259"/>
      <c r="BG160" s="259"/>
      <c r="BH160" s="259"/>
      <c r="BI160" s="259"/>
      <c r="BJ160" s="259"/>
      <c r="BK160" s="259"/>
      <c r="BL160" s="259"/>
      <c r="BM160" s="259"/>
    </row>
    <row r="161" spans="1:65" x14ac:dyDescent="0.25">
      <c r="A161" s="178" t="s">
        <v>1787</v>
      </c>
      <c r="B161" s="176"/>
      <c r="C161" s="176"/>
      <c r="D161" s="176"/>
      <c r="E161" s="176"/>
      <c r="F161" s="176"/>
      <c r="G161" s="177"/>
      <c r="H161" s="184"/>
      <c r="I161" s="272"/>
      <c r="J161" s="273"/>
      <c r="K161" s="200"/>
      <c r="L161" s="275"/>
      <c r="M161" s="259"/>
      <c r="N161" s="259"/>
      <c r="O161" s="259"/>
      <c r="P161" s="259"/>
      <c r="Q161" s="259"/>
      <c r="R161" s="259"/>
      <c r="S161" s="259"/>
      <c r="T161" s="259"/>
      <c r="U161" s="259"/>
      <c r="V161" s="259"/>
      <c r="W161" s="259"/>
      <c r="X161" s="259"/>
      <c r="Y161" s="259"/>
      <c r="Z161" s="259"/>
      <c r="AA161" s="259"/>
      <c r="AB161" s="259"/>
      <c r="AC161" s="259"/>
      <c r="AD161" s="259"/>
      <c r="AE161" s="259"/>
      <c r="AF161" s="259"/>
      <c r="AG161" s="259"/>
      <c r="AH161" s="259"/>
      <c r="AI161" s="259"/>
      <c r="AJ161" s="259"/>
      <c r="AK161" s="259"/>
      <c r="AL161" s="259"/>
      <c r="AM161" s="259"/>
      <c r="AN161" s="259"/>
      <c r="AO161" s="259"/>
      <c r="AP161" s="259"/>
      <c r="AQ161" s="259"/>
      <c r="AR161" s="259"/>
      <c r="AS161" s="259"/>
      <c r="AT161" s="259"/>
      <c r="AU161" s="259"/>
      <c r="AV161" s="259"/>
      <c r="AW161" s="259"/>
      <c r="AX161" s="259"/>
      <c r="AY161" s="259"/>
      <c r="AZ161" s="259"/>
      <c r="BA161" s="259"/>
      <c r="BB161" s="259"/>
      <c r="BC161" s="259"/>
      <c r="BD161" s="259"/>
      <c r="BE161" s="259"/>
      <c r="BF161" s="259"/>
      <c r="BG161" s="259"/>
      <c r="BH161" s="259"/>
      <c r="BI161" s="259"/>
      <c r="BJ161" s="259"/>
      <c r="BK161" s="259"/>
      <c r="BL161" s="259"/>
      <c r="BM161" s="259"/>
    </row>
    <row r="162" spans="1:65" x14ac:dyDescent="0.25">
      <c r="A162" s="178" t="s">
        <v>1787</v>
      </c>
      <c r="B162" s="176"/>
      <c r="C162" s="176"/>
      <c r="D162" s="176"/>
      <c r="E162" s="176"/>
      <c r="F162" s="176"/>
      <c r="G162" s="177"/>
      <c r="H162" s="184"/>
      <c r="I162" s="272"/>
      <c r="J162" s="273"/>
      <c r="K162" s="200"/>
      <c r="L162" s="201"/>
      <c r="M162" s="259"/>
      <c r="N162" s="259"/>
      <c r="O162" s="259"/>
      <c r="P162" s="259"/>
      <c r="Q162" s="259"/>
      <c r="R162" s="259"/>
      <c r="S162" s="259"/>
      <c r="T162" s="259"/>
      <c r="U162" s="259"/>
      <c r="V162" s="259"/>
      <c r="W162" s="259"/>
      <c r="X162" s="259"/>
      <c r="Y162" s="259"/>
      <c r="Z162" s="259"/>
      <c r="AA162" s="259"/>
      <c r="AB162" s="259"/>
      <c r="AC162" s="259"/>
      <c r="AD162" s="259"/>
      <c r="AE162" s="259"/>
      <c r="AF162" s="259"/>
      <c r="AG162" s="259"/>
      <c r="AH162" s="259"/>
      <c r="AI162" s="259"/>
      <c r="AJ162" s="259"/>
      <c r="AK162" s="259"/>
      <c r="AL162" s="259"/>
      <c r="AM162" s="259"/>
      <c r="AN162" s="259"/>
      <c r="AO162" s="259"/>
      <c r="AP162" s="259"/>
      <c r="AQ162" s="259"/>
      <c r="AR162" s="259"/>
      <c r="AS162" s="259"/>
      <c r="AT162" s="259"/>
      <c r="AU162" s="259"/>
      <c r="AV162" s="259"/>
      <c r="AW162" s="259"/>
      <c r="AX162" s="259"/>
      <c r="AY162" s="259"/>
      <c r="AZ162" s="259"/>
      <c r="BA162" s="259"/>
      <c r="BB162" s="259"/>
      <c r="BC162" s="259"/>
      <c r="BD162" s="259"/>
      <c r="BE162" s="259"/>
      <c r="BF162" s="259"/>
      <c r="BG162" s="259"/>
      <c r="BH162" s="259"/>
      <c r="BI162" s="259"/>
      <c r="BJ162" s="259"/>
      <c r="BK162" s="259"/>
      <c r="BL162" s="259"/>
      <c r="BM162" s="259"/>
    </row>
    <row r="163" spans="1:65" x14ac:dyDescent="0.25">
      <c r="A163" s="178" t="s">
        <v>1787</v>
      </c>
      <c r="B163" s="176"/>
      <c r="C163" s="176"/>
      <c r="D163" s="176"/>
      <c r="E163" s="176"/>
      <c r="F163" s="176"/>
      <c r="G163" s="177"/>
      <c r="H163" s="184"/>
      <c r="I163" s="272"/>
      <c r="J163" s="273"/>
      <c r="K163" s="200"/>
      <c r="L163" s="201"/>
      <c r="M163" s="259"/>
      <c r="N163" s="259"/>
      <c r="O163" s="259"/>
      <c r="P163" s="259"/>
      <c r="Q163" s="259"/>
      <c r="R163" s="259"/>
      <c r="S163" s="259"/>
      <c r="T163" s="259"/>
      <c r="U163" s="259"/>
      <c r="V163" s="259"/>
      <c r="W163" s="259"/>
      <c r="X163" s="259"/>
      <c r="Y163" s="259"/>
      <c r="Z163" s="259"/>
      <c r="AA163" s="259"/>
      <c r="AB163" s="259"/>
      <c r="AC163" s="259"/>
      <c r="AD163" s="259"/>
      <c r="AE163" s="259"/>
      <c r="AF163" s="259"/>
      <c r="AG163" s="259"/>
      <c r="AH163" s="259"/>
      <c r="AI163" s="259"/>
      <c r="AJ163" s="259"/>
      <c r="AK163" s="259"/>
      <c r="AL163" s="259"/>
      <c r="AM163" s="259"/>
      <c r="AN163" s="259"/>
      <c r="AO163" s="259"/>
      <c r="AP163" s="259"/>
      <c r="AQ163" s="259"/>
      <c r="AR163" s="259"/>
      <c r="AS163" s="259"/>
      <c r="AT163" s="259"/>
      <c r="AU163" s="259"/>
      <c r="AV163" s="259"/>
      <c r="AW163" s="259"/>
      <c r="AX163" s="259"/>
      <c r="AY163" s="259"/>
      <c r="AZ163" s="259"/>
      <c r="BA163" s="259"/>
      <c r="BB163" s="259"/>
      <c r="BC163" s="259"/>
      <c r="BD163" s="259"/>
      <c r="BE163" s="259"/>
      <c r="BF163" s="259"/>
      <c r="BG163" s="259"/>
      <c r="BH163" s="259"/>
      <c r="BI163" s="259"/>
      <c r="BJ163" s="259"/>
      <c r="BK163" s="259"/>
      <c r="BL163" s="259"/>
      <c r="BM163" s="259"/>
    </row>
    <row r="164" spans="1:65" x14ac:dyDescent="0.25">
      <c r="A164" s="178" t="s">
        <v>1787</v>
      </c>
      <c r="B164" s="176"/>
      <c r="C164" s="176"/>
      <c r="D164" s="176"/>
      <c r="E164" s="176"/>
      <c r="F164" s="176"/>
      <c r="G164" s="177"/>
      <c r="H164" s="184"/>
      <c r="I164" s="272"/>
      <c r="J164" s="273"/>
      <c r="K164" s="200"/>
      <c r="L164" s="201"/>
      <c r="M164" s="259"/>
      <c r="N164" s="259"/>
      <c r="O164" s="259"/>
      <c r="P164" s="259"/>
      <c r="Q164" s="259"/>
      <c r="R164" s="259"/>
      <c r="S164" s="259"/>
      <c r="T164" s="259"/>
      <c r="U164" s="259"/>
      <c r="V164" s="259"/>
      <c r="W164" s="259"/>
      <c r="X164" s="259"/>
      <c r="Y164" s="259"/>
      <c r="Z164" s="259"/>
      <c r="AA164" s="259"/>
      <c r="AB164" s="259"/>
      <c r="AC164" s="259"/>
      <c r="AD164" s="259"/>
      <c r="AE164" s="259"/>
      <c r="AF164" s="259"/>
      <c r="AG164" s="259"/>
      <c r="AH164" s="259"/>
      <c r="AI164" s="259"/>
      <c r="AJ164" s="259"/>
      <c r="AK164" s="259"/>
      <c r="AL164" s="259"/>
      <c r="AM164" s="259"/>
      <c r="AN164" s="259"/>
      <c r="AO164" s="259"/>
      <c r="AP164" s="259"/>
      <c r="AQ164" s="259"/>
      <c r="AR164" s="259"/>
      <c r="AS164" s="259"/>
      <c r="AT164" s="259"/>
      <c r="AU164" s="259"/>
      <c r="AV164" s="259"/>
      <c r="AW164" s="259"/>
      <c r="AX164" s="259"/>
      <c r="AY164" s="259"/>
      <c r="AZ164" s="259"/>
      <c r="BA164" s="259"/>
      <c r="BB164" s="259"/>
      <c r="BC164" s="259"/>
      <c r="BD164" s="259"/>
      <c r="BE164" s="259"/>
      <c r="BF164" s="259"/>
      <c r="BG164" s="259"/>
      <c r="BH164" s="259"/>
      <c r="BI164" s="259"/>
      <c r="BJ164" s="259"/>
      <c r="BK164" s="259"/>
      <c r="BL164" s="259"/>
      <c r="BM164" s="259"/>
    </row>
    <row r="165" spans="1:65" x14ac:dyDescent="0.25">
      <c r="A165" s="178" t="s">
        <v>1787</v>
      </c>
      <c r="B165" s="176"/>
      <c r="C165" s="176"/>
      <c r="D165" s="176"/>
      <c r="E165" s="176"/>
      <c r="F165" s="176"/>
      <c r="G165" s="177"/>
      <c r="H165" s="184"/>
      <c r="I165" s="199"/>
      <c r="J165" s="260"/>
      <c r="K165" s="200"/>
      <c r="L165" s="201"/>
      <c r="M165" s="259"/>
      <c r="N165" s="259"/>
      <c r="O165" s="259"/>
      <c r="P165" s="259"/>
      <c r="Q165" s="259"/>
      <c r="R165" s="259"/>
      <c r="S165" s="259"/>
      <c r="T165" s="259"/>
      <c r="U165" s="259"/>
      <c r="V165" s="259"/>
      <c r="W165" s="259"/>
      <c r="X165" s="259"/>
      <c r="Y165" s="259"/>
      <c r="Z165" s="259"/>
      <c r="AA165" s="259"/>
      <c r="AB165" s="259"/>
      <c r="AC165" s="259"/>
      <c r="AD165" s="259"/>
      <c r="AE165" s="259"/>
      <c r="AF165" s="259"/>
      <c r="AG165" s="259"/>
      <c r="AH165" s="259"/>
      <c r="AI165" s="259"/>
      <c r="AJ165" s="259"/>
      <c r="AK165" s="259"/>
      <c r="AL165" s="259"/>
      <c r="AM165" s="259"/>
      <c r="AN165" s="259"/>
      <c r="AO165" s="259"/>
      <c r="AP165" s="259"/>
      <c r="AQ165" s="259"/>
      <c r="AR165" s="259"/>
      <c r="AS165" s="259"/>
      <c r="AT165" s="259"/>
      <c r="AU165" s="259"/>
      <c r="AV165" s="259"/>
      <c r="AW165" s="259"/>
      <c r="AX165" s="259"/>
      <c r="AY165" s="259"/>
      <c r="AZ165" s="259"/>
      <c r="BA165" s="259"/>
      <c r="BB165" s="259"/>
      <c r="BC165" s="259"/>
      <c r="BD165" s="259"/>
      <c r="BE165" s="259"/>
      <c r="BF165" s="259"/>
      <c r="BG165" s="259"/>
      <c r="BH165" s="259"/>
      <c r="BI165" s="259"/>
      <c r="BJ165" s="259"/>
      <c r="BK165" s="259"/>
      <c r="BL165" s="259"/>
      <c r="BM165" s="259"/>
    </row>
    <row r="166" spans="1:65" x14ac:dyDescent="0.25">
      <c r="A166" s="252"/>
      <c r="B166" s="330"/>
      <c r="C166" s="330"/>
      <c r="D166" s="330"/>
      <c r="E166" s="330"/>
      <c r="F166" s="330"/>
      <c r="G166" s="85"/>
      <c r="H166" s="85"/>
      <c r="I166" s="65"/>
      <c r="J166" s="64"/>
      <c r="K166" s="64"/>
      <c r="L166" s="64"/>
      <c r="M166" s="64"/>
      <c r="N166" s="64"/>
      <c r="O166" s="64"/>
      <c r="P166" s="64"/>
      <c r="Q166" s="64"/>
      <c r="R166" s="256"/>
      <c r="S166" s="256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  <c r="AD166" s="256"/>
      <c r="AE166" s="256"/>
      <c r="AF166" s="256"/>
      <c r="AG166" s="256"/>
      <c r="AH166" s="256"/>
      <c r="AI166" s="256"/>
      <c r="AJ166" s="256"/>
      <c r="AK166" s="256"/>
      <c r="AL166" s="256"/>
      <c r="AM166" s="256"/>
      <c r="AN166" s="256"/>
      <c r="AO166" s="256"/>
      <c r="AP166" s="256"/>
      <c r="AQ166" s="256"/>
      <c r="AR166" s="256"/>
      <c r="AS166" s="256"/>
      <c r="AT166" s="256"/>
      <c r="AU166" s="256"/>
      <c r="AV166" s="256"/>
      <c r="AW166" s="256"/>
      <c r="AX166" s="256"/>
      <c r="AY166" s="256"/>
      <c r="AZ166" s="256"/>
      <c r="BA166" s="256"/>
      <c r="BB166" s="256"/>
      <c r="BC166" s="256"/>
      <c r="BD166" s="256"/>
      <c r="BE166" s="256"/>
      <c r="BF166" s="256"/>
      <c r="BG166" s="256"/>
      <c r="BH166" s="256"/>
      <c r="BI166" s="256"/>
      <c r="BJ166" s="256"/>
      <c r="BK166" s="256"/>
      <c r="BL166" s="256"/>
    </row>
    <row r="167" spans="1:65" x14ac:dyDescent="0.25">
      <c r="A167" s="252"/>
      <c r="B167" s="330"/>
      <c r="C167" s="330"/>
      <c r="D167" s="330"/>
      <c r="E167" s="330"/>
      <c r="F167" s="330"/>
      <c r="G167" s="85"/>
      <c r="H167" s="85"/>
      <c r="I167" s="65"/>
      <c r="J167" s="64"/>
      <c r="K167" s="64"/>
      <c r="L167" s="64"/>
      <c r="M167" s="64"/>
      <c r="N167" s="64"/>
      <c r="O167" s="64"/>
      <c r="P167" s="64"/>
      <c r="Q167" s="64"/>
      <c r="R167" s="256"/>
      <c r="S167" s="256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256"/>
      <c r="AD167" s="256"/>
      <c r="AE167" s="256"/>
      <c r="AF167" s="256"/>
      <c r="AG167" s="256"/>
      <c r="AH167" s="256"/>
      <c r="AI167" s="256"/>
      <c r="AJ167" s="256"/>
      <c r="AK167" s="256"/>
      <c r="AL167" s="256"/>
      <c r="AM167" s="256"/>
      <c r="AN167" s="256"/>
      <c r="AO167" s="256"/>
      <c r="AP167" s="256"/>
      <c r="AQ167" s="256"/>
      <c r="AR167" s="256"/>
      <c r="AS167" s="256"/>
      <c r="AT167" s="256"/>
      <c r="AU167" s="256"/>
      <c r="AV167" s="256"/>
      <c r="AW167" s="256"/>
      <c r="AX167" s="256"/>
      <c r="AY167" s="256"/>
      <c r="AZ167" s="256"/>
      <c r="BA167" s="256"/>
      <c r="BB167" s="256"/>
      <c r="BC167" s="256"/>
      <c r="BD167" s="256"/>
      <c r="BE167" s="256"/>
      <c r="BF167" s="256"/>
      <c r="BG167" s="256"/>
      <c r="BH167" s="256"/>
      <c r="BI167" s="256"/>
      <c r="BJ167" s="256"/>
      <c r="BK167" s="256"/>
      <c r="BL167" s="256"/>
    </row>
    <row r="168" spans="1:65" ht="30.75" customHeight="1" x14ac:dyDescent="0.25">
      <c r="B168" s="465" t="s">
        <v>1848</v>
      </c>
      <c r="C168" s="466"/>
      <c r="D168" s="466"/>
      <c r="E168" s="466"/>
      <c r="F168" s="466"/>
      <c r="G168" s="466"/>
      <c r="H168" s="466"/>
      <c r="I168" s="466"/>
      <c r="J168" s="466"/>
      <c r="K168" s="466"/>
      <c r="L168" s="466"/>
      <c r="M168" s="63"/>
      <c r="N168" s="63"/>
      <c r="O168" s="63"/>
      <c r="P168" s="63"/>
      <c r="Q168" s="63"/>
      <c r="R168" s="60"/>
      <c r="S168" s="60"/>
      <c r="T168" s="60"/>
      <c r="U168" s="60"/>
      <c r="V168" s="60"/>
      <c r="W168" s="60"/>
      <c r="X168" s="60"/>
      <c r="Y168" s="67"/>
      <c r="Z168" s="67"/>
      <c r="AA168" s="67"/>
      <c r="AB168" s="67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  <c r="AO168" s="67"/>
      <c r="AP168" s="67"/>
      <c r="AQ168" s="67"/>
      <c r="AR168" s="257"/>
      <c r="AS168" s="257"/>
      <c r="AT168" s="257"/>
      <c r="AU168" s="257"/>
    </row>
    <row r="169" spans="1:65" ht="17.25" customHeight="1" x14ac:dyDescent="0.25">
      <c r="B169" s="465" t="s">
        <v>1215</v>
      </c>
      <c r="C169" s="466"/>
      <c r="D169" s="466"/>
      <c r="E169" s="466"/>
      <c r="F169" s="466"/>
      <c r="G169" s="466"/>
      <c r="H169" s="466"/>
      <c r="I169" s="466"/>
      <c r="J169" s="466"/>
      <c r="K169" s="466"/>
      <c r="L169" s="466"/>
      <c r="M169" s="63"/>
      <c r="N169" s="63"/>
      <c r="O169" s="63"/>
      <c r="P169" s="63"/>
      <c r="Q169" s="63"/>
      <c r="R169" s="60"/>
      <c r="S169" s="60"/>
      <c r="T169" s="60"/>
      <c r="U169" s="60"/>
      <c r="V169" s="60"/>
      <c r="W169" s="60"/>
      <c r="X169" s="60"/>
      <c r="Y169" s="60"/>
      <c r="Z169" s="61"/>
      <c r="AA169" s="61"/>
      <c r="AB169" s="61"/>
      <c r="AC169" s="61"/>
      <c r="AD169" s="61"/>
      <c r="AE169" s="61"/>
      <c r="AF169" s="67"/>
      <c r="AG169" s="61"/>
      <c r="AH169" s="61"/>
      <c r="AI169" s="61"/>
      <c r="AJ169" s="61"/>
      <c r="AK169" s="67"/>
      <c r="AL169" s="77"/>
      <c r="AM169" s="61"/>
      <c r="AN169" s="61"/>
      <c r="AO169" s="61"/>
      <c r="AP169" s="61"/>
      <c r="AQ169" s="61"/>
      <c r="AR169" s="257"/>
      <c r="AS169" s="257"/>
      <c r="AT169" s="257"/>
      <c r="AU169" s="257"/>
    </row>
    <row r="170" spans="1:65" ht="15.75" customHeight="1" x14ac:dyDescent="0.3">
      <c r="B170" s="84"/>
      <c r="C170" s="84"/>
      <c r="D170" s="84"/>
      <c r="E170" s="84"/>
      <c r="F170" s="84"/>
      <c r="G170" s="84"/>
      <c r="H170" s="86"/>
      <c r="I170" s="87"/>
      <c r="J170" s="84"/>
      <c r="K170" s="84"/>
      <c r="L170" s="84"/>
      <c r="M170" s="84"/>
      <c r="N170" s="84"/>
      <c r="O170" s="84"/>
      <c r="P170" s="84"/>
      <c r="Q170" s="84"/>
      <c r="R170" s="60"/>
      <c r="S170" s="60"/>
      <c r="T170" s="60"/>
      <c r="U170" s="60"/>
      <c r="V170" s="60"/>
      <c r="W170" s="60"/>
      <c r="X170" s="60"/>
      <c r="Y170" s="60"/>
      <c r="Z170" s="61"/>
      <c r="AA170" s="61"/>
      <c r="AB170" s="61"/>
      <c r="AC170" s="61"/>
      <c r="AD170" s="67"/>
      <c r="AE170" s="61"/>
      <c r="AF170" s="61"/>
      <c r="AG170" s="61"/>
      <c r="AH170" s="61"/>
      <c r="AI170" s="61"/>
      <c r="AJ170" s="61"/>
      <c r="AK170" s="61"/>
      <c r="AL170" s="67"/>
      <c r="AM170" s="61"/>
      <c r="AN170" s="61"/>
      <c r="AO170" s="61"/>
      <c r="AP170" s="61"/>
      <c r="AQ170" s="61"/>
      <c r="AR170" s="257"/>
      <c r="AS170" s="257"/>
      <c r="AT170" s="257"/>
      <c r="AU170" s="257"/>
    </row>
    <row r="171" spans="1:65" ht="12.75" customHeight="1" x14ac:dyDescent="0.3">
      <c r="B171" s="84"/>
      <c r="C171" s="84"/>
      <c r="D171" s="84"/>
      <c r="E171" s="84"/>
      <c r="F171" s="84"/>
      <c r="G171" s="84"/>
      <c r="H171" s="86"/>
      <c r="I171" s="87"/>
      <c r="J171" s="84"/>
      <c r="K171" s="84"/>
      <c r="L171" s="84"/>
      <c r="M171" s="84"/>
      <c r="N171" s="84"/>
      <c r="O171" s="84"/>
      <c r="P171" s="84"/>
      <c r="Q171" s="84"/>
      <c r="R171" s="70"/>
      <c r="S171" s="70"/>
      <c r="T171" s="70"/>
      <c r="U171" s="70"/>
      <c r="V171" s="70"/>
      <c r="W171" s="70"/>
      <c r="X171" s="70"/>
      <c r="Y171" s="70"/>
      <c r="Z171" s="71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1"/>
      <c r="AL171" s="71"/>
      <c r="AM171" s="71"/>
      <c r="AN171" s="71"/>
      <c r="AO171" s="71"/>
      <c r="AP171" s="71"/>
      <c r="AQ171" s="71"/>
    </row>
    <row r="172" spans="1:65" ht="12.75" hidden="1" customHeight="1" x14ac:dyDescent="0.3">
      <c r="B172" s="84"/>
      <c r="C172" s="84"/>
      <c r="D172" s="84"/>
      <c r="E172" s="84"/>
      <c r="F172" s="84"/>
      <c r="G172" s="84"/>
      <c r="H172" s="86"/>
      <c r="I172" s="87"/>
      <c r="J172" s="84"/>
      <c r="K172" s="84"/>
      <c r="L172" s="84"/>
      <c r="M172" s="84"/>
      <c r="N172" s="84"/>
      <c r="O172" s="84"/>
      <c r="P172" s="84"/>
      <c r="Q172" s="84"/>
      <c r="R172" s="65"/>
      <c r="S172" s="65"/>
      <c r="T172" s="65"/>
      <c r="U172" s="65"/>
      <c r="V172" s="65"/>
      <c r="W172" s="65"/>
      <c r="X172" s="65"/>
      <c r="Y172" s="65"/>
      <c r="Z172" s="73"/>
      <c r="AA172" s="73"/>
      <c r="AB172" s="73"/>
      <c r="AC172" s="73"/>
      <c r="AD172" s="73"/>
      <c r="AE172" s="73"/>
      <c r="AF172" s="73"/>
      <c r="AG172" s="73"/>
      <c r="AH172" s="73"/>
      <c r="AI172" s="73"/>
      <c r="AJ172" s="73"/>
      <c r="AK172" s="73"/>
      <c r="AL172" s="73"/>
      <c r="AM172" s="73"/>
      <c r="AN172" s="73"/>
      <c r="AO172" s="73"/>
      <c r="AP172" s="73"/>
      <c r="AQ172" s="73"/>
    </row>
    <row r="173" spans="1:65" ht="12.75" customHeight="1" x14ac:dyDescent="0.3">
      <c r="B173" s="84"/>
      <c r="C173" s="84"/>
      <c r="D173" s="84"/>
      <c r="E173" s="84"/>
      <c r="F173" s="84"/>
      <c r="G173" s="84"/>
      <c r="H173" s="86"/>
      <c r="I173" s="87"/>
      <c r="J173" s="84"/>
      <c r="K173" s="84"/>
      <c r="L173" s="84"/>
      <c r="M173" s="84"/>
      <c r="N173" s="84"/>
      <c r="O173" s="84"/>
      <c r="P173" s="84"/>
      <c r="Q173" s="84"/>
      <c r="R173" s="65"/>
      <c r="S173" s="65"/>
      <c r="T173" s="65"/>
      <c r="U173" s="65"/>
      <c r="V173" s="65"/>
      <c r="W173" s="65"/>
      <c r="X173" s="65"/>
      <c r="Y173" s="65"/>
      <c r="Z173" s="73"/>
      <c r="AA173" s="73"/>
      <c r="AB173" s="73"/>
      <c r="AC173" s="73"/>
      <c r="AD173" s="73"/>
      <c r="AE173" s="73"/>
      <c r="AF173" s="73"/>
      <c r="AG173" s="73"/>
      <c r="AH173" s="73"/>
      <c r="AI173" s="73"/>
      <c r="AJ173" s="73"/>
      <c r="AK173" s="73"/>
      <c r="AL173" s="73"/>
      <c r="AM173" s="73"/>
      <c r="AN173" s="73"/>
      <c r="AO173" s="73"/>
      <c r="AP173" s="73"/>
      <c r="AQ173" s="73"/>
    </row>
    <row r="174" spans="1:65" ht="18.75" x14ac:dyDescent="0.3">
      <c r="B174" s="84"/>
      <c r="C174" s="84"/>
      <c r="D174" s="84"/>
      <c r="E174" s="84"/>
      <c r="F174" s="84"/>
      <c r="G174" s="84"/>
      <c r="H174" s="86"/>
      <c r="I174" s="87"/>
      <c r="J174" s="84"/>
      <c r="K174" s="84"/>
      <c r="L174" s="84"/>
      <c r="M174" s="84"/>
      <c r="N174" s="84"/>
      <c r="O174" s="84"/>
      <c r="P174" s="84"/>
      <c r="Q174" s="84"/>
      <c r="R174" s="65"/>
      <c r="S174" s="65"/>
      <c r="T174" s="65"/>
      <c r="U174" s="65"/>
      <c r="V174" s="65"/>
      <c r="W174" s="65"/>
      <c r="X174" s="65"/>
      <c r="Y174" s="65"/>
      <c r="Z174" s="73"/>
      <c r="AA174" s="73"/>
      <c r="AB174" s="73"/>
      <c r="AC174" s="73"/>
      <c r="AD174" s="73"/>
      <c r="AE174" s="73"/>
      <c r="AF174" s="73"/>
      <c r="AG174" s="73"/>
      <c r="AH174" s="73"/>
      <c r="AI174" s="73"/>
      <c r="AJ174" s="73"/>
      <c r="AK174" s="73"/>
      <c r="AL174" s="73"/>
      <c r="AM174" s="73"/>
      <c r="AN174" s="73"/>
      <c r="AO174" s="73"/>
      <c r="AP174" s="73"/>
      <c r="AQ174" s="73"/>
    </row>
    <row r="175" spans="1:65" ht="18.75" x14ac:dyDescent="0.3">
      <c r="B175" s="84"/>
      <c r="C175" s="84"/>
      <c r="D175" s="84"/>
      <c r="E175" s="84"/>
      <c r="F175" s="84"/>
      <c r="G175" s="84"/>
      <c r="H175" s="86"/>
      <c r="I175" s="87"/>
      <c r="J175" s="84"/>
      <c r="K175" s="84"/>
      <c r="L175" s="84"/>
      <c r="M175" s="84"/>
      <c r="N175" s="84"/>
      <c r="O175" s="84"/>
      <c r="P175" s="84"/>
      <c r="Q175" s="84"/>
      <c r="R175" s="65"/>
      <c r="S175" s="65"/>
      <c r="T175" s="65"/>
      <c r="U175" s="65"/>
      <c r="V175" s="65"/>
      <c r="W175" s="65"/>
      <c r="X175" s="65"/>
      <c r="Y175" s="65"/>
      <c r="Z175" s="73"/>
      <c r="AA175" s="73"/>
      <c r="AB175" s="73"/>
      <c r="AC175" s="73"/>
      <c r="AD175" s="73"/>
      <c r="AE175" s="73"/>
      <c r="AF175" s="73"/>
      <c r="AG175" s="73"/>
      <c r="AH175" s="73"/>
      <c r="AI175" s="73"/>
      <c r="AJ175" s="73"/>
      <c r="AK175" s="73"/>
      <c r="AL175" s="73"/>
      <c r="AM175" s="73"/>
      <c r="AN175" s="73"/>
      <c r="AO175" s="73"/>
      <c r="AP175" s="73"/>
      <c r="AQ175" s="73"/>
    </row>
    <row r="176" spans="1:65" ht="18.75" x14ac:dyDescent="0.3">
      <c r="B176" s="84"/>
      <c r="C176" s="84"/>
      <c r="D176" s="84"/>
      <c r="E176" s="84"/>
      <c r="F176" s="84"/>
      <c r="G176" s="84"/>
      <c r="H176" s="86"/>
      <c r="I176" s="87"/>
      <c r="J176" s="84"/>
      <c r="K176" s="84"/>
      <c r="L176" s="84"/>
      <c r="M176" s="84"/>
      <c r="N176" s="84"/>
      <c r="O176" s="84"/>
      <c r="P176" s="84"/>
      <c r="Q176" s="84"/>
      <c r="R176" s="65"/>
      <c r="S176" s="65"/>
      <c r="T176" s="65"/>
      <c r="U176" s="65"/>
      <c r="V176" s="65"/>
      <c r="W176" s="65"/>
      <c r="X176" s="65"/>
      <c r="Y176" s="65"/>
      <c r="Z176" s="73"/>
      <c r="AA176" s="73"/>
      <c r="AB176" s="73"/>
      <c r="AC176" s="73"/>
      <c r="AD176" s="73"/>
      <c r="AE176" s="73"/>
      <c r="AF176" s="73"/>
      <c r="AG176" s="73"/>
      <c r="AH176" s="73"/>
      <c r="AI176" s="73"/>
      <c r="AJ176" s="73"/>
      <c r="AK176" s="73"/>
      <c r="AL176" s="73"/>
      <c r="AM176" s="73"/>
      <c r="AN176" s="73"/>
      <c r="AO176" s="73"/>
      <c r="AP176" s="73"/>
      <c r="AQ176" s="73"/>
    </row>
    <row r="177" spans="2:43" ht="18.75" x14ac:dyDescent="0.3">
      <c r="B177" s="84"/>
      <c r="C177" s="84"/>
      <c r="D177" s="84"/>
      <c r="E177" s="84"/>
      <c r="F177" s="84"/>
      <c r="G177" s="84"/>
      <c r="H177" s="86"/>
      <c r="I177" s="87"/>
      <c r="J177" s="84"/>
      <c r="K177" s="84"/>
      <c r="L177" s="84"/>
      <c r="M177" s="84"/>
      <c r="N177" s="84"/>
      <c r="O177" s="84"/>
      <c r="P177" s="84"/>
      <c r="Q177" s="84"/>
      <c r="R177" s="65"/>
      <c r="S177" s="65"/>
      <c r="T177" s="65"/>
      <c r="U177" s="65"/>
      <c r="V177" s="65"/>
      <c r="W177" s="65"/>
      <c r="X177" s="65"/>
      <c r="Y177" s="65"/>
      <c r="Z177" s="73"/>
      <c r="AA177" s="73"/>
      <c r="AB177" s="73"/>
      <c r="AC177" s="73"/>
      <c r="AD177" s="73"/>
      <c r="AE177" s="73"/>
      <c r="AF177" s="73"/>
      <c r="AG177" s="73"/>
      <c r="AH177" s="73"/>
      <c r="AI177" s="73"/>
      <c r="AJ177" s="73"/>
      <c r="AK177" s="73"/>
      <c r="AL177" s="73"/>
      <c r="AM177" s="73"/>
      <c r="AN177" s="73"/>
      <c r="AO177" s="73"/>
      <c r="AP177" s="73"/>
      <c r="AQ177" s="73"/>
    </row>
    <row r="178" spans="2:43" ht="18" customHeight="1" x14ac:dyDescent="0.25">
      <c r="R178" s="65"/>
      <c r="S178" s="65"/>
      <c r="T178" s="65"/>
      <c r="U178" s="65"/>
      <c r="V178" s="65"/>
      <c r="W178" s="65"/>
      <c r="X178" s="65"/>
      <c r="Y178" s="65"/>
      <c r="Z178" s="73"/>
      <c r="AA178" s="73"/>
      <c r="AB178" s="73"/>
      <c r="AC178" s="73"/>
      <c r="AD178" s="73"/>
      <c r="AE178" s="73"/>
      <c r="AF178" s="73"/>
      <c r="AG178" s="73"/>
      <c r="AH178" s="73"/>
      <c r="AI178" s="73"/>
      <c r="AJ178" s="73"/>
      <c r="AK178" s="73"/>
      <c r="AL178" s="73"/>
      <c r="AM178" s="73"/>
      <c r="AN178" s="73"/>
      <c r="AO178" s="73"/>
      <c r="AP178" s="73"/>
      <c r="AQ178" s="73"/>
    </row>
    <row r="179" spans="2:43" ht="18" customHeight="1" x14ac:dyDescent="0.25">
      <c r="R179" s="65"/>
      <c r="S179" s="65"/>
      <c r="T179" s="65"/>
      <c r="U179" s="65"/>
      <c r="V179" s="65"/>
      <c r="W179" s="65"/>
      <c r="X179" s="65"/>
      <c r="Y179" s="65"/>
      <c r="Z179" s="73"/>
      <c r="AA179" s="73"/>
      <c r="AB179" s="73"/>
      <c r="AC179" s="73"/>
      <c r="AD179" s="73"/>
      <c r="AE179" s="73"/>
      <c r="AF179" s="73"/>
      <c r="AG179" s="73"/>
      <c r="AH179" s="73"/>
      <c r="AI179" s="73"/>
      <c r="AJ179" s="73"/>
      <c r="AK179" s="73"/>
      <c r="AL179" s="73"/>
      <c r="AM179" s="73"/>
      <c r="AN179" s="73"/>
      <c r="AO179" s="73"/>
      <c r="AP179" s="73"/>
      <c r="AQ179" s="73"/>
    </row>
    <row r="180" spans="2:43" ht="18" customHeight="1" x14ac:dyDescent="0.25"/>
    <row r="181" spans="2:43" ht="18" customHeight="1" x14ac:dyDescent="0.25"/>
    <row r="182" spans="2:43" ht="18" customHeight="1" x14ac:dyDescent="0.25"/>
    <row r="183" spans="2:43" ht="18" customHeight="1" x14ac:dyDescent="0.25"/>
    <row r="184" spans="2:43" ht="17.25" customHeight="1" x14ac:dyDescent="0.25"/>
    <row r="185" spans="2:43" ht="18" customHeight="1" x14ac:dyDescent="0.25"/>
    <row r="186" spans="2:43" ht="18" customHeight="1" x14ac:dyDescent="0.25"/>
  </sheetData>
  <sheetProtection formatCells="0" formatColumns="0" formatRows="0"/>
  <autoFilter ref="A5:H154" xr:uid="{00000000-0009-0000-0000-000003000000}"/>
  <dataConsolidate/>
  <mergeCells count="7">
    <mergeCell ref="B168:L168"/>
    <mergeCell ref="B169:L169"/>
    <mergeCell ref="N2:U2"/>
    <mergeCell ref="I4:I5"/>
    <mergeCell ref="J4:J5"/>
    <mergeCell ref="K4:K5"/>
    <mergeCell ref="L4:L5"/>
  </mergeCells>
  <phoneticPr fontId="49" type="noConversion"/>
  <conditionalFormatting sqref="M3:BM3">
    <cfRule type="notContainsBlanks" dxfId="3595" priority="27733">
      <formula>LEN(TRIM(M3))&gt;0</formula>
    </cfRule>
  </conditionalFormatting>
  <pageMargins left="0.62992125984251968" right="0.39370078740157483" top="0.55118110236220474" bottom="0.35433070866141736" header="0.31496062992125984" footer="0.31496062992125984"/>
  <pageSetup paperSize="197" scale="4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025" id="{75FD7D26-414E-44A0-813E-8B70B6CB2921}">
            <xm:f>PROPER(TEXT(I166,"dddd"))=Calendario!$H$2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E166:E167</xm:sqref>
        </x14:conditionalFormatting>
        <x14:conditionalFormatting xmlns:xm="http://schemas.microsoft.com/office/excel/2006/main">
          <x14:cfRule type="expression" priority="29013" id="{2A2DDD30-CE7E-4199-BF73-BDC1401BDD46}">
            <xm:f>PROPER(TEXT(I166,"dddd"))=Calendario!$H$2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D166:D167</xm:sqref>
        </x14:conditionalFormatting>
        <x14:conditionalFormatting xmlns:xm="http://schemas.microsoft.com/office/excel/2006/main">
          <x14:cfRule type="containsText" priority="29034" operator="containsText" id="{6DA3D5C4-3BD3-4E55-B39F-090D566CD474}">
            <xm:f>NOT(ISERROR(SEARCH(TDirReg!$L$2,F166)))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F166:F167</xm:sqref>
        </x14:conditionalFormatting>
        <x14:conditionalFormatting xmlns:xm="http://schemas.microsoft.com/office/excel/2006/main">
          <x14:cfRule type="expression" priority="263" id="{094DF978-5F1B-4013-8DF5-B48A3E781AFB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252" id="{90CC53F7-A4C2-47A2-A7E4-CFFDA3AC5377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containsText" priority="3413" operator="containsText" id="{96CEF388-10A5-4176-BBC0-3E2086A288CF}">
            <xm:f>NOT(ISERROR(SEARCH(TDirReg!$L$2,F160)))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F160:F165</xm:sqref>
        </x14:conditionalFormatting>
        <x14:conditionalFormatting xmlns:xm="http://schemas.microsoft.com/office/excel/2006/main">
          <x14:cfRule type="expression" priority="1547" id="{BC4039AD-731F-4604-8AC5-E8270EBEFAF0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expression" priority="1509" id="{F1629613-BAB7-42D8-AC12-4723843E1BBB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I59:I64</xm:sqref>
        </x14:conditionalFormatting>
        <x14:conditionalFormatting xmlns:xm="http://schemas.microsoft.com/office/excel/2006/main">
          <x14:cfRule type="containsText" priority="1481" operator="containsText" id="{7A9B6240-CCC4-47D5-AC05-F520FCD0DAEB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 F57 F59</xm:sqref>
        </x14:conditionalFormatting>
        <x14:conditionalFormatting xmlns:xm="http://schemas.microsoft.com/office/excel/2006/main">
          <x14:cfRule type="containsText" priority="1480" operator="containsText" id="{4978C670-0950-4BD1-A87D-19954C5E25FE}">
            <xm:f>NOT(ISERROR(SEARCH(TDirReg!$L$2,F65)))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containsText" priority="1454" operator="containsText" id="{BA1AFABE-4E45-46D0-8B19-47E53E60D6E1}">
            <xm:f>NOT(ISERROR(SEARCH(TDirReg!$L$2,F32)))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containsText" priority="1441" operator="containsText" id="{DF21C1FD-00C4-4F8E-A529-4525CD359FB6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containsText" priority="1406" operator="containsText" id="{BFBEE66D-573D-492E-AB93-ACD61F1F9075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1397" operator="containsText" id="{DA9B5F29-FAAD-49FD-A899-923290F02EB6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389" operator="containsText" id="{65DBF77F-92B3-4228-9E0A-64BE5EF176D8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379" operator="containsText" id="{81F1588C-8C2D-4D34-8B17-0668A83B0969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323" operator="containsText" id="{1B1654E5-3ACD-47F8-9E98-2FC93CDDB172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322" operator="containsText" id="{6576D652-97C3-497B-A2E8-580093D85895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expression" priority="1271" id="{DFFBC59B-D3E7-4797-9A1B-AC54387AD2C5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D60</xm:sqref>
        </x14:conditionalFormatting>
        <x14:conditionalFormatting xmlns:xm="http://schemas.microsoft.com/office/excel/2006/main">
          <x14:cfRule type="containsText" priority="1202" operator="containsText" id="{A52BCE55-453B-4B14-BEDD-66576FCCE423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190" operator="containsText" id="{9BA5B389-4946-418A-BAC3-299A3ED433F0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187" operator="containsText" id="{682E10AD-9735-41DC-8194-A0B160465358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186" operator="containsText" id="{3980674E-7F75-4984-A6D1-2C07DD167AB0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174" operator="containsText" id="{49780797-4CA4-433F-B540-18836996C0B7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expression" priority="1167" id="{65075C14-E82F-4A2F-83D9-8E9F78780984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1159" id="{A640217A-5E2A-4E5B-81F4-1C3E728FB681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1151" id="{F7104F91-857D-433C-9079-83CCFE870DFD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43" id="{9DCAB9E2-8EF5-4992-BF71-5E8682D018C9}">
            <xm:f>PROPER(TEXT(N70,"dddd"))=Calendario!$H$2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1135" id="{1C53388E-FFAF-4A3A-9100-01C4A597FA5F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087" id="{88C7F363-C8A3-4C87-BE0E-B83F7537A252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containsText" priority="870" operator="containsText" id="{94362D25-1693-469E-A8EE-9070E247A8D6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869" operator="containsText" id="{37179F34-23C2-475F-A78E-68A91C137011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859" operator="containsText" id="{52558979-79FD-474A-9E1E-AD99E3BADD5E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F28:F29</xm:sqref>
        </x14:conditionalFormatting>
        <x14:conditionalFormatting xmlns:xm="http://schemas.microsoft.com/office/excel/2006/main">
          <x14:cfRule type="containsText" priority="856" operator="containsText" id="{FD3EA662-8CBC-4EC6-BF5F-7EB57D476DC1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848" operator="containsText" id="{8492D4F8-5B17-40B0-BE6F-1FB4EC688F4D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847" operator="containsText" id="{7C03ABCA-B95B-44C5-8592-8599E41ECCB3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833" operator="containsText" id="{4EDAE660-F103-4431-81BF-6196F67E8E09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828" operator="containsText" id="{7D430DBB-9016-4170-8B0D-BB89A20464B3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F28:F29</xm:sqref>
        </x14:conditionalFormatting>
        <x14:conditionalFormatting xmlns:xm="http://schemas.microsoft.com/office/excel/2006/main">
          <x14:cfRule type="containsText" priority="823" operator="containsText" id="{A1A49C22-AFB3-4B29-A69D-6E58A6EDD98D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818" operator="containsText" id="{31F6E8EC-2D80-4FF3-AF0B-CF451CEBD401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711" operator="containsText" id="{05573C1A-4700-4769-8CC3-3E10BA369389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703" operator="containsText" id="{1E8632D8-B515-4CA8-8B36-01C0EAB9CED5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F48:F49</xm:sqref>
        </x14:conditionalFormatting>
        <x14:conditionalFormatting xmlns:xm="http://schemas.microsoft.com/office/excel/2006/main">
          <x14:cfRule type="containsText" priority="692" operator="containsText" id="{7C4014E0-3E35-46A6-91A3-A295D13D7ADE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687" operator="containsText" id="{1AD739E2-F831-4349-B395-8FCD777F3AC6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686" operator="containsText" id="{C920927D-4A6D-47EB-A494-F25277E023B6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665" operator="containsText" id="{E5B172A6-3B11-488D-9DE8-805137DFEC3D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660" operator="containsText" id="{003A919E-2D44-4EE8-8108-87E08C9C39A8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657" operator="containsText" id="{F5B79768-D19B-4B1D-BEC5-AA610434EB91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containsText" priority="642" operator="containsText" id="{895DE820-A6DF-41CE-AB55-39E2BC0C54F4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637" operator="containsText" id="{51ECE33D-6BDB-4A1E-AD07-DEB336235759}">
            <xm:f>NOT(ISERROR(SEARCH(TDirReg!$L$2,F66)))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containsText" priority="633" operator="containsText" id="{AEEAE29B-E067-4D5B-800A-22715BC58FD3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617" operator="containsText" id="{CEBE8DF9-208B-4615-992B-B8DF882B7CF8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601" operator="containsText" id="{D178DEE2-8FE9-4B18-B6E0-3CE93C74F28D}">
            <xm:f>NOT(ISERROR(SEARCH(TDirReg!$L$2,F67)))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containsText" priority="586" operator="containsText" id="{9469E3C1-0023-4497-A8E9-1F53153E272D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581" operator="containsText" id="{4C9F7977-C0F2-4D76-96D6-94D590B50035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565" operator="containsText" id="{D757D692-F19E-4F2B-833E-740AB751369E}">
            <xm:f>NOT(ISERROR(SEARCH(TDirReg!$L$2,F65)))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containsText" priority="561" operator="containsText" id="{A945E9F0-35FF-4A81-823A-0334C67A437E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558" operator="containsText" id="{70A20523-990A-4E4D-B0DC-D266D6768FEC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541" operator="containsText" id="{6548678A-2B1A-491B-ADA4-77A3834EC500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36" operator="containsText" id="{54814B6F-786E-4A28-8CA1-74165D8F9FAA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533" operator="containsText" id="{EFEEF7E8-6B9F-485E-BB4C-CEF98ED6E42E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32" operator="containsText" id="{7338B474-BDBF-4F78-BC32-713BD14E4DDC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30" operator="containsText" id="{286B09E7-395E-4DA8-B968-941BD5DF3EF4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24" operator="containsText" id="{38C0D8AF-1FBD-4C93-AA2F-CD1A17FEBAA3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505" operator="containsText" id="{53A1CE2C-5F0B-40A6-B068-1DBAFDE9A246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expression" priority="379" id="{C7E0D3AF-7C55-49BF-A6EC-3AC7EECAC870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374" id="{741A3F17-0A5B-4604-9349-80BB96B04245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362" id="{FED9E286-6978-4621-B305-DF637295CA1A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356" id="{46A76BCE-878F-49F3-BE9D-AC5D127F027C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342" id="{36EAC409-2CA1-40CE-8B6F-5FC6E276C82F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72" id="{7EC6A02C-6502-43AA-AD58-A79524263F78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71" id="{546592C0-4490-4EDE-88F1-3CF6FA325BD0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269" id="{F08A5709-78F9-45F1-8DC4-595371100BC4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267" id="{4FEC5590-A741-43E5-8F4E-B8B07FFF9D09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266" id="{A050D713-2F55-4EB5-B6FD-1E7A57B34A91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59" id="{15931EE8-14C4-433C-9012-3AC0BEFED609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258" id="{0BC73888-A620-42C0-9299-8CE95A36684A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57" id="{1A3CC6C0-173F-48D1-A6A0-8BFE585F9582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56" id="{97CC62C8-F92E-4DAB-A53B-A84C381B53A1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254" id="{33895A23-A2E3-4914-949F-04FA8315E9E4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49" id="{E32AE45D-4A04-46F1-81B7-08BEEF96613F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48" id="{68493D32-63F6-4695-AE52-3D0FB2D66FF2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containsText" priority="1595" operator="containsText" id="{8DC1537A-DA6F-4B2A-86AE-E7F6FB95AB5F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574" operator="containsText" id="{3C0CF79E-60BF-4119-AAB4-D969C8EA786D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466" operator="containsText" id="{62AA2171-D000-41E1-87DC-7DAB9F73CBC8}">
            <xm:f>NOT(ISERROR(SEARCH(TDirReg!$L$2,F114)))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expression" priority="1418" id="{AAEACD4B-A3E3-4275-A815-666DDED71D59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D70</xm:sqref>
        </x14:conditionalFormatting>
        <x14:conditionalFormatting xmlns:xm="http://schemas.microsoft.com/office/excel/2006/main">
          <x14:cfRule type="expression" priority="1412" id="{F4F1A4DE-38E6-4DE4-BC5B-52F348ED5BF3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D60</xm:sqref>
        </x14:conditionalFormatting>
        <x14:conditionalFormatting xmlns:xm="http://schemas.microsoft.com/office/excel/2006/main">
          <x14:cfRule type="containsText" priority="1405" operator="containsText" id="{7703752F-C24B-4BBB-9EAD-DE8EEA629592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403" operator="containsText" id="{F661F09B-6298-4B94-95FF-B4186F51ACE9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399" operator="containsText" id="{BD076C55-8D48-457E-AA42-83B606EFC866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298" id="{46E8F071-39E6-45C4-BE0C-B22AAB14686E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expression" priority="1292" id="{A18FFB4C-9F34-4689-B1AD-E456A2040130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containsText" priority="874" operator="containsText" id="{B99F4951-CA31-4491-B0DF-FAC46F9FA56B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868" operator="containsText" id="{E4AD81A4-B9A3-479D-B2B5-2C1C998CEEF2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867" operator="containsText" id="{A41D6B51-70CF-4E66-A260-65E9043D704E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841" operator="containsText" id="{531436A7-960B-4DE4-89B5-E699B3AA5C40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838" operator="containsText" id="{B534A14D-B19F-40BE-B2BC-7A16696E5976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835" operator="containsText" id="{0655AA55-30A8-404F-B69D-D2CFBBE0142E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834" operator="containsText" id="{E5B86A5A-F21C-44D8-B7CE-9646B625EEAA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832" operator="containsText" id="{C05F22BD-F61B-4C13-95B2-2351F42C531C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831" operator="containsText" id="{961F2233-8F47-4745-86CD-5EF6A111CA98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expression" priority="749" id="{6EA9B56A-C43F-4830-9E55-0FE7595AF7EF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containsText" priority="718" operator="containsText" id="{27043DD7-0FA4-4D6F-8E58-1F838CDEFDAB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700" operator="containsText" id="{9A36B883-4407-4705-AFC1-D54C505BB39A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containsText" priority="677" operator="containsText" id="{1299FB06-7F55-4CD2-8E97-0EBAE3F50C9F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containsText" priority="673" operator="containsText" id="{F52B9305-A88E-4BE9-AE9B-86A1D544BDD6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666" operator="containsText" id="{867F2050-746D-4BC4-8B86-796E861799FB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646" operator="containsText" id="{EF5A2BEA-A36E-4F5B-A915-EAC88A01990F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627" operator="containsText" id="{63B8FF5E-87F3-434E-BC31-840359F2CD56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621" operator="containsText" id="{32730F10-96AF-4175-9DB0-0FBBE062BA7E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containsText" priority="610" operator="containsText" id="{1796C0E2-FAF5-47EE-8F53-72848593476F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591" operator="containsText" id="{8CA822C3-B041-48E8-B240-198F73C380FC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588" operator="containsText" id="{1BB13E9B-B32E-44F6-809D-C7CD1C13F56E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587" operator="containsText" id="{CAE366A9-5D16-4C4A-95FC-889457499AE5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552" operator="containsText" id="{BBA29DD5-2F60-4CEC-B9E1-2633EB53A908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551" operator="containsText" id="{86508731-DB12-4DB8-8EDA-687B5006EA2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49" operator="containsText" id="{20D7FF1D-A06E-4647-B350-F2F7C3DFB850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45" operator="containsText" id="{397C7095-067F-4EEE-A018-7DE958C30387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539" operator="containsText" id="{7CC6CA72-8B5F-472B-B3D4-1AA9DBBE3F5E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526" operator="containsText" id="{C825175B-0704-488F-AAB7-F527BA012846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520" operator="containsText" id="{9013891B-24E6-4790-A96F-719E4A8DB301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15" operator="containsText" id="{9E6E218D-9ACB-46CF-8274-A8F4FBAC45CE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514" operator="containsText" id="{70B2663A-EE6C-42BF-A294-862E9462E4A3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13" operator="containsText" id="{4EC400F1-E739-424D-80BE-6AE9F0FFD9AB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expression" priority="479" id="{1E504EC5-80B8-4EDB-AA41-F11F09320C18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337" id="{EF3A5F15-BB48-471C-A44C-813CB7C69F82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53" id="{3BED9CD3-AB34-4B6E-8610-7B379822DC63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containsText" priority="1043" operator="containsText" id="{C9656F25-56B1-4302-990F-CE9DFE352D2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expression" priority="1011" id="{8C18EE70-937B-4B6E-ADAC-3B97E1453C1C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006" id="{5B28F24C-B8FE-450A-A3D0-D7B377ECB2FB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958" id="{FE39E99C-7C66-4612-8276-12CDE18EE6F4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953" id="{023DCAC2-7BCF-4921-9258-5DE9FB05B7DF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containsText" priority="858" operator="containsText" id="{CB664CB5-0A06-405D-836A-6A1C1C2482E4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849" operator="containsText" id="{39DE249C-5D11-430C-8465-BC902F7DB482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824" operator="containsText" id="{A2351DCE-CCA4-4132-90CF-9AD335F42880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814" operator="containsText" id="{503CE25D-A252-4E36-B49D-2B3C57FED9CD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F28:F29</xm:sqref>
        </x14:conditionalFormatting>
        <x14:conditionalFormatting xmlns:xm="http://schemas.microsoft.com/office/excel/2006/main">
          <x14:cfRule type="containsText" priority="813" operator="containsText" id="{4081C8B7-ED7B-4344-913B-EFEC4B56BA9E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811" operator="containsText" id="{2667C87B-87A1-460A-A372-DE2AD01B6962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expression" priority="778" id="{6B8999C9-4201-440D-9646-32137A57ECF7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D61</xm:sqref>
        </x14:conditionalFormatting>
        <x14:conditionalFormatting xmlns:xm="http://schemas.microsoft.com/office/excel/2006/main">
          <x14:cfRule type="expression" priority="755" id="{64F029BA-04F5-475E-8E26-4605A9CC364E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containsText" priority="709" operator="containsText" id="{4F0C613F-70C7-474B-A8BC-12DFB7E0C7BD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699" operator="containsText" id="{E9A008D6-5505-438B-B5FD-06C093F7AA56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698" operator="containsText" id="{53C9E0C9-B531-4C05-88EF-C6F7B6B5CEC4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685" operator="containsText" id="{478355F7-DDCC-4797-BA32-0D27CB27F10E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682" operator="containsText" id="{2AF86E6F-1F76-4F2E-ACBB-997EA4238C73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671" operator="containsText" id="{F2D08F52-BD0A-49DC-B30A-27C43AD10DC9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624" operator="containsText" id="{3B7C5F4F-2366-4BFE-ACF1-7C7462531863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612" operator="containsText" id="{0FC6EE6D-689D-49D9-9F16-8A495556489B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611" operator="containsText" id="{1EF45CBF-AC3B-4A19-A70E-F6CFE95E15C0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607" operator="containsText" id="{BCCD377D-C735-4C10-9817-72B3C71D8BEA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603" operator="containsText" id="{9F2320BA-CA77-4307-A2F6-E9123B97F4E8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593" operator="containsText" id="{362761DC-3106-4263-9033-81B0C577958C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84" operator="containsText" id="{1007E220-F272-4422-986E-356A91B28896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containsText" priority="580" operator="containsText" id="{772468C5-3E26-4DCC-8972-6261830FB2DB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578" operator="containsText" id="{C44CA889-E887-4FD7-A292-12B89BDBBFE9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574" operator="containsText" id="{FD2B4E2C-BA4E-4861-B675-8D9E88278D7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71" operator="containsText" id="{157DCD5C-2D94-4101-947C-D0E4444BAA6E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54" operator="containsText" id="{14DA4414-C720-47E2-A3D9-9FCB174B83CC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548" operator="containsText" id="{AF86C076-39F9-4276-898C-AA3F2085B7EB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47" operator="containsText" id="{67750ED8-6C3D-4E8E-9D2D-79EFFFE6B744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31" operator="containsText" id="{5EEC802F-758A-421A-97D9-7FBA84C6573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29" operator="containsText" id="{922681D7-7B1C-4319-9CF5-674A8B55D43D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28" operator="containsText" id="{8DE6C792-EDF1-4DDD-A35A-7F39BC21A29E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512" operator="containsText" id="{DD5522F7-587B-44AF-83B5-D1B87E93211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10" operator="containsText" id="{D5013466-EF48-4530-AEB0-338EEDD7B2D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507" operator="containsText" id="{3C6BE05C-8F54-4807-902E-988707C35BD6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02" operator="containsText" id="{35EAAF2F-40DC-4925-B149-91DEE9E2E985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expression" priority="495" id="{233860D4-40EE-4EAC-8FE9-21610E2C3C17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439" id="{D054CD7A-B538-46F8-8CBF-808A8253FD9A}">
            <xm:f>PROPER(TEXT(N62,"dddd"))=Calendario!$H$2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433" id="{3F1A23F5-DB01-4911-AE44-26B65094B494}">
            <xm:f>PROPER(TEXT(N32,"dddd"))=Calendario!$H$2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I32</xm:sqref>
        </x14:conditionalFormatting>
        <x14:conditionalFormatting xmlns:xm="http://schemas.microsoft.com/office/excel/2006/main">
          <x14:cfRule type="expression" priority="262" id="{8FB4EFB8-323B-472E-BFC8-3BBE86EC3654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3412" id="{045E78AA-DB4E-46FD-8625-EAAC1AFEDAFA}">
            <xm:f>PROPER(TEXT(I160,"dddd"))=Calendario!$H$2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E160:E165</xm:sqref>
        </x14:conditionalFormatting>
        <x14:conditionalFormatting xmlns:xm="http://schemas.microsoft.com/office/excel/2006/main">
          <x14:cfRule type="expression" priority="1612" id="{ADAE89D5-DB52-4BF9-8561-B433C2C912FC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E18:E25</xm:sqref>
        </x14:conditionalFormatting>
        <x14:conditionalFormatting xmlns:xm="http://schemas.microsoft.com/office/excel/2006/main">
          <x14:cfRule type="expression" priority="3402" id="{AE0A9B08-5252-452F-B466-A34A426FF36C}">
            <xm:f>PROPER(TEXT(J160,"dddd"))=Calendario!$H$2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E160:E165</xm:sqref>
        </x14:conditionalFormatting>
        <x14:conditionalFormatting xmlns:xm="http://schemas.microsoft.com/office/excel/2006/main">
          <x14:cfRule type="expression" priority="1598" id="{E2A142A0-87E7-4451-AAEE-5E38FC06B6FE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D61</xm:sqref>
        </x14:conditionalFormatting>
        <x14:conditionalFormatting xmlns:xm="http://schemas.microsoft.com/office/excel/2006/main">
          <x14:cfRule type="expression" priority="1586" id="{7787FE27-E814-4A15-88EA-15A39C759E16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B26:B27</xm:sqref>
        </x14:conditionalFormatting>
        <x14:conditionalFormatting xmlns:xm="http://schemas.microsoft.com/office/excel/2006/main">
          <x14:cfRule type="expression" priority="1589" id="{3B1B4946-C79E-4915-80BA-AFB5A1DE57CB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C26:D27</xm:sqref>
        </x14:conditionalFormatting>
        <x14:conditionalFormatting xmlns:xm="http://schemas.microsoft.com/office/excel/2006/main">
          <x14:cfRule type="expression" priority="1585" id="{1EABA5D2-BD05-432D-ADA4-A16F637FE45E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D26:D27</xm:sqref>
        </x14:conditionalFormatting>
        <x14:conditionalFormatting xmlns:xm="http://schemas.microsoft.com/office/excel/2006/main">
          <x14:cfRule type="expression" priority="1582" id="{AC17E689-5570-4A81-8392-8D0008BC3B28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D30:E30</xm:sqref>
        </x14:conditionalFormatting>
        <x14:conditionalFormatting xmlns:xm="http://schemas.microsoft.com/office/excel/2006/main">
          <x14:cfRule type="expression" priority="1569" id="{3279F464-B013-4DA3-955E-AC88E377EFC6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D28:E29</xm:sqref>
        </x14:conditionalFormatting>
        <x14:conditionalFormatting xmlns:xm="http://schemas.microsoft.com/office/excel/2006/main">
          <x14:cfRule type="containsText" priority="1568" operator="containsText" id="{2B9A5927-19A2-4B3E-B5D2-552F9FEBFC10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F28:F29</xm:sqref>
        </x14:conditionalFormatting>
        <x14:conditionalFormatting xmlns:xm="http://schemas.microsoft.com/office/excel/2006/main">
          <x14:cfRule type="containsText" priority="1558" operator="containsText" id="{948FF7A4-618E-4604-9D53-13DB19EC2713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556" operator="containsText" id="{B0B6DD05-3169-4633-8D4C-7C9D7CF04CB1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550" operator="containsText" id="{9E83A6FB-9309-4723-B827-708966209528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548" operator="containsText" id="{8788F1DD-A601-492F-A907-BFFF130BEEE9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545" operator="containsText" id="{312980EF-FDD3-45BB-868F-BEAC471BF8C7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544" operator="containsText" id="{87BFE52D-1CDD-40DC-940B-DB9B9F0D8607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containsText" priority="1543" operator="containsText" id="{74D30FB9-35C8-4D09-8A3B-3FCD50161C58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523" id="{AB047C8C-656F-4135-AED5-B7970146750A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containsText" priority="1525" operator="containsText" id="{98A2C7A0-122C-4C03-BEED-C132B738BC25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1513" id="{27534599-D0B5-4B63-A896-F16932317EC0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G26</xm:sqref>
        </x14:conditionalFormatting>
        <x14:conditionalFormatting xmlns:xm="http://schemas.microsoft.com/office/excel/2006/main">
          <x14:cfRule type="containsText" priority="1512" operator="containsText" id="{CFB762D4-7820-4C44-B711-758E9853EF96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1492" id="{485B75C2-7081-4D54-B27C-F056C0543212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488" id="{4D34A279-6231-4E2C-AB4E-E9C364D7AEBB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1483" id="{A239CD1D-F2F0-44B1-B13C-239B9D7884A7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containsText" priority="1478" operator="containsText" id="{E9409052-79EB-45ED-8DC0-DCBD83F281AE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472" operator="containsText" id="{785B8D40-6F5B-4192-9251-4071DCA6C0BC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467" operator="containsText" id="{44B9D50F-57C6-4C8B-AB1A-34E09845212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465" operator="containsText" id="{C14E0F5F-27F8-46DD-AD78-98DE177A932F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464" operator="containsText" id="{FF9DC630-F63A-4793-B9A8-A56BE17B2682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expression" priority="1458" id="{9810C543-58BC-4389-A78F-691BF4B7D8CE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E31</xm:sqref>
        </x14:conditionalFormatting>
        <x14:conditionalFormatting xmlns:xm="http://schemas.microsoft.com/office/excel/2006/main">
          <x14:cfRule type="expression" priority="1457" id="{64F33D66-6121-44FC-9084-6B4612A1C31D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containsText" priority="1447" operator="containsText" id="{83761D5A-BB06-404A-A2BA-89922E87D8FE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containsText" priority="1445" operator="containsText" id="{C4D3E238-175E-4BA4-A2BD-A68C73F33CB2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1439" id="{5A4C7BE5-4BA4-4449-ACB6-B4082649B8FC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containsText" priority="1437" operator="containsText" id="{819CBA37-EDC4-46A5-B531-02002F86CA1C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432" operator="containsText" id="{1B3B137E-C41F-43FD-9331-E679705525CC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407" operator="containsText" id="{3F4E845E-5BAF-49F1-9E19-2739EC553B8F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392" operator="containsText" id="{3DBB7DD7-ACD3-4C36-8EDB-00BB6F46748C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391" operator="containsText" id="{062FBC99-5475-4649-AD17-89F41B4998AB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F48:F49</xm:sqref>
        </x14:conditionalFormatting>
        <x14:conditionalFormatting xmlns:xm="http://schemas.microsoft.com/office/excel/2006/main">
          <x14:cfRule type="expression" priority="1351" id="{E87BA389-82A8-4446-99EE-51080831C21B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345" id="{0AD72B26-09D9-464B-B177-FC3EF7B1C25A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335" id="{7E4A8647-ABDE-46D1-B25B-27D98C85506E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329" id="{9E6A11C0-EE59-4B8E-8860-3E6AADAA3034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containsText" priority="1309" operator="containsText" id="{093EBDF4-A749-4AAA-AEFA-8182365C0E08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308" operator="containsText" id="{F5BC9A35-53F0-4038-88F2-20AAF53BA714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containsText" priority="1275" operator="containsText" id="{766E7F80-E9F8-49F2-B5B8-596C048E7A08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274" operator="containsText" id="{9618CEF7-A6F8-4E38-A223-0D4B53553652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expression" priority="1270" id="{6DD07DCB-0424-45E5-8211-78DCB93E36CC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B60</xm:sqref>
        </x14:conditionalFormatting>
        <x14:conditionalFormatting xmlns:xm="http://schemas.microsoft.com/office/excel/2006/main">
          <x14:cfRule type="containsText" priority="1272" operator="containsText" id="{1D4BE338-0DC5-49C7-8A4E-7921B9FA42E5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273" id="{D8FDE7C7-9464-4DF6-AAB9-75B21E03F181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C60:D60</xm:sqref>
        </x14:conditionalFormatting>
        <x14:conditionalFormatting xmlns:xm="http://schemas.microsoft.com/office/excel/2006/main">
          <x14:cfRule type="containsText" priority="1269" operator="containsText" id="{FBC82F9C-50ED-414C-B8BF-79E0153E49A7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268" operator="containsText" id="{F908E530-86C9-48E0-BFC2-46F20480DFB4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266" operator="containsText" id="{79A13AFB-E9AF-4D1C-A9FD-E6878B55F073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263" operator="containsText" id="{7BD7B04E-D205-499B-8768-C733A7FF99B3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262" operator="containsText" id="{37BEF88E-D26F-44C8-BDB2-7500686FEE9A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261" operator="containsText" id="{A91EFDF9-D33C-47BC-A355-BFFC059C3ECB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260" operator="containsText" id="{9FB297DA-B579-4258-8194-6F5A6837DFC7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258" operator="containsText" id="{2E6FDF7B-5721-4EC8-B1F1-F317E72F99BB}">
            <xm:f>NOT(ISERROR(SEARCH(TDirReg!$L$2,F67)))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1251" id="{BC89C048-2335-493D-8980-AF0C84528BF1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B57</xm:sqref>
        </x14:conditionalFormatting>
        <x14:conditionalFormatting xmlns:xm="http://schemas.microsoft.com/office/excel/2006/main">
          <x14:cfRule type="containsText" priority="1249" operator="containsText" id="{D97C2213-2B27-47CF-9947-3DAE0C25D8C4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248" operator="containsText" id="{F190A8C6-E0EF-42B9-A39E-FCC5029B359B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1247" operator="containsText" id="{889D997F-8202-449E-97F9-860826FF8FA2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245" operator="containsText" id="{E317447A-AF2C-4011-80D8-53DD1F5279AF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242" operator="containsText" id="{B8D4DE43-71A3-4BD0-BDE3-2FE71DF5ED49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containsText" priority="1240" operator="containsText" id="{A6284504-202B-4429-ADD9-2CC64CCF839B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241" operator="containsText" id="{A92CB4FD-6C15-4CEC-93E2-98378CE3F663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238" operator="containsText" id="{B94D71A1-D887-462F-BCEE-0E0674059DFC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containsText" priority="1232" operator="containsText" id="{198F54B7-0C75-44C7-8797-417E27B31297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227" operator="containsText" id="{280BB538-A766-4997-8A74-EF808533AA01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226" operator="containsText" id="{117B66FC-356D-4202-86FE-8CA19C9179CE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225" operator="containsText" id="{C7CF2A33-4305-42C3-B4FF-5CD5385BB7E3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1224" operator="containsText" id="{89CD07D8-EE06-4443-AF23-F688BE0E84CF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223" operator="containsText" id="{2A54BBF6-32F0-455A-B047-6F51F8773E75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222" operator="containsText" id="{C85B5CC7-FB89-4539-BBD8-CFFB8AFA4E05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220" operator="containsText" id="{3CD6D85F-550D-4676-8710-1B69319C4CD8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219" operator="containsText" id="{B2774AA5-D3DF-41D7-8CC8-CA25AB615E67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217" operator="containsText" id="{45E59B25-5541-4500-9449-CCECB88FC603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containsText" priority="1214" operator="containsText" id="{D21364CC-4FD8-4026-B06E-35B305B029EF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208" operator="containsText" id="{5D0E0375-8FC9-482A-B3FF-3E97F0C59752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containsText" priority="1205" operator="containsText" id="{2B99487C-294B-4D3E-8A5E-221BEB908CA2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204" operator="containsText" id="{FA735AEA-2B79-47F2-8542-ED9250062985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203" operator="containsText" id="{F4AA870C-C50C-4978-8AB5-1A492B4A09CD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201" operator="containsText" id="{71755BD7-88AC-4E71-B6BF-1D0CE5508EA7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containsText" priority="1196" operator="containsText" id="{BBF19813-702B-4FCB-B320-8940229F30FB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193" operator="containsText" id="{1BA8A680-7CFC-4EA2-98BF-738C5D20B022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184" operator="containsText" id="{372964B9-F870-48FA-96C7-E578FEFF5A3A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181" operator="containsText" id="{0FD62380-497D-44DF-91D5-DF23FC6588FE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179" operator="containsText" id="{D31086C2-C4C7-4277-8EE8-5995CE3D4418}">
            <xm:f>NOT(ISERROR(SEARCH(TDirReg!$L$2,F66)))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containsText" priority="1176" operator="containsText" id="{A1232A97-E478-4142-925D-2DF93FB99BE1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173" operator="containsText" id="{5251169A-C654-4FA8-9654-C9B0425B23CE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expression" priority="1169" id="{3E37D05C-A97B-42CF-8151-39A8691CF8DB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168" id="{84F1D3CC-453C-4575-990F-67A7D0916F78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1166" id="{8876CABE-6FB0-4A43-9F4D-14CFAD7EFC5C}">
            <xm:f>PROPER(TEXT(N72,"dddd"))=Calendario!$H$2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I72</xm:sqref>
        </x14:conditionalFormatting>
        <x14:conditionalFormatting xmlns:xm="http://schemas.microsoft.com/office/excel/2006/main">
          <x14:cfRule type="expression" priority="1165" id="{6B2F8B2B-BC63-4129-9267-92AF7F7716D9}">
            <xm:f>PROPER(TEXT(N63,"dddd"))=Calendario!$H$2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I63</xm:sqref>
        </x14:conditionalFormatting>
        <x14:conditionalFormatting xmlns:xm="http://schemas.microsoft.com/office/excel/2006/main">
          <x14:cfRule type="expression" priority="1164" id="{865D8BE5-2A99-44D7-80AA-378C6E88BBE6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163" id="{550B8D98-F885-444B-81B7-5B337FB2D85D}">
            <xm:f>PROPER(TEXT(N62,"dddd"))=Calendario!$H$2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1161" id="{7D7B729A-3BAD-4E66-BBA9-884D69F50EA4}">
            <xm:f>PROPER(TEXT(N114,"dddd"))=Calendario!$H$2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I114</xm:sqref>
        </x14:conditionalFormatting>
        <x14:conditionalFormatting xmlns:xm="http://schemas.microsoft.com/office/excel/2006/main">
          <x14:cfRule type="expression" priority="1158" id="{C678BF52-02A9-4346-8272-EC181716AF8F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1157" id="{D4B6F47D-28E5-47F4-A5E6-37050A62B10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56" id="{45B293A4-D660-4E10-ADDE-3E1CBEC2D6E7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1155" id="{95F848DA-E3EB-4DFD-B126-AFE58D707942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1154" id="{BED261FF-955F-401A-9F6C-DD8C748B438D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153" id="{920472A0-9E34-465E-BA3B-C1EE419C3782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152" id="{088338B2-DAFE-474B-B387-455BDEEA3FE1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150" id="{568ACD2D-8A10-4B99-A844-D6C3480F5FAB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149" id="{E5524D5C-7D64-4C27-A86E-5C3ED9F59196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1148" id="{BADA6991-854C-47A6-8804-31081CF35A70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147" id="{2B293F52-49FE-425B-A62E-9D9B55F78A3A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146" id="{10316DC7-3ECE-4C7F-931E-1D869C0EBB82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145" id="{A15E3CBF-FC58-4E2A-9E91-B1C4CB70D066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44" id="{CF6D76AE-B676-4AE9-95E9-02F68BD5DD4E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142" id="{FE519DB9-BA9A-49D4-97A1-6B9B63A3F16F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1141" id="{20BB113C-30E4-4594-9B40-CE35741EE4A7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140" id="{14AF37EA-3BD5-4B50-88A0-B529874CCED8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139" id="{C07FC6FA-6CCC-4326-94BE-B1C664ACDD67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138" id="{86F4844A-861E-423D-8096-36F91C3FF7A1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134" id="{F74486B2-A92D-46F0-A845-078613865C29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133" id="{CE260734-72CD-4157-9074-E1A830325219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32" id="{27218903-6069-40AC-9348-5177046525A1}">
            <xm:f>PROPER(TEXT(N67,"dddd"))=Calendario!$H$2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1131" id="{8F9F10C1-C401-4632-8653-CF8F4C5ECC87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1130" id="{0942F64D-E35A-4196-9C90-B58835E7871F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1129" id="{CDB3289D-197D-466E-8A4B-EDE60FB27269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28" id="{974D08A6-BEE9-4A75-8F2E-380A9699070E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126" id="{A9F60428-8C25-4A83-94C1-203FF8D5AC6D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125" id="{58BE3C90-71C3-4FB1-B906-AC78D90DD04C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124" id="{C05624E3-980D-4A9E-8335-75D12F85E162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122" id="{2884EC5E-E852-4B80-955D-296ACF17805F}">
            <xm:f>PROPER(TEXT(N71,"dddd"))=Calendario!$H$2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I71</xm:sqref>
        </x14:conditionalFormatting>
        <x14:conditionalFormatting xmlns:xm="http://schemas.microsoft.com/office/excel/2006/main">
          <x14:cfRule type="expression" priority="1121" id="{6C96AA74-1151-47B4-AD2F-7994D4B904CE}">
            <xm:f>PROPER(TEXT(N62,"dddd"))=Calendario!$H$2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1114" id="{858F9339-79D3-4DE7-9EE6-954A8EFCBF7D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1108" id="{E304A0D1-140A-440A-B7D0-7AFF2E234B52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093" id="{A3F69837-BC7A-443C-AD21-808055572C9E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containsText" priority="1085" operator="containsText" id="{32DB1AFD-AEE1-43F2-A701-8DDFFC09F3BD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084" operator="containsText" id="{94375C77-7DE2-4BD7-9F36-2BBA6C142A4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083" operator="containsText" id="{3622BE5E-02C7-4371-A37E-6A34F0725472}">
            <xm:f>NOT(ISERROR(SEARCH(TDirReg!$L$2,F114)))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containsText" priority="1082" operator="containsText" id="{4E829CD5-FB65-49F1-8605-232971B339E3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F107:F110</xm:sqref>
        </x14:conditionalFormatting>
        <x14:conditionalFormatting xmlns:xm="http://schemas.microsoft.com/office/excel/2006/main">
          <x14:cfRule type="containsText" priority="1081" operator="containsText" id="{1728C5D5-30BF-413E-A4BD-BEB8A5DCC6F6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F107:F110</xm:sqref>
        </x14:conditionalFormatting>
        <x14:conditionalFormatting xmlns:xm="http://schemas.microsoft.com/office/excel/2006/main">
          <x14:cfRule type="containsText" priority="1080" operator="containsText" id="{732C0532-6828-4A15-9A54-8A2181328AA6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079" operator="containsText" id="{B8EB3EA4-01AB-4AEF-B9BB-748A3E7EC035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078" operator="containsText" id="{DB41296F-0051-4C3B-86A1-AE0B1F5BB353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077" operator="containsText" id="{C2DE65EC-FBC1-40C0-AE36-D4E3FBC83C54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076" operator="containsText" id="{A479B5F6-3F79-4DA3-9F22-BDB916748254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075" operator="containsText" id="{8B72F88B-F9CA-406C-A2BD-8394BE9CB003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073" operator="containsText" id="{983E1FBA-F548-4495-BA02-C5A1E248CC43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070" operator="containsText" id="{0425E5F3-C23D-4FA0-87F8-E2E873BA164B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069" operator="containsText" id="{1ACCB485-07B6-4FDF-A1B8-FE475FA5D65F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067" operator="containsText" id="{A80D5C52-8865-4E35-AF70-7A2753952CA1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064" operator="containsText" id="{494AC6D5-16D9-4C49-B175-6F4CE10B7C61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063" operator="containsText" id="{1963C4BD-8A3B-4B03-84D5-70A571F70367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containsText" priority="1062" operator="containsText" id="{E2117586-380A-4CA2-9796-99B7A3AEB979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061" operator="containsText" id="{5802087F-9BCB-4F5E-8A58-890FCCDF940F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F107:F110</xm:sqref>
        </x14:conditionalFormatting>
        <x14:conditionalFormatting xmlns:xm="http://schemas.microsoft.com/office/excel/2006/main">
          <x14:cfRule type="containsText" priority="1060" operator="containsText" id="{9578F1AC-E636-43CA-8843-8F06EE1EDB02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059" operator="containsText" id="{DDA242B7-6C48-4A9F-AEDB-835962A0CB4A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058" operator="containsText" id="{F72025FF-39B0-4EB9-8919-928B2798455B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057" operator="containsText" id="{6F947217-CAD0-47D5-8512-F1C9675EC5B6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056" operator="containsText" id="{A9D3B223-E3EC-45B5-A86C-63D658AB7859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055" operator="containsText" id="{1E8F528E-618E-48B2-AEBE-32AA85BEA028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053" operator="containsText" id="{FCB52D1B-ECE5-4012-935C-1B4EFF8F493D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050" operator="containsText" id="{AFC5ABDE-602F-4BDB-9E46-64837F4241E2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048" operator="containsText" id="{AC30F85F-2E68-42E0-AEC4-4266A7B6DA1C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045" operator="containsText" id="{5A21B351-58CD-4AAA-8A79-DE2B13BD0FBE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F107:F110</xm:sqref>
        </x14:conditionalFormatting>
        <x14:conditionalFormatting xmlns:xm="http://schemas.microsoft.com/office/excel/2006/main">
          <x14:cfRule type="containsText" priority="1044" operator="containsText" id="{A9A1B9B4-E329-4BFB-8C4D-958E1747A432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042" operator="containsText" id="{856F8012-1B85-48E5-976A-9070230A420D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041" operator="containsText" id="{DC5CF864-FF8F-4728-A581-0C1D4ED6CF0F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040" operator="containsText" id="{36ACD995-96FD-41E7-AD77-654163284EAF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039" operator="containsText" id="{B45320A1-37AF-471F-8BEB-09AC62A03D95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037" operator="containsText" id="{4356386B-C78D-40D6-8659-5BB4ED91D81D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038" operator="containsText" id="{93D7CCCF-E6D5-41A2-B3E8-A1F6F43762E8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1036" operator="containsText" id="{7F59AD47-3878-49C6-BB17-DD079605F4B3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035" operator="containsText" id="{DE24B8F7-1C0F-493F-AF9C-53C575834F4D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033" operator="containsText" id="{1FFFAD19-A78E-4611-B4B5-B682CB1F6460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030" operator="containsText" id="{0737C7B2-E408-479D-ABC7-E764F8D61564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029" operator="containsText" id="{645DC3EC-5F1B-4830-8284-C42D311ABB73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027" operator="containsText" id="{8B8F1E98-FC94-4412-9204-1823B40A896B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containsText" priority="1024" operator="containsText" id="{D87F720F-D7EF-42B5-8F26-BE17EB6A8A89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1023" operator="containsText" id="{0BA790B8-CE81-4111-A2DD-324DA483A873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022" operator="containsText" id="{035BDC5A-55CA-48FB-AC5C-F48E8411F22C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expression" priority="986" id="{B205B504-E567-4F01-92DE-1E6F2AF2E773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959" id="{A3707CEA-7139-481C-A6B5-50F1F50A88F9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956" id="{76158838-DF2C-4F1D-943F-B207704BBD23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955" id="{13F051E9-BBE3-47D2-9889-C47F584C3ADE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954" id="{6D50511F-B658-4E12-8EC5-53403DA1C957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951" id="{9305FBFD-5C60-453F-985A-0D7F1ABABC70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949" id="{8010BD27-4CC0-4DB0-AF0F-24199D3DE034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948" id="{3DBED4F2-5B55-48B8-AEB1-716BA787D693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946" id="{27B7C2D5-C82A-417F-ADF5-374344C528A3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945" id="{5CFFD8DE-1B1F-495E-9FD1-212FC1772953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944" id="{B0DC24C1-E77A-49BE-B172-95E5BC4A6578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943" id="{B47C2FFA-6B7E-4492-956C-D1441F20080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919" id="{442F5E63-859C-46A4-A904-854903904294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D72</xm:sqref>
        </x14:conditionalFormatting>
        <x14:conditionalFormatting xmlns:xm="http://schemas.microsoft.com/office/excel/2006/main">
          <x14:cfRule type="expression" priority="913" id="{7447F9DA-932E-47C2-85C4-3BECC5AF26FF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D62</xm:sqref>
        </x14:conditionalFormatting>
        <x14:conditionalFormatting xmlns:xm="http://schemas.microsoft.com/office/excel/2006/main">
          <x14:cfRule type="expression" priority="904" id="{E5FBD354-7927-4B94-94CD-98071BB0845F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D31:E31</xm:sqref>
        </x14:conditionalFormatting>
        <x14:conditionalFormatting xmlns:xm="http://schemas.microsoft.com/office/excel/2006/main">
          <x14:cfRule type="expression" priority="894" id="{907CAB63-E955-4D8F-AD35-969E6C531A62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D30:E30</xm:sqref>
        </x14:conditionalFormatting>
        <x14:conditionalFormatting xmlns:xm="http://schemas.microsoft.com/office/excel/2006/main">
          <x14:cfRule type="expression" priority="879" id="{D6B96DCD-3647-4497-89D6-E3C7DCF86D8B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containsText" priority="871" operator="containsText" id="{AA5C4EE6-6757-4177-BF89-047B122746BA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866" operator="containsText" id="{02649FBA-D171-4264-BB67-519E45AFC737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863" operator="containsText" id="{BA1D8F46-3511-40E3-8D78-EC5CECCB8AA9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857" operator="containsText" id="{60820BBF-3CDD-4560-899A-FCB7FF4C6D72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853" operator="containsText" id="{C39F4470-900C-4777-9DAC-F59F0A2E4B4B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846" operator="containsText" id="{7D656723-CD27-4F5F-8696-58956566B4E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844" operator="containsText" id="{459D7694-C044-4D90-9024-7B20345D7F36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containsText" priority="840" operator="containsText" id="{56C83773-74DA-4979-95D6-5E3DDE770F0B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822" operator="containsText" id="{F6EEE1FB-2C28-40AE-9833-B86AF654F35D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821" operator="containsText" id="{3827EA10-276A-4B1D-9C4F-90EEF368E713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containsText" priority="812" operator="containsText" id="{27E8F3AF-5CD3-49D3-AFF8-E811F29DF880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807" id="{350B7B95-C66B-4F60-B7AA-3D148CCA8D34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D67</xm:sqref>
        </x14:conditionalFormatting>
        <x14:conditionalFormatting xmlns:xm="http://schemas.microsoft.com/office/excel/2006/main">
          <x14:cfRule type="expression" priority="784" id="{CBE595B1-B28C-4700-AE44-0A77A3BF1703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D71</xm:sqref>
        </x14:conditionalFormatting>
        <x14:conditionalFormatting xmlns:xm="http://schemas.microsoft.com/office/excel/2006/main">
          <x14:cfRule type="expression" priority="770" id="{A6C285D8-C8BA-4D7B-B71A-A19FCAD2F76F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D30:E30</xm:sqref>
        </x14:conditionalFormatting>
        <x14:conditionalFormatting xmlns:xm="http://schemas.microsoft.com/office/excel/2006/main">
          <x14:cfRule type="expression" priority="766" id="{CAD3FD57-9D84-4171-A87D-A224CC8E5D1C}">
            <xm:f>PROPER(TEXT(H30,"dddd"))=Calendario!$H$2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</xm:sqref>
        </x14:conditionalFormatting>
        <x14:conditionalFormatting xmlns:xm="http://schemas.microsoft.com/office/excel/2006/main">
          <x14:cfRule type="expression" priority="735" id="{AB7A9BC6-61F0-427F-9DC5-2671D662668D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containsText" priority="714" operator="containsText" id="{21FF70D8-13CE-4923-8A89-B774C2F9D99D}">
            <xm:f>NOT(ISERROR(SEARCH(TDirReg!$L$2,F66)))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containsText" priority="706" operator="containsText" id="{D62DA067-992E-44D1-9857-35CCC3CD0F35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705" operator="containsText" id="{B84E72DF-9399-4041-AA45-DFF78C85009A}">
            <xm:f>NOT(ISERROR(SEARCH(TDirReg!$L$2,F91)))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containsText" priority="696" operator="containsText" id="{275FB43D-38DE-41F5-9DFB-66DABC7F772E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containsText" priority="674" operator="containsText" id="{EC42C222-187F-4863-BE78-CFCED4008296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663" operator="containsText" id="{6F3266DE-DE81-4960-96BB-775C4019CED5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659" operator="containsText" id="{FB04710D-4C5C-4B51-BFF5-C96A1EEBE17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648" operator="containsText" id="{AB70A3D9-8233-47DD-94D3-CF305A6FE49F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647" operator="containsText" id="{AD64A3C8-082C-4B9E-AD80-A8CF500E81B6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645" operator="containsText" id="{FFA44B92-1756-4B59-9E1E-38EAC8F55637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630" operator="containsText" id="{D1E9FFED-F6DD-41C0-8196-DB38D3547650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629" operator="containsText" id="{7FE8F1F8-FA3E-43F0-81B2-BAD3A067945D}">
            <xm:f>NOT(ISERROR(SEARCH(TDirReg!$L$2,F91)))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containsText" priority="623" operator="containsText" id="{9176E8EB-8DC2-42D8-8B62-91F9337274A7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570" operator="containsText" id="{E5F279E9-066A-4833-8787-096B22F6B6AC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568" operator="containsText" id="{996F1AF3-50A2-4E9C-9875-8B7B7043E6BA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553" operator="containsText" id="{FFD8ADBB-47E3-4F3D-9975-8DF6AB810B9B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550" operator="containsText" id="{BA6D3AEA-48B4-429B-B1FF-7BEE99EF3845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542" operator="containsText" id="{285FD897-8ED2-472B-A232-2E308C3018C3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35" operator="containsText" id="{B6900F36-261B-4233-86CC-FA3319C780BB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534" operator="containsText" id="{99045D11-5D73-4A2C-A25B-A08477C081A6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27" operator="containsText" id="{A097C089-88AA-49C2-A438-FD86E7636173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21" operator="containsText" id="{CA802585-A617-4ED2-98DC-415275037CCF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18" operator="containsText" id="{C440EEA5-2ACB-4ACB-8158-DF443BC47B5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11" operator="containsText" id="{3BB9ADBD-52DD-4C66-9F58-2EDAD340274E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509" operator="containsText" id="{70D57D0E-8D53-4E9E-981F-B8A8D7630DDA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08" operator="containsText" id="{AE14627D-7E17-4DF5-A129-E768AE4749EA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06" operator="containsText" id="{68D1CE81-6050-425D-87B1-8B946105E85C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504" operator="containsText" id="{4F4CA129-E785-4EBE-A46B-809E2B9D0E6C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499" operator="containsText" id="{E8E314BD-BDC0-4286-8C1F-D9D2ED99BB34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498" operator="containsText" id="{1397D95F-D81B-4575-BD80-9DBAFC7B7AF9}">
            <xm:f>NOT(ISERROR(SEARCH(TDirReg!$L$2,F100)))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expression" priority="454" id="{8C2D73C2-FB53-48FA-8D24-F3EB513370AE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419" id="{68C71EA3-557C-4670-9752-726BDBF26C58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414" id="{8E2A822C-DC19-4660-8641-D7021D24778B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399" id="{59932580-566E-4BC2-B1F6-D8E4A0CB1500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393" id="{7DCD08AA-DE35-48A6-B5D3-11FB7CF4F6C9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273" id="{04FC55CC-E11D-47CA-B9C9-34902D93A598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68" id="{390F091A-C396-4397-A658-965FC64D2554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61" id="{5B84854F-D435-4B05-8E40-C3EBA4EDB051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247" id="{43CC4C2F-F542-476D-91DF-464939D916AB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796" id="{179F2085-34EB-4001-8BEC-3B21B96200C4}">
            <xm:f>PROPER(TEXT(H6,"dddd"))=Calendario!$H$2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M109:M119 N109:BI109 N111:BI120 M108:BI108 K95:L99 M95:BI106 K6:BI16 D48:D63 L121:BI143 K100:K143 L100:L120 E6:E148 K144:BI147 K17:O17 K18:BI94</xm:sqref>
        </x14:conditionalFormatting>
        <x14:conditionalFormatting xmlns:xm="http://schemas.microsoft.com/office/excel/2006/main">
          <x14:cfRule type="expression" priority="1795" id="{9A27AAC8-1D91-4B03-8C82-70055407FBBE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E6:E26</xm:sqref>
        </x14:conditionalFormatting>
        <x14:conditionalFormatting xmlns:xm="http://schemas.microsoft.com/office/excel/2006/main">
          <x14:cfRule type="expression" priority="1794" id="{74D13509-7B29-42E1-B4A9-2AE1B780AB41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H6:H147</xm:sqref>
        </x14:conditionalFormatting>
        <x14:conditionalFormatting xmlns:xm="http://schemas.microsoft.com/office/excel/2006/main">
          <x14:cfRule type="expression" priority="1793" id="{FE32DF69-034C-4793-BB2C-EC159A5C0815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X108:X109 X6:X16 X111:X148 X18:X106</xm:sqref>
        </x14:conditionalFormatting>
        <x14:conditionalFormatting xmlns:xm="http://schemas.microsoft.com/office/excel/2006/main">
          <x14:cfRule type="expression" priority="1792" id="{7EC530C8-8F6A-4A5A-A2AE-CFC90728E57A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BI108:BI109 BI6:BI16 BI111:BI148 BI18:BI106</xm:sqref>
        </x14:conditionalFormatting>
        <x14:conditionalFormatting xmlns:xm="http://schemas.microsoft.com/office/excel/2006/main">
          <x14:cfRule type="expression" priority="1791" id="{5B13455F-33E1-4382-978C-30C6006FDAC9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BJ108:BJ109 BJ6:BJ16 BJ111:BJ148 BJ18:BJ106</xm:sqref>
        </x14:conditionalFormatting>
        <x14:conditionalFormatting xmlns:xm="http://schemas.microsoft.com/office/excel/2006/main">
          <x14:cfRule type="expression" priority="1790" id="{6F659216-5126-4184-9A7F-38160FCD5153}">
            <xm:f>PROPER(TEXT(G6,"dddd"))=Calendario!$H$2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BI7:BJ7 BL7:BM7 BK108:BK109 BK6:BK16 BK111:BK148 BK18:BK106</xm:sqref>
        </x14:conditionalFormatting>
        <x14:conditionalFormatting xmlns:xm="http://schemas.microsoft.com/office/excel/2006/main">
          <x14:cfRule type="expression" priority="1789" id="{254840E0-FF92-4A06-86D3-E3CE5FB2D8BC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BL108:BM109 BL6:BM16 BL111:BM148 BL18:BM106 BM17</xm:sqref>
        </x14:conditionalFormatting>
        <x14:conditionalFormatting xmlns:xm="http://schemas.microsoft.com/office/excel/2006/main">
          <x14:cfRule type="expression" priority="1787" id="{EEC42FB2-A0C5-4EAC-9E53-6CB7763D8FD3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1788" id="{397F44F0-077A-4760-93B1-33485797503A}">
            <xm:f>PROPER(TEXT(H6,"dddd"))=Calendario!$H$2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A6:A7 A9</xm:sqref>
        </x14:conditionalFormatting>
        <x14:conditionalFormatting xmlns:xm="http://schemas.microsoft.com/office/excel/2006/main">
          <x14:cfRule type="expression" priority="1786" id="{9463CE74-A705-4425-B518-DAE789609B5D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I6:J147 D6:E148</xm:sqref>
        </x14:conditionalFormatting>
        <x14:conditionalFormatting xmlns:xm="http://schemas.microsoft.com/office/excel/2006/main">
          <x14:cfRule type="expression" priority="1785" id="{F6C08993-1034-44F3-9FDF-74EEA5DD5516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D9:D148 C48:C148 J6:J147</xm:sqref>
        </x14:conditionalFormatting>
        <x14:conditionalFormatting xmlns:xm="http://schemas.microsoft.com/office/excel/2006/main">
          <x14:cfRule type="expression" priority="1784" id="{15C45E70-9E7F-4C23-AF44-30714B90A63A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B6:B147</xm:sqref>
        </x14:conditionalFormatting>
        <x14:conditionalFormatting xmlns:xm="http://schemas.microsoft.com/office/excel/2006/main">
          <x14:cfRule type="expression" priority="1783" id="{FE3F0F92-3EEA-43C8-B0C8-C3B3776E418E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BL108:BM109 BL6:BM16 BL111:BM147 G6:G148 BL18:BM106 BM17</xm:sqref>
        </x14:conditionalFormatting>
        <x14:conditionalFormatting xmlns:xm="http://schemas.microsoft.com/office/excel/2006/main">
          <x14:cfRule type="expression" priority="1782" id="{9043C1EB-8160-492F-91DA-9C01BC0B543C}">
            <xm:f>PROPER(TEXT(I148,"dddd"))=Calendario!$H$2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H148</xm:sqref>
        </x14:conditionalFormatting>
        <x14:conditionalFormatting xmlns:xm="http://schemas.microsoft.com/office/excel/2006/main">
          <x14:cfRule type="expression" priority="1781" id="{447B0249-2C5A-4A19-BDE6-ADE08837E17A}">
            <xm:f>PROPER(TEXT(N148,"dddd"))=Calendario!$H$2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I148:J148</xm:sqref>
        </x14:conditionalFormatting>
        <x14:conditionalFormatting xmlns:xm="http://schemas.microsoft.com/office/excel/2006/main">
          <x14:cfRule type="expression" priority="1780" id="{247264AC-9C44-4CDF-924F-E648E6883618}">
            <xm:f>PROPER(TEXT(P148,"dddd"))=Calendario!$H$2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J148</xm:sqref>
        </x14:conditionalFormatting>
        <x14:conditionalFormatting xmlns:xm="http://schemas.microsoft.com/office/excel/2006/main">
          <x14:cfRule type="expression" priority="1779" id="{98280C9E-A166-40E6-A87F-834363CFEDA8}">
            <xm:f>PROPER(TEXT(I148,"dddd"))=Calendario!$H$2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B148</xm:sqref>
        </x14:conditionalFormatting>
        <x14:conditionalFormatting xmlns:xm="http://schemas.microsoft.com/office/excel/2006/main">
          <x14:cfRule type="containsText" priority="1797" operator="containsText" id="{D474089D-122F-4918-8702-27DB8778758B}">
            <xm:f>NOT(ISERROR(SEARCH(TDirReg!$L$2,F6)))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G48:G58 F6:F159</xm:sqref>
        </x14:conditionalFormatting>
        <x14:conditionalFormatting xmlns:xm="http://schemas.microsoft.com/office/excel/2006/main">
          <x14:cfRule type="expression" priority="1777" id="{C2282BBA-D9E6-4623-BE02-87C87DB7D2AB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E27</xm:sqref>
        </x14:conditionalFormatting>
        <x14:conditionalFormatting xmlns:xm="http://schemas.microsoft.com/office/excel/2006/main">
          <x14:cfRule type="expression" priority="1776" id="{EF48ADBE-93AA-4247-B38A-F7621AB6ED0D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B27</xm:sqref>
        </x14:conditionalFormatting>
        <x14:conditionalFormatting xmlns:xm="http://schemas.microsoft.com/office/excel/2006/main">
          <x14:cfRule type="containsText" priority="1778" operator="containsText" id="{23D93508-3159-404D-A110-8E6EC3945B4F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1798" id="{15144139-3531-4CD6-BF5E-6D0175BADE63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C6:D55</xm:sqref>
        </x14:conditionalFormatting>
        <x14:conditionalFormatting xmlns:xm="http://schemas.microsoft.com/office/excel/2006/main">
          <x14:cfRule type="expression" priority="1775" id="{005C63B6-7EC9-4BAE-9603-B65DFAC3D172}">
            <xm:f>PROPER(TEXT(H27,"dddd"))=Calendario!$H$2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</xm:sqref>
        </x14:conditionalFormatting>
        <x14:conditionalFormatting xmlns:xm="http://schemas.microsoft.com/office/excel/2006/main">
          <x14:cfRule type="expression" priority="1774" id="{D720B08F-587A-4E13-B5F5-D7C4816F2860}">
            <xm:f>PROPER(TEXT(P32,"dddd"))=Calendario!$H$2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L32</xm:sqref>
        </x14:conditionalFormatting>
        <x14:conditionalFormatting xmlns:xm="http://schemas.microsoft.com/office/excel/2006/main">
          <x14:cfRule type="expression" priority="1773" id="{A65E9A3F-D537-4383-97BE-57CC382754FD}">
            <xm:f>PROPER(TEXT(N32,"dddd"))=Calendario!$H$2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I32</xm:sqref>
        </x14:conditionalFormatting>
        <x14:conditionalFormatting xmlns:xm="http://schemas.microsoft.com/office/excel/2006/main">
          <x14:cfRule type="containsText" priority="1770" operator="containsText" id="{3C8EB62C-7804-4095-B00D-4DD3297C0BD0}">
            <xm:f>NOT(ISERROR(SEARCH(TDirReg!$L$2,F66)))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containsText" priority="1772" operator="containsText" id="{B5E533BC-3EB9-4A50-843D-42F51A813B33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 F58 F60</xm:sqref>
        </x14:conditionalFormatting>
        <x14:conditionalFormatting xmlns:xm="http://schemas.microsoft.com/office/excel/2006/main">
          <x14:cfRule type="expression" priority="1769" id="{C6DA6995-3163-4BA9-8589-8FDE8C2F8D51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D59:D66 I62:I66</xm:sqref>
        </x14:conditionalFormatting>
        <x14:conditionalFormatting xmlns:xm="http://schemas.microsoft.com/office/excel/2006/main">
          <x14:cfRule type="expression" priority="1768" id="{0EF3C8DE-2F84-4FB7-9BD4-0F69B9E85773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B59:B66</xm:sqref>
        </x14:conditionalFormatting>
        <x14:conditionalFormatting xmlns:xm="http://schemas.microsoft.com/office/excel/2006/main">
          <x14:cfRule type="expression" priority="1771" id="{AF00E299-90F6-46AB-A18C-4FAE294FD485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C59:D66</xm:sqref>
        </x14:conditionalFormatting>
        <x14:conditionalFormatting xmlns:xm="http://schemas.microsoft.com/office/excel/2006/main">
          <x14:cfRule type="expression" priority="1767" id="{1DF19DAE-E701-455F-B2A2-7817A9E47439}">
            <xm:f>PROPER(TEXT(H59,"dddd"))=Calendario!$H$2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D59:D66</xm:sqref>
        </x14:conditionalFormatting>
        <x14:conditionalFormatting xmlns:xm="http://schemas.microsoft.com/office/excel/2006/main">
          <x14:cfRule type="expression" priority="1764" id="{CE667C08-2156-4710-8A5D-0A3D6BC60AAE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D69:D76 I69:I76</xm:sqref>
        </x14:conditionalFormatting>
        <x14:conditionalFormatting xmlns:xm="http://schemas.microsoft.com/office/excel/2006/main">
          <x14:cfRule type="expression" priority="1763" id="{175939AA-1F18-473E-B219-2696A9708AEC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B69:B76</xm:sqref>
        </x14:conditionalFormatting>
        <x14:conditionalFormatting xmlns:xm="http://schemas.microsoft.com/office/excel/2006/main">
          <x14:cfRule type="containsText" priority="1765" operator="containsText" id="{10231421-A1CA-4DD3-A27D-A61E41D7BB18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F69:F76</xm:sqref>
        </x14:conditionalFormatting>
        <x14:conditionalFormatting xmlns:xm="http://schemas.microsoft.com/office/excel/2006/main">
          <x14:cfRule type="expression" priority="1766" id="{71FB4A8B-8BDD-4AFB-AE64-EE2096F325A0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C69:D76</xm:sqref>
        </x14:conditionalFormatting>
        <x14:conditionalFormatting xmlns:xm="http://schemas.microsoft.com/office/excel/2006/main">
          <x14:cfRule type="expression" priority="1761" id="{51D1F463-2B28-4ABA-B8B9-C451FF08F358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containsText" priority="1762" operator="containsText" id="{0E42EE05-6894-4EE6-B155-A109C549A384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expression" priority="1760" id="{A922D724-75F1-4219-96E0-36546FA6F45B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758" id="{C4CA6F35-5BAE-46C5-A9B4-1073CAB66365}">
            <xm:f>PROPER(TEXT(N114,"dddd"))=Calendario!$H$2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I114</xm:sqref>
        </x14:conditionalFormatting>
        <x14:conditionalFormatting xmlns:xm="http://schemas.microsoft.com/office/excel/2006/main">
          <x14:cfRule type="containsText" priority="1759" operator="containsText" id="{D083D8E9-F4A6-49D6-977F-1190E73709CB}">
            <xm:f>NOT(ISERROR(SEARCH(TDirReg!$L$2,F114)))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expression" priority="1755" id="{2D853282-35AB-4E9E-A016-DF6433769E7D}">
            <xm:f>PROPER(TEXT(I73,"dddd"))=Calendario!$H$2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D73 I73</xm:sqref>
        </x14:conditionalFormatting>
        <x14:conditionalFormatting xmlns:xm="http://schemas.microsoft.com/office/excel/2006/main">
          <x14:cfRule type="expression" priority="1754" id="{E90AEE7F-953E-4E7C-AF35-D7879974162D}">
            <xm:f>PROPER(TEXT(I73,"dddd"))=Calendario!$H$2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B73</xm:sqref>
        </x14:conditionalFormatting>
        <x14:conditionalFormatting xmlns:xm="http://schemas.microsoft.com/office/excel/2006/main">
          <x14:cfRule type="containsText" priority="1756" operator="containsText" id="{92F4EAFB-9CD8-4E19-8D85-7026C9955724}">
            <xm:f>NOT(ISERROR(SEARCH(TDirReg!$L$2,F73)))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F73</xm:sqref>
        </x14:conditionalFormatting>
        <x14:conditionalFormatting xmlns:xm="http://schemas.microsoft.com/office/excel/2006/main">
          <x14:cfRule type="expression" priority="1757" id="{12C085A6-0157-4D91-A7E8-4B179B2FC397}">
            <xm:f>PROPER(TEXT(I73,"dddd"))=Calendario!$H$2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C73:D73</xm:sqref>
        </x14:conditionalFormatting>
        <x14:conditionalFormatting xmlns:xm="http://schemas.microsoft.com/office/excel/2006/main">
          <x14:cfRule type="expression" priority="1753" id="{8D9AC799-B01A-4545-81F6-921877AC3AFE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Z108:Z109 Z6:Z16 Z111:Z147 Z18:Z106</xm:sqref>
        </x14:conditionalFormatting>
        <x14:conditionalFormatting xmlns:xm="http://schemas.microsoft.com/office/excel/2006/main">
          <x14:cfRule type="expression" priority="1752" id="{92B234B5-BC46-4909-ADE0-029AEA743EA1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AN108:AN109 AN6:AN16 AN111:AN147 AN18:AN106</xm:sqref>
        </x14:conditionalFormatting>
        <x14:conditionalFormatting xmlns:xm="http://schemas.microsoft.com/office/excel/2006/main">
          <x14:cfRule type="expression" priority="1751" id="{4305DFE7-2901-48EC-B37C-BF5010B3E311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BH108:BH109 BH6:BH16 BH111:BH147 BH18:BH106</xm:sqref>
        </x14:conditionalFormatting>
        <x14:conditionalFormatting xmlns:xm="http://schemas.microsoft.com/office/excel/2006/main">
          <x14:cfRule type="expression" priority="1750" id="{2CE71F60-6E44-4F03-BAD9-EB046AD8639C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BM108:BM109 BM6:BM106 BM111:BM147</xm:sqref>
        </x14:conditionalFormatting>
        <x14:conditionalFormatting xmlns:xm="http://schemas.microsoft.com/office/excel/2006/main">
          <x14:cfRule type="expression" priority="1748" id="{654A0629-9FF3-4D5B-971C-53AF5CCCD65A}">
            <xm:f>PROPER(TEXT(N64,"dddd"))=Calendario!$H$2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I64</xm:sqref>
        </x14:conditionalFormatting>
        <x14:conditionalFormatting xmlns:xm="http://schemas.microsoft.com/office/excel/2006/main">
          <x14:cfRule type="containsText" priority="1749" operator="containsText" id="{5A4C54D3-4734-441A-B644-0E70B2337739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expression" priority="1746" id="{D7CB3B55-A8ED-41B7-A396-844C086E87E6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containsText" priority="1747" operator="containsText" id="{54B90CFF-47A6-4E47-89DE-7240D94B0B62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expression" priority="1743" id="{34AE2A31-737A-4EBE-BC94-3BBDDF5AA3D0}">
            <xm:f>PROPER(TEXT(I63,"dddd"))=Calendario!$H$2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I63 D63</xm:sqref>
        </x14:conditionalFormatting>
        <x14:conditionalFormatting xmlns:xm="http://schemas.microsoft.com/office/excel/2006/main">
          <x14:cfRule type="expression" priority="1742" id="{AB35626B-9CE1-4B8C-BD51-E711665AE386}">
            <xm:f>PROPER(TEXT(I63,"dddd"))=Calendario!$H$2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B63</xm:sqref>
        </x14:conditionalFormatting>
        <x14:conditionalFormatting xmlns:xm="http://schemas.microsoft.com/office/excel/2006/main">
          <x14:cfRule type="containsText" priority="1744" operator="containsText" id="{6E6CE445-C705-4393-ADAD-1598B19D73B8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expression" priority="1745" id="{6087BAFB-5F14-4C62-BF99-54F5AB1D6C3F}">
            <xm:f>PROPER(TEXT(I63,"dddd"))=Calendario!$H$2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C63:D63</xm:sqref>
        </x14:conditionalFormatting>
        <x14:conditionalFormatting xmlns:xm="http://schemas.microsoft.com/office/excel/2006/main">
          <x14:cfRule type="expression" priority="1740" id="{9A846827-50F1-4E2E-81B1-2E6D4B929F61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containsText" priority="1741" operator="containsText" id="{DA282454-0DD3-4DC5-A94F-AFB297CF527C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expression" priority="1738" id="{B70B8582-2AED-48AC-B023-0608C0FE4093}">
            <xm:f>PROPER(TEXT(N115,"dddd"))=Calendario!$H$2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I115</xm:sqref>
        </x14:conditionalFormatting>
        <x14:conditionalFormatting xmlns:xm="http://schemas.microsoft.com/office/excel/2006/main">
          <x14:cfRule type="containsText" priority="1739" operator="containsText" id="{451F16BC-BA0C-4B29-98AE-9D3EA78FA781}">
            <xm:f>NOT(ISERROR(SEARCH(TDirReg!$L$2,F115)))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F115</xm:sqref>
        </x14:conditionalFormatting>
        <x14:conditionalFormatting xmlns:xm="http://schemas.microsoft.com/office/excel/2006/main">
          <x14:cfRule type="containsText" priority="1737" operator="containsText" id="{7759105D-D0F6-46AB-AA6B-8A0F514F489F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736" operator="containsText" id="{08107925-952C-4E5E-BB7B-BC39BE1CF368}">
            <xm:f>NOT(ISERROR(SEARCH(TDirReg!$L$2,F65)))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containsText" priority="1735" operator="containsText" id="{7DAFE7B1-5B14-4BA4-8581-0ED7E04DA870}">
            <xm:f>NOT(ISERROR(SEARCH(TDirReg!$L$2,F98)))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F98:F99</xm:sqref>
        </x14:conditionalFormatting>
        <x14:conditionalFormatting xmlns:xm="http://schemas.microsoft.com/office/excel/2006/main">
          <x14:cfRule type="containsText" priority="1734" operator="containsText" id="{9BD9A608-F96C-473E-AA35-7F5C9D119D8A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expression" priority="1732" id="{E1C93BB0-0173-4229-9970-3F691A4177BF}">
            <xm:f>PROPER(TEXT(I8,"dddd"))=Calendario!$H$2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1733" id="{630BC386-D008-44CD-BBFA-488C3A646358}">
            <xm:f>PROPER(TEXT(H8,"dddd"))=Calendario!$H$2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expression" priority="1731" id="{D5CA89D1-67CE-472E-A1F7-115222D1547E}">
            <xm:f>PROPER(TEXT(P120,"dddd"))=Calendario!$H$2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L120</xm:sqref>
        </x14:conditionalFormatting>
        <x14:conditionalFormatting xmlns:xm="http://schemas.microsoft.com/office/excel/2006/main">
          <x14:cfRule type="expression" priority="1730" id="{26D199A7-ABC6-4F5B-8243-5F57002663CA}">
            <xm:f>PROPER(TEXT(O120,"dddd"))=Calendario!$H$2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K120</xm:sqref>
        </x14:conditionalFormatting>
        <x14:conditionalFormatting xmlns:xm="http://schemas.microsoft.com/office/excel/2006/main">
          <x14:cfRule type="expression" priority="1729" id="{161D6A47-FF14-4403-84F6-1B7114C92A09}">
            <xm:f>PROPER(TEXT(Q120,"dddd"))=Calendario!$H$2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M120</xm:sqref>
        </x14:conditionalFormatting>
        <x14:conditionalFormatting xmlns:xm="http://schemas.microsoft.com/office/excel/2006/main">
          <x14:cfRule type="expression" priority="1728" id="{B3B5B613-70AE-4AB7-9CDE-07BA1AEA69B7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G57</xm:sqref>
        </x14:conditionalFormatting>
        <x14:conditionalFormatting xmlns:xm="http://schemas.microsoft.com/office/excel/2006/main">
          <x14:cfRule type="expression" priority="1726" id="{EA20B63D-9AE2-42E2-91D4-EE0CB76B4DA8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D27:E30</xm:sqref>
        </x14:conditionalFormatting>
        <x14:conditionalFormatting xmlns:xm="http://schemas.microsoft.com/office/excel/2006/main">
          <x14:cfRule type="expression" priority="1724" id="{CFCE8AA2-0EAB-4618-A1FD-3F3E9C8FB817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E27:E30</xm:sqref>
        </x14:conditionalFormatting>
        <x14:conditionalFormatting xmlns:xm="http://schemas.microsoft.com/office/excel/2006/main">
          <x14:cfRule type="expression" priority="1723" id="{14E68E7A-DD83-45D0-8390-AD292B47F96C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G17:G32</xm:sqref>
        </x14:conditionalFormatting>
        <x14:conditionalFormatting xmlns:xm="http://schemas.microsoft.com/office/excel/2006/main">
          <x14:cfRule type="expression" priority="1722" id="{0ABCED86-765A-43C4-8983-C168D655E966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B27:B30</xm:sqref>
        </x14:conditionalFormatting>
        <x14:conditionalFormatting xmlns:xm="http://schemas.microsoft.com/office/excel/2006/main">
          <x14:cfRule type="containsText" priority="1725" operator="containsText" id="{56F8B7DB-6303-47F7-BBA8-F9941FB4E94B}">
            <xm:f>NOT(ISERROR(SEARCH(TDirReg!$L$2,F17)))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F17:F32</xm:sqref>
        </x14:conditionalFormatting>
        <x14:conditionalFormatting xmlns:xm="http://schemas.microsoft.com/office/excel/2006/main">
          <x14:cfRule type="expression" priority="1727" id="{0EB7FE33-2F5B-48B3-B0C7-9BEEFB21408C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C27:D30</xm:sqref>
        </x14:conditionalFormatting>
        <x14:conditionalFormatting xmlns:xm="http://schemas.microsoft.com/office/excel/2006/main">
          <x14:cfRule type="expression" priority="1721" id="{D74631E1-137C-4122-B4D7-1BD3888B7DD1}">
            <xm:f>PROPER(TEXT(H27,"dddd"))=Calendario!$H$2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D27:D30</xm:sqref>
        </x14:conditionalFormatting>
        <x14:conditionalFormatting xmlns:xm="http://schemas.microsoft.com/office/excel/2006/main">
          <x14:cfRule type="expression" priority="1720" id="{7AB38FD7-3816-496B-8E56-47FCC714BCF3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expression" priority="1718" id="{1F5FE260-88AD-4A2D-A318-7B75F6F32C80}">
            <xm:f>PROPER(TEXT(I32,"dddd"))=Calendario!$H$2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D32:E32</xm:sqref>
        </x14:conditionalFormatting>
        <x14:conditionalFormatting xmlns:xm="http://schemas.microsoft.com/office/excel/2006/main">
          <x14:cfRule type="expression" priority="1716" id="{7079A238-4985-4FC6-9879-00970F1B112F}">
            <xm:f>PROPER(TEXT(I32,"dddd"))=Calendario!$H$2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E32</xm:sqref>
        </x14:conditionalFormatting>
        <x14:conditionalFormatting xmlns:xm="http://schemas.microsoft.com/office/excel/2006/main">
          <x14:cfRule type="expression" priority="1715" id="{67B97F70-1E20-4DD4-85AF-C78B4C813BA2}">
            <xm:f>PROPER(TEXT(I32,"dddd"))=Calendario!$H$2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expression" priority="1714" id="{1D879474-558C-45A0-86EC-F72B38EBA494}">
            <xm:f>PROPER(TEXT(I32,"dddd"))=Calendario!$H$2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B32</xm:sqref>
        </x14:conditionalFormatting>
        <x14:conditionalFormatting xmlns:xm="http://schemas.microsoft.com/office/excel/2006/main">
          <x14:cfRule type="containsText" priority="1717" operator="containsText" id="{6B56B3AE-B691-4DE3-9EA3-5C58D97B2534}">
            <xm:f>NOT(ISERROR(SEARCH(TDirReg!$L$2,F32)))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1719" id="{5FFDA87B-62A5-41F2-A01E-2055A69A34FD}">
            <xm:f>PROPER(TEXT(I32,"dddd"))=Calendario!$H$2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C32:D32</xm:sqref>
        </x14:conditionalFormatting>
        <x14:conditionalFormatting xmlns:xm="http://schemas.microsoft.com/office/excel/2006/main">
          <x14:cfRule type="expression" priority="1713" id="{81F3824B-A697-4553-8D3F-7DEE07BAA83D}">
            <xm:f>PROPER(TEXT(H32,"dddd"))=Calendario!$H$2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D32</xm:sqref>
        </x14:conditionalFormatting>
        <x14:conditionalFormatting xmlns:xm="http://schemas.microsoft.com/office/excel/2006/main">
          <x14:cfRule type="containsText" priority="1712" operator="containsText" id="{4B03A624-B371-46F7-A924-71E3CDAD66D4}">
            <xm:f>NOT(ISERROR(SEARCH(TDirReg!$L$2,F33)))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F33</xm:sqref>
        </x14:conditionalFormatting>
        <x14:conditionalFormatting xmlns:xm="http://schemas.microsoft.com/office/excel/2006/main">
          <x14:cfRule type="expression" priority="1711" id="{5F8DB750-CAC5-4B25-BA72-6BFEFD972305}">
            <xm:f>PROPER(TEXT(P34,"dddd"))=Calendario!$H$2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L34</xm:sqref>
        </x14:conditionalFormatting>
        <x14:conditionalFormatting xmlns:xm="http://schemas.microsoft.com/office/excel/2006/main">
          <x14:cfRule type="expression" priority="1710" id="{CA42EA05-5340-4F5D-B4ED-E6704B6014DF}">
            <xm:f>PROPER(TEXT(N34,"dddd"))=Calendario!$H$2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I34</xm:sqref>
        </x14:conditionalFormatting>
        <x14:conditionalFormatting xmlns:xm="http://schemas.microsoft.com/office/excel/2006/main">
          <x14:cfRule type="expression" priority="1708" id="{4D140D00-60CD-48D8-A96B-BABED0CD5C0C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containsText" priority="1709" operator="containsText" id="{1C9D17D5-58DE-4733-A0BA-964BDF150BEF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1707" id="{16852E9B-D288-4A3E-8278-6410916DB14F}">
            <xm:f>PROPER(TEXT(I33,"dddd"))=Calendario!$H$2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G33</xm:sqref>
        </x14:conditionalFormatting>
        <x14:conditionalFormatting xmlns:xm="http://schemas.microsoft.com/office/excel/2006/main">
          <x14:cfRule type="expression" priority="1705" id="{3E9DD033-352A-4468-9461-B5EF5CA6D507}">
            <xm:f>PROPER(TEXT(I34,"dddd"))=Calendario!$H$2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G34</xm:sqref>
        </x14:conditionalFormatting>
        <x14:conditionalFormatting xmlns:xm="http://schemas.microsoft.com/office/excel/2006/main">
          <x14:cfRule type="containsText" priority="1706" operator="containsText" id="{886E31CE-4527-4A2D-AA25-DD1DF5958CFA}">
            <xm:f>NOT(ISERROR(SEARCH(TDirReg!$L$2,F34)))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F34</xm:sqref>
        </x14:conditionalFormatting>
        <x14:conditionalFormatting xmlns:xm="http://schemas.microsoft.com/office/excel/2006/main">
          <x14:cfRule type="expression" priority="1703" id="{6D6D13AB-B38B-442E-8FC9-A1D1D051938B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D31:E31</xm:sqref>
        </x14:conditionalFormatting>
        <x14:conditionalFormatting xmlns:xm="http://schemas.microsoft.com/office/excel/2006/main">
          <x14:cfRule type="expression" priority="1701" id="{BE4DFC9E-14C3-4A0B-81C5-F939FC9757F2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E31</xm:sqref>
        </x14:conditionalFormatting>
        <x14:conditionalFormatting xmlns:xm="http://schemas.microsoft.com/office/excel/2006/main">
          <x14:cfRule type="expression" priority="1700" id="{E3F78B11-3439-4FF1-AFB4-90CF6772A757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B31</xm:sqref>
        </x14:conditionalFormatting>
        <x14:conditionalFormatting xmlns:xm="http://schemas.microsoft.com/office/excel/2006/main">
          <x14:cfRule type="containsText" priority="1702" operator="containsText" id="{ED4D6C22-2A0E-4804-8400-020CE930C547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1704" id="{A8CC278D-A277-4E2A-9B3D-C0E89E493180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C31:D31</xm:sqref>
        </x14:conditionalFormatting>
        <x14:conditionalFormatting xmlns:xm="http://schemas.microsoft.com/office/excel/2006/main">
          <x14:cfRule type="expression" priority="1699" id="{3DBD4CFE-8B96-454C-AEDA-10C451D904E9}">
            <xm:f>PROPER(TEXT(H31,"dddd"))=Calendario!$H$2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D31</xm:sqref>
        </x14:conditionalFormatting>
        <x14:conditionalFormatting xmlns:xm="http://schemas.microsoft.com/office/excel/2006/main">
          <x14:cfRule type="containsText" priority="1698" operator="containsText" id="{F808649E-2B1C-4CCE-8B22-A33B0B3C6462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F28:F29</xm:sqref>
        </x14:conditionalFormatting>
        <x14:conditionalFormatting xmlns:xm="http://schemas.microsoft.com/office/excel/2006/main">
          <x14:cfRule type="expression" priority="1697" id="{2ED47C17-B7C5-412A-B415-7D9FF7BF4845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expression" priority="1696" id="{5A5551A8-40B0-45F3-BE6D-DA3D4FC6A0DA}">
            <xm:f>PROPER(TEXT(I32,"dddd"))=Calendario!$H$2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695" operator="containsText" id="{960A7461-B6EA-48BD-B89D-AE91AF9B0060}">
            <xm:f>NOT(ISERROR(SEARCH(TDirReg!$L$2,F32)))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containsText" priority="1694" operator="containsText" id="{2E0C54ED-6712-46BE-B64D-14F06AA9E995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1693" operator="containsText" id="{3C9FD7F5-C5A3-421C-82F7-D6451AC670C3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F28:F29</xm:sqref>
        </x14:conditionalFormatting>
        <x14:conditionalFormatting xmlns:xm="http://schemas.microsoft.com/office/excel/2006/main">
          <x14:cfRule type="expression" priority="1799" id="{8EB7A446-007C-4AD4-A09E-128710603B68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BJ108:BK109 BJ6:BK16 BJ111:BK147 BJ18:BK106</xm:sqref>
        </x14:conditionalFormatting>
        <x14:conditionalFormatting xmlns:xm="http://schemas.microsoft.com/office/excel/2006/main">
          <x14:cfRule type="expression" priority="942" id="{CB238834-78D6-44DF-8D6D-E601711D65BB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expression" priority="1691" id="{EEC7078D-7317-4158-A6B9-B89EBC7F0CFB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E17</xm:sqref>
        </x14:conditionalFormatting>
        <x14:conditionalFormatting xmlns:xm="http://schemas.microsoft.com/office/excel/2006/main">
          <x14:cfRule type="expression" priority="1690" id="{4A33E06E-45CC-48D3-B0FC-C56971803111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B17</xm:sqref>
        </x14:conditionalFormatting>
        <x14:conditionalFormatting xmlns:xm="http://schemas.microsoft.com/office/excel/2006/main">
          <x14:cfRule type="containsText" priority="1692" operator="containsText" id="{8EE252D6-703F-407A-8B7E-12ED730BAFF0}">
            <xm:f>NOT(ISERROR(SEARCH(TDirReg!$L$2,F17)))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F17</xm:sqref>
        </x14:conditionalFormatting>
        <x14:conditionalFormatting xmlns:xm="http://schemas.microsoft.com/office/excel/2006/main">
          <x14:cfRule type="expression" priority="1689" id="{8EC52E71-8ABC-4A74-BA90-F11C9778BE51}">
            <xm:f>PROPER(TEXT(H17,"dddd"))=Calendario!$H$2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D17</xm:sqref>
        </x14:conditionalFormatting>
        <x14:conditionalFormatting xmlns:xm="http://schemas.microsoft.com/office/excel/2006/main">
          <x14:cfRule type="containsText" priority="1687" operator="containsText" id="{DB8A86E4-75C4-4D3B-94A9-FCEBC1E5DE5D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688" operator="containsText" id="{3BAA7BD0-FD79-4396-B61B-7814CEA3063F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 F56:F57</xm:sqref>
        </x14:conditionalFormatting>
        <x14:conditionalFormatting xmlns:xm="http://schemas.microsoft.com/office/excel/2006/main">
          <x14:cfRule type="expression" priority="1684" id="{0BE792DF-5F5C-4C4F-9F6D-ED40C108E450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D66:D73</xm:sqref>
        </x14:conditionalFormatting>
        <x14:conditionalFormatting xmlns:xm="http://schemas.microsoft.com/office/excel/2006/main">
          <x14:cfRule type="expression" priority="1683" id="{D92BB5FC-26F1-4A58-BBD6-EEC11680860E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B66:B73</xm:sqref>
        </x14:conditionalFormatting>
        <x14:conditionalFormatting xmlns:xm="http://schemas.microsoft.com/office/excel/2006/main">
          <x14:cfRule type="containsText" priority="1685" operator="containsText" id="{89FADB97-CF5D-479E-8506-CC2883773F7F}">
            <xm:f>NOT(ISERROR(SEARCH(TDirReg!$L$2,F66)))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F66:F73</xm:sqref>
        </x14:conditionalFormatting>
        <x14:conditionalFormatting xmlns:xm="http://schemas.microsoft.com/office/excel/2006/main">
          <x14:cfRule type="expression" priority="1686" id="{9E9E90BD-407C-4D5F-976C-3885FDCA17A1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C66:D73</xm:sqref>
        </x14:conditionalFormatting>
        <x14:conditionalFormatting xmlns:xm="http://schemas.microsoft.com/office/excel/2006/main">
          <x14:cfRule type="containsText" priority="1682" operator="containsText" id="{06F8E818-FD7F-4E76-8BD4-F26F9ED36637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681" operator="containsText" id="{9E21C873-8F00-4562-B35C-E73D464187E3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expression" priority="1678" id="{B8FDEDEE-3ACA-4539-AF22-059221037568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D70</xm:sqref>
        </x14:conditionalFormatting>
        <x14:conditionalFormatting xmlns:xm="http://schemas.microsoft.com/office/excel/2006/main">
          <x14:cfRule type="expression" priority="1677" id="{C4F11DBC-A74C-40E8-85DA-A8A4DA695E8A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B70</xm:sqref>
        </x14:conditionalFormatting>
        <x14:conditionalFormatting xmlns:xm="http://schemas.microsoft.com/office/excel/2006/main">
          <x14:cfRule type="containsText" priority="1679" operator="containsText" id="{19D93747-9A1C-44BA-9DD1-12FDEBAB81C9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1680" id="{F04E6311-96BD-4223-8A42-5F23B9DA02D4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C70:D70</xm:sqref>
        </x14:conditionalFormatting>
        <x14:conditionalFormatting xmlns:xm="http://schemas.microsoft.com/office/excel/2006/main">
          <x14:cfRule type="containsText" priority="1676" operator="containsText" id="{09888C28-BCA9-4899-889E-DD88C348FB4D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675" operator="containsText" id="{5436871F-5257-4CFD-A27C-942AC9958052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expression" priority="1672" id="{C0E4CD7E-2BE0-45AC-9297-AF5B11261B43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D60</xm:sqref>
        </x14:conditionalFormatting>
        <x14:conditionalFormatting xmlns:xm="http://schemas.microsoft.com/office/excel/2006/main">
          <x14:cfRule type="expression" priority="1671" id="{D5CB82AB-7DB9-425E-B04B-4344149129CB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B60</xm:sqref>
        </x14:conditionalFormatting>
        <x14:conditionalFormatting xmlns:xm="http://schemas.microsoft.com/office/excel/2006/main">
          <x14:cfRule type="containsText" priority="1673" operator="containsText" id="{1558F8F1-35B7-4DF2-B57F-4F602E7DA63B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674" id="{81CF6BCE-0664-423D-994B-B72A93B7A8F9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C60:D60</xm:sqref>
        </x14:conditionalFormatting>
        <x14:conditionalFormatting xmlns:xm="http://schemas.microsoft.com/office/excel/2006/main">
          <x14:cfRule type="containsText" priority="1670" operator="containsText" id="{327AF47E-AAD3-4657-A49A-3E89BFD31B59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669" operator="containsText" id="{A813CA56-EAF9-4BEB-89D6-71A3C2E04BF0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668" operator="containsText" id="{EDB98F7B-14C6-4965-81F7-5476BEC7A990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667" operator="containsText" id="{81585F0D-9B23-4942-967A-79BA2186C047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666" operator="containsText" id="{01882410-3835-418F-BE92-CC1745E6A678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1665" operator="containsText" id="{5325A644-E33A-41E9-BC58-5FC86E5243BB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expression" priority="1664" id="{DFB22769-E0E1-4C91-82FF-ECE713FA2A96}">
            <xm:f>PROPER(TEXT(I55,"dddd"))=Calendario!$H$2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G55</xm:sqref>
        </x14:conditionalFormatting>
        <x14:conditionalFormatting xmlns:xm="http://schemas.microsoft.com/office/excel/2006/main">
          <x14:cfRule type="expression" priority="1662" id="{192AAC66-4280-421B-9BD9-479035DA79AB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D18:E26</xm:sqref>
        </x14:conditionalFormatting>
        <x14:conditionalFormatting xmlns:xm="http://schemas.microsoft.com/office/excel/2006/main">
          <x14:cfRule type="expression" priority="1661" id="{A7FE87D6-52E2-459A-ABC9-A71513801AF9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E18:E26</xm:sqref>
        </x14:conditionalFormatting>
        <x14:conditionalFormatting xmlns:xm="http://schemas.microsoft.com/office/excel/2006/main">
          <x14:cfRule type="expression" priority="1660" id="{3F6CE4ED-74C7-487E-8710-2851E7E46E0B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B18:B26</xm:sqref>
        </x14:conditionalFormatting>
        <x14:conditionalFormatting xmlns:xm="http://schemas.microsoft.com/office/excel/2006/main">
          <x14:cfRule type="expression" priority="1663" id="{B6D0C9EC-D533-4904-A65D-72E5BB57D1B5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C18:D26</xm:sqref>
        </x14:conditionalFormatting>
        <x14:conditionalFormatting xmlns:xm="http://schemas.microsoft.com/office/excel/2006/main">
          <x14:cfRule type="expression" priority="1659" id="{246456B6-5981-4F5D-8EF6-99ECF05CEC6C}">
            <xm:f>PROPER(TEXT(H18,"dddd"))=Calendario!$H$2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D18:D26</xm:sqref>
        </x14:conditionalFormatting>
        <x14:conditionalFormatting xmlns:xm="http://schemas.microsoft.com/office/excel/2006/main">
          <x14:cfRule type="expression" priority="1658" id="{E935E8F3-D5CC-417F-916E-6A6831FC6D25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656" id="{C31ED966-10F0-4196-830C-B67DBA3AB65F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D28:E29</xm:sqref>
        </x14:conditionalFormatting>
        <x14:conditionalFormatting xmlns:xm="http://schemas.microsoft.com/office/excel/2006/main">
          <x14:cfRule type="expression" priority="1654" id="{38701E7C-8759-4796-9F52-C72596767A73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E28:E29</xm:sqref>
        </x14:conditionalFormatting>
        <x14:conditionalFormatting xmlns:xm="http://schemas.microsoft.com/office/excel/2006/main">
          <x14:cfRule type="expression" priority="1653" id="{4D10B2FD-D451-45FA-9F14-E6CB729A8441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G28:G29</xm:sqref>
        </x14:conditionalFormatting>
        <x14:conditionalFormatting xmlns:xm="http://schemas.microsoft.com/office/excel/2006/main">
          <x14:cfRule type="expression" priority="1652" id="{D823ED64-0913-4E85-A954-2D66EE28AA8F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B28:B29</xm:sqref>
        </x14:conditionalFormatting>
        <x14:conditionalFormatting xmlns:xm="http://schemas.microsoft.com/office/excel/2006/main">
          <x14:cfRule type="containsText" priority="1655" operator="containsText" id="{213A85BC-9274-4248-A9E4-A32AC35F07B3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F28:F29</xm:sqref>
        </x14:conditionalFormatting>
        <x14:conditionalFormatting xmlns:xm="http://schemas.microsoft.com/office/excel/2006/main">
          <x14:cfRule type="expression" priority="1657" id="{B3275E05-E951-430D-AD54-D215533FAFE5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C28:D29</xm:sqref>
        </x14:conditionalFormatting>
        <x14:conditionalFormatting xmlns:xm="http://schemas.microsoft.com/office/excel/2006/main">
          <x14:cfRule type="expression" priority="1651" id="{2DDFCF4D-F27E-4788-BB9A-C06F98E970A9}">
            <xm:f>PROPER(TEXT(H28,"dddd"))=Calendario!$H$2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D28:D29</xm:sqref>
        </x14:conditionalFormatting>
        <x14:conditionalFormatting xmlns:xm="http://schemas.microsoft.com/office/excel/2006/main">
          <x14:cfRule type="containsText" priority="1650" operator="containsText" id="{5817A189-9CC6-45B5-A80D-54ABE97D3081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1649" operator="containsText" id="{36C9D9F9-3641-415A-9B06-7B8FD8E96B12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648" operator="containsText" id="{C0653852-EA60-489D-A062-503968BBC657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expression" priority="1647" id="{989648CC-E41D-4F54-8C78-67BF0CB6DACC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expression" priority="1645" id="{39FCFBCA-C8C3-4BB5-94A9-711FEDC39206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containsText" priority="1646" operator="containsText" id="{9595B211-8DD7-4125-8F91-3AAEDD29AFED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1643" id="{2148D93F-6182-460C-927E-3E586049AE2A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D27:E27</xm:sqref>
        </x14:conditionalFormatting>
        <x14:conditionalFormatting xmlns:xm="http://schemas.microsoft.com/office/excel/2006/main">
          <x14:cfRule type="expression" priority="1641" id="{D1AE8008-C183-4881-B94F-F5126C816016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E27</xm:sqref>
        </x14:conditionalFormatting>
        <x14:conditionalFormatting xmlns:xm="http://schemas.microsoft.com/office/excel/2006/main">
          <x14:cfRule type="expression" priority="1640" id="{9BECE5D2-8016-4F73-AB45-2980D66DF7B8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B27</xm:sqref>
        </x14:conditionalFormatting>
        <x14:conditionalFormatting xmlns:xm="http://schemas.microsoft.com/office/excel/2006/main">
          <x14:cfRule type="containsText" priority="1642" operator="containsText" id="{76DDD6EC-9310-4A5C-B2D1-766B2F199555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1644" id="{BBD00820-6E05-4EA9-B22A-B38E218B1B18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C27:D27</xm:sqref>
        </x14:conditionalFormatting>
        <x14:conditionalFormatting xmlns:xm="http://schemas.microsoft.com/office/excel/2006/main">
          <x14:cfRule type="expression" priority="1639" id="{89829607-1C4F-4C8D-9619-11458B5A9880}">
            <xm:f>PROPER(TEXT(H27,"dddd"))=Calendario!$H$2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</xm:sqref>
        </x14:conditionalFormatting>
        <x14:conditionalFormatting xmlns:xm="http://schemas.microsoft.com/office/excel/2006/main">
          <x14:cfRule type="containsText" priority="1638" operator="containsText" id="{7363F67A-9FDD-4D01-B4BF-45CF3707A544}">
            <xm:f>NOT(ISERROR(SEARCH(TDirReg!$L$2,F18)))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F18:F25</xm:sqref>
        </x14:conditionalFormatting>
        <x14:conditionalFormatting xmlns:xm="http://schemas.microsoft.com/office/excel/2006/main">
          <x14:cfRule type="expression" priority="1637" id="{9ACE778F-7A6B-484D-98A2-AA989FCCB02F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G26</xm:sqref>
        </x14:conditionalFormatting>
        <x14:conditionalFormatting xmlns:xm="http://schemas.microsoft.com/office/excel/2006/main">
          <x14:cfRule type="expression" priority="1636" id="{8E4AC1D2-2271-4175-BA5E-82D99E811525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G28:G29</xm:sqref>
        </x14:conditionalFormatting>
        <x14:conditionalFormatting xmlns:xm="http://schemas.microsoft.com/office/excel/2006/main">
          <x14:cfRule type="containsText" priority="1635" operator="containsText" id="{D0604096-F3AC-4693-9AF7-9838B5E4BC58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F28:F29</xm:sqref>
        </x14:conditionalFormatting>
        <x14:conditionalFormatting xmlns:xm="http://schemas.microsoft.com/office/excel/2006/main">
          <x14:cfRule type="containsText" priority="1634" operator="containsText" id="{E76F193C-4392-4519-838F-DD383893174F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1633" operator="containsText" id="{1A44E8B1-4F05-48CE-806F-B2D5A2E328C3}">
            <xm:f>NOT(ISERROR(SEARCH(TDirReg!$L$2,F18)))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F18:F25</xm:sqref>
        </x14:conditionalFormatting>
        <x14:conditionalFormatting xmlns:xm="http://schemas.microsoft.com/office/excel/2006/main">
          <x14:cfRule type="expression" priority="1632" id="{026D6CA3-C346-4B1D-A9C2-5332C1164112}">
            <xm:f>PROPER(TEXT(P28,"dddd"))=Calendario!$H$2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L28:L29</xm:sqref>
        </x14:conditionalFormatting>
        <x14:conditionalFormatting xmlns:xm="http://schemas.microsoft.com/office/excel/2006/main">
          <x14:cfRule type="expression" priority="1631" id="{1DBFA7C2-12A6-44D0-9B32-B440083C741A}">
            <xm:f>PROPER(TEXT(N28,"dddd"))=Calendario!$H$2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I28:I29</xm:sqref>
        </x14:conditionalFormatting>
        <x14:conditionalFormatting xmlns:xm="http://schemas.microsoft.com/office/excel/2006/main">
          <x14:cfRule type="expression" priority="1630" id="{56DFB0AE-B2BD-4912-B66D-6B7FC73AC1C5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I58:I63</xm:sqref>
        </x14:conditionalFormatting>
        <x14:conditionalFormatting xmlns:xm="http://schemas.microsoft.com/office/excel/2006/main">
          <x14:cfRule type="expression" priority="1629" id="{C28E9433-7C2E-4B84-A1B1-12F866560303}">
            <xm:f>PROPER(TEXT(N65,"dddd"))=Calendario!$H$2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I65:I73</xm:sqref>
        </x14:conditionalFormatting>
        <x14:conditionalFormatting xmlns:xm="http://schemas.microsoft.com/office/excel/2006/main">
          <x14:cfRule type="expression" priority="1628" id="{AEC6AFF7-17F4-4972-88AB-91F518E86CDD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627" id="{44DD7C1A-98F6-401D-BC58-1B7542CDE67E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626" id="{326C7AEF-AEE9-4D7A-9DFC-938C14E9B75D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625" id="{34E02ADD-1076-4E68-8401-62713D3D2536}">
            <xm:f>PROPER(TEXT(N70,"dddd"))=Calendario!$H$2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1624" id="{CFB419AD-102F-465A-8D9C-214E79FDB53B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1623" id="{B4B1BB72-B8B4-4D2C-B441-EABB3D77C5A2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622" id="{91DF86A3-5785-4F45-BADC-91ED8C98FC39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621" id="{BB2C9953-C898-4A46-8316-99B0C65ECE66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620" id="{9A785916-1D64-4352-9E0F-ED30BD208A83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619" id="{BDFB7D9D-5751-4245-8BE2-0AE1D3C0C867}">
            <xm:f>PROPER(TEXT(P117,"dddd"))=Calendario!$H$2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L117</xm:sqref>
        </x14:conditionalFormatting>
        <x14:conditionalFormatting xmlns:xm="http://schemas.microsoft.com/office/excel/2006/main">
          <x14:cfRule type="expression" priority="1618" id="{DF946271-F418-423E-8D2D-F9F03F92CC3E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1617" id="{ACD6A238-1D0F-4EB9-ADAA-63A8388F36E3}">
            <xm:f>PROPER(TEXT(P31,"dddd"))=Calendario!$H$2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L31</xm:sqref>
        </x14:conditionalFormatting>
        <x14:conditionalFormatting xmlns:xm="http://schemas.microsoft.com/office/excel/2006/main">
          <x14:cfRule type="expression" priority="1616" id="{1AB2FF80-C12D-455E-B3BC-FD612DE6EB79}">
            <xm:f>PROPER(TEXT(N31,"dddd"))=Calendario!$H$2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expression" priority="1615" id="{DDC53853-8734-4C5F-82E1-98DD9E36AD45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614" id="{7AAC8D94-F8B8-4E09-A593-39CE7776FA79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611" id="{1E8FDF11-0AAF-4AB4-A787-186AA9084687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B18:B25</xm:sqref>
        </x14:conditionalFormatting>
        <x14:conditionalFormatting xmlns:xm="http://schemas.microsoft.com/office/excel/2006/main">
          <x14:cfRule type="containsText" priority="1613" operator="containsText" id="{18637CB7-ABAC-4169-A6B8-685CA8058CF3}">
            <xm:f>NOT(ISERROR(SEARCH(TDirReg!$L$2,F18)))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F18:F25</xm:sqref>
        </x14:conditionalFormatting>
        <x14:conditionalFormatting xmlns:xm="http://schemas.microsoft.com/office/excel/2006/main">
          <x14:cfRule type="expression" priority="1610" id="{8F196DCE-0CA8-4DF2-88D1-47624AFCB217}">
            <xm:f>PROPER(TEXT(H18,"dddd"))=Calendario!$H$2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D18:D25</xm:sqref>
        </x14:conditionalFormatting>
        <x14:conditionalFormatting xmlns:xm="http://schemas.microsoft.com/office/excel/2006/main">
          <x14:cfRule type="containsText" priority="1609" operator="containsText" id="{C440713E-27EA-45CF-902F-DCB3742882ED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containsText" priority="1608" operator="containsText" id="{6663406B-1B2B-4CAB-A96F-BB87490271B0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607" operator="containsText" id="{3D6EF1F1-5C32-4FCF-BD8D-3673C083B786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expression" priority="1604" id="{F6A79A9C-30A1-43FD-8DC3-85B76191D673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D71</xm:sqref>
        </x14:conditionalFormatting>
        <x14:conditionalFormatting xmlns:xm="http://schemas.microsoft.com/office/excel/2006/main">
          <x14:cfRule type="expression" priority="1603" id="{918226B8-BB07-48B2-9E22-27E370F08D3B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B71</xm:sqref>
        </x14:conditionalFormatting>
        <x14:conditionalFormatting xmlns:xm="http://schemas.microsoft.com/office/excel/2006/main">
          <x14:cfRule type="containsText" priority="1605" operator="containsText" id="{3F8C0AC3-9719-4E97-AB25-7CFA33914F7C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expression" priority="1606" id="{38CEB7C7-E991-42DE-95CB-6F4154C2E3A6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C71:D71</xm:sqref>
        </x14:conditionalFormatting>
        <x14:conditionalFormatting xmlns:xm="http://schemas.microsoft.com/office/excel/2006/main">
          <x14:cfRule type="containsText" priority="1602" operator="containsText" id="{AF3A0A6F-525D-45B7-B14A-F732670E5439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601" operator="containsText" id="{967B727B-201C-43F5-94D3-F25FC03EA16F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1597" id="{B1392F52-8FB7-445A-810A-44ABC3A6FFC8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B61</xm:sqref>
        </x14:conditionalFormatting>
        <x14:conditionalFormatting xmlns:xm="http://schemas.microsoft.com/office/excel/2006/main">
          <x14:cfRule type="containsText" priority="1599" operator="containsText" id="{8A4A87AB-C341-41EF-A060-F59FAEA2E33E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expression" priority="1600" id="{01DDCE56-8B20-43BB-A48D-C2AD843E700C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C61:D61</xm:sqref>
        </x14:conditionalFormatting>
        <x14:conditionalFormatting xmlns:xm="http://schemas.microsoft.com/office/excel/2006/main">
          <x14:cfRule type="containsText" priority="1596" operator="containsText" id="{0F02AD5B-81D9-4F0D-9CD1-A0ED0533B6C8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F107:F110</xm:sqref>
        </x14:conditionalFormatting>
        <x14:conditionalFormatting xmlns:xm="http://schemas.microsoft.com/office/excel/2006/main">
          <x14:cfRule type="containsText" priority="1594" operator="containsText" id="{6AE695AA-6786-4A16-93E2-18D4695EEE0E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593" operator="containsText" id="{1FE4D485-C63B-40D1-B2CD-BBA9C7474DD5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592" operator="containsText" id="{06A6AB3D-95FB-48C2-9EFB-92556F7AA1BF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1591" operator="containsText" id="{6D386EEC-7E63-4112-8762-78C7DA502978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expression" priority="1590" id="{2390912D-98D1-403F-A6D4-EEFBA7A6547F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G56</xm:sqref>
        </x14:conditionalFormatting>
        <x14:conditionalFormatting xmlns:xm="http://schemas.microsoft.com/office/excel/2006/main">
          <x14:cfRule type="expression" priority="1588" id="{1B109F00-2F21-41D4-91D7-32B08B0E1E8D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D26:E27</xm:sqref>
        </x14:conditionalFormatting>
        <x14:conditionalFormatting xmlns:xm="http://schemas.microsoft.com/office/excel/2006/main">
          <x14:cfRule type="expression" priority="1587" id="{877BEDA1-9850-401A-9041-7B41B6C9FC29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E26:E27</xm:sqref>
        </x14:conditionalFormatting>
        <x14:conditionalFormatting xmlns:xm="http://schemas.microsoft.com/office/excel/2006/main">
          <x14:cfRule type="expression" priority="1584" id="{872B88F2-E936-4220-A655-3D742F0CDDE6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G28:G29</xm:sqref>
        </x14:conditionalFormatting>
        <x14:conditionalFormatting xmlns:xm="http://schemas.microsoft.com/office/excel/2006/main">
          <x14:cfRule type="expression" priority="1580" id="{F29A6308-7DB3-45AE-8F7B-0C078DAEABAC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E30</xm:sqref>
        </x14:conditionalFormatting>
        <x14:conditionalFormatting xmlns:xm="http://schemas.microsoft.com/office/excel/2006/main">
          <x14:cfRule type="expression" priority="1579" id="{4CB8CBAF-6D72-4AE3-BD09-FA9C86F91FAC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expression" priority="1578" id="{4ABEA2A9-2AE2-4BD1-A56C-FD5CF2A154C0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B30</xm:sqref>
        </x14:conditionalFormatting>
        <x14:conditionalFormatting xmlns:xm="http://schemas.microsoft.com/office/excel/2006/main">
          <x14:cfRule type="containsText" priority="1581" operator="containsText" id="{1EBFF7C1-248D-4C9E-9559-011723980BA4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1583" id="{E4D289CC-A7D2-4FB2-B33A-2C0A056B56E7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C30:D30</xm:sqref>
        </x14:conditionalFormatting>
        <x14:conditionalFormatting xmlns:xm="http://schemas.microsoft.com/office/excel/2006/main">
          <x14:cfRule type="expression" priority="1577" id="{F6FB156C-6BE7-4EA4-906B-7048E69406CA}">
            <xm:f>PROPER(TEXT(H30,"dddd"))=Calendario!$H$2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</xm:sqref>
        </x14:conditionalFormatting>
        <x14:conditionalFormatting xmlns:xm="http://schemas.microsoft.com/office/excel/2006/main">
          <x14:cfRule type="containsText" priority="1576" operator="containsText" id="{252F8B11-78E4-49F8-A97A-BF1F520C0719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containsText" priority="1575" operator="containsText" id="{331B44F7-D4D4-4BB3-8B00-14E8C42BA7F4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expression" priority="1573" id="{9156F061-5940-4A83-8DB7-C3D5BC63E214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expression" priority="1571" id="{66BE8959-5238-46ED-A17E-E817B57052E8}">
            <xm:f>PROPER(TEXT(I32,"dddd"))=Calendario!$H$2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572" operator="containsText" id="{24FD0C4C-99EF-48DE-9B1D-E6FAAE15AC35}">
            <xm:f>NOT(ISERROR(SEARCH(TDirReg!$L$2,F32)))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1567" id="{B0D2A0CA-F7A5-4BD9-8DD6-AFA523CB57C8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E28:E29</xm:sqref>
        </x14:conditionalFormatting>
        <x14:conditionalFormatting xmlns:xm="http://schemas.microsoft.com/office/excel/2006/main">
          <x14:cfRule type="expression" priority="1566" id="{FFD59A4A-8D3F-49D7-B6F5-08ABE4137836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B28:B29</xm:sqref>
        </x14:conditionalFormatting>
        <x14:conditionalFormatting xmlns:xm="http://schemas.microsoft.com/office/excel/2006/main">
          <x14:cfRule type="expression" priority="1570" id="{E8AF12BB-7ADE-4946-8C51-BDC365602E2D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C28:D29</xm:sqref>
        </x14:conditionalFormatting>
        <x14:conditionalFormatting xmlns:xm="http://schemas.microsoft.com/office/excel/2006/main">
          <x14:cfRule type="expression" priority="1565" id="{7BF5893A-C709-4DF0-AAAB-F0CFA5139D2A}">
            <xm:f>PROPER(TEXT(H28,"dddd"))=Calendario!$H$2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D28:D29</xm:sqref>
        </x14:conditionalFormatting>
        <x14:conditionalFormatting xmlns:xm="http://schemas.microsoft.com/office/excel/2006/main">
          <x14:cfRule type="containsText" priority="1564" operator="containsText" id="{B6F90CB4-443E-4F6D-9307-C58285B7FFE1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1563" id="{D14E01C3-B616-46F8-878C-7B2F949263EB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562" id="{FF7BFF00-86AB-49B0-A648-72740EF0D220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containsText" priority="1561" operator="containsText" id="{4551C1DD-A954-4596-9685-CD31B01DDA13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1560" operator="containsText" id="{85C88AA7-9D00-49A6-9609-B9EB3DCB27E2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1559" operator="containsText" id="{CA7EB757-9255-43C8-8C1D-532A4C1C1F49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1557" operator="containsText" id="{F8037629-754A-4515-B539-90D299FF56B2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F48:F49</xm:sqref>
        </x14:conditionalFormatting>
        <x14:conditionalFormatting xmlns:xm="http://schemas.microsoft.com/office/excel/2006/main">
          <x14:cfRule type="expression" priority="1553" id="{293967D3-5AA6-4818-8E59-62A308BF5F8F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expression" priority="1552" id="{E727B363-4914-458B-89E8-F6718FD25C54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containsText" priority="1554" operator="containsText" id="{95D3B3B2-0F7D-46DC-8368-D73F98B2B987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expression" priority="1555" id="{239CA6DE-329B-4778-87F5-463CDC829407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containsText" priority="1551" operator="containsText" id="{3907C25D-EB3F-466E-9B44-56ADEE738EFA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1546" id="{A3E7E07B-BAFE-4FAB-9037-ABEE31F13490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expression" priority="1549" id="{30E9902A-9E1F-4357-8159-D8BFB76784C5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1542" operator="containsText" id="{5D8C8E73-2B57-4C6D-9CEE-0085189532CC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541" operator="containsText" id="{9236886F-5926-47D6-B2BA-85B835858717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expression" priority="1540" id="{98659E94-8972-4644-8763-AAA10D1FD3CC}">
            <xm:f>PROPER(TEXT(I53,"dddd"))=Calendario!$H$2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G53</xm:sqref>
        </x14:conditionalFormatting>
        <x14:conditionalFormatting xmlns:xm="http://schemas.microsoft.com/office/excel/2006/main">
          <x14:cfRule type="expression" priority="1538" id="{5FB1F02A-7B86-4CA6-80B3-93A4C1322591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D17:E17</xm:sqref>
        </x14:conditionalFormatting>
        <x14:conditionalFormatting xmlns:xm="http://schemas.microsoft.com/office/excel/2006/main">
          <x14:cfRule type="expression" priority="1537" id="{556E54D7-A383-460E-A4FE-AF21E55EB8D0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E17</xm:sqref>
        </x14:conditionalFormatting>
        <x14:conditionalFormatting xmlns:xm="http://schemas.microsoft.com/office/excel/2006/main">
          <x14:cfRule type="expression" priority="1536" id="{11B9C8A8-9EF7-4FBF-9F5E-36AF1A800D48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B17</xm:sqref>
        </x14:conditionalFormatting>
        <x14:conditionalFormatting xmlns:xm="http://schemas.microsoft.com/office/excel/2006/main">
          <x14:cfRule type="expression" priority="1539" id="{47681A83-1683-4536-A1F3-D558CF2449A4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C17:D17</xm:sqref>
        </x14:conditionalFormatting>
        <x14:conditionalFormatting xmlns:xm="http://schemas.microsoft.com/office/excel/2006/main">
          <x14:cfRule type="expression" priority="1535" id="{415F3340-C305-4A55-A4F7-EB0E9450B894}">
            <xm:f>PROPER(TEXT(H17,"dddd"))=Calendario!$H$2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D17</xm:sqref>
        </x14:conditionalFormatting>
        <x14:conditionalFormatting xmlns:xm="http://schemas.microsoft.com/office/excel/2006/main">
          <x14:cfRule type="expression" priority="1534" id="{8C53B1FC-9B53-4616-BA29-3990BD79E62B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G18:G25</xm:sqref>
        </x14:conditionalFormatting>
        <x14:conditionalFormatting xmlns:xm="http://schemas.microsoft.com/office/excel/2006/main">
          <x14:cfRule type="expression" priority="1532" id="{A69DCB9F-2287-4051-8500-A4E57DE2134E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D26:E26</xm:sqref>
        </x14:conditionalFormatting>
        <x14:conditionalFormatting xmlns:xm="http://schemas.microsoft.com/office/excel/2006/main">
          <x14:cfRule type="expression" priority="1530" id="{09A96922-2C59-4DD1-82DF-1DC5E91D80D6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expression" priority="1529" id="{04C358D8-518A-454F-B089-1197E22E3B80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G26</xm:sqref>
        </x14:conditionalFormatting>
        <x14:conditionalFormatting xmlns:xm="http://schemas.microsoft.com/office/excel/2006/main">
          <x14:cfRule type="expression" priority="1528" id="{F4713710-76E3-4A4D-BFDF-E1BAE70A1384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B26</xm:sqref>
        </x14:conditionalFormatting>
        <x14:conditionalFormatting xmlns:xm="http://schemas.microsoft.com/office/excel/2006/main">
          <x14:cfRule type="containsText" priority="1531" operator="containsText" id="{B962DDEC-08DB-4BD1-9F62-E6B0E367B52B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1533" id="{4F926457-9979-4DA1-AC04-BB249595130A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C26:D26</xm:sqref>
        </x14:conditionalFormatting>
        <x14:conditionalFormatting xmlns:xm="http://schemas.microsoft.com/office/excel/2006/main">
          <x14:cfRule type="expression" priority="1527" id="{D69E1F12-4716-499B-9FF1-72116751F1C2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1526" operator="containsText" id="{7224E105-9297-4893-8338-A10EE29D284B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1524" operator="containsText" id="{2978A394-BCE7-4A7F-BD2F-966F3E715719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expression" priority="1521" id="{9D147BAB-47DA-4332-8383-B847A843B7CA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G28:G29</xm:sqref>
        </x14:conditionalFormatting>
        <x14:conditionalFormatting xmlns:xm="http://schemas.microsoft.com/office/excel/2006/main">
          <x14:cfRule type="containsText" priority="1522" operator="containsText" id="{12962C5A-552C-461C-A6D9-A9C1BB835F06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F28:F29</xm:sqref>
        </x14:conditionalFormatting>
        <x14:conditionalFormatting xmlns:xm="http://schemas.microsoft.com/office/excel/2006/main">
          <x14:cfRule type="expression" priority="1519" id="{739F72BF-1BBE-4AB3-B5DC-3C9184200074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D18:E25</xm:sqref>
        </x14:conditionalFormatting>
        <x14:conditionalFormatting xmlns:xm="http://schemas.microsoft.com/office/excel/2006/main">
          <x14:cfRule type="expression" priority="1517" id="{DCFA229E-43F3-4D2B-8F7A-D3DB41290E89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E18:E25</xm:sqref>
        </x14:conditionalFormatting>
        <x14:conditionalFormatting xmlns:xm="http://schemas.microsoft.com/office/excel/2006/main">
          <x14:cfRule type="expression" priority="1516" id="{8D6CEF78-71E5-4A4F-BF9F-3E59DFEC38BA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B18:B25</xm:sqref>
        </x14:conditionalFormatting>
        <x14:conditionalFormatting xmlns:xm="http://schemas.microsoft.com/office/excel/2006/main">
          <x14:cfRule type="containsText" priority="1518" operator="containsText" id="{C682FFDB-3C41-4849-B4FF-ABFE37796AE8}">
            <xm:f>NOT(ISERROR(SEARCH(TDirReg!$L$2,F18)))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F18:F25</xm:sqref>
        </x14:conditionalFormatting>
        <x14:conditionalFormatting xmlns:xm="http://schemas.microsoft.com/office/excel/2006/main">
          <x14:cfRule type="expression" priority="1520" id="{F2527527-D682-4C49-957F-23C8FD519D65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C18:D25</xm:sqref>
        </x14:conditionalFormatting>
        <x14:conditionalFormatting xmlns:xm="http://schemas.microsoft.com/office/excel/2006/main">
          <x14:cfRule type="expression" priority="1515" id="{06C4A23D-6065-43CB-BE82-5928B3A3DE8B}">
            <xm:f>PROPER(TEXT(H18,"dddd"))=Calendario!$H$2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D18:D25</xm:sqref>
        </x14:conditionalFormatting>
        <x14:conditionalFormatting xmlns:xm="http://schemas.microsoft.com/office/excel/2006/main">
          <x14:cfRule type="expression" priority="1514" id="{7FCC5418-E11F-4F0D-86C4-FD36B6588378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G17</xm:sqref>
        </x14:conditionalFormatting>
        <x14:conditionalFormatting xmlns:xm="http://schemas.microsoft.com/office/excel/2006/main">
          <x14:cfRule type="containsText" priority="1511" operator="containsText" id="{3748D647-5169-4357-9976-1105D31CED0B}">
            <xm:f>NOT(ISERROR(SEARCH(TDirReg!$L$2,F17)))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F17</xm:sqref>
        </x14:conditionalFormatting>
        <x14:conditionalFormatting xmlns:xm="http://schemas.microsoft.com/office/excel/2006/main">
          <x14:cfRule type="expression" priority="1510" id="{9446391F-9EA3-4F8E-ABE6-86B6D1152A2C}">
            <xm:f>PROPER(TEXT(N30,"dddd"))=Calendario!$H$2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1508" id="{C44CBF7D-A7AA-4F83-ADDF-44C6D835CB97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507" id="{46C367C8-4A22-4A69-827B-E7A1AB4F86CC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506" id="{BD9163B6-A801-4D9D-890F-3E970B3DF7F7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505" id="{5BBD71E8-9FC7-4FC3-A66E-7F1C8B0FFCD8}">
            <xm:f>PROPER(TEXT(N71,"dddd"))=Calendario!$H$2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I71</xm:sqref>
        </x14:conditionalFormatting>
        <x14:conditionalFormatting xmlns:xm="http://schemas.microsoft.com/office/excel/2006/main">
          <x14:cfRule type="expression" priority="1504" id="{70AD7C3C-A2C5-40F8-8C2B-B195476FEC05}">
            <xm:f>PROPER(TEXT(N62,"dddd"))=Calendario!$H$2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1503" id="{3C0B61D1-AD1C-4BEB-B170-C46EC33CC7E2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502" id="{12F5FB76-1A09-4C6A-AFF4-50937A737E11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1501" id="{B098CF42-A3C5-4329-904A-30912EFD320A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1500" id="{82E36019-7C88-47C2-BA5D-E78DD07F8198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1499" id="{512AD267-1352-477A-8B74-211E4B73B2C5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1498" id="{11F8EFD4-2366-44AB-93E4-2B69AEAC31D1}">
            <xm:f>PROPER(TEXT(N32,"dddd"))=Calendario!$H$2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I32</xm:sqref>
        </x14:conditionalFormatting>
        <x14:conditionalFormatting xmlns:xm="http://schemas.microsoft.com/office/excel/2006/main">
          <x14:cfRule type="expression" priority="1497" id="{2A2BBE93-3CB3-4510-A897-C09CE95D2050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496" id="{BC21A821-0F7C-4CAB-B51E-ED736A2CFF63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1495" id="{3BE2FEFE-83A7-4E5B-A110-3175B9498745}">
            <xm:f>PROPER(TEXT(N26,"dddd"))=Calendario!$H$2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expression" priority="1494" id="{3E086477-334A-4BF2-8388-80E0E0577973}">
            <xm:f>PROPER(TEXT(N48,"dddd"))=Calendario!$H$2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I48:I49</xm:sqref>
        </x14:conditionalFormatting>
        <x14:conditionalFormatting xmlns:xm="http://schemas.microsoft.com/office/excel/2006/main">
          <x14:cfRule type="expression" priority="1493" id="{0C929EB3-39AD-48E6-8282-FD8FFAD2CD92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491" id="{96CB2B51-8C8D-44AA-B475-F81CCB134349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1490" id="{1BA93236-383A-40FA-A420-3F3BA46C5403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489" id="{8AAB76D9-43D1-4773-93C1-064977E67512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487" id="{176CA98F-3BF9-4E0E-91F0-DB2CC2FE1081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486" id="{D5F901DD-0432-4F3F-9800-5DF7E15D1B0E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1485" id="{A7116072-A912-4737-B1B3-BE765C0DDFBD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1484" id="{563B60B8-E334-458C-93CA-5C4D0BD4BE86}">
            <xm:f>PROPER(TEXT(N28,"dddd"))=Calendario!$H$2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I28:I29</xm:sqref>
        </x14:conditionalFormatting>
        <x14:conditionalFormatting xmlns:xm="http://schemas.microsoft.com/office/excel/2006/main">
          <x14:cfRule type="expression" priority="1482" id="{97A4C8B9-4F5C-4BAD-81F2-3EE7C402EE92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containsText" priority="1479" operator="containsText" id="{A55697C8-8BFF-423A-A61B-C2934BB56DD1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1475" id="{C75D09F5-B4E8-4F9D-9204-ED6D91D6D227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D72</xm:sqref>
        </x14:conditionalFormatting>
        <x14:conditionalFormatting xmlns:xm="http://schemas.microsoft.com/office/excel/2006/main">
          <x14:cfRule type="expression" priority="1474" id="{76287F65-ECFC-4EF3-98CD-9FAD6B1DAFAC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B72</xm:sqref>
        </x14:conditionalFormatting>
        <x14:conditionalFormatting xmlns:xm="http://schemas.microsoft.com/office/excel/2006/main">
          <x14:cfRule type="containsText" priority="1476" operator="containsText" id="{C121872F-A132-47EF-8B01-A46F1A66BE1A}">
            <xm:f>NOT(ISERROR(SEARCH(TDirReg!$L$2,F72)))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expression" priority="1477" id="{66034383-168D-49CD-80BD-78D9E37AF463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C72:D72</xm:sqref>
        </x14:conditionalFormatting>
        <x14:conditionalFormatting xmlns:xm="http://schemas.microsoft.com/office/excel/2006/main">
          <x14:cfRule type="containsText" priority="1473" operator="containsText" id="{1E8F2C77-5990-42F6-923F-E3406E15E391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expression" priority="1469" id="{04B8E489-C2B4-4C0C-8041-F634E30A031D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D62</xm:sqref>
        </x14:conditionalFormatting>
        <x14:conditionalFormatting xmlns:xm="http://schemas.microsoft.com/office/excel/2006/main">
          <x14:cfRule type="expression" priority="1468" id="{F80DEB24-81EF-47FF-8B13-11DCD8E7AC50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B62</xm:sqref>
        </x14:conditionalFormatting>
        <x14:conditionalFormatting xmlns:xm="http://schemas.microsoft.com/office/excel/2006/main">
          <x14:cfRule type="containsText" priority="1470" operator="containsText" id="{626F2A3D-0D83-4EF4-AA58-9BCDB652C38D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1471" id="{4725A94E-48AD-45A9-AEFB-C0236107BAE1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C62:D62</xm:sqref>
        </x14:conditionalFormatting>
        <x14:conditionalFormatting xmlns:xm="http://schemas.microsoft.com/office/excel/2006/main">
          <x14:cfRule type="containsText" priority="1463" operator="containsText" id="{240AA274-F60D-4A9B-8C3E-D5B6AF3B37AB}">
            <xm:f>NOT(ISERROR(SEARCH(TDirReg!$L$2,F97)))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F97</xm:sqref>
        </x14:conditionalFormatting>
        <x14:conditionalFormatting xmlns:xm="http://schemas.microsoft.com/office/excel/2006/main">
          <x14:cfRule type="containsText" priority="1462" operator="containsText" id="{5C04E267-6422-4D71-9825-BFD030848E92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expression" priority="1460" id="{90BFCB13-3493-4149-AF10-24577B938228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D31:E31</xm:sqref>
        </x14:conditionalFormatting>
        <x14:conditionalFormatting xmlns:xm="http://schemas.microsoft.com/office/excel/2006/main">
          <x14:cfRule type="expression" priority="1456" id="{8C5083C7-AF13-419C-8C22-1A682BF830A4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B31</xm:sqref>
        </x14:conditionalFormatting>
        <x14:conditionalFormatting xmlns:xm="http://schemas.microsoft.com/office/excel/2006/main">
          <x14:cfRule type="containsText" priority="1459" operator="containsText" id="{EAF824ED-CA9A-4E7A-9D9A-49574031E7EB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1461" id="{B15F83CB-4224-4088-9796-24ACFED7E19B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C31:D31</xm:sqref>
        </x14:conditionalFormatting>
        <x14:conditionalFormatting xmlns:xm="http://schemas.microsoft.com/office/excel/2006/main">
          <x14:cfRule type="expression" priority="1455" id="{6232E34C-CA28-4092-AE08-AC00D4FA16EB}">
            <xm:f>PROPER(TEXT(H31,"dddd"))=Calendario!$H$2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D31</xm:sqref>
        </x14:conditionalFormatting>
        <x14:conditionalFormatting xmlns:xm="http://schemas.microsoft.com/office/excel/2006/main">
          <x14:cfRule type="containsText" priority="1453" operator="containsText" id="{BB33F3F3-1586-4E64-9058-C86BE7D38CA2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452" operator="containsText" id="{E40A7B2C-304D-4BF5-BAB8-782354D469F6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1451" id="{112E4296-C55B-479C-AF8F-AF52672AE850}">
            <xm:f>PROPER(TEXT(I32,"dddd"))=Calendario!$H$2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expression" priority="1449" id="{091C010E-60F0-43C6-B6A8-177CB8F37AA4}">
            <xm:f>PROPER(TEXT(I33,"dddd"))=Calendario!$H$2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G33</xm:sqref>
        </x14:conditionalFormatting>
        <x14:conditionalFormatting xmlns:xm="http://schemas.microsoft.com/office/excel/2006/main">
          <x14:cfRule type="containsText" priority="1450" operator="containsText" id="{F8FCD122-A9D5-48F1-9596-A9D397402FCE}">
            <xm:f>NOT(ISERROR(SEARCH(TDirReg!$L$2,F33)))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F33</xm:sqref>
        </x14:conditionalFormatting>
        <x14:conditionalFormatting xmlns:xm="http://schemas.microsoft.com/office/excel/2006/main">
          <x14:cfRule type="expression" priority="1448" id="{319938E8-44F9-4B0E-A766-B2FEBAD4B4EB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containsText" priority="1446" operator="containsText" id="{6E570E2A-48FB-40B7-8C3C-75125EF61EE9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 F55</xm:sqref>
        </x14:conditionalFormatting>
        <x14:conditionalFormatting xmlns:xm="http://schemas.microsoft.com/office/excel/2006/main">
          <x14:cfRule type="containsText" priority="1444" operator="containsText" id="{9B439B52-A122-49DD-AC2C-CD546941EEED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443" operator="containsText" id="{05672AF2-31F5-42CB-8394-C5E1CA530CC9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expression" priority="1440" id="{355479B3-73EF-4C23-8D34-B5E43B594416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expression" priority="1442" id="{95B9BFC8-DB0B-4653-A718-E9B65058BF17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1438" operator="containsText" id="{9106096D-1B17-46F8-A757-2691B1D04CD0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434" id="{09C505D1-F9C2-4CF3-B364-C06C85A257EB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expression" priority="1433" id="{DB4A080E-DFBC-4296-926C-7CBDF8CD1A64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containsText" priority="1435" operator="containsText" id="{9BA92215-B152-44ED-A29F-7B63AC43C4F0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1436" id="{175758EF-EF33-4F4A-81F1-DFDD4CF1580B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containsText" priority="1431" operator="containsText" id="{7761C9A3-9620-4E69-B3B1-721EFD22E7DF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430" operator="containsText" id="{C5E8B578-033E-4213-B560-0201D19FE414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429" operator="containsText" id="{89AA90FD-6ECD-494C-AE65-BE7EF43ED89F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428" operator="containsText" id="{759A6E03-0AAE-4F06-AF00-A28BBB780501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427" operator="containsText" id="{3FF87884-A54F-42F5-A5F7-471EDA5F4D82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1426" id="{55FFA3F3-361C-4C03-8499-E5936496075B}">
            <xm:f>PROPER(TEXT(I54,"dddd"))=Calendario!$H$2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G54</xm:sqref>
        </x14:conditionalFormatting>
        <x14:conditionalFormatting xmlns:xm="http://schemas.microsoft.com/office/excel/2006/main">
          <x14:cfRule type="containsText" priority="1425" operator="containsText" id="{D0D685F6-6DB6-4738-9A5D-74638404E179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424" operator="containsText" id="{2B0A2E65-994C-4DF7-AD20-1291D099AE95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423" operator="containsText" id="{FB07C73D-641B-444A-A13C-3D5BCFF7AD2B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422" operator="containsText" id="{D1BD85E3-E2BB-43B3-AC3D-70996A8CF49F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421" operator="containsText" id="{688390A9-B070-49AB-BAC6-3A6B3D72FC47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expression" priority="1417" id="{45AB2926-4D5E-410F-B67A-03FEBD784FDE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B70</xm:sqref>
        </x14:conditionalFormatting>
        <x14:conditionalFormatting xmlns:xm="http://schemas.microsoft.com/office/excel/2006/main">
          <x14:cfRule type="containsText" priority="1419" operator="containsText" id="{38C1B83F-0269-46C9-A346-B3606376C5EE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1420" id="{1ECD7B5B-BD69-4CF2-AC3C-3B459CFC48AD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C70:D70</xm:sqref>
        </x14:conditionalFormatting>
        <x14:conditionalFormatting xmlns:xm="http://schemas.microsoft.com/office/excel/2006/main">
          <x14:cfRule type="containsText" priority="1416" operator="containsText" id="{FDF2DEC4-735B-422E-8FD5-624F0CEA6EAE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415" operator="containsText" id="{678089A1-D7C3-4760-8982-E734C1F9DDFC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expression" priority="1411" id="{B29ECF0D-567F-4CA7-ADFA-9874A964210F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B60</xm:sqref>
        </x14:conditionalFormatting>
        <x14:conditionalFormatting xmlns:xm="http://schemas.microsoft.com/office/excel/2006/main">
          <x14:cfRule type="containsText" priority="1413" operator="containsText" id="{4EE66EEA-91BA-492C-A7F4-F6B561D2533F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414" id="{A7FDAB4C-1E03-4358-84C2-AF9878B6B000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C60:D60</xm:sqref>
        </x14:conditionalFormatting>
        <x14:conditionalFormatting xmlns:xm="http://schemas.microsoft.com/office/excel/2006/main">
          <x14:cfRule type="containsText" priority="1410" operator="containsText" id="{4F40ADD5-BB75-4BAF-B642-AADCEC50C917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409" operator="containsText" id="{3E8154AB-CB5C-4977-9B0F-E78DB5CDE332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408" operator="containsText" id="{BAF815E5-B395-46DF-9BD9-F12DC88E3BCA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1404" id="{E35D7C9D-9F0F-4A5D-96BF-2C6FCA79A254}">
            <xm:f>PROPER(TEXT(I55,"dddd"))=Calendario!$H$2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G55</xm:sqref>
        </x14:conditionalFormatting>
        <x14:conditionalFormatting xmlns:xm="http://schemas.microsoft.com/office/excel/2006/main">
          <x14:cfRule type="containsText" priority="1402" operator="containsText" id="{6CC0ADE6-77AF-4C31-9EA8-C0493729031A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expression" priority="1400" id="{F59E6875-CA3A-4D5D-8E1A-3A1A4016B14A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containsText" priority="1401" operator="containsText" id="{F41CEC4E-8C1C-44F7-B910-8FD55D6550F9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containsText" priority="1398" operator="containsText" id="{02114DCA-CF2D-4843-848B-C220DA85B221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expression" priority="1394" id="{38928431-906C-47A7-B9C2-958701E31D3D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D67</xm:sqref>
        </x14:conditionalFormatting>
        <x14:conditionalFormatting xmlns:xm="http://schemas.microsoft.com/office/excel/2006/main">
          <x14:cfRule type="expression" priority="1393" id="{2FB16E48-8D5B-44B5-B01D-BD2A8547DBA0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B67</xm:sqref>
        </x14:conditionalFormatting>
        <x14:conditionalFormatting xmlns:xm="http://schemas.microsoft.com/office/excel/2006/main">
          <x14:cfRule type="containsText" priority="1395" operator="containsText" id="{9DE7C4B3-7283-42F2-B899-2421610746CC}">
            <xm:f>NOT(ISERROR(SEARCH(TDirReg!$L$2,F67)))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1396" id="{011C32C1-7FE7-4C6C-85BE-9F81E6D630FF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C67:D67</xm:sqref>
        </x14:conditionalFormatting>
        <x14:conditionalFormatting xmlns:xm="http://schemas.microsoft.com/office/excel/2006/main">
          <x14:cfRule type="expression" priority="1388" id="{4A90073B-5DCF-435E-A515-9F3535FABA21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D57</xm:sqref>
        </x14:conditionalFormatting>
        <x14:conditionalFormatting xmlns:xm="http://schemas.microsoft.com/office/excel/2006/main">
          <x14:cfRule type="expression" priority="1387" id="{1669F7B1-E800-4D83-840F-9163B8D4E7A8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B57</xm:sqref>
        </x14:conditionalFormatting>
        <x14:conditionalFormatting xmlns:xm="http://schemas.microsoft.com/office/excel/2006/main">
          <x14:cfRule type="expression" priority="1390" id="{B8D8D482-E385-44D4-8F96-08F46D4C2F28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C57:D57</xm:sqref>
        </x14:conditionalFormatting>
        <x14:conditionalFormatting xmlns:xm="http://schemas.microsoft.com/office/excel/2006/main">
          <x14:cfRule type="containsText" priority="1386" operator="containsText" id="{92C36722-82BD-4F40-8E4A-C025BF4252E4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385" operator="containsText" id="{DB9B9CA7-8C93-4024-9DFE-6CDF7E3E7507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384" operator="containsText" id="{B254750E-8995-4B7E-84C4-1330E878389D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1383" operator="containsText" id="{C5C69999-BAF8-4F28-B746-1E14D44C23E9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382" operator="containsText" id="{1F550A7F-CD23-476C-85CB-88CB280A734A}">
            <xm:f>NOT(ISERROR(SEARCH(TDirReg!$L$2,F92)))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F92</xm:sqref>
        </x14:conditionalFormatting>
        <x14:conditionalFormatting xmlns:xm="http://schemas.microsoft.com/office/excel/2006/main">
          <x14:cfRule type="containsText" priority="1381" operator="containsText" id="{3236DD69-AB41-41D6-8DA7-155E959AF51D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expression" priority="1380" id="{77EEACCE-4AAF-4631-B3D0-60A431718771}">
            <xm:f>PROPER(TEXT(I52,"dddd"))=Calendario!$H$2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G52</xm:sqref>
        </x14:conditionalFormatting>
        <x14:conditionalFormatting xmlns:xm="http://schemas.microsoft.com/office/excel/2006/main">
          <x14:cfRule type="containsText" priority="1378" operator="containsText" id="{23B45C12-F75A-4680-BD80-2DBCB08B2B67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1377" id="{FE20B29F-BEBC-45F2-A93B-4225194C3EED}">
            <xm:f>PROPER(TEXT(N31,"dddd"))=Calendario!$H$2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expression" priority="1376" id="{71B62C2C-25E4-462E-8D72-EB39190C8428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375" id="{7917B48B-436D-40E5-8758-FC4EABCD0DC9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1374" id="{A4BDF5D4-3845-437D-AAF6-27E2DB24EF52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1373" id="{83F4A152-5432-4221-ACA9-5787D0C04F41}">
            <xm:f>PROPER(TEXT(N72,"dddd"))=Calendario!$H$2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I72</xm:sqref>
        </x14:conditionalFormatting>
        <x14:conditionalFormatting xmlns:xm="http://schemas.microsoft.com/office/excel/2006/main">
          <x14:cfRule type="expression" priority="1372" id="{2CAE61A0-3B57-4FA5-82DE-611DC18D4C62}">
            <xm:f>PROPER(TEXT(N63,"dddd"))=Calendario!$H$2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I63</xm:sqref>
        </x14:conditionalFormatting>
        <x14:conditionalFormatting xmlns:xm="http://schemas.microsoft.com/office/excel/2006/main">
          <x14:cfRule type="expression" priority="1371" id="{9D915E1C-B2DD-4B48-8712-E2402B27366D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370" id="{A5CF917F-8738-4349-8FF8-5984099BC6A0}">
            <xm:f>PROPER(TEXT(N62,"dddd"))=Calendario!$H$2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1369" id="{88D77396-4F8C-4C71-8738-CF78B231E2CC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368" id="{385E3E39-8D3F-4C95-B82A-1764B2AC41D6}">
            <xm:f>PROPER(TEXT(N114,"dddd"))=Calendario!$H$2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I114</xm:sqref>
        </x14:conditionalFormatting>
        <x14:conditionalFormatting xmlns:xm="http://schemas.microsoft.com/office/excel/2006/main">
          <x14:cfRule type="expression" priority="1367" id="{CEF0934F-A926-40F7-BB44-619A336E1173}">
            <xm:f>PROPER(TEXT(O119,"dddd"))=Calendario!$H$2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K119</xm:sqref>
        </x14:conditionalFormatting>
        <x14:conditionalFormatting xmlns:xm="http://schemas.microsoft.com/office/excel/2006/main">
          <x14:cfRule type="expression" priority="1366" id="{08E7ED14-AF5B-49B7-AAD4-06549810177A}">
            <xm:f>PROPER(TEXT(N33,"dddd"))=Calendario!$H$2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I33</xm:sqref>
        </x14:conditionalFormatting>
        <x14:conditionalFormatting xmlns:xm="http://schemas.microsoft.com/office/excel/2006/main">
          <x14:cfRule type="expression" priority="1365" id="{BB892581-6D0E-493D-999B-DD0CBDE6C3A1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1364" id="{9857785B-8F30-439D-92E6-18648704D828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1363" id="{14BD70B1-EF2D-42CB-8921-D20B276638A2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362" id="{5879ED5B-26C3-463B-B267-B7C5715B2C7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361" id="{30961612-198D-462A-818B-360A628E16CB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1360" id="{937F7899-53AB-4C67-BBE2-F3AAEDDA17A8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1359" id="{B69C99A5-54AD-45BB-A147-51FB3EF22677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358" id="{F250833F-A37E-4953-A2F7-6BA91C744A0C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357" id="{B0EBE174-5CC5-41F8-B8FC-4B4E159FF000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356" id="{F746C0EA-CDF2-448A-9BD9-84CD994758AD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355" id="{8E582378-C309-4E85-BB72-70DE00C93978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354" id="{9F9293C7-E9E9-49A6-A283-F5235DAEF8E5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1353" id="{23B81512-250B-4C14-9337-3D04CE9029D2}">
            <xm:f>PROPER(TEXT(N30,"dddd"))=Calendario!$H$2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1352" id="{732BBA3C-9797-407F-AC90-116B57381655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350" id="{45274D75-70D2-48A5-B4C8-EE83893D7590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349" id="{6ED60382-3E2E-4F4F-B39D-62F38FF4F5B2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348" id="{9B7BD5F0-733A-4457-964D-0BA9F1E64412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347" id="{32CF1928-A4DC-4B52-A7FF-564E53C55F1F}">
            <xm:f>PROPER(TEXT(N70,"dddd"))=Calendario!$H$2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1346" id="{3BB63A7B-DD0F-4647-9B89-645FCB2F43E5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1344" id="{25BAC992-02E3-414E-A622-21E4AED1890C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343" id="{9A0BE2B1-DB82-48C3-916F-FFE345C3C907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342" id="{AFAFB635-8D47-4032-BB60-1FA77D3C4BBB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341" id="{94C2D801-238B-47AD-B26A-0309350140BE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1340" id="{D6EE3A11-8D69-46F6-9036-CABB8C6623BE}">
            <xm:f>PROPER(TEXT(N31,"dddd"))=Calendario!$H$2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expression" priority="1339" id="{5451AE3D-E35D-4365-A133-071695C28156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338" id="{D4C5FA8D-5EF7-44F7-A392-943E41CAD95F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337" id="{C40BE8AC-78D4-4C4D-9B90-C4B50873787B}">
            <xm:f>PROPER(TEXT(N47,"dddd"))=Calendario!$H$2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I47</xm:sqref>
        </x14:conditionalFormatting>
        <x14:conditionalFormatting xmlns:xm="http://schemas.microsoft.com/office/excel/2006/main">
          <x14:cfRule type="expression" priority="1336" id="{635752C8-FC9B-4F29-9F89-F57CAE7DF7C7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334" id="{2C9AC380-A544-4530-882E-4D68EE4B88E1}">
            <xm:f>PROPER(TEXT(N67,"dddd"))=Calendario!$H$2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1333" id="{5095160F-FF8B-4AAD-8BD9-DF9DA48C9FE6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1332" id="{2DA99CD0-868F-42A7-858B-DBBDA8919F46}">
            <xm:f>PROPER(TEXT(N48,"dddd"))=Calendario!$H$2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I48:I49</xm:sqref>
        </x14:conditionalFormatting>
        <x14:conditionalFormatting xmlns:xm="http://schemas.microsoft.com/office/excel/2006/main">
          <x14:cfRule type="expression" priority="1331" id="{5D0EB739-6617-4D53-8AB3-37F2EA3EE11C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1330" id="{6A814FD6-0CBA-46C1-B85D-B21BB82D4ED8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328" id="{51218435-F7B9-4F20-BE33-11BBF9BB2B0D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1327" id="{0749E6A0-8C36-454A-B554-312E173E9E10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326" id="{B069DAA3-EF7D-4870-9B4A-7A180749083B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containsText" priority="1324" operator="containsText" id="{D781D2DA-3936-42A7-8656-89E7CC75DC15}">
            <xm:f>NOT(ISERROR(SEARCH(TDirReg!$L$2,F65)))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containsText" priority="1325" operator="containsText" id="{497004EA-1F2E-4B2B-B0EB-995B15C98A60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 F57 F59</xm:sqref>
        </x14:conditionalFormatting>
        <x14:conditionalFormatting xmlns:xm="http://schemas.microsoft.com/office/excel/2006/main">
          <x14:cfRule type="expression" priority="1319" id="{F0A28C0B-55B8-4E1E-983C-DF51BCC27240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D72</xm:sqref>
        </x14:conditionalFormatting>
        <x14:conditionalFormatting xmlns:xm="http://schemas.microsoft.com/office/excel/2006/main">
          <x14:cfRule type="expression" priority="1318" id="{5D96B4E0-10CF-493C-9002-A99119C96D03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B72</xm:sqref>
        </x14:conditionalFormatting>
        <x14:conditionalFormatting xmlns:xm="http://schemas.microsoft.com/office/excel/2006/main">
          <x14:cfRule type="containsText" priority="1320" operator="containsText" id="{EAE11C18-183D-42F2-98A7-BB3D482A3C60}">
            <xm:f>NOT(ISERROR(SEARCH(TDirReg!$L$2,F72)))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expression" priority="1321" id="{9D96FACC-6967-41E1-8B91-C0EF146F016F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C72:D72</xm:sqref>
        </x14:conditionalFormatting>
        <x14:conditionalFormatting xmlns:xm="http://schemas.microsoft.com/office/excel/2006/main">
          <x14:cfRule type="containsText" priority="1317" operator="containsText" id="{C578EAF0-7FD0-47FC-93BE-996642612DA0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316" operator="containsText" id="{6BE93F6B-6C9F-453C-9852-4433508432C3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expression" priority="1313" id="{197FB739-3B37-46EB-AD98-7855EC9D9215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D62</xm:sqref>
        </x14:conditionalFormatting>
        <x14:conditionalFormatting xmlns:xm="http://schemas.microsoft.com/office/excel/2006/main">
          <x14:cfRule type="expression" priority="1312" id="{01806BB5-3A31-495E-B009-CD2BAEAA5AFD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B62</xm:sqref>
        </x14:conditionalFormatting>
        <x14:conditionalFormatting xmlns:xm="http://schemas.microsoft.com/office/excel/2006/main">
          <x14:cfRule type="containsText" priority="1314" operator="containsText" id="{9459A635-BD30-49B8-8FE4-7CC73B9E4E39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1315" id="{607F4D0A-B5C0-4B23-9817-4D76ACEB844A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C62:D62</xm:sqref>
        </x14:conditionalFormatting>
        <x14:conditionalFormatting xmlns:xm="http://schemas.microsoft.com/office/excel/2006/main">
          <x14:cfRule type="containsText" priority="1311" operator="containsText" id="{EFBE9254-3BD5-4C23-BC4E-D2898CBE06C7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310" operator="containsText" id="{9B0E11DD-88C5-4F6C-95D7-5611EA901BE1}">
            <xm:f>NOT(ISERROR(SEARCH(TDirReg!$L$2,F114)))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containsText" priority="1307" operator="containsText" id="{5E59B7D0-484D-441E-A24D-7CC7B63CB113}">
            <xm:f>NOT(ISERROR(SEARCH(TDirReg!$L$2,F97)))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F97</xm:sqref>
        </x14:conditionalFormatting>
        <x14:conditionalFormatting xmlns:xm="http://schemas.microsoft.com/office/excel/2006/main">
          <x14:cfRule type="containsText" priority="1306" operator="containsText" id="{B823C915-2190-4B03-AC60-9EC998901746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containsText" priority="1305" operator="containsText" id="{B117F3FE-665C-4701-9B60-4EF26C3005BF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304" operator="containsText" id="{09D5BCE8-318E-4D6D-AD62-40002E8A70B4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1302" operator="containsText" id="{71085880-3CC9-40FD-87C5-EB332298A2C4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303" operator="containsText" id="{DCB1A613-E599-4107-9B51-C49C17BE4171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 F55</xm:sqref>
        </x14:conditionalFormatting>
        <x14:conditionalFormatting xmlns:xm="http://schemas.microsoft.com/office/excel/2006/main">
          <x14:cfRule type="containsText" priority="1301" operator="containsText" id="{B7272AD3-D131-4B45-81A3-BC966E95B6D1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expression" priority="1297" id="{CAFA5DD0-C8C7-4A8E-A20E-BE76FF972780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containsText" priority="1299" operator="containsText" id="{07C8C300-BAF5-4D3E-8626-8AD9BF2C3485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1300" id="{BBF0BADE-D009-4102-9E7B-F62CB492496B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1296" operator="containsText" id="{D70AA7C5-27A4-4ED8-B9F9-412C6F324CFB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295" operator="containsText" id="{4ACE5D31-59DA-4CFB-9FE8-A944BC7E988B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1291" id="{C6D541EA-50CF-4C68-83A5-11E57D9F65C3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containsText" priority="1293" operator="containsText" id="{CF05EC74-3B1B-4286-B07C-36192690D0E3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1294" id="{DE81CCF0-2C69-4E74-B353-0910CC801B25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containsText" priority="1290" operator="containsText" id="{7E199C92-9DD4-4C75-A45D-7460FE42DC18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289" operator="containsText" id="{5B08DCEC-71A7-401E-BA9C-D5392F1035AC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288" operator="containsText" id="{7698B898-151F-4A25-BFFC-F39360061D93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287" operator="containsText" id="{BB222ECA-F1D4-407A-ADFD-66D86D1C6FF4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286" operator="containsText" id="{782A52E8-2783-4F63-81CA-07F0C1676801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285" operator="containsText" id="{B7C0CCD3-AD91-4476-B022-6BF0895FB7FC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84" operator="containsText" id="{A6E8D67A-07DF-409E-8BF1-3395A08E8552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283" operator="containsText" id="{704EAA74-9DB3-4AB1-8888-6F7746FD3922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282" operator="containsText" id="{4978D6AA-C64A-4CE5-96CA-9516AD0AB738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281" operator="containsText" id="{8F40A694-2ADC-4859-9713-B4394B6D723C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280" operator="containsText" id="{BC7FB401-F7B5-4F3B-816B-526B6AAE7FBE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expression" priority="1277" id="{CA9DC4E8-ED8C-4339-B7C2-6C8DBF5E1BC1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D70</xm:sqref>
        </x14:conditionalFormatting>
        <x14:conditionalFormatting xmlns:xm="http://schemas.microsoft.com/office/excel/2006/main">
          <x14:cfRule type="expression" priority="1276" id="{B9BF4B07-3E56-4E3C-BA65-C77A5FD9BE0A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B70</xm:sqref>
        </x14:conditionalFormatting>
        <x14:conditionalFormatting xmlns:xm="http://schemas.microsoft.com/office/excel/2006/main">
          <x14:cfRule type="containsText" priority="1278" operator="containsText" id="{50E294EA-5264-4145-A6EE-DDFD16EC0F04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1279" id="{98A3D71F-93FC-423A-9B73-599DDAB920E2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C70:D70</xm:sqref>
        </x14:conditionalFormatting>
        <x14:conditionalFormatting xmlns:xm="http://schemas.microsoft.com/office/excel/2006/main">
          <x14:cfRule type="containsText" priority="1267" operator="containsText" id="{A0E9C5C0-8BEC-4CCF-BB58-ABDC6A7FFC36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265" operator="containsText" id="{73854D91-9BC6-4734-B3DE-917A848136F9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1264" operator="containsText" id="{F8BA70A3-C39A-4905-BB3A-3756CB5A646A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expression" priority="1257" id="{D675AA7F-BFF7-423D-9521-C741411448A7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D67</xm:sqref>
        </x14:conditionalFormatting>
        <x14:conditionalFormatting xmlns:xm="http://schemas.microsoft.com/office/excel/2006/main">
          <x14:cfRule type="expression" priority="1256" id="{20E7FCBC-F9A5-4A30-867D-16278F82CEC4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B67</xm:sqref>
        </x14:conditionalFormatting>
        <x14:conditionalFormatting xmlns:xm="http://schemas.microsoft.com/office/excel/2006/main">
          <x14:cfRule type="expression" priority="1259" id="{D29873FB-AD45-4990-A9AA-730FECF5B990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C67:D67</xm:sqref>
        </x14:conditionalFormatting>
        <x14:conditionalFormatting xmlns:xm="http://schemas.microsoft.com/office/excel/2006/main">
          <x14:cfRule type="containsText" priority="1255" operator="containsText" id="{79A1088F-23A6-4293-8A88-7C8F2A5FD0FD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1252" id="{6DC55531-1D4D-4D21-8BAD-3DA7EFFF3EC5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D57</xm:sqref>
        </x14:conditionalFormatting>
        <x14:conditionalFormatting xmlns:xm="http://schemas.microsoft.com/office/excel/2006/main">
          <x14:cfRule type="containsText" priority="1253" operator="containsText" id="{AAE6F03C-A035-474B-939F-45432BF1A36D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1254" id="{C22F1E97-4B78-4D44-B0E6-ECD9AEC92D68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C57:D57</xm:sqref>
        </x14:conditionalFormatting>
        <x14:conditionalFormatting xmlns:xm="http://schemas.microsoft.com/office/excel/2006/main">
          <x14:cfRule type="containsText" priority="1250" operator="containsText" id="{5F07CEFA-A382-4F4A-A216-376108790AE0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246" operator="containsText" id="{5B965DE9-4148-4E9F-B50A-04978D74CA86}">
            <xm:f>NOT(ISERROR(SEARCH(TDirReg!$L$2,F92)))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F92</xm:sqref>
        </x14:conditionalFormatting>
        <x14:conditionalFormatting xmlns:xm="http://schemas.microsoft.com/office/excel/2006/main">
          <x14:cfRule type="containsText" priority="1244" operator="containsText" id="{C70399A9-3680-4FDF-8C51-8D6D0FB07B44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243" operator="containsText" id="{3F0AF753-1314-40C6-80EF-4A478AC0B45E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 F58</xm:sqref>
        </x14:conditionalFormatting>
        <x14:conditionalFormatting xmlns:xm="http://schemas.microsoft.com/office/excel/2006/main">
          <x14:cfRule type="expression" priority="1237" id="{DCDB4D0A-474B-429F-B477-0EC3907C5DBB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D71</xm:sqref>
        </x14:conditionalFormatting>
        <x14:conditionalFormatting xmlns:xm="http://schemas.microsoft.com/office/excel/2006/main">
          <x14:cfRule type="expression" priority="1236" id="{F9D12636-82DB-4715-B58A-4D86A54EDF8F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B71</xm:sqref>
        </x14:conditionalFormatting>
        <x14:conditionalFormatting xmlns:xm="http://schemas.microsoft.com/office/excel/2006/main">
          <x14:cfRule type="expression" priority="1239" id="{0B616D46-5FE1-4B7A-87A8-48C8E6D97E89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C71:D71</xm:sqref>
        </x14:conditionalFormatting>
        <x14:conditionalFormatting xmlns:xm="http://schemas.microsoft.com/office/excel/2006/main">
          <x14:cfRule type="containsText" priority="1235" operator="containsText" id="{B0A0C2C0-ECCB-4C2A-A104-14C9923D5DEB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234" operator="containsText" id="{D63D073C-1B74-4BB8-B9F3-832FAF067846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1231" id="{F1ACC915-91F8-4821-8BF1-10896405447B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D61</xm:sqref>
        </x14:conditionalFormatting>
        <x14:conditionalFormatting xmlns:xm="http://schemas.microsoft.com/office/excel/2006/main">
          <x14:cfRule type="expression" priority="1230" id="{890426DE-BC1D-456E-BD96-5D79FDB10F1B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B61</xm:sqref>
        </x14:conditionalFormatting>
        <x14:conditionalFormatting xmlns:xm="http://schemas.microsoft.com/office/excel/2006/main">
          <x14:cfRule type="expression" priority="1233" id="{F4EBED87-6F3C-42CC-9A69-F9C4F0DDBFAD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C61:D61</xm:sqref>
        </x14:conditionalFormatting>
        <x14:conditionalFormatting xmlns:xm="http://schemas.microsoft.com/office/excel/2006/main">
          <x14:cfRule type="containsText" priority="1229" operator="containsText" id="{CFD7414A-D3BF-4808-B51C-9CEFDCC46B52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F107:F110</xm:sqref>
        </x14:conditionalFormatting>
        <x14:conditionalFormatting xmlns:xm="http://schemas.microsoft.com/office/excel/2006/main">
          <x14:cfRule type="containsText" priority="1228" operator="containsText" id="{0108C948-D09A-4465-B61F-66FD746A2547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221" operator="containsText" id="{AE20B119-F08B-4925-9D07-472008DF02A9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 F56:F57</xm:sqref>
        </x14:conditionalFormatting>
        <x14:conditionalFormatting xmlns:xm="http://schemas.microsoft.com/office/excel/2006/main">
          <x14:cfRule type="expression" priority="1216" id="{BB7305B0-760D-405A-9095-D99143EE15B1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expression" priority="1215" id="{1261FFE6-2BA0-4825-892C-F93DE0DE2BC3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expression" priority="1218" id="{0B3E9BBB-B727-46D3-B14D-FAE2B918D3F9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expression" priority="1211" id="{A05D1F76-F9B3-47CB-AB18-C2B6F8DD08CB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expression" priority="1210" id="{2373DA42-B16B-4DED-BA82-A211B9A8B2AE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containsText" priority="1212" operator="containsText" id="{7F1867B2-65AE-4CB8-90C5-09D1EF81B81A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1213" id="{81BC1037-008C-4F62-9D42-3DBA7D13CBDC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1209" operator="containsText" id="{5DD9E0E7-B284-4A62-AB4A-9417CA592956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07" operator="containsText" id="{D276896E-336B-4FFD-8944-1B2402CECF60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206" operator="containsText" id="{319FD079-C7D3-4C3C-8910-AE2234F7E533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expression" priority="1198" id="{96146A1A-3B55-4BB0-B373-E5B8F39698FA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expression" priority="1197" id="{EE5A2BF9-6B6F-439E-9023-8F76110D2AB6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containsText" priority="1199" operator="containsText" id="{547CD835-3D50-47B7-9264-A2B0A9DD2F03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1200" id="{4D34568E-9E2B-4DBD-8202-073C74926CF5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1195" operator="containsText" id="{475FF459-2582-4B2D-ACE8-7FB46FA42617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1192" id="{5E6F36BB-2B2E-4376-A9C0-66F615CFCD04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expression" priority="1191" id="{F8B179EC-2E13-4E45-86A2-9F190F48C15A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expression" priority="1194" id="{9C4665A9-1608-416C-9938-B366BDE0D5D0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containsText" priority="1189" operator="containsText" id="{E3D8F9ED-EBF2-4365-B60C-84E07F40ECAA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188" operator="containsText" id="{5FAC985D-674D-4713-A6B7-64B44E2EA11B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185" operator="containsText" id="{B74B65B1-EB32-46BA-A492-D6E02C37A92A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183" operator="containsText" id="{62261949-2AC5-4396-8398-3F50D25C3F3D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182" operator="containsText" id="{7B6BCE55-EB93-4AF8-BB72-493065B5D2BF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1178" id="{6E1FF9FC-71D4-42AA-A21C-6E10A9025CD7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D66</xm:sqref>
        </x14:conditionalFormatting>
        <x14:conditionalFormatting xmlns:xm="http://schemas.microsoft.com/office/excel/2006/main">
          <x14:cfRule type="expression" priority="1177" id="{83079931-62E2-4298-9DE7-55139AC9546E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B66</xm:sqref>
        </x14:conditionalFormatting>
        <x14:conditionalFormatting xmlns:xm="http://schemas.microsoft.com/office/excel/2006/main">
          <x14:cfRule type="expression" priority="1180" id="{D1C3302A-1241-4A90-908D-74EF788DC111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C66:D66</xm:sqref>
        </x14:conditionalFormatting>
        <x14:conditionalFormatting xmlns:xm="http://schemas.microsoft.com/office/excel/2006/main">
          <x14:cfRule type="containsText" priority="1175" operator="containsText" id="{2023AF5D-6D57-4437-8049-025507CE100C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172" operator="containsText" id="{9592A758-97E9-4102-BA14-C7A99E9C2F8B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171" operator="containsText" id="{162B6B9A-0E0F-474F-B542-2A55654905DE}">
            <xm:f>NOT(ISERROR(SEARCH(TDirReg!$L$2,F91)))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containsText" priority="1170" operator="containsText" id="{F111677E-EB84-4183-A05E-B080E52CAC6B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expression" priority="1162" id="{3DCADDDE-8904-4BE3-8F5B-1A185EC50082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160" id="{FC46DEE2-73FE-49DB-8D4E-ACF0FE42DE23}">
            <xm:f>PROPER(TEXT(O119,"dddd"))=Calendario!$H$2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K119</xm:sqref>
        </x14:conditionalFormatting>
        <x14:conditionalFormatting xmlns:xm="http://schemas.microsoft.com/office/excel/2006/main">
          <x14:cfRule type="expression" priority="1137" id="{915EB56A-0223-40FD-A7F5-EA7B217145F3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1136" id="{4F231432-FE4E-4F71-A201-74AE7C8B884A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127" id="{F46853A4-734E-4724-A7AB-A2A3677601F3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1123" id="{C059E6ED-DA1C-434F-A7FD-932A4E4E4FAA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120" id="{14151D3B-5DD6-4BAC-8DBB-4DC3C08D064A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119" id="{B2ACE6D8-CD88-4662-B86D-D040838FABD8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1118" id="{D7C2439D-0BF8-48BD-891B-D89251AC9A48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1117" id="{DD04FF8B-756F-4BA6-B09E-B1C7CC998C2D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1116" id="{6A74B23D-B159-4A52-933F-8BA715D9ED1B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1115" id="{7DFFBE95-273B-4F7C-9095-1A3A280CF39D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113" id="{76D992E3-E471-46E1-9B1A-5E58554191F1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12" id="{890841C5-521B-4AF3-8B8F-07CC162604E7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111" id="{12684D41-5633-4376-9B0F-416B416E747E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1110" id="{1CC0A6B5-8ED7-46ED-8798-9F042E0F9ABF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109" id="{481BBB7F-3448-4CD0-8EF0-67AB321E43E5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1107" id="{CC2588E1-B573-4C75-9604-F21580E33579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1106" id="{E34572AC-2F56-4229-84EB-B9B13A962C33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1105" id="{3A84BDF3-2013-4526-9287-F18C9E8FBD05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104" id="{31B2A698-AA2B-49B5-AC04-F5B0B1FF9FCD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103" id="{F51517DB-434E-42A2-A18E-671840ABE394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02" id="{3AFD6BD6-800F-4BE1-9494-B4C50C276BA8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1101" id="{7BB806D3-57D1-4648-B42C-4E9E09FF4FDD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1100" id="{6FCB3976-2A0F-4B8F-AE8C-39E6C4FC52BC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099" id="{C26A867B-215A-42F4-8A6A-1454F50E9796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098" id="{A6557D42-6F10-4A24-B670-729FA3D87978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097" id="{2558A5CA-97D5-4E92-8834-81C99EB00693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096" id="{F26AA493-AB99-4F84-B924-17D11E2BE1EA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095" id="{9488C9B1-EA3C-4475-B6A7-1632EC72C36F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1094" id="{76541CED-460E-4AA3-B219-D790F21B19F1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092" id="{2FBCAF84-13A2-4B13-BCBB-4B5B85FB1B6F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1091" id="{E0C0CB56-267C-4F8F-B30C-657A2CB9EF0A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090" id="{DC8B8DB3-0318-48DA-9BA3-36060696452C}">
            <xm:f>PROPER(TEXT(N66,"dddd"))=Calendario!$H$2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1089" id="{91D3AE09-8951-4882-B850-74A3F8509D80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1088" id="{928A4DE5-900A-4022-8BBF-901E19D4876C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086" id="{B82F66E2-9D02-4FCA-9726-6C3167E5BC89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containsText" priority="1074" operator="containsText" id="{32F0B7B6-EBF8-4BAE-A8A9-DA8E5C190223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072" operator="containsText" id="{8A698490-CBC4-4BAA-BDDE-072D174B9F7C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071" operator="containsText" id="{143CC786-8DD3-4F7C-B407-63F95682D75F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068" operator="containsText" id="{95C18A10-2820-4A88-A2C3-EABE214AF678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containsText" priority="1066" operator="containsText" id="{EB43BC45-1F2F-4495-94B2-8FC656F3AC80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065" operator="containsText" id="{86412DE0-CA08-4597-B950-E0BBC95596C8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054" operator="containsText" id="{2D4A5CF2-F6C0-4A88-9D59-B163371937AA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1052" operator="containsText" id="{1B6FEF5E-A473-451F-8E72-538928F0CE01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containsText" priority="1051" operator="containsText" id="{2EAFD3DC-C2E2-4C13-8245-DE6C0FD2C6A0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049" operator="containsText" id="{2A73D05B-21B0-4AC2-8EEC-A939FB73385E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047" operator="containsText" id="{75B62848-1246-4C55-8B97-E74E6CF6EC7E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F106:F110</xm:sqref>
        </x14:conditionalFormatting>
        <x14:conditionalFormatting xmlns:xm="http://schemas.microsoft.com/office/excel/2006/main">
          <x14:cfRule type="containsText" priority="1046" operator="containsText" id="{19E35091-1DAD-4189-A523-123752396E50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034" operator="containsText" id="{4B8D6600-673C-4427-B65B-E79655881E87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032" operator="containsText" id="{BF890705-DF24-4450-8B20-C08DF685FFF9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031" operator="containsText" id="{8E6F155F-C93D-489E-BBE5-17784936377A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028" operator="containsText" id="{D52D0671-A37F-4361-B8CA-E95937A8F20D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026" operator="containsText" id="{36214FBA-152F-4E30-80E5-1E319DE87188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025" operator="containsText" id="{BDC1A7CB-F28D-46E3-AB9C-C893F27B4C0D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expression" priority="1021" id="{25E2AECA-21CC-43D8-A096-52D965C9DAD1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I107:I110</xm:sqref>
        </x14:conditionalFormatting>
        <x14:conditionalFormatting xmlns:xm="http://schemas.microsoft.com/office/excel/2006/main">
          <x14:cfRule type="expression" priority="1020" id="{BFA349A4-0291-47E2-95F6-2ABFF8582001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1019" id="{CEFA4E39-BEF5-4757-9D43-6FA65DCA3A47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018" id="{D55AD830-743A-48C5-BA38-48F53956E307}">
            <xm:f>PROPER(TEXT(N114,"dddd"))=Calendario!$H$2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I114</xm:sqref>
        </x14:conditionalFormatting>
        <x14:conditionalFormatting xmlns:xm="http://schemas.microsoft.com/office/excel/2006/main">
          <x14:cfRule type="expression" priority="1017" id="{B45B63B8-5FDE-4A2B-85EB-70AAA08338FD}">
            <xm:f>PROPER(TEXT(O119,"dddd"))=Calendario!$H$2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K119</xm:sqref>
        </x14:conditionalFormatting>
        <x14:conditionalFormatting xmlns:xm="http://schemas.microsoft.com/office/excel/2006/main">
          <x14:cfRule type="expression" priority="1016" id="{891A14BE-1994-414C-BBBB-21B178108D3D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015" id="{B4B21225-7AE6-4539-AC25-338686B36630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1014" id="{AC592E1F-1199-4F90-9F10-083AD832CB62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013" id="{0BC92EAA-7029-4FF9-AB70-953201FBFC8F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012" id="{CCD71928-6230-48DB-B62A-685510B27290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1010" id="{0BAC16A4-D733-4873-ACF3-6598C30D48A3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009" id="{5F2785CA-6FF1-491F-875D-D2E483FD79F1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008" id="{EF05954C-6824-431D-B348-82D0118A4E45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007" id="{24D24E38-D146-4290-9AAD-E7E6A4B88129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1005" id="{7F96D9E6-9AF7-4181-8B38-292EF6A560EF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004" id="{E4440D46-53EF-443D-AE1F-28C2AC48BA75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003" id="{98744C80-0E32-4D31-A32E-948BCE7D18A4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002" id="{23FA219A-B225-4F0C-84F4-D20532205B6C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1001" id="{13B41B80-A4F5-49AC-8133-9626D5332AB7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1000" id="{C5EC54C6-0DED-4AE7-B45F-3A97182E4F0A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999" id="{F5603F66-FA14-49CC-AF59-69B38C4178B4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998" id="{BC608746-7CE7-4F1E-B060-5FDF3DB32E86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997" id="{96170204-7838-4A21-9977-0E57C693D208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996" id="{F8295B33-383D-4EBE-84A1-5C68EC872D09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995" id="{6DD7A767-FFB3-4968-8E07-EF26A5B11D53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994" id="{75B773B7-3E2C-4EB2-89C5-12FD1A180EF2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993" id="{4EE6ED18-B52C-499D-9A9F-C807DA3795FF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992" id="{054FBE1B-7D58-4EB3-B0E7-6FA9AEED4F0C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991" id="{5D0E22B2-BCF5-4532-A26C-EA152806F208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990" id="{9A85D92E-9F8E-4DDB-A976-8EDAF1718C5E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989" id="{0949DB8E-8E29-48B6-B883-BC1EE670404A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988" id="{98F92333-6299-4E0A-AB78-F28FE6694E1A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987" id="{B8E602A1-E028-442D-B155-DE63FAE8DDE3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985" id="{8C21DAF7-8455-4F6A-AD04-B0758CB4C48B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984" id="{A6B1DAAA-552D-4441-9DBF-BE385AF24661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983" id="{1C6E316C-BC6A-470F-BDEC-C01D1A0765D9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982" id="{2C35B2F0-5409-4C2D-838A-462EB85D1B10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981" id="{15CC0660-D146-4C21-919A-977498989059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980" id="{CB36694A-08C0-4EFB-885F-C15463104AC6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979" id="{F1E28B50-9ACC-41FA-80DE-2651DEC12377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978" id="{A78A6ECE-B69E-4CED-B949-6E1C5064B020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977" id="{1A8356F1-68B6-41FA-AF5B-FA165FA02BC9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976" id="{67E1DCA0-5BE6-4209-A6C5-3B52F716551D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975" id="{5C910346-A11C-4EC0-8EFE-8E8527F623B6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974" id="{693D4481-1ADA-4AEF-B960-C022B08CDAA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973" id="{5D81BF5F-7E68-4832-AE43-4D3EB749F0A7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972" id="{CD9EDAD2-0EBF-4CD7-9F2A-22A156B632C9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971" id="{CA2A8208-3211-4D5E-8DA8-9B77CBD3307B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970" id="{EEAC3593-2AF0-4EC2-9CA5-A373B069E2A8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I106:I110</xm:sqref>
        </x14:conditionalFormatting>
        <x14:conditionalFormatting xmlns:xm="http://schemas.microsoft.com/office/excel/2006/main">
          <x14:cfRule type="expression" priority="969" id="{E90524D6-64AE-4F16-94DB-CE266A4F4D27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968" id="{01399BA2-DD7F-4AA8-8268-3697A8CAC732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967" id="{69BDE187-A660-4565-B97E-215B8AF4123C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966" id="{B277B7CA-5FB6-4D18-9896-3A134C2A05D0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965" id="{68B1347E-6D3C-4007-8495-049D1F58D2D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964" id="{751EC787-299F-4B7C-998E-D0E904CA2583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963" id="{DCEFE55D-22FB-45FC-A3A7-7E026E1476C1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962" id="{33402C7F-F58A-4970-8E04-B8ED41A24557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961" id="{5271475E-AE6D-4304-BB88-6315A5447081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960" id="{00F4948F-6E72-44AC-A039-7B3705599B6F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957" id="{B2CE615E-4CC8-4DC7-A7BD-D4E09082C678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952" id="{BE5D704E-6A6D-440B-B58B-0240E72BFA51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950" id="{F24CE44A-B274-4BEE-9840-68CDF2C4F567}">
            <xm:f>PROPER(TEXT(N107,"dddd"))=Calendario!$H$2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I107</xm:sqref>
        </x14:conditionalFormatting>
        <x14:conditionalFormatting xmlns:xm="http://schemas.microsoft.com/office/excel/2006/main">
          <x14:cfRule type="expression" priority="947" id="{786CFE5B-EA4A-4562-901F-4A0C633D70E4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940" id="{6799284E-E476-4E7B-B4BC-591D3BA57D2C}">
            <xm:f>PROPER(TEXT(Q107,"dddd"))=Calendario!$H$2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M107:BI107</xm:sqref>
        </x14:conditionalFormatting>
        <x14:conditionalFormatting xmlns:xm="http://schemas.microsoft.com/office/excel/2006/main">
          <x14:cfRule type="expression" priority="939" id="{E746F081-F650-4F59-9969-599F3A7FA95F}">
            <xm:f>PROPER(TEXT(I107,"dddd"))=Calendario!$H$2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X107</xm:sqref>
        </x14:conditionalFormatting>
        <x14:conditionalFormatting xmlns:xm="http://schemas.microsoft.com/office/excel/2006/main">
          <x14:cfRule type="expression" priority="938" id="{28EA7B78-C0F5-41FB-82D3-806924828BBF}">
            <xm:f>PROPER(TEXT(I107,"dddd"))=Calendario!$H$2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BI107</xm:sqref>
        </x14:conditionalFormatting>
        <x14:conditionalFormatting xmlns:xm="http://schemas.microsoft.com/office/excel/2006/main">
          <x14:cfRule type="expression" priority="937" id="{F23BCACA-89FC-44EE-8712-375124E38371}">
            <xm:f>PROPER(TEXT(I107,"dddd"))=Calendario!$H$2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BJ107</xm:sqref>
        </x14:conditionalFormatting>
        <x14:conditionalFormatting xmlns:xm="http://schemas.microsoft.com/office/excel/2006/main">
          <x14:cfRule type="expression" priority="936" id="{2F1D4FC1-BAA9-43B8-93E8-FE3BA8E8CB49}">
            <xm:f>PROPER(TEXT(G107,"dddd"))=Calendario!$H$2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BI107:BM107</xm:sqref>
        </x14:conditionalFormatting>
        <x14:conditionalFormatting xmlns:xm="http://schemas.microsoft.com/office/excel/2006/main">
          <x14:cfRule type="expression" priority="935" id="{254728B9-3894-4200-9CA4-D25F1A91B350}">
            <xm:f>PROPER(TEXT(I107,"dddd"))=Calendario!$H$2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BL107:BM107</xm:sqref>
        </x14:conditionalFormatting>
        <x14:conditionalFormatting xmlns:xm="http://schemas.microsoft.com/office/excel/2006/main">
          <x14:cfRule type="expression" priority="934" id="{9047A2B0-EFA3-4D7F-BCBC-45EA8AEB55D9}">
            <xm:f>PROPER(TEXT(BN107,"dddd"))=Calendario!$H$2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BL107:BM107</xm:sqref>
        </x14:conditionalFormatting>
        <x14:conditionalFormatting xmlns:xm="http://schemas.microsoft.com/office/excel/2006/main">
          <x14:cfRule type="expression" priority="933" id="{9515532C-4C47-4F3D-9CA4-50063C0D16CE}">
            <xm:f>PROPER(TEXT(I107,"dddd"))=Calendario!$H$2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Z107</xm:sqref>
        </x14:conditionalFormatting>
        <x14:conditionalFormatting xmlns:xm="http://schemas.microsoft.com/office/excel/2006/main">
          <x14:cfRule type="expression" priority="932" id="{E28D9755-05FB-4A9A-916D-2EAF233E0FC1}">
            <xm:f>PROPER(TEXT(I107,"dddd"))=Calendario!$H$2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AN107</xm:sqref>
        </x14:conditionalFormatting>
        <x14:conditionalFormatting xmlns:xm="http://schemas.microsoft.com/office/excel/2006/main">
          <x14:cfRule type="expression" priority="931" id="{23BF24DD-733E-48AE-9822-C447FB2AEB80}">
            <xm:f>PROPER(TEXT(I107,"dddd"))=Calendario!$H$2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BH107</xm:sqref>
        </x14:conditionalFormatting>
        <x14:conditionalFormatting xmlns:xm="http://schemas.microsoft.com/office/excel/2006/main">
          <x14:cfRule type="expression" priority="930" id="{E62FA604-CB61-4352-B9A1-1BE43C079A70}">
            <xm:f>PROPER(TEXT(I107,"dddd"))=Calendario!$H$2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BM107</xm:sqref>
        </x14:conditionalFormatting>
        <x14:conditionalFormatting xmlns:xm="http://schemas.microsoft.com/office/excel/2006/main">
          <x14:cfRule type="expression" priority="941" id="{2F5D841C-4623-4AA8-9F0A-433128CF04B9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BJ107:BK107</xm:sqref>
        </x14:conditionalFormatting>
        <x14:conditionalFormatting xmlns:xm="http://schemas.microsoft.com/office/excel/2006/main">
          <x14:cfRule type="expression" priority="928" id="{FCEA736B-0B66-48DF-8414-55B6774EB355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expression" priority="927" id="{F43CE63A-A67A-452E-939E-CB87B0185629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B26</xm:sqref>
        </x14:conditionalFormatting>
        <x14:conditionalFormatting xmlns:xm="http://schemas.microsoft.com/office/excel/2006/main">
          <x14:cfRule type="containsText" priority="929" operator="containsText" id="{3B56FF45-8334-4A98-9CA7-30287F289B3C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926" id="{BBD1E6E2-F9A5-4820-917A-72C3596A8C07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924" operator="containsText" id="{1B13A7D9-2692-4302-8DE5-70A3EEEF2F6F}">
            <xm:f>NOT(ISERROR(SEARCH(TDirReg!$L$2,F65)))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containsText" priority="925" operator="containsText" id="{92A332EA-1436-4E91-910E-C27ACA2663C5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 F57 F59</xm:sqref>
        </x14:conditionalFormatting>
        <x14:conditionalFormatting xmlns:xm="http://schemas.microsoft.com/office/excel/2006/main">
          <x14:cfRule type="containsText" priority="923" operator="containsText" id="{0A5799A7-9E35-48A1-96C3-217CC2C036D5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922" operator="containsText" id="{F765F38F-89EE-4ADE-998D-EDEA5BB9683E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expression" priority="918" id="{F5E61B0E-0A3A-4FA5-91A3-E24029ABA869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B72</xm:sqref>
        </x14:conditionalFormatting>
        <x14:conditionalFormatting xmlns:xm="http://schemas.microsoft.com/office/excel/2006/main">
          <x14:cfRule type="containsText" priority="920" operator="containsText" id="{816AB2B4-CC4C-4A5C-804D-34D939A57A27}">
            <xm:f>NOT(ISERROR(SEARCH(TDirReg!$L$2,F72)))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expression" priority="921" id="{ED3885EC-0CDB-4C16-A370-7A49013D9464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C72:D72</xm:sqref>
        </x14:conditionalFormatting>
        <x14:conditionalFormatting xmlns:xm="http://schemas.microsoft.com/office/excel/2006/main">
          <x14:cfRule type="containsText" priority="917" operator="containsText" id="{EDF080A3-1485-4AC6-874B-8C8AFFD2DD1D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916" operator="containsText" id="{A2EC792D-181A-4F0B-B5B4-11EBE2547CDC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expression" priority="912" id="{2CAEC3E7-2718-4CDE-BACE-36BF24EDE36B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B62</xm:sqref>
        </x14:conditionalFormatting>
        <x14:conditionalFormatting xmlns:xm="http://schemas.microsoft.com/office/excel/2006/main">
          <x14:cfRule type="containsText" priority="914" operator="containsText" id="{76196DE8-F1CB-4C02-9ACA-47565A4BAEC5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915" id="{1846A10A-F9EC-498B-BF7C-ACA512788276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C62:D62</xm:sqref>
        </x14:conditionalFormatting>
        <x14:conditionalFormatting xmlns:xm="http://schemas.microsoft.com/office/excel/2006/main">
          <x14:cfRule type="containsText" priority="911" operator="containsText" id="{2C9CCF7D-D7D3-480F-841D-C9077D2B077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910" operator="containsText" id="{5E5526FA-E43B-4C4C-9300-CAAC45E4DF77}">
            <xm:f>NOT(ISERROR(SEARCH(TDirReg!$L$2,F114)))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containsText" priority="909" operator="containsText" id="{BF92B3C8-6BE9-47D8-A531-FA53A8335F02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908" operator="containsText" id="{68EB8886-223D-40A9-B7FC-B5FA879486D4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containsText" priority="907" operator="containsText" id="{A910621A-FC2E-499B-BDE7-84CB28C82C1A}">
            <xm:f>NOT(ISERROR(SEARCH(TDirReg!$L$2,F97)))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F97</xm:sqref>
        </x14:conditionalFormatting>
        <x14:conditionalFormatting xmlns:xm="http://schemas.microsoft.com/office/excel/2006/main">
          <x14:cfRule type="containsText" priority="906" operator="containsText" id="{82D07116-D21D-4E9E-AF0B-E4A5CA36402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expression" priority="902" id="{82720CEE-2549-47CB-A20C-4AE83B4A763D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E31</xm:sqref>
        </x14:conditionalFormatting>
        <x14:conditionalFormatting xmlns:xm="http://schemas.microsoft.com/office/excel/2006/main">
          <x14:cfRule type="expression" priority="901" id="{8FA0EE19-8586-42EC-808E-FBF93D3096CD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B31</xm:sqref>
        </x14:conditionalFormatting>
        <x14:conditionalFormatting xmlns:xm="http://schemas.microsoft.com/office/excel/2006/main">
          <x14:cfRule type="containsText" priority="903" operator="containsText" id="{5F9091E9-4540-4BF8-9554-EA6010D54C45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905" id="{C6A089B8-0116-4317-8303-3ADFDFDEE0C9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C31:D31</xm:sqref>
        </x14:conditionalFormatting>
        <x14:conditionalFormatting xmlns:xm="http://schemas.microsoft.com/office/excel/2006/main">
          <x14:cfRule type="expression" priority="900" id="{1CC9C74D-AC93-4F65-93C0-616315DCCC6D}">
            <xm:f>PROPER(TEXT(H31,"dddd"))=Calendario!$H$2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D31</xm:sqref>
        </x14:conditionalFormatting>
        <x14:conditionalFormatting xmlns:xm="http://schemas.microsoft.com/office/excel/2006/main">
          <x14:cfRule type="containsText" priority="899" operator="containsText" id="{BD018B9E-727D-4383-A3F8-C1AD105AC0B6}">
            <xm:f>NOT(ISERROR(SEARCH(TDirReg!$L$2,F32)))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containsText" priority="898" operator="containsText" id="{3D00CB60-1765-4A4E-9590-DB37A25C3B52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897" operator="containsText" id="{5F3734C1-1D1A-4A9A-8E6C-CBEBFA6D9830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896" operator="containsText" id="{0B67237A-28CD-416D-8919-0E18E2A5608C}">
            <xm:f>NOT(ISERROR(SEARCH(TDirReg!$L$2,F33)))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F33</xm:sqref>
        </x14:conditionalFormatting>
        <x14:conditionalFormatting xmlns:xm="http://schemas.microsoft.com/office/excel/2006/main">
          <x14:cfRule type="expression" priority="892" id="{64B8F129-4E44-42BD-9C30-4E7276B30FB3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E30</xm:sqref>
        </x14:conditionalFormatting>
        <x14:conditionalFormatting xmlns:xm="http://schemas.microsoft.com/office/excel/2006/main">
          <x14:cfRule type="expression" priority="891" id="{C8472ACE-86C4-4A21-A188-B627FCCDCFBA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B30</xm:sqref>
        </x14:conditionalFormatting>
        <x14:conditionalFormatting xmlns:xm="http://schemas.microsoft.com/office/excel/2006/main">
          <x14:cfRule type="containsText" priority="893" operator="containsText" id="{778C439A-EDD3-45D7-B422-E8BB3403F6A4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895" id="{5CA135ED-28A1-414F-A947-46DB7B38E0EC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C30:D30</xm:sqref>
        </x14:conditionalFormatting>
        <x14:conditionalFormatting xmlns:xm="http://schemas.microsoft.com/office/excel/2006/main">
          <x14:cfRule type="expression" priority="890" id="{87B7B4A9-FCB0-445A-B872-8E63A2F3BA9D}">
            <xm:f>PROPER(TEXT(H30,"dddd"))=Calendario!$H$2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</xm:sqref>
        </x14:conditionalFormatting>
        <x14:conditionalFormatting xmlns:xm="http://schemas.microsoft.com/office/excel/2006/main">
          <x14:cfRule type="containsText" priority="889" operator="containsText" id="{073FB8D0-5F58-4CF4-860C-FF9114764DF4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888" operator="containsText" id="{D08C9D31-2E8E-46F3-B482-8BF586FB3A28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containsText" priority="887" operator="containsText" id="{D728483B-FF40-433D-B6FF-07F5A3B1343B}">
            <xm:f>NOT(ISERROR(SEARCH(TDirReg!$L$2,F28)))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F28:F29</xm:sqref>
        </x14:conditionalFormatting>
        <x14:conditionalFormatting xmlns:xm="http://schemas.microsoft.com/office/excel/2006/main">
          <x14:cfRule type="containsText" priority="886" operator="containsText" id="{41B019B1-0014-4E6E-B327-34B4FD97F38D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884" operator="containsText" id="{AD7CD0F4-562D-41D3-984E-5E85CF5F6066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885" operator="containsText" id="{678BA821-F95C-475F-9306-5F1739C8846E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 F55</xm:sqref>
        </x14:conditionalFormatting>
        <x14:conditionalFormatting xmlns:xm="http://schemas.microsoft.com/office/excel/2006/main">
          <x14:cfRule type="containsText" priority="883" operator="containsText" id="{D23A4D60-9488-454A-8B4B-A2B0655DEF2E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882" operator="containsText" id="{96B1D723-32C0-4DD2-9BD0-CA4A568CFC6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expression" priority="878" id="{E4CF6648-A8F8-4B5E-82DF-A7705F68F9C1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containsText" priority="880" operator="containsText" id="{FB81B36D-16AA-45C5-9ED8-F36F51A4DB24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881" id="{6A804829-F273-4BBB-80FC-1BEC57A41A3B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877" operator="containsText" id="{07461AF4-31AB-4EA0-8ED2-092A322D185A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876" operator="containsText" id="{8862FC52-E0E1-403B-A35E-A2ECCF06BA97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873" id="{3C78ABD1-A505-4921-AA35-1D56FD34E8D9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expression" priority="872" id="{45720E1F-3E3C-4DB6-87E3-3502A6DF3CC6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expression" priority="875" id="{AAC746C0-F957-4ED5-B316-8F7F89139680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expression" priority="864" id="{6AD6A5FA-CB45-410D-8587-3380AA6A4BA4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D27:E27</xm:sqref>
        </x14:conditionalFormatting>
        <x14:conditionalFormatting xmlns:xm="http://schemas.microsoft.com/office/excel/2006/main">
          <x14:cfRule type="expression" priority="862" id="{AD448242-7401-4B8B-A8F1-FA06B7BF9120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E27</xm:sqref>
        </x14:conditionalFormatting>
        <x14:conditionalFormatting xmlns:xm="http://schemas.microsoft.com/office/excel/2006/main">
          <x14:cfRule type="expression" priority="861" id="{4230AB3A-4DF3-438D-A5D0-0902B746374F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B27</xm:sqref>
        </x14:conditionalFormatting>
        <x14:conditionalFormatting xmlns:xm="http://schemas.microsoft.com/office/excel/2006/main">
          <x14:cfRule type="expression" priority="865" id="{B8D7CC6B-7370-42A7-8751-AD6364AAD5B7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C27:D27</xm:sqref>
        </x14:conditionalFormatting>
        <x14:conditionalFormatting xmlns:xm="http://schemas.microsoft.com/office/excel/2006/main">
          <x14:cfRule type="expression" priority="860" id="{1535B5DD-8638-4D3D-B1E8-770E459BAC6B}">
            <xm:f>PROPER(TEXT(H27,"dddd"))=Calendario!$H$2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</xm:sqref>
        </x14:conditionalFormatting>
        <x14:conditionalFormatting xmlns:xm="http://schemas.microsoft.com/office/excel/2006/main">
          <x14:cfRule type="expression" priority="854" id="{A09D9583-9307-407A-9251-31CA5313B886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D26:E26</xm:sqref>
        </x14:conditionalFormatting>
        <x14:conditionalFormatting xmlns:xm="http://schemas.microsoft.com/office/excel/2006/main">
          <x14:cfRule type="expression" priority="852" id="{4681EA22-48CE-4832-BB69-570C1601391A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expression" priority="851" id="{D7E8CC07-8D16-4759-83FF-7A15F0EAA984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B26</xm:sqref>
        </x14:conditionalFormatting>
        <x14:conditionalFormatting xmlns:xm="http://schemas.microsoft.com/office/excel/2006/main">
          <x14:cfRule type="expression" priority="855" id="{0358E500-128B-4E28-80C7-103F8F91145B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C26:D26</xm:sqref>
        </x14:conditionalFormatting>
        <x14:conditionalFormatting xmlns:xm="http://schemas.microsoft.com/office/excel/2006/main">
          <x14:cfRule type="expression" priority="850" id="{409B13FD-5164-40B3-9783-2B0B7EE6BE74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expression" priority="843" id="{7DACE83B-6339-4BA3-908E-0D4CE28F3513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D70</xm:sqref>
        </x14:conditionalFormatting>
        <x14:conditionalFormatting xmlns:xm="http://schemas.microsoft.com/office/excel/2006/main">
          <x14:cfRule type="expression" priority="842" id="{7A8F03C0-7703-48FF-9256-C7327BBE8FDD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B70</xm:sqref>
        </x14:conditionalFormatting>
        <x14:conditionalFormatting xmlns:xm="http://schemas.microsoft.com/office/excel/2006/main">
          <x14:cfRule type="expression" priority="845" id="{02478AFA-2DC7-4F45-9EFA-D531EEC8AF55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C70:D70</xm:sqref>
        </x14:conditionalFormatting>
        <x14:conditionalFormatting xmlns:xm="http://schemas.microsoft.com/office/excel/2006/main">
          <x14:cfRule type="expression" priority="837" id="{103DDC7E-8191-4E22-B47A-FB762C9032C5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D60</xm:sqref>
        </x14:conditionalFormatting>
        <x14:conditionalFormatting xmlns:xm="http://schemas.microsoft.com/office/excel/2006/main">
          <x14:cfRule type="expression" priority="836" id="{4206853F-38FE-4D3D-8297-89B05E2A7BDB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B60</xm:sqref>
        </x14:conditionalFormatting>
        <x14:conditionalFormatting xmlns:xm="http://schemas.microsoft.com/office/excel/2006/main">
          <x14:cfRule type="expression" priority="839" id="{4D518E5B-0162-4CA6-94DC-9C2D277DDBF1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C60:D60</xm:sqref>
        </x14:conditionalFormatting>
        <x14:conditionalFormatting xmlns:xm="http://schemas.microsoft.com/office/excel/2006/main">
          <x14:cfRule type="expression" priority="829" id="{8A264D48-A8D0-4DD8-87D6-3ECCF0432E66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D28:E29</xm:sqref>
        </x14:conditionalFormatting>
        <x14:conditionalFormatting xmlns:xm="http://schemas.microsoft.com/office/excel/2006/main">
          <x14:cfRule type="expression" priority="827" id="{97411FBC-3530-4A77-8732-68034357DA71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E28:E29</xm:sqref>
        </x14:conditionalFormatting>
        <x14:conditionalFormatting xmlns:xm="http://schemas.microsoft.com/office/excel/2006/main">
          <x14:cfRule type="expression" priority="826" id="{C75F622A-1B5E-4E11-B12B-46F991FC7DA0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B28:B29</xm:sqref>
        </x14:conditionalFormatting>
        <x14:conditionalFormatting xmlns:xm="http://schemas.microsoft.com/office/excel/2006/main">
          <x14:cfRule type="expression" priority="830" id="{10D50E56-1F4F-4A03-BD7C-4ABA2749D5C5}">
            <xm:f>PROPER(TEXT(I28,"dddd"))=Calendario!$H$2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C28:D29</xm:sqref>
        </x14:conditionalFormatting>
        <x14:conditionalFormatting xmlns:xm="http://schemas.microsoft.com/office/excel/2006/main">
          <x14:cfRule type="expression" priority="825" id="{84BAD6E4-47E7-44FC-8B01-52BBD65C6329}">
            <xm:f>PROPER(TEXT(H28,"dddd"))=Calendario!$H$2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D28:D29</xm:sqref>
        </x14:conditionalFormatting>
        <x14:conditionalFormatting xmlns:xm="http://schemas.microsoft.com/office/excel/2006/main">
          <x14:cfRule type="expression" priority="819" id="{D5DBA26D-CA3E-4812-9812-EC88D9D81F0E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D27:E27</xm:sqref>
        </x14:conditionalFormatting>
        <x14:conditionalFormatting xmlns:xm="http://schemas.microsoft.com/office/excel/2006/main">
          <x14:cfRule type="expression" priority="817" id="{EC5605E1-E16D-4D08-8F42-6C2CFAE1BB0C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E27</xm:sqref>
        </x14:conditionalFormatting>
        <x14:conditionalFormatting xmlns:xm="http://schemas.microsoft.com/office/excel/2006/main">
          <x14:cfRule type="expression" priority="816" id="{2DB2269E-1382-49BC-880F-275332682C9F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B27</xm:sqref>
        </x14:conditionalFormatting>
        <x14:conditionalFormatting xmlns:xm="http://schemas.microsoft.com/office/excel/2006/main">
          <x14:cfRule type="expression" priority="820" id="{2F899CDC-4F1A-4E1C-9243-207AB31C9DCB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C27:D27</xm:sqref>
        </x14:conditionalFormatting>
        <x14:conditionalFormatting xmlns:xm="http://schemas.microsoft.com/office/excel/2006/main">
          <x14:cfRule type="expression" priority="815" id="{9886A97A-9333-4401-8F52-CDF0BA169BB3}">
            <xm:f>PROPER(TEXT(H27,"dddd"))=Calendario!$H$2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</xm:sqref>
        </x14:conditionalFormatting>
        <x14:conditionalFormatting xmlns:xm="http://schemas.microsoft.com/office/excel/2006/main">
          <x14:cfRule type="containsText" priority="810" operator="containsText" id="{D7EF42D8-DEFA-46C5-969D-76D97548B991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expression" priority="806" id="{E90D2EFE-7E6C-4319-8FA0-3494654A0F22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B67</xm:sqref>
        </x14:conditionalFormatting>
        <x14:conditionalFormatting xmlns:xm="http://schemas.microsoft.com/office/excel/2006/main">
          <x14:cfRule type="containsText" priority="808" operator="containsText" id="{0C561327-99E8-41F3-AF2C-B1E638EDCCC7}">
            <xm:f>NOT(ISERROR(SEARCH(TDirReg!$L$2,F67)))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809" id="{9F7EF564-8F59-4B6B-81F3-0D5B63E9D429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C67:D67</xm:sqref>
        </x14:conditionalFormatting>
        <x14:conditionalFormatting xmlns:xm="http://schemas.microsoft.com/office/excel/2006/main">
          <x14:cfRule type="containsText" priority="805" operator="containsText" id="{3CCCF3B8-76AE-4192-AF02-EA6A259B9C78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804" operator="containsText" id="{127DF3AC-F1B8-4F34-B7CC-7B227D0ABF2F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F48:F49</xm:sqref>
        </x14:conditionalFormatting>
        <x14:conditionalFormatting xmlns:xm="http://schemas.microsoft.com/office/excel/2006/main">
          <x14:cfRule type="expression" priority="801" id="{C3777331-41A2-4333-A10B-549B91D48449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D57</xm:sqref>
        </x14:conditionalFormatting>
        <x14:conditionalFormatting xmlns:xm="http://schemas.microsoft.com/office/excel/2006/main">
          <x14:cfRule type="expression" priority="800" id="{BB500548-1DB2-4566-BB13-E7DCAA80A8CC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B57</xm:sqref>
        </x14:conditionalFormatting>
        <x14:conditionalFormatting xmlns:xm="http://schemas.microsoft.com/office/excel/2006/main">
          <x14:cfRule type="containsText" priority="802" operator="containsText" id="{E2A0385B-4C84-4F42-8F15-1DF777538CF1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803" id="{93AD00C3-5406-47D4-8E80-0248F63C0AC6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C57:D57</xm:sqref>
        </x14:conditionalFormatting>
        <x14:conditionalFormatting xmlns:xm="http://schemas.microsoft.com/office/excel/2006/main">
          <x14:cfRule type="containsText" priority="799" operator="containsText" id="{EFBF06BB-90AA-4FDE-9286-63D4E50A0743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798" operator="containsText" id="{CB5AFE1B-1345-419B-B30D-B8792D60FA17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797" operator="containsText" id="{7E4B2820-620D-49D9-835B-38A33E2A7897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796" operator="containsText" id="{59939226-F48F-4D06-B263-729C86944A92}">
            <xm:f>NOT(ISERROR(SEARCH(TDirReg!$L$2,F92)))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F92</xm:sqref>
        </x14:conditionalFormatting>
        <x14:conditionalFormatting xmlns:xm="http://schemas.microsoft.com/office/excel/2006/main">
          <x14:cfRule type="containsText" priority="795" operator="containsText" id="{A0C98A67-A7CD-487B-BD89-1120E42C87DC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794" operator="containsText" id="{3293EE16-55A4-43CE-A4E1-AE5030E16280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793" operator="containsText" id="{C675E301-A0EC-41B9-8206-69EDA17E1B5F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792" operator="containsText" id="{67236D25-4840-414C-9D4F-79BC6E78E2A6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791" operator="containsText" id="{2C6793B3-DCB2-4F51-BBB9-D1FB86B4BBCA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containsText" priority="789" operator="containsText" id="{99CC6798-C888-41C4-8165-2E1DA1EB4226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containsText" priority="790" operator="containsText" id="{FFE4A929-628D-48F3-B6DC-72A7C336BD50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 F58</xm:sqref>
        </x14:conditionalFormatting>
        <x14:conditionalFormatting xmlns:xm="http://schemas.microsoft.com/office/excel/2006/main">
          <x14:cfRule type="containsText" priority="788" operator="containsText" id="{3F06743F-4197-435C-830C-62A48CA6CCE6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787" operator="containsText" id="{D8F2660F-3D32-4DF1-8494-982BF09D5796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expression" priority="783" id="{E73CC189-829C-4CA9-AA24-1845D39CB7E5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B71</xm:sqref>
        </x14:conditionalFormatting>
        <x14:conditionalFormatting xmlns:xm="http://schemas.microsoft.com/office/excel/2006/main">
          <x14:cfRule type="containsText" priority="785" operator="containsText" id="{C647E5B5-E247-4757-86AC-F92C1FEAB6B4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expression" priority="786" id="{32B679DD-EBA9-4492-9424-2DD1B477C3C6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C71:D71</xm:sqref>
        </x14:conditionalFormatting>
        <x14:conditionalFormatting xmlns:xm="http://schemas.microsoft.com/office/excel/2006/main">
          <x14:cfRule type="containsText" priority="782" operator="containsText" id="{075A9E79-AF11-4E60-B65A-F5F218296593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781" operator="containsText" id="{DA51BDBC-C4B3-455C-A1BC-7DFC84B0829A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777" id="{F42C7437-FB4D-429C-9B12-E7ED1A5F21AB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B61</xm:sqref>
        </x14:conditionalFormatting>
        <x14:conditionalFormatting xmlns:xm="http://schemas.microsoft.com/office/excel/2006/main">
          <x14:cfRule type="containsText" priority="779" operator="containsText" id="{8A723CAB-6CB2-4F15-A563-B365DE4FD958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expression" priority="780" id="{B1676955-7089-4914-9922-69CC2F304DF1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C61:D61</xm:sqref>
        </x14:conditionalFormatting>
        <x14:conditionalFormatting xmlns:xm="http://schemas.microsoft.com/office/excel/2006/main">
          <x14:cfRule type="containsText" priority="776" operator="containsText" id="{0DFCAB37-9945-4E9B-A665-7D0B0EF6BB3B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775" operator="containsText" id="{F5238052-3D93-4441-A1A0-8809E47BBAB2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774" operator="containsText" id="{83995C80-57EB-4A5B-A5E3-2FC1CCB0DED2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773" operator="containsText" id="{B7636CE1-43EE-4B9C-9314-0BFB9B038455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772" operator="containsText" id="{58594EED-1E48-4775-A9F8-618CA95AAD5E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expression" priority="768" id="{17EBE07B-23B5-491F-995F-E4C45154B6B2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E30</xm:sqref>
        </x14:conditionalFormatting>
        <x14:conditionalFormatting xmlns:xm="http://schemas.microsoft.com/office/excel/2006/main">
          <x14:cfRule type="expression" priority="767" id="{97B81529-3B12-4AB6-8564-CB5ED3AE7A8C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B30</xm:sqref>
        </x14:conditionalFormatting>
        <x14:conditionalFormatting xmlns:xm="http://schemas.microsoft.com/office/excel/2006/main">
          <x14:cfRule type="containsText" priority="769" operator="containsText" id="{2A3898A6-CE86-415D-BCCF-DFE1706187B3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771" id="{0D850C52-8B28-45A5-95B9-BDB314095B5C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C30:D30</xm:sqref>
        </x14:conditionalFormatting>
        <x14:conditionalFormatting xmlns:xm="http://schemas.microsoft.com/office/excel/2006/main">
          <x14:cfRule type="containsText" priority="765" operator="containsText" id="{ABA6A77D-1ED0-4232-9CE6-C8D2169151DD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containsText" priority="764" operator="containsText" id="{43B2C662-DD03-42F1-8C52-500FE4AA261C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763" operator="containsText" id="{B2F9FE1D-E814-4E09-AACB-11BCCDE83FB2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762" operator="containsText" id="{D1A64FF2-9BE0-40AD-A468-A2FCFB940055}">
            <xm:f>NOT(ISERROR(SEARCH(TDirReg!$L$2,F32)))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containsText" priority="761" operator="containsText" id="{A9B44473-EE67-4482-ADEF-6BC6EBE8F8A9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759" operator="containsText" id="{775BEFFC-3720-41C2-95E5-B501B8084CEC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760" operator="containsText" id="{85651202-0E93-427F-8DDA-CB7F24022BE3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 F56:F57</xm:sqref>
        </x14:conditionalFormatting>
        <x14:conditionalFormatting xmlns:xm="http://schemas.microsoft.com/office/excel/2006/main">
          <x14:cfRule type="containsText" priority="758" operator="containsText" id="{0E1BD94A-244B-4061-91EA-B3C5F728872F}">
            <xm:f>NOT(ISERROR(SEARCH(TDirReg!$L$2,F48)))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F48:F49</xm:sqref>
        </x14:conditionalFormatting>
        <x14:conditionalFormatting xmlns:xm="http://schemas.microsoft.com/office/excel/2006/main">
          <x14:cfRule type="expression" priority="754" id="{B964027E-C3D9-401D-A5EF-76B4804885A6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containsText" priority="756" operator="containsText" id="{1FB8314E-37BA-418C-84A2-E8D31D545215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expression" priority="757" id="{252AAF4B-2516-440A-BFD2-F0DB5476E6B3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containsText" priority="753" operator="containsText" id="{F7503CF7-592E-4ADB-98B3-18250AD96672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752" operator="containsText" id="{B52D124B-424C-4C17-ABD6-2A184729F13C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expression" priority="748" id="{B626D2D8-E251-43C1-8551-B1C5C1F7C7F7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containsText" priority="750" operator="containsText" id="{9CB8D5D8-3747-40E3-BF69-5629E97B99D9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751" id="{E5D963B9-9902-4BE0-8537-FAD4EA777A9D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747" operator="containsText" id="{1596C469-DB90-467E-923C-F066E6F49B63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746" operator="containsText" id="{E5788356-0684-4DE0-AFA7-2D98647D5C9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745" operator="containsText" id="{E7C73BF5-BE79-4BE5-9711-3EECF9E70B83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744" operator="containsText" id="{D1F9B86E-0644-46B1-A5EE-D986AF209037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743" operator="containsText" id="{5D4C27CF-A2AE-460A-8AED-4F2130D8CE2A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742" operator="containsText" id="{C21385B4-DE0F-4D2C-B33A-5C03AB840B9E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741" operator="containsText" id="{71A5F1C0-ED99-4C41-97BC-2FABE49DA2B3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740" operator="containsText" id="{B2A40491-44F5-461C-AEA3-C86B3F4B5F14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739" operator="containsText" id="{C3D69B83-CFCC-4300-B5D7-EB25F5A59309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738" operator="containsText" id="{7DDC01D7-CB10-464E-9460-A99505E362A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expression" priority="734" id="{CDE09861-3A3C-4084-8F88-24D8C9A16AAF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containsText" priority="736" operator="containsText" id="{E3DD439F-BAD8-4FED-AA9D-EA375B29A15D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737" id="{8CA1AB74-BC8D-445B-B14F-6279A60F7CBC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733" operator="containsText" id="{6705A2F1-A421-4E96-B3C8-B834A321CBB3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732" operator="containsText" id="{37D481FA-7CBC-4093-828C-5AE589F20B02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729" id="{D7E630AD-F8DB-4CA3-B157-75CA427947F2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expression" priority="728" id="{BE02B730-F49F-4766-9CC6-68419E17FFF1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containsText" priority="730" operator="containsText" id="{A1AC7A30-4F2A-497E-B57A-BC7A20B15E31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731" id="{F1E2E8D9-812F-4421-9A79-B8EB8EACB943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containsText" priority="727" operator="containsText" id="{0077E20E-5CCC-41B2-80F9-6F6A837E623F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726" operator="containsText" id="{A79DDA4A-0E86-4C80-98A2-9C0F173FC3E5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725" operator="containsText" id="{0E1CBB40-D6E4-4A5E-8BEB-697389D30F81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724" operator="containsText" id="{FE1EA0DF-BAE8-4B2A-92A7-7161F5B5A47C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723" operator="containsText" id="{D6A2FF78-DF41-46FB-8F72-43A1D47BD9BD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722" operator="containsText" id="{3791BF16-B917-4C7B-A133-5272EEE22CF2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721" operator="containsText" id="{8821A125-9AAB-4E9C-B16F-155CE0A1044E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720" operator="containsText" id="{C08268E2-0EF6-45E1-B12A-14AB98A53EE0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719" operator="containsText" id="{231102FD-DD94-4296-A5EB-70EBEED0EE74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717" operator="containsText" id="{62008241-25F9-41CF-A5E2-6168E085E01D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716" operator="containsText" id="{47647172-B03E-4F5A-922A-694E9D7D12CA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713" id="{5CD2688F-0B18-4A32-8E99-40E022F74AA0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D66</xm:sqref>
        </x14:conditionalFormatting>
        <x14:conditionalFormatting xmlns:xm="http://schemas.microsoft.com/office/excel/2006/main">
          <x14:cfRule type="expression" priority="712" id="{173413C3-4CA1-48C5-A1B9-A9ED8FFF48C3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B66</xm:sqref>
        </x14:conditionalFormatting>
        <x14:conditionalFormatting xmlns:xm="http://schemas.microsoft.com/office/excel/2006/main">
          <x14:cfRule type="expression" priority="715" id="{58262951-2EB0-453E-B80F-C6140E6B35CA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C66:D66</xm:sqref>
        </x14:conditionalFormatting>
        <x14:conditionalFormatting xmlns:xm="http://schemas.microsoft.com/office/excel/2006/main">
          <x14:cfRule type="containsText" priority="710" operator="containsText" id="{CFAFC07D-55CC-48F3-A2D1-868820BFFFBC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</xm:sqref>
        </x14:conditionalFormatting>
        <x14:conditionalFormatting xmlns:xm="http://schemas.microsoft.com/office/excel/2006/main">
          <x14:cfRule type="containsText" priority="708" operator="containsText" id="{4CA2964B-985C-453E-B824-C5846DBF236B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707" operator="containsText" id="{57D826E4-58F4-4B6A-8618-C66DFA67269C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704" operator="containsText" id="{E228AD21-3565-4314-9093-F7A7920460DE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702" operator="containsText" id="{8C855645-9522-4391-A4EB-49C62D27B93F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701" operator="containsText" id="{BA0A5FB6-2894-4C96-9724-6D17694D4DFB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 F58</xm:sqref>
        </x14:conditionalFormatting>
        <x14:conditionalFormatting xmlns:xm="http://schemas.microsoft.com/office/excel/2006/main">
          <x14:cfRule type="expression" priority="695" id="{BB47E08B-432F-4FAB-B39C-66B5059CD250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D71</xm:sqref>
        </x14:conditionalFormatting>
        <x14:conditionalFormatting xmlns:xm="http://schemas.microsoft.com/office/excel/2006/main">
          <x14:cfRule type="expression" priority="694" id="{DA512A68-D29A-4D0C-8F28-78AF9A0CE769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B71</xm:sqref>
        </x14:conditionalFormatting>
        <x14:conditionalFormatting xmlns:xm="http://schemas.microsoft.com/office/excel/2006/main">
          <x14:cfRule type="expression" priority="697" id="{CDF0E124-0682-4DB3-92FF-EE89B2BA80AD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C71:D71</xm:sqref>
        </x14:conditionalFormatting>
        <x14:conditionalFormatting xmlns:xm="http://schemas.microsoft.com/office/excel/2006/main">
          <x14:cfRule type="containsText" priority="693" operator="containsText" id="{BF8B7BFA-C3E6-4635-93DC-C7A4BA8BEC3C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689" id="{20649116-CEA1-4DBF-B398-DF2F348C7E0F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D61</xm:sqref>
        </x14:conditionalFormatting>
        <x14:conditionalFormatting xmlns:xm="http://schemas.microsoft.com/office/excel/2006/main">
          <x14:cfRule type="expression" priority="688" id="{9A6002F8-6D07-4F97-8B5F-59E922EFF4D6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B61</xm:sqref>
        </x14:conditionalFormatting>
        <x14:conditionalFormatting xmlns:xm="http://schemas.microsoft.com/office/excel/2006/main">
          <x14:cfRule type="containsText" priority="690" operator="containsText" id="{498A1171-1176-4BC1-A0E9-396757DD8C0F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expression" priority="691" id="{69122988-65B0-47BC-B1F5-3F09A9930F41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C61:D61</xm:sqref>
        </x14:conditionalFormatting>
        <x14:conditionalFormatting xmlns:xm="http://schemas.microsoft.com/office/excel/2006/main">
          <x14:cfRule type="containsText" priority="684" operator="containsText" id="{9D1297D3-C06D-4226-8F69-448EBC40C807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683" operator="containsText" id="{09DCC7CE-576D-4EAE-B9EC-B33888BDB333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681" operator="containsText" id="{DF410F96-EE6C-47D9-A74B-1F1050853E49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679" operator="containsText" id="{88F0F8FF-07B9-47F0-A870-5CB7A3DBECDD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680" operator="containsText" id="{7261EA13-474B-4D6A-8D99-67627A5FBC3C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 F56:F57</xm:sqref>
        </x14:conditionalFormatting>
        <x14:conditionalFormatting xmlns:xm="http://schemas.microsoft.com/office/excel/2006/main">
          <x14:cfRule type="expression" priority="676" id="{45CEF8DF-6715-42F6-8E35-87E84C7573AF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expression" priority="675" id="{6998F155-B6C0-4549-A8A3-F8778B088E58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expression" priority="678" id="{8ADC32ED-A6DA-4E53-90A8-B516877684F4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expression" priority="670" id="{1278859D-EE53-4692-9249-73EE8628BCFF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expression" priority="669" id="{1F516DC5-7E39-463F-891A-5B7571616073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expression" priority="672" id="{63764ED5-64D7-4623-892E-A243B8FE56EF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668" operator="containsText" id="{F4167540-AA1E-464F-9116-5BD4B71286A9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667" operator="containsText" id="{7C52E314-8E15-4338-8769-34AADE4AF834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664" operator="containsText" id="{17C2DB6E-3AE6-4788-9552-51E2A2E30867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662" operator="containsText" id="{5EACF068-8EA0-4D34-A268-D1BF3333A507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661" operator="containsText" id="{E1DFBC26-04C1-42A5-A349-85622EE054A1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656" id="{FCE20394-4CE3-4BD9-A599-D27A7F7C2E27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expression" priority="655" id="{713E31A1-327A-4CD6-B27D-AA9E64434F56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expression" priority="658" id="{C01DCE0F-391D-4B4B-BB91-3AA45C3D1395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654" operator="containsText" id="{DB2BF8DF-11A4-497B-9719-11A11CF9AB75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653" operator="containsText" id="{1AB72595-A4BB-4FF7-A668-1CE3E2840838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650" id="{9F018C15-F973-429B-B83D-5B8375539C18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expression" priority="649" id="{F8631353-7B52-44D7-84DB-2B231504DA86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containsText" priority="651" operator="containsText" id="{0DCDB308-0FB2-4C16-ACBF-88F43DB57575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652" id="{30A6488D-7808-4D7E-AB58-AA9A6293F906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containsText" priority="644" operator="containsText" id="{E9E8843E-CC58-41FC-8749-ABCEC196061B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643" operator="containsText" id="{8CE3E5CA-4351-42AF-A6CC-0966BABC1B8B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641" operator="containsText" id="{530253DB-0CC7-4A6B-BEF0-61E27497088B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640" operator="containsText" id="{11CCD535-4199-482B-8D99-3BD5E1D2A652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639" operator="containsText" id="{DD954A66-D1B2-41CA-A52C-3F7F7B3C4C59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636" id="{16403136-DBE8-4AEE-9FC3-C3475EC9507E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D66</xm:sqref>
        </x14:conditionalFormatting>
        <x14:conditionalFormatting xmlns:xm="http://schemas.microsoft.com/office/excel/2006/main">
          <x14:cfRule type="expression" priority="635" id="{98F91FDF-52AC-42E7-AC8C-916465404D5F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B66</xm:sqref>
        </x14:conditionalFormatting>
        <x14:conditionalFormatting xmlns:xm="http://schemas.microsoft.com/office/excel/2006/main">
          <x14:cfRule type="expression" priority="638" id="{701DF17D-C003-42FF-BCA0-1E1D06E56BF6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C66:D66</xm:sqref>
        </x14:conditionalFormatting>
        <x14:conditionalFormatting xmlns:xm="http://schemas.microsoft.com/office/excel/2006/main">
          <x14:cfRule type="containsText" priority="634" operator="containsText" id="{799EC613-F259-40C0-A8BC-13D96E0D16E9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632" operator="containsText" id="{3BDE3CE3-A9F1-44B9-BE9C-A961E7099572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631" operator="containsText" id="{1DCCF852-3FAC-4146-8A57-465BC738F0D9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628" operator="containsText" id="{70CF60B7-ED1A-49D9-A98A-4EB9DF3E575B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625" operator="containsText" id="{7A931695-762A-4148-B970-37DCE2B2060B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626" operator="containsText" id="{622B1D3B-ABDD-4963-939B-66C75CB26470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 F56:F57</xm:sqref>
        </x14:conditionalFormatting>
        <x14:conditionalFormatting xmlns:xm="http://schemas.microsoft.com/office/excel/2006/main">
          <x14:cfRule type="expression" priority="620" id="{5D08B902-1CC8-48E0-A906-0672D5CBBAAB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D70</xm:sqref>
        </x14:conditionalFormatting>
        <x14:conditionalFormatting xmlns:xm="http://schemas.microsoft.com/office/excel/2006/main">
          <x14:cfRule type="expression" priority="619" id="{A36CCBBF-C8C3-4C41-BA0B-A589C6A2B5AA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B70</xm:sqref>
        </x14:conditionalFormatting>
        <x14:conditionalFormatting xmlns:xm="http://schemas.microsoft.com/office/excel/2006/main">
          <x14:cfRule type="expression" priority="622" id="{C03177B8-4C03-4961-9235-DE2F38CDB5C0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C70:D70</xm:sqref>
        </x14:conditionalFormatting>
        <x14:conditionalFormatting xmlns:xm="http://schemas.microsoft.com/office/excel/2006/main">
          <x14:cfRule type="containsText" priority="618" operator="containsText" id="{94B84FB7-BCBC-4CB7-A509-9C7F44F0C6FA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expression" priority="614" id="{1C2BBA36-2687-48E2-8350-1AECB1707BEA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D60</xm:sqref>
        </x14:conditionalFormatting>
        <x14:conditionalFormatting xmlns:xm="http://schemas.microsoft.com/office/excel/2006/main">
          <x14:cfRule type="expression" priority="613" id="{F1092E9D-7E0C-46F6-8EF5-CD56B59DAA0E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B60</xm:sqref>
        </x14:conditionalFormatting>
        <x14:conditionalFormatting xmlns:xm="http://schemas.microsoft.com/office/excel/2006/main">
          <x14:cfRule type="containsText" priority="615" operator="containsText" id="{3255387F-6EF7-426A-BD26-35B51DE5DFB3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616" id="{88C7417A-A86E-425E-A7DB-7792B3B77ECB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C60:D60</xm:sqref>
        </x14:conditionalFormatting>
        <x14:conditionalFormatting xmlns:xm="http://schemas.microsoft.com/office/excel/2006/main">
          <x14:cfRule type="containsText" priority="609" operator="containsText" id="{D4AC23FB-464D-41B7-86FE-97C5A4292BC2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608" operator="containsText" id="{F4D1A7B1-0F4D-4F10-813B-CE73C4AF5315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606" operator="containsText" id="{1C351E8A-59E8-4EDF-8C72-BE750E09D683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604" operator="containsText" id="{DD9177CE-7E2C-4544-AF5A-EB3E30C49B6C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605" operator="containsText" id="{8D3A4EC2-BC2F-4607-A273-DE365F5806BB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 F55</xm:sqref>
        </x14:conditionalFormatting>
        <x14:conditionalFormatting xmlns:xm="http://schemas.microsoft.com/office/excel/2006/main">
          <x14:cfRule type="expression" priority="600" id="{BB7AE9E4-F9CA-4A42-A4E2-D0089D15102A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D67</xm:sqref>
        </x14:conditionalFormatting>
        <x14:conditionalFormatting xmlns:xm="http://schemas.microsoft.com/office/excel/2006/main">
          <x14:cfRule type="expression" priority="599" id="{20D07B9E-5339-434F-9E3D-E5FF86F76C4C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B67</xm:sqref>
        </x14:conditionalFormatting>
        <x14:conditionalFormatting xmlns:xm="http://schemas.microsoft.com/office/excel/2006/main">
          <x14:cfRule type="expression" priority="602" id="{82ABF13F-A0A3-4E01-8647-C1AE75B8B974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C67:D67</xm:sqref>
        </x14:conditionalFormatting>
        <x14:conditionalFormatting xmlns:xm="http://schemas.microsoft.com/office/excel/2006/main">
          <x14:cfRule type="containsText" priority="598" operator="containsText" id="{DF845F1F-A427-4086-9456-2DF4E7A9D0C7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595" id="{6162B605-F445-4885-9DB2-FC783B363232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D57</xm:sqref>
        </x14:conditionalFormatting>
        <x14:conditionalFormatting xmlns:xm="http://schemas.microsoft.com/office/excel/2006/main">
          <x14:cfRule type="expression" priority="594" id="{E5B6017C-0C27-4786-9F40-EA0124F440C2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B57</xm:sqref>
        </x14:conditionalFormatting>
        <x14:conditionalFormatting xmlns:xm="http://schemas.microsoft.com/office/excel/2006/main">
          <x14:cfRule type="containsText" priority="596" operator="containsText" id="{F616A98E-3741-404A-B86F-B9C35FD7DBE9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597" id="{CCCEDFE4-C79A-4F08-8482-EF341D7D6F40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C57:D57</xm:sqref>
        </x14:conditionalFormatting>
        <x14:conditionalFormatting xmlns:xm="http://schemas.microsoft.com/office/excel/2006/main">
          <x14:cfRule type="containsText" priority="592" operator="containsText" id="{D5D7A75D-86D2-4888-B679-686C4DCC8981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590" operator="containsText" id="{0F50EC23-79B4-4C2D-93EC-6B2166460C8A}">
            <xm:f>NOT(ISERROR(SEARCH(TDirReg!$L$2,F92)))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F92</xm:sqref>
        </x14:conditionalFormatting>
        <x14:conditionalFormatting xmlns:xm="http://schemas.microsoft.com/office/excel/2006/main">
          <x14:cfRule type="containsText" priority="589" operator="containsText" id="{9E42E7AD-8840-4938-A85C-F35896998EF9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expression" priority="583" id="{F1A7EC7D-4FDE-4C55-A5A0-CF88ABD96C40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expression" priority="582" id="{40087141-D5B2-454B-98C3-2C1F0B9102EC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expression" priority="585" id="{C4899F49-ACEE-4978-9EA3-71F9470769C3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expression" priority="577" id="{1B82C236-E281-4B76-B5C2-5AE8E68BB6A2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expression" priority="576" id="{C47C9DBF-9A1C-49DD-A84A-A9C5975EC138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expression" priority="579" id="{4B16B4AD-626E-4561-88AF-D12D33EA4C2A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575" operator="containsText" id="{D384F0D3-94D6-4FB4-840E-F5AC7AB06FE6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73" operator="containsText" id="{86898E82-AAF6-48EC-BAC0-39174D5AD56D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572" operator="containsText" id="{5BA93DEF-594D-458A-8863-1D9056380A6A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569" operator="containsText" id="{5B6EC4C5-701F-42D5-8EC6-A7F4EF5C5E7A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567" operator="containsText" id="{B0DB4047-D8AC-4549-83FE-07B16F7F19F4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expression" priority="564" id="{5573F1C9-0BC7-44EF-BAF0-B262071723A3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D65</xm:sqref>
        </x14:conditionalFormatting>
        <x14:conditionalFormatting xmlns:xm="http://schemas.microsoft.com/office/excel/2006/main">
          <x14:cfRule type="expression" priority="563" id="{1AE0177E-5276-4214-B4FD-709D8F6D4B01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B65</xm:sqref>
        </x14:conditionalFormatting>
        <x14:conditionalFormatting xmlns:xm="http://schemas.microsoft.com/office/excel/2006/main">
          <x14:cfRule type="expression" priority="566" id="{451D8D58-4B24-4B55-9D2C-EB0009C0932E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C65:D65</xm:sqref>
        </x14:conditionalFormatting>
        <x14:conditionalFormatting xmlns:xm="http://schemas.microsoft.com/office/excel/2006/main">
          <x14:cfRule type="expression" priority="560" id="{2217FAC9-3591-4754-98F3-8592B7E151B8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D56</xm:sqref>
        </x14:conditionalFormatting>
        <x14:conditionalFormatting xmlns:xm="http://schemas.microsoft.com/office/excel/2006/main">
          <x14:cfRule type="expression" priority="559" id="{44F5EDA8-FBA4-4A4B-9CF6-22009B06D399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B56</xm:sqref>
        </x14:conditionalFormatting>
        <x14:conditionalFormatting xmlns:xm="http://schemas.microsoft.com/office/excel/2006/main">
          <x14:cfRule type="expression" priority="562" id="{DA4EA07C-AEB7-4A56-8A30-22A8195E16EE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C56:D56</xm:sqref>
        </x14:conditionalFormatting>
        <x14:conditionalFormatting xmlns:xm="http://schemas.microsoft.com/office/excel/2006/main">
          <x14:cfRule type="containsText" priority="557" operator="containsText" id="{3C641AA4-82F9-482E-9B75-632B1A43E1E8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56" operator="containsText" id="{9CE4E222-3DF5-4B86-8D61-E6E3C62B407B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555" operator="containsText" id="{2220F229-404B-4168-AA14-993A98FE87E4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546" operator="containsText" id="{BF506CED-88EE-41DB-9E89-144DD9BDBBF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44" operator="containsText" id="{760CE6C9-18DE-4931-8004-F939BC24FFE7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543" operator="containsText" id="{BB420761-69EE-49A8-AF9A-02D2A01D9DDC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40" operator="containsText" id="{9AD5C903-5CDF-4DFC-8B00-26F554B1E2BE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538" operator="containsText" id="{A272582F-1C24-42A9-AC5A-9711B667CF4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537" operator="containsText" id="{D07E0720-AC32-4CF8-86E8-7D5CB8328439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525" operator="containsText" id="{4EC7F945-0092-4054-A119-DD3351A4E305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523" operator="containsText" id="{7E244C97-3B2C-47F8-9940-909942E91D83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522" operator="containsText" id="{492969EA-A586-4AD7-9805-AE047C5AD0C7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519" operator="containsText" id="{6FF79E95-E267-4D38-BD64-DE2C01FABA0E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17" operator="containsText" id="{9AD29A41-E8DD-4CEE-81D9-BCDC95CE0ADE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16" operator="containsText" id="{D9E67E40-E782-4CC1-AA72-49B7C0A09C38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03" operator="containsText" id="{44240EFF-B34A-4DA7-8C07-35E999B967AB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01" operator="containsText" id="{5D65CC54-FE6B-4462-9601-22B8D775A2A5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00" operator="containsText" id="{C6A1ED71-4B07-4514-A7CA-69359F4258AF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expression" priority="497" id="{740F8CE4-7A49-4250-911C-2FA584D4B30C}">
            <xm:f>PROPER(TEXT(N31,"dddd"))=Calendario!$H$2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expression" priority="496" id="{7857965C-96DF-463B-A150-667E9A5EE822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494" id="{0E3C5DBB-F511-44E7-B150-D3A3BF3AB828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493" id="{5C462825-6645-4D32-B716-85032CB22007}">
            <xm:f>PROPER(TEXT(N72,"dddd"))=Calendario!$H$2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I72</xm:sqref>
        </x14:conditionalFormatting>
        <x14:conditionalFormatting xmlns:xm="http://schemas.microsoft.com/office/excel/2006/main">
          <x14:cfRule type="expression" priority="492" id="{D12C3761-A4E8-4282-8E90-077B8AB59CA3}">
            <xm:f>PROPER(TEXT(N63,"dddd"))=Calendario!$H$2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I63</xm:sqref>
        </x14:conditionalFormatting>
        <x14:conditionalFormatting xmlns:xm="http://schemas.microsoft.com/office/excel/2006/main">
          <x14:cfRule type="expression" priority="491" id="{42FE1A26-B14D-49F8-BFBB-38A4CA47A3A7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490" id="{5D987547-35C4-4C30-9BA5-2806B9DCD3ED}">
            <xm:f>PROPER(TEXT(N62,"dddd"))=Calendario!$H$2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489" id="{388CC0DB-AD4F-458F-A475-935F10FA8E12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488" id="{149E9460-7DBE-45C6-9216-F19FCC9AEC4F}">
            <xm:f>PROPER(TEXT(N114,"dddd"))=Calendario!$H$2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I114</xm:sqref>
        </x14:conditionalFormatting>
        <x14:conditionalFormatting xmlns:xm="http://schemas.microsoft.com/office/excel/2006/main">
          <x14:cfRule type="expression" priority="487" id="{48F0C47D-CDC3-4C49-85B4-FF4F77E99C65}">
            <xm:f>PROPER(TEXT(O119,"dddd"))=Calendario!$H$2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K119</xm:sqref>
        </x14:conditionalFormatting>
        <x14:conditionalFormatting xmlns:xm="http://schemas.microsoft.com/office/excel/2006/main">
          <x14:cfRule type="expression" priority="486" id="{C69170AB-7AC6-411D-A72E-1F8C4C08DCC6}">
            <xm:f>PROPER(TEXT(N33,"dddd"))=Calendario!$H$2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I33</xm:sqref>
        </x14:conditionalFormatting>
        <x14:conditionalFormatting xmlns:xm="http://schemas.microsoft.com/office/excel/2006/main">
          <x14:cfRule type="expression" priority="485" id="{76382E0B-BD39-4D10-85CA-6910FDDE9614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484" id="{2DFC90D7-9D0F-4BCA-B0BC-DA454D6C9545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246" id="{BE988755-77FD-4E3C-8521-1E38332F06B1}">
            <xm:f>PROPER(TEXT(O111,"dddd"))=Calendario!$H$2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K111</xm:sqref>
        </x14:conditionalFormatting>
        <x14:conditionalFormatting xmlns:xm="http://schemas.microsoft.com/office/excel/2006/main">
          <x14:cfRule type="expression" priority="483" id="{D42DFB62-CBB4-4F0E-8928-0E9D5645AAAD}">
            <xm:f>PROPER(TEXT(N27,"dddd"))=Calendario!$H$2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expression" priority="482" id="{3F1112D9-9A70-4085-A017-905791964CE3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481" id="{0A8D4C80-6A42-4D34-8BCE-FF068072AEC6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480" id="{C96FC9B8-06EB-4F45-94BD-1146AD56E320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478" id="{737E5EA5-7F8B-4DCF-83A8-BD6FC911A939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477" id="{92536AE6-CDDE-4EB7-B3B1-6FCD2AA89803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476" id="{C98AE5A9-0691-4AE6-B4E2-C26405C8863E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475" id="{62CBA51C-228D-4EA4-915C-8805256A2F9B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474" id="{B270A5A2-3648-420B-B5D0-D3D9AF758FF4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473" id="{69FD6CE1-7D75-43E1-9A4F-23D66129004B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472" id="{2836BFAD-5048-4A07-8919-D851129153CD}">
            <xm:f>PROPER(TEXT(N30,"dddd"))=Calendario!$H$2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471" id="{CC1367AE-9A09-4CF6-82E4-689F65DA7137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470" id="{FAC61732-2AAF-4887-AE40-DBB6BE51A974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469" id="{0767D2BC-93E7-4A63-9D43-8DC6E8ACAC35}">
            <xm:f>PROPER(TEXT(N28,"dddd"))=Calendario!$H$2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I28:I29</xm:sqref>
        </x14:conditionalFormatting>
        <x14:conditionalFormatting xmlns:xm="http://schemas.microsoft.com/office/excel/2006/main">
          <x14:cfRule type="expression" priority="468" id="{45B2EA70-0873-42F5-A957-A47F4CC79A68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467" id="{9D2C72DF-F0D6-4C62-A9CC-CF62ADDE84D3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466" id="{6D7C5F17-5C99-40E9-83C1-7A6474A961CA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465" id="{10B8AE15-EC6B-44CE-B1EA-C7093EF9CFBD}">
            <xm:f>PROPER(TEXT(N70,"dddd"))=Calendario!$H$2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464" id="{A61D7D0E-D419-4297-8E35-ED1DDDFD7DB0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463" id="{F77C3C14-9ACE-4E21-83E8-B86EDEF1E814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462" id="{BEDB5EC2-3F48-4AC5-BD0A-29F24CCC588E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461" id="{1111FECD-69DF-4498-982C-42BD4C71E3E4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460" id="{60025FA2-74C7-4A34-8C3E-FFD56F73AC3A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459" id="{66CFD237-A413-41D6-A20B-83DBB92D025B}">
            <xm:f>PROPER(TEXT(N31,"dddd"))=Calendario!$H$2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expression" priority="458" id="{C4CB1EC3-4F93-4528-B2F6-A897DD84CBA4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457" id="{D85ABACA-2DB8-4032-B758-C0F333E20F4B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456" id="{4BBE3CFF-968D-4614-A12A-EE798CF25A56}">
            <xm:f>PROPER(TEXT(N18,"dddd"))=Calendario!$H$2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I18:I25</xm:sqref>
        </x14:conditionalFormatting>
        <x14:conditionalFormatting xmlns:xm="http://schemas.microsoft.com/office/excel/2006/main">
          <x14:cfRule type="expression" priority="455" id="{A8E6C77C-0EA8-40AF-BFAA-C83EE2A12E75}">
            <xm:f>PROPER(TEXT(N47,"dddd"))=Calendario!$H$2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I47</xm:sqref>
        </x14:conditionalFormatting>
        <x14:conditionalFormatting xmlns:xm="http://schemas.microsoft.com/office/excel/2006/main">
          <x14:cfRule type="expression" priority="453" id="{7CF99EDD-E9FE-4DE2-8A69-C50A6663B549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452" id="{EE062BB2-6BF4-49F9-8CC6-89838E01682A}">
            <xm:f>PROPER(TEXT(N67,"dddd"))=Calendario!$H$2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451" id="{08932A4E-B677-4C52-AEAC-EF87F518F595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450" id="{8F07ADD1-9EC0-48D2-B4A0-38A880091F68}">
            <xm:f>PROPER(TEXT(N48,"dddd"))=Calendario!$H$2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I48:I49</xm:sqref>
        </x14:conditionalFormatting>
        <x14:conditionalFormatting xmlns:xm="http://schemas.microsoft.com/office/excel/2006/main">
          <x14:cfRule type="expression" priority="449" id="{8359F3A2-9A73-4008-B150-844BBE0A484A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448" id="{3463EE77-EC75-4B08-8ED5-98C0B581D9E3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447" id="{1928787A-DCD5-4FB9-91B5-8D1B1E813BCC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446" id="{7BD922B5-C772-4B92-81F7-E61B2CAD5B1B}">
            <xm:f>PROPER(TEXT(N27,"dddd"))=Calendario!$H$2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I27</xm:sqref>
        </x14:conditionalFormatting>
        <x14:conditionalFormatting xmlns:xm="http://schemas.microsoft.com/office/excel/2006/main">
          <x14:cfRule type="expression" priority="445" id="{CF30E3D9-D432-4071-B471-605DEAC174D9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444" id="{7CC69912-B690-4268-B52D-94286505421F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443" id="{CDD3AB55-1732-4B72-B6E9-63CF79BBE145}">
            <xm:f>PROPER(TEXT(N30,"dddd"))=Calendario!$H$2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442" id="{6B95CA48-B05F-4822-989C-3BE47A789585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441" id="{31FE35A8-233D-4B3C-B596-02CC7AE5538C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440" id="{4F9CEA48-6197-43E1-A9AD-10C76725CEA5}">
            <xm:f>PROPER(TEXT(N71,"dddd"))=Calendario!$H$2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I71</xm:sqref>
        </x14:conditionalFormatting>
        <x14:conditionalFormatting xmlns:xm="http://schemas.microsoft.com/office/excel/2006/main">
          <x14:cfRule type="expression" priority="438" id="{3F5EC5C6-8407-4741-9FC8-F551C3894DBE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437" id="{06091814-3EAA-4C02-9B04-706B153CF17E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436" id="{3FCC2257-21C4-48BF-ADA3-1A223A1C837F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435" id="{96AE69FC-E431-4A8B-89A5-207448556D07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434" id="{8FE8E9BB-E003-49C9-81AE-37F7E6E90B83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432" id="{559BF705-D1BE-446B-A3DA-8A23C213145C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431" id="{7E6AA6D7-1824-4B6C-9845-FE8DA595C811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430" id="{441E6CCE-4544-4489-BFD1-B6EAB5CC2833}">
            <xm:f>PROPER(TEXT(N48,"dddd"))=Calendario!$H$2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I48:I49</xm:sqref>
        </x14:conditionalFormatting>
        <x14:conditionalFormatting xmlns:xm="http://schemas.microsoft.com/office/excel/2006/main">
          <x14:cfRule type="expression" priority="429" id="{09DA36CF-1394-458B-8452-D7856EBCC264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428" id="{5C41B09D-9FBC-4378-BC47-AB673C4E5E76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427" id="{D7F535B6-8ECD-475F-B619-0D35F080EF2E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426" id="{7B954D8C-2FE6-4C96-8D72-890CE477652F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425" id="{5B006506-0BE3-44BB-89BE-63EADB959DDD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424" id="{915AAAC0-8031-48CA-9CF2-4C517B64E762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423" id="{D260E196-6119-464C-AB2C-2FC4DDD69463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422" id="{A80D666C-7EFB-4A3D-84FC-F7B8D3D4E9B2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421" id="{B8CDA4D3-9571-47A0-934C-BA25723B2835}">
            <xm:f>PROPER(TEXT(N28,"dddd"))=Calendario!$H$2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I28:I29</xm:sqref>
        </x14:conditionalFormatting>
        <x14:conditionalFormatting xmlns:xm="http://schemas.microsoft.com/office/excel/2006/main">
          <x14:cfRule type="expression" priority="420" id="{A46AF2B6-F96C-4D97-95C7-AE0FF1E40D33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418" id="{DA6AEF90-B982-4A04-BB8E-C8751F438248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417" id="{D79AF705-2813-4669-9853-BBFDC156CCF9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416" id="{98E8FB55-DB31-452D-8A40-A17376864BAC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415" id="{62E5FC51-FC94-4C46-878F-49C8119B6377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413" id="{7BE9FEDB-7787-4672-A8D6-F4E7A61C851F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412" id="{DA1C1C5A-C909-4741-9A3D-186F8A5BD9B0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411" id="{095C6F60-82D7-4B1A-AE81-507BB89A1496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410" id="{C88E11B3-DC10-4A71-BF5A-95D83EB0A57E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409" id="{72D6D03E-E80C-4633-9005-E83C2096F9BF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408" id="{0E2E936A-CE8D-4A87-9F63-4374E21310AC}">
            <xm:f>PROPER(TEXT(N30,"dddd"))=Calendario!$H$2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407" id="{006F9FA2-AB87-4A0F-B46A-FE60E96C8451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406" id="{82C50C82-D602-42EA-BF7D-7468E9A6AA66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405" id="{AEF7302C-5888-40CD-90E9-E698E5B13606}">
            <xm:f>PROPER(TEXT(N46,"dddd"))=Calendario!$H$2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I46</xm:sqref>
        </x14:conditionalFormatting>
        <x14:conditionalFormatting xmlns:xm="http://schemas.microsoft.com/office/excel/2006/main">
          <x14:cfRule type="expression" priority="404" id="{5FEFC8C7-4928-4B59-86C1-26891E62240B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403" id="{D9AAC926-6B43-4573-8919-114FAE1BC677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402" id="{98E3DF0D-DC07-46C2-AA3E-A7E067BF7F6B}">
            <xm:f>PROPER(TEXT(N66,"dddd"))=Calendario!$H$2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401" id="{B5953EA9-D0A2-439C-AA60-6C4773B4E251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400" id="{538EAD16-1564-4D15-89B6-4A84C5742F00}">
            <xm:f>PROPER(TEXT(N47,"dddd"))=Calendario!$H$2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I47</xm:sqref>
        </x14:conditionalFormatting>
        <x14:conditionalFormatting xmlns:xm="http://schemas.microsoft.com/office/excel/2006/main">
          <x14:cfRule type="expression" priority="398" id="{07DEBC5E-70DB-4BEB-A25F-59CF85ED3EA3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397" id="{F0E6144B-CCC4-47CF-832D-4A5CD445C594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396" id="{16022995-8BBB-4400-8DD7-ED381744F923}">
            <xm:f>PROPER(TEXT(N48,"dddd"))=Calendario!$H$2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I48:I49</xm:sqref>
        </x14:conditionalFormatting>
        <x14:conditionalFormatting xmlns:xm="http://schemas.microsoft.com/office/excel/2006/main">
          <x14:cfRule type="expression" priority="395" id="{20742914-8E51-4B10-A206-F48F4E0CC322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94" id="{899F797E-744C-45C8-984E-A415FE2BBE49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392" id="{4EEC2996-3A19-4067-9397-E14FB685BED9}">
            <xm:f>PROPER(TEXT(N71,"dddd"))=Calendario!$H$2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I71</xm:sqref>
        </x14:conditionalFormatting>
        <x14:conditionalFormatting xmlns:xm="http://schemas.microsoft.com/office/excel/2006/main">
          <x14:cfRule type="expression" priority="391" id="{1A272378-81B2-4E3D-8550-4839430B96EA}">
            <xm:f>PROPER(TEXT(N62,"dddd"))=Calendario!$H$2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390" id="{7C592671-B2BC-481F-A8BE-A6E0F14B08F5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389" id="{97E759A7-E5A4-4A95-92E5-F5DB9935FECD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388" id="{3C0FA7AC-79D7-4520-81C5-4F6CA9458208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387" id="{1D716967-7FD0-4CEC-B37E-617664806F42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386" id="{57F5E6EE-6A23-4E87-804C-8C623A96FFB6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385" id="{0E17E9E3-CB94-4161-A8E7-A893FC422C4E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384" id="{CD0C086E-E7FA-4D51-8DC3-6510E331DE7B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383" id="{CF275F53-FE73-4260-B638-CA1ED62D4CE2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82" id="{03EB66CB-4A8A-4D47-B082-32D4B116AC55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381" id="{70E0E6EE-4633-4A6A-92F3-A2B0C1A24ECB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380" id="{C67B4AC1-9DEA-4E0C-9C6B-C1350C9E3245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78" id="{B2AAD24E-4CC9-4F71-A5B7-A71E1B86F2C2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77" id="{6DD57055-E043-433E-853A-F4D30AEB749B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376" id="{BFD31D75-AB55-444F-AA42-47557C1B90C7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375" id="{87AEAA9B-E379-48BA-AE8B-59BCD66E0DED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73" id="{88A58EAB-0427-42A2-B7C7-3DA65C2E378C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72" id="{D0F5E022-C98F-43D5-BDB5-24B7346210B9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71" id="{7C49B009-7003-4BCC-AEFD-0A97A8F78B5C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370" id="{BE90E56C-D14D-4C56-887A-43549A303D38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369" id="{B015EB38-A585-413B-884B-1B3EF4E63CCF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368" id="{08C26134-0AF4-429C-AE7D-17AA3AA56156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67" id="{8A32B218-62BD-4DB2-ABD9-1EE0635678A7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366" id="{41AB0229-0A25-4F6B-B825-B375CD45667C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365" id="{E98890CB-742A-45E7-A58B-138244033856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364" id="{1DD03CD1-4077-4F99-9BAB-CF9EA315BC32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363" id="{8540EAC6-2724-401F-900E-BDE08A97CFFB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361" id="{5F3117B5-9B32-4143-932A-2C81FEC0B388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360" id="{AE1CD01D-538D-4002-B207-81B0E2025E55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59" id="{F7A1C9DB-0E5C-4184-922A-84799DF2991D}">
            <xm:f>PROPER(TEXT(N66,"dddd"))=Calendario!$H$2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358" id="{D2813FF0-8086-4B22-B4BE-19625DA6CCE7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357" id="{E743BDDF-BC77-46F6-9EBC-595E31F8AA9D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355" id="{7655C349-0403-40A8-B7EA-3703DDF30EA6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354" id="{26296581-4374-4E8B-BDB3-EFC977FBC524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53" id="{C9B11C3C-6351-4E23-9B42-BA068CC656DD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52" id="{FE47611F-A57D-4D5E-980E-6AC1A0E74D44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351" id="{CEDE936E-B715-4391-AF18-0DDD6A8A3594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350" id="{9FD7A709-358B-4C71-9D4A-C35C6CC4DFDA}">
            <xm:f>PROPER(TEXT(N70,"dddd"))=Calendario!$H$2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349" id="{DDEDC88D-854A-4315-A63B-6574D2944D42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348" id="{82654239-14C9-40F8-B90E-16DA442DF41D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347" id="{40E6DBC3-BD00-4FD1-B148-64F56E265943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346" id="{B2D99392-D3C0-4C68-AB63-A60726ACEB92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345" id="{FB0A9056-E361-4411-8A81-ECAA14A3CAC6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344" id="{A72878DA-60E7-424D-823D-E45241AC3810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343" id="{6A72C311-3BC6-464D-B939-DB5E4D0F14AB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341" id="{4A63C6B4-01A9-463B-9D7B-10465770E1A0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340" id="{3369B023-440A-4B94-9F4E-7C02C57A9447}">
            <xm:f>PROPER(TEXT(N67,"dddd"))=Calendario!$H$2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339" id="{FDD153D4-FB21-45E0-8D18-4743BEB3D006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338" id="{76C86DFA-EF29-4349-B198-029FA7DC447D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336" id="{E52F6085-7DFB-4575-B6CC-959A7C09B694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335" id="{3A8C6DE3-9E49-45C0-A3C0-D2010C75AED0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34" id="{AD74F5D0-5E42-4A7D-9EBE-95F1C0FE857A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33" id="{20B240C9-1486-45A0-8D4C-7C6B08EC7C4E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32" id="{E015182E-EA51-4501-9A3C-535527844B6B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331" id="{0124A920-66DA-4C3C-9373-F067086CFF3D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330" id="{C4BABC6D-8428-4C84-BC66-59916C23C343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29" id="{56626539-7961-417D-8F98-D8FB243E09AC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328" id="{F52AECE5-43B2-41B7-8DE2-1418BC3D9534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27" id="{F5B49EE1-4D54-4DB1-BEC0-4F3BD641613E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326" id="{0BE077C5-EEFE-42A2-A2C5-2484862D338A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325" id="{167F27F0-B46E-46F6-960F-BE26B59C9E99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24" id="{9B04F73A-4659-4BE3-9506-221BA50A2881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323" id="{26BA2715-4233-46AA-AF25-15F77AFBA047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322" id="{704CEA5C-1282-4414-9B07-A03806F0ADC0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21" id="{7BD664B6-A8B2-4120-B198-F6CD9F995657}">
            <xm:f>PROPER(TEXT(N65,"dddd"))=Calendario!$H$2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I65</xm:sqref>
        </x14:conditionalFormatting>
        <x14:conditionalFormatting xmlns:xm="http://schemas.microsoft.com/office/excel/2006/main">
          <x14:cfRule type="expression" priority="320" id="{3EDE6EEA-6128-4484-B063-20CC28E26E73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319" id="{72E62C69-BC2A-4F53-B6FD-60AE0DDF7E1C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318" id="{D3A4C6AD-9BD3-40FE-9ABF-89CB9779AEFA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17" id="{7AE21D84-A6B7-434A-A755-87016D28660D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expression" priority="316" id="{30DA8844-4E17-4EAF-A7C6-D331C55D06AC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315" id="{1B371FE2-1AF5-4E72-98D9-ABBB66203F82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314" id="{82554CF7-BDF8-4BBA-8C98-E353BA3E556F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313" id="{CC0E4C2B-C180-4885-AC07-C2A5126A60E3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312" id="{48D15892-6A39-4EFE-8747-6443C1939787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11" id="{93B201C2-2D70-49BC-AEA1-8FD951D48EF7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10" id="{39560991-1136-4106-BFCA-9A56A08809C4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309" id="{BAC95632-96D3-4E43-A79A-436610BB4B4E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308" id="{E75295ED-1B71-4839-8472-9E46F791A695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07" id="{5C04054C-4922-4662-80C9-6AA55AA9791C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306" id="{B1EAAEAE-3BF5-4575-8FBD-6FEFF5DB43F2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305" id="{E9AA8429-C2DD-427A-8E13-5E51135D9782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304" id="{BC35359F-8E39-4C15-AF0E-C1203FAFCBB3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303" id="{F58CD882-0934-4EB6-99A5-7F13EF0F79CD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302" id="{9603369E-3867-45CF-B69E-BE6056F3622A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01" id="{87DAF66A-5593-4148-B70F-36BB9AB93EF4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300" id="{2CA0A1EE-F288-4652-B90F-DFDAF7B7C694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299" id="{CD5DC1B2-9EBA-487A-8EBD-F29BCB004825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298" id="{4D1E17DA-88F2-49ED-8F09-781D47BD3923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297" id="{3C5F4599-F9BE-4A0D-BF03-72DF2172EE8F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296" id="{3490A7BA-1EFF-4563-92AA-C2F4643800F0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295" id="{628F02E4-7D57-4D93-9C07-B0C361455A2E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294" id="{1863EB71-6490-49DE-B87A-B7A209DF2DAE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93" id="{CBD5042B-5787-4A30-961D-DE8309DBD6A9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292" id="{E7766E26-28ED-4839-A49F-E2C5F15BEF03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91" id="{4C4F8D73-44A2-4EEE-B1A9-73CF800FE51D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290" id="{A3DBB787-B33C-4ED8-A8A4-911DA7B68AA5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89" id="{2136D466-F6B9-4AEC-B411-3289C4E57323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88" id="{3739610E-EB72-4E02-B829-7FB6F7FFE3CC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287" id="{46A75018-E9F0-4BF1-BEC6-3A9328C17319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286" id="{7439EC63-BF8C-4713-83A8-D979C7E95029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285" id="{6EB77C89-8FE1-4E1C-89CB-B32295086EAB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84" id="{EF67D309-E0C4-4ED9-96EF-0930C6AA7697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283" id="{121D45FA-59C6-4163-BD38-F239095A7812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82" id="{886C562C-9321-4DA2-AD69-A49361B4FB73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expression" priority="281" id="{6FB4D5E1-01B1-44C2-858B-DFDA5A852B17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280" id="{6AD036BA-3A1C-4773-978F-E8315883D611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279" id="{6DF68449-9A4B-4C11-8A32-0B7E0432F0C1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278" id="{6265D4F6-5AAD-4DC5-89FA-BB7C029F77DB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277" id="{394A75E3-42D2-4E55-9BF5-4D8DEFB4B74C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76" id="{9FC4A8A2-2DC9-4E45-A852-9ACEAFBD1DD0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275" id="{CF0ECCF1-C304-485A-AA62-91E1FF6CB87B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74" id="{BDA70B65-41EA-45B0-9DD0-1496BF3F3CE6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270" id="{E589D1B0-14E1-467E-AAD2-38712A4D4C84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265" id="{131F6BA5-8832-4360-89A8-E9C11956A035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expression" priority="264" id="{D4499940-2063-4547-9E58-9223F257EC5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60" id="{C268F3D6-EBF4-4C1C-A193-54A3C25D95B7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255" id="{9A5930B4-47CC-4844-A3BD-19D248E97D11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251" id="{DCDA3CB7-518F-4CA5-B142-E8DABBCC0180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250" id="{7BF0916E-9930-4C14-92F6-C5852225ADD1}">
            <xm:f>PROPER(TEXT(N100,"dddd"))=Calendario!$H$2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244" id="{CDD974E4-CD0E-4E8B-ADEF-C23B8426A143}">
            <xm:f>PROPER(TEXT(R110,"dddd"))=Calendario!$H$2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N110:BI110</xm:sqref>
        </x14:conditionalFormatting>
        <x14:conditionalFormatting xmlns:xm="http://schemas.microsoft.com/office/excel/2006/main">
          <x14:cfRule type="expression" priority="243" id="{228DD0F6-D0D5-4754-B0D0-34FCC20E4D94}">
            <xm:f>PROPER(TEXT(I110,"dddd"))=Calendario!$H$2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X110</xm:sqref>
        </x14:conditionalFormatting>
        <x14:conditionalFormatting xmlns:xm="http://schemas.microsoft.com/office/excel/2006/main">
          <x14:cfRule type="expression" priority="242" id="{34853B60-75B5-4ED4-A2F1-E214A9818371}">
            <xm:f>PROPER(TEXT(I110,"dddd"))=Calendario!$H$2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BI110</xm:sqref>
        </x14:conditionalFormatting>
        <x14:conditionalFormatting xmlns:xm="http://schemas.microsoft.com/office/excel/2006/main">
          <x14:cfRule type="expression" priority="241" id="{7EAE0D79-57B9-43DE-8F9D-A25023742DF4}">
            <xm:f>PROPER(TEXT(I110,"dddd"))=Calendario!$H$2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BJ110</xm:sqref>
        </x14:conditionalFormatting>
        <x14:conditionalFormatting xmlns:xm="http://schemas.microsoft.com/office/excel/2006/main">
          <x14:cfRule type="expression" priority="240" id="{88A21714-D9B9-469D-9D0C-65827A60A5AB}">
            <xm:f>PROPER(TEXT(I110,"dddd"))=Calendario!$H$2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BK110</xm:sqref>
        </x14:conditionalFormatting>
        <x14:conditionalFormatting xmlns:xm="http://schemas.microsoft.com/office/excel/2006/main">
          <x14:cfRule type="expression" priority="239" id="{F64D1C52-4BB3-49E1-9F6D-22CB00F2EEB3}">
            <xm:f>PROPER(TEXT(I110,"dddd"))=Calendario!$H$2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BL110:BM110</xm:sqref>
        </x14:conditionalFormatting>
        <x14:conditionalFormatting xmlns:xm="http://schemas.microsoft.com/office/excel/2006/main">
          <x14:cfRule type="expression" priority="238" id="{C0E96429-F8A9-4DA1-9B73-0E327ACE6073}">
            <xm:f>PROPER(TEXT(BN110,"dddd"))=Calendario!$H$2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BL110:BM110</xm:sqref>
        </x14:conditionalFormatting>
        <x14:conditionalFormatting xmlns:xm="http://schemas.microsoft.com/office/excel/2006/main">
          <x14:cfRule type="expression" priority="237" id="{60EF0FDE-FAB0-4835-9E47-C74BAB227482}">
            <xm:f>PROPER(TEXT(I110,"dddd"))=Calendario!$H$2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Z110</xm:sqref>
        </x14:conditionalFormatting>
        <x14:conditionalFormatting xmlns:xm="http://schemas.microsoft.com/office/excel/2006/main">
          <x14:cfRule type="expression" priority="236" id="{80E0626A-C154-43DA-8A3C-C34905FB2BC4}">
            <xm:f>PROPER(TEXT(I110,"dddd"))=Calendario!$H$2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AN110</xm:sqref>
        </x14:conditionalFormatting>
        <x14:conditionalFormatting xmlns:xm="http://schemas.microsoft.com/office/excel/2006/main">
          <x14:cfRule type="expression" priority="235" id="{FCAD259D-11BA-4E41-A412-9999539B66CF}">
            <xm:f>PROPER(TEXT(I110,"dddd"))=Calendario!$H$2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BH110</xm:sqref>
        </x14:conditionalFormatting>
        <x14:conditionalFormatting xmlns:xm="http://schemas.microsoft.com/office/excel/2006/main">
          <x14:cfRule type="expression" priority="234" id="{96FCBB9E-7F1B-4029-B899-2DD121AC8297}">
            <xm:f>PROPER(TEXT(I110,"dddd"))=Calendario!$H$2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BM110</xm:sqref>
        </x14:conditionalFormatting>
        <x14:conditionalFormatting xmlns:xm="http://schemas.microsoft.com/office/excel/2006/main">
          <x14:cfRule type="expression" priority="245" id="{BAC242E8-B6EF-4253-A183-C3D41180BC80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BJ110:BK110</xm:sqref>
        </x14:conditionalFormatting>
        <x14:conditionalFormatting xmlns:xm="http://schemas.microsoft.com/office/excel/2006/main">
          <x14:cfRule type="containsText" priority="233" operator="containsText" id="{67C69EDB-88E8-479A-ACF5-248F497E1D74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232" operator="containsText" id="{9768D588-1C11-4AB6-B955-8C0B6933BE62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31" operator="containsText" id="{18D17630-1021-4088-B485-C353921EFE7E}">
            <xm:f>NOT(ISERROR(SEARCH(TDirReg!$L$2,F114)))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containsText" priority="230" operator="containsText" id="{6E68F765-0009-4166-9FE2-127680660AC8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29" operator="containsText" id="{B32A6CFE-17BC-44A2-843B-F5DA6141196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28" operator="containsText" id="{990CC4E6-B239-4F5F-8A21-7AB23D745C75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27" operator="containsText" id="{2826FDD4-D1F4-44AE-AAEC-F105DACA0972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26" operator="containsText" id="{1BF33DB5-D124-47AB-B41F-B4EF5A65716E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225" operator="containsText" id="{33DE50BE-90DA-477F-AFD7-E2FEA0A453ED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224" operator="containsText" id="{FC053F10-9BF4-4561-8457-7776B80F9EC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23" operator="containsText" id="{7E69B836-AAB6-4E04-A5E1-D60F77ECEC96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222" operator="containsText" id="{AE66E437-73CE-47D5-910F-740FBC771AD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21" operator="containsText" id="{844C4EA1-1DCC-4C14-938A-489F7897169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20" operator="containsText" id="{F805EC04-2332-459A-8158-ED4E456B020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19" operator="containsText" id="{6FAC0165-8970-4036-B2E3-028EE31CBB07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218" operator="containsText" id="{91B244F7-3ADE-4F51-9FC8-C7FAE0B4735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17" operator="containsText" id="{A66C04AE-8411-4A6D-9047-CCB0ED7D8522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216" operator="containsText" id="{F9125274-8DBF-4E43-A8C6-4B5E0B38227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15" operator="containsText" id="{350266BA-B474-46F5-8521-62704FA9B1A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14" operator="containsText" id="{594282D0-B94D-4341-A097-23F96E66B8C3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13" operator="containsText" id="{42F52FF5-F141-405D-8380-AD72F8F5F968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12" operator="containsText" id="{FEB2B276-495E-49EE-B8BD-C285FC6D02FD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211" operator="containsText" id="{D60D7494-A73B-4275-A5FE-3A173224927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10" operator="containsText" id="{73C696D9-B5AA-41DD-87F9-E3F7CA3FBAEE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209" operator="containsText" id="{C7BA9416-9CCB-4C69-B1D7-9B80106E5789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08" operator="containsText" id="{F5A1FFF3-034A-4336-90A0-62B59127FF48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207" operator="containsText" id="{C9640DA8-71DD-4B92-B3D9-E1894A0F9A7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06" operator="containsText" id="{C54E8F9C-700D-4723-937D-72B688BDF7A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05" operator="containsText" id="{728F4341-E0BA-4B36-ACAB-99743BB767D7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04" operator="containsText" id="{D080EBBE-990E-41D5-8263-07EBF775E3E9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03" operator="containsText" id="{57FED3C2-B16B-4277-93C6-1F11E8F1011D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202" operator="containsText" id="{DD256924-5832-4794-BD19-DCD7B96A9950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01" operator="containsText" id="{C1BAEEF1-D1A7-4A0D-A5E4-5CC426E70031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00" operator="containsText" id="{27C698D7-4A2E-4759-806B-202E76863046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99" operator="containsText" id="{6E3BFBCF-6B74-477D-AFCB-ED0F975A1179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98" operator="containsText" id="{4DDE0F91-9AD4-403A-B2D9-88839F82001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97" operator="containsText" id="{A319E89A-BE45-43D0-8433-0389722C5347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96" operator="containsText" id="{83E7BDEE-EFBD-49FA-8596-386B2854F46A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95" operator="containsText" id="{C658425F-6703-4166-8EB6-ABBF5ED93064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94" operator="containsText" id="{AAEA69DD-3509-4F92-872F-098E9E51EFB3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93" operator="containsText" id="{815447DB-EAE6-470C-ABC5-FF305AD65635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92" operator="containsText" id="{D1747093-A938-4558-9C7B-6264799E504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91" operator="containsText" id="{C67D1765-D03E-4F88-A25F-9D075BD71778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90" operator="containsText" id="{C676D3F0-A9F3-4B73-AF1E-3C853EE66910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89" operator="containsText" id="{8BDAE363-4D42-4819-B475-0567084B393E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88" operator="containsText" id="{C199195B-38D0-4418-877C-3A35640EC8B4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87" operator="containsText" id="{43645731-0E00-48C4-80C0-2385FFF8291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86" operator="containsText" id="{52212666-5340-4617-A4D7-0BD01735BD51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85" operator="containsText" id="{83D11E98-D727-4A96-94FB-763A4AFD5DA3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84" operator="containsText" id="{D3BF6495-3C1D-495F-AAE9-09ACD6C1D832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83" operator="containsText" id="{15754556-CE74-4C07-BAEF-A33630AB7319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82" operator="containsText" id="{5F599CD8-F7A1-4FC1-A265-6F4B811F2822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81" operator="containsText" id="{5EFEBD4B-1479-4671-8E9A-97084061F306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80" operator="containsText" id="{1CE8210D-8F33-4C43-A09B-E4F1D8F44673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79" operator="containsText" id="{639DDD6F-7B0B-4731-AD98-A5719BB0DAA1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78" operator="containsText" id="{80B86D10-6EB6-4CCA-9C53-1B5B38D2458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77" operator="containsText" id="{C0AF1627-90CC-4806-B060-5706E9746F7B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76" operator="containsText" id="{35FD975A-95D3-435F-8F05-81074B3C2A2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75" operator="containsText" id="{A14DFDCD-217D-471E-9310-D6AFA38E21AA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74" operator="containsText" id="{E98F3099-45A4-4561-A327-A7CE590552FB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73" operator="containsText" id="{A51D57CD-2CF3-472A-ACD2-544B2F2E81CF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72" operator="containsText" id="{65377E37-4EC9-4EE3-ADCC-F0816F472995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71" operator="containsText" id="{5FDC6AD4-71C9-4833-8677-2F18563AAD6C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70" operator="containsText" id="{CC665C48-619B-45F3-A2A8-767783213B97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69" operator="containsText" id="{A665B58D-A998-42AC-B633-C50E52E56D2B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68" operator="containsText" id="{AC9903B8-C95A-4DB3-BFC9-B013D06917F0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67" operator="containsText" id="{8FC18B10-00BA-4FC7-A86F-33E8DBB687EB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66" operator="containsText" id="{7690D0F6-B46D-440D-91A5-84254FEF8D81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65" operator="containsText" id="{33F7EB42-1426-427A-A4BC-F2239A3003A1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64" operator="containsText" id="{7F9865C1-2D77-4649-9DD9-874DB86295D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63" operator="containsText" id="{F5D06EB1-3613-434E-9FA0-409801B10AA7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62" operator="containsText" id="{21C27D94-B676-4061-AE9F-52B3500DD9B3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61" operator="containsText" id="{ADD7EC7A-E9D5-45BC-B96C-7D4DAFB74BD9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60" operator="containsText" id="{E59F74E1-97C8-4275-AC59-D67095838B68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59" operator="containsText" id="{D600E8E7-F662-4F5C-A828-1806231F19F2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58" operator="containsText" id="{4EAA3259-8D0E-4F94-B89C-734DAAB4B1AC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57" operator="containsText" id="{9A173E0E-203E-4B04-9465-489C9FEC88B7}">
            <xm:f>NOT(ISERROR(SEARCH(TDirReg!$L$2,F114)))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containsText" priority="156" operator="containsText" id="{E8106ED5-E24A-4ABB-ABD5-31CDBB163A96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55" operator="containsText" id="{DBB46FD7-EFBD-47DF-BBD1-30B464AD314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54" operator="containsText" id="{2E2755F4-9808-4319-858C-6E1B45A15EEE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53" operator="containsText" id="{24EDB7B4-7334-4DDA-897C-8FDC7617170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52" operator="containsText" id="{138EA5D7-2B8E-4329-A888-232A41760A61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51" operator="containsText" id="{7CE8DFD3-7C56-40D2-9BA7-1EF37E1AF460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50" operator="containsText" id="{886E908F-2F5D-4A82-A07F-53149D5950D8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9" operator="containsText" id="{39AE61F3-EEEA-4307-BBE6-FDED8EC037BA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48" operator="containsText" id="{578E3C40-273E-492D-AD69-6EEF55345DA6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7" operator="containsText" id="{564C014B-CBC8-4272-B85D-0BA3327D3AF6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6" operator="containsText" id="{FBB2C153-1BCA-42A6-A117-6D24B8DDD7F7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45" operator="containsText" id="{5B612B6B-84D7-48E2-BDCF-BF0D3101536E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44" operator="containsText" id="{0EE29AB0-2887-486E-94C7-DF1E228C6F6C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3" operator="containsText" id="{59DB000A-5C79-49DE-99E1-CF7B69641CEA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42" operator="containsText" id="{EDF20180-709F-4ED8-B7F2-39C82BA7B3AC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1" operator="containsText" id="{86A5C816-C865-4D1E-8E2D-27595E3E3F1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0" operator="containsText" id="{DCC76472-EBCB-4F7A-A6A9-B74576E6E26A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39" operator="containsText" id="{03EDD234-1653-40CC-8F7F-210D6C2204B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38" operator="containsText" id="{C9B9C43F-1DBB-450D-9A14-C751D499162C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37" operator="containsText" id="{4713510B-AA5C-4897-B4C7-9933242FE49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36" operator="containsText" id="{1E17E504-C9C7-4966-80F6-41A4E4A79A1C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35" operator="containsText" id="{9330BD02-5F95-4364-BDB4-907C5327F66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34" operator="containsText" id="{0613472D-5F09-4DB6-9F46-769757884D67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33" operator="containsText" id="{C8F025D8-4FF2-4C84-91F1-E8EFCCE6A9B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32" operator="containsText" id="{F4501CB6-2908-4052-9991-D092ABBE6DC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31" operator="containsText" id="{F3337D61-17A6-42F2-9213-82856B3CD10C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30" operator="containsText" id="{A985EE16-6AB7-4FE2-B17E-C59BEE8DFCF3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29" operator="containsText" id="{56A46A69-159E-45F6-9BD4-3A87D8F58E53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28" operator="containsText" id="{6783B65E-8E89-4900-A2A9-EF6B90F31FB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7" operator="containsText" id="{6153540B-3BDC-4213-83B1-53B11F6AE59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26" operator="containsText" id="{F32F60E5-7A1E-4FD0-86F9-477594562D55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25" operator="containsText" id="{585E899F-34B6-40C2-A596-326EA43ECA2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4" operator="containsText" id="{0E5125B7-3858-478F-801D-38CDF5D1469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3" operator="containsText" id="{6FFBB2FE-722C-4F25-8EE0-6796A4EB5B55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22" operator="containsText" id="{88C89D4C-931E-4054-B8C7-7D1786E019C3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21" operator="containsText" id="{6B5F0FA2-45BB-42F0-A7A0-7422458B867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0" operator="containsText" id="{A7A4FE77-8CC3-49F1-A414-A2E97B4455C7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19" operator="containsText" id="{B860B80C-FCC5-41B9-8514-928675E9AAC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18" operator="containsText" id="{BEF69F59-BC1F-4EF5-863D-BC8D785C1F59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17" operator="containsText" id="{AD32271B-A473-4C19-9F73-25FF3C3388D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16" operator="containsText" id="{1CACA872-8666-4FD2-9873-851F23493739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15" operator="containsText" id="{41A4EDD3-B09E-4404-A1CD-791B1BE43A71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14" operator="containsText" id="{D662AE9B-1CD7-433B-800B-D0F819445F91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13" operator="containsText" id="{2B9DE466-2166-488E-AA0F-4D5CB211BB54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12" operator="containsText" id="{661EE3DC-16AE-4E53-BE49-88224C997C19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11" operator="containsText" id="{91D08CCF-D4E6-4E80-8BC4-DDADE3EC3C96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10" operator="containsText" id="{55850703-D498-4EEC-8FF2-9D809CF37A2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09" operator="containsText" id="{F9EF717D-60E8-438C-BFEE-83A2A6ACDFD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08" operator="containsText" id="{F426519B-106E-4706-976D-A3A29A350CD3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07" operator="containsText" id="{8885BF8C-2461-46E4-A810-1BFA98033115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06" operator="containsText" id="{DED39323-2D26-4638-BB5B-36525543B8D7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05" operator="containsText" id="{A57CC5B7-9CC7-4D41-99FD-D61E59BF9A5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04" operator="containsText" id="{B51EAD2D-BBE6-428A-A98A-AB48BFA70DD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03" operator="containsText" id="{411DD008-03FD-430A-A2A0-62B30C0D079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02" operator="containsText" id="{75B5511E-F213-49B6-8734-A661649EAA4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01" operator="containsText" id="{263929C7-CA44-4CB7-839F-39A42D92DB88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00" operator="containsText" id="{8AC05A45-195B-4C7B-A092-DAC31A5F2D73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99" operator="containsText" id="{14BEE8A1-EE44-4728-B451-2DA054C1C9CA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98" operator="containsText" id="{D00A782E-32BD-4871-ADBF-EF4D0406D9A6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97" operator="containsText" id="{9E77FB53-64BF-4AF4-87A0-3D0AE63FFC9C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96" operator="containsText" id="{766E6CD9-44ED-41AD-9291-D52C7A41976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95" operator="containsText" id="{137D0E0B-BC50-40FB-AE35-877D522C31A9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94" operator="containsText" id="{5055D762-0E4C-42BA-855E-2FF3BA7E313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93" operator="containsText" id="{033F8869-C4A0-4CB7-B133-940384034764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92" operator="containsText" id="{A7077436-241C-4D51-877A-915D72A86002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91" operator="containsText" id="{85BE16DA-26F8-4DF5-943D-F5C6E851A4B7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90" operator="containsText" id="{4D56A0FC-2507-42E1-867A-A0E735E69558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89" operator="containsText" id="{6F27ED8E-BE53-420B-8421-145C1262C01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88" operator="containsText" id="{840658A8-E36A-48E3-AEA6-EAB8C7E8793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87" operator="containsText" id="{C8BCF3CB-EDB3-406B-90C8-142972F7245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86" operator="containsText" id="{D1856436-7371-4D97-99F6-62C652C6D4A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85" operator="containsText" id="{80F21B53-6272-41C5-BA96-2DD79281636C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84" operator="containsText" id="{06B9BA3F-6CB4-4F85-824E-1CDAB97B89D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83" operator="containsText" id="{BCB7A301-5A67-474D-AFE3-FDD80EA62676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82" operator="containsText" id="{9CFC3DC7-10FC-49ED-AD7A-0A51626C856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81" operator="containsText" id="{76FCB713-2400-425F-BEFC-E04655CAA0E9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80" operator="containsText" id="{F4CA20A6-BB5F-48EC-A454-753995E58FA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79" operator="containsText" id="{F653F167-D0A3-48AC-95F8-28EB31861FB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78" operator="containsText" id="{7415EB3B-CE73-4927-B1D4-BF71709ABCF5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77" operator="containsText" id="{552B66B7-73BC-4F37-8B62-1E19F68081A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76" operator="containsText" id="{88BF4CEF-FE85-4F4A-98F7-78A2718F2F45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75" operator="containsText" id="{9997CFCB-CC4F-4FE8-BC2A-93343B268174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74" operator="containsText" id="{36CDED88-1D27-4A43-920C-32C9CE6A145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73" operator="containsText" id="{AA110C82-C626-43EC-A14C-38A29D0C6DB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72" operator="containsText" id="{26F52E48-2325-4EAD-B299-F919FE105F3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71" operator="containsText" id="{F50F0D9D-CBC5-4AAC-AF91-5D1B3939344D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70" operator="containsText" id="{DD02B2A4-D501-437F-8CA8-4CBA78DC5BA2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9" operator="containsText" id="{AEF134CC-80FA-42B2-A094-86D88914E173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68" operator="containsText" id="{C795D3D3-2C7D-4A02-8B2F-29373254D3C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7" operator="containsText" id="{2ECF01F7-ECA1-46E7-9327-47580C587FF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6" operator="containsText" id="{1A7DACDF-3A3A-44CA-8B4E-50254DDB094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65" operator="containsText" id="{FC53B55E-D318-4395-8CAF-384B578C53C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64" operator="containsText" id="{151C22B4-FEEF-439F-9891-4A6027327415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63" operator="containsText" id="{B38D7E2D-9EF4-4DE4-AA43-425FC037FF21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2" operator="containsText" id="{52D9826C-188A-43B2-8097-532048E42FBC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61" operator="containsText" id="{A411724B-27EB-46D5-857C-D882E1F87C62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0" operator="containsText" id="{00F2114C-A25D-4E7B-8CEB-489FA3D4FEE9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59" operator="containsText" id="{CDE615C9-076F-46A3-8A4E-AE751B73594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8" operator="containsText" id="{8624809B-8C2B-488A-8401-1868D2316A8D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7" operator="containsText" id="{8975BA4D-037E-4AD1-AA31-95F5F62A957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6" operator="containsText" id="{DEDA74D3-9E38-44AB-BA0C-B1541FA70C7B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5" operator="containsText" id="{956FA21D-013C-4BA5-98E4-617373814C1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54" operator="containsText" id="{C407FC3B-AEA4-4F59-A037-5ECC6A75752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3" operator="containsText" id="{6BC50456-E6FA-466D-A90C-9B5ACB69D81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2" operator="containsText" id="{29656416-33DB-4AAC-B77D-2910056AF0E1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51" operator="containsText" id="{6AB98BF7-27F6-46E5-BB18-66F84C3AE4D7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0" operator="containsText" id="{1EBA9F7D-AE11-45F6-90C2-34EAD1163641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49" operator="containsText" id="{456EB603-8D83-4988-862C-3046F93BB28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48" operator="containsText" id="{1B13B91B-E150-408E-8228-A5D09CEAAA18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47" operator="containsText" id="{CB3877C5-5D2C-484C-98A1-455DB6A2E56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46" operator="containsText" id="{281D60F0-C49E-4C4E-9B1D-5AA18C39F57F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45" operator="containsText" id="{21B2F525-1B1A-436B-98EE-C852151C6E9D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44" operator="containsText" id="{9B7B4541-631D-4782-8213-F8A605364812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43" operator="containsText" id="{4C5E067A-1D93-4359-B5D1-05FED67FBC1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42" operator="containsText" id="{45290BC9-B8E1-4D56-9AF4-A5D2698D3592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41" operator="containsText" id="{680FEDCB-4764-49C1-89ED-3B68C807788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40" operator="containsText" id="{3C7FFB29-4C1A-4531-9E31-69954D9D005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39" operator="containsText" id="{3C7DB3DD-95B3-443A-BC29-8966D483DECB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38" operator="containsText" id="{6E017C1A-27CD-4248-881C-9A435596247F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37" operator="containsText" id="{044F1CFB-B1D2-4D54-9118-EB8EDD087CAF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36" operator="containsText" id="{FFAB5541-855C-451D-B849-709612A75EED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35" operator="containsText" id="{23354EA9-481A-48E0-A228-159CC2083969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34" operator="containsText" id="{71445A3F-379B-4E7D-B825-F0D7EADE528C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33" operator="containsText" id="{C287C357-0562-4DFF-BEC8-6A0342CBA025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32" operator="containsText" id="{CBADD53A-ED78-4852-A347-89090C225BF4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31" operator="containsText" id="{F44F1B30-1C49-4D7D-85E6-5BB9BD61390A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30" operator="containsText" id="{2B2DEB3A-C6A0-475D-B6BC-59F081759945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29" operator="containsText" id="{372885AB-0467-4758-9F93-14D45AE9F539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8" operator="containsText" id="{1DF173E4-097F-45F4-84D5-ABB7EFF70F77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7" operator="containsText" id="{17B67392-4C06-409E-BA7C-9DA5A213D89C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6" operator="containsText" id="{C13EB529-6DEF-4CF3-8E81-12F4ED1FC253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25" operator="containsText" id="{04465E70-9FC0-4BFD-9BEE-599B2893F9D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4" operator="containsText" id="{154A0E30-B085-425C-AF01-BE4578B5576D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23" operator="containsText" id="{EA229F87-A2E6-409D-9A92-F43CC4EAB4F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2" operator="containsText" id="{04ACC35E-BA95-4642-A18D-CBEDEFF8FF29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21" operator="containsText" id="{4E00F810-60D9-4785-801E-4DBA83879444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20" operator="containsText" id="{4D2DB1DC-4AF0-400E-B016-6F4B9B75B604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9" operator="containsText" id="{CEE021D1-077D-413E-A208-B3596D4D3D14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8" operator="containsText" id="{FFA89497-116C-4EBE-96A5-54F987B6A9B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7" operator="containsText" id="{B4D2992E-8B13-4C6F-961A-96527B5143EB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6" operator="containsText" id="{28B0AF42-CA31-4F1A-ABF9-C9180BEB2016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5" operator="containsText" id="{2D7704EE-7036-4658-9373-1E9022AC20B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" operator="containsText" id="{979824AC-A250-43F6-AC8A-FF145909B0C4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3" operator="containsText" id="{2064C255-5A2E-429D-89C9-A44D849A3461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2" operator="containsText" id="{76DC0186-6A10-4259-8271-F3C72FDC2CD9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expression" priority="10" id="{FB03D1B3-D415-49B8-BF2B-E7CE861E1F7E}">
            <xm:f>PROPER(TEXT(T17,"dddd"))=Calendario!$H$2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P17:BI17</xm:sqref>
        </x14:conditionalFormatting>
        <x14:conditionalFormatting xmlns:xm="http://schemas.microsoft.com/office/excel/2006/main">
          <x14:cfRule type="expression" priority="9" id="{29620E8D-8E29-4957-B7EF-B7A854F744AB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X17</xm:sqref>
        </x14:conditionalFormatting>
        <x14:conditionalFormatting xmlns:xm="http://schemas.microsoft.com/office/excel/2006/main">
          <x14:cfRule type="expression" priority="8" id="{7B1BC28F-7B01-4A2D-92AB-4662DD3EF4B5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BI17</xm:sqref>
        </x14:conditionalFormatting>
        <x14:conditionalFormatting xmlns:xm="http://schemas.microsoft.com/office/excel/2006/main">
          <x14:cfRule type="expression" priority="7" id="{EFEFEC8F-EAD4-440F-97D5-E5D0DD9664D2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BJ17</xm:sqref>
        </x14:conditionalFormatting>
        <x14:conditionalFormatting xmlns:xm="http://schemas.microsoft.com/office/excel/2006/main">
          <x14:cfRule type="expression" priority="6" id="{37753B58-815C-4004-A13B-DA5A9500CAC1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BK17</xm:sqref>
        </x14:conditionalFormatting>
        <x14:conditionalFormatting xmlns:xm="http://schemas.microsoft.com/office/excel/2006/main">
          <x14:cfRule type="expression" priority="5" id="{6AE68CED-65A3-40F2-B060-4F7395E472F0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BL17</xm:sqref>
        </x14:conditionalFormatting>
        <x14:conditionalFormatting xmlns:xm="http://schemas.microsoft.com/office/excel/2006/main">
          <x14:cfRule type="expression" priority="4" id="{36946C9E-B058-4842-AA41-675E8B0CC6B9}">
            <xm:f>PROPER(TEXT(BN17,"dddd"))=Calendario!$H$2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BL17</xm:sqref>
        </x14:conditionalFormatting>
        <x14:conditionalFormatting xmlns:xm="http://schemas.microsoft.com/office/excel/2006/main">
          <x14:cfRule type="expression" priority="3" id="{A988A0A3-CD32-45A9-B111-B89E656F8E09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Z17</xm:sqref>
        </x14:conditionalFormatting>
        <x14:conditionalFormatting xmlns:xm="http://schemas.microsoft.com/office/excel/2006/main">
          <x14:cfRule type="expression" priority="2" id="{BD021027-D406-424B-96AE-BF72061FCCBA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AN17</xm:sqref>
        </x14:conditionalFormatting>
        <x14:conditionalFormatting xmlns:xm="http://schemas.microsoft.com/office/excel/2006/main">
          <x14:cfRule type="expression" priority="1" id="{624610E4-C439-47C3-83BC-8AAE551D95E5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BH17</xm:sqref>
        </x14:conditionalFormatting>
        <x14:conditionalFormatting xmlns:xm="http://schemas.microsoft.com/office/excel/2006/main">
          <x14:cfRule type="expression" priority="11" id="{7A29D102-1F86-49D9-9D26-39842A5DCD8B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BJ17:BK17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00000000-0002-0000-0300-000000000000}">
          <x14:formula1>
            <xm:f>Calendario!$A$107:$A$111</xm:f>
          </x14:formula1>
          <xm:sqref>G2</xm:sqref>
        </x14:dataValidation>
        <x14:dataValidation type="list" allowBlank="1" showInputMessage="1" showErrorMessage="1" xr:uid="{00000000-0002-0000-0300-000001000000}">
          <x14:formula1>
            <xm:f>OFFSET(TSecc!$C$1,MATCH($B118,TSecc!$C:$C,0)-1,1,COUNTIF(TSecc!$C:$C,$B118),1)</xm:f>
          </x14:formula1>
          <xm:sqref>D155:E167 C118:C167</xm:sqref>
        </x14:dataValidation>
        <x14:dataValidation type="list" allowBlank="1" showInputMessage="1" showErrorMessage="1" xr:uid="{00000000-0002-0000-0300-000002000000}">
          <x14:formula1>
            <xm:f>OFFSET(Tmunic!$B$1,MATCH($E143,Tmunic!$B:$B,0)-1,1,COUNTIF(Tmunic!$B:$B,$E143),1)</xm:f>
          </x14:formula1>
          <xm:sqref>F155:F167 F143</xm:sqref>
        </x14:dataValidation>
        <x14:dataValidation type="list" allowBlank="1" showInputMessage="1" xr:uid="{00000000-0002-0000-0300-000003000000}">
          <x14:formula1>
            <xm:f>Calendario!$A$56:$A$59</xm:f>
          </x14:formula1>
          <xm:sqref>K143:K144</xm:sqref>
        </x14:dataValidation>
        <x14:dataValidation type="list" allowBlank="1" showInputMessage="1" showErrorMessage="1" xr:uid="{00000000-0002-0000-0300-000004000000}">
          <x14:formula1>
            <xm:f>Calendario!$A$61:$A$66</xm:f>
          </x14:formula1>
          <xm:sqref>I147:I154</xm:sqref>
        </x14:dataValidation>
        <x14:dataValidation type="list" allowBlank="1" showInputMessage="1" showErrorMessage="1" xr:uid="{00000000-0002-0000-0300-000005000000}">
          <x14:formula1>
            <xm:f>Calendario!$A$92:$A$103</xm:f>
          </x14:formula1>
          <xm:sqref>M143:V146</xm:sqref>
        </x14:dataValidation>
        <x14:dataValidation type="list" allowBlank="1" showInputMessage="1" showErrorMessage="1" xr:uid="{00000000-0002-0000-0300-000006000000}">
          <x14:formula1>
            <xm:f>Calendario!$A$56:$A$59</xm:f>
          </x14:formula1>
          <xm:sqref>K145:K154 J118:J146</xm:sqref>
        </x14:dataValidation>
        <x14:dataValidation type="list" allowBlank="1" showInputMessage="1" showErrorMessage="1" xr:uid="{00000000-0002-0000-0300-000007000000}">
          <x14:formula1>
            <xm:f>Calendario!$A$57:$A$59</xm:f>
          </x14:formula1>
          <xm:sqref>J6:J117</xm:sqref>
        </x14:dataValidation>
        <x14:dataValidation type="list" allowBlank="1" showInputMessage="1" showErrorMessage="1" xr:uid="{00000000-0002-0000-0300-000008000000}">
          <x14:formula1>
            <xm:f>OFFSET(TSeccM!$D$1,MATCH($B6,TSeccM!$D:$D,0)-1,1,COUNTIF(TSeccM!$D:$D,$B6),1)</xm:f>
          </x14:formula1>
          <xm:sqref>C6:C117</xm:sqref>
        </x14:dataValidation>
        <x14:dataValidation type="list" allowBlank="1" showInputMessage="1" showErrorMessage="1" xr:uid="{00000000-0002-0000-0300-000009000000}">
          <x14:formula1>
            <xm:f>Calendario!$A$61:$A$65</xm:f>
          </x14:formula1>
          <xm:sqref>I6:J146</xm:sqref>
        </x14:dataValidation>
        <x14:dataValidation type="list" allowBlank="1" showInputMessage="1" showErrorMessage="1" xr:uid="{00000000-0002-0000-0300-00000A000000}">
          <x14:formula1>
            <xm:f>Calendario!$A$3:$A$10</xm:f>
          </x14:formula1>
          <xm:sqref>J6:J146</xm:sqref>
        </x14:dataValidation>
        <x14:dataValidation type="list" allowBlank="1" showInputMessage="1" showErrorMessage="1" xr:uid="{00000000-0002-0000-0300-00000B000000}">
          <x14:formula1>
            <xm:f>OFFSET(Tmunic!$N$1,1,0,COUNTA(Tmunic!$N$2:$N$11)-1)</xm:f>
          </x14:formula1>
          <xm:sqref>B6:B167</xm:sqref>
        </x14:dataValidation>
        <x14:dataValidation type="list" allowBlank="1" showInputMessage="1" showErrorMessage="1" xr:uid="{00000000-0002-0000-0300-00000C000000}">
          <x14:formula1>
            <xm:f>OFFSET(TRegU!$C$1,MATCH($B6,TRegU!$C:$C,0)-1,1,COUNTIF(TRegU!$C:$C,$B6),1)</xm:f>
          </x14:formula1>
          <xm:sqref>E6:E167</xm:sqref>
        </x14:dataValidation>
        <x14:dataValidation type="list" allowBlank="1" showInputMessage="1" showErrorMessage="1" xr:uid="{00000000-0002-0000-0300-00000D000000}">
          <x14:formula1>
            <xm:f>OFFSET(Calendario!$K$1,MATCH(M$143,Calendario!$K:$K,0)-1,$J147,COUNTIF(Calendario!$K:$K,M$143),1)</xm:f>
          </x14:formula1>
          <xm:sqref>T147:V154 M147:S148</xm:sqref>
        </x14:dataValidation>
        <x14:dataValidation type="list" allowBlank="1" showInputMessage="1" showErrorMessage="1" xr:uid="{00000000-0002-0000-0300-00000E000000}">
          <x14:formula1>
            <xm:f>OFFSET(TDirReg!$D$1,MATCH($E6,TDirReg!$D:$D,0)-1,1,COUNTIF(TDirReg!$D:$D,$E6),1)</xm:f>
          </x14:formula1>
          <xm:sqref>F6:F142 F144:F154</xm:sqref>
        </x14:dataValidation>
        <x14:dataValidation type="list" allowBlank="1" showInputMessage="1" showErrorMessage="1" xr:uid="{00000000-0002-0000-0300-00000F000000}">
          <x14:formula1>
            <xm:f>OFFSET(TDirReg!$E$1,MATCH($F6,TDirReg!$E:$E,0)-1,1,COUNTIF(TDirReg!$E:$E,$F6),1)</xm:f>
          </x14:formula1>
          <xm:sqref>G6:G147</xm:sqref>
        </x14:dataValidation>
        <x14:dataValidation type="list" allowBlank="1" showInputMessage="1" showErrorMessage="1" xr:uid="{00000000-0002-0000-0300-000010000000}">
          <x14:formula1>
            <xm:f>OFFSET(Calendario!$K$1,MATCH(M$148,Calendario!$K:$K,0)-1,$J149,COUNTIF(Calendario!$K:$K,M$148),1)</xm:f>
          </x14:formula1>
          <xm:sqref>M149:S159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>
    <tabColor theme="4" tint="0.39997558519241921"/>
    <pageSetUpPr fitToPage="1"/>
  </sheetPr>
  <dimension ref="A1:BO184"/>
  <sheetViews>
    <sheetView zoomScaleNormal="100" zoomScaleSheetLayoutView="130" workbookViewId="0">
      <pane xSplit="12" ySplit="5" topLeftCell="M54" activePane="bottomRight" state="frozen"/>
      <selection pane="topRight" activeCell="J1" sqref="J1"/>
      <selection pane="bottomLeft" activeCell="A7" sqref="A7"/>
      <selection pane="bottomRight" activeCell="H66" sqref="H66"/>
    </sheetView>
  </sheetViews>
  <sheetFormatPr baseColWidth="10" defaultRowHeight="15" x14ac:dyDescent="0.25"/>
  <cols>
    <col min="1" max="1" width="4.85546875" style="46" customWidth="1"/>
    <col min="2" max="3" width="7" style="46" customWidth="1"/>
    <col min="4" max="4" width="7" style="121" customWidth="1"/>
    <col min="5" max="5" width="13" style="46" customWidth="1"/>
    <col min="6" max="6" width="13.85546875" style="46" customWidth="1"/>
    <col min="7" max="7" width="12.42578125" style="49" customWidth="1"/>
    <col min="8" max="8" width="26" style="75" customWidth="1"/>
    <col min="9" max="9" width="10.7109375" style="76" customWidth="1"/>
    <col min="10" max="10" width="10.5703125" style="46" customWidth="1"/>
    <col min="11" max="11" width="8" style="46" customWidth="1"/>
    <col min="12" max="12" width="7.5703125" style="46" customWidth="1"/>
    <col min="13" max="13" width="14" style="46" hidden="1" customWidth="1"/>
    <col min="14" max="65" width="13.7109375" style="46" customWidth="1"/>
    <col min="66" max="16384" width="11.42578125" style="46"/>
  </cols>
  <sheetData>
    <row r="1" spans="1:67" ht="18.75" x14ac:dyDescent="0.25">
      <c r="A1" s="279" t="s">
        <v>1788</v>
      </c>
      <c r="B1" s="262"/>
      <c r="C1" s="263"/>
      <c r="D1" s="89"/>
      <c r="E1" s="264"/>
      <c r="F1" s="262"/>
      <c r="G1" s="265"/>
      <c r="H1" s="263"/>
      <c r="I1" s="50"/>
      <c r="J1" s="51"/>
      <c r="K1" s="51"/>
      <c r="L1" s="51"/>
      <c r="M1" s="47"/>
      <c r="N1" s="57"/>
      <c r="O1" s="57"/>
      <c r="P1" s="57"/>
      <c r="Q1" s="57"/>
      <c r="R1" s="57"/>
      <c r="S1" s="57"/>
      <c r="T1" s="52"/>
      <c r="U1" s="52"/>
      <c r="V1" s="53"/>
      <c r="W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3"/>
      <c r="AP1" s="52"/>
      <c r="AQ1" s="52"/>
      <c r="BG1" s="47"/>
      <c r="BH1" s="54"/>
    </row>
    <row r="2" spans="1:67" ht="18.75" x14ac:dyDescent="0.25">
      <c r="A2" s="89"/>
      <c r="B2" s="262"/>
      <c r="C2" s="89"/>
      <c r="D2" s="89"/>
      <c r="E2" s="266"/>
      <c r="F2" s="276" t="s">
        <v>1790</v>
      </c>
      <c r="G2" s="274">
        <v>2022</v>
      </c>
      <c r="H2" s="89"/>
      <c r="I2" s="55"/>
      <c r="J2" s="56"/>
      <c r="K2" s="56"/>
      <c r="L2" s="56"/>
      <c r="M2" s="51"/>
      <c r="N2" s="78"/>
      <c r="P2" s="57"/>
      <c r="Q2" s="57"/>
      <c r="R2" s="57"/>
      <c r="S2" s="57"/>
      <c r="T2" s="57"/>
      <c r="U2" s="57"/>
      <c r="V2" s="57"/>
      <c r="W2" s="57"/>
      <c r="X2" s="57"/>
      <c r="Y2" s="49"/>
      <c r="AA2" s="67"/>
      <c r="AB2" s="67" t="s">
        <v>2</v>
      </c>
      <c r="AC2" s="57"/>
      <c r="AD2" s="58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</row>
    <row r="3" spans="1:67" x14ac:dyDescent="0.25">
      <c r="A3" s="89"/>
      <c r="B3" s="262"/>
      <c r="C3" s="89"/>
      <c r="D3" s="89"/>
      <c r="E3" s="266"/>
      <c r="F3" s="89"/>
      <c r="G3" s="267"/>
      <c r="H3" s="268"/>
      <c r="J3" s="96" t="s">
        <v>256</v>
      </c>
      <c r="K3" s="119" t="s">
        <v>255</v>
      </c>
      <c r="L3" s="119"/>
      <c r="M3" s="204"/>
      <c r="N3" s="205"/>
      <c r="O3" s="205">
        <v>44571</v>
      </c>
      <c r="P3" s="205"/>
      <c r="Q3" s="205"/>
      <c r="R3" s="205"/>
      <c r="S3" s="205"/>
      <c r="T3" s="205"/>
      <c r="U3" s="205"/>
      <c r="V3" s="205"/>
      <c r="W3" s="205"/>
      <c r="X3" s="205"/>
      <c r="Y3" s="205">
        <v>44641</v>
      </c>
      <c r="Z3" s="205"/>
      <c r="AA3" s="205"/>
      <c r="AB3" s="206">
        <v>44665</v>
      </c>
      <c r="AC3" s="205"/>
      <c r="AD3" s="205"/>
      <c r="AE3" s="205"/>
      <c r="AF3" s="205"/>
      <c r="AG3" s="205"/>
      <c r="AH3" s="205"/>
      <c r="AI3" s="205">
        <v>44711</v>
      </c>
      <c r="AJ3" s="205"/>
      <c r="AK3" s="205"/>
      <c r="AL3" s="205">
        <v>44732</v>
      </c>
      <c r="AM3" s="205">
        <v>44739</v>
      </c>
      <c r="AN3" s="205">
        <v>44746</v>
      </c>
      <c r="AO3" s="205"/>
      <c r="AP3" s="205">
        <v>44762</v>
      </c>
      <c r="AQ3" s="205"/>
      <c r="AR3" s="205"/>
      <c r="AS3" s="205"/>
      <c r="AT3" s="205">
        <v>44788</v>
      </c>
      <c r="AU3" s="205"/>
      <c r="AV3" s="205"/>
      <c r="AW3" s="205"/>
      <c r="AX3" s="205"/>
      <c r="AY3" s="205"/>
      <c r="AZ3" s="205"/>
      <c r="BA3" s="205"/>
      <c r="BB3" s="205"/>
      <c r="BC3" s="205">
        <v>44851</v>
      </c>
      <c r="BD3" s="205"/>
      <c r="BE3" s="205"/>
      <c r="BF3" s="205">
        <v>44872</v>
      </c>
      <c r="BG3" s="205">
        <v>44879</v>
      </c>
      <c r="BH3" s="205"/>
      <c r="BI3" s="205"/>
      <c r="BJ3" s="205">
        <v>44903</v>
      </c>
      <c r="BK3" s="205"/>
      <c r="BL3" s="205"/>
      <c r="BM3" s="205"/>
    </row>
    <row r="4" spans="1:67" s="77" customFormat="1" ht="15.75" customHeight="1" thickBot="1" x14ac:dyDescent="0.3">
      <c r="A4" s="89"/>
      <c r="B4" s="90"/>
      <c r="C4" s="90"/>
      <c r="D4" s="90"/>
      <c r="E4" s="90"/>
      <c r="F4" s="90"/>
      <c r="G4" s="269"/>
      <c r="H4" s="90"/>
      <c r="I4" s="474" t="s">
        <v>253</v>
      </c>
      <c r="J4" s="452" t="s">
        <v>1786</v>
      </c>
      <c r="K4" s="452" t="s">
        <v>1792</v>
      </c>
      <c r="L4" s="452" t="s">
        <v>1630</v>
      </c>
      <c r="M4" s="207" t="s">
        <v>1831</v>
      </c>
      <c r="N4" s="207" t="str">
        <f>CONCATENATE(Calendario!$A$1," ",(MID(M4,8,2))+1)</f>
        <v>Semana 1</v>
      </c>
      <c r="O4" s="282" t="str">
        <f>CONCATENATE(Calendario!$A$1," ",(MID(N4,8,2))+1)</f>
        <v>Semana 2</v>
      </c>
      <c r="P4" s="282" t="str">
        <f>CONCATENATE(Calendario!$A$1," ",(MID(O4,8,2))+1)</f>
        <v>Semana 3</v>
      </c>
      <c r="Q4" s="282" t="str">
        <f>CONCATENATE(Calendario!$A$1," ",(MID(P4,8,2))+1)</f>
        <v>Semana 4</v>
      </c>
      <c r="R4" s="282" t="str">
        <f>CONCATENATE(Calendario!$A$1," ",(MID(Q4,8,2))+1)</f>
        <v>Semana 5</v>
      </c>
      <c r="S4" s="282" t="str">
        <f>CONCATENATE(Calendario!$A$1," ",(MID(R4,8,2))+1)</f>
        <v>Semana 6</v>
      </c>
      <c r="T4" s="282" t="str">
        <f>CONCATENATE(Calendario!$A$1," ",(MID(S4,8,2))+1)</f>
        <v>Semana 7</v>
      </c>
      <c r="U4" s="282" t="str">
        <f>CONCATENATE(Calendario!$A$1," ",(MID(T4,8,2))+1)</f>
        <v>Semana 8</v>
      </c>
      <c r="V4" s="282" t="str">
        <f>CONCATENATE(Calendario!$A$1," ",(MID(U4,8,2))+1)</f>
        <v>Semana 9</v>
      </c>
      <c r="W4" s="282" t="str">
        <f>CONCATENATE(Calendario!$A$1," ",(MID(V4,8,2))+1)</f>
        <v>Semana 10</v>
      </c>
      <c r="X4" s="282" t="str">
        <f>CONCATENATE(Calendario!$A$1," ",(MID(W4,8,2))+1)</f>
        <v>Semana 11</v>
      </c>
      <c r="Y4" s="282" t="str">
        <f>CONCATENATE(Calendario!$A$1," ",(MID(X4,8,2))+1)</f>
        <v>Semana 12</v>
      </c>
      <c r="Z4" s="282" t="str">
        <f>CONCATENATE(Calendario!$A$1," ",(MID(Y4,8,2))+1)</f>
        <v>Semana 13</v>
      </c>
      <c r="AA4" s="282" t="str">
        <f>CONCATENATE(Calendario!$A$1," ",(MID(Z4,8,2))+1)</f>
        <v>Semana 14</v>
      </c>
      <c r="AB4" s="282" t="str">
        <f>CONCATENATE(Calendario!$A$1," ",(MID(AA4,8,2))+1)</f>
        <v>Semana 15</v>
      </c>
      <c r="AC4" s="282" t="str">
        <f>CONCATENATE(Calendario!$A$1," ",(MID(AB4,8,2))+1)</f>
        <v>Semana 16</v>
      </c>
      <c r="AD4" s="282" t="str">
        <f>CONCATENATE(Calendario!$A$1," ",(MID(AC4,8,2))+1)</f>
        <v>Semana 17</v>
      </c>
      <c r="AE4" s="282" t="str">
        <f>CONCATENATE(Calendario!$A$1," ",(MID(AD4,8,2))+1)</f>
        <v>Semana 18</v>
      </c>
      <c r="AF4" s="282" t="str">
        <f>CONCATENATE(Calendario!$A$1," ",(MID(AE4,8,2))+1)</f>
        <v>Semana 19</v>
      </c>
      <c r="AG4" s="282" t="str">
        <f>CONCATENATE(Calendario!$A$1," ",(MID(AF4,8,2))+1)</f>
        <v>Semana 20</v>
      </c>
      <c r="AH4" s="282" t="str">
        <f>CONCATENATE(Calendario!$A$1," ",(MID(AG4,8,2))+1)</f>
        <v>Semana 21</v>
      </c>
      <c r="AI4" s="282" t="str">
        <f>CONCATENATE(Calendario!$A$1," ",(MID(AH4,8,2))+1)</f>
        <v>Semana 22</v>
      </c>
      <c r="AJ4" s="282" t="str">
        <f>CONCATENATE(Calendario!$A$1," ",(MID(AI4,8,2))+1)</f>
        <v>Semana 23</v>
      </c>
      <c r="AK4" s="282" t="str">
        <f>CONCATENATE(Calendario!$A$1," ",(MID(AJ4,8,2))+1)</f>
        <v>Semana 24</v>
      </c>
      <c r="AL4" s="282" t="str">
        <f>CONCATENATE(Calendario!$A$1," ",(MID(AK4,8,2))+1)</f>
        <v>Semana 25</v>
      </c>
      <c r="AM4" s="282" t="str">
        <f>CONCATENATE(Calendario!$A$1," ",(MID(AL4,8,2))+1)</f>
        <v>Semana 26</v>
      </c>
      <c r="AN4" s="282" t="str">
        <f>CONCATENATE(Calendario!$A$1," ",(MID(AM4,8,2))+1)</f>
        <v>Semana 27</v>
      </c>
      <c r="AO4" s="282" t="str">
        <f>CONCATENATE(Calendario!$A$1," ",(MID(AN4,8,2))+1)</f>
        <v>Semana 28</v>
      </c>
      <c r="AP4" s="282" t="str">
        <f>CONCATENATE(Calendario!$A$1," ",(MID(AO4,8,2))+1)</f>
        <v>Semana 29</v>
      </c>
      <c r="AQ4" s="282" t="str">
        <f>CONCATENATE(Calendario!$A$1," ",(MID(AP4,8,2))+1)</f>
        <v>Semana 30</v>
      </c>
      <c r="AR4" s="282" t="str">
        <f>CONCATENATE(Calendario!$A$1," ",(MID(AQ4,8,2))+1)</f>
        <v>Semana 31</v>
      </c>
      <c r="AS4" s="282" t="str">
        <f>CONCATENATE(Calendario!$A$1," ",(MID(AR4,8,2))+1)</f>
        <v>Semana 32</v>
      </c>
      <c r="AT4" s="282" t="str">
        <f>CONCATENATE(Calendario!$A$1," ",(MID(AS4,8,2))+1)</f>
        <v>Semana 33</v>
      </c>
      <c r="AU4" s="282" t="str">
        <f>CONCATENATE(Calendario!$A$1," ",(MID(AT4,8,2))+1)</f>
        <v>Semana 34</v>
      </c>
      <c r="AV4" s="282" t="str">
        <f>CONCATENATE(Calendario!$A$1," ",(MID(AU4,8,2))+1)</f>
        <v>Semana 35</v>
      </c>
      <c r="AW4" s="282" t="str">
        <f>CONCATENATE(Calendario!$A$1," ",(MID(AV4,8,2))+1)</f>
        <v>Semana 36</v>
      </c>
      <c r="AX4" s="282" t="str">
        <f>CONCATENATE(Calendario!$A$1," ",(MID(AW4,8,2))+1)</f>
        <v>Semana 37</v>
      </c>
      <c r="AY4" s="282" t="str">
        <f>CONCATENATE(Calendario!$A$1," ",(MID(AX4,8,2))+1)</f>
        <v>Semana 38</v>
      </c>
      <c r="AZ4" s="282" t="str">
        <f>CONCATENATE(Calendario!$A$1," ",(MID(AY4,8,2))+1)</f>
        <v>Semana 39</v>
      </c>
      <c r="BA4" s="282" t="str">
        <f>CONCATENATE(Calendario!$A$1," ",(MID(AZ4,8,2))+1)</f>
        <v>Semana 40</v>
      </c>
      <c r="BB4" s="282" t="str">
        <f>CONCATENATE(Calendario!$A$1," ",(MID(BA4,8,2))+1)</f>
        <v>Semana 41</v>
      </c>
      <c r="BC4" s="282" t="str">
        <f>CONCATENATE(Calendario!$A$1," ",(MID(BB4,8,2))+1)</f>
        <v>Semana 42</v>
      </c>
      <c r="BD4" s="282" t="str">
        <f>CONCATENATE(Calendario!$A$1," ",(MID(BC4,8,2))+1)</f>
        <v>Semana 43</v>
      </c>
      <c r="BE4" s="282" t="str">
        <f>CONCATENATE(Calendario!$A$1," ",(MID(BD4,8,2))+1)</f>
        <v>Semana 44</v>
      </c>
      <c r="BF4" s="282" t="str">
        <f>CONCATENATE(Calendario!$A$1," ",(MID(BE4,8,2))+1)</f>
        <v>Semana 45</v>
      </c>
      <c r="BG4" s="282" t="str">
        <f>CONCATENATE(Calendario!$A$1," ",(MID(BF4,8,2))+1)</f>
        <v>Semana 46</v>
      </c>
      <c r="BH4" s="282" t="str">
        <f>CONCATENATE(Calendario!$A$1," ",(MID(BG4,8,2))+1)</f>
        <v>Semana 47</v>
      </c>
      <c r="BI4" s="282" t="str">
        <f>CONCATENATE(Calendario!$A$1," ",(MID(BH4,8,2))+1)</f>
        <v>Semana 48</v>
      </c>
      <c r="BJ4" s="282" t="str">
        <f>CONCATENATE(Calendario!$A$1," ",(MID(BI4,8,2))+1)</f>
        <v>Semana 49</v>
      </c>
      <c r="BK4" s="282" t="str">
        <f>CONCATENATE(Calendario!$A$1," ",(MID(BJ4,8,2))+1)</f>
        <v>Semana 50</v>
      </c>
      <c r="BL4" s="282" t="str">
        <f>CONCATENATE(Calendario!$A$1," ",(MID(BK4,8,2))+1)</f>
        <v>Semana 51</v>
      </c>
      <c r="BM4" s="282" t="str">
        <f>CONCATENATE(Calendario!$A$1," ",(MID(BL4,8,2))+1)</f>
        <v>Semana 52</v>
      </c>
    </row>
    <row r="5" spans="1:67" ht="15.75" thickBot="1" x14ac:dyDescent="0.3">
      <c r="A5" s="193" t="s">
        <v>1631</v>
      </c>
      <c r="B5" s="186" t="s">
        <v>1785</v>
      </c>
      <c r="C5" s="187" t="s">
        <v>1789</v>
      </c>
      <c r="D5" s="188" t="s">
        <v>1638</v>
      </c>
      <c r="E5" s="189" t="s">
        <v>1601</v>
      </c>
      <c r="F5" s="190" t="s">
        <v>1602</v>
      </c>
      <c r="G5" s="191" t="s">
        <v>3</v>
      </c>
      <c r="H5" s="192" t="s">
        <v>4</v>
      </c>
      <c r="I5" s="475"/>
      <c r="J5" s="476"/>
      <c r="K5" s="476"/>
      <c r="L5" s="477"/>
      <c r="M5" s="106" t="str">
        <f>TEXT(INDEX(Calendario!$D$3:$H$7,MATCH(M$4,Calendario!$A$3:$A$7,0),MATCH(Calendario!$A$61,Calendario!$D$2:$H$2,0)), "mmm dd")&amp;" - "&amp; TEXT(INDEX(Calendario!$D$3:$H$55,MATCH(M$4,Calendario!$A$3:$A$55,0),MATCH(Calendario!$A$65,Calendario!$D$2:$H$2,0)), "dd")</f>
        <v>dic 27 - 31</v>
      </c>
      <c r="N5" s="106" t="str">
        <f>TEXT(INDEX(Calendario!$D$3:$H$7,MATCH(N$4,Calendario!$A$3:$A$7,0),MATCH(Calendario!$A$61,Calendario!$D$2:$H$2,0)), "mmm dd")&amp;" - "&amp; TEXT(INDEX(Calendario!$D$3:$H$55,MATCH(N$4,Calendario!$A$3:$A$55,0),MATCH(Calendario!$A$65,Calendario!$D$2:$H$2,0)), "dd")</f>
        <v>ene 03 - 07</v>
      </c>
      <c r="O5" s="106" t="str">
        <f>TEXT(INDEX(Calendario!$D$3:$H$7,MATCH(O$4,Calendario!$A$3:$A$7,0),MATCH(Calendario!$A$61,Calendario!$D$2:$H$2,0)), "mmm dd")&amp;" - "&amp; TEXT(INDEX(Calendario!$D$3:$H$55,MATCH(O$4,Calendario!$A$3:$A$55,0),MATCH(Calendario!$A$65,Calendario!$D$2:$H$2,0)), "dd")</f>
        <v>ene 10 - 14</v>
      </c>
      <c r="P5" s="106" t="str">
        <f>TEXT(INDEX(Calendario!$D$3:$H$7,MATCH(P$4,Calendario!$A$3:$A$7,0),MATCH(Calendario!$A$61,Calendario!$D$2:$H$2,0)), "mmm dd")&amp;" - "&amp; TEXT(INDEX(Calendario!$D$3:$H$55,MATCH(P$4,Calendario!$A$3:$A$55,0),MATCH(Calendario!$A$65,Calendario!$D$2:$H$2,0)), "dd")</f>
        <v>ene 17 - 21</v>
      </c>
      <c r="Q5" s="106" t="str">
        <f>TEXT(INDEX(Calendario!$D$3:$H$7,MATCH(Q$4,Calendario!$A$3:$A$7,0),MATCH(Calendario!$A$61,Calendario!$D$2:$H$2,0)), "mmm dd")&amp;" - "&amp; TEXT(INDEX(Calendario!$D$3:$H$55,MATCH(Q$4,Calendario!$A$3:$A$55,0),MATCH(Calendario!$A$65,Calendario!$D$2:$H$2,0)), "dd")</f>
        <v>ene 24 - 28</v>
      </c>
      <c r="R5" s="106" t="str">
        <f>TEXT(INDEX(Calendario!$D$3:$H$55,MATCH(R$4,Calendario!$A$3:$A$66,0),MATCH(Calendario!$A$61,Calendario!$D$2:$H$2,0)), "mmm dd")&amp;" - "&amp; TEXT(INDEX(Calendario!$D$3:$H$55,MATCH(R$4,Calendario!$A$3:$A$55,0),MATCH(Calendario!$A$65,Calendario!$D$2:$H$2,0)), "dd")</f>
        <v>ene 31 - 04</v>
      </c>
      <c r="S5" s="106" t="str">
        <f>TEXT(INDEX(Calendario!$D$3:$H$55,MATCH(S$4,Calendario!$A$3:$A$66,0),MATCH(Calendario!$A$61,Calendario!$D$2:$H$2,0)), "mmm dd")&amp;" - "&amp; TEXT(INDEX(Calendario!$D$3:$H$55,MATCH(S$4,Calendario!$A$3:$A$55,0),MATCH(Calendario!$A$65,Calendario!$D$2:$H$2,0)), "dd")</f>
        <v>feb 07 - 11</v>
      </c>
      <c r="T5" s="106" t="str">
        <f>TEXT(INDEX(Calendario!$D$3:$H$55,MATCH(T$4,Calendario!$A$3:$A$66,0),MATCH(Calendario!$A$61,Calendario!$D$2:$H$2,0)), "mmm dd")&amp;" - "&amp; TEXT(INDEX(Calendario!$D$3:$H$55,MATCH(T$4,Calendario!$A$3:$A$55,0),MATCH(Calendario!$A$65,Calendario!$D$2:$H$2,0)), "dd")</f>
        <v>feb 14 - 18</v>
      </c>
      <c r="U5" s="106" t="str">
        <f>TEXT(INDEX(Calendario!$D$3:$H$55,MATCH(U$4,Calendario!$A$3:$A$66,0),MATCH(Calendario!$A$61,Calendario!$D$2:$H$2,0)), "mmm dd")&amp;" - "&amp; TEXT(INDEX(Calendario!$D$3:$H$55,MATCH(U$4,Calendario!$A$3:$A$55,0),MATCH(Calendario!$A$65,Calendario!$D$2:$H$2,0)), "dd")</f>
        <v>feb 21 - 25</v>
      </c>
      <c r="V5" s="106" t="str">
        <f>TEXT(INDEX(Calendario!$D$3:$H$55,MATCH(V$4,Calendario!$A$3:$A$66,0),MATCH(Calendario!$A$61,Calendario!$D$2:$H$2,0)), "mmm dd")&amp;" - "&amp; TEXT(INDEX(Calendario!$D$3:$H$55,MATCH(V$4,Calendario!$A$3:$A$55,0),MATCH(Calendario!$A$65,Calendario!$D$2:$H$2,0)), "dd")</f>
        <v>feb 28 - 04</v>
      </c>
      <c r="W5" s="106" t="str">
        <f>TEXT(INDEX(Calendario!$D$3:$H$55,MATCH(W$4,Calendario!$A$3:$A$66,0),MATCH(Calendario!$A$61,Calendario!$D$2:$H$2,0)), "mmm dd")&amp;" - "&amp; TEXT(INDEX(Calendario!$D$3:$H$55,MATCH(W$4,Calendario!$A$3:$A$55,0),MATCH(Calendario!$A$65,Calendario!$D$2:$H$2,0)), "dd")</f>
        <v>mar 07 - 11</v>
      </c>
      <c r="X5" s="106" t="str">
        <f>TEXT(INDEX(Calendario!$D$3:$H$55,MATCH(X$4,Calendario!$A$3:$A$66,0),MATCH(Calendario!$A$61,Calendario!$D$2:$H$2,0)), "mmm dd")&amp;" - "&amp; TEXT(INDEX(Calendario!$D$3:$H$55,MATCH(X$4,Calendario!$A$3:$A$55,0),MATCH(Calendario!$A$65,Calendario!$D$2:$H$2,0)), "dd")</f>
        <v>mar 14 - 18</v>
      </c>
      <c r="Y5" s="106" t="str">
        <f>TEXT(INDEX(Calendario!$D$3:$H$55,MATCH(Y$4,Calendario!$A$3:$A$66,0),MATCH(Calendario!$A$61,Calendario!$D$2:$H$2,0)), "mmm dd")&amp;" - "&amp; TEXT(INDEX(Calendario!$D$3:$H$55,MATCH(Y$4,Calendario!$A$3:$A$55,0),MATCH(Calendario!$A$65,Calendario!$D$2:$H$2,0)), "dd")</f>
        <v>mar 21 - 25</v>
      </c>
      <c r="Z5" s="106" t="str">
        <f>TEXT(INDEX(Calendario!$D$3:$H$55,MATCH(Z$4,Calendario!$A$3:$A$66,0),MATCH(Calendario!$A$61,Calendario!$D$2:$H$2,0)), "mmm dd")&amp;" - "&amp; TEXT(INDEX(Calendario!$D$3:$H$55,MATCH(Z$4,Calendario!$A$3:$A$55,0),MATCH(Calendario!$A$65,Calendario!$D$2:$H$2,0)), "dd")</f>
        <v>mar 28 - 01</v>
      </c>
      <c r="AA5" s="106" t="str">
        <f>TEXT(INDEX(Calendario!$D$3:$H$55,MATCH(AA$4,Calendario!$A$3:$A$66,0),MATCH(Calendario!$A$61,Calendario!$D$2:$H$2,0)), "mmm dd")&amp;" - "&amp; TEXT(INDEX(Calendario!$D$3:$H$55,MATCH(AA$4,Calendario!$A$3:$A$55,0),MATCH(Calendario!$A$65,Calendario!$D$2:$H$2,0)), "dd")</f>
        <v>abr 04 - 08</v>
      </c>
      <c r="AB5" s="106" t="str">
        <f>TEXT(INDEX(Calendario!$D$3:$H$55,MATCH(AB$4,Calendario!$A$3:$A$66,0),MATCH(Calendario!$A$61,Calendario!$D$2:$H$2,0)), "mmm dd")&amp;" - "&amp; TEXT(INDEX(Calendario!$D$3:$H$55,MATCH(AB$4,Calendario!$A$3:$A$55,0),MATCH(Calendario!$A$65,Calendario!$D$2:$H$2,0)), "dd")</f>
        <v>abr 11 - 15</v>
      </c>
      <c r="AC5" s="106" t="str">
        <f>TEXT(INDEX(Calendario!$D$3:$H$55,MATCH(AC$4,Calendario!$A$3:$A$66,0),MATCH(Calendario!$A$61,Calendario!$D$2:$H$2,0)), "mmm dd")&amp;" - "&amp; TEXT(INDEX(Calendario!$D$3:$H$55,MATCH(AC$4,Calendario!$A$3:$A$55,0),MATCH(Calendario!$A$65,Calendario!$D$2:$H$2,0)), "dd")</f>
        <v>abr 18 - 22</v>
      </c>
      <c r="AD5" s="106" t="str">
        <f>TEXT(INDEX(Calendario!$D$3:$H$55,MATCH(AD$4,Calendario!$A$3:$A$66,0),MATCH(Calendario!$A$61,Calendario!$D$2:$H$2,0)), "mmm dd")&amp;" - "&amp; TEXT(INDEX(Calendario!$D$3:$H$55,MATCH(AD$4,Calendario!$A$3:$A$55,0),MATCH(Calendario!$A$65,Calendario!$D$2:$H$2,0)), "dd")</f>
        <v>abr 25 - 29</v>
      </c>
      <c r="AE5" s="106" t="str">
        <f>TEXT(INDEX(Calendario!$D$3:$H$55,MATCH(AE$4,Calendario!$A$3:$A$66,0),MATCH(Calendario!$A$61,Calendario!$D$2:$H$2,0)), "mmm dd")&amp;" - "&amp; TEXT(INDEX(Calendario!$D$3:$H$55,MATCH(AE$4,Calendario!$A$3:$A$55,0),MATCH(Calendario!$A$65,Calendario!$D$2:$H$2,0)), "dd")</f>
        <v>may 02 - 06</v>
      </c>
      <c r="AF5" s="106" t="str">
        <f>TEXT(INDEX(Calendario!$D$3:$H$55,MATCH(AF$4,Calendario!$A$3:$A$66,0),MATCH(Calendario!$A$61,Calendario!$D$2:$H$2,0)), "mmm dd")&amp;" - "&amp; TEXT(INDEX(Calendario!$D$3:$H$55,MATCH(AF$4,Calendario!$A$3:$A$55,0),MATCH(Calendario!$A$65,Calendario!$D$2:$H$2,0)), "dd")</f>
        <v>may 09 - 13</v>
      </c>
      <c r="AG5" s="106" t="str">
        <f>TEXT(INDEX(Calendario!$D$3:$H$55,MATCH(AG$4,Calendario!$A$3:$A$66,0),MATCH(Calendario!$A$61,Calendario!$D$2:$H$2,0)), "mmm dd")&amp;" - "&amp; TEXT(INDEX(Calendario!$D$3:$H$55,MATCH(AG$4,Calendario!$A$3:$A$55,0),MATCH(Calendario!$A$65,Calendario!$D$2:$H$2,0)), "dd")</f>
        <v>may 16 - 20</v>
      </c>
      <c r="AH5" s="106" t="str">
        <f>TEXT(INDEX(Calendario!$D$3:$H$55,MATCH(AH$4,Calendario!$A$3:$A$66,0),MATCH(Calendario!$A$61,Calendario!$D$2:$H$2,0)), "mmm dd")&amp;" - "&amp; TEXT(INDEX(Calendario!$D$3:$H$55,MATCH(AH$4,Calendario!$A$3:$A$55,0),MATCH(Calendario!$A$65,Calendario!$D$2:$H$2,0)), "dd")</f>
        <v>may 23 - 27</v>
      </c>
      <c r="AI5" s="106" t="str">
        <f>TEXT(INDEX(Calendario!$D$3:$H$55,MATCH(AI$4,Calendario!$A$3:$A$66,0),MATCH(Calendario!$A$61,Calendario!$D$2:$H$2,0)), "mmm dd")&amp;" - "&amp; TEXT(INDEX(Calendario!$D$3:$H$55,MATCH(AI$4,Calendario!$A$3:$A$55,0),MATCH(Calendario!$A$65,Calendario!$D$2:$H$2,0)), "dd")</f>
        <v>may 30 - 03</v>
      </c>
      <c r="AJ5" s="106" t="str">
        <f>TEXT(INDEX(Calendario!$D$3:$H$55,MATCH(AJ$4,Calendario!$A$3:$A$66,0),MATCH(Calendario!$A$61,Calendario!$D$2:$H$2,0)), "mmm dd")&amp;" - "&amp; TEXT(INDEX(Calendario!$D$3:$H$55,MATCH(AJ$4,Calendario!$A$3:$A$55,0),MATCH(Calendario!$A$65,Calendario!$D$2:$H$2,0)), "dd")</f>
        <v>jun 06 - 10</v>
      </c>
      <c r="AK5" s="106" t="str">
        <f>TEXT(INDEX(Calendario!$D$3:$H$55,MATCH(AK$4,Calendario!$A$3:$A$66,0),MATCH(Calendario!$A$61,Calendario!$D$2:$H$2,0)), "mmm dd")&amp;" - "&amp; TEXT(INDEX(Calendario!$D$3:$H$55,MATCH(AK$4,Calendario!$A$3:$A$55,0),MATCH(Calendario!$A$65,Calendario!$D$2:$H$2,0)), "dd")</f>
        <v>jun 13 - 17</v>
      </c>
      <c r="AL5" s="106" t="str">
        <f>TEXT(INDEX(Calendario!$D$3:$H$55,MATCH(AL$4,Calendario!$A$3:$A$66,0),MATCH(Calendario!$A$61,Calendario!$D$2:$H$2,0)), "mmm dd")&amp;" - "&amp; TEXT(INDEX(Calendario!$D$3:$H$55,MATCH(AL$4,Calendario!$A$3:$A$55,0),MATCH(Calendario!$A$65,Calendario!$D$2:$H$2,0)), "dd")</f>
        <v>jun 20 - 24</v>
      </c>
      <c r="AM5" s="106" t="str">
        <f>TEXT(INDEX(Calendario!$D$3:$H$55,MATCH(AM$4,Calendario!$A$3:$A$66,0),MATCH(Calendario!$A$61,Calendario!$D$2:$H$2,0)), "mmm dd")&amp;" - "&amp; TEXT(INDEX(Calendario!$D$3:$H$55,MATCH(AM$4,Calendario!$A$3:$A$55,0),MATCH(Calendario!$A$65,Calendario!$D$2:$H$2,0)), "dd")</f>
        <v>jun 27 - 01</v>
      </c>
      <c r="AN5" s="106" t="str">
        <f>TEXT(INDEX(Calendario!$D$3:$H$55,MATCH(AN$4,Calendario!$A$3:$A$66,0),MATCH(Calendario!$A$61,Calendario!$D$2:$H$2,0)), "mmm dd")&amp;" - "&amp; TEXT(INDEX(Calendario!$D$3:$H$55,MATCH(AN$4,Calendario!$A$3:$A$55,0),MATCH(Calendario!$A$65,Calendario!$D$2:$H$2,0)), "dd")</f>
        <v>jul 04 - 08</v>
      </c>
      <c r="AO5" s="106" t="str">
        <f>TEXT(INDEX(Calendario!$D$3:$H$55,MATCH(AO$4,Calendario!$A$3:$A$66,0),MATCH(Calendario!$A$61,Calendario!$D$2:$H$2,0)), "mmm dd")&amp;" - "&amp; TEXT(INDEX(Calendario!$D$3:$H$55,MATCH(AO$4,Calendario!$A$3:$A$55,0),MATCH(Calendario!$A$65,Calendario!$D$2:$H$2,0)), "dd")</f>
        <v>jul 11 - 15</v>
      </c>
      <c r="AP5" s="106" t="str">
        <f>TEXT(INDEX(Calendario!$D$3:$H$55,MATCH(AP$4,Calendario!$A$3:$A$66,0),MATCH(Calendario!$A$61,Calendario!$D$2:$H$2,0)), "mmm dd")&amp;" - "&amp; TEXT(INDEX(Calendario!$D$3:$H$55,MATCH(AP$4,Calendario!$A$3:$A$55,0),MATCH(Calendario!$A$65,Calendario!$D$2:$H$2,0)), "dd")</f>
        <v>jul 18 - 22</v>
      </c>
      <c r="AQ5" s="106" t="str">
        <f>TEXT(INDEX(Calendario!$D$3:$H$55,MATCH(AQ$4,Calendario!$A$3:$A$66,0),MATCH(Calendario!$A$61,Calendario!$D$2:$H$2,0)), "mmm dd")&amp;" - "&amp; TEXT(INDEX(Calendario!$D$3:$H$55,MATCH(AQ$4,Calendario!$A$3:$A$55,0),MATCH(Calendario!$A$65,Calendario!$D$2:$H$2,0)), "dd")</f>
        <v>jul 25 - 29</v>
      </c>
      <c r="AR5" s="106" t="str">
        <f>TEXT(INDEX(Calendario!$D$3:$H$55,MATCH(AR$4,Calendario!$A$3:$A$66,0),MATCH(Calendario!$A$61,Calendario!$D$2:$H$2,0)), "mmm dd")&amp;" - "&amp; TEXT(INDEX(Calendario!$D$3:$H$55,MATCH(AR$4,Calendario!$A$3:$A$55,0),MATCH(Calendario!$A$65,Calendario!$D$2:$H$2,0)), "dd")</f>
        <v>ago 01 - 05</v>
      </c>
      <c r="AS5" s="106" t="str">
        <f>TEXT(INDEX(Calendario!$D$3:$H$55,MATCH(AS$4,Calendario!$A$3:$A$66,0),MATCH(Calendario!$A$61,Calendario!$D$2:$H$2,0)), "mmm dd")&amp;" - "&amp; TEXT(INDEX(Calendario!$D$3:$H$55,MATCH(AS$4,Calendario!$A$3:$A$55,0),MATCH(Calendario!$A$65,Calendario!$D$2:$H$2,0)), "dd")</f>
        <v>ago 08 - 12</v>
      </c>
      <c r="AT5" s="106" t="str">
        <f>TEXT(INDEX(Calendario!$D$3:$H$55,MATCH(AT$4,Calendario!$A$3:$A$66,0),MATCH(Calendario!$A$61,Calendario!$D$2:$H$2,0)), "mmm dd")&amp;" - "&amp; TEXT(INDEX(Calendario!$D$3:$H$55,MATCH(AT$4,Calendario!$A$3:$A$55,0),MATCH(Calendario!$A$65,Calendario!$D$2:$H$2,0)), "dd")</f>
        <v>ago 15 - 19</v>
      </c>
      <c r="AU5" s="106" t="str">
        <f>TEXT(INDEX(Calendario!$D$3:$H$55,MATCH(AU$4,Calendario!$A$3:$A$66,0),MATCH(Calendario!$A$61,Calendario!$D$2:$H$2,0)), "mmm dd")&amp;" - "&amp; TEXT(INDEX(Calendario!$D$3:$H$55,MATCH(AU$4,Calendario!$A$3:$A$55,0),MATCH(Calendario!$A$65,Calendario!$D$2:$H$2,0)), "dd")</f>
        <v>ago 22 - 26</v>
      </c>
      <c r="AV5" s="106" t="str">
        <f>TEXT(INDEX(Calendario!$D$3:$H$55,MATCH(AV$4,Calendario!$A$3:$A$66,0),MATCH(Calendario!$A$61,Calendario!$D$2:$H$2,0)), "mmm dd")&amp;" - "&amp; TEXT(INDEX(Calendario!$D$3:$H$55,MATCH(AV$4,Calendario!$A$3:$A$55,0),MATCH(Calendario!$A$65,Calendario!$D$2:$H$2,0)), "dd")</f>
        <v>ago 29 - 02</v>
      </c>
      <c r="AW5" s="106" t="str">
        <f>TEXT(INDEX(Calendario!$D$3:$H$55,MATCH(AW$4,Calendario!$A$3:$A$66,0),MATCH(Calendario!$A$61,Calendario!$D$2:$H$2,0)), "mmm dd")&amp;" - "&amp; TEXT(INDEX(Calendario!$D$3:$H$55,MATCH(AW$4,Calendario!$A$3:$A$55,0),MATCH(Calendario!$A$65,Calendario!$D$2:$H$2,0)), "dd")</f>
        <v>sep 05 - 09</v>
      </c>
      <c r="AX5" s="106" t="str">
        <f>TEXT(INDEX(Calendario!$D$3:$H$55,MATCH(AX$4,Calendario!$A$3:$A$66,0),MATCH(Calendario!$A$61,Calendario!$D$2:$H$2,0)), "mmm dd")&amp;" - "&amp; TEXT(INDEX(Calendario!$D$3:$H$55,MATCH(AX$4,Calendario!$A$3:$A$55,0),MATCH(Calendario!$A$65,Calendario!$D$2:$H$2,0)), "dd")</f>
        <v>sep 12 - 16</v>
      </c>
      <c r="AY5" s="106" t="str">
        <f>TEXT(INDEX(Calendario!$D$3:$H$55,MATCH(AY$4,Calendario!$A$3:$A$66,0),MATCH(Calendario!$A$61,Calendario!$D$2:$H$2,0)), "mmm dd")&amp;" - "&amp; TEXT(INDEX(Calendario!$D$3:$H$55,MATCH(AY$4,Calendario!$A$3:$A$55,0),MATCH(Calendario!$A$65,Calendario!$D$2:$H$2,0)), "dd")</f>
        <v>sep 19 - 23</v>
      </c>
      <c r="AZ5" s="106" t="str">
        <f>TEXT(INDEX(Calendario!$D$3:$H$55,MATCH(AZ$4,Calendario!$A$3:$A$66,0),MATCH(Calendario!$A$61,Calendario!$D$2:$H$2,0)), "mmm dd")&amp;" - "&amp; TEXT(INDEX(Calendario!$D$3:$H$55,MATCH(AZ$4,Calendario!$A$3:$A$55,0),MATCH(Calendario!$A$65,Calendario!$D$2:$H$2,0)), "dd")</f>
        <v>sep 26 - 30</v>
      </c>
      <c r="BA5" s="106" t="str">
        <f>TEXT(INDEX(Calendario!$D$3:$H$55,MATCH(BA$4,Calendario!$A$3:$A$66,0),MATCH(Calendario!$A$61,Calendario!$D$2:$H$2,0)), "mmm dd")&amp;" - "&amp; TEXT(INDEX(Calendario!$D$3:$H$55,MATCH(BA$4,Calendario!$A$3:$A$55,0),MATCH(Calendario!$A$65,Calendario!$D$2:$H$2,0)), "dd")</f>
        <v>oct 03 - 07</v>
      </c>
      <c r="BB5" s="106" t="str">
        <f>TEXT(INDEX(Calendario!$D$3:$H$55,MATCH(BB$4,Calendario!$A$3:$A$66,0),MATCH(Calendario!$A$61,Calendario!$D$2:$H$2,0)), "mmm dd")&amp;" - "&amp; TEXT(INDEX(Calendario!$D$3:$H$55,MATCH(BB$4,Calendario!$A$3:$A$55,0),MATCH(Calendario!$A$65,Calendario!$D$2:$H$2,0)), "dd")</f>
        <v>oct 10 - 14</v>
      </c>
      <c r="BC5" s="106" t="str">
        <f>TEXT(INDEX(Calendario!$D$3:$H$55,MATCH(BC$4,Calendario!$A$3:$A$66,0),MATCH(Calendario!$A$61,Calendario!$D$2:$H$2,0)), "mmm dd")&amp;" - "&amp; TEXT(INDEX(Calendario!$D$3:$H$55,MATCH(BC$4,Calendario!$A$3:$A$55,0),MATCH(Calendario!$A$65,Calendario!$D$2:$H$2,0)), "dd")</f>
        <v>oct 17 - 21</v>
      </c>
      <c r="BD5" s="106" t="str">
        <f>TEXT(INDEX(Calendario!$D$3:$H$55,MATCH(BD$4,Calendario!$A$3:$A$66,0),MATCH(Calendario!$A$61,Calendario!$D$2:$H$2,0)), "mmm dd")&amp;" - "&amp; TEXT(INDEX(Calendario!$D$3:$H$55,MATCH(BD$4,Calendario!$A$3:$A$55,0),MATCH(Calendario!$A$65,Calendario!$D$2:$H$2,0)), "dd")</f>
        <v>oct 24 - 28</v>
      </c>
      <c r="BE5" s="106" t="str">
        <f>TEXT(INDEX(Calendario!$D$3:$H$55,MATCH(BE$4,Calendario!$A$3:$A$66,0),MATCH(Calendario!$A$61,Calendario!$D$2:$H$2,0)), "mmm dd")&amp;" - "&amp; TEXT(INDEX(Calendario!$D$3:$H$55,MATCH(BE$4,Calendario!$A$3:$A$55,0),MATCH(Calendario!$A$65,Calendario!$D$2:$H$2,0)), "dd")</f>
        <v>oct 31 - 04</v>
      </c>
      <c r="BF5" s="106" t="str">
        <f>TEXT(INDEX(Calendario!$D$3:$H$55,MATCH(BF$4,Calendario!$A$3:$A$66,0),MATCH(Calendario!$A$61,Calendario!$D$2:$H$2,0)), "mmm dd")&amp;" - "&amp; TEXT(INDEX(Calendario!$D$3:$H$55,MATCH(BF$4,Calendario!$A$3:$A$55,0),MATCH(Calendario!$A$65,Calendario!$D$2:$H$2,0)), "dd")</f>
        <v>nov 07 - 11</v>
      </c>
      <c r="BG5" s="106" t="str">
        <f>TEXT(INDEX(Calendario!$D$3:$H$55,MATCH(BG$4,Calendario!$A$3:$A$66,0),MATCH(Calendario!$A$61,Calendario!$D$2:$H$2,0)), "mmm dd")&amp;" - "&amp; TEXT(INDEX(Calendario!$D$3:$H$55,MATCH(BG$4,Calendario!$A$3:$A$55,0),MATCH(Calendario!$A$65,Calendario!$D$2:$H$2,0)), "dd")</f>
        <v>nov 14 - 18</v>
      </c>
      <c r="BH5" s="106" t="str">
        <f>TEXT(INDEX(Calendario!$D$3:$H$55,MATCH(BH$4,Calendario!$A$3:$A$66,0),MATCH(Calendario!$A$61,Calendario!$D$2:$H$2,0)), "mmm dd")&amp;" - "&amp; TEXT(INDEX(Calendario!$D$3:$H$55,MATCH(BH$4,Calendario!$A$3:$A$55,0),MATCH(Calendario!$A$65,Calendario!$D$2:$H$2,0)), "dd")</f>
        <v>nov 21 - 25</v>
      </c>
      <c r="BI5" s="106" t="str">
        <f>TEXT(INDEX(Calendario!$D$3:$H$55,MATCH(BI$4,Calendario!$A$3:$A$66,0),MATCH(Calendario!$A$61,Calendario!$D$2:$H$2,0)), "mmm dd")&amp;" - "&amp; TEXT(INDEX(Calendario!$D$3:$H$55,MATCH(BI$4,Calendario!$A$3:$A$55,0),MATCH(Calendario!$A$65,Calendario!$D$2:$H$2,0)), "dd")</f>
        <v>nov 28 - 02</v>
      </c>
      <c r="BJ5" s="106" t="str">
        <f>TEXT(INDEX(Calendario!$D$3:$H$55,MATCH(BJ$4,Calendario!$A$3:$A$66,0),MATCH(Calendario!$A$61,Calendario!$D$2:$H$2,0)), "mmm dd")&amp;" - "&amp; TEXT(INDEX(Calendario!$D$3:$H$55,MATCH(BJ$4,Calendario!$A$3:$A$55,0),MATCH(Calendario!$A$65,Calendario!$D$2:$H$2,0)), "dd")</f>
        <v>dic 05 - 09</v>
      </c>
      <c r="BK5" s="106" t="str">
        <f>TEXT(INDEX(Calendario!$D$3:$H$55,MATCH(BK$4,Calendario!$A$3:$A$66,0),MATCH(Calendario!$A$61,Calendario!$D$2:$H$2,0)), "mmm dd")&amp;" - "&amp; TEXT(INDEX(Calendario!$D$3:$H$55,MATCH(BK$4,Calendario!$A$3:$A$55,0),MATCH(Calendario!$A$65,Calendario!$D$2:$H$2,0)), "dd")</f>
        <v>dic 12 - 16</v>
      </c>
      <c r="BL5" s="106" t="str">
        <f>TEXT(INDEX(Calendario!$D$3:$H$55,MATCH(BL$4,Calendario!$A$3:$A$66,0),MATCH(Calendario!$A$61,Calendario!$D$2:$H$2,0)), "mmm dd")&amp;" - "&amp; TEXT(INDEX(Calendario!$D$3:$H$55,MATCH(BL$4,Calendario!$A$3:$A$55,0),MATCH(Calendario!$A$65,Calendario!$D$2:$H$2,0)), "dd")</f>
        <v>dic 19 - 23</v>
      </c>
      <c r="BM5" s="106" t="str">
        <f>TEXT(INDEX(Calendario!$D$3:$H$55,MATCH(BM$4,Calendario!$A$3:$A$66,0),MATCH(Calendario!$A$61,Calendario!$D$2:$H$2,0)), "mmm dd")&amp;" - "&amp; TEXT(INDEX(Calendario!$D$3:$H$55,MATCH(BM$4,Calendario!$A$3:$A$55,0),MATCH(Calendario!$A$65,Calendario!$D$2:$H$2,0)), "dd")</f>
        <v>dic 26 - 30</v>
      </c>
    </row>
    <row r="6" spans="1:67" s="88" customFormat="1" ht="26.25" customHeight="1" x14ac:dyDescent="0.25">
      <c r="A6" s="178">
        <v>1</v>
      </c>
      <c r="B6" s="176" t="s">
        <v>1279</v>
      </c>
      <c r="C6" s="176" t="s">
        <v>1580</v>
      </c>
      <c r="D6" s="177" t="str">
        <f>IF(ISNA(VLOOKUP(C6,TSeccBS!$D:$H,5,FALSE)),"",VLOOKUP(C6,TSeccBS!$D:$H,5,FALSE))</f>
        <v>BARRANQUILLA</v>
      </c>
      <c r="E6" s="176" t="s">
        <v>372</v>
      </c>
      <c r="F6" s="176" t="s">
        <v>7</v>
      </c>
      <c r="G6" s="177" t="str">
        <f>IF(ISNA(VLOOKUP(F6,Tmunic!$C$2:$D$1160,2,FALSE)),"",VLOOKUP(F6,Tmunic!$C$2:$D$1160,2,FALSE))</f>
        <v>DS ATLANTICO</v>
      </c>
      <c r="H6" s="184" t="str">
        <f>IF(ISNA(VLOOKUP(G6,TDirReg!$F$1:$H$184,3,0)),"",VLOOKUP(G6,TDirReg!$F$1:$H$184,3,0))</f>
        <v>Carrera 23 N° 53D - 56 Barrio Andes</v>
      </c>
      <c r="I6" s="194" t="s">
        <v>127</v>
      </c>
      <c r="J6" s="195" t="s">
        <v>1735</v>
      </c>
      <c r="K6" s="197">
        <v>1</v>
      </c>
      <c r="L6" s="202">
        <f t="shared" ref="L6:L15" si="0">IF(I6="viernes","",COUNT(M6:BM6))</f>
        <v>51</v>
      </c>
      <c r="M6" s="107" t="str">
        <f>IF(ISBLANK($I6),"",IF(EXACT(($I6),(PROPER(TEXT(M$3,"dddd")))),"",IF(EXACT(M$4,$J6),IF($K6=1,INDEX(Calendario!$D$3:$H$55,MATCH(M$4,Calendario!$A$3:$A$55,0),MATCH($I6,Calendario!$D$2:$H$2,0)),INDEX(Calendario!$D$3:$H$55,MATCH($J6,Calendario!$A$3:$A$55,0),MATCH($I6,Calendario!$D$2:$H$2,0))),"")))</f>
        <v/>
      </c>
      <c r="N6" s="107">
        <f>IF(ISBLANK($I6),"",IF(EXACT(($I6),(PROPER(TEXT(N$3,"dddd")))),"",IF(EXACT(N$4,$J6),IF(M6="",IF(OR(($K6=4),($K6=3),($K6=2),($K6=1)),INDEX(Calendario!$D$3:$H$55,MATCH(N$4,Calendario!$A$3:$A$55,0),MATCH($I6,Calendario!$D$2:$H$2,0)),"")),IF($K6=1,IF(AND(M6="",EXACT((N$4),(CONCATENATE(Calendario!$A$1," ",(MID($J6,8,2))+1)))),INDEX(Calendario!$D$3:$H$55,MATCH(N$4,Calendario!$A$3:$A$55,0),MATCH($I6,Calendario!$D$2:$H$2,0)),IF(M6="","",INDEX(Calendario!$D$3:$H$55,MATCH(N$4,Calendario!$A$3:$A$55,0),MATCH($I6,Calendario!$D$2:$H$2,0)))),IF($K6=2,IF(M6="",IF(EXACT($K6,N$4),INDEX(Calendario!$D$3:$H$55,MATCH(N$4,Calendario!$A$3:$A$55,0),MATCH($I6,Calendario!$D$2:$H$2,0)),""),""),IF($K6=3,IF((M6=""),IF(EXACT($K6,N$4),INDEX(Calendario!$D$3:$H$55,MATCH(N$4,Calendario!$A$3:$A$55,0),MATCH($I6,Calendario!$D$2:$H$2,0)),""),""),IF($K6=4,IF((M6=""),IF(EXACT($K6,N$4),INDEX(Calendario!$D$3:$H$55,MATCH(N$4,Calendario!$A$3:$A$55,0),MATCH($I6,Calendario!$D$2:$H$2,0)),""),""),"")))))))</f>
        <v>44566</v>
      </c>
      <c r="O6" s="107">
        <f>IF(ISBLANK($I6),"",IF(EXACT(($I6),(PROPER(TEXT(O$3,"dddd")))),"",IF(EXACT(O$4,$J6),IF(N6="",IF(OR(($K6=4),($K6=3),($K6=2),($K6=1)),INDEX(Calendario!$D$3:$H$55,MATCH(O$4,Calendario!$A$3:$A$55,0),MATCH($I6,Calendario!$D$2:$H$2,0)),"")),IF($K6=1,IF(AND(N6="",EXACT((O$4),(CONCATENATE(Calendario!$A$1," ",(MID($J6,8,2))+1)))),INDEX(Calendario!$D$3:$H$55,MATCH(O$4,Calendario!$A$3:$A$55,0),MATCH($I6,Calendario!$D$2:$H$2,0)),IF(N6="",IF(EXACT(($I6),(PROPER(TEXT(N$3,"dddd")))),INDEX(Calendario!$D$3:$H$55,MATCH(O$4,Calendario!$A$3:$A$55,0),MATCH($I6,Calendario!$D$2:$H$2,0)),""),INDEX(Calendario!$D$3:$H$55,MATCH(O$4,Calendario!$A$3:$A$55,0),MATCH($I6,Calendario!$D$2:$H$2,0)))),IF(EXACT($O$4,"Semana 1"),IF($K6=2,IF(N6="",IF(OR(($J6="Semana 1"),($J6="Semana 2"),($J6="Semana 3")),INDEX(Calendario!$D$3:$H$55,MATCH(O$4,Calendario!$A$3:$A$55,0),MATCH($I6,Calendario!$D$2:$H$2,0)),""),""),IF($K6=3,IF(AND((M6=""),(N6="")),IF(OR(($J6="Semana 1"),($J6="Semana 2"),($J6="Semana 3")),INDEX(Calendario!$D$3:$H$55,MATCH(O$4,Calendario!$A$3:$A$55,0),MATCH($I6,Calendario!$D$2:$H$2,0)),""),""),IF($K6=4,IF(AND((M6=""),(N6="")),IF(OR(($J6="Semana 1"),($J6="Semana 2"),($J6="Semana 3")),INDEX(Calendario!$D$3:$H$55,MATCH(O$4,Calendario!$A$3:$A$55,0),MATCH($I6,Calendario!$D$2:$H$2,0)),""),"")))),IF($K6=2,IF(N6="",IF(OR(($J6="Semana 1"),($J6="Semana 2")),INDEX(Calendario!$D$3:$H$55,MATCH(O$4,Calendario!$A$3:$A$55,0),MATCH($I6,Calendario!$D$2:$H$2,0)),""),""),IF($K6=3,IF(AND((M6=""),(N6="")),IF(OR(($J6="Semana 1"),($J6="Semana 2")),INDEX(Calendario!$D$3:$H$55,MATCH(O$4,Calendario!$A$3:$A$55,0),MATCH($I6,Calendario!$D$2:$H$2,0)),""),""),IF($K6=4,IF(AND((M6=""),(N6="")),IF(OR(($J6="Semana 1"),($J6="Semana 2")),INDEX(Calendario!$D$3:$H$55,MATCH(O$4,Calendario!$A$3:$A$55,0),MATCH($I6,Calendario!$D$2:$H$2,0)),""),"")))))))))</f>
        <v>44573</v>
      </c>
      <c r="P6" s="107">
        <f>IF(ISBLANK($I6),"",IF(EXACT(($I6),(PROPER(TEXT(P$3,"dddd")))),"",IF(EXACT(P$4,$J6),IF(O6="",IF(OR(($K6=4),($K6=3),($K6=2),($K6=1)),INDEX(Calendario!$D$3:$H$55,MATCH(P$4,Calendario!$A$3:$A$55,0),MATCH($I6,Calendario!$D$2:$H$2,0)),"")),IF($K6=1,IF(AND(O6="",EXACT((P$4),(CONCATENATE(Calendario!$A$1," ",(MID($J6,8,2))+1)))),INDEX(Calendario!$D$3:$H$55,MATCH(P$4,Calendario!$A$3:$A$55,0),MATCH($I6,Calendario!$D$2:$H$2,0)),IF(O6="",IF(EXACT(($I6),(PROPER(TEXT(O$3,"dddd")))),INDEX(Calendario!$D$3:$H$55,MATCH(P$4,Calendario!$A$3:$A$55,0),MATCH($I6,Calendario!$D$2:$H$2,0)),""),INDEX(Calendario!$D$3:$H$55,MATCH(P$4,Calendario!$A$3:$A$55,0),MATCH($I6,Calendario!$D$2:$H$2,0)))),IF(EXACT($M$4,"Semana 1"),IF($K6=2,IF(O6="",IF(OR(($J6="Semana 1"),($J6="Semana 2"),($J6="Semana 3"),($J6="Semana 4")),INDEX(Calendario!$D$3:$H$55,MATCH(P$4,Calendario!$A$3:$A$55,0),MATCH($I6,Calendario!$D$2:$H$2,0)),""),""),IF($K6=3,IF(AND((N6=""),(O6="")),IF(OR(($J6="Semana 1"),($J6="Semana 2"),($J6="Semana 3"),($J6="Semana 4")),INDEX(Calendario!$D$3:$H$55,MATCH(P$4,Calendario!$A$3:$A$55,0),MATCH($I6,Calendario!$D$2:$H$2,0)),""),""),IF($K6=4,IF(AND((M6=""),(N6=""),(O6="")),IF(OR(($J6="Semana 1"),($J6="Semana 2"),($J6="Semana 3"),($J6="Semana 4")),INDEX(Calendario!$D$3:$H$55,MATCH(P$4,Calendario!$A$3:$A$55,0),MATCH($I6,Calendario!$D$2:$H$2,0)),""),"")))),IF($K6=2,IF(O6="",IF(OR(($J6="Semana 1"),($J6="Semana 2"),($J6="Semana 3")),INDEX(Calendario!$D$3:$H$55,MATCH(P$4,Calendario!$A$3:$A$55,0),MATCH($I6,Calendario!$D$2:$H$2,0)),""),""),IF($K6=3,IF(AND((N6=""),(O6="")),IF(OR(($J6="Semana 1"),($J6="Semana 2"),($J6="Semana 3")),INDEX(Calendario!$D$3:$H$55,MATCH(P$4,Calendario!$A$3:$A$55,0),MATCH($I6,Calendario!$D$2:$H$2,0)),""),""),IF($K6=4,IF(AND((M6=""),(N6=""),(O6="")),IF(OR(($J6="Semana 1"),($J6="Semana 2"),($J6="Semana 3")),INDEX(Calendario!$D$3:$H$55,MATCH(P$4,Calendario!$A$3:$A$55,0),MATCH($I6,Calendario!$D$2:$H$2,0)),""),""),""))))))))</f>
        <v>44580</v>
      </c>
      <c r="Q6" s="107">
        <f>IF(ISBLANK($I6),"",IF(EXACT(($I6),(PROPER(TEXT(Q$3,"dddd")))),"",IF(EXACT(Q$4,$J6),IF(P6="",IF(OR(($K6=4),($K6=3),($K6=2),($K6=1)),INDEX(Calendario!$D$3:$H$55,MATCH(Q$4,Calendario!$A$3:$A$55,0),MATCH($I6,Calendario!$D$2:$H$2,0)),"")),IF($K6=1,IF(AND(P6="",EXACT((Q$4),(CONCATENATE(Calendario!$A$1," ",(MID($J6,8,2))+1)))),INDEX(Calendario!$D$3:$H$55,MATCH(Q$4,Calendario!$A$3:$A$55,0),MATCH($I6,Calendario!$D$2:$H$2,0)),IF(P6="",IF(EXACT(($I6),(PROPER(TEXT(P$3,"dddd")))),INDEX(Calendario!$D$3:$H$55,MATCH(Q$4,Calendario!$A$3:$A$55,0),MATCH($I6,Calendario!$D$2:$H$2,0)),""),INDEX(Calendario!$D$3:$H$55,MATCH(Q$4,Calendario!$A$3:$A$55,0),MATCH($I6,Calendario!$D$2:$H$2,0)))),IF(EXACT($M$4,"Semana 1"),IF($K6=2,IF(P6="",IF(OR(($J6="Semana 1"),($J6="Semana 2"),($J6="Semana 3"),($J6="Semana 4"),($J6="Semana 5")),INDEX(Calendario!$D$3:$H$55,MATCH(Q$4,Calendario!$A$3:$A$55,0),MATCH($I6,Calendario!$D$2:$H$2,0)),""),""),IF($K6=3,IF(AND((O6=""),(P6="")),IF(OR(($J6="Semana 1"),($J6="Semana 2"),($J6="Semana 3"),($J6="Semana 4"),($J6="Semana 5")),INDEX(Calendario!$D$3:$H$55,MATCH(Q$4,Calendario!$A$3:$A$55,0),MATCH($I6,Calendario!$D$2:$H$2,0)),""),""),IF($K6=4,IF(AND((N6=""),(O6=""),(P6="")),IF(OR(($J6="Semana 1"),($J6="Semana 2"),($J6="Semana 3"),($J6="Semana 4"),($J6="Semana 5")),INDEX(Calendario!$D$3:$H$55,MATCH(Q$4,Calendario!$A$3:$A$55,0),MATCH($I6,Calendario!$D$2:$H$2,0)),""),"")))),IF($K6=2,IF(P6="",IF(OR(($J6="Semana 1"),($J6="Semana 2"),($J6="Semana 3"),($J6="Semana 4")),INDEX(Calendario!$D$3:$H$55,MATCH(Q$4,Calendario!$A$3:$A$55,0),MATCH($I6,Calendario!$D$2:$H$2,0)),""),""),IF($K6=3,IF(AND((O6=""),(P6="")),IF(OR(($J6="Semana 1"),($J6="Semana 2"),($J6="Semana 3"),($J6="Semana 4")),INDEX(Calendario!$D$3:$H$55,MATCH(Q$4,Calendario!$A$3:$A$55,0),MATCH($I6,Calendario!$D$2:$H$2,0)),""),""),IF($K6=4,IF(AND((N6=""),(O6=""),(P6="")),IF(OR(($J6="Semana 1"),($J6="Semana 2"),($J6="Semana 3"),($J6="Semana 4")),INDEX(Calendario!$D$3:$H$55,MATCH(Q$4,Calendario!$A$3:$A$55,0),MATCH($I6,Calendario!$D$2:$H$2,0)),""),"")))))))))</f>
        <v>44587</v>
      </c>
      <c r="R6" s="108">
        <f>IF(ISBLANK($I6),"",IF(EXACT(($I6),(PROPER(TEXT(R$3,"dddd")))),"",IF(EXACT(R$4,$J6),IF(Q6="",IF(OR(($K6=4),($K6=3),($K6=2),($K6=1)),INDEX(Calendario!$D$3:$H$55,MATCH(R$4,Calendario!$A$3:$A$55,0),MATCH($I6,Calendario!$D$2:$H$2,0)),"")),IF($K6=1,IF(AND(Q6="",EXACT((R$4),(CONCATENATE(Calendario!$A$1," ",(MID($J6,8,2))+1)))),INDEX(Calendario!$D$3:$H$55,MATCH(R$4,Calendario!$A$3:$A$55,0),MATCH($I6,Calendario!$D$2:$H$2,0)),IF(Q6="",IF(EXACT(($I6),(PROPER(TEXT(Q$3,"dddd")))),INDEX(Calendario!$D$3:$H$55,MATCH(R$4,Calendario!$A$3:$A$55,0),MATCH($I6,Calendario!$D$2:$H$2,0)),""),INDEX(Calendario!$D$3:$H$55,MATCH(R$4,Calendario!$A$3:$A$55,0),MATCH($I6,Calendario!$D$2:$H$2,0)))),IF(EXACT($M$4,"Semana 1"),IF($K6=2,IF(Q6="",IF(OR(($J6="Semana 1"),($J6="Semana 2"),($J6="Semana 3"),($J6="Semana 4"),($J6="Semana 5"),($J6="Semana 6")),INDEX(Calendario!$D$3:$H$55,MATCH(R$4,Calendario!$A$3:$A$55,0),MATCH($I6,Calendario!$D$2:$H$2,0)),""),""),IF($K6=3,IF(AND((P6=""),(Q6="")),IF(OR(($J6="Semana 1"),($J6="Semana 2"),($J6="Semana 3"),($J6="Semana 4"),($J6="Semana 5"),($J6="Semana 6")),INDEX(Calendario!$D$3:$H$55,MATCH(R$4,Calendario!$A$3:$A$55,0),MATCH($I6,Calendario!$D$2:$H$2,0)),""),""),IF($K6=4,IF(AND((O6=""),(P6=""),(Q6="")),IF(OR(($J6="Semana 1"),($J6="Semana 2"),($J6="Semana 3"),($J6="Semana 4"),($J6="Semana 5"),($J6="Semana 6")),INDEX(Calendario!$D$3:$H$55,MATCH(R$4,Calendario!$A$3:$A$55,0),MATCH($I6,Calendario!$D$2:$H$2,0)),""),"")))),IF($K6=2,IF(Q6="",IF(OR(($J6="Semana 1"),($J6="Semana 2"),($J6="Semana 3"),($J6="Semana 4"),($J6="Semana 5")),INDEX(Calendario!$D$3:$H$55,MATCH(R$4,Calendario!$A$3:$A$55,0),MATCH($I6,Calendario!$D$2:$H$2,0)),""),""),IF($K6=3,IF(AND((P6=""),(Q6="")),IF(OR(($J6="Semana 1"),($J6="Semana 2"),($J6="Semana 3"),($J6="Semana 4"),($J6="Semana 5")),INDEX(Calendario!$D$3:$H$55,MATCH(R$4,Calendario!$A$3:$A$55,0),MATCH($I6,Calendario!$D$2:$H$2,0)),""),""),IF($K6=4,IF(AND((O6=""),(P6=""),(Q6="")),IF(OR(($J6="Semana 1"),($J6="Semana 2"),($J6="Semana 3"),($J6="Semana 4"),($J6="Semana 5")),INDEX(Calendario!$D$3:$H$55,MATCH(R$4,Calendario!$A$3:$A$55,0),MATCH($I6,Calendario!$D$2:$H$2,0)),""),"")))))))))</f>
        <v>44594</v>
      </c>
      <c r="S6" s="108">
        <f>IF(ISBLANK($I6),"",IF(EXACT(($I6),(PROPER(TEXT(S$3,"dddd")))),"",IF(EXACT(S$4,$J6),IF(R6="",IF(OR(($K6=4),($K6=3),($K6=2),($K6=1)),INDEX(Calendario!$D$3:$H$55,MATCH(S$4,Calendario!$A$3:$A$55,0),MATCH($I6,Calendario!$D$2:$H$2,0)),"")),IF($K6=1,IF(AND(R6="",EXACT((S$4),(CONCATENATE(Calendario!$A$1," ",(MID($J6,8,2))+1)))),INDEX(Calendario!$D$3:$H$55,MATCH(S$4,Calendario!$A$3:$A$55,0),MATCH($I6,Calendario!$D$2:$H$2,0)),IF(R6="",IF(EXACT(($I6),(PROPER(TEXT(R$3,"dddd")))),INDEX(Calendario!$D$3:$H$55,MATCH(S$4,Calendario!$A$3:$A$55,0),MATCH($I6,Calendario!$D$2:$H$2,0)),""),INDEX(Calendario!$D$3:$H$55,MATCH(S$4,Calendario!$A$3:$A$55,0),MATCH($I6,Calendario!$D$2:$H$2,0)))),IF(EXACT($M$4,"Semana 1"),IF($K6=2,IF(R6="",IF(OR(($J6="Semana 1"),($J6="Semana 2"),($J6="Semana 3"),($J6="Semana 4"),($J6="Semana 5"),($J6="Semana 6"),($J6="Semana 7")),INDEX(Calendario!$D$3:$H$55,MATCH(S$4,Calendario!$A$3:$A$55,0),MATCH($I6,Calendario!$D$2:$H$2,0)),""),""),IF($K6=3,IF(AND((Q6=""),(R6="")),IF(OR(($J6="Semana 1"),($J6="Semana 2"),($J6="Semana 3"),($J6="Semana 4"),($J6="Semana 5"),($J6="Semana 6"),($J6="Semana 7")),INDEX(Calendario!$D$3:$H$55,MATCH(S$4,Calendario!$A$3:$A$55,0),MATCH($I6,Calendario!$D$2:$H$2,0)),""),""),IF($K6=4,IF(AND((P6=""),(Q6=""),(R6="")),IF(OR(($J6="Semana 1"),($J6="Semana 2"),($J6="Semana 3"),($J6="Semana 4"),($J6="Semana 5"),($J6="Semana 6"),($J6="Semana 7")),INDEX(Calendario!$D$3:$H$55,MATCH(S$4,Calendario!$A$3:$A$55,0),MATCH($I6,Calendario!$D$2:$H$2,0)),""),"")))),IF($K6=2,IF(R6="",IF(OR(($J6="Semana 1"),($J6="Semana 2"),($J6="Semana 3"),($J6="Semana 4"),($J6="Semana 5"),($J6="Semana 6")),INDEX(Calendario!$D$3:$H$55,MATCH(S$4,Calendario!$A$3:$A$55,0),MATCH($I6,Calendario!$D$2:$H$2,0)),""),""),IF($K6=3,IF(AND((Q6=""),(R6="")),IF(OR(($J6="Semana 1"),($J6="Semana 2"),($J6="Semana 3"),($J6="Semana 4"),($J6="Semana 5"),($J6="Semana 6")),INDEX(Calendario!$D$3:$H$55,MATCH(S$4,Calendario!$A$3:$A$55,0),MATCH($I6,Calendario!$D$2:$H$2,0)),""),""),IF($K6=4,IF(AND((P6=""),(Q6=""),(R6="")),IF(OR(($J6="Semana 1"),($J6="Semana 2"),($J6="Semana 3"),($J6="Semana 4"),($J6="Semana 5"),($J6="Semana 6")),INDEX(Calendario!$D$3:$H$55,MATCH(S$4,Calendario!$A$3:$A$55,0),MATCH($I6,Calendario!$D$2:$H$2,0)),""),"")))))))))</f>
        <v>44601</v>
      </c>
      <c r="T6" s="108">
        <f>IF(ISBLANK($I6),"",IF(EXACT(($I6),(PROPER(TEXT(T$3,"dddd")))),"",IF(EXACT(T$4,$J6),IF(S6="",IF(OR(($K6=4),($K6=3),($K6=2),($K6=1)),INDEX(Calendario!$D$3:$H$55,MATCH(T$4,Calendario!$A$3:$A$55,0),MATCH($I6,Calendario!$D$2:$H$2,0)),"")),IF($K6=1,IF(AND(S6="",EXACT((T$4),(CONCATENATE(Calendario!$A$1," ",(MID($J6,8,2))+1)))),INDEX(Calendario!$D$3:$H$55,MATCH(T$4,Calendario!$A$3:$A$55,0),MATCH($I6,Calendario!$D$2:$H$2,0)),IF(S6="",IF(EXACT(($I6),(PROPER(TEXT(S$3,"dddd")))),INDEX(Calendario!$D$3:$H$55,MATCH(T$4,Calendario!$A$3:$A$55,0),MATCH($I6,Calendario!$D$2:$H$2,0)),""),INDEX(Calendario!$D$3:$H$55,MATCH(T$4,Calendario!$A$3:$A$55,0),MATCH($I6,Calendario!$D$2:$H$2,0)))),IF(EXACT($M$4,"Semana 1"),IF($K6=2,IF(S6="",IF(OR(($J6="Semana 1"),($J6="Semana 2"),($J6="Semana 3"),($J6="Semana 4"),($J6="Semana 5"),($J6="Semana 6"),($J6="Semana 7"),($J6="Semana 8")),INDEX(Calendario!$D$3:$H$55,MATCH(T$4,Calendario!$A$3:$A$55,0),MATCH($I6,Calendario!$D$2:$H$2,0)),""),""),IF($K6=3,IF(AND((R6=""),(S6="")),IF(OR(($J6="Semana 1"),($J6="Semana 2"),($J6="Semana 3"),($J6="Semana 4"),($J6="Semana 5"),($J6="Semana 6"),($J6="Semana 7"),($J6="Semana 8")),INDEX(Calendario!$D$3:$H$55,MATCH(T$4,Calendario!$A$3:$A$55,0),MATCH($I6,Calendario!$D$2:$H$2,0)),""),""),IF($K6=4,IF(AND((Q6=""),(R6=""),(S6="")),IF(OR(($J6="Semana 1"),($J6="Semana 2"),($J6="Semana 3"),($J6="Semana 4"),($J6="Semana 5"),($J6="Semana 6"),($J6="Semana 7"),($J6="Semana 8")),INDEX(Calendario!$D$3:$H$55,MATCH(T$4,Calendario!$A$3:$A$55,0),MATCH($I6,Calendario!$D$2:$H$2,0)),""),"")))),IF($K6=2,IF(S6="",IF(OR(($J6="Semana 1"),($J6="Semana 2"),($J6="Semana 3"),($J6="Semana 4"),($J6="Semana 5"),($J6="Semana 6"),($J6="Semana 7")),INDEX(Calendario!$D$3:$H$55,MATCH(T$4,Calendario!$A$3:$A$55,0),MATCH($I6,Calendario!$D$2:$H$2,0)),""),""),IF($K6=3,IF(AND((R6=""),(S6="")),IF(OR(($J6="Semana 1"),($J6="Semana 2"),($J6="Semana 3"),($J6="Semana 4"),($J6="Semana 5"),($J6="Semana 6"),($J6="Semana 7")),INDEX(Calendario!$D$3:$H$55,MATCH(T$4,Calendario!$A$3:$A$55,0),MATCH($I6,Calendario!$D$2:$H$2,0)),""),""),IF($K6=4,IF(AND((Q6=""),(R6=""),(S6="")),IF(OR(($J6="Semana 1"),($J6="Semana 2"),($J6="Semana 3"),($J6="Semana 4"),($J6="Semana 5"),($J6="Semana 6"),($J6="Semana 7")),INDEX(Calendario!$D$3:$H$55,MATCH(T$4,Calendario!$A$3:$A$55,0),MATCH($I6,Calendario!$D$2:$H$2,0)),""),"")))))))))</f>
        <v>44608</v>
      </c>
      <c r="U6" s="108">
        <f>IF(EXACT(($I6),(PROPER(TEXT(U$3,"dddd")))),"",IF($K6=1,INDEX(Calendario!$D$3:$H$55,MATCH(U$4,Calendario!$A$3:$A$55,0),MATCH($I6,Calendario!$D$2:$H$2,0)),IF($K6=2,IF(T6="",INDEX(Calendario!$D$3:$H$55,MATCH(U$4,Calendario!$A$3:$A$55,0),MATCH($I6,Calendario!$D$2:$H$2,0)),""),IF($K6=3,IF(AND((S6=""),(T6="")),INDEX(Calendario!$D$3:$H$55,MATCH(U$4,Calendario!$A$3:$A$55,0),MATCH($I6,Calendario!$D$2:$H$2,0)),""),IF($K6=4,IF(AND((R6=""),(S6=""),(T6="")),INDEX(Calendario!$D$3:$H$55,MATCH(U$4,Calendario!$A$3:$A$55,0),MATCH($I6,Calendario!$D$2:$H$2,0)),""))))))</f>
        <v>44615</v>
      </c>
      <c r="V6" s="107">
        <f>IF(EXACT(($I6),(PROPER(TEXT(V$3,"dddd")))),"",IF($K6=1,INDEX(Calendario!$D$3:$H$55,MATCH(V$4,Calendario!$A$3:$A$55,0),MATCH($I6,Calendario!$D$2:$H$2,0)),IF($K6=2,IF(U6="",INDEX(Calendario!$D$3:$H$55,MATCH(V$4,Calendario!$A$3:$A$55,0),MATCH($I6,Calendario!$D$2:$H$2,0)),""),IF($K6=3,IF(AND((T6=""),(U6="")),INDEX(Calendario!$D$3:$H$55,MATCH(V$4,Calendario!$A$3:$A$55,0),MATCH($I6,Calendario!$D$2:$H$2,0)),""),IF($K6=4,IF(AND((S6=""),(T6=""),(U6="")),INDEX(Calendario!$D$3:$H$55,MATCH(V$4,Calendario!$A$3:$A$55,0),MATCH($I6,Calendario!$D$2:$H$2,0)),""))))))</f>
        <v>44622</v>
      </c>
      <c r="W6" s="107">
        <f>IF(EXACT(($I6),(PROPER(TEXT(W$3,"dddd")))),"",IF($K6=1,INDEX(Calendario!$D$3:$H$55,MATCH(W$4,Calendario!$A$3:$A$55,0),MATCH($I6,Calendario!$D$2:$H$2,0)),IF($K6=2,IF(V6="",INDEX(Calendario!$D$3:$H$55,MATCH(W$4,Calendario!$A$3:$A$55,0),MATCH($I6,Calendario!$D$2:$H$2,0)),""),IF($K6=3,IF(AND((U6=""),(V6="")),INDEX(Calendario!$D$3:$H$55,MATCH(W$4,Calendario!$A$3:$A$55,0),MATCH($I6,Calendario!$D$2:$H$2,0)),""),IF($K6=4,IF(AND((T6=""),(U6=""),(V6="")),INDEX(Calendario!$D$3:$H$55,MATCH(W$4,Calendario!$A$3:$A$55,0),MATCH($I6,Calendario!$D$2:$H$2,0)),""))))))</f>
        <v>44629</v>
      </c>
      <c r="X6" s="107">
        <f>IF(EXACT(($I6),(PROPER(TEXT(X$3,"dddd")))),"",IF($K6=1,INDEX(Calendario!$D$3:$H$55,MATCH(X$4,Calendario!$A$3:$A$55,0),MATCH($I6,Calendario!$D$2:$H$2,0)),IF($K6=2,IF(W6="",INDEX(Calendario!$D$3:$H$55,MATCH(X$4,Calendario!$A$3:$A$55,0),MATCH($I6,Calendario!$D$2:$H$2,0)),""),IF($K6=3,IF(AND((V6=""),(W6="")),INDEX(Calendario!$D$3:$H$55,MATCH(X$4,Calendario!$A$3:$A$55,0),MATCH($I6,Calendario!$D$2:$H$2,0)),""),IF($K6=4,IF(AND((U6=""),(V6=""),(W6="")),INDEX(Calendario!$D$3:$H$55,MATCH(X$4,Calendario!$A$3:$A$55,0),MATCH($I6,Calendario!$D$2:$H$2,0)),""))))))</f>
        <v>44636</v>
      </c>
      <c r="Y6" s="107">
        <f>IF(EXACT(($I6),(PROPER(TEXT(Y$3,"dddd")))),"",IF($K6=1,INDEX(Calendario!$D$3:$H$55,MATCH(Y$4,Calendario!$A$3:$A$55,0),MATCH($I6,Calendario!$D$2:$H$2,0)),IF($K6=2,IF(X6="",INDEX(Calendario!$D$3:$H$55,MATCH(Y$4,Calendario!$A$3:$A$55,0),MATCH($I6,Calendario!$D$2:$H$2,0)),""),IF($K6=3,IF(AND((W6=""),(X6="")),INDEX(Calendario!$D$3:$H$55,MATCH(Y$4,Calendario!$A$3:$A$55,0),MATCH($I6,Calendario!$D$2:$H$2,0)),""),IF($K6=4,IF(AND((V6=""),(W6=""),(X6="")),INDEX(Calendario!$D$3:$H$55,MATCH(Y$4,Calendario!$A$3:$A$55,0),MATCH($I6,Calendario!$D$2:$H$2,0)),""))))))</f>
        <v>44643</v>
      </c>
      <c r="Z6" s="107">
        <f>IF(EXACT(($I6),(PROPER(TEXT(Z$3,"dddd")))),"",IF($K6=1,INDEX(Calendario!$D$3:$H$55,MATCH(Z$4,Calendario!$A$3:$A$55,0),MATCH($I6,Calendario!$D$2:$H$2,0)),IF($K6=2,IF(Y6="",INDEX(Calendario!$D$3:$H$55,MATCH(Z$4,Calendario!$A$3:$A$55,0),MATCH($I6,Calendario!$D$2:$H$2,0)),""),IF($K6=3,IF(AND((X6=""),(Y6="")),INDEX(Calendario!$D$3:$H$55,MATCH(Z$4,Calendario!$A$3:$A$55,0),MATCH($I6,Calendario!$D$2:$H$2,0)),""),IF($K6=4,IF(AND((W6=""),(X6=""),(Y6="")),INDEX(Calendario!$D$3:$H$55,MATCH(Z$4,Calendario!$A$3:$A$55,0),MATCH($I6,Calendario!$D$2:$H$2,0)),""))))))</f>
        <v>44650</v>
      </c>
      <c r="AA6" s="108">
        <f>IF(EXACT(($I6),(PROPER(TEXT(AA$3,"dddd")))),"",IF($K6=1,INDEX(Calendario!$D$3:$H$55,MATCH(AA$4,Calendario!$A$3:$A$55,0),MATCH($I6,Calendario!$D$2:$H$2,0)),IF($K6=2,IF(Z6="",INDEX(Calendario!$D$3:$H$55,MATCH(AA$4,Calendario!$A$3:$A$55,0),MATCH($I6,Calendario!$D$2:$H$2,0)),""),IF($K6=3,IF(AND((Y6=""),(Z6="")),INDEX(Calendario!$D$3:$H$55,MATCH(AA$4,Calendario!$A$3:$A$55,0),MATCH($I6,Calendario!$D$2:$H$2,0)),""),IF($K6=4,IF(AND((X6=""),(Y6=""),(Z6="")),INDEX(Calendario!$D$3:$H$55,MATCH(AA$4,Calendario!$A$3:$A$55,0),MATCH($I6,Calendario!$D$2:$H$2,0)),""))))))</f>
        <v>44657</v>
      </c>
      <c r="AB6" s="108">
        <f>IF(EXACT(($I6),(PROPER(TEXT(AB$3,"dddd")))),"",IF($K6=1,INDEX(Calendario!$D$3:$H$55,MATCH(AB$4,Calendario!$A$3:$A$55,0),MATCH($I6,Calendario!$D$2:$H$2,0)),IF($K6=2,IF(AA6="",INDEX(Calendario!$D$3:$H$55,MATCH(AB$4,Calendario!$A$3:$A$55,0),MATCH($I6,Calendario!$D$2:$H$2,0)),""),IF($K6=3,IF(AND((Z6=""),(AA6="")),INDEX(Calendario!$D$3:$H$55,MATCH(AB$4,Calendario!$A$3:$A$55,0),MATCH($I6,Calendario!$D$2:$H$2,0)),""),IF($K6=4,IF(AND((Y6=""),(Z6=""),(AA6="")),INDEX(Calendario!$D$3:$H$55,MATCH(AB$4,Calendario!$A$3:$A$55,0),MATCH($I6,Calendario!$D$2:$H$2,0)),""))))))</f>
        <v>44664</v>
      </c>
      <c r="AC6" s="108">
        <f>IF(EXACT(($I6),(PROPER(TEXT(AC$3,"dddd")))),"",IF($K6=1,INDEX(Calendario!$D$3:$H$55,MATCH(AC$4,Calendario!$A$3:$A$55,0),MATCH($I6,Calendario!$D$2:$H$2,0)),IF($K6=2,IF(AB6="",INDEX(Calendario!$D$3:$H$55,MATCH(AC$4,Calendario!$A$3:$A$55,0),MATCH($I6,Calendario!$D$2:$H$2,0)),""),IF($K6=3,IF(AND((AA6=""),(AB6="")),INDEX(Calendario!$D$3:$H$55,MATCH(AC$4,Calendario!$A$3:$A$55,0),MATCH($I6,Calendario!$D$2:$H$2,0)),""),IF($K6=4,IF(AND((Z6=""),(AA6=""),(AB6="")),INDEX(Calendario!$D$3:$H$55,MATCH(AC$4,Calendario!$A$3:$A$55,0),MATCH($I6,Calendario!$D$2:$H$2,0)),""))))))</f>
        <v>44671</v>
      </c>
      <c r="AD6" s="108">
        <f>IF(EXACT(($I6),(PROPER(TEXT(AD$3,"dddd")))),"",IF($K6=1,INDEX(Calendario!$D$3:$H$55,MATCH(AD$4,Calendario!$A$3:$A$55,0),MATCH($I6,Calendario!$D$2:$H$2,0)),IF($K6=2,IF(AC6="",INDEX(Calendario!$D$3:$H$55,MATCH(AD$4,Calendario!$A$3:$A$55,0),MATCH($I6,Calendario!$D$2:$H$2,0)),""),IF($K6=3,IF(AND((AB6=""),(AC6="")),INDEX(Calendario!$D$3:$H$55,MATCH(AD$4,Calendario!$A$3:$A$55,0),MATCH($I6,Calendario!$D$2:$H$2,0)),""),IF($K6=4,IF(AND((AA6=""),(AB6=""),(AC6="")),INDEX(Calendario!$D$3:$H$55,MATCH(AD$4,Calendario!$A$3:$A$55,0),MATCH($I6,Calendario!$D$2:$H$2,0)),""))))))</f>
        <v>44678</v>
      </c>
      <c r="AE6" s="107">
        <f>IF(EXACT(($I6),(PROPER(TEXT(AE$3,"dddd")))),"",IF($K6=1,INDEX(Calendario!$D$3:$H$55,MATCH(AE$4,Calendario!$A$3:$A$55,0),MATCH($I6,Calendario!$D$2:$H$2,0)),IF($K6=2,IF(AD6="",INDEX(Calendario!$D$3:$H$55,MATCH(AE$4,Calendario!$A$3:$A$55,0),MATCH($I6,Calendario!$D$2:$H$2,0)),""),IF($K6=3,IF(AND((AC6=""),(AD6="")),INDEX(Calendario!$D$3:$H$55,MATCH(AE$4,Calendario!$A$3:$A$55,0),MATCH($I6,Calendario!$D$2:$H$2,0)),""),IF($K6=4,IF(AND((AB6=""),(AC6=""),(AD6="")),INDEX(Calendario!$D$3:$H$55,MATCH(AE$4,Calendario!$A$3:$A$55,0),MATCH($I6,Calendario!$D$2:$H$2,0)),""))))))</f>
        <v>44685</v>
      </c>
      <c r="AF6" s="107">
        <f>IF(EXACT(($I6),(PROPER(TEXT(AF$3,"dddd")))),"",IF($K6=1,INDEX(Calendario!$D$3:$H$55,MATCH(AF$4,Calendario!$A$3:$A$55,0),MATCH($I6,Calendario!$D$2:$H$2,0)),IF($K6=2,IF(AE6="",INDEX(Calendario!$D$3:$H$55,MATCH(AF$4,Calendario!$A$3:$A$55,0),MATCH($I6,Calendario!$D$2:$H$2,0)),""),IF($K6=3,IF(AND((AD6=""),(AE6="")),INDEX(Calendario!$D$3:$H$55,MATCH(AF$4,Calendario!$A$3:$A$55,0),MATCH($I6,Calendario!$D$2:$H$2,0)),""),IF($K6=4,IF(AND((AC6=""),(AD6=""),(AE6="")),INDEX(Calendario!$D$3:$H$55,MATCH(AF$4,Calendario!$A$3:$A$55,0),MATCH($I6,Calendario!$D$2:$H$2,0)),""))))))</f>
        <v>44692</v>
      </c>
      <c r="AG6" s="107">
        <f>IF(EXACT(($I6),(PROPER(TEXT(AG$3,"dddd")))),"",IF($K6=1,INDEX(Calendario!$D$3:$H$55,MATCH(AG$4,Calendario!$A$3:$A$55,0),MATCH($I6,Calendario!$D$2:$H$2,0)),IF($K6=2,IF(AF6="",INDEX(Calendario!$D$3:$H$55,MATCH(AG$4,Calendario!$A$3:$A$55,0),MATCH($I6,Calendario!$D$2:$H$2,0)),""),IF($K6=3,IF(AND((AE6=""),(AF6="")),INDEX(Calendario!$D$3:$H$55,MATCH(AG$4,Calendario!$A$3:$A$55,0),MATCH($I6,Calendario!$D$2:$H$2,0)),""),IF($K6=4,IF(AND((AD6=""),(AE6=""),(AF6="")),INDEX(Calendario!$D$3:$H$55,MATCH(AG$4,Calendario!$A$3:$A$55,0),MATCH($I6,Calendario!$D$2:$H$2,0)),""))))))</f>
        <v>44699</v>
      </c>
      <c r="AH6" s="107">
        <f>IF(EXACT(($I6),(PROPER(TEXT(AH$3,"dddd")))),"",IF($K6=1,INDEX(Calendario!$D$3:$H$55,MATCH(AH$4,Calendario!$A$3:$A$55,0),MATCH($I6,Calendario!$D$2:$H$2,0)),IF($K6=2,IF(AG6="",INDEX(Calendario!$D$3:$H$55,MATCH(AH$4,Calendario!$A$3:$A$55,0),MATCH($I6,Calendario!$D$2:$H$2,0)),""),IF($K6=3,IF(AND((AF6=""),(AG6="")),INDEX(Calendario!$D$3:$H$55,MATCH(AH$4,Calendario!$A$3:$A$55,0),MATCH($I6,Calendario!$D$2:$H$2,0)),""),IF($K6=4,IF(AND((AE6=""),(AF6=""),(AG6="")),INDEX(Calendario!$D$3:$H$55,MATCH(AH$4,Calendario!$A$3:$A$55,0),MATCH($I6,Calendario!$D$2:$H$2,0)),""))))))</f>
        <v>44706</v>
      </c>
      <c r="AI6" s="108">
        <f>IF(EXACT(($I6),(PROPER(TEXT(AI$3,"dddd")))),"",IF($K6=1,INDEX(Calendario!$D$3:$H$55,MATCH(AI$4,Calendario!$A$3:$A$55,0),MATCH($I6,Calendario!$D$2:$H$2,0)),IF($K6=2,IF(AH6="",INDEX(Calendario!$D$3:$H$55,MATCH(AI$4,Calendario!$A$3:$A$55,0),MATCH($I6,Calendario!$D$2:$H$2,0)),""),IF($K6=3,IF(AND((AG6=""),(AH6="")),INDEX(Calendario!$D$3:$H$55,MATCH(AI$4,Calendario!$A$3:$A$55,0),MATCH($I6,Calendario!$D$2:$H$2,0)),""),IF($K6=4,IF(AND((AF6=""),(AG6=""),(AH6="")),INDEX(Calendario!$D$3:$H$55,MATCH(AI$4,Calendario!$A$3:$A$55,0),MATCH($I6,Calendario!$D$2:$H$2,0)),""))))))</f>
        <v>44713</v>
      </c>
      <c r="AJ6" s="108">
        <f>IF(EXACT(($I6),(PROPER(TEXT(AJ$3,"dddd")))),"",IF($K6=1,INDEX(Calendario!$D$3:$H$55,MATCH(AJ$4,Calendario!$A$3:$A$55,0),MATCH($I6,Calendario!$D$2:$H$2,0)),IF($K6=2,IF(AI6="",INDEX(Calendario!$D$3:$H$55,MATCH(AJ$4,Calendario!$A$3:$A$55,0),MATCH($I6,Calendario!$D$2:$H$2,0)),""),IF($K6=3,IF(AND((AH6=""),(AI6="")),INDEX(Calendario!$D$3:$H$55,MATCH(AJ$4,Calendario!$A$3:$A$55,0),MATCH($I6,Calendario!$D$2:$H$2,0)),""),IF($K6=4,IF(AND((AG6=""),(AH6=""),(AI6="")),INDEX(Calendario!$D$3:$H$55,MATCH(AJ$4,Calendario!$A$3:$A$55,0),MATCH($I6,Calendario!$D$2:$H$2,0)),""))))))</f>
        <v>44720</v>
      </c>
      <c r="AK6" s="108">
        <f>IF(EXACT(($I6),(PROPER(TEXT(AK$3,"dddd")))),"",IF($K6=1,INDEX(Calendario!$D$3:$H$55,MATCH(AK$4,Calendario!$A$3:$A$55,0),MATCH($I6,Calendario!$D$2:$H$2,0)),IF($K6=2,IF(AJ6="",INDEX(Calendario!$D$3:$H$55,MATCH(AK$4,Calendario!$A$3:$A$55,0),MATCH($I6,Calendario!$D$2:$H$2,0)),""),IF($K6=3,IF(AND((AI6=""),(AJ6="")),INDEX(Calendario!$D$3:$H$55,MATCH(AK$4,Calendario!$A$3:$A$55,0),MATCH($I6,Calendario!$D$2:$H$2,0)),""),IF($K6=4,IF(AND((AH6=""),(AI6=""),(AJ6="")),INDEX(Calendario!$D$3:$H$55,MATCH(AK$4,Calendario!$A$3:$A$55,0),MATCH($I6,Calendario!$D$2:$H$2,0)),""))))))</f>
        <v>44727</v>
      </c>
      <c r="AL6" s="108">
        <f>IF(EXACT(($I6),(PROPER(TEXT(AL$3,"dddd")))),"",IF($K6=1,INDEX(Calendario!$D$3:$H$55,MATCH(AL$4,Calendario!$A$3:$A$55,0),MATCH($I6,Calendario!$D$2:$H$2,0)),IF($K6=2,IF(AK6="",INDEX(Calendario!$D$3:$H$55,MATCH(AL$4,Calendario!$A$3:$A$55,0),MATCH($I6,Calendario!$D$2:$H$2,0)),""),IF($K6=3,IF(AND((AJ6=""),(AK6="")),INDEX(Calendario!$D$3:$H$55,MATCH(AL$4,Calendario!$A$3:$A$55,0),MATCH($I6,Calendario!$D$2:$H$2,0)),""),IF($K6=4,IF(AND((AI6=""),(AJ6=""),(AK6="")),INDEX(Calendario!$D$3:$H$55,MATCH(AL$4,Calendario!$A$3:$A$55,0),MATCH($I6,Calendario!$D$2:$H$2,0)),""))))))</f>
        <v>44734</v>
      </c>
      <c r="AM6" s="108">
        <f>IF(EXACT(($I6),(PROPER(TEXT(AM$3,"dddd")))),"",IF($K6=1,INDEX(Calendario!$D$3:$H$55,MATCH(AM$4,Calendario!$A$3:$A$55,0),MATCH($I6,Calendario!$D$2:$H$2,0)),IF($K6=2,IF(AL6="",INDEX(Calendario!$D$3:$H$55,MATCH(AM$4,Calendario!$A$3:$A$55,0),MATCH($I6,Calendario!$D$2:$H$2,0)),""),IF($K6=3,IF(AND((AK6=""),(AL6="")),INDEX(Calendario!$D$3:$H$55,MATCH(AM$4,Calendario!$A$3:$A$55,0),MATCH($I6,Calendario!$D$2:$H$2,0)),""),IF($K6=4,IF(AND((AJ6=""),(AK6=""),(AL6="")),INDEX(Calendario!$D$3:$H$55,MATCH(AM$4,Calendario!$A$3:$A$55,0),MATCH($I6,Calendario!$D$2:$H$2,0)),""))))))</f>
        <v>44741</v>
      </c>
      <c r="AN6" s="107">
        <f>IF(EXACT(($I6),(PROPER(TEXT(AN$3,"dddd")))),"",IF($K6=1,INDEX(Calendario!$D$3:$H$55,MATCH(AN$4,Calendario!$A$3:$A$55,0),MATCH($I6,Calendario!$D$2:$H$2,0)),IF($K6=2,IF(AM6="",INDEX(Calendario!$D$3:$H$55,MATCH(AN$4,Calendario!$A$3:$A$55,0),MATCH($I6,Calendario!$D$2:$H$2,0)),""),IF($K6=3,IF(AND((AL6=""),(AM6="")),INDEX(Calendario!$D$3:$H$55,MATCH(AN$4,Calendario!$A$3:$A$55,0),MATCH($I6,Calendario!$D$2:$H$2,0)),""),IF($K6=4,IF(AND((AK6=""),(AL6=""),(AM6="")),INDEX(Calendario!$D$3:$H$55,MATCH(AN$4,Calendario!$A$3:$A$55,0),MATCH($I6,Calendario!$D$2:$H$2,0)),""))))))</f>
        <v>44748</v>
      </c>
      <c r="AO6" s="107">
        <f>IF(EXACT(($I6),(PROPER(TEXT(AO$3,"dddd")))),"",IF($K6=1,INDEX(Calendario!$D$3:$H$55,MATCH(AO$4,Calendario!$A$3:$A$55,0),MATCH($I6,Calendario!$D$2:$H$2,0)),IF($K6=2,IF(AN6="",INDEX(Calendario!$D$3:$H$55,MATCH(AO$4,Calendario!$A$3:$A$55,0),MATCH($I6,Calendario!$D$2:$H$2,0)),""),IF($K6=3,IF(AND((AM6=""),(AN6="")),INDEX(Calendario!$D$3:$H$55,MATCH(AO$4,Calendario!$A$3:$A$55,0),MATCH($I6,Calendario!$D$2:$H$2,0)),""),IF($K6=4,IF(AND((AL6=""),(AM6=""),(AN6="")),INDEX(Calendario!$D$3:$H$55,MATCH(AO$4,Calendario!$A$3:$A$55,0),MATCH($I6,Calendario!$D$2:$H$2,0)),""))))))</f>
        <v>44755</v>
      </c>
      <c r="AP6" s="107" t="str">
        <f>IF(EXACT(($I6),(PROPER(TEXT(AP$3,"dddd")))),"",IF($K6=1,INDEX(Calendario!$D$3:$H$55,MATCH(AP$4,Calendario!$A$3:$A$55,0),MATCH($I6,Calendario!$D$2:$H$2,0)),IF($K6=2,IF(AO6="",INDEX(Calendario!$D$3:$H$55,MATCH(AP$4,Calendario!$A$3:$A$55,0),MATCH($I6,Calendario!$D$2:$H$2,0)),""),IF($K6=3,IF(AND((AN6=""),(AO6="")),INDEX(Calendario!$D$3:$H$55,MATCH(AP$4,Calendario!$A$3:$A$55,0),MATCH($I6,Calendario!$D$2:$H$2,0)),""),IF($K6=4,IF(AND((AM6=""),(AN6=""),(AO6="")),INDEX(Calendario!$D$3:$H$55,MATCH(AP$4,Calendario!$A$3:$A$55,0),MATCH($I6,Calendario!$D$2:$H$2,0)),""))))))</f>
        <v/>
      </c>
      <c r="AQ6" s="107">
        <f>IF(EXACT(($I6),(PROPER(TEXT(AQ$3,"dddd")))),"",IF($K6=1,INDEX(Calendario!$D$3:$H$55,MATCH(AQ$4,Calendario!$A$3:$A$55,0),MATCH($I6,Calendario!$D$2:$H$2,0)),IF($K6=2,IF(AP6="",INDEX(Calendario!$D$3:$H$55,MATCH(AQ$4,Calendario!$A$3:$A$55,0),MATCH($I6,Calendario!$D$2:$H$2,0)),""),IF($K6=3,IF(AND((AO6=""),(AP6="")),INDEX(Calendario!$D$3:$H$55,MATCH(AQ$4,Calendario!$A$3:$A$55,0),MATCH($I6,Calendario!$D$2:$H$2,0)),""),IF($K6=4,IF(AND((AN6=""),(AO6=""),(AP6="")),INDEX(Calendario!$D$3:$H$55,MATCH(AQ$4,Calendario!$A$3:$A$55,0),MATCH($I6,Calendario!$D$2:$H$2,0)),""))))))</f>
        <v>44769</v>
      </c>
      <c r="AR6" s="108">
        <f>IF(EXACT(($I6),(PROPER(TEXT(AR$3,"dddd")))),"",IF($K6=1,INDEX(Calendario!$D$3:$H$55,MATCH(AR$4,Calendario!$A$3:$A$55,0),MATCH($I6,Calendario!$D$2:$H$2,0)),IF($K6=2,IF(AQ6="",INDEX(Calendario!$D$3:$H$55,MATCH(AR$4,Calendario!$A$3:$A$55,0),MATCH($I6,Calendario!$D$2:$H$2,0)),""),IF($K6=3,IF(AND((AP6=""),(AQ6="")),INDEX(Calendario!$D$3:$H$55,MATCH(AR$4,Calendario!$A$3:$A$55,0),MATCH($I6,Calendario!$D$2:$H$2,0)),""),IF($K6=4,IF(AND((AO6=""),(AP6=""),(AQ6="")),INDEX(Calendario!$D$3:$H$55,MATCH(AR$4,Calendario!$A$3:$A$55,0),MATCH($I6,Calendario!$D$2:$H$2,0)),""))))))</f>
        <v>44776</v>
      </c>
      <c r="AS6" s="108">
        <f>IF(EXACT(($I6),(PROPER(TEXT(AS$3,"dddd")))),"",IF($K6=1,INDEX(Calendario!$D$3:$H$55,MATCH(AS$4,Calendario!$A$3:$A$55,0),MATCH($I6,Calendario!$D$2:$H$2,0)),IF($K6=2,IF(AR6="",INDEX(Calendario!$D$3:$H$55,MATCH(AS$4,Calendario!$A$3:$A$55,0),MATCH($I6,Calendario!$D$2:$H$2,0)),""),IF($K6=3,IF(AND((AQ6=""),(AR6="")),INDEX(Calendario!$D$3:$H$55,MATCH(AS$4,Calendario!$A$3:$A$55,0),MATCH($I6,Calendario!$D$2:$H$2,0)),""),IF($K6=4,IF(AND((AP6=""),(AQ6=""),(AR6="")),INDEX(Calendario!$D$3:$H$55,MATCH(AS$4,Calendario!$A$3:$A$55,0),MATCH($I6,Calendario!$D$2:$H$2,0)),""))))))</f>
        <v>44783</v>
      </c>
      <c r="AT6" s="108">
        <f>IF(EXACT(($I6),(PROPER(TEXT(AT$3,"dddd")))),"",IF($K6=1,INDEX(Calendario!$D$3:$H$55,MATCH(AT$4,Calendario!$A$3:$A$55,0),MATCH($I6,Calendario!$D$2:$H$2,0)),IF($K6=2,IF(AS6="",INDEX(Calendario!$D$3:$H$55,MATCH(AT$4,Calendario!$A$3:$A$55,0),MATCH($I6,Calendario!$D$2:$H$2,0)),""),IF($K6=3,IF(AND((AR6=""),(AS6="")),INDEX(Calendario!$D$3:$H$55,MATCH(AT$4,Calendario!$A$3:$A$55,0),MATCH($I6,Calendario!$D$2:$H$2,0)),""),IF($K6=4,IF(AND((AQ6=""),(AR6=""),(AS6="")),INDEX(Calendario!$D$3:$H$55,MATCH(AT$4,Calendario!$A$3:$A$55,0),MATCH($I6,Calendario!$D$2:$H$2,0)),""))))))</f>
        <v>44790</v>
      </c>
      <c r="AU6" s="108">
        <f>IF(EXACT(($I6),(PROPER(TEXT(AU$3,"dddd")))),"",IF($K6=1,INDEX(Calendario!$D$3:$H$55,MATCH(AU$4,Calendario!$A$3:$A$55,0),MATCH($I6,Calendario!$D$2:$H$2,0)),IF($K6=2,IF(AT6="",INDEX(Calendario!$D$3:$H$55,MATCH(AU$4,Calendario!$A$3:$A$55,0),MATCH($I6,Calendario!$D$2:$H$2,0)),""),IF($K6=3,IF(AND((AS6=""),(AT6="")),INDEX(Calendario!$D$3:$H$55,MATCH(AU$4,Calendario!$A$3:$A$55,0),MATCH($I6,Calendario!$D$2:$H$2,0)),""),IF($K6=4,IF(AND((AR6=""),(AS6=""),(AT6="")),INDEX(Calendario!$D$3:$H$55,MATCH(AU$4,Calendario!$A$3:$A$55,0),MATCH($I6,Calendario!$D$2:$H$2,0)),""))))))</f>
        <v>44797</v>
      </c>
      <c r="AV6" s="107">
        <f>IF(EXACT(($I6),(PROPER(TEXT(AV$3,"dddd")))),"",IF($K6=1,INDEX(Calendario!$D$3:$H$55,MATCH(AV$4,Calendario!$A$3:$A$55,0),MATCH($I6,Calendario!$D$2:$H$2,0)),IF($K6=2,IF(AU6="",INDEX(Calendario!$D$3:$H$55,MATCH(AV$4,Calendario!$A$3:$A$55,0),MATCH($I6,Calendario!$D$2:$H$2,0)),""),IF($K6=3,IF(AND((AT6=""),(AU6="")),INDEX(Calendario!$D$3:$H$55,MATCH(AV$4,Calendario!$A$3:$A$55,0),MATCH($I6,Calendario!$D$2:$H$2,0)),""),IF($K6=4,IF(AND((AS6=""),(AT6=""),(AU6="")),INDEX(Calendario!$D$3:$H$55,MATCH(AV$4,Calendario!$A$3:$A$55,0),MATCH($I6,Calendario!$D$2:$H$2,0)),""))))))</f>
        <v>44804</v>
      </c>
      <c r="AW6" s="107">
        <f>IF(EXACT(($I6),(PROPER(TEXT(AW$3,"dddd")))),"",IF($K6=1,INDEX(Calendario!$D$3:$H$55,MATCH(AW$4,Calendario!$A$3:$A$55,0),MATCH($I6,Calendario!$D$2:$H$2,0)),IF($K6=2,IF(AV6="",INDEX(Calendario!$D$3:$H$55,MATCH(AW$4,Calendario!$A$3:$A$55,0),MATCH($I6,Calendario!$D$2:$H$2,0)),""),IF($K6=3,IF(AND((AU6=""),(AV6="")),INDEX(Calendario!$D$3:$H$55,MATCH(AW$4,Calendario!$A$3:$A$55,0),MATCH($I6,Calendario!$D$2:$H$2,0)),""),IF($K6=4,IF(AND((AT6=""),(AU6=""),(AV6="")),INDEX(Calendario!$D$3:$H$55,MATCH(AW$4,Calendario!$A$3:$A$55,0),MATCH($I6,Calendario!$D$2:$H$2,0)),""))))))</f>
        <v>44811</v>
      </c>
      <c r="AX6" s="107">
        <f>IF(EXACT(($I6),(PROPER(TEXT(AX$3,"dddd")))),"",IF($K6=1,INDEX(Calendario!$D$3:$H$55,MATCH(AX$4,Calendario!$A$3:$A$55,0),MATCH($I6,Calendario!$D$2:$H$2,0)),IF($K6=2,IF(AW6="",INDEX(Calendario!$D$3:$H$55,MATCH(AX$4,Calendario!$A$3:$A$55,0),MATCH($I6,Calendario!$D$2:$H$2,0)),""),IF($K6=3,IF(AND((AV6=""),(AW6="")),INDEX(Calendario!$D$3:$H$55,MATCH(AX$4,Calendario!$A$3:$A$55,0),MATCH($I6,Calendario!$D$2:$H$2,0)),""),IF($K6=4,IF(AND((AU6=""),(AV6=""),(AW6="")),INDEX(Calendario!$D$3:$H$55,MATCH(AX$4,Calendario!$A$3:$A$55,0),MATCH($I6,Calendario!$D$2:$H$2,0)),""))))))</f>
        <v>44818</v>
      </c>
      <c r="AY6" s="107">
        <f>IF(EXACT(($I6),(PROPER(TEXT(AY$3,"dddd")))),"",IF($K6=1,INDEX(Calendario!$D$3:$H$55,MATCH(AY$4,Calendario!$A$3:$A$55,0),MATCH($I6,Calendario!$D$2:$H$2,0)),IF($K6=2,IF(AX6="",INDEX(Calendario!$D$3:$H$55,MATCH(AY$4,Calendario!$A$3:$A$55,0),MATCH($I6,Calendario!$D$2:$H$2,0)),""),IF($K6=3,IF(AND((AW6=""),(AX6="")),INDEX(Calendario!$D$3:$H$55,MATCH(AY$4,Calendario!$A$3:$A$55,0),MATCH($I6,Calendario!$D$2:$H$2,0)),""),IF($K6=4,IF(AND((AV6=""),(AW6=""),(AX6="")),INDEX(Calendario!$D$3:$H$55,MATCH(AY$4,Calendario!$A$3:$A$55,0),MATCH($I6,Calendario!$D$2:$H$2,0)),""))))))</f>
        <v>44825</v>
      </c>
      <c r="AZ6" s="107">
        <f>IF(EXACT(($I6),(PROPER(TEXT(AZ$3,"dddd")))),"",IF($K6=1,INDEX(Calendario!$D$3:$H$55,MATCH(AZ$4,Calendario!$A$3:$A$55,0),MATCH($I6,Calendario!$D$2:$H$2,0)),IF($K6=2,IF(AY6="",INDEX(Calendario!$D$3:$H$55,MATCH(AZ$4,Calendario!$A$3:$A$55,0),MATCH($I6,Calendario!$D$2:$H$2,0)),""),IF($K6=3,IF(AND((AX6=""),(AY6="")),INDEX(Calendario!$D$3:$H$55,MATCH(AZ$4,Calendario!$A$3:$A$55,0),MATCH($I6,Calendario!$D$2:$H$2,0)),""),IF($K6=4,IF(AND((AW6=""),(AX6=""),(AY6="")),INDEX(Calendario!$D$3:$H$55,MATCH(AZ$4,Calendario!$A$3:$A$55,0),MATCH($I6,Calendario!$D$2:$H$2,0)),""))))))</f>
        <v>44832</v>
      </c>
      <c r="BA6" s="108">
        <f>IF(EXACT(($I6),(PROPER(TEXT(BA$3,"dddd")))),"",IF($K6=1,INDEX(Calendario!$D$3:$H$55,MATCH(BA$4,Calendario!$A$3:$A$55,0),MATCH($I6,Calendario!$D$2:$H$2,0)),IF($K6=2,IF(AZ6="",INDEX(Calendario!$D$3:$H$55,MATCH(BA$4,Calendario!$A$3:$A$55,0),MATCH($I6,Calendario!$D$2:$H$2,0)),""),IF($K6=3,IF(AND((AY6=""),(AZ6="")),INDEX(Calendario!$D$3:$H$55,MATCH(BA$4,Calendario!$A$3:$A$55,0),MATCH($I6,Calendario!$D$2:$H$2,0)),""),IF($K6=4,IF(AND((AX6=""),(AY6=""),(AZ6="")),INDEX(Calendario!$D$3:$H$55,MATCH(BA$4,Calendario!$A$3:$A$55,0),MATCH($I6,Calendario!$D$2:$H$2,0)),""))))))</f>
        <v>44839</v>
      </c>
      <c r="BB6" s="108">
        <f>IF(EXACT(($I6),(PROPER(TEXT(BB$3,"dddd")))),"",IF($K6=1,INDEX(Calendario!$D$3:$H$55,MATCH(BB$4,Calendario!$A$3:$A$55,0),MATCH($I6,Calendario!$D$2:$H$2,0)),IF($K6=2,IF(BA6="",INDEX(Calendario!$D$3:$H$55,MATCH(BB$4,Calendario!$A$3:$A$55,0),MATCH($I6,Calendario!$D$2:$H$2,0)),""),IF($K6=3,IF(AND((AZ6=""),(BA6="")),INDEX(Calendario!$D$3:$H$55,MATCH(BB$4,Calendario!$A$3:$A$55,0),MATCH($I6,Calendario!$D$2:$H$2,0)),""),IF($K6=4,IF(AND((AY6=""),(AZ6=""),(BA6="")),INDEX(Calendario!$D$3:$H$55,MATCH(BB$4,Calendario!$A$3:$A$55,0),MATCH($I6,Calendario!$D$2:$H$2,0)),""))))))</f>
        <v>44846</v>
      </c>
      <c r="BC6" s="108">
        <f>IF(EXACT(($I6),(PROPER(TEXT(BC$3,"dddd")))),"",IF($K6=1,INDEX(Calendario!$D$3:$H$55,MATCH(BC$4,Calendario!$A$3:$A$55,0),MATCH($I6,Calendario!$D$2:$H$2,0)),IF($K6=2,IF(BB6="",INDEX(Calendario!$D$3:$H$55,MATCH(BC$4,Calendario!$A$3:$A$55,0),MATCH($I6,Calendario!$D$2:$H$2,0)),""),IF($K6=3,IF(AND((BA6=""),(BB6="")),INDEX(Calendario!$D$3:$H$55,MATCH(BC$4,Calendario!$A$3:$A$55,0),MATCH($I6,Calendario!$D$2:$H$2,0)),""),IF($K6=4,IF(AND((AZ6=""),(BA6=""),(BB6="")),INDEX(Calendario!$D$3:$H$55,MATCH(BC$4,Calendario!$A$3:$A$55,0),MATCH($I6,Calendario!$D$2:$H$2,0)),""))))))</f>
        <v>44853</v>
      </c>
      <c r="BD6" s="108">
        <f>IF(EXACT(($I6),(PROPER(TEXT(BD$3,"dddd")))),"",IF($K6=1,INDEX(Calendario!$D$3:$H$55,MATCH(BD$4,Calendario!$A$3:$A$55,0),MATCH($I6,Calendario!$D$2:$H$2,0)),IF($K6=2,IF(BC6="",INDEX(Calendario!$D$3:$H$55,MATCH(BD$4,Calendario!$A$3:$A$55,0),MATCH($I6,Calendario!$D$2:$H$2,0)),""),IF($K6=3,IF(AND((BB6=""),(BC6="")),INDEX(Calendario!$D$3:$H$55,MATCH(BD$4,Calendario!$A$3:$A$55,0),MATCH($I6,Calendario!$D$2:$H$2,0)),""),IF($K6=4,IF(AND((BA6=""),(BB6=""),(BC6="")),INDEX(Calendario!$D$3:$H$55,MATCH(BD$4,Calendario!$A$3:$A$55,0),MATCH($I6,Calendario!$D$2:$H$2,0)),""))))))</f>
        <v>44860</v>
      </c>
      <c r="BE6" s="107">
        <f>IF(EXACT(($I6),(PROPER(TEXT(BE$3,"dddd")))),"",IF($K6=1,INDEX(Calendario!$D$3:$H$55,MATCH(BE$4,Calendario!$A$3:$A$55,0),MATCH($I6,Calendario!$D$2:$H$2,0)),IF($K6=2,IF(BD6="",INDEX(Calendario!$D$3:$H$55,MATCH(BE$4,Calendario!$A$3:$A$55,0),MATCH($I6,Calendario!$D$2:$H$2,0)),""),IF($K6=3,IF(AND((BC6=""),(BD6="")),INDEX(Calendario!$D$3:$H$55,MATCH(BE$4,Calendario!$A$3:$A$55,0),MATCH($I6,Calendario!$D$2:$H$2,0)),""),IF($K6=4,IF(AND((BB6=""),(BC6=""),(BD6="")),INDEX(Calendario!$D$3:$H$55,MATCH(BE$4,Calendario!$A$3:$A$55,0),MATCH($I6,Calendario!$D$2:$H$2,0)),""))))))</f>
        <v>44867</v>
      </c>
      <c r="BF6" s="107">
        <f>IF(EXACT(($I6),(PROPER(TEXT(BF$3,"dddd")))),"",IF($K6=1,INDEX(Calendario!$D$3:$H$55,MATCH(BF$4,Calendario!$A$3:$A$55,0),MATCH($I6,Calendario!$D$2:$H$2,0)),IF($K6=2,IF(BE6="",INDEX(Calendario!$D$3:$H$55,MATCH(BF$4,Calendario!$A$3:$A$55,0),MATCH($I6,Calendario!$D$2:$H$2,0)),""),IF($K6=3,IF(AND((BD6=""),(BE6="")),INDEX(Calendario!$D$3:$H$55,MATCH(BF$4,Calendario!$A$3:$A$55,0),MATCH($I6,Calendario!$D$2:$H$2,0)),""),IF($K6=4,IF(AND((BC6=""),(BD6=""),(BE6="")),INDEX(Calendario!$D$3:$H$55,MATCH(BF$4,Calendario!$A$3:$A$55,0),MATCH($I6,Calendario!$D$2:$H$2,0)),""))))))</f>
        <v>44874</v>
      </c>
      <c r="BG6" s="107">
        <f>IF(EXACT(($I6),(PROPER(TEXT(BG$3,"dddd")))),"",IF($K6=1,INDEX(Calendario!$D$3:$H$55,MATCH(BG$4,Calendario!$A$3:$A$55,0),MATCH($I6,Calendario!$D$2:$H$2,0)),IF($K6=2,IF(BF6="",INDEX(Calendario!$D$3:$H$55,MATCH(BG$4,Calendario!$A$3:$A$55,0),MATCH($I6,Calendario!$D$2:$H$2,0)),""),IF($K6=3,IF(AND((BE6=""),(BF6="")),INDEX(Calendario!$D$3:$H$55,MATCH(BG$4,Calendario!$A$3:$A$55,0),MATCH($I6,Calendario!$D$2:$H$2,0)),""),IF($K6=4,IF(AND((BD6=""),(BE6=""),(BF6="")),INDEX(Calendario!$D$3:$H$55,MATCH(BG$4,Calendario!$A$3:$A$55,0),MATCH($I6,Calendario!$D$2:$H$2,0)),""))))))</f>
        <v>44881</v>
      </c>
      <c r="BH6" s="107">
        <f>IF(EXACT(($I6),(PROPER(TEXT(BH$3,"dddd")))),"",IF($K6=1,INDEX(Calendario!$D$3:$H$55,MATCH(BH$4,Calendario!$A$3:$A$55,0),MATCH($I6,Calendario!$D$2:$H$2,0)),IF($K6=2,IF(BG6="",INDEX(Calendario!$D$3:$H$55,MATCH(BH$4,Calendario!$A$3:$A$55,0),MATCH($I6,Calendario!$D$2:$H$2,0)),""),IF($K6=3,IF(AND((BF6=""),(BG6="")),INDEX(Calendario!$D$3:$H$55,MATCH(BH$4,Calendario!$A$3:$A$55,0),MATCH($I6,Calendario!$D$2:$H$2,0)),""),IF($K6=4,IF(AND((BE6=""),(BF6=""),(BG6="")),INDEX(Calendario!$D$3:$H$55,MATCH(BH$4,Calendario!$A$3:$A$55,0),MATCH($I6,Calendario!$D$2:$H$2,0)),""))))))</f>
        <v>44888</v>
      </c>
      <c r="BI6" s="108">
        <f>IF(EXACT(($I6),(PROPER(TEXT(BI$3,"dddd")))),"",IF($K6=1,INDEX(Calendario!$D$3:$H$55,MATCH(BI$4,Calendario!$A$3:$A$55,0),MATCH($I6,Calendario!$D$2:$H$2,0)),IF($K6=2,IF(BH6="",INDEX(Calendario!$D$3:$H$55,MATCH(BI$4,Calendario!$A$3:$A$55,0),MATCH($I6,Calendario!$D$2:$H$2,0)),""),IF($K6=3,IF(AND((BG6=""),(BH6="")),INDEX(Calendario!$D$3:$H$55,MATCH(BI$4,Calendario!$A$3:$A$55,0),MATCH($I6,Calendario!$D$2:$H$2,0)),""),IF($K6=4,IF(AND((BF6=""),(BG6=""),(BH6="")),INDEX(Calendario!$D$3:$H$55,MATCH(BI$4,Calendario!$A$3:$A$55,0),MATCH($I6,Calendario!$D$2:$H$2,0)),""))))))</f>
        <v>44895</v>
      </c>
      <c r="BJ6" s="108">
        <f>IF(EXACT(($I6),(PROPER(TEXT(BJ$3,"dddd")))),"",IF($K6=1,INDEX(Calendario!$D$3:$H$55,MATCH(BJ$4,Calendario!$A$3:$A$55,0),MATCH($I6,Calendario!$D$2:$H$2,0)),IF($K6=2,IF(BI6="",INDEX(Calendario!$D$3:$H$55,MATCH(BJ$4,Calendario!$A$3:$A$55,0),MATCH($I6,Calendario!$D$2:$H$2,0)),""),IF($K6=3,IF(AND((BH6=""),(BI6="")),INDEX(Calendario!$D$3:$H$55,MATCH(BJ$4,Calendario!$A$3:$A$55,0),MATCH($I6,Calendario!$D$2:$H$2,0)),""),IF($K6=4,IF(AND((BG6=""),(BH6=""),(BI6="")),INDEX(Calendario!$D$3:$H$55,MATCH(BJ$4,Calendario!$A$3:$A$55,0),MATCH($I6,Calendario!$D$2:$H$2,0)),""))))))</f>
        <v>44902</v>
      </c>
      <c r="BK6" s="108">
        <f>IF(EXACT(($I6),(PROPER(TEXT(BK$3,"dddd")))),"",IF($K6=1,INDEX(Calendario!$D$3:$H$55,MATCH(BK$4,Calendario!$A$3:$A$55,0),MATCH($I6,Calendario!$D$2:$H$2,0)),IF($K6=2,IF(BJ6="",INDEX(Calendario!$D$3:$H$55,MATCH(BK$4,Calendario!$A$3:$A$55,0),MATCH($I6,Calendario!$D$2:$H$2,0)),""),IF($K6=3,IF(AND((BI6=""),(BJ6="")),INDEX(Calendario!$D$3:$H$55,MATCH(BK$4,Calendario!$A$3:$A$55,0),MATCH($I6,Calendario!$D$2:$H$2,0)),""),IF($K6=4,IF(AND((BH6=""),(BI6=""),(BJ6="")),INDEX(Calendario!$D$3:$H$55,MATCH(BK$4,Calendario!$A$3:$A$55,0),MATCH($I6,Calendario!$D$2:$H$2,0)),""))))))</f>
        <v>44909</v>
      </c>
      <c r="BL6" s="108">
        <f>IF(EXACT(($I6),(PROPER(TEXT(BL$3,"dddd")))),"",IF($K6=1,INDEX(Calendario!$D$3:$H$55,MATCH(BL$4,Calendario!$A$3:$A$55,0),MATCH($I6,Calendario!$D$2:$H$2,0)),IF($K6=2,IF(BK6="",INDEX(Calendario!$D$3:$H$55,MATCH(BL$4,Calendario!$A$3:$A$55,0),MATCH($I6,Calendario!$D$2:$H$2,0)),""),IF($K6=3,IF(AND((BJ6=""),(BK6="")),INDEX(Calendario!$D$3:$H$55,MATCH(BL$4,Calendario!$A$3:$A$55,0),MATCH($I6,Calendario!$D$2:$H$2,0)),""),IF($K6=4,IF(AND((BI6=""),(BJ6=""),(BK6="")),INDEX(Calendario!$D$3:$H$55,MATCH(BL$4,Calendario!$A$3:$A$55,0),MATCH($I6,Calendario!$D$2:$H$2,0)),""))))))</f>
        <v>44916</v>
      </c>
      <c r="BM6" s="108">
        <f>IF(EXACT(($I6),(PROPER(TEXT(BM$3,"dddd")))),"",IF($K6=1,INDEX(Calendario!$D$3:$H$55,MATCH(BM$4,Calendario!$A$3:$A$55,0),MATCH($I6,Calendario!$D$2:$H$2,0)),IF($K6=2,IF(BL6="",INDEX(Calendario!$D$3:$H$55,MATCH(BM$4,Calendario!$A$3:$A$55,0),MATCH($I6,Calendario!$D$2:$H$2,0)),""),IF($K6=3,IF(AND((BK6=""),(BL6="")),INDEX(Calendario!$D$3:$H$55,MATCH(BM$4,Calendario!$A$3:$A$55,0),MATCH($I6,Calendario!$D$2:$H$2,0)),""),IF($K6=4,IF(AND((BJ6=""),(BK6=""),(BL6="")),INDEX(Calendario!$D$3:$H$55,MATCH(BM$4,Calendario!$A$3:$A$55,0),MATCH($I6,Calendario!$D$2:$H$2,0)),""))))))</f>
        <v>44923</v>
      </c>
      <c r="BO6" s="88" t="s">
        <v>372</v>
      </c>
    </row>
    <row r="7" spans="1:67" s="88" customFormat="1" ht="26.25" customHeight="1" x14ac:dyDescent="0.25">
      <c r="A7" s="178">
        <f>A6+1</f>
        <v>2</v>
      </c>
      <c r="B7" s="176" t="s">
        <v>1279</v>
      </c>
      <c r="C7" s="176" t="s">
        <v>1580</v>
      </c>
      <c r="D7" s="177" t="str">
        <f>IF(ISNA(VLOOKUP(C7,TSeccBS!$D:$H,5,FALSE)),"",VLOOKUP(C7,TSeccBS!$D:$H,5,FALSE))</f>
        <v>BARRANQUILLA</v>
      </c>
      <c r="E7" s="176" t="s">
        <v>395</v>
      </c>
      <c r="F7" s="176" t="s">
        <v>6</v>
      </c>
      <c r="G7" s="177" t="str">
        <f>IF(ISNA(VLOOKUP(F7,Tmunic!$C$2:$D$1160,2,FALSE)),"",VLOOKUP(F7,Tmunic!$C$2:$D$1160,2,FALSE))</f>
        <v>DS BOLIVAR</v>
      </c>
      <c r="H7" s="184" t="str">
        <f>IF(ISNA(VLOOKUP(G7,TDirReg!$F$1:$H$184,3,0)),"",VLOOKUP(G7,TDirReg!$F$1:$H$184,3,0))</f>
        <v>Calle 29 No 50-100 Barrio Zaragocilla Hospital Universitario del Caribe</v>
      </c>
      <c r="I7" s="196" t="s">
        <v>126</v>
      </c>
      <c r="J7" s="195" t="s">
        <v>132</v>
      </c>
      <c r="K7" s="197">
        <v>1</v>
      </c>
      <c r="L7" s="202">
        <f t="shared" si="0"/>
        <v>51</v>
      </c>
      <c r="M7" s="107" t="str">
        <f>IF(ISBLANK($I7),"",IF(EXACT(($I7),(PROPER(TEXT(M$3,"dddd")))),"",IF(EXACT(M$4,$J7),IF($K7=1,INDEX(Calendario!$D$3:$H$55,MATCH(M$4,Calendario!$A$3:$A$55,0),MATCH($I7,Calendario!$D$2:$H$2,0)),INDEX(Calendario!$D$3:$H$55,MATCH($J7,Calendario!$A$3:$A$55,0),MATCH($I7,Calendario!$D$2:$H$2,0))),"")))</f>
        <v/>
      </c>
      <c r="N7" s="107" t="str">
        <f>IF(ISBLANK($I7),"",IF(EXACT(($I7),PROPER(TEXT(N6,"dddd"))),"",IF(EXACT(($I7),(PROPER(TEXT(N$3,"dddd")))),"",IF(EXACT(N$4,$J7),IF(M7="",IF(OR(($K7=4),($K7=3),($K7=2),($K7=1)),INDEX(Calendario!$D$3:$H$55,MATCH(N$4,Calendario!$A$3:$A$55,0),MATCH($I7,Calendario!$D$2:$H$2,0)),"")),IF($K7=1,IF(AND(M7="",EXACT((N$4),(CONCATENATE(Calendario!$A$1," ",(MID($J7,8,2))+1)))),INDEX(Calendario!$D$3:$H$55,MATCH(N$4,Calendario!$A$3:$A$55,0),MATCH($I7,Calendario!$D$2:$H$2,0)),IF(M7="","",INDEX(Calendario!$D$3:$H$55,MATCH(N$4,Calendario!$A$3:$A$55,0),MATCH($I7,Calendario!$D$2:$H$2,0)))),IF($K7=2,IF(M7="",IF(EXACT($K7,N$4),INDEX(Calendario!$D$3:$H$55,MATCH(N$4,Calendario!$A$3:$A$55,0),MATCH($I7,Calendario!$D$2:$H$2,0)),""),""),IF($K7=3,IF((M7=""),IF(EXACT($K7,N$4),INDEX(Calendario!$D$3:$H$55,MATCH(N$4,Calendario!$A$3:$A$55,0),MATCH($I7,Calendario!$D$2:$H$2,0)),""),""),IF($K7=4,IF((M7=""),IF(EXACT($K7,N$4),INDEX(Calendario!$D$3:$H$55,MATCH(N$4,Calendario!$A$3:$A$55,0),MATCH($I7,Calendario!$D$2:$H$2,0)),""),""),""))))))))</f>
        <v/>
      </c>
      <c r="O7" s="107">
        <f>IF(ISBLANK($I7),"",IF(EXACT(($I7),(PROPER(TEXT(O$3,"dddd")))),"",IF(EXACT(($I7),PROPER(TEXT(O6,"dddd"))),"",IF(EXACT(O$4,$J7),IF(N7="",IF(OR(($K7=4),($K7=3),($K7=2),($K7=1)),INDEX(Calendario!$D$3:$H$55,MATCH(O$4,Calendario!$A$3:$A$55,0),MATCH($I7,Calendario!$D$2:$H$2,0)),"")),IF($K7=1,IF(AND(N7="",EXACT((O$4),(CONCATENATE(Calendario!$A$1," ",(MID($J7,8,2))+1)))),INDEX(Calendario!$D$3:$H$55,MATCH(O$4,Calendario!$A$3:$A$55,0),MATCH($I7,Calendario!$D$2:$H$2,0)),IF(N7="",IF(EXACT(($I7),(PROPER(TEXT(N$3,"dddd")))),INDEX(Calendario!$D$3:$H$55,MATCH(O$4,Calendario!$A$3:$A$55,0),MATCH($I7,Calendario!$D$2:$H$2,0)),""),INDEX(Calendario!$D$3:$H$55,MATCH(O$4,Calendario!$A$3:$A$55,0),MATCH($I7,Calendario!$D$2:$H$2,0)))),IF(EXACT($M$4,"Semana 1"),IF($K7=2,IF(N7="",IF(OR(($J7="Semana 1"),($J7="Semana 2"),($J7="Semana 3")),INDEX(Calendario!$D$3:$H$55,MATCH(O$4,Calendario!$A$3:$A$55,0),MATCH($I7,Calendario!$D$2:$H$2,0)),""),""),IF($K7=3,IF(AND((M7=""),(N7="")),IF(OR(($J7="Semana 1"),($J7="Semana 2"),($J7="Semana 3")),INDEX(Calendario!$D$3:$H$55,MATCH(O$4,Calendario!$A$3:$A$55,0),MATCH($I7,Calendario!$D$2:$H$2,0)),""),""),IF($K7=4,IF(AND((M7=""),(N7="")),IF(OR(($J7="Semana 1"),($J7="Semana 2"),($J7="Semana 3")),INDEX(Calendario!$D$3:$H$55,MATCH(O$4,Calendario!$A$3:$A$55,0),MATCH($I7,Calendario!$D$2:$H$2,0)),""),"")))),IF($K7=2,IF(N7="",IF(OR(($J7="Semana 1"),($J7="Semana 2")),INDEX(Calendario!$D$3:$H$55,MATCH(O$4,Calendario!$A$3:$A$55,0),MATCH($I7,Calendario!$D$2:$H$2,0)),""),""),IF($K7=3,IF(AND((M7=""),(N7="")),IF(OR(($J7="Semana 1"),($J7="Semana 2")),INDEX(Calendario!$D$3:$H$55,MATCH(O$4,Calendario!$A$3:$A$55,0),MATCH($I7,Calendario!$D$2:$H$2,0)),""),""),IF($K7=4,IF(AND((M7=""),(N7="")),IF(OR(($J7="Semana 1"),($J7="Semana 2")),INDEX(Calendario!$D$3:$H$55,MATCH(O$4,Calendario!$A$3:$A$55,0),MATCH($I7,Calendario!$D$2:$H$2,0)),""),""))))))))))</f>
        <v>44572</v>
      </c>
      <c r="P7" s="107">
        <f>IF(ISBLANK($I7),"",IF(EXACT(($I7),(PROPER(TEXT(P$3,"dddd")))),"",IF(EXACT(($I7),PROPER(TEXT(P6,"dddd"))),"",IF(EXACT(P$4,$J7),IF(O7="",IF(OR(($K7=4),($K7=3),($K7=2),($K7=1)),INDEX(Calendario!$D$3:$H$55,MATCH(P$4,Calendario!$A$3:$A$55,0),MATCH($I7,Calendario!$D$2:$H$2,0)),"")),IF($K7=1,IF(AND(O7="",EXACT((P$4),(CONCATENATE(Calendario!$A$1," ",(MID($J7,8,2))+1)))),INDEX(Calendario!$D$3:$H$55,MATCH(P$4,Calendario!$A$3:$A$55,0),MATCH($I7,Calendario!$D$2:$H$2,0)),IF(O7="",IF(EXACT(($I7),(PROPER(TEXT(O$3,"dddd")))),INDEX(Calendario!$D$3:$H$55,MATCH(P$4,Calendario!$A$3:$A$55,0),MATCH($I7,Calendario!$D$2:$H$2,0)),""),INDEX(Calendario!$D$3:$H$55,MATCH(P$4,Calendario!$A$3:$A$55,0),MATCH($I7,Calendario!$D$2:$H$2,0)))),IF(EXACT($M$4,"Semana 1"),IF($K7=2,IF(O7="",IF(OR(($J7="Semana 1"),($J7="Semana 2"),($J7="Semana 3"),($J7="Semana 4")),INDEX(Calendario!$D$3:$H$55,MATCH(P$4,Calendario!$A$3:$A$55,0),MATCH($I7,Calendario!$D$2:$H$2,0)),""),""),IF($K7=3,IF(AND((N7=""),(O7="")),IF(OR(($J7="Semana 1"),($J7="Semana 2"),($J7="Semana 3"),($J7="Semana 4")),INDEX(Calendario!$D$3:$H$55,MATCH(P$4,Calendario!$A$3:$A$55,0),MATCH($I7,Calendario!$D$2:$H$2,0)),""),""),IF($K7=4,IF(AND((M7=""),(N7=""),(O7="")),IF(OR(($J7="Semana 1"),($J7="Semana 2"),($J7="Semana 3"),($J7="Semana 4")),INDEX(Calendario!$D$3:$H$55,MATCH(P$4,Calendario!$A$3:$A$55,0),MATCH($I7,Calendario!$D$2:$H$2,0)),""),"")))),IF($K7=2,IF(O7="",IF(OR(($J7="Semana 1"),($J7="Semana 2"),($J7="Semana 3")),INDEX(Calendario!$D$3:$H$55,MATCH(P$4,Calendario!$A$3:$A$55,0),MATCH($I7,Calendario!$D$2:$H$2,0)),""),""),IF($K7=3,IF(AND((N7=""),(O7="")),IF(OR(($J7="Semana 1"),($J7="Semana 2"),($J7="Semana 3")),INDEX(Calendario!$D$3:$H$55,MATCH(P$4,Calendario!$A$3:$A$55,0),MATCH($I7,Calendario!$D$2:$H$2,0)),""),""),IF($K7=4,IF(AND((M7=""),(N7=""),(O7="")),IF(OR(($J7="Semana 1"),($J7="Semana 2"),($J7="Semana 3")),INDEX(Calendario!$D$3:$H$55,MATCH(P$4,Calendario!$A$3:$A$55,0),MATCH($I7,Calendario!$D$2:$H$2,0)),""),""))))))))))</f>
        <v>44579</v>
      </c>
      <c r="Q7" s="107">
        <f>IF(ISBLANK($I7),"",IF(EXACT(($I7),(PROPER(TEXT(Q$3,"dddd")))),"",IF(EXACT(($I7),PROPER(TEXT(Q6,"dddd"))),"",IF(EXACT(Q$4,$J7),IF(P7="",IF(OR(($K7=4),($K7=3),($K7=2),($K7=1)),INDEX(Calendario!$D$3:$H$55,MATCH(Q$4,Calendario!$A$3:$A$55,0),MATCH($I7,Calendario!$D$2:$H$2,0)),"")),IF($K7=1,IF(AND(P7="",EXACT((Q$4),(CONCATENATE(Calendario!$A$1," ",(MID($J7,8,2))+1)))),INDEX(Calendario!$D$3:$H$55,MATCH(Q$4,Calendario!$A$3:$A$55,0),MATCH($I7,Calendario!$D$2:$H$2,0)),IF(P7="",IF(EXACT(($I7),(PROPER(TEXT(P$3,"dddd")))),INDEX(Calendario!$D$3:$H$55,MATCH(Q$4,Calendario!$A$3:$A$55,0),MATCH($I7,Calendario!$D$2:$H$2,0)),""),INDEX(Calendario!$D$3:$H$55,MATCH(Q$4,Calendario!$A$3:$A$55,0),MATCH($I7,Calendario!$D$2:$H$2,0)))),IF(EXACT($M$4,"Semana 1"),IF($K7=2,IF(P7="",IF(OR(($J7="Semana 1"),($J7="Semana 2"),($J7="Semana 3"),($J7="Semana 4"),($J7="Semana 5")),INDEX(Calendario!$D$3:$H$55,MATCH(Q$4,Calendario!$A$3:$A$55,0),MATCH($I7,Calendario!$D$2:$H$2,0)),""),""),IF($K7=3,IF(AND((O7=""),(P7="")),IF(OR(($J7="Semana 1"),($J7="Semana 2"),($J7="Semana 3"),($J7="Semana 4"),($J7="Semana 5")),INDEX(Calendario!$D$3:$H$55,MATCH(Q$4,Calendario!$A$3:$A$55,0),MATCH($I7,Calendario!$D$2:$H$2,0)),""),""),IF($K7=4,IF(AND((N7=""),(O7=""),(P7="")),IF(OR(($J7="Semana 1"),($J7="Semana 2"),($J7="Semana 3"),($J7="Semana 4"),($J7="Semana 5")),INDEX(Calendario!$D$3:$H$55,MATCH(Q$4,Calendario!$A$3:$A$55,0),MATCH($I7,Calendario!$D$2:$H$2,0)),""),"")))),IF($K7=2,IF(P7="",IF(OR(($J7="Semana 1"),($J7="Semana 2"),($J7="Semana 3"),($J7="Semana 4")),INDEX(Calendario!$D$3:$H$55,MATCH(Q$4,Calendario!$A$3:$A$55,0),MATCH($I7,Calendario!$D$2:$H$2,0)),""),""),IF($K7=3,IF(AND((O7=""),(P7="")),IF(OR(($J7="Semana 1"),($J7="Semana 2"),($J7="Semana 3"),($J7="Semana 4")),INDEX(Calendario!$D$3:$H$55,MATCH(Q$4,Calendario!$A$3:$A$55,0),MATCH($I7,Calendario!$D$2:$H$2,0)),""),""),IF($K7=4,IF(AND((N7=""),(O7=""),(P7="")),IF(OR(($J7="Semana 1"),($J7="Semana 2"),($J7="Semana 3"),($J7="Semana 4")),INDEX(Calendario!$D$3:$H$55,MATCH(Q$4,Calendario!$A$3:$A$55,0),MATCH($I7,Calendario!$D$2:$H$2,0)),""),""))))))))))</f>
        <v>44586</v>
      </c>
      <c r="R7" s="108">
        <f>IF(ISBLANK($I7),"",IF(EXACT(($I7),(PROPER(TEXT(R$3,"dddd")))),"",IF(EXACT(($I7),PROPER(TEXT(R6,"dddd"))),"",IF(EXACT(R$4,$J7),IF(Q7="",IF(OR(($K7=4),($K7=3),($K7=2),($K7=1)),INDEX(Calendario!$D$3:$H$55,MATCH(R$4,Calendario!$A$3:$A$55,0),MATCH($I7,Calendario!$D$2:$H$2,0)),"")),IF($K7=1,IF(AND(Q7="",EXACT((R$4),(CONCATENATE(Calendario!$A$1," ",(MID($J7,8,2))+1)))),INDEX(Calendario!$D$3:$H$55,MATCH(R$4,Calendario!$A$3:$A$55,0),MATCH($I7,Calendario!$D$2:$H$2,0)),IF(Q7="",IF(EXACT(($I7),(PROPER(TEXT(Q$3,"dddd")))),INDEX(Calendario!$D$3:$H$55,MATCH(R$4,Calendario!$A$3:$A$55,0),MATCH($I7,Calendario!$D$2:$H$2,0)),""),INDEX(Calendario!$D$3:$H$55,MATCH(R$4,Calendario!$A$3:$A$55,0),MATCH($I7,Calendario!$D$2:$H$2,0)))),IF(EXACT($M$4,"Semana 1"),IF($K7=2,IF(Q7="",IF(OR(($J7="Semana 1"),($J7="Semana 2"),($J7="Semana 3"),($J7="Semana 4"),($J7="Semana 5"),($J7="Semana 6")),INDEX(Calendario!$D$3:$H$55,MATCH(R$4,Calendario!$A$3:$A$55,0),MATCH($I7,Calendario!$D$2:$H$2,0)),""),""),IF($K7=3,IF(AND((P7=""),(Q7="")),IF(OR(($J7="Semana 1"),($J7="Semana 2"),($J7="Semana 3"),($J7="Semana 4"),($J7="Semana 5"),($J7="Semana 6")),INDEX(Calendario!$D$3:$H$55,MATCH(R$4,Calendario!$A$3:$A$55,0),MATCH($I7,Calendario!$D$2:$H$2,0)),""),""),IF($K7=4,IF(AND((O7=""),(P7=""),(Q7="")),IF(OR(($J7="Semana 1"),($J7="Semana 2"),($J7="Semana 3"),($J7="Semana 4"),($J7="Semana 5"),($J7="Semana 6")),INDEX(Calendario!$D$3:$H$55,MATCH(R$4,Calendario!$A$3:$A$55,0),MATCH($I7,Calendario!$D$2:$H$2,0)),""),"")))),IF($K7=2,IF(Q7="",IF(OR(($J7="Semana 1"),($J7="Semana 2"),($J7="Semana 3"),($J7="Semana 4"),($J7="Semana 5")),INDEX(Calendario!$D$3:$H$55,MATCH(R$4,Calendario!$A$3:$A$55,0),MATCH($I7,Calendario!$D$2:$H$2,0)),""),""),IF($K7=3,IF(AND((P7=""),(Q7="")),IF(OR(($J7="Semana 1"),($J7="Semana 2"),($J7="Semana 3"),($J7="Semana 4"),($J7="Semana 5")),INDEX(Calendario!$D$3:$H$55,MATCH(R$4,Calendario!$A$3:$A$55,0),MATCH($I7,Calendario!$D$2:$H$2,0)),""),""),IF($K7=4,IF(AND((O7=""),(P7=""),(Q7="")),IF(OR(($J7="Semana 1"),($J7="Semana 2"),($J7="Semana 3"),($J7="Semana 4"),($J7="Semana 5")),INDEX(Calendario!$D$3:$H$55,MATCH(R$4,Calendario!$A$3:$A$55,0),MATCH($I7,Calendario!$D$2:$H$2,0)),""),""))))))))))</f>
        <v>44593</v>
      </c>
      <c r="S7" s="108">
        <f>IF(ISBLANK($I7),"",IF(EXACT(($I7),(PROPER(TEXT(S$3,"dddd")))),"",IF(EXACT(($I7),PROPER(TEXT(S6,"dddd"))),"",IF(EXACT(S$4,$J7),IF(R7="",IF(OR(($K7=4),($K7=3),($K7=2),($K7=1)),INDEX(Calendario!$D$3:$H$55,MATCH(S$4,Calendario!$A$3:$A$55,0),MATCH($I7,Calendario!$D$2:$H$2,0)),"")),IF($K7=1,IF(AND(R7="",EXACT((S$4),(CONCATENATE(Calendario!$A$1," ",(MID($J7,8,2))+1)))),INDEX(Calendario!$D$3:$H$55,MATCH(S$4,Calendario!$A$3:$A$55,0),MATCH($I7,Calendario!$D$2:$H$2,0)),IF(R7="",IF(EXACT(($I7),(PROPER(TEXT(R$3,"dddd")))),INDEX(Calendario!$D$3:$H$55,MATCH(S$4,Calendario!$A$3:$A$55,0),MATCH($I7,Calendario!$D$2:$H$2,0)),""),INDEX(Calendario!$D$3:$H$55,MATCH(S$4,Calendario!$A$3:$A$55,0),MATCH($I7,Calendario!$D$2:$H$2,0)))),IF(EXACT($M$4,"Semana 1"),IF($K7=2,IF(R7="",IF(OR(($J7="Semana 1"),($J7="Semana 2"),($J7="Semana 3"),($J7="Semana 4"),($J7="Semana 5"),($J7="Semana 6"),($J7="Semana 7")),INDEX(Calendario!$D$3:$H$55,MATCH(S$4,Calendario!$A$3:$A$55,0),MATCH($I7,Calendario!$D$2:$H$2,0)),""),""),IF($K7=3,IF(AND((Q7=""),(R7="")),IF(OR(($J7="Semana 1"),($J7="Semana 2"),($J7="Semana 3"),($J7="Semana 4"),($J7="Semana 5"),($J7="Semana 6"),($J7="Semana 7")),INDEX(Calendario!$D$3:$H$55,MATCH(S$4,Calendario!$A$3:$A$55,0),MATCH($I7,Calendario!$D$2:$H$2,0)),""),""),IF($K7=4,IF(AND((P7=""),(Q7=""),(R7="")),IF(OR(($J7="Semana 1"),($J7="Semana 2"),($J7="Semana 3"),($J7="Semana 4"),($J7="Semana 5"),($J7="Semana 6"),($J7="Semana 7")),INDEX(Calendario!$D$3:$H$55,MATCH(S$4,Calendario!$A$3:$A$55,0),MATCH($I7,Calendario!$D$2:$H$2,0)),""),"")))),IF($K7=2,IF(R7="",IF(OR(($J7="Semana 1"),($J7="Semana 2"),($J7="Semana 3"),($J7="Semana 4"),($J7="Semana 5"),($J7="Semana 6")),INDEX(Calendario!$D$3:$H$55,MATCH(S$4,Calendario!$A$3:$A$55,0),MATCH($I7,Calendario!$D$2:$H$2,0)),""),""),IF($K7=3,IF(AND((Q7=""),(R7="")),IF(OR(($J7="Semana 1"),($J7="Semana 2"),($J7="Semana 3"),($J7="Semana 4"),($J7="Semana 5"),($J7="Semana 6")),INDEX(Calendario!$D$3:$H$55,MATCH(S$4,Calendario!$A$3:$A$55,0),MATCH($I7,Calendario!$D$2:$H$2,0)),""),""),IF($K7=4,IF(AND((P7=""),(Q7=""),(R7="")),IF(OR(($J7="Semana 1"),($J7="Semana 2"),($J7="Semana 3"),($J7="Semana 4"),($J7="Semana 5"),($J7="Semana 6")),INDEX(Calendario!$D$3:$H$55,MATCH(S$4,Calendario!$A$3:$A$55,0),MATCH($I7,Calendario!$D$2:$H$2,0)),""),""))))))))))</f>
        <v>44600</v>
      </c>
      <c r="T7" s="108">
        <f>IF(ISBLANK($I7),"",IF(EXACT(($I7),(PROPER(TEXT(T$3,"dddd")))),"",IF(EXACT(($I7),PROPER(TEXT(T6,"dddd"))),"",IF(EXACT(T$4,$J7),IF(S7="",IF(OR(($K7=4),($K7=3),($K7=2),($K7=1)),INDEX(Calendario!$D$3:$H$55,MATCH(T$4,Calendario!$A$3:$A$55,0),MATCH($I7,Calendario!$D$2:$H$2,0)),"")),IF($K7=1,IF(AND(S7="",EXACT((T$4),(CONCATENATE(Calendario!$A$1," ",(MID($J7,8,2))+1)))),INDEX(Calendario!$D$3:$H$55,MATCH(T$4,Calendario!$A$3:$A$55,0),MATCH($I7,Calendario!$D$2:$H$2,0)),IF(S7="","",INDEX(Calendario!$D$3:$H$55,MATCH(T$4,Calendario!$A$3:$A$55,0),MATCH($I7,Calendario!$D$2:$H$2,0)))),IF(EXACT($M$4,"Semana 1"),IF($K7=2,IF(S7="",IF(OR(($J7="Semana 1"),($J7="Semana 2"),($J7="Semana 3"),($J7="Semana 4"),($J7="Semana 5"),($J7="Semana 6"),($J7="Semana 7"),($J7="Semana 8")),INDEX(Calendario!$D$3:$H$55,MATCH(T$4,Calendario!$A$3:$A$55,0),MATCH($I7,Calendario!$D$2:$H$2,0)),""),""),IF($K7=3,IF(AND((R7=""),(S7="")),IF(OR(($J7="Semana 1"),($J7="Semana 2"),($J7="Semana 3"),($J7="Semana 4"),($J7="Semana 5"),($J7="Semana 6"),($J7="Semana 7"),($J7="Semana 8")),INDEX(Calendario!$D$3:$H$55,MATCH(T$4,Calendario!$A$3:$A$55,0),MATCH($I7,Calendario!$D$2:$H$2,0)),""),""),IF($K7=4,IF(AND((Q7=""),(R7=""),(S7="")),IF(OR(($J7="Semana 1"),($J7="Semana 2"),($J7="Semana 3"),($J7="Semana 4"),($J7="Semana 5"),($J7="Semana 6"),($J7="Semana 7"),($J7="Semana 8")),INDEX(Calendario!$D$3:$H$55,MATCH(T$4,Calendario!$A$3:$A$55,0),MATCH($I7,Calendario!$D$2:$H$2,0)),""),"")))),IF($K7=2,IF(S7="",IF(OR(($J7="Semana 1"),($J7="Semana 2"),($J7="Semana 3"),($J7="Semana 4"),($J7="Semana 5"),($J7="Semana 6"),($J7="Semana 7")),INDEX(Calendario!$D$3:$H$55,MATCH(T$4,Calendario!$A$3:$A$55,0),MATCH($I7,Calendario!$D$2:$H$2,0)),""),""),IF($K7=3,IF(AND((R7=""),(S7="")),IF(OR(($J7="Semana 1"),($J7="Semana 2"),($J7="Semana 3"),($J7="Semana 4"),($J7="Semana 5"),($J7="Semana 6"),($J7="Semana 7")),INDEX(Calendario!$D$3:$H$55,MATCH(T$4,Calendario!$A$3:$A$55,0),MATCH($I7,Calendario!$D$2:$H$2,0)),""),""),IF($K7=4,IF(AND((Q7=""),(R7=""),(S7="")),IF(OR(($J7="Semana 1"),($J7="Semana 2"),($J7="Semana 3"),($J7="Semana 4"),($J7="Semana 5"),($J7="Semana 6"),($J7="Semana 7")),INDEX(Calendario!$D$3:$H$55,MATCH(T$4,Calendario!$A$3:$A$55,0),MATCH($I7,Calendario!$D$2:$H$2,0)),""),""))))))))))</f>
        <v>44607</v>
      </c>
      <c r="U7" s="108">
        <f>IF(ISBLANK($I7),"",IF(EXACT(($I7),PROPER(TEXT(U6,"dddd"))),"",IF(EXACT(($I7),(PROPER(TEXT(U$3,"dddd")))),"",IF($K7=1,INDEX(Calendario!$D$3:$H$55,MATCH(U$4,Calendario!$A$3:$A$55,0),MATCH($I7,Calendario!$D$2:$H$2,0)),IF($K7=2,IF(T7="",INDEX(Calendario!$D$3:$H$55,MATCH(U$4,Calendario!$A$3:$A$55,0),MATCH($I7,Calendario!$D$2:$H$2,0)),""),IF($K7=3,IF(AND((S7=""),(T7="")),INDEX(Calendario!$D$3:$H$55,MATCH(U$4,Calendario!$A$3:$A$55,0),MATCH($I7,Calendario!$D$2:$H$2,0)),""),IF($K7=4,IF(AND((R7=""),(S7=""),(T7="")),INDEX(Calendario!$D$3:$H$55,MATCH(U$4,Calendario!$A$3:$A$55,0),MATCH($I7,Calendario!$D$2:$H$2,0)),""))))))))</f>
        <v>44614</v>
      </c>
      <c r="V7" s="107">
        <f>IF(ISBLANK($I7),"",IF(EXACT(($I7),PROPER(TEXT(V6,"dddd"))),"",IF(EXACT(($I7),(PROPER(TEXT(V$3,"dddd")))),"",IF($K7=1,INDEX(Calendario!$D$3:$H$55,MATCH(V$4,Calendario!$A$3:$A$55,0),MATCH($I7,Calendario!$D$2:$H$2,0)),IF($K7=2,IF(U7="",INDEX(Calendario!$D$3:$H$55,MATCH(V$4,Calendario!$A$3:$A$55,0),MATCH($I7,Calendario!$D$2:$H$2,0)),""),IF($K7=3,IF(AND((T7=""),(U7="")),INDEX(Calendario!$D$3:$H$55,MATCH(V$4,Calendario!$A$3:$A$55,0),MATCH($I7,Calendario!$D$2:$H$2,0)),""),IF($K7=4,IF(AND((S7=""),(T7=""),(U7="")),INDEX(Calendario!$D$3:$H$55,MATCH(V$4,Calendario!$A$3:$A$55,0),MATCH($I7,Calendario!$D$2:$H$2,0)),""))))))))</f>
        <v>44621</v>
      </c>
      <c r="W7" s="107">
        <f>IF(ISBLANK($I7),"",IF(EXACT(($I7),PROPER(TEXT(W6,"dddd"))),"",IF(EXACT(($I7),(PROPER(TEXT(W$3,"dddd")))),"",IF($K7=1,INDEX(Calendario!$D$3:$H$55,MATCH(W$4,Calendario!$A$3:$A$55,0),MATCH($I7,Calendario!$D$2:$H$2,0)),IF($K7=2,IF(V7="",INDEX(Calendario!$D$3:$H$55,MATCH(W$4,Calendario!$A$3:$A$55,0),MATCH($I7,Calendario!$D$2:$H$2,0)),""),IF($K7=3,IF(AND((U7=""),(V7="")),INDEX(Calendario!$D$3:$H$55,MATCH(W$4,Calendario!$A$3:$A$55,0),MATCH($I7,Calendario!$D$2:$H$2,0)),""),IF($K7=4,IF(AND((T7=""),(U7=""),(V7="")),INDEX(Calendario!$D$3:$H$55,MATCH(W$4,Calendario!$A$3:$A$55,0),MATCH($I7,Calendario!$D$2:$H$2,0)),""))))))))</f>
        <v>44628</v>
      </c>
      <c r="X7" s="107">
        <f>IF(ISBLANK($I7),"",IF(EXACT(($I7),PROPER(TEXT(X6,"dddd"))),"",IF(EXACT(($I7),(PROPER(TEXT(X$3,"dddd")))),"",IF($K7=1,INDEX(Calendario!$D$3:$H$55,MATCH(X$4,Calendario!$A$3:$A$55,0),MATCH($I7,Calendario!$D$2:$H$2,0)),IF($K7=2,IF(W7="",INDEX(Calendario!$D$3:$H$55,MATCH(X$4,Calendario!$A$3:$A$55,0),MATCH($I7,Calendario!$D$2:$H$2,0)),""),IF($K7=3,IF(AND((V7=""),(W7="")),INDEX(Calendario!$D$3:$H$55,MATCH(X$4,Calendario!$A$3:$A$55,0),MATCH($I7,Calendario!$D$2:$H$2,0)),""),IF($K7=4,IF(AND((U7=""),(V7=""),(W7="")),INDEX(Calendario!$D$3:$H$55,MATCH(X$4,Calendario!$A$3:$A$55,0),MATCH($I7,Calendario!$D$2:$H$2,0)),""))))))))</f>
        <v>44635</v>
      </c>
      <c r="Y7" s="107">
        <f>IF(ISBLANK($I7),"",IF(EXACT(($I7),PROPER(TEXT(Y6,"dddd"))),"",IF(EXACT(($I7),(PROPER(TEXT(Y$3,"dddd")))),"",IF($K7=1,INDEX(Calendario!$D$3:$H$55,MATCH(Y$4,Calendario!$A$3:$A$55,0),MATCH($I7,Calendario!$D$2:$H$2,0)),IF($K7=2,IF(X7="",INDEX(Calendario!$D$3:$H$55,MATCH(Y$4,Calendario!$A$3:$A$55,0),MATCH($I7,Calendario!$D$2:$H$2,0)),""),IF($K7=3,IF(AND((W7=""),(X7="")),INDEX(Calendario!$D$3:$H$55,MATCH(Y$4,Calendario!$A$3:$A$55,0),MATCH($I7,Calendario!$D$2:$H$2,0)),""),IF($K7=4,IF(AND((V7=""),(W7=""),(X7="")),INDEX(Calendario!$D$3:$H$55,MATCH(Y$4,Calendario!$A$3:$A$55,0),MATCH($I7,Calendario!$D$2:$H$2,0)),""))))))))</f>
        <v>44642</v>
      </c>
      <c r="Z7" s="107">
        <f>IF(ISBLANK($I7),"",IF(EXACT(($I7),PROPER(TEXT(Z6,"dddd"))),"",IF(EXACT(($I7),(PROPER(TEXT(Z$3,"dddd")))),"",IF($K7=1,INDEX(Calendario!$D$3:$H$55,MATCH(Z$4,Calendario!$A$3:$A$55,0),MATCH($I7,Calendario!$D$2:$H$2,0)),IF($K7=2,IF(Y7="",INDEX(Calendario!$D$3:$H$55,MATCH(Z$4,Calendario!$A$3:$A$55,0),MATCH($I7,Calendario!$D$2:$H$2,0)),""),IF($K7=3,IF(AND((X7=""),(Y7="")),INDEX(Calendario!$D$3:$H$55,MATCH(Z$4,Calendario!$A$3:$A$55,0),MATCH($I7,Calendario!$D$2:$H$2,0)),""),IF($K7=4,IF(AND((W7=""),(X7=""),(Y7="")),INDEX(Calendario!$D$3:$H$55,MATCH(Z$4,Calendario!$A$3:$A$55,0),MATCH($I7,Calendario!$D$2:$H$2,0)),""))))))))</f>
        <v>44649</v>
      </c>
      <c r="AA7" s="108">
        <f>IF(ISBLANK($I7),"",IF(EXACT(($I7),PROPER(TEXT(AA6,"dddd"))),"",IF(EXACT(($I7),(PROPER(TEXT(AA$3,"dddd")))),"",IF($K7=1,INDEX(Calendario!$D$3:$H$55,MATCH(AA$4,Calendario!$A$3:$A$55,0),MATCH($I7,Calendario!$D$2:$H$2,0)),IF($K7=2,IF(Z7="",INDEX(Calendario!$D$3:$H$55,MATCH(AA$4,Calendario!$A$3:$A$55,0),MATCH($I7,Calendario!$D$2:$H$2,0)),""),IF($K7=3,IF(AND((Y7=""),(Z7="")),INDEX(Calendario!$D$3:$H$55,MATCH(AA$4,Calendario!$A$3:$A$55,0),MATCH($I7,Calendario!$D$2:$H$2,0)),""),IF($K7=4,IF(AND((X7=""),(Y7=""),(Z7="")),INDEX(Calendario!$D$3:$H$55,MATCH(AA$4,Calendario!$A$3:$A$55,0),MATCH($I7,Calendario!$D$2:$H$2,0)),""))))))))</f>
        <v>44656</v>
      </c>
      <c r="AB7" s="108">
        <f>IF(ISBLANK($I7),"",IF(EXACT(($I7),PROPER(TEXT(AB6,"dddd"))),"",IF(EXACT(($I7),(PROPER(TEXT(AB$3,"dddd")))),"",IF($K7=1,INDEX(Calendario!$D$3:$H$55,MATCH(AB$4,Calendario!$A$3:$A$55,0),MATCH($I7,Calendario!$D$2:$H$2,0)),IF($K7=2,IF(AA7="",INDEX(Calendario!$D$3:$H$55,MATCH(AB$4,Calendario!$A$3:$A$55,0),MATCH($I7,Calendario!$D$2:$H$2,0)),""),IF($K7=3,IF(AND((Z7=""),(AA7="")),INDEX(Calendario!$D$3:$H$55,MATCH(AB$4,Calendario!$A$3:$A$55,0),MATCH($I7,Calendario!$D$2:$H$2,0)),""),IF($K7=4,IF(AND((Y7=""),(Z7=""),(AA7="")),INDEX(Calendario!$D$3:$H$55,MATCH(AB$4,Calendario!$A$3:$A$55,0),MATCH($I7,Calendario!$D$2:$H$2,0)),""))))))))</f>
        <v>44663</v>
      </c>
      <c r="AC7" s="108">
        <f>IF(ISBLANK($I7),"",IF(EXACT(($I7),PROPER(TEXT(AC6,"dddd"))),"",IF(EXACT(($I7),(PROPER(TEXT(AC$3,"dddd")))),"",IF($K7=1,INDEX(Calendario!$D$3:$H$55,MATCH(AC$4,Calendario!$A$3:$A$55,0),MATCH($I7,Calendario!$D$2:$H$2,0)),IF($K7=2,IF(AB7="",INDEX(Calendario!$D$3:$H$55,MATCH(AC$4,Calendario!$A$3:$A$55,0),MATCH($I7,Calendario!$D$2:$H$2,0)),""),IF($K7=3,IF(AND((AA7=""),(AB7="")),INDEX(Calendario!$D$3:$H$55,MATCH(AC$4,Calendario!$A$3:$A$55,0),MATCH($I7,Calendario!$D$2:$H$2,0)),""),IF($K7=4,IF(AND((Z7=""),(AA7=""),(AB7="")),INDEX(Calendario!$D$3:$H$55,MATCH(AC$4,Calendario!$A$3:$A$55,0),MATCH($I7,Calendario!$D$2:$H$2,0)),""))))))))</f>
        <v>44670</v>
      </c>
      <c r="AD7" s="108">
        <f>IF(ISBLANK($I7),"",IF(EXACT(($I7),PROPER(TEXT(AD6,"dddd"))),"",IF(EXACT(($I7),(PROPER(TEXT(AD$3,"dddd")))),"",IF($K7=1,INDEX(Calendario!$D$3:$H$55,MATCH(AD$4,Calendario!$A$3:$A$55,0),MATCH($I7,Calendario!$D$2:$H$2,0)),IF($K7=2,IF(AC7="",INDEX(Calendario!$D$3:$H$55,MATCH(AD$4,Calendario!$A$3:$A$55,0),MATCH($I7,Calendario!$D$2:$H$2,0)),""),IF($K7=3,IF(AND((AB7=""),(AC7="")),INDEX(Calendario!$D$3:$H$55,MATCH(AD$4,Calendario!$A$3:$A$55,0),MATCH($I7,Calendario!$D$2:$H$2,0)),""),IF($K7=4,IF(AND((AA7=""),(AB7=""),(AC7="")),INDEX(Calendario!$D$3:$H$55,MATCH(AD$4,Calendario!$A$3:$A$55,0),MATCH($I7,Calendario!$D$2:$H$2,0)),""))))))))</f>
        <v>44677</v>
      </c>
      <c r="AE7" s="107">
        <f>IF(ISBLANK($I7),"",IF(EXACT(($I7),PROPER(TEXT(AE6,"dddd"))),"",IF(EXACT(($I7),(PROPER(TEXT(AE$3,"dddd")))),"",IF($K7=1,INDEX(Calendario!$D$3:$H$55,MATCH(AE$4,Calendario!$A$3:$A$55,0),MATCH($I7,Calendario!$D$2:$H$2,0)),IF($K7=2,IF(AD7="",INDEX(Calendario!$D$3:$H$55,MATCH(AE$4,Calendario!$A$3:$A$55,0),MATCH($I7,Calendario!$D$2:$H$2,0)),""),IF($K7=3,IF(AND((AC7=""),(AD7="")),INDEX(Calendario!$D$3:$H$55,MATCH(AE$4,Calendario!$A$3:$A$55,0),MATCH($I7,Calendario!$D$2:$H$2,0)),""),IF($K7=4,IF(AND((AB7=""),(AC7=""),(AD7="")),INDEX(Calendario!$D$3:$H$55,MATCH(AE$4,Calendario!$A$3:$A$55,0),MATCH($I7,Calendario!$D$2:$H$2,0)),""))))))))</f>
        <v>44684</v>
      </c>
      <c r="AF7" s="107">
        <f>IF(ISBLANK($I7),"",IF(EXACT(($I7),PROPER(TEXT(AF6,"dddd"))),"",IF(EXACT(($I7),(PROPER(TEXT(AF$3,"dddd")))),"",IF($K7=1,INDEX(Calendario!$D$3:$H$55,MATCH(AF$4,Calendario!$A$3:$A$55,0),MATCH($I7,Calendario!$D$2:$H$2,0)),IF($K7=2,IF(AE7="",INDEX(Calendario!$D$3:$H$55,MATCH(AF$4,Calendario!$A$3:$A$55,0),MATCH($I7,Calendario!$D$2:$H$2,0)),""),IF($K7=3,IF(AND((AD7=""),(AE7="")),INDEX(Calendario!$D$3:$H$55,MATCH(AF$4,Calendario!$A$3:$A$55,0),MATCH($I7,Calendario!$D$2:$H$2,0)),""),IF($K7=4,IF(AND((AC7=""),(AD7=""),(AE7="")),INDEX(Calendario!$D$3:$H$55,MATCH(AF$4,Calendario!$A$3:$A$55,0),MATCH($I7,Calendario!$D$2:$H$2,0)),""))))))))</f>
        <v>44691</v>
      </c>
      <c r="AG7" s="107">
        <f>IF(ISBLANK($I7),"",IF(EXACT(($I7),PROPER(TEXT(AG6,"dddd"))),"",IF(EXACT(($I7),(PROPER(TEXT(AG$3,"dddd")))),"",IF($K7=1,INDEX(Calendario!$D$3:$H$55,MATCH(AG$4,Calendario!$A$3:$A$55,0),MATCH($I7,Calendario!$D$2:$H$2,0)),IF($K7=2,IF(AF7="",INDEX(Calendario!$D$3:$H$55,MATCH(AG$4,Calendario!$A$3:$A$55,0),MATCH($I7,Calendario!$D$2:$H$2,0)),""),IF($K7=3,IF(AND((AE7=""),(AF7="")),INDEX(Calendario!$D$3:$H$55,MATCH(AG$4,Calendario!$A$3:$A$55,0),MATCH($I7,Calendario!$D$2:$H$2,0)),""),IF($K7=4,IF(AND((AD7=""),(AE7=""),(AF7="")),INDEX(Calendario!$D$3:$H$55,MATCH(AG$4,Calendario!$A$3:$A$55,0),MATCH($I7,Calendario!$D$2:$H$2,0)),""))))))))</f>
        <v>44698</v>
      </c>
      <c r="AH7" s="107">
        <f>IF(ISBLANK($I7),"",IF(EXACT(($I7),PROPER(TEXT(AH6,"dddd"))),"",IF(EXACT(($I7),(PROPER(TEXT(AH$3,"dddd")))),"",IF($K7=1,INDEX(Calendario!$D$3:$H$55,MATCH(AH$4,Calendario!$A$3:$A$55,0),MATCH($I7,Calendario!$D$2:$H$2,0)),IF($K7=2,IF(AG7="",INDEX(Calendario!$D$3:$H$55,MATCH(AH$4,Calendario!$A$3:$A$55,0),MATCH($I7,Calendario!$D$2:$H$2,0)),""),IF($K7=3,IF(AND((AF7=""),(AG7="")),INDEX(Calendario!$D$3:$H$55,MATCH(AH$4,Calendario!$A$3:$A$55,0),MATCH($I7,Calendario!$D$2:$H$2,0)),""),IF($K7=4,IF(AND((AE7=""),(AF7=""),(AG7="")),INDEX(Calendario!$D$3:$H$55,MATCH(AH$4,Calendario!$A$3:$A$55,0),MATCH($I7,Calendario!$D$2:$H$2,0)),""))))))))</f>
        <v>44705</v>
      </c>
      <c r="AI7" s="108">
        <f>IF(ISBLANK($I7),"",IF(EXACT(($I7),PROPER(TEXT(AI6,"dddd"))),"",IF(EXACT(($I7),(PROPER(TEXT(AI$3,"dddd")))),"",IF($K7=1,INDEX(Calendario!$D$3:$H$55,MATCH(AI$4,Calendario!$A$3:$A$55,0),MATCH($I7,Calendario!$D$2:$H$2,0)),IF($K7=2,IF(AH7="",INDEX(Calendario!$D$3:$H$55,MATCH(AI$4,Calendario!$A$3:$A$55,0),MATCH($I7,Calendario!$D$2:$H$2,0)),""),IF($K7=3,IF(AND((AG7=""),(AH7="")),INDEX(Calendario!$D$3:$H$55,MATCH(AI$4,Calendario!$A$3:$A$55,0),MATCH($I7,Calendario!$D$2:$H$2,0)),""),IF($K7=4,IF(AND((AF7=""),(AG7=""),(AH7="")),INDEX(Calendario!$D$3:$H$55,MATCH(AI$4,Calendario!$A$3:$A$55,0),MATCH($I7,Calendario!$D$2:$H$2,0)),""))))))))</f>
        <v>44712</v>
      </c>
      <c r="AJ7" s="108">
        <f>IF(ISBLANK($I7),"",IF(EXACT(($I7),PROPER(TEXT(AJ6,"dddd"))),"",IF(EXACT(($I7),(PROPER(TEXT(AJ$3,"dddd")))),"",IF($K7=1,INDEX(Calendario!$D$3:$H$55,MATCH(AJ$4,Calendario!$A$3:$A$55,0),MATCH($I7,Calendario!$D$2:$H$2,0)),IF($K7=2,IF(AI7="",INDEX(Calendario!$D$3:$H$55,MATCH(AJ$4,Calendario!$A$3:$A$55,0),MATCH($I7,Calendario!$D$2:$H$2,0)),""),IF($K7=3,IF(AND((AH7=""),(AI7="")),INDEX(Calendario!$D$3:$H$55,MATCH(AJ$4,Calendario!$A$3:$A$55,0),MATCH($I7,Calendario!$D$2:$H$2,0)),""),IF($K7=4,IF(AND((AG7=""),(AH7=""),(AI7="")),INDEX(Calendario!$D$3:$H$55,MATCH(AJ$4,Calendario!$A$3:$A$55,0),MATCH($I7,Calendario!$D$2:$H$2,0)),""))))))))</f>
        <v>44719</v>
      </c>
      <c r="AK7" s="108">
        <f>IF(ISBLANK($I7),"",IF(EXACT(($I7),PROPER(TEXT(AK6,"dddd"))),"",IF(EXACT(($I7),(PROPER(TEXT(AK$3,"dddd")))),"",IF($K7=1,INDEX(Calendario!$D$3:$H$55,MATCH(AK$4,Calendario!$A$3:$A$55,0),MATCH($I7,Calendario!$D$2:$H$2,0)),IF($K7=2,IF(AJ7="",INDEX(Calendario!$D$3:$H$55,MATCH(AK$4,Calendario!$A$3:$A$55,0),MATCH($I7,Calendario!$D$2:$H$2,0)),""),IF($K7=3,IF(AND((AI7=""),(AJ7="")),INDEX(Calendario!$D$3:$H$55,MATCH(AK$4,Calendario!$A$3:$A$55,0),MATCH($I7,Calendario!$D$2:$H$2,0)),""),IF($K7=4,IF(AND((AH7=""),(AI7=""),(AJ7="")),INDEX(Calendario!$D$3:$H$55,MATCH(AK$4,Calendario!$A$3:$A$55,0),MATCH($I7,Calendario!$D$2:$H$2,0)),""))))))))</f>
        <v>44726</v>
      </c>
      <c r="AL7" s="108">
        <f>IF(ISBLANK($I7),"",IF(EXACT(($I7),PROPER(TEXT(AL6,"dddd"))),"",IF(EXACT(($I7),(PROPER(TEXT(AL$3,"dddd")))),"",IF($K7=1,INDEX(Calendario!$D$3:$H$55,MATCH(AL$4,Calendario!$A$3:$A$55,0),MATCH($I7,Calendario!$D$2:$H$2,0)),IF($K7=2,IF(AK7="",INDEX(Calendario!$D$3:$H$55,MATCH(AL$4,Calendario!$A$3:$A$55,0),MATCH($I7,Calendario!$D$2:$H$2,0)),""),IF($K7=3,IF(AND((AJ7=""),(AK7="")),INDEX(Calendario!$D$3:$H$55,MATCH(AL$4,Calendario!$A$3:$A$55,0),MATCH($I7,Calendario!$D$2:$H$2,0)),""),IF($K7=4,IF(AND((AI7=""),(AJ7=""),(AK7="")),INDEX(Calendario!$D$3:$H$55,MATCH(AL$4,Calendario!$A$3:$A$55,0),MATCH($I7,Calendario!$D$2:$H$2,0)),""))))))))</f>
        <v>44733</v>
      </c>
      <c r="AM7" s="108">
        <f>IF(ISBLANK($I7),"",IF(EXACT(($I7),PROPER(TEXT(AM6,"dddd"))),"",IF(EXACT(($I7),(PROPER(TEXT(AM$3,"dddd")))),"",IF($K7=1,INDEX(Calendario!$D$3:$H$55,MATCH(AM$4,Calendario!$A$3:$A$55,0),MATCH($I7,Calendario!$D$2:$H$2,0)),IF($K7=2,IF(AL7="",INDEX(Calendario!$D$3:$H$55,MATCH(AM$4,Calendario!$A$3:$A$55,0),MATCH($I7,Calendario!$D$2:$H$2,0)),""),IF($K7=3,IF(AND((AK7=""),(AL7="")),INDEX(Calendario!$D$3:$H$55,MATCH(AM$4,Calendario!$A$3:$A$55,0),MATCH($I7,Calendario!$D$2:$H$2,0)),""),IF($K7=4,IF(AND((AJ7=""),(AK7=""),(AL7="")),INDEX(Calendario!$D$3:$H$55,MATCH(AM$4,Calendario!$A$3:$A$55,0),MATCH($I7,Calendario!$D$2:$H$2,0)),""))))))))</f>
        <v>44740</v>
      </c>
      <c r="AN7" s="107">
        <f>IF(ISBLANK($I7),"",IF(EXACT(($I7),PROPER(TEXT(AN6,"dddd"))),"",IF(EXACT(($I7),(PROPER(TEXT(AN$3,"dddd")))),"",IF($K7=1,INDEX(Calendario!$D$3:$H$55,MATCH(AN$4,Calendario!$A$3:$A$55,0),MATCH($I7,Calendario!$D$2:$H$2,0)),IF($K7=2,IF(AM7="",INDEX(Calendario!$D$3:$H$55,MATCH(AN$4,Calendario!$A$3:$A$55,0),MATCH($I7,Calendario!$D$2:$H$2,0)),""),IF($K7=3,IF(AND((AL7=""),(AM7="")),INDEX(Calendario!$D$3:$H$55,MATCH(AN$4,Calendario!$A$3:$A$55,0),MATCH($I7,Calendario!$D$2:$H$2,0)),""),IF($K7=4,IF(AND((AK7=""),(AL7=""),(AM7="")),INDEX(Calendario!$D$3:$H$55,MATCH(AN$4,Calendario!$A$3:$A$55,0),MATCH($I7,Calendario!$D$2:$H$2,0)),""))))))))</f>
        <v>44747</v>
      </c>
      <c r="AO7" s="107">
        <f>IF(ISBLANK($I7),"",IF(EXACT(($I7),PROPER(TEXT(AO6,"dddd"))),"",IF(EXACT(($I7),(PROPER(TEXT(AO$3,"dddd")))),"",IF($K7=1,INDEX(Calendario!$D$3:$H$55,MATCH(AO$4,Calendario!$A$3:$A$55,0),MATCH($I7,Calendario!$D$2:$H$2,0)),IF($K7=2,IF(AN7="",INDEX(Calendario!$D$3:$H$55,MATCH(AO$4,Calendario!$A$3:$A$55,0),MATCH($I7,Calendario!$D$2:$H$2,0)),""),IF($K7=3,IF(AND((AM7=""),(AN7="")),INDEX(Calendario!$D$3:$H$55,MATCH(AO$4,Calendario!$A$3:$A$55,0),MATCH($I7,Calendario!$D$2:$H$2,0)),""),IF($K7=4,IF(AND((AL7=""),(AM7=""),(AN7="")),INDEX(Calendario!$D$3:$H$55,MATCH(AO$4,Calendario!$A$3:$A$55,0),MATCH($I7,Calendario!$D$2:$H$2,0)),""))))))))</f>
        <v>44754</v>
      </c>
      <c r="AP7" s="107">
        <f>IF(ISBLANK($I7),"",IF(EXACT(($I7),PROPER(TEXT(AP6,"dddd"))),"",IF(EXACT(($I7),(PROPER(TEXT(AP$3,"dddd")))),"",IF($K7=1,INDEX(Calendario!$D$3:$H$55,MATCH(AP$4,Calendario!$A$3:$A$55,0),MATCH($I7,Calendario!$D$2:$H$2,0)),IF($K7=2,IF(AO7="",INDEX(Calendario!$D$3:$H$55,MATCH(AP$4,Calendario!$A$3:$A$55,0),MATCH($I7,Calendario!$D$2:$H$2,0)),""),IF($K7=3,IF(AND((AN7=""),(AO7="")),INDEX(Calendario!$D$3:$H$55,MATCH(AP$4,Calendario!$A$3:$A$55,0),MATCH($I7,Calendario!$D$2:$H$2,0)),""),IF($K7=4,IF(AND((AM7=""),(AN7=""),(AO7="")),INDEX(Calendario!$D$3:$H$55,MATCH(AP$4,Calendario!$A$3:$A$55,0),MATCH($I7,Calendario!$D$2:$H$2,0)),""))))))))</f>
        <v>44761</v>
      </c>
      <c r="AQ7" s="107">
        <f>IF(ISBLANK($I7),"",IF(EXACT(($I7),PROPER(TEXT(AQ6,"dddd"))),"",IF(EXACT(($I7),(PROPER(TEXT(AQ$3,"dddd")))),"",IF($K7=1,INDEX(Calendario!$D$3:$H$55,MATCH(AQ$4,Calendario!$A$3:$A$55,0),MATCH($I7,Calendario!$D$2:$H$2,0)),IF($K7=2,IF(AP7="",INDEX(Calendario!$D$3:$H$55,MATCH(AQ$4,Calendario!$A$3:$A$55,0),MATCH($I7,Calendario!$D$2:$H$2,0)),""),IF($K7=3,IF(AND((AO7=""),(AP7="")),INDEX(Calendario!$D$3:$H$55,MATCH(AQ$4,Calendario!$A$3:$A$55,0),MATCH($I7,Calendario!$D$2:$H$2,0)),""),IF($K7=4,IF(AND((AN7=""),(AO7=""),(AP7="")),INDEX(Calendario!$D$3:$H$55,MATCH(AQ$4,Calendario!$A$3:$A$55,0),MATCH($I7,Calendario!$D$2:$H$2,0)),""))))))))</f>
        <v>44768</v>
      </c>
      <c r="AR7" s="108">
        <f>IF(ISBLANK($I7),"",IF(EXACT(($I7),PROPER(TEXT(AR6,"dddd"))),"",IF(EXACT(($I7),(PROPER(TEXT(AR$3,"dddd")))),"",IF($K7=1,INDEX(Calendario!$D$3:$H$55,MATCH(AR$4,Calendario!$A$3:$A$55,0),MATCH($I7,Calendario!$D$2:$H$2,0)),IF($K7=2,IF(AQ7="",INDEX(Calendario!$D$3:$H$55,MATCH(AR$4,Calendario!$A$3:$A$55,0),MATCH($I7,Calendario!$D$2:$H$2,0)),""),IF($K7=3,IF(AND((AP7=""),(AQ7="")),INDEX(Calendario!$D$3:$H$55,MATCH(AR$4,Calendario!$A$3:$A$55,0),MATCH($I7,Calendario!$D$2:$H$2,0)),""),IF($K7=4,IF(AND((AO7=""),(AP7=""),(AQ7="")),INDEX(Calendario!$D$3:$H$55,MATCH(AR$4,Calendario!$A$3:$A$55,0),MATCH($I7,Calendario!$D$2:$H$2,0)),""))))))))</f>
        <v>44775</v>
      </c>
      <c r="AS7" s="108">
        <f>IF(ISBLANK($I7),"",IF(EXACT(($I7),PROPER(TEXT(AS6,"dddd"))),"",IF(EXACT(($I7),(PROPER(TEXT(AS$3,"dddd")))),"",IF($K7=1,INDEX(Calendario!$D$3:$H$55,MATCH(AS$4,Calendario!$A$3:$A$55,0),MATCH($I7,Calendario!$D$2:$H$2,0)),IF($K7=2,IF(AR7="",INDEX(Calendario!$D$3:$H$55,MATCH(AS$4,Calendario!$A$3:$A$55,0),MATCH($I7,Calendario!$D$2:$H$2,0)),""),IF($K7=3,IF(AND((AQ7=""),(AR7="")),INDEX(Calendario!$D$3:$H$55,MATCH(AS$4,Calendario!$A$3:$A$55,0),MATCH($I7,Calendario!$D$2:$H$2,0)),""),IF($K7=4,IF(AND((AP7=""),(AQ7=""),(AR7="")),INDEX(Calendario!$D$3:$H$55,MATCH(AS$4,Calendario!$A$3:$A$55,0),MATCH($I7,Calendario!$D$2:$H$2,0)),""))))))))</f>
        <v>44782</v>
      </c>
      <c r="AT7" s="108">
        <f>IF(ISBLANK($I7),"",IF(EXACT(($I7),PROPER(TEXT(AT6,"dddd"))),"",IF(EXACT(($I7),(PROPER(TEXT(AT$3,"dddd")))),"",IF($K7=1,INDEX(Calendario!$D$3:$H$55,MATCH(AT$4,Calendario!$A$3:$A$55,0),MATCH($I7,Calendario!$D$2:$H$2,0)),IF($K7=2,IF(AS7="",INDEX(Calendario!$D$3:$H$55,MATCH(AT$4,Calendario!$A$3:$A$55,0),MATCH($I7,Calendario!$D$2:$H$2,0)),""),IF($K7=3,IF(AND((AR7=""),(AS7="")),INDEX(Calendario!$D$3:$H$55,MATCH(AT$4,Calendario!$A$3:$A$55,0),MATCH($I7,Calendario!$D$2:$H$2,0)),""),IF($K7=4,IF(AND((AQ7=""),(AR7=""),(AS7="")),INDEX(Calendario!$D$3:$H$55,MATCH(AT$4,Calendario!$A$3:$A$55,0),MATCH($I7,Calendario!$D$2:$H$2,0)),""))))))))</f>
        <v>44789</v>
      </c>
      <c r="AU7" s="108">
        <f>IF(ISBLANK($I7),"",IF(EXACT(($I7),PROPER(TEXT(AU6,"dddd"))),"",IF(EXACT(($I7),(PROPER(TEXT(AU$3,"dddd")))),"",IF($K7=1,INDEX(Calendario!$D$3:$H$55,MATCH(AU$4,Calendario!$A$3:$A$55,0),MATCH($I7,Calendario!$D$2:$H$2,0)),IF($K7=2,IF(AT7="",INDEX(Calendario!$D$3:$H$55,MATCH(AU$4,Calendario!$A$3:$A$55,0),MATCH($I7,Calendario!$D$2:$H$2,0)),""),IF($K7=3,IF(AND((AS7=""),(AT7="")),INDEX(Calendario!$D$3:$H$55,MATCH(AU$4,Calendario!$A$3:$A$55,0),MATCH($I7,Calendario!$D$2:$H$2,0)),""),IF($K7=4,IF(AND((AR7=""),(AS7=""),(AT7="")),INDEX(Calendario!$D$3:$H$55,MATCH(AU$4,Calendario!$A$3:$A$55,0),MATCH($I7,Calendario!$D$2:$H$2,0)),""))))))))</f>
        <v>44796</v>
      </c>
      <c r="AV7" s="107">
        <f>IF(ISBLANK($I7),"",IF(EXACT(($I7),PROPER(TEXT(AV6,"dddd"))),"",IF(EXACT(($I7),(PROPER(TEXT(AV$3,"dddd")))),"",IF($K7=1,INDEX(Calendario!$D$3:$H$55,MATCH(AV$4,Calendario!$A$3:$A$55,0),MATCH($I7,Calendario!$D$2:$H$2,0)),IF($K7=2,IF(AU7="",INDEX(Calendario!$D$3:$H$55,MATCH(AV$4,Calendario!$A$3:$A$55,0),MATCH($I7,Calendario!$D$2:$H$2,0)),""),IF($K7=3,IF(AND((AT7=""),(AU7="")),INDEX(Calendario!$D$3:$H$55,MATCH(AV$4,Calendario!$A$3:$A$55,0),MATCH($I7,Calendario!$D$2:$H$2,0)),""),IF($K7=4,IF(AND((AS7=""),(AT7=""),(AU7="")),INDEX(Calendario!$D$3:$H$55,MATCH(AV$4,Calendario!$A$3:$A$55,0),MATCH($I7,Calendario!$D$2:$H$2,0)),""))))))))</f>
        <v>44803</v>
      </c>
      <c r="AW7" s="107">
        <f>IF(ISBLANK($I7),"",IF(EXACT(($I7),PROPER(TEXT(AW6,"dddd"))),"",IF(EXACT(($I7),(PROPER(TEXT(AW$3,"dddd")))),"",IF($K7=1,INDEX(Calendario!$D$3:$H$55,MATCH(AW$4,Calendario!$A$3:$A$55,0),MATCH($I7,Calendario!$D$2:$H$2,0)),IF($K7=2,IF(AV7="",INDEX(Calendario!$D$3:$H$55,MATCH(AW$4,Calendario!$A$3:$A$55,0),MATCH($I7,Calendario!$D$2:$H$2,0)),""),IF($K7=3,IF(AND((AU7=""),(AV7="")),INDEX(Calendario!$D$3:$H$55,MATCH(AW$4,Calendario!$A$3:$A$55,0),MATCH($I7,Calendario!$D$2:$H$2,0)),""),IF($K7=4,IF(AND((AT7=""),(AU7=""),(AV7="")),INDEX(Calendario!$D$3:$H$55,MATCH(AW$4,Calendario!$A$3:$A$55,0),MATCH($I7,Calendario!$D$2:$H$2,0)),""))))))))</f>
        <v>44810</v>
      </c>
      <c r="AX7" s="107">
        <f>IF(ISBLANK($I7),"",IF(EXACT(($I7),PROPER(TEXT(AX6,"dddd"))),"",IF(EXACT(($I7),(PROPER(TEXT(AX$3,"dddd")))),"",IF($K7=1,INDEX(Calendario!$D$3:$H$55,MATCH(AX$4,Calendario!$A$3:$A$55,0),MATCH($I7,Calendario!$D$2:$H$2,0)),IF($K7=2,IF(AW7="",INDEX(Calendario!$D$3:$H$55,MATCH(AX$4,Calendario!$A$3:$A$55,0),MATCH($I7,Calendario!$D$2:$H$2,0)),""),IF($K7=3,IF(AND((AV7=""),(AW7="")),INDEX(Calendario!$D$3:$H$55,MATCH(AX$4,Calendario!$A$3:$A$55,0),MATCH($I7,Calendario!$D$2:$H$2,0)),""),IF($K7=4,IF(AND((AU7=""),(AV7=""),(AW7="")),INDEX(Calendario!$D$3:$H$55,MATCH(AX$4,Calendario!$A$3:$A$55,0),MATCH($I7,Calendario!$D$2:$H$2,0)),""))))))))</f>
        <v>44817</v>
      </c>
      <c r="AY7" s="107">
        <f>IF(ISBLANK($I7),"",IF(EXACT(($I7),PROPER(TEXT(AY6,"dddd"))),"",IF(EXACT(($I7),(PROPER(TEXT(AY$3,"dddd")))),"",IF($K7=1,INDEX(Calendario!$D$3:$H$55,MATCH(AY$4,Calendario!$A$3:$A$55,0),MATCH($I7,Calendario!$D$2:$H$2,0)),IF($K7=2,IF(AX7="",INDEX(Calendario!$D$3:$H$55,MATCH(AY$4,Calendario!$A$3:$A$55,0),MATCH($I7,Calendario!$D$2:$H$2,0)),""),IF($K7=3,IF(AND((AW7=""),(AX7="")),INDEX(Calendario!$D$3:$H$55,MATCH(AY$4,Calendario!$A$3:$A$55,0),MATCH($I7,Calendario!$D$2:$H$2,0)),""),IF($K7=4,IF(AND((AV7=""),(AW7=""),(AX7="")),INDEX(Calendario!$D$3:$H$55,MATCH(AY$4,Calendario!$A$3:$A$55,0),MATCH($I7,Calendario!$D$2:$H$2,0)),""))))))))</f>
        <v>44824</v>
      </c>
      <c r="AZ7" s="107">
        <f>IF(ISBLANK($I7),"",IF(EXACT(($I7),PROPER(TEXT(AZ6,"dddd"))),"",IF(EXACT(($I7),(PROPER(TEXT(AZ$3,"dddd")))),"",IF($K7=1,INDEX(Calendario!$D$3:$H$55,MATCH(AZ$4,Calendario!$A$3:$A$55,0),MATCH($I7,Calendario!$D$2:$H$2,0)),IF($K7=2,IF(AY7="",INDEX(Calendario!$D$3:$H$55,MATCH(AZ$4,Calendario!$A$3:$A$55,0),MATCH($I7,Calendario!$D$2:$H$2,0)),""),IF($K7=3,IF(AND((AX7=""),(AY7="")),INDEX(Calendario!$D$3:$H$55,MATCH(AZ$4,Calendario!$A$3:$A$55,0),MATCH($I7,Calendario!$D$2:$H$2,0)),""),IF($K7=4,IF(AND((AW7=""),(AX7=""),(AY7="")),INDEX(Calendario!$D$3:$H$55,MATCH(AZ$4,Calendario!$A$3:$A$55,0),MATCH($I7,Calendario!$D$2:$H$2,0)),""))))))))</f>
        <v>44831</v>
      </c>
      <c r="BA7" s="108">
        <f>IF(ISBLANK($I7),"",IF(EXACT(($I7),PROPER(TEXT(BA6,"dddd"))),"",IF(EXACT(($I7),(PROPER(TEXT(BA$3,"dddd")))),"",IF($K7=1,INDEX(Calendario!$D$3:$H$55,MATCH(BA$4,Calendario!$A$3:$A$55,0),MATCH($I7,Calendario!$D$2:$H$2,0)),IF($K7=2,IF(AZ7="",INDEX(Calendario!$D$3:$H$55,MATCH(BA$4,Calendario!$A$3:$A$55,0),MATCH($I7,Calendario!$D$2:$H$2,0)),""),IF($K7=3,IF(AND((AY7=""),(AZ7="")),INDEX(Calendario!$D$3:$H$55,MATCH(BA$4,Calendario!$A$3:$A$55,0),MATCH($I7,Calendario!$D$2:$H$2,0)),""),IF($K7=4,IF(AND((AX7=""),(AY7=""),(AZ7="")),INDEX(Calendario!$D$3:$H$55,MATCH(BA$4,Calendario!$A$3:$A$55,0),MATCH($I7,Calendario!$D$2:$H$2,0)),""))))))))</f>
        <v>44838</v>
      </c>
      <c r="BB7" s="108">
        <f>IF(ISBLANK($I7),"",IF(EXACT(($I7),PROPER(TEXT(BB6,"dddd"))),"",IF(EXACT(($I7),(PROPER(TEXT(BB$3,"dddd")))),"",IF($K7=1,INDEX(Calendario!$D$3:$H$55,MATCH(BB$4,Calendario!$A$3:$A$55,0),MATCH($I7,Calendario!$D$2:$H$2,0)),IF($K7=2,IF(BA7="",INDEX(Calendario!$D$3:$H$55,MATCH(BB$4,Calendario!$A$3:$A$55,0),MATCH($I7,Calendario!$D$2:$H$2,0)),""),IF($K7=3,IF(AND((AZ7=""),(BA7="")),INDEX(Calendario!$D$3:$H$55,MATCH(BB$4,Calendario!$A$3:$A$55,0),MATCH($I7,Calendario!$D$2:$H$2,0)),""),IF($K7=4,IF(AND((AY7=""),(AZ7=""),(BA7="")),INDEX(Calendario!$D$3:$H$55,MATCH(BB$4,Calendario!$A$3:$A$55,0),MATCH($I7,Calendario!$D$2:$H$2,0)),""))))))))</f>
        <v>44845</v>
      </c>
      <c r="BC7" s="108">
        <f>IF(ISBLANK($I7),"",IF(EXACT(($I7),PROPER(TEXT(BC6,"dddd"))),"",IF(EXACT(($I7),(PROPER(TEXT(BC$3,"dddd")))),"",IF($K7=1,INDEX(Calendario!$D$3:$H$55,MATCH(BC$4,Calendario!$A$3:$A$55,0),MATCH($I7,Calendario!$D$2:$H$2,0)),IF($K7=2,IF(BB7="",INDEX(Calendario!$D$3:$H$55,MATCH(BC$4,Calendario!$A$3:$A$55,0),MATCH($I7,Calendario!$D$2:$H$2,0)),""),IF($K7=3,IF(AND((BA7=""),(BB7="")),INDEX(Calendario!$D$3:$H$55,MATCH(BC$4,Calendario!$A$3:$A$55,0),MATCH($I7,Calendario!$D$2:$H$2,0)),""),IF($K7=4,IF(AND((AZ7=""),(BA7=""),(BB7="")),INDEX(Calendario!$D$3:$H$55,MATCH(BC$4,Calendario!$A$3:$A$55,0),MATCH($I7,Calendario!$D$2:$H$2,0)),""))))))))</f>
        <v>44852</v>
      </c>
      <c r="BD7" s="108">
        <f>IF(ISBLANK($I7),"",IF(EXACT(($I7),PROPER(TEXT(BD6,"dddd"))),"",IF(EXACT(($I7),(PROPER(TEXT(BD$3,"dddd")))),"",IF($K7=1,INDEX(Calendario!$D$3:$H$55,MATCH(BD$4,Calendario!$A$3:$A$55,0),MATCH($I7,Calendario!$D$2:$H$2,0)),IF($K7=2,IF(BC7="",INDEX(Calendario!$D$3:$H$55,MATCH(BD$4,Calendario!$A$3:$A$55,0),MATCH($I7,Calendario!$D$2:$H$2,0)),""),IF($K7=3,IF(AND((BB7=""),(BC7="")),INDEX(Calendario!$D$3:$H$55,MATCH(BD$4,Calendario!$A$3:$A$55,0),MATCH($I7,Calendario!$D$2:$H$2,0)),""),IF($K7=4,IF(AND((BA7=""),(BB7=""),(BC7="")),INDEX(Calendario!$D$3:$H$55,MATCH(BD$4,Calendario!$A$3:$A$55,0),MATCH($I7,Calendario!$D$2:$H$2,0)),""))))))))</f>
        <v>44859</v>
      </c>
      <c r="BE7" s="107">
        <f>IF(ISBLANK($I7),"",IF(EXACT(($I7),PROPER(TEXT(BE6,"dddd"))),"",IF(EXACT(($I7),(PROPER(TEXT(BE$3,"dddd")))),"",IF($K7=1,INDEX(Calendario!$D$3:$H$55,MATCH(BE$4,Calendario!$A$3:$A$55,0),MATCH($I7,Calendario!$D$2:$H$2,0)),IF($K7=2,IF(BD7="",INDEX(Calendario!$D$3:$H$55,MATCH(BE$4,Calendario!$A$3:$A$55,0),MATCH($I7,Calendario!$D$2:$H$2,0)),""),IF($K7=3,IF(AND((BC7=""),(BD7="")),INDEX(Calendario!$D$3:$H$55,MATCH(BE$4,Calendario!$A$3:$A$55,0),MATCH($I7,Calendario!$D$2:$H$2,0)),""),IF($K7=4,IF(AND((BB7=""),(BC7=""),(BD7="")),INDEX(Calendario!$D$3:$H$55,MATCH(BE$4,Calendario!$A$3:$A$55,0),MATCH($I7,Calendario!$D$2:$H$2,0)),""))))))))</f>
        <v>44866</v>
      </c>
      <c r="BF7" s="107">
        <f>IF(ISBLANK($I7),"",IF(EXACT(($I7),PROPER(TEXT(BF6,"dddd"))),"",IF(EXACT(($I7),(PROPER(TEXT(BF$3,"dddd")))),"",IF($K7=1,INDEX(Calendario!$D$3:$H$55,MATCH(BF$4,Calendario!$A$3:$A$55,0),MATCH($I7,Calendario!$D$2:$H$2,0)),IF($K7=2,IF(BE7="",INDEX(Calendario!$D$3:$H$55,MATCH(BF$4,Calendario!$A$3:$A$55,0),MATCH($I7,Calendario!$D$2:$H$2,0)),""),IF($K7=3,IF(AND((BD7=""),(BE7="")),INDEX(Calendario!$D$3:$H$55,MATCH(BF$4,Calendario!$A$3:$A$55,0),MATCH($I7,Calendario!$D$2:$H$2,0)),""),IF($K7=4,IF(AND((BC7=""),(BD7=""),(BE7="")),INDEX(Calendario!$D$3:$H$55,MATCH(BF$4,Calendario!$A$3:$A$55,0),MATCH($I7,Calendario!$D$2:$H$2,0)),""))))))))</f>
        <v>44873</v>
      </c>
      <c r="BG7" s="107">
        <f>IF(ISBLANK($I7),"",IF(EXACT(($I7),PROPER(TEXT(BG6,"dddd"))),"",IF(EXACT(($I7),(PROPER(TEXT(BG$3,"dddd")))),"",IF($K7=1,INDEX(Calendario!$D$3:$H$55,MATCH(BG$4,Calendario!$A$3:$A$55,0),MATCH($I7,Calendario!$D$2:$H$2,0)),IF($K7=2,IF(BF7="",INDEX(Calendario!$D$3:$H$55,MATCH(BG$4,Calendario!$A$3:$A$55,0),MATCH($I7,Calendario!$D$2:$H$2,0)),""),IF($K7=3,IF(AND((BE7=""),(BF7="")),INDEX(Calendario!$D$3:$H$55,MATCH(BG$4,Calendario!$A$3:$A$55,0),MATCH($I7,Calendario!$D$2:$H$2,0)),""),IF($K7=4,IF(AND((BD7=""),(BE7=""),(BF7="")),INDEX(Calendario!$D$3:$H$55,MATCH(BG$4,Calendario!$A$3:$A$55,0),MATCH($I7,Calendario!$D$2:$H$2,0)),""))))))))</f>
        <v>44880</v>
      </c>
      <c r="BH7" s="107">
        <f>IF(ISBLANK($I7),"",IF(EXACT(($I7),PROPER(TEXT(BH6,"dddd"))),"",IF(EXACT(($I7),(PROPER(TEXT(BH$3,"dddd")))),"",IF($K7=1,INDEX(Calendario!$D$3:$H$55,MATCH(BH$4,Calendario!$A$3:$A$55,0),MATCH($I7,Calendario!$D$2:$H$2,0)),IF($K7=2,IF(BG7="",INDEX(Calendario!$D$3:$H$55,MATCH(BH$4,Calendario!$A$3:$A$55,0),MATCH($I7,Calendario!$D$2:$H$2,0)),""),IF($K7=3,IF(AND((BF7=""),(BG7="")),INDEX(Calendario!$D$3:$H$55,MATCH(BH$4,Calendario!$A$3:$A$55,0),MATCH($I7,Calendario!$D$2:$H$2,0)),""),IF($K7=4,IF(AND((BE7=""),(BF7=""),(BG7="")),INDEX(Calendario!$D$3:$H$55,MATCH(BH$4,Calendario!$A$3:$A$55,0),MATCH($I7,Calendario!$D$2:$H$2,0)),""))))))))</f>
        <v>44887</v>
      </c>
      <c r="BI7" s="108">
        <f>IF(ISBLANK($I7),"",IF(EXACT(($I7),PROPER(TEXT(BI6,"dddd"))),"",IF(EXACT(($I7),(PROPER(TEXT(BI$3,"dddd")))),"",IF($K7=1,INDEX(Calendario!$D$3:$H$55,MATCH(BI$4,Calendario!$A$3:$A$55,0),MATCH($I7,Calendario!$D$2:$H$2,0)),IF($K7=2,IF(BH7="",INDEX(Calendario!$D$3:$H$55,MATCH(BI$4,Calendario!$A$3:$A$55,0),MATCH($I7,Calendario!$D$2:$H$2,0)),""),IF($K7=3,IF(AND((BG7=""),(BH7="")),INDEX(Calendario!$D$3:$H$55,MATCH(BI$4,Calendario!$A$3:$A$55,0),MATCH($I7,Calendario!$D$2:$H$2,0)),""),IF($K7=4,IF(AND((BF7=""),(BG7=""),(BH7="")),INDEX(Calendario!$D$3:$H$55,MATCH(BI$4,Calendario!$A$3:$A$55,0),MATCH($I7,Calendario!$D$2:$H$2,0)),""))))))))</f>
        <v>44894</v>
      </c>
      <c r="BJ7" s="108">
        <f>IF(ISBLANK($I7),"",IF(EXACT(($I7),PROPER(TEXT(BJ6,"dddd"))),"",IF(EXACT(($I7),(PROPER(TEXT(BJ$3,"dddd")))),"",IF($K7=1,INDEX(Calendario!$D$3:$H$55,MATCH(BJ$4,Calendario!$A$3:$A$55,0),MATCH($I7,Calendario!$D$2:$H$2,0)),IF($K7=2,IF(BI7="",INDEX(Calendario!$D$3:$H$55,MATCH(BJ$4,Calendario!$A$3:$A$55,0),MATCH($I7,Calendario!$D$2:$H$2,0)),""),IF($K7=3,IF(AND((BH7=""),(BI7="")),INDEX(Calendario!$D$3:$H$55,MATCH(BJ$4,Calendario!$A$3:$A$55,0),MATCH($I7,Calendario!$D$2:$H$2,0)),""),IF($K7=4,IF(AND((BG7=""),(BH7=""),(BI7="")),INDEX(Calendario!$D$3:$H$55,MATCH(BJ$4,Calendario!$A$3:$A$55,0),MATCH($I7,Calendario!$D$2:$H$2,0)),""))))))))</f>
        <v>44901</v>
      </c>
      <c r="BK7" s="108">
        <f>IF(ISBLANK($I7),"",IF(EXACT(($I7),PROPER(TEXT(BK6,"dddd"))),"",IF(EXACT(($I7),(PROPER(TEXT(BK$3,"dddd")))),"",IF($K7=1,INDEX(Calendario!$D$3:$H$55,MATCH(BK$4,Calendario!$A$3:$A$55,0),MATCH($I7,Calendario!$D$2:$H$2,0)),IF($K7=2,IF(BJ7="",INDEX(Calendario!$D$3:$H$55,MATCH(BK$4,Calendario!$A$3:$A$55,0),MATCH($I7,Calendario!$D$2:$H$2,0)),""),IF($K7=3,IF(AND((BI7=""),(BJ7="")),INDEX(Calendario!$D$3:$H$55,MATCH(BK$4,Calendario!$A$3:$A$55,0),MATCH($I7,Calendario!$D$2:$H$2,0)),""),IF($K7=4,IF(AND((BH7=""),(BI7=""),(BJ7="")),INDEX(Calendario!$D$3:$H$55,MATCH(BK$4,Calendario!$A$3:$A$55,0),MATCH($I7,Calendario!$D$2:$H$2,0)),""))))))))</f>
        <v>44908</v>
      </c>
      <c r="BL7" s="108">
        <f>IF(ISBLANK($I7),"",IF(EXACT(($I7),PROPER(TEXT(BL6,"dddd"))),"",IF(EXACT(($I7),(PROPER(TEXT(BL$3,"dddd")))),"",IF($K7=1,INDEX(Calendario!$D$3:$H$55,MATCH(BL$4,Calendario!$A$3:$A$55,0),MATCH($I7,Calendario!$D$2:$H$2,0)),IF($K7=2,IF(BK7="",INDEX(Calendario!$D$3:$H$55,MATCH(BL$4,Calendario!$A$3:$A$55,0),MATCH($I7,Calendario!$D$2:$H$2,0)),""),IF($K7=3,IF(AND((BJ7=""),(BK7="")),INDEX(Calendario!$D$3:$H$55,MATCH(BL$4,Calendario!$A$3:$A$55,0),MATCH($I7,Calendario!$D$2:$H$2,0)),""),IF($K7=4,IF(AND((BI7=""),(BJ7=""),(BK7="")),INDEX(Calendario!$D$3:$H$55,MATCH(BL$4,Calendario!$A$3:$A$55,0),MATCH($I7,Calendario!$D$2:$H$2,0)),""))))))))</f>
        <v>44915</v>
      </c>
      <c r="BM7" s="108">
        <f>IF(ISBLANK($I7),"",IF(EXACT(($I7),PROPER(TEXT(BM6,"dddd"))),"",IF(EXACT(($I7),(PROPER(TEXT(BM$3,"dddd")))),"",IF($K7=1,INDEX(Calendario!$D$3:$H$55,MATCH(BM$4,Calendario!$A$3:$A$55,0),MATCH($I7,Calendario!$D$2:$H$2,0)),IF($K7=2,IF(BL7="",INDEX(Calendario!$D$3:$H$55,MATCH(BM$4,Calendario!$A$3:$A$55,0),MATCH($I7,Calendario!$D$2:$H$2,0)),""),IF($K7=3,IF(AND((BK7=""),(BL7="")),INDEX(Calendario!$D$3:$H$55,MATCH(BM$4,Calendario!$A$3:$A$55,0),MATCH($I7,Calendario!$D$2:$H$2,0)),""),IF($K7=4,IF(AND((BJ7=""),(BK7=""),(BL7="")),INDEX(Calendario!$D$3:$H$55,MATCH(BM$4,Calendario!$A$3:$A$55,0),MATCH($I7,Calendario!$D$2:$H$2,0)),""))))))))</f>
        <v>44922</v>
      </c>
      <c r="BO7" s="88" t="s">
        <v>395</v>
      </c>
    </row>
    <row r="8" spans="1:67" s="88" customFormat="1" ht="26.25" customHeight="1" x14ac:dyDescent="0.25">
      <c r="A8" s="178">
        <f>A7+1</f>
        <v>3</v>
      </c>
      <c r="B8" s="176" t="s">
        <v>1279</v>
      </c>
      <c r="C8" s="176" t="s">
        <v>1580</v>
      </c>
      <c r="D8" s="177" t="str">
        <f>IF(ISNA(VLOOKUP(C8,TSeccBS!$D:$H,5,FALSE)),"",VLOOKUP(C8,TSeccBS!$D:$H,5,FALSE))</f>
        <v>BARRANQUILLA</v>
      </c>
      <c r="E8" s="176" t="s">
        <v>793</v>
      </c>
      <c r="F8" s="176" t="s">
        <v>8</v>
      </c>
      <c r="G8" s="177" t="str">
        <f>IF(ISNA(VLOOKUP(F8,Tmunic!$C$2:$D$1160,2,FALSE)),"",VLOOKUP(F8,Tmunic!$C$2:$D$1160,2,FALSE))</f>
        <v>DS MAGDALENA</v>
      </c>
      <c r="H8" s="184" t="str">
        <f>IF(ISNA(VLOOKUP(G8,TDirReg!$F$1:$H$184,3,0)),"",VLOOKUP(G8,TDirReg!$F$1:$H$184,3,0))</f>
        <v>Cale 26 A N°9-85</v>
      </c>
      <c r="I8" s="196" t="s">
        <v>128</v>
      </c>
      <c r="J8" s="195" t="s">
        <v>132</v>
      </c>
      <c r="K8" s="197">
        <v>3</v>
      </c>
      <c r="L8" s="202">
        <f t="shared" si="0"/>
        <v>17</v>
      </c>
      <c r="M8" s="107" t="str">
        <f>IF(ISBLANK($I8),"",IF(EXACT(($I8),(PROPER(TEXT(M$3,"dddd")))),"",IF(EXACT(M$4,$J8),IF($K8=1,INDEX(Calendario!$D$3:$H$55,MATCH(M$4,Calendario!$A$3:$A$55,0),MATCH($I8,Calendario!$D$2:$H$2,0)),INDEX(Calendario!$D$3:$H$55,MATCH($J8,Calendario!$A$3:$A$55,0),MATCH($I8,Calendario!$D$2:$H$2,0))),"")))</f>
        <v/>
      </c>
      <c r="N8" s="107" t="str">
        <f>IF(ISBLANK($I8),"",IF(OR(EXACT(($I8),PROPER(TEXT(N6,"dddd"))),(EXACT(($I8),PROPER(TEXT(N7,"dddd"))))),"",IF(EXACT(($I8),(PROPER(TEXT(N$3,"dddd")))),"",IF(EXACT(N$4,$J8),IF(M8="",IF(OR(($K8=4),($K8=3),($K8=2),($K8=1)),INDEX(Calendario!$D$3:$H$55,MATCH(N$4,Calendario!$A$3:$A$55,0),MATCH($I8,Calendario!$D$2:$H$2,0)),"")),IF($K8=1,IF(AND(M8="",EXACT((N$4),(CONCATENATE(Calendario!$A$1," ",(MID($J8,8,2))+1)))),INDEX(Calendario!$D$3:$H$55,MATCH(N$4,Calendario!$A$3:$A$55,0),MATCH($I8,Calendario!$D$2:$H$2,0)),IF(M8="","",INDEX(Calendario!$D$3:$H$55,MATCH(N$4,Calendario!$A$3:$A$55,0),MATCH($I8,Calendario!$D$2:$H$2,0)))),IF($K8=2,IF(M8="",IF(EXACT($K8,N$4),INDEX(Calendario!$D$3:$H$55,MATCH(N$4,Calendario!$A$3:$A$55,0),MATCH($I8,Calendario!$D$2:$H$2,0)),""),""),IF($K8=3,IF((M8=""),IF(EXACT($K8,N$4),INDEX(Calendario!$D$3:$H$55,MATCH(N$4,Calendario!$A$3:$A$55,0),MATCH($I8,Calendario!$D$2:$H$2,0)),""),""),IF($K8=4,IF((M8=""),IF(EXACT($K8,N$4),INDEX(Calendario!$D$3:$H$55,MATCH(N$4,Calendario!$A$3:$A$55,0),MATCH($I8,Calendario!$D$2:$H$2,0)),""),""),1))))))))</f>
        <v/>
      </c>
      <c r="O8" s="107">
        <f>IF(ISBLANK($I8),"",IF(EXACT(($I8),(PROPER(TEXT(O$3,"dddd")))),"",IF(OR(EXACT(($I8),PROPER(TEXT(O6,"dddd"))),(EXACT(($I8),PROPER(TEXT(O7,"dddd"))))),"",IF(EXACT(O$4,$J8),IF(N8="",IF(OR(($K8=4),($K8=3),($K8=2),($K8=1)),INDEX(Calendario!$D$3:$H$55,MATCH(O$4,Calendario!$A$3:$A$55,0),MATCH($I8,Calendario!$D$2:$H$2,0)),"")),IF($K8=1,IF(AND(M8="",EXACT((O$4),(CONCATENATE(Calendario!$A$1," ",(MID($J8,8,2))+1)))),INDEX(Calendario!$D$3:$H$55,MATCH(O$4,Calendario!$A$3:$A$55,0),MATCH($I8,Calendario!$D$2:$H$2,0)),IF(N8="",IF(EXACT(($I8),(PROPER(TEXT(N$3,"dddd")))),INDEX(Calendario!$D$3:$H$55,MATCH(O$4,Calendario!$A$3:$A$55,0),MATCH($I8,Calendario!$D$2:$H$2,0)),""),INDEX(Calendario!$D$3:$H$55,MATCH(O$4,Calendario!$A$3:$A$55,0),MATCH($I8,Calendario!$D$2:$H$2,0)))),IF(EXACT($M$4,"Semana 1"),IF($K8=2,IF(N8="",IF(OR(($J8="Semana 1"),($J8="Semana 2"),($J8="Semana 3")),INDEX(Calendario!$D$3:$H$55,MATCH(O$4,Calendario!$A$3:$A$55,0),MATCH($I8,Calendario!$D$2:$H$2,0)),""),""),IF($K8=3,IF(AND((M8=""),(N8="")),IF(OR(($J8="Semana 1"),($J8="Semana 2"),($J8="Semana 3")),INDEX(Calendario!$D$3:$H$55,MATCH(O$4,Calendario!$A$3:$A$55,0),MATCH($I8,Calendario!$D$2:$H$2,0)),""),""),IF($K8=4,IF(AND((M8=""),(N8="")),IF(OR(($J8="Semana 1"),($J8="Semana 2"),($J8="Semana 3")),INDEX(Calendario!$D$3:$H$55,MATCH(O$4,Calendario!$A$3:$A$55,0),MATCH($I8,Calendario!$D$2:$H$2,0)),""),"")))),IF($K8=2,IF(N8="",IF(OR(($J8="Semana 1"),($J8="Semana 2")),INDEX(Calendario!$D$3:$H$55,MATCH(O$4,Calendario!$A$3:$A$55,0),MATCH($I8,Calendario!$D$2:$H$2,0)),""),""),IF($K8=3,IF(AND((M8=""),(N8="")),IF(OR(($J8="Semana 1"),($J8="Semana 2")),INDEX(Calendario!$D$3:$H$55,MATCH(O$4,Calendario!$A$3:$A$55,0),MATCH($I8,Calendario!$D$2:$H$2,0)),""),""),IF($K8=4,IF(AND((M8=""),(N8="")),IF(OR(($J8="Semana 1"),($J8="Semana 2")),INDEX(Calendario!$D$3:$H$55,MATCH(O$4,Calendario!$A$3:$A$55,0),MATCH($I8,Calendario!$D$2:$H$2,0)),""),""))))))))))</f>
        <v>44574</v>
      </c>
      <c r="P8" s="107" t="str">
        <f>IF(ISBLANK($I8),"",IF(EXACT(($I8),(PROPER(TEXT(P$3,"dddd")))),"",IF(OR(EXACT(($I8),PROPER(TEXT(P6,"dddd"))),(EXACT(($I8),PROPER(TEXT(P7,"dddd"))))),"",IF(EXACT(P$4,$J8),IF(O8="",IF(OR(($K8=4),($K8=3),($K8=2),($K8=1)),INDEX(Calendario!$D$3:$H$55,MATCH(P$4,Calendario!$A$3:$A$55,0),MATCH($I8,Calendario!$D$2:$H$2,0)),"")),IF($K8=1,IF(AND(M8="",EXACT((P$4),(CONCATENATE(Calendario!$A$1," ",(MID($J8,8,2))+1)))),INDEX(Calendario!$D$3:$H$55,MATCH(P$4,Calendario!$A$3:$A$55,0),MATCH($I8,Calendario!$D$2:$H$2,0)),IF(O8="",IF(EXACT(($I8),(PROPER(TEXT(O$3,"dddd")))),INDEX(Calendario!$D$3:$H$55,MATCH(P$4,Calendario!$A$3:$A$55,0),MATCH($I8,Calendario!$D$2:$H$2,0)),""),INDEX(Calendario!$D$3:$H$55,MATCH(P$4,Calendario!$A$3:$A$55,0),MATCH($I8,Calendario!$D$2:$H$2,0)))),IF(EXACT($M$4,"Semana 1"),IF($K8=2,IF(O8="",IF(OR(($J8="Semana 1"),($J8="Semana 2"),($J8="Semana 3"),($J8="Semana 4")),INDEX(Calendario!$D$3:$H$55,MATCH(P$4,Calendario!$A$3:$A$55,0),MATCH($I8,Calendario!$D$2:$H$2,0)),""),""),IF($K8=3,IF(AND((N8=""),(O8="")),IF(OR(($J8="Semana 1"),($J8="Semana 2"),($J8="Semana 3"),($J8="Semana 4")),INDEX(Calendario!$D$3:$H$55,MATCH(P$4,Calendario!$A$3:$A$55,0),MATCH($I8,Calendario!$D$2:$H$2,0)),""),""),IF($K8=4,IF(AND((M8=""),(N8=""),(O8="")),IF(OR(($J8="Semana 1"),($J8="Semana 2"),($J8="Semana 3"),($J8="Semana 4")),INDEX(Calendario!$D$3:$H$55,MATCH(P$4,Calendario!$A$3:$A$55,0),MATCH($I8,Calendario!$D$2:$H$2,0)),""),"")))),IF($K8=2,IF(O8="",IF(OR(($J8="Semana 1"),($J8="Semana 2"),($J8="Semana 3")),INDEX(Calendario!$D$3:$H$55,MATCH(P$4,Calendario!$A$3:$A$55,0),MATCH($I8,Calendario!$D$2:$H$2,0)),""),""),IF($K8=3,IF(AND((N8=""),(O8="")),IF(OR(($J8="Semana 1"),($J8="Semana 2"),($J8="Semana 3")),INDEX(Calendario!$D$3:$H$55,MATCH(P$4,Calendario!$A$3:$A$55,0),MATCH($I8,Calendario!$D$2:$H$2,0)),""),""),IF($K8=4,IF(AND((M8=""),(N8=""),(O8="")),IF(OR(($J8="Semana 1"),($J8="Semana 2"),($J8="Semana 3")),INDEX(Calendario!$D$3:$H$55,MATCH(P$4,Calendario!$A$3:$A$55,0),MATCH($I8,Calendario!$D$2:$H$2,0)),""),""))))))))))</f>
        <v/>
      </c>
      <c r="Q8" s="107" t="str">
        <f>IF(ISBLANK($I8),"",IF(EXACT(($I8),(PROPER(TEXT(Q$3,"dddd")))),"",IF(OR(EXACT(($I8),PROPER(TEXT(Q6,"dddd"))),(EXACT(($I8),PROPER(TEXT(Q7,"dddd"))))),"",IF(EXACT(Q$4,$J8),IF(P8="",IF(OR(($K8=4),($K8=3),($K8=2),($K8=1)),INDEX(Calendario!$D$3:$H$55,MATCH(Q$4,Calendario!$A$3:$A$55,0),MATCH($I8,Calendario!$D$2:$H$2,0)),"")),IF($K8=1,IF(AND(M8="",EXACT((Q$4),(CONCATENATE(Calendario!$A$1," ",(MID($J8,8,2))+1)))),INDEX(Calendario!$D$3:$H$55,MATCH(Q$4,Calendario!$A$3:$A$55,0),MATCH($I8,Calendario!$D$2:$H$2,0)),IF(P8="","",INDEX(Calendario!$D$3:$H$55,MATCH(Q$4,Calendario!$A$3:$A$55,0),MATCH($I8,Calendario!$D$2:$H$2,0)))),IF(EXACT($M$4,"Semana 1"),IF($K8=2,IF(P8="",IF(OR(($J8="Semana 1"),($J8="Semana 2"),($J8="Semana 3"),($J8="Semana 4"),($J8="Semana 5")),INDEX(Calendario!$D$3:$H$55,MATCH(Q$4,Calendario!$A$3:$A$55,0),MATCH($I8,Calendario!$D$2:$H$2,0)),""),""),IF($K8=3,IF(AND((O8=""),(P8="")),IF(OR(($J8="Semana 1"),($J8="Semana 2"),($J8="Semana 3"),($J8="Semana 4"),($J8="Semana 5")),INDEX(Calendario!$D$3:$H$55,MATCH(Q$4,Calendario!$A$3:$A$55,0),MATCH($I8,Calendario!$D$2:$H$2,0)),""),""),IF($K8=4,IF(AND((N8=""),(O8=""),(P8="")),IF(OR(($J8="Semana 1"),($J8="Semana 2"),($J8="Semana 3"),($J8="Semana 4"),($J8="Semana 5")),INDEX(Calendario!$D$3:$H$55,MATCH(Q$4,Calendario!$A$3:$A$55,0),MATCH($I8,Calendario!$D$2:$H$2,0)),""),"")))),IF($K8=2,IF(P8="",IF(OR(($J8="Semana 1"),($J8="Semana 2"),($J8="Semana 3"),($J8="Semana 4")),INDEX(Calendario!$D$3:$H$55,MATCH(Q$4,Calendario!$A$3:$A$55,0),MATCH($I8,Calendario!$D$2:$H$2,0)),""),""),IF($K8=3,IF(AND((O8=""),(P8="")),IF(OR(($J8="Semana 1"),($J8="Semana 2"),($J8="Semana 3"),($J8="Semana 4")),INDEX(Calendario!$D$3:$H$55,MATCH(Q$4,Calendario!$A$3:$A$55,0),MATCH($I8,Calendario!$D$2:$H$2,0)),""),""),IF($K8=4,IF(AND((N8=""),(O8=""),(P8="")),IF(OR(($J8="Semana 1"),($J8="Semana 2"),($J8="Semana 3"),($J8="Semana 4")),INDEX(Calendario!$D$3:$H$55,MATCH(Q$4,Calendario!$A$3:$A$55,0),MATCH($I8,Calendario!$D$2:$H$2,0)),""),""))))))))))</f>
        <v/>
      </c>
      <c r="R8" s="108">
        <f>IF(ISBLANK($I8),"",IF(EXACT(($I8),(PROPER(TEXT(R$3,"dddd")))),"",IF(OR(EXACT(($I8),PROPER(TEXT(R6,"dddd"))),(EXACT(($I8),PROPER(TEXT(R7,"dddd"))))),"",IF(EXACT(R$4,$J8),IF(Q8="",IF(OR(($K8=4),($K8=3),($K8=2),($K8=1)),INDEX(Calendario!$D$3:$H$55,MATCH(R$4,Calendario!$A$3:$A$55,0),MATCH($I8,Calendario!$D$2:$H$2,0)),"")),IF($K8=1,IF(AND(N8="",EXACT((R$4),(CONCATENATE(Calendario!$A$1," ",(MID($J8,8,2))+1)))),INDEX(Calendario!$D$3:$H$55,MATCH(R$4,Calendario!$A$3:$A$55,0),MATCH($I8,Calendario!$D$2:$H$2,0)),IF(Q8="","",INDEX(Calendario!$D$3:$H$55,MATCH(R$4,Calendario!$A$3:$A$55,0),MATCH($I8,Calendario!$D$2:$H$2,0)))),IF(EXACT($M$4,"Semana 1"),IF($K8=2,IF(Q8="",IF(OR(($J8="Semana 1"),($J8="Semana 2"),($J8="Semana 3"),($J8="Semana 4"),($J8="Semana 5"),($J8="Semana 6")),INDEX(Calendario!$D$3:$H$55,MATCH(R$4,Calendario!$A$3:$A$55,0),MATCH($I8,Calendario!$D$2:$H$2,0)),""),""),IF($K8=3,IF(AND((P8=""),(Q8="")),IF(OR(($J8="Semana 1"),($J8="Semana 2"),($J8="Semana 3"),($J8="Semana 4"),($J8="Semana 5"),($J8="Semana 6")),INDEX(Calendario!$D$3:$H$55,MATCH(R$4,Calendario!$A$3:$A$55,0),MATCH($I8,Calendario!$D$2:$H$2,0)),""),""),IF($K8=4,IF(AND((O8=""),(P8=""),(Q8="")),IF(OR(($J8="Semana 1"),($J8="Semana 2"),($J8="Semana 3"),($J8="Semana 4"),($J8="Semana 5"),($J8="Semana 6")),INDEX(Calendario!$D$3:$H$55,MATCH(R$4,Calendario!$A$3:$A$55,0),MATCH($I8,Calendario!$D$2:$H$2,0)),""),"")))),IF($K8=2,IF(Q8="",IF(OR(($J8="Semana 1"),($J8="Semana 2"),($J8="Semana 3"),($J8="Semana 4"),($J8="Semana 5")),INDEX(Calendario!$D$3:$H$55,MATCH(R$4,Calendario!$A$3:$A$55,0),MATCH($I8,Calendario!$D$2:$H$2,0)),""),""),IF($K8=3,IF(AND((P8=""),(Q8="")),IF(OR(($J8="Semana 1"),($J8="Semana 2"),($J8="Semana 3"),($J8="Semana 4"),($J8="Semana 5")),INDEX(Calendario!$D$3:$H$55,MATCH(R$4,Calendario!$A$3:$A$55,0),MATCH($I8,Calendario!$D$2:$H$2,0)),""),""),IF($K8=4,IF(AND((O8=""),(P8=""),(Q8="")),IF(OR(($J8="Semana 1"),($J8="Semana 2"),($J8="Semana 3"),($J8="Semana 4"),($J8="Semana 5")),INDEX(Calendario!$D$3:$H$55,MATCH(R$4,Calendario!$A$3:$A$55,0),MATCH($I8,Calendario!$D$2:$H$2,0)),""),""))))))))))</f>
        <v>44595</v>
      </c>
      <c r="S8" s="108" t="str">
        <f>IF(ISBLANK($I8),"",IF(EXACT(($I8),(PROPER(TEXT(S$3,"dddd")))),"",IF(OR(EXACT(($I8),PROPER(TEXT(S6,"dddd"))),(EXACT(($I8),PROPER(TEXT(S7,"dddd"))))),"",IF(EXACT(S$4,$J8),IF(R8="",IF(OR(($K8=4),($K8=3),($K8=2),($K8=1)),INDEX(Calendario!$D$3:$H$55,MATCH(S$4,Calendario!$A$3:$A$55,0),MATCH($I8,Calendario!$D$2:$H$2,0)),"")),IF($K8=1,IF(AND(O8="",EXACT((S$4),(CONCATENATE(Calendario!$A$1," ",(MID($J8,8,2))+1)))),INDEX(Calendario!$D$3:$H$55,MATCH(S$4,Calendario!$A$3:$A$55,0),MATCH($I8,Calendario!$D$2:$H$2,0)),IF(R8="",IF(EXACT(($I8),(PROPER(TEXT(R$3,"dddd")))),INDEX(Calendario!$D$3:$H$55,MATCH(S$4,Calendario!$A$3:$A$55,0),MATCH($I8,Calendario!$D$2:$H$2,0)),""),INDEX(Calendario!$D$3:$H$55,MATCH(S$4,Calendario!$A$3:$A$55,0),MATCH($I8,Calendario!$D$2:$H$2,0)))),IF(EXACT($M$4,"Semana 1"),IF($K8=2,IF(R8="",IF(OR(($J8="Semana 1"),($J8="Semana 2"),($J8="Semana 3"),($J8="Semana 4"),($J8="Semana 5"),($J8="Semana 6"),($J8="Semana 7")),INDEX(Calendario!$D$3:$H$55,MATCH(S$4,Calendario!$A$3:$A$55,0),MATCH($I8,Calendario!$D$2:$H$2,0)),""),""),IF($K8=3,IF(AND((Q8=""),(R8="")),IF(OR(($J8="Semana 1"),($J8="Semana 2"),($J8="Semana 3"),($J8="Semana 4"),($J8="Semana 5"),($J8="Semana 6"),($J8="Semana 7")),INDEX(Calendario!$D$3:$H$55,MATCH(S$4,Calendario!$A$3:$A$55,0),MATCH($I8,Calendario!$D$2:$H$2,0)),""),""),IF($K8=4,IF(AND((P8=""),(Q8=""),(R8="")),IF(OR(($J8="Semana 1"),($J8="Semana 2"),($J8="Semana 3"),($J8="Semana 4"),($J8="Semana 5"),($J8="Semana 6"),($J8="Semana 7")),INDEX(Calendario!$D$3:$H$55,MATCH(S$4,Calendario!$A$3:$A$55,0),MATCH($I8,Calendario!$D$2:$H$2,0)),""),"")))),IF($K8=2,IF(R8="",IF(OR(($J8="Semana 1"),($J8="Semana 2"),($J8="Semana 3"),($J8="Semana 4"),($J8="Semana 5"),($J8="Semana 6")),INDEX(Calendario!$D$3:$H$55,MATCH(S$4,Calendario!$A$3:$A$55,0),MATCH($I8,Calendario!$D$2:$H$2,0)),""),""),IF($K8=3,IF(AND((Q8=""),(R8="")),IF(OR(($J8="Semana 1"),($J8="Semana 2"),($J8="Semana 3"),($J8="Semana 4"),($J8="Semana 5"),($J8="Semana 6")),INDEX(Calendario!$D$3:$H$55,MATCH(S$4,Calendario!$A$3:$A$55,0),MATCH($I8,Calendario!$D$2:$H$2,0)),""),""),IF($K8=4,IF(AND((P8=""),(Q8=""),(R8="")),IF(OR(($J8="Semana 1"),($J8="Semana 2"),($J8="Semana 3"),($J8="Semana 4"),($J8="Semana 5"),($J8="Semana 6")),INDEX(Calendario!$D$3:$H$55,MATCH(S$4,Calendario!$A$3:$A$55,0),MATCH($I8,Calendario!$D$2:$H$2,0)),""),""))))))))))</f>
        <v/>
      </c>
      <c r="T8" s="108" t="str">
        <f>IF(ISBLANK($I8),"",IF(EXACT(($I8),(PROPER(TEXT(T$3,"dddd")))),"",IF(OR(EXACT(($I8),PROPER(TEXT(T6,"dddd"))),(EXACT(($I8),PROPER(TEXT(T7,"dddd"))))),"",IF(EXACT(T$4,$J8),IF(S8="",IF(OR(($K8=4),($K8=3),($K8=2),($K8=1)),INDEX(Calendario!$D$3:$H$55,MATCH(T$4,Calendario!$A$3:$A$55,0),MATCH($I8,Calendario!$D$2:$H$2,0)),"")),IF($K8=1,IF(AND(P8="",EXACT((T$4),(CONCATENATE(Calendario!$A$1," ",(MID($J8,8,2))+1)))),INDEX(Calendario!$D$3:$H$55,MATCH(T$4,Calendario!$A$3:$A$55,0),MATCH($I8,Calendario!$D$2:$H$2,0)),IF(S8="",IF(EXACT(($I8),(PROPER(TEXT(S$3,"dddd")))),INDEX(Calendario!$D$3:$H$55,MATCH(T$4,Calendario!$A$3:$A$55,0),MATCH($I8,Calendario!$D$2:$H$2,0)),""),INDEX(Calendario!$D$3:$H$55,MATCH(T$4,Calendario!$A$3:$A$55,0),MATCH($I8,Calendario!$D$2:$H$2,0)))),IF(EXACT($M$4,"Semana 1"),IF($K8=2,IF(S8="",IF(OR(($J8="Semana 1"),($J8="Semana 2"),($J8="Semana 3"),($J8="Semana 4"),($J8="Semana 5"),($J8="Semana 6"),($J8="Semana 7"),($J8="Semana 8")),INDEX(Calendario!$D$3:$H$55,MATCH(T$4,Calendario!$A$3:$A$55,0),MATCH($I8,Calendario!$D$2:$H$2,0)),""),""),IF($K8=3,IF(AND((R8=""),(S8="")),IF(OR(($J8="Semana 1"),($J8="Semana 2"),($J8="Semana 3"),($J8="Semana 4"),($J8="Semana 5"),($J8="Semana 6"),($J8="Semana 7"),($J8="Semana 8")),INDEX(Calendario!$D$3:$H$55,MATCH(T$4,Calendario!$A$3:$A$55,0),MATCH($I8,Calendario!$D$2:$H$2,0)),""),""),IF($K8=4,IF(AND((Q8=""),(R8=""),(S8="")),IF(OR(($J8="Semana 1"),($J8="Semana 2"),($J8="Semana 3"),($J8="Semana 4"),($J8="Semana 5"),($J8="Semana 6"),($J8="Semana 7"),($J8="Semana 8")),INDEX(Calendario!$D$3:$H$55,MATCH(T$4,Calendario!$A$3:$A$55,0),MATCH($I8,Calendario!$D$2:$H$2,0)),""),"")))),IF($K8=2,IF(S8="",IF(OR(($J8="Semana 1"),($J8="Semana 2"),($J8="Semana 3"),($J8="Semana 4"),($J8="Semana 5"),($J8="Semana 6"),($J8="Semana 7")),INDEX(Calendario!$D$3:$H$55,MATCH(T$4,Calendario!$A$3:$A$55,0),MATCH($I8,Calendario!$D$2:$H$2,0)),""),""),IF($K8=3,IF(AND((R8=""),(S8="")),IF(OR(($J8="Semana 1"),($J8="Semana 2"),($J8="Semana 3"),($J8="Semana 4"),($J8="Semana 5"),($J8="Semana 6"),($J8="Semana 7")),INDEX(Calendario!$D$3:$H$55,MATCH(T$4,Calendario!$A$3:$A$55,0),MATCH($I8,Calendario!$D$2:$H$2,0)),""),""),IF($K8=4,IF(AND((Q8=""),(R8=""),(S8="")),IF(OR(($J8="Semana 1"),($J8="Semana 2"),($J8="Semana 3"),($J8="Semana 4"),($J8="Semana 5"),($J8="Semana 6"),($J8="Semana 7")),INDEX(Calendario!$D$3:$H$55,MATCH(T$4,Calendario!$A$3:$A$55,0),MATCH($I8,Calendario!$D$2:$H$2,0)),""),""))))))))))</f>
        <v/>
      </c>
      <c r="U8" s="108">
        <f>IF(ISBLANK($I8),"",IF(OR(EXACT(($I8),PROPER(TEXT(U7,"dddd"))),(EXACT(($I8),PROPER(TEXT(U6,"dddd"))))),"",IF(EXACT(($I8),(PROPER(TEXT(U$3,"dddd")))),"",IF($K8=1,INDEX(Calendario!$D$3:$H$55,MATCH(U$4,Calendario!$A$3:$A$55,0),MATCH($I8,Calendario!$D$2:$H$2,0)),IF($K8=2,IF(T8="",INDEX(Calendario!$D$3:$H$55,MATCH(U$4,Calendario!$A$3:$A$55,0),MATCH($I8,Calendario!$D$2:$H$2,0)),""),IF($K8=3,IF(AND((S8=""),(T8="")),INDEX(Calendario!$D$3:$H$55,MATCH(U$4,Calendario!$A$3:$A$55,0),MATCH($I8,Calendario!$D$2:$H$2,0)),""),IF($K8=4,IF(AND((R8=""),(S8=""),(T8="")),INDEX(Calendario!$D$3:$H$55,MATCH(U$4,Calendario!$A$3:$A$55,0),MATCH($I8,Calendario!$D$2:$H$2,0)),""))))))))</f>
        <v>44616</v>
      </c>
      <c r="V8" s="107" t="str">
        <f>IF(ISBLANK($I8),"",IF(OR(EXACT(($I8),PROPER(TEXT(V7,"dddd"))),(EXACT(($I8),PROPER(TEXT(V6,"dddd"))))),"",IF(EXACT(($I8),(PROPER(TEXT(V$3,"dddd")))),"",IF($K8=1,INDEX(Calendario!$D$3:$H$55,MATCH(V$4,Calendario!$A$3:$A$55,0),MATCH($I8,Calendario!$D$2:$H$2,0)),IF($K8=2,IF(U8="",INDEX(Calendario!$D$3:$H$55,MATCH(V$4,Calendario!$A$3:$A$55,0),MATCH($I8,Calendario!$D$2:$H$2,0)),""),IF($K8=3,IF(AND((T8=""),(U8="")),INDEX(Calendario!$D$3:$H$55,MATCH(V$4,Calendario!$A$3:$A$55,0),MATCH($I8,Calendario!$D$2:$H$2,0)),""),IF($K8=4,IF(AND((S8=""),(T8=""),(U8="")),INDEX(Calendario!$D$3:$H$55,MATCH(V$4,Calendario!$A$3:$A$55,0),MATCH($I8,Calendario!$D$2:$H$2,0)),""))))))))</f>
        <v/>
      </c>
      <c r="W8" s="107" t="str">
        <f>IF(ISBLANK($I8),"",IF(OR(EXACT(($I8),PROPER(TEXT(W7,"dddd"))),(EXACT(($I8),PROPER(TEXT(W6,"dddd"))))),"",IF(EXACT(($I8),(PROPER(TEXT(W$3,"dddd")))),"",IF($K8=1,INDEX(Calendario!$D$3:$H$55,MATCH(W$4,Calendario!$A$3:$A$55,0),MATCH($I8,Calendario!$D$2:$H$2,0)),IF($K8=2,IF(V8="",INDEX(Calendario!$D$3:$H$55,MATCH(W$4,Calendario!$A$3:$A$55,0),MATCH($I8,Calendario!$D$2:$H$2,0)),""),IF($K8=3,IF(AND((U8=""),(V8="")),INDEX(Calendario!$D$3:$H$55,MATCH(W$4,Calendario!$A$3:$A$55,0),MATCH($I8,Calendario!$D$2:$H$2,0)),""),IF($K8=4,IF(AND((T8=""),(U8=""),(V8="")),INDEX(Calendario!$D$3:$H$55,MATCH(W$4,Calendario!$A$3:$A$55,0),MATCH($I8,Calendario!$D$2:$H$2,0)),""))))))))</f>
        <v/>
      </c>
      <c r="X8" s="107">
        <f>IF(ISBLANK($I8),"",IF(OR(EXACT(($I8),PROPER(TEXT(X7,"dddd"))),(EXACT(($I8),PROPER(TEXT(X6,"dddd"))))),"",IF(EXACT(($I8),(PROPER(TEXT(X$3,"dddd")))),"",IF($K8=1,INDEX(Calendario!$D$3:$H$55,MATCH(X$4,Calendario!$A$3:$A$55,0),MATCH($I8,Calendario!$D$2:$H$2,0)),IF($K8=2,IF(W8="",INDEX(Calendario!$D$3:$H$55,MATCH(X$4,Calendario!$A$3:$A$55,0),MATCH($I8,Calendario!$D$2:$H$2,0)),""),IF($K8=3,IF(AND((V8=""),(W8="")),INDEX(Calendario!$D$3:$H$55,MATCH(X$4,Calendario!$A$3:$A$55,0),MATCH($I8,Calendario!$D$2:$H$2,0)),""),IF($K8=4,IF(AND((U8=""),(V8=""),(W8="")),INDEX(Calendario!$D$3:$H$55,MATCH(X$4,Calendario!$A$3:$A$55,0),MATCH($I8,Calendario!$D$2:$H$2,0)),""))))))))</f>
        <v>44637</v>
      </c>
      <c r="Y8" s="107" t="str">
        <f>IF(ISBLANK($I8),"",IF(OR(EXACT(($I8),PROPER(TEXT(Y7,"dddd"))),(EXACT(($I8),PROPER(TEXT(Y6,"dddd"))))),"",IF(EXACT(($I8),(PROPER(TEXT(Y$3,"dddd")))),"",IF($K8=1,INDEX(Calendario!$D$3:$H$55,MATCH(Y$4,Calendario!$A$3:$A$55,0),MATCH($I8,Calendario!$D$2:$H$2,0)),IF($K8=2,IF(X8="",INDEX(Calendario!$D$3:$H$55,MATCH(Y$4,Calendario!$A$3:$A$55,0),MATCH($I8,Calendario!$D$2:$H$2,0)),""),IF($K8=3,IF(AND((W8=""),(X8="")),INDEX(Calendario!$D$3:$H$55,MATCH(Y$4,Calendario!$A$3:$A$55,0),MATCH($I8,Calendario!$D$2:$H$2,0)),""),IF($K8=4,IF(AND((V8=""),(W8=""),(X8="")),INDEX(Calendario!$D$3:$H$55,MATCH(Y$4,Calendario!$A$3:$A$55,0),MATCH($I8,Calendario!$D$2:$H$2,0)),""))))))))</f>
        <v/>
      </c>
      <c r="Z8" s="107" t="str">
        <f>IF(ISBLANK($I8),"",IF(OR(EXACT(($I8),PROPER(TEXT(Z7,"dddd"))),(EXACT(($I8),PROPER(TEXT(Z6,"dddd"))))),"",IF(EXACT(($I8),(PROPER(TEXT(Z$3,"dddd")))),"",IF($K8=1,INDEX(Calendario!$D$3:$H$55,MATCH(Z$4,Calendario!$A$3:$A$55,0),MATCH($I8,Calendario!$D$2:$H$2,0)),IF($K8=2,IF(Y8="",INDEX(Calendario!$D$3:$H$55,MATCH(Z$4,Calendario!$A$3:$A$55,0),MATCH($I8,Calendario!$D$2:$H$2,0)),""),IF($K8=3,IF(AND((X8=""),(Y8="")),INDEX(Calendario!$D$3:$H$55,MATCH(Z$4,Calendario!$A$3:$A$55,0),MATCH($I8,Calendario!$D$2:$H$2,0)),""),IF($K8=4,IF(AND((W8=""),(X8=""),(Y8="")),INDEX(Calendario!$D$3:$H$55,MATCH(Z$4,Calendario!$A$3:$A$55,0),MATCH($I8,Calendario!$D$2:$H$2,0)),""))))))))</f>
        <v/>
      </c>
      <c r="AA8" s="108">
        <f>IF(ISBLANK($I8),"",IF(OR(EXACT(($I8),PROPER(TEXT(AA7,"dddd"))),(EXACT(($I8),PROPER(TEXT(AA6,"dddd"))))),"",IF(EXACT(($I8),(PROPER(TEXT(AA$3,"dddd")))),"",IF($K8=1,INDEX(Calendario!$D$3:$H$55,MATCH(AA$4,Calendario!$A$3:$A$55,0),MATCH($I8,Calendario!$D$2:$H$2,0)),IF($K8=2,IF(Z8="",INDEX(Calendario!$D$3:$H$55,MATCH(AA$4,Calendario!$A$3:$A$55,0),MATCH($I8,Calendario!$D$2:$H$2,0)),""),IF($K8=3,IF(AND((Y8=""),(Z8="")),INDEX(Calendario!$D$3:$H$55,MATCH(AA$4,Calendario!$A$3:$A$55,0),MATCH($I8,Calendario!$D$2:$H$2,0)),""),IF($K8=4,IF(AND((X8=""),(Y8=""),(Z8="")),INDEX(Calendario!$D$3:$H$55,MATCH(AA$4,Calendario!$A$3:$A$55,0),MATCH($I8,Calendario!$D$2:$H$2,0)),""))))))))</f>
        <v>44658</v>
      </c>
      <c r="AB8" s="108" t="str">
        <f>IF(ISBLANK($I8),"",IF(OR(EXACT(($I8),PROPER(TEXT(AB7,"dddd"))),(EXACT(($I8),PROPER(TEXT(AB6,"dddd"))))),"",IF(EXACT(($I8),(PROPER(TEXT(AB$3,"dddd")))),"",IF($K8=1,INDEX(Calendario!$D$3:$H$55,MATCH(AB$4,Calendario!$A$3:$A$55,0),MATCH($I8,Calendario!$D$2:$H$2,0)),IF($K8=2,IF(AA8="",INDEX(Calendario!$D$3:$H$55,MATCH(AB$4,Calendario!$A$3:$A$55,0),MATCH($I8,Calendario!$D$2:$H$2,0)),""),IF($K8=3,IF(AND((Z8=""),(AA8="")),INDEX(Calendario!$D$3:$H$55,MATCH(AB$4,Calendario!$A$3:$A$55,0),MATCH($I8,Calendario!$D$2:$H$2,0)),""),IF($K8=4,IF(AND((Y8=""),(Z8=""),(AA8="")),INDEX(Calendario!$D$3:$H$55,MATCH(AB$4,Calendario!$A$3:$A$55,0),MATCH($I8,Calendario!$D$2:$H$2,0)),""))))))))</f>
        <v/>
      </c>
      <c r="AC8" s="108" t="str">
        <f>IF(ISBLANK($I8),"",IF(OR(EXACT(($I8),PROPER(TEXT(AC7,"dddd"))),(EXACT(($I8),PROPER(TEXT(AC6,"dddd"))))),"",IF(EXACT(($I8),(PROPER(TEXT(AC$3,"dddd")))),"",IF($K8=1,INDEX(Calendario!$D$3:$H$55,MATCH(AC$4,Calendario!$A$3:$A$55,0),MATCH($I8,Calendario!$D$2:$H$2,0)),IF($K8=2,IF(AB8="",INDEX(Calendario!$D$3:$H$55,MATCH(AC$4,Calendario!$A$3:$A$55,0),MATCH($I8,Calendario!$D$2:$H$2,0)),""),IF($K8=3,IF(AND((AA8=""),(AB8="")),INDEX(Calendario!$D$3:$H$55,MATCH(AC$4,Calendario!$A$3:$A$55,0),MATCH($I8,Calendario!$D$2:$H$2,0)),""),IF($K8=4,IF(AND((Z8=""),(AA8=""),(AB8="")),INDEX(Calendario!$D$3:$H$55,MATCH(AC$4,Calendario!$A$3:$A$55,0),MATCH($I8,Calendario!$D$2:$H$2,0)),""))))))))</f>
        <v/>
      </c>
      <c r="AD8" s="108">
        <f>IF(ISBLANK($I8),"",IF(OR(EXACT(($I8),PROPER(TEXT(AD7,"dddd"))),(EXACT(($I8),PROPER(TEXT(AD6,"dddd"))))),"",IF(EXACT(($I8),(PROPER(TEXT(AD$3,"dddd")))),"",IF($K8=1,INDEX(Calendario!$D$3:$H$55,MATCH(AD$4,Calendario!$A$3:$A$55,0),MATCH($I8,Calendario!$D$2:$H$2,0)),IF($K8=2,IF(AC8="",INDEX(Calendario!$D$3:$H$55,MATCH(AD$4,Calendario!$A$3:$A$55,0),MATCH($I8,Calendario!$D$2:$H$2,0)),""),IF($K8=3,IF(AND((AB8=""),(AC8="")),INDEX(Calendario!$D$3:$H$55,MATCH(AD$4,Calendario!$A$3:$A$55,0),MATCH($I8,Calendario!$D$2:$H$2,0)),""),IF($K8=4,IF(AND((AA8=""),(AB8=""),(AC8="")),INDEX(Calendario!$D$3:$H$55,MATCH(AD$4,Calendario!$A$3:$A$55,0),MATCH($I8,Calendario!$D$2:$H$2,0)),""))))))))</f>
        <v>44679</v>
      </c>
      <c r="AE8" s="107" t="str">
        <f>IF(ISBLANK($I8),"",IF(OR(EXACT(($I8),PROPER(TEXT(AE7,"dddd"))),(EXACT(($I8),PROPER(TEXT(AE6,"dddd"))))),"",IF(EXACT(($I8),(PROPER(TEXT(AE$3,"dddd")))),"",IF($K8=1,INDEX(Calendario!$D$3:$H$55,MATCH(AE$4,Calendario!$A$3:$A$55,0),MATCH($I8,Calendario!$D$2:$H$2,0)),IF($K8=2,IF(AD8="",INDEX(Calendario!$D$3:$H$55,MATCH(AE$4,Calendario!$A$3:$A$55,0),MATCH($I8,Calendario!$D$2:$H$2,0)),""),IF($K8=3,IF(AND((AC8=""),(AD8="")),INDEX(Calendario!$D$3:$H$55,MATCH(AE$4,Calendario!$A$3:$A$55,0),MATCH($I8,Calendario!$D$2:$H$2,0)),""),IF($K8=4,IF(AND((AB8=""),(AC8=""),(AD8="")),INDEX(Calendario!$D$3:$H$55,MATCH(AE$4,Calendario!$A$3:$A$55,0),MATCH($I8,Calendario!$D$2:$H$2,0)),""))))))))</f>
        <v/>
      </c>
      <c r="AF8" s="107" t="str">
        <f>IF(ISBLANK($I8),"",IF(OR(EXACT(($I8),PROPER(TEXT(AF7,"dddd"))),(EXACT(($I8),PROPER(TEXT(AF6,"dddd"))))),"",IF(EXACT(($I8),(PROPER(TEXT(AF$3,"dddd")))),"",IF($K8=1,INDEX(Calendario!$D$3:$H$55,MATCH(AF$4,Calendario!$A$3:$A$55,0),MATCH($I8,Calendario!$D$2:$H$2,0)),IF($K8=2,IF(AE8="",INDEX(Calendario!$D$3:$H$55,MATCH(AF$4,Calendario!$A$3:$A$55,0),MATCH($I8,Calendario!$D$2:$H$2,0)),""),IF($K8=3,IF(AND((AD8=""),(AE8="")),INDEX(Calendario!$D$3:$H$55,MATCH(AF$4,Calendario!$A$3:$A$55,0),MATCH($I8,Calendario!$D$2:$H$2,0)),""),IF($K8=4,IF(AND((AC8=""),(AD8=""),(AE8="")),INDEX(Calendario!$D$3:$H$55,MATCH(AF$4,Calendario!$A$3:$A$55,0),MATCH($I8,Calendario!$D$2:$H$2,0)),""))))))))</f>
        <v/>
      </c>
      <c r="AG8" s="107">
        <f>IF(ISBLANK($I8),"",IF(OR(EXACT(($I8),PROPER(TEXT(AG7,"dddd"))),(EXACT(($I8),PROPER(TEXT(AG6,"dddd"))))),"",IF(EXACT(($I8),(PROPER(TEXT(AG$3,"dddd")))),"",IF($K8=1,INDEX(Calendario!$D$3:$H$55,MATCH(AG$4,Calendario!$A$3:$A$55,0),MATCH($I8,Calendario!$D$2:$H$2,0)),IF($K8=2,IF(AF8="",INDEX(Calendario!$D$3:$H$55,MATCH(AG$4,Calendario!$A$3:$A$55,0),MATCH($I8,Calendario!$D$2:$H$2,0)),""),IF($K8=3,IF(AND((AE8=""),(AF8="")),INDEX(Calendario!$D$3:$H$55,MATCH(AG$4,Calendario!$A$3:$A$55,0),MATCH($I8,Calendario!$D$2:$H$2,0)),""),IF($K8=4,IF(AND((AD8=""),(AE8=""),(AF8="")),INDEX(Calendario!$D$3:$H$55,MATCH(AG$4,Calendario!$A$3:$A$55,0),MATCH($I8,Calendario!$D$2:$H$2,0)),""))))))))</f>
        <v>44700</v>
      </c>
      <c r="AH8" s="107" t="str">
        <f>IF(ISBLANK($I8),"",IF(OR(EXACT(($I8),PROPER(TEXT(AH7,"dddd"))),(EXACT(($I8),PROPER(TEXT(AH6,"dddd"))))),"",IF(EXACT(($I8),(PROPER(TEXT(AH$3,"dddd")))),"",IF($K8=1,INDEX(Calendario!$D$3:$H$55,MATCH(AH$4,Calendario!$A$3:$A$55,0),MATCH($I8,Calendario!$D$2:$H$2,0)),IF($K8=2,IF(AG8="",INDEX(Calendario!$D$3:$H$55,MATCH(AH$4,Calendario!$A$3:$A$55,0),MATCH($I8,Calendario!$D$2:$H$2,0)),""),IF($K8=3,IF(AND((AF8=""),(AG8="")),INDEX(Calendario!$D$3:$H$55,MATCH(AH$4,Calendario!$A$3:$A$55,0),MATCH($I8,Calendario!$D$2:$H$2,0)),""),IF($K8=4,IF(AND((AE8=""),(AF8=""),(AG8="")),INDEX(Calendario!$D$3:$H$55,MATCH(AH$4,Calendario!$A$3:$A$55,0),MATCH($I8,Calendario!$D$2:$H$2,0)),""))))))))</f>
        <v/>
      </c>
      <c r="AI8" s="108" t="str">
        <f>IF(ISBLANK($I8),"",IF(OR(EXACT(($I8),PROPER(TEXT(AI7,"dddd"))),(EXACT(($I8),PROPER(TEXT(AI6,"dddd"))))),"",IF(EXACT(($I8),(PROPER(TEXT(AI$3,"dddd")))),"",IF($K8=1,INDEX(Calendario!$D$3:$H$55,MATCH(AI$4,Calendario!$A$3:$A$55,0),MATCH($I8,Calendario!$D$2:$H$2,0)),IF($K8=2,IF(AH8="",INDEX(Calendario!$D$3:$H$55,MATCH(AI$4,Calendario!$A$3:$A$55,0),MATCH($I8,Calendario!$D$2:$H$2,0)),""),IF($K8=3,IF(AND((AG8=""),(AH8="")),INDEX(Calendario!$D$3:$H$55,MATCH(AI$4,Calendario!$A$3:$A$55,0),MATCH($I8,Calendario!$D$2:$H$2,0)),""),IF($K8=4,IF(AND((AF8=""),(AG8=""),(AH8="")),INDEX(Calendario!$D$3:$H$55,MATCH(AI$4,Calendario!$A$3:$A$55,0),MATCH($I8,Calendario!$D$2:$H$2,0)),""))))))))</f>
        <v/>
      </c>
      <c r="AJ8" s="108">
        <f>IF(ISBLANK($I8),"",IF(OR(EXACT(($I8),PROPER(TEXT(AJ7,"dddd"))),(EXACT(($I8),PROPER(TEXT(AJ6,"dddd"))))),"",IF(EXACT(($I8),(PROPER(TEXT(AJ$3,"dddd")))),"",IF($K8=1,INDEX(Calendario!$D$3:$H$55,MATCH(AJ$4,Calendario!$A$3:$A$55,0),MATCH($I8,Calendario!$D$2:$H$2,0)),IF($K8=2,IF(AI8="",INDEX(Calendario!$D$3:$H$55,MATCH(AJ$4,Calendario!$A$3:$A$55,0),MATCH($I8,Calendario!$D$2:$H$2,0)),""),IF($K8=3,IF(AND((AH8=""),(AI8="")),INDEX(Calendario!$D$3:$H$55,MATCH(AJ$4,Calendario!$A$3:$A$55,0),MATCH($I8,Calendario!$D$2:$H$2,0)),""),IF($K8=4,IF(AND((AG8=""),(AH8=""),(AI8="")),INDEX(Calendario!$D$3:$H$55,MATCH(AJ$4,Calendario!$A$3:$A$55,0),MATCH($I8,Calendario!$D$2:$H$2,0)),""))))))))</f>
        <v>44721</v>
      </c>
      <c r="AK8" s="108" t="str">
        <f>IF(ISBLANK($I8),"",IF(OR(EXACT(($I8),PROPER(TEXT(AK7,"dddd"))),(EXACT(($I8),PROPER(TEXT(AK6,"dddd"))))),"",IF(EXACT(($I8),(PROPER(TEXT(AK$3,"dddd")))),"",IF($K8=1,INDEX(Calendario!$D$3:$H$55,MATCH(AK$4,Calendario!$A$3:$A$55,0),MATCH($I8,Calendario!$D$2:$H$2,0)),IF($K8=2,IF(AJ8="",INDEX(Calendario!$D$3:$H$55,MATCH(AK$4,Calendario!$A$3:$A$55,0),MATCH($I8,Calendario!$D$2:$H$2,0)),""),IF($K8=3,IF(AND((AI8=""),(AJ8="")),INDEX(Calendario!$D$3:$H$55,MATCH(AK$4,Calendario!$A$3:$A$55,0),MATCH($I8,Calendario!$D$2:$H$2,0)),""),IF($K8=4,IF(AND((AH8=""),(AI8=""),(AJ8="")),INDEX(Calendario!$D$3:$H$55,MATCH(AK$4,Calendario!$A$3:$A$55,0),MATCH($I8,Calendario!$D$2:$H$2,0)),""))))))))</f>
        <v/>
      </c>
      <c r="AL8" s="108" t="str">
        <f>IF(ISBLANK($I8),"",IF(OR(EXACT(($I8),PROPER(TEXT(AL7,"dddd"))),(EXACT(($I8),PROPER(TEXT(AL6,"dddd"))))),"",IF(EXACT(($I8),(PROPER(TEXT(AL$3,"dddd")))),"",IF($K8=1,INDEX(Calendario!$D$3:$H$55,MATCH(AL$4,Calendario!$A$3:$A$55,0),MATCH($I8,Calendario!$D$2:$H$2,0)),IF($K8=2,IF(AK8="",INDEX(Calendario!$D$3:$H$55,MATCH(AL$4,Calendario!$A$3:$A$55,0),MATCH($I8,Calendario!$D$2:$H$2,0)),""),IF($K8=3,IF(AND((AJ8=""),(AK8="")),INDEX(Calendario!$D$3:$H$55,MATCH(AL$4,Calendario!$A$3:$A$55,0),MATCH($I8,Calendario!$D$2:$H$2,0)),""),IF($K8=4,IF(AND((AI8=""),(AJ8=""),(AK8="")),INDEX(Calendario!$D$3:$H$55,MATCH(AL$4,Calendario!$A$3:$A$55,0),MATCH($I8,Calendario!$D$2:$H$2,0)),""))))))))</f>
        <v/>
      </c>
      <c r="AM8" s="108">
        <f>IF(ISBLANK($I8),"",IF(OR(EXACT(($I8),PROPER(TEXT(AM7,"dddd"))),(EXACT(($I8),PROPER(TEXT(AM6,"dddd"))))),"",IF(EXACT(($I8),(PROPER(TEXT(AM$3,"dddd")))),"",IF($K8=1,INDEX(Calendario!$D$3:$H$55,MATCH(AM$4,Calendario!$A$3:$A$55,0),MATCH($I8,Calendario!$D$2:$H$2,0)),IF($K8=2,IF(AL8="",INDEX(Calendario!$D$3:$H$55,MATCH(AM$4,Calendario!$A$3:$A$55,0),MATCH($I8,Calendario!$D$2:$H$2,0)),""),IF($K8=3,IF(AND((AK8=""),(AL8="")),INDEX(Calendario!$D$3:$H$55,MATCH(AM$4,Calendario!$A$3:$A$55,0),MATCH($I8,Calendario!$D$2:$H$2,0)),""),IF($K8=4,IF(AND((AJ8=""),(AK8=""),(AL8="")),INDEX(Calendario!$D$3:$H$55,MATCH(AM$4,Calendario!$A$3:$A$55,0),MATCH($I8,Calendario!$D$2:$H$2,0)),""))))))))</f>
        <v>44742</v>
      </c>
      <c r="AN8" s="107" t="str">
        <f>IF(ISBLANK($I8),"",IF(OR(EXACT(($I8),PROPER(TEXT(AN7,"dddd"))),(EXACT(($I8),PROPER(TEXT(AN6,"dddd"))))),"",IF(EXACT(($I8),(PROPER(TEXT(AN$3,"dddd")))),"",IF($K8=1,INDEX(Calendario!$D$3:$H$55,MATCH(AN$4,Calendario!$A$3:$A$55,0),MATCH($I8,Calendario!$D$2:$H$2,0)),IF($K8=2,IF(AM8="",INDEX(Calendario!$D$3:$H$55,MATCH(AN$4,Calendario!$A$3:$A$55,0),MATCH($I8,Calendario!$D$2:$H$2,0)),""),IF($K8=3,IF(AND((AL8=""),(AM8="")),INDEX(Calendario!$D$3:$H$55,MATCH(AN$4,Calendario!$A$3:$A$55,0),MATCH($I8,Calendario!$D$2:$H$2,0)),""),IF($K8=4,IF(AND((AK8=""),(AL8=""),(AM8="")),INDEX(Calendario!$D$3:$H$55,MATCH(AN$4,Calendario!$A$3:$A$55,0),MATCH($I8,Calendario!$D$2:$H$2,0)),""))))))))</f>
        <v/>
      </c>
      <c r="AO8" s="107" t="str">
        <f>IF(ISBLANK($I8),"",IF(OR(EXACT(($I8),PROPER(TEXT(AO7,"dddd"))),(EXACT(($I8),PROPER(TEXT(AO6,"dddd"))))),"",IF(EXACT(($I8),(PROPER(TEXT(AO$3,"dddd")))),"",IF($K8=1,INDEX(Calendario!$D$3:$H$55,MATCH(AO$4,Calendario!$A$3:$A$55,0),MATCH($I8,Calendario!$D$2:$H$2,0)),IF($K8=2,IF(AN8="",INDEX(Calendario!$D$3:$H$55,MATCH(AO$4,Calendario!$A$3:$A$55,0),MATCH($I8,Calendario!$D$2:$H$2,0)),""),IF($K8=3,IF(AND((AM8=""),(AN8="")),INDEX(Calendario!$D$3:$H$55,MATCH(AO$4,Calendario!$A$3:$A$55,0),MATCH($I8,Calendario!$D$2:$H$2,0)),""),IF($K8=4,IF(AND((AL8=""),(AM8=""),(AN8="")),INDEX(Calendario!$D$3:$H$55,MATCH(AO$4,Calendario!$A$3:$A$55,0),MATCH($I8,Calendario!$D$2:$H$2,0)),""))))))))</f>
        <v/>
      </c>
      <c r="AP8" s="107">
        <f>IF(ISBLANK($I8),"",IF(OR(EXACT(($I8),PROPER(TEXT(AP7,"dddd"))),(EXACT(($I8),PROPER(TEXT(AP6,"dddd"))))),"",IF(EXACT(($I8),(PROPER(TEXT(AP$3,"dddd")))),"",IF($K8=1,INDEX(Calendario!$D$3:$H$55,MATCH(AP$4,Calendario!$A$3:$A$55,0),MATCH($I8,Calendario!$D$2:$H$2,0)),IF($K8=2,IF(AO8="",INDEX(Calendario!$D$3:$H$55,MATCH(AP$4,Calendario!$A$3:$A$55,0),MATCH($I8,Calendario!$D$2:$H$2,0)),""),IF($K8=3,IF(AND((AN8=""),(AO8="")),INDEX(Calendario!$D$3:$H$55,MATCH(AP$4,Calendario!$A$3:$A$55,0),MATCH($I8,Calendario!$D$2:$H$2,0)),""),IF($K8=4,IF(AND((AM8=""),(AN8=""),(AO8="")),INDEX(Calendario!$D$3:$H$55,MATCH(AP$4,Calendario!$A$3:$A$55,0),MATCH($I8,Calendario!$D$2:$H$2,0)),""))))))))</f>
        <v>44763</v>
      </c>
      <c r="AQ8" s="107" t="str">
        <f>IF(ISBLANK($I8),"",IF(OR(EXACT(($I8),PROPER(TEXT(AQ7,"dddd"))),(EXACT(($I8),PROPER(TEXT(AQ6,"dddd"))))),"",IF(EXACT(($I8),(PROPER(TEXT(AQ$3,"dddd")))),"",IF($K8=1,INDEX(Calendario!$D$3:$H$55,MATCH(AQ$4,Calendario!$A$3:$A$55,0),MATCH($I8,Calendario!$D$2:$H$2,0)),IF($K8=2,IF(AP8="",INDEX(Calendario!$D$3:$H$55,MATCH(AQ$4,Calendario!$A$3:$A$55,0),MATCH($I8,Calendario!$D$2:$H$2,0)),""),IF($K8=3,IF(AND((AO8=""),(AP8="")),INDEX(Calendario!$D$3:$H$55,MATCH(AQ$4,Calendario!$A$3:$A$55,0),MATCH($I8,Calendario!$D$2:$H$2,0)),""),IF($K8=4,IF(AND((AN8=""),(AO8=""),(AP8="")),INDEX(Calendario!$D$3:$H$55,MATCH(AQ$4,Calendario!$A$3:$A$55,0),MATCH($I8,Calendario!$D$2:$H$2,0)),""))))))))</f>
        <v/>
      </c>
      <c r="AR8" s="108" t="str">
        <f>IF(ISBLANK($I8),"",IF(OR(EXACT(($I8),PROPER(TEXT(AR7,"dddd"))),(EXACT(($I8),PROPER(TEXT(AR6,"dddd"))))),"",IF(EXACT(($I8),(PROPER(TEXT(AR$3,"dddd")))),"",IF($K8=1,INDEX(Calendario!$D$3:$H$55,MATCH(AR$4,Calendario!$A$3:$A$55,0),MATCH($I8,Calendario!$D$2:$H$2,0)),IF($K8=2,IF(AQ8="",INDEX(Calendario!$D$3:$H$55,MATCH(AR$4,Calendario!$A$3:$A$55,0),MATCH($I8,Calendario!$D$2:$H$2,0)),""),IF($K8=3,IF(AND((AP8=""),(AQ8="")),INDEX(Calendario!$D$3:$H$55,MATCH(AR$4,Calendario!$A$3:$A$55,0),MATCH($I8,Calendario!$D$2:$H$2,0)),""),IF($K8=4,IF(AND((AO8=""),(AP8=""),(AQ8="")),INDEX(Calendario!$D$3:$H$55,MATCH(AR$4,Calendario!$A$3:$A$55,0),MATCH($I8,Calendario!$D$2:$H$2,0)),""))))))))</f>
        <v/>
      </c>
      <c r="AS8" s="108">
        <f>IF(ISBLANK($I8),"",IF(OR(EXACT(($I8),PROPER(TEXT(AS7,"dddd"))),(EXACT(($I8),PROPER(TEXT(AS6,"dddd"))))),"",IF(EXACT(($I8),(PROPER(TEXT(AS$3,"dddd")))),"",IF($K8=1,INDEX(Calendario!$D$3:$H$55,MATCH(AS$4,Calendario!$A$3:$A$55,0),MATCH($I8,Calendario!$D$2:$H$2,0)),IF($K8=2,IF(AR8="",INDEX(Calendario!$D$3:$H$55,MATCH(AS$4,Calendario!$A$3:$A$55,0),MATCH($I8,Calendario!$D$2:$H$2,0)),""),IF($K8=3,IF(AND((AQ8=""),(AR8="")),INDEX(Calendario!$D$3:$H$55,MATCH(AS$4,Calendario!$A$3:$A$55,0),MATCH($I8,Calendario!$D$2:$H$2,0)),""),IF($K8=4,IF(AND((AP8=""),(AQ8=""),(AR8="")),INDEX(Calendario!$D$3:$H$55,MATCH(AS$4,Calendario!$A$3:$A$55,0),MATCH($I8,Calendario!$D$2:$H$2,0)),""))))))))</f>
        <v>44784</v>
      </c>
      <c r="AT8" s="108" t="str">
        <f>IF(ISBLANK($I8),"",IF(OR(EXACT(($I8),PROPER(TEXT(AT7,"dddd"))),(EXACT(($I8),PROPER(TEXT(AT6,"dddd"))))),"",IF(EXACT(($I8),(PROPER(TEXT(AT$3,"dddd")))),"",IF($K8=1,INDEX(Calendario!$D$3:$H$55,MATCH(AT$4,Calendario!$A$3:$A$55,0),MATCH($I8,Calendario!$D$2:$H$2,0)),IF($K8=2,IF(AS8="",INDEX(Calendario!$D$3:$H$55,MATCH(AT$4,Calendario!$A$3:$A$55,0),MATCH($I8,Calendario!$D$2:$H$2,0)),""),IF($K8=3,IF(AND((AR8=""),(AS8="")),INDEX(Calendario!$D$3:$H$55,MATCH(AT$4,Calendario!$A$3:$A$55,0),MATCH($I8,Calendario!$D$2:$H$2,0)),""),IF($K8=4,IF(AND((AQ8=""),(AR8=""),(AS8="")),INDEX(Calendario!$D$3:$H$55,MATCH(AT$4,Calendario!$A$3:$A$55,0),MATCH($I8,Calendario!$D$2:$H$2,0)),""))))))))</f>
        <v/>
      </c>
      <c r="AU8" s="108" t="str">
        <f>IF(ISBLANK($I8),"",IF(OR(EXACT(($I8),PROPER(TEXT(AU7,"dddd"))),(EXACT(($I8),PROPER(TEXT(AU6,"dddd"))))),"",IF(EXACT(($I8),(PROPER(TEXT(AU$3,"dddd")))),"",IF($K8=1,INDEX(Calendario!$D$3:$H$55,MATCH(AU$4,Calendario!$A$3:$A$55,0),MATCH($I8,Calendario!$D$2:$H$2,0)),IF($K8=2,IF(AT8="",INDEX(Calendario!$D$3:$H$55,MATCH(AU$4,Calendario!$A$3:$A$55,0),MATCH($I8,Calendario!$D$2:$H$2,0)),""),IF($K8=3,IF(AND((AS8=""),(AT8="")),INDEX(Calendario!$D$3:$H$55,MATCH(AU$4,Calendario!$A$3:$A$55,0),MATCH($I8,Calendario!$D$2:$H$2,0)),""),IF($K8=4,IF(AND((AR8=""),(AS8=""),(AT8="")),INDEX(Calendario!$D$3:$H$55,MATCH(AU$4,Calendario!$A$3:$A$55,0),MATCH($I8,Calendario!$D$2:$H$2,0)),""))))))))</f>
        <v/>
      </c>
      <c r="AV8" s="107">
        <f>IF(ISBLANK($I8),"",IF(OR(EXACT(($I8),PROPER(TEXT(AV7,"dddd"))),(EXACT(($I8),PROPER(TEXT(AV6,"dddd"))))),"",IF(EXACT(($I8),(PROPER(TEXT(AV$3,"dddd")))),"",IF($K8=1,INDEX(Calendario!$D$3:$H$55,MATCH(AV$4,Calendario!$A$3:$A$55,0),MATCH($I8,Calendario!$D$2:$H$2,0)),IF($K8=2,IF(AU8="",INDEX(Calendario!$D$3:$H$55,MATCH(AV$4,Calendario!$A$3:$A$55,0),MATCH($I8,Calendario!$D$2:$H$2,0)),""),IF($K8=3,IF(AND((AT8=""),(AU8="")),INDEX(Calendario!$D$3:$H$55,MATCH(AV$4,Calendario!$A$3:$A$55,0),MATCH($I8,Calendario!$D$2:$H$2,0)),""),IF($K8=4,IF(AND((AS8=""),(AT8=""),(AU8="")),INDEX(Calendario!$D$3:$H$55,MATCH(AV$4,Calendario!$A$3:$A$55,0),MATCH($I8,Calendario!$D$2:$H$2,0)),""))))))))</f>
        <v>44805</v>
      </c>
      <c r="AW8" s="107" t="str">
        <f>IF(ISBLANK($I8),"",IF(OR(EXACT(($I8),PROPER(TEXT(AW7,"dddd"))),(EXACT(($I8),PROPER(TEXT(AW6,"dddd"))))),"",IF(EXACT(($I8),(PROPER(TEXT(AW$3,"dddd")))),"",IF($K8=1,INDEX(Calendario!$D$3:$H$55,MATCH(AW$4,Calendario!$A$3:$A$55,0),MATCH($I8,Calendario!$D$2:$H$2,0)),IF($K8=2,IF(AV8="",INDEX(Calendario!$D$3:$H$55,MATCH(AW$4,Calendario!$A$3:$A$55,0),MATCH($I8,Calendario!$D$2:$H$2,0)),""),IF($K8=3,IF(AND((AU8=""),(AV8="")),INDEX(Calendario!$D$3:$H$55,MATCH(AW$4,Calendario!$A$3:$A$55,0),MATCH($I8,Calendario!$D$2:$H$2,0)),""),IF($K8=4,IF(AND((AT8=""),(AU8=""),(AV8="")),INDEX(Calendario!$D$3:$H$55,MATCH(AW$4,Calendario!$A$3:$A$55,0),MATCH($I8,Calendario!$D$2:$H$2,0)),""))))))))</f>
        <v/>
      </c>
      <c r="AX8" s="107" t="str">
        <f>IF(ISBLANK($I8),"",IF(OR(EXACT(($I8),PROPER(TEXT(AX7,"dddd"))),(EXACT(($I8),PROPER(TEXT(AX6,"dddd"))))),"",IF(EXACT(($I8),(PROPER(TEXT(AX$3,"dddd")))),"",IF($K8=1,INDEX(Calendario!$D$3:$H$55,MATCH(AX$4,Calendario!$A$3:$A$55,0),MATCH($I8,Calendario!$D$2:$H$2,0)),IF($K8=2,IF(AW8="",INDEX(Calendario!$D$3:$H$55,MATCH(AX$4,Calendario!$A$3:$A$55,0),MATCH($I8,Calendario!$D$2:$H$2,0)),""),IF($K8=3,IF(AND((AV8=""),(AW8="")),INDEX(Calendario!$D$3:$H$55,MATCH(AX$4,Calendario!$A$3:$A$55,0),MATCH($I8,Calendario!$D$2:$H$2,0)),""),IF($K8=4,IF(AND((AU8=""),(AV8=""),(AW8="")),INDEX(Calendario!$D$3:$H$55,MATCH(AX$4,Calendario!$A$3:$A$55,0),MATCH($I8,Calendario!$D$2:$H$2,0)),""))))))))</f>
        <v/>
      </c>
      <c r="AY8" s="107">
        <f>IF(ISBLANK($I8),"",IF(OR(EXACT(($I8),PROPER(TEXT(AY7,"dddd"))),(EXACT(($I8),PROPER(TEXT(AY6,"dddd"))))),"",IF(EXACT(($I8),(PROPER(TEXT(AY$3,"dddd")))),"",IF($K8=1,INDEX(Calendario!$D$3:$H$55,MATCH(AY$4,Calendario!$A$3:$A$55,0),MATCH($I8,Calendario!$D$2:$H$2,0)),IF($K8=2,IF(AX8="",INDEX(Calendario!$D$3:$H$55,MATCH(AY$4,Calendario!$A$3:$A$55,0),MATCH($I8,Calendario!$D$2:$H$2,0)),""),IF($K8=3,IF(AND((AW8=""),(AX8="")),INDEX(Calendario!$D$3:$H$55,MATCH(AY$4,Calendario!$A$3:$A$55,0),MATCH($I8,Calendario!$D$2:$H$2,0)),""),IF($K8=4,IF(AND((AV8=""),(AW8=""),(AX8="")),INDEX(Calendario!$D$3:$H$55,MATCH(AY$4,Calendario!$A$3:$A$55,0),MATCH($I8,Calendario!$D$2:$H$2,0)),""))))))))</f>
        <v>44826</v>
      </c>
      <c r="AZ8" s="107" t="str">
        <f>IF(ISBLANK($I8),"",IF(OR(EXACT(($I8),PROPER(TEXT(AZ7,"dddd"))),(EXACT(($I8),PROPER(TEXT(AZ6,"dddd"))))),"",IF(EXACT(($I8),(PROPER(TEXT(AZ$3,"dddd")))),"",IF($K8=1,INDEX(Calendario!$D$3:$H$55,MATCH(AZ$4,Calendario!$A$3:$A$55,0),MATCH($I8,Calendario!$D$2:$H$2,0)),IF($K8=2,IF(AY8="",INDEX(Calendario!$D$3:$H$55,MATCH(AZ$4,Calendario!$A$3:$A$55,0),MATCH($I8,Calendario!$D$2:$H$2,0)),""),IF($K8=3,IF(AND((AX8=""),(AY8="")),INDEX(Calendario!$D$3:$H$55,MATCH(AZ$4,Calendario!$A$3:$A$55,0),MATCH($I8,Calendario!$D$2:$H$2,0)),""),IF($K8=4,IF(AND((AW8=""),(AX8=""),(AY8="")),INDEX(Calendario!$D$3:$H$55,MATCH(AZ$4,Calendario!$A$3:$A$55,0),MATCH($I8,Calendario!$D$2:$H$2,0)),""))))))))</f>
        <v/>
      </c>
      <c r="BA8" s="108" t="str">
        <f>IF(ISBLANK($I8),"",IF(OR(EXACT(($I8),PROPER(TEXT(BA7,"dddd"))),(EXACT(($I8),PROPER(TEXT(BA6,"dddd"))))),"",IF(EXACT(($I8),(PROPER(TEXT(BA$3,"dddd")))),"",IF($K8=1,INDEX(Calendario!$D$3:$H$55,MATCH(BA$4,Calendario!$A$3:$A$55,0),MATCH($I8,Calendario!$D$2:$H$2,0)),IF($K8=2,IF(AZ8="",INDEX(Calendario!$D$3:$H$55,MATCH(BA$4,Calendario!$A$3:$A$55,0),MATCH($I8,Calendario!$D$2:$H$2,0)),""),IF($K8=3,IF(AND((AY8=""),(AZ8="")),INDEX(Calendario!$D$3:$H$55,MATCH(BA$4,Calendario!$A$3:$A$55,0),MATCH($I8,Calendario!$D$2:$H$2,0)),""),IF($K8=4,IF(AND((AX8=""),(AY8=""),(AZ8="")),INDEX(Calendario!$D$3:$H$55,MATCH(BA$4,Calendario!$A$3:$A$55,0),MATCH($I8,Calendario!$D$2:$H$2,0)),""))))))))</f>
        <v/>
      </c>
      <c r="BB8" s="108">
        <f>IF(ISBLANK($I8),"",IF(OR(EXACT(($I8),PROPER(TEXT(BB7,"dddd"))),(EXACT(($I8),PROPER(TEXT(BB6,"dddd"))))),"",IF(EXACT(($I8),(PROPER(TEXT(BB$3,"dddd")))),"",IF($K8=1,INDEX(Calendario!$D$3:$H$55,MATCH(BB$4,Calendario!$A$3:$A$55,0),MATCH($I8,Calendario!$D$2:$H$2,0)),IF($K8=2,IF(BA8="",INDEX(Calendario!$D$3:$H$55,MATCH(BB$4,Calendario!$A$3:$A$55,0),MATCH($I8,Calendario!$D$2:$H$2,0)),""),IF($K8=3,IF(AND((AZ8=""),(BA8="")),INDEX(Calendario!$D$3:$H$55,MATCH(BB$4,Calendario!$A$3:$A$55,0),MATCH($I8,Calendario!$D$2:$H$2,0)),""),IF($K8=4,IF(AND((AY8=""),(AZ8=""),(BA8="")),INDEX(Calendario!$D$3:$H$55,MATCH(BB$4,Calendario!$A$3:$A$55,0),MATCH($I8,Calendario!$D$2:$H$2,0)),""))))))))</f>
        <v>44847</v>
      </c>
      <c r="BC8" s="108" t="str">
        <f>IF(ISBLANK($I8),"",IF(OR(EXACT(($I8),PROPER(TEXT(BC7,"dddd"))),(EXACT(($I8),PROPER(TEXT(BC6,"dddd"))))),"",IF(EXACT(($I8),(PROPER(TEXT(BC$3,"dddd")))),"",IF($K8=1,INDEX(Calendario!$D$3:$H$55,MATCH(BC$4,Calendario!$A$3:$A$55,0),MATCH($I8,Calendario!$D$2:$H$2,0)),IF($K8=2,IF(BB8="",INDEX(Calendario!$D$3:$H$55,MATCH(BC$4,Calendario!$A$3:$A$55,0),MATCH($I8,Calendario!$D$2:$H$2,0)),""),IF($K8=3,IF(AND((BA8=""),(BB8="")),INDEX(Calendario!$D$3:$H$55,MATCH(BC$4,Calendario!$A$3:$A$55,0),MATCH($I8,Calendario!$D$2:$H$2,0)),""),IF($K8=4,IF(AND((AZ8=""),(BA8=""),(BB8="")),INDEX(Calendario!$D$3:$H$55,MATCH(BC$4,Calendario!$A$3:$A$55,0),MATCH($I8,Calendario!$D$2:$H$2,0)),""))))))))</f>
        <v/>
      </c>
      <c r="BD8" s="108" t="str">
        <f>IF(ISBLANK($I8),"",IF(OR(EXACT(($I8),PROPER(TEXT(BD7,"dddd"))),(EXACT(($I8),PROPER(TEXT(BD6,"dddd"))))),"",IF(EXACT(($I8),(PROPER(TEXT(BD$3,"dddd")))),"",IF($K8=1,INDEX(Calendario!$D$3:$H$55,MATCH(BD$4,Calendario!$A$3:$A$55,0),MATCH($I8,Calendario!$D$2:$H$2,0)),IF($K8=2,IF(BC8="",INDEX(Calendario!$D$3:$H$55,MATCH(BD$4,Calendario!$A$3:$A$55,0),MATCH($I8,Calendario!$D$2:$H$2,0)),""),IF($K8=3,IF(AND((BB8=""),(BC8="")),INDEX(Calendario!$D$3:$H$55,MATCH(BD$4,Calendario!$A$3:$A$55,0),MATCH($I8,Calendario!$D$2:$H$2,0)),""),IF($K8=4,IF(AND((BA8=""),(BB8=""),(BC8="")),INDEX(Calendario!$D$3:$H$55,MATCH(BD$4,Calendario!$A$3:$A$55,0),MATCH($I8,Calendario!$D$2:$H$2,0)),""))))))))</f>
        <v/>
      </c>
      <c r="BE8" s="107">
        <f>IF(ISBLANK($I8),"",IF(OR(EXACT(($I8),PROPER(TEXT(BE7,"dddd"))),(EXACT(($I8),PROPER(TEXT(BE6,"dddd"))))),"",IF(EXACT(($I8),(PROPER(TEXT(BE$3,"dddd")))),"",IF($K8=1,INDEX(Calendario!$D$3:$H$55,MATCH(BE$4,Calendario!$A$3:$A$55,0),MATCH($I8,Calendario!$D$2:$H$2,0)),IF($K8=2,IF(BD8="",INDEX(Calendario!$D$3:$H$55,MATCH(BE$4,Calendario!$A$3:$A$55,0),MATCH($I8,Calendario!$D$2:$H$2,0)),""),IF($K8=3,IF(AND((BC8=""),(BD8="")),INDEX(Calendario!$D$3:$H$55,MATCH(BE$4,Calendario!$A$3:$A$55,0),MATCH($I8,Calendario!$D$2:$H$2,0)),""),IF($K8=4,IF(AND((BB8=""),(BC8=""),(BD8="")),INDEX(Calendario!$D$3:$H$55,MATCH(BE$4,Calendario!$A$3:$A$55,0),MATCH($I8,Calendario!$D$2:$H$2,0)),""))))))))</f>
        <v>44868</v>
      </c>
      <c r="BF8" s="107" t="str">
        <f>IF(ISBLANK($I8),"",IF(OR(EXACT(($I8),PROPER(TEXT(BF7,"dddd"))),(EXACT(($I8),PROPER(TEXT(BF6,"dddd"))))),"",IF(EXACT(($I8),(PROPER(TEXT(BF$3,"dddd")))),"",IF($K8=1,INDEX(Calendario!$D$3:$H$55,MATCH(BF$4,Calendario!$A$3:$A$55,0),MATCH($I8,Calendario!$D$2:$H$2,0)),IF($K8=2,IF(BE8="",INDEX(Calendario!$D$3:$H$55,MATCH(BF$4,Calendario!$A$3:$A$55,0),MATCH($I8,Calendario!$D$2:$H$2,0)),""),IF($K8=3,IF(AND((BD8=""),(BE8="")),INDEX(Calendario!$D$3:$H$55,MATCH(BF$4,Calendario!$A$3:$A$55,0),MATCH($I8,Calendario!$D$2:$H$2,0)),""),IF($K8=4,IF(AND((BC8=""),(BD8=""),(BE8="")),INDEX(Calendario!$D$3:$H$55,MATCH(BF$4,Calendario!$A$3:$A$55,0),MATCH($I8,Calendario!$D$2:$H$2,0)),""))))))))</f>
        <v/>
      </c>
      <c r="BG8" s="107" t="str">
        <f>IF(ISBLANK($I8),"",IF(OR(EXACT(($I8),PROPER(TEXT(BG7,"dddd"))),(EXACT(($I8),PROPER(TEXT(BG6,"dddd"))))),"",IF(EXACT(($I8),(PROPER(TEXT(BG$3,"dddd")))),"",IF($K8=1,INDEX(Calendario!$D$3:$H$55,MATCH(BG$4,Calendario!$A$3:$A$55,0),MATCH($I8,Calendario!$D$2:$H$2,0)),IF($K8=2,IF(BF8="",INDEX(Calendario!$D$3:$H$55,MATCH(BG$4,Calendario!$A$3:$A$55,0),MATCH($I8,Calendario!$D$2:$H$2,0)),""),IF($K8=3,IF(AND((BE8=""),(BF8="")),INDEX(Calendario!$D$3:$H$55,MATCH(BG$4,Calendario!$A$3:$A$55,0),MATCH($I8,Calendario!$D$2:$H$2,0)),""),IF($K8=4,IF(AND((BD8=""),(BE8=""),(BF8="")),INDEX(Calendario!$D$3:$H$55,MATCH(BG$4,Calendario!$A$3:$A$55,0),MATCH($I8,Calendario!$D$2:$H$2,0)),""))))))))</f>
        <v/>
      </c>
      <c r="BH8" s="107">
        <f>IF(ISBLANK($I8),"",IF(OR(EXACT(($I8),PROPER(TEXT(BH7,"dddd"))),(EXACT(($I8),PROPER(TEXT(BH6,"dddd"))))),"",IF(EXACT(($I8),(PROPER(TEXT(BH$3,"dddd")))),"",IF($K8=1,INDEX(Calendario!$D$3:$H$55,MATCH(BH$4,Calendario!$A$3:$A$55,0),MATCH($I8,Calendario!$D$2:$H$2,0)),IF($K8=2,IF(BG8="",INDEX(Calendario!$D$3:$H$55,MATCH(BH$4,Calendario!$A$3:$A$55,0),MATCH($I8,Calendario!$D$2:$H$2,0)),""),IF($K8=3,IF(AND((BF8=""),(BG8="")),INDEX(Calendario!$D$3:$H$55,MATCH(BH$4,Calendario!$A$3:$A$55,0),MATCH($I8,Calendario!$D$2:$H$2,0)),""),IF($K8=4,IF(AND((BE8=""),(BF8=""),(BG8="")),INDEX(Calendario!$D$3:$H$55,MATCH(BH$4,Calendario!$A$3:$A$55,0),MATCH($I8,Calendario!$D$2:$H$2,0)),""))))))))</f>
        <v>44889</v>
      </c>
      <c r="BI8" s="108" t="str">
        <f>IF(ISBLANK($I8),"",IF(OR(EXACT(($I8),PROPER(TEXT(BI7,"dddd"))),(EXACT(($I8),PROPER(TEXT(BI6,"dddd"))))),"",IF(EXACT(($I8),(PROPER(TEXT(BI$3,"dddd")))),"",IF($K8=1,INDEX(Calendario!$D$3:$H$55,MATCH(BI$4,Calendario!$A$3:$A$55,0),MATCH($I8,Calendario!$D$2:$H$2,0)),IF($K8=2,IF(BH8="",INDEX(Calendario!$D$3:$H$55,MATCH(BI$4,Calendario!$A$3:$A$55,0),MATCH($I8,Calendario!$D$2:$H$2,0)),""),IF($K8=3,IF(AND((BG8=""),(BH8="")),INDEX(Calendario!$D$3:$H$55,MATCH(BI$4,Calendario!$A$3:$A$55,0),MATCH($I8,Calendario!$D$2:$H$2,0)),""),IF($K8=4,IF(AND((BF8=""),(BG8=""),(BH8="")),INDEX(Calendario!$D$3:$H$55,MATCH(BI$4,Calendario!$A$3:$A$55,0),MATCH($I8,Calendario!$D$2:$H$2,0)),""))))))))</f>
        <v/>
      </c>
      <c r="BJ8" s="108" t="str">
        <f>IF(ISBLANK($I8),"",IF(OR(EXACT(($I8),PROPER(TEXT(BJ7,"dddd"))),(EXACT(($I8),PROPER(TEXT(BJ6,"dddd"))))),"",IF(EXACT(($I8),(PROPER(TEXT(BJ$3,"dddd")))),"",IF($K8=1,INDEX(Calendario!$D$3:$H$55,MATCH(BJ$4,Calendario!$A$3:$A$55,0),MATCH($I8,Calendario!$D$2:$H$2,0)),IF($K8=2,IF(BI8="",INDEX(Calendario!$D$3:$H$55,MATCH(BJ$4,Calendario!$A$3:$A$55,0),MATCH($I8,Calendario!$D$2:$H$2,0)),""),IF($K8=3,IF(AND((BH8=""),(BI8="")),INDEX(Calendario!$D$3:$H$55,MATCH(BJ$4,Calendario!$A$3:$A$55,0),MATCH($I8,Calendario!$D$2:$H$2,0)),""),IF($K8=4,IF(AND((BG8=""),(BH8=""),(BI8="")),INDEX(Calendario!$D$3:$H$55,MATCH(BJ$4,Calendario!$A$3:$A$55,0),MATCH($I8,Calendario!$D$2:$H$2,0)),""))))))))</f>
        <v/>
      </c>
      <c r="BK8" s="108">
        <f>IF(ISBLANK($I8),"",IF(OR(EXACT(($I8),PROPER(TEXT(BK7,"dddd"))),(EXACT(($I8),PROPER(TEXT(BK6,"dddd"))))),"",IF(EXACT(($I8),(PROPER(TEXT(BK$3,"dddd")))),"",IF($K8=1,INDEX(Calendario!$D$3:$H$55,MATCH(BK$4,Calendario!$A$3:$A$55,0),MATCH($I8,Calendario!$D$2:$H$2,0)),IF($K8=2,IF(BJ8="",INDEX(Calendario!$D$3:$H$55,MATCH(BK$4,Calendario!$A$3:$A$55,0),MATCH($I8,Calendario!$D$2:$H$2,0)),""),IF($K8=3,IF(AND((BI8=""),(BJ8="")),INDEX(Calendario!$D$3:$H$55,MATCH(BK$4,Calendario!$A$3:$A$55,0),MATCH($I8,Calendario!$D$2:$H$2,0)),""),IF($K8=4,IF(AND((BH8=""),(BI8=""),(BJ8="")),INDEX(Calendario!$D$3:$H$55,MATCH(BK$4,Calendario!$A$3:$A$55,0),MATCH($I8,Calendario!$D$2:$H$2,0)),""))))))))</f>
        <v>44910</v>
      </c>
      <c r="BL8" s="108" t="str">
        <f>IF(ISBLANK($I8),"",IF(OR(EXACT(($I8),PROPER(TEXT(BL7,"dddd"))),(EXACT(($I8),PROPER(TEXT(BL6,"dddd"))))),"",IF(EXACT(($I8),(PROPER(TEXT(BL$3,"dddd")))),"",IF($K8=1,INDEX(Calendario!$D$3:$H$55,MATCH(BL$4,Calendario!$A$3:$A$55,0),MATCH($I8,Calendario!$D$2:$H$2,0)),IF($K8=2,IF(BK8="",INDEX(Calendario!$D$3:$H$55,MATCH(BL$4,Calendario!$A$3:$A$55,0),MATCH($I8,Calendario!$D$2:$H$2,0)),""),IF($K8=3,IF(AND((BJ8=""),(BK8="")),INDEX(Calendario!$D$3:$H$55,MATCH(BL$4,Calendario!$A$3:$A$55,0),MATCH($I8,Calendario!$D$2:$H$2,0)),""),IF($K8=4,IF(AND((BI8=""),(BJ8=""),(BK8="")),INDEX(Calendario!$D$3:$H$55,MATCH(BL$4,Calendario!$A$3:$A$55,0),MATCH($I8,Calendario!$D$2:$H$2,0)),""))))))))</f>
        <v/>
      </c>
      <c r="BM8" s="108" t="str">
        <f>IF(ISBLANK($I8),"",IF(OR(EXACT(($I8),PROPER(TEXT(BM7,"dddd"))),(EXACT(($I8),PROPER(TEXT(BM6,"dddd"))))),"",IF(EXACT(($I8),(PROPER(TEXT(BM$3,"dddd")))),"",IF($K8=1,INDEX(Calendario!$D$3:$H$55,MATCH(BM$4,Calendario!$A$3:$A$55,0),MATCH($I8,Calendario!$D$2:$H$2,0)),IF($K8=2,IF(BL8="",INDEX(Calendario!$D$3:$H$55,MATCH(BM$4,Calendario!$A$3:$A$55,0),MATCH($I8,Calendario!$D$2:$H$2,0)),""),IF($K8=3,IF(AND((BK8=""),(BL8="")),INDEX(Calendario!$D$3:$H$55,MATCH(BM$4,Calendario!$A$3:$A$55,0),MATCH($I8,Calendario!$D$2:$H$2,0)),""),IF($K8=4,IF(AND((BJ8=""),(BK8=""),(BL8="")),INDEX(Calendario!$D$3:$H$55,MATCH(BM$4,Calendario!$A$3:$A$55,0),MATCH($I8,Calendario!$D$2:$H$2,0)),""))))))))</f>
        <v/>
      </c>
      <c r="BO8" s="88" t="s">
        <v>793</v>
      </c>
    </row>
    <row r="9" spans="1:67" s="88" customFormat="1" ht="26.25" customHeight="1" x14ac:dyDescent="0.25">
      <c r="A9" s="178" t="str">
        <f>IF(G9="","",A8+1)</f>
        <v/>
      </c>
      <c r="B9" s="176" t="s">
        <v>1279</v>
      </c>
      <c r="C9" s="176" t="s">
        <v>1583</v>
      </c>
      <c r="D9" s="177" t="str">
        <f>IF(ISNA(VLOOKUP(C9,TSeccBS!$D:$H,5,FALSE)),"",VLOOKUP(C9,TSeccBS!$D:$H,5,FALSE))</f>
        <v>SANTA MARTA</v>
      </c>
      <c r="E9" s="176" t="s">
        <v>793</v>
      </c>
      <c r="F9" s="176" t="s">
        <v>1214</v>
      </c>
      <c r="G9" s="177" t="str">
        <f>IF(ISNA(VLOOKUP(F9,Tmunic!$C$2:$D$1160,2,FALSE)),"",VLOOKUP(F9,Tmunic!$C$2:$D$1160,2,FALSE))</f>
        <v/>
      </c>
      <c r="H9" s="184" t="str">
        <f>IF(ISNA(VLOOKUP(G9,TDirReg!$F$1:$H$184,3,0)),"",VLOOKUP(G9,TDirReg!$F$1:$H$184,3,0))</f>
        <v/>
      </c>
      <c r="I9" s="196" t="s">
        <v>129</v>
      </c>
      <c r="J9" s="195" t="s">
        <v>1735</v>
      </c>
      <c r="K9" s="197">
        <v>1</v>
      </c>
      <c r="L9" s="202" t="str">
        <f t="shared" si="0"/>
        <v/>
      </c>
      <c r="M9" s="107" t="str">
        <f>IF(ISBLANK($I9),"",IF(EXACT(($I9),(PROPER(TEXT(M$3,"dddd")))),"",IF(EXACT(M$4,$J9),IF($K9=1,INDEX(Calendario!$D$3:$H$55,MATCH(M$4,Calendario!$A$3:$A$55,0),MATCH($I9,Calendario!$D$2:$H$2,0)),INDEX(Calendario!$D$3:$H$55,MATCH($J9,Calendario!$A$3:$A$55,0),MATCH($I9,Calendario!$D$2:$H$2,0))),"")))</f>
        <v/>
      </c>
      <c r="N9" s="107">
        <f>IF(ISBLANK($I9),"",IF(OR(EXACT(($I9),PROPER(TEXT(N7,"dddd"))),(EXACT(($I9),PROPER(TEXT(N8,"dddd"))))),"",IF(EXACT(($I9),(PROPER(TEXT(N$3,"dddd")))),"",IF(EXACT(N$4,$J9),IF(M9="",IF(OR(($K9=4),($K9=3),($K9=2),($K9=1)),INDEX(Calendario!$D$3:$H$55,MATCH(N$4,Calendario!$A$3:$A$55,0),MATCH($I9,Calendario!$D$2:$H$2,0)),"")),IF($K9=1,IF(AND(M9="",EXACT((N$4),(CONCATENATE(Calendario!$A$1," ",(MID($J9,8,2))+1)))),INDEX(Calendario!$D$3:$H$55,MATCH(N$4,Calendario!$A$3:$A$55,0),MATCH($I9,Calendario!$D$2:$H$2,0)),IF(M9="","",INDEX(Calendario!$D$3:$H$55,MATCH(N$4,Calendario!$A$3:$A$55,0),MATCH($I9,Calendario!$D$2:$H$2,0)))),IF($K9=2,IF(M9="",IF(EXACT($K9,N$4),INDEX(Calendario!$D$3:$H$55,MATCH(N$4,Calendario!$A$3:$A$55,0),MATCH($I9,Calendario!$D$2:$H$2,0)),""),""),IF($K9=3,IF((M9=""),IF(EXACT($K9,N$4),INDEX(Calendario!$D$3:$H$55,MATCH(N$4,Calendario!$A$3:$A$55,0),MATCH($I9,Calendario!$D$2:$H$2,0)),""),""),IF($K9=4,IF((M9=""),IF(EXACT($K9,N$4),INDEX(Calendario!$D$3:$H$55,MATCH(N$4,Calendario!$A$3:$A$55,0),MATCH($I9,Calendario!$D$2:$H$2,0)),""),""),1))))))))</f>
        <v>44568</v>
      </c>
      <c r="O9" s="107">
        <f>IF(ISBLANK($I9),"",IF(EXACT(($I9),(PROPER(TEXT(O$3,"dddd")))),"",IF(OR(EXACT(($I9),PROPER(TEXT(O7,"dddd"))),(EXACT(($I9),PROPER(TEXT(O8,"dddd"))))),"",IF(EXACT(O$4,$J9),IF(N9="",IF(OR(($K9=4),($K9=3),($K9=2),($K9=1)),INDEX(Calendario!$D$3:$H$55,MATCH(O$4,Calendario!$A$3:$A$55,0),MATCH($I9,Calendario!$D$2:$H$2,0)),"")),IF($K9=1,IF(AND(M9="",EXACT((O$4),(CONCATENATE(Calendario!$A$1," ",(MID($J9,8,2))+1)))),INDEX(Calendario!$D$3:$H$55,MATCH(O$4,Calendario!$A$3:$A$55,0),MATCH($I9,Calendario!$D$2:$H$2,0)),IF(N9="",IF(EXACT(($I9),(PROPER(TEXT(N$3,"dddd")))),INDEX(Calendario!$D$3:$H$55,MATCH(O$4,Calendario!$A$3:$A$55,0),MATCH($I9,Calendario!$D$2:$H$2,0)),""),INDEX(Calendario!$D$3:$H$55,MATCH(O$4,Calendario!$A$3:$A$55,0),MATCH($I9,Calendario!$D$2:$H$2,0)))),IF(EXACT($M$4,"Semana 1"),IF($K9=2,IF(N9="",IF(OR(($J9="Semana 1"),($J9="Semana 2"),($J9="Semana 3")),INDEX(Calendario!$D$3:$H$55,MATCH(O$4,Calendario!$A$3:$A$55,0),MATCH($I9,Calendario!$D$2:$H$2,0)),""),""),IF($K9=3,IF(AND((M9=""),(N9="")),IF(OR(($J9="Semana 1"),($J9="Semana 2"),($J9="Semana 3")),INDEX(Calendario!$D$3:$H$55,MATCH(O$4,Calendario!$A$3:$A$55,0),MATCH($I9,Calendario!$D$2:$H$2,0)),""),""),IF($K9=4,IF(AND((M9=""),(N9="")),IF(OR(($J9="Semana 1"),($J9="Semana 2"),($J9="Semana 3")),INDEX(Calendario!$D$3:$H$55,MATCH(O$4,Calendario!$A$3:$A$55,0),MATCH($I9,Calendario!$D$2:$H$2,0)),""),"")))),IF($K9=2,IF(N9="",IF(OR(($J9="Semana 1"),($J9="Semana 2")),INDEX(Calendario!$D$3:$H$55,MATCH(O$4,Calendario!$A$3:$A$55,0),MATCH($I9,Calendario!$D$2:$H$2,0)),""),""),IF($K9=3,IF(AND((M9=""),(N9="")),IF(OR(($J9="Semana 1"),($J9="Semana 2")),INDEX(Calendario!$D$3:$H$55,MATCH(O$4,Calendario!$A$3:$A$55,0),MATCH($I9,Calendario!$D$2:$H$2,0)),""),""),IF($K9=4,IF(AND((M9=""),(N9="")),IF(OR(($J9="Semana 1"),($J9="Semana 2")),INDEX(Calendario!$D$3:$H$55,MATCH(O$4,Calendario!$A$3:$A$55,0),MATCH($I9,Calendario!$D$2:$H$2,0)),""),""))))))))))</f>
        <v>44575</v>
      </c>
      <c r="P9" s="107">
        <f>IF(ISBLANK($I9),"",IF(EXACT(($I9),(PROPER(TEXT(P$3,"dddd")))),"",IF(OR(EXACT(($I9),PROPER(TEXT(P7,"dddd"))),(EXACT(($I9),PROPER(TEXT(P8,"dddd"))))),"",IF(EXACT(P$4,$J9),IF(O9="",IF(OR(($K9=4),($K9=3),($K9=2),($K9=1)),INDEX(Calendario!$D$3:$H$55,MATCH(P$4,Calendario!$A$3:$A$55,0),MATCH($I9,Calendario!$D$2:$H$2,0)),"")),IF($K9=1,IF(AND(M9="",EXACT((P$4),(CONCATENATE(Calendario!$A$1," ",(MID($J9,8,2))+1)))),INDEX(Calendario!$D$3:$H$55,MATCH(P$4,Calendario!$A$3:$A$55,0),MATCH($I9,Calendario!$D$2:$H$2,0)),IF(O9="",IF(EXACT(($I9),(PROPER(TEXT(O$3,"dddd")))),INDEX(Calendario!$D$3:$H$55,MATCH(P$4,Calendario!$A$3:$A$55,0),MATCH($I9,Calendario!$D$2:$H$2,0)),""),INDEX(Calendario!$D$3:$H$55,MATCH(P$4,Calendario!$A$3:$A$55,0),MATCH($I9,Calendario!$D$2:$H$2,0)))),IF(EXACT($M$4,"Semana 1"),IF($K9=2,IF(O9="",IF(OR(($J9="Semana 1"),($J9="Semana 2"),($J9="Semana 3"),($J9="Semana 4")),INDEX(Calendario!$D$3:$H$55,MATCH(P$4,Calendario!$A$3:$A$55,0),MATCH($I9,Calendario!$D$2:$H$2,0)),""),""),IF($K9=3,IF(AND((N9=""),(O9="")),IF(OR(($J9="Semana 1"),($J9="Semana 2"),($J9="Semana 3"),($J9="Semana 4")),INDEX(Calendario!$D$3:$H$55,MATCH(P$4,Calendario!$A$3:$A$55,0),MATCH($I9,Calendario!$D$2:$H$2,0)),""),""),IF($K9=4,IF(AND((M9=""),(N9=""),(O9="")),IF(OR(($J9="Semana 1"),($J9="Semana 2"),($J9="Semana 3"),($J9="Semana 4")),INDEX(Calendario!$D$3:$H$55,MATCH(P$4,Calendario!$A$3:$A$55,0),MATCH($I9,Calendario!$D$2:$H$2,0)),""),"")))),IF($K9=2,IF(O9="",IF(OR(($J9="Semana 1"),($J9="Semana 2"),($J9="Semana 3")),INDEX(Calendario!$D$3:$H$55,MATCH(P$4,Calendario!$A$3:$A$55,0),MATCH($I9,Calendario!$D$2:$H$2,0)),""),""),IF($K9=3,IF(AND((N9=""),(O9="")),IF(OR(($J9="Semana 1"),($J9="Semana 2"),($J9="Semana 3")),INDEX(Calendario!$D$3:$H$55,MATCH(P$4,Calendario!$A$3:$A$55,0),MATCH($I9,Calendario!$D$2:$H$2,0)),""),""),IF($K9=4,IF(AND((M9=""),(N9=""),(O9="")),IF(OR(($J9="Semana 1"),($J9="Semana 2"),($J9="Semana 3")),INDEX(Calendario!$D$3:$H$55,MATCH(P$4,Calendario!$A$3:$A$55,0),MATCH($I9,Calendario!$D$2:$H$2,0)),""),""))))))))))</f>
        <v>44582</v>
      </c>
      <c r="Q9" s="107">
        <f>IF(ISBLANK($I9),"",IF(EXACT(($I9),(PROPER(TEXT(Q$3,"dddd")))),"",IF(OR(EXACT(($I9),PROPER(TEXT(Q7,"dddd"))),(EXACT(($I9),PROPER(TEXT(Q8,"dddd"))))),"",IF(EXACT(Q$4,$J9),IF(P9="",IF(OR(($K9=4),($K9=3),($K9=2),($K9=1)),INDEX(Calendario!$D$3:$H$55,MATCH(Q$4,Calendario!$A$3:$A$55,0),MATCH($I9,Calendario!$D$2:$H$2,0)),"")),IF($K9=1,IF(AND(M9="",EXACT((Q$4),(CONCATENATE(Calendario!$A$1," ",(MID($J9,8,2))+1)))),INDEX(Calendario!$D$3:$H$55,MATCH(Q$4,Calendario!$A$3:$A$55,0),MATCH($I9,Calendario!$D$2:$H$2,0)),IF(P9="","",INDEX(Calendario!$D$3:$H$55,MATCH(Q$4,Calendario!$A$3:$A$55,0),MATCH($I9,Calendario!$D$2:$H$2,0)))),IF(EXACT($M$4,"Semana 1"),IF($K9=2,IF(P9="",IF(OR(($J9="Semana 1"),($J9="Semana 2"),($J9="Semana 3"),($J9="Semana 4"),($J9="Semana 5")),INDEX(Calendario!$D$3:$H$55,MATCH(Q$4,Calendario!$A$3:$A$55,0),MATCH($I9,Calendario!$D$2:$H$2,0)),""),""),IF($K9=3,IF(AND((O9=""),(P9="")),IF(OR(($J9="Semana 1"),($J9="Semana 2"),($J9="Semana 3"),($J9="Semana 4"),($J9="Semana 5")),INDEX(Calendario!$D$3:$H$55,MATCH(Q$4,Calendario!$A$3:$A$55,0),MATCH($I9,Calendario!$D$2:$H$2,0)),""),""),IF($K9=4,IF(AND((N9=""),(O9=""),(P9="")),IF(OR(($J9="Semana 1"),($J9="Semana 2"),($J9="Semana 3"),($J9="Semana 4"),($J9="Semana 5")),INDEX(Calendario!$D$3:$H$55,MATCH(Q$4,Calendario!$A$3:$A$55,0),MATCH($I9,Calendario!$D$2:$H$2,0)),""),"")))),IF($K9=2,IF(P9="",IF(OR(($J9="Semana 1"),($J9="Semana 2"),($J9="Semana 3"),($J9="Semana 4")),INDEX(Calendario!$D$3:$H$55,MATCH(Q$4,Calendario!$A$3:$A$55,0),MATCH($I9,Calendario!$D$2:$H$2,0)),""),""),IF($K9=3,IF(AND((O9=""),(P9="")),IF(OR(($J9="Semana 1"),($J9="Semana 2"),($J9="Semana 3"),($J9="Semana 4")),INDEX(Calendario!$D$3:$H$55,MATCH(Q$4,Calendario!$A$3:$A$55,0),MATCH($I9,Calendario!$D$2:$H$2,0)),""),""),IF($K9=4,IF(AND((N9=""),(O9=""),(P9="")),IF(OR(($J9="Semana 1"),($J9="Semana 2"),($J9="Semana 3"),($J9="Semana 4")),INDEX(Calendario!$D$3:$H$55,MATCH(Q$4,Calendario!$A$3:$A$55,0),MATCH($I9,Calendario!$D$2:$H$2,0)),""),""))))))))))</f>
        <v>44589</v>
      </c>
      <c r="R9" s="108">
        <f>IF(ISBLANK($I9),"",IF(EXACT(($I9),(PROPER(TEXT(R$3,"dddd")))),"",IF(OR(EXACT(($I9),PROPER(TEXT(R7,"dddd"))),(EXACT(($I9),PROPER(TEXT(R8,"dddd"))))),"",IF(EXACT(R$4,$J9),IF(Q9="",IF(OR(($K9=4),($K9=3),($K9=2),($K9=1)),INDEX(Calendario!$D$3:$H$55,MATCH(R$4,Calendario!$A$3:$A$55,0),MATCH($I9,Calendario!$D$2:$H$2,0)),"")),IF($K9=1,IF(AND(N9="",EXACT((R$4),(CONCATENATE(Calendario!$A$1," ",(MID($J9,8,2))+1)))),INDEX(Calendario!$D$3:$H$55,MATCH(R$4,Calendario!$A$3:$A$55,0),MATCH($I9,Calendario!$D$2:$H$2,0)),IF(Q9="","",INDEX(Calendario!$D$3:$H$55,MATCH(R$4,Calendario!$A$3:$A$55,0),MATCH($I9,Calendario!$D$2:$H$2,0)))),IF(EXACT($M$4,"Semana 1"),IF($K9=2,IF(Q9="",IF(OR(($J9="Semana 1"),($J9="Semana 2"),($J9="Semana 3"),($J9="Semana 4"),($J9="Semana 5"),($J9="Semana 6")),INDEX(Calendario!$D$3:$H$55,MATCH(R$4,Calendario!$A$3:$A$55,0),MATCH($I9,Calendario!$D$2:$H$2,0)),""),""),IF($K9=3,IF(AND((P9=""),(Q9="")),IF(OR(($J9="Semana 1"),($J9="Semana 2"),($J9="Semana 3"),($J9="Semana 4"),($J9="Semana 5"),($J9="Semana 6")),INDEX(Calendario!$D$3:$H$55,MATCH(R$4,Calendario!$A$3:$A$55,0),MATCH($I9,Calendario!$D$2:$H$2,0)),""),""),IF($K9=4,IF(AND((O9=""),(P9=""),(Q9="")),IF(OR(($J9="Semana 1"),($J9="Semana 2"),($J9="Semana 3"),($J9="Semana 4"),($J9="Semana 5"),($J9="Semana 6")),INDEX(Calendario!$D$3:$H$55,MATCH(R$4,Calendario!$A$3:$A$55,0),MATCH($I9,Calendario!$D$2:$H$2,0)),""),"")))),IF($K9=2,IF(Q9="",IF(OR(($J9="Semana 1"),($J9="Semana 2"),($J9="Semana 3"),($J9="Semana 4"),($J9="Semana 5")),INDEX(Calendario!$D$3:$H$55,MATCH(R$4,Calendario!$A$3:$A$55,0),MATCH($I9,Calendario!$D$2:$H$2,0)),""),""),IF($K9=3,IF(AND((P9=""),(Q9="")),IF(OR(($J9="Semana 1"),($J9="Semana 2"),($J9="Semana 3"),($J9="Semana 4"),($J9="Semana 5")),INDEX(Calendario!$D$3:$H$55,MATCH(R$4,Calendario!$A$3:$A$55,0),MATCH($I9,Calendario!$D$2:$H$2,0)),""),""),IF($K9=4,IF(AND((O9=""),(P9=""),(Q9="")),IF(OR(($J9="Semana 1"),($J9="Semana 2"),($J9="Semana 3"),($J9="Semana 4"),($J9="Semana 5")),INDEX(Calendario!$D$3:$H$55,MATCH(R$4,Calendario!$A$3:$A$55,0),MATCH($I9,Calendario!$D$2:$H$2,0)),""),""))))))))))</f>
        <v>44596</v>
      </c>
      <c r="S9" s="108">
        <f>IF(ISBLANK($I9),"",IF(EXACT(($I9),(PROPER(TEXT(S$3,"dddd")))),"",IF(OR(EXACT(($I9),PROPER(TEXT(S7,"dddd"))),(EXACT(($I9),PROPER(TEXT(S8,"dddd"))))),"",IF(EXACT(S$4,$J9),IF(R9="",IF(OR(($K9=4),($K9=3),($K9=2),($K9=1)),INDEX(Calendario!$D$3:$H$55,MATCH(S$4,Calendario!$A$3:$A$55,0),MATCH($I9,Calendario!$D$2:$H$2,0)),"")),IF($K9=1,IF(AND(O9="",EXACT((S$4),(CONCATENATE(Calendario!$A$1," ",(MID($J9,8,2))+1)))),INDEX(Calendario!$D$3:$H$55,MATCH(S$4,Calendario!$A$3:$A$55,0),MATCH($I9,Calendario!$D$2:$H$2,0)),IF(R9="",IF(EXACT(($I9),(PROPER(TEXT(R$3,"dddd")))),INDEX(Calendario!$D$3:$H$55,MATCH(S$4,Calendario!$A$3:$A$55,0),MATCH($I9,Calendario!$D$2:$H$2,0)),""),INDEX(Calendario!$D$3:$H$55,MATCH(S$4,Calendario!$A$3:$A$55,0),MATCH($I9,Calendario!$D$2:$H$2,0)))),IF(EXACT($M$4,"Semana 1"),IF($K9=2,IF(R9="",IF(OR(($J9="Semana 1"),($J9="Semana 2"),($J9="Semana 3"),($J9="Semana 4"),($J9="Semana 5"),($J9="Semana 6"),($J9="Semana 7")),INDEX(Calendario!$D$3:$H$55,MATCH(S$4,Calendario!$A$3:$A$55,0),MATCH($I9,Calendario!$D$2:$H$2,0)),""),""),IF($K9=3,IF(AND((Q9=""),(R9="")),IF(OR(($J9="Semana 1"),($J9="Semana 2"),($J9="Semana 3"),($J9="Semana 4"),($J9="Semana 5"),($J9="Semana 6"),($J9="Semana 7")),INDEX(Calendario!$D$3:$H$55,MATCH(S$4,Calendario!$A$3:$A$55,0),MATCH($I9,Calendario!$D$2:$H$2,0)),""),""),IF($K9=4,IF(AND((P9=""),(Q9=""),(R9="")),IF(OR(($J9="Semana 1"),($J9="Semana 2"),($J9="Semana 3"),($J9="Semana 4"),($J9="Semana 5"),($J9="Semana 6"),($J9="Semana 7")),INDEX(Calendario!$D$3:$H$55,MATCH(S$4,Calendario!$A$3:$A$55,0),MATCH($I9,Calendario!$D$2:$H$2,0)),""),"")))),IF($K9=2,IF(R9="",IF(OR(($J9="Semana 1"),($J9="Semana 2"),($J9="Semana 3"),($J9="Semana 4"),($J9="Semana 5"),($J9="Semana 6")),INDEX(Calendario!$D$3:$H$55,MATCH(S$4,Calendario!$A$3:$A$55,0),MATCH($I9,Calendario!$D$2:$H$2,0)),""),""),IF($K9=3,IF(AND((Q9=""),(R9="")),IF(OR(($J9="Semana 1"),($J9="Semana 2"),($J9="Semana 3"),($J9="Semana 4"),($J9="Semana 5"),($J9="Semana 6")),INDEX(Calendario!$D$3:$H$55,MATCH(S$4,Calendario!$A$3:$A$55,0),MATCH($I9,Calendario!$D$2:$H$2,0)),""),""),IF($K9=4,IF(AND((P9=""),(Q9=""),(R9="")),IF(OR(($J9="Semana 1"),($J9="Semana 2"),($J9="Semana 3"),($J9="Semana 4"),($J9="Semana 5"),($J9="Semana 6")),INDEX(Calendario!$D$3:$H$55,MATCH(S$4,Calendario!$A$3:$A$55,0),MATCH($I9,Calendario!$D$2:$H$2,0)),""),""))))))))))</f>
        <v>44603</v>
      </c>
      <c r="T9" s="108">
        <f>IF(ISBLANK($I9),"",IF(EXACT(($I9),(PROPER(TEXT(T$3,"dddd")))),"",IF(OR(EXACT(($I9),PROPER(TEXT(T7,"dddd"))),(EXACT(($I9),PROPER(TEXT(T8,"dddd"))))),"",IF(EXACT(T$4,$J9),IF(S9="",IF(OR(($K9=4),($K9=3),($K9=2),($K9=1)),INDEX(Calendario!$D$3:$H$55,MATCH(T$4,Calendario!$A$3:$A$55,0),MATCH($I9,Calendario!$D$2:$H$2,0)),"")),IF($K9=1,IF(AND(P9="",EXACT((T$4),(CONCATENATE(Calendario!$A$1," ",(MID($J9,8,2))+1)))),INDEX(Calendario!$D$3:$H$55,MATCH(T$4,Calendario!$A$3:$A$55,0),MATCH($I9,Calendario!$D$2:$H$2,0)),IF(S9="",IF(EXACT(($I9),(PROPER(TEXT(S$3,"dddd")))),INDEX(Calendario!$D$3:$H$55,MATCH(T$4,Calendario!$A$3:$A$55,0),MATCH($I9,Calendario!$D$2:$H$2,0)),""),INDEX(Calendario!$D$3:$H$55,MATCH(T$4,Calendario!$A$3:$A$55,0),MATCH($I9,Calendario!$D$2:$H$2,0)))),IF(EXACT($M$4,"Semana 1"),IF($K9=2,IF(S9="",IF(OR(($J9="Semana 1"),($J9="Semana 2"),($J9="Semana 3"),($J9="Semana 4"),($J9="Semana 5"),($J9="Semana 6"),($J9="Semana 7"),($J9="Semana 8")),INDEX(Calendario!$D$3:$H$55,MATCH(T$4,Calendario!$A$3:$A$55,0),MATCH($I9,Calendario!$D$2:$H$2,0)),""),""),IF($K9=3,IF(AND((R9=""),(S9="")),IF(OR(($J9="Semana 1"),($J9="Semana 2"),($J9="Semana 3"),($J9="Semana 4"),($J9="Semana 5"),($J9="Semana 6"),($J9="Semana 7"),($J9="Semana 8")),INDEX(Calendario!$D$3:$H$55,MATCH(T$4,Calendario!$A$3:$A$55,0),MATCH($I9,Calendario!$D$2:$H$2,0)),""),""),IF($K9=4,IF(AND((Q9=""),(R9=""),(S9="")),IF(OR(($J9="Semana 1"),($J9="Semana 2"),($J9="Semana 3"),($J9="Semana 4"),($J9="Semana 5"),($J9="Semana 6"),($J9="Semana 7"),($J9="Semana 8")),INDEX(Calendario!$D$3:$H$55,MATCH(T$4,Calendario!$A$3:$A$55,0),MATCH($I9,Calendario!$D$2:$H$2,0)),""),"")))),IF($K9=2,IF(S9="",IF(OR(($J9="Semana 1"),($J9="Semana 2"),($J9="Semana 3"),($J9="Semana 4"),($J9="Semana 5"),($J9="Semana 6"),($J9="Semana 7")),INDEX(Calendario!$D$3:$H$55,MATCH(T$4,Calendario!$A$3:$A$55,0),MATCH($I9,Calendario!$D$2:$H$2,0)),""),""),IF($K9=3,IF(AND((R9=""),(S9="")),IF(OR(($J9="Semana 1"),($J9="Semana 2"),($J9="Semana 3"),($J9="Semana 4"),($J9="Semana 5"),($J9="Semana 6"),($J9="Semana 7")),INDEX(Calendario!$D$3:$H$55,MATCH(T$4,Calendario!$A$3:$A$55,0),MATCH($I9,Calendario!$D$2:$H$2,0)),""),""),IF($K9=4,IF(AND((Q9=""),(R9=""),(S9="")),IF(OR(($J9="Semana 1"),($J9="Semana 2"),($J9="Semana 3"),($J9="Semana 4"),($J9="Semana 5"),($J9="Semana 6"),($J9="Semana 7")),INDEX(Calendario!$D$3:$H$55,MATCH(T$4,Calendario!$A$3:$A$55,0),MATCH($I9,Calendario!$D$2:$H$2,0)),""),""))))))))))</f>
        <v>44610</v>
      </c>
      <c r="U9" s="108">
        <f>IF(ISBLANK($I9),"",IF(OR(EXACT(($I9),PROPER(TEXT(U8,"dddd"))),(EXACT(($I9),PROPER(TEXT(U7,"dddd"))))),"",IF(EXACT(($I9),(PROPER(TEXT(U$3,"dddd")))),"",IF($K9=1,INDEX(Calendario!$D$3:$H$55,MATCH(U$4,Calendario!$A$3:$A$55,0),MATCH($I9,Calendario!$D$2:$H$2,0)),IF($K9=2,IF(T9="",INDEX(Calendario!$D$3:$H$55,MATCH(U$4,Calendario!$A$3:$A$55,0),MATCH($I9,Calendario!$D$2:$H$2,0)),""),IF($K9=3,IF(AND((S9=""),(T9="")),INDEX(Calendario!$D$3:$H$55,MATCH(U$4,Calendario!$A$3:$A$55,0),MATCH($I9,Calendario!$D$2:$H$2,0)),""),IF($K9=4,IF(AND((R9=""),(S9=""),(T9="")),INDEX(Calendario!$D$3:$H$55,MATCH(U$4,Calendario!$A$3:$A$55,0),MATCH($I9,Calendario!$D$2:$H$2,0)),""))))))))</f>
        <v>44617</v>
      </c>
      <c r="V9" s="107">
        <f>IF(ISBLANK($I9),"",IF(OR(EXACT(($I9),PROPER(TEXT(V8,"dddd"))),(EXACT(($I9),PROPER(TEXT(V7,"dddd"))))),"",IF(EXACT(($I9),(PROPER(TEXT(V$3,"dddd")))),"",IF($K9=1,INDEX(Calendario!$D$3:$H$55,MATCH(V$4,Calendario!$A$3:$A$55,0),MATCH($I9,Calendario!$D$2:$H$2,0)),IF($K9=2,IF(U9="",INDEX(Calendario!$D$3:$H$55,MATCH(V$4,Calendario!$A$3:$A$55,0),MATCH($I9,Calendario!$D$2:$H$2,0)),""),IF($K9=3,IF(AND((T9=""),(U9="")),INDEX(Calendario!$D$3:$H$55,MATCH(V$4,Calendario!$A$3:$A$55,0),MATCH($I9,Calendario!$D$2:$H$2,0)),""),IF($K9=4,IF(AND((S9=""),(T9=""),(U9="")),INDEX(Calendario!$D$3:$H$55,MATCH(V$4,Calendario!$A$3:$A$55,0),MATCH($I9,Calendario!$D$2:$H$2,0)),""))))))))</f>
        <v>44624</v>
      </c>
      <c r="W9" s="107">
        <f>IF(ISBLANK($I9),"",IF(OR(EXACT(($I9),PROPER(TEXT(W8,"dddd"))),(EXACT(($I9),PROPER(TEXT(W7,"dddd"))))),"",IF(EXACT(($I9),(PROPER(TEXT(W$3,"dddd")))),"",IF($K9=1,INDEX(Calendario!$D$3:$H$55,MATCH(W$4,Calendario!$A$3:$A$55,0),MATCH($I9,Calendario!$D$2:$H$2,0)),IF($K9=2,IF(V9="",INDEX(Calendario!$D$3:$H$55,MATCH(W$4,Calendario!$A$3:$A$55,0),MATCH($I9,Calendario!$D$2:$H$2,0)),""),IF($K9=3,IF(AND((U9=""),(V9="")),INDEX(Calendario!$D$3:$H$55,MATCH(W$4,Calendario!$A$3:$A$55,0),MATCH($I9,Calendario!$D$2:$H$2,0)),""),IF($K9=4,IF(AND((T9=""),(U9=""),(V9="")),INDEX(Calendario!$D$3:$H$55,MATCH(W$4,Calendario!$A$3:$A$55,0),MATCH($I9,Calendario!$D$2:$H$2,0)),""))))))))</f>
        <v>44631</v>
      </c>
      <c r="X9" s="107">
        <f>IF(ISBLANK($I9),"",IF(OR(EXACT(($I9),PROPER(TEXT(X8,"dddd"))),(EXACT(($I9),PROPER(TEXT(X7,"dddd"))))),"",IF(EXACT(($I9),(PROPER(TEXT(X$3,"dddd")))),"",IF($K9=1,INDEX(Calendario!$D$3:$H$55,MATCH(X$4,Calendario!$A$3:$A$55,0),MATCH($I9,Calendario!$D$2:$H$2,0)),IF($K9=2,IF(W9="",INDEX(Calendario!$D$3:$H$55,MATCH(X$4,Calendario!$A$3:$A$55,0),MATCH($I9,Calendario!$D$2:$H$2,0)),""),IF($K9=3,IF(AND((V9=""),(W9="")),INDEX(Calendario!$D$3:$H$55,MATCH(X$4,Calendario!$A$3:$A$55,0),MATCH($I9,Calendario!$D$2:$H$2,0)),""),IF($K9=4,IF(AND((U9=""),(V9=""),(W9="")),INDEX(Calendario!$D$3:$H$55,MATCH(X$4,Calendario!$A$3:$A$55,0),MATCH($I9,Calendario!$D$2:$H$2,0)),""))))))))</f>
        <v>44638</v>
      </c>
      <c r="Y9" s="107">
        <f>IF(ISBLANK($I9),"",IF(OR(EXACT(($I9),PROPER(TEXT(Y8,"dddd"))),(EXACT(($I9),PROPER(TEXT(Y7,"dddd"))))),"",IF(EXACT(($I9),(PROPER(TEXT(Y$3,"dddd")))),"",IF($K9=1,INDEX(Calendario!$D$3:$H$55,MATCH(Y$4,Calendario!$A$3:$A$55,0),MATCH($I9,Calendario!$D$2:$H$2,0)),IF($K9=2,IF(X9="",INDEX(Calendario!$D$3:$H$55,MATCH(Y$4,Calendario!$A$3:$A$55,0),MATCH($I9,Calendario!$D$2:$H$2,0)),""),IF($K9=3,IF(AND((W9=""),(X9="")),INDEX(Calendario!$D$3:$H$55,MATCH(Y$4,Calendario!$A$3:$A$55,0),MATCH($I9,Calendario!$D$2:$H$2,0)),""),IF($K9=4,IF(AND((V9=""),(W9=""),(X9="")),INDEX(Calendario!$D$3:$H$55,MATCH(Y$4,Calendario!$A$3:$A$55,0),MATCH($I9,Calendario!$D$2:$H$2,0)),""))))))))</f>
        <v>44645</v>
      </c>
      <c r="Z9" s="107">
        <f>IF(ISBLANK($I9),"",IF(OR(EXACT(($I9),PROPER(TEXT(Z8,"dddd"))),(EXACT(($I9),PROPER(TEXT(Z7,"dddd"))))),"",IF(EXACT(($I9),(PROPER(TEXT(Z$3,"dddd")))),"",IF($K9=1,INDEX(Calendario!$D$3:$H$55,MATCH(Z$4,Calendario!$A$3:$A$55,0),MATCH($I9,Calendario!$D$2:$H$2,0)),IF($K9=2,IF(Y9="",INDEX(Calendario!$D$3:$H$55,MATCH(Z$4,Calendario!$A$3:$A$55,0),MATCH($I9,Calendario!$D$2:$H$2,0)),""),IF($K9=3,IF(AND((X9=""),(Y9="")),INDEX(Calendario!$D$3:$H$55,MATCH(Z$4,Calendario!$A$3:$A$55,0),MATCH($I9,Calendario!$D$2:$H$2,0)),""),IF($K9=4,IF(AND((W9=""),(X9=""),(Y9="")),INDEX(Calendario!$D$3:$H$55,MATCH(Z$4,Calendario!$A$3:$A$55,0),MATCH($I9,Calendario!$D$2:$H$2,0)),""))))))))</f>
        <v>44652</v>
      </c>
      <c r="AA9" s="108">
        <f>IF(ISBLANK($I9),"",IF(OR(EXACT(($I9),PROPER(TEXT(AA8,"dddd"))),(EXACT(($I9),PROPER(TEXT(AA7,"dddd"))))),"",IF(EXACT(($I9),(PROPER(TEXT(AA$3,"dddd")))),"",IF($K9=1,INDEX(Calendario!$D$3:$H$55,MATCH(AA$4,Calendario!$A$3:$A$55,0),MATCH($I9,Calendario!$D$2:$H$2,0)),IF($K9=2,IF(Z9="",INDEX(Calendario!$D$3:$H$55,MATCH(AA$4,Calendario!$A$3:$A$55,0),MATCH($I9,Calendario!$D$2:$H$2,0)),""),IF($K9=3,IF(AND((Y9=""),(Z9="")),INDEX(Calendario!$D$3:$H$55,MATCH(AA$4,Calendario!$A$3:$A$55,0),MATCH($I9,Calendario!$D$2:$H$2,0)),""),IF($K9=4,IF(AND((X9=""),(Y9=""),(Z9="")),INDEX(Calendario!$D$3:$H$55,MATCH(AA$4,Calendario!$A$3:$A$55,0),MATCH($I9,Calendario!$D$2:$H$2,0)),""))))))))</f>
        <v>44659</v>
      </c>
      <c r="AB9" s="108">
        <f>IF(ISBLANK($I9),"",IF(OR(EXACT(($I9),PROPER(TEXT(AB8,"dddd"))),(EXACT(($I9),PROPER(TEXT(AB7,"dddd"))))),"",IF(EXACT(($I9),(PROPER(TEXT(AB$3,"dddd")))),"",IF($K9=1,INDEX(Calendario!$D$3:$H$55,MATCH(AB$4,Calendario!$A$3:$A$55,0),MATCH($I9,Calendario!$D$2:$H$2,0)),IF($K9=2,IF(AA9="",INDEX(Calendario!$D$3:$H$55,MATCH(AB$4,Calendario!$A$3:$A$55,0),MATCH($I9,Calendario!$D$2:$H$2,0)),""),IF($K9=3,IF(AND((Z9=""),(AA9="")),INDEX(Calendario!$D$3:$H$55,MATCH(AB$4,Calendario!$A$3:$A$55,0),MATCH($I9,Calendario!$D$2:$H$2,0)),""),IF($K9=4,IF(AND((Y9=""),(Z9=""),(AA9="")),INDEX(Calendario!$D$3:$H$55,MATCH(AB$4,Calendario!$A$3:$A$55,0),MATCH($I9,Calendario!$D$2:$H$2,0)),""))))))))</f>
        <v>44666</v>
      </c>
      <c r="AC9" s="108">
        <f>IF(ISBLANK($I9),"",IF(OR(EXACT(($I9),PROPER(TEXT(AC8,"dddd"))),(EXACT(($I9),PROPER(TEXT(AC7,"dddd"))))),"",IF(EXACT(($I9),(PROPER(TEXT(AC$3,"dddd")))),"",IF($K9=1,INDEX(Calendario!$D$3:$H$55,MATCH(AC$4,Calendario!$A$3:$A$55,0),MATCH($I9,Calendario!$D$2:$H$2,0)),IF($K9=2,IF(AB9="",INDEX(Calendario!$D$3:$H$55,MATCH(AC$4,Calendario!$A$3:$A$55,0),MATCH($I9,Calendario!$D$2:$H$2,0)),""),IF($K9=3,IF(AND((AA9=""),(AB9="")),INDEX(Calendario!$D$3:$H$55,MATCH(AC$4,Calendario!$A$3:$A$55,0),MATCH($I9,Calendario!$D$2:$H$2,0)),""),IF($K9=4,IF(AND((Z9=""),(AA9=""),(AB9="")),INDEX(Calendario!$D$3:$H$55,MATCH(AC$4,Calendario!$A$3:$A$55,0),MATCH($I9,Calendario!$D$2:$H$2,0)),""))))))))</f>
        <v>44673</v>
      </c>
      <c r="AD9" s="108">
        <f>IF(ISBLANK($I9),"",IF(OR(EXACT(($I9),PROPER(TEXT(AD8,"dddd"))),(EXACT(($I9),PROPER(TEXT(AD7,"dddd"))))),"",IF(EXACT(($I9),(PROPER(TEXT(AD$3,"dddd")))),"",IF($K9=1,INDEX(Calendario!$D$3:$H$55,MATCH(AD$4,Calendario!$A$3:$A$55,0),MATCH($I9,Calendario!$D$2:$H$2,0)),IF($K9=2,IF(AC9="",INDEX(Calendario!$D$3:$H$55,MATCH(AD$4,Calendario!$A$3:$A$55,0),MATCH($I9,Calendario!$D$2:$H$2,0)),""),IF($K9=3,IF(AND((AB9=""),(AC9="")),INDEX(Calendario!$D$3:$H$55,MATCH(AD$4,Calendario!$A$3:$A$55,0),MATCH($I9,Calendario!$D$2:$H$2,0)),""),IF($K9=4,IF(AND((AA9=""),(AB9=""),(AC9="")),INDEX(Calendario!$D$3:$H$55,MATCH(AD$4,Calendario!$A$3:$A$55,0),MATCH($I9,Calendario!$D$2:$H$2,0)),""))))))))</f>
        <v>44680</v>
      </c>
      <c r="AE9" s="107">
        <f>IF(ISBLANK($I9),"",IF(OR(EXACT(($I9),PROPER(TEXT(AE8,"dddd"))),(EXACT(($I9),PROPER(TEXT(AE7,"dddd"))))),"",IF(EXACT(($I9),(PROPER(TEXT(AE$3,"dddd")))),"",IF($K9=1,INDEX(Calendario!$D$3:$H$55,MATCH(AE$4,Calendario!$A$3:$A$55,0),MATCH($I9,Calendario!$D$2:$H$2,0)),IF($K9=2,IF(AD9="",INDEX(Calendario!$D$3:$H$55,MATCH(AE$4,Calendario!$A$3:$A$55,0),MATCH($I9,Calendario!$D$2:$H$2,0)),""),IF($K9=3,IF(AND((AC9=""),(AD9="")),INDEX(Calendario!$D$3:$H$55,MATCH(AE$4,Calendario!$A$3:$A$55,0),MATCH($I9,Calendario!$D$2:$H$2,0)),""),IF($K9=4,IF(AND((AB9=""),(AC9=""),(AD9="")),INDEX(Calendario!$D$3:$H$55,MATCH(AE$4,Calendario!$A$3:$A$55,0),MATCH($I9,Calendario!$D$2:$H$2,0)),""))))))))</f>
        <v>44687</v>
      </c>
      <c r="AF9" s="107">
        <f>IF(ISBLANK($I9),"",IF(OR(EXACT(($I9),PROPER(TEXT(AF8,"dddd"))),(EXACT(($I9),PROPER(TEXT(AF7,"dddd"))))),"",IF(EXACT(($I9),(PROPER(TEXT(AF$3,"dddd")))),"",IF($K9=1,INDEX(Calendario!$D$3:$H$55,MATCH(AF$4,Calendario!$A$3:$A$55,0),MATCH($I9,Calendario!$D$2:$H$2,0)),IF($K9=2,IF(AE9="",INDEX(Calendario!$D$3:$H$55,MATCH(AF$4,Calendario!$A$3:$A$55,0),MATCH($I9,Calendario!$D$2:$H$2,0)),""),IF($K9=3,IF(AND((AD9=""),(AE9="")),INDEX(Calendario!$D$3:$H$55,MATCH(AF$4,Calendario!$A$3:$A$55,0),MATCH($I9,Calendario!$D$2:$H$2,0)),""),IF($K9=4,IF(AND((AC9=""),(AD9=""),(AE9="")),INDEX(Calendario!$D$3:$H$55,MATCH(AF$4,Calendario!$A$3:$A$55,0),MATCH($I9,Calendario!$D$2:$H$2,0)),""))))))))</f>
        <v>44694</v>
      </c>
      <c r="AG9" s="107">
        <f>IF(ISBLANK($I9),"",IF(OR(EXACT(($I9),PROPER(TEXT(AG8,"dddd"))),(EXACT(($I9),PROPER(TEXT(AG7,"dddd"))))),"",IF(EXACT(($I9),(PROPER(TEXT(AG$3,"dddd")))),"",IF($K9=1,INDEX(Calendario!$D$3:$H$55,MATCH(AG$4,Calendario!$A$3:$A$55,0),MATCH($I9,Calendario!$D$2:$H$2,0)),IF($K9=2,IF(AF9="",INDEX(Calendario!$D$3:$H$55,MATCH(AG$4,Calendario!$A$3:$A$55,0),MATCH($I9,Calendario!$D$2:$H$2,0)),""),IF($K9=3,IF(AND((AE9=""),(AF9="")),INDEX(Calendario!$D$3:$H$55,MATCH(AG$4,Calendario!$A$3:$A$55,0),MATCH($I9,Calendario!$D$2:$H$2,0)),""),IF($K9=4,IF(AND((AD9=""),(AE9=""),(AF9="")),INDEX(Calendario!$D$3:$H$55,MATCH(AG$4,Calendario!$A$3:$A$55,0),MATCH($I9,Calendario!$D$2:$H$2,0)),""))))))))</f>
        <v>44701</v>
      </c>
      <c r="AH9" s="107">
        <f>IF(ISBLANK($I9),"",IF(OR(EXACT(($I9),PROPER(TEXT(AH8,"dddd"))),(EXACT(($I9),PROPER(TEXT(AH7,"dddd"))))),"",IF(EXACT(($I9),(PROPER(TEXT(AH$3,"dddd")))),"",IF($K9=1,INDEX(Calendario!$D$3:$H$55,MATCH(AH$4,Calendario!$A$3:$A$55,0),MATCH($I9,Calendario!$D$2:$H$2,0)),IF($K9=2,IF(AG9="",INDEX(Calendario!$D$3:$H$55,MATCH(AH$4,Calendario!$A$3:$A$55,0),MATCH($I9,Calendario!$D$2:$H$2,0)),""),IF($K9=3,IF(AND((AF9=""),(AG9="")),INDEX(Calendario!$D$3:$H$55,MATCH(AH$4,Calendario!$A$3:$A$55,0),MATCH($I9,Calendario!$D$2:$H$2,0)),""),IF($K9=4,IF(AND((AE9=""),(AF9=""),(AG9="")),INDEX(Calendario!$D$3:$H$55,MATCH(AH$4,Calendario!$A$3:$A$55,0),MATCH($I9,Calendario!$D$2:$H$2,0)),""))))))))</f>
        <v>44708</v>
      </c>
      <c r="AI9" s="108">
        <f>IF(ISBLANK($I9),"",IF(OR(EXACT(($I9),PROPER(TEXT(AI8,"dddd"))),(EXACT(($I9),PROPER(TEXT(AI7,"dddd"))))),"",IF(EXACT(($I9),(PROPER(TEXT(AI$3,"dddd")))),"",IF($K9=1,INDEX(Calendario!$D$3:$H$55,MATCH(AI$4,Calendario!$A$3:$A$55,0),MATCH($I9,Calendario!$D$2:$H$2,0)),IF($K9=2,IF(AH9="",INDEX(Calendario!$D$3:$H$55,MATCH(AI$4,Calendario!$A$3:$A$55,0),MATCH($I9,Calendario!$D$2:$H$2,0)),""),IF($K9=3,IF(AND((AG9=""),(AH9="")),INDEX(Calendario!$D$3:$H$55,MATCH(AI$4,Calendario!$A$3:$A$55,0),MATCH($I9,Calendario!$D$2:$H$2,0)),""),IF($K9=4,IF(AND((AF9=""),(AG9=""),(AH9="")),INDEX(Calendario!$D$3:$H$55,MATCH(AI$4,Calendario!$A$3:$A$55,0),MATCH($I9,Calendario!$D$2:$H$2,0)),""))))))))</f>
        <v>44715</v>
      </c>
      <c r="AJ9" s="108">
        <f>IF(ISBLANK($I9),"",IF(OR(EXACT(($I9),PROPER(TEXT(AJ8,"dddd"))),(EXACT(($I9),PROPER(TEXT(AJ7,"dddd"))))),"",IF(EXACT(($I9),(PROPER(TEXT(AJ$3,"dddd")))),"",IF($K9=1,INDEX(Calendario!$D$3:$H$55,MATCH(AJ$4,Calendario!$A$3:$A$55,0),MATCH($I9,Calendario!$D$2:$H$2,0)),IF($K9=2,IF(AI9="",INDEX(Calendario!$D$3:$H$55,MATCH(AJ$4,Calendario!$A$3:$A$55,0),MATCH($I9,Calendario!$D$2:$H$2,0)),""),IF($K9=3,IF(AND((AH9=""),(AI9="")),INDEX(Calendario!$D$3:$H$55,MATCH(AJ$4,Calendario!$A$3:$A$55,0),MATCH($I9,Calendario!$D$2:$H$2,0)),""),IF($K9=4,IF(AND((AG9=""),(AH9=""),(AI9="")),INDEX(Calendario!$D$3:$H$55,MATCH(AJ$4,Calendario!$A$3:$A$55,0),MATCH($I9,Calendario!$D$2:$H$2,0)),""))))))))</f>
        <v>44722</v>
      </c>
      <c r="AK9" s="108">
        <f>IF(ISBLANK($I9),"",IF(OR(EXACT(($I9),PROPER(TEXT(AK8,"dddd"))),(EXACT(($I9),PROPER(TEXT(AK7,"dddd"))))),"",IF(EXACT(($I9),(PROPER(TEXT(AK$3,"dddd")))),"",IF($K9=1,INDEX(Calendario!$D$3:$H$55,MATCH(AK$4,Calendario!$A$3:$A$55,0),MATCH($I9,Calendario!$D$2:$H$2,0)),IF($K9=2,IF(AJ9="",INDEX(Calendario!$D$3:$H$55,MATCH(AK$4,Calendario!$A$3:$A$55,0),MATCH($I9,Calendario!$D$2:$H$2,0)),""),IF($K9=3,IF(AND((AI9=""),(AJ9="")),INDEX(Calendario!$D$3:$H$55,MATCH(AK$4,Calendario!$A$3:$A$55,0),MATCH($I9,Calendario!$D$2:$H$2,0)),""),IF($K9=4,IF(AND((AH9=""),(AI9=""),(AJ9="")),INDEX(Calendario!$D$3:$H$55,MATCH(AK$4,Calendario!$A$3:$A$55,0),MATCH($I9,Calendario!$D$2:$H$2,0)),""))))))))</f>
        <v>44729</v>
      </c>
      <c r="AL9" s="108">
        <f>IF(ISBLANK($I9),"",IF(OR(EXACT(($I9),PROPER(TEXT(AL8,"dddd"))),(EXACT(($I9),PROPER(TEXT(AL7,"dddd"))))),"",IF(EXACT(($I9),(PROPER(TEXT(AL$3,"dddd")))),"",IF($K9=1,INDEX(Calendario!$D$3:$H$55,MATCH(AL$4,Calendario!$A$3:$A$55,0),MATCH($I9,Calendario!$D$2:$H$2,0)),IF($K9=2,IF(AK9="",INDEX(Calendario!$D$3:$H$55,MATCH(AL$4,Calendario!$A$3:$A$55,0),MATCH($I9,Calendario!$D$2:$H$2,0)),""),IF($K9=3,IF(AND((AJ9=""),(AK9="")),INDEX(Calendario!$D$3:$H$55,MATCH(AL$4,Calendario!$A$3:$A$55,0),MATCH($I9,Calendario!$D$2:$H$2,0)),""),IF($K9=4,IF(AND((AI9=""),(AJ9=""),(AK9="")),INDEX(Calendario!$D$3:$H$55,MATCH(AL$4,Calendario!$A$3:$A$55,0),MATCH($I9,Calendario!$D$2:$H$2,0)),""))))))))</f>
        <v>44736</v>
      </c>
      <c r="AM9" s="108">
        <f>IF(ISBLANK($I9),"",IF(OR(EXACT(($I9),PROPER(TEXT(AM8,"dddd"))),(EXACT(($I9),PROPER(TEXT(AM7,"dddd"))))),"",IF(EXACT(($I9),(PROPER(TEXT(AM$3,"dddd")))),"",IF($K9=1,INDEX(Calendario!$D$3:$H$55,MATCH(AM$4,Calendario!$A$3:$A$55,0),MATCH($I9,Calendario!$D$2:$H$2,0)),IF($K9=2,IF(AL9="",INDEX(Calendario!$D$3:$H$55,MATCH(AM$4,Calendario!$A$3:$A$55,0),MATCH($I9,Calendario!$D$2:$H$2,0)),""),IF($K9=3,IF(AND((AK9=""),(AL9="")),INDEX(Calendario!$D$3:$H$55,MATCH(AM$4,Calendario!$A$3:$A$55,0),MATCH($I9,Calendario!$D$2:$H$2,0)),""),IF($K9=4,IF(AND((AJ9=""),(AK9=""),(AL9="")),INDEX(Calendario!$D$3:$H$55,MATCH(AM$4,Calendario!$A$3:$A$55,0),MATCH($I9,Calendario!$D$2:$H$2,0)),""))))))))</f>
        <v>44743</v>
      </c>
      <c r="AN9" s="107">
        <f>IF(ISBLANK($I9),"",IF(OR(EXACT(($I9),PROPER(TEXT(AN8,"dddd"))),(EXACT(($I9),PROPER(TEXT(AN7,"dddd"))))),"",IF(EXACT(($I9),(PROPER(TEXT(AN$3,"dddd")))),"",IF($K9=1,INDEX(Calendario!$D$3:$H$55,MATCH(AN$4,Calendario!$A$3:$A$55,0),MATCH($I9,Calendario!$D$2:$H$2,0)),IF($K9=2,IF(AM9="",INDEX(Calendario!$D$3:$H$55,MATCH(AN$4,Calendario!$A$3:$A$55,0),MATCH($I9,Calendario!$D$2:$H$2,0)),""),IF($K9=3,IF(AND((AL9=""),(AM9="")),INDEX(Calendario!$D$3:$H$55,MATCH(AN$4,Calendario!$A$3:$A$55,0),MATCH($I9,Calendario!$D$2:$H$2,0)),""),IF($K9=4,IF(AND((AK9=""),(AL9=""),(AM9="")),INDEX(Calendario!$D$3:$H$55,MATCH(AN$4,Calendario!$A$3:$A$55,0),MATCH($I9,Calendario!$D$2:$H$2,0)),""))))))))</f>
        <v>44750</v>
      </c>
      <c r="AO9" s="107">
        <f>IF(ISBLANK($I9),"",IF(OR(EXACT(($I9),PROPER(TEXT(AO8,"dddd"))),(EXACT(($I9),PROPER(TEXT(AO7,"dddd"))))),"",IF(EXACT(($I9),(PROPER(TEXT(AO$3,"dddd")))),"",IF($K9=1,INDEX(Calendario!$D$3:$H$55,MATCH(AO$4,Calendario!$A$3:$A$55,0),MATCH($I9,Calendario!$D$2:$H$2,0)),IF($K9=2,IF(AN9="",INDEX(Calendario!$D$3:$H$55,MATCH(AO$4,Calendario!$A$3:$A$55,0),MATCH($I9,Calendario!$D$2:$H$2,0)),""),IF($K9=3,IF(AND((AM9=""),(AN9="")),INDEX(Calendario!$D$3:$H$55,MATCH(AO$4,Calendario!$A$3:$A$55,0),MATCH($I9,Calendario!$D$2:$H$2,0)),""),IF($K9=4,IF(AND((AL9=""),(AM9=""),(AN9="")),INDEX(Calendario!$D$3:$H$55,MATCH(AO$4,Calendario!$A$3:$A$55,0),MATCH($I9,Calendario!$D$2:$H$2,0)),""))))))))</f>
        <v>44757</v>
      </c>
      <c r="AP9" s="107">
        <f>IF(ISBLANK($I9),"",IF(OR(EXACT(($I9),PROPER(TEXT(AP8,"dddd"))),(EXACT(($I9),PROPER(TEXT(AP7,"dddd"))))),"",IF(EXACT(($I9),(PROPER(TEXT(AP$3,"dddd")))),"",IF($K9=1,INDEX(Calendario!$D$3:$H$55,MATCH(AP$4,Calendario!$A$3:$A$55,0),MATCH($I9,Calendario!$D$2:$H$2,0)),IF($K9=2,IF(AO9="",INDEX(Calendario!$D$3:$H$55,MATCH(AP$4,Calendario!$A$3:$A$55,0),MATCH($I9,Calendario!$D$2:$H$2,0)),""),IF($K9=3,IF(AND((AN9=""),(AO9="")),INDEX(Calendario!$D$3:$H$55,MATCH(AP$4,Calendario!$A$3:$A$55,0),MATCH($I9,Calendario!$D$2:$H$2,0)),""),IF($K9=4,IF(AND((AM9=""),(AN9=""),(AO9="")),INDEX(Calendario!$D$3:$H$55,MATCH(AP$4,Calendario!$A$3:$A$55,0),MATCH($I9,Calendario!$D$2:$H$2,0)),""))))))))</f>
        <v>44764</v>
      </c>
      <c r="AQ9" s="107">
        <f>IF(ISBLANK($I9),"",IF(OR(EXACT(($I9),PROPER(TEXT(AQ8,"dddd"))),(EXACT(($I9),PROPER(TEXT(AQ7,"dddd"))))),"",IF(EXACT(($I9),(PROPER(TEXT(AQ$3,"dddd")))),"",IF($K9=1,INDEX(Calendario!$D$3:$H$55,MATCH(AQ$4,Calendario!$A$3:$A$55,0),MATCH($I9,Calendario!$D$2:$H$2,0)),IF($K9=2,IF(AP9="",INDEX(Calendario!$D$3:$H$55,MATCH(AQ$4,Calendario!$A$3:$A$55,0),MATCH($I9,Calendario!$D$2:$H$2,0)),""),IF($K9=3,IF(AND((AO9=""),(AP9="")),INDEX(Calendario!$D$3:$H$55,MATCH(AQ$4,Calendario!$A$3:$A$55,0),MATCH($I9,Calendario!$D$2:$H$2,0)),""),IF($K9=4,IF(AND((AN9=""),(AO9=""),(AP9="")),INDEX(Calendario!$D$3:$H$55,MATCH(AQ$4,Calendario!$A$3:$A$55,0),MATCH($I9,Calendario!$D$2:$H$2,0)),""))))))))</f>
        <v>44771</v>
      </c>
      <c r="AR9" s="108">
        <f>IF(ISBLANK($I9),"",IF(OR(EXACT(($I9),PROPER(TEXT(AR8,"dddd"))),(EXACT(($I9),PROPER(TEXT(AR7,"dddd"))))),"",IF(EXACT(($I9),(PROPER(TEXT(AR$3,"dddd")))),"",IF($K9=1,INDEX(Calendario!$D$3:$H$55,MATCH(AR$4,Calendario!$A$3:$A$55,0),MATCH($I9,Calendario!$D$2:$H$2,0)),IF($K9=2,IF(AQ9="",INDEX(Calendario!$D$3:$H$55,MATCH(AR$4,Calendario!$A$3:$A$55,0),MATCH($I9,Calendario!$D$2:$H$2,0)),""),IF($K9=3,IF(AND((AP9=""),(AQ9="")),INDEX(Calendario!$D$3:$H$55,MATCH(AR$4,Calendario!$A$3:$A$55,0),MATCH($I9,Calendario!$D$2:$H$2,0)),""),IF($K9=4,IF(AND((AO9=""),(AP9=""),(AQ9="")),INDEX(Calendario!$D$3:$H$55,MATCH(AR$4,Calendario!$A$3:$A$55,0),MATCH($I9,Calendario!$D$2:$H$2,0)),""))))))))</f>
        <v>44778</v>
      </c>
      <c r="AS9" s="108">
        <f>IF(ISBLANK($I9),"",IF(OR(EXACT(($I9),PROPER(TEXT(AS8,"dddd"))),(EXACT(($I9),PROPER(TEXT(AS7,"dddd"))))),"",IF(EXACT(($I9),(PROPER(TEXT(AS$3,"dddd")))),"",IF($K9=1,INDEX(Calendario!$D$3:$H$55,MATCH(AS$4,Calendario!$A$3:$A$55,0),MATCH($I9,Calendario!$D$2:$H$2,0)),IF($K9=2,IF(AR9="",INDEX(Calendario!$D$3:$H$55,MATCH(AS$4,Calendario!$A$3:$A$55,0),MATCH($I9,Calendario!$D$2:$H$2,0)),""),IF($K9=3,IF(AND((AQ9=""),(AR9="")),INDEX(Calendario!$D$3:$H$55,MATCH(AS$4,Calendario!$A$3:$A$55,0),MATCH($I9,Calendario!$D$2:$H$2,0)),""),IF($K9=4,IF(AND((AP9=""),(AQ9=""),(AR9="")),INDEX(Calendario!$D$3:$H$55,MATCH(AS$4,Calendario!$A$3:$A$55,0),MATCH($I9,Calendario!$D$2:$H$2,0)),""))))))))</f>
        <v>44785</v>
      </c>
      <c r="AT9" s="108">
        <f>IF(ISBLANK($I9),"",IF(OR(EXACT(($I9),PROPER(TEXT(AT8,"dddd"))),(EXACT(($I9),PROPER(TEXT(AT7,"dddd"))))),"",IF(EXACT(($I9),(PROPER(TEXT(AT$3,"dddd")))),"",IF($K9=1,INDEX(Calendario!$D$3:$H$55,MATCH(AT$4,Calendario!$A$3:$A$55,0),MATCH($I9,Calendario!$D$2:$H$2,0)),IF($K9=2,IF(AS9="",INDEX(Calendario!$D$3:$H$55,MATCH(AT$4,Calendario!$A$3:$A$55,0),MATCH($I9,Calendario!$D$2:$H$2,0)),""),IF($K9=3,IF(AND((AR9=""),(AS9="")),INDEX(Calendario!$D$3:$H$55,MATCH(AT$4,Calendario!$A$3:$A$55,0),MATCH($I9,Calendario!$D$2:$H$2,0)),""),IF($K9=4,IF(AND((AQ9=""),(AR9=""),(AS9="")),INDEX(Calendario!$D$3:$H$55,MATCH(AT$4,Calendario!$A$3:$A$55,0),MATCH($I9,Calendario!$D$2:$H$2,0)),""))))))))</f>
        <v>44792</v>
      </c>
      <c r="AU9" s="108">
        <f>IF(ISBLANK($I9),"",IF(OR(EXACT(($I9),PROPER(TEXT(AU8,"dddd"))),(EXACT(($I9),PROPER(TEXT(AU7,"dddd"))))),"",IF(EXACT(($I9),(PROPER(TEXT(AU$3,"dddd")))),"",IF($K9=1,INDEX(Calendario!$D$3:$H$55,MATCH(AU$4,Calendario!$A$3:$A$55,0),MATCH($I9,Calendario!$D$2:$H$2,0)),IF($K9=2,IF(AT9="",INDEX(Calendario!$D$3:$H$55,MATCH(AU$4,Calendario!$A$3:$A$55,0),MATCH($I9,Calendario!$D$2:$H$2,0)),""),IF($K9=3,IF(AND((AS9=""),(AT9="")),INDEX(Calendario!$D$3:$H$55,MATCH(AU$4,Calendario!$A$3:$A$55,0),MATCH($I9,Calendario!$D$2:$H$2,0)),""),IF($K9=4,IF(AND((AR9=""),(AS9=""),(AT9="")),INDEX(Calendario!$D$3:$H$55,MATCH(AU$4,Calendario!$A$3:$A$55,0),MATCH($I9,Calendario!$D$2:$H$2,0)),""))))))))</f>
        <v>44799</v>
      </c>
      <c r="AV9" s="107">
        <f>IF(ISBLANK($I9),"",IF(OR(EXACT(($I9),PROPER(TEXT(AV8,"dddd"))),(EXACT(($I9),PROPER(TEXT(AV7,"dddd"))))),"",IF(EXACT(($I9),(PROPER(TEXT(AV$3,"dddd")))),"",IF($K9=1,INDEX(Calendario!$D$3:$H$55,MATCH(AV$4,Calendario!$A$3:$A$55,0),MATCH($I9,Calendario!$D$2:$H$2,0)),IF($K9=2,IF(AU9="",INDEX(Calendario!$D$3:$H$55,MATCH(AV$4,Calendario!$A$3:$A$55,0),MATCH($I9,Calendario!$D$2:$H$2,0)),""),IF($K9=3,IF(AND((AT9=""),(AU9="")),INDEX(Calendario!$D$3:$H$55,MATCH(AV$4,Calendario!$A$3:$A$55,0),MATCH($I9,Calendario!$D$2:$H$2,0)),""),IF($K9=4,IF(AND((AS9=""),(AT9=""),(AU9="")),INDEX(Calendario!$D$3:$H$55,MATCH(AV$4,Calendario!$A$3:$A$55,0),MATCH($I9,Calendario!$D$2:$H$2,0)),""))))))))</f>
        <v>44806</v>
      </c>
      <c r="AW9" s="107">
        <f>IF(ISBLANK($I9),"",IF(OR(EXACT(($I9),PROPER(TEXT(AW8,"dddd"))),(EXACT(($I9),PROPER(TEXT(AW7,"dddd"))))),"",IF(EXACT(($I9),(PROPER(TEXT(AW$3,"dddd")))),"",IF($K9=1,INDEX(Calendario!$D$3:$H$55,MATCH(AW$4,Calendario!$A$3:$A$55,0),MATCH($I9,Calendario!$D$2:$H$2,0)),IF($K9=2,IF(AV9="",INDEX(Calendario!$D$3:$H$55,MATCH(AW$4,Calendario!$A$3:$A$55,0),MATCH($I9,Calendario!$D$2:$H$2,0)),""),IF($K9=3,IF(AND((AU9=""),(AV9="")),INDEX(Calendario!$D$3:$H$55,MATCH(AW$4,Calendario!$A$3:$A$55,0),MATCH($I9,Calendario!$D$2:$H$2,0)),""),IF($K9=4,IF(AND((AT9=""),(AU9=""),(AV9="")),INDEX(Calendario!$D$3:$H$55,MATCH(AW$4,Calendario!$A$3:$A$55,0),MATCH($I9,Calendario!$D$2:$H$2,0)),""))))))))</f>
        <v>44813</v>
      </c>
      <c r="AX9" s="107">
        <f>IF(ISBLANK($I9),"",IF(OR(EXACT(($I9),PROPER(TEXT(AX8,"dddd"))),(EXACT(($I9),PROPER(TEXT(AX7,"dddd"))))),"",IF(EXACT(($I9),(PROPER(TEXT(AX$3,"dddd")))),"",IF($K9=1,INDEX(Calendario!$D$3:$H$55,MATCH(AX$4,Calendario!$A$3:$A$55,0),MATCH($I9,Calendario!$D$2:$H$2,0)),IF($K9=2,IF(AW9="",INDEX(Calendario!$D$3:$H$55,MATCH(AX$4,Calendario!$A$3:$A$55,0),MATCH($I9,Calendario!$D$2:$H$2,0)),""),IF($K9=3,IF(AND((AV9=""),(AW9="")),INDEX(Calendario!$D$3:$H$55,MATCH(AX$4,Calendario!$A$3:$A$55,0),MATCH($I9,Calendario!$D$2:$H$2,0)),""),IF($K9=4,IF(AND((AU9=""),(AV9=""),(AW9="")),INDEX(Calendario!$D$3:$H$55,MATCH(AX$4,Calendario!$A$3:$A$55,0),MATCH($I9,Calendario!$D$2:$H$2,0)),""))))))))</f>
        <v>44820</v>
      </c>
      <c r="AY9" s="107">
        <f>IF(ISBLANK($I9),"",IF(OR(EXACT(($I9),PROPER(TEXT(AY8,"dddd"))),(EXACT(($I9),PROPER(TEXT(AY7,"dddd"))))),"",IF(EXACT(($I9),(PROPER(TEXT(AY$3,"dddd")))),"",IF($K9=1,INDEX(Calendario!$D$3:$H$55,MATCH(AY$4,Calendario!$A$3:$A$55,0),MATCH($I9,Calendario!$D$2:$H$2,0)),IF($K9=2,IF(AX9="",INDEX(Calendario!$D$3:$H$55,MATCH(AY$4,Calendario!$A$3:$A$55,0),MATCH($I9,Calendario!$D$2:$H$2,0)),""),IF($K9=3,IF(AND((AW9=""),(AX9="")),INDEX(Calendario!$D$3:$H$55,MATCH(AY$4,Calendario!$A$3:$A$55,0),MATCH($I9,Calendario!$D$2:$H$2,0)),""),IF($K9=4,IF(AND((AV9=""),(AW9=""),(AX9="")),INDEX(Calendario!$D$3:$H$55,MATCH(AY$4,Calendario!$A$3:$A$55,0),MATCH($I9,Calendario!$D$2:$H$2,0)),""))))))))</f>
        <v>44827</v>
      </c>
      <c r="AZ9" s="107">
        <f>IF(ISBLANK($I9),"",IF(OR(EXACT(($I9),PROPER(TEXT(AZ8,"dddd"))),(EXACT(($I9),PROPER(TEXT(AZ7,"dddd"))))),"",IF(EXACT(($I9),(PROPER(TEXT(AZ$3,"dddd")))),"",IF($K9=1,INDEX(Calendario!$D$3:$H$55,MATCH(AZ$4,Calendario!$A$3:$A$55,0),MATCH($I9,Calendario!$D$2:$H$2,0)),IF($K9=2,IF(AY9="",INDEX(Calendario!$D$3:$H$55,MATCH(AZ$4,Calendario!$A$3:$A$55,0),MATCH($I9,Calendario!$D$2:$H$2,0)),""),IF($K9=3,IF(AND((AX9=""),(AY9="")),INDEX(Calendario!$D$3:$H$55,MATCH(AZ$4,Calendario!$A$3:$A$55,0),MATCH($I9,Calendario!$D$2:$H$2,0)),""),IF($K9=4,IF(AND((AW9=""),(AX9=""),(AY9="")),INDEX(Calendario!$D$3:$H$55,MATCH(AZ$4,Calendario!$A$3:$A$55,0),MATCH($I9,Calendario!$D$2:$H$2,0)),""))))))))</f>
        <v>44834</v>
      </c>
      <c r="BA9" s="108">
        <f>IF(ISBLANK($I9),"",IF(OR(EXACT(($I9),PROPER(TEXT(BA8,"dddd"))),(EXACT(($I9),PROPER(TEXT(BA7,"dddd"))))),"",IF(EXACT(($I9),(PROPER(TEXT(BA$3,"dddd")))),"",IF($K9=1,INDEX(Calendario!$D$3:$H$55,MATCH(BA$4,Calendario!$A$3:$A$55,0),MATCH($I9,Calendario!$D$2:$H$2,0)),IF($K9=2,IF(AZ9="",INDEX(Calendario!$D$3:$H$55,MATCH(BA$4,Calendario!$A$3:$A$55,0),MATCH($I9,Calendario!$D$2:$H$2,0)),""),IF($K9=3,IF(AND((AY9=""),(AZ9="")),INDEX(Calendario!$D$3:$H$55,MATCH(BA$4,Calendario!$A$3:$A$55,0),MATCH($I9,Calendario!$D$2:$H$2,0)),""),IF($K9=4,IF(AND((AX9=""),(AY9=""),(AZ9="")),INDEX(Calendario!$D$3:$H$55,MATCH(BA$4,Calendario!$A$3:$A$55,0),MATCH($I9,Calendario!$D$2:$H$2,0)),""))))))))</f>
        <v>44841</v>
      </c>
      <c r="BB9" s="108">
        <f>IF(ISBLANK($I9),"",IF(OR(EXACT(($I9),PROPER(TEXT(BB8,"dddd"))),(EXACT(($I9),PROPER(TEXT(BB7,"dddd"))))),"",IF(EXACT(($I9),(PROPER(TEXT(BB$3,"dddd")))),"",IF($K9=1,INDEX(Calendario!$D$3:$H$55,MATCH(BB$4,Calendario!$A$3:$A$55,0),MATCH($I9,Calendario!$D$2:$H$2,0)),IF($K9=2,IF(BA9="",INDEX(Calendario!$D$3:$H$55,MATCH(BB$4,Calendario!$A$3:$A$55,0),MATCH($I9,Calendario!$D$2:$H$2,0)),""),IF($K9=3,IF(AND((AZ9=""),(BA9="")),INDEX(Calendario!$D$3:$H$55,MATCH(BB$4,Calendario!$A$3:$A$55,0),MATCH($I9,Calendario!$D$2:$H$2,0)),""),IF($K9=4,IF(AND((AY9=""),(AZ9=""),(BA9="")),INDEX(Calendario!$D$3:$H$55,MATCH(BB$4,Calendario!$A$3:$A$55,0),MATCH($I9,Calendario!$D$2:$H$2,0)),""))))))))</f>
        <v>44848</v>
      </c>
      <c r="BC9" s="108">
        <f>IF(ISBLANK($I9),"",IF(OR(EXACT(($I9),PROPER(TEXT(BC8,"dddd"))),(EXACT(($I9),PROPER(TEXT(BC7,"dddd"))))),"",IF(EXACT(($I9),(PROPER(TEXT(BC$3,"dddd")))),"",IF($K9=1,INDEX(Calendario!$D$3:$H$55,MATCH(BC$4,Calendario!$A$3:$A$55,0),MATCH($I9,Calendario!$D$2:$H$2,0)),IF($K9=2,IF(BB9="",INDEX(Calendario!$D$3:$H$55,MATCH(BC$4,Calendario!$A$3:$A$55,0),MATCH($I9,Calendario!$D$2:$H$2,0)),""),IF($K9=3,IF(AND((BA9=""),(BB9="")),INDEX(Calendario!$D$3:$H$55,MATCH(BC$4,Calendario!$A$3:$A$55,0),MATCH($I9,Calendario!$D$2:$H$2,0)),""),IF($K9=4,IF(AND((AZ9=""),(BA9=""),(BB9="")),INDEX(Calendario!$D$3:$H$55,MATCH(BC$4,Calendario!$A$3:$A$55,0),MATCH($I9,Calendario!$D$2:$H$2,0)),""))))))))</f>
        <v>44855</v>
      </c>
      <c r="BD9" s="108">
        <f>IF(ISBLANK($I9),"",IF(OR(EXACT(($I9),PROPER(TEXT(BD8,"dddd"))),(EXACT(($I9),PROPER(TEXT(BD7,"dddd"))))),"",IF(EXACT(($I9),(PROPER(TEXT(BD$3,"dddd")))),"",IF($K9=1,INDEX(Calendario!$D$3:$H$55,MATCH(BD$4,Calendario!$A$3:$A$55,0),MATCH($I9,Calendario!$D$2:$H$2,0)),IF($K9=2,IF(BC9="",INDEX(Calendario!$D$3:$H$55,MATCH(BD$4,Calendario!$A$3:$A$55,0),MATCH($I9,Calendario!$D$2:$H$2,0)),""),IF($K9=3,IF(AND((BB9=""),(BC9="")),INDEX(Calendario!$D$3:$H$55,MATCH(BD$4,Calendario!$A$3:$A$55,0),MATCH($I9,Calendario!$D$2:$H$2,0)),""),IF($K9=4,IF(AND((BA9=""),(BB9=""),(BC9="")),INDEX(Calendario!$D$3:$H$55,MATCH(BD$4,Calendario!$A$3:$A$55,0),MATCH($I9,Calendario!$D$2:$H$2,0)),""))))))))</f>
        <v>44862</v>
      </c>
      <c r="BE9" s="107">
        <f>IF(ISBLANK($I9),"",IF(OR(EXACT(($I9),PROPER(TEXT(BE8,"dddd"))),(EXACT(($I9),PROPER(TEXT(BE7,"dddd"))))),"",IF(EXACT(($I9),(PROPER(TEXT(BE$3,"dddd")))),"",IF($K9=1,INDEX(Calendario!$D$3:$H$55,MATCH(BE$4,Calendario!$A$3:$A$55,0),MATCH($I9,Calendario!$D$2:$H$2,0)),IF($K9=2,IF(BD9="",INDEX(Calendario!$D$3:$H$55,MATCH(BE$4,Calendario!$A$3:$A$55,0),MATCH($I9,Calendario!$D$2:$H$2,0)),""),IF($K9=3,IF(AND((BC9=""),(BD9="")),INDEX(Calendario!$D$3:$H$55,MATCH(BE$4,Calendario!$A$3:$A$55,0),MATCH($I9,Calendario!$D$2:$H$2,0)),""),IF($K9=4,IF(AND((BB9=""),(BC9=""),(BD9="")),INDEX(Calendario!$D$3:$H$55,MATCH(BE$4,Calendario!$A$3:$A$55,0),MATCH($I9,Calendario!$D$2:$H$2,0)),""))))))))</f>
        <v>44869</v>
      </c>
      <c r="BF9" s="107">
        <f>IF(ISBLANK($I9),"",IF(OR(EXACT(($I9),PROPER(TEXT(BF8,"dddd"))),(EXACT(($I9),PROPER(TEXT(BF7,"dddd"))))),"",IF(EXACT(($I9),(PROPER(TEXT(BF$3,"dddd")))),"",IF($K9=1,INDEX(Calendario!$D$3:$H$55,MATCH(BF$4,Calendario!$A$3:$A$55,0),MATCH($I9,Calendario!$D$2:$H$2,0)),IF($K9=2,IF(BE9="",INDEX(Calendario!$D$3:$H$55,MATCH(BF$4,Calendario!$A$3:$A$55,0),MATCH($I9,Calendario!$D$2:$H$2,0)),""),IF($K9=3,IF(AND((BD9=""),(BE9="")),INDEX(Calendario!$D$3:$H$55,MATCH(BF$4,Calendario!$A$3:$A$55,0),MATCH($I9,Calendario!$D$2:$H$2,0)),""),IF($K9=4,IF(AND((BC9=""),(BD9=""),(BE9="")),INDEX(Calendario!$D$3:$H$55,MATCH(BF$4,Calendario!$A$3:$A$55,0),MATCH($I9,Calendario!$D$2:$H$2,0)),""))))))))</f>
        <v>44876</v>
      </c>
      <c r="BG9" s="107">
        <f>IF(ISBLANK($I9),"",IF(OR(EXACT(($I9),PROPER(TEXT(BG8,"dddd"))),(EXACT(($I9),PROPER(TEXT(BG7,"dddd"))))),"",IF(EXACT(($I9),(PROPER(TEXT(BG$3,"dddd")))),"",IF($K9=1,INDEX(Calendario!$D$3:$H$55,MATCH(BG$4,Calendario!$A$3:$A$55,0),MATCH($I9,Calendario!$D$2:$H$2,0)),IF($K9=2,IF(BF9="",INDEX(Calendario!$D$3:$H$55,MATCH(BG$4,Calendario!$A$3:$A$55,0),MATCH($I9,Calendario!$D$2:$H$2,0)),""),IF($K9=3,IF(AND((BE9=""),(BF9="")),INDEX(Calendario!$D$3:$H$55,MATCH(BG$4,Calendario!$A$3:$A$55,0),MATCH($I9,Calendario!$D$2:$H$2,0)),""),IF($K9=4,IF(AND((BD9=""),(BE9=""),(BF9="")),INDEX(Calendario!$D$3:$H$55,MATCH(BG$4,Calendario!$A$3:$A$55,0),MATCH($I9,Calendario!$D$2:$H$2,0)),""))))))))</f>
        <v>44883</v>
      </c>
      <c r="BH9" s="107">
        <f>IF(ISBLANK($I9),"",IF(OR(EXACT(($I9),PROPER(TEXT(BH8,"dddd"))),(EXACT(($I9),PROPER(TEXT(BH7,"dddd"))))),"",IF(EXACT(($I9),(PROPER(TEXT(BH$3,"dddd")))),"",IF($K9=1,INDEX(Calendario!$D$3:$H$55,MATCH(BH$4,Calendario!$A$3:$A$55,0),MATCH($I9,Calendario!$D$2:$H$2,0)),IF($K9=2,IF(BG9="",INDEX(Calendario!$D$3:$H$55,MATCH(BH$4,Calendario!$A$3:$A$55,0),MATCH($I9,Calendario!$D$2:$H$2,0)),""),IF($K9=3,IF(AND((BF9=""),(BG9="")),INDEX(Calendario!$D$3:$H$55,MATCH(BH$4,Calendario!$A$3:$A$55,0),MATCH($I9,Calendario!$D$2:$H$2,0)),""),IF($K9=4,IF(AND((BE9=""),(BF9=""),(BG9="")),INDEX(Calendario!$D$3:$H$55,MATCH(BH$4,Calendario!$A$3:$A$55,0),MATCH($I9,Calendario!$D$2:$H$2,0)),""))))))))</f>
        <v>44890</v>
      </c>
      <c r="BI9" s="108">
        <f>IF(ISBLANK($I9),"",IF(OR(EXACT(($I9),PROPER(TEXT(BI8,"dddd"))),(EXACT(($I9),PROPER(TEXT(BI7,"dddd"))))),"",IF(EXACT(($I9),(PROPER(TEXT(BI$3,"dddd")))),"",IF($K9=1,INDEX(Calendario!$D$3:$H$55,MATCH(BI$4,Calendario!$A$3:$A$55,0),MATCH($I9,Calendario!$D$2:$H$2,0)),IF($K9=2,IF(BH9="",INDEX(Calendario!$D$3:$H$55,MATCH(BI$4,Calendario!$A$3:$A$55,0),MATCH($I9,Calendario!$D$2:$H$2,0)),""),IF($K9=3,IF(AND((BG9=""),(BH9="")),INDEX(Calendario!$D$3:$H$55,MATCH(BI$4,Calendario!$A$3:$A$55,0),MATCH($I9,Calendario!$D$2:$H$2,0)),""),IF($K9=4,IF(AND((BF9=""),(BG9=""),(BH9="")),INDEX(Calendario!$D$3:$H$55,MATCH(BI$4,Calendario!$A$3:$A$55,0),MATCH($I9,Calendario!$D$2:$H$2,0)),""))))))))</f>
        <v>44897</v>
      </c>
      <c r="BJ9" s="108">
        <f>IF(ISBLANK($I9),"",IF(OR(EXACT(($I9),PROPER(TEXT(BJ8,"dddd"))),(EXACT(($I9),PROPER(TEXT(BJ7,"dddd"))))),"",IF(EXACT(($I9),(PROPER(TEXT(BJ$3,"dddd")))),"",IF($K9=1,INDEX(Calendario!$D$3:$H$55,MATCH(BJ$4,Calendario!$A$3:$A$55,0),MATCH($I9,Calendario!$D$2:$H$2,0)),IF($K9=2,IF(BI9="",INDEX(Calendario!$D$3:$H$55,MATCH(BJ$4,Calendario!$A$3:$A$55,0),MATCH($I9,Calendario!$D$2:$H$2,0)),""),IF($K9=3,IF(AND((BH9=""),(BI9="")),INDEX(Calendario!$D$3:$H$55,MATCH(BJ$4,Calendario!$A$3:$A$55,0),MATCH($I9,Calendario!$D$2:$H$2,0)),""),IF($K9=4,IF(AND((BG9=""),(BH9=""),(BI9="")),INDEX(Calendario!$D$3:$H$55,MATCH(BJ$4,Calendario!$A$3:$A$55,0),MATCH($I9,Calendario!$D$2:$H$2,0)),""))))))))</f>
        <v>44904</v>
      </c>
      <c r="BK9" s="108">
        <f>IF(ISBLANK($I9),"",IF(OR(EXACT(($I9),PROPER(TEXT(BK8,"dddd"))),(EXACT(($I9),PROPER(TEXT(BK7,"dddd"))))),"",IF(EXACT(($I9),(PROPER(TEXT(BK$3,"dddd")))),"",IF($K9=1,INDEX(Calendario!$D$3:$H$55,MATCH(BK$4,Calendario!$A$3:$A$55,0),MATCH($I9,Calendario!$D$2:$H$2,0)),IF($K9=2,IF(BJ9="",INDEX(Calendario!$D$3:$H$55,MATCH(BK$4,Calendario!$A$3:$A$55,0),MATCH($I9,Calendario!$D$2:$H$2,0)),""),IF($K9=3,IF(AND((BI9=""),(BJ9="")),INDEX(Calendario!$D$3:$H$55,MATCH(BK$4,Calendario!$A$3:$A$55,0),MATCH($I9,Calendario!$D$2:$H$2,0)),""),IF($K9=4,IF(AND((BH9=""),(BI9=""),(BJ9="")),INDEX(Calendario!$D$3:$H$55,MATCH(BK$4,Calendario!$A$3:$A$55,0),MATCH($I9,Calendario!$D$2:$H$2,0)),""))))))))</f>
        <v>44911</v>
      </c>
      <c r="BL9" s="108">
        <f>IF(ISBLANK($I9),"",IF(OR(EXACT(($I9),PROPER(TEXT(BL8,"dddd"))),(EXACT(($I9),PROPER(TEXT(BL7,"dddd"))))),"",IF(EXACT(($I9),(PROPER(TEXT(BL$3,"dddd")))),"",IF($K9=1,INDEX(Calendario!$D$3:$H$55,MATCH(BL$4,Calendario!$A$3:$A$55,0),MATCH($I9,Calendario!$D$2:$H$2,0)),IF($K9=2,IF(BK9="",INDEX(Calendario!$D$3:$H$55,MATCH(BL$4,Calendario!$A$3:$A$55,0),MATCH($I9,Calendario!$D$2:$H$2,0)),""),IF($K9=3,IF(AND((BJ9=""),(BK9="")),INDEX(Calendario!$D$3:$H$55,MATCH(BL$4,Calendario!$A$3:$A$55,0),MATCH($I9,Calendario!$D$2:$H$2,0)),""),IF($K9=4,IF(AND((BI9=""),(BJ9=""),(BK9="")),INDEX(Calendario!$D$3:$H$55,MATCH(BL$4,Calendario!$A$3:$A$55,0),MATCH($I9,Calendario!$D$2:$H$2,0)),""))))))))</f>
        <v>44918</v>
      </c>
      <c r="BM9" s="108">
        <f>IF(ISBLANK($I9),"",IF(OR(EXACT(($I9),PROPER(TEXT(BM8,"dddd"))),(EXACT(($I9),PROPER(TEXT(BM7,"dddd"))))),"",IF(EXACT(($I9),(PROPER(TEXT(BM$3,"dddd")))),"",IF($K9=1,INDEX(Calendario!$D$3:$H$55,MATCH(BM$4,Calendario!$A$3:$A$55,0),MATCH($I9,Calendario!$D$2:$H$2,0)),IF($K9=2,IF(BL9="",INDEX(Calendario!$D$3:$H$55,MATCH(BM$4,Calendario!$A$3:$A$55,0),MATCH($I9,Calendario!$D$2:$H$2,0)),""),IF($K9=3,IF(AND((BK9=""),(BL9="")),INDEX(Calendario!$D$3:$H$55,MATCH(BM$4,Calendario!$A$3:$A$55,0),MATCH($I9,Calendario!$D$2:$H$2,0)),""),IF($K9=4,IF(AND((BJ9=""),(BK9=""),(BL9="")),INDEX(Calendario!$D$3:$H$55,MATCH(BM$4,Calendario!$A$3:$A$55,0),MATCH($I9,Calendario!$D$2:$H$2,0)),""))))))))</f>
        <v>44925</v>
      </c>
      <c r="BO9" s="88" t="s">
        <v>793</v>
      </c>
    </row>
    <row r="10" spans="1:67" s="88" customFormat="1" ht="26.25" customHeight="1" x14ac:dyDescent="0.25">
      <c r="A10" s="178">
        <f>IF(G10="","",IF(A9="",IF(A8="",IF(A7="",A6+1,A7+1),A8+1),A9+1))</f>
        <v>4</v>
      </c>
      <c r="B10" s="176" t="s">
        <v>1279</v>
      </c>
      <c r="C10" s="176" t="s">
        <v>1584</v>
      </c>
      <c r="D10" s="177" t="str">
        <f>IF(ISNA(VLOOKUP(C10,TSeccBS!$D:$H,5,FALSE)),"",VLOOKUP(C10,TSeccBS!$D:$H,5,FALSE))</f>
        <v>SINCELEJO</v>
      </c>
      <c r="E10" s="176" t="s">
        <v>615</v>
      </c>
      <c r="F10" s="176" t="s">
        <v>23</v>
      </c>
      <c r="G10" s="177" t="str">
        <f>IF(ISNA(VLOOKUP(F10,Tmunic!$C$2:$D$1160,2,FALSE)),"",VLOOKUP(F10,Tmunic!$C$2:$D$1160,2,FALSE))</f>
        <v>DS SUCRE</v>
      </c>
      <c r="H10" s="184" t="str">
        <f>IF(ISNA(VLOOKUP(G10,TDirReg!$F$1:$H$184,3,0)),"",VLOOKUP(G10,TDirReg!$F$1:$H$184,3,0))</f>
        <v>Calle 38 No 25A - 211 Troncal de Occidente</v>
      </c>
      <c r="I10" s="196" t="s">
        <v>127</v>
      </c>
      <c r="J10" s="195" t="s">
        <v>1735</v>
      </c>
      <c r="K10" s="197">
        <v>1</v>
      </c>
      <c r="L10" s="202">
        <f t="shared" si="0"/>
        <v>51</v>
      </c>
      <c r="M10" s="107" t="str">
        <f>IF(ISBLANK($I10),"",IF(EXACT(($I10),(PROPER(TEXT(M$3,"dddd")))),"",IF(EXACT(M$4,$J10),IF($K10=1,INDEX(Calendario!$D$3:$H$55,MATCH(M$4,Calendario!$A$3:$A$55,0),MATCH($I10,Calendario!$D$2:$H$2,0)),INDEX(Calendario!$D$3:$H$55,MATCH($J10,Calendario!$A$3:$A$55,0),MATCH($I10,Calendario!$D$2:$H$2,0))),"")))</f>
        <v/>
      </c>
      <c r="N10" s="107">
        <f>IF(ISBLANK($I10),"",IF(OR(EXACT(($I10),PROPER(TEXT(N8,"dddd"))),(EXACT(($I10),PROPER(TEXT(N9,"dddd"))))),"",IF(EXACT(($I10),(PROPER(TEXT(N$3,"dddd")))),"",IF(EXACT(N$4,$J10),IF(M10="",IF(OR(($K10=4),($K10=3),($K10=2),($K10=1)),INDEX(Calendario!$D$3:$H$55,MATCH(N$4,Calendario!$A$3:$A$55,0),MATCH($I10,Calendario!$D$2:$H$2,0)),"")),IF($K10=1,IF(AND(M10="",EXACT((N$4),(CONCATENATE(Calendario!$A$1," ",(MID($J10,8,2))+1)))),INDEX(Calendario!$D$3:$H$55,MATCH(N$4,Calendario!$A$3:$A$55,0),MATCH($I10,Calendario!$D$2:$H$2,0)),IF(M10="","",INDEX(Calendario!$D$3:$H$55,MATCH(N$4,Calendario!$A$3:$A$55,0),MATCH($I10,Calendario!$D$2:$H$2,0)))),IF($K10=2,IF(M10="",IF(EXACT($K10,N$4),INDEX(Calendario!$D$3:$H$55,MATCH(N$4,Calendario!$A$3:$A$55,0),MATCH($I10,Calendario!$D$2:$H$2,0)),""),""),IF($K10=3,IF((M10=""),IF(EXACT($K10,N$4),INDEX(Calendario!$D$3:$H$55,MATCH(N$4,Calendario!$A$3:$A$55,0),MATCH($I10,Calendario!$D$2:$H$2,0)),""),""),IF($K10=4,IF((M10=""),IF(EXACT($K10,N$4),INDEX(Calendario!$D$3:$H$55,MATCH(N$4,Calendario!$A$3:$A$55,0),MATCH($I10,Calendario!$D$2:$H$2,0)),""),""),1))))))))</f>
        <v>44566</v>
      </c>
      <c r="O10" s="107">
        <f>IF(ISBLANK($I10),"",IF(EXACT(($I10),(PROPER(TEXT(O$3,"dddd")))),"",IF(OR(EXACT(($I10),PROPER(TEXT(O8,"dddd"))),(EXACT(($I10),PROPER(TEXT(O9,"dddd"))))),"",IF(EXACT(O$4,$J10),IF(N10="",IF(OR(($K10=4),($K10=3),($K10=2),($K10=1)),INDEX(Calendario!$D$3:$H$55,MATCH(O$4,Calendario!$A$3:$A$55,0),MATCH($I10,Calendario!$D$2:$H$2,0)),"")),IF($K10=1,IF(AND(M10="",EXACT((O$4),(CONCATENATE(Calendario!$A$1," ",(MID($J10,8,2))+1)))),INDEX(Calendario!$D$3:$H$55,MATCH(O$4,Calendario!$A$3:$A$55,0),MATCH($I10,Calendario!$D$2:$H$2,0)),IF(N10="",IF(EXACT(($I10),(PROPER(TEXT(N$3,"dddd")))),INDEX(Calendario!$D$3:$H$55,MATCH(O$4,Calendario!$A$3:$A$55,0),MATCH($I10,Calendario!$D$2:$H$2,0)),""),INDEX(Calendario!$D$3:$H$55,MATCH(O$4,Calendario!$A$3:$A$55,0),MATCH($I10,Calendario!$D$2:$H$2,0)))),IF(EXACT($M$4,"Semana 1"),IF($K10=2,IF(N10="",IF(OR(($J10="Semana 1"),($J10="Semana 2"),($J10="Semana 3")),INDEX(Calendario!$D$3:$H$55,MATCH(O$4,Calendario!$A$3:$A$55,0),MATCH($I10,Calendario!$D$2:$H$2,0)),""),""),IF($K10=3,IF(AND((M10=""),(N10="")),IF(OR(($J10="Semana 1"),($J10="Semana 2"),($J10="Semana 3")),INDEX(Calendario!$D$3:$H$55,MATCH(O$4,Calendario!$A$3:$A$55,0),MATCH($I10,Calendario!$D$2:$H$2,0)),""),""),IF($K10=4,IF(AND((M10=""),(N10="")),IF(OR(($J10="Semana 1"),($J10="Semana 2"),($J10="Semana 3")),INDEX(Calendario!$D$3:$H$55,MATCH(O$4,Calendario!$A$3:$A$55,0),MATCH($I10,Calendario!$D$2:$H$2,0)),""),"")))),IF($K10=2,IF(N10="",IF(OR(($J10="Semana 1"),($J10="Semana 2")),INDEX(Calendario!$D$3:$H$55,MATCH(O$4,Calendario!$A$3:$A$55,0),MATCH($I10,Calendario!$D$2:$H$2,0)),""),""),IF($K10=3,IF(AND((M10=""),(N10="")),IF(OR(($J10="Semana 1"),($J10="Semana 2")),INDEX(Calendario!$D$3:$H$55,MATCH(O$4,Calendario!$A$3:$A$55,0),MATCH($I10,Calendario!$D$2:$H$2,0)),""),""),IF($K10=4,IF(AND((M10=""),(N10="")),IF(OR(($J10="Semana 1"),($J10="Semana 2")),INDEX(Calendario!$D$3:$H$55,MATCH(O$4,Calendario!$A$3:$A$55,0),MATCH($I10,Calendario!$D$2:$H$2,0)),""),""))))))))))</f>
        <v>44573</v>
      </c>
      <c r="P10" s="107">
        <f>IF(ISBLANK($I10),"",IF(EXACT(($I10),(PROPER(TEXT(P$3,"dddd")))),"",IF(OR(EXACT(($I10),PROPER(TEXT(P8,"dddd"))),(EXACT(($I10),PROPER(TEXT(P9,"dddd"))))),"",IF(EXACT(P$4,$J10),IF(O10="",IF(OR(($K10=4),($K10=3),($K10=2),($K10=1)),INDEX(Calendario!$D$3:$H$55,MATCH(P$4,Calendario!$A$3:$A$55,0),MATCH($I10,Calendario!$D$2:$H$2,0)),"")),IF($K10=1,IF(AND(M10="",EXACT((P$4),(CONCATENATE(Calendario!$A$1," ",(MID($J10,8,2))+1)))),INDEX(Calendario!$D$3:$H$55,MATCH(P$4,Calendario!$A$3:$A$55,0),MATCH($I10,Calendario!$D$2:$H$2,0)),IF(O10="",IF(EXACT(($I10),(PROPER(TEXT(O$3,"dddd")))),INDEX(Calendario!$D$3:$H$55,MATCH(P$4,Calendario!$A$3:$A$55,0),MATCH($I10,Calendario!$D$2:$H$2,0)),""),INDEX(Calendario!$D$3:$H$55,MATCH(P$4,Calendario!$A$3:$A$55,0),MATCH($I10,Calendario!$D$2:$H$2,0)))),IF(EXACT($M$4,"Semana 1"),IF($K10=2,IF(O10="",IF(OR(($J10="Semana 1"),($J10="Semana 2"),($J10="Semana 3"),($J10="Semana 4")),INDEX(Calendario!$D$3:$H$55,MATCH(P$4,Calendario!$A$3:$A$55,0),MATCH($I10,Calendario!$D$2:$H$2,0)),""),""),IF($K10=3,IF(AND((N10=""),(O10="")),IF(OR(($J10="Semana 1"),($J10="Semana 2"),($J10="Semana 3"),($J10="Semana 4")),INDEX(Calendario!$D$3:$H$55,MATCH(P$4,Calendario!$A$3:$A$55,0),MATCH($I10,Calendario!$D$2:$H$2,0)),""),""),IF($K10=4,IF(AND((M10=""),(N10=""),(O10="")),IF(OR(($J10="Semana 1"),($J10="Semana 2"),($J10="Semana 3"),($J10="Semana 4")),INDEX(Calendario!$D$3:$H$55,MATCH(P$4,Calendario!$A$3:$A$55,0),MATCH($I10,Calendario!$D$2:$H$2,0)),""),"")))),IF($K10=2,IF(O10="",IF(OR(($J10="Semana 1"),($J10="Semana 2"),($J10="Semana 3")),INDEX(Calendario!$D$3:$H$55,MATCH(P$4,Calendario!$A$3:$A$55,0),MATCH($I10,Calendario!$D$2:$H$2,0)),""),""),IF($K10=3,IF(AND((N10=""),(O10="")),IF(OR(($J10="Semana 1"),($J10="Semana 2"),($J10="Semana 3")),INDEX(Calendario!$D$3:$H$55,MATCH(P$4,Calendario!$A$3:$A$55,0),MATCH($I10,Calendario!$D$2:$H$2,0)),""),""),IF($K10=4,IF(AND((M10=""),(N10=""),(O10="")),IF(OR(($J10="Semana 1"),($J10="Semana 2"),($J10="Semana 3")),INDEX(Calendario!$D$3:$H$55,MATCH(P$4,Calendario!$A$3:$A$55,0),MATCH($I10,Calendario!$D$2:$H$2,0)),""),""))))))))))</f>
        <v>44580</v>
      </c>
      <c r="Q10" s="107">
        <f>IF(ISBLANK($I10),"",IF(EXACT(($I10),(PROPER(TEXT(Q$3,"dddd")))),"",IF(OR(EXACT(($I10),PROPER(TEXT(Q8,"dddd"))),(EXACT(($I10),PROPER(TEXT(Q9,"dddd"))))),"",IF(EXACT(Q$4,$J10),IF(P10="",IF(OR(($K10=4),($K10=3),($K10=2),($K10=1)),INDEX(Calendario!$D$3:$H$55,MATCH(Q$4,Calendario!$A$3:$A$55,0),MATCH($I10,Calendario!$D$2:$H$2,0)),"")),IF($K10=1,IF(AND(M10="",EXACT((Q$4),(CONCATENATE(Calendario!$A$1," ",(MID($J10,8,2))+1)))),INDEX(Calendario!$D$3:$H$55,MATCH(Q$4,Calendario!$A$3:$A$55,0),MATCH($I10,Calendario!$D$2:$H$2,0)),IF(P10="","",INDEX(Calendario!$D$3:$H$55,MATCH(Q$4,Calendario!$A$3:$A$55,0),MATCH($I10,Calendario!$D$2:$H$2,0)))),IF(EXACT($M$4,"Semana 1"),IF($K10=2,IF(P10="",IF(OR(($J10="Semana 1"),($J10="Semana 2"),($J10="Semana 3"),($J10="Semana 4"),($J10="Semana 5")),INDEX(Calendario!$D$3:$H$55,MATCH(Q$4,Calendario!$A$3:$A$55,0),MATCH($I10,Calendario!$D$2:$H$2,0)),""),""),IF($K10=3,IF(AND((O10=""),(P10="")),IF(OR(($J10="Semana 1"),($J10="Semana 2"),($J10="Semana 3"),($J10="Semana 4"),($J10="Semana 5")),INDEX(Calendario!$D$3:$H$55,MATCH(Q$4,Calendario!$A$3:$A$55,0),MATCH($I10,Calendario!$D$2:$H$2,0)),""),""),IF($K10=4,IF(AND((N10=""),(O10=""),(P10="")),IF(OR(($J10="Semana 1"),($J10="Semana 2"),($J10="Semana 3"),($J10="Semana 4"),($J10="Semana 5")),INDEX(Calendario!$D$3:$H$55,MATCH(Q$4,Calendario!$A$3:$A$55,0),MATCH($I10,Calendario!$D$2:$H$2,0)),""),"")))),IF($K10=2,IF(P10="",IF(OR(($J10="Semana 1"),($J10="Semana 2"),($J10="Semana 3"),($J10="Semana 4")),INDEX(Calendario!$D$3:$H$55,MATCH(Q$4,Calendario!$A$3:$A$55,0),MATCH($I10,Calendario!$D$2:$H$2,0)),""),""),IF($K10=3,IF(AND((O10=""),(P10="")),IF(OR(($J10="Semana 1"),($J10="Semana 2"),($J10="Semana 3"),($J10="Semana 4")),INDEX(Calendario!$D$3:$H$55,MATCH(Q$4,Calendario!$A$3:$A$55,0),MATCH($I10,Calendario!$D$2:$H$2,0)),""),""),IF($K10=4,IF(AND((N10=""),(O10=""),(P10="")),IF(OR(($J10="Semana 1"),($J10="Semana 2"),($J10="Semana 3"),($J10="Semana 4")),INDEX(Calendario!$D$3:$H$55,MATCH(Q$4,Calendario!$A$3:$A$55,0),MATCH($I10,Calendario!$D$2:$H$2,0)),""),""))))))))))</f>
        <v>44587</v>
      </c>
      <c r="R10" s="108">
        <f>IF(ISBLANK($I10),"",IF(EXACT(($I10),(PROPER(TEXT(R$3,"dddd")))),"",IF(OR(EXACT(($I10),PROPER(TEXT(R8,"dddd"))),(EXACT(($I10),PROPER(TEXT(R9,"dddd"))))),"",IF(EXACT(R$4,$J10),IF(Q10="",IF(OR(($K10=4),($K10=3),($K10=2),($K10=1)),INDEX(Calendario!$D$3:$H$55,MATCH(R$4,Calendario!$A$3:$A$55,0),MATCH($I10,Calendario!$D$2:$H$2,0)),"")),IF($K10=1,IF(AND(N10="",EXACT((R$4),(CONCATENATE(Calendario!$A$1," ",(MID($J10,8,2))+1)))),INDEX(Calendario!$D$3:$H$55,MATCH(R$4,Calendario!$A$3:$A$55,0),MATCH($I10,Calendario!$D$2:$H$2,0)),IF(Q10="","",INDEX(Calendario!$D$3:$H$55,MATCH(R$4,Calendario!$A$3:$A$55,0),MATCH($I10,Calendario!$D$2:$H$2,0)))),IF(EXACT($M$4,"Semana 1"),IF($K10=2,IF(Q10="",IF(OR(($J10="Semana 1"),($J10="Semana 2"),($J10="Semana 3"),($J10="Semana 4"),($J10="Semana 5"),($J10="Semana 6")),INDEX(Calendario!$D$3:$H$55,MATCH(R$4,Calendario!$A$3:$A$55,0),MATCH($I10,Calendario!$D$2:$H$2,0)),""),""),IF($K10=3,IF(AND((P10=""),(Q10="")),IF(OR(($J10="Semana 1"),($J10="Semana 2"),($J10="Semana 3"),($J10="Semana 4"),($J10="Semana 5"),($J10="Semana 6")),INDEX(Calendario!$D$3:$H$55,MATCH(R$4,Calendario!$A$3:$A$55,0),MATCH($I10,Calendario!$D$2:$H$2,0)),""),""),IF($K10=4,IF(AND((O10=""),(P10=""),(Q10="")),IF(OR(($J10="Semana 1"),($J10="Semana 2"),($J10="Semana 3"),($J10="Semana 4"),($J10="Semana 5"),($J10="Semana 6")),INDEX(Calendario!$D$3:$H$55,MATCH(R$4,Calendario!$A$3:$A$55,0),MATCH($I10,Calendario!$D$2:$H$2,0)),""),"")))),IF($K10=2,IF(Q10="",IF(OR(($J10="Semana 1"),($J10="Semana 2"),($J10="Semana 3"),($J10="Semana 4"),($J10="Semana 5")),INDEX(Calendario!$D$3:$H$55,MATCH(R$4,Calendario!$A$3:$A$55,0),MATCH($I10,Calendario!$D$2:$H$2,0)),""),""),IF($K10=3,IF(AND((P10=""),(Q10="")),IF(OR(($J10="Semana 1"),($J10="Semana 2"),($J10="Semana 3"),($J10="Semana 4"),($J10="Semana 5")),INDEX(Calendario!$D$3:$H$55,MATCH(R$4,Calendario!$A$3:$A$55,0),MATCH($I10,Calendario!$D$2:$H$2,0)),""),""),IF($K10=4,IF(AND((O10=""),(P10=""),(Q10="")),IF(OR(($J10="Semana 1"),($J10="Semana 2"),($J10="Semana 3"),($J10="Semana 4"),($J10="Semana 5")),INDEX(Calendario!$D$3:$H$55,MATCH(R$4,Calendario!$A$3:$A$55,0),MATCH($I10,Calendario!$D$2:$H$2,0)),""),""))))))))))</f>
        <v>44594</v>
      </c>
      <c r="S10" s="108">
        <f>IF(ISBLANK($I10),"",IF(EXACT(($I10),(PROPER(TEXT(S$3,"dddd")))),"",IF(OR(EXACT(($I10),PROPER(TEXT(S8,"dddd"))),(EXACT(($I10),PROPER(TEXT(S9,"dddd"))))),"",IF(EXACT(S$4,$J10),IF(R10="",IF(OR(($K10=4),($K10=3),($K10=2),($K10=1)),INDEX(Calendario!$D$3:$H$55,MATCH(S$4,Calendario!$A$3:$A$55,0),MATCH($I10,Calendario!$D$2:$H$2,0)),"")),IF($K10=1,IF(AND(O10="",EXACT((S$4),(CONCATENATE(Calendario!$A$1," ",(MID($J10,8,2))+1)))),INDEX(Calendario!$D$3:$H$55,MATCH(S$4,Calendario!$A$3:$A$55,0),MATCH($I10,Calendario!$D$2:$H$2,0)),IF(R10="",IF(EXACT(($I10),(PROPER(TEXT(R$3,"dddd")))),INDEX(Calendario!$D$3:$H$55,MATCH(S$4,Calendario!$A$3:$A$55,0),MATCH($I10,Calendario!$D$2:$H$2,0)),""),INDEX(Calendario!$D$3:$H$55,MATCH(S$4,Calendario!$A$3:$A$55,0),MATCH($I10,Calendario!$D$2:$H$2,0)))),IF(EXACT($M$4,"Semana 1"),IF($K10=2,IF(R10="",IF(OR(($J10="Semana 1"),($J10="Semana 2"),($J10="Semana 3"),($J10="Semana 4"),($J10="Semana 5"),($J10="Semana 6"),($J10="Semana 7")),INDEX(Calendario!$D$3:$H$55,MATCH(S$4,Calendario!$A$3:$A$55,0),MATCH($I10,Calendario!$D$2:$H$2,0)),""),""),IF($K10=3,IF(AND((Q10=""),(R10="")),IF(OR(($J10="Semana 1"),($J10="Semana 2"),($J10="Semana 3"),($J10="Semana 4"),($J10="Semana 5"),($J10="Semana 6"),($J10="Semana 7")),INDEX(Calendario!$D$3:$H$55,MATCH(S$4,Calendario!$A$3:$A$55,0),MATCH($I10,Calendario!$D$2:$H$2,0)),""),""),IF($K10=4,IF(AND((P10=""),(Q10=""),(R10="")),IF(OR(($J10="Semana 1"),($J10="Semana 2"),($J10="Semana 3"),($J10="Semana 4"),($J10="Semana 5"),($J10="Semana 6"),($J10="Semana 7")),INDEX(Calendario!$D$3:$H$55,MATCH(S$4,Calendario!$A$3:$A$55,0),MATCH($I10,Calendario!$D$2:$H$2,0)),""),"")))),IF($K10=2,IF(R10="",IF(OR(($J10="Semana 1"),($J10="Semana 2"),($J10="Semana 3"),($J10="Semana 4"),($J10="Semana 5"),($J10="Semana 6")),INDEX(Calendario!$D$3:$H$55,MATCH(S$4,Calendario!$A$3:$A$55,0),MATCH($I10,Calendario!$D$2:$H$2,0)),""),""),IF($K10=3,IF(AND((Q10=""),(R10="")),IF(OR(($J10="Semana 1"),($J10="Semana 2"),($J10="Semana 3"),($J10="Semana 4"),($J10="Semana 5"),($J10="Semana 6")),INDEX(Calendario!$D$3:$H$55,MATCH(S$4,Calendario!$A$3:$A$55,0),MATCH($I10,Calendario!$D$2:$H$2,0)),""),""),IF($K10=4,IF(AND((P10=""),(Q10=""),(R10="")),IF(OR(($J10="Semana 1"),($J10="Semana 2"),($J10="Semana 3"),($J10="Semana 4"),($J10="Semana 5"),($J10="Semana 6")),INDEX(Calendario!$D$3:$H$55,MATCH(S$4,Calendario!$A$3:$A$55,0),MATCH($I10,Calendario!$D$2:$H$2,0)),""),""))))))))))</f>
        <v>44601</v>
      </c>
      <c r="T10" s="108">
        <f>IF(ISBLANK($I10),"",IF(EXACT(($I10),(PROPER(TEXT(T$3,"dddd")))),"",IF(OR(EXACT(($I10),PROPER(TEXT(T8,"dddd"))),(EXACT(($I10),PROPER(TEXT(T9,"dddd"))))),"",IF(EXACT(T$4,$J10),IF(S10="",IF(OR(($K10=4),($K10=3),($K10=2),($K10=1)),INDEX(Calendario!$D$3:$H$55,MATCH(T$4,Calendario!$A$3:$A$55,0),MATCH($I10,Calendario!$D$2:$H$2,0)),"")),IF($K10=1,IF(AND(P10="",EXACT((T$4),(CONCATENATE(Calendario!$A$1," ",(MID($J10,8,2))+1)))),INDEX(Calendario!$D$3:$H$55,MATCH(T$4,Calendario!$A$3:$A$55,0),MATCH($I10,Calendario!$D$2:$H$2,0)),IF(S10="",IF(EXACT(($I10),(PROPER(TEXT(S$3,"dddd")))),INDEX(Calendario!$D$3:$H$55,MATCH(T$4,Calendario!$A$3:$A$55,0),MATCH($I10,Calendario!$D$2:$H$2,0)),""),INDEX(Calendario!$D$3:$H$55,MATCH(T$4,Calendario!$A$3:$A$55,0),MATCH($I10,Calendario!$D$2:$H$2,0)))),IF(EXACT($M$4,"Semana 1"),IF($K10=2,IF(S10="",IF(OR(($J10="Semana 1"),($J10="Semana 2"),($J10="Semana 3"),($J10="Semana 4"),($J10="Semana 5"),($J10="Semana 6"),($J10="Semana 7"),($J10="Semana 8")),INDEX(Calendario!$D$3:$H$55,MATCH(T$4,Calendario!$A$3:$A$55,0),MATCH($I10,Calendario!$D$2:$H$2,0)),""),""),IF($K10=3,IF(AND((R10=""),(S10="")),IF(OR(($J10="Semana 1"),($J10="Semana 2"),($J10="Semana 3"),($J10="Semana 4"),($J10="Semana 5"),($J10="Semana 6"),($J10="Semana 7"),($J10="Semana 8")),INDEX(Calendario!$D$3:$H$55,MATCH(T$4,Calendario!$A$3:$A$55,0),MATCH($I10,Calendario!$D$2:$H$2,0)),""),""),IF($K10=4,IF(AND((Q10=""),(R10=""),(S10="")),IF(OR(($J10="Semana 1"),($J10="Semana 2"),($J10="Semana 3"),($J10="Semana 4"),($J10="Semana 5"),($J10="Semana 6"),($J10="Semana 7"),($J10="Semana 8")),INDEX(Calendario!$D$3:$H$55,MATCH(T$4,Calendario!$A$3:$A$55,0),MATCH($I10,Calendario!$D$2:$H$2,0)),""),"")))),IF($K10=2,IF(S10="",IF(OR(($J10="Semana 1"),($J10="Semana 2"),($J10="Semana 3"),($J10="Semana 4"),($J10="Semana 5"),($J10="Semana 6"),($J10="Semana 7")),INDEX(Calendario!$D$3:$H$55,MATCH(T$4,Calendario!$A$3:$A$55,0),MATCH($I10,Calendario!$D$2:$H$2,0)),""),""),IF($K10=3,IF(AND((R10=""),(S10="")),IF(OR(($J10="Semana 1"),($J10="Semana 2"),($J10="Semana 3"),($J10="Semana 4"),($J10="Semana 5"),($J10="Semana 6"),($J10="Semana 7")),INDEX(Calendario!$D$3:$H$55,MATCH(T$4,Calendario!$A$3:$A$55,0),MATCH($I10,Calendario!$D$2:$H$2,0)),""),""),IF($K10=4,IF(AND((Q10=""),(R10=""),(S10="")),IF(OR(($J10="Semana 1"),($J10="Semana 2"),($J10="Semana 3"),($J10="Semana 4"),($J10="Semana 5"),($J10="Semana 6"),($J10="Semana 7")),INDEX(Calendario!$D$3:$H$55,MATCH(T$4,Calendario!$A$3:$A$55,0),MATCH($I10,Calendario!$D$2:$H$2,0)),""),""))))))))))</f>
        <v>44608</v>
      </c>
      <c r="U10" s="108">
        <f>IF(ISBLANK($I10),"",IF(OR(EXACT(($I10),PROPER(TEXT(U9,"dddd"))),(EXACT(($I10),PROPER(TEXT(U8,"dddd"))))),"",IF(EXACT(($I10),(PROPER(TEXT(U$3,"dddd")))),"",IF($K10=1,INDEX(Calendario!$D$3:$H$55,MATCH(U$4,Calendario!$A$3:$A$55,0),MATCH($I10,Calendario!$D$2:$H$2,0)),IF($K10=2,IF(T10="",INDEX(Calendario!$D$3:$H$55,MATCH(U$4,Calendario!$A$3:$A$55,0),MATCH($I10,Calendario!$D$2:$H$2,0)),""),IF($K10=3,IF(AND((S10=""),(T10="")),INDEX(Calendario!$D$3:$H$55,MATCH(U$4,Calendario!$A$3:$A$55,0),MATCH($I10,Calendario!$D$2:$H$2,0)),""),IF($K10=4,IF(AND((R10=""),(S10=""),(T10="")),INDEX(Calendario!$D$3:$H$55,MATCH(U$4,Calendario!$A$3:$A$55,0),MATCH($I10,Calendario!$D$2:$H$2,0)),""))))))))</f>
        <v>44615</v>
      </c>
      <c r="V10" s="107">
        <f>IF(ISBLANK($I10),"",IF(OR(EXACT(($I10),PROPER(TEXT(V9,"dddd"))),(EXACT(($I10),PROPER(TEXT(V8,"dddd"))))),"",IF(EXACT(($I10),(PROPER(TEXT(V$3,"dddd")))),"",IF($K10=1,INDEX(Calendario!$D$3:$H$55,MATCH(V$4,Calendario!$A$3:$A$55,0),MATCH($I10,Calendario!$D$2:$H$2,0)),IF($K10=2,IF(U10="",INDEX(Calendario!$D$3:$H$55,MATCH(V$4,Calendario!$A$3:$A$55,0),MATCH($I10,Calendario!$D$2:$H$2,0)),""),IF($K10=3,IF(AND((T10=""),(U10="")),INDEX(Calendario!$D$3:$H$55,MATCH(V$4,Calendario!$A$3:$A$55,0),MATCH($I10,Calendario!$D$2:$H$2,0)),""),IF($K10=4,IF(AND((S10=""),(T10=""),(U10="")),INDEX(Calendario!$D$3:$H$55,MATCH(V$4,Calendario!$A$3:$A$55,0),MATCH($I10,Calendario!$D$2:$H$2,0)),""))))))))</f>
        <v>44622</v>
      </c>
      <c r="W10" s="107">
        <f>IF(ISBLANK($I10),"",IF(OR(EXACT(($I10),PROPER(TEXT(W9,"dddd"))),(EXACT(($I10),PROPER(TEXT(W8,"dddd"))))),"",IF(EXACT(($I10),(PROPER(TEXT(W$3,"dddd")))),"",IF($K10=1,INDEX(Calendario!$D$3:$H$55,MATCH(W$4,Calendario!$A$3:$A$55,0),MATCH($I10,Calendario!$D$2:$H$2,0)),IF($K10=2,IF(V10="",INDEX(Calendario!$D$3:$H$55,MATCH(W$4,Calendario!$A$3:$A$55,0),MATCH($I10,Calendario!$D$2:$H$2,0)),""),IF($K10=3,IF(AND((U10=""),(V10="")),INDEX(Calendario!$D$3:$H$55,MATCH(W$4,Calendario!$A$3:$A$55,0),MATCH($I10,Calendario!$D$2:$H$2,0)),""),IF($K10=4,IF(AND((T10=""),(U10=""),(V10="")),INDEX(Calendario!$D$3:$H$55,MATCH(W$4,Calendario!$A$3:$A$55,0),MATCH($I10,Calendario!$D$2:$H$2,0)),""))))))))</f>
        <v>44629</v>
      </c>
      <c r="X10" s="107">
        <f>IF(ISBLANK($I10),"",IF(OR(EXACT(($I10),PROPER(TEXT(X9,"dddd"))),(EXACT(($I10),PROPER(TEXT(X8,"dddd"))))),"",IF(EXACT(($I10),(PROPER(TEXT(X$3,"dddd")))),"",IF($K10=1,INDEX(Calendario!$D$3:$H$55,MATCH(X$4,Calendario!$A$3:$A$55,0),MATCH($I10,Calendario!$D$2:$H$2,0)),IF($K10=2,IF(W10="",INDEX(Calendario!$D$3:$H$55,MATCH(X$4,Calendario!$A$3:$A$55,0),MATCH($I10,Calendario!$D$2:$H$2,0)),""),IF($K10=3,IF(AND((V10=""),(W10="")),INDEX(Calendario!$D$3:$H$55,MATCH(X$4,Calendario!$A$3:$A$55,0),MATCH($I10,Calendario!$D$2:$H$2,0)),""),IF($K10=4,IF(AND((U10=""),(V10=""),(W10="")),INDEX(Calendario!$D$3:$H$55,MATCH(X$4,Calendario!$A$3:$A$55,0),MATCH($I10,Calendario!$D$2:$H$2,0)),""))))))))</f>
        <v>44636</v>
      </c>
      <c r="Y10" s="107">
        <f>IF(ISBLANK($I10),"",IF(OR(EXACT(($I10),PROPER(TEXT(Y9,"dddd"))),(EXACT(($I10),PROPER(TEXT(Y8,"dddd"))))),"",IF(EXACT(($I10),(PROPER(TEXT(Y$3,"dddd")))),"",IF($K10=1,INDEX(Calendario!$D$3:$H$55,MATCH(Y$4,Calendario!$A$3:$A$55,0),MATCH($I10,Calendario!$D$2:$H$2,0)),IF($K10=2,IF(X10="",INDEX(Calendario!$D$3:$H$55,MATCH(Y$4,Calendario!$A$3:$A$55,0),MATCH($I10,Calendario!$D$2:$H$2,0)),""),IF($K10=3,IF(AND((W10=""),(X10="")),INDEX(Calendario!$D$3:$H$55,MATCH(Y$4,Calendario!$A$3:$A$55,0),MATCH($I10,Calendario!$D$2:$H$2,0)),""),IF($K10=4,IF(AND((V10=""),(W10=""),(X10="")),INDEX(Calendario!$D$3:$H$55,MATCH(Y$4,Calendario!$A$3:$A$55,0),MATCH($I10,Calendario!$D$2:$H$2,0)),""))))))))</f>
        <v>44643</v>
      </c>
      <c r="Z10" s="107">
        <f>IF(ISBLANK($I10),"",IF(OR(EXACT(($I10),PROPER(TEXT(Z9,"dddd"))),(EXACT(($I10),PROPER(TEXT(Z8,"dddd"))))),"",IF(EXACT(($I10),(PROPER(TEXT(Z$3,"dddd")))),"",IF($K10=1,INDEX(Calendario!$D$3:$H$55,MATCH(Z$4,Calendario!$A$3:$A$55,0),MATCH($I10,Calendario!$D$2:$H$2,0)),IF($K10=2,IF(Y10="",INDEX(Calendario!$D$3:$H$55,MATCH(Z$4,Calendario!$A$3:$A$55,0),MATCH($I10,Calendario!$D$2:$H$2,0)),""),IF($K10=3,IF(AND((X10=""),(Y10="")),INDEX(Calendario!$D$3:$H$55,MATCH(Z$4,Calendario!$A$3:$A$55,0),MATCH($I10,Calendario!$D$2:$H$2,0)),""),IF($K10=4,IF(AND((W10=""),(X10=""),(Y10="")),INDEX(Calendario!$D$3:$H$55,MATCH(Z$4,Calendario!$A$3:$A$55,0),MATCH($I10,Calendario!$D$2:$H$2,0)),""))))))))</f>
        <v>44650</v>
      </c>
      <c r="AA10" s="108">
        <f>IF(ISBLANK($I10),"",IF(OR(EXACT(($I10),PROPER(TEXT(AA9,"dddd"))),(EXACT(($I10),PROPER(TEXT(AA8,"dddd"))))),"",IF(EXACT(($I10),(PROPER(TEXT(AA$3,"dddd")))),"",IF($K10=1,INDEX(Calendario!$D$3:$H$55,MATCH(AA$4,Calendario!$A$3:$A$55,0),MATCH($I10,Calendario!$D$2:$H$2,0)),IF($K10=2,IF(Z10="",INDEX(Calendario!$D$3:$H$55,MATCH(AA$4,Calendario!$A$3:$A$55,0),MATCH($I10,Calendario!$D$2:$H$2,0)),""),IF($K10=3,IF(AND((Y10=""),(Z10="")),INDEX(Calendario!$D$3:$H$55,MATCH(AA$4,Calendario!$A$3:$A$55,0),MATCH($I10,Calendario!$D$2:$H$2,0)),""),IF($K10=4,IF(AND((X10=""),(Y10=""),(Z10="")),INDEX(Calendario!$D$3:$H$55,MATCH(AA$4,Calendario!$A$3:$A$55,0),MATCH($I10,Calendario!$D$2:$H$2,0)),""))))))))</f>
        <v>44657</v>
      </c>
      <c r="AB10" s="108">
        <f>IF(ISBLANK($I10),"",IF(OR(EXACT(($I10),PROPER(TEXT(AB9,"dddd"))),(EXACT(($I10),PROPER(TEXT(AB8,"dddd"))))),"",IF(EXACT(($I10),(PROPER(TEXT(AB$3,"dddd")))),"",IF($K10=1,INDEX(Calendario!$D$3:$H$55,MATCH(AB$4,Calendario!$A$3:$A$55,0),MATCH($I10,Calendario!$D$2:$H$2,0)),IF($K10=2,IF(AA10="",INDEX(Calendario!$D$3:$H$55,MATCH(AB$4,Calendario!$A$3:$A$55,0),MATCH($I10,Calendario!$D$2:$H$2,0)),""),IF($K10=3,IF(AND((Z10=""),(AA10="")),INDEX(Calendario!$D$3:$H$55,MATCH(AB$4,Calendario!$A$3:$A$55,0),MATCH($I10,Calendario!$D$2:$H$2,0)),""),IF($K10=4,IF(AND((Y10=""),(Z10=""),(AA10="")),INDEX(Calendario!$D$3:$H$55,MATCH(AB$4,Calendario!$A$3:$A$55,0),MATCH($I10,Calendario!$D$2:$H$2,0)),""))))))))</f>
        <v>44664</v>
      </c>
      <c r="AC10" s="108">
        <f>IF(ISBLANK($I10),"",IF(OR(EXACT(($I10),PROPER(TEXT(AC9,"dddd"))),(EXACT(($I10),PROPER(TEXT(AC8,"dddd"))))),"",IF(EXACT(($I10),(PROPER(TEXT(AC$3,"dddd")))),"",IF($K10=1,INDEX(Calendario!$D$3:$H$55,MATCH(AC$4,Calendario!$A$3:$A$55,0),MATCH($I10,Calendario!$D$2:$H$2,0)),IF($K10=2,IF(AB10="",INDEX(Calendario!$D$3:$H$55,MATCH(AC$4,Calendario!$A$3:$A$55,0),MATCH($I10,Calendario!$D$2:$H$2,0)),""),IF($K10=3,IF(AND((AA10=""),(AB10="")),INDEX(Calendario!$D$3:$H$55,MATCH(AC$4,Calendario!$A$3:$A$55,0),MATCH($I10,Calendario!$D$2:$H$2,0)),""),IF($K10=4,IF(AND((Z10=""),(AA10=""),(AB10="")),INDEX(Calendario!$D$3:$H$55,MATCH(AC$4,Calendario!$A$3:$A$55,0),MATCH($I10,Calendario!$D$2:$H$2,0)),""))))))))</f>
        <v>44671</v>
      </c>
      <c r="AD10" s="108">
        <f>IF(ISBLANK($I10),"",IF(OR(EXACT(($I10),PROPER(TEXT(AD9,"dddd"))),(EXACT(($I10),PROPER(TEXT(AD8,"dddd"))))),"",IF(EXACT(($I10),(PROPER(TEXT(AD$3,"dddd")))),"",IF($K10=1,INDEX(Calendario!$D$3:$H$55,MATCH(AD$4,Calendario!$A$3:$A$55,0),MATCH($I10,Calendario!$D$2:$H$2,0)),IF($K10=2,IF(AC10="",INDEX(Calendario!$D$3:$H$55,MATCH(AD$4,Calendario!$A$3:$A$55,0),MATCH($I10,Calendario!$D$2:$H$2,0)),""),IF($K10=3,IF(AND((AB10=""),(AC10="")),INDEX(Calendario!$D$3:$H$55,MATCH(AD$4,Calendario!$A$3:$A$55,0),MATCH($I10,Calendario!$D$2:$H$2,0)),""),IF($K10=4,IF(AND((AA10=""),(AB10=""),(AC10="")),INDEX(Calendario!$D$3:$H$55,MATCH(AD$4,Calendario!$A$3:$A$55,0),MATCH($I10,Calendario!$D$2:$H$2,0)),""))))))))</f>
        <v>44678</v>
      </c>
      <c r="AE10" s="107">
        <f>IF(ISBLANK($I10),"",IF(OR(EXACT(($I10),PROPER(TEXT(AE9,"dddd"))),(EXACT(($I10),PROPER(TEXT(AE8,"dddd"))))),"",IF(EXACT(($I10),(PROPER(TEXT(AE$3,"dddd")))),"",IF($K10=1,INDEX(Calendario!$D$3:$H$55,MATCH(AE$4,Calendario!$A$3:$A$55,0),MATCH($I10,Calendario!$D$2:$H$2,0)),IF($K10=2,IF(AD10="",INDEX(Calendario!$D$3:$H$55,MATCH(AE$4,Calendario!$A$3:$A$55,0),MATCH($I10,Calendario!$D$2:$H$2,0)),""),IF($K10=3,IF(AND((AC10=""),(AD10="")),INDEX(Calendario!$D$3:$H$55,MATCH(AE$4,Calendario!$A$3:$A$55,0),MATCH($I10,Calendario!$D$2:$H$2,0)),""),IF($K10=4,IF(AND((AB10=""),(AC10=""),(AD10="")),INDEX(Calendario!$D$3:$H$55,MATCH(AE$4,Calendario!$A$3:$A$55,0),MATCH($I10,Calendario!$D$2:$H$2,0)),""))))))))</f>
        <v>44685</v>
      </c>
      <c r="AF10" s="107">
        <f>IF(ISBLANK($I10),"",IF(OR(EXACT(($I10),PROPER(TEXT(AF9,"dddd"))),(EXACT(($I10),PROPER(TEXT(AF8,"dddd"))))),"",IF(EXACT(($I10),(PROPER(TEXT(AF$3,"dddd")))),"",IF($K10=1,INDEX(Calendario!$D$3:$H$55,MATCH(AF$4,Calendario!$A$3:$A$55,0),MATCH($I10,Calendario!$D$2:$H$2,0)),IF($K10=2,IF(AE10="",INDEX(Calendario!$D$3:$H$55,MATCH(AF$4,Calendario!$A$3:$A$55,0),MATCH($I10,Calendario!$D$2:$H$2,0)),""),IF($K10=3,IF(AND((AD10=""),(AE10="")),INDEX(Calendario!$D$3:$H$55,MATCH(AF$4,Calendario!$A$3:$A$55,0),MATCH($I10,Calendario!$D$2:$H$2,0)),""),IF($K10=4,IF(AND((AC10=""),(AD10=""),(AE10="")),INDEX(Calendario!$D$3:$H$55,MATCH(AF$4,Calendario!$A$3:$A$55,0),MATCH($I10,Calendario!$D$2:$H$2,0)),""))))))))</f>
        <v>44692</v>
      </c>
      <c r="AG10" s="107">
        <f>IF(ISBLANK($I10),"",IF(OR(EXACT(($I10),PROPER(TEXT(AG9,"dddd"))),(EXACT(($I10),PROPER(TEXT(AG8,"dddd"))))),"",IF(EXACT(($I10),(PROPER(TEXT(AG$3,"dddd")))),"",IF($K10=1,INDEX(Calendario!$D$3:$H$55,MATCH(AG$4,Calendario!$A$3:$A$55,0),MATCH($I10,Calendario!$D$2:$H$2,0)),IF($K10=2,IF(AF10="",INDEX(Calendario!$D$3:$H$55,MATCH(AG$4,Calendario!$A$3:$A$55,0),MATCH($I10,Calendario!$D$2:$H$2,0)),""),IF($K10=3,IF(AND((AE10=""),(AF10="")),INDEX(Calendario!$D$3:$H$55,MATCH(AG$4,Calendario!$A$3:$A$55,0),MATCH($I10,Calendario!$D$2:$H$2,0)),""),IF($K10=4,IF(AND((AD10=""),(AE10=""),(AF10="")),INDEX(Calendario!$D$3:$H$55,MATCH(AG$4,Calendario!$A$3:$A$55,0),MATCH($I10,Calendario!$D$2:$H$2,0)),""))))))))</f>
        <v>44699</v>
      </c>
      <c r="AH10" s="107">
        <f>IF(ISBLANK($I10),"",IF(OR(EXACT(($I10),PROPER(TEXT(AH9,"dddd"))),(EXACT(($I10),PROPER(TEXT(AH8,"dddd"))))),"",IF(EXACT(($I10),(PROPER(TEXT(AH$3,"dddd")))),"",IF($K10=1,INDEX(Calendario!$D$3:$H$55,MATCH(AH$4,Calendario!$A$3:$A$55,0),MATCH($I10,Calendario!$D$2:$H$2,0)),IF($K10=2,IF(AG10="",INDEX(Calendario!$D$3:$H$55,MATCH(AH$4,Calendario!$A$3:$A$55,0),MATCH($I10,Calendario!$D$2:$H$2,0)),""),IF($K10=3,IF(AND((AF10=""),(AG10="")),INDEX(Calendario!$D$3:$H$55,MATCH(AH$4,Calendario!$A$3:$A$55,0),MATCH($I10,Calendario!$D$2:$H$2,0)),""),IF($K10=4,IF(AND((AE10=""),(AF10=""),(AG10="")),INDEX(Calendario!$D$3:$H$55,MATCH(AH$4,Calendario!$A$3:$A$55,0),MATCH($I10,Calendario!$D$2:$H$2,0)),""))))))))</f>
        <v>44706</v>
      </c>
      <c r="AI10" s="108">
        <f>IF(ISBLANK($I10),"",IF(OR(EXACT(($I10),PROPER(TEXT(AI9,"dddd"))),(EXACT(($I10),PROPER(TEXT(AI8,"dddd"))))),"",IF(EXACT(($I10),(PROPER(TEXT(AI$3,"dddd")))),"",IF($K10=1,INDEX(Calendario!$D$3:$H$55,MATCH(AI$4,Calendario!$A$3:$A$55,0),MATCH($I10,Calendario!$D$2:$H$2,0)),IF($K10=2,IF(AH10="",INDEX(Calendario!$D$3:$H$55,MATCH(AI$4,Calendario!$A$3:$A$55,0),MATCH($I10,Calendario!$D$2:$H$2,0)),""),IF($K10=3,IF(AND((AG10=""),(AH10="")),INDEX(Calendario!$D$3:$H$55,MATCH(AI$4,Calendario!$A$3:$A$55,0),MATCH($I10,Calendario!$D$2:$H$2,0)),""),IF($K10=4,IF(AND((AF10=""),(AG10=""),(AH10="")),INDEX(Calendario!$D$3:$H$55,MATCH(AI$4,Calendario!$A$3:$A$55,0),MATCH($I10,Calendario!$D$2:$H$2,0)),""))))))))</f>
        <v>44713</v>
      </c>
      <c r="AJ10" s="108">
        <f>IF(ISBLANK($I10),"",IF(OR(EXACT(($I10),PROPER(TEXT(AJ9,"dddd"))),(EXACT(($I10),PROPER(TEXT(AJ8,"dddd"))))),"",IF(EXACT(($I10),(PROPER(TEXT(AJ$3,"dddd")))),"",IF($K10=1,INDEX(Calendario!$D$3:$H$55,MATCH(AJ$4,Calendario!$A$3:$A$55,0),MATCH($I10,Calendario!$D$2:$H$2,0)),IF($K10=2,IF(AI10="",INDEX(Calendario!$D$3:$H$55,MATCH(AJ$4,Calendario!$A$3:$A$55,0),MATCH($I10,Calendario!$D$2:$H$2,0)),""),IF($K10=3,IF(AND((AH10=""),(AI10="")),INDEX(Calendario!$D$3:$H$55,MATCH(AJ$4,Calendario!$A$3:$A$55,0),MATCH($I10,Calendario!$D$2:$H$2,0)),""),IF($K10=4,IF(AND((AG10=""),(AH10=""),(AI10="")),INDEX(Calendario!$D$3:$H$55,MATCH(AJ$4,Calendario!$A$3:$A$55,0),MATCH($I10,Calendario!$D$2:$H$2,0)),""))))))))</f>
        <v>44720</v>
      </c>
      <c r="AK10" s="108">
        <f>IF(ISBLANK($I10),"",IF(OR(EXACT(($I10),PROPER(TEXT(AK9,"dddd"))),(EXACT(($I10),PROPER(TEXT(AK8,"dddd"))))),"",IF(EXACT(($I10),(PROPER(TEXT(AK$3,"dddd")))),"",IF($K10=1,INDEX(Calendario!$D$3:$H$55,MATCH(AK$4,Calendario!$A$3:$A$55,0),MATCH($I10,Calendario!$D$2:$H$2,0)),IF($K10=2,IF(AJ10="",INDEX(Calendario!$D$3:$H$55,MATCH(AK$4,Calendario!$A$3:$A$55,0),MATCH($I10,Calendario!$D$2:$H$2,0)),""),IF($K10=3,IF(AND((AI10=""),(AJ10="")),INDEX(Calendario!$D$3:$H$55,MATCH(AK$4,Calendario!$A$3:$A$55,0),MATCH($I10,Calendario!$D$2:$H$2,0)),""),IF($K10=4,IF(AND((AH10=""),(AI10=""),(AJ10="")),INDEX(Calendario!$D$3:$H$55,MATCH(AK$4,Calendario!$A$3:$A$55,0),MATCH($I10,Calendario!$D$2:$H$2,0)),""))))))))</f>
        <v>44727</v>
      </c>
      <c r="AL10" s="108">
        <f>IF(ISBLANK($I10),"",IF(OR(EXACT(($I10),PROPER(TEXT(AL9,"dddd"))),(EXACT(($I10),PROPER(TEXT(AL8,"dddd"))))),"",IF(EXACT(($I10),(PROPER(TEXT(AL$3,"dddd")))),"",IF($K10=1,INDEX(Calendario!$D$3:$H$55,MATCH(AL$4,Calendario!$A$3:$A$55,0),MATCH($I10,Calendario!$D$2:$H$2,0)),IF($K10=2,IF(AK10="",INDEX(Calendario!$D$3:$H$55,MATCH(AL$4,Calendario!$A$3:$A$55,0),MATCH($I10,Calendario!$D$2:$H$2,0)),""),IF($K10=3,IF(AND((AJ10=""),(AK10="")),INDEX(Calendario!$D$3:$H$55,MATCH(AL$4,Calendario!$A$3:$A$55,0),MATCH($I10,Calendario!$D$2:$H$2,0)),""),IF($K10=4,IF(AND((AI10=""),(AJ10=""),(AK10="")),INDEX(Calendario!$D$3:$H$55,MATCH(AL$4,Calendario!$A$3:$A$55,0),MATCH($I10,Calendario!$D$2:$H$2,0)),""))))))))</f>
        <v>44734</v>
      </c>
      <c r="AM10" s="108">
        <f>IF(ISBLANK($I10),"",IF(OR(EXACT(($I10),PROPER(TEXT(AM9,"dddd"))),(EXACT(($I10),PROPER(TEXT(AM8,"dddd"))))),"",IF(EXACT(($I10),(PROPER(TEXT(AM$3,"dddd")))),"",IF($K10=1,INDEX(Calendario!$D$3:$H$55,MATCH(AM$4,Calendario!$A$3:$A$55,0),MATCH($I10,Calendario!$D$2:$H$2,0)),IF($K10=2,IF(AL10="",INDEX(Calendario!$D$3:$H$55,MATCH(AM$4,Calendario!$A$3:$A$55,0),MATCH($I10,Calendario!$D$2:$H$2,0)),""),IF($K10=3,IF(AND((AK10=""),(AL10="")),INDEX(Calendario!$D$3:$H$55,MATCH(AM$4,Calendario!$A$3:$A$55,0),MATCH($I10,Calendario!$D$2:$H$2,0)),""),IF($K10=4,IF(AND((AJ10=""),(AK10=""),(AL10="")),INDEX(Calendario!$D$3:$H$55,MATCH(AM$4,Calendario!$A$3:$A$55,0),MATCH($I10,Calendario!$D$2:$H$2,0)),""))))))))</f>
        <v>44741</v>
      </c>
      <c r="AN10" s="107">
        <f>IF(ISBLANK($I10),"",IF(OR(EXACT(($I10),PROPER(TEXT(AN9,"dddd"))),(EXACT(($I10),PROPER(TEXT(AN8,"dddd"))))),"",IF(EXACT(($I10),(PROPER(TEXT(AN$3,"dddd")))),"",IF($K10=1,INDEX(Calendario!$D$3:$H$55,MATCH(AN$4,Calendario!$A$3:$A$55,0),MATCH($I10,Calendario!$D$2:$H$2,0)),IF($K10=2,IF(AM10="",INDEX(Calendario!$D$3:$H$55,MATCH(AN$4,Calendario!$A$3:$A$55,0),MATCH($I10,Calendario!$D$2:$H$2,0)),""),IF($K10=3,IF(AND((AL10=""),(AM10="")),INDEX(Calendario!$D$3:$H$55,MATCH(AN$4,Calendario!$A$3:$A$55,0),MATCH($I10,Calendario!$D$2:$H$2,0)),""),IF($K10=4,IF(AND((AK10=""),(AL10=""),(AM10="")),INDEX(Calendario!$D$3:$H$55,MATCH(AN$4,Calendario!$A$3:$A$55,0),MATCH($I10,Calendario!$D$2:$H$2,0)),""))))))))</f>
        <v>44748</v>
      </c>
      <c r="AO10" s="107">
        <f>IF(ISBLANK($I10),"",IF(OR(EXACT(($I10),PROPER(TEXT(AO9,"dddd"))),(EXACT(($I10),PROPER(TEXT(AO8,"dddd"))))),"",IF(EXACT(($I10),(PROPER(TEXT(AO$3,"dddd")))),"",IF($K10=1,INDEX(Calendario!$D$3:$H$55,MATCH(AO$4,Calendario!$A$3:$A$55,0),MATCH($I10,Calendario!$D$2:$H$2,0)),IF($K10=2,IF(AN10="",INDEX(Calendario!$D$3:$H$55,MATCH(AO$4,Calendario!$A$3:$A$55,0),MATCH($I10,Calendario!$D$2:$H$2,0)),""),IF($K10=3,IF(AND((AM10=""),(AN10="")),INDEX(Calendario!$D$3:$H$55,MATCH(AO$4,Calendario!$A$3:$A$55,0),MATCH($I10,Calendario!$D$2:$H$2,0)),""),IF($K10=4,IF(AND((AL10=""),(AM10=""),(AN10="")),INDEX(Calendario!$D$3:$H$55,MATCH(AO$4,Calendario!$A$3:$A$55,0),MATCH($I10,Calendario!$D$2:$H$2,0)),""))))))))</f>
        <v>44755</v>
      </c>
      <c r="AP10" s="107" t="str">
        <f>IF(ISBLANK($I10),"",IF(OR(EXACT(($I10),PROPER(TEXT(AP9,"dddd"))),(EXACT(($I10),PROPER(TEXT(AP8,"dddd"))))),"",IF(EXACT(($I10),(PROPER(TEXT(AP$3,"dddd")))),"",IF($K10=1,INDEX(Calendario!$D$3:$H$55,MATCH(AP$4,Calendario!$A$3:$A$55,0),MATCH($I10,Calendario!$D$2:$H$2,0)),IF($K10=2,IF(AO10="",INDEX(Calendario!$D$3:$H$55,MATCH(AP$4,Calendario!$A$3:$A$55,0),MATCH($I10,Calendario!$D$2:$H$2,0)),""),IF($K10=3,IF(AND((AN10=""),(AO10="")),INDEX(Calendario!$D$3:$H$55,MATCH(AP$4,Calendario!$A$3:$A$55,0),MATCH($I10,Calendario!$D$2:$H$2,0)),""),IF($K10=4,IF(AND((AM10=""),(AN10=""),(AO10="")),INDEX(Calendario!$D$3:$H$55,MATCH(AP$4,Calendario!$A$3:$A$55,0),MATCH($I10,Calendario!$D$2:$H$2,0)),""))))))))</f>
        <v/>
      </c>
      <c r="AQ10" s="107">
        <f>IF(ISBLANK($I10),"",IF(OR(EXACT(($I10),PROPER(TEXT(AQ9,"dddd"))),(EXACT(($I10),PROPER(TEXT(AQ8,"dddd"))))),"",IF(EXACT(($I10),(PROPER(TEXT(AQ$3,"dddd")))),"",IF($K10=1,INDEX(Calendario!$D$3:$H$55,MATCH(AQ$4,Calendario!$A$3:$A$55,0),MATCH($I10,Calendario!$D$2:$H$2,0)),IF($K10=2,IF(AP10="",INDEX(Calendario!$D$3:$H$55,MATCH(AQ$4,Calendario!$A$3:$A$55,0),MATCH($I10,Calendario!$D$2:$H$2,0)),""),IF($K10=3,IF(AND((AO10=""),(AP10="")),INDEX(Calendario!$D$3:$H$55,MATCH(AQ$4,Calendario!$A$3:$A$55,0),MATCH($I10,Calendario!$D$2:$H$2,0)),""),IF($K10=4,IF(AND((AN10=""),(AO10=""),(AP10="")),INDEX(Calendario!$D$3:$H$55,MATCH(AQ$4,Calendario!$A$3:$A$55,0),MATCH($I10,Calendario!$D$2:$H$2,0)),""))))))))</f>
        <v>44769</v>
      </c>
      <c r="AR10" s="108">
        <f>IF(ISBLANK($I10),"",IF(OR(EXACT(($I10),PROPER(TEXT(AR9,"dddd"))),(EXACT(($I10),PROPER(TEXT(AR8,"dddd"))))),"",IF(EXACT(($I10),(PROPER(TEXT(AR$3,"dddd")))),"",IF($K10=1,INDEX(Calendario!$D$3:$H$55,MATCH(AR$4,Calendario!$A$3:$A$55,0),MATCH($I10,Calendario!$D$2:$H$2,0)),IF($K10=2,IF(AQ10="",INDEX(Calendario!$D$3:$H$55,MATCH(AR$4,Calendario!$A$3:$A$55,0),MATCH($I10,Calendario!$D$2:$H$2,0)),""),IF($K10=3,IF(AND((AP10=""),(AQ10="")),INDEX(Calendario!$D$3:$H$55,MATCH(AR$4,Calendario!$A$3:$A$55,0),MATCH($I10,Calendario!$D$2:$H$2,0)),""),IF($K10=4,IF(AND((AO10=""),(AP10=""),(AQ10="")),INDEX(Calendario!$D$3:$H$55,MATCH(AR$4,Calendario!$A$3:$A$55,0),MATCH($I10,Calendario!$D$2:$H$2,0)),""))))))))</f>
        <v>44776</v>
      </c>
      <c r="AS10" s="108">
        <f>IF(ISBLANK($I10),"",IF(OR(EXACT(($I10),PROPER(TEXT(AS9,"dddd"))),(EXACT(($I10),PROPER(TEXT(AS8,"dddd"))))),"",IF(EXACT(($I10),(PROPER(TEXT(AS$3,"dddd")))),"",IF($K10=1,INDEX(Calendario!$D$3:$H$55,MATCH(AS$4,Calendario!$A$3:$A$55,0),MATCH($I10,Calendario!$D$2:$H$2,0)),IF($K10=2,IF(AR10="",INDEX(Calendario!$D$3:$H$55,MATCH(AS$4,Calendario!$A$3:$A$55,0),MATCH($I10,Calendario!$D$2:$H$2,0)),""),IF($K10=3,IF(AND((AQ10=""),(AR10="")),INDEX(Calendario!$D$3:$H$55,MATCH(AS$4,Calendario!$A$3:$A$55,0),MATCH($I10,Calendario!$D$2:$H$2,0)),""),IF($K10=4,IF(AND((AP10=""),(AQ10=""),(AR10="")),INDEX(Calendario!$D$3:$H$55,MATCH(AS$4,Calendario!$A$3:$A$55,0),MATCH($I10,Calendario!$D$2:$H$2,0)),""))))))))</f>
        <v>44783</v>
      </c>
      <c r="AT10" s="108">
        <f>IF(ISBLANK($I10),"",IF(OR(EXACT(($I10),PROPER(TEXT(AT9,"dddd"))),(EXACT(($I10),PROPER(TEXT(AT8,"dddd"))))),"",IF(EXACT(($I10),(PROPER(TEXT(AT$3,"dddd")))),"",IF($K10=1,INDEX(Calendario!$D$3:$H$55,MATCH(AT$4,Calendario!$A$3:$A$55,0),MATCH($I10,Calendario!$D$2:$H$2,0)),IF($K10=2,IF(AS10="",INDEX(Calendario!$D$3:$H$55,MATCH(AT$4,Calendario!$A$3:$A$55,0),MATCH($I10,Calendario!$D$2:$H$2,0)),""),IF($K10=3,IF(AND((AR10=""),(AS10="")),INDEX(Calendario!$D$3:$H$55,MATCH(AT$4,Calendario!$A$3:$A$55,0),MATCH($I10,Calendario!$D$2:$H$2,0)),""),IF($K10=4,IF(AND((AQ10=""),(AR10=""),(AS10="")),INDEX(Calendario!$D$3:$H$55,MATCH(AT$4,Calendario!$A$3:$A$55,0),MATCH($I10,Calendario!$D$2:$H$2,0)),""))))))))</f>
        <v>44790</v>
      </c>
      <c r="AU10" s="108">
        <f>IF(ISBLANK($I10),"",IF(OR(EXACT(($I10),PROPER(TEXT(AU9,"dddd"))),(EXACT(($I10),PROPER(TEXT(AU8,"dddd"))))),"",IF(EXACT(($I10),(PROPER(TEXT(AU$3,"dddd")))),"",IF($K10=1,INDEX(Calendario!$D$3:$H$55,MATCH(AU$4,Calendario!$A$3:$A$55,0),MATCH($I10,Calendario!$D$2:$H$2,0)),IF($K10=2,IF(AT10="",INDEX(Calendario!$D$3:$H$55,MATCH(AU$4,Calendario!$A$3:$A$55,0),MATCH($I10,Calendario!$D$2:$H$2,0)),""),IF($K10=3,IF(AND((AS10=""),(AT10="")),INDEX(Calendario!$D$3:$H$55,MATCH(AU$4,Calendario!$A$3:$A$55,0),MATCH($I10,Calendario!$D$2:$H$2,0)),""),IF($K10=4,IF(AND((AR10=""),(AS10=""),(AT10="")),INDEX(Calendario!$D$3:$H$55,MATCH(AU$4,Calendario!$A$3:$A$55,0),MATCH($I10,Calendario!$D$2:$H$2,0)),""))))))))</f>
        <v>44797</v>
      </c>
      <c r="AV10" s="107">
        <f>IF(ISBLANK($I10),"",IF(OR(EXACT(($I10),PROPER(TEXT(AV9,"dddd"))),(EXACT(($I10),PROPER(TEXT(AV8,"dddd"))))),"",IF(EXACT(($I10),(PROPER(TEXT(AV$3,"dddd")))),"",IF($K10=1,INDEX(Calendario!$D$3:$H$55,MATCH(AV$4,Calendario!$A$3:$A$55,0),MATCH($I10,Calendario!$D$2:$H$2,0)),IF($K10=2,IF(AU10="",INDEX(Calendario!$D$3:$H$55,MATCH(AV$4,Calendario!$A$3:$A$55,0),MATCH($I10,Calendario!$D$2:$H$2,0)),""),IF($K10=3,IF(AND((AT10=""),(AU10="")),INDEX(Calendario!$D$3:$H$55,MATCH(AV$4,Calendario!$A$3:$A$55,0),MATCH($I10,Calendario!$D$2:$H$2,0)),""),IF($K10=4,IF(AND((AS10=""),(AT10=""),(AU10="")),INDEX(Calendario!$D$3:$H$55,MATCH(AV$4,Calendario!$A$3:$A$55,0),MATCH($I10,Calendario!$D$2:$H$2,0)),""))))))))</f>
        <v>44804</v>
      </c>
      <c r="AW10" s="107">
        <f>IF(ISBLANK($I10),"",IF(OR(EXACT(($I10),PROPER(TEXT(AW9,"dddd"))),(EXACT(($I10),PROPER(TEXT(AW8,"dddd"))))),"",IF(EXACT(($I10),(PROPER(TEXT(AW$3,"dddd")))),"",IF($K10=1,INDEX(Calendario!$D$3:$H$55,MATCH(AW$4,Calendario!$A$3:$A$55,0),MATCH($I10,Calendario!$D$2:$H$2,0)),IF($K10=2,IF(AV10="",INDEX(Calendario!$D$3:$H$55,MATCH(AW$4,Calendario!$A$3:$A$55,0),MATCH($I10,Calendario!$D$2:$H$2,0)),""),IF($K10=3,IF(AND((AU10=""),(AV10="")),INDEX(Calendario!$D$3:$H$55,MATCH(AW$4,Calendario!$A$3:$A$55,0),MATCH($I10,Calendario!$D$2:$H$2,0)),""),IF($K10=4,IF(AND((AT10=""),(AU10=""),(AV10="")),INDEX(Calendario!$D$3:$H$55,MATCH(AW$4,Calendario!$A$3:$A$55,0),MATCH($I10,Calendario!$D$2:$H$2,0)),""))))))))</f>
        <v>44811</v>
      </c>
      <c r="AX10" s="107">
        <f>IF(ISBLANK($I10),"",IF(OR(EXACT(($I10),PROPER(TEXT(AX9,"dddd"))),(EXACT(($I10),PROPER(TEXT(AX8,"dddd"))))),"",IF(EXACT(($I10),(PROPER(TEXT(AX$3,"dddd")))),"",IF($K10=1,INDEX(Calendario!$D$3:$H$55,MATCH(AX$4,Calendario!$A$3:$A$55,0),MATCH($I10,Calendario!$D$2:$H$2,0)),IF($K10=2,IF(AW10="",INDEX(Calendario!$D$3:$H$55,MATCH(AX$4,Calendario!$A$3:$A$55,0),MATCH($I10,Calendario!$D$2:$H$2,0)),""),IF($K10=3,IF(AND((AV10=""),(AW10="")),INDEX(Calendario!$D$3:$H$55,MATCH(AX$4,Calendario!$A$3:$A$55,0),MATCH($I10,Calendario!$D$2:$H$2,0)),""),IF($K10=4,IF(AND((AU10=""),(AV10=""),(AW10="")),INDEX(Calendario!$D$3:$H$55,MATCH(AX$4,Calendario!$A$3:$A$55,0),MATCH($I10,Calendario!$D$2:$H$2,0)),""))))))))</f>
        <v>44818</v>
      </c>
      <c r="AY10" s="107">
        <f>IF(ISBLANK($I10),"",IF(OR(EXACT(($I10),PROPER(TEXT(AY9,"dddd"))),(EXACT(($I10),PROPER(TEXT(AY8,"dddd"))))),"",IF(EXACT(($I10),(PROPER(TEXT(AY$3,"dddd")))),"",IF($K10=1,INDEX(Calendario!$D$3:$H$55,MATCH(AY$4,Calendario!$A$3:$A$55,0),MATCH($I10,Calendario!$D$2:$H$2,0)),IF($K10=2,IF(AX10="",INDEX(Calendario!$D$3:$H$55,MATCH(AY$4,Calendario!$A$3:$A$55,0),MATCH($I10,Calendario!$D$2:$H$2,0)),""),IF($K10=3,IF(AND((AW10=""),(AX10="")),INDEX(Calendario!$D$3:$H$55,MATCH(AY$4,Calendario!$A$3:$A$55,0),MATCH($I10,Calendario!$D$2:$H$2,0)),""),IF($K10=4,IF(AND((AV10=""),(AW10=""),(AX10="")),INDEX(Calendario!$D$3:$H$55,MATCH(AY$4,Calendario!$A$3:$A$55,0),MATCH($I10,Calendario!$D$2:$H$2,0)),""))))))))</f>
        <v>44825</v>
      </c>
      <c r="AZ10" s="107">
        <f>IF(ISBLANK($I10),"",IF(OR(EXACT(($I10),PROPER(TEXT(AZ9,"dddd"))),(EXACT(($I10),PROPER(TEXT(AZ8,"dddd"))))),"",IF(EXACT(($I10),(PROPER(TEXT(AZ$3,"dddd")))),"",IF($K10=1,INDEX(Calendario!$D$3:$H$55,MATCH(AZ$4,Calendario!$A$3:$A$55,0),MATCH($I10,Calendario!$D$2:$H$2,0)),IF($K10=2,IF(AY10="",INDEX(Calendario!$D$3:$H$55,MATCH(AZ$4,Calendario!$A$3:$A$55,0),MATCH($I10,Calendario!$D$2:$H$2,0)),""),IF($K10=3,IF(AND((AX10=""),(AY10="")),INDEX(Calendario!$D$3:$H$55,MATCH(AZ$4,Calendario!$A$3:$A$55,0),MATCH($I10,Calendario!$D$2:$H$2,0)),""),IF($K10=4,IF(AND((AW10=""),(AX10=""),(AY10="")),INDEX(Calendario!$D$3:$H$55,MATCH(AZ$4,Calendario!$A$3:$A$55,0),MATCH($I10,Calendario!$D$2:$H$2,0)),""))))))))</f>
        <v>44832</v>
      </c>
      <c r="BA10" s="108">
        <f>IF(ISBLANK($I10),"",IF(OR(EXACT(($I10),PROPER(TEXT(BA9,"dddd"))),(EXACT(($I10),PROPER(TEXT(BA8,"dddd"))))),"",IF(EXACT(($I10),(PROPER(TEXT(BA$3,"dddd")))),"",IF($K10=1,INDEX(Calendario!$D$3:$H$55,MATCH(BA$4,Calendario!$A$3:$A$55,0),MATCH($I10,Calendario!$D$2:$H$2,0)),IF($K10=2,IF(AZ10="",INDEX(Calendario!$D$3:$H$55,MATCH(BA$4,Calendario!$A$3:$A$55,0),MATCH($I10,Calendario!$D$2:$H$2,0)),""),IF($K10=3,IF(AND((AY10=""),(AZ10="")),INDEX(Calendario!$D$3:$H$55,MATCH(BA$4,Calendario!$A$3:$A$55,0),MATCH($I10,Calendario!$D$2:$H$2,0)),""),IF($K10=4,IF(AND((AX10=""),(AY10=""),(AZ10="")),INDEX(Calendario!$D$3:$H$55,MATCH(BA$4,Calendario!$A$3:$A$55,0),MATCH($I10,Calendario!$D$2:$H$2,0)),""))))))))</f>
        <v>44839</v>
      </c>
      <c r="BB10" s="108">
        <f>IF(ISBLANK($I10),"",IF(OR(EXACT(($I10),PROPER(TEXT(BB9,"dddd"))),(EXACT(($I10),PROPER(TEXT(BB8,"dddd"))))),"",IF(EXACT(($I10),(PROPER(TEXT(BB$3,"dddd")))),"",IF($K10=1,INDEX(Calendario!$D$3:$H$55,MATCH(BB$4,Calendario!$A$3:$A$55,0),MATCH($I10,Calendario!$D$2:$H$2,0)),IF($K10=2,IF(BA10="",INDEX(Calendario!$D$3:$H$55,MATCH(BB$4,Calendario!$A$3:$A$55,0),MATCH($I10,Calendario!$D$2:$H$2,0)),""),IF($K10=3,IF(AND((AZ10=""),(BA10="")),INDEX(Calendario!$D$3:$H$55,MATCH(BB$4,Calendario!$A$3:$A$55,0),MATCH($I10,Calendario!$D$2:$H$2,0)),""),IF($K10=4,IF(AND((AY10=""),(AZ10=""),(BA10="")),INDEX(Calendario!$D$3:$H$55,MATCH(BB$4,Calendario!$A$3:$A$55,0),MATCH($I10,Calendario!$D$2:$H$2,0)),""))))))))</f>
        <v>44846</v>
      </c>
      <c r="BC10" s="108">
        <f>IF(ISBLANK($I10),"",IF(OR(EXACT(($I10),PROPER(TEXT(BC9,"dddd"))),(EXACT(($I10),PROPER(TEXT(BC8,"dddd"))))),"",IF(EXACT(($I10),(PROPER(TEXT(BC$3,"dddd")))),"",IF($K10=1,INDEX(Calendario!$D$3:$H$55,MATCH(BC$4,Calendario!$A$3:$A$55,0),MATCH($I10,Calendario!$D$2:$H$2,0)),IF($K10=2,IF(BB10="",INDEX(Calendario!$D$3:$H$55,MATCH(BC$4,Calendario!$A$3:$A$55,0),MATCH($I10,Calendario!$D$2:$H$2,0)),""),IF($K10=3,IF(AND((BA10=""),(BB10="")),INDEX(Calendario!$D$3:$H$55,MATCH(BC$4,Calendario!$A$3:$A$55,0),MATCH($I10,Calendario!$D$2:$H$2,0)),""),IF($K10=4,IF(AND((AZ10=""),(BA10=""),(BB10="")),INDEX(Calendario!$D$3:$H$55,MATCH(BC$4,Calendario!$A$3:$A$55,0),MATCH($I10,Calendario!$D$2:$H$2,0)),""))))))))</f>
        <v>44853</v>
      </c>
      <c r="BD10" s="108">
        <f>IF(ISBLANK($I10),"",IF(OR(EXACT(($I10),PROPER(TEXT(BD9,"dddd"))),(EXACT(($I10),PROPER(TEXT(BD8,"dddd"))))),"",IF(EXACT(($I10),(PROPER(TEXT(BD$3,"dddd")))),"",IF($K10=1,INDEX(Calendario!$D$3:$H$55,MATCH(BD$4,Calendario!$A$3:$A$55,0),MATCH($I10,Calendario!$D$2:$H$2,0)),IF($K10=2,IF(BC10="",INDEX(Calendario!$D$3:$H$55,MATCH(BD$4,Calendario!$A$3:$A$55,0),MATCH($I10,Calendario!$D$2:$H$2,0)),""),IF($K10=3,IF(AND((BB10=""),(BC10="")),INDEX(Calendario!$D$3:$H$55,MATCH(BD$4,Calendario!$A$3:$A$55,0),MATCH($I10,Calendario!$D$2:$H$2,0)),""),IF($K10=4,IF(AND((BA10=""),(BB10=""),(BC10="")),INDEX(Calendario!$D$3:$H$55,MATCH(BD$4,Calendario!$A$3:$A$55,0),MATCH($I10,Calendario!$D$2:$H$2,0)),""))))))))</f>
        <v>44860</v>
      </c>
      <c r="BE10" s="107">
        <f>IF(ISBLANK($I10),"",IF(OR(EXACT(($I10),PROPER(TEXT(BE9,"dddd"))),(EXACT(($I10),PROPER(TEXT(BE8,"dddd"))))),"",IF(EXACT(($I10),(PROPER(TEXT(BE$3,"dddd")))),"",IF($K10=1,INDEX(Calendario!$D$3:$H$55,MATCH(BE$4,Calendario!$A$3:$A$55,0),MATCH($I10,Calendario!$D$2:$H$2,0)),IF($K10=2,IF(BD10="",INDEX(Calendario!$D$3:$H$55,MATCH(BE$4,Calendario!$A$3:$A$55,0),MATCH($I10,Calendario!$D$2:$H$2,0)),""),IF($K10=3,IF(AND((BC10=""),(BD10="")),INDEX(Calendario!$D$3:$H$55,MATCH(BE$4,Calendario!$A$3:$A$55,0),MATCH($I10,Calendario!$D$2:$H$2,0)),""),IF($K10=4,IF(AND((BB10=""),(BC10=""),(BD10="")),INDEX(Calendario!$D$3:$H$55,MATCH(BE$4,Calendario!$A$3:$A$55,0),MATCH($I10,Calendario!$D$2:$H$2,0)),""))))))))</f>
        <v>44867</v>
      </c>
      <c r="BF10" s="107">
        <f>IF(ISBLANK($I10),"",IF(OR(EXACT(($I10),PROPER(TEXT(BF9,"dddd"))),(EXACT(($I10),PROPER(TEXT(BF8,"dddd"))))),"",IF(EXACT(($I10),(PROPER(TEXT(BF$3,"dddd")))),"",IF($K10=1,INDEX(Calendario!$D$3:$H$55,MATCH(BF$4,Calendario!$A$3:$A$55,0),MATCH($I10,Calendario!$D$2:$H$2,0)),IF($K10=2,IF(BE10="",INDEX(Calendario!$D$3:$H$55,MATCH(BF$4,Calendario!$A$3:$A$55,0),MATCH($I10,Calendario!$D$2:$H$2,0)),""),IF($K10=3,IF(AND((BD10=""),(BE10="")),INDEX(Calendario!$D$3:$H$55,MATCH(BF$4,Calendario!$A$3:$A$55,0),MATCH($I10,Calendario!$D$2:$H$2,0)),""),IF($K10=4,IF(AND((BC10=""),(BD10=""),(BE10="")),INDEX(Calendario!$D$3:$H$55,MATCH(BF$4,Calendario!$A$3:$A$55,0),MATCH($I10,Calendario!$D$2:$H$2,0)),""))))))))</f>
        <v>44874</v>
      </c>
      <c r="BG10" s="107">
        <f>IF(ISBLANK($I10),"",IF(OR(EXACT(($I10),PROPER(TEXT(BG9,"dddd"))),(EXACT(($I10),PROPER(TEXT(BG8,"dddd"))))),"",IF(EXACT(($I10),(PROPER(TEXT(BG$3,"dddd")))),"",IF($K10=1,INDEX(Calendario!$D$3:$H$55,MATCH(BG$4,Calendario!$A$3:$A$55,0),MATCH($I10,Calendario!$D$2:$H$2,0)),IF($K10=2,IF(BF10="",INDEX(Calendario!$D$3:$H$55,MATCH(BG$4,Calendario!$A$3:$A$55,0),MATCH($I10,Calendario!$D$2:$H$2,0)),""),IF($K10=3,IF(AND((BE10=""),(BF10="")),INDEX(Calendario!$D$3:$H$55,MATCH(BG$4,Calendario!$A$3:$A$55,0),MATCH($I10,Calendario!$D$2:$H$2,0)),""),IF($K10=4,IF(AND((BD10=""),(BE10=""),(BF10="")),INDEX(Calendario!$D$3:$H$55,MATCH(BG$4,Calendario!$A$3:$A$55,0),MATCH($I10,Calendario!$D$2:$H$2,0)),""))))))))</f>
        <v>44881</v>
      </c>
      <c r="BH10" s="107">
        <f>IF(ISBLANK($I10),"",IF(OR(EXACT(($I10),PROPER(TEXT(BH9,"dddd"))),(EXACT(($I10),PROPER(TEXT(BH8,"dddd"))))),"",IF(EXACT(($I10),(PROPER(TEXT(BH$3,"dddd")))),"",IF($K10=1,INDEX(Calendario!$D$3:$H$55,MATCH(BH$4,Calendario!$A$3:$A$55,0),MATCH($I10,Calendario!$D$2:$H$2,0)),IF($K10=2,IF(BG10="",INDEX(Calendario!$D$3:$H$55,MATCH(BH$4,Calendario!$A$3:$A$55,0),MATCH($I10,Calendario!$D$2:$H$2,0)),""),IF($K10=3,IF(AND((BF10=""),(BG10="")),INDEX(Calendario!$D$3:$H$55,MATCH(BH$4,Calendario!$A$3:$A$55,0),MATCH($I10,Calendario!$D$2:$H$2,0)),""),IF($K10=4,IF(AND((BE10=""),(BF10=""),(BG10="")),INDEX(Calendario!$D$3:$H$55,MATCH(BH$4,Calendario!$A$3:$A$55,0),MATCH($I10,Calendario!$D$2:$H$2,0)),""))))))))</f>
        <v>44888</v>
      </c>
      <c r="BI10" s="108">
        <f>IF(ISBLANK($I10),"",IF(OR(EXACT(($I10),PROPER(TEXT(BI9,"dddd"))),(EXACT(($I10),PROPER(TEXT(BI8,"dddd"))))),"",IF(EXACT(($I10),(PROPER(TEXT(BI$3,"dddd")))),"",IF($K10=1,INDEX(Calendario!$D$3:$H$55,MATCH(BI$4,Calendario!$A$3:$A$55,0),MATCH($I10,Calendario!$D$2:$H$2,0)),IF($K10=2,IF(BH10="",INDEX(Calendario!$D$3:$H$55,MATCH(BI$4,Calendario!$A$3:$A$55,0),MATCH($I10,Calendario!$D$2:$H$2,0)),""),IF($K10=3,IF(AND((BG10=""),(BH10="")),INDEX(Calendario!$D$3:$H$55,MATCH(BI$4,Calendario!$A$3:$A$55,0),MATCH($I10,Calendario!$D$2:$H$2,0)),""),IF($K10=4,IF(AND((BF10=""),(BG10=""),(BH10="")),INDEX(Calendario!$D$3:$H$55,MATCH(BI$4,Calendario!$A$3:$A$55,0),MATCH($I10,Calendario!$D$2:$H$2,0)),""))))))))</f>
        <v>44895</v>
      </c>
      <c r="BJ10" s="108">
        <f>IF(ISBLANK($I10),"",IF(OR(EXACT(($I10),PROPER(TEXT(BJ9,"dddd"))),(EXACT(($I10),PROPER(TEXT(BJ8,"dddd"))))),"",IF(EXACT(($I10),(PROPER(TEXT(BJ$3,"dddd")))),"",IF($K10=1,INDEX(Calendario!$D$3:$H$55,MATCH(BJ$4,Calendario!$A$3:$A$55,0),MATCH($I10,Calendario!$D$2:$H$2,0)),IF($K10=2,IF(BI10="",INDEX(Calendario!$D$3:$H$55,MATCH(BJ$4,Calendario!$A$3:$A$55,0),MATCH($I10,Calendario!$D$2:$H$2,0)),""),IF($K10=3,IF(AND((BH10=""),(BI10="")),INDEX(Calendario!$D$3:$H$55,MATCH(BJ$4,Calendario!$A$3:$A$55,0),MATCH($I10,Calendario!$D$2:$H$2,0)),""),IF($K10=4,IF(AND((BG10=""),(BH10=""),(BI10="")),INDEX(Calendario!$D$3:$H$55,MATCH(BJ$4,Calendario!$A$3:$A$55,0),MATCH($I10,Calendario!$D$2:$H$2,0)),""))))))))</f>
        <v>44902</v>
      </c>
      <c r="BK10" s="108">
        <f>IF(ISBLANK($I10),"",IF(OR(EXACT(($I10),PROPER(TEXT(BK9,"dddd"))),(EXACT(($I10),PROPER(TEXT(BK8,"dddd"))))),"",IF(EXACT(($I10),(PROPER(TEXT(BK$3,"dddd")))),"",IF($K10=1,INDEX(Calendario!$D$3:$H$55,MATCH(BK$4,Calendario!$A$3:$A$55,0),MATCH($I10,Calendario!$D$2:$H$2,0)),IF($K10=2,IF(BJ10="",INDEX(Calendario!$D$3:$H$55,MATCH(BK$4,Calendario!$A$3:$A$55,0),MATCH($I10,Calendario!$D$2:$H$2,0)),""),IF($K10=3,IF(AND((BI10=""),(BJ10="")),INDEX(Calendario!$D$3:$H$55,MATCH(BK$4,Calendario!$A$3:$A$55,0),MATCH($I10,Calendario!$D$2:$H$2,0)),""),IF($K10=4,IF(AND((BH10=""),(BI10=""),(BJ10="")),INDEX(Calendario!$D$3:$H$55,MATCH(BK$4,Calendario!$A$3:$A$55,0),MATCH($I10,Calendario!$D$2:$H$2,0)),""))))))))</f>
        <v>44909</v>
      </c>
      <c r="BL10" s="108">
        <f>IF(ISBLANK($I10),"",IF(OR(EXACT(($I10),PROPER(TEXT(BL9,"dddd"))),(EXACT(($I10),PROPER(TEXT(BL8,"dddd"))))),"",IF(EXACT(($I10),(PROPER(TEXT(BL$3,"dddd")))),"",IF($K10=1,INDEX(Calendario!$D$3:$H$55,MATCH(BL$4,Calendario!$A$3:$A$55,0),MATCH($I10,Calendario!$D$2:$H$2,0)),IF($K10=2,IF(BK10="",INDEX(Calendario!$D$3:$H$55,MATCH(BL$4,Calendario!$A$3:$A$55,0),MATCH($I10,Calendario!$D$2:$H$2,0)),""),IF($K10=3,IF(AND((BJ10=""),(BK10="")),INDEX(Calendario!$D$3:$H$55,MATCH(BL$4,Calendario!$A$3:$A$55,0),MATCH($I10,Calendario!$D$2:$H$2,0)),""),IF($K10=4,IF(AND((BI10=""),(BJ10=""),(BK10="")),INDEX(Calendario!$D$3:$H$55,MATCH(BL$4,Calendario!$A$3:$A$55,0),MATCH($I10,Calendario!$D$2:$H$2,0)),""))))))))</f>
        <v>44916</v>
      </c>
      <c r="BM10" s="108">
        <f>IF(ISBLANK($I10),"",IF(OR(EXACT(($I10),PROPER(TEXT(BM9,"dddd"))),(EXACT(($I10),PROPER(TEXT(BM8,"dddd"))))),"",IF(EXACT(($I10),(PROPER(TEXT(BM$3,"dddd")))),"",IF($K10=1,INDEX(Calendario!$D$3:$H$55,MATCH(BM$4,Calendario!$A$3:$A$55,0),MATCH($I10,Calendario!$D$2:$H$2,0)),IF($K10=2,IF(BL10="",INDEX(Calendario!$D$3:$H$55,MATCH(BM$4,Calendario!$A$3:$A$55,0),MATCH($I10,Calendario!$D$2:$H$2,0)),""),IF($K10=3,IF(AND((BK10=""),(BL10="")),INDEX(Calendario!$D$3:$H$55,MATCH(BM$4,Calendario!$A$3:$A$55,0),MATCH($I10,Calendario!$D$2:$H$2,0)),""),IF($K10=4,IF(AND((BJ10=""),(BK10=""),(BL10="")),INDEX(Calendario!$D$3:$H$55,MATCH(BM$4,Calendario!$A$3:$A$55,0),MATCH($I10,Calendario!$D$2:$H$2,0)),""))))))))</f>
        <v>44923</v>
      </c>
      <c r="BO10" s="88" t="s">
        <v>615</v>
      </c>
    </row>
    <row r="11" spans="1:67" s="88" customFormat="1" ht="26.25" customHeight="1" x14ac:dyDescent="0.25">
      <c r="A11" s="178">
        <f t="shared" ref="A11:A82" si="1">IF(G11="","",IF(A10="",IF(A9="",IF(A8="",A7+1,A8+1),A9+1),A10+1))</f>
        <v>5</v>
      </c>
      <c r="B11" s="176" t="s">
        <v>1279</v>
      </c>
      <c r="C11" s="176" t="s">
        <v>1584</v>
      </c>
      <c r="D11" s="177" t="str">
        <f>IF(ISNA(VLOOKUP(C11,TSeccBS!$D:$H,5,FALSE)),"",VLOOKUP(C11,TSeccBS!$D:$H,5,FALSE))</f>
        <v>SINCELEJO</v>
      </c>
      <c r="E11" s="176" t="s">
        <v>395</v>
      </c>
      <c r="F11" s="176" t="s">
        <v>22</v>
      </c>
      <c r="G11" s="177" t="str">
        <f>IF(ISNA(VLOOKUP(F11,Tmunic!$C$2:$D$1160,2,FALSE)),"",VLOOKUP(F11,Tmunic!$C$2:$D$1160,2,FALSE))</f>
        <v>UB MAGANGUE</v>
      </c>
      <c r="H11" s="184" t="str">
        <f>IF(ISNA(VLOOKUP(G11,TDirReg!$F$1:$H$184,3,0)),"",VLOOKUP(G11,TDirReg!$F$1:$H$184,3,0))</f>
        <v>Hospital Divina Misericordia Calle 16 C N° 13-146 Barrio San Jose</v>
      </c>
      <c r="I11" s="196" t="s">
        <v>125</v>
      </c>
      <c r="J11" s="195" t="s">
        <v>134</v>
      </c>
      <c r="K11" s="197">
        <v>4</v>
      </c>
      <c r="L11" s="202">
        <f t="shared" si="0"/>
        <v>12</v>
      </c>
      <c r="M11" s="107" t="str">
        <f>IF(ISBLANK($I11),"",IF(EXACT(($I11),(PROPER(TEXT(M$3,"dddd")))),"",IF(EXACT(M$4,$J11),IF($K11=1,INDEX(Calendario!$D$3:$H$55,MATCH(M$4,Calendario!$A$3:$A$55,0),MATCH($I11,Calendario!$D$2:$H$2,0)),INDEX(Calendario!$D$3:$H$55,MATCH($J11,Calendario!$A$3:$A$55,0),MATCH($I11,Calendario!$D$2:$H$2,0))),"")))</f>
        <v/>
      </c>
      <c r="N11" s="107" t="str">
        <f>IF(ISBLANK($I11),"",IF(OR(EXACT(($I11),PROPER(TEXT(N9,"dddd"))),(EXACT(($I11),PROPER(TEXT(N10,"dddd"))))),"",IF(EXACT(($I11),(PROPER(TEXT(N$3,"dddd")))),"",IF(EXACT(N$4,$J11),IF(M11="",IF(OR(($K11=4),($K11=3),($K11=2),($K11=1)),INDEX(Calendario!$D$3:$H$55,MATCH(N$4,Calendario!$A$3:$A$55,0),MATCH($I11,Calendario!$D$2:$H$2,0)),"")),IF($K11=1,IF(AND(M11="",EXACT((N$4),(CONCATENATE(Calendario!$A$1," ",(MID($J11,8,2))+1)))),INDEX(Calendario!$D$3:$H$55,MATCH(N$4,Calendario!$A$3:$A$55,0),MATCH($I11,Calendario!$D$2:$H$2,0)),IF(M11="","",INDEX(Calendario!$D$3:$H$55,MATCH(N$4,Calendario!$A$3:$A$55,0),MATCH($I11,Calendario!$D$2:$H$2,0)))),IF($K11=2,IF(M11="",IF(EXACT($K11,N$4),INDEX(Calendario!$D$3:$H$55,MATCH(N$4,Calendario!$A$3:$A$55,0),MATCH($I11,Calendario!$D$2:$H$2,0)),""),""),IF($K11=3,IF((M11=""),IF(EXACT($K11,N$4),INDEX(Calendario!$D$3:$H$55,MATCH(N$4,Calendario!$A$3:$A$55,0),MATCH($I11,Calendario!$D$2:$H$2,0)),""),""),IF($K11=4,IF((M11=""),IF(EXACT($K11,N$4),INDEX(Calendario!$D$3:$H$55,MATCH(N$4,Calendario!$A$3:$A$55,0),MATCH($I11,Calendario!$D$2:$H$2,0)),""),""),1))))))))</f>
        <v/>
      </c>
      <c r="O11" s="107" t="str">
        <f>IF(ISBLANK($I11),"",IF(EXACT(($I11),(PROPER(TEXT(O$3,"dddd")))),"",IF(OR(EXACT(($I11),PROPER(TEXT(O9,"dddd"))),(EXACT(($I11),PROPER(TEXT(O10,"dddd"))))),"",IF(EXACT(O$4,$J11),IF(N11="",IF(OR(($K11=4),($K11=3),($K11=2),($K11=1)),INDEX(Calendario!$D$3:$H$55,MATCH(O$4,Calendario!$A$3:$A$55,0),MATCH($I11,Calendario!$D$2:$H$2,0)),"")),IF($K11=1,IF(AND(M11="",EXACT((O$4),(CONCATENATE(Calendario!$A$1," ",(MID($J11,8,2))+1)))),INDEX(Calendario!$D$3:$H$55,MATCH(O$4,Calendario!$A$3:$A$55,0),MATCH($I11,Calendario!$D$2:$H$2,0)),IF(N11="",IF(EXACT(($I11),(PROPER(TEXT(N$3,"dddd")))),INDEX(Calendario!$D$3:$H$55,MATCH(O$4,Calendario!$A$3:$A$55,0),MATCH($I11,Calendario!$D$2:$H$2,0)),""),INDEX(Calendario!$D$3:$H$55,MATCH(O$4,Calendario!$A$3:$A$55,0),MATCH($I11,Calendario!$D$2:$H$2,0)))),IF(EXACT($M$4,"Semana 1"),IF($K11=2,IF(N11="",IF(OR(($J11="Semana 1"),($J11="Semana 2"),($J11="Semana 3")),INDEX(Calendario!$D$3:$H$55,MATCH(O$4,Calendario!$A$3:$A$55,0),MATCH($I11,Calendario!$D$2:$H$2,0)),""),""),IF($K11=3,IF(AND((M11=""),(N11="")),IF(OR(($J11="Semana 1"),($J11="Semana 2"),($J11="Semana 3")),INDEX(Calendario!$D$3:$H$55,MATCH(O$4,Calendario!$A$3:$A$55,0),MATCH($I11,Calendario!$D$2:$H$2,0)),""),""),IF($K11=4,IF(AND((M11=""),(N11="")),IF(OR(($J11="Semana 1"),($J11="Semana 2"),($J11="Semana 3")),INDEX(Calendario!$D$3:$H$55,MATCH(O$4,Calendario!$A$3:$A$55,0),MATCH($I11,Calendario!$D$2:$H$2,0)),""),"")))),IF($K11=2,IF(N11="",IF(OR(($J11="Semana 1"),($J11="Semana 2")),INDEX(Calendario!$D$3:$H$55,MATCH(O$4,Calendario!$A$3:$A$55,0),MATCH($I11,Calendario!$D$2:$H$2,0)),""),""),IF($K11=3,IF(AND((M11=""),(N11="")),IF(OR(($J11="Semana 1"),($J11="Semana 2")),INDEX(Calendario!$D$3:$H$55,MATCH(O$4,Calendario!$A$3:$A$55,0),MATCH($I11,Calendario!$D$2:$H$2,0)),""),""),IF($K11=4,IF(AND((M11=""),(N11="")),IF(OR(($J11="Semana 1"),($J11="Semana 2")),INDEX(Calendario!$D$3:$H$55,MATCH(O$4,Calendario!$A$3:$A$55,0),MATCH($I11,Calendario!$D$2:$H$2,0)),""),""))))))))))</f>
        <v/>
      </c>
      <c r="P11" s="107" t="str">
        <f>IF(ISBLANK($I11),"",IF(EXACT(($I11),(PROPER(TEXT(P$3,"dddd")))),"",IF(OR(EXACT(($I11),PROPER(TEXT(P9,"dddd"))),(EXACT(($I11),PROPER(TEXT(P10,"dddd"))))),"",IF(EXACT(P$4,$J11),IF(O11="",IF(OR(($K11=4),($K11=3),($K11=2),($K11=1)),INDEX(Calendario!$D$3:$H$55,MATCH(P$4,Calendario!$A$3:$A$55,0),MATCH($I11,Calendario!$D$2:$H$2,0)),"")),IF($K11=1,IF(AND(M11="",EXACT((P$4),(CONCATENATE(Calendario!$A$1," ",(MID($J11,8,2))+1)))),INDEX(Calendario!$D$3:$H$55,MATCH(P$4,Calendario!$A$3:$A$55,0),MATCH($I11,Calendario!$D$2:$H$2,0)),IF(O11="",IF(EXACT(($I11),(PROPER(TEXT(O$3,"dddd")))),INDEX(Calendario!$D$3:$H$55,MATCH(P$4,Calendario!$A$3:$A$55,0),MATCH($I11,Calendario!$D$2:$H$2,0)),""),INDEX(Calendario!$D$3:$H$55,MATCH(P$4,Calendario!$A$3:$A$55,0),MATCH($I11,Calendario!$D$2:$H$2,0)))),IF(EXACT($M$4,"Semana 1"),IF($K11=2,IF(O11="",IF(OR(($J11="Semana 1"),($J11="Semana 2"),($J11="Semana 3"),($J11="Semana 4")),INDEX(Calendario!$D$3:$H$55,MATCH(P$4,Calendario!$A$3:$A$55,0),MATCH($I11,Calendario!$D$2:$H$2,0)),""),""),IF($K11=3,IF(AND((N11=""),(O11="")),IF(OR(($J11="Semana 1"),($J11="Semana 2"),($J11="Semana 3"),($J11="Semana 4")),INDEX(Calendario!$D$3:$H$55,MATCH(P$4,Calendario!$A$3:$A$55,0),MATCH($I11,Calendario!$D$2:$H$2,0)),""),""),IF($K11=4,IF(AND((M11=""),(N11=""),(O11="")),IF(OR(($J11="Semana 1"),($J11="Semana 2"),($J11="Semana 3"),($J11="Semana 4")),INDEX(Calendario!$D$3:$H$55,MATCH(P$4,Calendario!$A$3:$A$55,0),MATCH($I11,Calendario!$D$2:$H$2,0)),""),"")))),IF($K11=2,IF(O11="",IF(OR(($J11="Semana 1"),($J11="Semana 2"),($J11="Semana 3")),INDEX(Calendario!$D$3:$H$55,MATCH(P$4,Calendario!$A$3:$A$55,0),MATCH($I11,Calendario!$D$2:$H$2,0)),""),""),IF($K11=3,IF(AND((N11=""),(O11="")),IF(OR(($J11="Semana 1"),($J11="Semana 2"),($J11="Semana 3")),INDEX(Calendario!$D$3:$H$55,MATCH(P$4,Calendario!$A$3:$A$55,0),MATCH($I11,Calendario!$D$2:$H$2,0)),""),""),IF($K11=4,IF(AND((M11=""),(N11=""),(O11="")),IF(OR(($J11="Semana 1"),($J11="Semana 2"),($J11="Semana 3")),INDEX(Calendario!$D$3:$H$55,MATCH(P$4,Calendario!$A$3:$A$55,0),MATCH($I11,Calendario!$D$2:$H$2,0)),""),""))))))))))</f>
        <v/>
      </c>
      <c r="Q11" s="107">
        <f>IF(ISBLANK($I11),"",IF(EXACT(($I11),(PROPER(TEXT(Q$3,"dddd")))),"",IF(OR(EXACT(($I11),PROPER(TEXT(Q9,"dddd"))),(EXACT(($I11),PROPER(TEXT(Q10,"dddd"))))),"",IF(EXACT(Q$4,$J11),IF(P11="",IF(OR(($K11=4),($K11=3),($K11=2),($K11=1)),INDEX(Calendario!$D$3:$H$55,MATCH(Q$4,Calendario!$A$3:$A$55,0),MATCH($I11,Calendario!$D$2:$H$2,0)),"")),IF($K11=1,IF(AND(M11="",EXACT((Q$4),(CONCATENATE(Calendario!$A$1," ",(MID($J11,8,2))+1)))),INDEX(Calendario!$D$3:$H$55,MATCH(Q$4,Calendario!$A$3:$A$55,0),MATCH($I11,Calendario!$D$2:$H$2,0)),IF(P11="","",INDEX(Calendario!$D$3:$H$55,MATCH(Q$4,Calendario!$A$3:$A$55,0),MATCH($I11,Calendario!$D$2:$H$2,0)))),IF(EXACT($M$4,"Semana 1"),IF($K11=2,IF(P11="",IF(OR(($J11="Semana 1"),($J11="Semana 2"),($J11="Semana 3"),($J11="Semana 4"),($J11="Semana 5")),INDEX(Calendario!$D$3:$H$55,MATCH(Q$4,Calendario!$A$3:$A$55,0),MATCH($I11,Calendario!$D$2:$H$2,0)),""),""),IF($K11=3,IF(AND((O11=""),(P11="")),IF(OR(($J11="Semana 1"),($J11="Semana 2"),($J11="Semana 3"),($J11="Semana 4"),($J11="Semana 5")),INDEX(Calendario!$D$3:$H$55,MATCH(Q$4,Calendario!$A$3:$A$55,0),MATCH($I11,Calendario!$D$2:$H$2,0)),""),""),IF($K11=4,IF(AND((N11=""),(O11=""),(P11="")),IF(OR(($J11="Semana 1"),($J11="Semana 2"),($J11="Semana 3"),($J11="Semana 4"),($J11="Semana 5")),INDEX(Calendario!$D$3:$H$55,MATCH(Q$4,Calendario!$A$3:$A$55,0),MATCH($I11,Calendario!$D$2:$H$2,0)),""),"")))),IF($K11=2,IF(P11="",IF(OR(($J11="Semana 1"),($J11="Semana 2"),($J11="Semana 3"),($J11="Semana 4")),INDEX(Calendario!$D$3:$H$55,MATCH(Q$4,Calendario!$A$3:$A$55,0),MATCH($I11,Calendario!$D$2:$H$2,0)),""),""),IF($K11=3,IF(AND((O11=""),(P11="")),IF(OR(($J11="Semana 1"),($J11="Semana 2"),($J11="Semana 3"),($J11="Semana 4")),INDEX(Calendario!$D$3:$H$55,MATCH(Q$4,Calendario!$A$3:$A$55,0),MATCH($I11,Calendario!$D$2:$H$2,0)),""),""),IF($K11=4,IF(AND((N11=""),(O11=""),(P11="")),IF(OR(($J11="Semana 1"),($J11="Semana 2"),($J11="Semana 3"),($J11="Semana 4")),INDEX(Calendario!$D$3:$H$55,MATCH(Q$4,Calendario!$A$3:$A$55,0),MATCH($I11,Calendario!$D$2:$H$2,0)),""),""))))))))))</f>
        <v>44585</v>
      </c>
      <c r="R11" s="108" t="str">
        <f>IF(ISBLANK($I11),"",IF(EXACT(($I11),(PROPER(TEXT(R$3,"dddd")))),"",IF(OR(EXACT(($I11),PROPER(TEXT(R9,"dddd"))),(EXACT(($I11),PROPER(TEXT(R10,"dddd"))))),"",IF(EXACT(R$4,$J11),IF(Q11="",IF(OR(($K11=4),($K11=3),($K11=2),($K11=1)),INDEX(Calendario!$D$3:$H$55,MATCH(R$4,Calendario!$A$3:$A$55,0),MATCH($I11,Calendario!$D$2:$H$2,0)),"")),IF($K11=1,IF(AND(N11="",EXACT((R$4),(CONCATENATE(Calendario!$A$1," ",(MID($J11,8,2))+1)))),INDEX(Calendario!$D$3:$H$55,MATCH(R$4,Calendario!$A$3:$A$55,0),MATCH($I11,Calendario!$D$2:$H$2,0)),IF(Q11="","",INDEX(Calendario!$D$3:$H$55,MATCH(R$4,Calendario!$A$3:$A$55,0),MATCH($I11,Calendario!$D$2:$H$2,0)))),IF(EXACT($M$4,"Semana 1"),IF($K11=2,IF(Q11="",IF(OR(($J11="Semana 1"),($J11="Semana 2"),($J11="Semana 3"),($J11="Semana 4"),($J11="Semana 5"),($J11="Semana 6")),INDEX(Calendario!$D$3:$H$55,MATCH(R$4,Calendario!$A$3:$A$55,0),MATCH($I11,Calendario!$D$2:$H$2,0)),""),""),IF($K11=3,IF(AND((P11=""),(Q11="")),IF(OR(($J11="Semana 1"),($J11="Semana 2"),($J11="Semana 3"),($J11="Semana 4"),($J11="Semana 5"),($J11="Semana 6")),INDEX(Calendario!$D$3:$H$55,MATCH(R$4,Calendario!$A$3:$A$55,0),MATCH($I11,Calendario!$D$2:$H$2,0)),""),""),IF($K11=4,IF(AND((O11=""),(P11=""),(Q11="")),IF(OR(($J11="Semana 1"),($J11="Semana 2"),($J11="Semana 3"),($J11="Semana 4"),($J11="Semana 5"),($J11="Semana 6")),INDEX(Calendario!$D$3:$H$55,MATCH(R$4,Calendario!$A$3:$A$55,0),MATCH($I11,Calendario!$D$2:$H$2,0)),""),"")))),IF($K11=2,IF(Q11="",IF(OR(($J11="Semana 1"),($J11="Semana 2"),($J11="Semana 3"),($J11="Semana 4"),($J11="Semana 5")),INDEX(Calendario!$D$3:$H$55,MATCH(R$4,Calendario!$A$3:$A$55,0),MATCH($I11,Calendario!$D$2:$H$2,0)),""),""),IF($K11=3,IF(AND((P11=""),(Q11="")),IF(OR(($J11="Semana 1"),($J11="Semana 2"),($J11="Semana 3"),($J11="Semana 4"),($J11="Semana 5")),INDEX(Calendario!$D$3:$H$55,MATCH(R$4,Calendario!$A$3:$A$55,0),MATCH($I11,Calendario!$D$2:$H$2,0)),""),""),IF($K11=4,IF(AND((O11=""),(P11=""),(Q11="")),IF(OR(($J11="Semana 1"),($J11="Semana 2"),($J11="Semana 3"),($J11="Semana 4"),($J11="Semana 5")),INDEX(Calendario!$D$3:$H$55,MATCH(R$4,Calendario!$A$3:$A$55,0),MATCH($I11,Calendario!$D$2:$H$2,0)),""),""))))))))))</f>
        <v/>
      </c>
      <c r="S11" s="108" t="str">
        <f>IF(ISBLANK($I11),"",IF(EXACT(($I11),(PROPER(TEXT(S$3,"dddd")))),"",IF(OR(EXACT(($I11),PROPER(TEXT(S9,"dddd"))),(EXACT(($I11),PROPER(TEXT(S10,"dddd"))))),"",IF(EXACT(S$4,$J11),IF(R11="",IF(OR(($K11=4),($K11=3),($K11=2),($K11=1)),INDEX(Calendario!$D$3:$H$55,MATCH(S$4,Calendario!$A$3:$A$55,0),MATCH($I11,Calendario!$D$2:$H$2,0)),"")),IF($K11=1,IF(AND(O11="",EXACT((S$4),(CONCATENATE(Calendario!$A$1," ",(MID($J11,8,2))+1)))),INDEX(Calendario!$D$3:$H$55,MATCH(S$4,Calendario!$A$3:$A$55,0),MATCH($I11,Calendario!$D$2:$H$2,0)),IF(R11="",IF(EXACT(($I11),(PROPER(TEXT(R$3,"dddd")))),INDEX(Calendario!$D$3:$H$55,MATCH(S$4,Calendario!$A$3:$A$55,0),MATCH($I11,Calendario!$D$2:$H$2,0)),""),INDEX(Calendario!$D$3:$H$55,MATCH(S$4,Calendario!$A$3:$A$55,0),MATCH($I11,Calendario!$D$2:$H$2,0)))),IF(EXACT($M$4,"Semana 1"),IF($K11=2,IF(R11="",IF(OR(($J11="Semana 1"),($J11="Semana 2"),($J11="Semana 3"),($J11="Semana 4"),($J11="Semana 5"),($J11="Semana 6"),($J11="Semana 7")),INDEX(Calendario!$D$3:$H$55,MATCH(S$4,Calendario!$A$3:$A$55,0),MATCH($I11,Calendario!$D$2:$H$2,0)),""),""),IF($K11=3,IF(AND((Q11=""),(R11="")),IF(OR(($J11="Semana 1"),($J11="Semana 2"),($J11="Semana 3"),($J11="Semana 4"),($J11="Semana 5"),($J11="Semana 6"),($J11="Semana 7")),INDEX(Calendario!$D$3:$H$55,MATCH(S$4,Calendario!$A$3:$A$55,0),MATCH($I11,Calendario!$D$2:$H$2,0)),""),""),IF($K11=4,IF(AND((P11=""),(Q11=""),(R11="")),IF(OR(($J11="Semana 1"),($J11="Semana 2"),($J11="Semana 3"),($J11="Semana 4"),($J11="Semana 5"),($J11="Semana 6"),($J11="Semana 7")),INDEX(Calendario!$D$3:$H$55,MATCH(S$4,Calendario!$A$3:$A$55,0),MATCH($I11,Calendario!$D$2:$H$2,0)),""),"")))),IF($K11=2,IF(R11="",IF(OR(($J11="Semana 1"),($J11="Semana 2"),($J11="Semana 3"),($J11="Semana 4"),($J11="Semana 5"),($J11="Semana 6")),INDEX(Calendario!$D$3:$H$55,MATCH(S$4,Calendario!$A$3:$A$55,0),MATCH($I11,Calendario!$D$2:$H$2,0)),""),""),IF($K11=3,IF(AND((Q11=""),(R11="")),IF(OR(($J11="Semana 1"),($J11="Semana 2"),($J11="Semana 3"),($J11="Semana 4"),($J11="Semana 5"),($J11="Semana 6")),INDEX(Calendario!$D$3:$H$55,MATCH(S$4,Calendario!$A$3:$A$55,0),MATCH($I11,Calendario!$D$2:$H$2,0)),""),""),IF($K11=4,IF(AND((P11=""),(Q11=""),(R11="")),IF(OR(($J11="Semana 1"),($J11="Semana 2"),($J11="Semana 3"),($J11="Semana 4"),($J11="Semana 5"),($J11="Semana 6")),INDEX(Calendario!$D$3:$H$55,MATCH(S$4,Calendario!$A$3:$A$55,0),MATCH($I11,Calendario!$D$2:$H$2,0)),""),""))))))))))</f>
        <v/>
      </c>
      <c r="T11" s="108" t="str">
        <f>IF(ISBLANK($I11),"",IF(EXACT(($I11),(PROPER(TEXT(T$3,"dddd")))),"",IF(OR(EXACT(($I11),PROPER(TEXT(T9,"dddd"))),(EXACT(($I11),PROPER(TEXT(T10,"dddd"))))),"",IF(EXACT(T$4,$J11),IF(S11="",IF(OR(($K11=4),($K11=3),($K11=2),($K11=1)),INDEX(Calendario!$D$3:$H$55,MATCH(T$4,Calendario!$A$3:$A$55,0),MATCH($I11,Calendario!$D$2:$H$2,0)),"")),IF($K11=1,IF(AND(P11="",EXACT((T$4),(CONCATENATE(Calendario!$A$1," ",(MID($J11,8,2))+1)))),INDEX(Calendario!$D$3:$H$55,MATCH(T$4,Calendario!$A$3:$A$55,0),MATCH($I11,Calendario!$D$2:$H$2,0)),IF(S11="",IF(EXACT(($I11),(PROPER(TEXT(S$3,"dddd")))),INDEX(Calendario!$D$3:$H$55,MATCH(T$4,Calendario!$A$3:$A$55,0),MATCH($I11,Calendario!$D$2:$H$2,0)),""),INDEX(Calendario!$D$3:$H$55,MATCH(T$4,Calendario!$A$3:$A$55,0),MATCH($I11,Calendario!$D$2:$H$2,0)))),IF(EXACT($M$4,"Semana 1"),IF($K11=2,IF(S11="",IF(OR(($J11="Semana 1"),($J11="Semana 2"),($J11="Semana 3"),($J11="Semana 4"),($J11="Semana 5"),($J11="Semana 6"),($J11="Semana 7"),($J11="Semana 8")),INDEX(Calendario!$D$3:$H$55,MATCH(T$4,Calendario!$A$3:$A$55,0),MATCH($I11,Calendario!$D$2:$H$2,0)),""),""),IF($K11=3,IF(AND((R11=""),(S11="")),IF(OR(($J11="Semana 1"),($J11="Semana 2"),($J11="Semana 3"),($J11="Semana 4"),($J11="Semana 5"),($J11="Semana 6"),($J11="Semana 7"),($J11="Semana 8")),INDEX(Calendario!$D$3:$H$55,MATCH(T$4,Calendario!$A$3:$A$55,0),MATCH($I11,Calendario!$D$2:$H$2,0)),""),""),IF($K11=4,IF(AND((Q11=""),(R11=""),(S11="")),IF(OR(($J11="Semana 1"),($J11="Semana 2"),($J11="Semana 3"),($J11="Semana 4"),($J11="Semana 5"),($J11="Semana 6"),($J11="Semana 7"),($J11="Semana 8")),INDEX(Calendario!$D$3:$H$55,MATCH(T$4,Calendario!$A$3:$A$55,0),MATCH($I11,Calendario!$D$2:$H$2,0)),""),"")))),IF($K11=2,IF(S11="",IF(OR(($J11="Semana 1"),($J11="Semana 2"),($J11="Semana 3"),($J11="Semana 4"),($J11="Semana 5"),($J11="Semana 6"),($J11="Semana 7")),INDEX(Calendario!$D$3:$H$55,MATCH(T$4,Calendario!$A$3:$A$55,0),MATCH($I11,Calendario!$D$2:$H$2,0)),""),""),IF($K11=3,IF(AND((R11=""),(S11="")),IF(OR(($J11="Semana 1"),($J11="Semana 2"),($J11="Semana 3"),($J11="Semana 4"),($J11="Semana 5"),($J11="Semana 6"),($J11="Semana 7")),INDEX(Calendario!$D$3:$H$55,MATCH(T$4,Calendario!$A$3:$A$55,0),MATCH($I11,Calendario!$D$2:$H$2,0)),""),""),IF($K11=4,IF(AND((Q11=""),(R11=""),(S11="")),IF(OR(($J11="Semana 1"),($J11="Semana 2"),($J11="Semana 3"),($J11="Semana 4"),($J11="Semana 5"),($J11="Semana 6"),($J11="Semana 7")),INDEX(Calendario!$D$3:$H$55,MATCH(T$4,Calendario!$A$3:$A$55,0),MATCH($I11,Calendario!$D$2:$H$2,0)),""),""))))))))))</f>
        <v/>
      </c>
      <c r="U11" s="108">
        <f>IF(ISBLANK($I11),"",IF(OR(EXACT(($I11),PROPER(TEXT(U10,"dddd"))),(EXACT(($I11),PROPER(TEXT(U9,"dddd"))))),"",IF(EXACT(($I11),(PROPER(TEXT(U$3,"dddd")))),"",IF($K11=1,INDEX(Calendario!$D$3:$H$55,MATCH(U$4,Calendario!$A$3:$A$55,0),MATCH($I11,Calendario!$D$2:$H$2,0)),IF($K11=2,IF(T11="",INDEX(Calendario!$D$3:$H$55,MATCH(U$4,Calendario!$A$3:$A$55,0),MATCH($I11,Calendario!$D$2:$H$2,0)),""),IF($K11=3,IF(AND((S11=""),(T11="")),INDEX(Calendario!$D$3:$H$55,MATCH(U$4,Calendario!$A$3:$A$55,0),MATCH($I11,Calendario!$D$2:$H$2,0)),""),IF($K11=4,IF(AND((R11=""),(S11=""),(T11="")),INDEX(Calendario!$D$3:$H$55,MATCH(U$4,Calendario!$A$3:$A$55,0),MATCH($I11,Calendario!$D$2:$H$2,0)),""))))))))</f>
        <v>44613</v>
      </c>
      <c r="V11" s="107" t="str">
        <f>IF(ISBLANK($I11),"",IF(OR(EXACT(($I11),PROPER(TEXT(V10,"dddd"))),(EXACT(($I11),PROPER(TEXT(V9,"dddd"))))),"",IF(EXACT(($I11),(PROPER(TEXT(V$3,"dddd")))),"",IF($K11=1,INDEX(Calendario!$D$3:$H$55,MATCH(V$4,Calendario!$A$3:$A$55,0),MATCH($I11,Calendario!$D$2:$H$2,0)),IF($K11=2,IF(U11="",INDEX(Calendario!$D$3:$H$55,MATCH(V$4,Calendario!$A$3:$A$55,0),MATCH($I11,Calendario!$D$2:$H$2,0)),""),IF($K11=3,IF(AND((T11=""),(U11="")),INDEX(Calendario!$D$3:$H$55,MATCH(V$4,Calendario!$A$3:$A$55,0),MATCH($I11,Calendario!$D$2:$H$2,0)),""),IF($K11=4,IF(AND((S11=""),(T11=""),(U11="")),INDEX(Calendario!$D$3:$H$55,MATCH(V$4,Calendario!$A$3:$A$55,0),MATCH($I11,Calendario!$D$2:$H$2,0)),""))))))))</f>
        <v/>
      </c>
      <c r="W11" s="107" t="str">
        <f>IF(ISBLANK($I11),"",IF(OR(EXACT(($I11),PROPER(TEXT(W10,"dddd"))),(EXACT(($I11),PROPER(TEXT(W9,"dddd"))))),"",IF(EXACT(($I11),(PROPER(TEXT(W$3,"dddd")))),"",IF($K11=1,INDEX(Calendario!$D$3:$H$55,MATCH(W$4,Calendario!$A$3:$A$55,0),MATCH($I11,Calendario!$D$2:$H$2,0)),IF($K11=2,IF(V11="",INDEX(Calendario!$D$3:$H$55,MATCH(W$4,Calendario!$A$3:$A$55,0),MATCH($I11,Calendario!$D$2:$H$2,0)),""),IF($K11=3,IF(AND((U11=""),(V11="")),INDEX(Calendario!$D$3:$H$55,MATCH(W$4,Calendario!$A$3:$A$55,0),MATCH($I11,Calendario!$D$2:$H$2,0)),""),IF($K11=4,IF(AND((T11=""),(U11=""),(V11="")),INDEX(Calendario!$D$3:$H$55,MATCH(W$4,Calendario!$A$3:$A$55,0),MATCH($I11,Calendario!$D$2:$H$2,0)),""))))))))</f>
        <v/>
      </c>
      <c r="X11" s="107" t="str">
        <f>IF(ISBLANK($I11),"",IF(OR(EXACT(($I11),PROPER(TEXT(X10,"dddd"))),(EXACT(($I11),PROPER(TEXT(X9,"dddd"))))),"",IF(EXACT(($I11),(PROPER(TEXT(X$3,"dddd")))),"",IF($K11=1,INDEX(Calendario!$D$3:$H$55,MATCH(X$4,Calendario!$A$3:$A$55,0),MATCH($I11,Calendario!$D$2:$H$2,0)),IF($K11=2,IF(W11="",INDEX(Calendario!$D$3:$H$55,MATCH(X$4,Calendario!$A$3:$A$55,0),MATCH($I11,Calendario!$D$2:$H$2,0)),""),IF($K11=3,IF(AND((V11=""),(W11="")),INDEX(Calendario!$D$3:$H$55,MATCH(X$4,Calendario!$A$3:$A$55,0),MATCH($I11,Calendario!$D$2:$H$2,0)),""),IF($K11=4,IF(AND((U11=""),(V11=""),(W11="")),INDEX(Calendario!$D$3:$H$55,MATCH(X$4,Calendario!$A$3:$A$55,0),MATCH($I11,Calendario!$D$2:$H$2,0)),""))))))))</f>
        <v/>
      </c>
      <c r="Y11" s="107" t="str">
        <f>IF(ISBLANK($I11),"",IF(OR(EXACT(($I11),PROPER(TEXT(Y10,"dddd"))),(EXACT(($I11),PROPER(TEXT(Y9,"dddd"))))),"",IF(EXACT(($I11),(PROPER(TEXT(Y$3,"dddd")))),"",IF($K11=1,INDEX(Calendario!$D$3:$H$55,MATCH(Y$4,Calendario!$A$3:$A$55,0),MATCH($I11,Calendario!$D$2:$H$2,0)),IF($K11=2,IF(X11="",INDEX(Calendario!$D$3:$H$55,MATCH(Y$4,Calendario!$A$3:$A$55,0),MATCH($I11,Calendario!$D$2:$H$2,0)),""),IF($K11=3,IF(AND((W11=""),(X11="")),INDEX(Calendario!$D$3:$H$55,MATCH(Y$4,Calendario!$A$3:$A$55,0),MATCH($I11,Calendario!$D$2:$H$2,0)),""),IF($K11=4,IF(AND((V11=""),(W11=""),(X11="")),INDEX(Calendario!$D$3:$H$55,MATCH(Y$4,Calendario!$A$3:$A$55,0),MATCH($I11,Calendario!$D$2:$H$2,0)),""))))))))</f>
        <v/>
      </c>
      <c r="Z11" s="107">
        <f>IF(ISBLANK($I11),"",IF(OR(EXACT(($I11),PROPER(TEXT(Z10,"dddd"))),(EXACT(($I11),PROPER(TEXT(Z9,"dddd"))))),"",IF(EXACT(($I11),(PROPER(TEXT(Z$3,"dddd")))),"",IF($K11=1,INDEX(Calendario!$D$3:$H$55,MATCH(Z$4,Calendario!$A$3:$A$55,0),MATCH($I11,Calendario!$D$2:$H$2,0)),IF($K11=2,IF(Y11="",INDEX(Calendario!$D$3:$H$55,MATCH(Z$4,Calendario!$A$3:$A$55,0),MATCH($I11,Calendario!$D$2:$H$2,0)),""),IF($K11=3,IF(AND((X11=""),(Y11="")),INDEX(Calendario!$D$3:$H$55,MATCH(Z$4,Calendario!$A$3:$A$55,0),MATCH($I11,Calendario!$D$2:$H$2,0)),""),IF($K11=4,IF(AND((W11=""),(X11=""),(Y11="")),INDEX(Calendario!$D$3:$H$55,MATCH(Z$4,Calendario!$A$3:$A$55,0),MATCH($I11,Calendario!$D$2:$H$2,0)),""))))))))</f>
        <v>44648</v>
      </c>
      <c r="AA11" s="108" t="str">
        <f>IF(ISBLANK($I11),"",IF(OR(EXACT(($I11),PROPER(TEXT(AA10,"dddd"))),(EXACT(($I11),PROPER(TEXT(AA9,"dddd"))))),"",IF(EXACT(($I11),(PROPER(TEXT(AA$3,"dddd")))),"",IF($K11=1,INDEX(Calendario!$D$3:$H$55,MATCH(AA$4,Calendario!$A$3:$A$55,0),MATCH($I11,Calendario!$D$2:$H$2,0)),IF($K11=2,IF(Z11="",INDEX(Calendario!$D$3:$H$55,MATCH(AA$4,Calendario!$A$3:$A$55,0),MATCH($I11,Calendario!$D$2:$H$2,0)),""),IF($K11=3,IF(AND((Y11=""),(Z11="")),INDEX(Calendario!$D$3:$H$55,MATCH(AA$4,Calendario!$A$3:$A$55,0),MATCH($I11,Calendario!$D$2:$H$2,0)),""),IF($K11=4,IF(AND((X11=""),(Y11=""),(Z11="")),INDEX(Calendario!$D$3:$H$55,MATCH(AA$4,Calendario!$A$3:$A$55,0),MATCH($I11,Calendario!$D$2:$H$2,0)),""))))))))</f>
        <v/>
      </c>
      <c r="AB11" s="108" t="str">
        <f>IF(ISBLANK($I11),"",IF(OR(EXACT(($I11),PROPER(TEXT(AB10,"dddd"))),(EXACT(($I11),PROPER(TEXT(AB9,"dddd"))))),"",IF(EXACT(($I11),(PROPER(TEXT(AB$3,"dddd")))),"",IF($K11=1,INDEX(Calendario!$D$3:$H$55,MATCH(AB$4,Calendario!$A$3:$A$55,0),MATCH($I11,Calendario!$D$2:$H$2,0)),IF($K11=2,IF(AA11="",INDEX(Calendario!$D$3:$H$55,MATCH(AB$4,Calendario!$A$3:$A$55,0),MATCH($I11,Calendario!$D$2:$H$2,0)),""),IF($K11=3,IF(AND((Z11=""),(AA11="")),INDEX(Calendario!$D$3:$H$55,MATCH(AB$4,Calendario!$A$3:$A$55,0),MATCH($I11,Calendario!$D$2:$H$2,0)),""),IF($K11=4,IF(AND((Y11=""),(Z11=""),(AA11="")),INDEX(Calendario!$D$3:$H$55,MATCH(AB$4,Calendario!$A$3:$A$55,0),MATCH($I11,Calendario!$D$2:$H$2,0)),""))))))))</f>
        <v/>
      </c>
      <c r="AC11" s="108" t="str">
        <f>IF(ISBLANK($I11),"",IF(OR(EXACT(($I11),PROPER(TEXT(AC10,"dddd"))),(EXACT(($I11),PROPER(TEXT(AC9,"dddd"))))),"",IF(EXACT(($I11),(PROPER(TEXT(AC$3,"dddd")))),"",IF($K11=1,INDEX(Calendario!$D$3:$H$55,MATCH(AC$4,Calendario!$A$3:$A$55,0),MATCH($I11,Calendario!$D$2:$H$2,0)),IF($K11=2,IF(AB11="",INDEX(Calendario!$D$3:$H$55,MATCH(AC$4,Calendario!$A$3:$A$55,0),MATCH($I11,Calendario!$D$2:$H$2,0)),""),IF($K11=3,IF(AND((AA11=""),(AB11="")),INDEX(Calendario!$D$3:$H$55,MATCH(AC$4,Calendario!$A$3:$A$55,0),MATCH($I11,Calendario!$D$2:$H$2,0)),""),IF($K11=4,IF(AND((Z11=""),(AA11=""),(AB11="")),INDEX(Calendario!$D$3:$H$55,MATCH(AC$4,Calendario!$A$3:$A$55,0),MATCH($I11,Calendario!$D$2:$H$2,0)),""))))))))</f>
        <v/>
      </c>
      <c r="AD11" s="108">
        <f>IF(ISBLANK($I11),"",IF(OR(EXACT(($I11),PROPER(TEXT(AD10,"dddd"))),(EXACT(($I11),PROPER(TEXT(AD9,"dddd"))))),"",IF(EXACT(($I11),(PROPER(TEXT(AD$3,"dddd")))),"",IF($K11=1,INDEX(Calendario!$D$3:$H$55,MATCH(AD$4,Calendario!$A$3:$A$55,0),MATCH($I11,Calendario!$D$2:$H$2,0)),IF($K11=2,IF(AC11="",INDEX(Calendario!$D$3:$H$55,MATCH(AD$4,Calendario!$A$3:$A$55,0),MATCH($I11,Calendario!$D$2:$H$2,0)),""),IF($K11=3,IF(AND((AB11=""),(AC11="")),INDEX(Calendario!$D$3:$H$55,MATCH(AD$4,Calendario!$A$3:$A$55,0),MATCH($I11,Calendario!$D$2:$H$2,0)),""),IF($K11=4,IF(AND((AA11=""),(AB11=""),(AC11="")),INDEX(Calendario!$D$3:$H$55,MATCH(AD$4,Calendario!$A$3:$A$55,0),MATCH($I11,Calendario!$D$2:$H$2,0)),""))))))))</f>
        <v>44676</v>
      </c>
      <c r="AE11" s="107" t="str">
        <f>IF(ISBLANK($I11),"",IF(OR(EXACT(($I11),PROPER(TEXT(AE10,"dddd"))),(EXACT(($I11),PROPER(TEXT(AE9,"dddd"))))),"",IF(EXACT(($I11),(PROPER(TEXT(AE$3,"dddd")))),"",IF($K11=1,INDEX(Calendario!$D$3:$H$55,MATCH(AE$4,Calendario!$A$3:$A$55,0),MATCH($I11,Calendario!$D$2:$H$2,0)),IF($K11=2,IF(AD11="",INDEX(Calendario!$D$3:$H$55,MATCH(AE$4,Calendario!$A$3:$A$55,0),MATCH($I11,Calendario!$D$2:$H$2,0)),""),IF($K11=3,IF(AND((AC11=""),(AD11="")),INDEX(Calendario!$D$3:$H$55,MATCH(AE$4,Calendario!$A$3:$A$55,0),MATCH($I11,Calendario!$D$2:$H$2,0)),""),IF($K11=4,IF(AND((AB11=""),(AC11=""),(AD11="")),INDEX(Calendario!$D$3:$H$55,MATCH(AE$4,Calendario!$A$3:$A$55,0),MATCH($I11,Calendario!$D$2:$H$2,0)),""))))))))</f>
        <v/>
      </c>
      <c r="AF11" s="107" t="str">
        <f>IF(ISBLANK($I11),"",IF(OR(EXACT(($I11),PROPER(TEXT(AF10,"dddd"))),(EXACT(($I11),PROPER(TEXT(AF9,"dddd"))))),"",IF(EXACT(($I11),(PROPER(TEXT(AF$3,"dddd")))),"",IF($K11=1,INDEX(Calendario!$D$3:$H$55,MATCH(AF$4,Calendario!$A$3:$A$55,0),MATCH($I11,Calendario!$D$2:$H$2,0)),IF($K11=2,IF(AE11="",INDEX(Calendario!$D$3:$H$55,MATCH(AF$4,Calendario!$A$3:$A$55,0),MATCH($I11,Calendario!$D$2:$H$2,0)),""),IF($K11=3,IF(AND((AD11=""),(AE11="")),INDEX(Calendario!$D$3:$H$55,MATCH(AF$4,Calendario!$A$3:$A$55,0),MATCH($I11,Calendario!$D$2:$H$2,0)),""),IF($K11=4,IF(AND((AC11=""),(AD11=""),(AE11="")),INDEX(Calendario!$D$3:$H$55,MATCH(AF$4,Calendario!$A$3:$A$55,0),MATCH($I11,Calendario!$D$2:$H$2,0)),""))))))))</f>
        <v/>
      </c>
      <c r="AG11" s="107" t="str">
        <f>IF(ISBLANK($I11),"",IF(OR(EXACT(($I11),PROPER(TEXT(AG10,"dddd"))),(EXACT(($I11),PROPER(TEXT(AG9,"dddd"))))),"",IF(EXACT(($I11),(PROPER(TEXT(AG$3,"dddd")))),"",IF($K11=1,INDEX(Calendario!$D$3:$H$55,MATCH(AG$4,Calendario!$A$3:$A$55,0),MATCH($I11,Calendario!$D$2:$H$2,0)),IF($K11=2,IF(AF11="",INDEX(Calendario!$D$3:$H$55,MATCH(AG$4,Calendario!$A$3:$A$55,0),MATCH($I11,Calendario!$D$2:$H$2,0)),""),IF($K11=3,IF(AND((AE11=""),(AF11="")),INDEX(Calendario!$D$3:$H$55,MATCH(AG$4,Calendario!$A$3:$A$55,0),MATCH($I11,Calendario!$D$2:$H$2,0)),""),IF($K11=4,IF(AND((AD11=""),(AE11=""),(AF11="")),INDEX(Calendario!$D$3:$H$55,MATCH(AG$4,Calendario!$A$3:$A$55,0),MATCH($I11,Calendario!$D$2:$H$2,0)),""))))))))</f>
        <v/>
      </c>
      <c r="AH11" s="107">
        <f>IF(ISBLANK($I11),"",IF(OR(EXACT(($I11),PROPER(TEXT(AH10,"dddd"))),(EXACT(($I11),PROPER(TEXT(AH9,"dddd"))))),"",IF(EXACT(($I11),(PROPER(TEXT(AH$3,"dddd")))),"",IF($K11=1,INDEX(Calendario!$D$3:$H$55,MATCH(AH$4,Calendario!$A$3:$A$55,0),MATCH($I11,Calendario!$D$2:$H$2,0)),IF($K11=2,IF(AG11="",INDEX(Calendario!$D$3:$H$55,MATCH(AH$4,Calendario!$A$3:$A$55,0),MATCH($I11,Calendario!$D$2:$H$2,0)),""),IF($K11=3,IF(AND((AF11=""),(AG11="")),INDEX(Calendario!$D$3:$H$55,MATCH(AH$4,Calendario!$A$3:$A$55,0),MATCH($I11,Calendario!$D$2:$H$2,0)),""),IF($K11=4,IF(AND((AE11=""),(AF11=""),(AG11="")),INDEX(Calendario!$D$3:$H$55,MATCH(AH$4,Calendario!$A$3:$A$55,0),MATCH($I11,Calendario!$D$2:$H$2,0)),""))))))))</f>
        <v>44704</v>
      </c>
      <c r="AI11" s="108" t="str">
        <f>IF(ISBLANK($I11),"",IF(OR(EXACT(($I11),PROPER(TEXT(AI10,"dddd"))),(EXACT(($I11),PROPER(TEXT(AI9,"dddd"))))),"",IF(EXACT(($I11),(PROPER(TEXT(AI$3,"dddd")))),"",IF($K11=1,INDEX(Calendario!$D$3:$H$55,MATCH(AI$4,Calendario!$A$3:$A$55,0),MATCH($I11,Calendario!$D$2:$H$2,0)),IF($K11=2,IF(AH11="",INDEX(Calendario!$D$3:$H$55,MATCH(AI$4,Calendario!$A$3:$A$55,0),MATCH($I11,Calendario!$D$2:$H$2,0)),""),IF($K11=3,IF(AND((AG11=""),(AH11="")),INDEX(Calendario!$D$3:$H$55,MATCH(AI$4,Calendario!$A$3:$A$55,0),MATCH($I11,Calendario!$D$2:$H$2,0)),""),IF($K11=4,IF(AND((AF11=""),(AG11=""),(AH11="")),INDEX(Calendario!$D$3:$H$55,MATCH(AI$4,Calendario!$A$3:$A$55,0),MATCH($I11,Calendario!$D$2:$H$2,0)),""))))))))</f>
        <v/>
      </c>
      <c r="AJ11" s="108" t="str">
        <f>IF(ISBLANK($I11),"",IF(OR(EXACT(($I11),PROPER(TEXT(AJ10,"dddd"))),(EXACT(($I11),PROPER(TEXT(AJ9,"dddd"))))),"",IF(EXACT(($I11),(PROPER(TEXT(AJ$3,"dddd")))),"",IF($K11=1,INDEX(Calendario!$D$3:$H$55,MATCH(AJ$4,Calendario!$A$3:$A$55,0),MATCH($I11,Calendario!$D$2:$H$2,0)),IF($K11=2,IF(AI11="",INDEX(Calendario!$D$3:$H$55,MATCH(AJ$4,Calendario!$A$3:$A$55,0),MATCH($I11,Calendario!$D$2:$H$2,0)),""),IF($K11=3,IF(AND((AH11=""),(AI11="")),INDEX(Calendario!$D$3:$H$55,MATCH(AJ$4,Calendario!$A$3:$A$55,0),MATCH($I11,Calendario!$D$2:$H$2,0)),""),IF($K11=4,IF(AND((AG11=""),(AH11=""),(AI11="")),INDEX(Calendario!$D$3:$H$55,MATCH(AJ$4,Calendario!$A$3:$A$55,0),MATCH($I11,Calendario!$D$2:$H$2,0)),""))))))))</f>
        <v/>
      </c>
      <c r="AK11" s="108" t="str">
        <f>IF(ISBLANK($I11),"",IF(OR(EXACT(($I11),PROPER(TEXT(AK10,"dddd"))),(EXACT(($I11),PROPER(TEXT(AK9,"dddd"))))),"",IF(EXACT(($I11),(PROPER(TEXT(AK$3,"dddd")))),"",IF($K11=1,INDEX(Calendario!$D$3:$H$55,MATCH(AK$4,Calendario!$A$3:$A$55,0),MATCH($I11,Calendario!$D$2:$H$2,0)),IF($K11=2,IF(AJ11="",INDEX(Calendario!$D$3:$H$55,MATCH(AK$4,Calendario!$A$3:$A$55,0),MATCH($I11,Calendario!$D$2:$H$2,0)),""),IF($K11=3,IF(AND((AI11=""),(AJ11="")),INDEX(Calendario!$D$3:$H$55,MATCH(AK$4,Calendario!$A$3:$A$55,0),MATCH($I11,Calendario!$D$2:$H$2,0)),""),IF($K11=4,IF(AND((AH11=""),(AI11=""),(AJ11="")),INDEX(Calendario!$D$3:$H$55,MATCH(AK$4,Calendario!$A$3:$A$55,0),MATCH($I11,Calendario!$D$2:$H$2,0)),""))))))))</f>
        <v/>
      </c>
      <c r="AL11" s="108" t="str">
        <f>IF(ISBLANK($I11),"",IF(OR(EXACT(($I11),PROPER(TEXT(AL10,"dddd"))),(EXACT(($I11),PROPER(TEXT(AL9,"dddd"))))),"",IF(EXACT(($I11),(PROPER(TEXT(AL$3,"dddd")))),"",IF($K11=1,INDEX(Calendario!$D$3:$H$55,MATCH(AL$4,Calendario!$A$3:$A$55,0),MATCH($I11,Calendario!$D$2:$H$2,0)),IF($K11=2,IF(AK11="",INDEX(Calendario!$D$3:$H$55,MATCH(AL$4,Calendario!$A$3:$A$55,0),MATCH($I11,Calendario!$D$2:$H$2,0)),""),IF($K11=3,IF(AND((AJ11=""),(AK11="")),INDEX(Calendario!$D$3:$H$55,MATCH(AL$4,Calendario!$A$3:$A$55,0),MATCH($I11,Calendario!$D$2:$H$2,0)),""),IF($K11=4,IF(AND((AI11=""),(AJ11=""),(AK11="")),INDEX(Calendario!$D$3:$H$55,MATCH(AL$4,Calendario!$A$3:$A$55,0),MATCH($I11,Calendario!$D$2:$H$2,0)),""))))))))</f>
        <v/>
      </c>
      <c r="AM11" s="108" t="str">
        <f>IF(ISBLANK($I11),"",IF(OR(EXACT(($I11),PROPER(TEXT(AM10,"dddd"))),(EXACT(($I11),PROPER(TEXT(AM9,"dddd"))))),"",IF(EXACT(($I11),(PROPER(TEXT(AM$3,"dddd")))),"",IF($K11=1,INDEX(Calendario!$D$3:$H$55,MATCH(AM$4,Calendario!$A$3:$A$55,0),MATCH($I11,Calendario!$D$2:$H$2,0)),IF($K11=2,IF(AL11="",INDEX(Calendario!$D$3:$H$55,MATCH(AM$4,Calendario!$A$3:$A$55,0),MATCH($I11,Calendario!$D$2:$H$2,0)),""),IF($K11=3,IF(AND((AK11=""),(AL11="")),INDEX(Calendario!$D$3:$H$55,MATCH(AM$4,Calendario!$A$3:$A$55,0),MATCH($I11,Calendario!$D$2:$H$2,0)),""),IF($K11=4,IF(AND((AJ11=""),(AK11=""),(AL11="")),INDEX(Calendario!$D$3:$H$55,MATCH(AM$4,Calendario!$A$3:$A$55,0),MATCH($I11,Calendario!$D$2:$H$2,0)),""))))))))</f>
        <v/>
      </c>
      <c r="AN11" s="107" t="str">
        <f>IF(ISBLANK($I11),"",IF(OR(EXACT(($I11),PROPER(TEXT(AN10,"dddd"))),(EXACT(($I11),PROPER(TEXT(AN9,"dddd"))))),"",IF(EXACT(($I11),(PROPER(TEXT(AN$3,"dddd")))),"",IF($K11=1,INDEX(Calendario!$D$3:$H$55,MATCH(AN$4,Calendario!$A$3:$A$55,0),MATCH($I11,Calendario!$D$2:$H$2,0)),IF($K11=2,IF(AM11="",INDEX(Calendario!$D$3:$H$55,MATCH(AN$4,Calendario!$A$3:$A$55,0),MATCH($I11,Calendario!$D$2:$H$2,0)),""),IF($K11=3,IF(AND((AL11=""),(AM11="")),INDEX(Calendario!$D$3:$H$55,MATCH(AN$4,Calendario!$A$3:$A$55,0),MATCH($I11,Calendario!$D$2:$H$2,0)),""),IF($K11=4,IF(AND((AK11=""),(AL11=""),(AM11="")),INDEX(Calendario!$D$3:$H$55,MATCH(AN$4,Calendario!$A$3:$A$55,0),MATCH($I11,Calendario!$D$2:$H$2,0)),""))))))))</f>
        <v/>
      </c>
      <c r="AO11" s="107">
        <f>IF(ISBLANK($I11),"",IF(OR(EXACT(($I11),PROPER(TEXT(AO10,"dddd"))),(EXACT(($I11),PROPER(TEXT(AO9,"dddd"))))),"",IF(EXACT(($I11),(PROPER(TEXT(AO$3,"dddd")))),"",IF($K11=1,INDEX(Calendario!$D$3:$H$55,MATCH(AO$4,Calendario!$A$3:$A$55,0),MATCH($I11,Calendario!$D$2:$H$2,0)),IF($K11=2,IF(AN11="",INDEX(Calendario!$D$3:$H$55,MATCH(AO$4,Calendario!$A$3:$A$55,0),MATCH($I11,Calendario!$D$2:$H$2,0)),""),IF($K11=3,IF(AND((AM11=""),(AN11="")),INDEX(Calendario!$D$3:$H$55,MATCH(AO$4,Calendario!$A$3:$A$55,0),MATCH($I11,Calendario!$D$2:$H$2,0)),""),IF($K11=4,IF(AND((AL11=""),(AM11=""),(AN11="")),INDEX(Calendario!$D$3:$H$55,MATCH(AO$4,Calendario!$A$3:$A$55,0),MATCH($I11,Calendario!$D$2:$H$2,0)),""))))))))</f>
        <v>44753</v>
      </c>
      <c r="AP11" s="107" t="str">
        <f>IF(ISBLANK($I11),"",IF(OR(EXACT(($I11),PROPER(TEXT(AP10,"dddd"))),(EXACT(($I11),PROPER(TEXT(AP9,"dddd"))))),"",IF(EXACT(($I11),(PROPER(TEXT(AP$3,"dddd")))),"",IF($K11=1,INDEX(Calendario!$D$3:$H$55,MATCH(AP$4,Calendario!$A$3:$A$55,0),MATCH($I11,Calendario!$D$2:$H$2,0)),IF($K11=2,IF(AO11="",INDEX(Calendario!$D$3:$H$55,MATCH(AP$4,Calendario!$A$3:$A$55,0),MATCH($I11,Calendario!$D$2:$H$2,0)),""),IF($K11=3,IF(AND((AN11=""),(AO11="")),INDEX(Calendario!$D$3:$H$55,MATCH(AP$4,Calendario!$A$3:$A$55,0),MATCH($I11,Calendario!$D$2:$H$2,0)),""),IF($K11=4,IF(AND((AM11=""),(AN11=""),(AO11="")),INDEX(Calendario!$D$3:$H$55,MATCH(AP$4,Calendario!$A$3:$A$55,0),MATCH($I11,Calendario!$D$2:$H$2,0)),""))))))))</f>
        <v/>
      </c>
      <c r="AQ11" s="107" t="str">
        <f>IF(ISBLANK($I11),"",IF(OR(EXACT(($I11),PROPER(TEXT(AQ10,"dddd"))),(EXACT(($I11),PROPER(TEXT(AQ9,"dddd"))))),"",IF(EXACT(($I11),(PROPER(TEXT(AQ$3,"dddd")))),"",IF($K11=1,INDEX(Calendario!$D$3:$H$55,MATCH(AQ$4,Calendario!$A$3:$A$55,0),MATCH($I11,Calendario!$D$2:$H$2,0)),IF($K11=2,IF(AP11="",INDEX(Calendario!$D$3:$H$55,MATCH(AQ$4,Calendario!$A$3:$A$55,0),MATCH($I11,Calendario!$D$2:$H$2,0)),""),IF($K11=3,IF(AND((AO11=""),(AP11="")),INDEX(Calendario!$D$3:$H$55,MATCH(AQ$4,Calendario!$A$3:$A$55,0),MATCH($I11,Calendario!$D$2:$H$2,0)),""),IF($K11=4,IF(AND((AN11=""),(AO11=""),(AP11="")),INDEX(Calendario!$D$3:$H$55,MATCH(AQ$4,Calendario!$A$3:$A$55,0),MATCH($I11,Calendario!$D$2:$H$2,0)),""))))))))</f>
        <v/>
      </c>
      <c r="AR11" s="108" t="str">
        <f>IF(ISBLANK($I11),"",IF(OR(EXACT(($I11),PROPER(TEXT(AR10,"dddd"))),(EXACT(($I11),PROPER(TEXT(AR9,"dddd"))))),"",IF(EXACT(($I11),(PROPER(TEXT(AR$3,"dddd")))),"",IF($K11=1,INDEX(Calendario!$D$3:$H$55,MATCH(AR$4,Calendario!$A$3:$A$55,0),MATCH($I11,Calendario!$D$2:$H$2,0)),IF($K11=2,IF(AQ11="",INDEX(Calendario!$D$3:$H$55,MATCH(AR$4,Calendario!$A$3:$A$55,0),MATCH($I11,Calendario!$D$2:$H$2,0)),""),IF($K11=3,IF(AND((AP11=""),(AQ11="")),INDEX(Calendario!$D$3:$H$55,MATCH(AR$4,Calendario!$A$3:$A$55,0),MATCH($I11,Calendario!$D$2:$H$2,0)),""),IF($K11=4,IF(AND((AO11=""),(AP11=""),(AQ11="")),INDEX(Calendario!$D$3:$H$55,MATCH(AR$4,Calendario!$A$3:$A$55,0),MATCH($I11,Calendario!$D$2:$H$2,0)),""))))))))</f>
        <v/>
      </c>
      <c r="AS11" s="108">
        <f>IF(ISBLANK($I11),"",IF(OR(EXACT(($I11),PROPER(TEXT(AS10,"dddd"))),(EXACT(($I11),PROPER(TEXT(AS9,"dddd"))))),"",IF(EXACT(($I11),(PROPER(TEXT(AS$3,"dddd")))),"",IF($K11=1,INDEX(Calendario!$D$3:$H$55,MATCH(AS$4,Calendario!$A$3:$A$55,0),MATCH($I11,Calendario!$D$2:$H$2,0)),IF($K11=2,IF(AR11="",INDEX(Calendario!$D$3:$H$55,MATCH(AS$4,Calendario!$A$3:$A$55,0),MATCH($I11,Calendario!$D$2:$H$2,0)),""),IF($K11=3,IF(AND((AQ11=""),(AR11="")),INDEX(Calendario!$D$3:$H$55,MATCH(AS$4,Calendario!$A$3:$A$55,0),MATCH($I11,Calendario!$D$2:$H$2,0)),""),IF($K11=4,IF(AND((AP11=""),(AQ11=""),(AR11="")),INDEX(Calendario!$D$3:$H$55,MATCH(AS$4,Calendario!$A$3:$A$55,0),MATCH($I11,Calendario!$D$2:$H$2,0)),""))))))))</f>
        <v>44781</v>
      </c>
      <c r="AT11" s="108" t="str">
        <f>IF(ISBLANK($I11),"",IF(OR(EXACT(($I11),PROPER(TEXT(AT10,"dddd"))),(EXACT(($I11),PROPER(TEXT(AT9,"dddd"))))),"",IF(EXACT(($I11),(PROPER(TEXT(AT$3,"dddd")))),"",IF($K11=1,INDEX(Calendario!$D$3:$H$55,MATCH(AT$4,Calendario!$A$3:$A$55,0),MATCH($I11,Calendario!$D$2:$H$2,0)),IF($K11=2,IF(AS11="",INDEX(Calendario!$D$3:$H$55,MATCH(AT$4,Calendario!$A$3:$A$55,0),MATCH($I11,Calendario!$D$2:$H$2,0)),""),IF($K11=3,IF(AND((AR11=""),(AS11="")),INDEX(Calendario!$D$3:$H$55,MATCH(AT$4,Calendario!$A$3:$A$55,0),MATCH($I11,Calendario!$D$2:$H$2,0)),""),IF($K11=4,IF(AND((AQ11=""),(AR11=""),(AS11="")),INDEX(Calendario!$D$3:$H$55,MATCH(AT$4,Calendario!$A$3:$A$55,0),MATCH($I11,Calendario!$D$2:$H$2,0)),""))))))))</f>
        <v/>
      </c>
      <c r="AU11" s="108" t="str">
        <f>IF(ISBLANK($I11),"",IF(OR(EXACT(($I11),PROPER(TEXT(AU10,"dddd"))),(EXACT(($I11),PROPER(TEXT(AU9,"dddd"))))),"",IF(EXACT(($I11),(PROPER(TEXT(AU$3,"dddd")))),"",IF($K11=1,INDEX(Calendario!$D$3:$H$55,MATCH(AU$4,Calendario!$A$3:$A$55,0),MATCH($I11,Calendario!$D$2:$H$2,0)),IF($K11=2,IF(AT11="",INDEX(Calendario!$D$3:$H$55,MATCH(AU$4,Calendario!$A$3:$A$55,0),MATCH($I11,Calendario!$D$2:$H$2,0)),""),IF($K11=3,IF(AND((AS11=""),(AT11="")),INDEX(Calendario!$D$3:$H$55,MATCH(AU$4,Calendario!$A$3:$A$55,0),MATCH($I11,Calendario!$D$2:$H$2,0)),""),IF($K11=4,IF(AND((AR11=""),(AS11=""),(AT11="")),INDEX(Calendario!$D$3:$H$55,MATCH(AU$4,Calendario!$A$3:$A$55,0),MATCH($I11,Calendario!$D$2:$H$2,0)),""))))))))</f>
        <v/>
      </c>
      <c r="AV11" s="107" t="str">
        <f>IF(ISBLANK($I11),"",IF(OR(EXACT(($I11),PROPER(TEXT(AV10,"dddd"))),(EXACT(($I11),PROPER(TEXT(AV9,"dddd"))))),"",IF(EXACT(($I11),(PROPER(TEXT(AV$3,"dddd")))),"",IF($K11=1,INDEX(Calendario!$D$3:$H$55,MATCH(AV$4,Calendario!$A$3:$A$55,0),MATCH($I11,Calendario!$D$2:$H$2,0)),IF($K11=2,IF(AU11="",INDEX(Calendario!$D$3:$H$55,MATCH(AV$4,Calendario!$A$3:$A$55,0),MATCH($I11,Calendario!$D$2:$H$2,0)),""),IF($K11=3,IF(AND((AT11=""),(AU11="")),INDEX(Calendario!$D$3:$H$55,MATCH(AV$4,Calendario!$A$3:$A$55,0),MATCH($I11,Calendario!$D$2:$H$2,0)),""),IF($K11=4,IF(AND((AS11=""),(AT11=""),(AU11="")),INDEX(Calendario!$D$3:$H$55,MATCH(AV$4,Calendario!$A$3:$A$55,0),MATCH($I11,Calendario!$D$2:$H$2,0)),""))))))))</f>
        <v/>
      </c>
      <c r="AW11" s="107">
        <f>IF(ISBLANK($I11),"",IF(OR(EXACT(($I11),PROPER(TEXT(AW10,"dddd"))),(EXACT(($I11),PROPER(TEXT(AW9,"dddd"))))),"",IF(EXACT(($I11),(PROPER(TEXT(AW$3,"dddd")))),"",IF($K11=1,INDEX(Calendario!$D$3:$H$55,MATCH(AW$4,Calendario!$A$3:$A$55,0),MATCH($I11,Calendario!$D$2:$H$2,0)),IF($K11=2,IF(AV11="",INDEX(Calendario!$D$3:$H$55,MATCH(AW$4,Calendario!$A$3:$A$55,0),MATCH($I11,Calendario!$D$2:$H$2,0)),""),IF($K11=3,IF(AND((AU11=""),(AV11="")),INDEX(Calendario!$D$3:$H$55,MATCH(AW$4,Calendario!$A$3:$A$55,0),MATCH($I11,Calendario!$D$2:$H$2,0)),""),IF($K11=4,IF(AND((AT11=""),(AU11=""),(AV11="")),INDEX(Calendario!$D$3:$H$55,MATCH(AW$4,Calendario!$A$3:$A$55,0),MATCH($I11,Calendario!$D$2:$H$2,0)),""))))))))</f>
        <v>44809</v>
      </c>
      <c r="AX11" s="107" t="str">
        <f>IF(ISBLANK($I11),"",IF(OR(EXACT(($I11),PROPER(TEXT(AX10,"dddd"))),(EXACT(($I11),PROPER(TEXT(AX9,"dddd"))))),"",IF(EXACT(($I11),(PROPER(TEXT(AX$3,"dddd")))),"",IF($K11=1,INDEX(Calendario!$D$3:$H$55,MATCH(AX$4,Calendario!$A$3:$A$55,0),MATCH($I11,Calendario!$D$2:$H$2,0)),IF($K11=2,IF(AW11="",INDEX(Calendario!$D$3:$H$55,MATCH(AX$4,Calendario!$A$3:$A$55,0),MATCH($I11,Calendario!$D$2:$H$2,0)),""),IF($K11=3,IF(AND((AV11=""),(AW11="")),INDEX(Calendario!$D$3:$H$55,MATCH(AX$4,Calendario!$A$3:$A$55,0),MATCH($I11,Calendario!$D$2:$H$2,0)),""),IF($K11=4,IF(AND((AU11=""),(AV11=""),(AW11="")),INDEX(Calendario!$D$3:$H$55,MATCH(AX$4,Calendario!$A$3:$A$55,0),MATCH($I11,Calendario!$D$2:$H$2,0)),""))))))))</f>
        <v/>
      </c>
      <c r="AY11" s="107" t="str">
        <f>IF(ISBLANK($I11),"",IF(OR(EXACT(($I11),PROPER(TEXT(AY10,"dddd"))),(EXACT(($I11),PROPER(TEXT(AY9,"dddd"))))),"",IF(EXACT(($I11),(PROPER(TEXT(AY$3,"dddd")))),"",IF($K11=1,INDEX(Calendario!$D$3:$H$55,MATCH(AY$4,Calendario!$A$3:$A$55,0),MATCH($I11,Calendario!$D$2:$H$2,0)),IF($K11=2,IF(AX11="",INDEX(Calendario!$D$3:$H$55,MATCH(AY$4,Calendario!$A$3:$A$55,0),MATCH($I11,Calendario!$D$2:$H$2,0)),""),IF($K11=3,IF(AND((AW11=""),(AX11="")),INDEX(Calendario!$D$3:$H$55,MATCH(AY$4,Calendario!$A$3:$A$55,0),MATCH($I11,Calendario!$D$2:$H$2,0)),""),IF($K11=4,IF(AND((AV11=""),(AW11=""),(AX11="")),INDEX(Calendario!$D$3:$H$55,MATCH(AY$4,Calendario!$A$3:$A$55,0),MATCH($I11,Calendario!$D$2:$H$2,0)),""))))))))</f>
        <v/>
      </c>
      <c r="AZ11" s="107" t="str">
        <f>IF(ISBLANK($I11),"",IF(OR(EXACT(($I11),PROPER(TEXT(AZ10,"dddd"))),(EXACT(($I11),PROPER(TEXT(AZ9,"dddd"))))),"",IF(EXACT(($I11),(PROPER(TEXT(AZ$3,"dddd")))),"",IF($K11=1,INDEX(Calendario!$D$3:$H$55,MATCH(AZ$4,Calendario!$A$3:$A$55,0),MATCH($I11,Calendario!$D$2:$H$2,0)),IF($K11=2,IF(AY11="",INDEX(Calendario!$D$3:$H$55,MATCH(AZ$4,Calendario!$A$3:$A$55,0),MATCH($I11,Calendario!$D$2:$H$2,0)),""),IF($K11=3,IF(AND((AX11=""),(AY11="")),INDEX(Calendario!$D$3:$H$55,MATCH(AZ$4,Calendario!$A$3:$A$55,0),MATCH($I11,Calendario!$D$2:$H$2,0)),""),IF($K11=4,IF(AND((AW11=""),(AX11=""),(AY11="")),INDEX(Calendario!$D$3:$H$55,MATCH(AZ$4,Calendario!$A$3:$A$55,0),MATCH($I11,Calendario!$D$2:$H$2,0)),""))))))))</f>
        <v/>
      </c>
      <c r="BA11" s="108">
        <f>IF(ISBLANK($I11),"",IF(OR(EXACT(($I11),PROPER(TEXT(BA10,"dddd"))),(EXACT(($I11),PROPER(TEXT(BA9,"dddd"))))),"",IF(EXACT(($I11),(PROPER(TEXT(BA$3,"dddd")))),"",IF($K11=1,INDEX(Calendario!$D$3:$H$55,MATCH(BA$4,Calendario!$A$3:$A$55,0),MATCH($I11,Calendario!$D$2:$H$2,0)),IF($K11=2,IF(AZ11="",INDEX(Calendario!$D$3:$H$55,MATCH(BA$4,Calendario!$A$3:$A$55,0),MATCH($I11,Calendario!$D$2:$H$2,0)),""),IF($K11=3,IF(AND((AY11=""),(AZ11="")),INDEX(Calendario!$D$3:$H$55,MATCH(BA$4,Calendario!$A$3:$A$55,0),MATCH($I11,Calendario!$D$2:$H$2,0)),""),IF($K11=4,IF(AND((AX11=""),(AY11=""),(AZ11="")),INDEX(Calendario!$D$3:$H$55,MATCH(BA$4,Calendario!$A$3:$A$55,0),MATCH($I11,Calendario!$D$2:$H$2,0)),""))))))))</f>
        <v>44837</v>
      </c>
      <c r="BB11" s="108" t="str">
        <f>IF(ISBLANK($I11),"",IF(OR(EXACT(($I11),PROPER(TEXT(BB10,"dddd"))),(EXACT(($I11),PROPER(TEXT(BB9,"dddd"))))),"",IF(EXACT(($I11),(PROPER(TEXT(BB$3,"dddd")))),"",IF($K11=1,INDEX(Calendario!$D$3:$H$55,MATCH(BB$4,Calendario!$A$3:$A$55,0),MATCH($I11,Calendario!$D$2:$H$2,0)),IF($K11=2,IF(BA11="",INDEX(Calendario!$D$3:$H$55,MATCH(BB$4,Calendario!$A$3:$A$55,0),MATCH($I11,Calendario!$D$2:$H$2,0)),""),IF($K11=3,IF(AND((AZ11=""),(BA11="")),INDEX(Calendario!$D$3:$H$55,MATCH(BB$4,Calendario!$A$3:$A$55,0),MATCH($I11,Calendario!$D$2:$H$2,0)),""),IF($K11=4,IF(AND((AY11=""),(AZ11=""),(BA11="")),INDEX(Calendario!$D$3:$H$55,MATCH(BB$4,Calendario!$A$3:$A$55,0),MATCH($I11,Calendario!$D$2:$H$2,0)),""))))))))</f>
        <v/>
      </c>
      <c r="BC11" s="108" t="str">
        <f>IF(ISBLANK($I11),"",IF(OR(EXACT(($I11),PROPER(TEXT(BC10,"dddd"))),(EXACT(($I11),PROPER(TEXT(BC9,"dddd"))))),"",IF(EXACT(($I11),(PROPER(TEXT(BC$3,"dddd")))),"",IF($K11=1,INDEX(Calendario!$D$3:$H$55,MATCH(BC$4,Calendario!$A$3:$A$55,0),MATCH($I11,Calendario!$D$2:$H$2,0)),IF($K11=2,IF(BB11="",INDEX(Calendario!$D$3:$H$55,MATCH(BC$4,Calendario!$A$3:$A$55,0),MATCH($I11,Calendario!$D$2:$H$2,0)),""),IF($K11=3,IF(AND((BA11=""),(BB11="")),INDEX(Calendario!$D$3:$H$55,MATCH(BC$4,Calendario!$A$3:$A$55,0),MATCH($I11,Calendario!$D$2:$H$2,0)),""),IF($K11=4,IF(AND((AZ11=""),(BA11=""),(BB11="")),INDEX(Calendario!$D$3:$H$55,MATCH(BC$4,Calendario!$A$3:$A$55,0),MATCH($I11,Calendario!$D$2:$H$2,0)),""))))))))</f>
        <v/>
      </c>
      <c r="BD11" s="108" t="str">
        <f>IF(ISBLANK($I11),"",IF(OR(EXACT(($I11),PROPER(TEXT(BD10,"dddd"))),(EXACT(($I11),PROPER(TEXT(BD9,"dddd"))))),"",IF(EXACT(($I11),(PROPER(TEXT(BD$3,"dddd")))),"",IF($K11=1,INDEX(Calendario!$D$3:$H$55,MATCH(BD$4,Calendario!$A$3:$A$55,0),MATCH($I11,Calendario!$D$2:$H$2,0)),IF($K11=2,IF(BC11="",INDEX(Calendario!$D$3:$H$55,MATCH(BD$4,Calendario!$A$3:$A$55,0),MATCH($I11,Calendario!$D$2:$H$2,0)),""),IF($K11=3,IF(AND((BB11=""),(BC11="")),INDEX(Calendario!$D$3:$H$55,MATCH(BD$4,Calendario!$A$3:$A$55,0),MATCH($I11,Calendario!$D$2:$H$2,0)),""),IF($K11=4,IF(AND((BA11=""),(BB11=""),(BC11="")),INDEX(Calendario!$D$3:$H$55,MATCH(BD$4,Calendario!$A$3:$A$55,0),MATCH($I11,Calendario!$D$2:$H$2,0)),""))))))))</f>
        <v/>
      </c>
      <c r="BE11" s="107">
        <f>IF(ISBLANK($I11),"",IF(OR(EXACT(($I11),PROPER(TEXT(BE10,"dddd"))),(EXACT(($I11),PROPER(TEXT(BE9,"dddd"))))),"",IF(EXACT(($I11),(PROPER(TEXT(BE$3,"dddd")))),"",IF($K11=1,INDEX(Calendario!$D$3:$H$55,MATCH(BE$4,Calendario!$A$3:$A$55,0),MATCH($I11,Calendario!$D$2:$H$2,0)),IF($K11=2,IF(BD11="",INDEX(Calendario!$D$3:$H$55,MATCH(BE$4,Calendario!$A$3:$A$55,0),MATCH($I11,Calendario!$D$2:$H$2,0)),""),IF($K11=3,IF(AND((BC11=""),(BD11="")),INDEX(Calendario!$D$3:$H$55,MATCH(BE$4,Calendario!$A$3:$A$55,0),MATCH($I11,Calendario!$D$2:$H$2,0)),""),IF($K11=4,IF(AND((BB11=""),(BC11=""),(BD11="")),INDEX(Calendario!$D$3:$H$55,MATCH(BE$4,Calendario!$A$3:$A$55,0),MATCH($I11,Calendario!$D$2:$H$2,0)),""))))))))</f>
        <v>44865</v>
      </c>
      <c r="BF11" s="107" t="str">
        <f>IF(ISBLANK($I11),"",IF(OR(EXACT(($I11),PROPER(TEXT(BF10,"dddd"))),(EXACT(($I11),PROPER(TEXT(BF9,"dddd"))))),"",IF(EXACT(($I11),(PROPER(TEXT(BF$3,"dddd")))),"",IF($K11=1,INDEX(Calendario!$D$3:$H$55,MATCH(BF$4,Calendario!$A$3:$A$55,0),MATCH($I11,Calendario!$D$2:$H$2,0)),IF($K11=2,IF(BE11="",INDEX(Calendario!$D$3:$H$55,MATCH(BF$4,Calendario!$A$3:$A$55,0),MATCH($I11,Calendario!$D$2:$H$2,0)),""),IF($K11=3,IF(AND((BD11=""),(BE11="")),INDEX(Calendario!$D$3:$H$55,MATCH(BF$4,Calendario!$A$3:$A$55,0),MATCH($I11,Calendario!$D$2:$H$2,0)),""),IF($K11=4,IF(AND((BC11=""),(BD11=""),(BE11="")),INDEX(Calendario!$D$3:$H$55,MATCH(BF$4,Calendario!$A$3:$A$55,0),MATCH($I11,Calendario!$D$2:$H$2,0)),""))))))))</f>
        <v/>
      </c>
      <c r="BG11" s="107" t="str">
        <f>IF(ISBLANK($I11),"",IF(OR(EXACT(($I11),PROPER(TEXT(BG10,"dddd"))),(EXACT(($I11),PROPER(TEXT(BG9,"dddd"))))),"",IF(EXACT(($I11),(PROPER(TEXT(BG$3,"dddd")))),"",IF($K11=1,INDEX(Calendario!$D$3:$H$55,MATCH(BG$4,Calendario!$A$3:$A$55,0),MATCH($I11,Calendario!$D$2:$H$2,0)),IF($K11=2,IF(BF11="",INDEX(Calendario!$D$3:$H$55,MATCH(BG$4,Calendario!$A$3:$A$55,0),MATCH($I11,Calendario!$D$2:$H$2,0)),""),IF($K11=3,IF(AND((BE11=""),(BF11="")),INDEX(Calendario!$D$3:$H$55,MATCH(BG$4,Calendario!$A$3:$A$55,0),MATCH($I11,Calendario!$D$2:$H$2,0)),""),IF($K11=4,IF(AND((BD11=""),(BE11=""),(BF11="")),INDEX(Calendario!$D$3:$H$55,MATCH(BG$4,Calendario!$A$3:$A$55,0),MATCH($I11,Calendario!$D$2:$H$2,0)),""))))))))</f>
        <v/>
      </c>
      <c r="BH11" s="107" t="str">
        <f>IF(ISBLANK($I11),"",IF(OR(EXACT(($I11),PROPER(TEXT(BH10,"dddd"))),(EXACT(($I11),PROPER(TEXT(BH9,"dddd"))))),"",IF(EXACT(($I11),(PROPER(TEXT(BH$3,"dddd")))),"",IF($K11=1,INDEX(Calendario!$D$3:$H$55,MATCH(BH$4,Calendario!$A$3:$A$55,0),MATCH($I11,Calendario!$D$2:$H$2,0)),IF($K11=2,IF(BG11="",INDEX(Calendario!$D$3:$H$55,MATCH(BH$4,Calendario!$A$3:$A$55,0),MATCH($I11,Calendario!$D$2:$H$2,0)),""),IF($K11=3,IF(AND((BF11=""),(BG11="")),INDEX(Calendario!$D$3:$H$55,MATCH(BH$4,Calendario!$A$3:$A$55,0),MATCH($I11,Calendario!$D$2:$H$2,0)),""),IF($K11=4,IF(AND((BE11=""),(BF11=""),(BG11="")),INDEX(Calendario!$D$3:$H$55,MATCH(BH$4,Calendario!$A$3:$A$55,0),MATCH($I11,Calendario!$D$2:$H$2,0)),""))))))))</f>
        <v/>
      </c>
      <c r="BI11" s="108">
        <f>IF(ISBLANK($I11),"",IF(OR(EXACT(($I11),PROPER(TEXT(BI10,"dddd"))),(EXACT(($I11),PROPER(TEXT(BI9,"dddd"))))),"",IF(EXACT(($I11),(PROPER(TEXT(BI$3,"dddd")))),"",IF($K11=1,INDEX(Calendario!$D$3:$H$55,MATCH(BI$4,Calendario!$A$3:$A$55,0),MATCH($I11,Calendario!$D$2:$H$2,0)),IF($K11=2,IF(BH11="",INDEX(Calendario!$D$3:$H$55,MATCH(BI$4,Calendario!$A$3:$A$55,0),MATCH($I11,Calendario!$D$2:$H$2,0)),""),IF($K11=3,IF(AND((BG11=""),(BH11="")),INDEX(Calendario!$D$3:$H$55,MATCH(BI$4,Calendario!$A$3:$A$55,0),MATCH($I11,Calendario!$D$2:$H$2,0)),""),IF($K11=4,IF(AND((BF11=""),(BG11=""),(BH11="")),INDEX(Calendario!$D$3:$H$55,MATCH(BI$4,Calendario!$A$3:$A$55,0),MATCH($I11,Calendario!$D$2:$H$2,0)),""))))))))</f>
        <v>44893</v>
      </c>
      <c r="BJ11" s="108" t="str">
        <f>IF(ISBLANK($I11),"",IF(OR(EXACT(($I11),PROPER(TEXT(BJ10,"dddd"))),(EXACT(($I11),PROPER(TEXT(BJ9,"dddd"))))),"",IF(EXACT(($I11),(PROPER(TEXT(BJ$3,"dddd")))),"",IF($K11=1,INDEX(Calendario!$D$3:$H$55,MATCH(BJ$4,Calendario!$A$3:$A$55,0),MATCH($I11,Calendario!$D$2:$H$2,0)),IF($K11=2,IF(BI11="",INDEX(Calendario!$D$3:$H$55,MATCH(BJ$4,Calendario!$A$3:$A$55,0),MATCH($I11,Calendario!$D$2:$H$2,0)),""),IF($K11=3,IF(AND((BH11=""),(BI11="")),INDEX(Calendario!$D$3:$H$55,MATCH(BJ$4,Calendario!$A$3:$A$55,0),MATCH($I11,Calendario!$D$2:$H$2,0)),""),IF($K11=4,IF(AND((BG11=""),(BH11=""),(BI11="")),INDEX(Calendario!$D$3:$H$55,MATCH(BJ$4,Calendario!$A$3:$A$55,0),MATCH($I11,Calendario!$D$2:$H$2,0)),""))))))))</f>
        <v/>
      </c>
      <c r="BK11" s="108" t="str">
        <f>IF(ISBLANK($I11),"",IF(OR(EXACT(($I11),PROPER(TEXT(BK10,"dddd"))),(EXACT(($I11),PROPER(TEXT(BK9,"dddd"))))),"",IF(EXACT(($I11),(PROPER(TEXT(BK$3,"dddd")))),"",IF($K11=1,INDEX(Calendario!$D$3:$H$55,MATCH(BK$4,Calendario!$A$3:$A$55,0),MATCH($I11,Calendario!$D$2:$H$2,0)),IF($K11=2,IF(BJ11="",INDEX(Calendario!$D$3:$H$55,MATCH(BK$4,Calendario!$A$3:$A$55,0),MATCH($I11,Calendario!$D$2:$H$2,0)),""),IF($K11=3,IF(AND((BI11=""),(BJ11="")),INDEX(Calendario!$D$3:$H$55,MATCH(BK$4,Calendario!$A$3:$A$55,0),MATCH($I11,Calendario!$D$2:$H$2,0)),""),IF($K11=4,IF(AND((BH11=""),(BI11=""),(BJ11="")),INDEX(Calendario!$D$3:$H$55,MATCH(BK$4,Calendario!$A$3:$A$55,0),MATCH($I11,Calendario!$D$2:$H$2,0)),""))))))))</f>
        <v/>
      </c>
      <c r="BL11" s="108" t="str">
        <f>IF(ISBLANK($I11),"",IF(OR(EXACT(($I11),PROPER(TEXT(BL10,"dddd"))),(EXACT(($I11),PROPER(TEXT(BL9,"dddd"))))),"",IF(EXACT(($I11),(PROPER(TEXT(BL$3,"dddd")))),"",IF($K11=1,INDEX(Calendario!$D$3:$H$55,MATCH(BL$4,Calendario!$A$3:$A$55,0),MATCH($I11,Calendario!$D$2:$H$2,0)),IF($K11=2,IF(BK11="",INDEX(Calendario!$D$3:$H$55,MATCH(BL$4,Calendario!$A$3:$A$55,0),MATCH($I11,Calendario!$D$2:$H$2,0)),""),IF($K11=3,IF(AND((BJ11=""),(BK11="")),INDEX(Calendario!$D$3:$H$55,MATCH(BL$4,Calendario!$A$3:$A$55,0),MATCH($I11,Calendario!$D$2:$H$2,0)),""),IF($K11=4,IF(AND((BI11=""),(BJ11=""),(BK11="")),INDEX(Calendario!$D$3:$H$55,MATCH(BL$4,Calendario!$A$3:$A$55,0),MATCH($I11,Calendario!$D$2:$H$2,0)),""))))))))</f>
        <v/>
      </c>
      <c r="BM11" s="108">
        <f>IF(ISBLANK($I11),"",IF(OR(EXACT(($I11),PROPER(TEXT(BM10,"dddd"))),(EXACT(($I11),PROPER(TEXT(BM9,"dddd"))))),"",IF(EXACT(($I11),(PROPER(TEXT(BM$3,"dddd")))),"",IF($K11=1,INDEX(Calendario!$D$3:$H$55,MATCH(BM$4,Calendario!$A$3:$A$55,0),MATCH($I11,Calendario!$D$2:$H$2,0)),IF($K11=2,IF(BL11="",INDEX(Calendario!$D$3:$H$55,MATCH(BM$4,Calendario!$A$3:$A$55,0),MATCH($I11,Calendario!$D$2:$H$2,0)),""),IF($K11=3,IF(AND((BK11=""),(BL11="")),INDEX(Calendario!$D$3:$H$55,MATCH(BM$4,Calendario!$A$3:$A$55,0),MATCH($I11,Calendario!$D$2:$H$2,0)),""),IF($K11=4,IF(AND((BJ11=""),(BK11=""),(BL11="")),INDEX(Calendario!$D$3:$H$55,MATCH(BM$4,Calendario!$A$3:$A$55,0),MATCH($I11,Calendario!$D$2:$H$2,0)),""))))))))</f>
        <v>44921</v>
      </c>
      <c r="BO11" s="88" t="s">
        <v>395</v>
      </c>
    </row>
    <row r="12" spans="1:67" s="88" customFormat="1" ht="26.25" customHeight="1" x14ac:dyDescent="0.25">
      <c r="A12" s="178">
        <f t="shared" si="1"/>
        <v>6</v>
      </c>
      <c r="B12" s="176" t="s">
        <v>1279</v>
      </c>
      <c r="C12" s="176" t="s">
        <v>1584</v>
      </c>
      <c r="D12" s="177" t="str">
        <f>IF(ISNA(VLOOKUP(C12,TSeccBS!$D:$H,5,FALSE)),"",VLOOKUP(C12,TSeccBS!$D:$H,5,FALSE))</f>
        <v>SINCELEJO</v>
      </c>
      <c r="E12" s="176" t="s">
        <v>395</v>
      </c>
      <c r="F12" s="176" t="s">
        <v>407</v>
      </c>
      <c r="G12" s="177" t="str">
        <f>IF(ISNA(VLOOKUP(F12,Tmunic!$C$2:$D$1160,2,FALSE)),"",VLOOKUP(F12,Tmunic!$C$2:$D$1160,2,FALSE))</f>
        <v>UB CARMEN DE BOLIVAR</v>
      </c>
      <c r="H12" s="184" t="str">
        <f>IF(ISNA(VLOOKUP(G12,TDirReg!$F$1:$H$184,3,0)),"",VLOOKUP(G12,TDirReg!$F$1:$H$184,3,0))</f>
        <v>Calle 23 N° 56-32 Hospital Nuestra Señora del Carmen</v>
      </c>
      <c r="I12" s="196" t="s">
        <v>128</v>
      </c>
      <c r="J12" s="195" t="s">
        <v>135</v>
      </c>
      <c r="K12" s="197">
        <v>4</v>
      </c>
      <c r="L12" s="202">
        <f t="shared" si="0"/>
        <v>12</v>
      </c>
      <c r="M12" s="107" t="str">
        <f>IF(ISBLANK($I12),"",IF(EXACT(($I12),(PROPER(TEXT(M$3,"dddd")))),"",IF(EXACT(M$4,$J12),IF($K12=1,INDEX(Calendario!$D$3:$H$55,MATCH(M$4,Calendario!$A$3:$A$55,0),MATCH($I12,Calendario!$D$2:$H$2,0)),INDEX(Calendario!$D$3:$H$55,MATCH($J12,Calendario!$A$3:$A$55,0),MATCH($I12,Calendario!$D$2:$H$2,0))),"")))</f>
        <v/>
      </c>
      <c r="N12" s="107" t="str">
        <f>IF(ISBLANK($I12),"",IF(OR(EXACT(($I12),PROPER(TEXT(N10,"dddd"))),(EXACT(($I12),PROPER(TEXT(N11,"dddd"))))),"",IF(EXACT(($I12),(PROPER(TEXT(N$3,"dddd")))),"",IF(EXACT(N$4,$J12),IF(M12="",IF(OR(($K12=4),($K12=3),($K12=2),($K12=1)),INDEX(Calendario!$D$3:$H$55,MATCH(N$4,Calendario!$A$3:$A$55,0),MATCH($I12,Calendario!$D$2:$H$2,0)),"")),IF($K12=1,IF(AND(M12="",EXACT((N$4),(CONCATENATE(Calendario!$A$1," ",(MID($J12,8,2))+1)))),INDEX(Calendario!$D$3:$H$55,MATCH(N$4,Calendario!$A$3:$A$55,0),MATCH($I12,Calendario!$D$2:$H$2,0)),IF(M12="","",INDEX(Calendario!$D$3:$H$55,MATCH(N$4,Calendario!$A$3:$A$55,0),MATCH($I12,Calendario!$D$2:$H$2,0)))),IF($K12=2,IF(M12="",IF(EXACT($K12,N$4),INDEX(Calendario!$D$3:$H$55,MATCH(N$4,Calendario!$A$3:$A$55,0),MATCH($I12,Calendario!$D$2:$H$2,0)),""),""),IF($K12=3,IF((M12=""),IF(EXACT($K12,N$4),INDEX(Calendario!$D$3:$H$55,MATCH(N$4,Calendario!$A$3:$A$55,0),MATCH($I12,Calendario!$D$2:$H$2,0)),""),""),IF($K12=4,IF((M12=""),IF(EXACT($K12,N$4),INDEX(Calendario!$D$3:$H$55,MATCH(N$4,Calendario!$A$3:$A$55,0),MATCH($I12,Calendario!$D$2:$H$2,0)),""),""),1))))))))</f>
        <v/>
      </c>
      <c r="O12" s="107" t="str">
        <f>IF(ISBLANK($I12),"",IF(EXACT(($I12),(PROPER(TEXT(O$3,"dddd")))),"",IF(OR(EXACT(($I12),PROPER(TEXT(O10,"dddd"))),(EXACT(($I12),PROPER(TEXT(O11,"dddd"))))),"",IF(EXACT(O$4,$J12),IF(N12="",IF(OR(($K12=4),($K12=3),($K12=2),($K12=1)),INDEX(Calendario!$D$3:$H$55,MATCH(O$4,Calendario!$A$3:$A$55,0),MATCH($I12,Calendario!$D$2:$H$2,0)),"")),IF($K12=1,IF(AND(M12="",EXACT((O$4),(CONCATENATE(Calendario!$A$1," ",(MID($J12,8,2))+1)))),INDEX(Calendario!$D$3:$H$55,MATCH(O$4,Calendario!$A$3:$A$55,0),MATCH($I12,Calendario!$D$2:$H$2,0)),IF(N12="",IF(EXACT(($I12),(PROPER(TEXT(N$3,"dddd")))),INDEX(Calendario!$D$3:$H$55,MATCH(O$4,Calendario!$A$3:$A$55,0),MATCH($I12,Calendario!$D$2:$H$2,0)),""),INDEX(Calendario!$D$3:$H$55,MATCH(O$4,Calendario!$A$3:$A$55,0),MATCH($I12,Calendario!$D$2:$H$2,0)))),IF(EXACT($M$4,"Semana 1"),IF($K12=2,IF(N12="",IF(OR(($J12="Semana 1"),($J12="Semana 2"),($J12="Semana 3")),INDEX(Calendario!$D$3:$H$55,MATCH(O$4,Calendario!$A$3:$A$55,0),MATCH($I12,Calendario!$D$2:$H$2,0)),""),""),IF($K12=3,IF(AND((M12=""),(N12="")),IF(OR(($J12="Semana 1"),($J12="Semana 2"),($J12="Semana 3")),INDEX(Calendario!$D$3:$H$55,MATCH(O$4,Calendario!$A$3:$A$55,0),MATCH($I12,Calendario!$D$2:$H$2,0)),""),""),IF($K12=4,IF(AND((M12=""),(N12="")),IF(OR(($J12="Semana 1"),($J12="Semana 2"),($J12="Semana 3")),INDEX(Calendario!$D$3:$H$55,MATCH(O$4,Calendario!$A$3:$A$55,0),MATCH($I12,Calendario!$D$2:$H$2,0)),""),"")))),IF($K12=2,IF(N12="",IF(OR(($J12="Semana 1"),($J12="Semana 2")),INDEX(Calendario!$D$3:$H$55,MATCH(O$4,Calendario!$A$3:$A$55,0),MATCH($I12,Calendario!$D$2:$H$2,0)),""),""),IF($K12=3,IF(AND((M12=""),(N12="")),IF(OR(($J12="Semana 1"),($J12="Semana 2")),INDEX(Calendario!$D$3:$H$55,MATCH(O$4,Calendario!$A$3:$A$55,0),MATCH($I12,Calendario!$D$2:$H$2,0)),""),""),IF($K12=4,IF(AND((M12=""),(N12="")),IF(OR(($J12="Semana 1"),($J12="Semana 2")),INDEX(Calendario!$D$3:$H$55,MATCH(O$4,Calendario!$A$3:$A$55,0),MATCH($I12,Calendario!$D$2:$H$2,0)),""),""))))))))))</f>
        <v/>
      </c>
      <c r="P12" s="107" t="str">
        <f>IF(ISBLANK($I12),"",IF(EXACT(($I12),(PROPER(TEXT(P$3,"dddd")))),"",IF(OR(EXACT(($I12),PROPER(TEXT(P10,"dddd"))),(EXACT(($I12),PROPER(TEXT(P11,"dddd"))))),"",IF(EXACT(P$4,$J12),IF(O12="",IF(OR(($K12=4),($K12=3),($K12=2),($K12=1)),INDEX(Calendario!$D$3:$H$55,MATCH(P$4,Calendario!$A$3:$A$55,0),MATCH($I12,Calendario!$D$2:$H$2,0)),"")),IF($K12=1,IF(AND(M12="",EXACT((P$4),(CONCATENATE(Calendario!$A$1," ",(MID($J12,8,2))+1)))),INDEX(Calendario!$D$3:$H$55,MATCH(P$4,Calendario!$A$3:$A$55,0),MATCH($I12,Calendario!$D$2:$H$2,0)),IF(O12="",IF(EXACT(($I12),(PROPER(TEXT(O$3,"dddd")))),INDEX(Calendario!$D$3:$H$55,MATCH(P$4,Calendario!$A$3:$A$55,0),MATCH($I12,Calendario!$D$2:$H$2,0)),""),INDEX(Calendario!$D$3:$H$55,MATCH(P$4,Calendario!$A$3:$A$55,0),MATCH($I12,Calendario!$D$2:$H$2,0)))),IF(EXACT($M$4,"Semana 1"),IF($K12=2,IF(O12="",IF(OR(($J12="Semana 1"),($J12="Semana 2"),($J12="Semana 3"),($J12="Semana 4")),INDEX(Calendario!$D$3:$H$55,MATCH(P$4,Calendario!$A$3:$A$55,0),MATCH($I12,Calendario!$D$2:$H$2,0)),""),""),IF($K12=3,IF(AND((N12=""),(O12="")),IF(OR(($J12="Semana 1"),($J12="Semana 2"),($J12="Semana 3"),($J12="Semana 4")),INDEX(Calendario!$D$3:$H$55,MATCH(P$4,Calendario!$A$3:$A$55,0),MATCH($I12,Calendario!$D$2:$H$2,0)),""),""),IF($K12=4,IF(AND((M12=""),(N12=""),(O12="")),IF(OR(($J12="Semana 1"),($J12="Semana 2"),($J12="Semana 3"),($J12="Semana 4")),INDEX(Calendario!$D$3:$H$55,MATCH(P$4,Calendario!$A$3:$A$55,0),MATCH($I12,Calendario!$D$2:$H$2,0)),""),"")))),IF($K12=2,IF(O12="",IF(OR(($J12="Semana 1"),($J12="Semana 2"),($J12="Semana 3")),INDEX(Calendario!$D$3:$H$55,MATCH(P$4,Calendario!$A$3:$A$55,0),MATCH($I12,Calendario!$D$2:$H$2,0)),""),""),IF($K12=3,IF(AND((N12=""),(O12="")),IF(OR(($J12="Semana 1"),($J12="Semana 2"),($J12="Semana 3")),INDEX(Calendario!$D$3:$H$55,MATCH(P$4,Calendario!$A$3:$A$55,0),MATCH($I12,Calendario!$D$2:$H$2,0)),""),""),IF($K12=4,IF(AND((M12=""),(N12=""),(O12="")),IF(OR(($J12="Semana 1"),($J12="Semana 2"),($J12="Semana 3")),INDEX(Calendario!$D$3:$H$55,MATCH(P$4,Calendario!$A$3:$A$55,0),MATCH($I12,Calendario!$D$2:$H$2,0)),""),""))))))))))</f>
        <v/>
      </c>
      <c r="Q12" s="107" t="str">
        <f>IF(ISBLANK($I12),"",IF(EXACT(($I12),(PROPER(TEXT(Q$3,"dddd")))),"",IF(OR(EXACT(($I12),PROPER(TEXT(Q10,"dddd"))),(EXACT(($I12),PROPER(TEXT(Q11,"dddd"))))),"",IF(EXACT(Q$4,$J12),IF(P12="",IF(OR(($K12=4),($K12=3),($K12=2),($K12=1)),INDEX(Calendario!$D$3:$H$55,MATCH(Q$4,Calendario!$A$3:$A$55,0),MATCH($I12,Calendario!$D$2:$H$2,0)),"")),IF($K12=1,IF(AND(M12="",EXACT((Q$4),(CONCATENATE(Calendario!$A$1," ",(MID($J12,8,2))+1)))),INDEX(Calendario!$D$3:$H$55,MATCH(Q$4,Calendario!$A$3:$A$55,0),MATCH($I12,Calendario!$D$2:$H$2,0)),IF(P12="","",INDEX(Calendario!$D$3:$H$55,MATCH(Q$4,Calendario!$A$3:$A$55,0),MATCH($I12,Calendario!$D$2:$H$2,0)))),IF(EXACT($M$4,"Semana 1"),IF($K12=2,IF(P12="",IF(OR(($J12="Semana 1"),($J12="Semana 2"),($J12="Semana 3"),($J12="Semana 4"),($J12="Semana 5")),INDEX(Calendario!$D$3:$H$55,MATCH(Q$4,Calendario!$A$3:$A$55,0),MATCH($I12,Calendario!$D$2:$H$2,0)),""),""),IF($K12=3,IF(AND((O12=""),(P12="")),IF(OR(($J12="Semana 1"),($J12="Semana 2"),($J12="Semana 3"),($J12="Semana 4"),($J12="Semana 5")),INDEX(Calendario!$D$3:$H$55,MATCH(Q$4,Calendario!$A$3:$A$55,0),MATCH($I12,Calendario!$D$2:$H$2,0)),""),""),IF($K12=4,IF(AND((N12=""),(O12=""),(P12="")),IF(OR(($J12="Semana 1"),($J12="Semana 2"),($J12="Semana 3"),($J12="Semana 4"),($J12="Semana 5")),INDEX(Calendario!$D$3:$H$55,MATCH(Q$4,Calendario!$A$3:$A$55,0),MATCH($I12,Calendario!$D$2:$H$2,0)),""),"")))),IF($K12=2,IF(P12="",IF(OR(($J12="Semana 1"),($J12="Semana 2"),($J12="Semana 3"),($J12="Semana 4")),INDEX(Calendario!$D$3:$H$55,MATCH(Q$4,Calendario!$A$3:$A$55,0),MATCH($I12,Calendario!$D$2:$H$2,0)),""),""),IF($K12=3,IF(AND((O12=""),(P12="")),IF(OR(($J12="Semana 1"),($J12="Semana 2"),($J12="Semana 3"),($J12="Semana 4")),INDEX(Calendario!$D$3:$H$55,MATCH(Q$4,Calendario!$A$3:$A$55,0),MATCH($I12,Calendario!$D$2:$H$2,0)),""),""),IF($K12=4,IF(AND((N12=""),(O12=""),(P12="")),IF(OR(($J12="Semana 1"),($J12="Semana 2"),($J12="Semana 3"),($J12="Semana 4")),INDEX(Calendario!$D$3:$H$55,MATCH(Q$4,Calendario!$A$3:$A$55,0),MATCH($I12,Calendario!$D$2:$H$2,0)),""),""))))))))))</f>
        <v/>
      </c>
      <c r="R12" s="108">
        <f>IF(ISBLANK($I12),"",IF(EXACT(($I12),(PROPER(TEXT(R$3,"dddd")))),"",IF(OR(EXACT(($I12),PROPER(TEXT(R10,"dddd"))),(EXACT(($I12),PROPER(TEXT(R11,"dddd"))))),"",IF(EXACT(R$4,$J12),IF(Q12="",IF(OR(($K12=4),($K12=3),($K12=2),($K12=1)),INDEX(Calendario!$D$3:$H$55,MATCH(R$4,Calendario!$A$3:$A$55,0),MATCH($I12,Calendario!$D$2:$H$2,0)),"")),IF($K12=1,IF(AND(N12="",EXACT((R$4),(CONCATENATE(Calendario!$A$1," ",(MID($J12,8,2))+1)))),INDEX(Calendario!$D$3:$H$55,MATCH(R$4,Calendario!$A$3:$A$55,0),MATCH($I12,Calendario!$D$2:$H$2,0)),IF(Q12="","",INDEX(Calendario!$D$3:$H$55,MATCH(R$4,Calendario!$A$3:$A$55,0),MATCH($I12,Calendario!$D$2:$H$2,0)))),IF(EXACT($M$4,"Semana 1"),IF($K12=2,IF(Q12="",IF(OR(($J12="Semana 1"),($J12="Semana 2"),($J12="Semana 3"),($J12="Semana 4"),($J12="Semana 5"),($J12="Semana 6")),INDEX(Calendario!$D$3:$H$55,MATCH(R$4,Calendario!$A$3:$A$55,0),MATCH($I12,Calendario!$D$2:$H$2,0)),""),""),IF($K12=3,IF(AND((P12=""),(Q12="")),IF(OR(($J12="Semana 1"),($J12="Semana 2"),($J12="Semana 3"),($J12="Semana 4"),($J12="Semana 5"),($J12="Semana 6")),INDEX(Calendario!$D$3:$H$55,MATCH(R$4,Calendario!$A$3:$A$55,0),MATCH($I12,Calendario!$D$2:$H$2,0)),""),""),IF($K12=4,IF(AND((O12=""),(P12=""),(Q12="")),IF(OR(($J12="Semana 1"),($J12="Semana 2"),($J12="Semana 3"),($J12="Semana 4"),($J12="Semana 5"),($J12="Semana 6")),INDEX(Calendario!$D$3:$H$55,MATCH(R$4,Calendario!$A$3:$A$55,0),MATCH($I12,Calendario!$D$2:$H$2,0)),""),"")))),IF($K12=2,IF(Q12="",IF(OR(($J12="Semana 1"),($J12="Semana 2"),($J12="Semana 3"),($J12="Semana 4"),($J12="Semana 5")),INDEX(Calendario!$D$3:$H$55,MATCH(R$4,Calendario!$A$3:$A$55,0),MATCH($I12,Calendario!$D$2:$H$2,0)),""),""),IF($K12=3,IF(AND((P12=""),(Q12="")),IF(OR(($J12="Semana 1"),($J12="Semana 2"),($J12="Semana 3"),($J12="Semana 4"),($J12="Semana 5")),INDEX(Calendario!$D$3:$H$55,MATCH(R$4,Calendario!$A$3:$A$55,0),MATCH($I12,Calendario!$D$2:$H$2,0)),""),""),IF($K12=4,IF(AND((O12=""),(P12=""),(Q12="")),IF(OR(($J12="Semana 1"),($J12="Semana 2"),($J12="Semana 3"),($J12="Semana 4"),($J12="Semana 5")),INDEX(Calendario!$D$3:$H$55,MATCH(R$4,Calendario!$A$3:$A$55,0),MATCH($I12,Calendario!$D$2:$H$2,0)),""),""))))))))))</f>
        <v>44595</v>
      </c>
      <c r="S12" s="108" t="str">
        <f>IF(ISBLANK($I12),"",IF(EXACT(($I12),(PROPER(TEXT(S$3,"dddd")))),"",IF(OR(EXACT(($I12),PROPER(TEXT(S10,"dddd"))),(EXACT(($I12),PROPER(TEXT(S11,"dddd"))))),"",IF(EXACT(S$4,$J12),IF(R12="",IF(OR(($K12=4),($K12=3),($K12=2),($K12=1)),INDEX(Calendario!$D$3:$H$55,MATCH(S$4,Calendario!$A$3:$A$55,0),MATCH($I12,Calendario!$D$2:$H$2,0)),"")),IF($K12=1,IF(AND(O12="",EXACT((S$4),(CONCATENATE(Calendario!$A$1," ",(MID($J12,8,2))+1)))),INDEX(Calendario!$D$3:$H$55,MATCH(S$4,Calendario!$A$3:$A$55,0),MATCH($I12,Calendario!$D$2:$H$2,0)),IF(R12="",IF(EXACT(($I12),(PROPER(TEXT(R$3,"dddd")))),INDEX(Calendario!$D$3:$H$55,MATCH(S$4,Calendario!$A$3:$A$55,0),MATCH($I12,Calendario!$D$2:$H$2,0)),""),INDEX(Calendario!$D$3:$H$55,MATCH(S$4,Calendario!$A$3:$A$55,0),MATCH($I12,Calendario!$D$2:$H$2,0)))),IF(EXACT($M$4,"Semana 1"),IF($K12=2,IF(R12="",IF(OR(($J12="Semana 1"),($J12="Semana 2"),($J12="Semana 3"),($J12="Semana 4"),($J12="Semana 5"),($J12="Semana 6"),($J12="Semana 7")),INDEX(Calendario!$D$3:$H$55,MATCH(S$4,Calendario!$A$3:$A$55,0),MATCH($I12,Calendario!$D$2:$H$2,0)),""),""),IF($K12=3,IF(AND((Q12=""),(R12="")),IF(OR(($J12="Semana 1"),($J12="Semana 2"),($J12="Semana 3"),($J12="Semana 4"),($J12="Semana 5"),($J12="Semana 6"),($J12="Semana 7")),INDEX(Calendario!$D$3:$H$55,MATCH(S$4,Calendario!$A$3:$A$55,0),MATCH($I12,Calendario!$D$2:$H$2,0)),""),""),IF($K12=4,IF(AND((P12=""),(Q12=""),(R12="")),IF(OR(($J12="Semana 1"),($J12="Semana 2"),($J12="Semana 3"),($J12="Semana 4"),($J12="Semana 5"),($J12="Semana 6"),($J12="Semana 7")),INDEX(Calendario!$D$3:$H$55,MATCH(S$4,Calendario!$A$3:$A$55,0),MATCH($I12,Calendario!$D$2:$H$2,0)),""),"")))),IF($K12=2,IF(R12="",IF(OR(($J12="Semana 1"),($J12="Semana 2"),($J12="Semana 3"),($J12="Semana 4"),($J12="Semana 5"),($J12="Semana 6")),INDEX(Calendario!$D$3:$H$55,MATCH(S$4,Calendario!$A$3:$A$55,0),MATCH($I12,Calendario!$D$2:$H$2,0)),""),""),IF($K12=3,IF(AND((Q12=""),(R12="")),IF(OR(($J12="Semana 1"),($J12="Semana 2"),($J12="Semana 3"),($J12="Semana 4"),($J12="Semana 5"),($J12="Semana 6")),INDEX(Calendario!$D$3:$H$55,MATCH(S$4,Calendario!$A$3:$A$55,0),MATCH($I12,Calendario!$D$2:$H$2,0)),""),""),IF($K12=4,IF(AND((P12=""),(Q12=""),(R12="")),IF(OR(($J12="Semana 1"),($J12="Semana 2"),($J12="Semana 3"),($J12="Semana 4"),($J12="Semana 5"),($J12="Semana 6")),INDEX(Calendario!$D$3:$H$55,MATCH(S$4,Calendario!$A$3:$A$55,0),MATCH($I12,Calendario!$D$2:$H$2,0)),""),""))))))))))</f>
        <v/>
      </c>
      <c r="T12" s="108" t="str">
        <f>IF(ISBLANK($I12),"",IF(EXACT(($I12),(PROPER(TEXT(T$3,"dddd")))),"",IF(OR(EXACT(($I12),PROPER(TEXT(T10,"dddd"))),(EXACT(($I12),PROPER(TEXT(T11,"dddd"))))),"",IF(EXACT(T$4,$J12),IF(S12="",IF(OR(($K12=4),($K12=3),($K12=2),($K12=1)),INDEX(Calendario!$D$3:$H$55,MATCH(T$4,Calendario!$A$3:$A$55,0),MATCH($I12,Calendario!$D$2:$H$2,0)),"")),IF($K12=1,IF(AND(P12="",EXACT((T$4),(CONCATENATE(Calendario!$A$1," ",(MID($J12,8,2))+1)))),INDEX(Calendario!$D$3:$H$55,MATCH(T$4,Calendario!$A$3:$A$55,0),MATCH($I12,Calendario!$D$2:$H$2,0)),IF(S12="",IF(EXACT(($I12),(PROPER(TEXT(S$3,"dddd")))),INDEX(Calendario!$D$3:$H$55,MATCH(T$4,Calendario!$A$3:$A$55,0),MATCH($I12,Calendario!$D$2:$H$2,0)),""),INDEX(Calendario!$D$3:$H$55,MATCH(T$4,Calendario!$A$3:$A$55,0),MATCH($I12,Calendario!$D$2:$H$2,0)))),IF(EXACT($M$4,"Semana 1"),IF($K12=2,IF(S12="",IF(OR(($J12="Semana 1"),($J12="Semana 2"),($J12="Semana 3"),($J12="Semana 4"),($J12="Semana 5"),($J12="Semana 6"),($J12="Semana 7"),($J12="Semana 8")),INDEX(Calendario!$D$3:$H$55,MATCH(T$4,Calendario!$A$3:$A$55,0),MATCH($I12,Calendario!$D$2:$H$2,0)),""),""),IF($K12=3,IF(AND((R12=""),(S12="")),IF(OR(($J12="Semana 1"),($J12="Semana 2"),($J12="Semana 3"),($J12="Semana 4"),($J12="Semana 5"),($J12="Semana 6"),($J12="Semana 7"),($J12="Semana 8")),INDEX(Calendario!$D$3:$H$55,MATCH(T$4,Calendario!$A$3:$A$55,0),MATCH($I12,Calendario!$D$2:$H$2,0)),""),""),IF($K12=4,IF(AND((Q12=""),(R12=""),(S12="")),IF(OR(($J12="Semana 1"),($J12="Semana 2"),($J12="Semana 3"),($J12="Semana 4"),($J12="Semana 5"),($J12="Semana 6"),($J12="Semana 7"),($J12="Semana 8")),INDEX(Calendario!$D$3:$H$55,MATCH(T$4,Calendario!$A$3:$A$55,0),MATCH($I12,Calendario!$D$2:$H$2,0)),""),"")))),IF($K12=2,IF(S12="",IF(OR(($J12="Semana 1"),($J12="Semana 2"),($J12="Semana 3"),($J12="Semana 4"),($J12="Semana 5"),($J12="Semana 6"),($J12="Semana 7")),INDEX(Calendario!$D$3:$H$55,MATCH(T$4,Calendario!$A$3:$A$55,0),MATCH($I12,Calendario!$D$2:$H$2,0)),""),""),IF($K12=3,IF(AND((R12=""),(S12="")),IF(OR(($J12="Semana 1"),($J12="Semana 2"),($J12="Semana 3"),($J12="Semana 4"),($J12="Semana 5"),($J12="Semana 6"),($J12="Semana 7")),INDEX(Calendario!$D$3:$H$55,MATCH(T$4,Calendario!$A$3:$A$55,0),MATCH($I12,Calendario!$D$2:$H$2,0)),""),""),IF($K12=4,IF(AND((Q12=""),(R12=""),(S12="")),IF(OR(($J12="Semana 1"),($J12="Semana 2"),($J12="Semana 3"),($J12="Semana 4"),($J12="Semana 5"),($J12="Semana 6"),($J12="Semana 7")),INDEX(Calendario!$D$3:$H$55,MATCH(T$4,Calendario!$A$3:$A$55,0),MATCH($I12,Calendario!$D$2:$H$2,0)),""),""))))))))))</f>
        <v/>
      </c>
      <c r="U12" s="108" t="str">
        <f>IF(ISBLANK($I12),"",IF(OR(EXACT(($I12),PROPER(TEXT(U11,"dddd"))),(EXACT(($I12),PROPER(TEXT(U10,"dddd"))))),"",IF(EXACT(($I12),(PROPER(TEXT(U$3,"dddd")))),"",IF($K12=1,INDEX(Calendario!$D$3:$H$55,MATCH(U$4,Calendario!$A$3:$A$55,0),MATCH($I12,Calendario!$D$2:$H$2,0)),IF($K12=2,IF(T12="",INDEX(Calendario!$D$3:$H$55,MATCH(U$4,Calendario!$A$3:$A$55,0),MATCH($I12,Calendario!$D$2:$H$2,0)),""),IF($K12=3,IF(AND((S12=""),(T12="")),INDEX(Calendario!$D$3:$H$55,MATCH(U$4,Calendario!$A$3:$A$55,0),MATCH($I12,Calendario!$D$2:$H$2,0)),""),IF($K12=4,IF(AND((R12=""),(S12=""),(T12="")),INDEX(Calendario!$D$3:$H$55,MATCH(U$4,Calendario!$A$3:$A$55,0),MATCH($I12,Calendario!$D$2:$H$2,0)),""))))))))</f>
        <v/>
      </c>
      <c r="V12" s="107">
        <f>IF(ISBLANK($I12),"",IF(OR(EXACT(($I12),PROPER(TEXT(V11,"dddd"))),(EXACT(($I12),PROPER(TEXT(V10,"dddd"))))),"",IF(EXACT(($I12),(PROPER(TEXT(V$3,"dddd")))),"",IF($K12=1,INDEX(Calendario!$D$3:$H$55,MATCH(V$4,Calendario!$A$3:$A$55,0),MATCH($I12,Calendario!$D$2:$H$2,0)),IF($K12=2,IF(U12="",INDEX(Calendario!$D$3:$H$55,MATCH(V$4,Calendario!$A$3:$A$55,0),MATCH($I12,Calendario!$D$2:$H$2,0)),""),IF($K12=3,IF(AND((T12=""),(U12="")),INDEX(Calendario!$D$3:$H$55,MATCH(V$4,Calendario!$A$3:$A$55,0),MATCH($I12,Calendario!$D$2:$H$2,0)),""),IF($K12=4,IF(AND((S12=""),(T12=""),(U12="")),INDEX(Calendario!$D$3:$H$55,MATCH(V$4,Calendario!$A$3:$A$55,0),MATCH($I12,Calendario!$D$2:$H$2,0)),""))))))))</f>
        <v>44623</v>
      </c>
      <c r="W12" s="107" t="str">
        <f>IF(ISBLANK($I12),"",IF(OR(EXACT(($I12),PROPER(TEXT(W11,"dddd"))),(EXACT(($I12),PROPER(TEXT(W10,"dddd"))))),"",IF(EXACT(($I12),(PROPER(TEXT(W$3,"dddd")))),"",IF($K12=1,INDEX(Calendario!$D$3:$H$55,MATCH(W$4,Calendario!$A$3:$A$55,0),MATCH($I12,Calendario!$D$2:$H$2,0)),IF($K12=2,IF(V12="",INDEX(Calendario!$D$3:$H$55,MATCH(W$4,Calendario!$A$3:$A$55,0),MATCH($I12,Calendario!$D$2:$H$2,0)),""),IF($K12=3,IF(AND((U12=""),(V12="")),INDEX(Calendario!$D$3:$H$55,MATCH(W$4,Calendario!$A$3:$A$55,0),MATCH($I12,Calendario!$D$2:$H$2,0)),""),IF($K12=4,IF(AND((T12=""),(U12=""),(V12="")),INDEX(Calendario!$D$3:$H$55,MATCH(W$4,Calendario!$A$3:$A$55,0),MATCH($I12,Calendario!$D$2:$H$2,0)),""))))))))</f>
        <v/>
      </c>
      <c r="X12" s="107" t="str">
        <f>IF(ISBLANK($I12),"",IF(OR(EXACT(($I12),PROPER(TEXT(X11,"dddd"))),(EXACT(($I12),PROPER(TEXT(X10,"dddd"))))),"",IF(EXACT(($I12),(PROPER(TEXT(X$3,"dddd")))),"",IF($K12=1,INDEX(Calendario!$D$3:$H$55,MATCH(X$4,Calendario!$A$3:$A$55,0),MATCH($I12,Calendario!$D$2:$H$2,0)),IF($K12=2,IF(W12="",INDEX(Calendario!$D$3:$H$55,MATCH(X$4,Calendario!$A$3:$A$55,0),MATCH($I12,Calendario!$D$2:$H$2,0)),""),IF($K12=3,IF(AND((V12=""),(W12="")),INDEX(Calendario!$D$3:$H$55,MATCH(X$4,Calendario!$A$3:$A$55,0),MATCH($I12,Calendario!$D$2:$H$2,0)),""),IF($K12=4,IF(AND((U12=""),(V12=""),(W12="")),INDEX(Calendario!$D$3:$H$55,MATCH(X$4,Calendario!$A$3:$A$55,0),MATCH($I12,Calendario!$D$2:$H$2,0)),""))))))))</f>
        <v/>
      </c>
      <c r="Y12" s="107" t="str">
        <f>IF(ISBLANK($I12),"",IF(OR(EXACT(($I12),PROPER(TEXT(Y11,"dddd"))),(EXACT(($I12),PROPER(TEXT(Y10,"dddd"))))),"",IF(EXACT(($I12),(PROPER(TEXT(Y$3,"dddd")))),"",IF($K12=1,INDEX(Calendario!$D$3:$H$55,MATCH(Y$4,Calendario!$A$3:$A$55,0),MATCH($I12,Calendario!$D$2:$H$2,0)),IF($K12=2,IF(X12="",INDEX(Calendario!$D$3:$H$55,MATCH(Y$4,Calendario!$A$3:$A$55,0),MATCH($I12,Calendario!$D$2:$H$2,0)),""),IF($K12=3,IF(AND((W12=""),(X12="")),INDEX(Calendario!$D$3:$H$55,MATCH(Y$4,Calendario!$A$3:$A$55,0),MATCH($I12,Calendario!$D$2:$H$2,0)),""),IF($K12=4,IF(AND((V12=""),(W12=""),(X12="")),INDEX(Calendario!$D$3:$H$55,MATCH(Y$4,Calendario!$A$3:$A$55,0),MATCH($I12,Calendario!$D$2:$H$2,0)),""))))))))</f>
        <v/>
      </c>
      <c r="Z12" s="107">
        <f>IF(ISBLANK($I12),"",IF(OR(EXACT(($I12),PROPER(TEXT(Z11,"dddd"))),(EXACT(($I12),PROPER(TEXT(Z10,"dddd"))))),"",IF(EXACT(($I12),(PROPER(TEXT(Z$3,"dddd")))),"",IF($K12=1,INDEX(Calendario!$D$3:$H$55,MATCH(Z$4,Calendario!$A$3:$A$55,0),MATCH($I12,Calendario!$D$2:$H$2,0)),IF($K12=2,IF(Y12="",INDEX(Calendario!$D$3:$H$55,MATCH(Z$4,Calendario!$A$3:$A$55,0),MATCH($I12,Calendario!$D$2:$H$2,0)),""),IF($K12=3,IF(AND((X12=""),(Y12="")),INDEX(Calendario!$D$3:$H$55,MATCH(Z$4,Calendario!$A$3:$A$55,0),MATCH($I12,Calendario!$D$2:$H$2,0)),""),IF($K12=4,IF(AND((W12=""),(X12=""),(Y12="")),INDEX(Calendario!$D$3:$H$55,MATCH(Z$4,Calendario!$A$3:$A$55,0),MATCH($I12,Calendario!$D$2:$H$2,0)),""))))))))</f>
        <v>44651</v>
      </c>
      <c r="AA12" s="108" t="str">
        <f>IF(ISBLANK($I12),"",IF(OR(EXACT(($I12),PROPER(TEXT(AA11,"dddd"))),(EXACT(($I12),PROPER(TEXT(AA10,"dddd"))))),"",IF(EXACT(($I12),(PROPER(TEXT(AA$3,"dddd")))),"",IF($K12=1,INDEX(Calendario!$D$3:$H$55,MATCH(AA$4,Calendario!$A$3:$A$55,0),MATCH($I12,Calendario!$D$2:$H$2,0)),IF($K12=2,IF(Z12="",INDEX(Calendario!$D$3:$H$55,MATCH(AA$4,Calendario!$A$3:$A$55,0),MATCH($I12,Calendario!$D$2:$H$2,0)),""),IF($K12=3,IF(AND((Y12=""),(Z12="")),INDEX(Calendario!$D$3:$H$55,MATCH(AA$4,Calendario!$A$3:$A$55,0),MATCH($I12,Calendario!$D$2:$H$2,0)),""),IF($K12=4,IF(AND((X12=""),(Y12=""),(Z12="")),INDEX(Calendario!$D$3:$H$55,MATCH(AA$4,Calendario!$A$3:$A$55,0),MATCH($I12,Calendario!$D$2:$H$2,0)),""))))))))</f>
        <v/>
      </c>
      <c r="AB12" s="108" t="str">
        <f>IF(ISBLANK($I12),"",IF(OR(EXACT(($I12),PROPER(TEXT(AB11,"dddd"))),(EXACT(($I12),PROPER(TEXT(AB10,"dddd"))))),"",IF(EXACT(($I12),(PROPER(TEXT(AB$3,"dddd")))),"",IF($K12=1,INDEX(Calendario!$D$3:$H$55,MATCH(AB$4,Calendario!$A$3:$A$55,0),MATCH($I12,Calendario!$D$2:$H$2,0)),IF($K12=2,IF(AA12="",INDEX(Calendario!$D$3:$H$55,MATCH(AB$4,Calendario!$A$3:$A$55,0),MATCH($I12,Calendario!$D$2:$H$2,0)),""),IF($K12=3,IF(AND((Z12=""),(AA12="")),INDEX(Calendario!$D$3:$H$55,MATCH(AB$4,Calendario!$A$3:$A$55,0),MATCH($I12,Calendario!$D$2:$H$2,0)),""),IF($K12=4,IF(AND((Y12=""),(Z12=""),(AA12="")),INDEX(Calendario!$D$3:$H$55,MATCH(AB$4,Calendario!$A$3:$A$55,0),MATCH($I12,Calendario!$D$2:$H$2,0)),""))))))))</f>
        <v/>
      </c>
      <c r="AC12" s="108" t="str">
        <f>IF(ISBLANK($I12),"",IF(OR(EXACT(($I12),PROPER(TEXT(AC11,"dddd"))),(EXACT(($I12),PROPER(TEXT(AC10,"dddd"))))),"",IF(EXACT(($I12),(PROPER(TEXT(AC$3,"dddd")))),"",IF($K12=1,INDEX(Calendario!$D$3:$H$55,MATCH(AC$4,Calendario!$A$3:$A$55,0),MATCH($I12,Calendario!$D$2:$H$2,0)),IF($K12=2,IF(AB12="",INDEX(Calendario!$D$3:$H$55,MATCH(AC$4,Calendario!$A$3:$A$55,0),MATCH($I12,Calendario!$D$2:$H$2,0)),""),IF($K12=3,IF(AND((AA12=""),(AB12="")),INDEX(Calendario!$D$3:$H$55,MATCH(AC$4,Calendario!$A$3:$A$55,0),MATCH($I12,Calendario!$D$2:$H$2,0)),""),IF($K12=4,IF(AND((Z12=""),(AA12=""),(AB12="")),INDEX(Calendario!$D$3:$H$55,MATCH(AC$4,Calendario!$A$3:$A$55,0),MATCH($I12,Calendario!$D$2:$H$2,0)),""))))))))</f>
        <v/>
      </c>
      <c r="AD12" s="108">
        <f>IF(ISBLANK($I12),"",IF(OR(EXACT(($I12),PROPER(TEXT(AD11,"dddd"))),(EXACT(($I12),PROPER(TEXT(AD10,"dddd"))))),"",IF(EXACT(($I12),(PROPER(TEXT(AD$3,"dddd")))),"",IF($K12=1,INDEX(Calendario!$D$3:$H$55,MATCH(AD$4,Calendario!$A$3:$A$55,0),MATCH($I12,Calendario!$D$2:$H$2,0)),IF($K12=2,IF(AC12="",INDEX(Calendario!$D$3:$H$55,MATCH(AD$4,Calendario!$A$3:$A$55,0),MATCH($I12,Calendario!$D$2:$H$2,0)),""),IF($K12=3,IF(AND((AB12=""),(AC12="")),INDEX(Calendario!$D$3:$H$55,MATCH(AD$4,Calendario!$A$3:$A$55,0),MATCH($I12,Calendario!$D$2:$H$2,0)),""),IF($K12=4,IF(AND((AA12=""),(AB12=""),(AC12="")),INDEX(Calendario!$D$3:$H$55,MATCH(AD$4,Calendario!$A$3:$A$55,0),MATCH($I12,Calendario!$D$2:$H$2,0)),""))))))))</f>
        <v>44679</v>
      </c>
      <c r="AE12" s="107" t="str">
        <f>IF(ISBLANK($I12),"",IF(OR(EXACT(($I12),PROPER(TEXT(AE11,"dddd"))),(EXACT(($I12),PROPER(TEXT(AE10,"dddd"))))),"",IF(EXACT(($I12),(PROPER(TEXT(AE$3,"dddd")))),"",IF($K12=1,INDEX(Calendario!$D$3:$H$55,MATCH(AE$4,Calendario!$A$3:$A$55,0),MATCH($I12,Calendario!$D$2:$H$2,0)),IF($K12=2,IF(AD12="",INDEX(Calendario!$D$3:$H$55,MATCH(AE$4,Calendario!$A$3:$A$55,0),MATCH($I12,Calendario!$D$2:$H$2,0)),""),IF($K12=3,IF(AND((AC12=""),(AD12="")),INDEX(Calendario!$D$3:$H$55,MATCH(AE$4,Calendario!$A$3:$A$55,0),MATCH($I12,Calendario!$D$2:$H$2,0)),""),IF($K12=4,IF(AND((AB12=""),(AC12=""),(AD12="")),INDEX(Calendario!$D$3:$H$55,MATCH(AE$4,Calendario!$A$3:$A$55,0),MATCH($I12,Calendario!$D$2:$H$2,0)),""))))))))</f>
        <v/>
      </c>
      <c r="AF12" s="107" t="str">
        <f>IF(ISBLANK($I12),"",IF(OR(EXACT(($I12),PROPER(TEXT(AF11,"dddd"))),(EXACT(($I12),PROPER(TEXT(AF10,"dddd"))))),"",IF(EXACT(($I12),(PROPER(TEXT(AF$3,"dddd")))),"",IF($K12=1,INDEX(Calendario!$D$3:$H$55,MATCH(AF$4,Calendario!$A$3:$A$55,0),MATCH($I12,Calendario!$D$2:$H$2,0)),IF($K12=2,IF(AE12="",INDEX(Calendario!$D$3:$H$55,MATCH(AF$4,Calendario!$A$3:$A$55,0),MATCH($I12,Calendario!$D$2:$H$2,0)),""),IF($K12=3,IF(AND((AD12=""),(AE12="")),INDEX(Calendario!$D$3:$H$55,MATCH(AF$4,Calendario!$A$3:$A$55,0),MATCH($I12,Calendario!$D$2:$H$2,0)),""),IF($K12=4,IF(AND((AC12=""),(AD12=""),(AE12="")),INDEX(Calendario!$D$3:$H$55,MATCH(AF$4,Calendario!$A$3:$A$55,0),MATCH($I12,Calendario!$D$2:$H$2,0)),""))))))))</f>
        <v/>
      </c>
      <c r="AG12" s="107" t="str">
        <f>IF(ISBLANK($I12),"",IF(OR(EXACT(($I12),PROPER(TEXT(AG11,"dddd"))),(EXACT(($I12),PROPER(TEXT(AG10,"dddd"))))),"",IF(EXACT(($I12),(PROPER(TEXT(AG$3,"dddd")))),"",IF($K12=1,INDEX(Calendario!$D$3:$H$55,MATCH(AG$4,Calendario!$A$3:$A$55,0),MATCH($I12,Calendario!$D$2:$H$2,0)),IF($K12=2,IF(AF12="",INDEX(Calendario!$D$3:$H$55,MATCH(AG$4,Calendario!$A$3:$A$55,0),MATCH($I12,Calendario!$D$2:$H$2,0)),""),IF($K12=3,IF(AND((AE12=""),(AF12="")),INDEX(Calendario!$D$3:$H$55,MATCH(AG$4,Calendario!$A$3:$A$55,0),MATCH($I12,Calendario!$D$2:$H$2,0)),""),IF($K12=4,IF(AND((AD12=""),(AE12=""),(AF12="")),INDEX(Calendario!$D$3:$H$55,MATCH(AG$4,Calendario!$A$3:$A$55,0),MATCH($I12,Calendario!$D$2:$H$2,0)),""))))))))</f>
        <v/>
      </c>
      <c r="AH12" s="107">
        <f>IF(ISBLANK($I12),"",IF(OR(EXACT(($I12),PROPER(TEXT(AH11,"dddd"))),(EXACT(($I12),PROPER(TEXT(AH10,"dddd"))))),"",IF(EXACT(($I12),(PROPER(TEXT(AH$3,"dddd")))),"",IF($K12=1,INDEX(Calendario!$D$3:$H$55,MATCH(AH$4,Calendario!$A$3:$A$55,0),MATCH($I12,Calendario!$D$2:$H$2,0)),IF($K12=2,IF(AG12="",INDEX(Calendario!$D$3:$H$55,MATCH(AH$4,Calendario!$A$3:$A$55,0),MATCH($I12,Calendario!$D$2:$H$2,0)),""),IF($K12=3,IF(AND((AF12=""),(AG12="")),INDEX(Calendario!$D$3:$H$55,MATCH(AH$4,Calendario!$A$3:$A$55,0),MATCH($I12,Calendario!$D$2:$H$2,0)),""),IF($K12=4,IF(AND((AE12=""),(AF12=""),(AG12="")),INDEX(Calendario!$D$3:$H$55,MATCH(AH$4,Calendario!$A$3:$A$55,0),MATCH($I12,Calendario!$D$2:$H$2,0)),""))))))))</f>
        <v>44707</v>
      </c>
      <c r="AI12" s="108" t="str">
        <f>IF(ISBLANK($I12),"",IF(OR(EXACT(($I12),PROPER(TEXT(AI11,"dddd"))),(EXACT(($I12),PROPER(TEXT(AI10,"dddd"))))),"",IF(EXACT(($I12),(PROPER(TEXT(AI$3,"dddd")))),"",IF($K12=1,INDEX(Calendario!$D$3:$H$55,MATCH(AI$4,Calendario!$A$3:$A$55,0),MATCH($I12,Calendario!$D$2:$H$2,0)),IF($K12=2,IF(AH12="",INDEX(Calendario!$D$3:$H$55,MATCH(AI$4,Calendario!$A$3:$A$55,0),MATCH($I12,Calendario!$D$2:$H$2,0)),""),IF($K12=3,IF(AND((AG12=""),(AH12="")),INDEX(Calendario!$D$3:$H$55,MATCH(AI$4,Calendario!$A$3:$A$55,0),MATCH($I12,Calendario!$D$2:$H$2,0)),""),IF($K12=4,IF(AND((AF12=""),(AG12=""),(AH12="")),INDEX(Calendario!$D$3:$H$55,MATCH(AI$4,Calendario!$A$3:$A$55,0),MATCH($I12,Calendario!$D$2:$H$2,0)),""))))))))</f>
        <v/>
      </c>
      <c r="AJ12" s="108" t="str">
        <f>IF(ISBLANK($I12),"",IF(OR(EXACT(($I12),PROPER(TEXT(AJ11,"dddd"))),(EXACT(($I12),PROPER(TEXT(AJ10,"dddd"))))),"",IF(EXACT(($I12),(PROPER(TEXT(AJ$3,"dddd")))),"",IF($K12=1,INDEX(Calendario!$D$3:$H$55,MATCH(AJ$4,Calendario!$A$3:$A$55,0),MATCH($I12,Calendario!$D$2:$H$2,0)),IF($K12=2,IF(AI12="",INDEX(Calendario!$D$3:$H$55,MATCH(AJ$4,Calendario!$A$3:$A$55,0),MATCH($I12,Calendario!$D$2:$H$2,0)),""),IF($K12=3,IF(AND((AH12=""),(AI12="")),INDEX(Calendario!$D$3:$H$55,MATCH(AJ$4,Calendario!$A$3:$A$55,0),MATCH($I12,Calendario!$D$2:$H$2,0)),""),IF($K12=4,IF(AND((AG12=""),(AH12=""),(AI12="")),INDEX(Calendario!$D$3:$H$55,MATCH(AJ$4,Calendario!$A$3:$A$55,0),MATCH($I12,Calendario!$D$2:$H$2,0)),""))))))))</f>
        <v/>
      </c>
      <c r="AK12" s="108" t="str">
        <f>IF(ISBLANK($I12),"",IF(OR(EXACT(($I12),PROPER(TEXT(AK11,"dddd"))),(EXACT(($I12),PROPER(TEXT(AK10,"dddd"))))),"",IF(EXACT(($I12),(PROPER(TEXT(AK$3,"dddd")))),"",IF($K12=1,INDEX(Calendario!$D$3:$H$55,MATCH(AK$4,Calendario!$A$3:$A$55,0),MATCH($I12,Calendario!$D$2:$H$2,0)),IF($K12=2,IF(AJ12="",INDEX(Calendario!$D$3:$H$55,MATCH(AK$4,Calendario!$A$3:$A$55,0),MATCH($I12,Calendario!$D$2:$H$2,0)),""),IF($K12=3,IF(AND((AI12=""),(AJ12="")),INDEX(Calendario!$D$3:$H$55,MATCH(AK$4,Calendario!$A$3:$A$55,0),MATCH($I12,Calendario!$D$2:$H$2,0)),""),IF($K12=4,IF(AND((AH12=""),(AI12=""),(AJ12="")),INDEX(Calendario!$D$3:$H$55,MATCH(AK$4,Calendario!$A$3:$A$55,0),MATCH($I12,Calendario!$D$2:$H$2,0)),""))))))))</f>
        <v/>
      </c>
      <c r="AL12" s="108">
        <f>IF(ISBLANK($I12),"",IF(OR(EXACT(($I12),PROPER(TEXT(AL11,"dddd"))),(EXACT(($I12),PROPER(TEXT(AL10,"dddd"))))),"",IF(EXACT(($I12),(PROPER(TEXT(AL$3,"dddd")))),"",IF($K12=1,INDEX(Calendario!$D$3:$H$55,MATCH(AL$4,Calendario!$A$3:$A$55,0),MATCH($I12,Calendario!$D$2:$H$2,0)),IF($K12=2,IF(AK12="",INDEX(Calendario!$D$3:$H$55,MATCH(AL$4,Calendario!$A$3:$A$55,0),MATCH($I12,Calendario!$D$2:$H$2,0)),""),IF($K12=3,IF(AND((AJ12=""),(AK12="")),INDEX(Calendario!$D$3:$H$55,MATCH(AL$4,Calendario!$A$3:$A$55,0),MATCH($I12,Calendario!$D$2:$H$2,0)),""),IF($K12=4,IF(AND((AI12=""),(AJ12=""),(AK12="")),INDEX(Calendario!$D$3:$H$55,MATCH(AL$4,Calendario!$A$3:$A$55,0),MATCH($I12,Calendario!$D$2:$H$2,0)),""))))))))</f>
        <v>44735</v>
      </c>
      <c r="AM12" s="108" t="str">
        <f>IF(ISBLANK($I12),"",IF(OR(EXACT(($I12),PROPER(TEXT(AM11,"dddd"))),(EXACT(($I12),PROPER(TEXT(AM10,"dddd"))))),"",IF(EXACT(($I12),(PROPER(TEXT(AM$3,"dddd")))),"",IF($K12=1,INDEX(Calendario!$D$3:$H$55,MATCH(AM$4,Calendario!$A$3:$A$55,0),MATCH($I12,Calendario!$D$2:$H$2,0)),IF($K12=2,IF(AL12="",INDEX(Calendario!$D$3:$H$55,MATCH(AM$4,Calendario!$A$3:$A$55,0),MATCH($I12,Calendario!$D$2:$H$2,0)),""),IF($K12=3,IF(AND((AK12=""),(AL12="")),INDEX(Calendario!$D$3:$H$55,MATCH(AM$4,Calendario!$A$3:$A$55,0),MATCH($I12,Calendario!$D$2:$H$2,0)),""),IF($K12=4,IF(AND((AJ12=""),(AK12=""),(AL12="")),INDEX(Calendario!$D$3:$H$55,MATCH(AM$4,Calendario!$A$3:$A$55,0),MATCH($I12,Calendario!$D$2:$H$2,0)),""))))))))</f>
        <v/>
      </c>
      <c r="AN12" s="107" t="str">
        <f>IF(ISBLANK($I12),"",IF(OR(EXACT(($I12),PROPER(TEXT(AN11,"dddd"))),(EXACT(($I12),PROPER(TEXT(AN10,"dddd"))))),"",IF(EXACT(($I12),(PROPER(TEXT(AN$3,"dddd")))),"",IF($K12=1,INDEX(Calendario!$D$3:$H$55,MATCH(AN$4,Calendario!$A$3:$A$55,0),MATCH($I12,Calendario!$D$2:$H$2,0)),IF($K12=2,IF(AM12="",INDEX(Calendario!$D$3:$H$55,MATCH(AN$4,Calendario!$A$3:$A$55,0),MATCH($I12,Calendario!$D$2:$H$2,0)),""),IF($K12=3,IF(AND((AL12=""),(AM12="")),INDEX(Calendario!$D$3:$H$55,MATCH(AN$4,Calendario!$A$3:$A$55,0),MATCH($I12,Calendario!$D$2:$H$2,0)),""),IF($K12=4,IF(AND((AK12=""),(AL12=""),(AM12="")),INDEX(Calendario!$D$3:$H$55,MATCH(AN$4,Calendario!$A$3:$A$55,0),MATCH($I12,Calendario!$D$2:$H$2,0)),""))))))))</f>
        <v/>
      </c>
      <c r="AO12" s="107" t="str">
        <f>IF(ISBLANK($I12),"",IF(OR(EXACT(($I12),PROPER(TEXT(AO11,"dddd"))),(EXACT(($I12),PROPER(TEXT(AO10,"dddd"))))),"",IF(EXACT(($I12),(PROPER(TEXT(AO$3,"dddd")))),"",IF($K12=1,INDEX(Calendario!$D$3:$H$55,MATCH(AO$4,Calendario!$A$3:$A$55,0),MATCH($I12,Calendario!$D$2:$H$2,0)),IF($K12=2,IF(AN12="",INDEX(Calendario!$D$3:$H$55,MATCH(AO$4,Calendario!$A$3:$A$55,0),MATCH($I12,Calendario!$D$2:$H$2,0)),""),IF($K12=3,IF(AND((AM12=""),(AN12="")),INDEX(Calendario!$D$3:$H$55,MATCH(AO$4,Calendario!$A$3:$A$55,0),MATCH($I12,Calendario!$D$2:$H$2,0)),""),IF($K12=4,IF(AND((AL12=""),(AM12=""),(AN12="")),INDEX(Calendario!$D$3:$H$55,MATCH(AO$4,Calendario!$A$3:$A$55,0),MATCH($I12,Calendario!$D$2:$H$2,0)),""))))))))</f>
        <v/>
      </c>
      <c r="AP12" s="107">
        <f>IF(ISBLANK($I12),"",IF(OR(EXACT(($I12),PROPER(TEXT(AP11,"dddd"))),(EXACT(($I12),PROPER(TEXT(AP10,"dddd"))))),"",IF(EXACT(($I12),(PROPER(TEXT(AP$3,"dddd")))),"",IF($K12=1,INDEX(Calendario!$D$3:$H$55,MATCH(AP$4,Calendario!$A$3:$A$55,0),MATCH($I12,Calendario!$D$2:$H$2,0)),IF($K12=2,IF(AO12="",INDEX(Calendario!$D$3:$H$55,MATCH(AP$4,Calendario!$A$3:$A$55,0),MATCH($I12,Calendario!$D$2:$H$2,0)),""),IF($K12=3,IF(AND((AN12=""),(AO12="")),INDEX(Calendario!$D$3:$H$55,MATCH(AP$4,Calendario!$A$3:$A$55,0),MATCH($I12,Calendario!$D$2:$H$2,0)),""),IF($K12=4,IF(AND((AM12=""),(AN12=""),(AO12="")),INDEX(Calendario!$D$3:$H$55,MATCH(AP$4,Calendario!$A$3:$A$55,0),MATCH($I12,Calendario!$D$2:$H$2,0)),""))))))))</f>
        <v>44763</v>
      </c>
      <c r="AQ12" s="107" t="str">
        <f>IF(ISBLANK($I12),"",IF(OR(EXACT(($I12),PROPER(TEXT(AQ11,"dddd"))),(EXACT(($I12),PROPER(TEXT(AQ10,"dddd"))))),"",IF(EXACT(($I12),(PROPER(TEXT(AQ$3,"dddd")))),"",IF($K12=1,INDEX(Calendario!$D$3:$H$55,MATCH(AQ$4,Calendario!$A$3:$A$55,0),MATCH($I12,Calendario!$D$2:$H$2,0)),IF($K12=2,IF(AP12="",INDEX(Calendario!$D$3:$H$55,MATCH(AQ$4,Calendario!$A$3:$A$55,0),MATCH($I12,Calendario!$D$2:$H$2,0)),""),IF($K12=3,IF(AND((AO12=""),(AP12="")),INDEX(Calendario!$D$3:$H$55,MATCH(AQ$4,Calendario!$A$3:$A$55,0),MATCH($I12,Calendario!$D$2:$H$2,0)),""),IF($K12=4,IF(AND((AN12=""),(AO12=""),(AP12="")),INDEX(Calendario!$D$3:$H$55,MATCH(AQ$4,Calendario!$A$3:$A$55,0),MATCH($I12,Calendario!$D$2:$H$2,0)),""))))))))</f>
        <v/>
      </c>
      <c r="AR12" s="108" t="str">
        <f>IF(ISBLANK($I12),"",IF(OR(EXACT(($I12),PROPER(TEXT(AR11,"dddd"))),(EXACT(($I12),PROPER(TEXT(AR10,"dddd"))))),"",IF(EXACT(($I12),(PROPER(TEXT(AR$3,"dddd")))),"",IF($K12=1,INDEX(Calendario!$D$3:$H$55,MATCH(AR$4,Calendario!$A$3:$A$55,0),MATCH($I12,Calendario!$D$2:$H$2,0)),IF($K12=2,IF(AQ12="",INDEX(Calendario!$D$3:$H$55,MATCH(AR$4,Calendario!$A$3:$A$55,0),MATCH($I12,Calendario!$D$2:$H$2,0)),""),IF($K12=3,IF(AND((AP12=""),(AQ12="")),INDEX(Calendario!$D$3:$H$55,MATCH(AR$4,Calendario!$A$3:$A$55,0),MATCH($I12,Calendario!$D$2:$H$2,0)),""),IF($K12=4,IF(AND((AO12=""),(AP12=""),(AQ12="")),INDEX(Calendario!$D$3:$H$55,MATCH(AR$4,Calendario!$A$3:$A$55,0),MATCH($I12,Calendario!$D$2:$H$2,0)),""))))))))</f>
        <v/>
      </c>
      <c r="AS12" s="108" t="str">
        <f>IF(ISBLANK($I12),"",IF(OR(EXACT(($I12),PROPER(TEXT(AS11,"dddd"))),(EXACT(($I12),PROPER(TEXT(AS10,"dddd"))))),"",IF(EXACT(($I12),(PROPER(TEXT(AS$3,"dddd")))),"",IF($K12=1,INDEX(Calendario!$D$3:$H$55,MATCH(AS$4,Calendario!$A$3:$A$55,0),MATCH($I12,Calendario!$D$2:$H$2,0)),IF($K12=2,IF(AR12="",INDEX(Calendario!$D$3:$H$55,MATCH(AS$4,Calendario!$A$3:$A$55,0),MATCH($I12,Calendario!$D$2:$H$2,0)),""),IF($K12=3,IF(AND((AQ12=""),(AR12="")),INDEX(Calendario!$D$3:$H$55,MATCH(AS$4,Calendario!$A$3:$A$55,0),MATCH($I12,Calendario!$D$2:$H$2,0)),""),IF($K12=4,IF(AND((AP12=""),(AQ12=""),(AR12="")),INDEX(Calendario!$D$3:$H$55,MATCH(AS$4,Calendario!$A$3:$A$55,0),MATCH($I12,Calendario!$D$2:$H$2,0)),""))))))))</f>
        <v/>
      </c>
      <c r="AT12" s="108">
        <f>IF(ISBLANK($I12),"",IF(OR(EXACT(($I12),PROPER(TEXT(AT11,"dddd"))),(EXACT(($I12),PROPER(TEXT(AT10,"dddd"))))),"",IF(EXACT(($I12),(PROPER(TEXT(AT$3,"dddd")))),"",IF($K12=1,INDEX(Calendario!$D$3:$H$55,MATCH(AT$4,Calendario!$A$3:$A$55,0),MATCH($I12,Calendario!$D$2:$H$2,0)),IF($K12=2,IF(AS12="",INDEX(Calendario!$D$3:$H$55,MATCH(AT$4,Calendario!$A$3:$A$55,0),MATCH($I12,Calendario!$D$2:$H$2,0)),""),IF($K12=3,IF(AND((AR12=""),(AS12="")),INDEX(Calendario!$D$3:$H$55,MATCH(AT$4,Calendario!$A$3:$A$55,0),MATCH($I12,Calendario!$D$2:$H$2,0)),""),IF($K12=4,IF(AND((AQ12=""),(AR12=""),(AS12="")),INDEX(Calendario!$D$3:$H$55,MATCH(AT$4,Calendario!$A$3:$A$55,0),MATCH($I12,Calendario!$D$2:$H$2,0)),""))))))))</f>
        <v>44791</v>
      </c>
      <c r="AU12" s="108" t="str">
        <f>IF(ISBLANK($I12),"",IF(OR(EXACT(($I12),PROPER(TEXT(AU11,"dddd"))),(EXACT(($I12),PROPER(TEXT(AU10,"dddd"))))),"",IF(EXACT(($I12),(PROPER(TEXT(AU$3,"dddd")))),"",IF($K12=1,INDEX(Calendario!$D$3:$H$55,MATCH(AU$4,Calendario!$A$3:$A$55,0),MATCH($I12,Calendario!$D$2:$H$2,0)),IF($K12=2,IF(AT12="",INDEX(Calendario!$D$3:$H$55,MATCH(AU$4,Calendario!$A$3:$A$55,0),MATCH($I12,Calendario!$D$2:$H$2,0)),""),IF($K12=3,IF(AND((AS12=""),(AT12="")),INDEX(Calendario!$D$3:$H$55,MATCH(AU$4,Calendario!$A$3:$A$55,0),MATCH($I12,Calendario!$D$2:$H$2,0)),""),IF($K12=4,IF(AND((AR12=""),(AS12=""),(AT12="")),INDEX(Calendario!$D$3:$H$55,MATCH(AU$4,Calendario!$A$3:$A$55,0),MATCH($I12,Calendario!$D$2:$H$2,0)),""))))))))</f>
        <v/>
      </c>
      <c r="AV12" s="107" t="str">
        <f>IF(ISBLANK($I12),"",IF(OR(EXACT(($I12),PROPER(TEXT(AV11,"dddd"))),(EXACT(($I12),PROPER(TEXT(AV10,"dddd"))))),"",IF(EXACT(($I12),(PROPER(TEXT(AV$3,"dddd")))),"",IF($K12=1,INDEX(Calendario!$D$3:$H$55,MATCH(AV$4,Calendario!$A$3:$A$55,0),MATCH($I12,Calendario!$D$2:$H$2,0)),IF($K12=2,IF(AU12="",INDEX(Calendario!$D$3:$H$55,MATCH(AV$4,Calendario!$A$3:$A$55,0),MATCH($I12,Calendario!$D$2:$H$2,0)),""),IF($K12=3,IF(AND((AT12=""),(AU12="")),INDEX(Calendario!$D$3:$H$55,MATCH(AV$4,Calendario!$A$3:$A$55,0),MATCH($I12,Calendario!$D$2:$H$2,0)),""),IF($K12=4,IF(AND((AS12=""),(AT12=""),(AU12="")),INDEX(Calendario!$D$3:$H$55,MATCH(AV$4,Calendario!$A$3:$A$55,0),MATCH($I12,Calendario!$D$2:$H$2,0)),""))))))))</f>
        <v/>
      </c>
      <c r="AW12" s="107" t="str">
        <f>IF(ISBLANK($I12),"",IF(OR(EXACT(($I12),PROPER(TEXT(AW11,"dddd"))),(EXACT(($I12),PROPER(TEXT(AW10,"dddd"))))),"",IF(EXACT(($I12),(PROPER(TEXT(AW$3,"dddd")))),"",IF($K12=1,INDEX(Calendario!$D$3:$H$55,MATCH(AW$4,Calendario!$A$3:$A$55,0),MATCH($I12,Calendario!$D$2:$H$2,0)),IF($K12=2,IF(AV12="",INDEX(Calendario!$D$3:$H$55,MATCH(AW$4,Calendario!$A$3:$A$55,0),MATCH($I12,Calendario!$D$2:$H$2,0)),""),IF($K12=3,IF(AND((AU12=""),(AV12="")),INDEX(Calendario!$D$3:$H$55,MATCH(AW$4,Calendario!$A$3:$A$55,0),MATCH($I12,Calendario!$D$2:$H$2,0)),""),IF($K12=4,IF(AND((AT12=""),(AU12=""),(AV12="")),INDEX(Calendario!$D$3:$H$55,MATCH(AW$4,Calendario!$A$3:$A$55,0),MATCH($I12,Calendario!$D$2:$H$2,0)),""))))))))</f>
        <v/>
      </c>
      <c r="AX12" s="107">
        <f>IF(ISBLANK($I12),"",IF(OR(EXACT(($I12),PROPER(TEXT(AX11,"dddd"))),(EXACT(($I12),PROPER(TEXT(AX10,"dddd"))))),"",IF(EXACT(($I12),(PROPER(TEXT(AX$3,"dddd")))),"",IF($K12=1,INDEX(Calendario!$D$3:$H$55,MATCH(AX$4,Calendario!$A$3:$A$55,0),MATCH($I12,Calendario!$D$2:$H$2,0)),IF($K12=2,IF(AW12="",INDEX(Calendario!$D$3:$H$55,MATCH(AX$4,Calendario!$A$3:$A$55,0),MATCH($I12,Calendario!$D$2:$H$2,0)),""),IF($K12=3,IF(AND((AV12=""),(AW12="")),INDEX(Calendario!$D$3:$H$55,MATCH(AX$4,Calendario!$A$3:$A$55,0),MATCH($I12,Calendario!$D$2:$H$2,0)),""),IF($K12=4,IF(AND((AU12=""),(AV12=""),(AW12="")),INDEX(Calendario!$D$3:$H$55,MATCH(AX$4,Calendario!$A$3:$A$55,0),MATCH($I12,Calendario!$D$2:$H$2,0)),""))))))))</f>
        <v>44819</v>
      </c>
      <c r="AY12" s="107" t="str">
        <f>IF(ISBLANK($I12),"",IF(OR(EXACT(($I12),PROPER(TEXT(AY11,"dddd"))),(EXACT(($I12),PROPER(TEXT(AY10,"dddd"))))),"",IF(EXACT(($I12),(PROPER(TEXT(AY$3,"dddd")))),"",IF($K12=1,INDEX(Calendario!$D$3:$H$55,MATCH(AY$4,Calendario!$A$3:$A$55,0),MATCH($I12,Calendario!$D$2:$H$2,0)),IF($K12=2,IF(AX12="",INDEX(Calendario!$D$3:$H$55,MATCH(AY$4,Calendario!$A$3:$A$55,0),MATCH($I12,Calendario!$D$2:$H$2,0)),""),IF($K12=3,IF(AND((AW12=""),(AX12="")),INDEX(Calendario!$D$3:$H$55,MATCH(AY$4,Calendario!$A$3:$A$55,0),MATCH($I12,Calendario!$D$2:$H$2,0)),""),IF($K12=4,IF(AND((AV12=""),(AW12=""),(AX12="")),INDEX(Calendario!$D$3:$H$55,MATCH(AY$4,Calendario!$A$3:$A$55,0),MATCH($I12,Calendario!$D$2:$H$2,0)),""))))))))</f>
        <v/>
      </c>
      <c r="AZ12" s="107" t="str">
        <f>IF(ISBLANK($I12),"",IF(OR(EXACT(($I12),PROPER(TEXT(AZ11,"dddd"))),(EXACT(($I12),PROPER(TEXT(AZ10,"dddd"))))),"",IF(EXACT(($I12),(PROPER(TEXT(AZ$3,"dddd")))),"",IF($K12=1,INDEX(Calendario!$D$3:$H$55,MATCH(AZ$4,Calendario!$A$3:$A$55,0),MATCH($I12,Calendario!$D$2:$H$2,0)),IF($K12=2,IF(AY12="",INDEX(Calendario!$D$3:$H$55,MATCH(AZ$4,Calendario!$A$3:$A$55,0),MATCH($I12,Calendario!$D$2:$H$2,0)),""),IF($K12=3,IF(AND((AX12=""),(AY12="")),INDEX(Calendario!$D$3:$H$55,MATCH(AZ$4,Calendario!$A$3:$A$55,0),MATCH($I12,Calendario!$D$2:$H$2,0)),""),IF($K12=4,IF(AND((AW12=""),(AX12=""),(AY12="")),INDEX(Calendario!$D$3:$H$55,MATCH(AZ$4,Calendario!$A$3:$A$55,0),MATCH($I12,Calendario!$D$2:$H$2,0)),""))))))))</f>
        <v/>
      </c>
      <c r="BA12" s="108" t="str">
        <f>IF(ISBLANK($I12),"",IF(OR(EXACT(($I12),PROPER(TEXT(BA11,"dddd"))),(EXACT(($I12),PROPER(TEXT(BA10,"dddd"))))),"",IF(EXACT(($I12),(PROPER(TEXT(BA$3,"dddd")))),"",IF($K12=1,INDEX(Calendario!$D$3:$H$55,MATCH(BA$4,Calendario!$A$3:$A$55,0),MATCH($I12,Calendario!$D$2:$H$2,0)),IF($K12=2,IF(AZ12="",INDEX(Calendario!$D$3:$H$55,MATCH(BA$4,Calendario!$A$3:$A$55,0),MATCH($I12,Calendario!$D$2:$H$2,0)),""),IF($K12=3,IF(AND((AY12=""),(AZ12="")),INDEX(Calendario!$D$3:$H$55,MATCH(BA$4,Calendario!$A$3:$A$55,0),MATCH($I12,Calendario!$D$2:$H$2,0)),""),IF($K12=4,IF(AND((AX12=""),(AY12=""),(AZ12="")),INDEX(Calendario!$D$3:$H$55,MATCH(BA$4,Calendario!$A$3:$A$55,0),MATCH($I12,Calendario!$D$2:$H$2,0)),""))))))))</f>
        <v/>
      </c>
      <c r="BB12" s="108">
        <f>IF(ISBLANK($I12),"",IF(OR(EXACT(($I12),PROPER(TEXT(BB11,"dddd"))),(EXACT(($I12),PROPER(TEXT(BB10,"dddd"))))),"",IF(EXACT(($I12),(PROPER(TEXT(BB$3,"dddd")))),"",IF($K12=1,INDEX(Calendario!$D$3:$H$55,MATCH(BB$4,Calendario!$A$3:$A$55,0),MATCH($I12,Calendario!$D$2:$H$2,0)),IF($K12=2,IF(BA12="",INDEX(Calendario!$D$3:$H$55,MATCH(BB$4,Calendario!$A$3:$A$55,0),MATCH($I12,Calendario!$D$2:$H$2,0)),""),IF($K12=3,IF(AND((AZ12=""),(BA12="")),INDEX(Calendario!$D$3:$H$55,MATCH(BB$4,Calendario!$A$3:$A$55,0),MATCH($I12,Calendario!$D$2:$H$2,0)),""),IF($K12=4,IF(AND((AY12=""),(AZ12=""),(BA12="")),INDEX(Calendario!$D$3:$H$55,MATCH(BB$4,Calendario!$A$3:$A$55,0),MATCH($I12,Calendario!$D$2:$H$2,0)),""))))))))</f>
        <v>44847</v>
      </c>
      <c r="BC12" s="108" t="str">
        <f>IF(ISBLANK($I12),"",IF(OR(EXACT(($I12),PROPER(TEXT(BC11,"dddd"))),(EXACT(($I12),PROPER(TEXT(BC10,"dddd"))))),"",IF(EXACT(($I12),(PROPER(TEXT(BC$3,"dddd")))),"",IF($K12=1,INDEX(Calendario!$D$3:$H$55,MATCH(BC$4,Calendario!$A$3:$A$55,0),MATCH($I12,Calendario!$D$2:$H$2,0)),IF($K12=2,IF(BB12="",INDEX(Calendario!$D$3:$H$55,MATCH(BC$4,Calendario!$A$3:$A$55,0),MATCH($I12,Calendario!$D$2:$H$2,0)),""),IF($K12=3,IF(AND((BA12=""),(BB12="")),INDEX(Calendario!$D$3:$H$55,MATCH(BC$4,Calendario!$A$3:$A$55,0),MATCH($I12,Calendario!$D$2:$H$2,0)),""),IF($K12=4,IF(AND((AZ12=""),(BA12=""),(BB12="")),INDEX(Calendario!$D$3:$H$55,MATCH(BC$4,Calendario!$A$3:$A$55,0),MATCH($I12,Calendario!$D$2:$H$2,0)),""))))))))</f>
        <v/>
      </c>
      <c r="BD12" s="108" t="str">
        <f>IF(ISBLANK($I12),"",IF(OR(EXACT(($I12),PROPER(TEXT(BD11,"dddd"))),(EXACT(($I12),PROPER(TEXT(BD10,"dddd"))))),"",IF(EXACT(($I12),(PROPER(TEXT(BD$3,"dddd")))),"",IF($K12=1,INDEX(Calendario!$D$3:$H$55,MATCH(BD$4,Calendario!$A$3:$A$55,0),MATCH($I12,Calendario!$D$2:$H$2,0)),IF($K12=2,IF(BC12="",INDEX(Calendario!$D$3:$H$55,MATCH(BD$4,Calendario!$A$3:$A$55,0),MATCH($I12,Calendario!$D$2:$H$2,0)),""),IF($K12=3,IF(AND((BB12=""),(BC12="")),INDEX(Calendario!$D$3:$H$55,MATCH(BD$4,Calendario!$A$3:$A$55,0),MATCH($I12,Calendario!$D$2:$H$2,0)),""),IF($K12=4,IF(AND((BA12=""),(BB12=""),(BC12="")),INDEX(Calendario!$D$3:$H$55,MATCH(BD$4,Calendario!$A$3:$A$55,0),MATCH($I12,Calendario!$D$2:$H$2,0)),""))))))))</f>
        <v/>
      </c>
      <c r="BE12" s="107" t="str">
        <f>IF(ISBLANK($I12),"",IF(OR(EXACT(($I12),PROPER(TEXT(BE11,"dddd"))),(EXACT(($I12),PROPER(TEXT(BE10,"dddd"))))),"",IF(EXACT(($I12),(PROPER(TEXT(BE$3,"dddd")))),"",IF($K12=1,INDEX(Calendario!$D$3:$H$55,MATCH(BE$4,Calendario!$A$3:$A$55,0),MATCH($I12,Calendario!$D$2:$H$2,0)),IF($K12=2,IF(BD12="",INDEX(Calendario!$D$3:$H$55,MATCH(BE$4,Calendario!$A$3:$A$55,0),MATCH($I12,Calendario!$D$2:$H$2,0)),""),IF($K12=3,IF(AND((BC12=""),(BD12="")),INDEX(Calendario!$D$3:$H$55,MATCH(BE$4,Calendario!$A$3:$A$55,0),MATCH($I12,Calendario!$D$2:$H$2,0)),""),IF($K12=4,IF(AND((BB12=""),(BC12=""),(BD12="")),INDEX(Calendario!$D$3:$H$55,MATCH(BE$4,Calendario!$A$3:$A$55,0),MATCH($I12,Calendario!$D$2:$H$2,0)),""))))))))</f>
        <v/>
      </c>
      <c r="BF12" s="107">
        <f>IF(ISBLANK($I12),"",IF(OR(EXACT(($I12),PROPER(TEXT(BF11,"dddd"))),(EXACT(($I12),PROPER(TEXT(BF10,"dddd"))))),"",IF(EXACT(($I12),(PROPER(TEXT(BF$3,"dddd")))),"",IF($K12=1,INDEX(Calendario!$D$3:$H$55,MATCH(BF$4,Calendario!$A$3:$A$55,0),MATCH($I12,Calendario!$D$2:$H$2,0)),IF($K12=2,IF(BE12="",INDEX(Calendario!$D$3:$H$55,MATCH(BF$4,Calendario!$A$3:$A$55,0),MATCH($I12,Calendario!$D$2:$H$2,0)),""),IF($K12=3,IF(AND((BD12=""),(BE12="")),INDEX(Calendario!$D$3:$H$55,MATCH(BF$4,Calendario!$A$3:$A$55,0),MATCH($I12,Calendario!$D$2:$H$2,0)),""),IF($K12=4,IF(AND((BC12=""),(BD12=""),(BE12="")),INDEX(Calendario!$D$3:$H$55,MATCH(BF$4,Calendario!$A$3:$A$55,0),MATCH($I12,Calendario!$D$2:$H$2,0)),""))))))))</f>
        <v>44875</v>
      </c>
      <c r="BG12" s="107" t="str">
        <f>IF(ISBLANK($I12),"",IF(OR(EXACT(($I12),PROPER(TEXT(BG11,"dddd"))),(EXACT(($I12),PROPER(TEXT(BG10,"dddd"))))),"",IF(EXACT(($I12),(PROPER(TEXT(BG$3,"dddd")))),"",IF($K12=1,INDEX(Calendario!$D$3:$H$55,MATCH(BG$4,Calendario!$A$3:$A$55,0),MATCH($I12,Calendario!$D$2:$H$2,0)),IF($K12=2,IF(BF12="",INDEX(Calendario!$D$3:$H$55,MATCH(BG$4,Calendario!$A$3:$A$55,0),MATCH($I12,Calendario!$D$2:$H$2,0)),""),IF($K12=3,IF(AND((BE12=""),(BF12="")),INDEX(Calendario!$D$3:$H$55,MATCH(BG$4,Calendario!$A$3:$A$55,0),MATCH($I12,Calendario!$D$2:$H$2,0)),""),IF($K12=4,IF(AND((BD12=""),(BE12=""),(BF12="")),INDEX(Calendario!$D$3:$H$55,MATCH(BG$4,Calendario!$A$3:$A$55,0),MATCH($I12,Calendario!$D$2:$H$2,0)),""))))))))</f>
        <v/>
      </c>
      <c r="BH12" s="107" t="str">
        <f>IF(ISBLANK($I12),"",IF(OR(EXACT(($I12),PROPER(TEXT(BH11,"dddd"))),(EXACT(($I12),PROPER(TEXT(BH10,"dddd"))))),"",IF(EXACT(($I12),(PROPER(TEXT(BH$3,"dddd")))),"",IF($K12=1,INDEX(Calendario!$D$3:$H$55,MATCH(BH$4,Calendario!$A$3:$A$55,0),MATCH($I12,Calendario!$D$2:$H$2,0)),IF($K12=2,IF(BG12="",INDEX(Calendario!$D$3:$H$55,MATCH(BH$4,Calendario!$A$3:$A$55,0),MATCH($I12,Calendario!$D$2:$H$2,0)),""),IF($K12=3,IF(AND((BF12=""),(BG12="")),INDEX(Calendario!$D$3:$H$55,MATCH(BH$4,Calendario!$A$3:$A$55,0),MATCH($I12,Calendario!$D$2:$H$2,0)),""),IF($K12=4,IF(AND((BE12=""),(BF12=""),(BG12="")),INDEX(Calendario!$D$3:$H$55,MATCH(BH$4,Calendario!$A$3:$A$55,0),MATCH($I12,Calendario!$D$2:$H$2,0)),""))))))))</f>
        <v/>
      </c>
      <c r="BI12" s="108" t="str">
        <f>IF(ISBLANK($I12),"",IF(OR(EXACT(($I12),PROPER(TEXT(BI11,"dddd"))),(EXACT(($I12),PROPER(TEXT(BI10,"dddd"))))),"",IF(EXACT(($I12),(PROPER(TEXT(BI$3,"dddd")))),"",IF($K12=1,INDEX(Calendario!$D$3:$H$55,MATCH(BI$4,Calendario!$A$3:$A$55,0),MATCH($I12,Calendario!$D$2:$H$2,0)),IF($K12=2,IF(BH12="",INDEX(Calendario!$D$3:$H$55,MATCH(BI$4,Calendario!$A$3:$A$55,0),MATCH($I12,Calendario!$D$2:$H$2,0)),""),IF($K12=3,IF(AND((BG12=""),(BH12="")),INDEX(Calendario!$D$3:$H$55,MATCH(BI$4,Calendario!$A$3:$A$55,0),MATCH($I12,Calendario!$D$2:$H$2,0)),""),IF($K12=4,IF(AND((BF12=""),(BG12=""),(BH12="")),INDEX(Calendario!$D$3:$H$55,MATCH(BI$4,Calendario!$A$3:$A$55,0),MATCH($I12,Calendario!$D$2:$H$2,0)),""))))))))</f>
        <v/>
      </c>
      <c r="BJ12" s="108" t="str">
        <f>IF(ISBLANK($I12),"",IF(OR(EXACT(($I12),PROPER(TEXT(BJ11,"dddd"))),(EXACT(($I12),PROPER(TEXT(BJ10,"dddd"))))),"",IF(EXACT(($I12),(PROPER(TEXT(BJ$3,"dddd")))),"",IF($K12=1,INDEX(Calendario!$D$3:$H$55,MATCH(BJ$4,Calendario!$A$3:$A$55,0),MATCH($I12,Calendario!$D$2:$H$2,0)),IF($K12=2,IF(BI12="",INDEX(Calendario!$D$3:$H$55,MATCH(BJ$4,Calendario!$A$3:$A$55,0),MATCH($I12,Calendario!$D$2:$H$2,0)),""),IF($K12=3,IF(AND((BH12=""),(BI12="")),INDEX(Calendario!$D$3:$H$55,MATCH(BJ$4,Calendario!$A$3:$A$55,0),MATCH($I12,Calendario!$D$2:$H$2,0)),""),IF($K12=4,IF(AND((BG12=""),(BH12=""),(BI12="")),INDEX(Calendario!$D$3:$H$55,MATCH(BJ$4,Calendario!$A$3:$A$55,0),MATCH($I12,Calendario!$D$2:$H$2,0)),""))))))))</f>
        <v/>
      </c>
      <c r="BK12" s="108">
        <f>IF(ISBLANK($I12),"",IF(OR(EXACT(($I12),PROPER(TEXT(BK11,"dddd"))),(EXACT(($I12),PROPER(TEXT(BK10,"dddd"))))),"",IF(EXACT(($I12),(PROPER(TEXT(BK$3,"dddd")))),"",IF($K12=1,INDEX(Calendario!$D$3:$H$55,MATCH(BK$4,Calendario!$A$3:$A$55,0),MATCH($I12,Calendario!$D$2:$H$2,0)),IF($K12=2,IF(BJ12="",INDEX(Calendario!$D$3:$H$55,MATCH(BK$4,Calendario!$A$3:$A$55,0),MATCH($I12,Calendario!$D$2:$H$2,0)),""),IF($K12=3,IF(AND((BI12=""),(BJ12="")),INDEX(Calendario!$D$3:$H$55,MATCH(BK$4,Calendario!$A$3:$A$55,0),MATCH($I12,Calendario!$D$2:$H$2,0)),""),IF($K12=4,IF(AND((BH12=""),(BI12=""),(BJ12="")),INDEX(Calendario!$D$3:$H$55,MATCH(BK$4,Calendario!$A$3:$A$55,0),MATCH($I12,Calendario!$D$2:$H$2,0)),""))))))))</f>
        <v>44910</v>
      </c>
      <c r="BL12" s="108" t="str">
        <f>IF(ISBLANK($I12),"",IF(OR(EXACT(($I12),PROPER(TEXT(BL11,"dddd"))),(EXACT(($I12),PROPER(TEXT(BL10,"dddd"))))),"",IF(EXACT(($I12),(PROPER(TEXT(BL$3,"dddd")))),"",IF($K12=1,INDEX(Calendario!$D$3:$H$55,MATCH(BL$4,Calendario!$A$3:$A$55,0),MATCH($I12,Calendario!$D$2:$H$2,0)),IF($K12=2,IF(BK12="",INDEX(Calendario!$D$3:$H$55,MATCH(BL$4,Calendario!$A$3:$A$55,0),MATCH($I12,Calendario!$D$2:$H$2,0)),""),IF($K12=3,IF(AND((BJ12=""),(BK12="")),INDEX(Calendario!$D$3:$H$55,MATCH(BL$4,Calendario!$A$3:$A$55,0),MATCH($I12,Calendario!$D$2:$H$2,0)),""),IF($K12=4,IF(AND((BI12=""),(BJ12=""),(BK12="")),INDEX(Calendario!$D$3:$H$55,MATCH(BL$4,Calendario!$A$3:$A$55,0),MATCH($I12,Calendario!$D$2:$H$2,0)),""))))))))</f>
        <v/>
      </c>
      <c r="BM12" s="108" t="str">
        <f>IF(ISBLANK($I12),"",IF(OR(EXACT(($I12),PROPER(TEXT(BM11,"dddd"))),(EXACT(($I12),PROPER(TEXT(BM10,"dddd"))))),"",IF(EXACT(($I12),(PROPER(TEXT(BM$3,"dddd")))),"",IF($K12=1,INDEX(Calendario!$D$3:$H$55,MATCH(BM$4,Calendario!$A$3:$A$55,0),MATCH($I12,Calendario!$D$2:$H$2,0)),IF($K12=2,IF(BL12="",INDEX(Calendario!$D$3:$H$55,MATCH(BM$4,Calendario!$A$3:$A$55,0),MATCH($I12,Calendario!$D$2:$H$2,0)),""),IF($K12=3,IF(AND((BK12=""),(BL12="")),INDEX(Calendario!$D$3:$H$55,MATCH(BM$4,Calendario!$A$3:$A$55,0),MATCH($I12,Calendario!$D$2:$H$2,0)),""),IF($K12=4,IF(AND((BJ12=""),(BK12=""),(BL12="")),INDEX(Calendario!$D$3:$H$55,MATCH(BM$4,Calendario!$A$3:$A$55,0),MATCH($I12,Calendario!$D$2:$H$2,0)),""))))))))</f>
        <v/>
      </c>
      <c r="BO12" s="88" t="s">
        <v>395</v>
      </c>
    </row>
    <row r="13" spans="1:67" s="88" customFormat="1" ht="26.25" customHeight="1" x14ac:dyDescent="0.25">
      <c r="A13" s="178">
        <f t="shared" si="1"/>
        <v>7</v>
      </c>
      <c r="B13" s="176" t="s">
        <v>1279</v>
      </c>
      <c r="C13" s="176" t="s">
        <v>1584</v>
      </c>
      <c r="D13" s="177" t="str">
        <f>IF(ISNA(VLOOKUP(C13,TSeccBS!$D:$H,5,FALSE)),"",VLOOKUP(C13,TSeccBS!$D:$H,5,FALSE))</f>
        <v>SINCELEJO</v>
      </c>
      <c r="E13" s="176" t="s">
        <v>793</v>
      </c>
      <c r="F13" s="176" t="s">
        <v>806</v>
      </c>
      <c r="G13" s="177" t="str">
        <f>IF(ISNA(VLOOKUP(F13,Tmunic!$C$2:$D$1160,2,FALSE)),"",VLOOKUP(F13,Tmunic!$C$2:$D$1160,2,FALSE))</f>
        <v>UB PLATO</v>
      </c>
      <c r="H13" s="184" t="str">
        <f>IF(ISNA(VLOOKUP(G13,TDirReg!$F$1:$H$184,3,0)),"",VLOOKUP(G13,TDirReg!$F$1:$H$184,3,0))</f>
        <v>Calle 4 N° 13-44</v>
      </c>
      <c r="I13" s="196" t="s">
        <v>128</v>
      </c>
      <c r="J13" s="195" t="s">
        <v>136</v>
      </c>
      <c r="K13" s="197">
        <v>4</v>
      </c>
      <c r="L13" s="202">
        <f t="shared" si="0"/>
        <v>12</v>
      </c>
      <c r="M13" s="107" t="str">
        <f>IF(ISBLANK($I13),"",IF(EXACT(($I13),(PROPER(TEXT(M$3,"dddd")))),"",IF(EXACT(M$4,$J13),IF($K13=1,INDEX(Calendario!$D$3:$H$55,MATCH(M$4,Calendario!$A$3:$A$55,0),MATCH($I13,Calendario!$D$2:$H$2,0)),INDEX(Calendario!$D$3:$H$55,MATCH($J13,Calendario!$A$3:$A$55,0),MATCH($I13,Calendario!$D$2:$H$2,0))),"")))</f>
        <v/>
      </c>
      <c r="N13" s="107" t="str">
        <f>IF(ISBLANK($I13),"",IF(OR(EXACT(($I13),PROPER(TEXT(N11,"dddd"))),(EXACT(($I13),PROPER(TEXT(N12,"dddd"))))),"",IF(EXACT(($I13),(PROPER(TEXT(N$3,"dddd")))),"",IF(EXACT(N$4,$J13),IF(M13="",IF(OR(($K13=4),($K13=3),($K13=2),($K13=1)),INDEX(Calendario!$D$3:$H$55,MATCH(N$4,Calendario!$A$3:$A$55,0),MATCH($I13,Calendario!$D$2:$H$2,0)),"")),IF($K13=1,IF(AND(M13="",EXACT((N$4),(CONCATENATE(Calendario!$A$1," ",(MID($J13,8,2))+1)))),INDEX(Calendario!$D$3:$H$55,MATCH(N$4,Calendario!$A$3:$A$55,0),MATCH($I13,Calendario!$D$2:$H$2,0)),IF(M13="","",INDEX(Calendario!$D$3:$H$55,MATCH(N$4,Calendario!$A$3:$A$55,0),MATCH($I13,Calendario!$D$2:$H$2,0)))),IF($K13=2,IF(M13="",IF(EXACT($K13,N$4),INDEX(Calendario!$D$3:$H$55,MATCH(N$4,Calendario!$A$3:$A$55,0),MATCH($I13,Calendario!$D$2:$H$2,0)),""),""),IF($K13=3,IF((M13=""),IF(EXACT($K13,N$4),INDEX(Calendario!$D$3:$H$55,MATCH(N$4,Calendario!$A$3:$A$55,0),MATCH($I13,Calendario!$D$2:$H$2,0)),""),""),IF($K13=4,IF((M13=""),IF(EXACT($K13,N$4),INDEX(Calendario!$D$3:$H$55,MATCH(N$4,Calendario!$A$3:$A$55,0),MATCH($I13,Calendario!$D$2:$H$2,0)),""),""),1))))))))</f>
        <v/>
      </c>
      <c r="O13" s="107" t="str">
        <f>IF(ISBLANK($I13),"",IF(EXACT(($I13),(PROPER(TEXT(O$3,"dddd")))),"",IF(OR(EXACT(($I13),PROPER(TEXT(O11,"dddd"))),(EXACT(($I13),PROPER(TEXT(O12,"dddd"))))),"",IF(EXACT(O$4,$J13),IF(N13="",IF(OR(($K13=4),($K13=3),($K13=2),($K13=1)),INDEX(Calendario!$D$3:$H$55,MATCH(O$4,Calendario!$A$3:$A$55,0),MATCH($I13,Calendario!$D$2:$H$2,0)),"")),IF($K13=1,IF(AND(M13="",EXACT((O$4),(CONCATENATE(Calendario!$A$1," ",(MID($J13,8,2))+1)))),INDEX(Calendario!$D$3:$H$55,MATCH(O$4,Calendario!$A$3:$A$55,0),MATCH($I13,Calendario!$D$2:$H$2,0)),IF(N13="",IF(EXACT(($I13),(PROPER(TEXT(N$3,"dddd")))),INDEX(Calendario!$D$3:$H$55,MATCH(O$4,Calendario!$A$3:$A$55,0),MATCH($I13,Calendario!$D$2:$H$2,0)),""),INDEX(Calendario!$D$3:$H$55,MATCH(O$4,Calendario!$A$3:$A$55,0),MATCH($I13,Calendario!$D$2:$H$2,0)))),IF(EXACT($M$4,"Semana 1"),IF($K13=2,IF(N13="",IF(OR(($J13="Semana 1"),($J13="Semana 2"),($J13="Semana 3")),INDEX(Calendario!$D$3:$H$55,MATCH(O$4,Calendario!$A$3:$A$55,0),MATCH($I13,Calendario!$D$2:$H$2,0)),""),""),IF($K13=3,IF(AND((M13=""),(N13="")),IF(OR(($J13="Semana 1"),($J13="Semana 2"),($J13="Semana 3")),INDEX(Calendario!$D$3:$H$55,MATCH(O$4,Calendario!$A$3:$A$55,0),MATCH($I13,Calendario!$D$2:$H$2,0)),""),""),IF($K13=4,IF(AND((M13=""),(N13="")),IF(OR(($J13="Semana 1"),($J13="Semana 2"),($J13="Semana 3")),INDEX(Calendario!$D$3:$H$55,MATCH(O$4,Calendario!$A$3:$A$55,0),MATCH($I13,Calendario!$D$2:$H$2,0)),""),"")))),IF($K13=2,IF(N13="",IF(OR(($J13="Semana 1"),($J13="Semana 2")),INDEX(Calendario!$D$3:$H$55,MATCH(O$4,Calendario!$A$3:$A$55,0),MATCH($I13,Calendario!$D$2:$H$2,0)),""),""),IF($K13=3,IF(AND((M13=""),(N13="")),IF(OR(($J13="Semana 1"),($J13="Semana 2")),INDEX(Calendario!$D$3:$H$55,MATCH(O$4,Calendario!$A$3:$A$55,0),MATCH($I13,Calendario!$D$2:$H$2,0)),""),""),IF($K13=4,IF(AND((M13=""),(N13="")),IF(OR(($J13="Semana 1"),($J13="Semana 2")),INDEX(Calendario!$D$3:$H$55,MATCH(O$4,Calendario!$A$3:$A$55,0),MATCH($I13,Calendario!$D$2:$H$2,0)),""),""))))))))))</f>
        <v/>
      </c>
      <c r="P13" s="107" t="str">
        <f>IF(ISBLANK($I13),"",IF(EXACT(($I13),(PROPER(TEXT(P$3,"dddd")))),"",IF(OR(EXACT(($I13),PROPER(TEXT(P11,"dddd"))),(EXACT(($I13),PROPER(TEXT(P12,"dddd"))))),"",IF(EXACT(P$4,$J13),IF(O13="",IF(OR(($K13=4),($K13=3),($K13=2),($K13=1)),INDEX(Calendario!$D$3:$H$55,MATCH(P$4,Calendario!$A$3:$A$55,0),MATCH($I13,Calendario!$D$2:$H$2,0)),"")),IF($K13=1,IF(AND(M13="",EXACT((P$4),(CONCATENATE(Calendario!$A$1," ",(MID($J13,8,2))+1)))),INDEX(Calendario!$D$3:$H$55,MATCH(P$4,Calendario!$A$3:$A$55,0),MATCH($I13,Calendario!$D$2:$H$2,0)),IF(O13="",IF(EXACT(($I13),(PROPER(TEXT(O$3,"dddd")))),INDEX(Calendario!$D$3:$H$55,MATCH(P$4,Calendario!$A$3:$A$55,0),MATCH($I13,Calendario!$D$2:$H$2,0)),""),INDEX(Calendario!$D$3:$H$55,MATCH(P$4,Calendario!$A$3:$A$55,0),MATCH($I13,Calendario!$D$2:$H$2,0)))),IF(EXACT($M$4,"Semana 1"),IF($K13=2,IF(O13="",IF(OR(($J13="Semana 1"),($J13="Semana 2"),($J13="Semana 3"),($J13="Semana 4")),INDEX(Calendario!$D$3:$H$55,MATCH(P$4,Calendario!$A$3:$A$55,0),MATCH($I13,Calendario!$D$2:$H$2,0)),""),""),IF($K13=3,IF(AND((N13=""),(O13="")),IF(OR(($J13="Semana 1"),($J13="Semana 2"),($J13="Semana 3"),($J13="Semana 4")),INDEX(Calendario!$D$3:$H$55,MATCH(P$4,Calendario!$A$3:$A$55,0),MATCH($I13,Calendario!$D$2:$H$2,0)),""),""),IF($K13=4,IF(AND((M13=""),(N13=""),(O13="")),IF(OR(($J13="Semana 1"),($J13="Semana 2"),($J13="Semana 3"),($J13="Semana 4")),INDEX(Calendario!$D$3:$H$55,MATCH(P$4,Calendario!$A$3:$A$55,0),MATCH($I13,Calendario!$D$2:$H$2,0)),""),"")))),IF($K13=2,IF(O13="",IF(OR(($J13="Semana 1"),($J13="Semana 2"),($J13="Semana 3")),INDEX(Calendario!$D$3:$H$55,MATCH(P$4,Calendario!$A$3:$A$55,0),MATCH($I13,Calendario!$D$2:$H$2,0)),""),""),IF($K13=3,IF(AND((N13=""),(O13="")),IF(OR(($J13="Semana 1"),($J13="Semana 2"),($J13="Semana 3")),INDEX(Calendario!$D$3:$H$55,MATCH(P$4,Calendario!$A$3:$A$55,0),MATCH($I13,Calendario!$D$2:$H$2,0)),""),""),IF($K13=4,IF(AND((M13=""),(N13=""),(O13="")),IF(OR(($J13="Semana 1"),($J13="Semana 2"),($J13="Semana 3")),INDEX(Calendario!$D$3:$H$55,MATCH(P$4,Calendario!$A$3:$A$55,0),MATCH($I13,Calendario!$D$2:$H$2,0)),""),""))))))))))</f>
        <v/>
      </c>
      <c r="Q13" s="107" t="str">
        <f>IF(ISBLANK($I13),"",IF(EXACT(($I13),(PROPER(TEXT(Q$3,"dddd")))),"",IF(OR(EXACT(($I13),PROPER(TEXT(Q11,"dddd"))),(EXACT(($I13),PROPER(TEXT(Q12,"dddd"))))),"",IF(EXACT(Q$4,$J13),IF(P13="",IF(OR(($K13=4),($K13=3),($K13=2),($K13=1)),INDEX(Calendario!$D$3:$H$55,MATCH(Q$4,Calendario!$A$3:$A$55,0),MATCH($I13,Calendario!$D$2:$H$2,0)),"")),IF($K13=1,IF(AND(M13="",EXACT((Q$4),(CONCATENATE(Calendario!$A$1," ",(MID($J13,8,2))+1)))),INDEX(Calendario!$D$3:$H$55,MATCH(Q$4,Calendario!$A$3:$A$55,0),MATCH($I13,Calendario!$D$2:$H$2,0)),IF(P13="","",INDEX(Calendario!$D$3:$H$55,MATCH(Q$4,Calendario!$A$3:$A$55,0),MATCH($I13,Calendario!$D$2:$H$2,0)))),IF(EXACT($M$4,"Semana 1"),IF($K13=2,IF(P13="",IF(OR(($J13="Semana 1"),($J13="Semana 2"),($J13="Semana 3"),($J13="Semana 4"),($J13="Semana 5")),INDEX(Calendario!$D$3:$H$55,MATCH(Q$4,Calendario!$A$3:$A$55,0),MATCH($I13,Calendario!$D$2:$H$2,0)),""),""),IF($K13=3,IF(AND((O13=""),(P13="")),IF(OR(($J13="Semana 1"),($J13="Semana 2"),($J13="Semana 3"),($J13="Semana 4"),($J13="Semana 5")),INDEX(Calendario!$D$3:$H$55,MATCH(Q$4,Calendario!$A$3:$A$55,0),MATCH($I13,Calendario!$D$2:$H$2,0)),""),""),IF($K13=4,IF(AND((N13=""),(O13=""),(P13="")),IF(OR(($J13="Semana 1"),($J13="Semana 2"),($J13="Semana 3"),($J13="Semana 4"),($J13="Semana 5")),INDEX(Calendario!$D$3:$H$55,MATCH(Q$4,Calendario!$A$3:$A$55,0),MATCH($I13,Calendario!$D$2:$H$2,0)),""),"")))),IF($K13=2,IF(P13="",IF(OR(($J13="Semana 1"),($J13="Semana 2"),($J13="Semana 3"),($J13="Semana 4")),INDEX(Calendario!$D$3:$H$55,MATCH(Q$4,Calendario!$A$3:$A$55,0),MATCH($I13,Calendario!$D$2:$H$2,0)),""),""),IF($K13=3,IF(AND((O13=""),(P13="")),IF(OR(($J13="Semana 1"),($J13="Semana 2"),($J13="Semana 3"),($J13="Semana 4")),INDEX(Calendario!$D$3:$H$55,MATCH(Q$4,Calendario!$A$3:$A$55,0),MATCH($I13,Calendario!$D$2:$H$2,0)),""),""),IF($K13=4,IF(AND((N13=""),(O13=""),(P13="")),IF(OR(($J13="Semana 1"),($J13="Semana 2"),($J13="Semana 3"),($J13="Semana 4")),INDEX(Calendario!$D$3:$H$55,MATCH(Q$4,Calendario!$A$3:$A$55,0),MATCH($I13,Calendario!$D$2:$H$2,0)),""),""))))))))))</f>
        <v/>
      </c>
      <c r="R13" s="108" t="str">
        <f>IF(ISBLANK($I13),"",IF(EXACT(($I13),(PROPER(TEXT(R$3,"dddd")))),"",IF(OR(EXACT(($I13),PROPER(TEXT(R11,"dddd"))),(EXACT(($I13),PROPER(TEXT(R12,"dddd"))))),"",IF(EXACT(R$4,$J13),IF(Q13="",IF(OR(($K13=4),($K13=3),($K13=2),($K13=1)),INDEX(Calendario!$D$3:$H$55,MATCH(R$4,Calendario!$A$3:$A$55,0),MATCH($I13,Calendario!$D$2:$H$2,0)),"")),IF($K13=1,IF(AND(N13="",EXACT((R$4),(CONCATENATE(Calendario!$A$1," ",(MID($J13,8,2))+1)))),INDEX(Calendario!$D$3:$H$55,MATCH(R$4,Calendario!$A$3:$A$55,0),MATCH($I13,Calendario!$D$2:$H$2,0)),IF(Q13="","",INDEX(Calendario!$D$3:$H$55,MATCH(R$4,Calendario!$A$3:$A$55,0),MATCH($I13,Calendario!$D$2:$H$2,0)))),IF(EXACT($M$4,"Semana 1"),IF($K13=2,IF(Q13="",IF(OR(($J13="Semana 1"),($J13="Semana 2"),($J13="Semana 3"),($J13="Semana 4"),($J13="Semana 5"),($J13="Semana 6")),INDEX(Calendario!$D$3:$H$55,MATCH(R$4,Calendario!$A$3:$A$55,0),MATCH($I13,Calendario!$D$2:$H$2,0)),""),""),IF($K13=3,IF(AND((P13=""),(Q13="")),IF(OR(($J13="Semana 1"),($J13="Semana 2"),($J13="Semana 3"),($J13="Semana 4"),($J13="Semana 5"),($J13="Semana 6")),INDEX(Calendario!$D$3:$H$55,MATCH(R$4,Calendario!$A$3:$A$55,0),MATCH($I13,Calendario!$D$2:$H$2,0)),""),""),IF($K13=4,IF(AND((O13=""),(P13=""),(Q13="")),IF(OR(($J13="Semana 1"),($J13="Semana 2"),($J13="Semana 3"),($J13="Semana 4"),($J13="Semana 5"),($J13="Semana 6")),INDEX(Calendario!$D$3:$H$55,MATCH(R$4,Calendario!$A$3:$A$55,0),MATCH($I13,Calendario!$D$2:$H$2,0)),""),"")))),IF($K13=2,IF(Q13="",IF(OR(($J13="Semana 1"),($J13="Semana 2"),($J13="Semana 3"),($J13="Semana 4"),($J13="Semana 5")),INDEX(Calendario!$D$3:$H$55,MATCH(R$4,Calendario!$A$3:$A$55,0),MATCH($I13,Calendario!$D$2:$H$2,0)),""),""),IF($K13=3,IF(AND((P13=""),(Q13="")),IF(OR(($J13="Semana 1"),($J13="Semana 2"),($J13="Semana 3"),($J13="Semana 4"),($J13="Semana 5")),INDEX(Calendario!$D$3:$H$55,MATCH(R$4,Calendario!$A$3:$A$55,0),MATCH($I13,Calendario!$D$2:$H$2,0)),""),""),IF($K13=4,IF(AND((O13=""),(P13=""),(Q13="")),IF(OR(($J13="Semana 1"),($J13="Semana 2"),($J13="Semana 3"),($J13="Semana 4"),($J13="Semana 5")),INDEX(Calendario!$D$3:$H$55,MATCH(R$4,Calendario!$A$3:$A$55,0),MATCH($I13,Calendario!$D$2:$H$2,0)),""),""))))))))))</f>
        <v/>
      </c>
      <c r="S13" s="108">
        <f>IF(ISBLANK($I13),"",IF(EXACT(($I13),(PROPER(TEXT(S$3,"dddd")))),"",IF(OR(EXACT(($I13),PROPER(TEXT(S11,"dddd"))),(EXACT(($I13),PROPER(TEXT(S12,"dddd"))))),"",IF(EXACT(S$4,$J13),IF(R13="",IF(OR(($K13=4),($K13=3),($K13=2),($K13=1)),INDEX(Calendario!$D$3:$H$55,MATCH(S$4,Calendario!$A$3:$A$55,0),MATCH($I13,Calendario!$D$2:$H$2,0)),"")),IF($K13=1,IF(AND(O13="",EXACT((S$4),(CONCATENATE(Calendario!$A$1," ",(MID($J13,8,2))+1)))),INDEX(Calendario!$D$3:$H$55,MATCH(S$4,Calendario!$A$3:$A$55,0),MATCH($I13,Calendario!$D$2:$H$2,0)),IF(R13="",IF(EXACT(($I13),(PROPER(TEXT(R$3,"dddd")))),INDEX(Calendario!$D$3:$H$55,MATCH(S$4,Calendario!$A$3:$A$55,0),MATCH($I13,Calendario!$D$2:$H$2,0)),""),INDEX(Calendario!$D$3:$H$55,MATCH(S$4,Calendario!$A$3:$A$55,0),MATCH($I13,Calendario!$D$2:$H$2,0)))),IF(EXACT($M$4,"Semana 1"),IF($K13=2,IF(R13="",IF(OR(($J13="Semana 1"),($J13="Semana 2"),($J13="Semana 3"),($J13="Semana 4"),($J13="Semana 5"),($J13="Semana 6"),($J13="Semana 7")),INDEX(Calendario!$D$3:$H$55,MATCH(S$4,Calendario!$A$3:$A$55,0),MATCH($I13,Calendario!$D$2:$H$2,0)),""),""),IF($K13=3,IF(AND((Q13=""),(R13="")),IF(OR(($J13="Semana 1"),($J13="Semana 2"),($J13="Semana 3"),($J13="Semana 4"),($J13="Semana 5"),($J13="Semana 6"),($J13="Semana 7")),INDEX(Calendario!$D$3:$H$55,MATCH(S$4,Calendario!$A$3:$A$55,0),MATCH($I13,Calendario!$D$2:$H$2,0)),""),""),IF($K13=4,IF(AND((P13=""),(Q13=""),(R13="")),IF(OR(($J13="Semana 1"),($J13="Semana 2"),($J13="Semana 3"),($J13="Semana 4"),($J13="Semana 5"),($J13="Semana 6"),($J13="Semana 7")),INDEX(Calendario!$D$3:$H$55,MATCH(S$4,Calendario!$A$3:$A$55,0),MATCH($I13,Calendario!$D$2:$H$2,0)),""),"")))),IF($K13=2,IF(R13="",IF(OR(($J13="Semana 1"),($J13="Semana 2"),($J13="Semana 3"),($J13="Semana 4"),($J13="Semana 5"),($J13="Semana 6")),INDEX(Calendario!$D$3:$H$55,MATCH(S$4,Calendario!$A$3:$A$55,0),MATCH($I13,Calendario!$D$2:$H$2,0)),""),""),IF($K13=3,IF(AND((Q13=""),(R13="")),IF(OR(($J13="Semana 1"),($J13="Semana 2"),($J13="Semana 3"),($J13="Semana 4"),($J13="Semana 5"),($J13="Semana 6")),INDEX(Calendario!$D$3:$H$55,MATCH(S$4,Calendario!$A$3:$A$55,0),MATCH($I13,Calendario!$D$2:$H$2,0)),""),""),IF($K13=4,IF(AND((P13=""),(Q13=""),(R13="")),IF(OR(($J13="Semana 1"),($J13="Semana 2"),($J13="Semana 3"),($J13="Semana 4"),($J13="Semana 5"),($J13="Semana 6")),INDEX(Calendario!$D$3:$H$55,MATCH(S$4,Calendario!$A$3:$A$55,0),MATCH($I13,Calendario!$D$2:$H$2,0)),""),""))))))))))</f>
        <v>44602</v>
      </c>
      <c r="T13" s="108" t="str">
        <f>IF(ISBLANK($I13),"",IF(EXACT(($I13),(PROPER(TEXT(T$3,"dddd")))),"",IF(OR(EXACT(($I13),PROPER(TEXT(T11,"dddd"))),(EXACT(($I13),PROPER(TEXT(T12,"dddd"))))),"",IF(EXACT(T$4,$J13),IF(S13="",IF(OR(($K13=4),($K13=3),($K13=2),($K13=1)),INDEX(Calendario!$D$3:$H$55,MATCH(T$4,Calendario!$A$3:$A$55,0),MATCH($I13,Calendario!$D$2:$H$2,0)),"")),IF($K13=1,IF(AND(P13="",EXACT((T$4),(CONCATENATE(Calendario!$A$1," ",(MID($J13,8,2))+1)))),INDEX(Calendario!$D$3:$H$55,MATCH(T$4,Calendario!$A$3:$A$55,0),MATCH($I13,Calendario!$D$2:$H$2,0)),IF(S13="",IF(EXACT(($I13),(PROPER(TEXT(S$3,"dddd")))),INDEX(Calendario!$D$3:$H$55,MATCH(T$4,Calendario!$A$3:$A$55,0),MATCH($I13,Calendario!$D$2:$H$2,0)),""),INDEX(Calendario!$D$3:$H$55,MATCH(T$4,Calendario!$A$3:$A$55,0),MATCH($I13,Calendario!$D$2:$H$2,0)))),IF(EXACT($M$4,"Semana 1"),IF($K13=2,IF(S13="",IF(OR(($J13="Semana 1"),($J13="Semana 2"),($J13="Semana 3"),($J13="Semana 4"),($J13="Semana 5"),($J13="Semana 6"),($J13="Semana 7"),($J13="Semana 8")),INDEX(Calendario!$D$3:$H$55,MATCH(T$4,Calendario!$A$3:$A$55,0),MATCH($I13,Calendario!$D$2:$H$2,0)),""),""),IF($K13=3,IF(AND((R13=""),(S13="")),IF(OR(($J13="Semana 1"),($J13="Semana 2"),($J13="Semana 3"),($J13="Semana 4"),($J13="Semana 5"),($J13="Semana 6"),($J13="Semana 7"),($J13="Semana 8")),INDEX(Calendario!$D$3:$H$55,MATCH(T$4,Calendario!$A$3:$A$55,0),MATCH($I13,Calendario!$D$2:$H$2,0)),""),""),IF($K13=4,IF(AND((Q13=""),(R13=""),(S13="")),IF(OR(($J13="Semana 1"),($J13="Semana 2"),($J13="Semana 3"),($J13="Semana 4"),($J13="Semana 5"),($J13="Semana 6"),($J13="Semana 7"),($J13="Semana 8")),INDEX(Calendario!$D$3:$H$55,MATCH(T$4,Calendario!$A$3:$A$55,0),MATCH($I13,Calendario!$D$2:$H$2,0)),""),"")))),IF($K13=2,IF(S13="",IF(OR(($J13="Semana 1"),($J13="Semana 2"),($J13="Semana 3"),($J13="Semana 4"),($J13="Semana 5"),($J13="Semana 6"),($J13="Semana 7")),INDEX(Calendario!$D$3:$H$55,MATCH(T$4,Calendario!$A$3:$A$55,0),MATCH($I13,Calendario!$D$2:$H$2,0)),""),""),IF($K13=3,IF(AND((R13=""),(S13="")),IF(OR(($J13="Semana 1"),($J13="Semana 2"),($J13="Semana 3"),($J13="Semana 4"),($J13="Semana 5"),($J13="Semana 6"),($J13="Semana 7")),INDEX(Calendario!$D$3:$H$55,MATCH(T$4,Calendario!$A$3:$A$55,0),MATCH($I13,Calendario!$D$2:$H$2,0)),""),""),IF($K13=4,IF(AND((Q13=""),(R13=""),(S13="")),IF(OR(($J13="Semana 1"),($J13="Semana 2"),($J13="Semana 3"),($J13="Semana 4"),($J13="Semana 5"),($J13="Semana 6"),($J13="Semana 7")),INDEX(Calendario!$D$3:$H$55,MATCH(T$4,Calendario!$A$3:$A$55,0),MATCH($I13,Calendario!$D$2:$H$2,0)),""),""))))))))))</f>
        <v/>
      </c>
      <c r="U13" s="108" t="str">
        <f>IF(ISBLANK($I13),"",IF(OR(EXACT(($I13),PROPER(TEXT(U12,"dddd"))),(EXACT(($I13),PROPER(TEXT(U11,"dddd"))))),"",IF(EXACT(($I13),(PROPER(TEXT(U$3,"dddd")))),"",IF($K13=1,INDEX(Calendario!$D$3:$H$55,MATCH(U$4,Calendario!$A$3:$A$55,0),MATCH($I13,Calendario!$D$2:$H$2,0)),IF($K13=2,IF(T13="",INDEX(Calendario!$D$3:$H$55,MATCH(U$4,Calendario!$A$3:$A$55,0),MATCH($I13,Calendario!$D$2:$H$2,0)),""),IF($K13=3,IF(AND((S13=""),(T13="")),INDEX(Calendario!$D$3:$H$55,MATCH(U$4,Calendario!$A$3:$A$55,0),MATCH($I13,Calendario!$D$2:$H$2,0)),""),IF($K13=4,IF(AND((R13=""),(S13=""),(T13="")),INDEX(Calendario!$D$3:$H$55,MATCH(U$4,Calendario!$A$3:$A$55,0),MATCH($I13,Calendario!$D$2:$H$2,0)),""))))))))</f>
        <v/>
      </c>
      <c r="V13" s="107" t="str">
        <f>IF(ISBLANK($I13),"",IF(OR(EXACT(($I13),PROPER(TEXT(V12,"dddd"))),(EXACT(($I13),PROPER(TEXT(V11,"dddd"))))),"",IF(EXACT(($I13),(PROPER(TEXT(V$3,"dddd")))),"",IF($K13=1,INDEX(Calendario!$D$3:$H$55,MATCH(V$4,Calendario!$A$3:$A$55,0),MATCH($I13,Calendario!$D$2:$H$2,0)),IF($K13=2,IF(U13="",INDEX(Calendario!$D$3:$H$55,MATCH(V$4,Calendario!$A$3:$A$55,0),MATCH($I13,Calendario!$D$2:$H$2,0)),""),IF($K13=3,IF(AND((T13=""),(U13="")),INDEX(Calendario!$D$3:$H$55,MATCH(V$4,Calendario!$A$3:$A$55,0),MATCH($I13,Calendario!$D$2:$H$2,0)),""),IF($K13=4,IF(AND((S13=""),(T13=""),(U13="")),INDEX(Calendario!$D$3:$H$55,MATCH(V$4,Calendario!$A$3:$A$55,0),MATCH($I13,Calendario!$D$2:$H$2,0)),""))))))))</f>
        <v/>
      </c>
      <c r="W13" s="107">
        <f>IF(ISBLANK($I13),"",IF(OR(EXACT(($I13),PROPER(TEXT(W12,"dddd"))),(EXACT(($I13),PROPER(TEXT(W11,"dddd"))))),"",IF(EXACT(($I13),(PROPER(TEXT(W$3,"dddd")))),"",IF($K13=1,INDEX(Calendario!$D$3:$H$55,MATCH(W$4,Calendario!$A$3:$A$55,0),MATCH($I13,Calendario!$D$2:$H$2,0)),IF($K13=2,IF(V13="",INDEX(Calendario!$D$3:$H$55,MATCH(W$4,Calendario!$A$3:$A$55,0),MATCH($I13,Calendario!$D$2:$H$2,0)),""),IF($K13=3,IF(AND((U13=""),(V13="")),INDEX(Calendario!$D$3:$H$55,MATCH(W$4,Calendario!$A$3:$A$55,0),MATCH($I13,Calendario!$D$2:$H$2,0)),""),IF($K13=4,IF(AND((T13=""),(U13=""),(V13="")),INDEX(Calendario!$D$3:$H$55,MATCH(W$4,Calendario!$A$3:$A$55,0),MATCH($I13,Calendario!$D$2:$H$2,0)),""))))))))</f>
        <v>44630</v>
      </c>
      <c r="X13" s="107" t="str">
        <f>IF(ISBLANK($I13),"",IF(OR(EXACT(($I13),PROPER(TEXT(X12,"dddd"))),(EXACT(($I13),PROPER(TEXT(X11,"dddd"))))),"",IF(EXACT(($I13),(PROPER(TEXT(X$3,"dddd")))),"",IF($K13=1,INDEX(Calendario!$D$3:$H$55,MATCH(X$4,Calendario!$A$3:$A$55,0),MATCH($I13,Calendario!$D$2:$H$2,0)),IF($K13=2,IF(W13="",INDEX(Calendario!$D$3:$H$55,MATCH(X$4,Calendario!$A$3:$A$55,0),MATCH($I13,Calendario!$D$2:$H$2,0)),""),IF($K13=3,IF(AND((V13=""),(W13="")),INDEX(Calendario!$D$3:$H$55,MATCH(X$4,Calendario!$A$3:$A$55,0),MATCH($I13,Calendario!$D$2:$H$2,0)),""),IF($K13=4,IF(AND((U13=""),(V13=""),(W13="")),INDEX(Calendario!$D$3:$H$55,MATCH(X$4,Calendario!$A$3:$A$55,0),MATCH($I13,Calendario!$D$2:$H$2,0)),""))))))))</f>
        <v/>
      </c>
      <c r="Y13" s="107" t="str">
        <f>IF(ISBLANK($I13),"",IF(OR(EXACT(($I13),PROPER(TEXT(Y12,"dddd"))),(EXACT(($I13),PROPER(TEXT(Y11,"dddd"))))),"",IF(EXACT(($I13),(PROPER(TEXT(Y$3,"dddd")))),"",IF($K13=1,INDEX(Calendario!$D$3:$H$55,MATCH(Y$4,Calendario!$A$3:$A$55,0),MATCH($I13,Calendario!$D$2:$H$2,0)),IF($K13=2,IF(X13="",INDEX(Calendario!$D$3:$H$55,MATCH(Y$4,Calendario!$A$3:$A$55,0),MATCH($I13,Calendario!$D$2:$H$2,0)),""),IF($K13=3,IF(AND((W13=""),(X13="")),INDEX(Calendario!$D$3:$H$55,MATCH(Y$4,Calendario!$A$3:$A$55,0),MATCH($I13,Calendario!$D$2:$H$2,0)),""),IF($K13=4,IF(AND((V13=""),(W13=""),(X13="")),INDEX(Calendario!$D$3:$H$55,MATCH(Y$4,Calendario!$A$3:$A$55,0),MATCH($I13,Calendario!$D$2:$H$2,0)),""))))))))</f>
        <v/>
      </c>
      <c r="Z13" s="107" t="str">
        <f>IF(ISBLANK($I13),"",IF(OR(EXACT(($I13),PROPER(TEXT(Z12,"dddd"))),(EXACT(($I13),PROPER(TEXT(Z11,"dddd"))))),"",IF(EXACT(($I13),(PROPER(TEXT(Z$3,"dddd")))),"",IF($K13=1,INDEX(Calendario!$D$3:$H$55,MATCH(Z$4,Calendario!$A$3:$A$55,0),MATCH($I13,Calendario!$D$2:$H$2,0)),IF($K13=2,IF(Y13="",INDEX(Calendario!$D$3:$H$55,MATCH(Z$4,Calendario!$A$3:$A$55,0),MATCH($I13,Calendario!$D$2:$H$2,0)),""),IF($K13=3,IF(AND((X13=""),(Y13="")),INDEX(Calendario!$D$3:$H$55,MATCH(Z$4,Calendario!$A$3:$A$55,0),MATCH($I13,Calendario!$D$2:$H$2,0)),""),IF($K13=4,IF(AND((W13=""),(X13=""),(Y13="")),INDEX(Calendario!$D$3:$H$55,MATCH(Z$4,Calendario!$A$3:$A$55,0),MATCH($I13,Calendario!$D$2:$H$2,0)),""))))))))</f>
        <v/>
      </c>
      <c r="AA13" s="108">
        <f>IF(ISBLANK($I13),"",IF(OR(EXACT(($I13),PROPER(TEXT(AA12,"dddd"))),(EXACT(($I13),PROPER(TEXT(AA11,"dddd"))))),"",IF(EXACT(($I13),(PROPER(TEXT(AA$3,"dddd")))),"",IF($K13=1,INDEX(Calendario!$D$3:$H$55,MATCH(AA$4,Calendario!$A$3:$A$55,0),MATCH($I13,Calendario!$D$2:$H$2,0)),IF($K13=2,IF(Z13="",INDEX(Calendario!$D$3:$H$55,MATCH(AA$4,Calendario!$A$3:$A$55,0),MATCH($I13,Calendario!$D$2:$H$2,0)),""),IF($K13=3,IF(AND((Y13=""),(Z13="")),INDEX(Calendario!$D$3:$H$55,MATCH(AA$4,Calendario!$A$3:$A$55,0),MATCH($I13,Calendario!$D$2:$H$2,0)),""),IF($K13=4,IF(AND((X13=""),(Y13=""),(Z13="")),INDEX(Calendario!$D$3:$H$55,MATCH(AA$4,Calendario!$A$3:$A$55,0),MATCH($I13,Calendario!$D$2:$H$2,0)),""))))))))</f>
        <v>44658</v>
      </c>
      <c r="AB13" s="108" t="str">
        <f>IF(ISBLANK($I13),"",IF(OR(EXACT(($I13),PROPER(TEXT(AB12,"dddd"))),(EXACT(($I13),PROPER(TEXT(AB11,"dddd"))))),"",IF(EXACT(($I13),(PROPER(TEXT(AB$3,"dddd")))),"",IF($K13=1,INDEX(Calendario!$D$3:$H$55,MATCH(AB$4,Calendario!$A$3:$A$55,0),MATCH($I13,Calendario!$D$2:$H$2,0)),IF($K13=2,IF(AA13="",INDEX(Calendario!$D$3:$H$55,MATCH(AB$4,Calendario!$A$3:$A$55,0),MATCH($I13,Calendario!$D$2:$H$2,0)),""),IF($K13=3,IF(AND((Z13=""),(AA13="")),INDEX(Calendario!$D$3:$H$55,MATCH(AB$4,Calendario!$A$3:$A$55,0),MATCH($I13,Calendario!$D$2:$H$2,0)),""),IF($K13=4,IF(AND((Y13=""),(Z13=""),(AA13="")),INDEX(Calendario!$D$3:$H$55,MATCH(AB$4,Calendario!$A$3:$A$55,0),MATCH($I13,Calendario!$D$2:$H$2,0)),""))))))))</f>
        <v/>
      </c>
      <c r="AC13" s="108" t="str">
        <f>IF(ISBLANK($I13),"",IF(OR(EXACT(($I13),PROPER(TEXT(AC12,"dddd"))),(EXACT(($I13),PROPER(TEXT(AC11,"dddd"))))),"",IF(EXACT(($I13),(PROPER(TEXT(AC$3,"dddd")))),"",IF($K13=1,INDEX(Calendario!$D$3:$H$55,MATCH(AC$4,Calendario!$A$3:$A$55,0),MATCH($I13,Calendario!$D$2:$H$2,0)),IF($K13=2,IF(AB13="",INDEX(Calendario!$D$3:$H$55,MATCH(AC$4,Calendario!$A$3:$A$55,0),MATCH($I13,Calendario!$D$2:$H$2,0)),""),IF($K13=3,IF(AND((AA13=""),(AB13="")),INDEX(Calendario!$D$3:$H$55,MATCH(AC$4,Calendario!$A$3:$A$55,0),MATCH($I13,Calendario!$D$2:$H$2,0)),""),IF($K13=4,IF(AND((Z13=""),(AA13=""),(AB13="")),INDEX(Calendario!$D$3:$H$55,MATCH(AC$4,Calendario!$A$3:$A$55,0),MATCH($I13,Calendario!$D$2:$H$2,0)),""))))))))</f>
        <v/>
      </c>
      <c r="AD13" s="108" t="str">
        <f>IF(ISBLANK($I13),"",IF(OR(EXACT(($I13),PROPER(TEXT(AD12,"dddd"))),(EXACT(($I13),PROPER(TEXT(AD11,"dddd"))))),"",IF(EXACT(($I13),(PROPER(TEXT(AD$3,"dddd")))),"",IF($K13=1,INDEX(Calendario!$D$3:$H$55,MATCH(AD$4,Calendario!$A$3:$A$55,0),MATCH($I13,Calendario!$D$2:$H$2,0)),IF($K13=2,IF(AC13="",INDEX(Calendario!$D$3:$H$55,MATCH(AD$4,Calendario!$A$3:$A$55,0),MATCH($I13,Calendario!$D$2:$H$2,0)),""),IF($K13=3,IF(AND((AB13=""),(AC13="")),INDEX(Calendario!$D$3:$H$55,MATCH(AD$4,Calendario!$A$3:$A$55,0),MATCH($I13,Calendario!$D$2:$H$2,0)),""),IF($K13=4,IF(AND((AA13=""),(AB13=""),(AC13="")),INDEX(Calendario!$D$3:$H$55,MATCH(AD$4,Calendario!$A$3:$A$55,0),MATCH($I13,Calendario!$D$2:$H$2,0)),""))))))))</f>
        <v/>
      </c>
      <c r="AE13" s="107">
        <f>IF(ISBLANK($I13),"",IF(OR(EXACT(($I13),PROPER(TEXT(AE12,"dddd"))),(EXACT(($I13),PROPER(TEXT(AE11,"dddd"))))),"",IF(EXACT(($I13),(PROPER(TEXT(AE$3,"dddd")))),"",IF($K13=1,INDEX(Calendario!$D$3:$H$55,MATCH(AE$4,Calendario!$A$3:$A$55,0),MATCH($I13,Calendario!$D$2:$H$2,0)),IF($K13=2,IF(AD13="",INDEX(Calendario!$D$3:$H$55,MATCH(AE$4,Calendario!$A$3:$A$55,0),MATCH($I13,Calendario!$D$2:$H$2,0)),""),IF($K13=3,IF(AND((AC13=""),(AD13="")),INDEX(Calendario!$D$3:$H$55,MATCH(AE$4,Calendario!$A$3:$A$55,0),MATCH($I13,Calendario!$D$2:$H$2,0)),""),IF($K13=4,IF(AND((AB13=""),(AC13=""),(AD13="")),INDEX(Calendario!$D$3:$H$55,MATCH(AE$4,Calendario!$A$3:$A$55,0),MATCH($I13,Calendario!$D$2:$H$2,0)),""))))))))</f>
        <v>44686</v>
      </c>
      <c r="AF13" s="107" t="str">
        <f>IF(ISBLANK($I13),"",IF(OR(EXACT(($I13),PROPER(TEXT(AF12,"dddd"))),(EXACT(($I13),PROPER(TEXT(AF11,"dddd"))))),"",IF(EXACT(($I13),(PROPER(TEXT(AF$3,"dddd")))),"",IF($K13=1,INDEX(Calendario!$D$3:$H$55,MATCH(AF$4,Calendario!$A$3:$A$55,0),MATCH($I13,Calendario!$D$2:$H$2,0)),IF($K13=2,IF(AE13="",INDEX(Calendario!$D$3:$H$55,MATCH(AF$4,Calendario!$A$3:$A$55,0),MATCH($I13,Calendario!$D$2:$H$2,0)),""),IF($K13=3,IF(AND((AD13=""),(AE13="")),INDEX(Calendario!$D$3:$H$55,MATCH(AF$4,Calendario!$A$3:$A$55,0),MATCH($I13,Calendario!$D$2:$H$2,0)),""),IF($K13=4,IF(AND((AC13=""),(AD13=""),(AE13="")),INDEX(Calendario!$D$3:$H$55,MATCH(AF$4,Calendario!$A$3:$A$55,0),MATCH($I13,Calendario!$D$2:$H$2,0)),""))))))))</f>
        <v/>
      </c>
      <c r="AG13" s="107" t="str">
        <f>IF(ISBLANK($I13),"",IF(OR(EXACT(($I13),PROPER(TEXT(AG12,"dddd"))),(EXACT(($I13),PROPER(TEXT(AG11,"dddd"))))),"",IF(EXACT(($I13),(PROPER(TEXT(AG$3,"dddd")))),"",IF($K13=1,INDEX(Calendario!$D$3:$H$55,MATCH(AG$4,Calendario!$A$3:$A$55,0),MATCH($I13,Calendario!$D$2:$H$2,0)),IF($K13=2,IF(AF13="",INDEX(Calendario!$D$3:$H$55,MATCH(AG$4,Calendario!$A$3:$A$55,0),MATCH($I13,Calendario!$D$2:$H$2,0)),""),IF($K13=3,IF(AND((AE13=""),(AF13="")),INDEX(Calendario!$D$3:$H$55,MATCH(AG$4,Calendario!$A$3:$A$55,0),MATCH($I13,Calendario!$D$2:$H$2,0)),""),IF($K13=4,IF(AND((AD13=""),(AE13=""),(AF13="")),INDEX(Calendario!$D$3:$H$55,MATCH(AG$4,Calendario!$A$3:$A$55,0),MATCH($I13,Calendario!$D$2:$H$2,0)),""))))))))</f>
        <v/>
      </c>
      <c r="AH13" s="107" t="str">
        <f>IF(ISBLANK($I13),"",IF(OR(EXACT(($I13),PROPER(TEXT(AH12,"dddd"))),(EXACT(($I13),PROPER(TEXT(AH11,"dddd"))))),"",IF(EXACT(($I13),(PROPER(TEXT(AH$3,"dddd")))),"",IF($K13=1,INDEX(Calendario!$D$3:$H$55,MATCH(AH$4,Calendario!$A$3:$A$55,0),MATCH($I13,Calendario!$D$2:$H$2,0)),IF($K13=2,IF(AG13="",INDEX(Calendario!$D$3:$H$55,MATCH(AH$4,Calendario!$A$3:$A$55,0),MATCH($I13,Calendario!$D$2:$H$2,0)),""),IF($K13=3,IF(AND((AF13=""),(AG13="")),INDEX(Calendario!$D$3:$H$55,MATCH(AH$4,Calendario!$A$3:$A$55,0),MATCH($I13,Calendario!$D$2:$H$2,0)),""),IF($K13=4,IF(AND((AE13=""),(AF13=""),(AG13="")),INDEX(Calendario!$D$3:$H$55,MATCH(AH$4,Calendario!$A$3:$A$55,0),MATCH($I13,Calendario!$D$2:$H$2,0)),""))))))))</f>
        <v/>
      </c>
      <c r="AI13" s="108">
        <f>IF(ISBLANK($I13),"",IF(OR(EXACT(($I13),PROPER(TEXT(AI12,"dddd"))),(EXACT(($I13),PROPER(TEXT(AI11,"dddd"))))),"",IF(EXACT(($I13),(PROPER(TEXT(AI$3,"dddd")))),"",IF($K13=1,INDEX(Calendario!$D$3:$H$55,MATCH(AI$4,Calendario!$A$3:$A$55,0),MATCH($I13,Calendario!$D$2:$H$2,0)),IF($K13=2,IF(AH13="",INDEX(Calendario!$D$3:$H$55,MATCH(AI$4,Calendario!$A$3:$A$55,0),MATCH($I13,Calendario!$D$2:$H$2,0)),""),IF($K13=3,IF(AND((AG13=""),(AH13="")),INDEX(Calendario!$D$3:$H$55,MATCH(AI$4,Calendario!$A$3:$A$55,0),MATCH($I13,Calendario!$D$2:$H$2,0)),""),IF($K13=4,IF(AND((AF13=""),(AG13=""),(AH13="")),INDEX(Calendario!$D$3:$H$55,MATCH(AI$4,Calendario!$A$3:$A$55,0),MATCH($I13,Calendario!$D$2:$H$2,0)),""))))))))</f>
        <v>44714</v>
      </c>
      <c r="AJ13" s="108" t="str">
        <f>IF(ISBLANK($I13),"",IF(OR(EXACT(($I13),PROPER(TEXT(AJ12,"dddd"))),(EXACT(($I13),PROPER(TEXT(AJ11,"dddd"))))),"",IF(EXACT(($I13),(PROPER(TEXT(AJ$3,"dddd")))),"",IF($K13=1,INDEX(Calendario!$D$3:$H$55,MATCH(AJ$4,Calendario!$A$3:$A$55,0),MATCH($I13,Calendario!$D$2:$H$2,0)),IF($K13=2,IF(AI13="",INDEX(Calendario!$D$3:$H$55,MATCH(AJ$4,Calendario!$A$3:$A$55,0),MATCH($I13,Calendario!$D$2:$H$2,0)),""),IF($K13=3,IF(AND((AH13=""),(AI13="")),INDEX(Calendario!$D$3:$H$55,MATCH(AJ$4,Calendario!$A$3:$A$55,0),MATCH($I13,Calendario!$D$2:$H$2,0)),""),IF($K13=4,IF(AND((AG13=""),(AH13=""),(AI13="")),INDEX(Calendario!$D$3:$H$55,MATCH(AJ$4,Calendario!$A$3:$A$55,0),MATCH($I13,Calendario!$D$2:$H$2,0)),""))))))))</f>
        <v/>
      </c>
      <c r="AK13" s="108" t="str">
        <f>IF(ISBLANK($I13),"",IF(OR(EXACT(($I13),PROPER(TEXT(AK12,"dddd"))),(EXACT(($I13),PROPER(TEXT(AK11,"dddd"))))),"",IF(EXACT(($I13),(PROPER(TEXT(AK$3,"dddd")))),"",IF($K13=1,INDEX(Calendario!$D$3:$H$55,MATCH(AK$4,Calendario!$A$3:$A$55,0),MATCH($I13,Calendario!$D$2:$H$2,0)),IF($K13=2,IF(AJ13="",INDEX(Calendario!$D$3:$H$55,MATCH(AK$4,Calendario!$A$3:$A$55,0),MATCH($I13,Calendario!$D$2:$H$2,0)),""),IF($K13=3,IF(AND((AI13=""),(AJ13="")),INDEX(Calendario!$D$3:$H$55,MATCH(AK$4,Calendario!$A$3:$A$55,0),MATCH($I13,Calendario!$D$2:$H$2,0)),""),IF($K13=4,IF(AND((AH13=""),(AI13=""),(AJ13="")),INDEX(Calendario!$D$3:$H$55,MATCH(AK$4,Calendario!$A$3:$A$55,0),MATCH($I13,Calendario!$D$2:$H$2,0)),""))))))))</f>
        <v/>
      </c>
      <c r="AL13" s="108" t="str">
        <f>IF(ISBLANK($I13),"",IF(OR(EXACT(($I13),PROPER(TEXT(AL12,"dddd"))),(EXACT(($I13),PROPER(TEXT(AL11,"dddd"))))),"",IF(EXACT(($I13),(PROPER(TEXT(AL$3,"dddd")))),"",IF($K13=1,INDEX(Calendario!$D$3:$H$55,MATCH(AL$4,Calendario!$A$3:$A$55,0),MATCH($I13,Calendario!$D$2:$H$2,0)),IF($K13=2,IF(AK13="",INDEX(Calendario!$D$3:$H$55,MATCH(AL$4,Calendario!$A$3:$A$55,0),MATCH($I13,Calendario!$D$2:$H$2,0)),""),IF($K13=3,IF(AND((AJ13=""),(AK13="")),INDEX(Calendario!$D$3:$H$55,MATCH(AL$4,Calendario!$A$3:$A$55,0),MATCH($I13,Calendario!$D$2:$H$2,0)),""),IF($K13=4,IF(AND((AI13=""),(AJ13=""),(AK13="")),INDEX(Calendario!$D$3:$H$55,MATCH(AL$4,Calendario!$A$3:$A$55,0),MATCH($I13,Calendario!$D$2:$H$2,0)),""))))))))</f>
        <v/>
      </c>
      <c r="AM13" s="108">
        <f>IF(ISBLANK($I13),"",IF(OR(EXACT(($I13),PROPER(TEXT(AM12,"dddd"))),(EXACT(($I13),PROPER(TEXT(AM11,"dddd"))))),"",IF(EXACT(($I13),(PROPER(TEXT(AM$3,"dddd")))),"",IF($K13=1,INDEX(Calendario!$D$3:$H$55,MATCH(AM$4,Calendario!$A$3:$A$55,0),MATCH($I13,Calendario!$D$2:$H$2,0)),IF($K13=2,IF(AL13="",INDEX(Calendario!$D$3:$H$55,MATCH(AM$4,Calendario!$A$3:$A$55,0),MATCH($I13,Calendario!$D$2:$H$2,0)),""),IF($K13=3,IF(AND((AK13=""),(AL13="")),INDEX(Calendario!$D$3:$H$55,MATCH(AM$4,Calendario!$A$3:$A$55,0),MATCH($I13,Calendario!$D$2:$H$2,0)),""),IF($K13=4,IF(AND((AJ13=""),(AK13=""),(AL13="")),INDEX(Calendario!$D$3:$H$55,MATCH(AM$4,Calendario!$A$3:$A$55,0),MATCH($I13,Calendario!$D$2:$H$2,0)),""))))))))</f>
        <v>44742</v>
      </c>
      <c r="AN13" s="107" t="str">
        <f>IF(ISBLANK($I13),"",IF(OR(EXACT(($I13),PROPER(TEXT(AN12,"dddd"))),(EXACT(($I13),PROPER(TEXT(AN11,"dddd"))))),"",IF(EXACT(($I13),(PROPER(TEXT(AN$3,"dddd")))),"",IF($K13=1,INDEX(Calendario!$D$3:$H$55,MATCH(AN$4,Calendario!$A$3:$A$55,0),MATCH($I13,Calendario!$D$2:$H$2,0)),IF($K13=2,IF(AM13="",INDEX(Calendario!$D$3:$H$55,MATCH(AN$4,Calendario!$A$3:$A$55,0),MATCH($I13,Calendario!$D$2:$H$2,0)),""),IF($K13=3,IF(AND((AL13=""),(AM13="")),INDEX(Calendario!$D$3:$H$55,MATCH(AN$4,Calendario!$A$3:$A$55,0),MATCH($I13,Calendario!$D$2:$H$2,0)),""),IF($K13=4,IF(AND((AK13=""),(AL13=""),(AM13="")),INDEX(Calendario!$D$3:$H$55,MATCH(AN$4,Calendario!$A$3:$A$55,0),MATCH($I13,Calendario!$D$2:$H$2,0)),""))))))))</f>
        <v/>
      </c>
      <c r="AO13" s="107" t="str">
        <f>IF(ISBLANK($I13),"",IF(OR(EXACT(($I13),PROPER(TEXT(AO12,"dddd"))),(EXACT(($I13),PROPER(TEXT(AO11,"dddd"))))),"",IF(EXACT(($I13),(PROPER(TEXT(AO$3,"dddd")))),"",IF($K13=1,INDEX(Calendario!$D$3:$H$55,MATCH(AO$4,Calendario!$A$3:$A$55,0),MATCH($I13,Calendario!$D$2:$H$2,0)),IF($K13=2,IF(AN13="",INDEX(Calendario!$D$3:$H$55,MATCH(AO$4,Calendario!$A$3:$A$55,0),MATCH($I13,Calendario!$D$2:$H$2,0)),""),IF($K13=3,IF(AND((AM13=""),(AN13="")),INDEX(Calendario!$D$3:$H$55,MATCH(AO$4,Calendario!$A$3:$A$55,0),MATCH($I13,Calendario!$D$2:$H$2,0)),""),IF($K13=4,IF(AND((AL13=""),(AM13=""),(AN13="")),INDEX(Calendario!$D$3:$H$55,MATCH(AO$4,Calendario!$A$3:$A$55,0),MATCH($I13,Calendario!$D$2:$H$2,0)),""))))))))</f>
        <v/>
      </c>
      <c r="AP13" s="107" t="str">
        <f>IF(ISBLANK($I13),"",IF(OR(EXACT(($I13),PROPER(TEXT(AP12,"dddd"))),(EXACT(($I13),PROPER(TEXT(AP11,"dddd"))))),"",IF(EXACT(($I13),(PROPER(TEXT(AP$3,"dddd")))),"",IF($K13=1,INDEX(Calendario!$D$3:$H$55,MATCH(AP$4,Calendario!$A$3:$A$55,0),MATCH($I13,Calendario!$D$2:$H$2,0)),IF($K13=2,IF(AO13="",INDEX(Calendario!$D$3:$H$55,MATCH(AP$4,Calendario!$A$3:$A$55,0),MATCH($I13,Calendario!$D$2:$H$2,0)),""),IF($K13=3,IF(AND((AN13=""),(AO13="")),INDEX(Calendario!$D$3:$H$55,MATCH(AP$4,Calendario!$A$3:$A$55,0),MATCH($I13,Calendario!$D$2:$H$2,0)),""),IF($K13=4,IF(AND((AM13=""),(AN13=""),(AO13="")),INDEX(Calendario!$D$3:$H$55,MATCH(AP$4,Calendario!$A$3:$A$55,0),MATCH($I13,Calendario!$D$2:$H$2,0)),""))))))))</f>
        <v/>
      </c>
      <c r="AQ13" s="107">
        <f>IF(ISBLANK($I13),"",IF(OR(EXACT(($I13),PROPER(TEXT(AQ12,"dddd"))),(EXACT(($I13),PROPER(TEXT(AQ11,"dddd"))))),"",IF(EXACT(($I13),(PROPER(TEXT(AQ$3,"dddd")))),"",IF($K13=1,INDEX(Calendario!$D$3:$H$55,MATCH(AQ$4,Calendario!$A$3:$A$55,0),MATCH($I13,Calendario!$D$2:$H$2,0)),IF($K13=2,IF(AP13="",INDEX(Calendario!$D$3:$H$55,MATCH(AQ$4,Calendario!$A$3:$A$55,0),MATCH($I13,Calendario!$D$2:$H$2,0)),""),IF($K13=3,IF(AND((AO13=""),(AP13="")),INDEX(Calendario!$D$3:$H$55,MATCH(AQ$4,Calendario!$A$3:$A$55,0),MATCH($I13,Calendario!$D$2:$H$2,0)),""),IF($K13=4,IF(AND((AN13=""),(AO13=""),(AP13="")),INDEX(Calendario!$D$3:$H$55,MATCH(AQ$4,Calendario!$A$3:$A$55,0),MATCH($I13,Calendario!$D$2:$H$2,0)),""))))))))</f>
        <v>44770</v>
      </c>
      <c r="AR13" s="108" t="str">
        <f>IF(ISBLANK($I13),"",IF(OR(EXACT(($I13),PROPER(TEXT(AR12,"dddd"))),(EXACT(($I13),PROPER(TEXT(AR11,"dddd"))))),"",IF(EXACT(($I13),(PROPER(TEXT(AR$3,"dddd")))),"",IF($K13=1,INDEX(Calendario!$D$3:$H$55,MATCH(AR$4,Calendario!$A$3:$A$55,0),MATCH($I13,Calendario!$D$2:$H$2,0)),IF($K13=2,IF(AQ13="",INDEX(Calendario!$D$3:$H$55,MATCH(AR$4,Calendario!$A$3:$A$55,0),MATCH($I13,Calendario!$D$2:$H$2,0)),""),IF($K13=3,IF(AND((AP13=""),(AQ13="")),INDEX(Calendario!$D$3:$H$55,MATCH(AR$4,Calendario!$A$3:$A$55,0),MATCH($I13,Calendario!$D$2:$H$2,0)),""),IF($K13=4,IF(AND((AO13=""),(AP13=""),(AQ13="")),INDEX(Calendario!$D$3:$H$55,MATCH(AR$4,Calendario!$A$3:$A$55,0),MATCH($I13,Calendario!$D$2:$H$2,0)),""))))))))</f>
        <v/>
      </c>
      <c r="AS13" s="108" t="str">
        <f>IF(ISBLANK($I13),"",IF(OR(EXACT(($I13),PROPER(TEXT(AS12,"dddd"))),(EXACT(($I13),PROPER(TEXT(AS11,"dddd"))))),"",IF(EXACT(($I13),(PROPER(TEXT(AS$3,"dddd")))),"",IF($K13=1,INDEX(Calendario!$D$3:$H$55,MATCH(AS$4,Calendario!$A$3:$A$55,0),MATCH($I13,Calendario!$D$2:$H$2,0)),IF($K13=2,IF(AR13="",INDEX(Calendario!$D$3:$H$55,MATCH(AS$4,Calendario!$A$3:$A$55,0),MATCH($I13,Calendario!$D$2:$H$2,0)),""),IF($K13=3,IF(AND((AQ13=""),(AR13="")),INDEX(Calendario!$D$3:$H$55,MATCH(AS$4,Calendario!$A$3:$A$55,0),MATCH($I13,Calendario!$D$2:$H$2,0)),""),IF($K13=4,IF(AND((AP13=""),(AQ13=""),(AR13="")),INDEX(Calendario!$D$3:$H$55,MATCH(AS$4,Calendario!$A$3:$A$55,0),MATCH($I13,Calendario!$D$2:$H$2,0)),""))))))))</f>
        <v/>
      </c>
      <c r="AT13" s="108" t="str">
        <f>IF(ISBLANK($I13),"",IF(OR(EXACT(($I13),PROPER(TEXT(AT12,"dddd"))),(EXACT(($I13),PROPER(TEXT(AT11,"dddd"))))),"",IF(EXACT(($I13),(PROPER(TEXT(AT$3,"dddd")))),"",IF($K13=1,INDEX(Calendario!$D$3:$H$55,MATCH(AT$4,Calendario!$A$3:$A$55,0),MATCH($I13,Calendario!$D$2:$H$2,0)),IF($K13=2,IF(AS13="",INDEX(Calendario!$D$3:$H$55,MATCH(AT$4,Calendario!$A$3:$A$55,0),MATCH($I13,Calendario!$D$2:$H$2,0)),""),IF($K13=3,IF(AND((AR13=""),(AS13="")),INDEX(Calendario!$D$3:$H$55,MATCH(AT$4,Calendario!$A$3:$A$55,0),MATCH($I13,Calendario!$D$2:$H$2,0)),""),IF($K13=4,IF(AND((AQ13=""),(AR13=""),(AS13="")),INDEX(Calendario!$D$3:$H$55,MATCH(AT$4,Calendario!$A$3:$A$55,0),MATCH($I13,Calendario!$D$2:$H$2,0)),""))))))))</f>
        <v/>
      </c>
      <c r="AU13" s="108">
        <f>IF(ISBLANK($I13),"",IF(OR(EXACT(($I13),PROPER(TEXT(AU12,"dddd"))),(EXACT(($I13),PROPER(TEXT(AU11,"dddd"))))),"",IF(EXACT(($I13),(PROPER(TEXT(AU$3,"dddd")))),"",IF($K13=1,INDEX(Calendario!$D$3:$H$55,MATCH(AU$4,Calendario!$A$3:$A$55,0),MATCH($I13,Calendario!$D$2:$H$2,0)),IF($K13=2,IF(AT13="",INDEX(Calendario!$D$3:$H$55,MATCH(AU$4,Calendario!$A$3:$A$55,0),MATCH($I13,Calendario!$D$2:$H$2,0)),""),IF($K13=3,IF(AND((AS13=""),(AT13="")),INDEX(Calendario!$D$3:$H$55,MATCH(AU$4,Calendario!$A$3:$A$55,0),MATCH($I13,Calendario!$D$2:$H$2,0)),""),IF($K13=4,IF(AND((AR13=""),(AS13=""),(AT13="")),INDEX(Calendario!$D$3:$H$55,MATCH(AU$4,Calendario!$A$3:$A$55,0),MATCH($I13,Calendario!$D$2:$H$2,0)),""))))))))</f>
        <v>44798</v>
      </c>
      <c r="AV13" s="107" t="str">
        <f>IF(ISBLANK($I13),"",IF(OR(EXACT(($I13),PROPER(TEXT(AV12,"dddd"))),(EXACT(($I13),PROPER(TEXT(AV11,"dddd"))))),"",IF(EXACT(($I13),(PROPER(TEXT(AV$3,"dddd")))),"",IF($K13=1,INDEX(Calendario!$D$3:$H$55,MATCH(AV$4,Calendario!$A$3:$A$55,0),MATCH($I13,Calendario!$D$2:$H$2,0)),IF($K13=2,IF(AU13="",INDEX(Calendario!$D$3:$H$55,MATCH(AV$4,Calendario!$A$3:$A$55,0),MATCH($I13,Calendario!$D$2:$H$2,0)),""),IF($K13=3,IF(AND((AT13=""),(AU13="")),INDEX(Calendario!$D$3:$H$55,MATCH(AV$4,Calendario!$A$3:$A$55,0),MATCH($I13,Calendario!$D$2:$H$2,0)),""),IF($K13=4,IF(AND((AS13=""),(AT13=""),(AU13="")),INDEX(Calendario!$D$3:$H$55,MATCH(AV$4,Calendario!$A$3:$A$55,0),MATCH($I13,Calendario!$D$2:$H$2,0)),""))))))))</f>
        <v/>
      </c>
      <c r="AW13" s="107" t="str">
        <f>IF(ISBLANK($I13),"",IF(OR(EXACT(($I13),PROPER(TEXT(AW12,"dddd"))),(EXACT(($I13),PROPER(TEXT(AW11,"dddd"))))),"",IF(EXACT(($I13),(PROPER(TEXT(AW$3,"dddd")))),"",IF($K13=1,INDEX(Calendario!$D$3:$H$55,MATCH(AW$4,Calendario!$A$3:$A$55,0),MATCH($I13,Calendario!$D$2:$H$2,0)),IF($K13=2,IF(AV13="",INDEX(Calendario!$D$3:$H$55,MATCH(AW$4,Calendario!$A$3:$A$55,0),MATCH($I13,Calendario!$D$2:$H$2,0)),""),IF($K13=3,IF(AND((AU13=""),(AV13="")),INDEX(Calendario!$D$3:$H$55,MATCH(AW$4,Calendario!$A$3:$A$55,0),MATCH($I13,Calendario!$D$2:$H$2,0)),""),IF($K13=4,IF(AND((AT13=""),(AU13=""),(AV13="")),INDEX(Calendario!$D$3:$H$55,MATCH(AW$4,Calendario!$A$3:$A$55,0),MATCH($I13,Calendario!$D$2:$H$2,0)),""))))))))</f>
        <v/>
      </c>
      <c r="AX13" s="107" t="str">
        <f>IF(ISBLANK($I13),"",IF(OR(EXACT(($I13),PROPER(TEXT(AX12,"dddd"))),(EXACT(($I13),PROPER(TEXT(AX11,"dddd"))))),"",IF(EXACT(($I13),(PROPER(TEXT(AX$3,"dddd")))),"",IF($K13=1,INDEX(Calendario!$D$3:$H$55,MATCH(AX$4,Calendario!$A$3:$A$55,0),MATCH($I13,Calendario!$D$2:$H$2,0)),IF($K13=2,IF(AW13="",INDEX(Calendario!$D$3:$H$55,MATCH(AX$4,Calendario!$A$3:$A$55,0),MATCH($I13,Calendario!$D$2:$H$2,0)),""),IF($K13=3,IF(AND((AV13=""),(AW13="")),INDEX(Calendario!$D$3:$H$55,MATCH(AX$4,Calendario!$A$3:$A$55,0),MATCH($I13,Calendario!$D$2:$H$2,0)),""),IF($K13=4,IF(AND((AU13=""),(AV13=""),(AW13="")),INDEX(Calendario!$D$3:$H$55,MATCH(AX$4,Calendario!$A$3:$A$55,0),MATCH($I13,Calendario!$D$2:$H$2,0)),""))))))))</f>
        <v/>
      </c>
      <c r="AY13" s="107">
        <f>IF(ISBLANK($I13),"",IF(OR(EXACT(($I13),PROPER(TEXT(AY12,"dddd"))),(EXACT(($I13),PROPER(TEXT(AY11,"dddd"))))),"",IF(EXACT(($I13),(PROPER(TEXT(AY$3,"dddd")))),"",IF($K13=1,INDEX(Calendario!$D$3:$H$55,MATCH(AY$4,Calendario!$A$3:$A$55,0),MATCH($I13,Calendario!$D$2:$H$2,0)),IF($K13=2,IF(AX13="",INDEX(Calendario!$D$3:$H$55,MATCH(AY$4,Calendario!$A$3:$A$55,0),MATCH($I13,Calendario!$D$2:$H$2,0)),""),IF($K13=3,IF(AND((AW13=""),(AX13="")),INDEX(Calendario!$D$3:$H$55,MATCH(AY$4,Calendario!$A$3:$A$55,0),MATCH($I13,Calendario!$D$2:$H$2,0)),""),IF($K13=4,IF(AND((AV13=""),(AW13=""),(AX13="")),INDEX(Calendario!$D$3:$H$55,MATCH(AY$4,Calendario!$A$3:$A$55,0),MATCH($I13,Calendario!$D$2:$H$2,0)),""))))))))</f>
        <v>44826</v>
      </c>
      <c r="AZ13" s="107" t="str">
        <f>IF(ISBLANK($I13),"",IF(OR(EXACT(($I13),PROPER(TEXT(AZ12,"dddd"))),(EXACT(($I13),PROPER(TEXT(AZ11,"dddd"))))),"",IF(EXACT(($I13),(PROPER(TEXT(AZ$3,"dddd")))),"",IF($K13=1,INDEX(Calendario!$D$3:$H$55,MATCH(AZ$4,Calendario!$A$3:$A$55,0),MATCH($I13,Calendario!$D$2:$H$2,0)),IF($K13=2,IF(AY13="",INDEX(Calendario!$D$3:$H$55,MATCH(AZ$4,Calendario!$A$3:$A$55,0),MATCH($I13,Calendario!$D$2:$H$2,0)),""),IF($K13=3,IF(AND((AX13=""),(AY13="")),INDEX(Calendario!$D$3:$H$55,MATCH(AZ$4,Calendario!$A$3:$A$55,0),MATCH($I13,Calendario!$D$2:$H$2,0)),""),IF($K13=4,IF(AND((AW13=""),(AX13=""),(AY13="")),INDEX(Calendario!$D$3:$H$55,MATCH(AZ$4,Calendario!$A$3:$A$55,0),MATCH($I13,Calendario!$D$2:$H$2,0)),""))))))))</f>
        <v/>
      </c>
      <c r="BA13" s="108" t="str">
        <f>IF(ISBLANK($I13),"",IF(OR(EXACT(($I13),PROPER(TEXT(BA12,"dddd"))),(EXACT(($I13),PROPER(TEXT(BA11,"dddd"))))),"",IF(EXACT(($I13),(PROPER(TEXT(BA$3,"dddd")))),"",IF($K13=1,INDEX(Calendario!$D$3:$H$55,MATCH(BA$4,Calendario!$A$3:$A$55,0),MATCH($I13,Calendario!$D$2:$H$2,0)),IF($K13=2,IF(AZ13="",INDEX(Calendario!$D$3:$H$55,MATCH(BA$4,Calendario!$A$3:$A$55,0),MATCH($I13,Calendario!$D$2:$H$2,0)),""),IF($K13=3,IF(AND((AY13=""),(AZ13="")),INDEX(Calendario!$D$3:$H$55,MATCH(BA$4,Calendario!$A$3:$A$55,0),MATCH($I13,Calendario!$D$2:$H$2,0)),""),IF($K13=4,IF(AND((AX13=""),(AY13=""),(AZ13="")),INDEX(Calendario!$D$3:$H$55,MATCH(BA$4,Calendario!$A$3:$A$55,0),MATCH($I13,Calendario!$D$2:$H$2,0)),""))))))))</f>
        <v/>
      </c>
      <c r="BB13" s="108" t="str">
        <f>IF(ISBLANK($I13),"",IF(OR(EXACT(($I13),PROPER(TEXT(BB12,"dddd"))),(EXACT(($I13),PROPER(TEXT(BB11,"dddd"))))),"",IF(EXACT(($I13),(PROPER(TEXT(BB$3,"dddd")))),"",IF($K13=1,INDEX(Calendario!$D$3:$H$55,MATCH(BB$4,Calendario!$A$3:$A$55,0),MATCH($I13,Calendario!$D$2:$H$2,0)),IF($K13=2,IF(BA13="",INDEX(Calendario!$D$3:$H$55,MATCH(BB$4,Calendario!$A$3:$A$55,0),MATCH($I13,Calendario!$D$2:$H$2,0)),""),IF($K13=3,IF(AND((AZ13=""),(BA13="")),INDEX(Calendario!$D$3:$H$55,MATCH(BB$4,Calendario!$A$3:$A$55,0),MATCH($I13,Calendario!$D$2:$H$2,0)),""),IF($K13=4,IF(AND((AY13=""),(AZ13=""),(BA13="")),INDEX(Calendario!$D$3:$H$55,MATCH(BB$4,Calendario!$A$3:$A$55,0),MATCH($I13,Calendario!$D$2:$H$2,0)),""))))))))</f>
        <v/>
      </c>
      <c r="BC13" s="108">
        <f>IF(ISBLANK($I13),"",IF(OR(EXACT(($I13),PROPER(TEXT(BC12,"dddd"))),(EXACT(($I13),PROPER(TEXT(BC11,"dddd"))))),"",IF(EXACT(($I13),(PROPER(TEXT(BC$3,"dddd")))),"",IF($K13=1,INDEX(Calendario!$D$3:$H$55,MATCH(BC$4,Calendario!$A$3:$A$55,0),MATCH($I13,Calendario!$D$2:$H$2,0)),IF($K13=2,IF(BB13="",INDEX(Calendario!$D$3:$H$55,MATCH(BC$4,Calendario!$A$3:$A$55,0),MATCH($I13,Calendario!$D$2:$H$2,0)),""),IF($K13=3,IF(AND((BA13=""),(BB13="")),INDEX(Calendario!$D$3:$H$55,MATCH(BC$4,Calendario!$A$3:$A$55,0),MATCH($I13,Calendario!$D$2:$H$2,0)),""),IF($K13=4,IF(AND((AZ13=""),(BA13=""),(BB13="")),INDEX(Calendario!$D$3:$H$55,MATCH(BC$4,Calendario!$A$3:$A$55,0),MATCH($I13,Calendario!$D$2:$H$2,0)),""))))))))</f>
        <v>44854</v>
      </c>
      <c r="BD13" s="108" t="str">
        <f>IF(ISBLANK($I13),"",IF(OR(EXACT(($I13),PROPER(TEXT(BD12,"dddd"))),(EXACT(($I13),PROPER(TEXT(BD11,"dddd"))))),"",IF(EXACT(($I13),(PROPER(TEXT(BD$3,"dddd")))),"",IF($K13=1,INDEX(Calendario!$D$3:$H$55,MATCH(BD$4,Calendario!$A$3:$A$55,0),MATCH($I13,Calendario!$D$2:$H$2,0)),IF($K13=2,IF(BC13="",INDEX(Calendario!$D$3:$H$55,MATCH(BD$4,Calendario!$A$3:$A$55,0),MATCH($I13,Calendario!$D$2:$H$2,0)),""),IF($K13=3,IF(AND((BB13=""),(BC13="")),INDEX(Calendario!$D$3:$H$55,MATCH(BD$4,Calendario!$A$3:$A$55,0),MATCH($I13,Calendario!$D$2:$H$2,0)),""),IF($K13=4,IF(AND((BA13=""),(BB13=""),(BC13="")),INDEX(Calendario!$D$3:$H$55,MATCH(BD$4,Calendario!$A$3:$A$55,0),MATCH($I13,Calendario!$D$2:$H$2,0)),""))))))))</f>
        <v/>
      </c>
      <c r="BE13" s="107" t="str">
        <f>IF(ISBLANK($I13),"",IF(OR(EXACT(($I13),PROPER(TEXT(BE12,"dddd"))),(EXACT(($I13),PROPER(TEXT(BE11,"dddd"))))),"",IF(EXACT(($I13),(PROPER(TEXT(BE$3,"dddd")))),"",IF($K13=1,INDEX(Calendario!$D$3:$H$55,MATCH(BE$4,Calendario!$A$3:$A$55,0),MATCH($I13,Calendario!$D$2:$H$2,0)),IF($K13=2,IF(BD13="",INDEX(Calendario!$D$3:$H$55,MATCH(BE$4,Calendario!$A$3:$A$55,0),MATCH($I13,Calendario!$D$2:$H$2,0)),""),IF($K13=3,IF(AND((BC13=""),(BD13="")),INDEX(Calendario!$D$3:$H$55,MATCH(BE$4,Calendario!$A$3:$A$55,0),MATCH($I13,Calendario!$D$2:$H$2,0)),""),IF($K13=4,IF(AND((BB13=""),(BC13=""),(BD13="")),INDEX(Calendario!$D$3:$H$55,MATCH(BE$4,Calendario!$A$3:$A$55,0),MATCH($I13,Calendario!$D$2:$H$2,0)),""))))))))</f>
        <v/>
      </c>
      <c r="BF13" s="107" t="str">
        <f>IF(ISBLANK($I13),"",IF(OR(EXACT(($I13),PROPER(TEXT(BF12,"dddd"))),(EXACT(($I13),PROPER(TEXT(BF11,"dddd"))))),"",IF(EXACT(($I13),(PROPER(TEXT(BF$3,"dddd")))),"",IF($K13=1,INDEX(Calendario!$D$3:$H$55,MATCH(BF$4,Calendario!$A$3:$A$55,0),MATCH($I13,Calendario!$D$2:$H$2,0)),IF($K13=2,IF(BE13="",INDEX(Calendario!$D$3:$H$55,MATCH(BF$4,Calendario!$A$3:$A$55,0),MATCH($I13,Calendario!$D$2:$H$2,0)),""),IF($K13=3,IF(AND((BD13=""),(BE13="")),INDEX(Calendario!$D$3:$H$55,MATCH(BF$4,Calendario!$A$3:$A$55,0),MATCH($I13,Calendario!$D$2:$H$2,0)),""),IF($K13=4,IF(AND((BC13=""),(BD13=""),(BE13="")),INDEX(Calendario!$D$3:$H$55,MATCH(BF$4,Calendario!$A$3:$A$55,0),MATCH($I13,Calendario!$D$2:$H$2,0)),""))))))))</f>
        <v/>
      </c>
      <c r="BG13" s="107">
        <f>IF(ISBLANK($I13),"",IF(OR(EXACT(($I13),PROPER(TEXT(BG12,"dddd"))),(EXACT(($I13),PROPER(TEXT(BG11,"dddd"))))),"",IF(EXACT(($I13),(PROPER(TEXT(BG$3,"dddd")))),"",IF($K13=1,INDEX(Calendario!$D$3:$H$55,MATCH(BG$4,Calendario!$A$3:$A$55,0),MATCH($I13,Calendario!$D$2:$H$2,0)),IF($K13=2,IF(BF13="",INDEX(Calendario!$D$3:$H$55,MATCH(BG$4,Calendario!$A$3:$A$55,0),MATCH($I13,Calendario!$D$2:$H$2,0)),""),IF($K13=3,IF(AND((BE13=""),(BF13="")),INDEX(Calendario!$D$3:$H$55,MATCH(BG$4,Calendario!$A$3:$A$55,0),MATCH($I13,Calendario!$D$2:$H$2,0)),""),IF($K13=4,IF(AND((BD13=""),(BE13=""),(BF13="")),INDEX(Calendario!$D$3:$H$55,MATCH(BG$4,Calendario!$A$3:$A$55,0),MATCH($I13,Calendario!$D$2:$H$2,0)),""))))))))</f>
        <v>44882</v>
      </c>
      <c r="BH13" s="107" t="str">
        <f>IF(ISBLANK($I13),"",IF(OR(EXACT(($I13),PROPER(TEXT(BH12,"dddd"))),(EXACT(($I13),PROPER(TEXT(BH11,"dddd"))))),"",IF(EXACT(($I13),(PROPER(TEXT(BH$3,"dddd")))),"",IF($K13=1,INDEX(Calendario!$D$3:$H$55,MATCH(BH$4,Calendario!$A$3:$A$55,0),MATCH($I13,Calendario!$D$2:$H$2,0)),IF($K13=2,IF(BG13="",INDEX(Calendario!$D$3:$H$55,MATCH(BH$4,Calendario!$A$3:$A$55,0),MATCH($I13,Calendario!$D$2:$H$2,0)),""),IF($K13=3,IF(AND((BF13=""),(BG13="")),INDEX(Calendario!$D$3:$H$55,MATCH(BH$4,Calendario!$A$3:$A$55,0),MATCH($I13,Calendario!$D$2:$H$2,0)),""),IF($K13=4,IF(AND((BE13=""),(BF13=""),(BG13="")),INDEX(Calendario!$D$3:$H$55,MATCH(BH$4,Calendario!$A$3:$A$55,0),MATCH($I13,Calendario!$D$2:$H$2,0)),""))))))))</f>
        <v/>
      </c>
      <c r="BI13" s="108" t="str">
        <f>IF(ISBLANK($I13),"",IF(OR(EXACT(($I13),PROPER(TEXT(BI12,"dddd"))),(EXACT(($I13),PROPER(TEXT(BI11,"dddd"))))),"",IF(EXACT(($I13),(PROPER(TEXT(BI$3,"dddd")))),"",IF($K13=1,INDEX(Calendario!$D$3:$H$55,MATCH(BI$4,Calendario!$A$3:$A$55,0),MATCH($I13,Calendario!$D$2:$H$2,0)),IF($K13=2,IF(BH13="",INDEX(Calendario!$D$3:$H$55,MATCH(BI$4,Calendario!$A$3:$A$55,0),MATCH($I13,Calendario!$D$2:$H$2,0)),""),IF($K13=3,IF(AND((BG13=""),(BH13="")),INDEX(Calendario!$D$3:$H$55,MATCH(BI$4,Calendario!$A$3:$A$55,0),MATCH($I13,Calendario!$D$2:$H$2,0)),""),IF($K13=4,IF(AND((BF13=""),(BG13=""),(BH13="")),INDEX(Calendario!$D$3:$H$55,MATCH(BI$4,Calendario!$A$3:$A$55,0),MATCH($I13,Calendario!$D$2:$H$2,0)),""))))))))</f>
        <v/>
      </c>
      <c r="BJ13" s="108" t="str">
        <f>IF(ISBLANK($I13),"",IF(OR(EXACT(($I13),PROPER(TEXT(BJ12,"dddd"))),(EXACT(($I13),PROPER(TEXT(BJ11,"dddd"))))),"",IF(EXACT(($I13),(PROPER(TEXT(BJ$3,"dddd")))),"",IF($K13=1,INDEX(Calendario!$D$3:$H$55,MATCH(BJ$4,Calendario!$A$3:$A$55,0),MATCH($I13,Calendario!$D$2:$H$2,0)),IF($K13=2,IF(BI13="",INDEX(Calendario!$D$3:$H$55,MATCH(BJ$4,Calendario!$A$3:$A$55,0),MATCH($I13,Calendario!$D$2:$H$2,0)),""),IF($K13=3,IF(AND((BH13=""),(BI13="")),INDEX(Calendario!$D$3:$H$55,MATCH(BJ$4,Calendario!$A$3:$A$55,0),MATCH($I13,Calendario!$D$2:$H$2,0)),""),IF($K13=4,IF(AND((BG13=""),(BH13=""),(BI13="")),INDEX(Calendario!$D$3:$H$55,MATCH(BJ$4,Calendario!$A$3:$A$55,0),MATCH($I13,Calendario!$D$2:$H$2,0)),""))))))))</f>
        <v/>
      </c>
      <c r="BK13" s="108" t="str">
        <f>IF(ISBLANK($I13),"",IF(OR(EXACT(($I13),PROPER(TEXT(BK12,"dddd"))),(EXACT(($I13),PROPER(TEXT(BK11,"dddd"))))),"",IF(EXACT(($I13),(PROPER(TEXT(BK$3,"dddd")))),"",IF($K13=1,INDEX(Calendario!$D$3:$H$55,MATCH(BK$4,Calendario!$A$3:$A$55,0),MATCH($I13,Calendario!$D$2:$H$2,0)),IF($K13=2,IF(BJ13="",INDEX(Calendario!$D$3:$H$55,MATCH(BK$4,Calendario!$A$3:$A$55,0),MATCH($I13,Calendario!$D$2:$H$2,0)),""),IF($K13=3,IF(AND((BI13=""),(BJ13="")),INDEX(Calendario!$D$3:$H$55,MATCH(BK$4,Calendario!$A$3:$A$55,0),MATCH($I13,Calendario!$D$2:$H$2,0)),""),IF($K13=4,IF(AND((BH13=""),(BI13=""),(BJ13="")),INDEX(Calendario!$D$3:$H$55,MATCH(BK$4,Calendario!$A$3:$A$55,0),MATCH($I13,Calendario!$D$2:$H$2,0)),""))))))))</f>
        <v/>
      </c>
      <c r="BL13" s="108">
        <f>IF(ISBLANK($I13),"",IF(OR(EXACT(($I13),PROPER(TEXT(BL12,"dddd"))),(EXACT(($I13),PROPER(TEXT(BL11,"dddd"))))),"",IF(EXACT(($I13),(PROPER(TEXT(BL$3,"dddd")))),"",IF($K13=1,INDEX(Calendario!$D$3:$H$55,MATCH(BL$4,Calendario!$A$3:$A$55,0),MATCH($I13,Calendario!$D$2:$H$2,0)),IF($K13=2,IF(BK13="",INDEX(Calendario!$D$3:$H$55,MATCH(BL$4,Calendario!$A$3:$A$55,0),MATCH($I13,Calendario!$D$2:$H$2,0)),""),IF($K13=3,IF(AND((BJ13=""),(BK13="")),INDEX(Calendario!$D$3:$H$55,MATCH(BL$4,Calendario!$A$3:$A$55,0),MATCH($I13,Calendario!$D$2:$H$2,0)),""),IF($K13=4,IF(AND((BI13=""),(BJ13=""),(BK13="")),INDEX(Calendario!$D$3:$H$55,MATCH(BL$4,Calendario!$A$3:$A$55,0),MATCH($I13,Calendario!$D$2:$H$2,0)),""))))))))</f>
        <v>44917</v>
      </c>
      <c r="BM13" s="108" t="str">
        <f>IF(ISBLANK($I13),"",IF(OR(EXACT(($I13),PROPER(TEXT(BM12,"dddd"))),(EXACT(($I13),PROPER(TEXT(BM11,"dddd"))))),"",IF(EXACT(($I13),(PROPER(TEXT(BM$3,"dddd")))),"",IF($K13=1,INDEX(Calendario!$D$3:$H$55,MATCH(BM$4,Calendario!$A$3:$A$55,0),MATCH($I13,Calendario!$D$2:$H$2,0)),IF($K13=2,IF(BL13="",INDEX(Calendario!$D$3:$H$55,MATCH(BM$4,Calendario!$A$3:$A$55,0),MATCH($I13,Calendario!$D$2:$H$2,0)),""),IF($K13=3,IF(AND((BK13=""),(BL13="")),INDEX(Calendario!$D$3:$H$55,MATCH(BM$4,Calendario!$A$3:$A$55,0),MATCH($I13,Calendario!$D$2:$H$2,0)),""),IF($K13=4,IF(AND((BJ13=""),(BK13=""),(BL13="")),INDEX(Calendario!$D$3:$H$55,MATCH(BM$4,Calendario!$A$3:$A$55,0),MATCH($I13,Calendario!$D$2:$H$2,0)),""))))))))</f>
        <v/>
      </c>
      <c r="BO13" s="88" t="s">
        <v>793</v>
      </c>
    </row>
    <row r="14" spans="1:67" s="88" customFormat="1" ht="26.25" customHeight="1" x14ac:dyDescent="0.25">
      <c r="A14" s="178" t="str">
        <f t="shared" si="1"/>
        <v/>
      </c>
      <c r="B14" s="176" t="s">
        <v>1279</v>
      </c>
      <c r="C14" s="176" t="s">
        <v>1584</v>
      </c>
      <c r="D14" s="177" t="str">
        <f>IF(ISNA(VLOOKUP(C14,TSeccBS!$D:$H,5,FALSE)),"",VLOOKUP(C14,TSeccBS!$D:$H,5,FALSE))</f>
        <v>SINCELEJO</v>
      </c>
      <c r="E14" s="176" t="s">
        <v>615</v>
      </c>
      <c r="F14" s="176" t="s">
        <v>1214</v>
      </c>
      <c r="G14" s="177" t="str">
        <f>IF(ISNA(VLOOKUP(F14,Tmunic!$C$2:$D$1160,2,FALSE)),"",VLOOKUP(F14,Tmunic!$C$2:$D$1160,2,FALSE))</f>
        <v/>
      </c>
      <c r="H14" s="184" t="str">
        <f>IF(ISNA(VLOOKUP(G14,TDirReg!$F$1:$H$184,3,0)),"",VLOOKUP(G14,TDirReg!$F$1:$H$184,3,0))</f>
        <v/>
      </c>
      <c r="I14" s="196" t="s">
        <v>129</v>
      </c>
      <c r="J14" s="195" t="s">
        <v>1735</v>
      </c>
      <c r="K14" s="197">
        <v>1</v>
      </c>
      <c r="L14" s="202" t="str">
        <f t="shared" si="0"/>
        <v/>
      </c>
      <c r="M14" s="107" t="str">
        <f>IF(ISBLANK($I14),"",IF(EXACT(($I14),(PROPER(TEXT(M$3,"dddd")))),"",IF(EXACT(M$4,$J14),IF($K14=1,INDEX(Calendario!$D$3:$H$55,MATCH(M$4,Calendario!$A$3:$A$55,0),MATCH($I14,Calendario!$D$2:$H$2,0)),INDEX(Calendario!$D$3:$H$55,MATCH($J14,Calendario!$A$3:$A$55,0),MATCH($I14,Calendario!$D$2:$H$2,0))),"")))</f>
        <v/>
      </c>
      <c r="N14" s="107">
        <f>IF(ISBLANK($I14),"",IF(OR(EXACT(($I14),PROPER(TEXT(N12,"dddd"))),(EXACT(($I14),PROPER(TEXT(N13,"dddd"))))),"",IF(EXACT(($I14),(PROPER(TEXT(N$3,"dddd")))),"",IF(EXACT(N$4,$J14),IF(M14="",IF(OR(($K14=4),($K14=3),($K14=2),($K14=1)),INDEX(Calendario!$D$3:$H$55,MATCH(N$4,Calendario!$A$3:$A$55,0),MATCH($I14,Calendario!$D$2:$H$2,0)),"")),IF($K14=1,IF(AND(M14="",EXACT((N$4),(CONCATENATE(Calendario!$A$1," ",(MID($J14,8,2))+1)))),INDEX(Calendario!$D$3:$H$55,MATCH(N$4,Calendario!$A$3:$A$55,0),MATCH($I14,Calendario!$D$2:$H$2,0)),IF(M14="","",INDEX(Calendario!$D$3:$H$55,MATCH(N$4,Calendario!$A$3:$A$55,0),MATCH($I14,Calendario!$D$2:$H$2,0)))),IF($K14=2,IF(M14="",IF(EXACT($K14,N$4),INDEX(Calendario!$D$3:$H$55,MATCH(N$4,Calendario!$A$3:$A$55,0),MATCH($I14,Calendario!$D$2:$H$2,0)),""),""),IF($K14=3,IF((M14=""),IF(EXACT($K14,N$4),INDEX(Calendario!$D$3:$H$55,MATCH(N$4,Calendario!$A$3:$A$55,0),MATCH($I14,Calendario!$D$2:$H$2,0)),""),""),IF($K14=4,IF((M14=""),IF(EXACT($K14,N$4),INDEX(Calendario!$D$3:$H$55,MATCH(N$4,Calendario!$A$3:$A$55,0),MATCH($I14,Calendario!$D$2:$H$2,0)),""),""),1))))))))</f>
        <v>44568</v>
      </c>
      <c r="O14" s="107">
        <f>IF(ISBLANK($I14),"",IF(EXACT(($I14),(PROPER(TEXT(O$3,"dddd")))),"",IF(OR(EXACT(($I14),PROPER(TEXT(O12,"dddd"))),(EXACT(($I14),PROPER(TEXT(O13,"dddd"))))),"",IF(EXACT(O$4,$J14),IF(N14="",IF(OR(($K14=4),($K14=3),($K14=2),($K14=1)),INDEX(Calendario!$D$3:$H$55,MATCH(O$4,Calendario!$A$3:$A$55,0),MATCH($I14,Calendario!$D$2:$H$2,0)),"")),IF($K14=1,IF(AND(M14="",EXACT((O$4),(CONCATENATE(Calendario!$A$1," ",(MID($J14,8,2))+1)))),INDEX(Calendario!$D$3:$H$55,MATCH(O$4,Calendario!$A$3:$A$55,0),MATCH($I14,Calendario!$D$2:$H$2,0)),IF(N14="",IF(EXACT(($I14),(PROPER(TEXT(N$3,"dddd")))),INDEX(Calendario!$D$3:$H$55,MATCH(O$4,Calendario!$A$3:$A$55,0),MATCH($I14,Calendario!$D$2:$H$2,0)),""),INDEX(Calendario!$D$3:$H$55,MATCH(O$4,Calendario!$A$3:$A$55,0),MATCH($I14,Calendario!$D$2:$H$2,0)))),IF(EXACT($M$4,"Semana 1"),IF($K14=2,IF(N14="",IF(OR(($J14="Semana 1"),($J14="Semana 2"),($J14="Semana 3")),INDEX(Calendario!$D$3:$H$55,MATCH(O$4,Calendario!$A$3:$A$55,0),MATCH($I14,Calendario!$D$2:$H$2,0)),""),""),IF($K14=3,IF(AND((M14=""),(N14="")),IF(OR(($J14="Semana 1"),($J14="Semana 2"),($J14="Semana 3")),INDEX(Calendario!$D$3:$H$55,MATCH(O$4,Calendario!$A$3:$A$55,0),MATCH($I14,Calendario!$D$2:$H$2,0)),""),""),IF($K14=4,IF(AND((M14=""),(N14="")),IF(OR(($J14="Semana 1"),($J14="Semana 2"),($J14="Semana 3")),INDEX(Calendario!$D$3:$H$55,MATCH(O$4,Calendario!$A$3:$A$55,0),MATCH($I14,Calendario!$D$2:$H$2,0)),""),"")))),IF($K14=2,IF(N14="",IF(OR(($J14="Semana 1"),($J14="Semana 2")),INDEX(Calendario!$D$3:$H$55,MATCH(O$4,Calendario!$A$3:$A$55,0),MATCH($I14,Calendario!$D$2:$H$2,0)),""),""),IF($K14=3,IF(AND((M14=""),(N14="")),IF(OR(($J14="Semana 1"),($J14="Semana 2")),INDEX(Calendario!$D$3:$H$55,MATCH(O$4,Calendario!$A$3:$A$55,0),MATCH($I14,Calendario!$D$2:$H$2,0)),""),""),IF($K14=4,IF(AND((M14=""),(N14="")),IF(OR(($J14="Semana 1"),($J14="Semana 2")),INDEX(Calendario!$D$3:$H$55,MATCH(O$4,Calendario!$A$3:$A$55,0),MATCH($I14,Calendario!$D$2:$H$2,0)),""),""))))))))))</f>
        <v>44575</v>
      </c>
      <c r="P14" s="107">
        <f>IF(ISBLANK($I14),"",IF(EXACT(($I14),(PROPER(TEXT(P$3,"dddd")))),"",IF(OR(EXACT(($I14),PROPER(TEXT(P12,"dddd"))),(EXACT(($I14),PROPER(TEXT(P13,"dddd"))))),"",IF(EXACT(P$4,$J14),IF(O14="",IF(OR(($K14=4),($K14=3),($K14=2),($K14=1)),INDEX(Calendario!$D$3:$H$55,MATCH(P$4,Calendario!$A$3:$A$55,0),MATCH($I14,Calendario!$D$2:$H$2,0)),"")),IF($K14=1,IF(AND(M14="",EXACT((P$4),(CONCATENATE(Calendario!$A$1," ",(MID($J14,8,2))+1)))),INDEX(Calendario!$D$3:$H$55,MATCH(P$4,Calendario!$A$3:$A$55,0),MATCH($I14,Calendario!$D$2:$H$2,0)),IF(O14="",IF(EXACT(($I14),(PROPER(TEXT(O$3,"dddd")))),INDEX(Calendario!$D$3:$H$55,MATCH(P$4,Calendario!$A$3:$A$55,0),MATCH($I14,Calendario!$D$2:$H$2,0)),""),INDEX(Calendario!$D$3:$H$55,MATCH(P$4,Calendario!$A$3:$A$55,0),MATCH($I14,Calendario!$D$2:$H$2,0)))),IF(EXACT($M$4,"Semana 1"),IF($K14=2,IF(O14="",IF(OR(($J14="Semana 1"),($J14="Semana 2"),($J14="Semana 3"),($J14="Semana 4")),INDEX(Calendario!$D$3:$H$55,MATCH(P$4,Calendario!$A$3:$A$55,0),MATCH($I14,Calendario!$D$2:$H$2,0)),""),""),IF($K14=3,IF(AND((N14=""),(O14="")),IF(OR(($J14="Semana 1"),($J14="Semana 2"),($J14="Semana 3"),($J14="Semana 4")),INDEX(Calendario!$D$3:$H$55,MATCH(P$4,Calendario!$A$3:$A$55,0),MATCH($I14,Calendario!$D$2:$H$2,0)),""),""),IF($K14=4,IF(AND((M14=""),(N14=""),(O14="")),IF(OR(($J14="Semana 1"),($J14="Semana 2"),($J14="Semana 3"),($J14="Semana 4")),INDEX(Calendario!$D$3:$H$55,MATCH(P$4,Calendario!$A$3:$A$55,0),MATCH($I14,Calendario!$D$2:$H$2,0)),""),"")))),IF($K14=2,IF(O14="",IF(OR(($J14="Semana 1"),($J14="Semana 2"),($J14="Semana 3")),INDEX(Calendario!$D$3:$H$55,MATCH(P$4,Calendario!$A$3:$A$55,0),MATCH($I14,Calendario!$D$2:$H$2,0)),""),""),IF($K14=3,IF(AND((N14=""),(O14="")),IF(OR(($J14="Semana 1"),($J14="Semana 2"),($J14="Semana 3")),INDEX(Calendario!$D$3:$H$55,MATCH(P$4,Calendario!$A$3:$A$55,0),MATCH($I14,Calendario!$D$2:$H$2,0)),""),""),IF($K14=4,IF(AND((M14=""),(N14=""),(O14="")),IF(OR(($J14="Semana 1"),($J14="Semana 2"),($J14="Semana 3")),INDEX(Calendario!$D$3:$H$55,MATCH(P$4,Calendario!$A$3:$A$55,0),MATCH($I14,Calendario!$D$2:$H$2,0)),""),""))))))))))</f>
        <v>44582</v>
      </c>
      <c r="Q14" s="107">
        <f>IF(ISBLANK($I14),"",IF(EXACT(($I14),(PROPER(TEXT(Q$3,"dddd")))),"",IF(OR(EXACT(($I14),PROPER(TEXT(Q12,"dddd"))),(EXACT(($I14),PROPER(TEXT(Q13,"dddd"))))),"",IF(EXACT(Q$4,$J14),IF(P14="",IF(OR(($K14=4),($K14=3),($K14=2),($K14=1)),INDEX(Calendario!$D$3:$H$55,MATCH(Q$4,Calendario!$A$3:$A$55,0),MATCH($I14,Calendario!$D$2:$H$2,0)),"")),IF($K14=1,IF(AND(M14="",EXACT((Q$4),(CONCATENATE(Calendario!$A$1," ",(MID($J14,8,2))+1)))),INDEX(Calendario!$D$3:$H$55,MATCH(Q$4,Calendario!$A$3:$A$55,0),MATCH($I14,Calendario!$D$2:$H$2,0)),IF(P14="","",INDEX(Calendario!$D$3:$H$55,MATCH(Q$4,Calendario!$A$3:$A$55,0),MATCH($I14,Calendario!$D$2:$H$2,0)))),IF(EXACT($M$4,"Semana 1"),IF($K14=2,IF(P14="",IF(OR(($J14="Semana 1"),($J14="Semana 2"),($J14="Semana 3"),($J14="Semana 4"),($J14="Semana 5")),INDEX(Calendario!$D$3:$H$55,MATCH(Q$4,Calendario!$A$3:$A$55,0),MATCH($I14,Calendario!$D$2:$H$2,0)),""),""),IF($K14=3,IF(AND((O14=""),(P14="")),IF(OR(($J14="Semana 1"),($J14="Semana 2"),($J14="Semana 3"),($J14="Semana 4"),($J14="Semana 5")),INDEX(Calendario!$D$3:$H$55,MATCH(Q$4,Calendario!$A$3:$A$55,0),MATCH($I14,Calendario!$D$2:$H$2,0)),""),""),IF($K14=4,IF(AND((N14=""),(O14=""),(P14="")),IF(OR(($J14="Semana 1"),($J14="Semana 2"),($J14="Semana 3"),($J14="Semana 4"),($J14="Semana 5")),INDEX(Calendario!$D$3:$H$55,MATCH(Q$4,Calendario!$A$3:$A$55,0),MATCH($I14,Calendario!$D$2:$H$2,0)),""),"")))),IF($K14=2,IF(P14="",IF(OR(($J14="Semana 1"),($J14="Semana 2"),($J14="Semana 3"),($J14="Semana 4")),INDEX(Calendario!$D$3:$H$55,MATCH(Q$4,Calendario!$A$3:$A$55,0),MATCH($I14,Calendario!$D$2:$H$2,0)),""),""),IF($K14=3,IF(AND((O14=""),(P14="")),IF(OR(($J14="Semana 1"),($J14="Semana 2"),($J14="Semana 3"),($J14="Semana 4")),INDEX(Calendario!$D$3:$H$55,MATCH(Q$4,Calendario!$A$3:$A$55,0),MATCH($I14,Calendario!$D$2:$H$2,0)),""),""),IF($K14=4,IF(AND((N14=""),(O14=""),(P14="")),IF(OR(($J14="Semana 1"),($J14="Semana 2"),($J14="Semana 3"),($J14="Semana 4")),INDEX(Calendario!$D$3:$H$55,MATCH(Q$4,Calendario!$A$3:$A$55,0),MATCH($I14,Calendario!$D$2:$H$2,0)),""),""))))))))))</f>
        <v>44589</v>
      </c>
      <c r="R14" s="108">
        <f>IF(ISBLANK($I14),"",IF(EXACT(($I14),(PROPER(TEXT(R$3,"dddd")))),"",IF(OR(EXACT(($I14),PROPER(TEXT(R12,"dddd"))),(EXACT(($I14),PROPER(TEXT(R13,"dddd"))))),"",IF(EXACT(R$4,$J14),IF(Q14="",IF(OR(($K14=4),($K14=3),($K14=2),($K14=1)),INDEX(Calendario!$D$3:$H$55,MATCH(R$4,Calendario!$A$3:$A$55,0),MATCH($I14,Calendario!$D$2:$H$2,0)),"")),IF($K14=1,IF(AND(N14="",EXACT((R$4),(CONCATENATE(Calendario!$A$1," ",(MID($J14,8,2))+1)))),INDEX(Calendario!$D$3:$H$55,MATCH(R$4,Calendario!$A$3:$A$55,0),MATCH($I14,Calendario!$D$2:$H$2,0)),IF(Q14="","",INDEX(Calendario!$D$3:$H$55,MATCH(R$4,Calendario!$A$3:$A$55,0),MATCH($I14,Calendario!$D$2:$H$2,0)))),IF(EXACT($M$4,"Semana 1"),IF($K14=2,IF(Q14="",IF(OR(($J14="Semana 1"),($J14="Semana 2"),($J14="Semana 3"),($J14="Semana 4"),($J14="Semana 5"),($J14="Semana 6")),INDEX(Calendario!$D$3:$H$55,MATCH(R$4,Calendario!$A$3:$A$55,0),MATCH($I14,Calendario!$D$2:$H$2,0)),""),""),IF($K14=3,IF(AND((P14=""),(Q14="")),IF(OR(($J14="Semana 1"),($J14="Semana 2"),($J14="Semana 3"),($J14="Semana 4"),($J14="Semana 5"),($J14="Semana 6")),INDEX(Calendario!$D$3:$H$55,MATCH(R$4,Calendario!$A$3:$A$55,0),MATCH($I14,Calendario!$D$2:$H$2,0)),""),""),IF($K14=4,IF(AND((O14=""),(P14=""),(Q14="")),IF(OR(($J14="Semana 1"),($J14="Semana 2"),($J14="Semana 3"),($J14="Semana 4"),($J14="Semana 5"),($J14="Semana 6")),INDEX(Calendario!$D$3:$H$55,MATCH(R$4,Calendario!$A$3:$A$55,0),MATCH($I14,Calendario!$D$2:$H$2,0)),""),"")))),IF($K14=2,IF(Q14="",IF(OR(($J14="Semana 1"),($J14="Semana 2"),($J14="Semana 3"),($J14="Semana 4"),($J14="Semana 5")),INDEX(Calendario!$D$3:$H$55,MATCH(R$4,Calendario!$A$3:$A$55,0),MATCH($I14,Calendario!$D$2:$H$2,0)),""),""),IF($K14=3,IF(AND((P14=""),(Q14="")),IF(OR(($J14="Semana 1"),($J14="Semana 2"),($J14="Semana 3"),($J14="Semana 4"),($J14="Semana 5")),INDEX(Calendario!$D$3:$H$55,MATCH(R$4,Calendario!$A$3:$A$55,0),MATCH($I14,Calendario!$D$2:$H$2,0)),""),""),IF($K14=4,IF(AND((O14=""),(P14=""),(Q14="")),IF(OR(($J14="Semana 1"),($J14="Semana 2"),($J14="Semana 3"),($J14="Semana 4"),($J14="Semana 5")),INDEX(Calendario!$D$3:$H$55,MATCH(R$4,Calendario!$A$3:$A$55,0),MATCH($I14,Calendario!$D$2:$H$2,0)),""),""))))))))))</f>
        <v>44596</v>
      </c>
      <c r="S14" s="108">
        <f>IF(ISBLANK($I14),"",IF(EXACT(($I14),(PROPER(TEXT(S$3,"dddd")))),"",IF(OR(EXACT(($I14),PROPER(TEXT(S12,"dddd"))),(EXACT(($I14),PROPER(TEXT(S13,"dddd"))))),"",IF(EXACT(S$4,$J14),IF(R14="",IF(OR(($K14=4),($K14=3),($K14=2),($K14=1)),INDEX(Calendario!$D$3:$H$55,MATCH(S$4,Calendario!$A$3:$A$55,0),MATCH($I14,Calendario!$D$2:$H$2,0)),"")),IF($K14=1,IF(AND(O14="",EXACT((S$4),(CONCATENATE(Calendario!$A$1," ",(MID($J14,8,2))+1)))),INDEX(Calendario!$D$3:$H$55,MATCH(S$4,Calendario!$A$3:$A$55,0),MATCH($I14,Calendario!$D$2:$H$2,0)),IF(R14="",IF(EXACT(($I14),(PROPER(TEXT(R$3,"dddd")))),INDEX(Calendario!$D$3:$H$55,MATCH(S$4,Calendario!$A$3:$A$55,0),MATCH($I14,Calendario!$D$2:$H$2,0)),""),INDEX(Calendario!$D$3:$H$55,MATCH(S$4,Calendario!$A$3:$A$55,0),MATCH($I14,Calendario!$D$2:$H$2,0)))),IF(EXACT($M$4,"Semana 1"),IF($K14=2,IF(R14="",IF(OR(($J14="Semana 1"),($J14="Semana 2"),($J14="Semana 3"),($J14="Semana 4"),($J14="Semana 5"),($J14="Semana 6"),($J14="Semana 7")),INDEX(Calendario!$D$3:$H$55,MATCH(S$4,Calendario!$A$3:$A$55,0),MATCH($I14,Calendario!$D$2:$H$2,0)),""),""),IF($K14=3,IF(AND((Q14=""),(R14="")),IF(OR(($J14="Semana 1"),($J14="Semana 2"),($J14="Semana 3"),($J14="Semana 4"),($J14="Semana 5"),($J14="Semana 6"),($J14="Semana 7")),INDEX(Calendario!$D$3:$H$55,MATCH(S$4,Calendario!$A$3:$A$55,0),MATCH($I14,Calendario!$D$2:$H$2,0)),""),""),IF($K14=4,IF(AND((P14=""),(Q14=""),(R14="")),IF(OR(($J14="Semana 1"),($J14="Semana 2"),($J14="Semana 3"),($J14="Semana 4"),($J14="Semana 5"),($J14="Semana 6"),($J14="Semana 7")),INDEX(Calendario!$D$3:$H$55,MATCH(S$4,Calendario!$A$3:$A$55,0),MATCH($I14,Calendario!$D$2:$H$2,0)),""),"")))),IF($K14=2,IF(R14="",IF(OR(($J14="Semana 1"),($J14="Semana 2"),($J14="Semana 3"),($J14="Semana 4"),($J14="Semana 5"),($J14="Semana 6")),INDEX(Calendario!$D$3:$H$55,MATCH(S$4,Calendario!$A$3:$A$55,0),MATCH($I14,Calendario!$D$2:$H$2,0)),""),""),IF($K14=3,IF(AND((Q14=""),(R14="")),IF(OR(($J14="Semana 1"),($J14="Semana 2"),($J14="Semana 3"),($J14="Semana 4"),($J14="Semana 5"),($J14="Semana 6")),INDEX(Calendario!$D$3:$H$55,MATCH(S$4,Calendario!$A$3:$A$55,0),MATCH($I14,Calendario!$D$2:$H$2,0)),""),""),IF($K14=4,IF(AND((P14=""),(Q14=""),(R14="")),IF(OR(($J14="Semana 1"),($J14="Semana 2"),($J14="Semana 3"),($J14="Semana 4"),($J14="Semana 5"),($J14="Semana 6")),INDEX(Calendario!$D$3:$H$55,MATCH(S$4,Calendario!$A$3:$A$55,0),MATCH($I14,Calendario!$D$2:$H$2,0)),""),""))))))))))</f>
        <v>44603</v>
      </c>
      <c r="T14" s="108">
        <f>IF(ISBLANK($I14),"",IF(EXACT(($I14),(PROPER(TEXT(T$3,"dddd")))),"",IF(OR(EXACT(($I14),PROPER(TEXT(T12,"dddd"))),(EXACT(($I14),PROPER(TEXT(T13,"dddd"))))),"",IF(EXACT(T$4,$J14),IF(S14="",IF(OR(($K14=4),($K14=3),($K14=2),($K14=1)),INDEX(Calendario!$D$3:$H$55,MATCH(T$4,Calendario!$A$3:$A$55,0),MATCH($I14,Calendario!$D$2:$H$2,0)),"")),IF($K14=1,IF(AND(P14="",EXACT((T$4),(CONCATENATE(Calendario!$A$1," ",(MID($J14,8,2))+1)))),INDEX(Calendario!$D$3:$H$55,MATCH(T$4,Calendario!$A$3:$A$55,0),MATCH($I14,Calendario!$D$2:$H$2,0)),IF(S14="",IF(EXACT(($I14),(PROPER(TEXT(S$3,"dddd")))),INDEX(Calendario!$D$3:$H$55,MATCH(T$4,Calendario!$A$3:$A$55,0),MATCH($I14,Calendario!$D$2:$H$2,0)),""),INDEX(Calendario!$D$3:$H$55,MATCH(T$4,Calendario!$A$3:$A$55,0),MATCH($I14,Calendario!$D$2:$H$2,0)))),IF(EXACT($M$4,"Semana 1"),IF($K14=2,IF(S14="",IF(OR(($J14="Semana 1"),($J14="Semana 2"),($J14="Semana 3"),($J14="Semana 4"),($J14="Semana 5"),($J14="Semana 6"),($J14="Semana 7"),($J14="Semana 8")),INDEX(Calendario!$D$3:$H$55,MATCH(T$4,Calendario!$A$3:$A$55,0),MATCH($I14,Calendario!$D$2:$H$2,0)),""),""),IF($K14=3,IF(AND((R14=""),(S14="")),IF(OR(($J14="Semana 1"),($J14="Semana 2"),($J14="Semana 3"),($J14="Semana 4"),($J14="Semana 5"),($J14="Semana 6"),($J14="Semana 7"),($J14="Semana 8")),INDEX(Calendario!$D$3:$H$55,MATCH(T$4,Calendario!$A$3:$A$55,0),MATCH($I14,Calendario!$D$2:$H$2,0)),""),""),IF($K14=4,IF(AND((Q14=""),(R14=""),(S14="")),IF(OR(($J14="Semana 1"),($J14="Semana 2"),($J14="Semana 3"),($J14="Semana 4"),($J14="Semana 5"),($J14="Semana 6"),($J14="Semana 7"),($J14="Semana 8")),INDEX(Calendario!$D$3:$H$55,MATCH(T$4,Calendario!$A$3:$A$55,0),MATCH($I14,Calendario!$D$2:$H$2,0)),""),"")))),IF($K14=2,IF(S14="",IF(OR(($J14="Semana 1"),($J14="Semana 2"),($J14="Semana 3"),($J14="Semana 4"),($J14="Semana 5"),($J14="Semana 6"),($J14="Semana 7")),INDEX(Calendario!$D$3:$H$55,MATCH(T$4,Calendario!$A$3:$A$55,0),MATCH($I14,Calendario!$D$2:$H$2,0)),""),""),IF($K14=3,IF(AND((R14=""),(S14="")),IF(OR(($J14="Semana 1"),($J14="Semana 2"),($J14="Semana 3"),($J14="Semana 4"),($J14="Semana 5"),($J14="Semana 6"),($J14="Semana 7")),INDEX(Calendario!$D$3:$H$55,MATCH(T$4,Calendario!$A$3:$A$55,0),MATCH($I14,Calendario!$D$2:$H$2,0)),""),""),IF($K14=4,IF(AND((Q14=""),(R14=""),(S14="")),IF(OR(($J14="Semana 1"),($J14="Semana 2"),($J14="Semana 3"),($J14="Semana 4"),($J14="Semana 5"),($J14="Semana 6"),($J14="Semana 7")),INDEX(Calendario!$D$3:$H$55,MATCH(T$4,Calendario!$A$3:$A$55,0),MATCH($I14,Calendario!$D$2:$H$2,0)),""),""))))))))))</f>
        <v>44610</v>
      </c>
      <c r="U14" s="108">
        <f>IF(ISBLANK($I14),"",IF(OR(EXACT(($I14),PROPER(TEXT(U13,"dddd"))),(EXACT(($I14),PROPER(TEXT(U12,"dddd"))))),"",IF(EXACT(($I14),(PROPER(TEXT(U$3,"dddd")))),"",IF($K14=1,INDEX(Calendario!$D$3:$H$55,MATCH(U$4,Calendario!$A$3:$A$55,0),MATCH($I14,Calendario!$D$2:$H$2,0)),IF($K14=2,IF(T14="",INDEX(Calendario!$D$3:$H$55,MATCH(U$4,Calendario!$A$3:$A$55,0),MATCH($I14,Calendario!$D$2:$H$2,0)),""),IF($K14=3,IF(AND((S14=""),(T14="")),INDEX(Calendario!$D$3:$H$55,MATCH(U$4,Calendario!$A$3:$A$55,0),MATCH($I14,Calendario!$D$2:$H$2,0)),""),IF($K14=4,IF(AND((R14=""),(S14=""),(T14="")),INDEX(Calendario!$D$3:$H$55,MATCH(U$4,Calendario!$A$3:$A$55,0),MATCH($I14,Calendario!$D$2:$H$2,0)),""))))))))</f>
        <v>44617</v>
      </c>
      <c r="V14" s="107">
        <f>IF(ISBLANK($I14),"",IF(OR(EXACT(($I14),PROPER(TEXT(V13,"dddd"))),(EXACT(($I14),PROPER(TEXT(V12,"dddd"))))),"",IF(EXACT(($I14),(PROPER(TEXT(V$3,"dddd")))),"",IF($K14=1,INDEX(Calendario!$D$3:$H$55,MATCH(V$4,Calendario!$A$3:$A$55,0),MATCH($I14,Calendario!$D$2:$H$2,0)),IF($K14=2,IF(U14="",INDEX(Calendario!$D$3:$H$55,MATCH(V$4,Calendario!$A$3:$A$55,0),MATCH($I14,Calendario!$D$2:$H$2,0)),""),IF($K14=3,IF(AND((T14=""),(U14="")),INDEX(Calendario!$D$3:$H$55,MATCH(V$4,Calendario!$A$3:$A$55,0),MATCH($I14,Calendario!$D$2:$H$2,0)),""),IF($K14=4,IF(AND((S14=""),(T14=""),(U14="")),INDEX(Calendario!$D$3:$H$55,MATCH(V$4,Calendario!$A$3:$A$55,0),MATCH($I14,Calendario!$D$2:$H$2,0)),""))))))))</f>
        <v>44624</v>
      </c>
      <c r="W14" s="107">
        <f>IF(ISBLANK($I14),"",IF(OR(EXACT(($I14),PROPER(TEXT(W13,"dddd"))),(EXACT(($I14),PROPER(TEXT(W12,"dddd"))))),"",IF(EXACT(($I14),(PROPER(TEXT(W$3,"dddd")))),"",IF($K14=1,INDEX(Calendario!$D$3:$H$55,MATCH(W$4,Calendario!$A$3:$A$55,0),MATCH($I14,Calendario!$D$2:$H$2,0)),IF($K14=2,IF(V14="",INDEX(Calendario!$D$3:$H$55,MATCH(W$4,Calendario!$A$3:$A$55,0),MATCH($I14,Calendario!$D$2:$H$2,0)),""),IF($K14=3,IF(AND((U14=""),(V14="")),INDEX(Calendario!$D$3:$H$55,MATCH(W$4,Calendario!$A$3:$A$55,0),MATCH($I14,Calendario!$D$2:$H$2,0)),""),IF($K14=4,IF(AND((T14=""),(U14=""),(V14="")),INDEX(Calendario!$D$3:$H$55,MATCH(W$4,Calendario!$A$3:$A$55,0),MATCH($I14,Calendario!$D$2:$H$2,0)),""))))))))</f>
        <v>44631</v>
      </c>
      <c r="X14" s="107">
        <f>IF(ISBLANK($I14),"",IF(OR(EXACT(($I14),PROPER(TEXT(X13,"dddd"))),(EXACT(($I14),PROPER(TEXT(X12,"dddd"))))),"",IF(EXACT(($I14),(PROPER(TEXT(X$3,"dddd")))),"",IF($K14=1,INDEX(Calendario!$D$3:$H$55,MATCH(X$4,Calendario!$A$3:$A$55,0),MATCH($I14,Calendario!$D$2:$H$2,0)),IF($K14=2,IF(W14="",INDEX(Calendario!$D$3:$H$55,MATCH(X$4,Calendario!$A$3:$A$55,0),MATCH($I14,Calendario!$D$2:$H$2,0)),""),IF($K14=3,IF(AND((V14=""),(W14="")),INDEX(Calendario!$D$3:$H$55,MATCH(X$4,Calendario!$A$3:$A$55,0),MATCH($I14,Calendario!$D$2:$H$2,0)),""),IF($K14=4,IF(AND((U14=""),(V14=""),(W14="")),INDEX(Calendario!$D$3:$H$55,MATCH(X$4,Calendario!$A$3:$A$55,0),MATCH($I14,Calendario!$D$2:$H$2,0)),""))))))))</f>
        <v>44638</v>
      </c>
      <c r="Y14" s="107">
        <f>IF(ISBLANK($I14),"",IF(OR(EXACT(($I14),PROPER(TEXT(Y13,"dddd"))),(EXACT(($I14),PROPER(TEXT(Y12,"dddd"))))),"",IF(EXACT(($I14),(PROPER(TEXT(Y$3,"dddd")))),"",IF($K14=1,INDEX(Calendario!$D$3:$H$55,MATCH(Y$4,Calendario!$A$3:$A$55,0),MATCH($I14,Calendario!$D$2:$H$2,0)),IF($K14=2,IF(X14="",INDEX(Calendario!$D$3:$H$55,MATCH(Y$4,Calendario!$A$3:$A$55,0),MATCH($I14,Calendario!$D$2:$H$2,0)),""),IF($K14=3,IF(AND((W14=""),(X14="")),INDEX(Calendario!$D$3:$H$55,MATCH(Y$4,Calendario!$A$3:$A$55,0),MATCH($I14,Calendario!$D$2:$H$2,0)),""),IF($K14=4,IF(AND((V14=""),(W14=""),(X14="")),INDEX(Calendario!$D$3:$H$55,MATCH(Y$4,Calendario!$A$3:$A$55,0),MATCH($I14,Calendario!$D$2:$H$2,0)),""))))))))</f>
        <v>44645</v>
      </c>
      <c r="Z14" s="107">
        <f>IF(ISBLANK($I14),"",IF(OR(EXACT(($I14),PROPER(TEXT(Z13,"dddd"))),(EXACT(($I14),PROPER(TEXT(Z12,"dddd"))))),"",IF(EXACT(($I14),(PROPER(TEXT(Z$3,"dddd")))),"",IF($K14=1,INDEX(Calendario!$D$3:$H$55,MATCH(Z$4,Calendario!$A$3:$A$55,0),MATCH($I14,Calendario!$D$2:$H$2,0)),IF($K14=2,IF(Y14="",INDEX(Calendario!$D$3:$H$55,MATCH(Z$4,Calendario!$A$3:$A$55,0),MATCH($I14,Calendario!$D$2:$H$2,0)),""),IF($K14=3,IF(AND((X14=""),(Y14="")),INDEX(Calendario!$D$3:$H$55,MATCH(Z$4,Calendario!$A$3:$A$55,0),MATCH($I14,Calendario!$D$2:$H$2,0)),""),IF($K14=4,IF(AND((W14=""),(X14=""),(Y14="")),INDEX(Calendario!$D$3:$H$55,MATCH(Z$4,Calendario!$A$3:$A$55,0),MATCH($I14,Calendario!$D$2:$H$2,0)),""))))))))</f>
        <v>44652</v>
      </c>
      <c r="AA14" s="108">
        <f>IF(ISBLANK($I14),"",IF(OR(EXACT(($I14),PROPER(TEXT(AA13,"dddd"))),(EXACT(($I14),PROPER(TEXT(AA12,"dddd"))))),"",IF(EXACT(($I14),(PROPER(TEXT(AA$3,"dddd")))),"",IF($K14=1,INDEX(Calendario!$D$3:$H$55,MATCH(AA$4,Calendario!$A$3:$A$55,0),MATCH($I14,Calendario!$D$2:$H$2,0)),IF($K14=2,IF(Z14="",INDEX(Calendario!$D$3:$H$55,MATCH(AA$4,Calendario!$A$3:$A$55,0),MATCH($I14,Calendario!$D$2:$H$2,0)),""),IF($K14=3,IF(AND((Y14=""),(Z14="")),INDEX(Calendario!$D$3:$H$55,MATCH(AA$4,Calendario!$A$3:$A$55,0),MATCH($I14,Calendario!$D$2:$H$2,0)),""),IF($K14=4,IF(AND((X14=""),(Y14=""),(Z14="")),INDEX(Calendario!$D$3:$H$55,MATCH(AA$4,Calendario!$A$3:$A$55,0),MATCH($I14,Calendario!$D$2:$H$2,0)),""))))))))</f>
        <v>44659</v>
      </c>
      <c r="AB14" s="108">
        <f>IF(ISBLANK($I14),"",IF(OR(EXACT(($I14),PROPER(TEXT(AB13,"dddd"))),(EXACT(($I14),PROPER(TEXT(AB12,"dddd"))))),"",IF(EXACT(($I14),(PROPER(TEXT(AB$3,"dddd")))),"",IF($K14=1,INDEX(Calendario!$D$3:$H$55,MATCH(AB$4,Calendario!$A$3:$A$55,0),MATCH($I14,Calendario!$D$2:$H$2,0)),IF($K14=2,IF(AA14="",INDEX(Calendario!$D$3:$H$55,MATCH(AB$4,Calendario!$A$3:$A$55,0),MATCH($I14,Calendario!$D$2:$H$2,0)),""),IF($K14=3,IF(AND((Z14=""),(AA14="")),INDEX(Calendario!$D$3:$H$55,MATCH(AB$4,Calendario!$A$3:$A$55,0),MATCH($I14,Calendario!$D$2:$H$2,0)),""),IF($K14=4,IF(AND((Y14=""),(Z14=""),(AA14="")),INDEX(Calendario!$D$3:$H$55,MATCH(AB$4,Calendario!$A$3:$A$55,0),MATCH($I14,Calendario!$D$2:$H$2,0)),""))))))))</f>
        <v>44666</v>
      </c>
      <c r="AC14" s="108">
        <f>IF(ISBLANK($I14),"",IF(OR(EXACT(($I14),PROPER(TEXT(AC13,"dddd"))),(EXACT(($I14),PROPER(TEXT(AC12,"dddd"))))),"",IF(EXACT(($I14),(PROPER(TEXT(AC$3,"dddd")))),"",IF($K14=1,INDEX(Calendario!$D$3:$H$55,MATCH(AC$4,Calendario!$A$3:$A$55,0),MATCH($I14,Calendario!$D$2:$H$2,0)),IF($K14=2,IF(AB14="",INDEX(Calendario!$D$3:$H$55,MATCH(AC$4,Calendario!$A$3:$A$55,0),MATCH($I14,Calendario!$D$2:$H$2,0)),""),IF($K14=3,IF(AND((AA14=""),(AB14="")),INDEX(Calendario!$D$3:$H$55,MATCH(AC$4,Calendario!$A$3:$A$55,0),MATCH($I14,Calendario!$D$2:$H$2,0)),""),IF($K14=4,IF(AND((Z14=""),(AA14=""),(AB14="")),INDEX(Calendario!$D$3:$H$55,MATCH(AC$4,Calendario!$A$3:$A$55,0),MATCH($I14,Calendario!$D$2:$H$2,0)),""))))))))</f>
        <v>44673</v>
      </c>
      <c r="AD14" s="108">
        <f>IF(ISBLANK($I14),"",IF(OR(EXACT(($I14),PROPER(TEXT(AD13,"dddd"))),(EXACT(($I14),PROPER(TEXT(AD12,"dddd"))))),"",IF(EXACT(($I14),(PROPER(TEXT(AD$3,"dddd")))),"",IF($K14=1,INDEX(Calendario!$D$3:$H$55,MATCH(AD$4,Calendario!$A$3:$A$55,0),MATCH($I14,Calendario!$D$2:$H$2,0)),IF($K14=2,IF(AC14="",INDEX(Calendario!$D$3:$H$55,MATCH(AD$4,Calendario!$A$3:$A$55,0),MATCH($I14,Calendario!$D$2:$H$2,0)),""),IF($K14=3,IF(AND((AB14=""),(AC14="")),INDEX(Calendario!$D$3:$H$55,MATCH(AD$4,Calendario!$A$3:$A$55,0),MATCH($I14,Calendario!$D$2:$H$2,0)),""),IF($K14=4,IF(AND((AA14=""),(AB14=""),(AC14="")),INDEX(Calendario!$D$3:$H$55,MATCH(AD$4,Calendario!$A$3:$A$55,0),MATCH($I14,Calendario!$D$2:$H$2,0)),""))))))))</f>
        <v>44680</v>
      </c>
      <c r="AE14" s="107">
        <f>IF(ISBLANK($I14),"",IF(OR(EXACT(($I14),PROPER(TEXT(AE13,"dddd"))),(EXACT(($I14),PROPER(TEXT(AE12,"dddd"))))),"",IF(EXACT(($I14),(PROPER(TEXT(AE$3,"dddd")))),"",IF($K14=1,INDEX(Calendario!$D$3:$H$55,MATCH(AE$4,Calendario!$A$3:$A$55,0),MATCH($I14,Calendario!$D$2:$H$2,0)),IF($K14=2,IF(AD14="",INDEX(Calendario!$D$3:$H$55,MATCH(AE$4,Calendario!$A$3:$A$55,0),MATCH($I14,Calendario!$D$2:$H$2,0)),""),IF($K14=3,IF(AND((AC14=""),(AD14="")),INDEX(Calendario!$D$3:$H$55,MATCH(AE$4,Calendario!$A$3:$A$55,0),MATCH($I14,Calendario!$D$2:$H$2,0)),""),IF($K14=4,IF(AND((AB14=""),(AC14=""),(AD14="")),INDEX(Calendario!$D$3:$H$55,MATCH(AE$4,Calendario!$A$3:$A$55,0),MATCH($I14,Calendario!$D$2:$H$2,0)),""))))))))</f>
        <v>44687</v>
      </c>
      <c r="AF14" s="107">
        <f>IF(ISBLANK($I14),"",IF(OR(EXACT(($I14),PROPER(TEXT(AF13,"dddd"))),(EXACT(($I14),PROPER(TEXT(AF12,"dddd"))))),"",IF(EXACT(($I14),(PROPER(TEXT(AF$3,"dddd")))),"",IF($K14=1,INDEX(Calendario!$D$3:$H$55,MATCH(AF$4,Calendario!$A$3:$A$55,0),MATCH($I14,Calendario!$D$2:$H$2,0)),IF($K14=2,IF(AE14="",INDEX(Calendario!$D$3:$H$55,MATCH(AF$4,Calendario!$A$3:$A$55,0),MATCH($I14,Calendario!$D$2:$H$2,0)),""),IF($K14=3,IF(AND((AD14=""),(AE14="")),INDEX(Calendario!$D$3:$H$55,MATCH(AF$4,Calendario!$A$3:$A$55,0),MATCH($I14,Calendario!$D$2:$H$2,0)),""),IF($K14=4,IF(AND((AC14=""),(AD14=""),(AE14="")),INDEX(Calendario!$D$3:$H$55,MATCH(AF$4,Calendario!$A$3:$A$55,0),MATCH($I14,Calendario!$D$2:$H$2,0)),""))))))))</f>
        <v>44694</v>
      </c>
      <c r="AG14" s="107">
        <f>IF(ISBLANK($I14),"",IF(OR(EXACT(($I14),PROPER(TEXT(AG13,"dddd"))),(EXACT(($I14),PROPER(TEXT(AG12,"dddd"))))),"",IF(EXACT(($I14),(PROPER(TEXT(AG$3,"dddd")))),"",IF($K14=1,INDEX(Calendario!$D$3:$H$55,MATCH(AG$4,Calendario!$A$3:$A$55,0),MATCH($I14,Calendario!$D$2:$H$2,0)),IF($K14=2,IF(AF14="",INDEX(Calendario!$D$3:$H$55,MATCH(AG$4,Calendario!$A$3:$A$55,0),MATCH($I14,Calendario!$D$2:$H$2,0)),""),IF($K14=3,IF(AND((AE14=""),(AF14="")),INDEX(Calendario!$D$3:$H$55,MATCH(AG$4,Calendario!$A$3:$A$55,0),MATCH($I14,Calendario!$D$2:$H$2,0)),""),IF($K14=4,IF(AND((AD14=""),(AE14=""),(AF14="")),INDEX(Calendario!$D$3:$H$55,MATCH(AG$4,Calendario!$A$3:$A$55,0),MATCH($I14,Calendario!$D$2:$H$2,0)),""))))))))</f>
        <v>44701</v>
      </c>
      <c r="AH14" s="107">
        <f>IF(ISBLANK($I14),"",IF(OR(EXACT(($I14),PROPER(TEXT(AH13,"dddd"))),(EXACT(($I14),PROPER(TEXT(AH12,"dddd"))))),"",IF(EXACT(($I14),(PROPER(TEXT(AH$3,"dddd")))),"",IF($K14=1,INDEX(Calendario!$D$3:$H$55,MATCH(AH$4,Calendario!$A$3:$A$55,0),MATCH($I14,Calendario!$D$2:$H$2,0)),IF($K14=2,IF(AG14="",INDEX(Calendario!$D$3:$H$55,MATCH(AH$4,Calendario!$A$3:$A$55,0),MATCH($I14,Calendario!$D$2:$H$2,0)),""),IF($K14=3,IF(AND((AF14=""),(AG14="")),INDEX(Calendario!$D$3:$H$55,MATCH(AH$4,Calendario!$A$3:$A$55,0),MATCH($I14,Calendario!$D$2:$H$2,0)),""),IF($K14=4,IF(AND((AE14=""),(AF14=""),(AG14="")),INDEX(Calendario!$D$3:$H$55,MATCH(AH$4,Calendario!$A$3:$A$55,0),MATCH($I14,Calendario!$D$2:$H$2,0)),""))))))))</f>
        <v>44708</v>
      </c>
      <c r="AI14" s="108">
        <f>IF(ISBLANK($I14),"",IF(OR(EXACT(($I14),PROPER(TEXT(AI13,"dddd"))),(EXACT(($I14),PROPER(TEXT(AI12,"dddd"))))),"",IF(EXACT(($I14),(PROPER(TEXT(AI$3,"dddd")))),"",IF($K14=1,INDEX(Calendario!$D$3:$H$55,MATCH(AI$4,Calendario!$A$3:$A$55,0),MATCH($I14,Calendario!$D$2:$H$2,0)),IF($K14=2,IF(AH14="",INDEX(Calendario!$D$3:$H$55,MATCH(AI$4,Calendario!$A$3:$A$55,0),MATCH($I14,Calendario!$D$2:$H$2,0)),""),IF($K14=3,IF(AND((AG14=""),(AH14="")),INDEX(Calendario!$D$3:$H$55,MATCH(AI$4,Calendario!$A$3:$A$55,0),MATCH($I14,Calendario!$D$2:$H$2,0)),""),IF($K14=4,IF(AND((AF14=""),(AG14=""),(AH14="")),INDEX(Calendario!$D$3:$H$55,MATCH(AI$4,Calendario!$A$3:$A$55,0),MATCH($I14,Calendario!$D$2:$H$2,0)),""))))))))</f>
        <v>44715</v>
      </c>
      <c r="AJ14" s="108">
        <f>IF(ISBLANK($I14),"",IF(OR(EXACT(($I14),PROPER(TEXT(AJ13,"dddd"))),(EXACT(($I14),PROPER(TEXT(AJ12,"dddd"))))),"",IF(EXACT(($I14),(PROPER(TEXT(AJ$3,"dddd")))),"",IF($K14=1,INDEX(Calendario!$D$3:$H$55,MATCH(AJ$4,Calendario!$A$3:$A$55,0),MATCH($I14,Calendario!$D$2:$H$2,0)),IF($K14=2,IF(AI14="",INDEX(Calendario!$D$3:$H$55,MATCH(AJ$4,Calendario!$A$3:$A$55,0),MATCH($I14,Calendario!$D$2:$H$2,0)),""),IF($K14=3,IF(AND((AH14=""),(AI14="")),INDEX(Calendario!$D$3:$H$55,MATCH(AJ$4,Calendario!$A$3:$A$55,0),MATCH($I14,Calendario!$D$2:$H$2,0)),""),IF($K14=4,IF(AND((AG14=""),(AH14=""),(AI14="")),INDEX(Calendario!$D$3:$H$55,MATCH(AJ$4,Calendario!$A$3:$A$55,0),MATCH($I14,Calendario!$D$2:$H$2,0)),""))))))))</f>
        <v>44722</v>
      </c>
      <c r="AK14" s="108">
        <f>IF(ISBLANK($I14),"",IF(OR(EXACT(($I14),PROPER(TEXT(AK13,"dddd"))),(EXACT(($I14),PROPER(TEXT(AK12,"dddd"))))),"",IF(EXACT(($I14),(PROPER(TEXT(AK$3,"dddd")))),"",IF($K14=1,INDEX(Calendario!$D$3:$H$55,MATCH(AK$4,Calendario!$A$3:$A$55,0),MATCH($I14,Calendario!$D$2:$H$2,0)),IF($K14=2,IF(AJ14="",INDEX(Calendario!$D$3:$H$55,MATCH(AK$4,Calendario!$A$3:$A$55,0),MATCH($I14,Calendario!$D$2:$H$2,0)),""),IF($K14=3,IF(AND((AI14=""),(AJ14="")),INDEX(Calendario!$D$3:$H$55,MATCH(AK$4,Calendario!$A$3:$A$55,0),MATCH($I14,Calendario!$D$2:$H$2,0)),""),IF($K14=4,IF(AND((AH14=""),(AI14=""),(AJ14="")),INDEX(Calendario!$D$3:$H$55,MATCH(AK$4,Calendario!$A$3:$A$55,0),MATCH($I14,Calendario!$D$2:$H$2,0)),""))))))))</f>
        <v>44729</v>
      </c>
      <c r="AL14" s="108">
        <f>IF(ISBLANK($I14),"",IF(OR(EXACT(($I14),PROPER(TEXT(AL13,"dddd"))),(EXACT(($I14),PROPER(TEXT(AL12,"dddd"))))),"",IF(EXACT(($I14),(PROPER(TEXT(AL$3,"dddd")))),"",IF($K14=1,INDEX(Calendario!$D$3:$H$55,MATCH(AL$4,Calendario!$A$3:$A$55,0),MATCH($I14,Calendario!$D$2:$H$2,0)),IF($K14=2,IF(AK14="",INDEX(Calendario!$D$3:$H$55,MATCH(AL$4,Calendario!$A$3:$A$55,0),MATCH($I14,Calendario!$D$2:$H$2,0)),""),IF($K14=3,IF(AND((AJ14=""),(AK14="")),INDEX(Calendario!$D$3:$H$55,MATCH(AL$4,Calendario!$A$3:$A$55,0),MATCH($I14,Calendario!$D$2:$H$2,0)),""),IF($K14=4,IF(AND((AI14=""),(AJ14=""),(AK14="")),INDEX(Calendario!$D$3:$H$55,MATCH(AL$4,Calendario!$A$3:$A$55,0),MATCH($I14,Calendario!$D$2:$H$2,0)),""))))))))</f>
        <v>44736</v>
      </c>
      <c r="AM14" s="108">
        <f>IF(ISBLANK($I14),"",IF(OR(EXACT(($I14),PROPER(TEXT(AM13,"dddd"))),(EXACT(($I14),PROPER(TEXT(AM12,"dddd"))))),"",IF(EXACT(($I14),(PROPER(TEXT(AM$3,"dddd")))),"",IF($K14=1,INDEX(Calendario!$D$3:$H$55,MATCH(AM$4,Calendario!$A$3:$A$55,0),MATCH($I14,Calendario!$D$2:$H$2,0)),IF($K14=2,IF(AL14="",INDEX(Calendario!$D$3:$H$55,MATCH(AM$4,Calendario!$A$3:$A$55,0),MATCH($I14,Calendario!$D$2:$H$2,0)),""),IF($K14=3,IF(AND((AK14=""),(AL14="")),INDEX(Calendario!$D$3:$H$55,MATCH(AM$4,Calendario!$A$3:$A$55,0),MATCH($I14,Calendario!$D$2:$H$2,0)),""),IF($K14=4,IF(AND((AJ14=""),(AK14=""),(AL14="")),INDEX(Calendario!$D$3:$H$55,MATCH(AM$4,Calendario!$A$3:$A$55,0),MATCH($I14,Calendario!$D$2:$H$2,0)),""))))))))</f>
        <v>44743</v>
      </c>
      <c r="AN14" s="107">
        <f>IF(ISBLANK($I14),"",IF(OR(EXACT(($I14),PROPER(TEXT(AN13,"dddd"))),(EXACT(($I14),PROPER(TEXT(AN12,"dddd"))))),"",IF(EXACT(($I14),(PROPER(TEXT(AN$3,"dddd")))),"",IF($K14=1,INDEX(Calendario!$D$3:$H$55,MATCH(AN$4,Calendario!$A$3:$A$55,0),MATCH($I14,Calendario!$D$2:$H$2,0)),IF($K14=2,IF(AM14="",INDEX(Calendario!$D$3:$H$55,MATCH(AN$4,Calendario!$A$3:$A$55,0),MATCH($I14,Calendario!$D$2:$H$2,0)),""),IF($K14=3,IF(AND((AL14=""),(AM14="")),INDEX(Calendario!$D$3:$H$55,MATCH(AN$4,Calendario!$A$3:$A$55,0),MATCH($I14,Calendario!$D$2:$H$2,0)),""),IF($K14=4,IF(AND((AK14=""),(AL14=""),(AM14="")),INDEX(Calendario!$D$3:$H$55,MATCH(AN$4,Calendario!$A$3:$A$55,0),MATCH($I14,Calendario!$D$2:$H$2,0)),""))))))))</f>
        <v>44750</v>
      </c>
      <c r="AO14" s="107">
        <f>IF(ISBLANK($I14),"",IF(OR(EXACT(($I14),PROPER(TEXT(AO13,"dddd"))),(EXACT(($I14),PROPER(TEXT(AO12,"dddd"))))),"",IF(EXACT(($I14),(PROPER(TEXT(AO$3,"dddd")))),"",IF($K14=1,INDEX(Calendario!$D$3:$H$55,MATCH(AO$4,Calendario!$A$3:$A$55,0),MATCH($I14,Calendario!$D$2:$H$2,0)),IF($K14=2,IF(AN14="",INDEX(Calendario!$D$3:$H$55,MATCH(AO$4,Calendario!$A$3:$A$55,0),MATCH($I14,Calendario!$D$2:$H$2,0)),""),IF($K14=3,IF(AND((AM14=""),(AN14="")),INDEX(Calendario!$D$3:$H$55,MATCH(AO$4,Calendario!$A$3:$A$55,0),MATCH($I14,Calendario!$D$2:$H$2,0)),""),IF($K14=4,IF(AND((AL14=""),(AM14=""),(AN14="")),INDEX(Calendario!$D$3:$H$55,MATCH(AO$4,Calendario!$A$3:$A$55,0),MATCH($I14,Calendario!$D$2:$H$2,0)),""))))))))</f>
        <v>44757</v>
      </c>
      <c r="AP14" s="107">
        <f>IF(ISBLANK($I14),"",IF(OR(EXACT(($I14),PROPER(TEXT(AP13,"dddd"))),(EXACT(($I14),PROPER(TEXT(AP12,"dddd"))))),"",IF(EXACT(($I14),(PROPER(TEXT(AP$3,"dddd")))),"",IF($K14=1,INDEX(Calendario!$D$3:$H$55,MATCH(AP$4,Calendario!$A$3:$A$55,0),MATCH($I14,Calendario!$D$2:$H$2,0)),IF($K14=2,IF(AO14="",INDEX(Calendario!$D$3:$H$55,MATCH(AP$4,Calendario!$A$3:$A$55,0),MATCH($I14,Calendario!$D$2:$H$2,0)),""),IF($K14=3,IF(AND((AN14=""),(AO14="")),INDEX(Calendario!$D$3:$H$55,MATCH(AP$4,Calendario!$A$3:$A$55,0),MATCH($I14,Calendario!$D$2:$H$2,0)),""),IF($K14=4,IF(AND((AM14=""),(AN14=""),(AO14="")),INDEX(Calendario!$D$3:$H$55,MATCH(AP$4,Calendario!$A$3:$A$55,0),MATCH($I14,Calendario!$D$2:$H$2,0)),""))))))))</f>
        <v>44764</v>
      </c>
      <c r="AQ14" s="107">
        <f>IF(ISBLANK($I14),"",IF(OR(EXACT(($I14),PROPER(TEXT(AQ13,"dddd"))),(EXACT(($I14),PROPER(TEXT(AQ12,"dddd"))))),"",IF(EXACT(($I14),(PROPER(TEXT(AQ$3,"dddd")))),"",IF($K14=1,INDEX(Calendario!$D$3:$H$55,MATCH(AQ$4,Calendario!$A$3:$A$55,0),MATCH($I14,Calendario!$D$2:$H$2,0)),IF($K14=2,IF(AP14="",INDEX(Calendario!$D$3:$H$55,MATCH(AQ$4,Calendario!$A$3:$A$55,0),MATCH($I14,Calendario!$D$2:$H$2,0)),""),IF($K14=3,IF(AND((AO14=""),(AP14="")),INDEX(Calendario!$D$3:$H$55,MATCH(AQ$4,Calendario!$A$3:$A$55,0),MATCH($I14,Calendario!$D$2:$H$2,0)),""),IF($K14=4,IF(AND((AN14=""),(AO14=""),(AP14="")),INDEX(Calendario!$D$3:$H$55,MATCH(AQ$4,Calendario!$A$3:$A$55,0),MATCH($I14,Calendario!$D$2:$H$2,0)),""))))))))</f>
        <v>44771</v>
      </c>
      <c r="AR14" s="108">
        <f>IF(ISBLANK($I14),"",IF(OR(EXACT(($I14),PROPER(TEXT(AR13,"dddd"))),(EXACT(($I14),PROPER(TEXT(AR12,"dddd"))))),"",IF(EXACT(($I14),(PROPER(TEXT(AR$3,"dddd")))),"",IF($K14=1,INDEX(Calendario!$D$3:$H$55,MATCH(AR$4,Calendario!$A$3:$A$55,0),MATCH($I14,Calendario!$D$2:$H$2,0)),IF($K14=2,IF(AQ14="",INDEX(Calendario!$D$3:$H$55,MATCH(AR$4,Calendario!$A$3:$A$55,0),MATCH($I14,Calendario!$D$2:$H$2,0)),""),IF($K14=3,IF(AND((AP14=""),(AQ14="")),INDEX(Calendario!$D$3:$H$55,MATCH(AR$4,Calendario!$A$3:$A$55,0),MATCH($I14,Calendario!$D$2:$H$2,0)),""),IF($K14=4,IF(AND((AO14=""),(AP14=""),(AQ14="")),INDEX(Calendario!$D$3:$H$55,MATCH(AR$4,Calendario!$A$3:$A$55,0),MATCH($I14,Calendario!$D$2:$H$2,0)),""))))))))</f>
        <v>44778</v>
      </c>
      <c r="AS14" s="108">
        <f>IF(ISBLANK($I14),"",IF(OR(EXACT(($I14),PROPER(TEXT(AS13,"dddd"))),(EXACT(($I14),PROPER(TEXT(AS12,"dddd"))))),"",IF(EXACT(($I14),(PROPER(TEXT(AS$3,"dddd")))),"",IF($K14=1,INDEX(Calendario!$D$3:$H$55,MATCH(AS$4,Calendario!$A$3:$A$55,0),MATCH($I14,Calendario!$D$2:$H$2,0)),IF($K14=2,IF(AR14="",INDEX(Calendario!$D$3:$H$55,MATCH(AS$4,Calendario!$A$3:$A$55,0),MATCH($I14,Calendario!$D$2:$H$2,0)),""),IF($K14=3,IF(AND((AQ14=""),(AR14="")),INDEX(Calendario!$D$3:$H$55,MATCH(AS$4,Calendario!$A$3:$A$55,0),MATCH($I14,Calendario!$D$2:$H$2,0)),""),IF($K14=4,IF(AND((AP14=""),(AQ14=""),(AR14="")),INDEX(Calendario!$D$3:$H$55,MATCH(AS$4,Calendario!$A$3:$A$55,0),MATCH($I14,Calendario!$D$2:$H$2,0)),""))))))))</f>
        <v>44785</v>
      </c>
      <c r="AT14" s="108">
        <f>IF(ISBLANK($I14),"",IF(OR(EXACT(($I14),PROPER(TEXT(AT13,"dddd"))),(EXACT(($I14),PROPER(TEXT(AT12,"dddd"))))),"",IF(EXACT(($I14),(PROPER(TEXT(AT$3,"dddd")))),"",IF($K14=1,INDEX(Calendario!$D$3:$H$55,MATCH(AT$4,Calendario!$A$3:$A$55,0),MATCH($I14,Calendario!$D$2:$H$2,0)),IF($K14=2,IF(AS14="",INDEX(Calendario!$D$3:$H$55,MATCH(AT$4,Calendario!$A$3:$A$55,0),MATCH($I14,Calendario!$D$2:$H$2,0)),""),IF($K14=3,IF(AND((AR14=""),(AS14="")),INDEX(Calendario!$D$3:$H$55,MATCH(AT$4,Calendario!$A$3:$A$55,0),MATCH($I14,Calendario!$D$2:$H$2,0)),""),IF($K14=4,IF(AND((AQ14=""),(AR14=""),(AS14="")),INDEX(Calendario!$D$3:$H$55,MATCH(AT$4,Calendario!$A$3:$A$55,0),MATCH($I14,Calendario!$D$2:$H$2,0)),""))))))))</f>
        <v>44792</v>
      </c>
      <c r="AU14" s="108">
        <f>IF(ISBLANK($I14),"",IF(OR(EXACT(($I14),PROPER(TEXT(AU13,"dddd"))),(EXACT(($I14),PROPER(TEXT(AU12,"dddd"))))),"",IF(EXACT(($I14),(PROPER(TEXT(AU$3,"dddd")))),"",IF($K14=1,INDEX(Calendario!$D$3:$H$55,MATCH(AU$4,Calendario!$A$3:$A$55,0),MATCH($I14,Calendario!$D$2:$H$2,0)),IF($K14=2,IF(AT14="",INDEX(Calendario!$D$3:$H$55,MATCH(AU$4,Calendario!$A$3:$A$55,0),MATCH($I14,Calendario!$D$2:$H$2,0)),""),IF($K14=3,IF(AND((AS14=""),(AT14="")),INDEX(Calendario!$D$3:$H$55,MATCH(AU$4,Calendario!$A$3:$A$55,0),MATCH($I14,Calendario!$D$2:$H$2,0)),""),IF($K14=4,IF(AND((AR14=""),(AS14=""),(AT14="")),INDEX(Calendario!$D$3:$H$55,MATCH(AU$4,Calendario!$A$3:$A$55,0),MATCH($I14,Calendario!$D$2:$H$2,0)),""))))))))</f>
        <v>44799</v>
      </c>
      <c r="AV14" s="107">
        <f>IF(ISBLANK($I14),"",IF(OR(EXACT(($I14),PROPER(TEXT(AV13,"dddd"))),(EXACT(($I14),PROPER(TEXT(AV12,"dddd"))))),"",IF(EXACT(($I14),(PROPER(TEXT(AV$3,"dddd")))),"",IF($K14=1,INDEX(Calendario!$D$3:$H$55,MATCH(AV$4,Calendario!$A$3:$A$55,0),MATCH($I14,Calendario!$D$2:$H$2,0)),IF($K14=2,IF(AU14="",INDEX(Calendario!$D$3:$H$55,MATCH(AV$4,Calendario!$A$3:$A$55,0),MATCH($I14,Calendario!$D$2:$H$2,0)),""),IF($K14=3,IF(AND((AT14=""),(AU14="")),INDEX(Calendario!$D$3:$H$55,MATCH(AV$4,Calendario!$A$3:$A$55,0),MATCH($I14,Calendario!$D$2:$H$2,0)),""),IF($K14=4,IF(AND((AS14=""),(AT14=""),(AU14="")),INDEX(Calendario!$D$3:$H$55,MATCH(AV$4,Calendario!$A$3:$A$55,0),MATCH($I14,Calendario!$D$2:$H$2,0)),""))))))))</f>
        <v>44806</v>
      </c>
      <c r="AW14" s="107">
        <f>IF(ISBLANK($I14),"",IF(OR(EXACT(($I14),PROPER(TEXT(AW13,"dddd"))),(EXACT(($I14),PROPER(TEXT(AW12,"dddd"))))),"",IF(EXACT(($I14),(PROPER(TEXT(AW$3,"dddd")))),"",IF($K14=1,INDEX(Calendario!$D$3:$H$55,MATCH(AW$4,Calendario!$A$3:$A$55,0),MATCH($I14,Calendario!$D$2:$H$2,0)),IF($K14=2,IF(AV14="",INDEX(Calendario!$D$3:$H$55,MATCH(AW$4,Calendario!$A$3:$A$55,0),MATCH($I14,Calendario!$D$2:$H$2,0)),""),IF($K14=3,IF(AND((AU14=""),(AV14="")),INDEX(Calendario!$D$3:$H$55,MATCH(AW$4,Calendario!$A$3:$A$55,0),MATCH($I14,Calendario!$D$2:$H$2,0)),""),IF($K14=4,IF(AND((AT14=""),(AU14=""),(AV14="")),INDEX(Calendario!$D$3:$H$55,MATCH(AW$4,Calendario!$A$3:$A$55,0),MATCH($I14,Calendario!$D$2:$H$2,0)),""))))))))</f>
        <v>44813</v>
      </c>
      <c r="AX14" s="107">
        <f>IF(ISBLANK($I14),"",IF(OR(EXACT(($I14),PROPER(TEXT(AX13,"dddd"))),(EXACT(($I14),PROPER(TEXT(AX12,"dddd"))))),"",IF(EXACT(($I14),(PROPER(TEXT(AX$3,"dddd")))),"",IF($K14=1,INDEX(Calendario!$D$3:$H$55,MATCH(AX$4,Calendario!$A$3:$A$55,0),MATCH($I14,Calendario!$D$2:$H$2,0)),IF($K14=2,IF(AW14="",INDEX(Calendario!$D$3:$H$55,MATCH(AX$4,Calendario!$A$3:$A$55,0),MATCH($I14,Calendario!$D$2:$H$2,0)),""),IF($K14=3,IF(AND((AV14=""),(AW14="")),INDEX(Calendario!$D$3:$H$55,MATCH(AX$4,Calendario!$A$3:$A$55,0),MATCH($I14,Calendario!$D$2:$H$2,0)),""),IF($K14=4,IF(AND((AU14=""),(AV14=""),(AW14="")),INDEX(Calendario!$D$3:$H$55,MATCH(AX$4,Calendario!$A$3:$A$55,0),MATCH($I14,Calendario!$D$2:$H$2,0)),""))))))))</f>
        <v>44820</v>
      </c>
      <c r="AY14" s="107">
        <f>IF(ISBLANK($I14),"",IF(OR(EXACT(($I14),PROPER(TEXT(AY13,"dddd"))),(EXACT(($I14),PROPER(TEXT(AY12,"dddd"))))),"",IF(EXACT(($I14),(PROPER(TEXT(AY$3,"dddd")))),"",IF($K14=1,INDEX(Calendario!$D$3:$H$55,MATCH(AY$4,Calendario!$A$3:$A$55,0),MATCH($I14,Calendario!$D$2:$H$2,0)),IF($K14=2,IF(AX14="",INDEX(Calendario!$D$3:$H$55,MATCH(AY$4,Calendario!$A$3:$A$55,0),MATCH($I14,Calendario!$D$2:$H$2,0)),""),IF($K14=3,IF(AND((AW14=""),(AX14="")),INDEX(Calendario!$D$3:$H$55,MATCH(AY$4,Calendario!$A$3:$A$55,0),MATCH($I14,Calendario!$D$2:$H$2,0)),""),IF($K14=4,IF(AND((AV14=""),(AW14=""),(AX14="")),INDEX(Calendario!$D$3:$H$55,MATCH(AY$4,Calendario!$A$3:$A$55,0),MATCH($I14,Calendario!$D$2:$H$2,0)),""))))))))</f>
        <v>44827</v>
      </c>
      <c r="AZ14" s="107">
        <f>IF(ISBLANK($I14),"",IF(OR(EXACT(($I14),PROPER(TEXT(AZ13,"dddd"))),(EXACT(($I14),PROPER(TEXT(AZ12,"dddd"))))),"",IF(EXACT(($I14),(PROPER(TEXT(AZ$3,"dddd")))),"",IF($K14=1,INDEX(Calendario!$D$3:$H$55,MATCH(AZ$4,Calendario!$A$3:$A$55,0),MATCH($I14,Calendario!$D$2:$H$2,0)),IF($K14=2,IF(AY14="",INDEX(Calendario!$D$3:$H$55,MATCH(AZ$4,Calendario!$A$3:$A$55,0),MATCH($I14,Calendario!$D$2:$H$2,0)),""),IF($K14=3,IF(AND((AX14=""),(AY14="")),INDEX(Calendario!$D$3:$H$55,MATCH(AZ$4,Calendario!$A$3:$A$55,0),MATCH($I14,Calendario!$D$2:$H$2,0)),""),IF($K14=4,IF(AND((AW14=""),(AX14=""),(AY14="")),INDEX(Calendario!$D$3:$H$55,MATCH(AZ$4,Calendario!$A$3:$A$55,0),MATCH($I14,Calendario!$D$2:$H$2,0)),""))))))))</f>
        <v>44834</v>
      </c>
      <c r="BA14" s="108">
        <f>IF(ISBLANK($I14),"",IF(OR(EXACT(($I14),PROPER(TEXT(BA13,"dddd"))),(EXACT(($I14),PROPER(TEXT(BA12,"dddd"))))),"",IF(EXACT(($I14),(PROPER(TEXT(BA$3,"dddd")))),"",IF($K14=1,INDEX(Calendario!$D$3:$H$55,MATCH(BA$4,Calendario!$A$3:$A$55,0),MATCH($I14,Calendario!$D$2:$H$2,0)),IF($K14=2,IF(AZ14="",INDEX(Calendario!$D$3:$H$55,MATCH(BA$4,Calendario!$A$3:$A$55,0),MATCH($I14,Calendario!$D$2:$H$2,0)),""),IF($K14=3,IF(AND((AY14=""),(AZ14="")),INDEX(Calendario!$D$3:$H$55,MATCH(BA$4,Calendario!$A$3:$A$55,0),MATCH($I14,Calendario!$D$2:$H$2,0)),""),IF($K14=4,IF(AND((AX14=""),(AY14=""),(AZ14="")),INDEX(Calendario!$D$3:$H$55,MATCH(BA$4,Calendario!$A$3:$A$55,0),MATCH($I14,Calendario!$D$2:$H$2,0)),""))))))))</f>
        <v>44841</v>
      </c>
      <c r="BB14" s="108">
        <f>IF(ISBLANK($I14),"",IF(OR(EXACT(($I14),PROPER(TEXT(BB13,"dddd"))),(EXACT(($I14),PROPER(TEXT(BB12,"dddd"))))),"",IF(EXACT(($I14),(PROPER(TEXT(BB$3,"dddd")))),"",IF($K14=1,INDEX(Calendario!$D$3:$H$55,MATCH(BB$4,Calendario!$A$3:$A$55,0),MATCH($I14,Calendario!$D$2:$H$2,0)),IF($K14=2,IF(BA14="",INDEX(Calendario!$D$3:$H$55,MATCH(BB$4,Calendario!$A$3:$A$55,0),MATCH($I14,Calendario!$D$2:$H$2,0)),""),IF($K14=3,IF(AND((AZ14=""),(BA14="")),INDEX(Calendario!$D$3:$H$55,MATCH(BB$4,Calendario!$A$3:$A$55,0),MATCH($I14,Calendario!$D$2:$H$2,0)),""),IF($K14=4,IF(AND((AY14=""),(AZ14=""),(BA14="")),INDEX(Calendario!$D$3:$H$55,MATCH(BB$4,Calendario!$A$3:$A$55,0),MATCH($I14,Calendario!$D$2:$H$2,0)),""))))))))</f>
        <v>44848</v>
      </c>
      <c r="BC14" s="108">
        <f>IF(ISBLANK($I14),"",IF(OR(EXACT(($I14),PROPER(TEXT(BC13,"dddd"))),(EXACT(($I14),PROPER(TEXT(BC12,"dddd"))))),"",IF(EXACT(($I14),(PROPER(TEXT(BC$3,"dddd")))),"",IF($K14=1,INDEX(Calendario!$D$3:$H$55,MATCH(BC$4,Calendario!$A$3:$A$55,0),MATCH($I14,Calendario!$D$2:$H$2,0)),IF($K14=2,IF(BB14="",INDEX(Calendario!$D$3:$H$55,MATCH(BC$4,Calendario!$A$3:$A$55,0),MATCH($I14,Calendario!$D$2:$H$2,0)),""),IF($K14=3,IF(AND((BA14=""),(BB14="")),INDEX(Calendario!$D$3:$H$55,MATCH(BC$4,Calendario!$A$3:$A$55,0),MATCH($I14,Calendario!$D$2:$H$2,0)),""),IF($K14=4,IF(AND((AZ14=""),(BA14=""),(BB14="")),INDEX(Calendario!$D$3:$H$55,MATCH(BC$4,Calendario!$A$3:$A$55,0),MATCH($I14,Calendario!$D$2:$H$2,0)),""))))))))</f>
        <v>44855</v>
      </c>
      <c r="BD14" s="108">
        <f>IF(ISBLANK($I14),"",IF(OR(EXACT(($I14),PROPER(TEXT(BD13,"dddd"))),(EXACT(($I14),PROPER(TEXT(BD12,"dddd"))))),"",IF(EXACT(($I14),(PROPER(TEXT(BD$3,"dddd")))),"",IF($K14=1,INDEX(Calendario!$D$3:$H$55,MATCH(BD$4,Calendario!$A$3:$A$55,0),MATCH($I14,Calendario!$D$2:$H$2,0)),IF($K14=2,IF(BC14="",INDEX(Calendario!$D$3:$H$55,MATCH(BD$4,Calendario!$A$3:$A$55,0),MATCH($I14,Calendario!$D$2:$H$2,0)),""),IF($K14=3,IF(AND((BB14=""),(BC14="")),INDEX(Calendario!$D$3:$H$55,MATCH(BD$4,Calendario!$A$3:$A$55,0),MATCH($I14,Calendario!$D$2:$H$2,0)),""),IF($K14=4,IF(AND((BA14=""),(BB14=""),(BC14="")),INDEX(Calendario!$D$3:$H$55,MATCH(BD$4,Calendario!$A$3:$A$55,0),MATCH($I14,Calendario!$D$2:$H$2,0)),""))))))))</f>
        <v>44862</v>
      </c>
      <c r="BE14" s="107">
        <f>IF(ISBLANK($I14),"",IF(OR(EXACT(($I14),PROPER(TEXT(BE13,"dddd"))),(EXACT(($I14),PROPER(TEXT(BE12,"dddd"))))),"",IF(EXACT(($I14),(PROPER(TEXT(BE$3,"dddd")))),"",IF($K14=1,INDEX(Calendario!$D$3:$H$55,MATCH(BE$4,Calendario!$A$3:$A$55,0),MATCH($I14,Calendario!$D$2:$H$2,0)),IF($K14=2,IF(BD14="",INDEX(Calendario!$D$3:$H$55,MATCH(BE$4,Calendario!$A$3:$A$55,0),MATCH($I14,Calendario!$D$2:$H$2,0)),""),IF($K14=3,IF(AND((BC14=""),(BD14="")),INDEX(Calendario!$D$3:$H$55,MATCH(BE$4,Calendario!$A$3:$A$55,0),MATCH($I14,Calendario!$D$2:$H$2,0)),""),IF($K14=4,IF(AND((BB14=""),(BC14=""),(BD14="")),INDEX(Calendario!$D$3:$H$55,MATCH(BE$4,Calendario!$A$3:$A$55,0),MATCH($I14,Calendario!$D$2:$H$2,0)),""))))))))</f>
        <v>44869</v>
      </c>
      <c r="BF14" s="107">
        <f>IF(ISBLANK($I14),"",IF(OR(EXACT(($I14),PROPER(TEXT(BF13,"dddd"))),(EXACT(($I14),PROPER(TEXT(BF12,"dddd"))))),"",IF(EXACT(($I14),(PROPER(TEXT(BF$3,"dddd")))),"",IF($K14=1,INDEX(Calendario!$D$3:$H$55,MATCH(BF$4,Calendario!$A$3:$A$55,0),MATCH($I14,Calendario!$D$2:$H$2,0)),IF($K14=2,IF(BE14="",INDEX(Calendario!$D$3:$H$55,MATCH(BF$4,Calendario!$A$3:$A$55,0),MATCH($I14,Calendario!$D$2:$H$2,0)),""),IF($K14=3,IF(AND((BD14=""),(BE14="")),INDEX(Calendario!$D$3:$H$55,MATCH(BF$4,Calendario!$A$3:$A$55,0),MATCH($I14,Calendario!$D$2:$H$2,0)),""),IF($K14=4,IF(AND((BC14=""),(BD14=""),(BE14="")),INDEX(Calendario!$D$3:$H$55,MATCH(BF$4,Calendario!$A$3:$A$55,0),MATCH($I14,Calendario!$D$2:$H$2,0)),""))))))))</f>
        <v>44876</v>
      </c>
      <c r="BG14" s="107">
        <f>IF(ISBLANK($I14),"",IF(OR(EXACT(($I14),PROPER(TEXT(BG13,"dddd"))),(EXACT(($I14),PROPER(TEXT(BG12,"dddd"))))),"",IF(EXACT(($I14),(PROPER(TEXT(BG$3,"dddd")))),"",IF($K14=1,INDEX(Calendario!$D$3:$H$55,MATCH(BG$4,Calendario!$A$3:$A$55,0),MATCH($I14,Calendario!$D$2:$H$2,0)),IF($K14=2,IF(BF14="",INDEX(Calendario!$D$3:$H$55,MATCH(BG$4,Calendario!$A$3:$A$55,0),MATCH($I14,Calendario!$D$2:$H$2,0)),""),IF($K14=3,IF(AND((BE14=""),(BF14="")),INDEX(Calendario!$D$3:$H$55,MATCH(BG$4,Calendario!$A$3:$A$55,0),MATCH($I14,Calendario!$D$2:$H$2,0)),""),IF($K14=4,IF(AND((BD14=""),(BE14=""),(BF14="")),INDEX(Calendario!$D$3:$H$55,MATCH(BG$4,Calendario!$A$3:$A$55,0),MATCH($I14,Calendario!$D$2:$H$2,0)),""))))))))</f>
        <v>44883</v>
      </c>
      <c r="BH14" s="107">
        <f>IF(ISBLANK($I14),"",IF(OR(EXACT(($I14),PROPER(TEXT(BH13,"dddd"))),(EXACT(($I14),PROPER(TEXT(BH12,"dddd"))))),"",IF(EXACT(($I14),(PROPER(TEXT(BH$3,"dddd")))),"",IF($K14=1,INDEX(Calendario!$D$3:$H$55,MATCH(BH$4,Calendario!$A$3:$A$55,0),MATCH($I14,Calendario!$D$2:$H$2,0)),IF($K14=2,IF(BG14="",INDEX(Calendario!$D$3:$H$55,MATCH(BH$4,Calendario!$A$3:$A$55,0),MATCH($I14,Calendario!$D$2:$H$2,0)),""),IF($K14=3,IF(AND((BF14=""),(BG14="")),INDEX(Calendario!$D$3:$H$55,MATCH(BH$4,Calendario!$A$3:$A$55,0),MATCH($I14,Calendario!$D$2:$H$2,0)),""),IF($K14=4,IF(AND((BE14=""),(BF14=""),(BG14="")),INDEX(Calendario!$D$3:$H$55,MATCH(BH$4,Calendario!$A$3:$A$55,0),MATCH($I14,Calendario!$D$2:$H$2,0)),""))))))))</f>
        <v>44890</v>
      </c>
      <c r="BI14" s="108">
        <f>IF(ISBLANK($I14),"",IF(OR(EXACT(($I14),PROPER(TEXT(BI13,"dddd"))),(EXACT(($I14),PROPER(TEXT(BI12,"dddd"))))),"",IF(EXACT(($I14),(PROPER(TEXT(BI$3,"dddd")))),"",IF($K14=1,INDEX(Calendario!$D$3:$H$55,MATCH(BI$4,Calendario!$A$3:$A$55,0),MATCH($I14,Calendario!$D$2:$H$2,0)),IF($K14=2,IF(BH14="",INDEX(Calendario!$D$3:$H$55,MATCH(BI$4,Calendario!$A$3:$A$55,0),MATCH($I14,Calendario!$D$2:$H$2,0)),""),IF($K14=3,IF(AND((BG14=""),(BH14="")),INDEX(Calendario!$D$3:$H$55,MATCH(BI$4,Calendario!$A$3:$A$55,0),MATCH($I14,Calendario!$D$2:$H$2,0)),""),IF($K14=4,IF(AND((BF14=""),(BG14=""),(BH14="")),INDEX(Calendario!$D$3:$H$55,MATCH(BI$4,Calendario!$A$3:$A$55,0),MATCH($I14,Calendario!$D$2:$H$2,0)),""))))))))</f>
        <v>44897</v>
      </c>
      <c r="BJ14" s="108">
        <f>IF(ISBLANK($I14),"",IF(OR(EXACT(($I14),PROPER(TEXT(BJ13,"dddd"))),(EXACT(($I14),PROPER(TEXT(BJ12,"dddd"))))),"",IF(EXACT(($I14),(PROPER(TEXT(BJ$3,"dddd")))),"",IF($K14=1,INDEX(Calendario!$D$3:$H$55,MATCH(BJ$4,Calendario!$A$3:$A$55,0),MATCH($I14,Calendario!$D$2:$H$2,0)),IF($K14=2,IF(BI14="",INDEX(Calendario!$D$3:$H$55,MATCH(BJ$4,Calendario!$A$3:$A$55,0),MATCH($I14,Calendario!$D$2:$H$2,0)),""),IF($K14=3,IF(AND((BH14=""),(BI14="")),INDEX(Calendario!$D$3:$H$55,MATCH(BJ$4,Calendario!$A$3:$A$55,0),MATCH($I14,Calendario!$D$2:$H$2,0)),""),IF($K14=4,IF(AND((BG14=""),(BH14=""),(BI14="")),INDEX(Calendario!$D$3:$H$55,MATCH(BJ$4,Calendario!$A$3:$A$55,0),MATCH($I14,Calendario!$D$2:$H$2,0)),""))))))))</f>
        <v>44904</v>
      </c>
      <c r="BK14" s="108">
        <f>IF(ISBLANK($I14),"",IF(OR(EXACT(($I14),PROPER(TEXT(BK13,"dddd"))),(EXACT(($I14),PROPER(TEXT(BK12,"dddd"))))),"",IF(EXACT(($I14),(PROPER(TEXT(BK$3,"dddd")))),"",IF($K14=1,INDEX(Calendario!$D$3:$H$55,MATCH(BK$4,Calendario!$A$3:$A$55,0),MATCH($I14,Calendario!$D$2:$H$2,0)),IF($K14=2,IF(BJ14="",INDEX(Calendario!$D$3:$H$55,MATCH(BK$4,Calendario!$A$3:$A$55,0),MATCH($I14,Calendario!$D$2:$H$2,0)),""),IF($K14=3,IF(AND((BI14=""),(BJ14="")),INDEX(Calendario!$D$3:$H$55,MATCH(BK$4,Calendario!$A$3:$A$55,0),MATCH($I14,Calendario!$D$2:$H$2,0)),""),IF($K14=4,IF(AND((BH14=""),(BI14=""),(BJ14="")),INDEX(Calendario!$D$3:$H$55,MATCH(BK$4,Calendario!$A$3:$A$55,0),MATCH($I14,Calendario!$D$2:$H$2,0)),""))))))))</f>
        <v>44911</v>
      </c>
      <c r="BL14" s="108">
        <f>IF(ISBLANK($I14),"",IF(OR(EXACT(($I14),PROPER(TEXT(BL13,"dddd"))),(EXACT(($I14),PROPER(TEXT(BL12,"dddd"))))),"",IF(EXACT(($I14),(PROPER(TEXT(BL$3,"dddd")))),"",IF($K14=1,INDEX(Calendario!$D$3:$H$55,MATCH(BL$4,Calendario!$A$3:$A$55,0),MATCH($I14,Calendario!$D$2:$H$2,0)),IF($K14=2,IF(BK14="",INDEX(Calendario!$D$3:$H$55,MATCH(BL$4,Calendario!$A$3:$A$55,0),MATCH($I14,Calendario!$D$2:$H$2,0)),""),IF($K14=3,IF(AND((BJ14=""),(BK14="")),INDEX(Calendario!$D$3:$H$55,MATCH(BL$4,Calendario!$A$3:$A$55,0),MATCH($I14,Calendario!$D$2:$H$2,0)),""),IF($K14=4,IF(AND((BI14=""),(BJ14=""),(BK14="")),INDEX(Calendario!$D$3:$H$55,MATCH(BL$4,Calendario!$A$3:$A$55,0),MATCH($I14,Calendario!$D$2:$H$2,0)),""))))))))</f>
        <v>44918</v>
      </c>
      <c r="BM14" s="108">
        <f>IF(ISBLANK($I14),"",IF(OR(EXACT(($I14),PROPER(TEXT(BM13,"dddd"))),(EXACT(($I14),PROPER(TEXT(BM12,"dddd"))))),"",IF(EXACT(($I14),(PROPER(TEXT(BM$3,"dddd")))),"",IF($K14=1,INDEX(Calendario!$D$3:$H$55,MATCH(BM$4,Calendario!$A$3:$A$55,0),MATCH($I14,Calendario!$D$2:$H$2,0)),IF($K14=2,IF(BL14="",INDEX(Calendario!$D$3:$H$55,MATCH(BM$4,Calendario!$A$3:$A$55,0),MATCH($I14,Calendario!$D$2:$H$2,0)),""),IF($K14=3,IF(AND((BK14=""),(BL14="")),INDEX(Calendario!$D$3:$H$55,MATCH(BM$4,Calendario!$A$3:$A$55,0),MATCH($I14,Calendario!$D$2:$H$2,0)),""),IF($K14=4,IF(AND((BJ14=""),(BK14=""),(BL14="")),INDEX(Calendario!$D$3:$H$55,MATCH(BM$4,Calendario!$A$3:$A$55,0),MATCH($I14,Calendario!$D$2:$H$2,0)),""))))))))</f>
        <v>44925</v>
      </c>
      <c r="BO14" s="88" t="s">
        <v>615</v>
      </c>
    </row>
    <row r="15" spans="1:67" s="88" customFormat="1" ht="26.25" customHeight="1" x14ac:dyDescent="0.25">
      <c r="A15" s="178">
        <f t="shared" si="1"/>
        <v>8</v>
      </c>
      <c r="B15" s="176" t="s">
        <v>1280</v>
      </c>
      <c r="C15" s="176" t="s">
        <v>1573</v>
      </c>
      <c r="D15" s="177" t="str">
        <f>IF(ISNA(VLOOKUP(C15,TSeccBS!$D:$H,5,FALSE)),"",VLOOKUP(C15,TSeccBS!$D:$H,5,FALSE))</f>
        <v>MEDELLIN</v>
      </c>
      <c r="E15" s="176" t="s">
        <v>261</v>
      </c>
      <c r="F15" s="176" t="s">
        <v>17</v>
      </c>
      <c r="G15" s="177" t="str">
        <f>IF(ISNA(VLOOKUP(F15,Tmunic!$C$2:$D$1160,2,FALSE)),"",VLOOKUP(F15,Tmunic!$C$2:$D$1160,2,FALSE))</f>
        <v>DS ANTIOQUIA</v>
      </c>
      <c r="H15" s="184" t="str">
        <f>IF(ISNA(VLOOKUP(G15,TDirReg!$F$1:$H$184,3,0)),"",VLOOKUP(G15,TDirReg!$F$1:$H$184,3,0))</f>
        <v>Carrera 65 N° 80 - 325  Medellín</v>
      </c>
      <c r="I15" s="196" t="s">
        <v>127</v>
      </c>
      <c r="J15" s="195" t="s">
        <v>1735</v>
      </c>
      <c r="K15" s="197">
        <v>1</v>
      </c>
      <c r="L15" s="202">
        <f t="shared" si="0"/>
        <v>51</v>
      </c>
      <c r="M15" s="107" t="str">
        <f>IF(ISBLANK($I15),"",IF(EXACT(($I15),(PROPER(TEXT(M$3,"dddd")))),"",IF(EXACT(M$4,$J15),IF($K15=1,INDEX(Calendario!$D$3:$H$55,MATCH(M$4,Calendario!$A$3:$A$55,0),MATCH($I15,Calendario!$D$2:$H$2,0)),INDEX(Calendario!$D$3:$H$55,MATCH($J15,Calendario!$A$3:$A$55,0),MATCH($I15,Calendario!$D$2:$H$2,0))),"")))</f>
        <v/>
      </c>
      <c r="N15" s="107">
        <f>IF(ISBLANK($I15),"",IF(OR(EXACT(($I15),PROPER(TEXT(N13,"dddd"))),(EXACT(($I15),PROPER(TEXT(N14,"dddd"))))),"",IF(EXACT(($I15),(PROPER(TEXT(N$3,"dddd")))),"",IF(EXACT(N$4,$J15),IF(M15="",IF(OR(($K15=4),($K15=3),($K15=2),($K15=1)),INDEX(Calendario!$D$3:$H$55,MATCH(N$4,Calendario!$A$3:$A$55,0),MATCH($I15,Calendario!$D$2:$H$2,0)),"")),IF($K15=1,IF(AND(M15="",EXACT((N$4),(CONCATENATE(Calendario!$A$1," ",(MID($J15,8,2))+1)))),INDEX(Calendario!$D$3:$H$55,MATCH(N$4,Calendario!$A$3:$A$55,0),MATCH($I15,Calendario!$D$2:$H$2,0)),IF(M15="","",INDEX(Calendario!$D$3:$H$55,MATCH(N$4,Calendario!$A$3:$A$55,0),MATCH($I15,Calendario!$D$2:$H$2,0)))),IF($K15=2,IF(M15="",IF(EXACT($K15,N$4),INDEX(Calendario!$D$3:$H$55,MATCH(N$4,Calendario!$A$3:$A$55,0),MATCH($I15,Calendario!$D$2:$H$2,0)),""),""),IF($K15=3,IF((M15=""),IF(EXACT($K15,N$4),INDEX(Calendario!$D$3:$H$55,MATCH(N$4,Calendario!$A$3:$A$55,0),MATCH($I15,Calendario!$D$2:$H$2,0)),""),""),IF($K15=4,IF((M15=""),IF(EXACT($K15,N$4),INDEX(Calendario!$D$3:$H$55,MATCH(N$4,Calendario!$A$3:$A$55,0),MATCH($I15,Calendario!$D$2:$H$2,0)),""),""),1))))))))</f>
        <v>44566</v>
      </c>
      <c r="O15" s="107">
        <f>IF(ISBLANK($I15),"",IF(EXACT(($I15),(PROPER(TEXT(O$3,"dddd")))),"",IF(OR(EXACT(($I15),PROPER(TEXT(O13,"dddd"))),(EXACT(($I15),PROPER(TEXT(O14,"dddd"))))),"",IF(EXACT(O$4,$J15),IF(N15="",IF(OR(($K15=4),($K15=3),($K15=2),($K15=1)),INDEX(Calendario!$D$3:$H$55,MATCH(O$4,Calendario!$A$3:$A$55,0),MATCH($I15,Calendario!$D$2:$H$2,0)),"")),IF($K15=1,IF(AND(M15="",EXACT((O$4),(CONCATENATE(Calendario!$A$1," ",(MID($J15,8,2))+1)))),INDEX(Calendario!$D$3:$H$55,MATCH(O$4,Calendario!$A$3:$A$55,0),MATCH($I15,Calendario!$D$2:$H$2,0)),IF(N15="",IF(EXACT(($I15),(PROPER(TEXT(N$3,"dddd")))),INDEX(Calendario!$D$3:$H$55,MATCH(O$4,Calendario!$A$3:$A$55,0),MATCH($I15,Calendario!$D$2:$H$2,0)),""),INDEX(Calendario!$D$3:$H$55,MATCH(O$4,Calendario!$A$3:$A$55,0),MATCH($I15,Calendario!$D$2:$H$2,0)))),IF(EXACT($M$4,"Semana 1"),IF($K15=2,IF(N15="",IF(OR(($J15="Semana 1"),($J15="Semana 2"),($J15="Semana 3")),INDEX(Calendario!$D$3:$H$55,MATCH(O$4,Calendario!$A$3:$A$55,0),MATCH($I15,Calendario!$D$2:$H$2,0)),""),""),IF($K15=3,IF(AND((M15=""),(N15="")),IF(OR(($J15="Semana 1"),($J15="Semana 2"),($J15="Semana 3")),INDEX(Calendario!$D$3:$H$55,MATCH(O$4,Calendario!$A$3:$A$55,0),MATCH($I15,Calendario!$D$2:$H$2,0)),""),""),IF($K15=4,IF(AND((M15=""),(N15="")),IF(OR(($J15="Semana 1"),($J15="Semana 2"),($J15="Semana 3")),INDEX(Calendario!$D$3:$H$55,MATCH(O$4,Calendario!$A$3:$A$55,0),MATCH($I15,Calendario!$D$2:$H$2,0)),""),"")))),IF($K15=2,IF(N15="",IF(OR(($J15="Semana 1"),($J15="Semana 2")),INDEX(Calendario!$D$3:$H$55,MATCH(O$4,Calendario!$A$3:$A$55,0),MATCH($I15,Calendario!$D$2:$H$2,0)),""),""),IF($K15=3,IF(AND((M15=""),(N15="")),IF(OR(($J15="Semana 1"),($J15="Semana 2")),INDEX(Calendario!$D$3:$H$55,MATCH(O$4,Calendario!$A$3:$A$55,0),MATCH($I15,Calendario!$D$2:$H$2,0)),""),""),IF($K15=4,IF(AND((M15=""),(N15="")),IF(OR(($J15="Semana 1"),($J15="Semana 2")),INDEX(Calendario!$D$3:$H$55,MATCH(O$4,Calendario!$A$3:$A$55,0),MATCH($I15,Calendario!$D$2:$H$2,0)),""),""))))))))))</f>
        <v>44573</v>
      </c>
      <c r="P15" s="107">
        <f>IF(ISBLANK($I15),"",IF(EXACT(($I15),(PROPER(TEXT(P$3,"dddd")))),"",IF(OR(EXACT(($I15),PROPER(TEXT(P13,"dddd"))),(EXACT(($I15),PROPER(TEXT(P14,"dddd"))))),"",IF(EXACT(P$4,$J15),IF(O15="",IF(OR(($K15=4),($K15=3),($K15=2),($K15=1)),INDEX(Calendario!$D$3:$H$55,MATCH(P$4,Calendario!$A$3:$A$55,0),MATCH($I15,Calendario!$D$2:$H$2,0)),"")),IF($K15=1,IF(AND(M15="",EXACT((P$4),(CONCATENATE(Calendario!$A$1," ",(MID($J15,8,2))+1)))),INDEX(Calendario!$D$3:$H$55,MATCH(P$4,Calendario!$A$3:$A$55,0),MATCH($I15,Calendario!$D$2:$H$2,0)),IF(O15="",IF(EXACT(($I15),(PROPER(TEXT(O$3,"dddd")))),INDEX(Calendario!$D$3:$H$55,MATCH(P$4,Calendario!$A$3:$A$55,0),MATCH($I15,Calendario!$D$2:$H$2,0)),""),INDEX(Calendario!$D$3:$H$55,MATCH(P$4,Calendario!$A$3:$A$55,0),MATCH($I15,Calendario!$D$2:$H$2,0)))),IF(EXACT($M$4,"Semana 1"),IF($K15=2,IF(O15="",IF(OR(($J15="Semana 1"),($J15="Semana 2"),($J15="Semana 3"),($J15="Semana 4")),INDEX(Calendario!$D$3:$H$55,MATCH(P$4,Calendario!$A$3:$A$55,0),MATCH($I15,Calendario!$D$2:$H$2,0)),""),""),IF($K15=3,IF(AND((N15=""),(O15="")),IF(OR(($J15="Semana 1"),($J15="Semana 2"),($J15="Semana 3"),($J15="Semana 4")),INDEX(Calendario!$D$3:$H$55,MATCH(P$4,Calendario!$A$3:$A$55,0),MATCH($I15,Calendario!$D$2:$H$2,0)),""),""),IF($K15=4,IF(AND((M15=""),(N15=""),(O15="")),IF(OR(($J15="Semana 1"),($J15="Semana 2"),($J15="Semana 3"),($J15="Semana 4")),INDEX(Calendario!$D$3:$H$55,MATCH(P$4,Calendario!$A$3:$A$55,0),MATCH($I15,Calendario!$D$2:$H$2,0)),""),"")))),IF($K15=2,IF(O15="",IF(OR(($J15="Semana 1"),($J15="Semana 2"),($J15="Semana 3")),INDEX(Calendario!$D$3:$H$55,MATCH(P$4,Calendario!$A$3:$A$55,0),MATCH($I15,Calendario!$D$2:$H$2,0)),""),""),IF($K15=3,IF(AND((N15=""),(O15="")),IF(OR(($J15="Semana 1"),($J15="Semana 2"),($J15="Semana 3")),INDEX(Calendario!$D$3:$H$55,MATCH(P$4,Calendario!$A$3:$A$55,0),MATCH($I15,Calendario!$D$2:$H$2,0)),""),""),IF($K15=4,IF(AND((M15=""),(N15=""),(O15="")),IF(OR(($J15="Semana 1"),($J15="Semana 2"),($J15="Semana 3")),INDEX(Calendario!$D$3:$H$55,MATCH(P$4,Calendario!$A$3:$A$55,0),MATCH($I15,Calendario!$D$2:$H$2,0)),""),""))))))))))</f>
        <v>44580</v>
      </c>
      <c r="Q15" s="107">
        <f>IF(ISBLANK($I15),"",IF(EXACT(($I15),(PROPER(TEXT(Q$3,"dddd")))),"",IF(OR(EXACT(($I15),PROPER(TEXT(Q13,"dddd"))),(EXACT(($I15),PROPER(TEXT(Q14,"dddd"))))),"",IF(EXACT(Q$4,$J15),IF(P15="",IF(OR(($K15=4),($K15=3),($K15=2),($K15=1)),INDEX(Calendario!$D$3:$H$55,MATCH(Q$4,Calendario!$A$3:$A$55,0),MATCH($I15,Calendario!$D$2:$H$2,0)),"")),IF($K15=1,IF(AND(M15="",EXACT((Q$4),(CONCATENATE(Calendario!$A$1," ",(MID($J15,8,2))+1)))),INDEX(Calendario!$D$3:$H$55,MATCH(Q$4,Calendario!$A$3:$A$55,0),MATCH($I15,Calendario!$D$2:$H$2,0)),IF(P15="","",INDEX(Calendario!$D$3:$H$55,MATCH(Q$4,Calendario!$A$3:$A$55,0),MATCH($I15,Calendario!$D$2:$H$2,0)))),IF(EXACT($M$4,"Semana 1"),IF($K15=2,IF(P15="",IF(OR(($J15="Semana 1"),($J15="Semana 2"),($J15="Semana 3"),($J15="Semana 4"),($J15="Semana 5")),INDEX(Calendario!$D$3:$H$55,MATCH(Q$4,Calendario!$A$3:$A$55,0),MATCH($I15,Calendario!$D$2:$H$2,0)),""),""),IF($K15=3,IF(AND((O15=""),(P15="")),IF(OR(($J15="Semana 1"),($J15="Semana 2"),($J15="Semana 3"),($J15="Semana 4"),($J15="Semana 5")),INDEX(Calendario!$D$3:$H$55,MATCH(Q$4,Calendario!$A$3:$A$55,0),MATCH($I15,Calendario!$D$2:$H$2,0)),""),""),IF($K15=4,IF(AND((N15=""),(O15=""),(P15="")),IF(OR(($J15="Semana 1"),($J15="Semana 2"),($J15="Semana 3"),($J15="Semana 4"),($J15="Semana 5")),INDEX(Calendario!$D$3:$H$55,MATCH(Q$4,Calendario!$A$3:$A$55,0),MATCH($I15,Calendario!$D$2:$H$2,0)),""),"")))),IF($K15=2,IF(P15="",IF(OR(($J15="Semana 1"),($J15="Semana 2"),($J15="Semana 3"),($J15="Semana 4")),INDEX(Calendario!$D$3:$H$55,MATCH(Q$4,Calendario!$A$3:$A$55,0),MATCH($I15,Calendario!$D$2:$H$2,0)),""),""),IF($K15=3,IF(AND((O15=""),(P15="")),IF(OR(($J15="Semana 1"),($J15="Semana 2"),($J15="Semana 3"),($J15="Semana 4")),INDEX(Calendario!$D$3:$H$55,MATCH(Q$4,Calendario!$A$3:$A$55,0),MATCH($I15,Calendario!$D$2:$H$2,0)),""),""),IF($K15=4,IF(AND((N15=""),(O15=""),(P15="")),IF(OR(($J15="Semana 1"),($J15="Semana 2"),($J15="Semana 3"),($J15="Semana 4")),INDEX(Calendario!$D$3:$H$55,MATCH(Q$4,Calendario!$A$3:$A$55,0),MATCH($I15,Calendario!$D$2:$H$2,0)),""),""))))))))))</f>
        <v>44587</v>
      </c>
      <c r="R15" s="108">
        <f>IF(ISBLANK($I15),"",IF(EXACT(($I15),(PROPER(TEXT(R$3,"dddd")))),"",IF(OR(EXACT(($I15),PROPER(TEXT(R13,"dddd"))),(EXACT(($I15),PROPER(TEXT(R14,"dddd"))))),"",IF(EXACT(R$4,$J15),IF(Q15="",IF(OR(($K15=4),($K15=3),($K15=2),($K15=1)),INDEX(Calendario!$D$3:$H$55,MATCH(R$4,Calendario!$A$3:$A$55,0),MATCH($I15,Calendario!$D$2:$H$2,0)),"")),IF($K15=1,IF(AND(N15="",EXACT((R$4),(CONCATENATE(Calendario!$A$1," ",(MID($J15,8,2))+1)))),INDEX(Calendario!$D$3:$H$55,MATCH(R$4,Calendario!$A$3:$A$55,0),MATCH($I15,Calendario!$D$2:$H$2,0)),IF(Q15="","",INDEX(Calendario!$D$3:$H$55,MATCH(R$4,Calendario!$A$3:$A$55,0),MATCH($I15,Calendario!$D$2:$H$2,0)))),IF(EXACT($M$4,"Semana 1"),IF($K15=2,IF(Q15="",IF(OR(($J15="Semana 1"),($J15="Semana 2"),($J15="Semana 3"),($J15="Semana 4"),($J15="Semana 5"),($J15="Semana 6")),INDEX(Calendario!$D$3:$H$55,MATCH(R$4,Calendario!$A$3:$A$55,0),MATCH($I15,Calendario!$D$2:$H$2,0)),""),""),IF($K15=3,IF(AND((P15=""),(Q15="")),IF(OR(($J15="Semana 1"),($J15="Semana 2"),($J15="Semana 3"),($J15="Semana 4"),($J15="Semana 5"),($J15="Semana 6")),INDEX(Calendario!$D$3:$H$55,MATCH(R$4,Calendario!$A$3:$A$55,0),MATCH($I15,Calendario!$D$2:$H$2,0)),""),""),IF($K15=4,IF(AND((O15=""),(P15=""),(Q15="")),IF(OR(($J15="Semana 1"),($J15="Semana 2"),($J15="Semana 3"),($J15="Semana 4"),($J15="Semana 5"),($J15="Semana 6")),INDEX(Calendario!$D$3:$H$55,MATCH(R$4,Calendario!$A$3:$A$55,0),MATCH($I15,Calendario!$D$2:$H$2,0)),""),"")))),IF($K15=2,IF(Q15="",IF(OR(($J15="Semana 1"),($J15="Semana 2"),($J15="Semana 3"),($J15="Semana 4"),($J15="Semana 5")),INDEX(Calendario!$D$3:$H$55,MATCH(R$4,Calendario!$A$3:$A$55,0),MATCH($I15,Calendario!$D$2:$H$2,0)),""),""),IF($K15=3,IF(AND((P15=""),(Q15="")),IF(OR(($J15="Semana 1"),($J15="Semana 2"),($J15="Semana 3"),($J15="Semana 4"),($J15="Semana 5")),INDEX(Calendario!$D$3:$H$55,MATCH(R$4,Calendario!$A$3:$A$55,0),MATCH($I15,Calendario!$D$2:$H$2,0)),""),""),IF($K15=4,IF(AND((O15=""),(P15=""),(Q15="")),IF(OR(($J15="Semana 1"),($J15="Semana 2"),($J15="Semana 3"),($J15="Semana 4"),($J15="Semana 5")),INDEX(Calendario!$D$3:$H$55,MATCH(R$4,Calendario!$A$3:$A$55,0),MATCH($I15,Calendario!$D$2:$H$2,0)),""),""))))))))))</f>
        <v>44594</v>
      </c>
      <c r="S15" s="108">
        <f>IF(ISBLANK($I15),"",IF(EXACT(($I15),(PROPER(TEXT(S$3,"dddd")))),"",IF(OR(EXACT(($I15),PROPER(TEXT(S13,"dddd"))),(EXACT(($I15),PROPER(TEXT(S14,"dddd"))))),"",IF(EXACT(S$4,$J15),IF(R15="",IF(OR(($K15=4),($K15=3),($K15=2),($K15=1)),INDEX(Calendario!$D$3:$H$55,MATCH(S$4,Calendario!$A$3:$A$55,0),MATCH($I15,Calendario!$D$2:$H$2,0)),"")),IF($K15=1,IF(AND(O15="",EXACT((S$4),(CONCATENATE(Calendario!$A$1," ",(MID($J15,8,2))+1)))),INDEX(Calendario!$D$3:$H$55,MATCH(S$4,Calendario!$A$3:$A$55,0),MATCH($I15,Calendario!$D$2:$H$2,0)),IF(R15="",IF(EXACT(($I15),(PROPER(TEXT(R$3,"dddd")))),INDEX(Calendario!$D$3:$H$55,MATCH(S$4,Calendario!$A$3:$A$55,0),MATCH($I15,Calendario!$D$2:$H$2,0)),""),INDEX(Calendario!$D$3:$H$55,MATCH(S$4,Calendario!$A$3:$A$55,0),MATCH($I15,Calendario!$D$2:$H$2,0)))),IF(EXACT($M$4,"Semana 1"),IF($K15=2,IF(R15="",IF(OR(($J15="Semana 1"),($J15="Semana 2"),($J15="Semana 3"),($J15="Semana 4"),($J15="Semana 5"),($J15="Semana 6"),($J15="Semana 7")),INDEX(Calendario!$D$3:$H$55,MATCH(S$4,Calendario!$A$3:$A$55,0),MATCH($I15,Calendario!$D$2:$H$2,0)),""),""),IF($K15=3,IF(AND((Q15=""),(R15="")),IF(OR(($J15="Semana 1"),($J15="Semana 2"),($J15="Semana 3"),($J15="Semana 4"),($J15="Semana 5"),($J15="Semana 6"),($J15="Semana 7")),INDEX(Calendario!$D$3:$H$55,MATCH(S$4,Calendario!$A$3:$A$55,0),MATCH($I15,Calendario!$D$2:$H$2,0)),""),""),IF($K15=4,IF(AND((P15=""),(Q15=""),(R15="")),IF(OR(($J15="Semana 1"),($J15="Semana 2"),($J15="Semana 3"),($J15="Semana 4"),($J15="Semana 5"),($J15="Semana 6"),($J15="Semana 7")),INDEX(Calendario!$D$3:$H$55,MATCH(S$4,Calendario!$A$3:$A$55,0),MATCH($I15,Calendario!$D$2:$H$2,0)),""),"")))),IF($K15=2,IF(R15="",IF(OR(($J15="Semana 1"),($J15="Semana 2"),($J15="Semana 3"),($J15="Semana 4"),($J15="Semana 5"),($J15="Semana 6")),INDEX(Calendario!$D$3:$H$55,MATCH(S$4,Calendario!$A$3:$A$55,0),MATCH($I15,Calendario!$D$2:$H$2,0)),""),""),IF($K15=3,IF(AND((Q15=""),(R15="")),IF(OR(($J15="Semana 1"),($J15="Semana 2"),($J15="Semana 3"),($J15="Semana 4"),($J15="Semana 5"),($J15="Semana 6")),INDEX(Calendario!$D$3:$H$55,MATCH(S$4,Calendario!$A$3:$A$55,0),MATCH($I15,Calendario!$D$2:$H$2,0)),""),""),IF($K15=4,IF(AND((P15=""),(Q15=""),(R15="")),IF(OR(($J15="Semana 1"),($J15="Semana 2"),($J15="Semana 3"),($J15="Semana 4"),($J15="Semana 5"),($J15="Semana 6")),INDEX(Calendario!$D$3:$H$55,MATCH(S$4,Calendario!$A$3:$A$55,0),MATCH($I15,Calendario!$D$2:$H$2,0)),""),""))))))))))</f>
        <v>44601</v>
      </c>
      <c r="T15" s="108">
        <f>IF(ISBLANK($I15),"",IF(EXACT(($I15),(PROPER(TEXT(T$3,"dddd")))),"",IF(OR(EXACT(($I15),PROPER(TEXT(T13,"dddd"))),(EXACT(($I15),PROPER(TEXT(T14,"dddd"))))),"",IF(EXACT(T$4,$J15),IF(S15="",IF(OR(($K15=4),($K15=3),($K15=2),($K15=1)),INDEX(Calendario!$D$3:$H$55,MATCH(T$4,Calendario!$A$3:$A$55,0),MATCH($I15,Calendario!$D$2:$H$2,0)),"")),IF($K15=1,IF(AND(P15="",EXACT((T$4),(CONCATENATE(Calendario!$A$1," ",(MID($J15,8,2))+1)))),INDEX(Calendario!$D$3:$H$55,MATCH(T$4,Calendario!$A$3:$A$55,0),MATCH($I15,Calendario!$D$2:$H$2,0)),IF(S15="",IF(EXACT(($I15),(PROPER(TEXT(S$3,"dddd")))),INDEX(Calendario!$D$3:$H$55,MATCH(T$4,Calendario!$A$3:$A$55,0),MATCH($I15,Calendario!$D$2:$H$2,0)),""),INDEX(Calendario!$D$3:$H$55,MATCH(T$4,Calendario!$A$3:$A$55,0),MATCH($I15,Calendario!$D$2:$H$2,0)))),IF(EXACT($M$4,"Semana 1"),IF($K15=2,IF(S15="",IF(OR(($J15="Semana 1"),($J15="Semana 2"),($J15="Semana 3"),($J15="Semana 4"),($J15="Semana 5"),($J15="Semana 6"),($J15="Semana 7"),($J15="Semana 8")),INDEX(Calendario!$D$3:$H$55,MATCH(T$4,Calendario!$A$3:$A$55,0),MATCH($I15,Calendario!$D$2:$H$2,0)),""),""),IF($K15=3,IF(AND((R15=""),(S15="")),IF(OR(($J15="Semana 1"),($J15="Semana 2"),($J15="Semana 3"),($J15="Semana 4"),($J15="Semana 5"),($J15="Semana 6"),($J15="Semana 7"),($J15="Semana 8")),INDEX(Calendario!$D$3:$H$55,MATCH(T$4,Calendario!$A$3:$A$55,0),MATCH($I15,Calendario!$D$2:$H$2,0)),""),""),IF($K15=4,IF(AND((Q15=""),(R15=""),(S15="")),IF(OR(($J15="Semana 1"),($J15="Semana 2"),($J15="Semana 3"),($J15="Semana 4"),($J15="Semana 5"),($J15="Semana 6"),($J15="Semana 7"),($J15="Semana 8")),INDEX(Calendario!$D$3:$H$55,MATCH(T$4,Calendario!$A$3:$A$55,0),MATCH($I15,Calendario!$D$2:$H$2,0)),""),"")))),IF($K15=2,IF(S15="",IF(OR(($J15="Semana 1"),($J15="Semana 2"),($J15="Semana 3"),($J15="Semana 4"),($J15="Semana 5"),($J15="Semana 6"),($J15="Semana 7")),INDEX(Calendario!$D$3:$H$55,MATCH(T$4,Calendario!$A$3:$A$55,0),MATCH($I15,Calendario!$D$2:$H$2,0)),""),""),IF($K15=3,IF(AND((R15=""),(S15="")),IF(OR(($J15="Semana 1"),($J15="Semana 2"),($J15="Semana 3"),($J15="Semana 4"),($J15="Semana 5"),($J15="Semana 6"),($J15="Semana 7")),INDEX(Calendario!$D$3:$H$55,MATCH(T$4,Calendario!$A$3:$A$55,0),MATCH($I15,Calendario!$D$2:$H$2,0)),""),""),IF($K15=4,IF(AND((Q15=""),(R15=""),(S15="")),IF(OR(($J15="Semana 1"),($J15="Semana 2"),($J15="Semana 3"),($J15="Semana 4"),($J15="Semana 5"),($J15="Semana 6"),($J15="Semana 7")),INDEX(Calendario!$D$3:$H$55,MATCH(T$4,Calendario!$A$3:$A$55,0),MATCH($I15,Calendario!$D$2:$H$2,0)),""),""))))))))))</f>
        <v>44608</v>
      </c>
      <c r="U15" s="108">
        <f>IF(ISBLANK($I15),"",IF(OR(EXACT(($I15),PROPER(TEXT(U14,"dddd"))),(EXACT(($I15),PROPER(TEXT(U13,"dddd"))))),"",IF(EXACT(($I15),(PROPER(TEXT(U$3,"dddd")))),"",IF($K15=1,INDEX(Calendario!$D$3:$H$55,MATCH(U$4,Calendario!$A$3:$A$55,0),MATCH($I15,Calendario!$D$2:$H$2,0)),IF($K15=2,IF(T15="",INDEX(Calendario!$D$3:$H$55,MATCH(U$4,Calendario!$A$3:$A$55,0),MATCH($I15,Calendario!$D$2:$H$2,0)),""),IF($K15=3,IF(AND((S15=""),(T15="")),INDEX(Calendario!$D$3:$H$55,MATCH(U$4,Calendario!$A$3:$A$55,0),MATCH($I15,Calendario!$D$2:$H$2,0)),""),IF($K15=4,IF(AND((R15=""),(S15=""),(T15="")),INDEX(Calendario!$D$3:$H$55,MATCH(U$4,Calendario!$A$3:$A$55,0),MATCH($I15,Calendario!$D$2:$H$2,0)),""))))))))</f>
        <v>44615</v>
      </c>
      <c r="V15" s="107">
        <f>IF(ISBLANK($I15),"",IF(OR(EXACT(($I15),PROPER(TEXT(V14,"dddd"))),(EXACT(($I15),PROPER(TEXT(V13,"dddd"))))),"",IF(EXACT(($I15),(PROPER(TEXT(V$3,"dddd")))),"",IF($K15=1,INDEX(Calendario!$D$3:$H$55,MATCH(V$4,Calendario!$A$3:$A$55,0),MATCH($I15,Calendario!$D$2:$H$2,0)),IF($K15=2,IF(U15="",INDEX(Calendario!$D$3:$H$55,MATCH(V$4,Calendario!$A$3:$A$55,0),MATCH($I15,Calendario!$D$2:$H$2,0)),""),IF($K15=3,IF(AND((T15=""),(U15="")),INDEX(Calendario!$D$3:$H$55,MATCH(V$4,Calendario!$A$3:$A$55,0),MATCH($I15,Calendario!$D$2:$H$2,0)),""),IF($K15=4,IF(AND((S15=""),(T15=""),(U15="")),INDEX(Calendario!$D$3:$H$55,MATCH(V$4,Calendario!$A$3:$A$55,0),MATCH($I15,Calendario!$D$2:$H$2,0)),""))))))))</f>
        <v>44622</v>
      </c>
      <c r="W15" s="107">
        <f>IF(ISBLANK($I15),"",IF(OR(EXACT(($I15),PROPER(TEXT(W14,"dddd"))),(EXACT(($I15),PROPER(TEXT(W13,"dddd"))))),"",IF(EXACT(($I15),(PROPER(TEXT(W$3,"dddd")))),"",IF($K15=1,INDEX(Calendario!$D$3:$H$55,MATCH(W$4,Calendario!$A$3:$A$55,0),MATCH($I15,Calendario!$D$2:$H$2,0)),IF($K15=2,IF(V15="",INDEX(Calendario!$D$3:$H$55,MATCH(W$4,Calendario!$A$3:$A$55,0),MATCH($I15,Calendario!$D$2:$H$2,0)),""),IF($K15=3,IF(AND((U15=""),(V15="")),INDEX(Calendario!$D$3:$H$55,MATCH(W$4,Calendario!$A$3:$A$55,0),MATCH($I15,Calendario!$D$2:$H$2,0)),""),IF($K15=4,IF(AND((T15=""),(U15=""),(V15="")),INDEX(Calendario!$D$3:$H$55,MATCH(W$4,Calendario!$A$3:$A$55,0),MATCH($I15,Calendario!$D$2:$H$2,0)),""))))))))</f>
        <v>44629</v>
      </c>
      <c r="X15" s="107">
        <f>IF(ISBLANK($I15),"",IF(OR(EXACT(($I15),PROPER(TEXT(X14,"dddd"))),(EXACT(($I15),PROPER(TEXT(X13,"dddd"))))),"",IF(EXACT(($I15),(PROPER(TEXT(X$3,"dddd")))),"",IF($K15=1,INDEX(Calendario!$D$3:$H$55,MATCH(X$4,Calendario!$A$3:$A$55,0),MATCH($I15,Calendario!$D$2:$H$2,0)),IF($K15=2,IF(W15="",INDEX(Calendario!$D$3:$H$55,MATCH(X$4,Calendario!$A$3:$A$55,0),MATCH($I15,Calendario!$D$2:$H$2,0)),""),IF($K15=3,IF(AND((V15=""),(W15="")),INDEX(Calendario!$D$3:$H$55,MATCH(X$4,Calendario!$A$3:$A$55,0),MATCH($I15,Calendario!$D$2:$H$2,0)),""),IF($K15=4,IF(AND((U15=""),(V15=""),(W15="")),INDEX(Calendario!$D$3:$H$55,MATCH(X$4,Calendario!$A$3:$A$55,0),MATCH($I15,Calendario!$D$2:$H$2,0)),""))))))))</f>
        <v>44636</v>
      </c>
      <c r="Y15" s="107">
        <f>IF(ISBLANK($I15),"",IF(OR(EXACT(($I15),PROPER(TEXT(Y14,"dddd"))),(EXACT(($I15),PROPER(TEXT(Y13,"dddd"))))),"",IF(EXACT(($I15),(PROPER(TEXT(Y$3,"dddd")))),"",IF($K15=1,INDEX(Calendario!$D$3:$H$55,MATCH(Y$4,Calendario!$A$3:$A$55,0),MATCH($I15,Calendario!$D$2:$H$2,0)),IF($K15=2,IF(X15="",INDEX(Calendario!$D$3:$H$55,MATCH(Y$4,Calendario!$A$3:$A$55,0),MATCH($I15,Calendario!$D$2:$H$2,0)),""),IF($K15=3,IF(AND((W15=""),(X15="")),INDEX(Calendario!$D$3:$H$55,MATCH(Y$4,Calendario!$A$3:$A$55,0),MATCH($I15,Calendario!$D$2:$H$2,0)),""),IF($K15=4,IF(AND((V15=""),(W15=""),(X15="")),INDEX(Calendario!$D$3:$H$55,MATCH(Y$4,Calendario!$A$3:$A$55,0),MATCH($I15,Calendario!$D$2:$H$2,0)),""))))))))</f>
        <v>44643</v>
      </c>
      <c r="Z15" s="107">
        <f>IF(ISBLANK($I15),"",IF(OR(EXACT(($I15),PROPER(TEXT(Z14,"dddd"))),(EXACT(($I15),PROPER(TEXT(Z13,"dddd"))))),"",IF(EXACT(($I15),(PROPER(TEXT(Z$3,"dddd")))),"",IF($K15=1,INDEX(Calendario!$D$3:$H$55,MATCH(Z$4,Calendario!$A$3:$A$55,0),MATCH($I15,Calendario!$D$2:$H$2,0)),IF($K15=2,IF(Y15="",INDEX(Calendario!$D$3:$H$55,MATCH(Z$4,Calendario!$A$3:$A$55,0),MATCH($I15,Calendario!$D$2:$H$2,0)),""),IF($K15=3,IF(AND((X15=""),(Y15="")),INDEX(Calendario!$D$3:$H$55,MATCH(Z$4,Calendario!$A$3:$A$55,0),MATCH($I15,Calendario!$D$2:$H$2,0)),""),IF($K15=4,IF(AND((W15=""),(X15=""),(Y15="")),INDEX(Calendario!$D$3:$H$55,MATCH(Z$4,Calendario!$A$3:$A$55,0),MATCH($I15,Calendario!$D$2:$H$2,0)),""))))))))</f>
        <v>44650</v>
      </c>
      <c r="AA15" s="108">
        <f>IF(ISBLANK($I15),"",IF(OR(EXACT(($I15),PROPER(TEXT(AA14,"dddd"))),(EXACT(($I15),PROPER(TEXT(AA13,"dddd"))))),"",IF(EXACT(($I15),(PROPER(TEXT(AA$3,"dddd")))),"",IF($K15=1,INDEX(Calendario!$D$3:$H$55,MATCH(AA$4,Calendario!$A$3:$A$55,0),MATCH($I15,Calendario!$D$2:$H$2,0)),IF($K15=2,IF(Z15="",INDEX(Calendario!$D$3:$H$55,MATCH(AA$4,Calendario!$A$3:$A$55,0),MATCH($I15,Calendario!$D$2:$H$2,0)),""),IF($K15=3,IF(AND((Y15=""),(Z15="")),INDEX(Calendario!$D$3:$H$55,MATCH(AA$4,Calendario!$A$3:$A$55,0),MATCH($I15,Calendario!$D$2:$H$2,0)),""),IF($K15=4,IF(AND((X15=""),(Y15=""),(Z15="")),INDEX(Calendario!$D$3:$H$55,MATCH(AA$4,Calendario!$A$3:$A$55,0),MATCH($I15,Calendario!$D$2:$H$2,0)),""))))))))</f>
        <v>44657</v>
      </c>
      <c r="AB15" s="108">
        <f>IF(ISBLANK($I15),"",IF(OR(EXACT(($I15),PROPER(TEXT(AB14,"dddd"))),(EXACT(($I15),PROPER(TEXT(AB13,"dddd"))))),"",IF(EXACT(($I15),(PROPER(TEXT(AB$3,"dddd")))),"",IF($K15=1,INDEX(Calendario!$D$3:$H$55,MATCH(AB$4,Calendario!$A$3:$A$55,0),MATCH($I15,Calendario!$D$2:$H$2,0)),IF($K15=2,IF(AA15="",INDEX(Calendario!$D$3:$H$55,MATCH(AB$4,Calendario!$A$3:$A$55,0),MATCH($I15,Calendario!$D$2:$H$2,0)),""),IF($K15=3,IF(AND((Z15=""),(AA15="")),INDEX(Calendario!$D$3:$H$55,MATCH(AB$4,Calendario!$A$3:$A$55,0),MATCH($I15,Calendario!$D$2:$H$2,0)),""),IF($K15=4,IF(AND((Y15=""),(Z15=""),(AA15="")),INDEX(Calendario!$D$3:$H$55,MATCH(AB$4,Calendario!$A$3:$A$55,0),MATCH($I15,Calendario!$D$2:$H$2,0)),""))))))))</f>
        <v>44664</v>
      </c>
      <c r="AC15" s="108">
        <f>IF(ISBLANK($I15),"",IF(OR(EXACT(($I15),PROPER(TEXT(AC14,"dddd"))),(EXACT(($I15),PROPER(TEXT(AC13,"dddd"))))),"",IF(EXACT(($I15),(PROPER(TEXT(AC$3,"dddd")))),"",IF($K15=1,INDEX(Calendario!$D$3:$H$55,MATCH(AC$4,Calendario!$A$3:$A$55,0),MATCH($I15,Calendario!$D$2:$H$2,0)),IF($K15=2,IF(AB15="",INDEX(Calendario!$D$3:$H$55,MATCH(AC$4,Calendario!$A$3:$A$55,0),MATCH($I15,Calendario!$D$2:$H$2,0)),""),IF($K15=3,IF(AND((AA15=""),(AB15="")),INDEX(Calendario!$D$3:$H$55,MATCH(AC$4,Calendario!$A$3:$A$55,0),MATCH($I15,Calendario!$D$2:$H$2,0)),""),IF($K15=4,IF(AND((Z15=""),(AA15=""),(AB15="")),INDEX(Calendario!$D$3:$H$55,MATCH(AC$4,Calendario!$A$3:$A$55,0),MATCH($I15,Calendario!$D$2:$H$2,0)),""))))))))</f>
        <v>44671</v>
      </c>
      <c r="AD15" s="108">
        <f>IF(ISBLANK($I15),"",IF(OR(EXACT(($I15),PROPER(TEXT(AD14,"dddd"))),(EXACT(($I15),PROPER(TEXT(AD13,"dddd"))))),"",IF(EXACT(($I15),(PROPER(TEXT(AD$3,"dddd")))),"",IF($K15=1,INDEX(Calendario!$D$3:$H$55,MATCH(AD$4,Calendario!$A$3:$A$55,0),MATCH($I15,Calendario!$D$2:$H$2,0)),IF($K15=2,IF(AC15="",INDEX(Calendario!$D$3:$H$55,MATCH(AD$4,Calendario!$A$3:$A$55,0),MATCH($I15,Calendario!$D$2:$H$2,0)),""),IF($K15=3,IF(AND((AB15=""),(AC15="")),INDEX(Calendario!$D$3:$H$55,MATCH(AD$4,Calendario!$A$3:$A$55,0),MATCH($I15,Calendario!$D$2:$H$2,0)),""),IF($K15=4,IF(AND((AA15=""),(AB15=""),(AC15="")),INDEX(Calendario!$D$3:$H$55,MATCH(AD$4,Calendario!$A$3:$A$55,0),MATCH($I15,Calendario!$D$2:$H$2,0)),""))))))))</f>
        <v>44678</v>
      </c>
      <c r="AE15" s="107">
        <f>IF(ISBLANK($I15),"",IF(OR(EXACT(($I15),PROPER(TEXT(AE14,"dddd"))),(EXACT(($I15),PROPER(TEXT(AE13,"dddd"))))),"",IF(EXACT(($I15),(PROPER(TEXT(AE$3,"dddd")))),"",IF($K15=1,INDEX(Calendario!$D$3:$H$55,MATCH(AE$4,Calendario!$A$3:$A$55,0),MATCH($I15,Calendario!$D$2:$H$2,0)),IF($K15=2,IF(AD15="",INDEX(Calendario!$D$3:$H$55,MATCH(AE$4,Calendario!$A$3:$A$55,0),MATCH($I15,Calendario!$D$2:$H$2,0)),""),IF($K15=3,IF(AND((AC15=""),(AD15="")),INDEX(Calendario!$D$3:$H$55,MATCH(AE$4,Calendario!$A$3:$A$55,0),MATCH($I15,Calendario!$D$2:$H$2,0)),""),IF($K15=4,IF(AND((AB15=""),(AC15=""),(AD15="")),INDEX(Calendario!$D$3:$H$55,MATCH(AE$4,Calendario!$A$3:$A$55,0),MATCH($I15,Calendario!$D$2:$H$2,0)),""))))))))</f>
        <v>44685</v>
      </c>
      <c r="AF15" s="107">
        <f>IF(ISBLANK($I15),"",IF(OR(EXACT(($I15),PROPER(TEXT(AF14,"dddd"))),(EXACT(($I15),PROPER(TEXT(AF13,"dddd"))))),"",IF(EXACT(($I15),(PROPER(TEXT(AF$3,"dddd")))),"",IF($K15=1,INDEX(Calendario!$D$3:$H$55,MATCH(AF$4,Calendario!$A$3:$A$55,0),MATCH($I15,Calendario!$D$2:$H$2,0)),IF($K15=2,IF(AE15="",INDEX(Calendario!$D$3:$H$55,MATCH(AF$4,Calendario!$A$3:$A$55,0),MATCH($I15,Calendario!$D$2:$H$2,0)),""),IF($K15=3,IF(AND((AD15=""),(AE15="")),INDEX(Calendario!$D$3:$H$55,MATCH(AF$4,Calendario!$A$3:$A$55,0),MATCH($I15,Calendario!$D$2:$H$2,0)),""),IF($K15=4,IF(AND((AC15=""),(AD15=""),(AE15="")),INDEX(Calendario!$D$3:$H$55,MATCH(AF$4,Calendario!$A$3:$A$55,0),MATCH($I15,Calendario!$D$2:$H$2,0)),""))))))))</f>
        <v>44692</v>
      </c>
      <c r="AG15" s="107">
        <f>IF(ISBLANK($I15),"",IF(OR(EXACT(($I15),PROPER(TEXT(AG14,"dddd"))),(EXACT(($I15),PROPER(TEXT(AG13,"dddd"))))),"",IF(EXACT(($I15),(PROPER(TEXT(AG$3,"dddd")))),"",IF($K15=1,INDEX(Calendario!$D$3:$H$55,MATCH(AG$4,Calendario!$A$3:$A$55,0),MATCH($I15,Calendario!$D$2:$H$2,0)),IF($K15=2,IF(AF15="",INDEX(Calendario!$D$3:$H$55,MATCH(AG$4,Calendario!$A$3:$A$55,0),MATCH($I15,Calendario!$D$2:$H$2,0)),""),IF($K15=3,IF(AND((AE15=""),(AF15="")),INDEX(Calendario!$D$3:$H$55,MATCH(AG$4,Calendario!$A$3:$A$55,0),MATCH($I15,Calendario!$D$2:$H$2,0)),""),IF($K15=4,IF(AND((AD15=""),(AE15=""),(AF15="")),INDEX(Calendario!$D$3:$H$55,MATCH(AG$4,Calendario!$A$3:$A$55,0),MATCH($I15,Calendario!$D$2:$H$2,0)),""))))))))</f>
        <v>44699</v>
      </c>
      <c r="AH15" s="107">
        <f>IF(ISBLANK($I15),"",IF(OR(EXACT(($I15),PROPER(TEXT(AH14,"dddd"))),(EXACT(($I15),PROPER(TEXT(AH13,"dddd"))))),"",IF(EXACT(($I15),(PROPER(TEXT(AH$3,"dddd")))),"",IF($K15=1,INDEX(Calendario!$D$3:$H$55,MATCH(AH$4,Calendario!$A$3:$A$55,0),MATCH($I15,Calendario!$D$2:$H$2,0)),IF($K15=2,IF(AG15="",INDEX(Calendario!$D$3:$H$55,MATCH(AH$4,Calendario!$A$3:$A$55,0),MATCH($I15,Calendario!$D$2:$H$2,0)),""),IF($K15=3,IF(AND((AF15=""),(AG15="")),INDEX(Calendario!$D$3:$H$55,MATCH(AH$4,Calendario!$A$3:$A$55,0),MATCH($I15,Calendario!$D$2:$H$2,0)),""),IF($K15=4,IF(AND((AE15=""),(AF15=""),(AG15="")),INDEX(Calendario!$D$3:$H$55,MATCH(AH$4,Calendario!$A$3:$A$55,0),MATCH($I15,Calendario!$D$2:$H$2,0)),""))))))))</f>
        <v>44706</v>
      </c>
      <c r="AI15" s="108">
        <f>IF(ISBLANK($I15),"",IF(OR(EXACT(($I15),PROPER(TEXT(AI14,"dddd"))),(EXACT(($I15),PROPER(TEXT(AI13,"dddd"))))),"",IF(EXACT(($I15),(PROPER(TEXT(AI$3,"dddd")))),"",IF($K15=1,INDEX(Calendario!$D$3:$H$55,MATCH(AI$4,Calendario!$A$3:$A$55,0),MATCH($I15,Calendario!$D$2:$H$2,0)),IF($K15=2,IF(AH15="",INDEX(Calendario!$D$3:$H$55,MATCH(AI$4,Calendario!$A$3:$A$55,0),MATCH($I15,Calendario!$D$2:$H$2,0)),""),IF($K15=3,IF(AND((AG15=""),(AH15="")),INDEX(Calendario!$D$3:$H$55,MATCH(AI$4,Calendario!$A$3:$A$55,0),MATCH($I15,Calendario!$D$2:$H$2,0)),""),IF($K15=4,IF(AND((AF15=""),(AG15=""),(AH15="")),INDEX(Calendario!$D$3:$H$55,MATCH(AI$4,Calendario!$A$3:$A$55,0),MATCH($I15,Calendario!$D$2:$H$2,0)),""))))))))</f>
        <v>44713</v>
      </c>
      <c r="AJ15" s="108">
        <f>IF(ISBLANK($I15),"",IF(OR(EXACT(($I15),PROPER(TEXT(AJ14,"dddd"))),(EXACT(($I15),PROPER(TEXT(AJ13,"dddd"))))),"",IF(EXACT(($I15),(PROPER(TEXT(AJ$3,"dddd")))),"",IF($K15=1,INDEX(Calendario!$D$3:$H$55,MATCH(AJ$4,Calendario!$A$3:$A$55,0),MATCH($I15,Calendario!$D$2:$H$2,0)),IF($K15=2,IF(AI15="",INDEX(Calendario!$D$3:$H$55,MATCH(AJ$4,Calendario!$A$3:$A$55,0),MATCH($I15,Calendario!$D$2:$H$2,0)),""),IF($K15=3,IF(AND((AH15=""),(AI15="")),INDEX(Calendario!$D$3:$H$55,MATCH(AJ$4,Calendario!$A$3:$A$55,0),MATCH($I15,Calendario!$D$2:$H$2,0)),""),IF($K15=4,IF(AND((AG15=""),(AH15=""),(AI15="")),INDEX(Calendario!$D$3:$H$55,MATCH(AJ$4,Calendario!$A$3:$A$55,0),MATCH($I15,Calendario!$D$2:$H$2,0)),""))))))))</f>
        <v>44720</v>
      </c>
      <c r="AK15" s="108">
        <f>IF(ISBLANK($I15),"",IF(OR(EXACT(($I15),PROPER(TEXT(AK14,"dddd"))),(EXACT(($I15),PROPER(TEXT(AK13,"dddd"))))),"",IF(EXACT(($I15),(PROPER(TEXT(AK$3,"dddd")))),"",IF($K15=1,INDEX(Calendario!$D$3:$H$55,MATCH(AK$4,Calendario!$A$3:$A$55,0),MATCH($I15,Calendario!$D$2:$H$2,0)),IF($K15=2,IF(AJ15="",INDEX(Calendario!$D$3:$H$55,MATCH(AK$4,Calendario!$A$3:$A$55,0),MATCH($I15,Calendario!$D$2:$H$2,0)),""),IF($K15=3,IF(AND((AI15=""),(AJ15="")),INDEX(Calendario!$D$3:$H$55,MATCH(AK$4,Calendario!$A$3:$A$55,0),MATCH($I15,Calendario!$D$2:$H$2,0)),""),IF($K15=4,IF(AND((AH15=""),(AI15=""),(AJ15="")),INDEX(Calendario!$D$3:$H$55,MATCH(AK$4,Calendario!$A$3:$A$55,0),MATCH($I15,Calendario!$D$2:$H$2,0)),""))))))))</f>
        <v>44727</v>
      </c>
      <c r="AL15" s="108">
        <f>IF(ISBLANK($I15),"",IF(OR(EXACT(($I15),PROPER(TEXT(AL14,"dddd"))),(EXACT(($I15),PROPER(TEXT(AL13,"dddd"))))),"",IF(EXACT(($I15),(PROPER(TEXT(AL$3,"dddd")))),"",IF($K15=1,INDEX(Calendario!$D$3:$H$55,MATCH(AL$4,Calendario!$A$3:$A$55,0),MATCH($I15,Calendario!$D$2:$H$2,0)),IF($K15=2,IF(AK15="",INDEX(Calendario!$D$3:$H$55,MATCH(AL$4,Calendario!$A$3:$A$55,0),MATCH($I15,Calendario!$D$2:$H$2,0)),""),IF($K15=3,IF(AND((AJ15=""),(AK15="")),INDEX(Calendario!$D$3:$H$55,MATCH(AL$4,Calendario!$A$3:$A$55,0),MATCH($I15,Calendario!$D$2:$H$2,0)),""),IF($K15=4,IF(AND((AI15=""),(AJ15=""),(AK15="")),INDEX(Calendario!$D$3:$H$55,MATCH(AL$4,Calendario!$A$3:$A$55,0),MATCH($I15,Calendario!$D$2:$H$2,0)),""))))))))</f>
        <v>44734</v>
      </c>
      <c r="AM15" s="108">
        <f>IF(ISBLANK($I15),"",IF(OR(EXACT(($I15),PROPER(TEXT(AM14,"dddd"))),(EXACT(($I15),PROPER(TEXT(AM13,"dddd"))))),"",IF(EXACT(($I15),(PROPER(TEXT(AM$3,"dddd")))),"",IF($K15=1,INDEX(Calendario!$D$3:$H$55,MATCH(AM$4,Calendario!$A$3:$A$55,0),MATCH($I15,Calendario!$D$2:$H$2,0)),IF($K15=2,IF(AL15="",INDEX(Calendario!$D$3:$H$55,MATCH(AM$4,Calendario!$A$3:$A$55,0),MATCH($I15,Calendario!$D$2:$H$2,0)),""),IF($K15=3,IF(AND((AK15=""),(AL15="")),INDEX(Calendario!$D$3:$H$55,MATCH(AM$4,Calendario!$A$3:$A$55,0),MATCH($I15,Calendario!$D$2:$H$2,0)),""),IF($K15=4,IF(AND((AJ15=""),(AK15=""),(AL15="")),INDEX(Calendario!$D$3:$H$55,MATCH(AM$4,Calendario!$A$3:$A$55,0),MATCH($I15,Calendario!$D$2:$H$2,0)),""))))))))</f>
        <v>44741</v>
      </c>
      <c r="AN15" s="107">
        <f>IF(ISBLANK($I15),"",IF(OR(EXACT(($I15),PROPER(TEXT(AN14,"dddd"))),(EXACT(($I15),PROPER(TEXT(AN13,"dddd"))))),"",IF(EXACT(($I15),(PROPER(TEXT(AN$3,"dddd")))),"",IF($K15=1,INDEX(Calendario!$D$3:$H$55,MATCH(AN$4,Calendario!$A$3:$A$55,0),MATCH($I15,Calendario!$D$2:$H$2,0)),IF($K15=2,IF(AM15="",INDEX(Calendario!$D$3:$H$55,MATCH(AN$4,Calendario!$A$3:$A$55,0),MATCH($I15,Calendario!$D$2:$H$2,0)),""),IF($K15=3,IF(AND((AL15=""),(AM15="")),INDEX(Calendario!$D$3:$H$55,MATCH(AN$4,Calendario!$A$3:$A$55,0),MATCH($I15,Calendario!$D$2:$H$2,0)),""),IF($K15=4,IF(AND((AK15=""),(AL15=""),(AM15="")),INDEX(Calendario!$D$3:$H$55,MATCH(AN$4,Calendario!$A$3:$A$55,0),MATCH($I15,Calendario!$D$2:$H$2,0)),""))))))))</f>
        <v>44748</v>
      </c>
      <c r="AO15" s="107">
        <f>IF(ISBLANK($I15),"",IF(OR(EXACT(($I15),PROPER(TEXT(AO14,"dddd"))),(EXACT(($I15),PROPER(TEXT(AO13,"dddd"))))),"",IF(EXACT(($I15),(PROPER(TEXT(AO$3,"dddd")))),"",IF($K15=1,INDEX(Calendario!$D$3:$H$55,MATCH(AO$4,Calendario!$A$3:$A$55,0),MATCH($I15,Calendario!$D$2:$H$2,0)),IF($K15=2,IF(AN15="",INDEX(Calendario!$D$3:$H$55,MATCH(AO$4,Calendario!$A$3:$A$55,0),MATCH($I15,Calendario!$D$2:$H$2,0)),""),IF($K15=3,IF(AND((AM15=""),(AN15="")),INDEX(Calendario!$D$3:$H$55,MATCH(AO$4,Calendario!$A$3:$A$55,0),MATCH($I15,Calendario!$D$2:$H$2,0)),""),IF($K15=4,IF(AND((AL15=""),(AM15=""),(AN15="")),INDEX(Calendario!$D$3:$H$55,MATCH(AO$4,Calendario!$A$3:$A$55,0),MATCH($I15,Calendario!$D$2:$H$2,0)),""))))))))</f>
        <v>44755</v>
      </c>
      <c r="AP15" s="107" t="str">
        <f>IF(ISBLANK($I15),"",IF(OR(EXACT(($I15),PROPER(TEXT(AP14,"dddd"))),(EXACT(($I15),PROPER(TEXT(AP13,"dddd"))))),"",IF(EXACT(($I15),(PROPER(TEXT(AP$3,"dddd")))),"",IF($K15=1,INDEX(Calendario!$D$3:$H$55,MATCH(AP$4,Calendario!$A$3:$A$55,0),MATCH($I15,Calendario!$D$2:$H$2,0)),IF($K15=2,IF(AO15="",INDEX(Calendario!$D$3:$H$55,MATCH(AP$4,Calendario!$A$3:$A$55,0),MATCH($I15,Calendario!$D$2:$H$2,0)),""),IF($K15=3,IF(AND((AN15=""),(AO15="")),INDEX(Calendario!$D$3:$H$55,MATCH(AP$4,Calendario!$A$3:$A$55,0),MATCH($I15,Calendario!$D$2:$H$2,0)),""),IF($K15=4,IF(AND((AM15=""),(AN15=""),(AO15="")),INDEX(Calendario!$D$3:$H$55,MATCH(AP$4,Calendario!$A$3:$A$55,0),MATCH($I15,Calendario!$D$2:$H$2,0)),""))))))))</f>
        <v/>
      </c>
      <c r="AQ15" s="107">
        <f>IF(ISBLANK($I15),"",IF(OR(EXACT(($I15),PROPER(TEXT(AQ14,"dddd"))),(EXACT(($I15),PROPER(TEXT(AQ13,"dddd"))))),"",IF(EXACT(($I15),(PROPER(TEXT(AQ$3,"dddd")))),"",IF($K15=1,INDEX(Calendario!$D$3:$H$55,MATCH(AQ$4,Calendario!$A$3:$A$55,0),MATCH($I15,Calendario!$D$2:$H$2,0)),IF($K15=2,IF(AP15="",INDEX(Calendario!$D$3:$H$55,MATCH(AQ$4,Calendario!$A$3:$A$55,0),MATCH($I15,Calendario!$D$2:$H$2,0)),""),IF($K15=3,IF(AND((AO15=""),(AP15="")),INDEX(Calendario!$D$3:$H$55,MATCH(AQ$4,Calendario!$A$3:$A$55,0),MATCH($I15,Calendario!$D$2:$H$2,0)),""),IF($K15=4,IF(AND((AN15=""),(AO15=""),(AP15="")),INDEX(Calendario!$D$3:$H$55,MATCH(AQ$4,Calendario!$A$3:$A$55,0),MATCH($I15,Calendario!$D$2:$H$2,0)),""))))))))</f>
        <v>44769</v>
      </c>
      <c r="AR15" s="108">
        <f>IF(ISBLANK($I15),"",IF(OR(EXACT(($I15),PROPER(TEXT(AR14,"dddd"))),(EXACT(($I15),PROPER(TEXT(AR13,"dddd"))))),"",IF(EXACT(($I15),(PROPER(TEXT(AR$3,"dddd")))),"",IF($K15=1,INDEX(Calendario!$D$3:$H$55,MATCH(AR$4,Calendario!$A$3:$A$55,0),MATCH($I15,Calendario!$D$2:$H$2,0)),IF($K15=2,IF(AQ15="",INDEX(Calendario!$D$3:$H$55,MATCH(AR$4,Calendario!$A$3:$A$55,0),MATCH($I15,Calendario!$D$2:$H$2,0)),""),IF($K15=3,IF(AND((AP15=""),(AQ15="")),INDEX(Calendario!$D$3:$H$55,MATCH(AR$4,Calendario!$A$3:$A$55,0),MATCH($I15,Calendario!$D$2:$H$2,0)),""),IF($K15=4,IF(AND((AO15=""),(AP15=""),(AQ15="")),INDEX(Calendario!$D$3:$H$55,MATCH(AR$4,Calendario!$A$3:$A$55,0),MATCH($I15,Calendario!$D$2:$H$2,0)),""))))))))</f>
        <v>44776</v>
      </c>
      <c r="AS15" s="108">
        <f>IF(ISBLANK($I15),"",IF(OR(EXACT(($I15),PROPER(TEXT(AS14,"dddd"))),(EXACT(($I15),PROPER(TEXT(AS13,"dddd"))))),"",IF(EXACT(($I15),(PROPER(TEXT(AS$3,"dddd")))),"",IF($K15=1,INDEX(Calendario!$D$3:$H$55,MATCH(AS$4,Calendario!$A$3:$A$55,0),MATCH($I15,Calendario!$D$2:$H$2,0)),IF($K15=2,IF(AR15="",INDEX(Calendario!$D$3:$H$55,MATCH(AS$4,Calendario!$A$3:$A$55,0),MATCH($I15,Calendario!$D$2:$H$2,0)),""),IF($K15=3,IF(AND((AQ15=""),(AR15="")),INDEX(Calendario!$D$3:$H$55,MATCH(AS$4,Calendario!$A$3:$A$55,0),MATCH($I15,Calendario!$D$2:$H$2,0)),""),IF($K15=4,IF(AND((AP15=""),(AQ15=""),(AR15="")),INDEX(Calendario!$D$3:$H$55,MATCH(AS$4,Calendario!$A$3:$A$55,0),MATCH($I15,Calendario!$D$2:$H$2,0)),""))))))))</f>
        <v>44783</v>
      </c>
      <c r="AT15" s="108">
        <f>IF(ISBLANK($I15),"",IF(OR(EXACT(($I15),PROPER(TEXT(AT14,"dddd"))),(EXACT(($I15),PROPER(TEXT(AT13,"dddd"))))),"",IF(EXACT(($I15),(PROPER(TEXT(AT$3,"dddd")))),"",IF($K15=1,INDEX(Calendario!$D$3:$H$55,MATCH(AT$4,Calendario!$A$3:$A$55,0),MATCH($I15,Calendario!$D$2:$H$2,0)),IF($K15=2,IF(AS15="",INDEX(Calendario!$D$3:$H$55,MATCH(AT$4,Calendario!$A$3:$A$55,0),MATCH($I15,Calendario!$D$2:$H$2,0)),""),IF($K15=3,IF(AND((AR15=""),(AS15="")),INDEX(Calendario!$D$3:$H$55,MATCH(AT$4,Calendario!$A$3:$A$55,0),MATCH($I15,Calendario!$D$2:$H$2,0)),""),IF($K15=4,IF(AND((AQ15=""),(AR15=""),(AS15="")),INDEX(Calendario!$D$3:$H$55,MATCH(AT$4,Calendario!$A$3:$A$55,0),MATCH($I15,Calendario!$D$2:$H$2,0)),""))))))))</f>
        <v>44790</v>
      </c>
      <c r="AU15" s="108">
        <f>IF(ISBLANK($I15),"",IF(OR(EXACT(($I15),PROPER(TEXT(AU14,"dddd"))),(EXACT(($I15),PROPER(TEXT(AU13,"dddd"))))),"",IF(EXACT(($I15),(PROPER(TEXT(AU$3,"dddd")))),"",IF($K15=1,INDEX(Calendario!$D$3:$H$55,MATCH(AU$4,Calendario!$A$3:$A$55,0),MATCH($I15,Calendario!$D$2:$H$2,0)),IF($K15=2,IF(AT15="",INDEX(Calendario!$D$3:$H$55,MATCH(AU$4,Calendario!$A$3:$A$55,0),MATCH($I15,Calendario!$D$2:$H$2,0)),""),IF($K15=3,IF(AND((AS15=""),(AT15="")),INDEX(Calendario!$D$3:$H$55,MATCH(AU$4,Calendario!$A$3:$A$55,0),MATCH($I15,Calendario!$D$2:$H$2,0)),""),IF($K15=4,IF(AND((AR15=""),(AS15=""),(AT15="")),INDEX(Calendario!$D$3:$H$55,MATCH(AU$4,Calendario!$A$3:$A$55,0),MATCH($I15,Calendario!$D$2:$H$2,0)),""))))))))</f>
        <v>44797</v>
      </c>
      <c r="AV15" s="107">
        <f>IF(ISBLANK($I15),"",IF(OR(EXACT(($I15),PROPER(TEXT(AV14,"dddd"))),(EXACT(($I15),PROPER(TEXT(AV13,"dddd"))))),"",IF(EXACT(($I15),(PROPER(TEXT(AV$3,"dddd")))),"",IF($K15=1,INDEX(Calendario!$D$3:$H$55,MATCH(AV$4,Calendario!$A$3:$A$55,0),MATCH($I15,Calendario!$D$2:$H$2,0)),IF($K15=2,IF(AU15="",INDEX(Calendario!$D$3:$H$55,MATCH(AV$4,Calendario!$A$3:$A$55,0),MATCH($I15,Calendario!$D$2:$H$2,0)),""),IF($K15=3,IF(AND((AT15=""),(AU15="")),INDEX(Calendario!$D$3:$H$55,MATCH(AV$4,Calendario!$A$3:$A$55,0),MATCH($I15,Calendario!$D$2:$H$2,0)),""),IF($K15=4,IF(AND((AS15=""),(AT15=""),(AU15="")),INDEX(Calendario!$D$3:$H$55,MATCH(AV$4,Calendario!$A$3:$A$55,0),MATCH($I15,Calendario!$D$2:$H$2,0)),""))))))))</f>
        <v>44804</v>
      </c>
      <c r="AW15" s="107">
        <f>IF(ISBLANK($I15),"",IF(OR(EXACT(($I15),PROPER(TEXT(AW14,"dddd"))),(EXACT(($I15),PROPER(TEXT(AW13,"dddd"))))),"",IF(EXACT(($I15),(PROPER(TEXT(AW$3,"dddd")))),"",IF($K15=1,INDEX(Calendario!$D$3:$H$55,MATCH(AW$4,Calendario!$A$3:$A$55,0),MATCH($I15,Calendario!$D$2:$H$2,0)),IF($K15=2,IF(AV15="",INDEX(Calendario!$D$3:$H$55,MATCH(AW$4,Calendario!$A$3:$A$55,0),MATCH($I15,Calendario!$D$2:$H$2,0)),""),IF($K15=3,IF(AND((AU15=""),(AV15="")),INDEX(Calendario!$D$3:$H$55,MATCH(AW$4,Calendario!$A$3:$A$55,0),MATCH($I15,Calendario!$D$2:$H$2,0)),""),IF($K15=4,IF(AND((AT15=""),(AU15=""),(AV15="")),INDEX(Calendario!$D$3:$H$55,MATCH(AW$4,Calendario!$A$3:$A$55,0),MATCH($I15,Calendario!$D$2:$H$2,0)),""))))))))</f>
        <v>44811</v>
      </c>
      <c r="AX15" s="107">
        <f>IF(ISBLANK($I15),"",IF(OR(EXACT(($I15),PROPER(TEXT(AX14,"dddd"))),(EXACT(($I15),PROPER(TEXT(AX13,"dddd"))))),"",IF(EXACT(($I15),(PROPER(TEXT(AX$3,"dddd")))),"",IF($K15=1,INDEX(Calendario!$D$3:$H$55,MATCH(AX$4,Calendario!$A$3:$A$55,0),MATCH($I15,Calendario!$D$2:$H$2,0)),IF($K15=2,IF(AW15="",INDEX(Calendario!$D$3:$H$55,MATCH(AX$4,Calendario!$A$3:$A$55,0),MATCH($I15,Calendario!$D$2:$H$2,0)),""),IF($K15=3,IF(AND((AV15=""),(AW15="")),INDEX(Calendario!$D$3:$H$55,MATCH(AX$4,Calendario!$A$3:$A$55,0),MATCH($I15,Calendario!$D$2:$H$2,0)),""),IF($K15=4,IF(AND((AU15=""),(AV15=""),(AW15="")),INDEX(Calendario!$D$3:$H$55,MATCH(AX$4,Calendario!$A$3:$A$55,0),MATCH($I15,Calendario!$D$2:$H$2,0)),""))))))))</f>
        <v>44818</v>
      </c>
      <c r="AY15" s="107">
        <f>IF(ISBLANK($I15),"",IF(OR(EXACT(($I15),PROPER(TEXT(AY14,"dddd"))),(EXACT(($I15),PROPER(TEXT(AY13,"dddd"))))),"",IF(EXACT(($I15),(PROPER(TEXT(AY$3,"dddd")))),"",IF($K15=1,INDEX(Calendario!$D$3:$H$55,MATCH(AY$4,Calendario!$A$3:$A$55,0),MATCH($I15,Calendario!$D$2:$H$2,0)),IF($K15=2,IF(AX15="",INDEX(Calendario!$D$3:$H$55,MATCH(AY$4,Calendario!$A$3:$A$55,0),MATCH($I15,Calendario!$D$2:$H$2,0)),""),IF($K15=3,IF(AND((AW15=""),(AX15="")),INDEX(Calendario!$D$3:$H$55,MATCH(AY$4,Calendario!$A$3:$A$55,0),MATCH($I15,Calendario!$D$2:$H$2,0)),""),IF($K15=4,IF(AND((AV15=""),(AW15=""),(AX15="")),INDEX(Calendario!$D$3:$H$55,MATCH(AY$4,Calendario!$A$3:$A$55,0),MATCH($I15,Calendario!$D$2:$H$2,0)),""))))))))</f>
        <v>44825</v>
      </c>
      <c r="AZ15" s="107">
        <f>IF(ISBLANK($I15),"",IF(OR(EXACT(($I15),PROPER(TEXT(AZ14,"dddd"))),(EXACT(($I15),PROPER(TEXT(AZ13,"dddd"))))),"",IF(EXACT(($I15),(PROPER(TEXT(AZ$3,"dddd")))),"",IF($K15=1,INDEX(Calendario!$D$3:$H$55,MATCH(AZ$4,Calendario!$A$3:$A$55,0),MATCH($I15,Calendario!$D$2:$H$2,0)),IF($K15=2,IF(AY15="",INDEX(Calendario!$D$3:$H$55,MATCH(AZ$4,Calendario!$A$3:$A$55,0),MATCH($I15,Calendario!$D$2:$H$2,0)),""),IF($K15=3,IF(AND((AX15=""),(AY15="")),INDEX(Calendario!$D$3:$H$55,MATCH(AZ$4,Calendario!$A$3:$A$55,0),MATCH($I15,Calendario!$D$2:$H$2,0)),""),IF($K15=4,IF(AND((AW15=""),(AX15=""),(AY15="")),INDEX(Calendario!$D$3:$H$55,MATCH(AZ$4,Calendario!$A$3:$A$55,0),MATCH($I15,Calendario!$D$2:$H$2,0)),""))))))))</f>
        <v>44832</v>
      </c>
      <c r="BA15" s="108">
        <f>IF(ISBLANK($I15),"",IF(OR(EXACT(($I15),PROPER(TEXT(BA14,"dddd"))),(EXACT(($I15),PROPER(TEXT(BA13,"dddd"))))),"",IF(EXACT(($I15),(PROPER(TEXT(BA$3,"dddd")))),"",IF($K15=1,INDEX(Calendario!$D$3:$H$55,MATCH(BA$4,Calendario!$A$3:$A$55,0),MATCH($I15,Calendario!$D$2:$H$2,0)),IF($K15=2,IF(AZ15="",INDEX(Calendario!$D$3:$H$55,MATCH(BA$4,Calendario!$A$3:$A$55,0),MATCH($I15,Calendario!$D$2:$H$2,0)),""),IF($K15=3,IF(AND((AY15=""),(AZ15="")),INDEX(Calendario!$D$3:$H$55,MATCH(BA$4,Calendario!$A$3:$A$55,0),MATCH($I15,Calendario!$D$2:$H$2,0)),""),IF($K15=4,IF(AND((AX15=""),(AY15=""),(AZ15="")),INDEX(Calendario!$D$3:$H$55,MATCH(BA$4,Calendario!$A$3:$A$55,0),MATCH($I15,Calendario!$D$2:$H$2,0)),""))))))))</f>
        <v>44839</v>
      </c>
      <c r="BB15" s="108">
        <f>IF(ISBLANK($I15),"",IF(OR(EXACT(($I15),PROPER(TEXT(BB14,"dddd"))),(EXACT(($I15),PROPER(TEXT(BB13,"dddd"))))),"",IF(EXACT(($I15),(PROPER(TEXT(BB$3,"dddd")))),"",IF($K15=1,INDEX(Calendario!$D$3:$H$55,MATCH(BB$4,Calendario!$A$3:$A$55,0),MATCH($I15,Calendario!$D$2:$H$2,0)),IF($K15=2,IF(BA15="",INDEX(Calendario!$D$3:$H$55,MATCH(BB$4,Calendario!$A$3:$A$55,0),MATCH($I15,Calendario!$D$2:$H$2,0)),""),IF($K15=3,IF(AND((AZ15=""),(BA15="")),INDEX(Calendario!$D$3:$H$55,MATCH(BB$4,Calendario!$A$3:$A$55,0),MATCH($I15,Calendario!$D$2:$H$2,0)),""),IF($K15=4,IF(AND((AY15=""),(AZ15=""),(BA15="")),INDEX(Calendario!$D$3:$H$55,MATCH(BB$4,Calendario!$A$3:$A$55,0),MATCH($I15,Calendario!$D$2:$H$2,0)),""))))))))</f>
        <v>44846</v>
      </c>
      <c r="BC15" s="108">
        <f>IF(ISBLANK($I15),"",IF(OR(EXACT(($I15),PROPER(TEXT(BC14,"dddd"))),(EXACT(($I15),PROPER(TEXT(BC13,"dddd"))))),"",IF(EXACT(($I15),(PROPER(TEXT(BC$3,"dddd")))),"",IF($K15=1,INDEX(Calendario!$D$3:$H$55,MATCH(BC$4,Calendario!$A$3:$A$55,0),MATCH($I15,Calendario!$D$2:$H$2,0)),IF($K15=2,IF(BB15="",INDEX(Calendario!$D$3:$H$55,MATCH(BC$4,Calendario!$A$3:$A$55,0),MATCH($I15,Calendario!$D$2:$H$2,0)),""),IF($K15=3,IF(AND((BA15=""),(BB15="")),INDEX(Calendario!$D$3:$H$55,MATCH(BC$4,Calendario!$A$3:$A$55,0),MATCH($I15,Calendario!$D$2:$H$2,0)),""),IF($K15=4,IF(AND((AZ15=""),(BA15=""),(BB15="")),INDEX(Calendario!$D$3:$H$55,MATCH(BC$4,Calendario!$A$3:$A$55,0),MATCH($I15,Calendario!$D$2:$H$2,0)),""))))))))</f>
        <v>44853</v>
      </c>
      <c r="BD15" s="108">
        <f>IF(ISBLANK($I15),"",IF(OR(EXACT(($I15),PROPER(TEXT(BD14,"dddd"))),(EXACT(($I15),PROPER(TEXT(BD13,"dddd"))))),"",IF(EXACT(($I15),(PROPER(TEXT(BD$3,"dddd")))),"",IF($K15=1,INDEX(Calendario!$D$3:$H$55,MATCH(BD$4,Calendario!$A$3:$A$55,0),MATCH($I15,Calendario!$D$2:$H$2,0)),IF($K15=2,IF(BC15="",INDEX(Calendario!$D$3:$H$55,MATCH(BD$4,Calendario!$A$3:$A$55,0),MATCH($I15,Calendario!$D$2:$H$2,0)),""),IF($K15=3,IF(AND((BB15=""),(BC15="")),INDEX(Calendario!$D$3:$H$55,MATCH(BD$4,Calendario!$A$3:$A$55,0),MATCH($I15,Calendario!$D$2:$H$2,0)),""),IF($K15=4,IF(AND((BA15=""),(BB15=""),(BC15="")),INDEX(Calendario!$D$3:$H$55,MATCH(BD$4,Calendario!$A$3:$A$55,0),MATCH($I15,Calendario!$D$2:$H$2,0)),""))))))))</f>
        <v>44860</v>
      </c>
      <c r="BE15" s="107">
        <f>IF(ISBLANK($I15),"",IF(OR(EXACT(($I15),PROPER(TEXT(BE14,"dddd"))),(EXACT(($I15),PROPER(TEXT(BE13,"dddd"))))),"",IF(EXACT(($I15),(PROPER(TEXT(BE$3,"dddd")))),"",IF($K15=1,INDEX(Calendario!$D$3:$H$55,MATCH(BE$4,Calendario!$A$3:$A$55,0),MATCH($I15,Calendario!$D$2:$H$2,0)),IF($K15=2,IF(BD15="",INDEX(Calendario!$D$3:$H$55,MATCH(BE$4,Calendario!$A$3:$A$55,0),MATCH($I15,Calendario!$D$2:$H$2,0)),""),IF($K15=3,IF(AND((BC15=""),(BD15="")),INDEX(Calendario!$D$3:$H$55,MATCH(BE$4,Calendario!$A$3:$A$55,0),MATCH($I15,Calendario!$D$2:$H$2,0)),""),IF($K15=4,IF(AND((BB15=""),(BC15=""),(BD15="")),INDEX(Calendario!$D$3:$H$55,MATCH(BE$4,Calendario!$A$3:$A$55,0),MATCH($I15,Calendario!$D$2:$H$2,0)),""))))))))</f>
        <v>44867</v>
      </c>
      <c r="BF15" s="107">
        <f>IF(ISBLANK($I15),"",IF(OR(EXACT(($I15),PROPER(TEXT(BF14,"dddd"))),(EXACT(($I15),PROPER(TEXT(BF13,"dddd"))))),"",IF(EXACT(($I15),(PROPER(TEXT(BF$3,"dddd")))),"",IF($K15=1,INDEX(Calendario!$D$3:$H$55,MATCH(BF$4,Calendario!$A$3:$A$55,0),MATCH($I15,Calendario!$D$2:$H$2,0)),IF($K15=2,IF(BE15="",INDEX(Calendario!$D$3:$H$55,MATCH(BF$4,Calendario!$A$3:$A$55,0),MATCH($I15,Calendario!$D$2:$H$2,0)),""),IF($K15=3,IF(AND((BD15=""),(BE15="")),INDEX(Calendario!$D$3:$H$55,MATCH(BF$4,Calendario!$A$3:$A$55,0),MATCH($I15,Calendario!$D$2:$H$2,0)),""),IF($K15=4,IF(AND((BC15=""),(BD15=""),(BE15="")),INDEX(Calendario!$D$3:$H$55,MATCH(BF$4,Calendario!$A$3:$A$55,0),MATCH($I15,Calendario!$D$2:$H$2,0)),""))))))))</f>
        <v>44874</v>
      </c>
      <c r="BG15" s="107">
        <f>IF(ISBLANK($I15),"",IF(OR(EXACT(($I15),PROPER(TEXT(BG14,"dddd"))),(EXACT(($I15),PROPER(TEXT(BG13,"dddd"))))),"",IF(EXACT(($I15),(PROPER(TEXT(BG$3,"dddd")))),"",IF($K15=1,INDEX(Calendario!$D$3:$H$55,MATCH(BG$4,Calendario!$A$3:$A$55,0),MATCH($I15,Calendario!$D$2:$H$2,0)),IF($K15=2,IF(BF15="",INDEX(Calendario!$D$3:$H$55,MATCH(BG$4,Calendario!$A$3:$A$55,0),MATCH($I15,Calendario!$D$2:$H$2,0)),""),IF($K15=3,IF(AND((BE15=""),(BF15="")),INDEX(Calendario!$D$3:$H$55,MATCH(BG$4,Calendario!$A$3:$A$55,0),MATCH($I15,Calendario!$D$2:$H$2,0)),""),IF($K15=4,IF(AND((BD15=""),(BE15=""),(BF15="")),INDEX(Calendario!$D$3:$H$55,MATCH(BG$4,Calendario!$A$3:$A$55,0),MATCH($I15,Calendario!$D$2:$H$2,0)),""))))))))</f>
        <v>44881</v>
      </c>
      <c r="BH15" s="107">
        <f>IF(ISBLANK($I15),"",IF(OR(EXACT(($I15),PROPER(TEXT(BH14,"dddd"))),(EXACT(($I15),PROPER(TEXT(BH13,"dddd"))))),"",IF(EXACT(($I15),(PROPER(TEXT(BH$3,"dddd")))),"",IF($K15=1,INDEX(Calendario!$D$3:$H$55,MATCH(BH$4,Calendario!$A$3:$A$55,0),MATCH($I15,Calendario!$D$2:$H$2,0)),IF($K15=2,IF(BG15="",INDEX(Calendario!$D$3:$H$55,MATCH(BH$4,Calendario!$A$3:$A$55,0),MATCH($I15,Calendario!$D$2:$H$2,0)),""),IF($K15=3,IF(AND((BF15=""),(BG15="")),INDEX(Calendario!$D$3:$H$55,MATCH(BH$4,Calendario!$A$3:$A$55,0),MATCH($I15,Calendario!$D$2:$H$2,0)),""),IF($K15=4,IF(AND((BE15=""),(BF15=""),(BG15="")),INDEX(Calendario!$D$3:$H$55,MATCH(BH$4,Calendario!$A$3:$A$55,0),MATCH($I15,Calendario!$D$2:$H$2,0)),""))))))))</f>
        <v>44888</v>
      </c>
      <c r="BI15" s="108">
        <f>IF(ISBLANK($I15),"",IF(OR(EXACT(($I15),PROPER(TEXT(BI14,"dddd"))),(EXACT(($I15),PROPER(TEXT(BI13,"dddd"))))),"",IF(EXACT(($I15),(PROPER(TEXT(BI$3,"dddd")))),"",IF($K15=1,INDEX(Calendario!$D$3:$H$55,MATCH(BI$4,Calendario!$A$3:$A$55,0),MATCH($I15,Calendario!$D$2:$H$2,0)),IF($K15=2,IF(BH15="",INDEX(Calendario!$D$3:$H$55,MATCH(BI$4,Calendario!$A$3:$A$55,0),MATCH($I15,Calendario!$D$2:$H$2,0)),""),IF($K15=3,IF(AND((BG15=""),(BH15="")),INDEX(Calendario!$D$3:$H$55,MATCH(BI$4,Calendario!$A$3:$A$55,0),MATCH($I15,Calendario!$D$2:$H$2,0)),""),IF($K15=4,IF(AND((BF15=""),(BG15=""),(BH15="")),INDEX(Calendario!$D$3:$H$55,MATCH(BI$4,Calendario!$A$3:$A$55,0),MATCH($I15,Calendario!$D$2:$H$2,0)),""))))))))</f>
        <v>44895</v>
      </c>
      <c r="BJ15" s="108">
        <f>IF(ISBLANK($I15),"",IF(OR(EXACT(($I15),PROPER(TEXT(BJ14,"dddd"))),(EXACT(($I15),PROPER(TEXT(BJ13,"dddd"))))),"",IF(EXACT(($I15),(PROPER(TEXT(BJ$3,"dddd")))),"",IF($K15=1,INDEX(Calendario!$D$3:$H$55,MATCH(BJ$4,Calendario!$A$3:$A$55,0),MATCH($I15,Calendario!$D$2:$H$2,0)),IF($K15=2,IF(BI15="",INDEX(Calendario!$D$3:$H$55,MATCH(BJ$4,Calendario!$A$3:$A$55,0),MATCH($I15,Calendario!$D$2:$H$2,0)),""),IF($K15=3,IF(AND((BH15=""),(BI15="")),INDEX(Calendario!$D$3:$H$55,MATCH(BJ$4,Calendario!$A$3:$A$55,0),MATCH($I15,Calendario!$D$2:$H$2,0)),""),IF($K15=4,IF(AND((BG15=""),(BH15=""),(BI15="")),INDEX(Calendario!$D$3:$H$55,MATCH(BJ$4,Calendario!$A$3:$A$55,0),MATCH($I15,Calendario!$D$2:$H$2,0)),""))))))))</f>
        <v>44902</v>
      </c>
      <c r="BK15" s="108">
        <f>IF(ISBLANK($I15),"",IF(OR(EXACT(($I15),PROPER(TEXT(BK14,"dddd"))),(EXACT(($I15),PROPER(TEXT(BK13,"dddd"))))),"",IF(EXACT(($I15),(PROPER(TEXT(BK$3,"dddd")))),"",IF($K15=1,INDEX(Calendario!$D$3:$H$55,MATCH(BK$4,Calendario!$A$3:$A$55,0),MATCH($I15,Calendario!$D$2:$H$2,0)),IF($K15=2,IF(BJ15="",INDEX(Calendario!$D$3:$H$55,MATCH(BK$4,Calendario!$A$3:$A$55,0),MATCH($I15,Calendario!$D$2:$H$2,0)),""),IF($K15=3,IF(AND((BI15=""),(BJ15="")),INDEX(Calendario!$D$3:$H$55,MATCH(BK$4,Calendario!$A$3:$A$55,0),MATCH($I15,Calendario!$D$2:$H$2,0)),""),IF($K15=4,IF(AND((BH15=""),(BI15=""),(BJ15="")),INDEX(Calendario!$D$3:$H$55,MATCH(BK$4,Calendario!$A$3:$A$55,0),MATCH($I15,Calendario!$D$2:$H$2,0)),""))))))))</f>
        <v>44909</v>
      </c>
      <c r="BL15" s="108">
        <f>IF(ISBLANK($I15),"",IF(OR(EXACT(($I15),PROPER(TEXT(BL14,"dddd"))),(EXACT(($I15),PROPER(TEXT(BL13,"dddd"))))),"",IF(EXACT(($I15),(PROPER(TEXT(BL$3,"dddd")))),"",IF($K15=1,INDEX(Calendario!$D$3:$H$55,MATCH(BL$4,Calendario!$A$3:$A$55,0),MATCH($I15,Calendario!$D$2:$H$2,0)),IF($K15=2,IF(BK15="",INDEX(Calendario!$D$3:$H$55,MATCH(BL$4,Calendario!$A$3:$A$55,0),MATCH($I15,Calendario!$D$2:$H$2,0)),""),IF($K15=3,IF(AND((BJ15=""),(BK15="")),INDEX(Calendario!$D$3:$H$55,MATCH(BL$4,Calendario!$A$3:$A$55,0),MATCH($I15,Calendario!$D$2:$H$2,0)),""),IF($K15=4,IF(AND((BI15=""),(BJ15=""),(BK15="")),INDEX(Calendario!$D$3:$H$55,MATCH(BL$4,Calendario!$A$3:$A$55,0),MATCH($I15,Calendario!$D$2:$H$2,0)),""))))))))</f>
        <v>44916</v>
      </c>
      <c r="BM15" s="108">
        <f>IF(ISBLANK($I15),"",IF(OR(EXACT(($I15),PROPER(TEXT(BM14,"dddd"))),(EXACT(($I15),PROPER(TEXT(BM13,"dddd"))))),"",IF(EXACT(($I15),(PROPER(TEXT(BM$3,"dddd")))),"",IF($K15=1,INDEX(Calendario!$D$3:$H$55,MATCH(BM$4,Calendario!$A$3:$A$55,0),MATCH($I15,Calendario!$D$2:$H$2,0)),IF($K15=2,IF(BL15="",INDEX(Calendario!$D$3:$H$55,MATCH(BM$4,Calendario!$A$3:$A$55,0),MATCH($I15,Calendario!$D$2:$H$2,0)),""),IF($K15=3,IF(AND((BK15=""),(BL15="")),INDEX(Calendario!$D$3:$H$55,MATCH(BM$4,Calendario!$A$3:$A$55,0),MATCH($I15,Calendario!$D$2:$H$2,0)),""),IF($K15=4,IF(AND((BJ15=""),(BK15=""),(BL15="")),INDEX(Calendario!$D$3:$H$55,MATCH(BM$4,Calendario!$A$3:$A$55,0),MATCH($I15,Calendario!$D$2:$H$2,0)),""))))))))</f>
        <v>44923</v>
      </c>
      <c r="BO15" s="88" t="s">
        <v>261</v>
      </c>
    </row>
    <row r="16" spans="1:67" s="88" customFormat="1" ht="26.25" customHeight="1" x14ac:dyDescent="0.25">
      <c r="A16" s="178">
        <f t="shared" si="1"/>
        <v>9</v>
      </c>
      <c r="B16" s="176" t="s">
        <v>1280</v>
      </c>
      <c r="C16" s="176" t="s">
        <v>1573</v>
      </c>
      <c r="D16" s="177" t="str">
        <f>IF(ISNA(VLOOKUP(C16,TSeccBS!$D:$H,5,FALSE)),"",VLOOKUP(C16,TSeccBS!$D:$H,5,FALSE))</f>
        <v>MEDELLIN</v>
      </c>
      <c r="E16" s="176" t="s">
        <v>261</v>
      </c>
      <c r="F16" s="176" t="s">
        <v>18</v>
      </c>
      <c r="G16" s="177" t="s">
        <v>1494</v>
      </c>
      <c r="H16" s="184" t="str">
        <f>IF(ISNA(VLOOKUP(G16,TDirReg!$F$1:$H$184,3,0)),"",VLOOKUP(G16,TDirReg!$F$1:$H$184,3,0))</f>
        <v>Carrera 43a  N° 40 Sur-125</v>
      </c>
      <c r="I16" s="196" t="s">
        <v>126</v>
      </c>
      <c r="J16" s="195" t="s">
        <v>133</v>
      </c>
      <c r="K16" s="197">
        <v>4</v>
      </c>
      <c r="L16" s="202">
        <f t="shared" ref="L16:L87" si="2">IF(I16="viernes","",COUNT(M16:BM16))</f>
        <v>13</v>
      </c>
      <c r="M16" s="107" t="str">
        <f>IF(ISBLANK($I16),"",IF(EXACT(($I16),(PROPER(TEXT(M$3,"dddd")))),"",IF(EXACT(M$4,$J16),IF($K16=1,INDEX(Calendario!$D$3:$H$55,MATCH(M$4,Calendario!$A$3:$A$55,0),MATCH($I16,Calendario!$D$2:$H$2,0)),INDEX(Calendario!$D$3:$H$55,MATCH($J16,Calendario!$A$3:$A$55,0),MATCH($I16,Calendario!$D$2:$H$2,0))),"")))</f>
        <v/>
      </c>
      <c r="N16" s="107" t="str">
        <f>IF(ISBLANK($I16),"",IF(OR(EXACT(($I16),PROPER(TEXT(N14,"dddd"))),(EXACT(($I16),PROPER(TEXT(N15,"dddd"))))),"",IF(EXACT(($I16),(PROPER(TEXT(N$3,"dddd")))),"",IF(EXACT(N$4,$J16),IF(M16="",IF(OR(($K16=4),($K16=3),($K16=2),($K16=1)),INDEX(Calendario!$D$3:$H$55,MATCH(N$4,Calendario!$A$3:$A$55,0),MATCH($I16,Calendario!$D$2:$H$2,0)),"")),IF($K16=1,IF(AND(M16="",EXACT((N$4),(CONCATENATE(Calendario!$A$1," ",(MID($J16,8,2))+1)))),INDEX(Calendario!$D$3:$H$55,MATCH(N$4,Calendario!$A$3:$A$55,0),MATCH($I16,Calendario!$D$2:$H$2,0)),IF(M16="","",INDEX(Calendario!$D$3:$H$55,MATCH(N$4,Calendario!$A$3:$A$55,0),MATCH($I16,Calendario!$D$2:$H$2,0)))),IF($K16=2,IF(M16="",IF(EXACT($K16,N$4),INDEX(Calendario!$D$3:$H$55,MATCH(N$4,Calendario!$A$3:$A$55,0),MATCH($I16,Calendario!$D$2:$H$2,0)),""),""),IF($K16=3,IF((M16=""),IF(EXACT($K16,N$4),INDEX(Calendario!$D$3:$H$55,MATCH(N$4,Calendario!$A$3:$A$55,0),MATCH($I16,Calendario!$D$2:$H$2,0)),""),""),IF($K16=4,IF((M16=""),IF(EXACT($K16,N$4),INDEX(Calendario!$D$3:$H$55,MATCH(N$4,Calendario!$A$3:$A$55,0),MATCH($I16,Calendario!$D$2:$H$2,0)),""),""),1))))))))</f>
        <v/>
      </c>
      <c r="O16" s="107" t="str">
        <f>IF(ISBLANK($I16),"",IF(EXACT(($I16),(PROPER(TEXT(O$3,"dddd")))),"",IF(OR(EXACT(($I16),PROPER(TEXT(O14,"dddd"))),(EXACT(($I16),PROPER(TEXT(O15,"dddd"))))),"",IF(EXACT(O$4,$J16),IF(N16="",IF(OR(($K16=4),($K16=3),($K16=2),($K16=1)),INDEX(Calendario!$D$3:$H$55,MATCH(O$4,Calendario!$A$3:$A$55,0),MATCH($I16,Calendario!$D$2:$H$2,0)),"")),IF($K16=1,IF(AND(M16="",EXACT((O$4),(CONCATENATE(Calendario!$A$1," ",(MID($J16,8,2))+1)))),INDEX(Calendario!$D$3:$H$55,MATCH(O$4,Calendario!$A$3:$A$55,0),MATCH($I16,Calendario!$D$2:$H$2,0)),IF(N16="",IF(EXACT(($I16),(PROPER(TEXT(N$3,"dddd")))),INDEX(Calendario!$D$3:$H$55,MATCH(O$4,Calendario!$A$3:$A$55,0),MATCH($I16,Calendario!$D$2:$H$2,0)),""),INDEX(Calendario!$D$3:$H$55,MATCH(O$4,Calendario!$A$3:$A$55,0),MATCH($I16,Calendario!$D$2:$H$2,0)))),IF(EXACT($M$4,"Semana 1"),IF($K16=2,IF(N16="",IF(OR(($J16="Semana 1"),($J16="Semana 2"),($J16="Semana 3")),INDEX(Calendario!$D$3:$H$55,MATCH(O$4,Calendario!$A$3:$A$55,0),MATCH($I16,Calendario!$D$2:$H$2,0)),""),""),IF($K16=3,IF(AND((M16=""),(N16="")),IF(OR(($J16="Semana 1"),($J16="Semana 2"),($J16="Semana 3")),INDEX(Calendario!$D$3:$H$55,MATCH(O$4,Calendario!$A$3:$A$55,0),MATCH($I16,Calendario!$D$2:$H$2,0)),""),""),IF($K16=4,IF(AND((M16=""),(N16="")),IF(OR(($J16="Semana 1"),($J16="Semana 2"),($J16="Semana 3")),INDEX(Calendario!$D$3:$H$55,MATCH(O$4,Calendario!$A$3:$A$55,0),MATCH($I16,Calendario!$D$2:$H$2,0)),""),"")))),IF($K16=2,IF(N16="",IF(OR(($J16="Semana 1"),($J16="Semana 2")),INDEX(Calendario!$D$3:$H$55,MATCH(O$4,Calendario!$A$3:$A$55,0),MATCH($I16,Calendario!$D$2:$H$2,0)),""),""),IF($K16=3,IF(AND((M16=""),(N16="")),IF(OR(($J16="Semana 1"),($J16="Semana 2")),INDEX(Calendario!$D$3:$H$55,MATCH(O$4,Calendario!$A$3:$A$55,0),MATCH($I16,Calendario!$D$2:$H$2,0)),""),""),IF($K16=4,IF(AND((M16=""),(N16="")),IF(OR(($J16="Semana 1"),($J16="Semana 2")),INDEX(Calendario!$D$3:$H$55,MATCH(O$4,Calendario!$A$3:$A$55,0),MATCH($I16,Calendario!$D$2:$H$2,0)),""),""))))))))))</f>
        <v/>
      </c>
      <c r="P16" s="107">
        <f>IF(ISBLANK($I16),"",IF(EXACT(($I16),(PROPER(TEXT(P$3,"dddd")))),"",IF(OR(EXACT(($I16),PROPER(TEXT(P14,"dddd"))),(EXACT(($I16),PROPER(TEXT(P15,"dddd"))))),"",IF(EXACT(P$4,$J16),IF(O16="",IF(OR(($K16=4),($K16=3),($K16=2),($K16=1)),INDEX(Calendario!$D$3:$H$55,MATCH(P$4,Calendario!$A$3:$A$55,0),MATCH($I16,Calendario!$D$2:$H$2,0)),"")),IF($K16=1,IF(AND(M16="",EXACT((P$4),(CONCATENATE(Calendario!$A$1," ",(MID($J16,8,2))+1)))),INDEX(Calendario!$D$3:$H$55,MATCH(P$4,Calendario!$A$3:$A$55,0),MATCH($I16,Calendario!$D$2:$H$2,0)),IF(O16="",IF(EXACT(($I16),(PROPER(TEXT(O$3,"dddd")))),INDEX(Calendario!$D$3:$H$55,MATCH(P$4,Calendario!$A$3:$A$55,0),MATCH($I16,Calendario!$D$2:$H$2,0)),""),INDEX(Calendario!$D$3:$H$55,MATCH(P$4,Calendario!$A$3:$A$55,0),MATCH($I16,Calendario!$D$2:$H$2,0)))),IF(EXACT($M$4,"Semana 1"),IF($K16=2,IF(O16="",IF(OR(($J16="Semana 1"),($J16="Semana 2"),($J16="Semana 3"),($J16="Semana 4")),INDEX(Calendario!$D$3:$H$55,MATCH(P$4,Calendario!$A$3:$A$55,0),MATCH($I16,Calendario!$D$2:$H$2,0)),""),""),IF($K16=3,IF(AND((N16=""),(O16="")),IF(OR(($J16="Semana 1"),($J16="Semana 2"),($J16="Semana 3"),($J16="Semana 4")),INDEX(Calendario!$D$3:$H$55,MATCH(P$4,Calendario!$A$3:$A$55,0),MATCH($I16,Calendario!$D$2:$H$2,0)),""),""),IF($K16=4,IF(AND((M16=""),(N16=""),(O16="")),IF(OR(($J16="Semana 1"),($J16="Semana 2"),($J16="Semana 3"),($J16="Semana 4")),INDEX(Calendario!$D$3:$H$55,MATCH(P$4,Calendario!$A$3:$A$55,0),MATCH($I16,Calendario!$D$2:$H$2,0)),""),"")))),IF($K16=2,IF(O16="",IF(OR(($J16="Semana 1"),($J16="Semana 2"),($J16="Semana 3")),INDEX(Calendario!$D$3:$H$55,MATCH(P$4,Calendario!$A$3:$A$55,0),MATCH($I16,Calendario!$D$2:$H$2,0)),""),""),IF($K16=3,IF(AND((N16=""),(O16="")),IF(OR(($J16="Semana 1"),($J16="Semana 2"),($J16="Semana 3")),INDEX(Calendario!$D$3:$H$55,MATCH(P$4,Calendario!$A$3:$A$55,0),MATCH($I16,Calendario!$D$2:$H$2,0)),""),""),IF($K16=4,IF(AND((M16=""),(N16=""),(O16="")),IF(OR(($J16="Semana 1"),($J16="Semana 2"),($J16="Semana 3")),INDEX(Calendario!$D$3:$H$55,MATCH(P$4,Calendario!$A$3:$A$55,0),MATCH($I16,Calendario!$D$2:$H$2,0)),""),""))))))))))</f>
        <v>44579</v>
      </c>
      <c r="Q16" s="107" t="str">
        <f>IF(ISBLANK($I16),"",IF(EXACT(($I16),(PROPER(TEXT(Q$3,"dddd")))),"",IF(OR(EXACT(($I16),PROPER(TEXT(Q14,"dddd"))),(EXACT(($I16),PROPER(TEXT(Q15,"dddd"))))),"",IF(EXACT(Q$4,$J16),IF(P16="",IF(OR(($K16=4),($K16=3),($K16=2),($K16=1)),INDEX(Calendario!$D$3:$H$55,MATCH(Q$4,Calendario!$A$3:$A$55,0),MATCH($I16,Calendario!$D$2:$H$2,0)),"")),IF($K16=1,IF(AND(M16="",EXACT((Q$4),(CONCATENATE(Calendario!$A$1," ",(MID($J16,8,2))+1)))),INDEX(Calendario!$D$3:$H$55,MATCH(Q$4,Calendario!$A$3:$A$55,0),MATCH($I16,Calendario!$D$2:$H$2,0)),IF(P16="","",INDEX(Calendario!$D$3:$H$55,MATCH(Q$4,Calendario!$A$3:$A$55,0),MATCH($I16,Calendario!$D$2:$H$2,0)))),IF(EXACT($M$4,"Semana 1"),IF($K16=2,IF(P16="",IF(OR(($J16="Semana 1"),($J16="Semana 2"),($J16="Semana 3"),($J16="Semana 4"),($J16="Semana 5")),INDEX(Calendario!$D$3:$H$55,MATCH(Q$4,Calendario!$A$3:$A$55,0),MATCH($I16,Calendario!$D$2:$H$2,0)),""),""),IF($K16=3,IF(AND((O16=""),(P16="")),IF(OR(($J16="Semana 1"),($J16="Semana 2"),($J16="Semana 3"),($J16="Semana 4"),($J16="Semana 5")),INDEX(Calendario!$D$3:$H$55,MATCH(Q$4,Calendario!$A$3:$A$55,0),MATCH($I16,Calendario!$D$2:$H$2,0)),""),""),IF($K16=4,IF(AND((N16=""),(O16=""),(P16="")),IF(OR(($J16="Semana 1"),($J16="Semana 2"),($J16="Semana 3"),($J16="Semana 4"),($J16="Semana 5")),INDEX(Calendario!$D$3:$H$55,MATCH(Q$4,Calendario!$A$3:$A$55,0),MATCH($I16,Calendario!$D$2:$H$2,0)),""),"")))),IF($K16=2,IF(P16="",IF(OR(($J16="Semana 1"),($J16="Semana 2"),($J16="Semana 3"),($J16="Semana 4")),INDEX(Calendario!$D$3:$H$55,MATCH(Q$4,Calendario!$A$3:$A$55,0),MATCH($I16,Calendario!$D$2:$H$2,0)),""),""),IF($K16=3,IF(AND((O16=""),(P16="")),IF(OR(($J16="Semana 1"),($J16="Semana 2"),($J16="Semana 3"),($J16="Semana 4")),INDEX(Calendario!$D$3:$H$55,MATCH(Q$4,Calendario!$A$3:$A$55,0),MATCH($I16,Calendario!$D$2:$H$2,0)),""),""),IF($K16=4,IF(AND((N16=""),(O16=""),(P16="")),IF(OR(($J16="Semana 1"),($J16="Semana 2"),($J16="Semana 3"),($J16="Semana 4")),INDEX(Calendario!$D$3:$H$55,MATCH(Q$4,Calendario!$A$3:$A$55,0),MATCH($I16,Calendario!$D$2:$H$2,0)),""),""))))))))))</f>
        <v/>
      </c>
      <c r="R16" s="108" t="str">
        <f>IF(ISBLANK($I16),"",IF(EXACT(($I16),(PROPER(TEXT(R$3,"dddd")))),"",IF(OR(EXACT(($I16),PROPER(TEXT(R14,"dddd"))),(EXACT(($I16),PROPER(TEXT(R15,"dddd"))))),"",IF(EXACT(R$4,$J16),IF(Q16="",IF(OR(($K16=4),($K16=3),($K16=2),($K16=1)),INDEX(Calendario!$D$3:$H$55,MATCH(R$4,Calendario!$A$3:$A$55,0),MATCH($I16,Calendario!$D$2:$H$2,0)),"")),IF($K16=1,IF(AND(N16="",EXACT((R$4),(CONCATENATE(Calendario!$A$1," ",(MID($J16,8,2))+1)))),INDEX(Calendario!$D$3:$H$55,MATCH(R$4,Calendario!$A$3:$A$55,0),MATCH($I16,Calendario!$D$2:$H$2,0)),IF(Q16="","",INDEX(Calendario!$D$3:$H$55,MATCH(R$4,Calendario!$A$3:$A$55,0),MATCH($I16,Calendario!$D$2:$H$2,0)))),IF(EXACT($M$4,"Semana 1"),IF($K16=2,IF(Q16="",IF(OR(($J16="Semana 1"),($J16="Semana 2"),($J16="Semana 3"),($J16="Semana 4"),($J16="Semana 5"),($J16="Semana 6")),INDEX(Calendario!$D$3:$H$55,MATCH(R$4,Calendario!$A$3:$A$55,0),MATCH($I16,Calendario!$D$2:$H$2,0)),""),""),IF($K16=3,IF(AND((P16=""),(Q16="")),IF(OR(($J16="Semana 1"),($J16="Semana 2"),($J16="Semana 3"),($J16="Semana 4"),($J16="Semana 5"),($J16="Semana 6")),INDEX(Calendario!$D$3:$H$55,MATCH(R$4,Calendario!$A$3:$A$55,0),MATCH($I16,Calendario!$D$2:$H$2,0)),""),""),IF($K16=4,IF(AND((O16=""),(P16=""),(Q16="")),IF(OR(($J16="Semana 1"),($J16="Semana 2"),($J16="Semana 3"),($J16="Semana 4"),($J16="Semana 5"),($J16="Semana 6")),INDEX(Calendario!$D$3:$H$55,MATCH(R$4,Calendario!$A$3:$A$55,0),MATCH($I16,Calendario!$D$2:$H$2,0)),""),"")))),IF($K16=2,IF(Q16="",IF(OR(($J16="Semana 1"),($J16="Semana 2"),($J16="Semana 3"),($J16="Semana 4"),($J16="Semana 5")),INDEX(Calendario!$D$3:$H$55,MATCH(R$4,Calendario!$A$3:$A$55,0),MATCH($I16,Calendario!$D$2:$H$2,0)),""),""),IF($K16=3,IF(AND((P16=""),(Q16="")),IF(OR(($J16="Semana 1"),($J16="Semana 2"),($J16="Semana 3"),($J16="Semana 4"),($J16="Semana 5")),INDEX(Calendario!$D$3:$H$55,MATCH(R$4,Calendario!$A$3:$A$55,0),MATCH($I16,Calendario!$D$2:$H$2,0)),""),""),IF($K16=4,IF(AND((O16=""),(P16=""),(Q16="")),IF(OR(($J16="Semana 1"),($J16="Semana 2"),($J16="Semana 3"),($J16="Semana 4"),($J16="Semana 5")),INDEX(Calendario!$D$3:$H$55,MATCH(R$4,Calendario!$A$3:$A$55,0),MATCH($I16,Calendario!$D$2:$H$2,0)),""),""))))))))))</f>
        <v/>
      </c>
      <c r="S16" s="108" t="str">
        <f>IF(ISBLANK($I16),"",IF(EXACT(($I16),(PROPER(TEXT(S$3,"dddd")))),"",IF(OR(EXACT(($I16),PROPER(TEXT(S14,"dddd"))),(EXACT(($I16),PROPER(TEXT(S15,"dddd"))))),"",IF(EXACT(S$4,$J16),IF(R16="",IF(OR(($K16=4),($K16=3),($K16=2),($K16=1)),INDEX(Calendario!$D$3:$H$55,MATCH(S$4,Calendario!$A$3:$A$55,0),MATCH($I16,Calendario!$D$2:$H$2,0)),"")),IF($K16=1,IF(AND(O16="",EXACT((S$4),(CONCATENATE(Calendario!$A$1," ",(MID($J16,8,2))+1)))),INDEX(Calendario!$D$3:$H$55,MATCH(S$4,Calendario!$A$3:$A$55,0),MATCH($I16,Calendario!$D$2:$H$2,0)),IF(R16="",IF(EXACT(($I16),(PROPER(TEXT(R$3,"dddd")))),INDEX(Calendario!$D$3:$H$55,MATCH(S$4,Calendario!$A$3:$A$55,0),MATCH($I16,Calendario!$D$2:$H$2,0)),""),INDEX(Calendario!$D$3:$H$55,MATCH(S$4,Calendario!$A$3:$A$55,0),MATCH($I16,Calendario!$D$2:$H$2,0)))),IF(EXACT($M$4,"Semana 1"),IF($K16=2,IF(R16="",IF(OR(($J16="Semana 1"),($J16="Semana 2"),($J16="Semana 3"),($J16="Semana 4"),($J16="Semana 5"),($J16="Semana 6"),($J16="Semana 7")),INDEX(Calendario!$D$3:$H$55,MATCH(S$4,Calendario!$A$3:$A$55,0),MATCH($I16,Calendario!$D$2:$H$2,0)),""),""),IF($K16=3,IF(AND((Q16=""),(R16="")),IF(OR(($J16="Semana 1"),($J16="Semana 2"),($J16="Semana 3"),($J16="Semana 4"),($J16="Semana 5"),($J16="Semana 6"),($J16="Semana 7")),INDEX(Calendario!$D$3:$H$55,MATCH(S$4,Calendario!$A$3:$A$55,0),MATCH($I16,Calendario!$D$2:$H$2,0)),""),""),IF($K16=4,IF(AND((P16=""),(Q16=""),(R16="")),IF(OR(($J16="Semana 1"),($J16="Semana 2"),($J16="Semana 3"),($J16="Semana 4"),($J16="Semana 5"),($J16="Semana 6"),($J16="Semana 7")),INDEX(Calendario!$D$3:$H$55,MATCH(S$4,Calendario!$A$3:$A$55,0),MATCH($I16,Calendario!$D$2:$H$2,0)),""),"")))),IF($K16=2,IF(R16="",IF(OR(($J16="Semana 1"),($J16="Semana 2"),($J16="Semana 3"),($J16="Semana 4"),($J16="Semana 5"),($J16="Semana 6")),INDEX(Calendario!$D$3:$H$55,MATCH(S$4,Calendario!$A$3:$A$55,0),MATCH($I16,Calendario!$D$2:$H$2,0)),""),""),IF($K16=3,IF(AND((Q16=""),(R16="")),IF(OR(($J16="Semana 1"),($J16="Semana 2"),($J16="Semana 3"),($J16="Semana 4"),($J16="Semana 5"),($J16="Semana 6")),INDEX(Calendario!$D$3:$H$55,MATCH(S$4,Calendario!$A$3:$A$55,0),MATCH($I16,Calendario!$D$2:$H$2,0)),""),""),IF($K16=4,IF(AND((P16=""),(Q16=""),(R16="")),IF(OR(($J16="Semana 1"),($J16="Semana 2"),($J16="Semana 3"),($J16="Semana 4"),($J16="Semana 5"),($J16="Semana 6")),INDEX(Calendario!$D$3:$H$55,MATCH(S$4,Calendario!$A$3:$A$55,0),MATCH($I16,Calendario!$D$2:$H$2,0)),""),""))))))))))</f>
        <v/>
      </c>
      <c r="T16" s="108">
        <f>IF(ISBLANK($I16),"",IF(EXACT(($I16),(PROPER(TEXT(T$3,"dddd")))),"",IF(OR(EXACT(($I16),PROPER(TEXT(T14,"dddd"))),(EXACT(($I16),PROPER(TEXT(T15,"dddd"))))),"",IF(EXACT(T$4,$J16),IF(S16="",IF(OR(($K16=4),($K16=3),($K16=2),($K16=1)),INDEX(Calendario!$D$3:$H$55,MATCH(T$4,Calendario!$A$3:$A$55,0),MATCH($I16,Calendario!$D$2:$H$2,0)),"")),IF($K16=1,IF(AND(P16="",EXACT((T$4),(CONCATENATE(Calendario!$A$1," ",(MID($J16,8,2))+1)))),INDEX(Calendario!$D$3:$H$55,MATCH(T$4,Calendario!$A$3:$A$55,0),MATCH($I16,Calendario!$D$2:$H$2,0)),IF(S16="",IF(EXACT(($I16),(PROPER(TEXT(S$3,"dddd")))),INDEX(Calendario!$D$3:$H$55,MATCH(T$4,Calendario!$A$3:$A$55,0),MATCH($I16,Calendario!$D$2:$H$2,0)),""),INDEX(Calendario!$D$3:$H$55,MATCH(T$4,Calendario!$A$3:$A$55,0),MATCH($I16,Calendario!$D$2:$H$2,0)))),IF(EXACT($M$4,"Semana 1"),IF($K16=2,IF(S16="",IF(OR(($J16="Semana 1"),($J16="Semana 2"),($J16="Semana 3"),($J16="Semana 4"),($J16="Semana 5"),($J16="Semana 6"),($J16="Semana 7"),($J16="Semana 8")),INDEX(Calendario!$D$3:$H$55,MATCH(T$4,Calendario!$A$3:$A$55,0),MATCH($I16,Calendario!$D$2:$H$2,0)),""),""),IF($K16=3,IF(AND((R16=""),(S16="")),IF(OR(($J16="Semana 1"),($J16="Semana 2"),($J16="Semana 3"),($J16="Semana 4"),($J16="Semana 5"),($J16="Semana 6"),($J16="Semana 7"),($J16="Semana 8")),INDEX(Calendario!$D$3:$H$55,MATCH(T$4,Calendario!$A$3:$A$55,0),MATCH($I16,Calendario!$D$2:$H$2,0)),""),""),IF($K16=4,IF(AND((Q16=""),(R16=""),(S16="")),IF(OR(($J16="Semana 1"),($J16="Semana 2"),($J16="Semana 3"),($J16="Semana 4"),($J16="Semana 5"),($J16="Semana 6"),($J16="Semana 7"),($J16="Semana 8")),INDEX(Calendario!$D$3:$H$55,MATCH(T$4,Calendario!$A$3:$A$55,0),MATCH($I16,Calendario!$D$2:$H$2,0)),""),"")))),IF($K16=2,IF(S16="",IF(OR(($J16="Semana 1"),($J16="Semana 2"),($J16="Semana 3"),($J16="Semana 4"),($J16="Semana 5"),($J16="Semana 6"),($J16="Semana 7")),INDEX(Calendario!$D$3:$H$55,MATCH(T$4,Calendario!$A$3:$A$55,0),MATCH($I16,Calendario!$D$2:$H$2,0)),""),""),IF($K16=3,IF(AND((R16=""),(S16="")),IF(OR(($J16="Semana 1"),($J16="Semana 2"),($J16="Semana 3"),($J16="Semana 4"),($J16="Semana 5"),($J16="Semana 6"),($J16="Semana 7")),INDEX(Calendario!$D$3:$H$55,MATCH(T$4,Calendario!$A$3:$A$55,0),MATCH($I16,Calendario!$D$2:$H$2,0)),""),""),IF($K16=4,IF(AND((Q16=""),(R16=""),(S16="")),IF(OR(($J16="Semana 1"),($J16="Semana 2"),($J16="Semana 3"),($J16="Semana 4"),($J16="Semana 5"),($J16="Semana 6"),($J16="Semana 7")),INDEX(Calendario!$D$3:$H$55,MATCH(T$4,Calendario!$A$3:$A$55,0),MATCH($I16,Calendario!$D$2:$H$2,0)),""),""))))))))))</f>
        <v>44607</v>
      </c>
      <c r="U16" s="108" t="str">
        <f>IF(ISBLANK($I16),"",IF(OR(EXACT(($I16),PROPER(TEXT(U15,"dddd"))),(EXACT(($I16),PROPER(TEXT(U14,"dddd"))))),"",IF(EXACT(($I16),(PROPER(TEXT(U$3,"dddd")))),"",IF($K16=1,INDEX(Calendario!$D$3:$H$55,MATCH(U$4,Calendario!$A$3:$A$55,0),MATCH($I16,Calendario!$D$2:$H$2,0)),IF($K16=2,IF(T16="",INDEX(Calendario!$D$3:$H$55,MATCH(U$4,Calendario!$A$3:$A$55,0),MATCH($I16,Calendario!$D$2:$H$2,0)),""),IF($K16=3,IF(AND((S16=""),(T16="")),INDEX(Calendario!$D$3:$H$55,MATCH(U$4,Calendario!$A$3:$A$55,0),MATCH($I16,Calendario!$D$2:$H$2,0)),""),IF($K16=4,IF(AND((R16=""),(S16=""),(T16="")),INDEX(Calendario!$D$3:$H$55,MATCH(U$4,Calendario!$A$3:$A$55,0),MATCH($I16,Calendario!$D$2:$H$2,0)),""))))))))</f>
        <v/>
      </c>
      <c r="V16" s="107" t="str">
        <f>IF(ISBLANK($I16),"",IF(OR(EXACT(($I16),PROPER(TEXT(V15,"dddd"))),(EXACT(($I16),PROPER(TEXT(V14,"dddd"))))),"",IF(EXACT(($I16),(PROPER(TEXT(V$3,"dddd")))),"",IF($K16=1,INDEX(Calendario!$D$3:$H$55,MATCH(V$4,Calendario!$A$3:$A$55,0),MATCH($I16,Calendario!$D$2:$H$2,0)),IF($K16=2,IF(U16="",INDEX(Calendario!$D$3:$H$55,MATCH(V$4,Calendario!$A$3:$A$55,0),MATCH($I16,Calendario!$D$2:$H$2,0)),""),IF($K16=3,IF(AND((T16=""),(U16="")),INDEX(Calendario!$D$3:$H$55,MATCH(V$4,Calendario!$A$3:$A$55,0),MATCH($I16,Calendario!$D$2:$H$2,0)),""),IF($K16=4,IF(AND((S16=""),(T16=""),(U16="")),INDEX(Calendario!$D$3:$H$55,MATCH(V$4,Calendario!$A$3:$A$55,0),MATCH($I16,Calendario!$D$2:$H$2,0)),""))))))))</f>
        <v/>
      </c>
      <c r="W16" s="107" t="str">
        <f>IF(ISBLANK($I16),"",IF(OR(EXACT(($I16),PROPER(TEXT(W15,"dddd"))),(EXACT(($I16),PROPER(TEXT(W14,"dddd"))))),"",IF(EXACT(($I16),(PROPER(TEXT(W$3,"dddd")))),"",IF($K16=1,INDEX(Calendario!$D$3:$H$55,MATCH(W$4,Calendario!$A$3:$A$55,0),MATCH($I16,Calendario!$D$2:$H$2,0)),IF($K16=2,IF(V16="",INDEX(Calendario!$D$3:$H$55,MATCH(W$4,Calendario!$A$3:$A$55,0),MATCH($I16,Calendario!$D$2:$H$2,0)),""),IF($K16=3,IF(AND((U16=""),(V16="")),INDEX(Calendario!$D$3:$H$55,MATCH(W$4,Calendario!$A$3:$A$55,0),MATCH($I16,Calendario!$D$2:$H$2,0)),""),IF($K16=4,IF(AND((T16=""),(U16=""),(V16="")),INDEX(Calendario!$D$3:$H$55,MATCH(W$4,Calendario!$A$3:$A$55,0),MATCH($I16,Calendario!$D$2:$H$2,0)),""))))))))</f>
        <v/>
      </c>
      <c r="X16" s="107">
        <f>IF(ISBLANK($I16),"",IF(OR(EXACT(($I16),PROPER(TEXT(X15,"dddd"))),(EXACT(($I16),PROPER(TEXT(X14,"dddd"))))),"",IF(EXACT(($I16),(PROPER(TEXT(X$3,"dddd")))),"",IF($K16=1,INDEX(Calendario!$D$3:$H$55,MATCH(X$4,Calendario!$A$3:$A$55,0),MATCH($I16,Calendario!$D$2:$H$2,0)),IF($K16=2,IF(W16="",INDEX(Calendario!$D$3:$H$55,MATCH(X$4,Calendario!$A$3:$A$55,0),MATCH($I16,Calendario!$D$2:$H$2,0)),""),IF($K16=3,IF(AND((V16=""),(W16="")),INDEX(Calendario!$D$3:$H$55,MATCH(X$4,Calendario!$A$3:$A$55,0),MATCH($I16,Calendario!$D$2:$H$2,0)),""),IF($K16=4,IF(AND((U16=""),(V16=""),(W16="")),INDEX(Calendario!$D$3:$H$55,MATCH(X$4,Calendario!$A$3:$A$55,0),MATCH($I16,Calendario!$D$2:$H$2,0)),""))))))))</f>
        <v>44635</v>
      </c>
      <c r="Y16" s="107" t="str">
        <f>IF(ISBLANK($I16),"",IF(OR(EXACT(($I16),PROPER(TEXT(Y15,"dddd"))),(EXACT(($I16),PROPER(TEXT(Y14,"dddd"))))),"",IF(EXACT(($I16),(PROPER(TEXT(Y$3,"dddd")))),"",IF($K16=1,INDEX(Calendario!$D$3:$H$55,MATCH(Y$4,Calendario!$A$3:$A$55,0),MATCH($I16,Calendario!$D$2:$H$2,0)),IF($K16=2,IF(X16="",INDEX(Calendario!$D$3:$H$55,MATCH(Y$4,Calendario!$A$3:$A$55,0),MATCH($I16,Calendario!$D$2:$H$2,0)),""),IF($K16=3,IF(AND((W16=""),(X16="")),INDEX(Calendario!$D$3:$H$55,MATCH(Y$4,Calendario!$A$3:$A$55,0),MATCH($I16,Calendario!$D$2:$H$2,0)),""),IF($K16=4,IF(AND((V16=""),(W16=""),(X16="")),INDEX(Calendario!$D$3:$H$55,MATCH(Y$4,Calendario!$A$3:$A$55,0),MATCH($I16,Calendario!$D$2:$H$2,0)),""))))))))</f>
        <v/>
      </c>
      <c r="Z16" s="107" t="str">
        <f>IF(ISBLANK($I16),"",IF(OR(EXACT(($I16),PROPER(TEXT(Z15,"dddd"))),(EXACT(($I16),PROPER(TEXT(Z14,"dddd"))))),"",IF(EXACT(($I16),(PROPER(TEXT(Z$3,"dddd")))),"",IF($K16=1,INDEX(Calendario!$D$3:$H$55,MATCH(Z$4,Calendario!$A$3:$A$55,0),MATCH($I16,Calendario!$D$2:$H$2,0)),IF($K16=2,IF(Y16="",INDEX(Calendario!$D$3:$H$55,MATCH(Z$4,Calendario!$A$3:$A$55,0),MATCH($I16,Calendario!$D$2:$H$2,0)),""),IF($K16=3,IF(AND((X16=""),(Y16="")),INDEX(Calendario!$D$3:$H$55,MATCH(Z$4,Calendario!$A$3:$A$55,0),MATCH($I16,Calendario!$D$2:$H$2,0)),""),IF($K16=4,IF(AND((W16=""),(X16=""),(Y16="")),INDEX(Calendario!$D$3:$H$55,MATCH(Z$4,Calendario!$A$3:$A$55,0),MATCH($I16,Calendario!$D$2:$H$2,0)),""))))))))</f>
        <v/>
      </c>
      <c r="AA16" s="108" t="str">
        <f>IF(ISBLANK($I16),"",IF(OR(EXACT(($I16),PROPER(TEXT(AA15,"dddd"))),(EXACT(($I16),PROPER(TEXT(AA14,"dddd"))))),"",IF(EXACT(($I16),(PROPER(TEXT(AA$3,"dddd")))),"",IF($K16=1,INDEX(Calendario!$D$3:$H$55,MATCH(AA$4,Calendario!$A$3:$A$55,0),MATCH($I16,Calendario!$D$2:$H$2,0)),IF($K16=2,IF(Z16="",INDEX(Calendario!$D$3:$H$55,MATCH(AA$4,Calendario!$A$3:$A$55,0),MATCH($I16,Calendario!$D$2:$H$2,0)),""),IF($K16=3,IF(AND((Y16=""),(Z16="")),INDEX(Calendario!$D$3:$H$55,MATCH(AA$4,Calendario!$A$3:$A$55,0),MATCH($I16,Calendario!$D$2:$H$2,0)),""),IF($K16=4,IF(AND((X16=""),(Y16=""),(Z16="")),INDEX(Calendario!$D$3:$H$55,MATCH(AA$4,Calendario!$A$3:$A$55,0),MATCH($I16,Calendario!$D$2:$H$2,0)),""))))))))</f>
        <v/>
      </c>
      <c r="AB16" s="108">
        <f>IF(ISBLANK($I16),"",IF(OR(EXACT(($I16),PROPER(TEXT(AB15,"dddd"))),(EXACT(($I16),PROPER(TEXT(AB14,"dddd"))))),"",IF(EXACT(($I16),(PROPER(TEXT(AB$3,"dddd")))),"",IF($K16=1,INDEX(Calendario!$D$3:$H$55,MATCH(AB$4,Calendario!$A$3:$A$55,0),MATCH($I16,Calendario!$D$2:$H$2,0)),IF($K16=2,IF(AA16="",INDEX(Calendario!$D$3:$H$55,MATCH(AB$4,Calendario!$A$3:$A$55,0),MATCH($I16,Calendario!$D$2:$H$2,0)),""),IF($K16=3,IF(AND((Z16=""),(AA16="")),INDEX(Calendario!$D$3:$H$55,MATCH(AB$4,Calendario!$A$3:$A$55,0),MATCH($I16,Calendario!$D$2:$H$2,0)),""),IF($K16=4,IF(AND((Y16=""),(Z16=""),(AA16="")),INDEX(Calendario!$D$3:$H$55,MATCH(AB$4,Calendario!$A$3:$A$55,0),MATCH($I16,Calendario!$D$2:$H$2,0)),""))))))))</f>
        <v>44663</v>
      </c>
      <c r="AC16" s="108" t="str">
        <f>IF(ISBLANK($I16),"",IF(OR(EXACT(($I16),PROPER(TEXT(AC15,"dddd"))),(EXACT(($I16),PROPER(TEXT(AC14,"dddd"))))),"",IF(EXACT(($I16),(PROPER(TEXT(AC$3,"dddd")))),"",IF($K16=1,INDEX(Calendario!$D$3:$H$55,MATCH(AC$4,Calendario!$A$3:$A$55,0),MATCH($I16,Calendario!$D$2:$H$2,0)),IF($K16=2,IF(AB16="",INDEX(Calendario!$D$3:$H$55,MATCH(AC$4,Calendario!$A$3:$A$55,0),MATCH($I16,Calendario!$D$2:$H$2,0)),""),IF($K16=3,IF(AND((AA16=""),(AB16="")),INDEX(Calendario!$D$3:$H$55,MATCH(AC$4,Calendario!$A$3:$A$55,0),MATCH($I16,Calendario!$D$2:$H$2,0)),""),IF($K16=4,IF(AND((Z16=""),(AA16=""),(AB16="")),INDEX(Calendario!$D$3:$H$55,MATCH(AC$4,Calendario!$A$3:$A$55,0),MATCH($I16,Calendario!$D$2:$H$2,0)),""))))))))</f>
        <v/>
      </c>
      <c r="AD16" s="108" t="str">
        <f>IF(ISBLANK($I16),"",IF(OR(EXACT(($I16),PROPER(TEXT(AD15,"dddd"))),(EXACT(($I16),PROPER(TEXT(AD14,"dddd"))))),"",IF(EXACT(($I16),(PROPER(TEXT(AD$3,"dddd")))),"",IF($K16=1,INDEX(Calendario!$D$3:$H$55,MATCH(AD$4,Calendario!$A$3:$A$55,0),MATCH($I16,Calendario!$D$2:$H$2,0)),IF($K16=2,IF(AC16="",INDEX(Calendario!$D$3:$H$55,MATCH(AD$4,Calendario!$A$3:$A$55,0),MATCH($I16,Calendario!$D$2:$H$2,0)),""),IF($K16=3,IF(AND((AB16=""),(AC16="")),INDEX(Calendario!$D$3:$H$55,MATCH(AD$4,Calendario!$A$3:$A$55,0),MATCH($I16,Calendario!$D$2:$H$2,0)),""),IF($K16=4,IF(AND((AA16=""),(AB16=""),(AC16="")),INDEX(Calendario!$D$3:$H$55,MATCH(AD$4,Calendario!$A$3:$A$55,0),MATCH($I16,Calendario!$D$2:$H$2,0)),""))))))))</f>
        <v/>
      </c>
      <c r="AE16" s="107" t="str">
        <f>IF(ISBLANK($I16),"",IF(OR(EXACT(($I16),PROPER(TEXT(AE15,"dddd"))),(EXACT(($I16),PROPER(TEXT(AE14,"dddd"))))),"",IF(EXACT(($I16),(PROPER(TEXT(AE$3,"dddd")))),"",IF($K16=1,INDEX(Calendario!$D$3:$H$55,MATCH(AE$4,Calendario!$A$3:$A$55,0),MATCH($I16,Calendario!$D$2:$H$2,0)),IF($K16=2,IF(AD16="",INDEX(Calendario!$D$3:$H$55,MATCH(AE$4,Calendario!$A$3:$A$55,0),MATCH($I16,Calendario!$D$2:$H$2,0)),""),IF($K16=3,IF(AND((AC16=""),(AD16="")),INDEX(Calendario!$D$3:$H$55,MATCH(AE$4,Calendario!$A$3:$A$55,0),MATCH($I16,Calendario!$D$2:$H$2,0)),""),IF($K16=4,IF(AND((AB16=""),(AC16=""),(AD16="")),INDEX(Calendario!$D$3:$H$55,MATCH(AE$4,Calendario!$A$3:$A$55,0),MATCH($I16,Calendario!$D$2:$H$2,0)),""))))))))</f>
        <v/>
      </c>
      <c r="AF16" s="107">
        <f>IF(ISBLANK($I16),"",IF(OR(EXACT(($I16),PROPER(TEXT(AF15,"dddd"))),(EXACT(($I16),PROPER(TEXT(AF14,"dddd"))))),"",IF(EXACT(($I16),(PROPER(TEXT(AF$3,"dddd")))),"",IF($K16=1,INDEX(Calendario!$D$3:$H$55,MATCH(AF$4,Calendario!$A$3:$A$55,0),MATCH($I16,Calendario!$D$2:$H$2,0)),IF($K16=2,IF(AE16="",INDEX(Calendario!$D$3:$H$55,MATCH(AF$4,Calendario!$A$3:$A$55,0),MATCH($I16,Calendario!$D$2:$H$2,0)),""),IF($K16=3,IF(AND((AD16=""),(AE16="")),INDEX(Calendario!$D$3:$H$55,MATCH(AF$4,Calendario!$A$3:$A$55,0),MATCH($I16,Calendario!$D$2:$H$2,0)),""),IF($K16=4,IF(AND((AC16=""),(AD16=""),(AE16="")),INDEX(Calendario!$D$3:$H$55,MATCH(AF$4,Calendario!$A$3:$A$55,0),MATCH($I16,Calendario!$D$2:$H$2,0)),""))))))))</f>
        <v>44691</v>
      </c>
      <c r="AG16" s="107" t="str">
        <f>IF(ISBLANK($I16),"",IF(OR(EXACT(($I16),PROPER(TEXT(AG15,"dddd"))),(EXACT(($I16),PROPER(TEXT(AG14,"dddd"))))),"",IF(EXACT(($I16),(PROPER(TEXT(AG$3,"dddd")))),"",IF($K16=1,INDEX(Calendario!$D$3:$H$55,MATCH(AG$4,Calendario!$A$3:$A$55,0),MATCH($I16,Calendario!$D$2:$H$2,0)),IF($K16=2,IF(AF16="",INDEX(Calendario!$D$3:$H$55,MATCH(AG$4,Calendario!$A$3:$A$55,0),MATCH($I16,Calendario!$D$2:$H$2,0)),""),IF($K16=3,IF(AND((AE16=""),(AF16="")),INDEX(Calendario!$D$3:$H$55,MATCH(AG$4,Calendario!$A$3:$A$55,0),MATCH($I16,Calendario!$D$2:$H$2,0)),""),IF($K16=4,IF(AND((AD16=""),(AE16=""),(AF16="")),INDEX(Calendario!$D$3:$H$55,MATCH(AG$4,Calendario!$A$3:$A$55,0),MATCH($I16,Calendario!$D$2:$H$2,0)),""))))))))</f>
        <v/>
      </c>
      <c r="AH16" s="107" t="str">
        <f>IF(ISBLANK($I16),"",IF(OR(EXACT(($I16),PROPER(TEXT(AH15,"dddd"))),(EXACT(($I16),PROPER(TEXT(AH14,"dddd"))))),"",IF(EXACT(($I16),(PROPER(TEXT(AH$3,"dddd")))),"",IF($K16=1,INDEX(Calendario!$D$3:$H$55,MATCH(AH$4,Calendario!$A$3:$A$55,0),MATCH($I16,Calendario!$D$2:$H$2,0)),IF($K16=2,IF(AG16="",INDEX(Calendario!$D$3:$H$55,MATCH(AH$4,Calendario!$A$3:$A$55,0),MATCH($I16,Calendario!$D$2:$H$2,0)),""),IF($K16=3,IF(AND((AF16=""),(AG16="")),INDEX(Calendario!$D$3:$H$55,MATCH(AH$4,Calendario!$A$3:$A$55,0),MATCH($I16,Calendario!$D$2:$H$2,0)),""),IF($K16=4,IF(AND((AE16=""),(AF16=""),(AG16="")),INDEX(Calendario!$D$3:$H$55,MATCH(AH$4,Calendario!$A$3:$A$55,0),MATCH($I16,Calendario!$D$2:$H$2,0)),""))))))))</f>
        <v/>
      </c>
      <c r="AI16" s="108" t="str">
        <f>IF(ISBLANK($I16),"",IF(OR(EXACT(($I16),PROPER(TEXT(AI15,"dddd"))),(EXACT(($I16),PROPER(TEXT(AI14,"dddd"))))),"",IF(EXACT(($I16),(PROPER(TEXT(AI$3,"dddd")))),"",IF($K16=1,INDEX(Calendario!$D$3:$H$55,MATCH(AI$4,Calendario!$A$3:$A$55,0),MATCH($I16,Calendario!$D$2:$H$2,0)),IF($K16=2,IF(AH16="",INDEX(Calendario!$D$3:$H$55,MATCH(AI$4,Calendario!$A$3:$A$55,0),MATCH($I16,Calendario!$D$2:$H$2,0)),""),IF($K16=3,IF(AND((AG16=""),(AH16="")),INDEX(Calendario!$D$3:$H$55,MATCH(AI$4,Calendario!$A$3:$A$55,0),MATCH($I16,Calendario!$D$2:$H$2,0)),""),IF($K16=4,IF(AND((AF16=""),(AG16=""),(AH16="")),INDEX(Calendario!$D$3:$H$55,MATCH(AI$4,Calendario!$A$3:$A$55,0),MATCH($I16,Calendario!$D$2:$H$2,0)),""))))))))</f>
        <v/>
      </c>
      <c r="AJ16" s="108">
        <f>IF(ISBLANK($I16),"",IF(OR(EXACT(($I16),PROPER(TEXT(AJ15,"dddd"))),(EXACT(($I16),PROPER(TEXT(AJ14,"dddd"))))),"",IF(EXACT(($I16),(PROPER(TEXT(AJ$3,"dddd")))),"",IF($K16=1,INDEX(Calendario!$D$3:$H$55,MATCH(AJ$4,Calendario!$A$3:$A$55,0),MATCH($I16,Calendario!$D$2:$H$2,0)),IF($K16=2,IF(AI16="",INDEX(Calendario!$D$3:$H$55,MATCH(AJ$4,Calendario!$A$3:$A$55,0),MATCH($I16,Calendario!$D$2:$H$2,0)),""),IF($K16=3,IF(AND((AH16=""),(AI16="")),INDEX(Calendario!$D$3:$H$55,MATCH(AJ$4,Calendario!$A$3:$A$55,0),MATCH($I16,Calendario!$D$2:$H$2,0)),""),IF($K16=4,IF(AND((AG16=""),(AH16=""),(AI16="")),INDEX(Calendario!$D$3:$H$55,MATCH(AJ$4,Calendario!$A$3:$A$55,0),MATCH($I16,Calendario!$D$2:$H$2,0)),""))))))))</f>
        <v>44719</v>
      </c>
      <c r="AK16" s="108" t="str">
        <f>IF(ISBLANK($I16),"",IF(OR(EXACT(($I16),PROPER(TEXT(AK15,"dddd"))),(EXACT(($I16),PROPER(TEXT(AK14,"dddd"))))),"",IF(EXACT(($I16),(PROPER(TEXT(AK$3,"dddd")))),"",IF($K16=1,INDEX(Calendario!$D$3:$H$55,MATCH(AK$4,Calendario!$A$3:$A$55,0),MATCH($I16,Calendario!$D$2:$H$2,0)),IF($K16=2,IF(AJ16="",INDEX(Calendario!$D$3:$H$55,MATCH(AK$4,Calendario!$A$3:$A$55,0),MATCH($I16,Calendario!$D$2:$H$2,0)),""),IF($K16=3,IF(AND((AI16=""),(AJ16="")),INDEX(Calendario!$D$3:$H$55,MATCH(AK$4,Calendario!$A$3:$A$55,0),MATCH($I16,Calendario!$D$2:$H$2,0)),""),IF($K16=4,IF(AND((AH16=""),(AI16=""),(AJ16="")),INDEX(Calendario!$D$3:$H$55,MATCH(AK$4,Calendario!$A$3:$A$55,0),MATCH($I16,Calendario!$D$2:$H$2,0)),""))))))))</f>
        <v/>
      </c>
      <c r="AL16" s="108" t="str">
        <f>IF(ISBLANK($I16),"",IF(OR(EXACT(($I16),PROPER(TEXT(AL15,"dddd"))),(EXACT(($I16),PROPER(TEXT(AL14,"dddd"))))),"",IF(EXACT(($I16),(PROPER(TEXT(AL$3,"dddd")))),"",IF($K16=1,INDEX(Calendario!$D$3:$H$55,MATCH(AL$4,Calendario!$A$3:$A$55,0),MATCH($I16,Calendario!$D$2:$H$2,0)),IF($K16=2,IF(AK16="",INDEX(Calendario!$D$3:$H$55,MATCH(AL$4,Calendario!$A$3:$A$55,0),MATCH($I16,Calendario!$D$2:$H$2,0)),""),IF($K16=3,IF(AND((AJ16=""),(AK16="")),INDEX(Calendario!$D$3:$H$55,MATCH(AL$4,Calendario!$A$3:$A$55,0),MATCH($I16,Calendario!$D$2:$H$2,0)),""),IF($K16=4,IF(AND((AI16=""),(AJ16=""),(AK16="")),INDEX(Calendario!$D$3:$H$55,MATCH(AL$4,Calendario!$A$3:$A$55,0),MATCH($I16,Calendario!$D$2:$H$2,0)),""))))))))</f>
        <v/>
      </c>
      <c r="AM16" s="108" t="str">
        <f>IF(ISBLANK($I16),"",IF(OR(EXACT(($I16),PROPER(TEXT(AM15,"dddd"))),(EXACT(($I16),PROPER(TEXT(AM14,"dddd"))))),"",IF(EXACT(($I16),(PROPER(TEXT(AM$3,"dddd")))),"",IF($K16=1,INDEX(Calendario!$D$3:$H$55,MATCH(AM$4,Calendario!$A$3:$A$55,0),MATCH($I16,Calendario!$D$2:$H$2,0)),IF($K16=2,IF(AL16="",INDEX(Calendario!$D$3:$H$55,MATCH(AM$4,Calendario!$A$3:$A$55,0),MATCH($I16,Calendario!$D$2:$H$2,0)),""),IF($K16=3,IF(AND((AK16=""),(AL16="")),INDEX(Calendario!$D$3:$H$55,MATCH(AM$4,Calendario!$A$3:$A$55,0),MATCH($I16,Calendario!$D$2:$H$2,0)),""),IF($K16=4,IF(AND((AJ16=""),(AK16=""),(AL16="")),INDEX(Calendario!$D$3:$H$55,MATCH(AM$4,Calendario!$A$3:$A$55,0),MATCH($I16,Calendario!$D$2:$H$2,0)),""))))))))</f>
        <v/>
      </c>
      <c r="AN16" s="107">
        <f>IF(ISBLANK($I16),"",IF(OR(EXACT(($I16),PROPER(TEXT(AN15,"dddd"))),(EXACT(($I16),PROPER(TEXT(AN14,"dddd"))))),"",IF(EXACT(($I16),(PROPER(TEXT(AN$3,"dddd")))),"",IF($K16=1,INDEX(Calendario!$D$3:$H$55,MATCH(AN$4,Calendario!$A$3:$A$55,0),MATCH($I16,Calendario!$D$2:$H$2,0)),IF($K16=2,IF(AM16="",INDEX(Calendario!$D$3:$H$55,MATCH(AN$4,Calendario!$A$3:$A$55,0),MATCH($I16,Calendario!$D$2:$H$2,0)),""),IF($K16=3,IF(AND((AL16=""),(AM16="")),INDEX(Calendario!$D$3:$H$55,MATCH(AN$4,Calendario!$A$3:$A$55,0),MATCH($I16,Calendario!$D$2:$H$2,0)),""),IF($K16=4,IF(AND((AK16=""),(AL16=""),(AM16="")),INDEX(Calendario!$D$3:$H$55,MATCH(AN$4,Calendario!$A$3:$A$55,0),MATCH($I16,Calendario!$D$2:$H$2,0)),""))))))))</f>
        <v>44747</v>
      </c>
      <c r="AO16" s="107" t="str">
        <f>IF(ISBLANK($I16),"",IF(OR(EXACT(($I16),PROPER(TEXT(AO15,"dddd"))),(EXACT(($I16),PROPER(TEXT(AO14,"dddd"))))),"",IF(EXACT(($I16),(PROPER(TEXT(AO$3,"dddd")))),"",IF($K16=1,INDEX(Calendario!$D$3:$H$55,MATCH(AO$4,Calendario!$A$3:$A$55,0),MATCH($I16,Calendario!$D$2:$H$2,0)),IF($K16=2,IF(AN16="",INDEX(Calendario!$D$3:$H$55,MATCH(AO$4,Calendario!$A$3:$A$55,0),MATCH($I16,Calendario!$D$2:$H$2,0)),""),IF($K16=3,IF(AND((AM16=""),(AN16="")),INDEX(Calendario!$D$3:$H$55,MATCH(AO$4,Calendario!$A$3:$A$55,0),MATCH($I16,Calendario!$D$2:$H$2,0)),""),IF($K16=4,IF(AND((AL16=""),(AM16=""),(AN16="")),INDEX(Calendario!$D$3:$H$55,MATCH(AO$4,Calendario!$A$3:$A$55,0),MATCH($I16,Calendario!$D$2:$H$2,0)),""))))))))</f>
        <v/>
      </c>
      <c r="AP16" s="107" t="str">
        <f>IF(ISBLANK($I16),"",IF(OR(EXACT(($I16),PROPER(TEXT(AP15,"dddd"))),(EXACT(($I16),PROPER(TEXT(AP14,"dddd"))))),"",IF(EXACT(($I16),(PROPER(TEXT(AP$3,"dddd")))),"",IF($K16=1,INDEX(Calendario!$D$3:$H$55,MATCH(AP$4,Calendario!$A$3:$A$55,0),MATCH($I16,Calendario!$D$2:$H$2,0)),IF($K16=2,IF(AO16="",INDEX(Calendario!$D$3:$H$55,MATCH(AP$4,Calendario!$A$3:$A$55,0),MATCH($I16,Calendario!$D$2:$H$2,0)),""),IF($K16=3,IF(AND((AN16=""),(AO16="")),INDEX(Calendario!$D$3:$H$55,MATCH(AP$4,Calendario!$A$3:$A$55,0),MATCH($I16,Calendario!$D$2:$H$2,0)),""),IF($K16=4,IF(AND((AM16=""),(AN16=""),(AO16="")),INDEX(Calendario!$D$3:$H$55,MATCH(AP$4,Calendario!$A$3:$A$55,0),MATCH($I16,Calendario!$D$2:$H$2,0)),""))))))))</f>
        <v/>
      </c>
      <c r="AQ16" s="107" t="str">
        <f>IF(ISBLANK($I16),"",IF(OR(EXACT(($I16),PROPER(TEXT(AQ15,"dddd"))),(EXACT(($I16),PROPER(TEXT(AQ14,"dddd"))))),"",IF(EXACT(($I16),(PROPER(TEXT(AQ$3,"dddd")))),"",IF($K16=1,INDEX(Calendario!$D$3:$H$55,MATCH(AQ$4,Calendario!$A$3:$A$55,0),MATCH($I16,Calendario!$D$2:$H$2,0)),IF($K16=2,IF(AP16="",INDEX(Calendario!$D$3:$H$55,MATCH(AQ$4,Calendario!$A$3:$A$55,0),MATCH($I16,Calendario!$D$2:$H$2,0)),""),IF($K16=3,IF(AND((AO16=""),(AP16="")),INDEX(Calendario!$D$3:$H$55,MATCH(AQ$4,Calendario!$A$3:$A$55,0),MATCH($I16,Calendario!$D$2:$H$2,0)),""),IF($K16=4,IF(AND((AN16=""),(AO16=""),(AP16="")),INDEX(Calendario!$D$3:$H$55,MATCH(AQ$4,Calendario!$A$3:$A$55,0),MATCH($I16,Calendario!$D$2:$H$2,0)),""))))))))</f>
        <v/>
      </c>
      <c r="AR16" s="108">
        <f>IF(ISBLANK($I16),"",IF(OR(EXACT(($I16),PROPER(TEXT(AR15,"dddd"))),(EXACT(($I16),PROPER(TEXT(AR14,"dddd"))))),"",IF(EXACT(($I16),(PROPER(TEXT(AR$3,"dddd")))),"",IF($K16=1,INDEX(Calendario!$D$3:$H$55,MATCH(AR$4,Calendario!$A$3:$A$55,0),MATCH($I16,Calendario!$D$2:$H$2,0)),IF($K16=2,IF(AQ16="",INDEX(Calendario!$D$3:$H$55,MATCH(AR$4,Calendario!$A$3:$A$55,0),MATCH($I16,Calendario!$D$2:$H$2,0)),""),IF($K16=3,IF(AND((AP16=""),(AQ16="")),INDEX(Calendario!$D$3:$H$55,MATCH(AR$4,Calendario!$A$3:$A$55,0),MATCH($I16,Calendario!$D$2:$H$2,0)),""),IF($K16=4,IF(AND((AO16=""),(AP16=""),(AQ16="")),INDEX(Calendario!$D$3:$H$55,MATCH(AR$4,Calendario!$A$3:$A$55,0),MATCH($I16,Calendario!$D$2:$H$2,0)),""))))))))</f>
        <v>44775</v>
      </c>
      <c r="AS16" s="108" t="str">
        <f>IF(ISBLANK($I16),"",IF(OR(EXACT(($I16),PROPER(TEXT(AS15,"dddd"))),(EXACT(($I16),PROPER(TEXT(AS14,"dddd"))))),"",IF(EXACT(($I16),(PROPER(TEXT(AS$3,"dddd")))),"",IF($K16=1,INDEX(Calendario!$D$3:$H$55,MATCH(AS$4,Calendario!$A$3:$A$55,0),MATCH($I16,Calendario!$D$2:$H$2,0)),IF($K16=2,IF(AR16="",INDEX(Calendario!$D$3:$H$55,MATCH(AS$4,Calendario!$A$3:$A$55,0),MATCH($I16,Calendario!$D$2:$H$2,0)),""),IF($K16=3,IF(AND((AQ16=""),(AR16="")),INDEX(Calendario!$D$3:$H$55,MATCH(AS$4,Calendario!$A$3:$A$55,0),MATCH($I16,Calendario!$D$2:$H$2,0)),""),IF($K16=4,IF(AND((AP16=""),(AQ16=""),(AR16="")),INDEX(Calendario!$D$3:$H$55,MATCH(AS$4,Calendario!$A$3:$A$55,0),MATCH($I16,Calendario!$D$2:$H$2,0)),""))))))))</f>
        <v/>
      </c>
      <c r="AT16" s="108" t="str">
        <f>IF(ISBLANK($I16),"",IF(OR(EXACT(($I16),PROPER(TEXT(AT15,"dddd"))),(EXACT(($I16),PROPER(TEXT(AT14,"dddd"))))),"",IF(EXACT(($I16),(PROPER(TEXT(AT$3,"dddd")))),"",IF($K16=1,INDEX(Calendario!$D$3:$H$55,MATCH(AT$4,Calendario!$A$3:$A$55,0),MATCH($I16,Calendario!$D$2:$H$2,0)),IF($K16=2,IF(AS16="",INDEX(Calendario!$D$3:$H$55,MATCH(AT$4,Calendario!$A$3:$A$55,0),MATCH($I16,Calendario!$D$2:$H$2,0)),""),IF($K16=3,IF(AND((AR16=""),(AS16="")),INDEX(Calendario!$D$3:$H$55,MATCH(AT$4,Calendario!$A$3:$A$55,0),MATCH($I16,Calendario!$D$2:$H$2,0)),""),IF($K16=4,IF(AND((AQ16=""),(AR16=""),(AS16="")),INDEX(Calendario!$D$3:$H$55,MATCH(AT$4,Calendario!$A$3:$A$55,0),MATCH($I16,Calendario!$D$2:$H$2,0)),""))))))))</f>
        <v/>
      </c>
      <c r="AU16" s="108" t="str">
        <f>IF(ISBLANK($I16),"",IF(OR(EXACT(($I16),PROPER(TEXT(AU15,"dddd"))),(EXACT(($I16),PROPER(TEXT(AU14,"dddd"))))),"",IF(EXACT(($I16),(PROPER(TEXT(AU$3,"dddd")))),"",IF($K16=1,INDEX(Calendario!$D$3:$H$55,MATCH(AU$4,Calendario!$A$3:$A$55,0),MATCH($I16,Calendario!$D$2:$H$2,0)),IF($K16=2,IF(AT16="",INDEX(Calendario!$D$3:$H$55,MATCH(AU$4,Calendario!$A$3:$A$55,0),MATCH($I16,Calendario!$D$2:$H$2,0)),""),IF($K16=3,IF(AND((AS16=""),(AT16="")),INDEX(Calendario!$D$3:$H$55,MATCH(AU$4,Calendario!$A$3:$A$55,0),MATCH($I16,Calendario!$D$2:$H$2,0)),""),IF($K16=4,IF(AND((AR16=""),(AS16=""),(AT16="")),INDEX(Calendario!$D$3:$H$55,MATCH(AU$4,Calendario!$A$3:$A$55,0),MATCH($I16,Calendario!$D$2:$H$2,0)),""))))))))</f>
        <v/>
      </c>
      <c r="AV16" s="107">
        <f>IF(ISBLANK($I16),"",IF(OR(EXACT(($I16),PROPER(TEXT(AV15,"dddd"))),(EXACT(($I16),PROPER(TEXT(AV14,"dddd"))))),"",IF(EXACT(($I16),(PROPER(TEXT(AV$3,"dddd")))),"",IF($K16=1,INDEX(Calendario!$D$3:$H$55,MATCH(AV$4,Calendario!$A$3:$A$55,0),MATCH($I16,Calendario!$D$2:$H$2,0)),IF($K16=2,IF(AU16="",INDEX(Calendario!$D$3:$H$55,MATCH(AV$4,Calendario!$A$3:$A$55,0),MATCH($I16,Calendario!$D$2:$H$2,0)),""),IF($K16=3,IF(AND((AT16=""),(AU16="")),INDEX(Calendario!$D$3:$H$55,MATCH(AV$4,Calendario!$A$3:$A$55,0),MATCH($I16,Calendario!$D$2:$H$2,0)),""),IF($K16=4,IF(AND((AS16=""),(AT16=""),(AU16="")),INDEX(Calendario!$D$3:$H$55,MATCH(AV$4,Calendario!$A$3:$A$55,0),MATCH($I16,Calendario!$D$2:$H$2,0)),""))))))))</f>
        <v>44803</v>
      </c>
      <c r="AW16" s="107" t="str">
        <f>IF(ISBLANK($I16),"",IF(OR(EXACT(($I16),PROPER(TEXT(AW15,"dddd"))),(EXACT(($I16),PROPER(TEXT(AW14,"dddd"))))),"",IF(EXACT(($I16),(PROPER(TEXT(AW$3,"dddd")))),"",IF($K16=1,INDEX(Calendario!$D$3:$H$55,MATCH(AW$4,Calendario!$A$3:$A$55,0),MATCH($I16,Calendario!$D$2:$H$2,0)),IF($K16=2,IF(AV16="",INDEX(Calendario!$D$3:$H$55,MATCH(AW$4,Calendario!$A$3:$A$55,0),MATCH($I16,Calendario!$D$2:$H$2,0)),""),IF($K16=3,IF(AND((AU16=""),(AV16="")),INDEX(Calendario!$D$3:$H$55,MATCH(AW$4,Calendario!$A$3:$A$55,0),MATCH($I16,Calendario!$D$2:$H$2,0)),""),IF($K16=4,IF(AND((AT16=""),(AU16=""),(AV16="")),INDEX(Calendario!$D$3:$H$55,MATCH(AW$4,Calendario!$A$3:$A$55,0),MATCH($I16,Calendario!$D$2:$H$2,0)),""))))))))</f>
        <v/>
      </c>
      <c r="AX16" s="107" t="str">
        <f>IF(ISBLANK($I16),"",IF(OR(EXACT(($I16),PROPER(TEXT(AX15,"dddd"))),(EXACT(($I16),PROPER(TEXT(AX14,"dddd"))))),"",IF(EXACT(($I16),(PROPER(TEXT(AX$3,"dddd")))),"",IF($K16=1,INDEX(Calendario!$D$3:$H$55,MATCH(AX$4,Calendario!$A$3:$A$55,0),MATCH($I16,Calendario!$D$2:$H$2,0)),IF($K16=2,IF(AW16="",INDEX(Calendario!$D$3:$H$55,MATCH(AX$4,Calendario!$A$3:$A$55,0),MATCH($I16,Calendario!$D$2:$H$2,0)),""),IF($K16=3,IF(AND((AV16=""),(AW16="")),INDEX(Calendario!$D$3:$H$55,MATCH(AX$4,Calendario!$A$3:$A$55,0),MATCH($I16,Calendario!$D$2:$H$2,0)),""),IF($K16=4,IF(AND((AU16=""),(AV16=""),(AW16="")),INDEX(Calendario!$D$3:$H$55,MATCH(AX$4,Calendario!$A$3:$A$55,0),MATCH($I16,Calendario!$D$2:$H$2,0)),""))))))))</f>
        <v/>
      </c>
      <c r="AY16" s="107" t="str">
        <f>IF(ISBLANK($I16),"",IF(OR(EXACT(($I16),PROPER(TEXT(AY15,"dddd"))),(EXACT(($I16),PROPER(TEXT(AY14,"dddd"))))),"",IF(EXACT(($I16),(PROPER(TEXT(AY$3,"dddd")))),"",IF($K16=1,INDEX(Calendario!$D$3:$H$55,MATCH(AY$4,Calendario!$A$3:$A$55,0),MATCH($I16,Calendario!$D$2:$H$2,0)),IF($K16=2,IF(AX16="",INDEX(Calendario!$D$3:$H$55,MATCH(AY$4,Calendario!$A$3:$A$55,0),MATCH($I16,Calendario!$D$2:$H$2,0)),""),IF($K16=3,IF(AND((AW16=""),(AX16="")),INDEX(Calendario!$D$3:$H$55,MATCH(AY$4,Calendario!$A$3:$A$55,0),MATCH($I16,Calendario!$D$2:$H$2,0)),""),IF($K16=4,IF(AND((AV16=""),(AW16=""),(AX16="")),INDEX(Calendario!$D$3:$H$55,MATCH(AY$4,Calendario!$A$3:$A$55,0),MATCH($I16,Calendario!$D$2:$H$2,0)),""))))))))</f>
        <v/>
      </c>
      <c r="AZ16" s="107">
        <f>IF(ISBLANK($I16),"",IF(OR(EXACT(($I16),PROPER(TEXT(AZ15,"dddd"))),(EXACT(($I16),PROPER(TEXT(AZ14,"dddd"))))),"",IF(EXACT(($I16),(PROPER(TEXT(AZ$3,"dddd")))),"",IF($K16=1,INDEX(Calendario!$D$3:$H$55,MATCH(AZ$4,Calendario!$A$3:$A$55,0),MATCH($I16,Calendario!$D$2:$H$2,0)),IF($K16=2,IF(AY16="",INDEX(Calendario!$D$3:$H$55,MATCH(AZ$4,Calendario!$A$3:$A$55,0),MATCH($I16,Calendario!$D$2:$H$2,0)),""),IF($K16=3,IF(AND((AX16=""),(AY16="")),INDEX(Calendario!$D$3:$H$55,MATCH(AZ$4,Calendario!$A$3:$A$55,0),MATCH($I16,Calendario!$D$2:$H$2,0)),""),IF($K16=4,IF(AND((AW16=""),(AX16=""),(AY16="")),INDEX(Calendario!$D$3:$H$55,MATCH(AZ$4,Calendario!$A$3:$A$55,0),MATCH($I16,Calendario!$D$2:$H$2,0)),""))))))))</f>
        <v>44831</v>
      </c>
      <c r="BA16" s="108" t="str">
        <f>IF(ISBLANK($I16),"",IF(OR(EXACT(($I16),PROPER(TEXT(BA15,"dddd"))),(EXACT(($I16),PROPER(TEXT(BA14,"dddd"))))),"",IF(EXACT(($I16),(PROPER(TEXT(BA$3,"dddd")))),"",IF($K16=1,INDEX(Calendario!$D$3:$H$55,MATCH(BA$4,Calendario!$A$3:$A$55,0),MATCH($I16,Calendario!$D$2:$H$2,0)),IF($K16=2,IF(AZ16="",INDEX(Calendario!$D$3:$H$55,MATCH(BA$4,Calendario!$A$3:$A$55,0),MATCH($I16,Calendario!$D$2:$H$2,0)),""),IF($K16=3,IF(AND((AY16=""),(AZ16="")),INDEX(Calendario!$D$3:$H$55,MATCH(BA$4,Calendario!$A$3:$A$55,0),MATCH($I16,Calendario!$D$2:$H$2,0)),""),IF($K16=4,IF(AND((AX16=""),(AY16=""),(AZ16="")),INDEX(Calendario!$D$3:$H$55,MATCH(BA$4,Calendario!$A$3:$A$55,0),MATCH($I16,Calendario!$D$2:$H$2,0)),""))))))))</f>
        <v/>
      </c>
      <c r="BB16" s="108" t="str">
        <f>IF(ISBLANK($I16),"",IF(OR(EXACT(($I16),PROPER(TEXT(BB15,"dddd"))),(EXACT(($I16),PROPER(TEXT(BB14,"dddd"))))),"",IF(EXACT(($I16),(PROPER(TEXT(BB$3,"dddd")))),"",IF($K16=1,INDEX(Calendario!$D$3:$H$55,MATCH(BB$4,Calendario!$A$3:$A$55,0),MATCH($I16,Calendario!$D$2:$H$2,0)),IF($K16=2,IF(BA16="",INDEX(Calendario!$D$3:$H$55,MATCH(BB$4,Calendario!$A$3:$A$55,0),MATCH($I16,Calendario!$D$2:$H$2,0)),""),IF($K16=3,IF(AND((AZ16=""),(BA16="")),INDEX(Calendario!$D$3:$H$55,MATCH(BB$4,Calendario!$A$3:$A$55,0),MATCH($I16,Calendario!$D$2:$H$2,0)),""),IF($K16=4,IF(AND((AY16=""),(AZ16=""),(BA16="")),INDEX(Calendario!$D$3:$H$55,MATCH(BB$4,Calendario!$A$3:$A$55,0),MATCH($I16,Calendario!$D$2:$H$2,0)),""))))))))</f>
        <v/>
      </c>
      <c r="BC16" s="108" t="str">
        <f>IF(ISBLANK($I16),"",IF(OR(EXACT(($I16),PROPER(TEXT(BC15,"dddd"))),(EXACT(($I16),PROPER(TEXT(BC14,"dddd"))))),"",IF(EXACT(($I16),(PROPER(TEXT(BC$3,"dddd")))),"",IF($K16=1,INDEX(Calendario!$D$3:$H$55,MATCH(BC$4,Calendario!$A$3:$A$55,0),MATCH($I16,Calendario!$D$2:$H$2,0)),IF($K16=2,IF(BB16="",INDEX(Calendario!$D$3:$H$55,MATCH(BC$4,Calendario!$A$3:$A$55,0),MATCH($I16,Calendario!$D$2:$H$2,0)),""),IF($K16=3,IF(AND((BA16=""),(BB16="")),INDEX(Calendario!$D$3:$H$55,MATCH(BC$4,Calendario!$A$3:$A$55,0),MATCH($I16,Calendario!$D$2:$H$2,0)),""),IF($K16=4,IF(AND((AZ16=""),(BA16=""),(BB16="")),INDEX(Calendario!$D$3:$H$55,MATCH(BC$4,Calendario!$A$3:$A$55,0),MATCH($I16,Calendario!$D$2:$H$2,0)),""))))))))</f>
        <v/>
      </c>
      <c r="BD16" s="108">
        <f>IF(ISBLANK($I16),"",IF(OR(EXACT(($I16),PROPER(TEXT(BD15,"dddd"))),(EXACT(($I16),PROPER(TEXT(BD14,"dddd"))))),"",IF(EXACT(($I16),(PROPER(TEXT(BD$3,"dddd")))),"",IF($K16=1,INDEX(Calendario!$D$3:$H$55,MATCH(BD$4,Calendario!$A$3:$A$55,0),MATCH($I16,Calendario!$D$2:$H$2,0)),IF($K16=2,IF(BC16="",INDEX(Calendario!$D$3:$H$55,MATCH(BD$4,Calendario!$A$3:$A$55,0),MATCH($I16,Calendario!$D$2:$H$2,0)),""),IF($K16=3,IF(AND((BB16=""),(BC16="")),INDEX(Calendario!$D$3:$H$55,MATCH(BD$4,Calendario!$A$3:$A$55,0),MATCH($I16,Calendario!$D$2:$H$2,0)),""),IF($K16=4,IF(AND((BA16=""),(BB16=""),(BC16="")),INDEX(Calendario!$D$3:$H$55,MATCH(BD$4,Calendario!$A$3:$A$55,0),MATCH($I16,Calendario!$D$2:$H$2,0)),""))))))))</f>
        <v>44859</v>
      </c>
      <c r="BE16" s="107" t="str">
        <f>IF(ISBLANK($I16),"",IF(OR(EXACT(($I16),PROPER(TEXT(BE15,"dddd"))),(EXACT(($I16),PROPER(TEXT(BE14,"dddd"))))),"",IF(EXACT(($I16),(PROPER(TEXT(BE$3,"dddd")))),"",IF($K16=1,INDEX(Calendario!$D$3:$H$55,MATCH(BE$4,Calendario!$A$3:$A$55,0),MATCH($I16,Calendario!$D$2:$H$2,0)),IF($K16=2,IF(BD16="",INDEX(Calendario!$D$3:$H$55,MATCH(BE$4,Calendario!$A$3:$A$55,0),MATCH($I16,Calendario!$D$2:$H$2,0)),""),IF($K16=3,IF(AND((BC16=""),(BD16="")),INDEX(Calendario!$D$3:$H$55,MATCH(BE$4,Calendario!$A$3:$A$55,0),MATCH($I16,Calendario!$D$2:$H$2,0)),""),IF($K16=4,IF(AND((BB16=""),(BC16=""),(BD16="")),INDEX(Calendario!$D$3:$H$55,MATCH(BE$4,Calendario!$A$3:$A$55,0),MATCH($I16,Calendario!$D$2:$H$2,0)),""))))))))</f>
        <v/>
      </c>
      <c r="BF16" s="107" t="str">
        <f>IF(ISBLANK($I16),"",IF(OR(EXACT(($I16),PROPER(TEXT(BF15,"dddd"))),(EXACT(($I16),PROPER(TEXT(BF14,"dddd"))))),"",IF(EXACT(($I16),(PROPER(TEXT(BF$3,"dddd")))),"",IF($K16=1,INDEX(Calendario!$D$3:$H$55,MATCH(BF$4,Calendario!$A$3:$A$55,0),MATCH($I16,Calendario!$D$2:$H$2,0)),IF($K16=2,IF(BE16="",INDEX(Calendario!$D$3:$H$55,MATCH(BF$4,Calendario!$A$3:$A$55,0),MATCH($I16,Calendario!$D$2:$H$2,0)),""),IF($K16=3,IF(AND((BD16=""),(BE16="")),INDEX(Calendario!$D$3:$H$55,MATCH(BF$4,Calendario!$A$3:$A$55,0),MATCH($I16,Calendario!$D$2:$H$2,0)),""),IF($K16=4,IF(AND((BC16=""),(BD16=""),(BE16="")),INDEX(Calendario!$D$3:$H$55,MATCH(BF$4,Calendario!$A$3:$A$55,0),MATCH($I16,Calendario!$D$2:$H$2,0)),""))))))))</f>
        <v/>
      </c>
      <c r="BG16" s="107" t="str">
        <f>IF(ISBLANK($I16),"",IF(OR(EXACT(($I16),PROPER(TEXT(BG15,"dddd"))),(EXACT(($I16),PROPER(TEXT(BG14,"dddd"))))),"",IF(EXACT(($I16),(PROPER(TEXT(BG$3,"dddd")))),"",IF($K16=1,INDEX(Calendario!$D$3:$H$55,MATCH(BG$4,Calendario!$A$3:$A$55,0),MATCH($I16,Calendario!$D$2:$H$2,0)),IF($K16=2,IF(BF16="",INDEX(Calendario!$D$3:$H$55,MATCH(BG$4,Calendario!$A$3:$A$55,0),MATCH($I16,Calendario!$D$2:$H$2,0)),""),IF($K16=3,IF(AND((BE16=""),(BF16="")),INDEX(Calendario!$D$3:$H$55,MATCH(BG$4,Calendario!$A$3:$A$55,0),MATCH($I16,Calendario!$D$2:$H$2,0)),""),IF($K16=4,IF(AND((BD16=""),(BE16=""),(BF16="")),INDEX(Calendario!$D$3:$H$55,MATCH(BG$4,Calendario!$A$3:$A$55,0),MATCH($I16,Calendario!$D$2:$H$2,0)),""))))))))</f>
        <v/>
      </c>
      <c r="BH16" s="107">
        <f>IF(ISBLANK($I16),"",IF(OR(EXACT(($I16),PROPER(TEXT(BH15,"dddd"))),(EXACT(($I16),PROPER(TEXT(BH14,"dddd"))))),"",IF(EXACT(($I16),(PROPER(TEXT(BH$3,"dddd")))),"",IF($K16=1,INDEX(Calendario!$D$3:$H$55,MATCH(BH$4,Calendario!$A$3:$A$55,0),MATCH($I16,Calendario!$D$2:$H$2,0)),IF($K16=2,IF(BG16="",INDEX(Calendario!$D$3:$H$55,MATCH(BH$4,Calendario!$A$3:$A$55,0),MATCH($I16,Calendario!$D$2:$H$2,0)),""),IF($K16=3,IF(AND((BF16=""),(BG16="")),INDEX(Calendario!$D$3:$H$55,MATCH(BH$4,Calendario!$A$3:$A$55,0),MATCH($I16,Calendario!$D$2:$H$2,0)),""),IF($K16=4,IF(AND((BE16=""),(BF16=""),(BG16="")),INDEX(Calendario!$D$3:$H$55,MATCH(BH$4,Calendario!$A$3:$A$55,0),MATCH($I16,Calendario!$D$2:$H$2,0)),""))))))))</f>
        <v>44887</v>
      </c>
      <c r="BI16" s="108" t="str">
        <f>IF(ISBLANK($I16),"",IF(OR(EXACT(($I16),PROPER(TEXT(BI15,"dddd"))),(EXACT(($I16),PROPER(TEXT(BI14,"dddd"))))),"",IF(EXACT(($I16),(PROPER(TEXT(BI$3,"dddd")))),"",IF($K16=1,INDEX(Calendario!$D$3:$H$55,MATCH(BI$4,Calendario!$A$3:$A$55,0),MATCH($I16,Calendario!$D$2:$H$2,0)),IF($K16=2,IF(BH16="",INDEX(Calendario!$D$3:$H$55,MATCH(BI$4,Calendario!$A$3:$A$55,0),MATCH($I16,Calendario!$D$2:$H$2,0)),""),IF($K16=3,IF(AND((BG16=""),(BH16="")),INDEX(Calendario!$D$3:$H$55,MATCH(BI$4,Calendario!$A$3:$A$55,0),MATCH($I16,Calendario!$D$2:$H$2,0)),""),IF($K16=4,IF(AND((BF16=""),(BG16=""),(BH16="")),INDEX(Calendario!$D$3:$H$55,MATCH(BI$4,Calendario!$A$3:$A$55,0),MATCH($I16,Calendario!$D$2:$H$2,0)),""))))))))</f>
        <v/>
      </c>
      <c r="BJ16" s="108" t="str">
        <f>IF(ISBLANK($I16),"",IF(OR(EXACT(($I16),PROPER(TEXT(BJ15,"dddd"))),(EXACT(($I16),PROPER(TEXT(BJ14,"dddd"))))),"",IF(EXACT(($I16),(PROPER(TEXT(BJ$3,"dddd")))),"",IF($K16=1,INDEX(Calendario!$D$3:$H$55,MATCH(BJ$4,Calendario!$A$3:$A$55,0),MATCH($I16,Calendario!$D$2:$H$2,0)),IF($K16=2,IF(BI16="",INDEX(Calendario!$D$3:$H$55,MATCH(BJ$4,Calendario!$A$3:$A$55,0),MATCH($I16,Calendario!$D$2:$H$2,0)),""),IF($K16=3,IF(AND((BH16=""),(BI16="")),INDEX(Calendario!$D$3:$H$55,MATCH(BJ$4,Calendario!$A$3:$A$55,0),MATCH($I16,Calendario!$D$2:$H$2,0)),""),IF($K16=4,IF(AND((BG16=""),(BH16=""),(BI16="")),INDEX(Calendario!$D$3:$H$55,MATCH(BJ$4,Calendario!$A$3:$A$55,0),MATCH($I16,Calendario!$D$2:$H$2,0)),""))))))))</f>
        <v/>
      </c>
      <c r="BK16" s="108" t="str">
        <f>IF(ISBLANK($I16),"",IF(OR(EXACT(($I16),PROPER(TEXT(BK15,"dddd"))),(EXACT(($I16),PROPER(TEXT(BK14,"dddd"))))),"",IF(EXACT(($I16),(PROPER(TEXT(BK$3,"dddd")))),"",IF($K16=1,INDEX(Calendario!$D$3:$H$55,MATCH(BK$4,Calendario!$A$3:$A$55,0),MATCH($I16,Calendario!$D$2:$H$2,0)),IF($K16=2,IF(BJ16="",INDEX(Calendario!$D$3:$H$55,MATCH(BK$4,Calendario!$A$3:$A$55,0),MATCH($I16,Calendario!$D$2:$H$2,0)),""),IF($K16=3,IF(AND((BI16=""),(BJ16="")),INDEX(Calendario!$D$3:$H$55,MATCH(BK$4,Calendario!$A$3:$A$55,0),MATCH($I16,Calendario!$D$2:$H$2,0)),""),IF($K16=4,IF(AND((BH16=""),(BI16=""),(BJ16="")),INDEX(Calendario!$D$3:$H$55,MATCH(BK$4,Calendario!$A$3:$A$55,0),MATCH($I16,Calendario!$D$2:$H$2,0)),""))))))))</f>
        <v/>
      </c>
      <c r="BL16" s="108">
        <f>IF(ISBLANK($I16),"",IF(OR(EXACT(($I16),PROPER(TEXT(BL15,"dddd"))),(EXACT(($I16),PROPER(TEXT(BL14,"dddd"))))),"",IF(EXACT(($I16),(PROPER(TEXT(BL$3,"dddd")))),"",IF($K16=1,INDEX(Calendario!$D$3:$H$55,MATCH(BL$4,Calendario!$A$3:$A$55,0),MATCH($I16,Calendario!$D$2:$H$2,0)),IF($K16=2,IF(BK16="",INDEX(Calendario!$D$3:$H$55,MATCH(BL$4,Calendario!$A$3:$A$55,0),MATCH($I16,Calendario!$D$2:$H$2,0)),""),IF($K16=3,IF(AND((BJ16=""),(BK16="")),INDEX(Calendario!$D$3:$H$55,MATCH(BL$4,Calendario!$A$3:$A$55,0),MATCH($I16,Calendario!$D$2:$H$2,0)),""),IF($K16=4,IF(AND((BI16=""),(BJ16=""),(BK16="")),INDEX(Calendario!$D$3:$H$55,MATCH(BL$4,Calendario!$A$3:$A$55,0),MATCH($I16,Calendario!$D$2:$H$2,0)),""))))))))</f>
        <v>44915</v>
      </c>
      <c r="BM16" s="108" t="str">
        <f>IF(ISBLANK($I16),"",IF(OR(EXACT(($I16),PROPER(TEXT(BM15,"dddd"))),(EXACT(($I16),PROPER(TEXT(BM14,"dddd"))))),"",IF(EXACT(($I16),(PROPER(TEXT(BM$3,"dddd")))),"",IF($K16=1,INDEX(Calendario!$D$3:$H$55,MATCH(BM$4,Calendario!$A$3:$A$55,0),MATCH($I16,Calendario!$D$2:$H$2,0)),IF($K16=2,IF(BL16="",INDEX(Calendario!$D$3:$H$55,MATCH(BM$4,Calendario!$A$3:$A$55,0),MATCH($I16,Calendario!$D$2:$H$2,0)),""),IF($K16=3,IF(AND((BK16=""),(BL16="")),INDEX(Calendario!$D$3:$H$55,MATCH(BM$4,Calendario!$A$3:$A$55,0),MATCH($I16,Calendario!$D$2:$H$2,0)),""),IF($K16=4,IF(AND((BJ16=""),(BK16=""),(BL16="")),INDEX(Calendario!$D$3:$H$55,MATCH(BM$4,Calendario!$A$3:$A$55,0),MATCH($I16,Calendario!$D$2:$H$2,0)),""))))))))</f>
        <v/>
      </c>
      <c r="BO16" s="88" t="s">
        <v>261</v>
      </c>
    </row>
    <row r="17" spans="1:67" s="88" customFormat="1" ht="26.25" customHeight="1" x14ac:dyDescent="0.25">
      <c r="A17" s="178">
        <f t="shared" si="1"/>
        <v>10</v>
      </c>
      <c r="B17" s="176" t="s">
        <v>1280</v>
      </c>
      <c r="C17" s="176" t="s">
        <v>1573</v>
      </c>
      <c r="D17" s="177" t="str">
        <f>IF(ISNA(VLOOKUP(C17,TSeccBS!$D:$H,5,FALSE)),"",VLOOKUP(C17,TSeccBS!$D:$H,5,FALSE))</f>
        <v>MEDELLIN</v>
      </c>
      <c r="E17" s="176" t="s">
        <v>261</v>
      </c>
      <c r="F17" s="176" t="s">
        <v>311</v>
      </c>
      <c r="G17" s="177" t="s">
        <v>1492</v>
      </c>
      <c r="H17" s="184" t="str">
        <f>IF(ISNA(VLOOKUP(G17,TDirReg!$F$1:$H$184,3,0)),"",VLOOKUP(G17,TDirReg!$F$1:$H$184,3,0))</f>
        <v>KRA 52A N° 74 - 67</v>
      </c>
      <c r="I17" s="196"/>
      <c r="J17" s="195" t="s">
        <v>135</v>
      </c>
      <c r="K17" s="197">
        <v>4</v>
      </c>
      <c r="L17" s="202">
        <f t="shared" si="2"/>
        <v>0</v>
      </c>
      <c r="M17" s="107" t="str">
        <f>IF(ISBLANK($I17),"",IF(EXACT(($I17),(PROPER(TEXT(M$3,"dddd")))),"",IF(EXACT(M$4,$J17),IF($K17=1,INDEX(Calendario!$D$3:$H$55,MATCH(M$4,Calendario!$A$3:$A$55,0),MATCH($I17,Calendario!$D$2:$H$2,0)),INDEX(Calendario!$D$3:$H$55,MATCH($J17,Calendario!$A$3:$A$55,0),MATCH($I17,Calendario!$D$2:$H$2,0))),"")))</f>
        <v/>
      </c>
      <c r="N17" s="107" t="str">
        <f>IF(ISBLANK($I17),"",IF(OR(EXACT(($I17),PROPER(TEXT(N15,"dddd"))),(EXACT(($I17),PROPER(TEXT(N16,"dddd"))))),"",IF(EXACT(($I17),(PROPER(TEXT(N$3,"dddd")))),"",IF(EXACT(N$4,$J17),IF(M17="",IF(OR(($K17=4),($K17=3),($K17=2),($K17=1)),INDEX(Calendario!$D$3:$H$55,MATCH(N$4,Calendario!$A$3:$A$55,0),MATCH($I17,Calendario!$D$2:$H$2,0)),"")),IF($K17=1,IF(AND(M17="",EXACT((N$4),(CONCATENATE(Calendario!$A$1," ",(MID($J17,8,2))+1)))),INDEX(Calendario!$D$3:$H$55,MATCH(N$4,Calendario!$A$3:$A$55,0),MATCH($I17,Calendario!$D$2:$H$2,0)),IF(M17="","",INDEX(Calendario!$D$3:$H$55,MATCH(N$4,Calendario!$A$3:$A$55,0),MATCH($I17,Calendario!$D$2:$H$2,0)))),IF($K17=2,IF(M17="",IF(EXACT($K17,N$4),INDEX(Calendario!$D$3:$H$55,MATCH(N$4,Calendario!$A$3:$A$55,0),MATCH($I17,Calendario!$D$2:$H$2,0)),""),""),IF($K17=3,IF((M17=""),IF(EXACT($K17,N$4),INDEX(Calendario!$D$3:$H$55,MATCH(N$4,Calendario!$A$3:$A$55,0),MATCH($I17,Calendario!$D$2:$H$2,0)),""),""),IF($K17=4,IF((M17=""),IF(EXACT($K17,N$4),INDEX(Calendario!$D$3:$H$55,MATCH(N$4,Calendario!$A$3:$A$55,0),MATCH($I17,Calendario!$D$2:$H$2,0)),""),""),1))))))))</f>
        <v/>
      </c>
      <c r="O17" s="107" t="str">
        <f>IF(ISBLANK($I17),"",IF(EXACT(($I17),(PROPER(TEXT(O$3,"dddd")))),"",IF(OR(EXACT(($I17),PROPER(TEXT(O15,"dddd"))),(EXACT(($I17),PROPER(TEXT(O16,"dddd"))))),"",IF(EXACT(O$4,$J17),IF(N17="",IF(OR(($K17=4),($K17=3),($K17=2),($K17=1)),INDEX(Calendario!$D$3:$H$55,MATCH(O$4,Calendario!$A$3:$A$55,0),MATCH($I17,Calendario!$D$2:$H$2,0)),"")),IF($K17=1,IF(AND(M17="",EXACT((O$4),(CONCATENATE(Calendario!$A$1," ",(MID($J17,8,2))+1)))),INDEX(Calendario!$D$3:$H$55,MATCH(O$4,Calendario!$A$3:$A$55,0),MATCH($I17,Calendario!$D$2:$H$2,0)),IF(N17="",IF(EXACT(($I17),(PROPER(TEXT(N$3,"dddd")))),INDEX(Calendario!$D$3:$H$55,MATCH(O$4,Calendario!$A$3:$A$55,0),MATCH($I17,Calendario!$D$2:$H$2,0)),""),INDEX(Calendario!$D$3:$H$55,MATCH(O$4,Calendario!$A$3:$A$55,0),MATCH($I17,Calendario!$D$2:$H$2,0)))),IF(EXACT($M$4,"Semana 1"),IF($K17=2,IF(N17="",IF(OR(($J17="Semana 1"),($J17="Semana 2"),($J17="Semana 3")),INDEX(Calendario!$D$3:$H$55,MATCH(O$4,Calendario!$A$3:$A$55,0),MATCH($I17,Calendario!$D$2:$H$2,0)),""),""),IF($K17=3,IF(AND((M17=""),(N17="")),IF(OR(($J17="Semana 1"),($J17="Semana 2"),($J17="Semana 3")),INDEX(Calendario!$D$3:$H$55,MATCH(O$4,Calendario!$A$3:$A$55,0),MATCH($I17,Calendario!$D$2:$H$2,0)),""),""),IF($K17=4,IF(AND((M17=""),(N17="")),IF(OR(($J17="Semana 1"),($J17="Semana 2"),($J17="Semana 3")),INDEX(Calendario!$D$3:$H$55,MATCH(O$4,Calendario!$A$3:$A$55,0),MATCH($I17,Calendario!$D$2:$H$2,0)),""),"")))),IF($K17=2,IF(N17="",IF(OR(($J17="Semana 1"),($J17="Semana 2")),INDEX(Calendario!$D$3:$H$55,MATCH(O$4,Calendario!$A$3:$A$55,0),MATCH($I17,Calendario!$D$2:$H$2,0)),""),""),IF($K17=3,IF(AND((M17=""),(N17="")),IF(OR(($J17="Semana 1"),($J17="Semana 2")),INDEX(Calendario!$D$3:$H$55,MATCH(O$4,Calendario!$A$3:$A$55,0),MATCH($I17,Calendario!$D$2:$H$2,0)),""),""),IF($K17=4,IF(AND((M17=""),(N17="")),IF(OR(($J17="Semana 1"),($J17="Semana 2")),INDEX(Calendario!$D$3:$H$55,MATCH(O$4,Calendario!$A$3:$A$55,0),MATCH($I17,Calendario!$D$2:$H$2,0)),""),""))))))))))</f>
        <v/>
      </c>
      <c r="P17" s="107" t="str">
        <f>IF(ISBLANK($I17),"",IF(EXACT(($I17),(PROPER(TEXT(P$3,"dddd")))),"",IF(OR(EXACT(($I17),PROPER(TEXT(P15,"dddd"))),(EXACT(($I17),PROPER(TEXT(P16,"dddd"))))),"",IF(EXACT(P$4,$J17),IF(O17="",IF(OR(($K17=4),($K17=3),($K17=2),($K17=1)),INDEX(Calendario!$D$3:$H$55,MATCH(P$4,Calendario!$A$3:$A$55,0),MATCH($I17,Calendario!$D$2:$H$2,0)),"")),IF($K17=1,IF(AND(M17="",EXACT((P$4),(CONCATENATE(Calendario!$A$1," ",(MID($J17,8,2))+1)))),INDEX(Calendario!$D$3:$H$55,MATCH(P$4,Calendario!$A$3:$A$55,0),MATCH($I17,Calendario!$D$2:$H$2,0)),IF(O17="",IF(EXACT(($I17),(PROPER(TEXT(O$3,"dddd")))),INDEX(Calendario!$D$3:$H$55,MATCH(P$4,Calendario!$A$3:$A$55,0),MATCH($I17,Calendario!$D$2:$H$2,0)),""),INDEX(Calendario!$D$3:$H$55,MATCH(P$4,Calendario!$A$3:$A$55,0),MATCH($I17,Calendario!$D$2:$H$2,0)))),IF(EXACT($M$4,"Semana 1"),IF($K17=2,IF(O17="",IF(OR(($J17="Semana 1"),($J17="Semana 2"),($J17="Semana 3"),($J17="Semana 4")),INDEX(Calendario!$D$3:$H$55,MATCH(P$4,Calendario!$A$3:$A$55,0),MATCH($I17,Calendario!$D$2:$H$2,0)),""),""),IF($K17=3,IF(AND((N17=""),(O17="")),IF(OR(($J17="Semana 1"),($J17="Semana 2"),($J17="Semana 3"),($J17="Semana 4")),INDEX(Calendario!$D$3:$H$55,MATCH(P$4,Calendario!$A$3:$A$55,0),MATCH($I17,Calendario!$D$2:$H$2,0)),""),""),IF($K17=4,IF(AND((M17=""),(N17=""),(O17="")),IF(OR(($J17="Semana 1"),($J17="Semana 2"),($J17="Semana 3"),($J17="Semana 4")),INDEX(Calendario!$D$3:$H$55,MATCH(P$4,Calendario!$A$3:$A$55,0),MATCH($I17,Calendario!$D$2:$H$2,0)),""),"")))),IF($K17=2,IF(O17="",IF(OR(($J17="Semana 1"),($J17="Semana 2"),($J17="Semana 3")),INDEX(Calendario!$D$3:$H$55,MATCH(P$4,Calendario!$A$3:$A$55,0),MATCH($I17,Calendario!$D$2:$H$2,0)),""),""),IF($K17=3,IF(AND((N17=""),(O17="")),IF(OR(($J17="Semana 1"),($J17="Semana 2"),($J17="Semana 3")),INDEX(Calendario!$D$3:$H$55,MATCH(P$4,Calendario!$A$3:$A$55,0),MATCH($I17,Calendario!$D$2:$H$2,0)),""),""),IF($K17=4,IF(AND((M17=""),(N17=""),(O17="")),IF(OR(($J17="Semana 1"),($J17="Semana 2"),($J17="Semana 3")),INDEX(Calendario!$D$3:$H$55,MATCH(P$4,Calendario!$A$3:$A$55,0),MATCH($I17,Calendario!$D$2:$H$2,0)),""),""))))))))))</f>
        <v/>
      </c>
      <c r="Q17" s="107" t="str">
        <f>IF(ISBLANK($I17),"",IF(EXACT(($I17),(PROPER(TEXT(Q$3,"dddd")))),"",IF(OR(EXACT(($I17),PROPER(TEXT(Q15,"dddd"))),(EXACT(($I17),PROPER(TEXT(Q16,"dddd"))))),"",IF(EXACT(Q$4,$J17),IF(P17="",IF(OR(($K17=4),($K17=3),($K17=2),($K17=1)),INDEX(Calendario!$D$3:$H$55,MATCH(Q$4,Calendario!$A$3:$A$55,0),MATCH($I17,Calendario!$D$2:$H$2,0)),"")),IF($K17=1,IF(AND(M17="",EXACT((Q$4),(CONCATENATE(Calendario!$A$1," ",(MID($J17,8,2))+1)))),INDEX(Calendario!$D$3:$H$55,MATCH(Q$4,Calendario!$A$3:$A$55,0),MATCH($I17,Calendario!$D$2:$H$2,0)),IF(P17="","",INDEX(Calendario!$D$3:$H$55,MATCH(Q$4,Calendario!$A$3:$A$55,0),MATCH($I17,Calendario!$D$2:$H$2,0)))),IF(EXACT($M$4,"Semana 1"),IF($K17=2,IF(P17="",IF(OR(($J17="Semana 1"),($J17="Semana 2"),($J17="Semana 3"),($J17="Semana 4"),($J17="Semana 5")),INDEX(Calendario!$D$3:$H$55,MATCH(Q$4,Calendario!$A$3:$A$55,0),MATCH($I17,Calendario!$D$2:$H$2,0)),""),""),IF($K17=3,IF(AND((O17=""),(P17="")),IF(OR(($J17="Semana 1"),($J17="Semana 2"),($J17="Semana 3"),($J17="Semana 4"),($J17="Semana 5")),INDEX(Calendario!$D$3:$H$55,MATCH(Q$4,Calendario!$A$3:$A$55,0),MATCH($I17,Calendario!$D$2:$H$2,0)),""),""),IF($K17=4,IF(AND((N17=""),(O17=""),(P17="")),IF(OR(($J17="Semana 1"),($J17="Semana 2"),($J17="Semana 3"),($J17="Semana 4"),($J17="Semana 5")),INDEX(Calendario!$D$3:$H$55,MATCH(Q$4,Calendario!$A$3:$A$55,0),MATCH($I17,Calendario!$D$2:$H$2,0)),""),"")))),IF($K17=2,IF(P17="",IF(OR(($J17="Semana 1"),($J17="Semana 2"),($J17="Semana 3"),($J17="Semana 4")),INDEX(Calendario!$D$3:$H$55,MATCH(Q$4,Calendario!$A$3:$A$55,0),MATCH($I17,Calendario!$D$2:$H$2,0)),""),""),IF($K17=3,IF(AND((O17=""),(P17="")),IF(OR(($J17="Semana 1"),($J17="Semana 2"),($J17="Semana 3"),($J17="Semana 4")),INDEX(Calendario!$D$3:$H$55,MATCH(Q$4,Calendario!$A$3:$A$55,0),MATCH($I17,Calendario!$D$2:$H$2,0)),""),""),IF($K17=4,IF(AND((N17=""),(O17=""),(P17="")),IF(OR(($J17="Semana 1"),($J17="Semana 2"),($J17="Semana 3"),($J17="Semana 4")),INDEX(Calendario!$D$3:$H$55,MATCH(Q$4,Calendario!$A$3:$A$55,0),MATCH($I17,Calendario!$D$2:$H$2,0)),""),""))))))))))</f>
        <v/>
      </c>
      <c r="R17" s="108" t="str">
        <f>IF(ISBLANK($I17),"",IF(EXACT(($I17),(PROPER(TEXT(R$3,"dddd")))),"",IF(OR(EXACT(($I17),PROPER(TEXT(R15,"dddd"))),(EXACT(($I17),PROPER(TEXT(R16,"dddd"))))),"",IF(EXACT(R$4,$J17),IF(Q17="",IF(OR(($K17=4),($K17=3),($K17=2),($K17=1)),INDEX(Calendario!$D$3:$H$55,MATCH(R$4,Calendario!$A$3:$A$55,0),MATCH($I17,Calendario!$D$2:$H$2,0)),"")),IF($K17=1,IF(AND(N17="",EXACT((R$4),(CONCATENATE(Calendario!$A$1," ",(MID($J17,8,2))+1)))),INDEX(Calendario!$D$3:$H$55,MATCH(R$4,Calendario!$A$3:$A$55,0),MATCH($I17,Calendario!$D$2:$H$2,0)),IF(Q17="","",INDEX(Calendario!$D$3:$H$55,MATCH(R$4,Calendario!$A$3:$A$55,0),MATCH($I17,Calendario!$D$2:$H$2,0)))),IF(EXACT($M$4,"Semana 1"),IF($K17=2,IF(Q17="",IF(OR(($J17="Semana 1"),($J17="Semana 2"),($J17="Semana 3"),($J17="Semana 4"),($J17="Semana 5"),($J17="Semana 6")),INDEX(Calendario!$D$3:$H$55,MATCH(R$4,Calendario!$A$3:$A$55,0),MATCH($I17,Calendario!$D$2:$H$2,0)),""),""),IF($K17=3,IF(AND((P17=""),(Q17="")),IF(OR(($J17="Semana 1"),($J17="Semana 2"),($J17="Semana 3"),($J17="Semana 4"),($J17="Semana 5"),($J17="Semana 6")),INDEX(Calendario!$D$3:$H$55,MATCH(R$4,Calendario!$A$3:$A$55,0),MATCH($I17,Calendario!$D$2:$H$2,0)),""),""),IF($K17=4,IF(AND((O17=""),(P17=""),(Q17="")),IF(OR(($J17="Semana 1"),($J17="Semana 2"),($J17="Semana 3"),($J17="Semana 4"),($J17="Semana 5"),($J17="Semana 6")),INDEX(Calendario!$D$3:$H$55,MATCH(R$4,Calendario!$A$3:$A$55,0),MATCH($I17,Calendario!$D$2:$H$2,0)),""),"")))),IF($K17=2,IF(Q17="",IF(OR(($J17="Semana 1"),($J17="Semana 2"),($J17="Semana 3"),($J17="Semana 4"),($J17="Semana 5")),INDEX(Calendario!$D$3:$H$55,MATCH(R$4,Calendario!$A$3:$A$55,0),MATCH($I17,Calendario!$D$2:$H$2,0)),""),""),IF($K17=3,IF(AND((P17=""),(Q17="")),IF(OR(($J17="Semana 1"),($J17="Semana 2"),($J17="Semana 3"),($J17="Semana 4"),($J17="Semana 5")),INDEX(Calendario!$D$3:$H$55,MATCH(R$4,Calendario!$A$3:$A$55,0),MATCH($I17,Calendario!$D$2:$H$2,0)),""),""),IF($K17=4,IF(AND((O17=""),(P17=""),(Q17="")),IF(OR(($J17="Semana 1"),($J17="Semana 2"),($J17="Semana 3"),($J17="Semana 4"),($J17="Semana 5")),INDEX(Calendario!$D$3:$H$55,MATCH(R$4,Calendario!$A$3:$A$55,0),MATCH($I17,Calendario!$D$2:$H$2,0)),""),""))))))))))</f>
        <v/>
      </c>
      <c r="S17" s="108" t="str">
        <f>IF(ISBLANK($I17),"",IF(EXACT(($I17),(PROPER(TEXT(S$3,"dddd")))),"",IF(OR(EXACT(($I17),PROPER(TEXT(S15,"dddd"))),(EXACT(($I17),PROPER(TEXT(S16,"dddd"))))),"",IF(EXACT(S$4,$J17),IF(R17="",IF(OR(($K17=4),($K17=3),($K17=2),($K17=1)),INDEX(Calendario!$D$3:$H$55,MATCH(S$4,Calendario!$A$3:$A$55,0),MATCH($I17,Calendario!$D$2:$H$2,0)),"")),IF($K17=1,IF(AND(O17="",EXACT((S$4),(CONCATENATE(Calendario!$A$1," ",(MID($J17,8,2))+1)))),INDEX(Calendario!$D$3:$H$55,MATCH(S$4,Calendario!$A$3:$A$55,0),MATCH($I17,Calendario!$D$2:$H$2,0)),IF(R17="",IF(EXACT(($I17),(PROPER(TEXT(R$3,"dddd")))),INDEX(Calendario!$D$3:$H$55,MATCH(S$4,Calendario!$A$3:$A$55,0),MATCH($I17,Calendario!$D$2:$H$2,0)),""),INDEX(Calendario!$D$3:$H$55,MATCH(S$4,Calendario!$A$3:$A$55,0),MATCH($I17,Calendario!$D$2:$H$2,0)))),IF(EXACT($M$4,"Semana 1"),IF($K17=2,IF(R17="",IF(OR(($J17="Semana 1"),($J17="Semana 2"),($J17="Semana 3"),($J17="Semana 4"),($J17="Semana 5"),($J17="Semana 6"),($J17="Semana 7")),INDEX(Calendario!$D$3:$H$55,MATCH(S$4,Calendario!$A$3:$A$55,0),MATCH($I17,Calendario!$D$2:$H$2,0)),""),""),IF($K17=3,IF(AND((Q17=""),(R17="")),IF(OR(($J17="Semana 1"),($J17="Semana 2"),($J17="Semana 3"),($J17="Semana 4"),($J17="Semana 5"),($J17="Semana 6"),($J17="Semana 7")),INDEX(Calendario!$D$3:$H$55,MATCH(S$4,Calendario!$A$3:$A$55,0),MATCH($I17,Calendario!$D$2:$H$2,0)),""),""),IF($K17=4,IF(AND((P17=""),(Q17=""),(R17="")),IF(OR(($J17="Semana 1"),($J17="Semana 2"),($J17="Semana 3"),($J17="Semana 4"),($J17="Semana 5"),($J17="Semana 6"),($J17="Semana 7")),INDEX(Calendario!$D$3:$H$55,MATCH(S$4,Calendario!$A$3:$A$55,0),MATCH($I17,Calendario!$D$2:$H$2,0)),""),"")))),IF($K17=2,IF(R17="",IF(OR(($J17="Semana 1"),($J17="Semana 2"),($J17="Semana 3"),($J17="Semana 4"),($J17="Semana 5"),($J17="Semana 6")),INDEX(Calendario!$D$3:$H$55,MATCH(S$4,Calendario!$A$3:$A$55,0),MATCH($I17,Calendario!$D$2:$H$2,0)),""),""),IF($K17=3,IF(AND((Q17=""),(R17="")),IF(OR(($J17="Semana 1"),($J17="Semana 2"),($J17="Semana 3"),($J17="Semana 4"),($J17="Semana 5"),($J17="Semana 6")),INDEX(Calendario!$D$3:$H$55,MATCH(S$4,Calendario!$A$3:$A$55,0),MATCH($I17,Calendario!$D$2:$H$2,0)),""),""),IF($K17=4,IF(AND((P17=""),(Q17=""),(R17="")),IF(OR(($J17="Semana 1"),($J17="Semana 2"),($J17="Semana 3"),($J17="Semana 4"),($J17="Semana 5"),($J17="Semana 6")),INDEX(Calendario!$D$3:$H$55,MATCH(S$4,Calendario!$A$3:$A$55,0),MATCH($I17,Calendario!$D$2:$H$2,0)),""),""))))))))))</f>
        <v/>
      </c>
      <c r="T17" s="108" t="str">
        <f>IF(ISBLANK($I17),"",IF(EXACT(($I17),(PROPER(TEXT(T$3,"dddd")))),"",IF(OR(EXACT(($I17),PROPER(TEXT(T15,"dddd"))),(EXACT(($I17),PROPER(TEXT(T16,"dddd"))))),"",IF(EXACT(T$4,$J17),IF(S17="",IF(OR(($K17=4),($K17=3),($K17=2),($K17=1)),INDEX(Calendario!$D$3:$H$55,MATCH(T$4,Calendario!$A$3:$A$55,0),MATCH($I17,Calendario!$D$2:$H$2,0)),"")),IF($K17=1,IF(AND(P17="",EXACT((T$4),(CONCATENATE(Calendario!$A$1," ",(MID($J17,8,2))+1)))),INDEX(Calendario!$D$3:$H$55,MATCH(T$4,Calendario!$A$3:$A$55,0),MATCH($I17,Calendario!$D$2:$H$2,0)),IF(S17="",IF(EXACT(($I17),(PROPER(TEXT(S$3,"dddd")))),INDEX(Calendario!$D$3:$H$55,MATCH(T$4,Calendario!$A$3:$A$55,0),MATCH($I17,Calendario!$D$2:$H$2,0)),""),INDEX(Calendario!$D$3:$H$55,MATCH(T$4,Calendario!$A$3:$A$55,0),MATCH($I17,Calendario!$D$2:$H$2,0)))),IF(EXACT($M$4,"Semana 1"),IF($K17=2,IF(S17="",IF(OR(($J17="Semana 1"),($J17="Semana 2"),($J17="Semana 3"),($J17="Semana 4"),($J17="Semana 5"),($J17="Semana 6"),($J17="Semana 7"),($J17="Semana 8")),INDEX(Calendario!$D$3:$H$55,MATCH(T$4,Calendario!$A$3:$A$55,0),MATCH($I17,Calendario!$D$2:$H$2,0)),""),""),IF($K17=3,IF(AND((R17=""),(S17="")),IF(OR(($J17="Semana 1"),($J17="Semana 2"),($J17="Semana 3"),($J17="Semana 4"),($J17="Semana 5"),($J17="Semana 6"),($J17="Semana 7"),($J17="Semana 8")),INDEX(Calendario!$D$3:$H$55,MATCH(T$4,Calendario!$A$3:$A$55,0),MATCH($I17,Calendario!$D$2:$H$2,0)),""),""),IF($K17=4,IF(AND((Q17=""),(R17=""),(S17="")),IF(OR(($J17="Semana 1"),($J17="Semana 2"),($J17="Semana 3"),($J17="Semana 4"),($J17="Semana 5"),($J17="Semana 6"),($J17="Semana 7"),($J17="Semana 8")),INDEX(Calendario!$D$3:$H$55,MATCH(T$4,Calendario!$A$3:$A$55,0),MATCH($I17,Calendario!$D$2:$H$2,0)),""),"")))),IF($K17=2,IF(S17="",IF(OR(($J17="Semana 1"),($J17="Semana 2"),($J17="Semana 3"),($J17="Semana 4"),($J17="Semana 5"),($J17="Semana 6"),($J17="Semana 7")),INDEX(Calendario!$D$3:$H$55,MATCH(T$4,Calendario!$A$3:$A$55,0),MATCH($I17,Calendario!$D$2:$H$2,0)),""),""),IF($K17=3,IF(AND((R17=""),(S17="")),IF(OR(($J17="Semana 1"),($J17="Semana 2"),($J17="Semana 3"),($J17="Semana 4"),($J17="Semana 5"),($J17="Semana 6"),($J17="Semana 7")),INDEX(Calendario!$D$3:$H$55,MATCH(T$4,Calendario!$A$3:$A$55,0),MATCH($I17,Calendario!$D$2:$H$2,0)),""),""),IF($K17=4,IF(AND((Q17=""),(R17=""),(S17="")),IF(OR(($J17="Semana 1"),($J17="Semana 2"),($J17="Semana 3"),($J17="Semana 4"),($J17="Semana 5"),($J17="Semana 6"),($J17="Semana 7")),INDEX(Calendario!$D$3:$H$55,MATCH(T$4,Calendario!$A$3:$A$55,0),MATCH($I17,Calendario!$D$2:$H$2,0)),""),""))))))))))</f>
        <v/>
      </c>
      <c r="U17" s="108" t="str">
        <f>IF(ISBLANK($I17),"",IF(OR(EXACT(($I17),PROPER(TEXT(U16,"dddd"))),(EXACT(($I17),PROPER(TEXT(U15,"dddd"))))),"",IF(EXACT(($I17),(PROPER(TEXT(U$3,"dddd")))),"",IF($K17=1,INDEX(Calendario!$D$3:$H$55,MATCH(U$4,Calendario!$A$3:$A$55,0),MATCH($I17,Calendario!$D$2:$H$2,0)),IF($K17=2,IF(T17="",INDEX(Calendario!$D$3:$H$55,MATCH(U$4,Calendario!$A$3:$A$55,0),MATCH($I17,Calendario!$D$2:$H$2,0)),""),IF($K17=3,IF(AND((S17=""),(T17="")),INDEX(Calendario!$D$3:$H$55,MATCH(U$4,Calendario!$A$3:$A$55,0),MATCH($I17,Calendario!$D$2:$H$2,0)),""),IF($K17=4,IF(AND((R17=""),(S17=""),(T17="")),INDEX(Calendario!$D$3:$H$55,MATCH(U$4,Calendario!$A$3:$A$55,0),MATCH($I17,Calendario!$D$2:$H$2,0)),""))))))))</f>
        <v/>
      </c>
      <c r="V17" s="107" t="str">
        <f>IF(ISBLANK($I17),"",IF(OR(EXACT(($I17),PROPER(TEXT(V16,"dddd"))),(EXACT(($I17),PROPER(TEXT(V15,"dddd"))))),"",IF(EXACT(($I17),(PROPER(TEXT(V$3,"dddd")))),"",IF($K17=1,INDEX(Calendario!$D$3:$H$55,MATCH(V$4,Calendario!$A$3:$A$55,0),MATCH($I17,Calendario!$D$2:$H$2,0)),IF($K17=2,IF(U17="",INDEX(Calendario!$D$3:$H$55,MATCH(V$4,Calendario!$A$3:$A$55,0),MATCH($I17,Calendario!$D$2:$H$2,0)),""),IF($K17=3,IF(AND((T17=""),(U17="")),INDEX(Calendario!$D$3:$H$55,MATCH(V$4,Calendario!$A$3:$A$55,0),MATCH($I17,Calendario!$D$2:$H$2,0)),""),IF($K17=4,IF(AND((S17=""),(T17=""),(U17="")),INDEX(Calendario!$D$3:$H$55,MATCH(V$4,Calendario!$A$3:$A$55,0),MATCH($I17,Calendario!$D$2:$H$2,0)),""))))))))</f>
        <v/>
      </c>
      <c r="W17" s="107" t="str">
        <f>IF(ISBLANK($I17),"",IF(OR(EXACT(($I17),PROPER(TEXT(W16,"dddd"))),(EXACT(($I17),PROPER(TEXT(W15,"dddd"))))),"",IF(EXACT(($I17),(PROPER(TEXT(W$3,"dddd")))),"",IF($K17=1,INDEX(Calendario!$D$3:$H$55,MATCH(W$4,Calendario!$A$3:$A$55,0),MATCH($I17,Calendario!$D$2:$H$2,0)),IF($K17=2,IF(V17="",INDEX(Calendario!$D$3:$H$55,MATCH(W$4,Calendario!$A$3:$A$55,0),MATCH($I17,Calendario!$D$2:$H$2,0)),""),IF($K17=3,IF(AND((U17=""),(V17="")),INDEX(Calendario!$D$3:$H$55,MATCH(W$4,Calendario!$A$3:$A$55,0),MATCH($I17,Calendario!$D$2:$H$2,0)),""),IF($K17=4,IF(AND((T17=""),(U17=""),(V17="")),INDEX(Calendario!$D$3:$H$55,MATCH(W$4,Calendario!$A$3:$A$55,0),MATCH($I17,Calendario!$D$2:$H$2,0)),""))))))))</f>
        <v/>
      </c>
      <c r="X17" s="107" t="str">
        <f>IF(ISBLANK($I17),"",IF(OR(EXACT(($I17),PROPER(TEXT(X16,"dddd"))),(EXACT(($I17),PROPER(TEXT(X15,"dddd"))))),"",IF(EXACT(($I17),(PROPER(TEXT(X$3,"dddd")))),"",IF($K17=1,INDEX(Calendario!$D$3:$H$55,MATCH(X$4,Calendario!$A$3:$A$55,0),MATCH($I17,Calendario!$D$2:$H$2,0)),IF($K17=2,IF(W17="",INDEX(Calendario!$D$3:$H$55,MATCH(X$4,Calendario!$A$3:$A$55,0),MATCH($I17,Calendario!$D$2:$H$2,0)),""),IF($K17=3,IF(AND((V17=""),(W17="")),INDEX(Calendario!$D$3:$H$55,MATCH(X$4,Calendario!$A$3:$A$55,0),MATCH($I17,Calendario!$D$2:$H$2,0)),""),IF($K17=4,IF(AND((U17=""),(V17=""),(W17="")),INDEX(Calendario!$D$3:$H$55,MATCH(X$4,Calendario!$A$3:$A$55,0),MATCH($I17,Calendario!$D$2:$H$2,0)),""))))))))</f>
        <v/>
      </c>
      <c r="Y17" s="107" t="str">
        <f>IF(ISBLANK($I17),"",IF(OR(EXACT(($I17),PROPER(TEXT(Y16,"dddd"))),(EXACT(($I17),PROPER(TEXT(Y15,"dddd"))))),"",IF(EXACT(($I17),(PROPER(TEXT(Y$3,"dddd")))),"",IF($K17=1,INDEX(Calendario!$D$3:$H$55,MATCH(Y$4,Calendario!$A$3:$A$55,0),MATCH($I17,Calendario!$D$2:$H$2,0)),IF($K17=2,IF(X17="",INDEX(Calendario!$D$3:$H$55,MATCH(Y$4,Calendario!$A$3:$A$55,0),MATCH($I17,Calendario!$D$2:$H$2,0)),""),IF($K17=3,IF(AND((W17=""),(X17="")),INDEX(Calendario!$D$3:$H$55,MATCH(Y$4,Calendario!$A$3:$A$55,0),MATCH($I17,Calendario!$D$2:$H$2,0)),""),IF($K17=4,IF(AND((V17=""),(W17=""),(X17="")),INDEX(Calendario!$D$3:$H$55,MATCH(Y$4,Calendario!$A$3:$A$55,0),MATCH($I17,Calendario!$D$2:$H$2,0)),""))))))))</f>
        <v/>
      </c>
      <c r="Z17" s="107" t="str">
        <f>IF(ISBLANK($I17),"",IF(OR(EXACT(($I17),PROPER(TEXT(Z16,"dddd"))),(EXACT(($I17),PROPER(TEXT(Z15,"dddd"))))),"",IF(EXACT(($I17),(PROPER(TEXT(Z$3,"dddd")))),"",IF($K17=1,INDEX(Calendario!$D$3:$H$55,MATCH(Z$4,Calendario!$A$3:$A$55,0),MATCH($I17,Calendario!$D$2:$H$2,0)),IF($K17=2,IF(Y17="",INDEX(Calendario!$D$3:$H$55,MATCH(Z$4,Calendario!$A$3:$A$55,0),MATCH($I17,Calendario!$D$2:$H$2,0)),""),IF($K17=3,IF(AND((X17=""),(Y17="")),INDEX(Calendario!$D$3:$H$55,MATCH(Z$4,Calendario!$A$3:$A$55,0),MATCH($I17,Calendario!$D$2:$H$2,0)),""),IF($K17=4,IF(AND((W17=""),(X17=""),(Y17="")),INDEX(Calendario!$D$3:$H$55,MATCH(Z$4,Calendario!$A$3:$A$55,0),MATCH($I17,Calendario!$D$2:$H$2,0)),""))))))))</f>
        <v/>
      </c>
      <c r="AA17" s="108" t="str">
        <f>IF(ISBLANK($I17),"",IF(OR(EXACT(($I17),PROPER(TEXT(AA16,"dddd"))),(EXACT(($I17),PROPER(TEXT(AA15,"dddd"))))),"",IF(EXACT(($I17),(PROPER(TEXT(AA$3,"dddd")))),"",IF($K17=1,INDEX(Calendario!$D$3:$H$55,MATCH(AA$4,Calendario!$A$3:$A$55,0),MATCH($I17,Calendario!$D$2:$H$2,0)),IF($K17=2,IF(Z17="",INDEX(Calendario!$D$3:$H$55,MATCH(AA$4,Calendario!$A$3:$A$55,0),MATCH($I17,Calendario!$D$2:$H$2,0)),""),IF($K17=3,IF(AND((Y17=""),(Z17="")),INDEX(Calendario!$D$3:$H$55,MATCH(AA$4,Calendario!$A$3:$A$55,0),MATCH($I17,Calendario!$D$2:$H$2,0)),""),IF($K17=4,IF(AND((X17=""),(Y17=""),(Z17="")),INDEX(Calendario!$D$3:$H$55,MATCH(AA$4,Calendario!$A$3:$A$55,0),MATCH($I17,Calendario!$D$2:$H$2,0)),""))))))))</f>
        <v/>
      </c>
      <c r="AB17" s="108" t="str">
        <f>IF(ISBLANK($I17),"",IF(OR(EXACT(($I17),PROPER(TEXT(AB16,"dddd"))),(EXACT(($I17),PROPER(TEXT(AB15,"dddd"))))),"",IF(EXACT(($I17),(PROPER(TEXT(AB$3,"dddd")))),"",IF($K17=1,INDEX(Calendario!$D$3:$H$55,MATCH(AB$4,Calendario!$A$3:$A$55,0),MATCH($I17,Calendario!$D$2:$H$2,0)),IF($K17=2,IF(AA17="",INDEX(Calendario!$D$3:$H$55,MATCH(AB$4,Calendario!$A$3:$A$55,0),MATCH($I17,Calendario!$D$2:$H$2,0)),""),IF($K17=3,IF(AND((Z17=""),(AA17="")),INDEX(Calendario!$D$3:$H$55,MATCH(AB$4,Calendario!$A$3:$A$55,0),MATCH($I17,Calendario!$D$2:$H$2,0)),""),IF($K17=4,IF(AND((Y17=""),(Z17=""),(AA17="")),INDEX(Calendario!$D$3:$H$55,MATCH(AB$4,Calendario!$A$3:$A$55,0),MATCH($I17,Calendario!$D$2:$H$2,0)),""))))))))</f>
        <v/>
      </c>
      <c r="AC17" s="108" t="str">
        <f>IF(ISBLANK($I17),"",IF(OR(EXACT(($I17),PROPER(TEXT(AC16,"dddd"))),(EXACT(($I17),PROPER(TEXT(AC15,"dddd"))))),"",IF(EXACT(($I17),(PROPER(TEXT(AC$3,"dddd")))),"",IF($K17=1,INDEX(Calendario!$D$3:$H$55,MATCH(AC$4,Calendario!$A$3:$A$55,0),MATCH($I17,Calendario!$D$2:$H$2,0)),IF($K17=2,IF(AB17="",INDEX(Calendario!$D$3:$H$55,MATCH(AC$4,Calendario!$A$3:$A$55,0),MATCH($I17,Calendario!$D$2:$H$2,0)),""),IF($K17=3,IF(AND((AA17=""),(AB17="")),INDEX(Calendario!$D$3:$H$55,MATCH(AC$4,Calendario!$A$3:$A$55,0),MATCH($I17,Calendario!$D$2:$H$2,0)),""),IF($K17=4,IF(AND((Z17=""),(AA17=""),(AB17="")),INDEX(Calendario!$D$3:$H$55,MATCH(AC$4,Calendario!$A$3:$A$55,0),MATCH($I17,Calendario!$D$2:$H$2,0)),""))))))))</f>
        <v/>
      </c>
      <c r="AD17" s="108" t="str">
        <f>IF(ISBLANK($I17),"",IF(OR(EXACT(($I17),PROPER(TEXT(AD16,"dddd"))),(EXACT(($I17),PROPER(TEXT(AD15,"dddd"))))),"",IF(EXACT(($I17),(PROPER(TEXT(AD$3,"dddd")))),"",IF($K17=1,INDEX(Calendario!$D$3:$H$55,MATCH(AD$4,Calendario!$A$3:$A$55,0),MATCH($I17,Calendario!$D$2:$H$2,0)),IF($K17=2,IF(AC17="",INDEX(Calendario!$D$3:$H$55,MATCH(AD$4,Calendario!$A$3:$A$55,0),MATCH($I17,Calendario!$D$2:$H$2,0)),""),IF($K17=3,IF(AND((AB17=""),(AC17="")),INDEX(Calendario!$D$3:$H$55,MATCH(AD$4,Calendario!$A$3:$A$55,0),MATCH($I17,Calendario!$D$2:$H$2,0)),""),IF($K17=4,IF(AND((AA17=""),(AB17=""),(AC17="")),INDEX(Calendario!$D$3:$H$55,MATCH(AD$4,Calendario!$A$3:$A$55,0),MATCH($I17,Calendario!$D$2:$H$2,0)),""))))))))</f>
        <v/>
      </c>
      <c r="AE17" s="107" t="str">
        <f>IF(ISBLANK($I17),"",IF(OR(EXACT(($I17),PROPER(TEXT(AE16,"dddd"))),(EXACT(($I17),PROPER(TEXT(AE15,"dddd"))))),"",IF(EXACT(($I17),(PROPER(TEXT(AE$3,"dddd")))),"",IF($K17=1,INDEX(Calendario!$D$3:$H$55,MATCH(AE$4,Calendario!$A$3:$A$55,0),MATCH($I17,Calendario!$D$2:$H$2,0)),IF($K17=2,IF(AD17="",INDEX(Calendario!$D$3:$H$55,MATCH(AE$4,Calendario!$A$3:$A$55,0),MATCH($I17,Calendario!$D$2:$H$2,0)),""),IF($K17=3,IF(AND((AC17=""),(AD17="")),INDEX(Calendario!$D$3:$H$55,MATCH(AE$4,Calendario!$A$3:$A$55,0),MATCH($I17,Calendario!$D$2:$H$2,0)),""),IF($K17=4,IF(AND((AB17=""),(AC17=""),(AD17="")),INDEX(Calendario!$D$3:$H$55,MATCH(AE$4,Calendario!$A$3:$A$55,0),MATCH($I17,Calendario!$D$2:$H$2,0)),""))))))))</f>
        <v/>
      </c>
      <c r="AF17" s="107" t="str">
        <f>IF(ISBLANK($I17),"",IF(OR(EXACT(($I17),PROPER(TEXT(AF16,"dddd"))),(EXACT(($I17),PROPER(TEXT(AF15,"dddd"))))),"",IF(EXACT(($I17),(PROPER(TEXT(AF$3,"dddd")))),"",IF($K17=1,INDEX(Calendario!$D$3:$H$55,MATCH(AF$4,Calendario!$A$3:$A$55,0),MATCH($I17,Calendario!$D$2:$H$2,0)),IF($K17=2,IF(AE17="",INDEX(Calendario!$D$3:$H$55,MATCH(AF$4,Calendario!$A$3:$A$55,0),MATCH($I17,Calendario!$D$2:$H$2,0)),""),IF($K17=3,IF(AND((AD17=""),(AE17="")),INDEX(Calendario!$D$3:$H$55,MATCH(AF$4,Calendario!$A$3:$A$55,0),MATCH($I17,Calendario!$D$2:$H$2,0)),""),IF($K17=4,IF(AND((AC17=""),(AD17=""),(AE17="")),INDEX(Calendario!$D$3:$H$55,MATCH(AF$4,Calendario!$A$3:$A$55,0),MATCH($I17,Calendario!$D$2:$H$2,0)),""))))))))</f>
        <v/>
      </c>
      <c r="AG17" s="107" t="str">
        <f>IF(ISBLANK($I17),"",IF(OR(EXACT(($I17),PROPER(TEXT(AG16,"dddd"))),(EXACT(($I17),PROPER(TEXT(AG15,"dddd"))))),"",IF(EXACT(($I17),(PROPER(TEXT(AG$3,"dddd")))),"",IF($K17=1,INDEX(Calendario!$D$3:$H$55,MATCH(AG$4,Calendario!$A$3:$A$55,0),MATCH($I17,Calendario!$D$2:$H$2,0)),IF($K17=2,IF(AF17="",INDEX(Calendario!$D$3:$H$55,MATCH(AG$4,Calendario!$A$3:$A$55,0),MATCH($I17,Calendario!$D$2:$H$2,0)),""),IF($K17=3,IF(AND((AE17=""),(AF17="")),INDEX(Calendario!$D$3:$H$55,MATCH(AG$4,Calendario!$A$3:$A$55,0),MATCH($I17,Calendario!$D$2:$H$2,0)),""),IF($K17=4,IF(AND((AD17=""),(AE17=""),(AF17="")),INDEX(Calendario!$D$3:$H$55,MATCH(AG$4,Calendario!$A$3:$A$55,0),MATCH($I17,Calendario!$D$2:$H$2,0)),""))))))))</f>
        <v/>
      </c>
      <c r="AH17" s="107" t="str">
        <f>IF(ISBLANK($I17),"",IF(OR(EXACT(($I17),PROPER(TEXT(AH16,"dddd"))),(EXACT(($I17),PROPER(TEXT(AH15,"dddd"))))),"",IF(EXACT(($I17),(PROPER(TEXT(AH$3,"dddd")))),"",IF($K17=1,INDEX(Calendario!$D$3:$H$55,MATCH(AH$4,Calendario!$A$3:$A$55,0),MATCH($I17,Calendario!$D$2:$H$2,0)),IF($K17=2,IF(AG17="",INDEX(Calendario!$D$3:$H$55,MATCH(AH$4,Calendario!$A$3:$A$55,0),MATCH($I17,Calendario!$D$2:$H$2,0)),""),IF($K17=3,IF(AND((AF17=""),(AG17="")),INDEX(Calendario!$D$3:$H$55,MATCH(AH$4,Calendario!$A$3:$A$55,0),MATCH($I17,Calendario!$D$2:$H$2,0)),""),IF($K17=4,IF(AND((AE17=""),(AF17=""),(AG17="")),INDEX(Calendario!$D$3:$H$55,MATCH(AH$4,Calendario!$A$3:$A$55,0),MATCH($I17,Calendario!$D$2:$H$2,0)),""))))))))</f>
        <v/>
      </c>
      <c r="AI17" s="108" t="str">
        <f>IF(ISBLANK($I17),"",IF(OR(EXACT(($I17),PROPER(TEXT(AI16,"dddd"))),(EXACT(($I17),PROPER(TEXT(AI15,"dddd"))))),"",IF(EXACT(($I17),(PROPER(TEXT(AI$3,"dddd")))),"",IF($K17=1,INDEX(Calendario!$D$3:$H$55,MATCH(AI$4,Calendario!$A$3:$A$55,0),MATCH($I17,Calendario!$D$2:$H$2,0)),IF($K17=2,IF(AH17="",INDEX(Calendario!$D$3:$H$55,MATCH(AI$4,Calendario!$A$3:$A$55,0),MATCH($I17,Calendario!$D$2:$H$2,0)),""),IF($K17=3,IF(AND((AG17=""),(AH17="")),INDEX(Calendario!$D$3:$H$55,MATCH(AI$4,Calendario!$A$3:$A$55,0),MATCH($I17,Calendario!$D$2:$H$2,0)),""),IF($K17=4,IF(AND((AF17=""),(AG17=""),(AH17="")),INDEX(Calendario!$D$3:$H$55,MATCH(AI$4,Calendario!$A$3:$A$55,0),MATCH($I17,Calendario!$D$2:$H$2,0)),""))))))))</f>
        <v/>
      </c>
      <c r="AJ17" s="108" t="str">
        <f>IF(ISBLANK($I17),"",IF(OR(EXACT(($I17),PROPER(TEXT(AJ16,"dddd"))),(EXACT(($I17),PROPER(TEXT(AJ15,"dddd"))))),"",IF(EXACT(($I17),(PROPER(TEXT(AJ$3,"dddd")))),"",IF($K17=1,INDEX(Calendario!$D$3:$H$55,MATCH(AJ$4,Calendario!$A$3:$A$55,0),MATCH($I17,Calendario!$D$2:$H$2,0)),IF($K17=2,IF(AI17="",INDEX(Calendario!$D$3:$H$55,MATCH(AJ$4,Calendario!$A$3:$A$55,0),MATCH($I17,Calendario!$D$2:$H$2,0)),""),IF($K17=3,IF(AND((AH17=""),(AI17="")),INDEX(Calendario!$D$3:$H$55,MATCH(AJ$4,Calendario!$A$3:$A$55,0),MATCH($I17,Calendario!$D$2:$H$2,0)),""),IF($K17=4,IF(AND((AG17=""),(AH17=""),(AI17="")),INDEX(Calendario!$D$3:$H$55,MATCH(AJ$4,Calendario!$A$3:$A$55,0),MATCH($I17,Calendario!$D$2:$H$2,0)),""))))))))</f>
        <v/>
      </c>
      <c r="AK17" s="108" t="str">
        <f>IF(ISBLANK($I17),"",IF(OR(EXACT(($I17),PROPER(TEXT(AK16,"dddd"))),(EXACT(($I17),PROPER(TEXT(AK15,"dddd"))))),"",IF(EXACT(($I17),(PROPER(TEXT(AK$3,"dddd")))),"",IF($K17=1,INDEX(Calendario!$D$3:$H$55,MATCH(AK$4,Calendario!$A$3:$A$55,0),MATCH($I17,Calendario!$D$2:$H$2,0)),IF($K17=2,IF(AJ17="",INDEX(Calendario!$D$3:$H$55,MATCH(AK$4,Calendario!$A$3:$A$55,0),MATCH($I17,Calendario!$D$2:$H$2,0)),""),IF($K17=3,IF(AND((AI17=""),(AJ17="")),INDEX(Calendario!$D$3:$H$55,MATCH(AK$4,Calendario!$A$3:$A$55,0),MATCH($I17,Calendario!$D$2:$H$2,0)),""),IF($K17=4,IF(AND((AH17=""),(AI17=""),(AJ17="")),INDEX(Calendario!$D$3:$H$55,MATCH(AK$4,Calendario!$A$3:$A$55,0),MATCH($I17,Calendario!$D$2:$H$2,0)),""))))))))</f>
        <v/>
      </c>
      <c r="AL17" s="108" t="str">
        <f>IF(ISBLANK($I17),"",IF(OR(EXACT(($I17),PROPER(TEXT(AL16,"dddd"))),(EXACT(($I17),PROPER(TEXT(AL15,"dddd"))))),"",IF(EXACT(($I17),(PROPER(TEXT(AL$3,"dddd")))),"",IF($K17=1,INDEX(Calendario!$D$3:$H$55,MATCH(AL$4,Calendario!$A$3:$A$55,0),MATCH($I17,Calendario!$D$2:$H$2,0)),IF($K17=2,IF(AK17="",INDEX(Calendario!$D$3:$H$55,MATCH(AL$4,Calendario!$A$3:$A$55,0),MATCH($I17,Calendario!$D$2:$H$2,0)),""),IF($K17=3,IF(AND((AJ17=""),(AK17="")),INDEX(Calendario!$D$3:$H$55,MATCH(AL$4,Calendario!$A$3:$A$55,0),MATCH($I17,Calendario!$D$2:$H$2,0)),""),IF($K17=4,IF(AND((AI17=""),(AJ17=""),(AK17="")),INDEX(Calendario!$D$3:$H$55,MATCH(AL$4,Calendario!$A$3:$A$55,0),MATCH($I17,Calendario!$D$2:$H$2,0)),""))))))))</f>
        <v/>
      </c>
      <c r="AM17" s="108" t="str">
        <f>IF(ISBLANK($I17),"",IF(OR(EXACT(($I17),PROPER(TEXT(AM16,"dddd"))),(EXACT(($I17),PROPER(TEXT(AM15,"dddd"))))),"",IF(EXACT(($I17),(PROPER(TEXT(AM$3,"dddd")))),"",IF($K17=1,INDEX(Calendario!$D$3:$H$55,MATCH(AM$4,Calendario!$A$3:$A$55,0),MATCH($I17,Calendario!$D$2:$H$2,0)),IF($K17=2,IF(AL17="",INDEX(Calendario!$D$3:$H$55,MATCH(AM$4,Calendario!$A$3:$A$55,0),MATCH($I17,Calendario!$D$2:$H$2,0)),""),IF($K17=3,IF(AND((AK17=""),(AL17="")),INDEX(Calendario!$D$3:$H$55,MATCH(AM$4,Calendario!$A$3:$A$55,0),MATCH($I17,Calendario!$D$2:$H$2,0)),""),IF($K17=4,IF(AND((AJ17=""),(AK17=""),(AL17="")),INDEX(Calendario!$D$3:$H$55,MATCH(AM$4,Calendario!$A$3:$A$55,0),MATCH($I17,Calendario!$D$2:$H$2,0)),""))))))))</f>
        <v/>
      </c>
      <c r="AN17" s="107" t="str">
        <f>IF(ISBLANK($I17),"",IF(OR(EXACT(($I17),PROPER(TEXT(AN16,"dddd"))),(EXACT(($I17),PROPER(TEXT(AN15,"dddd"))))),"",IF(EXACT(($I17),(PROPER(TEXT(AN$3,"dddd")))),"",IF($K17=1,INDEX(Calendario!$D$3:$H$55,MATCH(AN$4,Calendario!$A$3:$A$55,0),MATCH($I17,Calendario!$D$2:$H$2,0)),IF($K17=2,IF(AM17="",INDEX(Calendario!$D$3:$H$55,MATCH(AN$4,Calendario!$A$3:$A$55,0),MATCH($I17,Calendario!$D$2:$H$2,0)),""),IF($K17=3,IF(AND((AL17=""),(AM17="")),INDEX(Calendario!$D$3:$H$55,MATCH(AN$4,Calendario!$A$3:$A$55,0),MATCH($I17,Calendario!$D$2:$H$2,0)),""),IF($K17=4,IF(AND((AK17=""),(AL17=""),(AM17="")),INDEX(Calendario!$D$3:$H$55,MATCH(AN$4,Calendario!$A$3:$A$55,0),MATCH($I17,Calendario!$D$2:$H$2,0)),""))))))))</f>
        <v/>
      </c>
      <c r="AO17" s="107" t="str">
        <f>IF(ISBLANK($I17),"",IF(OR(EXACT(($I17),PROPER(TEXT(AO16,"dddd"))),(EXACT(($I17),PROPER(TEXT(AO15,"dddd"))))),"",IF(EXACT(($I17),(PROPER(TEXT(AO$3,"dddd")))),"",IF($K17=1,INDEX(Calendario!$D$3:$H$55,MATCH(AO$4,Calendario!$A$3:$A$55,0),MATCH($I17,Calendario!$D$2:$H$2,0)),IF($K17=2,IF(AN17="",INDEX(Calendario!$D$3:$H$55,MATCH(AO$4,Calendario!$A$3:$A$55,0),MATCH($I17,Calendario!$D$2:$H$2,0)),""),IF($K17=3,IF(AND((AM17=""),(AN17="")),INDEX(Calendario!$D$3:$H$55,MATCH(AO$4,Calendario!$A$3:$A$55,0),MATCH($I17,Calendario!$D$2:$H$2,0)),""),IF($K17=4,IF(AND((AL17=""),(AM17=""),(AN17="")),INDEX(Calendario!$D$3:$H$55,MATCH(AO$4,Calendario!$A$3:$A$55,0),MATCH($I17,Calendario!$D$2:$H$2,0)),""))))))))</f>
        <v/>
      </c>
      <c r="AP17" s="107" t="str">
        <f>IF(ISBLANK($I17),"",IF(OR(EXACT(($I17),PROPER(TEXT(AP16,"dddd"))),(EXACT(($I17),PROPER(TEXT(AP15,"dddd"))))),"",IF(EXACT(($I17),(PROPER(TEXT(AP$3,"dddd")))),"",IF($K17=1,INDEX(Calendario!$D$3:$H$55,MATCH(AP$4,Calendario!$A$3:$A$55,0),MATCH($I17,Calendario!$D$2:$H$2,0)),IF($K17=2,IF(AO17="",INDEX(Calendario!$D$3:$H$55,MATCH(AP$4,Calendario!$A$3:$A$55,0),MATCH($I17,Calendario!$D$2:$H$2,0)),""),IF($K17=3,IF(AND((AN17=""),(AO17="")),INDEX(Calendario!$D$3:$H$55,MATCH(AP$4,Calendario!$A$3:$A$55,0),MATCH($I17,Calendario!$D$2:$H$2,0)),""),IF($K17=4,IF(AND((AM17=""),(AN17=""),(AO17="")),INDEX(Calendario!$D$3:$H$55,MATCH(AP$4,Calendario!$A$3:$A$55,0),MATCH($I17,Calendario!$D$2:$H$2,0)),""))))))))</f>
        <v/>
      </c>
      <c r="AQ17" s="107" t="str">
        <f>IF(ISBLANK($I17),"",IF(OR(EXACT(($I17),PROPER(TEXT(AQ16,"dddd"))),(EXACT(($I17),PROPER(TEXT(AQ15,"dddd"))))),"",IF(EXACT(($I17),(PROPER(TEXT(AQ$3,"dddd")))),"",IF($K17=1,INDEX(Calendario!$D$3:$H$55,MATCH(AQ$4,Calendario!$A$3:$A$55,0),MATCH($I17,Calendario!$D$2:$H$2,0)),IF($K17=2,IF(AP17="",INDEX(Calendario!$D$3:$H$55,MATCH(AQ$4,Calendario!$A$3:$A$55,0),MATCH($I17,Calendario!$D$2:$H$2,0)),""),IF($K17=3,IF(AND((AO17=""),(AP17="")),INDEX(Calendario!$D$3:$H$55,MATCH(AQ$4,Calendario!$A$3:$A$55,0),MATCH($I17,Calendario!$D$2:$H$2,0)),""),IF($K17=4,IF(AND((AN17=""),(AO17=""),(AP17="")),INDEX(Calendario!$D$3:$H$55,MATCH(AQ$4,Calendario!$A$3:$A$55,0),MATCH($I17,Calendario!$D$2:$H$2,0)),""))))))))</f>
        <v/>
      </c>
      <c r="AR17" s="108" t="str">
        <f>IF(ISBLANK($I17),"",IF(OR(EXACT(($I17),PROPER(TEXT(AR16,"dddd"))),(EXACT(($I17),PROPER(TEXT(AR15,"dddd"))))),"",IF(EXACT(($I17),(PROPER(TEXT(AR$3,"dddd")))),"",IF($K17=1,INDEX(Calendario!$D$3:$H$55,MATCH(AR$4,Calendario!$A$3:$A$55,0),MATCH($I17,Calendario!$D$2:$H$2,0)),IF($K17=2,IF(AQ17="",INDEX(Calendario!$D$3:$H$55,MATCH(AR$4,Calendario!$A$3:$A$55,0),MATCH($I17,Calendario!$D$2:$H$2,0)),""),IF($K17=3,IF(AND((AP17=""),(AQ17="")),INDEX(Calendario!$D$3:$H$55,MATCH(AR$4,Calendario!$A$3:$A$55,0),MATCH($I17,Calendario!$D$2:$H$2,0)),""),IF($K17=4,IF(AND((AO17=""),(AP17=""),(AQ17="")),INDEX(Calendario!$D$3:$H$55,MATCH(AR$4,Calendario!$A$3:$A$55,0),MATCH($I17,Calendario!$D$2:$H$2,0)),""))))))))</f>
        <v/>
      </c>
      <c r="AS17" s="108" t="str">
        <f>IF(ISBLANK($I17),"",IF(OR(EXACT(($I17),PROPER(TEXT(AS16,"dddd"))),(EXACT(($I17),PROPER(TEXT(AS15,"dddd"))))),"",IF(EXACT(($I17),(PROPER(TEXT(AS$3,"dddd")))),"",IF($K17=1,INDEX(Calendario!$D$3:$H$55,MATCH(AS$4,Calendario!$A$3:$A$55,0),MATCH($I17,Calendario!$D$2:$H$2,0)),IF($K17=2,IF(AR17="",INDEX(Calendario!$D$3:$H$55,MATCH(AS$4,Calendario!$A$3:$A$55,0),MATCH($I17,Calendario!$D$2:$H$2,0)),""),IF($K17=3,IF(AND((AQ17=""),(AR17="")),INDEX(Calendario!$D$3:$H$55,MATCH(AS$4,Calendario!$A$3:$A$55,0),MATCH($I17,Calendario!$D$2:$H$2,0)),""),IF($K17=4,IF(AND((AP17=""),(AQ17=""),(AR17="")),INDEX(Calendario!$D$3:$H$55,MATCH(AS$4,Calendario!$A$3:$A$55,0),MATCH($I17,Calendario!$D$2:$H$2,0)),""))))))))</f>
        <v/>
      </c>
      <c r="AT17" s="108" t="str">
        <f>IF(ISBLANK($I17),"",IF(OR(EXACT(($I17),PROPER(TEXT(AT16,"dddd"))),(EXACT(($I17),PROPER(TEXT(AT15,"dddd"))))),"",IF(EXACT(($I17),(PROPER(TEXT(AT$3,"dddd")))),"",IF($K17=1,INDEX(Calendario!$D$3:$H$55,MATCH(AT$4,Calendario!$A$3:$A$55,0),MATCH($I17,Calendario!$D$2:$H$2,0)),IF($K17=2,IF(AS17="",INDEX(Calendario!$D$3:$H$55,MATCH(AT$4,Calendario!$A$3:$A$55,0),MATCH($I17,Calendario!$D$2:$H$2,0)),""),IF($K17=3,IF(AND((AR17=""),(AS17="")),INDEX(Calendario!$D$3:$H$55,MATCH(AT$4,Calendario!$A$3:$A$55,0),MATCH($I17,Calendario!$D$2:$H$2,0)),""),IF($K17=4,IF(AND((AQ17=""),(AR17=""),(AS17="")),INDEX(Calendario!$D$3:$H$55,MATCH(AT$4,Calendario!$A$3:$A$55,0),MATCH($I17,Calendario!$D$2:$H$2,0)),""))))))))</f>
        <v/>
      </c>
      <c r="AU17" s="108" t="str">
        <f>IF(ISBLANK($I17),"",IF(OR(EXACT(($I17),PROPER(TEXT(AU16,"dddd"))),(EXACT(($I17),PROPER(TEXT(AU15,"dddd"))))),"",IF(EXACT(($I17),(PROPER(TEXT(AU$3,"dddd")))),"",IF($K17=1,INDEX(Calendario!$D$3:$H$55,MATCH(AU$4,Calendario!$A$3:$A$55,0),MATCH($I17,Calendario!$D$2:$H$2,0)),IF($K17=2,IF(AT17="",INDEX(Calendario!$D$3:$H$55,MATCH(AU$4,Calendario!$A$3:$A$55,0),MATCH($I17,Calendario!$D$2:$H$2,0)),""),IF($K17=3,IF(AND((AS17=""),(AT17="")),INDEX(Calendario!$D$3:$H$55,MATCH(AU$4,Calendario!$A$3:$A$55,0),MATCH($I17,Calendario!$D$2:$H$2,0)),""),IF($K17=4,IF(AND((AR17=""),(AS17=""),(AT17="")),INDEX(Calendario!$D$3:$H$55,MATCH(AU$4,Calendario!$A$3:$A$55,0),MATCH($I17,Calendario!$D$2:$H$2,0)),""))))))))</f>
        <v/>
      </c>
      <c r="AV17" s="107" t="str">
        <f>IF(ISBLANK($I17),"",IF(OR(EXACT(($I17),PROPER(TEXT(AV16,"dddd"))),(EXACT(($I17),PROPER(TEXT(AV15,"dddd"))))),"",IF(EXACT(($I17),(PROPER(TEXT(AV$3,"dddd")))),"",IF($K17=1,INDEX(Calendario!$D$3:$H$55,MATCH(AV$4,Calendario!$A$3:$A$55,0),MATCH($I17,Calendario!$D$2:$H$2,0)),IF($K17=2,IF(AU17="",INDEX(Calendario!$D$3:$H$55,MATCH(AV$4,Calendario!$A$3:$A$55,0),MATCH($I17,Calendario!$D$2:$H$2,0)),""),IF($K17=3,IF(AND((AT17=""),(AU17="")),INDEX(Calendario!$D$3:$H$55,MATCH(AV$4,Calendario!$A$3:$A$55,0),MATCH($I17,Calendario!$D$2:$H$2,0)),""),IF($K17=4,IF(AND((AS17=""),(AT17=""),(AU17="")),INDEX(Calendario!$D$3:$H$55,MATCH(AV$4,Calendario!$A$3:$A$55,0),MATCH($I17,Calendario!$D$2:$H$2,0)),""))))))))</f>
        <v/>
      </c>
      <c r="AW17" s="107" t="str">
        <f>IF(ISBLANK($I17),"",IF(OR(EXACT(($I17),PROPER(TEXT(AW16,"dddd"))),(EXACT(($I17),PROPER(TEXT(AW15,"dddd"))))),"",IF(EXACT(($I17),(PROPER(TEXT(AW$3,"dddd")))),"",IF($K17=1,INDEX(Calendario!$D$3:$H$55,MATCH(AW$4,Calendario!$A$3:$A$55,0),MATCH($I17,Calendario!$D$2:$H$2,0)),IF($K17=2,IF(AV17="",INDEX(Calendario!$D$3:$H$55,MATCH(AW$4,Calendario!$A$3:$A$55,0),MATCH($I17,Calendario!$D$2:$H$2,0)),""),IF($K17=3,IF(AND((AU17=""),(AV17="")),INDEX(Calendario!$D$3:$H$55,MATCH(AW$4,Calendario!$A$3:$A$55,0),MATCH($I17,Calendario!$D$2:$H$2,0)),""),IF($K17=4,IF(AND((AT17=""),(AU17=""),(AV17="")),INDEX(Calendario!$D$3:$H$55,MATCH(AW$4,Calendario!$A$3:$A$55,0),MATCH($I17,Calendario!$D$2:$H$2,0)),""))))))))</f>
        <v/>
      </c>
      <c r="AX17" s="107" t="str">
        <f>IF(ISBLANK($I17),"",IF(OR(EXACT(($I17),PROPER(TEXT(AX16,"dddd"))),(EXACT(($I17),PROPER(TEXT(AX15,"dddd"))))),"",IF(EXACT(($I17),(PROPER(TEXT(AX$3,"dddd")))),"",IF($K17=1,INDEX(Calendario!$D$3:$H$55,MATCH(AX$4,Calendario!$A$3:$A$55,0),MATCH($I17,Calendario!$D$2:$H$2,0)),IF($K17=2,IF(AW17="",INDEX(Calendario!$D$3:$H$55,MATCH(AX$4,Calendario!$A$3:$A$55,0),MATCH($I17,Calendario!$D$2:$H$2,0)),""),IF($K17=3,IF(AND((AV17=""),(AW17="")),INDEX(Calendario!$D$3:$H$55,MATCH(AX$4,Calendario!$A$3:$A$55,0),MATCH($I17,Calendario!$D$2:$H$2,0)),""),IF($K17=4,IF(AND((AU17=""),(AV17=""),(AW17="")),INDEX(Calendario!$D$3:$H$55,MATCH(AX$4,Calendario!$A$3:$A$55,0),MATCH($I17,Calendario!$D$2:$H$2,0)),""))))))))</f>
        <v/>
      </c>
      <c r="AY17" s="107" t="str">
        <f>IF(ISBLANK($I17),"",IF(OR(EXACT(($I17),PROPER(TEXT(AY16,"dddd"))),(EXACT(($I17),PROPER(TEXT(AY15,"dddd"))))),"",IF(EXACT(($I17),(PROPER(TEXT(AY$3,"dddd")))),"",IF($K17=1,INDEX(Calendario!$D$3:$H$55,MATCH(AY$4,Calendario!$A$3:$A$55,0),MATCH($I17,Calendario!$D$2:$H$2,0)),IF($K17=2,IF(AX17="",INDEX(Calendario!$D$3:$H$55,MATCH(AY$4,Calendario!$A$3:$A$55,0),MATCH($I17,Calendario!$D$2:$H$2,0)),""),IF($K17=3,IF(AND((AW17=""),(AX17="")),INDEX(Calendario!$D$3:$H$55,MATCH(AY$4,Calendario!$A$3:$A$55,0),MATCH($I17,Calendario!$D$2:$H$2,0)),""),IF($K17=4,IF(AND((AV17=""),(AW17=""),(AX17="")),INDEX(Calendario!$D$3:$H$55,MATCH(AY$4,Calendario!$A$3:$A$55,0),MATCH($I17,Calendario!$D$2:$H$2,0)),""))))))))</f>
        <v/>
      </c>
      <c r="AZ17" s="107" t="str">
        <f>IF(ISBLANK($I17),"",IF(OR(EXACT(($I17),PROPER(TEXT(AZ16,"dddd"))),(EXACT(($I17),PROPER(TEXT(AZ15,"dddd"))))),"",IF(EXACT(($I17),(PROPER(TEXT(AZ$3,"dddd")))),"",IF($K17=1,INDEX(Calendario!$D$3:$H$55,MATCH(AZ$4,Calendario!$A$3:$A$55,0),MATCH($I17,Calendario!$D$2:$H$2,0)),IF($K17=2,IF(AY17="",INDEX(Calendario!$D$3:$H$55,MATCH(AZ$4,Calendario!$A$3:$A$55,0),MATCH($I17,Calendario!$D$2:$H$2,0)),""),IF($K17=3,IF(AND((AX17=""),(AY17="")),INDEX(Calendario!$D$3:$H$55,MATCH(AZ$4,Calendario!$A$3:$A$55,0),MATCH($I17,Calendario!$D$2:$H$2,0)),""),IF($K17=4,IF(AND((AW17=""),(AX17=""),(AY17="")),INDEX(Calendario!$D$3:$H$55,MATCH(AZ$4,Calendario!$A$3:$A$55,0),MATCH($I17,Calendario!$D$2:$H$2,0)),""))))))))</f>
        <v/>
      </c>
      <c r="BA17" s="108" t="str">
        <f>IF(ISBLANK($I17),"",IF(OR(EXACT(($I17),PROPER(TEXT(BA16,"dddd"))),(EXACT(($I17),PROPER(TEXT(BA15,"dddd"))))),"",IF(EXACT(($I17),(PROPER(TEXT(BA$3,"dddd")))),"",IF($K17=1,INDEX(Calendario!$D$3:$H$55,MATCH(BA$4,Calendario!$A$3:$A$55,0),MATCH($I17,Calendario!$D$2:$H$2,0)),IF($K17=2,IF(AZ17="",INDEX(Calendario!$D$3:$H$55,MATCH(BA$4,Calendario!$A$3:$A$55,0),MATCH($I17,Calendario!$D$2:$H$2,0)),""),IF($K17=3,IF(AND((AY17=""),(AZ17="")),INDEX(Calendario!$D$3:$H$55,MATCH(BA$4,Calendario!$A$3:$A$55,0),MATCH($I17,Calendario!$D$2:$H$2,0)),""),IF($K17=4,IF(AND((AX17=""),(AY17=""),(AZ17="")),INDEX(Calendario!$D$3:$H$55,MATCH(BA$4,Calendario!$A$3:$A$55,0),MATCH($I17,Calendario!$D$2:$H$2,0)),""))))))))</f>
        <v/>
      </c>
      <c r="BB17" s="108" t="str">
        <f>IF(ISBLANK($I17),"",IF(OR(EXACT(($I17),PROPER(TEXT(BB16,"dddd"))),(EXACT(($I17),PROPER(TEXT(BB15,"dddd"))))),"",IF(EXACT(($I17),(PROPER(TEXT(BB$3,"dddd")))),"",IF($K17=1,INDEX(Calendario!$D$3:$H$55,MATCH(BB$4,Calendario!$A$3:$A$55,0),MATCH($I17,Calendario!$D$2:$H$2,0)),IF($K17=2,IF(BA17="",INDEX(Calendario!$D$3:$H$55,MATCH(BB$4,Calendario!$A$3:$A$55,0),MATCH($I17,Calendario!$D$2:$H$2,0)),""),IF($K17=3,IF(AND((AZ17=""),(BA17="")),INDEX(Calendario!$D$3:$H$55,MATCH(BB$4,Calendario!$A$3:$A$55,0),MATCH($I17,Calendario!$D$2:$H$2,0)),""),IF($K17=4,IF(AND((AY17=""),(AZ17=""),(BA17="")),INDEX(Calendario!$D$3:$H$55,MATCH(BB$4,Calendario!$A$3:$A$55,0),MATCH($I17,Calendario!$D$2:$H$2,0)),""))))))))</f>
        <v/>
      </c>
      <c r="BC17" s="108" t="str">
        <f>IF(ISBLANK($I17),"",IF(OR(EXACT(($I17),PROPER(TEXT(BC16,"dddd"))),(EXACT(($I17),PROPER(TEXT(BC15,"dddd"))))),"",IF(EXACT(($I17),(PROPER(TEXT(BC$3,"dddd")))),"",IF($K17=1,INDEX(Calendario!$D$3:$H$55,MATCH(BC$4,Calendario!$A$3:$A$55,0),MATCH($I17,Calendario!$D$2:$H$2,0)),IF($K17=2,IF(BB17="",INDEX(Calendario!$D$3:$H$55,MATCH(BC$4,Calendario!$A$3:$A$55,0),MATCH($I17,Calendario!$D$2:$H$2,0)),""),IF($K17=3,IF(AND((BA17=""),(BB17="")),INDEX(Calendario!$D$3:$H$55,MATCH(BC$4,Calendario!$A$3:$A$55,0),MATCH($I17,Calendario!$D$2:$H$2,0)),""),IF($K17=4,IF(AND((AZ17=""),(BA17=""),(BB17="")),INDEX(Calendario!$D$3:$H$55,MATCH(BC$4,Calendario!$A$3:$A$55,0),MATCH($I17,Calendario!$D$2:$H$2,0)),""))))))))</f>
        <v/>
      </c>
      <c r="BD17" s="108" t="str">
        <f>IF(ISBLANK($I17),"",IF(OR(EXACT(($I17),PROPER(TEXT(BD16,"dddd"))),(EXACT(($I17),PROPER(TEXT(BD15,"dddd"))))),"",IF(EXACT(($I17),(PROPER(TEXT(BD$3,"dddd")))),"",IF($K17=1,INDEX(Calendario!$D$3:$H$55,MATCH(BD$4,Calendario!$A$3:$A$55,0),MATCH($I17,Calendario!$D$2:$H$2,0)),IF($K17=2,IF(BC17="",INDEX(Calendario!$D$3:$H$55,MATCH(BD$4,Calendario!$A$3:$A$55,0),MATCH($I17,Calendario!$D$2:$H$2,0)),""),IF($K17=3,IF(AND((BB17=""),(BC17="")),INDEX(Calendario!$D$3:$H$55,MATCH(BD$4,Calendario!$A$3:$A$55,0),MATCH($I17,Calendario!$D$2:$H$2,0)),""),IF($K17=4,IF(AND((BA17=""),(BB17=""),(BC17="")),INDEX(Calendario!$D$3:$H$55,MATCH(BD$4,Calendario!$A$3:$A$55,0),MATCH($I17,Calendario!$D$2:$H$2,0)),""))))))))</f>
        <v/>
      </c>
      <c r="BE17" s="107" t="str">
        <f>IF(ISBLANK($I17),"",IF(OR(EXACT(($I17),PROPER(TEXT(BE16,"dddd"))),(EXACT(($I17),PROPER(TEXT(BE15,"dddd"))))),"",IF(EXACT(($I17),(PROPER(TEXT(BE$3,"dddd")))),"",IF($K17=1,INDEX(Calendario!$D$3:$H$55,MATCH(BE$4,Calendario!$A$3:$A$55,0),MATCH($I17,Calendario!$D$2:$H$2,0)),IF($K17=2,IF(BD17="",INDEX(Calendario!$D$3:$H$55,MATCH(BE$4,Calendario!$A$3:$A$55,0),MATCH($I17,Calendario!$D$2:$H$2,0)),""),IF($K17=3,IF(AND((BC17=""),(BD17="")),INDEX(Calendario!$D$3:$H$55,MATCH(BE$4,Calendario!$A$3:$A$55,0),MATCH($I17,Calendario!$D$2:$H$2,0)),""),IF($K17=4,IF(AND((BB17=""),(BC17=""),(BD17="")),INDEX(Calendario!$D$3:$H$55,MATCH(BE$4,Calendario!$A$3:$A$55,0),MATCH($I17,Calendario!$D$2:$H$2,0)),""))))))))</f>
        <v/>
      </c>
      <c r="BF17" s="107" t="str">
        <f>IF(ISBLANK($I17),"",IF(OR(EXACT(($I17),PROPER(TEXT(BF16,"dddd"))),(EXACT(($I17),PROPER(TEXT(BF15,"dddd"))))),"",IF(EXACT(($I17),(PROPER(TEXT(BF$3,"dddd")))),"",IF($K17=1,INDEX(Calendario!$D$3:$H$55,MATCH(BF$4,Calendario!$A$3:$A$55,0),MATCH($I17,Calendario!$D$2:$H$2,0)),IF($K17=2,IF(BE17="",INDEX(Calendario!$D$3:$H$55,MATCH(BF$4,Calendario!$A$3:$A$55,0),MATCH($I17,Calendario!$D$2:$H$2,0)),""),IF($K17=3,IF(AND((BD17=""),(BE17="")),INDEX(Calendario!$D$3:$H$55,MATCH(BF$4,Calendario!$A$3:$A$55,0),MATCH($I17,Calendario!$D$2:$H$2,0)),""),IF($K17=4,IF(AND((BC17=""),(BD17=""),(BE17="")),INDEX(Calendario!$D$3:$H$55,MATCH(BF$4,Calendario!$A$3:$A$55,0),MATCH($I17,Calendario!$D$2:$H$2,0)),""))))))))</f>
        <v/>
      </c>
      <c r="BG17" s="107" t="str">
        <f>IF(ISBLANK($I17),"",IF(OR(EXACT(($I17),PROPER(TEXT(BG16,"dddd"))),(EXACT(($I17),PROPER(TEXT(BG15,"dddd"))))),"",IF(EXACT(($I17),(PROPER(TEXT(BG$3,"dddd")))),"",IF($K17=1,INDEX(Calendario!$D$3:$H$55,MATCH(BG$4,Calendario!$A$3:$A$55,0),MATCH($I17,Calendario!$D$2:$H$2,0)),IF($K17=2,IF(BF17="",INDEX(Calendario!$D$3:$H$55,MATCH(BG$4,Calendario!$A$3:$A$55,0),MATCH($I17,Calendario!$D$2:$H$2,0)),""),IF($K17=3,IF(AND((BE17=""),(BF17="")),INDEX(Calendario!$D$3:$H$55,MATCH(BG$4,Calendario!$A$3:$A$55,0),MATCH($I17,Calendario!$D$2:$H$2,0)),""),IF($K17=4,IF(AND((BD17=""),(BE17=""),(BF17="")),INDEX(Calendario!$D$3:$H$55,MATCH(BG$4,Calendario!$A$3:$A$55,0),MATCH($I17,Calendario!$D$2:$H$2,0)),""))))))))</f>
        <v/>
      </c>
      <c r="BH17" s="107" t="str">
        <f>IF(ISBLANK($I17),"",IF(OR(EXACT(($I17),PROPER(TEXT(BH16,"dddd"))),(EXACT(($I17),PROPER(TEXT(BH15,"dddd"))))),"",IF(EXACT(($I17),(PROPER(TEXT(BH$3,"dddd")))),"",IF($K17=1,INDEX(Calendario!$D$3:$H$55,MATCH(BH$4,Calendario!$A$3:$A$55,0),MATCH($I17,Calendario!$D$2:$H$2,0)),IF($K17=2,IF(BG17="",INDEX(Calendario!$D$3:$H$55,MATCH(BH$4,Calendario!$A$3:$A$55,0),MATCH($I17,Calendario!$D$2:$H$2,0)),""),IF($K17=3,IF(AND((BF17=""),(BG17="")),INDEX(Calendario!$D$3:$H$55,MATCH(BH$4,Calendario!$A$3:$A$55,0),MATCH($I17,Calendario!$D$2:$H$2,0)),""),IF($K17=4,IF(AND((BE17=""),(BF17=""),(BG17="")),INDEX(Calendario!$D$3:$H$55,MATCH(BH$4,Calendario!$A$3:$A$55,0),MATCH($I17,Calendario!$D$2:$H$2,0)),""))))))))</f>
        <v/>
      </c>
      <c r="BI17" s="108" t="str">
        <f>IF(ISBLANK($I17),"",IF(OR(EXACT(($I17),PROPER(TEXT(BI16,"dddd"))),(EXACT(($I17),PROPER(TEXT(BI15,"dddd"))))),"",IF(EXACT(($I17),(PROPER(TEXT(BI$3,"dddd")))),"",IF($K17=1,INDEX(Calendario!$D$3:$H$55,MATCH(BI$4,Calendario!$A$3:$A$55,0),MATCH($I17,Calendario!$D$2:$H$2,0)),IF($K17=2,IF(BH17="",INDEX(Calendario!$D$3:$H$55,MATCH(BI$4,Calendario!$A$3:$A$55,0),MATCH($I17,Calendario!$D$2:$H$2,0)),""),IF($K17=3,IF(AND((BG17=""),(BH17="")),INDEX(Calendario!$D$3:$H$55,MATCH(BI$4,Calendario!$A$3:$A$55,0),MATCH($I17,Calendario!$D$2:$H$2,0)),""),IF($K17=4,IF(AND((BF17=""),(BG17=""),(BH17="")),INDEX(Calendario!$D$3:$H$55,MATCH(BI$4,Calendario!$A$3:$A$55,0),MATCH($I17,Calendario!$D$2:$H$2,0)),""))))))))</f>
        <v/>
      </c>
      <c r="BJ17" s="108" t="str">
        <f>IF(ISBLANK($I17),"",IF(OR(EXACT(($I17),PROPER(TEXT(BJ16,"dddd"))),(EXACT(($I17),PROPER(TEXT(BJ15,"dddd"))))),"",IF(EXACT(($I17),(PROPER(TEXT(BJ$3,"dddd")))),"",IF($K17=1,INDEX(Calendario!$D$3:$H$55,MATCH(BJ$4,Calendario!$A$3:$A$55,0),MATCH($I17,Calendario!$D$2:$H$2,0)),IF($K17=2,IF(BI17="",INDEX(Calendario!$D$3:$H$55,MATCH(BJ$4,Calendario!$A$3:$A$55,0),MATCH($I17,Calendario!$D$2:$H$2,0)),""),IF($K17=3,IF(AND((BH17=""),(BI17="")),INDEX(Calendario!$D$3:$H$55,MATCH(BJ$4,Calendario!$A$3:$A$55,0),MATCH($I17,Calendario!$D$2:$H$2,0)),""),IF($K17=4,IF(AND((BG17=""),(BH17=""),(BI17="")),INDEX(Calendario!$D$3:$H$55,MATCH(BJ$4,Calendario!$A$3:$A$55,0),MATCH($I17,Calendario!$D$2:$H$2,0)),""))))))))</f>
        <v/>
      </c>
      <c r="BK17" s="108" t="str">
        <f>IF(ISBLANK($I17),"",IF(OR(EXACT(($I17),PROPER(TEXT(BK16,"dddd"))),(EXACT(($I17),PROPER(TEXT(BK15,"dddd"))))),"",IF(EXACT(($I17),(PROPER(TEXT(BK$3,"dddd")))),"",IF($K17=1,INDEX(Calendario!$D$3:$H$55,MATCH(BK$4,Calendario!$A$3:$A$55,0),MATCH($I17,Calendario!$D$2:$H$2,0)),IF($K17=2,IF(BJ17="",INDEX(Calendario!$D$3:$H$55,MATCH(BK$4,Calendario!$A$3:$A$55,0),MATCH($I17,Calendario!$D$2:$H$2,0)),""),IF($K17=3,IF(AND((BI17=""),(BJ17="")),INDEX(Calendario!$D$3:$H$55,MATCH(BK$4,Calendario!$A$3:$A$55,0),MATCH($I17,Calendario!$D$2:$H$2,0)),""),IF($K17=4,IF(AND((BH17=""),(BI17=""),(BJ17="")),INDEX(Calendario!$D$3:$H$55,MATCH(BK$4,Calendario!$A$3:$A$55,0),MATCH($I17,Calendario!$D$2:$H$2,0)),""))))))))</f>
        <v/>
      </c>
      <c r="BL17" s="108" t="str">
        <f>IF(ISBLANK($I17),"",IF(OR(EXACT(($I17),PROPER(TEXT(BL16,"dddd"))),(EXACT(($I17),PROPER(TEXT(BL15,"dddd"))))),"",IF(EXACT(($I17),(PROPER(TEXT(BL$3,"dddd")))),"",IF($K17=1,INDEX(Calendario!$D$3:$H$55,MATCH(BL$4,Calendario!$A$3:$A$55,0),MATCH($I17,Calendario!$D$2:$H$2,0)),IF($K17=2,IF(BK17="",INDEX(Calendario!$D$3:$H$55,MATCH(BL$4,Calendario!$A$3:$A$55,0),MATCH($I17,Calendario!$D$2:$H$2,0)),""),IF($K17=3,IF(AND((BJ17=""),(BK17="")),INDEX(Calendario!$D$3:$H$55,MATCH(BL$4,Calendario!$A$3:$A$55,0),MATCH($I17,Calendario!$D$2:$H$2,0)),""),IF($K17=4,IF(AND((BI17=""),(BJ17=""),(BK17="")),INDEX(Calendario!$D$3:$H$55,MATCH(BL$4,Calendario!$A$3:$A$55,0),MATCH($I17,Calendario!$D$2:$H$2,0)),""))))))))</f>
        <v/>
      </c>
      <c r="BM17" s="108" t="str">
        <f>IF(ISBLANK($I17),"",IF(OR(EXACT(($I17),PROPER(TEXT(BM16,"dddd"))),(EXACT(($I17),PROPER(TEXT(BM15,"dddd"))))),"",IF(EXACT(($I17),(PROPER(TEXT(BM$3,"dddd")))),"",IF($K17=1,INDEX(Calendario!$D$3:$H$55,MATCH(BM$4,Calendario!$A$3:$A$55,0),MATCH($I17,Calendario!$D$2:$H$2,0)),IF($K17=2,IF(BL17="",INDEX(Calendario!$D$3:$H$55,MATCH(BM$4,Calendario!$A$3:$A$55,0),MATCH($I17,Calendario!$D$2:$H$2,0)),""),IF($K17=3,IF(AND((BK17=""),(BL17="")),INDEX(Calendario!$D$3:$H$55,MATCH(BM$4,Calendario!$A$3:$A$55,0),MATCH($I17,Calendario!$D$2:$H$2,0)),""),IF($K17=4,IF(AND((BJ17=""),(BK17=""),(BL17="")),INDEX(Calendario!$D$3:$H$55,MATCH(BM$4,Calendario!$A$3:$A$55,0),MATCH($I17,Calendario!$D$2:$H$2,0)),""))))))))</f>
        <v/>
      </c>
      <c r="BO17" s="88" t="s">
        <v>261</v>
      </c>
    </row>
    <row r="18" spans="1:67" s="88" customFormat="1" ht="26.25" customHeight="1" x14ac:dyDescent="0.25">
      <c r="A18" s="178">
        <f t="shared" si="1"/>
        <v>11</v>
      </c>
      <c r="B18" s="176" t="s">
        <v>1280</v>
      </c>
      <c r="C18" s="176" t="s">
        <v>1573</v>
      </c>
      <c r="D18" s="177" t="str">
        <f>IF(ISNA(VLOOKUP(C18,TSeccBS!$D:$H,5,FALSE)),"",VLOOKUP(C18,TSeccBS!$D:$H,5,FALSE))</f>
        <v>MEDELLIN</v>
      </c>
      <c r="E18" s="176" t="s">
        <v>261</v>
      </c>
      <c r="F18" s="176" t="s">
        <v>20</v>
      </c>
      <c r="G18" s="177" t="s">
        <v>1491</v>
      </c>
      <c r="H18" s="184" t="str">
        <f>IF(ISNA(VLOOKUP(G18,TDirReg!$F$1:$H$184,3,0)),"",VLOOKUP(G18,TDirReg!$F$1:$H$184,3,0))</f>
        <v>Diagonal 65 N° 42 A - 11 - Sede Casa de Justicia de Bello</v>
      </c>
      <c r="I18" s="196" t="s">
        <v>128</v>
      </c>
      <c r="J18" s="195" t="s">
        <v>134</v>
      </c>
      <c r="K18" s="197">
        <v>4</v>
      </c>
      <c r="L18" s="202">
        <f t="shared" si="2"/>
        <v>13</v>
      </c>
      <c r="M18" s="107" t="str">
        <f>IF(ISBLANK($I18),"",IF(EXACT(($I18),(PROPER(TEXT(M$3,"dddd")))),"",IF(EXACT(M$4,$J18),IF($K18=1,INDEX(Calendario!$D$3:$H$55,MATCH(M$4,Calendario!$A$3:$A$55,0),MATCH($I18,Calendario!$D$2:$H$2,0)),INDEX(Calendario!$D$3:$H$55,MATCH($J18,Calendario!$A$3:$A$55,0),MATCH($I18,Calendario!$D$2:$H$2,0))),"")))</f>
        <v/>
      </c>
      <c r="N18" s="107" t="str">
        <f>IF(ISBLANK($I18),"",IF(OR(EXACT(($I18),PROPER(TEXT(N16,"dddd"))),(EXACT(($I18),PROPER(TEXT(N17,"dddd"))))),"",IF(EXACT(($I18),(PROPER(TEXT(N$3,"dddd")))),"",IF(EXACT(N$4,$J18),IF(M18="",IF(OR(($K18=4),($K18=3),($K18=2),($K18=1)),INDEX(Calendario!$D$3:$H$55,MATCH(N$4,Calendario!$A$3:$A$55,0),MATCH($I18,Calendario!$D$2:$H$2,0)),"")),IF($K18=1,IF(AND(M18="",EXACT((N$4),(CONCATENATE(Calendario!$A$1," ",(MID($J18,8,2))+1)))),INDEX(Calendario!$D$3:$H$55,MATCH(N$4,Calendario!$A$3:$A$55,0),MATCH($I18,Calendario!$D$2:$H$2,0)),IF(M18="","",INDEX(Calendario!$D$3:$H$55,MATCH(N$4,Calendario!$A$3:$A$55,0),MATCH($I18,Calendario!$D$2:$H$2,0)))),IF($K18=2,IF(M18="",IF(EXACT($K18,N$4),INDEX(Calendario!$D$3:$H$55,MATCH(N$4,Calendario!$A$3:$A$55,0),MATCH($I18,Calendario!$D$2:$H$2,0)),""),""),IF($K18=3,IF((M18=""),IF(EXACT($K18,N$4),INDEX(Calendario!$D$3:$H$55,MATCH(N$4,Calendario!$A$3:$A$55,0),MATCH($I18,Calendario!$D$2:$H$2,0)),""),""),IF($K18=4,IF((M18=""),IF(EXACT($K18,N$4),INDEX(Calendario!$D$3:$H$55,MATCH(N$4,Calendario!$A$3:$A$55,0),MATCH($I18,Calendario!$D$2:$H$2,0)),""),""),1))))))))</f>
        <v/>
      </c>
      <c r="O18" s="107" t="str">
        <f>IF(ISBLANK($I18),"",IF(EXACT(($I18),(PROPER(TEXT(O$3,"dddd")))),"",IF(OR(EXACT(($I18),PROPER(TEXT(O16,"dddd"))),(EXACT(($I18),PROPER(TEXT(O17,"dddd"))))),"",IF(EXACT(O$4,$J18),IF(N18="",IF(OR(($K18=4),($K18=3),($K18=2),($K18=1)),INDEX(Calendario!$D$3:$H$55,MATCH(O$4,Calendario!$A$3:$A$55,0),MATCH($I18,Calendario!$D$2:$H$2,0)),"")),IF($K18=1,IF(AND(M18="",EXACT((O$4),(CONCATENATE(Calendario!$A$1," ",(MID($J18,8,2))+1)))),INDEX(Calendario!$D$3:$H$55,MATCH(O$4,Calendario!$A$3:$A$55,0),MATCH($I18,Calendario!$D$2:$H$2,0)),IF(N18="",IF(EXACT(($I18),(PROPER(TEXT(N$3,"dddd")))),INDEX(Calendario!$D$3:$H$55,MATCH(O$4,Calendario!$A$3:$A$55,0),MATCH($I18,Calendario!$D$2:$H$2,0)),""),INDEX(Calendario!$D$3:$H$55,MATCH(O$4,Calendario!$A$3:$A$55,0),MATCH($I18,Calendario!$D$2:$H$2,0)))),IF(EXACT($M$4,"Semana 1"),IF($K18=2,IF(N18="",IF(OR(($J18="Semana 1"),($J18="Semana 2"),($J18="Semana 3")),INDEX(Calendario!$D$3:$H$55,MATCH(O$4,Calendario!$A$3:$A$55,0),MATCH($I18,Calendario!$D$2:$H$2,0)),""),""),IF($K18=3,IF(AND((M18=""),(N18="")),IF(OR(($J18="Semana 1"),($J18="Semana 2"),($J18="Semana 3")),INDEX(Calendario!$D$3:$H$55,MATCH(O$4,Calendario!$A$3:$A$55,0),MATCH($I18,Calendario!$D$2:$H$2,0)),""),""),IF($K18=4,IF(AND((M18=""),(N18="")),IF(OR(($J18="Semana 1"),($J18="Semana 2"),($J18="Semana 3")),INDEX(Calendario!$D$3:$H$55,MATCH(O$4,Calendario!$A$3:$A$55,0),MATCH($I18,Calendario!$D$2:$H$2,0)),""),"")))),IF($K18=2,IF(N18="",IF(OR(($J18="Semana 1"),($J18="Semana 2")),INDEX(Calendario!$D$3:$H$55,MATCH(O$4,Calendario!$A$3:$A$55,0),MATCH($I18,Calendario!$D$2:$H$2,0)),""),""),IF($K18=3,IF(AND((M18=""),(N18="")),IF(OR(($J18="Semana 1"),($J18="Semana 2")),INDEX(Calendario!$D$3:$H$55,MATCH(O$4,Calendario!$A$3:$A$55,0),MATCH($I18,Calendario!$D$2:$H$2,0)),""),""),IF($K18=4,IF(AND((M18=""),(N18="")),IF(OR(($J18="Semana 1"),($J18="Semana 2")),INDEX(Calendario!$D$3:$H$55,MATCH(O$4,Calendario!$A$3:$A$55,0),MATCH($I18,Calendario!$D$2:$H$2,0)),""),""))))))))))</f>
        <v/>
      </c>
      <c r="P18" s="107" t="str">
        <f>IF(ISBLANK($I18),"",IF(EXACT(($I18),(PROPER(TEXT(P$3,"dddd")))),"",IF(OR(EXACT(($I18),PROPER(TEXT(P16,"dddd"))),(EXACT(($I18),PROPER(TEXT(P17,"dddd"))))),"",IF(EXACT(P$4,$J18),IF(O18="",IF(OR(($K18=4),($K18=3),($K18=2),($K18=1)),INDEX(Calendario!$D$3:$H$55,MATCH(P$4,Calendario!$A$3:$A$55,0),MATCH($I18,Calendario!$D$2:$H$2,0)),"")),IF($K18=1,IF(AND(M18="",EXACT((P$4),(CONCATENATE(Calendario!$A$1," ",(MID($J18,8,2))+1)))),INDEX(Calendario!$D$3:$H$55,MATCH(P$4,Calendario!$A$3:$A$55,0),MATCH($I18,Calendario!$D$2:$H$2,0)),IF(O18="",IF(EXACT(($I18),(PROPER(TEXT(O$3,"dddd")))),INDEX(Calendario!$D$3:$H$55,MATCH(P$4,Calendario!$A$3:$A$55,0),MATCH($I18,Calendario!$D$2:$H$2,0)),""),INDEX(Calendario!$D$3:$H$55,MATCH(P$4,Calendario!$A$3:$A$55,0),MATCH($I18,Calendario!$D$2:$H$2,0)))),IF(EXACT($M$4,"Semana 1"),IF($K18=2,IF(O18="",IF(OR(($J18="Semana 1"),($J18="Semana 2"),($J18="Semana 3"),($J18="Semana 4")),INDEX(Calendario!$D$3:$H$55,MATCH(P$4,Calendario!$A$3:$A$55,0),MATCH($I18,Calendario!$D$2:$H$2,0)),""),""),IF($K18=3,IF(AND((N18=""),(O18="")),IF(OR(($J18="Semana 1"),($J18="Semana 2"),($J18="Semana 3"),($J18="Semana 4")),INDEX(Calendario!$D$3:$H$55,MATCH(P$4,Calendario!$A$3:$A$55,0),MATCH($I18,Calendario!$D$2:$H$2,0)),""),""),IF($K18=4,IF(AND((M18=""),(N18=""),(O18="")),IF(OR(($J18="Semana 1"),($J18="Semana 2"),($J18="Semana 3"),($J18="Semana 4")),INDEX(Calendario!$D$3:$H$55,MATCH(P$4,Calendario!$A$3:$A$55,0),MATCH($I18,Calendario!$D$2:$H$2,0)),""),"")))),IF($K18=2,IF(O18="",IF(OR(($J18="Semana 1"),($J18="Semana 2"),($J18="Semana 3")),INDEX(Calendario!$D$3:$H$55,MATCH(P$4,Calendario!$A$3:$A$55,0),MATCH($I18,Calendario!$D$2:$H$2,0)),""),""),IF($K18=3,IF(AND((N18=""),(O18="")),IF(OR(($J18="Semana 1"),($J18="Semana 2"),($J18="Semana 3")),INDEX(Calendario!$D$3:$H$55,MATCH(P$4,Calendario!$A$3:$A$55,0),MATCH($I18,Calendario!$D$2:$H$2,0)),""),""),IF($K18=4,IF(AND((M18=""),(N18=""),(O18="")),IF(OR(($J18="Semana 1"),($J18="Semana 2"),($J18="Semana 3")),INDEX(Calendario!$D$3:$H$55,MATCH(P$4,Calendario!$A$3:$A$55,0),MATCH($I18,Calendario!$D$2:$H$2,0)),""),""))))))))))</f>
        <v/>
      </c>
      <c r="Q18" s="107">
        <f>IF(ISBLANK($I18),"",IF(EXACT(($I18),(PROPER(TEXT(Q$3,"dddd")))),"",IF(OR(EXACT(($I18),PROPER(TEXT(Q16,"dddd"))),(EXACT(($I18),PROPER(TEXT(Q17,"dddd"))))),"",IF(EXACT(Q$4,$J18),IF(P18="",IF(OR(($K18=4),($K18=3),($K18=2),($K18=1)),INDEX(Calendario!$D$3:$H$55,MATCH(Q$4,Calendario!$A$3:$A$55,0),MATCH($I18,Calendario!$D$2:$H$2,0)),"")),IF($K18=1,IF(AND(M18="",EXACT((Q$4),(CONCATENATE(Calendario!$A$1," ",(MID($J18,8,2))+1)))),INDEX(Calendario!$D$3:$H$55,MATCH(Q$4,Calendario!$A$3:$A$55,0),MATCH($I18,Calendario!$D$2:$H$2,0)),IF(P18="","",INDEX(Calendario!$D$3:$H$55,MATCH(Q$4,Calendario!$A$3:$A$55,0),MATCH($I18,Calendario!$D$2:$H$2,0)))),IF(EXACT($M$4,"Semana 1"),IF($K18=2,IF(P18="",IF(OR(($J18="Semana 1"),($J18="Semana 2"),($J18="Semana 3"),($J18="Semana 4"),($J18="Semana 5")),INDEX(Calendario!$D$3:$H$55,MATCH(Q$4,Calendario!$A$3:$A$55,0),MATCH($I18,Calendario!$D$2:$H$2,0)),""),""),IF($K18=3,IF(AND((O18=""),(P18="")),IF(OR(($J18="Semana 1"),($J18="Semana 2"),($J18="Semana 3"),($J18="Semana 4"),($J18="Semana 5")),INDEX(Calendario!$D$3:$H$55,MATCH(Q$4,Calendario!$A$3:$A$55,0),MATCH($I18,Calendario!$D$2:$H$2,0)),""),""),IF($K18=4,IF(AND((N18=""),(O18=""),(P18="")),IF(OR(($J18="Semana 1"),($J18="Semana 2"),($J18="Semana 3"),($J18="Semana 4"),($J18="Semana 5")),INDEX(Calendario!$D$3:$H$55,MATCH(Q$4,Calendario!$A$3:$A$55,0),MATCH($I18,Calendario!$D$2:$H$2,0)),""),"")))),IF($K18=2,IF(P18="",IF(OR(($J18="Semana 1"),($J18="Semana 2"),($J18="Semana 3"),($J18="Semana 4")),INDEX(Calendario!$D$3:$H$55,MATCH(Q$4,Calendario!$A$3:$A$55,0),MATCH($I18,Calendario!$D$2:$H$2,0)),""),""),IF($K18=3,IF(AND((O18=""),(P18="")),IF(OR(($J18="Semana 1"),($J18="Semana 2"),($J18="Semana 3"),($J18="Semana 4")),INDEX(Calendario!$D$3:$H$55,MATCH(Q$4,Calendario!$A$3:$A$55,0),MATCH($I18,Calendario!$D$2:$H$2,0)),""),""),IF($K18=4,IF(AND((N18=""),(O18=""),(P18="")),IF(OR(($J18="Semana 1"),($J18="Semana 2"),($J18="Semana 3"),($J18="Semana 4")),INDEX(Calendario!$D$3:$H$55,MATCH(Q$4,Calendario!$A$3:$A$55,0),MATCH($I18,Calendario!$D$2:$H$2,0)),""),""))))))))))</f>
        <v>44588</v>
      </c>
      <c r="R18" s="108" t="str">
        <f>IF(ISBLANK($I18),"",IF(EXACT(($I18),(PROPER(TEXT(R$3,"dddd")))),"",IF(OR(EXACT(($I18),PROPER(TEXT(R16,"dddd"))),(EXACT(($I18),PROPER(TEXT(R17,"dddd"))))),"",IF(EXACT(R$4,$J18),IF(Q18="",IF(OR(($K18=4),($K18=3),($K18=2),($K18=1)),INDEX(Calendario!$D$3:$H$55,MATCH(R$4,Calendario!$A$3:$A$55,0),MATCH($I18,Calendario!$D$2:$H$2,0)),"")),IF($K18=1,IF(AND(N18="",EXACT((R$4),(CONCATENATE(Calendario!$A$1," ",(MID($J18,8,2))+1)))),INDEX(Calendario!$D$3:$H$55,MATCH(R$4,Calendario!$A$3:$A$55,0),MATCH($I18,Calendario!$D$2:$H$2,0)),IF(Q18="","",INDEX(Calendario!$D$3:$H$55,MATCH(R$4,Calendario!$A$3:$A$55,0),MATCH($I18,Calendario!$D$2:$H$2,0)))),IF(EXACT($M$4,"Semana 1"),IF($K18=2,IF(Q18="",IF(OR(($J18="Semana 1"),($J18="Semana 2"),($J18="Semana 3"),($J18="Semana 4"),($J18="Semana 5"),($J18="Semana 6")),INDEX(Calendario!$D$3:$H$55,MATCH(R$4,Calendario!$A$3:$A$55,0),MATCH($I18,Calendario!$D$2:$H$2,0)),""),""),IF($K18=3,IF(AND((P18=""),(Q18="")),IF(OR(($J18="Semana 1"),($J18="Semana 2"),($J18="Semana 3"),($J18="Semana 4"),($J18="Semana 5"),($J18="Semana 6")),INDEX(Calendario!$D$3:$H$55,MATCH(R$4,Calendario!$A$3:$A$55,0),MATCH($I18,Calendario!$D$2:$H$2,0)),""),""),IF($K18=4,IF(AND((O18=""),(P18=""),(Q18="")),IF(OR(($J18="Semana 1"),($J18="Semana 2"),($J18="Semana 3"),($J18="Semana 4"),($J18="Semana 5"),($J18="Semana 6")),INDEX(Calendario!$D$3:$H$55,MATCH(R$4,Calendario!$A$3:$A$55,0),MATCH($I18,Calendario!$D$2:$H$2,0)),""),"")))),IF($K18=2,IF(Q18="",IF(OR(($J18="Semana 1"),($J18="Semana 2"),($J18="Semana 3"),($J18="Semana 4"),($J18="Semana 5")),INDEX(Calendario!$D$3:$H$55,MATCH(R$4,Calendario!$A$3:$A$55,0),MATCH($I18,Calendario!$D$2:$H$2,0)),""),""),IF($K18=3,IF(AND((P18=""),(Q18="")),IF(OR(($J18="Semana 1"),($J18="Semana 2"),($J18="Semana 3"),($J18="Semana 4"),($J18="Semana 5")),INDEX(Calendario!$D$3:$H$55,MATCH(R$4,Calendario!$A$3:$A$55,0),MATCH($I18,Calendario!$D$2:$H$2,0)),""),""),IF($K18=4,IF(AND((O18=""),(P18=""),(Q18="")),IF(OR(($J18="Semana 1"),($J18="Semana 2"),($J18="Semana 3"),($J18="Semana 4"),($J18="Semana 5")),INDEX(Calendario!$D$3:$H$55,MATCH(R$4,Calendario!$A$3:$A$55,0),MATCH($I18,Calendario!$D$2:$H$2,0)),""),""))))))))))</f>
        <v/>
      </c>
      <c r="S18" s="108" t="str">
        <f>IF(ISBLANK($I18),"",IF(EXACT(($I18),(PROPER(TEXT(S$3,"dddd")))),"",IF(OR(EXACT(($I18),PROPER(TEXT(S16,"dddd"))),(EXACT(($I18),PROPER(TEXT(S17,"dddd"))))),"",IF(EXACT(S$4,$J18),IF(R18="",IF(OR(($K18=4),($K18=3),($K18=2),($K18=1)),INDEX(Calendario!$D$3:$H$55,MATCH(S$4,Calendario!$A$3:$A$55,0),MATCH($I18,Calendario!$D$2:$H$2,0)),"")),IF($K18=1,IF(AND(O18="",EXACT((S$4),(CONCATENATE(Calendario!$A$1," ",(MID($J18,8,2))+1)))),INDEX(Calendario!$D$3:$H$55,MATCH(S$4,Calendario!$A$3:$A$55,0),MATCH($I18,Calendario!$D$2:$H$2,0)),IF(R18="",IF(EXACT(($I18),(PROPER(TEXT(R$3,"dddd")))),INDEX(Calendario!$D$3:$H$55,MATCH(S$4,Calendario!$A$3:$A$55,0),MATCH($I18,Calendario!$D$2:$H$2,0)),""),INDEX(Calendario!$D$3:$H$55,MATCH(S$4,Calendario!$A$3:$A$55,0),MATCH($I18,Calendario!$D$2:$H$2,0)))),IF(EXACT($M$4,"Semana 1"),IF($K18=2,IF(R18="",IF(OR(($J18="Semana 1"),($J18="Semana 2"),($J18="Semana 3"),($J18="Semana 4"),($J18="Semana 5"),($J18="Semana 6"),($J18="Semana 7")),INDEX(Calendario!$D$3:$H$55,MATCH(S$4,Calendario!$A$3:$A$55,0),MATCH($I18,Calendario!$D$2:$H$2,0)),""),""),IF($K18=3,IF(AND((Q18=""),(R18="")),IF(OR(($J18="Semana 1"),($J18="Semana 2"),($J18="Semana 3"),($J18="Semana 4"),($J18="Semana 5"),($J18="Semana 6"),($J18="Semana 7")),INDEX(Calendario!$D$3:$H$55,MATCH(S$4,Calendario!$A$3:$A$55,0),MATCH($I18,Calendario!$D$2:$H$2,0)),""),""),IF($K18=4,IF(AND((P18=""),(Q18=""),(R18="")),IF(OR(($J18="Semana 1"),($J18="Semana 2"),($J18="Semana 3"),($J18="Semana 4"),($J18="Semana 5"),($J18="Semana 6"),($J18="Semana 7")),INDEX(Calendario!$D$3:$H$55,MATCH(S$4,Calendario!$A$3:$A$55,0),MATCH($I18,Calendario!$D$2:$H$2,0)),""),"")))),IF($K18=2,IF(R18="",IF(OR(($J18="Semana 1"),($J18="Semana 2"),($J18="Semana 3"),($J18="Semana 4"),($J18="Semana 5"),($J18="Semana 6")),INDEX(Calendario!$D$3:$H$55,MATCH(S$4,Calendario!$A$3:$A$55,0),MATCH($I18,Calendario!$D$2:$H$2,0)),""),""),IF($K18=3,IF(AND((Q18=""),(R18="")),IF(OR(($J18="Semana 1"),($J18="Semana 2"),($J18="Semana 3"),($J18="Semana 4"),($J18="Semana 5"),($J18="Semana 6")),INDEX(Calendario!$D$3:$H$55,MATCH(S$4,Calendario!$A$3:$A$55,0),MATCH($I18,Calendario!$D$2:$H$2,0)),""),""),IF($K18=4,IF(AND((P18=""),(Q18=""),(R18="")),IF(OR(($J18="Semana 1"),($J18="Semana 2"),($J18="Semana 3"),($J18="Semana 4"),($J18="Semana 5"),($J18="Semana 6")),INDEX(Calendario!$D$3:$H$55,MATCH(S$4,Calendario!$A$3:$A$55,0),MATCH($I18,Calendario!$D$2:$H$2,0)),""),""))))))))))</f>
        <v/>
      </c>
      <c r="T18" s="108" t="str">
        <f>IF(ISBLANK($I18),"",IF(EXACT(($I18),(PROPER(TEXT(T$3,"dddd")))),"",IF(OR(EXACT(($I18),PROPER(TEXT(T16,"dddd"))),(EXACT(($I18),PROPER(TEXT(T17,"dddd"))))),"",IF(EXACT(T$4,$J18),IF(S18="",IF(OR(($K18=4),($K18=3),($K18=2),($K18=1)),INDEX(Calendario!$D$3:$H$55,MATCH(T$4,Calendario!$A$3:$A$55,0),MATCH($I18,Calendario!$D$2:$H$2,0)),"")),IF($K18=1,IF(AND(P18="",EXACT((T$4),(CONCATENATE(Calendario!$A$1," ",(MID($J18,8,2))+1)))),INDEX(Calendario!$D$3:$H$55,MATCH(T$4,Calendario!$A$3:$A$55,0),MATCH($I18,Calendario!$D$2:$H$2,0)),IF(S18="",IF(EXACT(($I18),(PROPER(TEXT(S$3,"dddd")))),INDEX(Calendario!$D$3:$H$55,MATCH(T$4,Calendario!$A$3:$A$55,0),MATCH($I18,Calendario!$D$2:$H$2,0)),""),INDEX(Calendario!$D$3:$H$55,MATCH(T$4,Calendario!$A$3:$A$55,0),MATCH($I18,Calendario!$D$2:$H$2,0)))),IF(EXACT($M$4,"Semana 1"),IF($K18=2,IF(S18="",IF(OR(($J18="Semana 1"),($J18="Semana 2"),($J18="Semana 3"),($J18="Semana 4"),($J18="Semana 5"),($J18="Semana 6"),($J18="Semana 7"),($J18="Semana 8")),INDEX(Calendario!$D$3:$H$55,MATCH(T$4,Calendario!$A$3:$A$55,0),MATCH($I18,Calendario!$D$2:$H$2,0)),""),""),IF($K18=3,IF(AND((R18=""),(S18="")),IF(OR(($J18="Semana 1"),($J18="Semana 2"),($J18="Semana 3"),($J18="Semana 4"),($J18="Semana 5"),($J18="Semana 6"),($J18="Semana 7"),($J18="Semana 8")),INDEX(Calendario!$D$3:$H$55,MATCH(T$4,Calendario!$A$3:$A$55,0),MATCH($I18,Calendario!$D$2:$H$2,0)),""),""),IF($K18=4,IF(AND((Q18=""),(R18=""),(S18="")),IF(OR(($J18="Semana 1"),($J18="Semana 2"),($J18="Semana 3"),($J18="Semana 4"),($J18="Semana 5"),($J18="Semana 6"),($J18="Semana 7"),($J18="Semana 8")),INDEX(Calendario!$D$3:$H$55,MATCH(T$4,Calendario!$A$3:$A$55,0),MATCH($I18,Calendario!$D$2:$H$2,0)),""),"")))),IF($K18=2,IF(S18="",IF(OR(($J18="Semana 1"),($J18="Semana 2"),($J18="Semana 3"),($J18="Semana 4"),($J18="Semana 5"),($J18="Semana 6"),($J18="Semana 7")),INDEX(Calendario!$D$3:$H$55,MATCH(T$4,Calendario!$A$3:$A$55,0),MATCH($I18,Calendario!$D$2:$H$2,0)),""),""),IF($K18=3,IF(AND((R18=""),(S18="")),IF(OR(($J18="Semana 1"),($J18="Semana 2"),($J18="Semana 3"),($J18="Semana 4"),($J18="Semana 5"),($J18="Semana 6"),($J18="Semana 7")),INDEX(Calendario!$D$3:$H$55,MATCH(T$4,Calendario!$A$3:$A$55,0),MATCH($I18,Calendario!$D$2:$H$2,0)),""),""),IF($K18=4,IF(AND((Q18=""),(R18=""),(S18="")),IF(OR(($J18="Semana 1"),($J18="Semana 2"),($J18="Semana 3"),($J18="Semana 4"),($J18="Semana 5"),($J18="Semana 6"),($J18="Semana 7")),INDEX(Calendario!$D$3:$H$55,MATCH(T$4,Calendario!$A$3:$A$55,0),MATCH($I18,Calendario!$D$2:$H$2,0)),""),""))))))))))</f>
        <v/>
      </c>
      <c r="U18" s="108">
        <f>IF(ISBLANK($I18),"",IF(OR(EXACT(($I18),PROPER(TEXT(U17,"dddd"))),(EXACT(($I18),PROPER(TEXT(U16,"dddd"))))),"",IF(EXACT(($I18),(PROPER(TEXT(U$3,"dddd")))),"",IF($K18=1,INDEX(Calendario!$D$3:$H$55,MATCH(U$4,Calendario!$A$3:$A$55,0),MATCH($I18,Calendario!$D$2:$H$2,0)),IF($K18=2,IF(T18="",INDEX(Calendario!$D$3:$H$55,MATCH(U$4,Calendario!$A$3:$A$55,0),MATCH($I18,Calendario!$D$2:$H$2,0)),""),IF($K18=3,IF(AND((S18=""),(T18="")),INDEX(Calendario!$D$3:$H$55,MATCH(U$4,Calendario!$A$3:$A$55,0),MATCH($I18,Calendario!$D$2:$H$2,0)),""),IF($K18=4,IF(AND((R18=""),(S18=""),(T18="")),INDEX(Calendario!$D$3:$H$55,MATCH(U$4,Calendario!$A$3:$A$55,0),MATCH($I18,Calendario!$D$2:$H$2,0)),""))))))))</f>
        <v>44616</v>
      </c>
      <c r="V18" s="107" t="str">
        <f>IF(ISBLANK($I18),"",IF(OR(EXACT(($I18),PROPER(TEXT(V17,"dddd"))),(EXACT(($I18),PROPER(TEXT(V16,"dddd"))))),"",IF(EXACT(($I18),(PROPER(TEXT(V$3,"dddd")))),"",IF($K18=1,INDEX(Calendario!$D$3:$H$55,MATCH(V$4,Calendario!$A$3:$A$55,0),MATCH($I18,Calendario!$D$2:$H$2,0)),IF($K18=2,IF(U18="",INDEX(Calendario!$D$3:$H$55,MATCH(V$4,Calendario!$A$3:$A$55,0),MATCH($I18,Calendario!$D$2:$H$2,0)),""),IF($K18=3,IF(AND((T18=""),(U18="")),INDEX(Calendario!$D$3:$H$55,MATCH(V$4,Calendario!$A$3:$A$55,0),MATCH($I18,Calendario!$D$2:$H$2,0)),""),IF($K18=4,IF(AND((S18=""),(T18=""),(U18="")),INDEX(Calendario!$D$3:$H$55,MATCH(V$4,Calendario!$A$3:$A$55,0),MATCH($I18,Calendario!$D$2:$H$2,0)),""))))))))</f>
        <v/>
      </c>
      <c r="W18" s="107" t="str">
        <f>IF(ISBLANK($I18),"",IF(OR(EXACT(($I18),PROPER(TEXT(W17,"dddd"))),(EXACT(($I18),PROPER(TEXT(W16,"dddd"))))),"",IF(EXACT(($I18),(PROPER(TEXT(W$3,"dddd")))),"",IF($K18=1,INDEX(Calendario!$D$3:$H$55,MATCH(W$4,Calendario!$A$3:$A$55,0),MATCH($I18,Calendario!$D$2:$H$2,0)),IF($K18=2,IF(V18="",INDEX(Calendario!$D$3:$H$55,MATCH(W$4,Calendario!$A$3:$A$55,0),MATCH($I18,Calendario!$D$2:$H$2,0)),""),IF($K18=3,IF(AND((U18=""),(V18="")),INDEX(Calendario!$D$3:$H$55,MATCH(W$4,Calendario!$A$3:$A$55,0),MATCH($I18,Calendario!$D$2:$H$2,0)),""),IF($K18=4,IF(AND((T18=""),(U18=""),(V18="")),INDEX(Calendario!$D$3:$H$55,MATCH(W$4,Calendario!$A$3:$A$55,0),MATCH($I18,Calendario!$D$2:$H$2,0)),""))))))))</f>
        <v/>
      </c>
      <c r="X18" s="107" t="str">
        <f>IF(ISBLANK($I18),"",IF(OR(EXACT(($I18),PROPER(TEXT(X17,"dddd"))),(EXACT(($I18),PROPER(TEXT(X16,"dddd"))))),"",IF(EXACT(($I18),(PROPER(TEXT(X$3,"dddd")))),"",IF($K18=1,INDEX(Calendario!$D$3:$H$55,MATCH(X$4,Calendario!$A$3:$A$55,0),MATCH($I18,Calendario!$D$2:$H$2,0)),IF($K18=2,IF(W18="",INDEX(Calendario!$D$3:$H$55,MATCH(X$4,Calendario!$A$3:$A$55,0),MATCH($I18,Calendario!$D$2:$H$2,0)),""),IF($K18=3,IF(AND((V18=""),(W18="")),INDEX(Calendario!$D$3:$H$55,MATCH(X$4,Calendario!$A$3:$A$55,0),MATCH($I18,Calendario!$D$2:$H$2,0)),""),IF($K18=4,IF(AND((U18=""),(V18=""),(W18="")),INDEX(Calendario!$D$3:$H$55,MATCH(X$4,Calendario!$A$3:$A$55,0),MATCH($I18,Calendario!$D$2:$H$2,0)),""))))))))</f>
        <v/>
      </c>
      <c r="Y18" s="107">
        <f>IF(ISBLANK($I18),"",IF(OR(EXACT(($I18),PROPER(TEXT(Y17,"dddd"))),(EXACT(($I18),PROPER(TEXT(Y16,"dddd"))))),"",IF(EXACT(($I18),(PROPER(TEXT(Y$3,"dddd")))),"",IF($K18=1,INDEX(Calendario!$D$3:$H$55,MATCH(Y$4,Calendario!$A$3:$A$55,0),MATCH($I18,Calendario!$D$2:$H$2,0)),IF($K18=2,IF(X18="",INDEX(Calendario!$D$3:$H$55,MATCH(Y$4,Calendario!$A$3:$A$55,0),MATCH($I18,Calendario!$D$2:$H$2,0)),""),IF($K18=3,IF(AND((W18=""),(X18="")),INDEX(Calendario!$D$3:$H$55,MATCH(Y$4,Calendario!$A$3:$A$55,0),MATCH($I18,Calendario!$D$2:$H$2,0)),""),IF($K18=4,IF(AND((V18=""),(W18=""),(X18="")),INDEX(Calendario!$D$3:$H$55,MATCH(Y$4,Calendario!$A$3:$A$55,0),MATCH($I18,Calendario!$D$2:$H$2,0)),""))))))))</f>
        <v>44644</v>
      </c>
      <c r="Z18" s="107" t="str">
        <f>IF(ISBLANK($I18),"",IF(OR(EXACT(($I18),PROPER(TEXT(Z17,"dddd"))),(EXACT(($I18),PROPER(TEXT(Z16,"dddd"))))),"",IF(EXACT(($I18),(PROPER(TEXT(Z$3,"dddd")))),"",IF($K18=1,INDEX(Calendario!$D$3:$H$55,MATCH(Z$4,Calendario!$A$3:$A$55,0),MATCH($I18,Calendario!$D$2:$H$2,0)),IF($K18=2,IF(Y18="",INDEX(Calendario!$D$3:$H$55,MATCH(Z$4,Calendario!$A$3:$A$55,0),MATCH($I18,Calendario!$D$2:$H$2,0)),""),IF($K18=3,IF(AND((X18=""),(Y18="")),INDEX(Calendario!$D$3:$H$55,MATCH(Z$4,Calendario!$A$3:$A$55,0),MATCH($I18,Calendario!$D$2:$H$2,0)),""),IF($K18=4,IF(AND((W18=""),(X18=""),(Y18="")),INDEX(Calendario!$D$3:$H$55,MATCH(Z$4,Calendario!$A$3:$A$55,0),MATCH($I18,Calendario!$D$2:$H$2,0)),""))))))))</f>
        <v/>
      </c>
      <c r="AA18" s="108" t="str">
        <f>IF(ISBLANK($I18),"",IF(OR(EXACT(($I18),PROPER(TEXT(AA17,"dddd"))),(EXACT(($I18),PROPER(TEXT(AA16,"dddd"))))),"",IF(EXACT(($I18),(PROPER(TEXT(AA$3,"dddd")))),"",IF($K18=1,INDEX(Calendario!$D$3:$H$55,MATCH(AA$4,Calendario!$A$3:$A$55,0),MATCH($I18,Calendario!$D$2:$H$2,0)),IF($K18=2,IF(Z18="",INDEX(Calendario!$D$3:$H$55,MATCH(AA$4,Calendario!$A$3:$A$55,0),MATCH($I18,Calendario!$D$2:$H$2,0)),""),IF($K18=3,IF(AND((Y18=""),(Z18="")),INDEX(Calendario!$D$3:$H$55,MATCH(AA$4,Calendario!$A$3:$A$55,0),MATCH($I18,Calendario!$D$2:$H$2,0)),""),IF($K18=4,IF(AND((X18=""),(Y18=""),(Z18="")),INDEX(Calendario!$D$3:$H$55,MATCH(AA$4,Calendario!$A$3:$A$55,0),MATCH($I18,Calendario!$D$2:$H$2,0)),""))))))))</f>
        <v/>
      </c>
      <c r="AB18" s="108" t="str">
        <f>IF(ISBLANK($I18),"",IF(OR(EXACT(($I18),PROPER(TEXT(AB17,"dddd"))),(EXACT(($I18),PROPER(TEXT(AB16,"dddd"))))),"",IF(EXACT(($I18),(PROPER(TEXT(AB$3,"dddd")))),"",IF($K18=1,INDEX(Calendario!$D$3:$H$55,MATCH(AB$4,Calendario!$A$3:$A$55,0),MATCH($I18,Calendario!$D$2:$H$2,0)),IF($K18=2,IF(AA18="",INDEX(Calendario!$D$3:$H$55,MATCH(AB$4,Calendario!$A$3:$A$55,0),MATCH($I18,Calendario!$D$2:$H$2,0)),""),IF($K18=3,IF(AND((Z18=""),(AA18="")),INDEX(Calendario!$D$3:$H$55,MATCH(AB$4,Calendario!$A$3:$A$55,0),MATCH($I18,Calendario!$D$2:$H$2,0)),""),IF($K18=4,IF(AND((Y18=""),(Z18=""),(AA18="")),INDEX(Calendario!$D$3:$H$55,MATCH(AB$4,Calendario!$A$3:$A$55,0),MATCH($I18,Calendario!$D$2:$H$2,0)),""))))))))</f>
        <v/>
      </c>
      <c r="AC18" s="108">
        <f>IF(ISBLANK($I18),"",IF(OR(EXACT(($I18),PROPER(TEXT(AC17,"dddd"))),(EXACT(($I18),PROPER(TEXT(AC16,"dddd"))))),"",IF(EXACT(($I18),(PROPER(TEXT(AC$3,"dddd")))),"",IF($K18=1,INDEX(Calendario!$D$3:$H$55,MATCH(AC$4,Calendario!$A$3:$A$55,0),MATCH($I18,Calendario!$D$2:$H$2,0)),IF($K18=2,IF(AB18="",INDEX(Calendario!$D$3:$H$55,MATCH(AC$4,Calendario!$A$3:$A$55,0),MATCH($I18,Calendario!$D$2:$H$2,0)),""),IF($K18=3,IF(AND((AA18=""),(AB18="")),INDEX(Calendario!$D$3:$H$55,MATCH(AC$4,Calendario!$A$3:$A$55,0),MATCH($I18,Calendario!$D$2:$H$2,0)),""),IF($K18=4,IF(AND((Z18=""),(AA18=""),(AB18="")),INDEX(Calendario!$D$3:$H$55,MATCH(AC$4,Calendario!$A$3:$A$55,0),MATCH($I18,Calendario!$D$2:$H$2,0)),""))))))))</f>
        <v>44672</v>
      </c>
      <c r="AD18" s="108" t="str">
        <f>IF(ISBLANK($I18),"",IF(OR(EXACT(($I18),PROPER(TEXT(AD17,"dddd"))),(EXACT(($I18),PROPER(TEXT(AD16,"dddd"))))),"",IF(EXACT(($I18),(PROPER(TEXT(AD$3,"dddd")))),"",IF($K18=1,INDEX(Calendario!$D$3:$H$55,MATCH(AD$4,Calendario!$A$3:$A$55,0),MATCH($I18,Calendario!$D$2:$H$2,0)),IF($K18=2,IF(AC18="",INDEX(Calendario!$D$3:$H$55,MATCH(AD$4,Calendario!$A$3:$A$55,0),MATCH($I18,Calendario!$D$2:$H$2,0)),""),IF($K18=3,IF(AND((AB18=""),(AC18="")),INDEX(Calendario!$D$3:$H$55,MATCH(AD$4,Calendario!$A$3:$A$55,0),MATCH($I18,Calendario!$D$2:$H$2,0)),""),IF($K18=4,IF(AND((AA18=""),(AB18=""),(AC18="")),INDEX(Calendario!$D$3:$H$55,MATCH(AD$4,Calendario!$A$3:$A$55,0),MATCH($I18,Calendario!$D$2:$H$2,0)),""))))))))</f>
        <v/>
      </c>
      <c r="AE18" s="107" t="str">
        <f>IF(ISBLANK($I18),"",IF(OR(EXACT(($I18),PROPER(TEXT(AE17,"dddd"))),(EXACT(($I18),PROPER(TEXT(AE16,"dddd"))))),"",IF(EXACT(($I18),(PROPER(TEXT(AE$3,"dddd")))),"",IF($K18=1,INDEX(Calendario!$D$3:$H$55,MATCH(AE$4,Calendario!$A$3:$A$55,0),MATCH($I18,Calendario!$D$2:$H$2,0)),IF($K18=2,IF(AD18="",INDEX(Calendario!$D$3:$H$55,MATCH(AE$4,Calendario!$A$3:$A$55,0),MATCH($I18,Calendario!$D$2:$H$2,0)),""),IF($K18=3,IF(AND((AC18=""),(AD18="")),INDEX(Calendario!$D$3:$H$55,MATCH(AE$4,Calendario!$A$3:$A$55,0),MATCH($I18,Calendario!$D$2:$H$2,0)),""),IF($K18=4,IF(AND((AB18=""),(AC18=""),(AD18="")),INDEX(Calendario!$D$3:$H$55,MATCH(AE$4,Calendario!$A$3:$A$55,0),MATCH($I18,Calendario!$D$2:$H$2,0)),""))))))))</f>
        <v/>
      </c>
      <c r="AF18" s="107" t="str">
        <f>IF(ISBLANK($I18),"",IF(OR(EXACT(($I18),PROPER(TEXT(AF17,"dddd"))),(EXACT(($I18),PROPER(TEXT(AF16,"dddd"))))),"",IF(EXACT(($I18),(PROPER(TEXT(AF$3,"dddd")))),"",IF($K18=1,INDEX(Calendario!$D$3:$H$55,MATCH(AF$4,Calendario!$A$3:$A$55,0),MATCH($I18,Calendario!$D$2:$H$2,0)),IF($K18=2,IF(AE18="",INDEX(Calendario!$D$3:$H$55,MATCH(AF$4,Calendario!$A$3:$A$55,0),MATCH($I18,Calendario!$D$2:$H$2,0)),""),IF($K18=3,IF(AND((AD18=""),(AE18="")),INDEX(Calendario!$D$3:$H$55,MATCH(AF$4,Calendario!$A$3:$A$55,0),MATCH($I18,Calendario!$D$2:$H$2,0)),""),IF($K18=4,IF(AND((AC18=""),(AD18=""),(AE18="")),INDEX(Calendario!$D$3:$H$55,MATCH(AF$4,Calendario!$A$3:$A$55,0),MATCH($I18,Calendario!$D$2:$H$2,0)),""))))))))</f>
        <v/>
      </c>
      <c r="AG18" s="107">
        <f>IF(ISBLANK($I18),"",IF(OR(EXACT(($I18),PROPER(TEXT(AG17,"dddd"))),(EXACT(($I18),PROPER(TEXT(AG16,"dddd"))))),"",IF(EXACT(($I18),(PROPER(TEXT(AG$3,"dddd")))),"",IF($K18=1,INDEX(Calendario!$D$3:$H$55,MATCH(AG$4,Calendario!$A$3:$A$55,0),MATCH($I18,Calendario!$D$2:$H$2,0)),IF($K18=2,IF(AF18="",INDEX(Calendario!$D$3:$H$55,MATCH(AG$4,Calendario!$A$3:$A$55,0),MATCH($I18,Calendario!$D$2:$H$2,0)),""),IF($K18=3,IF(AND((AE18=""),(AF18="")),INDEX(Calendario!$D$3:$H$55,MATCH(AG$4,Calendario!$A$3:$A$55,0),MATCH($I18,Calendario!$D$2:$H$2,0)),""),IF($K18=4,IF(AND((AD18=""),(AE18=""),(AF18="")),INDEX(Calendario!$D$3:$H$55,MATCH(AG$4,Calendario!$A$3:$A$55,0),MATCH($I18,Calendario!$D$2:$H$2,0)),""))))))))</f>
        <v>44700</v>
      </c>
      <c r="AH18" s="107" t="str">
        <f>IF(ISBLANK($I18),"",IF(OR(EXACT(($I18),PROPER(TEXT(AH17,"dddd"))),(EXACT(($I18),PROPER(TEXT(AH16,"dddd"))))),"",IF(EXACT(($I18),(PROPER(TEXT(AH$3,"dddd")))),"",IF($K18=1,INDEX(Calendario!$D$3:$H$55,MATCH(AH$4,Calendario!$A$3:$A$55,0),MATCH($I18,Calendario!$D$2:$H$2,0)),IF($K18=2,IF(AG18="",INDEX(Calendario!$D$3:$H$55,MATCH(AH$4,Calendario!$A$3:$A$55,0),MATCH($I18,Calendario!$D$2:$H$2,0)),""),IF($K18=3,IF(AND((AF18=""),(AG18="")),INDEX(Calendario!$D$3:$H$55,MATCH(AH$4,Calendario!$A$3:$A$55,0),MATCH($I18,Calendario!$D$2:$H$2,0)),""),IF($K18=4,IF(AND((AE18=""),(AF18=""),(AG18="")),INDEX(Calendario!$D$3:$H$55,MATCH(AH$4,Calendario!$A$3:$A$55,0),MATCH($I18,Calendario!$D$2:$H$2,0)),""))))))))</f>
        <v/>
      </c>
      <c r="AI18" s="108" t="str">
        <f>IF(ISBLANK($I18),"",IF(OR(EXACT(($I18),PROPER(TEXT(AI17,"dddd"))),(EXACT(($I18),PROPER(TEXT(AI16,"dddd"))))),"",IF(EXACT(($I18),(PROPER(TEXT(AI$3,"dddd")))),"",IF($K18=1,INDEX(Calendario!$D$3:$H$55,MATCH(AI$4,Calendario!$A$3:$A$55,0),MATCH($I18,Calendario!$D$2:$H$2,0)),IF($K18=2,IF(AH18="",INDEX(Calendario!$D$3:$H$55,MATCH(AI$4,Calendario!$A$3:$A$55,0),MATCH($I18,Calendario!$D$2:$H$2,0)),""),IF($K18=3,IF(AND((AG18=""),(AH18="")),INDEX(Calendario!$D$3:$H$55,MATCH(AI$4,Calendario!$A$3:$A$55,0),MATCH($I18,Calendario!$D$2:$H$2,0)),""),IF($K18=4,IF(AND((AF18=""),(AG18=""),(AH18="")),INDEX(Calendario!$D$3:$H$55,MATCH(AI$4,Calendario!$A$3:$A$55,0),MATCH($I18,Calendario!$D$2:$H$2,0)),""))))))))</f>
        <v/>
      </c>
      <c r="AJ18" s="108" t="str">
        <f>IF(ISBLANK($I18),"",IF(OR(EXACT(($I18),PROPER(TEXT(AJ17,"dddd"))),(EXACT(($I18),PROPER(TEXT(AJ16,"dddd"))))),"",IF(EXACT(($I18),(PROPER(TEXT(AJ$3,"dddd")))),"",IF($K18=1,INDEX(Calendario!$D$3:$H$55,MATCH(AJ$4,Calendario!$A$3:$A$55,0),MATCH($I18,Calendario!$D$2:$H$2,0)),IF($K18=2,IF(AI18="",INDEX(Calendario!$D$3:$H$55,MATCH(AJ$4,Calendario!$A$3:$A$55,0),MATCH($I18,Calendario!$D$2:$H$2,0)),""),IF($K18=3,IF(AND((AH18=""),(AI18="")),INDEX(Calendario!$D$3:$H$55,MATCH(AJ$4,Calendario!$A$3:$A$55,0),MATCH($I18,Calendario!$D$2:$H$2,0)),""),IF($K18=4,IF(AND((AG18=""),(AH18=""),(AI18="")),INDEX(Calendario!$D$3:$H$55,MATCH(AJ$4,Calendario!$A$3:$A$55,0),MATCH($I18,Calendario!$D$2:$H$2,0)),""))))))))</f>
        <v/>
      </c>
      <c r="AK18" s="108">
        <f>IF(ISBLANK($I18),"",IF(OR(EXACT(($I18),PROPER(TEXT(AK17,"dddd"))),(EXACT(($I18),PROPER(TEXT(AK16,"dddd"))))),"",IF(EXACT(($I18),(PROPER(TEXT(AK$3,"dddd")))),"",IF($K18=1,INDEX(Calendario!$D$3:$H$55,MATCH(AK$4,Calendario!$A$3:$A$55,0),MATCH($I18,Calendario!$D$2:$H$2,0)),IF($K18=2,IF(AJ18="",INDEX(Calendario!$D$3:$H$55,MATCH(AK$4,Calendario!$A$3:$A$55,0),MATCH($I18,Calendario!$D$2:$H$2,0)),""),IF($K18=3,IF(AND((AI18=""),(AJ18="")),INDEX(Calendario!$D$3:$H$55,MATCH(AK$4,Calendario!$A$3:$A$55,0),MATCH($I18,Calendario!$D$2:$H$2,0)),""),IF($K18=4,IF(AND((AH18=""),(AI18=""),(AJ18="")),INDEX(Calendario!$D$3:$H$55,MATCH(AK$4,Calendario!$A$3:$A$55,0),MATCH($I18,Calendario!$D$2:$H$2,0)),""))))))))</f>
        <v>44728</v>
      </c>
      <c r="AL18" s="108" t="str">
        <f>IF(ISBLANK($I18),"",IF(OR(EXACT(($I18),PROPER(TEXT(AL17,"dddd"))),(EXACT(($I18),PROPER(TEXT(AL16,"dddd"))))),"",IF(EXACT(($I18),(PROPER(TEXT(AL$3,"dddd")))),"",IF($K18=1,INDEX(Calendario!$D$3:$H$55,MATCH(AL$4,Calendario!$A$3:$A$55,0),MATCH($I18,Calendario!$D$2:$H$2,0)),IF($K18=2,IF(AK18="",INDEX(Calendario!$D$3:$H$55,MATCH(AL$4,Calendario!$A$3:$A$55,0),MATCH($I18,Calendario!$D$2:$H$2,0)),""),IF($K18=3,IF(AND((AJ18=""),(AK18="")),INDEX(Calendario!$D$3:$H$55,MATCH(AL$4,Calendario!$A$3:$A$55,0),MATCH($I18,Calendario!$D$2:$H$2,0)),""),IF($K18=4,IF(AND((AI18=""),(AJ18=""),(AK18="")),INDEX(Calendario!$D$3:$H$55,MATCH(AL$4,Calendario!$A$3:$A$55,0),MATCH($I18,Calendario!$D$2:$H$2,0)),""))))))))</f>
        <v/>
      </c>
      <c r="AM18" s="108" t="str">
        <f>IF(ISBLANK($I18),"",IF(OR(EXACT(($I18),PROPER(TEXT(AM17,"dddd"))),(EXACT(($I18),PROPER(TEXT(AM16,"dddd"))))),"",IF(EXACT(($I18),(PROPER(TEXT(AM$3,"dddd")))),"",IF($K18=1,INDEX(Calendario!$D$3:$H$55,MATCH(AM$4,Calendario!$A$3:$A$55,0),MATCH($I18,Calendario!$D$2:$H$2,0)),IF($K18=2,IF(AL18="",INDEX(Calendario!$D$3:$H$55,MATCH(AM$4,Calendario!$A$3:$A$55,0),MATCH($I18,Calendario!$D$2:$H$2,0)),""),IF($K18=3,IF(AND((AK18=""),(AL18="")),INDEX(Calendario!$D$3:$H$55,MATCH(AM$4,Calendario!$A$3:$A$55,0),MATCH($I18,Calendario!$D$2:$H$2,0)),""),IF($K18=4,IF(AND((AJ18=""),(AK18=""),(AL18="")),INDEX(Calendario!$D$3:$H$55,MATCH(AM$4,Calendario!$A$3:$A$55,0),MATCH($I18,Calendario!$D$2:$H$2,0)),""))))))))</f>
        <v/>
      </c>
      <c r="AN18" s="107" t="str">
        <f>IF(ISBLANK($I18),"",IF(OR(EXACT(($I18),PROPER(TEXT(AN17,"dddd"))),(EXACT(($I18),PROPER(TEXT(AN16,"dddd"))))),"",IF(EXACT(($I18),(PROPER(TEXT(AN$3,"dddd")))),"",IF($K18=1,INDEX(Calendario!$D$3:$H$55,MATCH(AN$4,Calendario!$A$3:$A$55,0),MATCH($I18,Calendario!$D$2:$H$2,0)),IF($K18=2,IF(AM18="",INDEX(Calendario!$D$3:$H$55,MATCH(AN$4,Calendario!$A$3:$A$55,0),MATCH($I18,Calendario!$D$2:$H$2,0)),""),IF($K18=3,IF(AND((AL18=""),(AM18="")),INDEX(Calendario!$D$3:$H$55,MATCH(AN$4,Calendario!$A$3:$A$55,0),MATCH($I18,Calendario!$D$2:$H$2,0)),""),IF($K18=4,IF(AND((AK18=""),(AL18=""),(AM18="")),INDEX(Calendario!$D$3:$H$55,MATCH(AN$4,Calendario!$A$3:$A$55,0),MATCH($I18,Calendario!$D$2:$H$2,0)),""))))))))</f>
        <v/>
      </c>
      <c r="AO18" s="107">
        <f>IF(ISBLANK($I18),"",IF(OR(EXACT(($I18),PROPER(TEXT(AO17,"dddd"))),(EXACT(($I18),PROPER(TEXT(AO16,"dddd"))))),"",IF(EXACT(($I18),(PROPER(TEXT(AO$3,"dddd")))),"",IF($K18=1,INDEX(Calendario!$D$3:$H$55,MATCH(AO$4,Calendario!$A$3:$A$55,0),MATCH($I18,Calendario!$D$2:$H$2,0)),IF($K18=2,IF(AN18="",INDEX(Calendario!$D$3:$H$55,MATCH(AO$4,Calendario!$A$3:$A$55,0),MATCH($I18,Calendario!$D$2:$H$2,0)),""),IF($K18=3,IF(AND((AM18=""),(AN18="")),INDEX(Calendario!$D$3:$H$55,MATCH(AO$4,Calendario!$A$3:$A$55,0),MATCH($I18,Calendario!$D$2:$H$2,0)),""),IF($K18=4,IF(AND((AL18=""),(AM18=""),(AN18="")),INDEX(Calendario!$D$3:$H$55,MATCH(AO$4,Calendario!$A$3:$A$55,0),MATCH($I18,Calendario!$D$2:$H$2,0)),""))))))))</f>
        <v>44756</v>
      </c>
      <c r="AP18" s="107" t="str">
        <f>IF(ISBLANK($I18),"",IF(OR(EXACT(($I18),PROPER(TEXT(AP17,"dddd"))),(EXACT(($I18),PROPER(TEXT(AP16,"dddd"))))),"",IF(EXACT(($I18),(PROPER(TEXT(AP$3,"dddd")))),"",IF($K18=1,INDEX(Calendario!$D$3:$H$55,MATCH(AP$4,Calendario!$A$3:$A$55,0),MATCH($I18,Calendario!$D$2:$H$2,0)),IF($K18=2,IF(AO18="",INDEX(Calendario!$D$3:$H$55,MATCH(AP$4,Calendario!$A$3:$A$55,0),MATCH($I18,Calendario!$D$2:$H$2,0)),""),IF($K18=3,IF(AND((AN18=""),(AO18="")),INDEX(Calendario!$D$3:$H$55,MATCH(AP$4,Calendario!$A$3:$A$55,0),MATCH($I18,Calendario!$D$2:$H$2,0)),""),IF($K18=4,IF(AND((AM18=""),(AN18=""),(AO18="")),INDEX(Calendario!$D$3:$H$55,MATCH(AP$4,Calendario!$A$3:$A$55,0),MATCH($I18,Calendario!$D$2:$H$2,0)),""))))))))</f>
        <v/>
      </c>
      <c r="AQ18" s="107" t="str">
        <f>IF(ISBLANK($I18),"",IF(OR(EXACT(($I18),PROPER(TEXT(AQ17,"dddd"))),(EXACT(($I18),PROPER(TEXT(AQ16,"dddd"))))),"",IF(EXACT(($I18),(PROPER(TEXT(AQ$3,"dddd")))),"",IF($K18=1,INDEX(Calendario!$D$3:$H$55,MATCH(AQ$4,Calendario!$A$3:$A$55,0),MATCH($I18,Calendario!$D$2:$H$2,0)),IF($K18=2,IF(AP18="",INDEX(Calendario!$D$3:$H$55,MATCH(AQ$4,Calendario!$A$3:$A$55,0),MATCH($I18,Calendario!$D$2:$H$2,0)),""),IF($K18=3,IF(AND((AO18=""),(AP18="")),INDEX(Calendario!$D$3:$H$55,MATCH(AQ$4,Calendario!$A$3:$A$55,0),MATCH($I18,Calendario!$D$2:$H$2,0)),""),IF($K18=4,IF(AND((AN18=""),(AO18=""),(AP18="")),INDEX(Calendario!$D$3:$H$55,MATCH(AQ$4,Calendario!$A$3:$A$55,0),MATCH($I18,Calendario!$D$2:$H$2,0)),""))))))))</f>
        <v/>
      </c>
      <c r="AR18" s="108" t="str">
        <f>IF(ISBLANK($I18),"",IF(OR(EXACT(($I18),PROPER(TEXT(AR17,"dddd"))),(EXACT(($I18),PROPER(TEXT(AR16,"dddd"))))),"",IF(EXACT(($I18),(PROPER(TEXT(AR$3,"dddd")))),"",IF($K18=1,INDEX(Calendario!$D$3:$H$55,MATCH(AR$4,Calendario!$A$3:$A$55,0),MATCH($I18,Calendario!$D$2:$H$2,0)),IF($K18=2,IF(AQ18="",INDEX(Calendario!$D$3:$H$55,MATCH(AR$4,Calendario!$A$3:$A$55,0),MATCH($I18,Calendario!$D$2:$H$2,0)),""),IF($K18=3,IF(AND((AP18=""),(AQ18="")),INDEX(Calendario!$D$3:$H$55,MATCH(AR$4,Calendario!$A$3:$A$55,0),MATCH($I18,Calendario!$D$2:$H$2,0)),""),IF($K18=4,IF(AND((AO18=""),(AP18=""),(AQ18="")),INDEX(Calendario!$D$3:$H$55,MATCH(AR$4,Calendario!$A$3:$A$55,0),MATCH($I18,Calendario!$D$2:$H$2,0)),""))))))))</f>
        <v/>
      </c>
      <c r="AS18" s="108">
        <f>IF(ISBLANK($I18),"",IF(OR(EXACT(($I18),PROPER(TEXT(AS17,"dddd"))),(EXACT(($I18),PROPER(TEXT(AS16,"dddd"))))),"",IF(EXACT(($I18),(PROPER(TEXT(AS$3,"dddd")))),"",IF($K18=1,INDEX(Calendario!$D$3:$H$55,MATCH(AS$4,Calendario!$A$3:$A$55,0),MATCH($I18,Calendario!$D$2:$H$2,0)),IF($K18=2,IF(AR18="",INDEX(Calendario!$D$3:$H$55,MATCH(AS$4,Calendario!$A$3:$A$55,0),MATCH($I18,Calendario!$D$2:$H$2,0)),""),IF($K18=3,IF(AND((AQ18=""),(AR18="")),INDEX(Calendario!$D$3:$H$55,MATCH(AS$4,Calendario!$A$3:$A$55,0),MATCH($I18,Calendario!$D$2:$H$2,0)),""),IF($K18=4,IF(AND((AP18=""),(AQ18=""),(AR18="")),INDEX(Calendario!$D$3:$H$55,MATCH(AS$4,Calendario!$A$3:$A$55,0),MATCH($I18,Calendario!$D$2:$H$2,0)),""))))))))</f>
        <v>44784</v>
      </c>
      <c r="AT18" s="108" t="str">
        <f>IF(ISBLANK($I18),"",IF(OR(EXACT(($I18),PROPER(TEXT(AT17,"dddd"))),(EXACT(($I18),PROPER(TEXT(AT16,"dddd"))))),"",IF(EXACT(($I18),(PROPER(TEXT(AT$3,"dddd")))),"",IF($K18=1,INDEX(Calendario!$D$3:$H$55,MATCH(AT$4,Calendario!$A$3:$A$55,0),MATCH($I18,Calendario!$D$2:$H$2,0)),IF($K18=2,IF(AS18="",INDEX(Calendario!$D$3:$H$55,MATCH(AT$4,Calendario!$A$3:$A$55,0),MATCH($I18,Calendario!$D$2:$H$2,0)),""),IF($K18=3,IF(AND((AR18=""),(AS18="")),INDEX(Calendario!$D$3:$H$55,MATCH(AT$4,Calendario!$A$3:$A$55,0),MATCH($I18,Calendario!$D$2:$H$2,0)),""),IF($K18=4,IF(AND((AQ18=""),(AR18=""),(AS18="")),INDEX(Calendario!$D$3:$H$55,MATCH(AT$4,Calendario!$A$3:$A$55,0),MATCH($I18,Calendario!$D$2:$H$2,0)),""))))))))</f>
        <v/>
      </c>
      <c r="AU18" s="108" t="str">
        <f>IF(ISBLANK($I18),"",IF(OR(EXACT(($I18),PROPER(TEXT(AU17,"dddd"))),(EXACT(($I18),PROPER(TEXT(AU16,"dddd"))))),"",IF(EXACT(($I18),(PROPER(TEXT(AU$3,"dddd")))),"",IF($K18=1,INDEX(Calendario!$D$3:$H$55,MATCH(AU$4,Calendario!$A$3:$A$55,0),MATCH($I18,Calendario!$D$2:$H$2,0)),IF($K18=2,IF(AT18="",INDEX(Calendario!$D$3:$H$55,MATCH(AU$4,Calendario!$A$3:$A$55,0),MATCH($I18,Calendario!$D$2:$H$2,0)),""),IF($K18=3,IF(AND((AS18=""),(AT18="")),INDEX(Calendario!$D$3:$H$55,MATCH(AU$4,Calendario!$A$3:$A$55,0),MATCH($I18,Calendario!$D$2:$H$2,0)),""),IF($K18=4,IF(AND((AR18=""),(AS18=""),(AT18="")),INDEX(Calendario!$D$3:$H$55,MATCH(AU$4,Calendario!$A$3:$A$55,0),MATCH($I18,Calendario!$D$2:$H$2,0)),""))))))))</f>
        <v/>
      </c>
      <c r="AV18" s="107" t="str">
        <f>IF(ISBLANK($I18),"",IF(OR(EXACT(($I18),PROPER(TEXT(AV17,"dddd"))),(EXACT(($I18),PROPER(TEXT(AV16,"dddd"))))),"",IF(EXACT(($I18),(PROPER(TEXT(AV$3,"dddd")))),"",IF($K18=1,INDEX(Calendario!$D$3:$H$55,MATCH(AV$4,Calendario!$A$3:$A$55,0),MATCH($I18,Calendario!$D$2:$H$2,0)),IF($K18=2,IF(AU18="",INDEX(Calendario!$D$3:$H$55,MATCH(AV$4,Calendario!$A$3:$A$55,0),MATCH($I18,Calendario!$D$2:$H$2,0)),""),IF($K18=3,IF(AND((AT18=""),(AU18="")),INDEX(Calendario!$D$3:$H$55,MATCH(AV$4,Calendario!$A$3:$A$55,0),MATCH($I18,Calendario!$D$2:$H$2,0)),""),IF($K18=4,IF(AND((AS18=""),(AT18=""),(AU18="")),INDEX(Calendario!$D$3:$H$55,MATCH(AV$4,Calendario!$A$3:$A$55,0),MATCH($I18,Calendario!$D$2:$H$2,0)),""))))))))</f>
        <v/>
      </c>
      <c r="AW18" s="107">
        <f>IF(ISBLANK($I18),"",IF(OR(EXACT(($I18),PROPER(TEXT(AW17,"dddd"))),(EXACT(($I18),PROPER(TEXT(AW16,"dddd"))))),"",IF(EXACT(($I18),(PROPER(TEXT(AW$3,"dddd")))),"",IF($K18=1,INDEX(Calendario!$D$3:$H$55,MATCH(AW$4,Calendario!$A$3:$A$55,0),MATCH($I18,Calendario!$D$2:$H$2,0)),IF($K18=2,IF(AV18="",INDEX(Calendario!$D$3:$H$55,MATCH(AW$4,Calendario!$A$3:$A$55,0),MATCH($I18,Calendario!$D$2:$H$2,0)),""),IF($K18=3,IF(AND((AU18=""),(AV18="")),INDEX(Calendario!$D$3:$H$55,MATCH(AW$4,Calendario!$A$3:$A$55,0),MATCH($I18,Calendario!$D$2:$H$2,0)),""),IF($K18=4,IF(AND((AT18=""),(AU18=""),(AV18="")),INDEX(Calendario!$D$3:$H$55,MATCH(AW$4,Calendario!$A$3:$A$55,0),MATCH($I18,Calendario!$D$2:$H$2,0)),""))))))))</f>
        <v>44812</v>
      </c>
      <c r="AX18" s="107" t="str">
        <f>IF(ISBLANK($I18),"",IF(OR(EXACT(($I18),PROPER(TEXT(AX17,"dddd"))),(EXACT(($I18),PROPER(TEXT(AX16,"dddd"))))),"",IF(EXACT(($I18),(PROPER(TEXT(AX$3,"dddd")))),"",IF($K18=1,INDEX(Calendario!$D$3:$H$55,MATCH(AX$4,Calendario!$A$3:$A$55,0),MATCH($I18,Calendario!$D$2:$H$2,0)),IF($K18=2,IF(AW18="",INDEX(Calendario!$D$3:$H$55,MATCH(AX$4,Calendario!$A$3:$A$55,0),MATCH($I18,Calendario!$D$2:$H$2,0)),""),IF($K18=3,IF(AND((AV18=""),(AW18="")),INDEX(Calendario!$D$3:$H$55,MATCH(AX$4,Calendario!$A$3:$A$55,0),MATCH($I18,Calendario!$D$2:$H$2,0)),""),IF($K18=4,IF(AND((AU18=""),(AV18=""),(AW18="")),INDEX(Calendario!$D$3:$H$55,MATCH(AX$4,Calendario!$A$3:$A$55,0),MATCH($I18,Calendario!$D$2:$H$2,0)),""))))))))</f>
        <v/>
      </c>
      <c r="AY18" s="107" t="str">
        <f>IF(ISBLANK($I18),"",IF(OR(EXACT(($I18),PROPER(TEXT(AY17,"dddd"))),(EXACT(($I18),PROPER(TEXT(AY16,"dddd"))))),"",IF(EXACT(($I18),(PROPER(TEXT(AY$3,"dddd")))),"",IF($K18=1,INDEX(Calendario!$D$3:$H$55,MATCH(AY$4,Calendario!$A$3:$A$55,0),MATCH($I18,Calendario!$D$2:$H$2,0)),IF($K18=2,IF(AX18="",INDEX(Calendario!$D$3:$H$55,MATCH(AY$4,Calendario!$A$3:$A$55,0),MATCH($I18,Calendario!$D$2:$H$2,0)),""),IF($K18=3,IF(AND((AW18=""),(AX18="")),INDEX(Calendario!$D$3:$H$55,MATCH(AY$4,Calendario!$A$3:$A$55,0),MATCH($I18,Calendario!$D$2:$H$2,0)),""),IF($K18=4,IF(AND((AV18=""),(AW18=""),(AX18="")),INDEX(Calendario!$D$3:$H$55,MATCH(AY$4,Calendario!$A$3:$A$55,0),MATCH($I18,Calendario!$D$2:$H$2,0)),""))))))))</f>
        <v/>
      </c>
      <c r="AZ18" s="107" t="str">
        <f>IF(ISBLANK($I18),"",IF(OR(EXACT(($I18),PROPER(TEXT(AZ17,"dddd"))),(EXACT(($I18),PROPER(TEXT(AZ16,"dddd"))))),"",IF(EXACT(($I18),(PROPER(TEXT(AZ$3,"dddd")))),"",IF($K18=1,INDEX(Calendario!$D$3:$H$55,MATCH(AZ$4,Calendario!$A$3:$A$55,0),MATCH($I18,Calendario!$D$2:$H$2,0)),IF($K18=2,IF(AY18="",INDEX(Calendario!$D$3:$H$55,MATCH(AZ$4,Calendario!$A$3:$A$55,0),MATCH($I18,Calendario!$D$2:$H$2,0)),""),IF($K18=3,IF(AND((AX18=""),(AY18="")),INDEX(Calendario!$D$3:$H$55,MATCH(AZ$4,Calendario!$A$3:$A$55,0),MATCH($I18,Calendario!$D$2:$H$2,0)),""),IF($K18=4,IF(AND((AW18=""),(AX18=""),(AY18="")),INDEX(Calendario!$D$3:$H$55,MATCH(AZ$4,Calendario!$A$3:$A$55,0),MATCH($I18,Calendario!$D$2:$H$2,0)),""))))))))</f>
        <v/>
      </c>
      <c r="BA18" s="108">
        <f>IF(ISBLANK($I18),"",IF(OR(EXACT(($I18),PROPER(TEXT(BA17,"dddd"))),(EXACT(($I18),PROPER(TEXT(BA16,"dddd"))))),"",IF(EXACT(($I18),(PROPER(TEXT(BA$3,"dddd")))),"",IF($K18=1,INDEX(Calendario!$D$3:$H$55,MATCH(BA$4,Calendario!$A$3:$A$55,0),MATCH($I18,Calendario!$D$2:$H$2,0)),IF($K18=2,IF(AZ18="",INDEX(Calendario!$D$3:$H$55,MATCH(BA$4,Calendario!$A$3:$A$55,0),MATCH($I18,Calendario!$D$2:$H$2,0)),""),IF($K18=3,IF(AND((AY18=""),(AZ18="")),INDEX(Calendario!$D$3:$H$55,MATCH(BA$4,Calendario!$A$3:$A$55,0),MATCH($I18,Calendario!$D$2:$H$2,0)),""),IF($K18=4,IF(AND((AX18=""),(AY18=""),(AZ18="")),INDEX(Calendario!$D$3:$H$55,MATCH(BA$4,Calendario!$A$3:$A$55,0),MATCH($I18,Calendario!$D$2:$H$2,0)),""))))))))</f>
        <v>44840</v>
      </c>
      <c r="BB18" s="108" t="str">
        <f>IF(ISBLANK($I18),"",IF(OR(EXACT(($I18),PROPER(TEXT(BB17,"dddd"))),(EXACT(($I18),PROPER(TEXT(BB16,"dddd"))))),"",IF(EXACT(($I18),(PROPER(TEXT(BB$3,"dddd")))),"",IF($K18=1,INDEX(Calendario!$D$3:$H$55,MATCH(BB$4,Calendario!$A$3:$A$55,0),MATCH($I18,Calendario!$D$2:$H$2,0)),IF($K18=2,IF(BA18="",INDEX(Calendario!$D$3:$H$55,MATCH(BB$4,Calendario!$A$3:$A$55,0),MATCH($I18,Calendario!$D$2:$H$2,0)),""),IF($K18=3,IF(AND((AZ18=""),(BA18="")),INDEX(Calendario!$D$3:$H$55,MATCH(BB$4,Calendario!$A$3:$A$55,0),MATCH($I18,Calendario!$D$2:$H$2,0)),""),IF($K18=4,IF(AND((AY18=""),(AZ18=""),(BA18="")),INDEX(Calendario!$D$3:$H$55,MATCH(BB$4,Calendario!$A$3:$A$55,0),MATCH($I18,Calendario!$D$2:$H$2,0)),""))))))))</f>
        <v/>
      </c>
      <c r="BC18" s="108" t="str">
        <f>IF(ISBLANK($I18),"",IF(OR(EXACT(($I18),PROPER(TEXT(BC17,"dddd"))),(EXACT(($I18),PROPER(TEXT(BC16,"dddd"))))),"",IF(EXACT(($I18),(PROPER(TEXT(BC$3,"dddd")))),"",IF($K18=1,INDEX(Calendario!$D$3:$H$55,MATCH(BC$4,Calendario!$A$3:$A$55,0),MATCH($I18,Calendario!$D$2:$H$2,0)),IF($K18=2,IF(BB18="",INDEX(Calendario!$D$3:$H$55,MATCH(BC$4,Calendario!$A$3:$A$55,0),MATCH($I18,Calendario!$D$2:$H$2,0)),""),IF($K18=3,IF(AND((BA18=""),(BB18="")),INDEX(Calendario!$D$3:$H$55,MATCH(BC$4,Calendario!$A$3:$A$55,0),MATCH($I18,Calendario!$D$2:$H$2,0)),""),IF($K18=4,IF(AND((AZ18=""),(BA18=""),(BB18="")),INDEX(Calendario!$D$3:$H$55,MATCH(BC$4,Calendario!$A$3:$A$55,0),MATCH($I18,Calendario!$D$2:$H$2,0)),""))))))))</f>
        <v/>
      </c>
      <c r="BD18" s="108" t="str">
        <f>IF(ISBLANK($I18),"",IF(OR(EXACT(($I18),PROPER(TEXT(BD17,"dddd"))),(EXACT(($I18),PROPER(TEXT(BD16,"dddd"))))),"",IF(EXACT(($I18),(PROPER(TEXT(BD$3,"dddd")))),"",IF($K18=1,INDEX(Calendario!$D$3:$H$55,MATCH(BD$4,Calendario!$A$3:$A$55,0),MATCH($I18,Calendario!$D$2:$H$2,0)),IF($K18=2,IF(BC18="",INDEX(Calendario!$D$3:$H$55,MATCH(BD$4,Calendario!$A$3:$A$55,0),MATCH($I18,Calendario!$D$2:$H$2,0)),""),IF($K18=3,IF(AND((BB18=""),(BC18="")),INDEX(Calendario!$D$3:$H$55,MATCH(BD$4,Calendario!$A$3:$A$55,0),MATCH($I18,Calendario!$D$2:$H$2,0)),""),IF($K18=4,IF(AND((BA18=""),(BB18=""),(BC18="")),INDEX(Calendario!$D$3:$H$55,MATCH(BD$4,Calendario!$A$3:$A$55,0),MATCH($I18,Calendario!$D$2:$H$2,0)),""))))))))</f>
        <v/>
      </c>
      <c r="BE18" s="107">
        <f>IF(ISBLANK($I18),"",IF(OR(EXACT(($I18),PROPER(TEXT(BE17,"dddd"))),(EXACT(($I18),PROPER(TEXT(BE16,"dddd"))))),"",IF(EXACT(($I18),(PROPER(TEXT(BE$3,"dddd")))),"",IF($K18=1,INDEX(Calendario!$D$3:$H$55,MATCH(BE$4,Calendario!$A$3:$A$55,0),MATCH($I18,Calendario!$D$2:$H$2,0)),IF($K18=2,IF(BD18="",INDEX(Calendario!$D$3:$H$55,MATCH(BE$4,Calendario!$A$3:$A$55,0),MATCH($I18,Calendario!$D$2:$H$2,0)),""),IF($K18=3,IF(AND((BC18=""),(BD18="")),INDEX(Calendario!$D$3:$H$55,MATCH(BE$4,Calendario!$A$3:$A$55,0),MATCH($I18,Calendario!$D$2:$H$2,0)),""),IF($K18=4,IF(AND((BB18=""),(BC18=""),(BD18="")),INDEX(Calendario!$D$3:$H$55,MATCH(BE$4,Calendario!$A$3:$A$55,0),MATCH($I18,Calendario!$D$2:$H$2,0)),""))))))))</f>
        <v>44868</v>
      </c>
      <c r="BF18" s="107" t="str">
        <f>IF(ISBLANK($I18),"",IF(OR(EXACT(($I18),PROPER(TEXT(BF17,"dddd"))),(EXACT(($I18),PROPER(TEXT(BF16,"dddd"))))),"",IF(EXACT(($I18),(PROPER(TEXT(BF$3,"dddd")))),"",IF($K18=1,INDEX(Calendario!$D$3:$H$55,MATCH(BF$4,Calendario!$A$3:$A$55,0),MATCH($I18,Calendario!$D$2:$H$2,0)),IF($K18=2,IF(BE18="",INDEX(Calendario!$D$3:$H$55,MATCH(BF$4,Calendario!$A$3:$A$55,0),MATCH($I18,Calendario!$D$2:$H$2,0)),""),IF($K18=3,IF(AND((BD18=""),(BE18="")),INDEX(Calendario!$D$3:$H$55,MATCH(BF$4,Calendario!$A$3:$A$55,0),MATCH($I18,Calendario!$D$2:$H$2,0)),""),IF($K18=4,IF(AND((BC18=""),(BD18=""),(BE18="")),INDEX(Calendario!$D$3:$H$55,MATCH(BF$4,Calendario!$A$3:$A$55,0),MATCH($I18,Calendario!$D$2:$H$2,0)),""))))))))</f>
        <v/>
      </c>
      <c r="BG18" s="107" t="str">
        <f>IF(ISBLANK($I18),"",IF(OR(EXACT(($I18),PROPER(TEXT(BG17,"dddd"))),(EXACT(($I18),PROPER(TEXT(BG16,"dddd"))))),"",IF(EXACT(($I18),(PROPER(TEXT(BG$3,"dddd")))),"",IF($K18=1,INDEX(Calendario!$D$3:$H$55,MATCH(BG$4,Calendario!$A$3:$A$55,0),MATCH($I18,Calendario!$D$2:$H$2,0)),IF($K18=2,IF(BF18="",INDEX(Calendario!$D$3:$H$55,MATCH(BG$4,Calendario!$A$3:$A$55,0),MATCH($I18,Calendario!$D$2:$H$2,0)),""),IF($K18=3,IF(AND((BE18=""),(BF18="")),INDEX(Calendario!$D$3:$H$55,MATCH(BG$4,Calendario!$A$3:$A$55,0),MATCH($I18,Calendario!$D$2:$H$2,0)),""),IF($K18=4,IF(AND((BD18=""),(BE18=""),(BF18="")),INDEX(Calendario!$D$3:$H$55,MATCH(BG$4,Calendario!$A$3:$A$55,0),MATCH($I18,Calendario!$D$2:$H$2,0)),""))))))))</f>
        <v/>
      </c>
      <c r="BH18" s="107" t="str">
        <f>IF(ISBLANK($I18),"",IF(OR(EXACT(($I18),PROPER(TEXT(BH17,"dddd"))),(EXACT(($I18),PROPER(TEXT(BH16,"dddd"))))),"",IF(EXACT(($I18),(PROPER(TEXT(BH$3,"dddd")))),"",IF($K18=1,INDEX(Calendario!$D$3:$H$55,MATCH(BH$4,Calendario!$A$3:$A$55,0),MATCH($I18,Calendario!$D$2:$H$2,0)),IF($K18=2,IF(BG18="",INDEX(Calendario!$D$3:$H$55,MATCH(BH$4,Calendario!$A$3:$A$55,0),MATCH($I18,Calendario!$D$2:$H$2,0)),""),IF($K18=3,IF(AND((BF18=""),(BG18="")),INDEX(Calendario!$D$3:$H$55,MATCH(BH$4,Calendario!$A$3:$A$55,0),MATCH($I18,Calendario!$D$2:$H$2,0)),""),IF($K18=4,IF(AND((BE18=""),(BF18=""),(BG18="")),INDEX(Calendario!$D$3:$H$55,MATCH(BH$4,Calendario!$A$3:$A$55,0),MATCH($I18,Calendario!$D$2:$H$2,0)),""))))))))</f>
        <v/>
      </c>
      <c r="BI18" s="108">
        <f>IF(ISBLANK($I18),"",IF(OR(EXACT(($I18),PROPER(TEXT(BI17,"dddd"))),(EXACT(($I18),PROPER(TEXT(BI16,"dddd"))))),"",IF(EXACT(($I18),(PROPER(TEXT(BI$3,"dddd")))),"",IF($K18=1,INDEX(Calendario!$D$3:$H$55,MATCH(BI$4,Calendario!$A$3:$A$55,0),MATCH($I18,Calendario!$D$2:$H$2,0)),IF($K18=2,IF(BH18="",INDEX(Calendario!$D$3:$H$55,MATCH(BI$4,Calendario!$A$3:$A$55,0),MATCH($I18,Calendario!$D$2:$H$2,0)),""),IF($K18=3,IF(AND((BG18=""),(BH18="")),INDEX(Calendario!$D$3:$H$55,MATCH(BI$4,Calendario!$A$3:$A$55,0),MATCH($I18,Calendario!$D$2:$H$2,0)),""),IF($K18=4,IF(AND((BF18=""),(BG18=""),(BH18="")),INDEX(Calendario!$D$3:$H$55,MATCH(BI$4,Calendario!$A$3:$A$55,0),MATCH($I18,Calendario!$D$2:$H$2,0)),""))))))))</f>
        <v>44896</v>
      </c>
      <c r="BJ18" s="108" t="str">
        <f>IF(ISBLANK($I18),"",IF(OR(EXACT(($I18),PROPER(TEXT(BJ17,"dddd"))),(EXACT(($I18),PROPER(TEXT(BJ16,"dddd"))))),"",IF(EXACT(($I18),(PROPER(TEXT(BJ$3,"dddd")))),"",IF($K18=1,INDEX(Calendario!$D$3:$H$55,MATCH(BJ$4,Calendario!$A$3:$A$55,0),MATCH($I18,Calendario!$D$2:$H$2,0)),IF($K18=2,IF(BI18="",INDEX(Calendario!$D$3:$H$55,MATCH(BJ$4,Calendario!$A$3:$A$55,0),MATCH($I18,Calendario!$D$2:$H$2,0)),""),IF($K18=3,IF(AND((BH18=""),(BI18="")),INDEX(Calendario!$D$3:$H$55,MATCH(BJ$4,Calendario!$A$3:$A$55,0),MATCH($I18,Calendario!$D$2:$H$2,0)),""),IF($K18=4,IF(AND((BG18=""),(BH18=""),(BI18="")),INDEX(Calendario!$D$3:$H$55,MATCH(BJ$4,Calendario!$A$3:$A$55,0),MATCH($I18,Calendario!$D$2:$H$2,0)),""))))))))</f>
        <v/>
      </c>
      <c r="BK18" s="108" t="str">
        <f>IF(ISBLANK($I18),"",IF(OR(EXACT(($I18),PROPER(TEXT(BK17,"dddd"))),(EXACT(($I18),PROPER(TEXT(BK16,"dddd"))))),"",IF(EXACT(($I18),(PROPER(TEXT(BK$3,"dddd")))),"",IF($K18=1,INDEX(Calendario!$D$3:$H$55,MATCH(BK$4,Calendario!$A$3:$A$55,0),MATCH($I18,Calendario!$D$2:$H$2,0)),IF($K18=2,IF(BJ18="",INDEX(Calendario!$D$3:$H$55,MATCH(BK$4,Calendario!$A$3:$A$55,0),MATCH($I18,Calendario!$D$2:$H$2,0)),""),IF($K18=3,IF(AND((BI18=""),(BJ18="")),INDEX(Calendario!$D$3:$H$55,MATCH(BK$4,Calendario!$A$3:$A$55,0),MATCH($I18,Calendario!$D$2:$H$2,0)),""),IF($K18=4,IF(AND((BH18=""),(BI18=""),(BJ18="")),INDEX(Calendario!$D$3:$H$55,MATCH(BK$4,Calendario!$A$3:$A$55,0),MATCH($I18,Calendario!$D$2:$H$2,0)),""))))))))</f>
        <v/>
      </c>
      <c r="BL18" s="108" t="str">
        <f>IF(ISBLANK($I18),"",IF(OR(EXACT(($I18),PROPER(TEXT(BL17,"dddd"))),(EXACT(($I18),PROPER(TEXT(BL16,"dddd"))))),"",IF(EXACT(($I18),(PROPER(TEXT(BL$3,"dddd")))),"",IF($K18=1,INDEX(Calendario!$D$3:$H$55,MATCH(BL$4,Calendario!$A$3:$A$55,0),MATCH($I18,Calendario!$D$2:$H$2,0)),IF($K18=2,IF(BK18="",INDEX(Calendario!$D$3:$H$55,MATCH(BL$4,Calendario!$A$3:$A$55,0),MATCH($I18,Calendario!$D$2:$H$2,0)),""),IF($K18=3,IF(AND((BJ18=""),(BK18="")),INDEX(Calendario!$D$3:$H$55,MATCH(BL$4,Calendario!$A$3:$A$55,0),MATCH($I18,Calendario!$D$2:$H$2,0)),""),IF($K18=4,IF(AND((BI18=""),(BJ18=""),(BK18="")),INDEX(Calendario!$D$3:$H$55,MATCH(BL$4,Calendario!$A$3:$A$55,0),MATCH($I18,Calendario!$D$2:$H$2,0)),""))))))))</f>
        <v/>
      </c>
      <c r="BM18" s="108">
        <f>IF(ISBLANK($I18),"",IF(OR(EXACT(($I18),PROPER(TEXT(BM17,"dddd"))),(EXACT(($I18),PROPER(TEXT(BM16,"dddd"))))),"",IF(EXACT(($I18),(PROPER(TEXT(BM$3,"dddd")))),"",IF($K18=1,INDEX(Calendario!$D$3:$H$55,MATCH(BM$4,Calendario!$A$3:$A$55,0),MATCH($I18,Calendario!$D$2:$H$2,0)),IF($K18=2,IF(BL18="",INDEX(Calendario!$D$3:$H$55,MATCH(BM$4,Calendario!$A$3:$A$55,0),MATCH($I18,Calendario!$D$2:$H$2,0)),""),IF($K18=3,IF(AND((BK18=""),(BL18="")),INDEX(Calendario!$D$3:$H$55,MATCH(BM$4,Calendario!$A$3:$A$55,0),MATCH($I18,Calendario!$D$2:$H$2,0)),""),IF($K18=4,IF(AND((BJ18=""),(BK18=""),(BL18="")),INDEX(Calendario!$D$3:$H$55,MATCH(BM$4,Calendario!$A$3:$A$55,0),MATCH($I18,Calendario!$D$2:$H$2,0)),""))))))))</f>
        <v>44924</v>
      </c>
      <c r="BO18" s="88" t="s">
        <v>261</v>
      </c>
    </row>
    <row r="19" spans="1:67" s="88" customFormat="1" ht="26.25" customHeight="1" x14ac:dyDescent="0.25">
      <c r="A19" s="178">
        <f t="shared" si="1"/>
        <v>12</v>
      </c>
      <c r="B19" s="176" t="s">
        <v>1280</v>
      </c>
      <c r="C19" s="176" t="s">
        <v>1573</v>
      </c>
      <c r="D19" s="177" t="str">
        <f>IF(ISNA(VLOOKUP(C19,TSeccBS!$D:$H,5,FALSE)),"",VLOOKUP(C19,TSeccBS!$D:$H,5,FALSE))</f>
        <v>MEDELLIN</v>
      </c>
      <c r="E19" s="176" t="s">
        <v>261</v>
      </c>
      <c r="F19" s="176" t="s">
        <v>19</v>
      </c>
      <c r="G19" s="177" t="s">
        <v>1493</v>
      </c>
      <c r="H19" s="184" t="str">
        <f>IF(ISNA(VLOOKUP(G19,TDirReg!$F$1:$H$184,3,0)),"",VLOOKUP(G19,TDirReg!$F$1:$H$184,3,0))</f>
        <v xml:space="preserve">CRA 48 N°135 SUR-41 Hospital San Vicente de Paul </v>
      </c>
      <c r="I19" s="196" t="s">
        <v>128</v>
      </c>
      <c r="J19" s="195" t="s">
        <v>136</v>
      </c>
      <c r="K19" s="197">
        <v>4</v>
      </c>
      <c r="L19" s="202">
        <f t="shared" ref="L19:L24" si="3">IF(I19="viernes","",COUNT(M19:BM19))</f>
        <v>12</v>
      </c>
      <c r="M19" s="107" t="str">
        <f>IF(ISBLANK($I19),"",IF(EXACT(($I19),(PROPER(TEXT(M$3,"dddd")))),"",IF(EXACT(M$4,$J19),IF($K19=1,INDEX(Calendario!$D$3:$H$55,MATCH(M$4,Calendario!$A$3:$A$55,0),MATCH($I19,Calendario!$D$2:$H$2,0)),INDEX(Calendario!$D$3:$H$55,MATCH($J19,Calendario!$A$3:$A$55,0),MATCH($I19,Calendario!$D$2:$H$2,0))),"")))</f>
        <v/>
      </c>
      <c r="N19" s="107" t="str">
        <f>IF(ISBLANK($I19),"",IF(OR(EXACT(($I19),PROPER(TEXT(N17,"dddd"))),(EXACT(($I19),PROPER(TEXT(N18,"dddd"))))),"",IF(EXACT(($I19),(PROPER(TEXT(N$3,"dddd")))),"",IF(EXACT(N$4,$J19),IF(M19="",IF(OR(($K19=4),($K19=3),($K19=2),($K19=1)),INDEX(Calendario!$D$3:$H$55,MATCH(N$4,Calendario!$A$3:$A$55,0),MATCH($I19,Calendario!$D$2:$H$2,0)),"")),IF($K19=1,IF(AND(M19="",EXACT((N$4),(CONCATENATE(Calendario!$A$1," ",(MID($J19,8,2))+1)))),INDEX(Calendario!$D$3:$H$55,MATCH(N$4,Calendario!$A$3:$A$55,0),MATCH($I19,Calendario!$D$2:$H$2,0)),IF(M19="","",INDEX(Calendario!$D$3:$H$55,MATCH(N$4,Calendario!$A$3:$A$55,0),MATCH($I19,Calendario!$D$2:$H$2,0)))),IF($K19=2,IF(M19="",IF(EXACT($K19,N$4),INDEX(Calendario!$D$3:$H$55,MATCH(N$4,Calendario!$A$3:$A$55,0),MATCH($I19,Calendario!$D$2:$H$2,0)),""),""),IF($K19=3,IF((M19=""),IF(EXACT($K19,N$4),INDEX(Calendario!$D$3:$H$55,MATCH(N$4,Calendario!$A$3:$A$55,0),MATCH($I19,Calendario!$D$2:$H$2,0)),""),""),IF($K19=4,IF((M19=""),IF(EXACT($K19,N$4),INDEX(Calendario!$D$3:$H$55,MATCH(N$4,Calendario!$A$3:$A$55,0),MATCH($I19,Calendario!$D$2:$H$2,0)),""),""),1))))))))</f>
        <v/>
      </c>
      <c r="O19" s="107" t="str">
        <f>IF(ISBLANK($I19),"",IF(EXACT(($I19),(PROPER(TEXT(O$3,"dddd")))),"",IF(OR(EXACT(($I19),PROPER(TEXT(O17,"dddd"))),(EXACT(($I19),PROPER(TEXT(O18,"dddd"))))),"",IF(EXACT(O$4,$J19),IF(N19="",IF(OR(($K19=4),($K19=3),($K19=2),($K19=1)),INDEX(Calendario!$D$3:$H$55,MATCH(O$4,Calendario!$A$3:$A$55,0),MATCH($I19,Calendario!$D$2:$H$2,0)),"")),IF($K19=1,IF(AND(M19="",EXACT((O$4),(CONCATENATE(Calendario!$A$1," ",(MID($J19,8,2))+1)))),INDEX(Calendario!$D$3:$H$55,MATCH(O$4,Calendario!$A$3:$A$55,0),MATCH($I19,Calendario!$D$2:$H$2,0)),IF(N19="",IF(EXACT(($I19),(PROPER(TEXT(N$3,"dddd")))),INDEX(Calendario!$D$3:$H$55,MATCH(O$4,Calendario!$A$3:$A$55,0),MATCH($I19,Calendario!$D$2:$H$2,0)),""),INDEX(Calendario!$D$3:$H$55,MATCH(O$4,Calendario!$A$3:$A$55,0),MATCH($I19,Calendario!$D$2:$H$2,0)))),IF(EXACT($M$4,"Semana 1"),IF($K19=2,IF(N19="",IF(OR(($J19="Semana 1"),($J19="Semana 2"),($J19="Semana 3")),INDEX(Calendario!$D$3:$H$55,MATCH(O$4,Calendario!$A$3:$A$55,0),MATCH($I19,Calendario!$D$2:$H$2,0)),""),""),IF($K19=3,IF(AND((M19=""),(N19="")),IF(OR(($J19="Semana 1"),($J19="Semana 2"),($J19="Semana 3")),INDEX(Calendario!$D$3:$H$55,MATCH(O$4,Calendario!$A$3:$A$55,0),MATCH($I19,Calendario!$D$2:$H$2,0)),""),""),IF($K19=4,IF(AND((M19=""),(N19="")),IF(OR(($J19="Semana 1"),($J19="Semana 2"),($J19="Semana 3")),INDEX(Calendario!$D$3:$H$55,MATCH(O$4,Calendario!$A$3:$A$55,0),MATCH($I19,Calendario!$D$2:$H$2,0)),""),"")))),IF($K19=2,IF(N19="",IF(OR(($J19="Semana 1"),($J19="Semana 2")),INDEX(Calendario!$D$3:$H$55,MATCH(O$4,Calendario!$A$3:$A$55,0),MATCH($I19,Calendario!$D$2:$H$2,0)),""),""),IF($K19=3,IF(AND((M19=""),(N19="")),IF(OR(($J19="Semana 1"),($J19="Semana 2")),INDEX(Calendario!$D$3:$H$55,MATCH(O$4,Calendario!$A$3:$A$55,0),MATCH($I19,Calendario!$D$2:$H$2,0)),""),""),IF($K19=4,IF(AND((M19=""),(N19="")),IF(OR(($J19="Semana 1"),($J19="Semana 2")),INDEX(Calendario!$D$3:$H$55,MATCH(O$4,Calendario!$A$3:$A$55,0),MATCH($I19,Calendario!$D$2:$H$2,0)),""),""))))))))))</f>
        <v/>
      </c>
      <c r="P19" s="107" t="str">
        <f>IF(ISBLANK($I19),"",IF(EXACT(($I19),(PROPER(TEXT(P$3,"dddd")))),"",IF(OR(EXACT(($I19),PROPER(TEXT(P17,"dddd"))),(EXACT(($I19),PROPER(TEXT(P18,"dddd"))))),"",IF(EXACT(P$4,$J19),IF(O19="",IF(OR(($K19=4),($K19=3),($K19=2),($K19=1)),INDEX(Calendario!$D$3:$H$55,MATCH(P$4,Calendario!$A$3:$A$55,0),MATCH($I19,Calendario!$D$2:$H$2,0)),"")),IF($K19=1,IF(AND(M19="",EXACT((P$4),(CONCATENATE(Calendario!$A$1," ",(MID($J19,8,2))+1)))),INDEX(Calendario!$D$3:$H$55,MATCH(P$4,Calendario!$A$3:$A$55,0),MATCH($I19,Calendario!$D$2:$H$2,0)),IF(O19="",IF(EXACT(($I19),(PROPER(TEXT(O$3,"dddd")))),INDEX(Calendario!$D$3:$H$55,MATCH(P$4,Calendario!$A$3:$A$55,0),MATCH($I19,Calendario!$D$2:$H$2,0)),""),INDEX(Calendario!$D$3:$H$55,MATCH(P$4,Calendario!$A$3:$A$55,0),MATCH($I19,Calendario!$D$2:$H$2,0)))),IF(EXACT($M$4,"Semana 1"),IF($K19=2,IF(O19="",IF(OR(($J19="Semana 1"),($J19="Semana 2"),($J19="Semana 3"),($J19="Semana 4")),INDEX(Calendario!$D$3:$H$55,MATCH(P$4,Calendario!$A$3:$A$55,0),MATCH($I19,Calendario!$D$2:$H$2,0)),""),""),IF($K19=3,IF(AND((N19=""),(O19="")),IF(OR(($J19="Semana 1"),($J19="Semana 2"),($J19="Semana 3"),($J19="Semana 4")),INDEX(Calendario!$D$3:$H$55,MATCH(P$4,Calendario!$A$3:$A$55,0),MATCH($I19,Calendario!$D$2:$H$2,0)),""),""),IF($K19=4,IF(AND((M19=""),(N19=""),(O19="")),IF(OR(($J19="Semana 1"),($J19="Semana 2"),($J19="Semana 3"),($J19="Semana 4")),INDEX(Calendario!$D$3:$H$55,MATCH(P$4,Calendario!$A$3:$A$55,0),MATCH($I19,Calendario!$D$2:$H$2,0)),""),"")))),IF($K19=2,IF(O19="",IF(OR(($J19="Semana 1"),($J19="Semana 2"),($J19="Semana 3")),INDEX(Calendario!$D$3:$H$55,MATCH(P$4,Calendario!$A$3:$A$55,0),MATCH($I19,Calendario!$D$2:$H$2,0)),""),""),IF($K19=3,IF(AND((N19=""),(O19="")),IF(OR(($J19="Semana 1"),($J19="Semana 2"),($J19="Semana 3")),INDEX(Calendario!$D$3:$H$55,MATCH(P$4,Calendario!$A$3:$A$55,0),MATCH($I19,Calendario!$D$2:$H$2,0)),""),""),IF($K19=4,IF(AND((M19=""),(N19=""),(O19="")),IF(OR(($J19="Semana 1"),($J19="Semana 2"),($J19="Semana 3")),INDEX(Calendario!$D$3:$H$55,MATCH(P$4,Calendario!$A$3:$A$55,0),MATCH($I19,Calendario!$D$2:$H$2,0)),""),""))))))))))</f>
        <v/>
      </c>
      <c r="Q19" s="107" t="str">
        <f>IF(ISBLANK($I19),"",IF(EXACT(($I19),(PROPER(TEXT(Q$3,"dddd")))),"",IF(OR(EXACT(($I19),PROPER(TEXT(Q17,"dddd"))),(EXACT(($I19),PROPER(TEXT(Q18,"dddd"))))),"",IF(EXACT(Q$4,$J19),IF(P19="",IF(OR(($K19=4),($K19=3),($K19=2),($K19=1)),INDEX(Calendario!$D$3:$H$55,MATCH(Q$4,Calendario!$A$3:$A$55,0),MATCH($I19,Calendario!$D$2:$H$2,0)),"")),IF($K19=1,IF(AND(M19="",EXACT((Q$4),(CONCATENATE(Calendario!$A$1," ",(MID($J19,8,2))+1)))),INDEX(Calendario!$D$3:$H$55,MATCH(Q$4,Calendario!$A$3:$A$55,0),MATCH($I19,Calendario!$D$2:$H$2,0)),IF(P19="","",INDEX(Calendario!$D$3:$H$55,MATCH(Q$4,Calendario!$A$3:$A$55,0),MATCH($I19,Calendario!$D$2:$H$2,0)))),IF(EXACT($M$4,"Semana 1"),IF($K19=2,IF(P19="",IF(OR(($J19="Semana 1"),($J19="Semana 2"),($J19="Semana 3"),($J19="Semana 4"),($J19="Semana 5")),INDEX(Calendario!$D$3:$H$55,MATCH(Q$4,Calendario!$A$3:$A$55,0),MATCH($I19,Calendario!$D$2:$H$2,0)),""),""),IF($K19=3,IF(AND((O19=""),(P19="")),IF(OR(($J19="Semana 1"),($J19="Semana 2"),($J19="Semana 3"),($J19="Semana 4"),($J19="Semana 5")),INDEX(Calendario!$D$3:$H$55,MATCH(Q$4,Calendario!$A$3:$A$55,0),MATCH($I19,Calendario!$D$2:$H$2,0)),""),""),IF($K19=4,IF(AND((N19=""),(O19=""),(P19="")),IF(OR(($J19="Semana 1"),($J19="Semana 2"),($J19="Semana 3"),($J19="Semana 4"),($J19="Semana 5")),INDEX(Calendario!$D$3:$H$55,MATCH(Q$4,Calendario!$A$3:$A$55,0),MATCH($I19,Calendario!$D$2:$H$2,0)),""),"")))),IF($K19=2,IF(P19="",IF(OR(($J19="Semana 1"),($J19="Semana 2"),($J19="Semana 3"),($J19="Semana 4")),INDEX(Calendario!$D$3:$H$55,MATCH(Q$4,Calendario!$A$3:$A$55,0),MATCH($I19,Calendario!$D$2:$H$2,0)),""),""),IF($K19=3,IF(AND((O19=""),(P19="")),IF(OR(($J19="Semana 1"),($J19="Semana 2"),($J19="Semana 3"),($J19="Semana 4")),INDEX(Calendario!$D$3:$H$55,MATCH(Q$4,Calendario!$A$3:$A$55,0),MATCH($I19,Calendario!$D$2:$H$2,0)),""),""),IF($K19=4,IF(AND((N19=""),(O19=""),(P19="")),IF(OR(($J19="Semana 1"),($J19="Semana 2"),($J19="Semana 3"),($J19="Semana 4")),INDEX(Calendario!$D$3:$H$55,MATCH(Q$4,Calendario!$A$3:$A$55,0),MATCH($I19,Calendario!$D$2:$H$2,0)),""),""))))))))))</f>
        <v/>
      </c>
      <c r="R19" s="108" t="str">
        <f>IF(ISBLANK($I19),"",IF(EXACT(($I19),(PROPER(TEXT(R$3,"dddd")))),"",IF(OR(EXACT(($I19),PROPER(TEXT(R17,"dddd"))),(EXACT(($I19),PROPER(TEXT(R18,"dddd"))))),"",IF(EXACT(R$4,$J19),IF(Q19="",IF(OR(($K19=4),($K19=3),($K19=2),($K19=1)),INDEX(Calendario!$D$3:$H$55,MATCH(R$4,Calendario!$A$3:$A$55,0),MATCH($I19,Calendario!$D$2:$H$2,0)),"")),IF($K19=1,IF(AND(N19="",EXACT((R$4),(CONCATENATE(Calendario!$A$1," ",(MID($J19,8,2))+1)))),INDEX(Calendario!$D$3:$H$55,MATCH(R$4,Calendario!$A$3:$A$55,0),MATCH($I19,Calendario!$D$2:$H$2,0)),IF(Q19="","",INDEX(Calendario!$D$3:$H$55,MATCH(R$4,Calendario!$A$3:$A$55,0),MATCH($I19,Calendario!$D$2:$H$2,0)))),IF(EXACT($M$4,"Semana 1"),IF($K19=2,IF(Q19="",IF(OR(($J19="Semana 1"),($J19="Semana 2"),($J19="Semana 3"),($J19="Semana 4"),($J19="Semana 5"),($J19="Semana 6")),INDEX(Calendario!$D$3:$H$55,MATCH(R$4,Calendario!$A$3:$A$55,0),MATCH($I19,Calendario!$D$2:$H$2,0)),""),""),IF($K19=3,IF(AND((P19=""),(Q19="")),IF(OR(($J19="Semana 1"),($J19="Semana 2"),($J19="Semana 3"),($J19="Semana 4"),($J19="Semana 5"),($J19="Semana 6")),INDEX(Calendario!$D$3:$H$55,MATCH(R$4,Calendario!$A$3:$A$55,0),MATCH($I19,Calendario!$D$2:$H$2,0)),""),""),IF($K19=4,IF(AND((O19=""),(P19=""),(Q19="")),IF(OR(($J19="Semana 1"),($J19="Semana 2"),($J19="Semana 3"),($J19="Semana 4"),($J19="Semana 5"),($J19="Semana 6")),INDEX(Calendario!$D$3:$H$55,MATCH(R$4,Calendario!$A$3:$A$55,0),MATCH($I19,Calendario!$D$2:$H$2,0)),""),"")))),IF($K19=2,IF(Q19="",IF(OR(($J19="Semana 1"),($J19="Semana 2"),($J19="Semana 3"),($J19="Semana 4"),($J19="Semana 5")),INDEX(Calendario!$D$3:$H$55,MATCH(R$4,Calendario!$A$3:$A$55,0),MATCH($I19,Calendario!$D$2:$H$2,0)),""),""),IF($K19=3,IF(AND((P19=""),(Q19="")),IF(OR(($J19="Semana 1"),($J19="Semana 2"),($J19="Semana 3"),($J19="Semana 4"),($J19="Semana 5")),INDEX(Calendario!$D$3:$H$55,MATCH(R$4,Calendario!$A$3:$A$55,0),MATCH($I19,Calendario!$D$2:$H$2,0)),""),""),IF($K19=4,IF(AND((O19=""),(P19=""),(Q19="")),IF(OR(($J19="Semana 1"),($J19="Semana 2"),($J19="Semana 3"),($J19="Semana 4"),($J19="Semana 5")),INDEX(Calendario!$D$3:$H$55,MATCH(R$4,Calendario!$A$3:$A$55,0),MATCH($I19,Calendario!$D$2:$H$2,0)),""),""))))))))))</f>
        <v/>
      </c>
      <c r="S19" s="108">
        <f>IF(ISBLANK($I19),"",IF(EXACT(($I19),(PROPER(TEXT(S$3,"dddd")))),"",IF(OR(EXACT(($I19),PROPER(TEXT(S17,"dddd"))),(EXACT(($I19),PROPER(TEXT(S18,"dddd"))))),"",IF(EXACT(S$4,$J19),IF(R19="",IF(OR(($K19=4),($K19=3),($K19=2),($K19=1)),INDEX(Calendario!$D$3:$H$55,MATCH(S$4,Calendario!$A$3:$A$55,0),MATCH($I19,Calendario!$D$2:$H$2,0)),"")),IF($K19=1,IF(AND(O19="",EXACT((S$4),(CONCATENATE(Calendario!$A$1," ",(MID($J19,8,2))+1)))),INDEX(Calendario!$D$3:$H$55,MATCH(S$4,Calendario!$A$3:$A$55,0),MATCH($I19,Calendario!$D$2:$H$2,0)),IF(R19="",IF(EXACT(($I19),(PROPER(TEXT(R$3,"dddd")))),INDEX(Calendario!$D$3:$H$55,MATCH(S$4,Calendario!$A$3:$A$55,0),MATCH($I19,Calendario!$D$2:$H$2,0)),""),INDEX(Calendario!$D$3:$H$55,MATCH(S$4,Calendario!$A$3:$A$55,0),MATCH($I19,Calendario!$D$2:$H$2,0)))),IF(EXACT($M$4,"Semana 1"),IF($K19=2,IF(R19="",IF(OR(($J19="Semana 1"),($J19="Semana 2"),($J19="Semana 3"),($J19="Semana 4"),($J19="Semana 5"),($J19="Semana 6"),($J19="Semana 7")),INDEX(Calendario!$D$3:$H$55,MATCH(S$4,Calendario!$A$3:$A$55,0),MATCH($I19,Calendario!$D$2:$H$2,0)),""),""),IF($K19=3,IF(AND((Q19=""),(R19="")),IF(OR(($J19="Semana 1"),($J19="Semana 2"),($J19="Semana 3"),($J19="Semana 4"),($J19="Semana 5"),($J19="Semana 6"),($J19="Semana 7")),INDEX(Calendario!$D$3:$H$55,MATCH(S$4,Calendario!$A$3:$A$55,0),MATCH($I19,Calendario!$D$2:$H$2,0)),""),""),IF($K19=4,IF(AND((P19=""),(Q19=""),(R19="")),IF(OR(($J19="Semana 1"),($J19="Semana 2"),($J19="Semana 3"),($J19="Semana 4"),($J19="Semana 5"),($J19="Semana 6"),($J19="Semana 7")),INDEX(Calendario!$D$3:$H$55,MATCH(S$4,Calendario!$A$3:$A$55,0),MATCH($I19,Calendario!$D$2:$H$2,0)),""),"")))),IF($K19=2,IF(R19="",IF(OR(($J19="Semana 1"),($J19="Semana 2"),($J19="Semana 3"),($J19="Semana 4"),($J19="Semana 5"),($J19="Semana 6")),INDEX(Calendario!$D$3:$H$55,MATCH(S$4,Calendario!$A$3:$A$55,0),MATCH($I19,Calendario!$D$2:$H$2,0)),""),""),IF($K19=3,IF(AND((Q19=""),(R19="")),IF(OR(($J19="Semana 1"),($J19="Semana 2"),($J19="Semana 3"),($J19="Semana 4"),($J19="Semana 5"),($J19="Semana 6")),INDEX(Calendario!$D$3:$H$55,MATCH(S$4,Calendario!$A$3:$A$55,0),MATCH($I19,Calendario!$D$2:$H$2,0)),""),""),IF($K19=4,IF(AND((P19=""),(Q19=""),(R19="")),IF(OR(($J19="Semana 1"),($J19="Semana 2"),($J19="Semana 3"),($J19="Semana 4"),($J19="Semana 5"),($J19="Semana 6")),INDEX(Calendario!$D$3:$H$55,MATCH(S$4,Calendario!$A$3:$A$55,0),MATCH($I19,Calendario!$D$2:$H$2,0)),""),""))))))))))</f>
        <v>44602</v>
      </c>
      <c r="T19" s="108" t="str">
        <f>IF(ISBLANK($I19),"",IF(EXACT(($I19),(PROPER(TEXT(T$3,"dddd")))),"",IF(OR(EXACT(($I19),PROPER(TEXT(T17,"dddd"))),(EXACT(($I19),PROPER(TEXT(T18,"dddd"))))),"",IF(EXACT(T$4,$J19),IF(S19="",IF(OR(($K19=4),($K19=3),($K19=2),($K19=1)),INDEX(Calendario!$D$3:$H$55,MATCH(T$4,Calendario!$A$3:$A$55,0),MATCH($I19,Calendario!$D$2:$H$2,0)),"")),IF($K19=1,IF(AND(P19="",EXACT((T$4),(CONCATENATE(Calendario!$A$1," ",(MID($J19,8,2))+1)))),INDEX(Calendario!$D$3:$H$55,MATCH(T$4,Calendario!$A$3:$A$55,0),MATCH($I19,Calendario!$D$2:$H$2,0)),IF(S19="",IF(EXACT(($I19),(PROPER(TEXT(S$3,"dddd")))),INDEX(Calendario!$D$3:$H$55,MATCH(T$4,Calendario!$A$3:$A$55,0),MATCH($I19,Calendario!$D$2:$H$2,0)),""),INDEX(Calendario!$D$3:$H$55,MATCH(T$4,Calendario!$A$3:$A$55,0),MATCH($I19,Calendario!$D$2:$H$2,0)))),IF(EXACT($M$4,"Semana 1"),IF($K19=2,IF(S19="",IF(OR(($J19="Semana 1"),($J19="Semana 2"),($J19="Semana 3"),($J19="Semana 4"),($J19="Semana 5"),($J19="Semana 6"),($J19="Semana 7"),($J19="Semana 8")),INDEX(Calendario!$D$3:$H$55,MATCH(T$4,Calendario!$A$3:$A$55,0),MATCH($I19,Calendario!$D$2:$H$2,0)),""),""),IF($K19=3,IF(AND((R19=""),(S19="")),IF(OR(($J19="Semana 1"),($J19="Semana 2"),($J19="Semana 3"),($J19="Semana 4"),($J19="Semana 5"),($J19="Semana 6"),($J19="Semana 7"),($J19="Semana 8")),INDEX(Calendario!$D$3:$H$55,MATCH(T$4,Calendario!$A$3:$A$55,0),MATCH($I19,Calendario!$D$2:$H$2,0)),""),""),IF($K19=4,IF(AND((Q19=""),(R19=""),(S19="")),IF(OR(($J19="Semana 1"),($J19="Semana 2"),($J19="Semana 3"),($J19="Semana 4"),($J19="Semana 5"),($J19="Semana 6"),($J19="Semana 7"),($J19="Semana 8")),INDEX(Calendario!$D$3:$H$55,MATCH(T$4,Calendario!$A$3:$A$55,0),MATCH($I19,Calendario!$D$2:$H$2,0)),""),"")))),IF($K19=2,IF(S19="",IF(OR(($J19="Semana 1"),($J19="Semana 2"),($J19="Semana 3"),($J19="Semana 4"),($J19="Semana 5"),($J19="Semana 6"),($J19="Semana 7")),INDEX(Calendario!$D$3:$H$55,MATCH(T$4,Calendario!$A$3:$A$55,0),MATCH($I19,Calendario!$D$2:$H$2,0)),""),""),IF($K19=3,IF(AND((R19=""),(S19="")),IF(OR(($J19="Semana 1"),($J19="Semana 2"),($J19="Semana 3"),($J19="Semana 4"),($J19="Semana 5"),($J19="Semana 6"),($J19="Semana 7")),INDEX(Calendario!$D$3:$H$55,MATCH(T$4,Calendario!$A$3:$A$55,0),MATCH($I19,Calendario!$D$2:$H$2,0)),""),""),IF($K19=4,IF(AND((Q19=""),(R19=""),(S19="")),IF(OR(($J19="Semana 1"),($J19="Semana 2"),($J19="Semana 3"),($J19="Semana 4"),($J19="Semana 5"),($J19="Semana 6"),($J19="Semana 7")),INDEX(Calendario!$D$3:$H$55,MATCH(T$4,Calendario!$A$3:$A$55,0),MATCH($I19,Calendario!$D$2:$H$2,0)),""),""))))))))))</f>
        <v/>
      </c>
      <c r="U19" s="108" t="str">
        <f>IF(ISBLANK($I19),"",IF(OR(EXACT(($I19),PROPER(TEXT(U18,"dddd"))),(EXACT(($I19),PROPER(TEXT(U17,"dddd"))))),"",IF(EXACT(($I19),(PROPER(TEXT(U$3,"dddd")))),"",IF($K19=1,INDEX(Calendario!$D$3:$H$55,MATCH(U$4,Calendario!$A$3:$A$55,0),MATCH($I19,Calendario!$D$2:$H$2,0)),IF($K19=2,IF(T19="",INDEX(Calendario!$D$3:$H$55,MATCH(U$4,Calendario!$A$3:$A$55,0),MATCH($I19,Calendario!$D$2:$H$2,0)),""),IF($K19=3,IF(AND((S19=""),(T19="")),INDEX(Calendario!$D$3:$H$55,MATCH(U$4,Calendario!$A$3:$A$55,0),MATCH($I19,Calendario!$D$2:$H$2,0)),""),IF($K19=4,IF(AND((R19=""),(S19=""),(T19="")),INDEX(Calendario!$D$3:$H$55,MATCH(U$4,Calendario!$A$3:$A$55,0),MATCH($I19,Calendario!$D$2:$H$2,0)),""))))))))</f>
        <v/>
      </c>
      <c r="V19" s="107" t="str">
        <f>IF(ISBLANK($I19),"",IF(OR(EXACT(($I19),PROPER(TEXT(V18,"dddd"))),(EXACT(($I19),PROPER(TEXT(V17,"dddd"))))),"",IF(EXACT(($I19),(PROPER(TEXT(V$3,"dddd")))),"",IF($K19=1,INDEX(Calendario!$D$3:$H$55,MATCH(V$4,Calendario!$A$3:$A$55,0),MATCH($I19,Calendario!$D$2:$H$2,0)),IF($K19=2,IF(U19="",INDEX(Calendario!$D$3:$H$55,MATCH(V$4,Calendario!$A$3:$A$55,0),MATCH($I19,Calendario!$D$2:$H$2,0)),""),IF($K19=3,IF(AND((T19=""),(U19="")),INDEX(Calendario!$D$3:$H$55,MATCH(V$4,Calendario!$A$3:$A$55,0),MATCH($I19,Calendario!$D$2:$H$2,0)),""),IF($K19=4,IF(AND((S19=""),(T19=""),(U19="")),INDEX(Calendario!$D$3:$H$55,MATCH(V$4,Calendario!$A$3:$A$55,0),MATCH($I19,Calendario!$D$2:$H$2,0)),""))))))))</f>
        <v/>
      </c>
      <c r="W19" s="107">
        <f>IF(ISBLANK($I19),"",IF(OR(EXACT(($I19),PROPER(TEXT(W18,"dddd"))),(EXACT(($I19),PROPER(TEXT(W17,"dddd"))))),"",IF(EXACT(($I19),(PROPER(TEXT(W$3,"dddd")))),"",IF($K19=1,INDEX(Calendario!$D$3:$H$55,MATCH(W$4,Calendario!$A$3:$A$55,0),MATCH($I19,Calendario!$D$2:$H$2,0)),IF($K19=2,IF(V19="",INDEX(Calendario!$D$3:$H$55,MATCH(W$4,Calendario!$A$3:$A$55,0),MATCH($I19,Calendario!$D$2:$H$2,0)),""),IF($K19=3,IF(AND((U19=""),(V19="")),INDEX(Calendario!$D$3:$H$55,MATCH(W$4,Calendario!$A$3:$A$55,0),MATCH($I19,Calendario!$D$2:$H$2,0)),""),IF($K19=4,IF(AND((T19=""),(U19=""),(V19="")),INDEX(Calendario!$D$3:$H$55,MATCH(W$4,Calendario!$A$3:$A$55,0),MATCH($I19,Calendario!$D$2:$H$2,0)),""))))))))</f>
        <v>44630</v>
      </c>
      <c r="X19" s="107" t="str">
        <f>IF(ISBLANK($I19),"",IF(OR(EXACT(($I19),PROPER(TEXT(X18,"dddd"))),(EXACT(($I19),PROPER(TEXT(X17,"dddd"))))),"",IF(EXACT(($I19),(PROPER(TEXT(X$3,"dddd")))),"",IF($K19=1,INDEX(Calendario!$D$3:$H$55,MATCH(X$4,Calendario!$A$3:$A$55,0),MATCH($I19,Calendario!$D$2:$H$2,0)),IF($K19=2,IF(W19="",INDEX(Calendario!$D$3:$H$55,MATCH(X$4,Calendario!$A$3:$A$55,0),MATCH($I19,Calendario!$D$2:$H$2,0)),""),IF($K19=3,IF(AND((V19=""),(W19="")),INDEX(Calendario!$D$3:$H$55,MATCH(X$4,Calendario!$A$3:$A$55,0),MATCH($I19,Calendario!$D$2:$H$2,0)),""),IF($K19=4,IF(AND((U19=""),(V19=""),(W19="")),INDEX(Calendario!$D$3:$H$55,MATCH(X$4,Calendario!$A$3:$A$55,0),MATCH($I19,Calendario!$D$2:$H$2,0)),""))))))))</f>
        <v/>
      </c>
      <c r="Y19" s="107" t="str">
        <f>IF(ISBLANK($I19),"",IF(OR(EXACT(($I19),PROPER(TEXT(Y18,"dddd"))),(EXACT(($I19),PROPER(TEXT(Y17,"dddd"))))),"",IF(EXACT(($I19),(PROPER(TEXT(Y$3,"dddd")))),"",IF($K19=1,INDEX(Calendario!$D$3:$H$55,MATCH(Y$4,Calendario!$A$3:$A$55,0),MATCH($I19,Calendario!$D$2:$H$2,0)),IF($K19=2,IF(X19="",INDEX(Calendario!$D$3:$H$55,MATCH(Y$4,Calendario!$A$3:$A$55,0),MATCH($I19,Calendario!$D$2:$H$2,0)),""),IF($K19=3,IF(AND((W19=""),(X19="")),INDEX(Calendario!$D$3:$H$55,MATCH(Y$4,Calendario!$A$3:$A$55,0),MATCH($I19,Calendario!$D$2:$H$2,0)),""),IF($K19=4,IF(AND((V19=""),(W19=""),(X19="")),INDEX(Calendario!$D$3:$H$55,MATCH(Y$4,Calendario!$A$3:$A$55,0),MATCH($I19,Calendario!$D$2:$H$2,0)),""))))))))</f>
        <v/>
      </c>
      <c r="Z19" s="107" t="str">
        <f>IF(ISBLANK($I19),"",IF(OR(EXACT(($I19),PROPER(TEXT(Z18,"dddd"))),(EXACT(($I19),PROPER(TEXT(Z17,"dddd"))))),"",IF(EXACT(($I19),(PROPER(TEXT(Z$3,"dddd")))),"",IF($K19=1,INDEX(Calendario!$D$3:$H$55,MATCH(Z$4,Calendario!$A$3:$A$55,0),MATCH($I19,Calendario!$D$2:$H$2,0)),IF($K19=2,IF(Y19="",INDEX(Calendario!$D$3:$H$55,MATCH(Z$4,Calendario!$A$3:$A$55,0),MATCH($I19,Calendario!$D$2:$H$2,0)),""),IF($K19=3,IF(AND((X19=""),(Y19="")),INDEX(Calendario!$D$3:$H$55,MATCH(Z$4,Calendario!$A$3:$A$55,0),MATCH($I19,Calendario!$D$2:$H$2,0)),""),IF($K19=4,IF(AND((W19=""),(X19=""),(Y19="")),INDEX(Calendario!$D$3:$H$55,MATCH(Z$4,Calendario!$A$3:$A$55,0),MATCH($I19,Calendario!$D$2:$H$2,0)),""))))))))</f>
        <v/>
      </c>
      <c r="AA19" s="108">
        <f>IF(ISBLANK($I19),"",IF(OR(EXACT(($I19),PROPER(TEXT(AA18,"dddd"))),(EXACT(($I19),PROPER(TEXT(AA17,"dddd"))))),"",IF(EXACT(($I19),(PROPER(TEXT(AA$3,"dddd")))),"",IF($K19=1,INDEX(Calendario!$D$3:$H$55,MATCH(AA$4,Calendario!$A$3:$A$55,0),MATCH($I19,Calendario!$D$2:$H$2,0)),IF($K19=2,IF(Z19="",INDEX(Calendario!$D$3:$H$55,MATCH(AA$4,Calendario!$A$3:$A$55,0),MATCH($I19,Calendario!$D$2:$H$2,0)),""),IF($K19=3,IF(AND((Y19=""),(Z19="")),INDEX(Calendario!$D$3:$H$55,MATCH(AA$4,Calendario!$A$3:$A$55,0),MATCH($I19,Calendario!$D$2:$H$2,0)),""),IF($K19=4,IF(AND((X19=""),(Y19=""),(Z19="")),INDEX(Calendario!$D$3:$H$55,MATCH(AA$4,Calendario!$A$3:$A$55,0),MATCH($I19,Calendario!$D$2:$H$2,0)),""))))))))</f>
        <v>44658</v>
      </c>
      <c r="AB19" s="108" t="str">
        <f>IF(ISBLANK($I19),"",IF(OR(EXACT(($I19),PROPER(TEXT(AB18,"dddd"))),(EXACT(($I19),PROPER(TEXT(AB17,"dddd"))))),"",IF(EXACT(($I19),(PROPER(TEXT(AB$3,"dddd")))),"",IF($K19=1,INDEX(Calendario!$D$3:$H$55,MATCH(AB$4,Calendario!$A$3:$A$55,0),MATCH($I19,Calendario!$D$2:$H$2,0)),IF($K19=2,IF(AA19="",INDEX(Calendario!$D$3:$H$55,MATCH(AB$4,Calendario!$A$3:$A$55,0),MATCH($I19,Calendario!$D$2:$H$2,0)),""),IF($K19=3,IF(AND((Z19=""),(AA19="")),INDEX(Calendario!$D$3:$H$55,MATCH(AB$4,Calendario!$A$3:$A$55,0),MATCH($I19,Calendario!$D$2:$H$2,0)),""),IF($K19=4,IF(AND((Y19=""),(Z19=""),(AA19="")),INDEX(Calendario!$D$3:$H$55,MATCH(AB$4,Calendario!$A$3:$A$55,0),MATCH($I19,Calendario!$D$2:$H$2,0)),""))))))))</f>
        <v/>
      </c>
      <c r="AC19" s="108" t="str">
        <f>IF(ISBLANK($I19),"",IF(OR(EXACT(($I19),PROPER(TEXT(AC18,"dddd"))),(EXACT(($I19),PROPER(TEXT(AC17,"dddd"))))),"",IF(EXACT(($I19),(PROPER(TEXT(AC$3,"dddd")))),"",IF($K19=1,INDEX(Calendario!$D$3:$H$55,MATCH(AC$4,Calendario!$A$3:$A$55,0),MATCH($I19,Calendario!$D$2:$H$2,0)),IF($K19=2,IF(AB19="",INDEX(Calendario!$D$3:$H$55,MATCH(AC$4,Calendario!$A$3:$A$55,0),MATCH($I19,Calendario!$D$2:$H$2,0)),""),IF($K19=3,IF(AND((AA19=""),(AB19="")),INDEX(Calendario!$D$3:$H$55,MATCH(AC$4,Calendario!$A$3:$A$55,0),MATCH($I19,Calendario!$D$2:$H$2,0)),""),IF($K19=4,IF(AND((Z19=""),(AA19=""),(AB19="")),INDEX(Calendario!$D$3:$H$55,MATCH(AC$4,Calendario!$A$3:$A$55,0),MATCH($I19,Calendario!$D$2:$H$2,0)),""))))))))</f>
        <v/>
      </c>
      <c r="AD19" s="108" t="str">
        <f>IF(ISBLANK($I19),"",IF(OR(EXACT(($I19),PROPER(TEXT(AD18,"dddd"))),(EXACT(($I19),PROPER(TEXT(AD17,"dddd"))))),"",IF(EXACT(($I19),(PROPER(TEXT(AD$3,"dddd")))),"",IF($K19=1,INDEX(Calendario!$D$3:$H$55,MATCH(AD$4,Calendario!$A$3:$A$55,0),MATCH($I19,Calendario!$D$2:$H$2,0)),IF($K19=2,IF(AC19="",INDEX(Calendario!$D$3:$H$55,MATCH(AD$4,Calendario!$A$3:$A$55,0),MATCH($I19,Calendario!$D$2:$H$2,0)),""),IF($K19=3,IF(AND((AB19=""),(AC19="")),INDEX(Calendario!$D$3:$H$55,MATCH(AD$4,Calendario!$A$3:$A$55,0),MATCH($I19,Calendario!$D$2:$H$2,0)),""),IF($K19=4,IF(AND((AA19=""),(AB19=""),(AC19="")),INDEX(Calendario!$D$3:$H$55,MATCH(AD$4,Calendario!$A$3:$A$55,0),MATCH($I19,Calendario!$D$2:$H$2,0)),""))))))))</f>
        <v/>
      </c>
      <c r="AE19" s="107">
        <f>IF(ISBLANK($I19),"",IF(OR(EXACT(($I19),PROPER(TEXT(AE18,"dddd"))),(EXACT(($I19),PROPER(TEXT(AE17,"dddd"))))),"",IF(EXACT(($I19),(PROPER(TEXT(AE$3,"dddd")))),"",IF($K19=1,INDEX(Calendario!$D$3:$H$55,MATCH(AE$4,Calendario!$A$3:$A$55,0),MATCH($I19,Calendario!$D$2:$H$2,0)),IF($K19=2,IF(AD19="",INDEX(Calendario!$D$3:$H$55,MATCH(AE$4,Calendario!$A$3:$A$55,0),MATCH($I19,Calendario!$D$2:$H$2,0)),""),IF($K19=3,IF(AND((AC19=""),(AD19="")),INDEX(Calendario!$D$3:$H$55,MATCH(AE$4,Calendario!$A$3:$A$55,0),MATCH($I19,Calendario!$D$2:$H$2,0)),""),IF($K19=4,IF(AND((AB19=""),(AC19=""),(AD19="")),INDEX(Calendario!$D$3:$H$55,MATCH(AE$4,Calendario!$A$3:$A$55,0),MATCH($I19,Calendario!$D$2:$H$2,0)),""))))))))</f>
        <v>44686</v>
      </c>
      <c r="AF19" s="107" t="str">
        <f>IF(ISBLANK($I19),"",IF(OR(EXACT(($I19),PROPER(TEXT(AF18,"dddd"))),(EXACT(($I19),PROPER(TEXT(AF17,"dddd"))))),"",IF(EXACT(($I19),(PROPER(TEXT(AF$3,"dddd")))),"",IF($K19=1,INDEX(Calendario!$D$3:$H$55,MATCH(AF$4,Calendario!$A$3:$A$55,0),MATCH($I19,Calendario!$D$2:$H$2,0)),IF($K19=2,IF(AE19="",INDEX(Calendario!$D$3:$H$55,MATCH(AF$4,Calendario!$A$3:$A$55,0),MATCH($I19,Calendario!$D$2:$H$2,0)),""),IF($K19=3,IF(AND((AD19=""),(AE19="")),INDEX(Calendario!$D$3:$H$55,MATCH(AF$4,Calendario!$A$3:$A$55,0),MATCH($I19,Calendario!$D$2:$H$2,0)),""),IF($K19=4,IF(AND((AC19=""),(AD19=""),(AE19="")),INDEX(Calendario!$D$3:$H$55,MATCH(AF$4,Calendario!$A$3:$A$55,0),MATCH($I19,Calendario!$D$2:$H$2,0)),""))))))))</f>
        <v/>
      </c>
      <c r="AG19" s="107" t="str">
        <f>IF(ISBLANK($I19),"",IF(OR(EXACT(($I19),PROPER(TEXT(AG18,"dddd"))),(EXACT(($I19),PROPER(TEXT(AG17,"dddd"))))),"",IF(EXACT(($I19),(PROPER(TEXT(AG$3,"dddd")))),"",IF($K19=1,INDEX(Calendario!$D$3:$H$55,MATCH(AG$4,Calendario!$A$3:$A$55,0),MATCH($I19,Calendario!$D$2:$H$2,0)),IF($K19=2,IF(AF19="",INDEX(Calendario!$D$3:$H$55,MATCH(AG$4,Calendario!$A$3:$A$55,0),MATCH($I19,Calendario!$D$2:$H$2,0)),""),IF($K19=3,IF(AND((AE19=""),(AF19="")),INDEX(Calendario!$D$3:$H$55,MATCH(AG$4,Calendario!$A$3:$A$55,0),MATCH($I19,Calendario!$D$2:$H$2,0)),""),IF($K19=4,IF(AND((AD19=""),(AE19=""),(AF19="")),INDEX(Calendario!$D$3:$H$55,MATCH(AG$4,Calendario!$A$3:$A$55,0),MATCH($I19,Calendario!$D$2:$H$2,0)),""))))))))</f>
        <v/>
      </c>
      <c r="AH19" s="107" t="str">
        <f>IF(ISBLANK($I19),"",IF(OR(EXACT(($I19),PROPER(TEXT(AH18,"dddd"))),(EXACT(($I19),PROPER(TEXT(AH17,"dddd"))))),"",IF(EXACT(($I19),(PROPER(TEXT(AH$3,"dddd")))),"",IF($K19=1,INDEX(Calendario!$D$3:$H$55,MATCH(AH$4,Calendario!$A$3:$A$55,0),MATCH($I19,Calendario!$D$2:$H$2,0)),IF($K19=2,IF(AG19="",INDEX(Calendario!$D$3:$H$55,MATCH(AH$4,Calendario!$A$3:$A$55,0),MATCH($I19,Calendario!$D$2:$H$2,0)),""),IF($K19=3,IF(AND((AF19=""),(AG19="")),INDEX(Calendario!$D$3:$H$55,MATCH(AH$4,Calendario!$A$3:$A$55,0),MATCH($I19,Calendario!$D$2:$H$2,0)),""),IF($K19=4,IF(AND((AE19=""),(AF19=""),(AG19="")),INDEX(Calendario!$D$3:$H$55,MATCH(AH$4,Calendario!$A$3:$A$55,0),MATCH($I19,Calendario!$D$2:$H$2,0)),""))))))))</f>
        <v/>
      </c>
      <c r="AI19" s="108">
        <f>IF(ISBLANK($I19),"",IF(OR(EXACT(($I19),PROPER(TEXT(AI18,"dddd"))),(EXACT(($I19),PROPER(TEXT(AI17,"dddd"))))),"",IF(EXACT(($I19),(PROPER(TEXT(AI$3,"dddd")))),"",IF($K19=1,INDEX(Calendario!$D$3:$H$55,MATCH(AI$4,Calendario!$A$3:$A$55,0),MATCH($I19,Calendario!$D$2:$H$2,0)),IF($K19=2,IF(AH19="",INDEX(Calendario!$D$3:$H$55,MATCH(AI$4,Calendario!$A$3:$A$55,0),MATCH($I19,Calendario!$D$2:$H$2,0)),""),IF($K19=3,IF(AND((AG19=""),(AH19="")),INDEX(Calendario!$D$3:$H$55,MATCH(AI$4,Calendario!$A$3:$A$55,0),MATCH($I19,Calendario!$D$2:$H$2,0)),""),IF($K19=4,IF(AND((AF19=""),(AG19=""),(AH19="")),INDEX(Calendario!$D$3:$H$55,MATCH(AI$4,Calendario!$A$3:$A$55,0),MATCH($I19,Calendario!$D$2:$H$2,0)),""))))))))</f>
        <v>44714</v>
      </c>
      <c r="AJ19" s="108" t="str">
        <f>IF(ISBLANK($I19),"",IF(OR(EXACT(($I19),PROPER(TEXT(AJ18,"dddd"))),(EXACT(($I19),PROPER(TEXT(AJ17,"dddd"))))),"",IF(EXACT(($I19),(PROPER(TEXT(AJ$3,"dddd")))),"",IF($K19=1,INDEX(Calendario!$D$3:$H$55,MATCH(AJ$4,Calendario!$A$3:$A$55,0),MATCH($I19,Calendario!$D$2:$H$2,0)),IF($K19=2,IF(AI19="",INDEX(Calendario!$D$3:$H$55,MATCH(AJ$4,Calendario!$A$3:$A$55,0),MATCH($I19,Calendario!$D$2:$H$2,0)),""),IF($K19=3,IF(AND((AH19=""),(AI19="")),INDEX(Calendario!$D$3:$H$55,MATCH(AJ$4,Calendario!$A$3:$A$55,0),MATCH($I19,Calendario!$D$2:$H$2,0)),""),IF($K19=4,IF(AND((AG19=""),(AH19=""),(AI19="")),INDEX(Calendario!$D$3:$H$55,MATCH(AJ$4,Calendario!$A$3:$A$55,0),MATCH($I19,Calendario!$D$2:$H$2,0)),""))))))))</f>
        <v/>
      </c>
      <c r="AK19" s="108" t="str">
        <f>IF(ISBLANK($I19),"",IF(OR(EXACT(($I19),PROPER(TEXT(AK18,"dddd"))),(EXACT(($I19),PROPER(TEXT(AK17,"dddd"))))),"",IF(EXACT(($I19),(PROPER(TEXT(AK$3,"dddd")))),"",IF($K19=1,INDEX(Calendario!$D$3:$H$55,MATCH(AK$4,Calendario!$A$3:$A$55,0),MATCH($I19,Calendario!$D$2:$H$2,0)),IF($K19=2,IF(AJ19="",INDEX(Calendario!$D$3:$H$55,MATCH(AK$4,Calendario!$A$3:$A$55,0),MATCH($I19,Calendario!$D$2:$H$2,0)),""),IF($K19=3,IF(AND((AI19=""),(AJ19="")),INDEX(Calendario!$D$3:$H$55,MATCH(AK$4,Calendario!$A$3:$A$55,0),MATCH($I19,Calendario!$D$2:$H$2,0)),""),IF($K19=4,IF(AND((AH19=""),(AI19=""),(AJ19="")),INDEX(Calendario!$D$3:$H$55,MATCH(AK$4,Calendario!$A$3:$A$55,0),MATCH($I19,Calendario!$D$2:$H$2,0)),""))))))))</f>
        <v/>
      </c>
      <c r="AL19" s="108" t="str">
        <f>IF(ISBLANK($I19),"",IF(OR(EXACT(($I19),PROPER(TEXT(AL18,"dddd"))),(EXACT(($I19),PROPER(TEXT(AL17,"dddd"))))),"",IF(EXACT(($I19),(PROPER(TEXT(AL$3,"dddd")))),"",IF($K19=1,INDEX(Calendario!$D$3:$H$55,MATCH(AL$4,Calendario!$A$3:$A$55,0),MATCH($I19,Calendario!$D$2:$H$2,0)),IF($K19=2,IF(AK19="",INDEX(Calendario!$D$3:$H$55,MATCH(AL$4,Calendario!$A$3:$A$55,0),MATCH($I19,Calendario!$D$2:$H$2,0)),""),IF($K19=3,IF(AND((AJ19=""),(AK19="")),INDEX(Calendario!$D$3:$H$55,MATCH(AL$4,Calendario!$A$3:$A$55,0),MATCH($I19,Calendario!$D$2:$H$2,0)),""),IF($K19=4,IF(AND((AI19=""),(AJ19=""),(AK19="")),INDEX(Calendario!$D$3:$H$55,MATCH(AL$4,Calendario!$A$3:$A$55,0),MATCH($I19,Calendario!$D$2:$H$2,0)),""))))))))</f>
        <v/>
      </c>
      <c r="AM19" s="108">
        <f>IF(ISBLANK($I19),"",IF(OR(EXACT(($I19),PROPER(TEXT(AM18,"dddd"))),(EXACT(($I19),PROPER(TEXT(AM17,"dddd"))))),"",IF(EXACT(($I19),(PROPER(TEXT(AM$3,"dddd")))),"",IF($K19=1,INDEX(Calendario!$D$3:$H$55,MATCH(AM$4,Calendario!$A$3:$A$55,0),MATCH($I19,Calendario!$D$2:$H$2,0)),IF($K19=2,IF(AL19="",INDEX(Calendario!$D$3:$H$55,MATCH(AM$4,Calendario!$A$3:$A$55,0),MATCH($I19,Calendario!$D$2:$H$2,0)),""),IF($K19=3,IF(AND((AK19=""),(AL19="")),INDEX(Calendario!$D$3:$H$55,MATCH(AM$4,Calendario!$A$3:$A$55,0),MATCH($I19,Calendario!$D$2:$H$2,0)),""),IF($K19=4,IF(AND((AJ19=""),(AK19=""),(AL19="")),INDEX(Calendario!$D$3:$H$55,MATCH(AM$4,Calendario!$A$3:$A$55,0),MATCH($I19,Calendario!$D$2:$H$2,0)),""))))))))</f>
        <v>44742</v>
      </c>
      <c r="AN19" s="107" t="str">
        <f>IF(ISBLANK($I19),"",IF(OR(EXACT(($I19),PROPER(TEXT(AN18,"dddd"))),(EXACT(($I19),PROPER(TEXT(AN17,"dddd"))))),"",IF(EXACT(($I19),(PROPER(TEXT(AN$3,"dddd")))),"",IF($K19=1,INDEX(Calendario!$D$3:$H$55,MATCH(AN$4,Calendario!$A$3:$A$55,0),MATCH($I19,Calendario!$D$2:$H$2,0)),IF($K19=2,IF(AM19="",INDEX(Calendario!$D$3:$H$55,MATCH(AN$4,Calendario!$A$3:$A$55,0),MATCH($I19,Calendario!$D$2:$H$2,0)),""),IF($K19=3,IF(AND((AL19=""),(AM19="")),INDEX(Calendario!$D$3:$H$55,MATCH(AN$4,Calendario!$A$3:$A$55,0),MATCH($I19,Calendario!$D$2:$H$2,0)),""),IF($K19=4,IF(AND((AK19=""),(AL19=""),(AM19="")),INDEX(Calendario!$D$3:$H$55,MATCH(AN$4,Calendario!$A$3:$A$55,0),MATCH($I19,Calendario!$D$2:$H$2,0)),""))))))))</f>
        <v/>
      </c>
      <c r="AO19" s="107" t="str">
        <f>IF(ISBLANK($I19),"",IF(OR(EXACT(($I19),PROPER(TEXT(AO18,"dddd"))),(EXACT(($I19),PROPER(TEXT(AO17,"dddd"))))),"",IF(EXACT(($I19),(PROPER(TEXT(AO$3,"dddd")))),"",IF($K19=1,INDEX(Calendario!$D$3:$H$55,MATCH(AO$4,Calendario!$A$3:$A$55,0),MATCH($I19,Calendario!$D$2:$H$2,0)),IF($K19=2,IF(AN19="",INDEX(Calendario!$D$3:$H$55,MATCH(AO$4,Calendario!$A$3:$A$55,0),MATCH($I19,Calendario!$D$2:$H$2,0)),""),IF($K19=3,IF(AND((AM19=""),(AN19="")),INDEX(Calendario!$D$3:$H$55,MATCH(AO$4,Calendario!$A$3:$A$55,0),MATCH($I19,Calendario!$D$2:$H$2,0)),""),IF($K19=4,IF(AND((AL19=""),(AM19=""),(AN19="")),INDEX(Calendario!$D$3:$H$55,MATCH(AO$4,Calendario!$A$3:$A$55,0),MATCH($I19,Calendario!$D$2:$H$2,0)),""))))))))</f>
        <v/>
      </c>
      <c r="AP19" s="107" t="str">
        <f>IF(ISBLANK($I19),"",IF(OR(EXACT(($I19),PROPER(TEXT(AP18,"dddd"))),(EXACT(($I19),PROPER(TEXT(AP17,"dddd"))))),"",IF(EXACT(($I19),(PROPER(TEXT(AP$3,"dddd")))),"",IF($K19=1,INDEX(Calendario!$D$3:$H$55,MATCH(AP$4,Calendario!$A$3:$A$55,0),MATCH($I19,Calendario!$D$2:$H$2,0)),IF($K19=2,IF(AO19="",INDEX(Calendario!$D$3:$H$55,MATCH(AP$4,Calendario!$A$3:$A$55,0),MATCH($I19,Calendario!$D$2:$H$2,0)),""),IF($K19=3,IF(AND((AN19=""),(AO19="")),INDEX(Calendario!$D$3:$H$55,MATCH(AP$4,Calendario!$A$3:$A$55,0),MATCH($I19,Calendario!$D$2:$H$2,0)),""),IF($K19=4,IF(AND((AM19=""),(AN19=""),(AO19="")),INDEX(Calendario!$D$3:$H$55,MATCH(AP$4,Calendario!$A$3:$A$55,0),MATCH($I19,Calendario!$D$2:$H$2,0)),""))))))))</f>
        <v/>
      </c>
      <c r="AQ19" s="107">
        <f>IF(ISBLANK($I19),"",IF(OR(EXACT(($I19),PROPER(TEXT(AQ18,"dddd"))),(EXACT(($I19),PROPER(TEXT(AQ17,"dddd"))))),"",IF(EXACT(($I19),(PROPER(TEXT(AQ$3,"dddd")))),"",IF($K19=1,INDEX(Calendario!$D$3:$H$55,MATCH(AQ$4,Calendario!$A$3:$A$55,0),MATCH($I19,Calendario!$D$2:$H$2,0)),IF($K19=2,IF(AP19="",INDEX(Calendario!$D$3:$H$55,MATCH(AQ$4,Calendario!$A$3:$A$55,0),MATCH($I19,Calendario!$D$2:$H$2,0)),""),IF($K19=3,IF(AND((AO19=""),(AP19="")),INDEX(Calendario!$D$3:$H$55,MATCH(AQ$4,Calendario!$A$3:$A$55,0),MATCH($I19,Calendario!$D$2:$H$2,0)),""),IF($K19=4,IF(AND((AN19=""),(AO19=""),(AP19="")),INDEX(Calendario!$D$3:$H$55,MATCH(AQ$4,Calendario!$A$3:$A$55,0),MATCH($I19,Calendario!$D$2:$H$2,0)),""))))))))</f>
        <v>44770</v>
      </c>
      <c r="AR19" s="108" t="str">
        <f>IF(ISBLANK($I19),"",IF(OR(EXACT(($I19),PROPER(TEXT(AR18,"dddd"))),(EXACT(($I19),PROPER(TEXT(AR17,"dddd"))))),"",IF(EXACT(($I19),(PROPER(TEXT(AR$3,"dddd")))),"",IF($K19=1,INDEX(Calendario!$D$3:$H$55,MATCH(AR$4,Calendario!$A$3:$A$55,0),MATCH($I19,Calendario!$D$2:$H$2,0)),IF($K19=2,IF(AQ19="",INDEX(Calendario!$D$3:$H$55,MATCH(AR$4,Calendario!$A$3:$A$55,0),MATCH($I19,Calendario!$D$2:$H$2,0)),""),IF($K19=3,IF(AND((AP19=""),(AQ19="")),INDEX(Calendario!$D$3:$H$55,MATCH(AR$4,Calendario!$A$3:$A$55,0),MATCH($I19,Calendario!$D$2:$H$2,0)),""),IF($K19=4,IF(AND((AO19=""),(AP19=""),(AQ19="")),INDEX(Calendario!$D$3:$H$55,MATCH(AR$4,Calendario!$A$3:$A$55,0),MATCH($I19,Calendario!$D$2:$H$2,0)),""))))))))</f>
        <v/>
      </c>
      <c r="AS19" s="108" t="str">
        <f>IF(ISBLANK($I19),"",IF(OR(EXACT(($I19),PROPER(TEXT(AS18,"dddd"))),(EXACT(($I19),PROPER(TEXT(AS17,"dddd"))))),"",IF(EXACT(($I19),(PROPER(TEXT(AS$3,"dddd")))),"",IF($K19=1,INDEX(Calendario!$D$3:$H$55,MATCH(AS$4,Calendario!$A$3:$A$55,0),MATCH($I19,Calendario!$D$2:$H$2,0)),IF($K19=2,IF(AR19="",INDEX(Calendario!$D$3:$H$55,MATCH(AS$4,Calendario!$A$3:$A$55,0),MATCH($I19,Calendario!$D$2:$H$2,0)),""),IF($K19=3,IF(AND((AQ19=""),(AR19="")),INDEX(Calendario!$D$3:$H$55,MATCH(AS$4,Calendario!$A$3:$A$55,0),MATCH($I19,Calendario!$D$2:$H$2,0)),""),IF($K19=4,IF(AND((AP19=""),(AQ19=""),(AR19="")),INDEX(Calendario!$D$3:$H$55,MATCH(AS$4,Calendario!$A$3:$A$55,0),MATCH($I19,Calendario!$D$2:$H$2,0)),""))))))))</f>
        <v/>
      </c>
      <c r="AT19" s="108" t="str">
        <f>IF(ISBLANK($I19),"",IF(OR(EXACT(($I19),PROPER(TEXT(AT18,"dddd"))),(EXACT(($I19),PROPER(TEXT(AT17,"dddd"))))),"",IF(EXACT(($I19),(PROPER(TEXT(AT$3,"dddd")))),"",IF($K19=1,INDEX(Calendario!$D$3:$H$55,MATCH(AT$4,Calendario!$A$3:$A$55,0),MATCH($I19,Calendario!$D$2:$H$2,0)),IF($K19=2,IF(AS19="",INDEX(Calendario!$D$3:$H$55,MATCH(AT$4,Calendario!$A$3:$A$55,0),MATCH($I19,Calendario!$D$2:$H$2,0)),""),IF($K19=3,IF(AND((AR19=""),(AS19="")),INDEX(Calendario!$D$3:$H$55,MATCH(AT$4,Calendario!$A$3:$A$55,0),MATCH($I19,Calendario!$D$2:$H$2,0)),""),IF($K19=4,IF(AND((AQ19=""),(AR19=""),(AS19="")),INDEX(Calendario!$D$3:$H$55,MATCH(AT$4,Calendario!$A$3:$A$55,0),MATCH($I19,Calendario!$D$2:$H$2,0)),""))))))))</f>
        <v/>
      </c>
      <c r="AU19" s="108">
        <f>IF(ISBLANK($I19),"",IF(OR(EXACT(($I19),PROPER(TEXT(AU18,"dddd"))),(EXACT(($I19),PROPER(TEXT(AU17,"dddd"))))),"",IF(EXACT(($I19),(PROPER(TEXT(AU$3,"dddd")))),"",IF($K19=1,INDEX(Calendario!$D$3:$H$55,MATCH(AU$4,Calendario!$A$3:$A$55,0),MATCH($I19,Calendario!$D$2:$H$2,0)),IF($K19=2,IF(AT19="",INDEX(Calendario!$D$3:$H$55,MATCH(AU$4,Calendario!$A$3:$A$55,0),MATCH($I19,Calendario!$D$2:$H$2,0)),""),IF($K19=3,IF(AND((AS19=""),(AT19="")),INDEX(Calendario!$D$3:$H$55,MATCH(AU$4,Calendario!$A$3:$A$55,0),MATCH($I19,Calendario!$D$2:$H$2,0)),""),IF($K19=4,IF(AND((AR19=""),(AS19=""),(AT19="")),INDEX(Calendario!$D$3:$H$55,MATCH(AU$4,Calendario!$A$3:$A$55,0),MATCH($I19,Calendario!$D$2:$H$2,0)),""))))))))</f>
        <v>44798</v>
      </c>
      <c r="AV19" s="107" t="str">
        <f>IF(ISBLANK($I19),"",IF(OR(EXACT(($I19),PROPER(TEXT(AV18,"dddd"))),(EXACT(($I19),PROPER(TEXT(AV17,"dddd"))))),"",IF(EXACT(($I19),(PROPER(TEXT(AV$3,"dddd")))),"",IF($K19=1,INDEX(Calendario!$D$3:$H$55,MATCH(AV$4,Calendario!$A$3:$A$55,0),MATCH($I19,Calendario!$D$2:$H$2,0)),IF($K19=2,IF(AU19="",INDEX(Calendario!$D$3:$H$55,MATCH(AV$4,Calendario!$A$3:$A$55,0),MATCH($I19,Calendario!$D$2:$H$2,0)),""),IF($K19=3,IF(AND((AT19=""),(AU19="")),INDEX(Calendario!$D$3:$H$55,MATCH(AV$4,Calendario!$A$3:$A$55,0),MATCH($I19,Calendario!$D$2:$H$2,0)),""),IF($K19=4,IF(AND((AS19=""),(AT19=""),(AU19="")),INDEX(Calendario!$D$3:$H$55,MATCH(AV$4,Calendario!$A$3:$A$55,0),MATCH($I19,Calendario!$D$2:$H$2,0)),""))))))))</f>
        <v/>
      </c>
      <c r="AW19" s="107" t="str">
        <f>IF(ISBLANK($I19),"",IF(OR(EXACT(($I19),PROPER(TEXT(AW18,"dddd"))),(EXACT(($I19),PROPER(TEXT(AW17,"dddd"))))),"",IF(EXACT(($I19),(PROPER(TEXT(AW$3,"dddd")))),"",IF($K19=1,INDEX(Calendario!$D$3:$H$55,MATCH(AW$4,Calendario!$A$3:$A$55,0),MATCH($I19,Calendario!$D$2:$H$2,0)),IF($K19=2,IF(AV19="",INDEX(Calendario!$D$3:$H$55,MATCH(AW$4,Calendario!$A$3:$A$55,0),MATCH($I19,Calendario!$D$2:$H$2,0)),""),IF($K19=3,IF(AND((AU19=""),(AV19="")),INDEX(Calendario!$D$3:$H$55,MATCH(AW$4,Calendario!$A$3:$A$55,0),MATCH($I19,Calendario!$D$2:$H$2,0)),""),IF($K19=4,IF(AND((AT19=""),(AU19=""),(AV19="")),INDEX(Calendario!$D$3:$H$55,MATCH(AW$4,Calendario!$A$3:$A$55,0),MATCH($I19,Calendario!$D$2:$H$2,0)),""))))))))</f>
        <v/>
      </c>
      <c r="AX19" s="107" t="str">
        <f>IF(ISBLANK($I19),"",IF(OR(EXACT(($I19),PROPER(TEXT(AX18,"dddd"))),(EXACT(($I19),PROPER(TEXT(AX17,"dddd"))))),"",IF(EXACT(($I19),(PROPER(TEXT(AX$3,"dddd")))),"",IF($K19=1,INDEX(Calendario!$D$3:$H$55,MATCH(AX$4,Calendario!$A$3:$A$55,0),MATCH($I19,Calendario!$D$2:$H$2,0)),IF($K19=2,IF(AW19="",INDEX(Calendario!$D$3:$H$55,MATCH(AX$4,Calendario!$A$3:$A$55,0),MATCH($I19,Calendario!$D$2:$H$2,0)),""),IF($K19=3,IF(AND((AV19=""),(AW19="")),INDEX(Calendario!$D$3:$H$55,MATCH(AX$4,Calendario!$A$3:$A$55,0),MATCH($I19,Calendario!$D$2:$H$2,0)),""),IF($K19=4,IF(AND((AU19=""),(AV19=""),(AW19="")),INDEX(Calendario!$D$3:$H$55,MATCH(AX$4,Calendario!$A$3:$A$55,0),MATCH($I19,Calendario!$D$2:$H$2,0)),""))))))))</f>
        <v/>
      </c>
      <c r="AY19" s="107">
        <f>IF(ISBLANK($I19),"",IF(OR(EXACT(($I19),PROPER(TEXT(AY18,"dddd"))),(EXACT(($I19),PROPER(TEXT(AY17,"dddd"))))),"",IF(EXACT(($I19),(PROPER(TEXT(AY$3,"dddd")))),"",IF($K19=1,INDEX(Calendario!$D$3:$H$55,MATCH(AY$4,Calendario!$A$3:$A$55,0),MATCH($I19,Calendario!$D$2:$H$2,0)),IF($K19=2,IF(AX19="",INDEX(Calendario!$D$3:$H$55,MATCH(AY$4,Calendario!$A$3:$A$55,0),MATCH($I19,Calendario!$D$2:$H$2,0)),""),IF($K19=3,IF(AND((AW19=""),(AX19="")),INDEX(Calendario!$D$3:$H$55,MATCH(AY$4,Calendario!$A$3:$A$55,0),MATCH($I19,Calendario!$D$2:$H$2,0)),""),IF($K19=4,IF(AND((AV19=""),(AW19=""),(AX19="")),INDEX(Calendario!$D$3:$H$55,MATCH(AY$4,Calendario!$A$3:$A$55,0),MATCH($I19,Calendario!$D$2:$H$2,0)),""))))))))</f>
        <v>44826</v>
      </c>
      <c r="AZ19" s="107" t="str">
        <f>IF(ISBLANK($I19),"",IF(OR(EXACT(($I19),PROPER(TEXT(AZ18,"dddd"))),(EXACT(($I19),PROPER(TEXT(AZ17,"dddd"))))),"",IF(EXACT(($I19),(PROPER(TEXT(AZ$3,"dddd")))),"",IF($K19=1,INDEX(Calendario!$D$3:$H$55,MATCH(AZ$4,Calendario!$A$3:$A$55,0),MATCH($I19,Calendario!$D$2:$H$2,0)),IF($K19=2,IF(AY19="",INDEX(Calendario!$D$3:$H$55,MATCH(AZ$4,Calendario!$A$3:$A$55,0),MATCH($I19,Calendario!$D$2:$H$2,0)),""),IF($K19=3,IF(AND((AX19=""),(AY19="")),INDEX(Calendario!$D$3:$H$55,MATCH(AZ$4,Calendario!$A$3:$A$55,0),MATCH($I19,Calendario!$D$2:$H$2,0)),""),IF($K19=4,IF(AND((AW19=""),(AX19=""),(AY19="")),INDEX(Calendario!$D$3:$H$55,MATCH(AZ$4,Calendario!$A$3:$A$55,0),MATCH($I19,Calendario!$D$2:$H$2,0)),""))))))))</f>
        <v/>
      </c>
      <c r="BA19" s="108" t="str">
        <f>IF(ISBLANK($I19),"",IF(OR(EXACT(($I19),PROPER(TEXT(BA18,"dddd"))),(EXACT(($I19),PROPER(TEXT(BA17,"dddd"))))),"",IF(EXACT(($I19),(PROPER(TEXT(BA$3,"dddd")))),"",IF($K19=1,INDEX(Calendario!$D$3:$H$55,MATCH(BA$4,Calendario!$A$3:$A$55,0),MATCH($I19,Calendario!$D$2:$H$2,0)),IF($K19=2,IF(AZ19="",INDEX(Calendario!$D$3:$H$55,MATCH(BA$4,Calendario!$A$3:$A$55,0),MATCH($I19,Calendario!$D$2:$H$2,0)),""),IF($K19=3,IF(AND((AY19=""),(AZ19="")),INDEX(Calendario!$D$3:$H$55,MATCH(BA$4,Calendario!$A$3:$A$55,0),MATCH($I19,Calendario!$D$2:$H$2,0)),""),IF($K19=4,IF(AND((AX19=""),(AY19=""),(AZ19="")),INDEX(Calendario!$D$3:$H$55,MATCH(BA$4,Calendario!$A$3:$A$55,0),MATCH($I19,Calendario!$D$2:$H$2,0)),""))))))))</f>
        <v/>
      </c>
      <c r="BB19" s="108" t="str">
        <f>IF(ISBLANK($I19),"",IF(OR(EXACT(($I19),PROPER(TEXT(BB18,"dddd"))),(EXACT(($I19),PROPER(TEXT(BB17,"dddd"))))),"",IF(EXACT(($I19),(PROPER(TEXT(BB$3,"dddd")))),"",IF($K19=1,INDEX(Calendario!$D$3:$H$55,MATCH(BB$4,Calendario!$A$3:$A$55,0),MATCH($I19,Calendario!$D$2:$H$2,0)),IF($K19=2,IF(BA19="",INDEX(Calendario!$D$3:$H$55,MATCH(BB$4,Calendario!$A$3:$A$55,0),MATCH($I19,Calendario!$D$2:$H$2,0)),""),IF($K19=3,IF(AND((AZ19=""),(BA19="")),INDEX(Calendario!$D$3:$H$55,MATCH(BB$4,Calendario!$A$3:$A$55,0),MATCH($I19,Calendario!$D$2:$H$2,0)),""),IF($K19=4,IF(AND((AY19=""),(AZ19=""),(BA19="")),INDEX(Calendario!$D$3:$H$55,MATCH(BB$4,Calendario!$A$3:$A$55,0),MATCH($I19,Calendario!$D$2:$H$2,0)),""))))))))</f>
        <v/>
      </c>
      <c r="BC19" s="108">
        <f>IF(ISBLANK($I19),"",IF(OR(EXACT(($I19),PROPER(TEXT(BC18,"dddd"))),(EXACT(($I19),PROPER(TEXT(BC17,"dddd"))))),"",IF(EXACT(($I19),(PROPER(TEXT(BC$3,"dddd")))),"",IF($K19=1,INDEX(Calendario!$D$3:$H$55,MATCH(BC$4,Calendario!$A$3:$A$55,0),MATCH($I19,Calendario!$D$2:$H$2,0)),IF($K19=2,IF(BB19="",INDEX(Calendario!$D$3:$H$55,MATCH(BC$4,Calendario!$A$3:$A$55,0),MATCH($I19,Calendario!$D$2:$H$2,0)),""),IF($K19=3,IF(AND((BA19=""),(BB19="")),INDEX(Calendario!$D$3:$H$55,MATCH(BC$4,Calendario!$A$3:$A$55,0),MATCH($I19,Calendario!$D$2:$H$2,0)),""),IF($K19=4,IF(AND((AZ19=""),(BA19=""),(BB19="")),INDEX(Calendario!$D$3:$H$55,MATCH(BC$4,Calendario!$A$3:$A$55,0),MATCH($I19,Calendario!$D$2:$H$2,0)),""))))))))</f>
        <v>44854</v>
      </c>
      <c r="BD19" s="108" t="str">
        <f>IF(ISBLANK($I19),"",IF(OR(EXACT(($I19),PROPER(TEXT(BD18,"dddd"))),(EXACT(($I19),PROPER(TEXT(BD17,"dddd"))))),"",IF(EXACT(($I19),(PROPER(TEXT(BD$3,"dddd")))),"",IF($K19=1,INDEX(Calendario!$D$3:$H$55,MATCH(BD$4,Calendario!$A$3:$A$55,0),MATCH($I19,Calendario!$D$2:$H$2,0)),IF($K19=2,IF(BC19="",INDEX(Calendario!$D$3:$H$55,MATCH(BD$4,Calendario!$A$3:$A$55,0),MATCH($I19,Calendario!$D$2:$H$2,0)),""),IF($K19=3,IF(AND((BB19=""),(BC19="")),INDEX(Calendario!$D$3:$H$55,MATCH(BD$4,Calendario!$A$3:$A$55,0),MATCH($I19,Calendario!$D$2:$H$2,0)),""),IF($K19=4,IF(AND((BA19=""),(BB19=""),(BC19="")),INDEX(Calendario!$D$3:$H$55,MATCH(BD$4,Calendario!$A$3:$A$55,0),MATCH($I19,Calendario!$D$2:$H$2,0)),""))))))))</f>
        <v/>
      </c>
      <c r="BE19" s="107" t="str">
        <f>IF(ISBLANK($I19),"",IF(OR(EXACT(($I19),PROPER(TEXT(BE18,"dddd"))),(EXACT(($I19),PROPER(TEXT(BE17,"dddd"))))),"",IF(EXACT(($I19),(PROPER(TEXT(BE$3,"dddd")))),"",IF($K19=1,INDEX(Calendario!$D$3:$H$55,MATCH(BE$4,Calendario!$A$3:$A$55,0),MATCH($I19,Calendario!$D$2:$H$2,0)),IF($K19=2,IF(BD19="",INDEX(Calendario!$D$3:$H$55,MATCH(BE$4,Calendario!$A$3:$A$55,0),MATCH($I19,Calendario!$D$2:$H$2,0)),""),IF($K19=3,IF(AND((BC19=""),(BD19="")),INDEX(Calendario!$D$3:$H$55,MATCH(BE$4,Calendario!$A$3:$A$55,0),MATCH($I19,Calendario!$D$2:$H$2,0)),""),IF($K19=4,IF(AND((BB19=""),(BC19=""),(BD19="")),INDEX(Calendario!$D$3:$H$55,MATCH(BE$4,Calendario!$A$3:$A$55,0),MATCH($I19,Calendario!$D$2:$H$2,0)),""))))))))</f>
        <v/>
      </c>
      <c r="BF19" s="107" t="str">
        <f>IF(ISBLANK($I19),"",IF(OR(EXACT(($I19),PROPER(TEXT(BF18,"dddd"))),(EXACT(($I19),PROPER(TEXT(BF17,"dddd"))))),"",IF(EXACT(($I19),(PROPER(TEXT(BF$3,"dddd")))),"",IF($K19=1,INDEX(Calendario!$D$3:$H$55,MATCH(BF$4,Calendario!$A$3:$A$55,0),MATCH($I19,Calendario!$D$2:$H$2,0)),IF($K19=2,IF(BE19="",INDEX(Calendario!$D$3:$H$55,MATCH(BF$4,Calendario!$A$3:$A$55,0),MATCH($I19,Calendario!$D$2:$H$2,0)),""),IF($K19=3,IF(AND((BD19=""),(BE19="")),INDEX(Calendario!$D$3:$H$55,MATCH(BF$4,Calendario!$A$3:$A$55,0),MATCH($I19,Calendario!$D$2:$H$2,0)),""),IF($K19=4,IF(AND((BC19=""),(BD19=""),(BE19="")),INDEX(Calendario!$D$3:$H$55,MATCH(BF$4,Calendario!$A$3:$A$55,0),MATCH($I19,Calendario!$D$2:$H$2,0)),""))))))))</f>
        <v/>
      </c>
      <c r="BG19" s="107">
        <f>IF(ISBLANK($I19),"",IF(OR(EXACT(($I19),PROPER(TEXT(BG18,"dddd"))),(EXACT(($I19),PROPER(TEXT(BG17,"dddd"))))),"",IF(EXACT(($I19),(PROPER(TEXT(BG$3,"dddd")))),"",IF($K19=1,INDEX(Calendario!$D$3:$H$55,MATCH(BG$4,Calendario!$A$3:$A$55,0),MATCH($I19,Calendario!$D$2:$H$2,0)),IF($K19=2,IF(BF19="",INDEX(Calendario!$D$3:$H$55,MATCH(BG$4,Calendario!$A$3:$A$55,0),MATCH($I19,Calendario!$D$2:$H$2,0)),""),IF($K19=3,IF(AND((BE19=""),(BF19="")),INDEX(Calendario!$D$3:$H$55,MATCH(BG$4,Calendario!$A$3:$A$55,0),MATCH($I19,Calendario!$D$2:$H$2,0)),""),IF($K19=4,IF(AND((BD19=""),(BE19=""),(BF19="")),INDEX(Calendario!$D$3:$H$55,MATCH(BG$4,Calendario!$A$3:$A$55,0),MATCH($I19,Calendario!$D$2:$H$2,0)),""))))))))</f>
        <v>44882</v>
      </c>
      <c r="BH19" s="107" t="str">
        <f>IF(ISBLANK($I19),"",IF(OR(EXACT(($I19),PROPER(TEXT(BH18,"dddd"))),(EXACT(($I19),PROPER(TEXT(BH17,"dddd"))))),"",IF(EXACT(($I19),(PROPER(TEXT(BH$3,"dddd")))),"",IF($K19=1,INDEX(Calendario!$D$3:$H$55,MATCH(BH$4,Calendario!$A$3:$A$55,0),MATCH($I19,Calendario!$D$2:$H$2,0)),IF($K19=2,IF(BG19="",INDEX(Calendario!$D$3:$H$55,MATCH(BH$4,Calendario!$A$3:$A$55,0),MATCH($I19,Calendario!$D$2:$H$2,0)),""),IF($K19=3,IF(AND((BF19=""),(BG19="")),INDEX(Calendario!$D$3:$H$55,MATCH(BH$4,Calendario!$A$3:$A$55,0),MATCH($I19,Calendario!$D$2:$H$2,0)),""),IF($K19=4,IF(AND((BE19=""),(BF19=""),(BG19="")),INDEX(Calendario!$D$3:$H$55,MATCH(BH$4,Calendario!$A$3:$A$55,0),MATCH($I19,Calendario!$D$2:$H$2,0)),""))))))))</f>
        <v/>
      </c>
      <c r="BI19" s="108" t="str">
        <f>IF(ISBLANK($I19),"",IF(OR(EXACT(($I19),PROPER(TEXT(BI18,"dddd"))),(EXACT(($I19),PROPER(TEXT(BI17,"dddd"))))),"",IF(EXACT(($I19),(PROPER(TEXT(BI$3,"dddd")))),"",IF($K19=1,INDEX(Calendario!$D$3:$H$55,MATCH(BI$4,Calendario!$A$3:$A$55,0),MATCH($I19,Calendario!$D$2:$H$2,0)),IF($K19=2,IF(BH19="",INDEX(Calendario!$D$3:$H$55,MATCH(BI$4,Calendario!$A$3:$A$55,0),MATCH($I19,Calendario!$D$2:$H$2,0)),""),IF($K19=3,IF(AND((BG19=""),(BH19="")),INDEX(Calendario!$D$3:$H$55,MATCH(BI$4,Calendario!$A$3:$A$55,0),MATCH($I19,Calendario!$D$2:$H$2,0)),""),IF($K19=4,IF(AND((BF19=""),(BG19=""),(BH19="")),INDEX(Calendario!$D$3:$H$55,MATCH(BI$4,Calendario!$A$3:$A$55,0),MATCH($I19,Calendario!$D$2:$H$2,0)),""))))))))</f>
        <v/>
      </c>
      <c r="BJ19" s="108" t="str">
        <f>IF(ISBLANK($I19),"",IF(OR(EXACT(($I19),PROPER(TEXT(BJ18,"dddd"))),(EXACT(($I19),PROPER(TEXT(BJ17,"dddd"))))),"",IF(EXACT(($I19),(PROPER(TEXT(BJ$3,"dddd")))),"",IF($K19=1,INDEX(Calendario!$D$3:$H$55,MATCH(BJ$4,Calendario!$A$3:$A$55,0),MATCH($I19,Calendario!$D$2:$H$2,0)),IF($K19=2,IF(BI19="",INDEX(Calendario!$D$3:$H$55,MATCH(BJ$4,Calendario!$A$3:$A$55,0),MATCH($I19,Calendario!$D$2:$H$2,0)),""),IF($K19=3,IF(AND((BH19=""),(BI19="")),INDEX(Calendario!$D$3:$H$55,MATCH(BJ$4,Calendario!$A$3:$A$55,0),MATCH($I19,Calendario!$D$2:$H$2,0)),""),IF($K19=4,IF(AND((BG19=""),(BH19=""),(BI19="")),INDEX(Calendario!$D$3:$H$55,MATCH(BJ$4,Calendario!$A$3:$A$55,0),MATCH($I19,Calendario!$D$2:$H$2,0)),""))))))))</f>
        <v/>
      </c>
      <c r="BK19" s="108">
        <f>IF(ISBLANK($I19),"",IF(OR(EXACT(($I19),PROPER(TEXT(BK18,"dddd"))),(EXACT(($I19),PROPER(TEXT(BK17,"dddd"))))),"",IF(EXACT(($I19),(PROPER(TEXT(BK$3,"dddd")))),"",IF($K19=1,INDEX(Calendario!$D$3:$H$55,MATCH(BK$4,Calendario!$A$3:$A$55,0),MATCH($I19,Calendario!$D$2:$H$2,0)),IF($K19=2,IF(BJ19="",INDEX(Calendario!$D$3:$H$55,MATCH(BK$4,Calendario!$A$3:$A$55,0),MATCH($I19,Calendario!$D$2:$H$2,0)),""),IF($K19=3,IF(AND((BI19=""),(BJ19="")),INDEX(Calendario!$D$3:$H$55,MATCH(BK$4,Calendario!$A$3:$A$55,0),MATCH($I19,Calendario!$D$2:$H$2,0)),""),IF($K19=4,IF(AND((BH19=""),(BI19=""),(BJ19="")),INDEX(Calendario!$D$3:$H$55,MATCH(BK$4,Calendario!$A$3:$A$55,0),MATCH($I19,Calendario!$D$2:$H$2,0)),""))))))))</f>
        <v>44910</v>
      </c>
      <c r="BL19" s="108" t="str">
        <f>IF(ISBLANK($I19),"",IF(OR(EXACT(($I19),PROPER(TEXT(BL18,"dddd"))),(EXACT(($I19),PROPER(TEXT(BL17,"dddd"))))),"",IF(EXACT(($I19),(PROPER(TEXT(BL$3,"dddd")))),"",IF($K19=1,INDEX(Calendario!$D$3:$H$55,MATCH(BL$4,Calendario!$A$3:$A$55,0),MATCH($I19,Calendario!$D$2:$H$2,0)),IF($K19=2,IF(BK19="",INDEX(Calendario!$D$3:$H$55,MATCH(BL$4,Calendario!$A$3:$A$55,0),MATCH($I19,Calendario!$D$2:$H$2,0)),""),IF($K19=3,IF(AND((BJ19=""),(BK19="")),INDEX(Calendario!$D$3:$H$55,MATCH(BL$4,Calendario!$A$3:$A$55,0),MATCH($I19,Calendario!$D$2:$H$2,0)),""),IF($K19=4,IF(AND((BI19=""),(BJ19=""),(BK19="")),INDEX(Calendario!$D$3:$H$55,MATCH(BL$4,Calendario!$A$3:$A$55,0),MATCH($I19,Calendario!$D$2:$H$2,0)),""))))))))</f>
        <v/>
      </c>
      <c r="BM19" s="108" t="str">
        <f>IF(ISBLANK($I19),"",IF(OR(EXACT(($I19),PROPER(TEXT(BM18,"dddd"))),(EXACT(($I19),PROPER(TEXT(BM17,"dddd"))))),"",IF(EXACT(($I19),(PROPER(TEXT(BM$3,"dddd")))),"",IF($K19=1,INDEX(Calendario!$D$3:$H$55,MATCH(BM$4,Calendario!$A$3:$A$55,0),MATCH($I19,Calendario!$D$2:$H$2,0)),IF($K19=2,IF(BL19="",INDEX(Calendario!$D$3:$H$55,MATCH(BM$4,Calendario!$A$3:$A$55,0),MATCH($I19,Calendario!$D$2:$H$2,0)),""),IF($K19=3,IF(AND((BK19=""),(BL19="")),INDEX(Calendario!$D$3:$H$55,MATCH(BM$4,Calendario!$A$3:$A$55,0),MATCH($I19,Calendario!$D$2:$H$2,0)),""),IF($K19=4,IF(AND((BJ19=""),(BK19=""),(BL19="")),INDEX(Calendario!$D$3:$H$55,MATCH(BM$4,Calendario!$A$3:$A$55,0),MATCH($I19,Calendario!$D$2:$H$2,0)),""))))))))</f>
        <v/>
      </c>
    </row>
    <row r="20" spans="1:67" s="88" customFormat="1" ht="26.25" customHeight="1" x14ac:dyDescent="0.25">
      <c r="A20" s="178">
        <f t="shared" si="1"/>
        <v>13</v>
      </c>
      <c r="B20" s="176" t="s">
        <v>1280</v>
      </c>
      <c r="C20" s="176" t="s">
        <v>1573</v>
      </c>
      <c r="D20" s="177" t="str">
        <f>IF(ISNA(VLOOKUP(C20,TSeccBS!$D:$H,5,FALSE)),"",VLOOKUP(C20,TSeccBS!$D:$H,5,FALSE))</f>
        <v>MEDELLIN</v>
      </c>
      <c r="E20" s="176" t="s">
        <v>261</v>
      </c>
      <c r="F20" s="176" t="s">
        <v>21</v>
      </c>
      <c r="G20" s="177" t="s">
        <v>1489</v>
      </c>
      <c r="H20" s="184" t="str">
        <f>IF(ISNA(VLOOKUP(G20,TDirReg!$F$1:$H$184,3,0)),"",VLOOKUP(G20,TDirReg!$F$1:$H$184,3,0))</f>
        <v>Hospital San Rafael  Av.Medellin N° 48 - 20</v>
      </c>
      <c r="I20" s="196" t="s">
        <v>125</v>
      </c>
      <c r="J20" s="195" t="s">
        <v>135</v>
      </c>
      <c r="K20" s="197">
        <v>4</v>
      </c>
      <c r="L20" s="202">
        <f t="shared" si="3"/>
        <v>12</v>
      </c>
      <c r="M20" s="107" t="str">
        <f>IF(ISBLANK($I20),"",IF(EXACT(($I20),(PROPER(TEXT(M$3,"dddd")))),"",IF(EXACT(M$4,$J20),IF($K20=1,INDEX(Calendario!$D$3:$H$55,MATCH(M$4,Calendario!$A$3:$A$55,0),MATCH($I20,Calendario!$D$2:$H$2,0)),INDEX(Calendario!$D$3:$H$55,MATCH($J20,Calendario!$A$3:$A$55,0),MATCH($I20,Calendario!$D$2:$H$2,0))),"")))</f>
        <v/>
      </c>
      <c r="N20" s="107" t="str">
        <f>IF(ISBLANK($I20),"",IF(OR(EXACT(($I20),PROPER(TEXT(N18,"dddd"))),(EXACT(($I20),PROPER(TEXT(N19,"dddd"))))),"",IF(EXACT(($I20),(PROPER(TEXT(N$3,"dddd")))),"",IF(EXACT(N$4,$J20),IF(M20="",IF(OR(($K20=4),($K20=3),($K20=2),($K20=1)),INDEX(Calendario!$D$3:$H$55,MATCH(N$4,Calendario!$A$3:$A$55,0),MATCH($I20,Calendario!$D$2:$H$2,0)),"")),IF($K20=1,IF(AND(M20="",EXACT((N$4),(CONCATENATE(Calendario!$A$1," ",(MID($J20,8,2))+1)))),INDEX(Calendario!$D$3:$H$55,MATCH(N$4,Calendario!$A$3:$A$55,0),MATCH($I20,Calendario!$D$2:$H$2,0)),IF(M20="","",INDEX(Calendario!$D$3:$H$55,MATCH(N$4,Calendario!$A$3:$A$55,0),MATCH($I20,Calendario!$D$2:$H$2,0)))),IF($K20=2,IF(M20="",IF(EXACT($K20,N$4),INDEX(Calendario!$D$3:$H$55,MATCH(N$4,Calendario!$A$3:$A$55,0),MATCH($I20,Calendario!$D$2:$H$2,0)),""),""),IF($K20=3,IF((M20=""),IF(EXACT($K20,N$4),INDEX(Calendario!$D$3:$H$55,MATCH(N$4,Calendario!$A$3:$A$55,0),MATCH($I20,Calendario!$D$2:$H$2,0)),""),""),IF($K20=4,IF((M20=""),IF(EXACT($K20,N$4),INDEX(Calendario!$D$3:$H$55,MATCH(N$4,Calendario!$A$3:$A$55,0),MATCH($I20,Calendario!$D$2:$H$2,0)),""),""),1))))))))</f>
        <v/>
      </c>
      <c r="O20" s="107" t="str">
        <f>IF(ISBLANK($I20),"",IF(EXACT(($I20),(PROPER(TEXT(O$3,"dddd")))),"",IF(OR(EXACT(($I20),PROPER(TEXT(O18,"dddd"))),(EXACT(($I20),PROPER(TEXT(O19,"dddd"))))),"",IF(EXACT(O$4,$J20),IF(N20="",IF(OR(($K20=4),($K20=3),($K20=2),($K20=1)),INDEX(Calendario!$D$3:$H$55,MATCH(O$4,Calendario!$A$3:$A$55,0),MATCH($I20,Calendario!$D$2:$H$2,0)),"")),IF($K20=1,IF(AND(M20="",EXACT((O$4),(CONCATENATE(Calendario!$A$1," ",(MID($J20,8,2))+1)))),INDEX(Calendario!$D$3:$H$55,MATCH(O$4,Calendario!$A$3:$A$55,0),MATCH($I20,Calendario!$D$2:$H$2,0)),IF(N20="",IF(EXACT(($I20),(PROPER(TEXT(N$3,"dddd")))),INDEX(Calendario!$D$3:$H$55,MATCH(O$4,Calendario!$A$3:$A$55,0),MATCH($I20,Calendario!$D$2:$H$2,0)),""),INDEX(Calendario!$D$3:$H$55,MATCH(O$4,Calendario!$A$3:$A$55,0),MATCH($I20,Calendario!$D$2:$H$2,0)))),IF(EXACT($M$4,"Semana 1"),IF($K20=2,IF(N20="",IF(OR(($J20="Semana 1"),($J20="Semana 2"),($J20="Semana 3")),INDEX(Calendario!$D$3:$H$55,MATCH(O$4,Calendario!$A$3:$A$55,0),MATCH($I20,Calendario!$D$2:$H$2,0)),""),""),IF($K20=3,IF(AND((M20=""),(N20="")),IF(OR(($J20="Semana 1"),($J20="Semana 2"),($J20="Semana 3")),INDEX(Calendario!$D$3:$H$55,MATCH(O$4,Calendario!$A$3:$A$55,0),MATCH($I20,Calendario!$D$2:$H$2,0)),""),""),IF($K20=4,IF(AND((M20=""),(N20="")),IF(OR(($J20="Semana 1"),($J20="Semana 2"),($J20="Semana 3")),INDEX(Calendario!$D$3:$H$55,MATCH(O$4,Calendario!$A$3:$A$55,0),MATCH($I20,Calendario!$D$2:$H$2,0)),""),"")))),IF($K20=2,IF(N20="",IF(OR(($J20="Semana 1"),($J20="Semana 2")),INDEX(Calendario!$D$3:$H$55,MATCH(O$4,Calendario!$A$3:$A$55,0),MATCH($I20,Calendario!$D$2:$H$2,0)),""),""),IF($K20=3,IF(AND((M20=""),(N20="")),IF(OR(($J20="Semana 1"),($J20="Semana 2")),INDEX(Calendario!$D$3:$H$55,MATCH(O$4,Calendario!$A$3:$A$55,0),MATCH($I20,Calendario!$D$2:$H$2,0)),""),""),IF($K20=4,IF(AND((M20=""),(N20="")),IF(OR(($J20="Semana 1"),($J20="Semana 2")),INDEX(Calendario!$D$3:$H$55,MATCH(O$4,Calendario!$A$3:$A$55,0),MATCH($I20,Calendario!$D$2:$H$2,0)),""),""))))))))))</f>
        <v/>
      </c>
      <c r="P20" s="107" t="str">
        <f>IF(ISBLANK($I20),"",IF(EXACT(($I20),(PROPER(TEXT(P$3,"dddd")))),"",IF(OR(EXACT(($I20),PROPER(TEXT(P18,"dddd"))),(EXACT(($I20),PROPER(TEXT(P19,"dddd"))))),"",IF(EXACT(P$4,$J20),IF(O20="",IF(OR(($K20=4),($K20=3),($K20=2),($K20=1)),INDEX(Calendario!$D$3:$H$55,MATCH(P$4,Calendario!$A$3:$A$55,0),MATCH($I20,Calendario!$D$2:$H$2,0)),"")),IF($K20=1,IF(AND(M20="",EXACT((P$4),(CONCATENATE(Calendario!$A$1," ",(MID($J20,8,2))+1)))),INDEX(Calendario!$D$3:$H$55,MATCH(P$4,Calendario!$A$3:$A$55,0),MATCH($I20,Calendario!$D$2:$H$2,0)),IF(O20="",IF(EXACT(($I20),(PROPER(TEXT(O$3,"dddd")))),INDEX(Calendario!$D$3:$H$55,MATCH(P$4,Calendario!$A$3:$A$55,0),MATCH($I20,Calendario!$D$2:$H$2,0)),""),INDEX(Calendario!$D$3:$H$55,MATCH(P$4,Calendario!$A$3:$A$55,0),MATCH($I20,Calendario!$D$2:$H$2,0)))),IF(EXACT($M$4,"Semana 1"),IF($K20=2,IF(O20="",IF(OR(($J20="Semana 1"),($J20="Semana 2"),($J20="Semana 3"),($J20="Semana 4")),INDEX(Calendario!$D$3:$H$55,MATCH(P$4,Calendario!$A$3:$A$55,0),MATCH($I20,Calendario!$D$2:$H$2,0)),""),""),IF($K20=3,IF(AND((N20=""),(O20="")),IF(OR(($J20="Semana 1"),($J20="Semana 2"),($J20="Semana 3"),($J20="Semana 4")),INDEX(Calendario!$D$3:$H$55,MATCH(P$4,Calendario!$A$3:$A$55,0),MATCH($I20,Calendario!$D$2:$H$2,0)),""),""),IF($K20=4,IF(AND((M20=""),(N20=""),(O20="")),IF(OR(($J20="Semana 1"),($J20="Semana 2"),($J20="Semana 3"),($J20="Semana 4")),INDEX(Calendario!$D$3:$H$55,MATCH(P$4,Calendario!$A$3:$A$55,0),MATCH($I20,Calendario!$D$2:$H$2,0)),""),"")))),IF($K20=2,IF(O20="",IF(OR(($J20="Semana 1"),($J20="Semana 2"),($J20="Semana 3")),INDEX(Calendario!$D$3:$H$55,MATCH(P$4,Calendario!$A$3:$A$55,0),MATCH($I20,Calendario!$D$2:$H$2,0)),""),""),IF($K20=3,IF(AND((N20=""),(O20="")),IF(OR(($J20="Semana 1"),($J20="Semana 2"),($J20="Semana 3")),INDEX(Calendario!$D$3:$H$55,MATCH(P$4,Calendario!$A$3:$A$55,0),MATCH($I20,Calendario!$D$2:$H$2,0)),""),""),IF($K20=4,IF(AND((M20=""),(N20=""),(O20="")),IF(OR(($J20="Semana 1"),($J20="Semana 2"),($J20="Semana 3")),INDEX(Calendario!$D$3:$H$55,MATCH(P$4,Calendario!$A$3:$A$55,0),MATCH($I20,Calendario!$D$2:$H$2,0)),""),""))))))))))</f>
        <v/>
      </c>
      <c r="Q20" s="107" t="str">
        <f>IF(ISBLANK($I20),"",IF(EXACT(($I20),(PROPER(TEXT(Q$3,"dddd")))),"",IF(OR(EXACT(($I20),PROPER(TEXT(Q18,"dddd"))),(EXACT(($I20),PROPER(TEXT(Q19,"dddd"))))),"",IF(EXACT(Q$4,$J20),IF(P20="",IF(OR(($K20=4),($K20=3),($K20=2),($K20=1)),INDEX(Calendario!$D$3:$H$55,MATCH(Q$4,Calendario!$A$3:$A$55,0),MATCH($I20,Calendario!$D$2:$H$2,0)),"")),IF($K20=1,IF(AND(M20="",EXACT((Q$4),(CONCATENATE(Calendario!$A$1," ",(MID($J20,8,2))+1)))),INDEX(Calendario!$D$3:$H$55,MATCH(Q$4,Calendario!$A$3:$A$55,0),MATCH($I20,Calendario!$D$2:$H$2,0)),IF(P20="","",INDEX(Calendario!$D$3:$H$55,MATCH(Q$4,Calendario!$A$3:$A$55,0),MATCH($I20,Calendario!$D$2:$H$2,0)))),IF(EXACT($M$4,"Semana 1"),IF($K20=2,IF(P20="",IF(OR(($J20="Semana 1"),($J20="Semana 2"),($J20="Semana 3"),($J20="Semana 4"),($J20="Semana 5")),INDEX(Calendario!$D$3:$H$55,MATCH(Q$4,Calendario!$A$3:$A$55,0),MATCH($I20,Calendario!$D$2:$H$2,0)),""),""),IF($K20=3,IF(AND((O20=""),(P20="")),IF(OR(($J20="Semana 1"),($J20="Semana 2"),($J20="Semana 3"),($J20="Semana 4"),($J20="Semana 5")),INDEX(Calendario!$D$3:$H$55,MATCH(Q$4,Calendario!$A$3:$A$55,0),MATCH($I20,Calendario!$D$2:$H$2,0)),""),""),IF($K20=4,IF(AND((N20=""),(O20=""),(P20="")),IF(OR(($J20="Semana 1"),($J20="Semana 2"),($J20="Semana 3"),($J20="Semana 4"),($J20="Semana 5")),INDEX(Calendario!$D$3:$H$55,MATCH(Q$4,Calendario!$A$3:$A$55,0),MATCH($I20,Calendario!$D$2:$H$2,0)),""),"")))),IF($K20=2,IF(P20="",IF(OR(($J20="Semana 1"),($J20="Semana 2"),($J20="Semana 3"),($J20="Semana 4")),INDEX(Calendario!$D$3:$H$55,MATCH(Q$4,Calendario!$A$3:$A$55,0),MATCH($I20,Calendario!$D$2:$H$2,0)),""),""),IF($K20=3,IF(AND((O20=""),(P20="")),IF(OR(($J20="Semana 1"),($J20="Semana 2"),($J20="Semana 3"),($J20="Semana 4")),INDEX(Calendario!$D$3:$H$55,MATCH(Q$4,Calendario!$A$3:$A$55,0),MATCH($I20,Calendario!$D$2:$H$2,0)),""),""),IF($K20=4,IF(AND((N20=""),(O20=""),(P20="")),IF(OR(($J20="Semana 1"),($J20="Semana 2"),($J20="Semana 3"),($J20="Semana 4")),INDEX(Calendario!$D$3:$H$55,MATCH(Q$4,Calendario!$A$3:$A$55,0),MATCH($I20,Calendario!$D$2:$H$2,0)),""),""))))))))))</f>
        <v/>
      </c>
      <c r="R20" s="108">
        <f>IF(ISBLANK($I20),"",IF(EXACT(($I20),(PROPER(TEXT(R$3,"dddd")))),"",IF(OR(EXACT(($I20),PROPER(TEXT(R18,"dddd"))),(EXACT(($I20),PROPER(TEXT(R19,"dddd"))))),"",IF(EXACT(R$4,$J20),IF(Q20="",IF(OR(($K20=4),($K20=3),($K20=2),($K20=1)),INDEX(Calendario!$D$3:$H$55,MATCH(R$4,Calendario!$A$3:$A$55,0),MATCH($I20,Calendario!$D$2:$H$2,0)),"")),IF($K20=1,IF(AND(N20="",EXACT((R$4),(CONCATENATE(Calendario!$A$1," ",(MID($J20,8,2))+1)))),INDEX(Calendario!$D$3:$H$55,MATCH(R$4,Calendario!$A$3:$A$55,0),MATCH($I20,Calendario!$D$2:$H$2,0)),IF(Q20="","",INDEX(Calendario!$D$3:$H$55,MATCH(R$4,Calendario!$A$3:$A$55,0),MATCH($I20,Calendario!$D$2:$H$2,0)))),IF(EXACT($M$4,"Semana 1"),IF($K20=2,IF(Q20="",IF(OR(($J20="Semana 1"),($J20="Semana 2"),($J20="Semana 3"),($J20="Semana 4"),($J20="Semana 5"),($J20="Semana 6")),INDEX(Calendario!$D$3:$H$55,MATCH(R$4,Calendario!$A$3:$A$55,0),MATCH($I20,Calendario!$D$2:$H$2,0)),""),""),IF($K20=3,IF(AND((P20=""),(Q20="")),IF(OR(($J20="Semana 1"),($J20="Semana 2"),($J20="Semana 3"),($J20="Semana 4"),($J20="Semana 5"),($J20="Semana 6")),INDEX(Calendario!$D$3:$H$55,MATCH(R$4,Calendario!$A$3:$A$55,0),MATCH($I20,Calendario!$D$2:$H$2,0)),""),""),IF($K20=4,IF(AND((O20=""),(P20=""),(Q20="")),IF(OR(($J20="Semana 1"),($J20="Semana 2"),($J20="Semana 3"),($J20="Semana 4"),($J20="Semana 5"),($J20="Semana 6")),INDEX(Calendario!$D$3:$H$55,MATCH(R$4,Calendario!$A$3:$A$55,0),MATCH($I20,Calendario!$D$2:$H$2,0)),""),"")))),IF($K20=2,IF(Q20="",IF(OR(($J20="Semana 1"),($J20="Semana 2"),($J20="Semana 3"),($J20="Semana 4"),($J20="Semana 5")),INDEX(Calendario!$D$3:$H$55,MATCH(R$4,Calendario!$A$3:$A$55,0),MATCH($I20,Calendario!$D$2:$H$2,0)),""),""),IF($K20=3,IF(AND((P20=""),(Q20="")),IF(OR(($J20="Semana 1"),($J20="Semana 2"),($J20="Semana 3"),($J20="Semana 4"),($J20="Semana 5")),INDEX(Calendario!$D$3:$H$55,MATCH(R$4,Calendario!$A$3:$A$55,0),MATCH($I20,Calendario!$D$2:$H$2,0)),""),""),IF($K20=4,IF(AND((O20=""),(P20=""),(Q20="")),IF(OR(($J20="Semana 1"),($J20="Semana 2"),($J20="Semana 3"),($J20="Semana 4"),($J20="Semana 5")),INDEX(Calendario!$D$3:$H$55,MATCH(R$4,Calendario!$A$3:$A$55,0),MATCH($I20,Calendario!$D$2:$H$2,0)),""),""))))))))))</f>
        <v>44592</v>
      </c>
      <c r="S20" s="108" t="str">
        <f>IF(ISBLANK($I20),"",IF(EXACT(($I20),(PROPER(TEXT(S$3,"dddd")))),"",IF(OR(EXACT(($I20),PROPER(TEXT(S18,"dddd"))),(EXACT(($I20),PROPER(TEXT(S19,"dddd"))))),"",IF(EXACT(S$4,$J20),IF(R20="",IF(OR(($K20=4),($K20=3),($K20=2),($K20=1)),INDEX(Calendario!$D$3:$H$55,MATCH(S$4,Calendario!$A$3:$A$55,0),MATCH($I20,Calendario!$D$2:$H$2,0)),"")),IF($K20=1,IF(AND(O20="",EXACT((S$4),(CONCATENATE(Calendario!$A$1," ",(MID($J20,8,2))+1)))),INDEX(Calendario!$D$3:$H$55,MATCH(S$4,Calendario!$A$3:$A$55,0),MATCH($I20,Calendario!$D$2:$H$2,0)),IF(R20="",IF(EXACT(($I20),(PROPER(TEXT(R$3,"dddd")))),INDEX(Calendario!$D$3:$H$55,MATCH(S$4,Calendario!$A$3:$A$55,0),MATCH($I20,Calendario!$D$2:$H$2,0)),""),INDEX(Calendario!$D$3:$H$55,MATCH(S$4,Calendario!$A$3:$A$55,0),MATCH($I20,Calendario!$D$2:$H$2,0)))),IF(EXACT($M$4,"Semana 1"),IF($K20=2,IF(R20="",IF(OR(($J20="Semana 1"),($J20="Semana 2"),($J20="Semana 3"),($J20="Semana 4"),($J20="Semana 5"),($J20="Semana 6"),($J20="Semana 7")),INDEX(Calendario!$D$3:$H$55,MATCH(S$4,Calendario!$A$3:$A$55,0),MATCH($I20,Calendario!$D$2:$H$2,0)),""),""),IF($K20=3,IF(AND((Q20=""),(R20="")),IF(OR(($J20="Semana 1"),($J20="Semana 2"),($J20="Semana 3"),($J20="Semana 4"),($J20="Semana 5"),($J20="Semana 6"),($J20="Semana 7")),INDEX(Calendario!$D$3:$H$55,MATCH(S$4,Calendario!$A$3:$A$55,0),MATCH($I20,Calendario!$D$2:$H$2,0)),""),""),IF($K20=4,IF(AND((P20=""),(Q20=""),(R20="")),IF(OR(($J20="Semana 1"),($J20="Semana 2"),($J20="Semana 3"),($J20="Semana 4"),($J20="Semana 5"),($J20="Semana 6"),($J20="Semana 7")),INDEX(Calendario!$D$3:$H$55,MATCH(S$4,Calendario!$A$3:$A$55,0),MATCH($I20,Calendario!$D$2:$H$2,0)),""),"")))),IF($K20=2,IF(R20="",IF(OR(($J20="Semana 1"),($J20="Semana 2"),($J20="Semana 3"),($J20="Semana 4"),($J20="Semana 5"),($J20="Semana 6")),INDEX(Calendario!$D$3:$H$55,MATCH(S$4,Calendario!$A$3:$A$55,0),MATCH($I20,Calendario!$D$2:$H$2,0)),""),""),IF($K20=3,IF(AND((Q20=""),(R20="")),IF(OR(($J20="Semana 1"),($J20="Semana 2"),($J20="Semana 3"),($J20="Semana 4"),($J20="Semana 5"),($J20="Semana 6")),INDEX(Calendario!$D$3:$H$55,MATCH(S$4,Calendario!$A$3:$A$55,0),MATCH($I20,Calendario!$D$2:$H$2,0)),""),""),IF($K20=4,IF(AND((P20=""),(Q20=""),(R20="")),IF(OR(($J20="Semana 1"),($J20="Semana 2"),($J20="Semana 3"),($J20="Semana 4"),($J20="Semana 5"),($J20="Semana 6")),INDEX(Calendario!$D$3:$H$55,MATCH(S$4,Calendario!$A$3:$A$55,0),MATCH($I20,Calendario!$D$2:$H$2,0)),""),""))))))))))</f>
        <v/>
      </c>
      <c r="T20" s="108" t="str">
        <f>IF(ISBLANK($I20),"",IF(EXACT(($I20),(PROPER(TEXT(T$3,"dddd")))),"",IF(OR(EXACT(($I20),PROPER(TEXT(T18,"dddd"))),(EXACT(($I20),PROPER(TEXT(T19,"dddd"))))),"",IF(EXACT(T$4,$J20),IF(S20="",IF(OR(($K20=4),($K20=3),($K20=2),($K20=1)),INDEX(Calendario!$D$3:$H$55,MATCH(T$4,Calendario!$A$3:$A$55,0),MATCH($I20,Calendario!$D$2:$H$2,0)),"")),IF($K20=1,IF(AND(P20="",EXACT((T$4),(CONCATENATE(Calendario!$A$1," ",(MID($J20,8,2))+1)))),INDEX(Calendario!$D$3:$H$55,MATCH(T$4,Calendario!$A$3:$A$55,0),MATCH($I20,Calendario!$D$2:$H$2,0)),IF(S20="",IF(EXACT(($I20),(PROPER(TEXT(S$3,"dddd")))),INDEX(Calendario!$D$3:$H$55,MATCH(T$4,Calendario!$A$3:$A$55,0),MATCH($I20,Calendario!$D$2:$H$2,0)),""),INDEX(Calendario!$D$3:$H$55,MATCH(T$4,Calendario!$A$3:$A$55,0),MATCH($I20,Calendario!$D$2:$H$2,0)))),IF(EXACT($M$4,"Semana 1"),IF($K20=2,IF(S20="",IF(OR(($J20="Semana 1"),($J20="Semana 2"),($J20="Semana 3"),($J20="Semana 4"),($J20="Semana 5"),($J20="Semana 6"),($J20="Semana 7"),($J20="Semana 8")),INDEX(Calendario!$D$3:$H$55,MATCH(T$4,Calendario!$A$3:$A$55,0),MATCH($I20,Calendario!$D$2:$H$2,0)),""),""),IF($K20=3,IF(AND((R20=""),(S20="")),IF(OR(($J20="Semana 1"),($J20="Semana 2"),($J20="Semana 3"),($J20="Semana 4"),($J20="Semana 5"),($J20="Semana 6"),($J20="Semana 7"),($J20="Semana 8")),INDEX(Calendario!$D$3:$H$55,MATCH(T$4,Calendario!$A$3:$A$55,0),MATCH($I20,Calendario!$D$2:$H$2,0)),""),""),IF($K20=4,IF(AND((Q20=""),(R20=""),(S20="")),IF(OR(($J20="Semana 1"),($J20="Semana 2"),($J20="Semana 3"),($J20="Semana 4"),($J20="Semana 5"),($J20="Semana 6"),($J20="Semana 7"),($J20="Semana 8")),INDEX(Calendario!$D$3:$H$55,MATCH(T$4,Calendario!$A$3:$A$55,0),MATCH($I20,Calendario!$D$2:$H$2,0)),""),"")))),IF($K20=2,IF(S20="",IF(OR(($J20="Semana 1"),($J20="Semana 2"),($J20="Semana 3"),($J20="Semana 4"),($J20="Semana 5"),($J20="Semana 6"),($J20="Semana 7")),INDEX(Calendario!$D$3:$H$55,MATCH(T$4,Calendario!$A$3:$A$55,0),MATCH($I20,Calendario!$D$2:$H$2,0)),""),""),IF($K20=3,IF(AND((R20=""),(S20="")),IF(OR(($J20="Semana 1"),($J20="Semana 2"),($J20="Semana 3"),($J20="Semana 4"),($J20="Semana 5"),($J20="Semana 6"),($J20="Semana 7")),INDEX(Calendario!$D$3:$H$55,MATCH(T$4,Calendario!$A$3:$A$55,0),MATCH($I20,Calendario!$D$2:$H$2,0)),""),""),IF($K20=4,IF(AND((Q20=""),(R20=""),(S20="")),IF(OR(($J20="Semana 1"),($J20="Semana 2"),($J20="Semana 3"),($J20="Semana 4"),($J20="Semana 5"),($J20="Semana 6"),($J20="Semana 7")),INDEX(Calendario!$D$3:$H$55,MATCH(T$4,Calendario!$A$3:$A$55,0),MATCH($I20,Calendario!$D$2:$H$2,0)),""),""))))))))))</f>
        <v/>
      </c>
      <c r="U20" s="108" t="str">
        <f>IF(ISBLANK($I20),"",IF(OR(EXACT(($I20),PROPER(TEXT(U19,"dddd"))),(EXACT(($I20),PROPER(TEXT(U18,"dddd"))))),"",IF(EXACT(($I20),(PROPER(TEXT(U$3,"dddd")))),"",IF($K20=1,INDEX(Calendario!$D$3:$H$55,MATCH(U$4,Calendario!$A$3:$A$55,0),MATCH($I20,Calendario!$D$2:$H$2,0)),IF($K20=2,IF(T20="",INDEX(Calendario!$D$3:$H$55,MATCH(U$4,Calendario!$A$3:$A$55,0),MATCH($I20,Calendario!$D$2:$H$2,0)),""),IF($K20=3,IF(AND((S20=""),(T20="")),INDEX(Calendario!$D$3:$H$55,MATCH(U$4,Calendario!$A$3:$A$55,0),MATCH($I20,Calendario!$D$2:$H$2,0)),""),IF($K20=4,IF(AND((R20=""),(S20=""),(T20="")),INDEX(Calendario!$D$3:$H$55,MATCH(U$4,Calendario!$A$3:$A$55,0),MATCH($I20,Calendario!$D$2:$H$2,0)),""))))))))</f>
        <v/>
      </c>
      <c r="V20" s="107">
        <f>IF(ISBLANK($I20),"",IF(OR(EXACT(($I20),PROPER(TEXT(V19,"dddd"))),(EXACT(($I20),PROPER(TEXT(V18,"dddd"))))),"",IF(EXACT(($I20),(PROPER(TEXT(V$3,"dddd")))),"",IF($K20=1,INDEX(Calendario!$D$3:$H$55,MATCH(V$4,Calendario!$A$3:$A$55,0),MATCH($I20,Calendario!$D$2:$H$2,0)),IF($K20=2,IF(U20="",INDEX(Calendario!$D$3:$H$55,MATCH(V$4,Calendario!$A$3:$A$55,0),MATCH($I20,Calendario!$D$2:$H$2,0)),""),IF($K20=3,IF(AND((T20=""),(U20="")),INDEX(Calendario!$D$3:$H$55,MATCH(V$4,Calendario!$A$3:$A$55,0),MATCH($I20,Calendario!$D$2:$H$2,0)),""),IF($K20=4,IF(AND((S20=""),(T20=""),(U20="")),INDEX(Calendario!$D$3:$H$55,MATCH(V$4,Calendario!$A$3:$A$55,0),MATCH($I20,Calendario!$D$2:$H$2,0)),""))))))))</f>
        <v>44620</v>
      </c>
      <c r="W20" s="107" t="str">
        <f>IF(ISBLANK($I20),"",IF(OR(EXACT(($I20),PROPER(TEXT(W19,"dddd"))),(EXACT(($I20),PROPER(TEXT(W18,"dddd"))))),"",IF(EXACT(($I20),(PROPER(TEXT(W$3,"dddd")))),"",IF($K20=1,INDEX(Calendario!$D$3:$H$55,MATCH(W$4,Calendario!$A$3:$A$55,0),MATCH($I20,Calendario!$D$2:$H$2,0)),IF($K20=2,IF(V20="",INDEX(Calendario!$D$3:$H$55,MATCH(W$4,Calendario!$A$3:$A$55,0),MATCH($I20,Calendario!$D$2:$H$2,0)),""),IF($K20=3,IF(AND((U20=""),(V20="")),INDEX(Calendario!$D$3:$H$55,MATCH(W$4,Calendario!$A$3:$A$55,0),MATCH($I20,Calendario!$D$2:$H$2,0)),""),IF($K20=4,IF(AND((T20=""),(U20=""),(V20="")),INDEX(Calendario!$D$3:$H$55,MATCH(W$4,Calendario!$A$3:$A$55,0),MATCH($I20,Calendario!$D$2:$H$2,0)),""))))))))</f>
        <v/>
      </c>
      <c r="X20" s="107" t="str">
        <f>IF(ISBLANK($I20),"",IF(OR(EXACT(($I20),PROPER(TEXT(X19,"dddd"))),(EXACT(($I20),PROPER(TEXT(X18,"dddd"))))),"",IF(EXACT(($I20),(PROPER(TEXT(X$3,"dddd")))),"",IF($K20=1,INDEX(Calendario!$D$3:$H$55,MATCH(X$4,Calendario!$A$3:$A$55,0),MATCH($I20,Calendario!$D$2:$H$2,0)),IF($K20=2,IF(W20="",INDEX(Calendario!$D$3:$H$55,MATCH(X$4,Calendario!$A$3:$A$55,0),MATCH($I20,Calendario!$D$2:$H$2,0)),""),IF($K20=3,IF(AND((V20=""),(W20="")),INDEX(Calendario!$D$3:$H$55,MATCH(X$4,Calendario!$A$3:$A$55,0),MATCH($I20,Calendario!$D$2:$H$2,0)),""),IF($K20=4,IF(AND((U20=""),(V20=""),(W20="")),INDEX(Calendario!$D$3:$H$55,MATCH(X$4,Calendario!$A$3:$A$55,0),MATCH($I20,Calendario!$D$2:$H$2,0)),""))))))))</f>
        <v/>
      </c>
      <c r="Y20" s="107" t="str">
        <f>IF(ISBLANK($I20),"",IF(OR(EXACT(($I20),PROPER(TEXT(Y19,"dddd"))),(EXACT(($I20),PROPER(TEXT(Y18,"dddd"))))),"",IF(EXACT(($I20),(PROPER(TEXT(Y$3,"dddd")))),"",IF($K20=1,INDEX(Calendario!$D$3:$H$55,MATCH(Y$4,Calendario!$A$3:$A$55,0),MATCH($I20,Calendario!$D$2:$H$2,0)),IF($K20=2,IF(X20="",INDEX(Calendario!$D$3:$H$55,MATCH(Y$4,Calendario!$A$3:$A$55,0),MATCH($I20,Calendario!$D$2:$H$2,0)),""),IF($K20=3,IF(AND((W20=""),(X20="")),INDEX(Calendario!$D$3:$H$55,MATCH(Y$4,Calendario!$A$3:$A$55,0),MATCH($I20,Calendario!$D$2:$H$2,0)),""),IF($K20=4,IF(AND((V20=""),(W20=""),(X20="")),INDEX(Calendario!$D$3:$H$55,MATCH(Y$4,Calendario!$A$3:$A$55,0),MATCH($I20,Calendario!$D$2:$H$2,0)),""))))))))</f>
        <v/>
      </c>
      <c r="Z20" s="107">
        <f>IF(ISBLANK($I20),"",IF(OR(EXACT(($I20),PROPER(TEXT(Z19,"dddd"))),(EXACT(($I20),PROPER(TEXT(Z18,"dddd"))))),"",IF(EXACT(($I20),(PROPER(TEXT(Z$3,"dddd")))),"",IF($K20=1,INDEX(Calendario!$D$3:$H$55,MATCH(Z$4,Calendario!$A$3:$A$55,0),MATCH($I20,Calendario!$D$2:$H$2,0)),IF($K20=2,IF(Y20="",INDEX(Calendario!$D$3:$H$55,MATCH(Z$4,Calendario!$A$3:$A$55,0),MATCH($I20,Calendario!$D$2:$H$2,0)),""),IF($K20=3,IF(AND((X20=""),(Y20="")),INDEX(Calendario!$D$3:$H$55,MATCH(Z$4,Calendario!$A$3:$A$55,0),MATCH($I20,Calendario!$D$2:$H$2,0)),""),IF($K20=4,IF(AND((W20=""),(X20=""),(Y20="")),INDEX(Calendario!$D$3:$H$55,MATCH(Z$4,Calendario!$A$3:$A$55,0),MATCH($I20,Calendario!$D$2:$H$2,0)),""))))))))</f>
        <v>44648</v>
      </c>
      <c r="AA20" s="108" t="str">
        <f>IF(ISBLANK($I20),"",IF(OR(EXACT(($I20),PROPER(TEXT(AA19,"dddd"))),(EXACT(($I20),PROPER(TEXT(AA18,"dddd"))))),"",IF(EXACT(($I20),(PROPER(TEXT(AA$3,"dddd")))),"",IF($K20=1,INDEX(Calendario!$D$3:$H$55,MATCH(AA$4,Calendario!$A$3:$A$55,0),MATCH($I20,Calendario!$D$2:$H$2,0)),IF($K20=2,IF(Z20="",INDEX(Calendario!$D$3:$H$55,MATCH(AA$4,Calendario!$A$3:$A$55,0),MATCH($I20,Calendario!$D$2:$H$2,0)),""),IF($K20=3,IF(AND((Y20=""),(Z20="")),INDEX(Calendario!$D$3:$H$55,MATCH(AA$4,Calendario!$A$3:$A$55,0),MATCH($I20,Calendario!$D$2:$H$2,0)),""),IF($K20=4,IF(AND((X20=""),(Y20=""),(Z20="")),INDEX(Calendario!$D$3:$H$55,MATCH(AA$4,Calendario!$A$3:$A$55,0),MATCH($I20,Calendario!$D$2:$H$2,0)),""))))))))</f>
        <v/>
      </c>
      <c r="AB20" s="108" t="str">
        <f>IF(ISBLANK($I20),"",IF(OR(EXACT(($I20),PROPER(TEXT(AB19,"dddd"))),(EXACT(($I20),PROPER(TEXT(AB18,"dddd"))))),"",IF(EXACT(($I20),(PROPER(TEXT(AB$3,"dddd")))),"",IF($K20=1,INDEX(Calendario!$D$3:$H$55,MATCH(AB$4,Calendario!$A$3:$A$55,0),MATCH($I20,Calendario!$D$2:$H$2,0)),IF($K20=2,IF(AA20="",INDEX(Calendario!$D$3:$H$55,MATCH(AB$4,Calendario!$A$3:$A$55,0),MATCH($I20,Calendario!$D$2:$H$2,0)),""),IF($K20=3,IF(AND((Z20=""),(AA20="")),INDEX(Calendario!$D$3:$H$55,MATCH(AB$4,Calendario!$A$3:$A$55,0),MATCH($I20,Calendario!$D$2:$H$2,0)),""),IF($K20=4,IF(AND((Y20=""),(Z20=""),(AA20="")),INDEX(Calendario!$D$3:$H$55,MATCH(AB$4,Calendario!$A$3:$A$55,0),MATCH($I20,Calendario!$D$2:$H$2,0)),""))))))))</f>
        <v/>
      </c>
      <c r="AC20" s="108" t="str">
        <f>IF(ISBLANK($I20),"",IF(OR(EXACT(($I20),PROPER(TEXT(AC19,"dddd"))),(EXACT(($I20),PROPER(TEXT(AC18,"dddd"))))),"",IF(EXACT(($I20),(PROPER(TEXT(AC$3,"dddd")))),"",IF($K20=1,INDEX(Calendario!$D$3:$H$55,MATCH(AC$4,Calendario!$A$3:$A$55,0),MATCH($I20,Calendario!$D$2:$H$2,0)),IF($K20=2,IF(AB20="",INDEX(Calendario!$D$3:$H$55,MATCH(AC$4,Calendario!$A$3:$A$55,0),MATCH($I20,Calendario!$D$2:$H$2,0)),""),IF($K20=3,IF(AND((AA20=""),(AB20="")),INDEX(Calendario!$D$3:$H$55,MATCH(AC$4,Calendario!$A$3:$A$55,0),MATCH($I20,Calendario!$D$2:$H$2,0)),""),IF($K20=4,IF(AND((Z20=""),(AA20=""),(AB20="")),INDEX(Calendario!$D$3:$H$55,MATCH(AC$4,Calendario!$A$3:$A$55,0),MATCH($I20,Calendario!$D$2:$H$2,0)),""))))))))</f>
        <v/>
      </c>
      <c r="AD20" s="108">
        <f>IF(ISBLANK($I20),"",IF(OR(EXACT(($I20),PROPER(TEXT(AD19,"dddd"))),(EXACT(($I20),PROPER(TEXT(AD18,"dddd"))))),"",IF(EXACT(($I20),(PROPER(TEXT(AD$3,"dddd")))),"",IF($K20=1,INDEX(Calendario!$D$3:$H$55,MATCH(AD$4,Calendario!$A$3:$A$55,0),MATCH($I20,Calendario!$D$2:$H$2,0)),IF($K20=2,IF(AC20="",INDEX(Calendario!$D$3:$H$55,MATCH(AD$4,Calendario!$A$3:$A$55,0),MATCH($I20,Calendario!$D$2:$H$2,0)),""),IF($K20=3,IF(AND((AB20=""),(AC20="")),INDEX(Calendario!$D$3:$H$55,MATCH(AD$4,Calendario!$A$3:$A$55,0),MATCH($I20,Calendario!$D$2:$H$2,0)),""),IF($K20=4,IF(AND((AA20=""),(AB20=""),(AC20="")),INDEX(Calendario!$D$3:$H$55,MATCH(AD$4,Calendario!$A$3:$A$55,0),MATCH($I20,Calendario!$D$2:$H$2,0)),""))))))))</f>
        <v>44676</v>
      </c>
      <c r="AE20" s="107" t="str">
        <f>IF(ISBLANK($I20),"",IF(OR(EXACT(($I20),PROPER(TEXT(AE19,"dddd"))),(EXACT(($I20),PROPER(TEXT(AE18,"dddd"))))),"",IF(EXACT(($I20),(PROPER(TEXT(AE$3,"dddd")))),"",IF($K20=1,INDEX(Calendario!$D$3:$H$55,MATCH(AE$4,Calendario!$A$3:$A$55,0),MATCH($I20,Calendario!$D$2:$H$2,0)),IF($K20=2,IF(AD20="",INDEX(Calendario!$D$3:$H$55,MATCH(AE$4,Calendario!$A$3:$A$55,0),MATCH($I20,Calendario!$D$2:$H$2,0)),""),IF($K20=3,IF(AND((AC20=""),(AD20="")),INDEX(Calendario!$D$3:$H$55,MATCH(AE$4,Calendario!$A$3:$A$55,0),MATCH($I20,Calendario!$D$2:$H$2,0)),""),IF($K20=4,IF(AND((AB20=""),(AC20=""),(AD20="")),INDEX(Calendario!$D$3:$H$55,MATCH(AE$4,Calendario!$A$3:$A$55,0),MATCH($I20,Calendario!$D$2:$H$2,0)),""))))))))</f>
        <v/>
      </c>
      <c r="AF20" s="107" t="str">
        <f>IF(ISBLANK($I20),"",IF(OR(EXACT(($I20),PROPER(TEXT(AF19,"dddd"))),(EXACT(($I20),PROPER(TEXT(AF18,"dddd"))))),"",IF(EXACT(($I20),(PROPER(TEXT(AF$3,"dddd")))),"",IF($K20=1,INDEX(Calendario!$D$3:$H$55,MATCH(AF$4,Calendario!$A$3:$A$55,0),MATCH($I20,Calendario!$D$2:$H$2,0)),IF($K20=2,IF(AE20="",INDEX(Calendario!$D$3:$H$55,MATCH(AF$4,Calendario!$A$3:$A$55,0),MATCH($I20,Calendario!$D$2:$H$2,0)),""),IF($K20=3,IF(AND((AD20=""),(AE20="")),INDEX(Calendario!$D$3:$H$55,MATCH(AF$4,Calendario!$A$3:$A$55,0),MATCH($I20,Calendario!$D$2:$H$2,0)),""),IF($K20=4,IF(AND((AC20=""),(AD20=""),(AE20="")),INDEX(Calendario!$D$3:$H$55,MATCH(AF$4,Calendario!$A$3:$A$55,0),MATCH($I20,Calendario!$D$2:$H$2,0)),""))))))))</f>
        <v/>
      </c>
      <c r="AG20" s="107" t="str">
        <f>IF(ISBLANK($I20),"",IF(OR(EXACT(($I20),PROPER(TEXT(AG19,"dddd"))),(EXACT(($I20),PROPER(TEXT(AG18,"dddd"))))),"",IF(EXACT(($I20),(PROPER(TEXT(AG$3,"dddd")))),"",IF($K20=1,INDEX(Calendario!$D$3:$H$55,MATCH(AG$4,Calendario!$A$3:$A$55,0),MATCH($I20,Calendario!$D$2:$H$2,0)),IF($K20=2,IF(AF20="",INDEX(Calendario!$D$3:$H$55,MATCH(AG$4,Calendario!$A$3:$A$55,0),MATCH($I20,Calendario!$D$2:$H$2,0)),""),IF($K20=3,IF(AND((AE20=""),(AF20="")),INDEX(Calendario!$D$3:$H$55,MATCH(AG$4,Calendario!$A$3:$A$55,0),MATCH($I20,Calendario!$D$2:$H$2,0)),""),IF($K20=4,IF(AND((AD20=""),(AE20=""),(AF20="")),INDEX(Calendario!$D$3:$H$55,MATCH(AG$4,Calendario!$A$3:$A$55,0),MATCH($I20,Calendario!$D$2:$H$2,0)),""))))))))</f>
        <v/>
      </c>
      <c r="AH20" s="107">
        <f>IF(ISBLANK($I20),"",IF(OR(EXACT(($I20),PROPER(TEXT(AH19,"dddd"))),(EXACT(($I20),PROPER(TEXT(AH18,"dddd"))))),"",IF(EXACT(($I20),(PROPER(TEXT(AH$3,"dddd")))),"",IF($K20=1,INDEX(Calendario!$D$3:$H$55,MATCH(AH$4,Calendario!$A$3:$A$55,0),MATCH($I20,Calendario!$D$2:$H$2,0)),IF($K20=2,IF(AG20="",INDEX(Calendario!$D$3:$H$55,MATCH(AH$4,Calendario!$A$3:$A$55,0),MATCH($I20,Calendario!$D$2:$H$2,0)),""),IF($K20=3,IF(AND((AF20=""),(AG20="")),INDEX(Calendario!$D$3:$H$55,MATCH(AH$4,Calendario!$A$3:$A$55,0),MATCH($I20,Calendario!$D$2:$H$2,0)),""),IF($K20=4,IF(AND((AE20=""),(AF20=""),(AG20="")),INDEX(Calendario!$D$3:$H$55,MATCH(AH$4,Calendario!$A$3:$A$55,0),MATCH($I20,Calendario!$D$2:$H$2,0)),""))))))))</f>
        <v>44704</v>
      </c>
      <c r="AI20" s="108" t="str">
        <f>IF(ISBLANK($I20),"",IF(OR(EXACT(($I20),PROPER(TEXT(AI19,"dddd"))),(EXACT(($I20),PROPER(TEXT(AI18,"dddd"))))),"",IF(EXACT(($I20),(PROPER(TEXT(AI$3,"dddd")))),"",IF($K20=1,INDEX(Calendario!$D$3:$H$55,MATCH(AI$4,Calendario!$A$3:$A$55,0),MATCH($I20,Calendario!$D$2:$H$2,0)),IF($K20=2,IF(AH20="",INDEX(Calendario!$D$3:$H$55,MATCH(AI$4,Calendario!$A$3:$A$55,0),MATCH($I20,Calendario!$D$2:$H$2,0)),""),IF($K20=3,IF(AND((AG20=""),(AH20="")),INDEX(Calendario!$D$3:$H$55,MATCH(AI$4,Calendario!$A$3:$A$55,0),MATCH($I20,Calendario!$D$2:$H$2,0)),""),IF($K20=4,IF(AND((AF20=""),(AG20=""),(AH20="")),INDEX(Calendario!$D$3:$H$55,MATCH(AI$4,Calendario!$A$3:$A$55,0),MATCH($I20,Calendario!$D$2:$H$2,0)),""))))))))</f>
        <v/>
      </c>
      <c r="AJ20" s="108" t="str">
        <f>IF(ISBLANK($I20),"",IF(OR(EXACT(($I20),PROPER(TEXT(AJ19,"dddd"))),(EXACT(($I20),PROPER(TEXT(AJ18,"dddd"))))),"",IF(EXACT(($I20),(PROPER(TEXT(AJ$3,"dddd")))),"",IF($K20=1,INDEX(Calendario!$D$3:$H$55,MATCH(AJ$4,Calendario!$A$3:$A$55,0),MATCH($I20,Calendario!$D$2:$H$2,0)),IF($K20=2,IF(AI20="",INDEX(Calendario!$D$3:$H$55,MATCH(AJ$4,Calendario!$A$3:$A$55,0),MATCH($I20,Calendario!$D$2:$H$2,0)),""),IF($K20=3,IF(AND((AH20=""),(AI20="")),INDEX(Calendario!$D$3:$H$55,MATCH(AJ$4,Calendario!$A$3:$A$55,0),MATCH($I20,Calendario!$D$2:$H$2,0)),""),IF($K20=4,IF(AND((AG20=""),(AH20=""),(AI20="")),INDEX(Calendario!$D$3:$H$55,MATCH(AJ$4,Calendario!$A$3:$A$55,0),MATCH($I20,Calendario!$D$2:$H$2,0)),""))))))))</f>
        <v/>
      </c>
      <c r="AK20" s="108" t="str">
        <f>IF(ISBLANK($I20),"",IF(OR(EXACT(($I20),PROPER(TEXT(AK19,"dddd"))),(EXACT(($I20),PROPER(TEXT(AK18,"dddd"))))),"",IF(EXACT(($I20),(PROPER(TEXT(AK$3,"dddd")))),"",IF($K20=1,INDEX(Calendario!$D$3:$H$55,MATCH(AK$4,Calendario!$A$3:$A$55,0),MATCH($I20,Calendario!$D$2:$H$2,0)),IF($K20=2,IF(AJ20="",INDEX(Calendario!$D$3:$H$55,MATCH(AK$4,Calendario!$A$3:$A$55,0),MATCH($I20,Calendario!$D$2:$H$2,0)),""),IF($K20=3,IF(AND((AI20=""),(AJ20="")),INDEX(Calendario!$D$3:$H$55,MATCH(AK$4,Calendario!$A$3:$A$55,0),MATCH($I20,Calendario!$D$2:$H$2,0)),""),IF($K20=4,IF(AND((AH20=""),(AI20=""),(AJ20="")),INDEX(Calendario!$D$3:$H$55,MATCH(AK$4,Calendario!$A$3:$A$55,0),MATCH($I20,Calendario!$D$2:$H$2,0)),""))))))))</f>
        <v/>
      </c>
      <c r="AL20" s="108" t="str">
        <f>IF(ISBLANK($I20),"",IF(OR(EXACT(($I20),PROPER(TEXT(AL19,"dddd"))),(EXACT(($I20),PROPER(TEXT(AL18,"dddd"))))),"",IF(EXACT(($I20),(PROPER(TEXT(AL$3,"dddd")))),"",IF($K20=1,INDEX(Calendario!$D$3:$H$55,MATCH(AL$4,Calendario!$A$3:$A$55,0),MATCH($I20,Calendario!$D$2:$H$2,0)),IF($K20=2,IF(AK20="",INDEX(Calendario!$D$3:$H$55,MATCH(AL$4,Calendario!$A$3:$A$55,0),MATCH($I20,Calendario!$D$2:$H$2,0)),""),IF($K20=3,IF(AND((AJ20=""),(AK20="")),INDEX(Calendario!$D$3:$H$55,MATCH(AL$4,Calendario!$A$3:$A$55,0),MATCH($I20,Calendario!$D$2:$H$2,0)),""),IF($K20=4,IF(AND((AI20=""),(AJ20=""),(AK20="")),INDEX(Calendario!$D$3:$H$55,MATCH(AL$4,Calendario!$A$3:$A$55,0),MATCH($I20,Calendario!$D$2:$H$2,0)),""))))))))</f>
        <v/>
      </c>
      <c r="AM20" s="108" t="str">
        <f>IF(ISBLANK($I20),"",IF(OR(EXACT(($I20),PROPER(TEXT(AM19,"dddd"))),(EXACT(($I20),PROPER(TEXT(AM18,"dddd"))))),"",IF(EXACT(($I20),(PROPER(TEXT(AM$3,"dddd")))),"",IF($K20=1,INDEX(Calendario!$D$3:$H$55,MATCH(AM$4,Calendario!$A$3:$A$55,0),MATCH($I20,Calendario!$D$2:$H$2,0)),IF($K20=2,IF(AL20="",INDEX(Calendario!$D$3:$H$55,MATCH(AM$4,Calendario!$A$3:$A$55,0),MATCH($I20,Calendario!$D$2:$H$2,0)),""),IF($K20=3,IF(AND((AK20=""),(AL20="")),INDEX(Calendario!$D$3:$H$55,MATCH(AM$4,Calendario!$A$3:$A$55,0),MATCH($I20,Calendario!$D$2:$H$2,0)),""),IF($K20=4,IF(AND((AJ20=""),(AK20=""),(AL20="")),INDEX(Calendario!$D$3:$H$55,MATCH(AM$4,Calendario!$A$3:$A$55,0),MATCH($I20,Calendario!$D$2:$H$2,0)),""))))))))</f>
        <v/>
      </c>
      <c r="AN20" s="107" t="str">
        <f>IF(ISBLANK($I20),"",IF(OR(EXACT(($I20),PROPER(TEXT(AN19,"dddd"))),(EXACT(($I20),PROPER(TEXT(AN18,"dddd"))))),"",IF(EXACT(($I20),(PROPER(TEXT(AN$3,"dddd")))),"",IF($K20=1,INDEX(Calendario!$D$3:$H$55,MATCH(AN$4,Calendario!$A$3:$A$55,0),MATCH($I20,Calendario!$D$2:$H$2,0)),IF($K20=2,IF(AM20="",INDEX(Calendario!$D$3:$H$55,MATCH(AN$4,Calendario!$A$3:$A$55,0),MATCH($I20,Calendario!$D$2:$H$2,0)),""),IF($K20=3,IF(AND((AL20=""),(AM20="")),INDEX(Calendario!$D$3:$H$55,MATCH(AN$4,Calendario!$A$3:$A$55,0),MATCH($I20,Calendario!$D$2:$H$2,0)),""),IF($K20=4,IF(AND((AK20=""),(AL20=""),(AM20="")),INDEX(Calendario!$D$3:$H$55,MATCH(AN$4,Calendario!$A$3:$A$55,0),MATCH($I20,Calendario!$D$2:$H$2,0)),""))))))))</f>
        <v/>
      </c>
      <c r="AO20" s="107">
        <f>IF(ISBLANK($I20),"",IF(OR(EXACT(($I20),PROPER(TEXT(AO19,"dddd"))),(EXACT(($I20),PROPER(TEXT(AO18,"dddd"))))),"",IF(EXACT(($I20),(PROPER(TEXT(AO$3,"dddd")))),"",IF($K20=1,INDEX(Calendario!$D$3:$H$55,MATCH(AO$4,Calendario!$A$3:$A$55,0),MATCH($I20,Calendario!$D$2:$H$2,0)),IF($K20=2,IF(AN20="",INDEX(Calendario!$D$3:$H$55,MATCH(AO$4,Calendario!$A$3:$A$55,0),MATCH($I20,Calendario!$D$2:$H$2,0)),""),IF($K20=3,IF(AND((AM20=""),(AN20="")),INDEX(Calendario!$D$3:$H$55,MATCH(AO$4,Calendario!$A$3:$A$55,0),MATCH($I20,Calendario!$D$2:$H$2,0)),""),IF($K20=4,IF(AND((AL20=""),(AM20=""),(AN20="")),INDEX(Calendario!$D$3:$H$55,MATCH(AO$4,Calendario!$A$3:$A$55,0),MATCH($I20,Calendario!$D$2:$H$2,0)),""))))))))</f>
        <v>44753</v>
      </c>
      <c r="AP20" s="107" t="str">
        <f>IF(ISBLANK($I20),"",IF(OR(EXACT(($I20),PROPER(TEXT(AP19,"dddd"))),(EXACT(($I20),PROPER(TEXT(AP18,"dddd"))))),"",IF(EXACT(($I20),(PROPER(TEXT(AP$3,"dddd")))),"",IF($K20=1,INDEX(Calendario!$D$3:$H$55,MATCH(AP$4,Calendario!$A$3:$A$55,0),MATCH($I20,Calendario!$D$2:$H$2,0)),IF($K20=2,IF(AO20="",INDEX(Calendario!$D$3:$H$55,MATCH(AP$4,Calendario!$A$3:$A$55,0),MATCH($I20,Calendario!$D$2:$H$2,0)),""),IF($K20=3,IF(AND((AN20=""),(AO20="")),INDEX(Calendario!$D$3:$H$55,MATCH(AP$4,Calendario!$A$3:$A$55,0),MATCH($I20,Calendario!$D$2:$H$2,0)),""),IF($K20=4,IF(AND((AM20=""),(AN20=""),(AO20="")),INDEX(Calendario!$D$3:$H$55,MATCH(AP$4,Calendario!$A$3:$A$55,0),MATCH($I20,Calendario!$D$2:$H$2,0)),""))))))))</f>
        <v/>
      </c>
      <c r="AQ20" s="107" t="str">
        <f>IF(ISBLANK($I20),"",IF(OR(EXACT(($I20),PROPER(TEXT(AQ19,"dddd"))),(EXACT(($I20),PROPER(TEXT(AQ18,"dddd"))))),"",IF(EXACT(($I20),(PROPER(TEXT(AQ$3,"dddd")))),"",IF($K20=1,INDEX(Calendario!$D$3:$H$55,MATCH(AQ$4,Calendario!$A$3:$A$55,0),MATCH($I20,Calendario!$D$2:$H$2,0)),IF($K20=2,IF(AP20="",INDEX(Calendario!$D$3:$H$55,MATCH(AQ$4,Calendario!$A$3:$A$55,0),MATCH($I20,Calendario!$D$2:$H$2,0)),""),IF($K20=3,IF(AND((AO20=""),(AP20="")),INDEX(Calendario!$D$3:$H$55,MATCH(AQ$4,Calendario!$A$3:$A$55,0),MATCH($I20,Calendario!$D$2:$H$2,0)),""),IF($K20=4,IF(AND((AN20=""),(AO20=""),(AP20="")),INDEX(Calendario!$D$3:$H$55,MATCH(AQ$4,Calendario!$A$3:$A$55,0),MATCH($I20,Calendario!$D$2:$H$2,0)),""))))))))</f>
        <v/>
      </c>
      <c r="AR20" s="108" t="str">
        <f>IF(ISBLANK($I20),"",IF(OR(EXACT(($I20),PROPER(TEXT(AR19,"dddd"))),(EXACT(($I20),PROPER(TEXT(AR18,"dddd"))))),"",IF(EXACT(($I20),(PROPER(TEXT(AR$3,"dddd")))),"",IF($K20=1,INDEX(Calendario!$D$3:$H$55,MATCH(AR$4,Calendario!$A$3:$A$55,0),MATCH($I20,Calendario!$D$2:$H$2,0)),IF($K20=2,IF(AQ20="",INDEX(Calendario!$D$3:$H$55,MATCH(AR$4,Calendario!$A$3:$A$55,0),MATCH($I20,Calendario!$D$2:$H$2,0)),""),IF($K20=3,IF(AND((AP20=""),(AQ20="")),INDEX(Calendario!$D$3:$H$55,MATCH(AR$4,Calendario!$A$3:$A$55,0),MATCH($I20,Calendario!$D$2:$H$2,0)),""),IF($K20=4,IF(AND((AO20=""),(AP20=""),(AQ20="")),INDEX(Calendario!$D$3:$H$55,MATCH(AR$4,Calendario!$A$3:$A$55,0),MATCH($I20,Calendario!$D$2:$H$2,0)),""))))))))</f>
        <v/>
      </c>
      <c r="AS20" s="108">
        <f>IF(ISBLANK($I20),"",IF(OR(EXACT(($I20),PROPER(TEXT(AS19,"dddd"))),(EXACT(($I20),PROPER(TEXT(AS18,"dddd"))))),"",IF(EXACT(($I20),(PROPER(TEXT(AS$3,"dddd")))),"",IF($K20=1,INDEX(Calendario!$D$3:$H$55,MATCH(AS$4,Calendario!$A$3:$A$55,0),MATCH($I20,Calendario!$D$2:$H$2,0)),IF($K20=2,IF(AR20="",INDEX(Calendario!$D$3:$H$55,MATCH(AS$4,Calendario!$A$3:$A$55,0),MATCH($I20,Calendario!$D$2:$H$2,0)),""),IF($K20=3,IF(AND((AQ20=""),(AR20="")),INDEX(Calendario!$D$3:$H$55,MATCH(AS$4,Calendario!$A$3:$A$55,0),MATCH($I20,Calendario!$D$2:$H$2,0)),""),IF($K20=4,IF(AND((AP20=""),(AQ20=""),(AR20="")),INDEX(Calendario!$D$3:$H$55,MATCH(AS$4,Calendario!$A$3:$A$55,0),MATCH($I20,Calendario!$D$2:$H$2,0)),""))))))))</f>
        <v>44781</v>
      </c>
      <c r="AT20" s="108" t="str">
        <f>IF(ISBLANK($I20),"",IF(OR(EXACT(($I20),PROPER(TEXT(AT19,"dddd"))),(EXACT(($I20),PROPER(TEXT(AT18,"dddd"))))),"",IF(EXACT(($I20),(PROPER(TEXT(AT$3,"dddd")))),"",IF($K20=1,INDEX(Calendario!$D$3:$H$55,MATCH(AT$4,Calendario!$A$3:$A$55,0),MATCH($I20,Calendario!$D$2:$H$2,0)),IF($K20=2,IF(AS20="",INDEX(Calendario!$D$3:$H$55,MATCH(AT$4,Calendario!$A$3:$A$55,0),MATCH($I20,Calendario!$D$2:$H$2,0)),""),IF($K20=3,IF(AND((AR20=""),(AS20="")),INDEX(Calendario!$D$3:$H$55,MATCH(AT$4,Calendario!$A$3:$A$55,0),MATCH($I20,Calendario!$D$2:$H$2,0)),""),IF($K20=4,IF(AND((AQ20=""),(AR20=""),(AS20="")),INDEX(Calendario!$D$3:$H$55,MATCH(AT$4,Calendario!$A$3:$A$55,0),MATCH($I20,Calendario!$D$2:$H$2,0)),""))))))))</f>
        <v/>
      </c>
      <c r="AU20" s="108" t="str">
        <f>IF(ISBLANK($I20),"",IF(OR(EXACT(($I20),PROPER(TEXT(AU19,"dddd"))),(EXACT(($I20),PROPER(TEXT(AU18,"dddd"))))),"",IF(EXACT(($I20),(PROPER(TEXT(AU$3,"dddd")))),"",IF($K20=1,INDEX(Calendario!$D$3:$H$55,MATCH(AU$4,Calendario!$A$3:$A$55,0),MATCH($I20,Calendario!$D$2:$H$2,0)),IF($K20=2,IF(AT20="",INDEX(Calendario!$D$3:$H$55,MATCH(AU$4,Calendario!$A$3:$A$55,0),MATCH($I20,Calendario!$D$2:$H$2,0)),""),IF($K20=3,IF(AND((AS20=""),(AT20="")),INDEX(Calendario!$D$3:$H$55,MATCH(AU$4,Calendario!$A$3:$A$55,0),MATCH($I20,Calendario!$D$2:$H$2,0)),""),IF($K20=4,IF(AND((AR20=""),(AS20=""),(AT20="")),INDEX(Calendario!$D$3:$H$55,MATCH(AU$4,Calendario!$A$3:$A$55,0),MATCH($I20,Calendario!$D$2:$H$2,0)),""))))))))</f>
        <v/>
      </c>
      <c r="AV20" s="107" t="str">
        <f>IF(ISBLANK($I20),"",IF(OR(EXACT(($I20),PROPER(TEXT(AV19,"dddd"))),(EXACT(($I20),PROPER(TEXT(AV18,"dddd"))))),"",IF(EXACT(($I20),(PROPER(TEXT(AV$3,"dddd")))),"",IF($K20=1,INDEX(Calendario!$D$3:$H$55,MATCH(AV$4,Calendario!$A$3:$A$55,0),MATCH($I20,Calendario!$D$2:$H$2,0)),IF($K20=2,IF(AU20="",INDEX(Calendario!$D$3:$H$55,MATCH(AV$4,Calendario!$A$3:$A$55,0),MATCH($I20,Calendario!$D$2:$H$2,0)),""),IF($K20=3,IF(AND((AT20=""),(AU20="")),INDEX(Calendario!$D$3:$H$55,MATCH(AV$4,Calendario!$A$3:$A$55,0),MATCH($I20,Calendario!$D$2:$H$2,0)),""),IF($K20=4,IF(AND((AS20=""),(AT20=""),(AU20="")),INDEX(Calendario!$D$3:$H$55,MATCH(AV$4,Calendario!$A$3:$A$55,0),MATCH($I20,Calendario!$D$2:$H$2,0)),""))))))))</f>
        <v/>
      </c>
      <c r="AW20" s="107">
        <f>IF(ISBLANK($I20),"",IF(OR(EXACT(($I20),PROPER(TEXT(AW19,"dddd"))),(EXACT(($I20),PROPER(TEXT(AW18,"dddd"))))),"",IF(EXACT(($I20),(PROPER(TEXT(AW$3,"dddd")))),"",IF($K20=1,INDEX(Calendario!$D$3:$H$55,MATCH(AW$4,Calendario!$A$3:$A$55,0),MATCH($I20,Calendario!$D$2:$H$2,0)),IF($K20=2,IF(AV20="",INDEX(Calendario!$D$3:$H$55,MATCH(AW$4,Calendario!$A$3:$A$55,0),MATCH($I20,Calendario!$D$2:$H$2,0)),""),IF($K20=3,IF(AND((AU20=""),(AV20="")),INDEX(Calendario!$D$3:$H$55,MATCH(AW$4,Calendario!$A$3:$A$55,0),MATCH($I20,Calendario!$D$2:$H$2,0)),""),IF($K20=4,IF(AND((AT20=""),(AU20=""),(AV20="")),INDEX(Calendario!$D$3:$H$55,MATCH(AW$4,Calendario!$A$3:$A$55,0),MATCH($I20,Calendario!$D$2:$H$2,0)),""))))))))</f>
        <v>44809</v>
      </c>
      <c r="AX20" s="107" t="str">
        <f>IF(ISBLANK($I20),"",IF(OR(EXACT(($I20),PROPER(TEXT(AX19,"dddd"))),(EXACT(($I20),PROPER(TEXT(AX18,"dddd"))))),"",IF(EXACT(($I20),(PROPER(TEXT(AX$3,"dddd")))),"",IF($K20=1,INDEX(Calendario!$D$3:$H$55,MATCH(AX$4,Calendario!$A$3:$A$55,0),MATCH($I20,Calendario!$D$2:$H$2,0)),IF($K20=2,IF(AW20="",INDEX(Calendario!$D$3:$H$55,MATCH(AX$4,Calendario!$A$3:$A$55,0),MATCH($I20,Calendario!$D$2:$H$2,0)),""),IF($K20=3,IF(AND((AV20=""),(AW20="")),INDEX(Calendario!$D$3:$H$55,MATCH(AX$4,Calendario!$A$3:$A$55,0),MATCH($I20,Calendario!$D$2:$H$2,0)),""),IF($K20=4,IF(AND((AU20=""),(AV20=""),(AW20="")),INDEX(Calendario!$D$3:$H$55,MATCH(AX$4,Calendario!$A$3:$A$55,0),MATCH($I20,Calendario!$D$2:$H$2,0)),""))))))))</f>
        <v/>
      </c>
      <c r="AY20" s="107" t="str">
        <f>IF(ISBLANK($I20),"",IF(OR(EXACT(($I20),PROPER(TEXT(AY19,"dddd"))),(EXACT(($I20),PROPER(TEXT(AY18,"dddd"))))),"",IF(EXACT(($I20),(PROPER(TEXT(AY$3,"dddd")))),"",IF($K20=1,INDEX(Calendario!$D$3:$H$55,MATCH(AY$4,Calendario!$A$3:$A$55,0),MATCH($I20,Calendario!$D$2:$H$2,0)),IF($K20=2,IF(AX20="",INDEX(Calendario!$D$3:$H$55,MATCH(AY$4,Calendario!$A$3:$A$55,0),MATCH($I20,Calendario!$D$2:$H$2,0)),""),IF($K20=3,IF(AND((AW20=""),(AX20="")),INDEX(Calendario!$D$3:$H$55,MATCH(AY$4,Calendario!$A$3:$A$55,0),MATCH($I20,Calendario!$D$2:$H$2,0)),""),IF($K20=4,IF(AND((AV20=""),(AW20=""),(AX20="")),INDEX(Calendario!$D$3:$H$55,MATCH(AY$4,Calendario!$A$3:$A$55,0),MATCH($I20,Calendario!$D$2:$H$2,0)),""))))))))</f>
        <v/>
      </c>
      <c r="AZ20" s="107" t="str">
        <f>IF(ISBLANK($I20),"",IF(OR(EXACT(($I20),PROPER(TEXT(AZ19,"dddd"))),(EXACT(($I20),PROPER(TEXT(AZ18,"dddd"))))),"",IF(EXACT(($I20),(PROPER(TEXT(AZ$3,"dddd")))),"",IF($K20=1,INDEX(Calendario!$D$3:$H$55,MATCH(AZ$4,Calendario!$A$3:$A$55,0),MATCH($I20,Calendario!$D$2:$H$2,0)),IF($K20=2,IF(AY20="",INDEX(Calendario!$D$3:$H$55,MATCH(AZ$4,Calendario!$A$3:$A$55,0),MATCH($I20,Calendario!$D$2:$H$2,0)),""),IF($K20=3,IF(AND((AX20=""),(AY20="")),INDEX(Calendario!$D$3:$H$55,MATCH(AZ$4,Calendario!$A$3:$A$55,0),MATCH($I20,Calendario!$D$2:$H$2,0)),""),IF($K20=4,IF(AND((AW20=""),(AX20=""),(AY20="")),INDEX(Calendario!$D$3:$H$55,MATCH(AZ$4,Calendario!$A$3:$A$55,0),MATCH($I20,Calendario!$D$2:$H$2,0)),""))))))))</f>
        <v/>
      </c>
      <c r="BA20" s="108">
        <f>IF(ISBLANK($I20),"",IF(OR(EXACT(($I20),PROPER(TEXT(BA19,"dddd"))),(EXACT(($I20),PROPER(TEXT(BA18,"dddd"))))),"",IF(EXACT(($I20),(PROPER(TEXT(BA$3,"dddd")))),"",IF($K20=1,INDEX(Calendario!$D$3:$H$55,MATCH(BA$4,Calendario!$A$3:$A$55,0),MATCH($I20,Calendario!$D$2:$H$2,0)),IF($K20=2,IF(AZ20="",INDEX(Calendario!$D$3:$H$55,MATCH(BA$4,Calendario!$A$3:$A$55,0),MATCH($I20,Calendario!$D$2:$H$2,0)),""),IF($K20=3,IF(AND((AY20=""),(AZ20="")),INDEX(Calendario!$D$3:$H$55,MATCH(BA$4,Calendario!$A$3:$A$55,0),MATCH($I20,Calendario!$D$2:$H$2,0)),""),IF($K20=4,IF(AND((AX20=""),(AY20=""),(AZ20="")),INDEX(Calendario!$D$3:$H$55,MATCH(BA$4,Calendario!$A$3:$A$55,0),MATCH($I20,Calendario!$D$2:$H$2,0)),""))))))))</f>
        <v>44837</v>
      </c>
      <c r="BB20" s="108" t="str">
        <f>IF(ISBLANK($I20),"",IF(OR(EXACT(($I20),PROPER(TEXT(BB19,"dddd"))),(EXACT(($I20),PROPER(TEXT(BB18,"dddd"))))),"",IF(EXACT(($I20),(PROPER(TEXT(BB$3,"dddd")))),"",IF($K20=1,INDEX(Calendario!$D$3:$H$55,MATCH(BB$4,Calendario!$A$3:$A$55,0),MATCH($I20,Calendario!$D$2:$H$2,0)),IF($K20=2,IF(BA20="",INDEX(Calendario!$D$3:$H$55,MATCH(BB$4,Calendario!$A$3:$A$55,0),MATCH($I20,Calendario!$D$2:$H$2,0)),""),IF($K20=3,IF(AND((AZ20=""),(BA20="")),INDEX(Calendario!$D$3:$H$55,MATCH(BB$4,Calendario!$A$3:$A$55,0),MATCH($I20,Calendario!$D$2:$H$2,0)),""),IF($K20=4,IF(AND((AY20=""),(AZ20=""),(BA20="")),INDEX(Calendario!$D$3:$H$55,MATCH(BB$4,Calendario!$A$3:$A$55,0),MATCH($I20,Calendario!$D$2:$H$2,0)),""))))))))</f>
        <v/>
      </c>
      <c r="BC20" s="108" t="str">
        <f>IF(ISBLANK($I20),"",IF(OR(EXACT(($I20),PROPER(TEXT(BC19,"dddd"))),(EXACT(($I20),PROPER(TEXT(BC18,"dddd"))))),"",IF(EXACT(($I20),(PROPER(TEXT(BC$3,"dddd")))),"",IF($K20=1,INDEX(Calendario!$D$3:$H$55,MATCH(BC$4,Calendario!$A$3:$A$55,0),MATCH($I20,Calendario!$D$2:$H$2,0)),IF($K20=2,IF(BB20="",INDEX(Calendario!$D$3:$H$55,MATCH(BC$4,Calendario!$A$3:$A$55,0),MATCH($I20,Calendario!$D$2:$H$2,0)),""),IF($K20=3,IF(AND((BA20=""),(BB20="")),INDEX(Calendario!$D$3:$H$55,MATCH(BC$4,Calendario!$A$3:$A$55,0),MATCH($I20,Calendario!$D$2:$H$2,0)),""),IF($K20=4,IF(AND((AZ20=""),(BA20=""),(BB20="")),INDEX(Calendario!$D$3:$H$55,MATCH(BC$4,Calendario!$A$3:$A$55,0),MATCH($I20,Calendario!$D$2:$H$2,0)),""))))))))</f>
        <v/>
      </c>
      <c r="BD20" s="108" t="str">
        <f>IF(ISBLANK($I20),"",IF(OR(EXACT(($I20),PROPER(TEXT(BD19,"dddd"))),(EXACT(($I20),PROPER(TEXT(BD18,"dddd"))))),"",IF(EXACT(($I20),(PROPER(TEXT(BD$3,"dddd")))),"",IF($K20=1,INDEX(Calendario!$D$3:$H$55,MATCH(BD$4,Calendario!$A$3:$A$55,0),MATCH($I20,Calendario!$D$2:$H$2,0)),IF($K20=2,IF(BC20="",INDEX(Calendario!$D$3:$H$55,MATCH(BD$4,Calendario!$A$3:$A$55,0),MATCH($I20,Calendario!$D$2:$H$2,0)),""),IF($K20=3,IF(AND((BB20=""),(BC20="")),INDEX(Calendario!$D$3:$H$55,MATCH(BD$4,Calendario!$A$3:$A$55,0),MATCH($I20,Calendario!$D$2:$H$2,0)),""),IF($K20=4,IF(AND((BA20=""),(BB20=""),(BC20="")),INDEX(Calendario!$D$3:$H$55,MATCH(BD$4,Calendario!$A$3:$A$55,0),MATCH($I20,Calendario!$D$2:$H$2,0)),""))))))))</f>
        <v/>
      </c>
      <c r="BE20" s="107">
        <f>IF(ISBLANK($I20),"",IF(OR(EXACT(($I20),PROPER(TEXT(BE19,"dddd"))),(EXACT(($I20),PROPER(TEXT(BE18,"dddd"))))),"",IF(EXACT(($I20),(PROPER(TEXT(BE$3,"dddd")))),"",IF($K20=1,INDEX(Calendario!$D$3:$H$55,MATCH(BE$4,Calendario!$A$3:$A$55,0),MATCH($I20,Calendario!$D$2:$H$2,0)),IF($K20=2,IF(BD20="",INDEX(Calendario!$D$3:$H$55,MATCH(BE$4,Calendario!$A$3:$A$55,0),MATCH($I20,Calendario!$D$2:$H$2,0)),""),IF($K20=3,IF(AND((BC20=""),(BD20="")),INDEX(Calendario!$D$3:$H$55,MATCH(BE$4,Calendario!$A$3:$A$55,0),MATCH($I20,Calendario!$D$2:$H$2,0)),""),IF($K20=4,IF(AND((BB20=""),(BC20=""),(BD20="")),INDEX(Calendario!$D$3:$H$55,MATCH(BE$4,Calendario!$A$3:$A$55,0),MATCH($I20,Calendario!$D$2:$H$2,0)),""))))))))</f>
        <v>44865</v>
      </c>
      <c r="BF20" s="107" t="str">
        <f>IF(ISBLANK($I20),"",IF(OR(EXACT(($I20),PROPER(TEXT(BF19,"dddd"))),(EXACT(($I20),PROPER(TEXT(BF18,"dddd"))))),"",IF(EXACT(($I20),(PROPER(TEXT(BF$3,"dddd")))),"",IF($K20=1,INDEX(Calendario!$D$3:$H$55,MATCH(BF$4,Calendario!$A$3:$A$55,0),MATCH($I20,Calendario!$D$2:$H$2,0)),IF($K20=2,IF(BE20="",INDEX(Calendario!$D$3:$H$55,MATCH(BF$4,Calendario!$A$3:$A$55,0),MATCH($I20,Calendario!$D$2:$H$2,0)),""),IF($K20=3,IF(AND((BD20=""),(BE20="")),INDEX(Calendario!$D$3:$H$55,MATCH(BF$4,Calendario!$A$3:$A$55,0),MATCH($I20,Calendario!$D$2:$H$2,0)),""),IF($K20=4,IF(AND((BC20=""),(BD20=""),(BE20="")),INDEX(Calendario!$D$3:$H$55,MATCH(BF$4,Calendario!$A$3:$A$55,0),MATCH($I20,Calendario!$D$2:$H$2,0)),""))))))))</f>
        <v/>
      </c>
      <c r="BG20" s="107" t="str">
        <f>IF(ISBLANK($I20),"",IF(OR(EXACT(($I20),PROPER(TEXT(BG19,"dddd"))),(EXACT(($I20),PROPER(TEXT(BG18,"dddd"))))),"",IF(EXACT(($I20),(PROPER(TEXT(BG$3,"dddd")))),"",IF($K20=1,INDEX(Calendario!$D$3:$H$55,MATCH(BG$4,Calendario!$A$3:$A$55,0),MATCH($I20,Calendario!$D$2:$H$2,0)),IF($K20=2,IF(BF20="",INDEX(Calendario!$D$3:$H$55,MATCH(BG$4,Calendario!$A$3:$A$55,0),MATCH($I20,Calendario!$D$2:$H$2,0)),""),IF($K20=3,IF(AND((BE20=""),(BF20="")),INDEX(Calendario!$D$3:$H$55,MATCH(BG$4,Calendario!$A$3:$A$55,0),MATCH($I20,Calendario!$D$2:$H$2,0)),""),IF($K20=4,IF(AND((BD20=""),(BE20=""),(BF20="")),INDEX(Calendario!$D$3:$H$55,MATCH(BG$4,Calendario!$A$3:$A$55,0),MATCH($I20,Calendario!$D$2:$H$2,0)),""))))))))</f>
        <v/>
      </c>
      <c r="BH20" s="107" t="str">
        <f>IF(ISBLANK($I20),"",IF(OR(EXACT(($I20),PROPER(TEXT(BH19,"dddd"))),(EXACT(($I20),PROPER(TEXT(BH18,"dddd"))))),"",IF(EXACT(($I20),(PROPER(TEXT(BH$3,"dddd")))),"",IF($K20=1,INDEX(Calendario!$D$3:$H$55,MATCH(BH$4,Calendario!$A$3:$A$55,0),MATCH($I20,Calendario!$D$2:$H$2,0)),IF($K20=2,IF(BG20="",INDEX(Calendario!$D$3:$H$55,MATCH(BH$4,Calendario!$A$3:$A$55,0),MATCH($I20,Calendario!$D$2:$H$2,0)),""),IF($K20=3,IF(AND((BF20=""),(BG20="")),INDEX(Calendario!$D$3:$H$55,MATCH(BH$4,Calendario!$A$3:$A$55,0),MATCH($I20,Calendario!$D$2:$H$2,0)),""),IF($K20=4,IF(AND((BE20=""),(BF20=""),(BG20="")),INDEX(Calendario!$D$3:$H$55,MATCH(BH$4,Calendario!$A$3:$A$55,0),MATCH($I20,Calendario!$D$2:$H$2,0)),""))))))))</f>
        <v/>
      </c>
      <c r="BI20" s="108">
        <f>IF(ISBLANK($I20),"",IF(OR(EXACT(($I20),PROPER(TEXT(BI19,"dddd"))),(EXACT(($I20),PROPER(TEXT(BI18,"dddd"))))),"",IF(EXACT(($I20),(PROPER(TEXT(BI$3,"dddd")))),"",IF($K20=1,INDEX(Calendario!$D$3:$H$55,MATCH(BI$4,Calendario!$A$3:$A$55,0),MATCH($I20,Calendario!$D$2:$H$2,0)),IF($K20=2,IF(BH20="",INDEX(Calendario!$D$3:$H$55,MATCH(BI$4,Calendario!$A$3:$A$55,0),MATCH($I20,Calendario!$D$2:$H$2,0)),""),IF($K20=3,IF(AND((BG20=""),(BH20="")),INDEX(Calendario!$D$3:$H$55,MATCH(BI$4,Calendario!$A$3:$A$55,0),MATCH($I20,Calendario!$D$2:$H$2,0)),""),IF($K20=4,IF(AND((BF20=""),(BG20=""),(BH20="")),INDEX(Calendario!$D$3:$H$55,MATCH(BI$4,Calendario!$A$3:$A$55,0),MATCH($I20,Calendario!$D$2:$H$2,0)),""))))))))</f>
        <v>44893</v>
      </c>
      <c r="BJ20" s="108" t="str">
        <f>IF(ISBLANK($I20),"",IF(OR(EXACT(($I20),PROPER(TEXT(BJ19,"dddd"))),(EXACT(($I20),PROPER(TEXT(BJ18,"dddd"))))),"",IF(EXACT(($I20),(PROPER(TEXT(BJ$3,"dddd")))),"",IF($K20=1,INDEX(Calendario!$D$3:$H$55,MATCH(BJ$4,Calendario!$A$3:$A$55,0),MATCH($I20,Calendario!$D$2:$H$2,0)),IF($K20=2,IF(BI20="",INDEX(Calendario!$D$3:$H$55,MATCH(BJ$4,Calendario!$A$3:$A$55,0),MATCH($I20,Calendario!$D$2:$H$2,0)),""),IF($K20=3,IF(AND((BH20=""),(BI20="")),INDEX(Calendario!$D$3:$H$55,MATCH(BJ$4,Calendario!$A$3:$A$55,0),MATCH($I20,Calendario!$D$2:$H$2,0)),""),IF($K20=4,IF(AND((BG20=""),(BH20=""),(BI20="")),INDEX(Calendario!$D$3:$H$55,MATCH(BJ$4,Calendario!$A$3:$A$55,0),MATCH($I20,Calendario!$D$2:$H$2,0)),""))))))))</f>
        <v/>
      </c>
      <c r="BK20" s="108" t="str">
        <f>IF(ISBLANK($I20),"",IF(OR(EXACT(($I20),PROPER(TEXT(BK19,"dddd"))),(EXACT(($I20),PROPER(TEXT(BK18,"dddd"))))),"",IF(EXACT(($I20),(PROPER(TEXT(BK$3,"dddd")))),"",IF($K20=1,INDEX(Calendario!$D$3:$H$55,MATCH(BK$4,Calendario!$A$3:$A$55,0),MATCH($I20,Calendario!$D$2:$H$2,0)),IF($K20=2,IF(BJ20="",INDEX(Calendario!$D$3:$H$55,MATCH(BK$4,Calendario!$A$3:$A$55,0),MATCH($I20,Calendario!$D$2:$H$2,0)),""),IF($K20=3,IF(AND((BI20=""),(BJ20="")),INDEX(Calendario!$D$3:$H$55,MATCH(BK$4,Calendario!$A$3:$A$55,0),MATCH($I20,Calendario!$D$2:$H$2,0)),""),IF($K20=4,IF(AND((BH20=""),(BI20=""),(BJ20="")),INDEX(Calendario!$D$3:$H$55,MATCH(BK$4,Calendario!$A$3:$A$55,0),MATCH($I20,Calendario!$D$2:$H$2,0)),""))))))))</f>
        <v/>
      </c>
      <c r="BL20" s="108" t="str">
        <f>IF(ISBLANK($I20),"",IF(OR(EXACT(($I20),PROPER(TEXT(BL19,"dddd"))),(EXACT(($I20),PROPER(TEXT(BL18,"dddd"))))),"",IF(EXACT(($I20),(PROPER(TEXT(BL$3,"dddd")))),"",IF($K20=1,INDEX(Calendario!$D$3:$H$55,MATCH(BL$4,Calendario!$A$3:$A$55,0),MATCH($I20,Calendario!$D$2:$H$2,0)),IF($K20=2,IF(BK20="",INDEX(Calendario!$D$3:$H$55,MATCH(BL$4,Calendario!$A$3:$A$55,0),MATCH($I20,Calendario!$D$2:$H$2,0)),""),IF($K20=3,IF(AND((BJ20=""),(BK20="")),INDEX(Calendario!$D$3:$H$55,MATCH(BL$4,Calendario!$A$3:$A$55,0),MATCH($I20,Calendario!$D$2:$H$2,0)),""),IF($K20=4,IF(AND((BI20=""),(BJ20=""),(BK20="")),INDEX(Calendario!$D$3:$H$55,MATCH(BL$4,Calendario!$A$3:$A$55,0),MATCH($I20,Calendario!$D$2:$H$2,0)),""))))))))</f>
        <v/>
      </c>
      <c r="BM20" s="108">
        <f>IF(ISBLANK($I20),"",IF(OR(EXACT(($I20),PROPER(TEXT(BM19,"dddd"))),(EXACT(($I20),PROPER(TEXT(BM18,"dddd"))))),"",IF(EXACT(($I20),(PROPER(TEXT(BM$3,"dddd")))),"",IF($K20=1,INDEX(Calendario!$D$3:$H$55,MATCH(BM$4,Calendario!$A$3:$A$55,0),MATCH($I20,Calendario!$D$2:$H$2,0)),IF($K20=2,IF(BL20="",INDEX(Calendario!$D$3:$H$55,MATCH(BM$4,Calendario!$A$3:$A$55,0),MATCH($I20,Calendario!$D$2:$H$2,0)),""),IF($K20=3,IF(AND((BK20=""),(BL20="")),INDEX(Calendario!$D$3:$H$55,MATCH(BM$4,Calendario!$A$3:$A$55,0),MATCH($I20,Calendario!$D$2:$H$2,0)),""),IF($K20=4,IF(AND((BJ20=""),(BK20=""),(BL20="")),INDEX(Calendario!$D$3:$H$55,MATCH(BM$4,Calendario!$A$3:$A$55,0),MATCH($I20,Calendario!$D$2:$H$2,0)),""))))))))</f>
        <v>44921</v>
      </c>
    </row>
    <row r="21" spans="1:67" s="88" customFormat="1" ht="26.25" customHeight="1" x14ac:dyDescent="0.25">
      <c r="A21" s="178">
        <f t="shared" si="1"/>
        <v>14</v>
      </c>
      <c r="B21" s="176" t="s">
        <v>1280</v>
      </c>
      <c r="C21" s="176" t="s">
        <v>1573</v>
      </c>
      <c r="D21" s="177" t="str">
        <f>IF(ISNA(VLOOKUP(C21,TSeccBS!$D:$H,5,FALSE)),"",VLOOKUP(C21,TSeccBS!$D:$H,5,FALSE))</f>
        <v>MEDELLIN</v>
      </c>
      <c r="E21" s="176" t="s">
        <v>261</v>
      </c>
      <c r="F21" s="176" t="s">
        <v>13</v>
      </c>
      <c r="G21" s="177" t="s">
        <v>1503</v>
      </c>
      <c r="H21" s="184" t="str">
        <f>IF(ISNA(VLOOKUP(G21,TDirReg!$F$1:$H$184,3,0)),"",VLOOKUP(G21,TDirReg!$F$1:$H$184,3,0))</f>
        <v>Avenida los Libertadores, Hospital San Juan De Dios</v>
      </c>
      <c r="I21" s="196" t="s">
        <v>125</v>
      </c>
      <c r="J21" s="195" t="s">
        <v>136</v>
      </c>
      <c r="K21" s="197">
        <v>4</v>
      </c>
      <c r="L21" s="202">
        <f t="shared" si="3"/>
        <v>11</v>
      </c>
      <c r="M21" s="107" t="str">
        <f>IF(ISBLANK($I21),"",IF(EXACT(($I21),(PROPER(TEXT(M$3,"dddd")))),"",IF(EXACT(M$4,$J21),IF($K21=1,INDEX(Calendario!$D$3:$H$55,MATCH(M$4,Calendario!$A$3:$A$55,0),MATCH($I21,Calendario!$D$2:$H$2,0)),INDEX(Calendario!$D$3:$H$55,MATCH($J21,Calendario!$A$3:$A$55,0),MATCH($I21,Calendario!$D$2:$H$2,0))),"")))</f>
        <v/>
      </c>
      <c r="N21" s="107" t="str">
        <f>IF(ISBLANK($I21),"",IF(OR(EXACT(($I21),PROPER(TEXT(N19,"dddd"))),(EXACT(($I21),PROPER(TEXT(N20,"dddd"))))),"",IF(EXACT(($I21),(PROPER(TEXT(N$3,"dddd")))),"",IF(EXACT(N$4,$J21),IF(M21="",IF(OR(($K21=4),($K21=3),($K21=2),($K21=1)),INDEX(Calendario!$D$3:$H$55,MATCH(N$4,Calendario!$A$3:$A$55,0),MATCH($I21,Calendario!$D$2:$H$2,0)),"")),IF($K21=1,IF(AND(M21="",EXACT((N$4),(CONCATENATE(Calendario!$A$1," ",(MID($J21,8,2))+1)))),INDEX(Calendario!$D$3:$H$55,MATCH(N$4,Calendario!$A$3:$A$55,0),MATCH($I21,Calendario!$D$2:$H$2,0)),IF(M21="","",INDEX(Calendario!$D$3:$H$55,MATCH(N$4,Calendario!$A$3:$A$55,0),MATCH($I21,Calendario!$D$2:$H$2,0)))),IF($K21=2,IF(M21="",IF(EXACT($K21,N$4),INDEX(Calendario!$D$3:$H$55,MATCH(N$4,Calendario!$A$3:$A$55,0),MATCH($I21,Calendario!$D$2:$H$2,0)),""),""),IF($K21=3,IF((M21=""),IF(EXACT($K21,N$4),INDEX(Calendario!$D$3:$H$55,MATCH(N$4,Calendario!$A$3:$A$55,0),MATCH($I21,Calendario!$D$2:$H$2,0)),""),""),IF($K21=4,IF((M21=""),IF(EXACT($K21,N$4),INDEX(Calendario!$D$3:$H$55,MATCH(N$4,Calendario!$A$3:$A$55,0),MATCH($I21,Calendario!$D$2:$H$2,0)),""),""),1))))))))</f>
        <v/>
      </c>
      <c r="O21" s="107" t="str">
        <f>IF(ISBLANK($I21),"",IF(EXACT(($I21),(PROPER(TEXT(O$3,"dddd")))),"",IF(OR(EXACT(($I21),PROPER(TEXT(O19,"dddd"))),(EXACT(($I21),PROPER(TEXT(O20,"dddd"))))),"",IF(EXACT(O$4,$J21),IF(N21="",IF(OR(($K21=4),($K21=3),($K21=2),($K21=1)),INDEX(Calendario!$D$3:$H$55,MATCH(O$4,Calendario!$A$3:$A$55,0),MATCH($I21,Calendario!$D$2:$H$2,0)),"")),IF($K21=1,IF(AND(M21="",EXACT((O$4),(CONCATENATE(Calendario!$A$1," ",(MID($J21,8,2))+1)))),INDEX(Calendario!$D$3:$H$55,MATCH(O$4,Calendario!$A$3:$A$55,0),MATCH($I21,Calendario!$D$2:$H$2,0)),IF(N21="",IF(EXACT(($I21),(PROPER(TEXT(N$3,"dddd")))),INDEX(Calendario!$D$3:$H$55,MATCH(O$4,Calendario!$A$3:$A$55,0),MATCH($I21,Calendario!$D$2:$H$2,0)),""),INDEX(Calendario!$D$3:$H$55,MATCH(O$4,Calendario!$A$3:$A$55,0),MATCH($I21,Calendario!$D$2:$H$2,0)))),IF(EXACT($M$4,"Semana 1"),IF($K21=2,IF(N21="",IF(OR(($J21="Semana 1"),($J21="Semana 2"),($J21="Semana 3")),INDEX(Calendario!$D$3:$H$55,MATCH(O$4,Calendario!$A$3:$A$55,0),MATCH($I21,Calendario!$D$2:$H$2,0)),""),""),IF($K21=3,IF(AND((M21=""),(N21="")),IF(OR(($J21="Semana 1"),($J21="Semana 2"),($J21="Semana 3")),INDEX(Calendario!$D$3:$H$55,MATCH(O$4,Calendario!$A$3:$A$55,0),MATCH($I21,Calendario!$D$2:$H$2,0)),""),""),IF($K21=4,IF(AND((M21=""),(N21="")),IF(OR(($J21="Semana 1"),($J21="Semana 2"),($J21="Semana 3")),INDEX(Calendario!$D$3:$H$55,MATCH(O$4,Calendario!$A$3:$A$55,0),MATCH($I21,Calendario!$D$2:$H$2,0)),""),"")))),IF($K21=2,IF(N21="",IF(OR(($J21="Semana 1"),($J21="Semana 2")),INDEX(Calendario!$D$3:$H$55,MATCH(O$4,Calendario!$A$3:$A$55,0),MATCH($I21,Calendario!$D$2:$H$2,0)),""),""),IF($K21=3,IF(AND((M21=""),(N21="")),IF(OR(($J21="Semana 1"),($J21="Semana 2")),INDEX(Calendario!$D$3:$H$55,MATCH(O$4,Calendario!$A$3:$A$55,0),MATCH($I21,Calendario!$D$2:$H$2,0)),""),""),IF($K21=4,IF(AND((M21=""),(N21="")),IF(OR(($J21="Semana 1"),($J21="Semana 2")),INDEX(Calendario!$D$3:$H$55,MATCH(O$4,Calendario!$A$3:$A$55,0),MATCH($I21,Calendario!$D$2:$H$2,0)),""),""))))))))))</f>
        <v/>
      </c>
      <c r="P21" s="107" t="str">
        <f>IF(ISBLANK($I21),"",IF(EXACT(($I21),(PROPER(TEXT(P$3,"dddd")))),"",IF(OR(EXACT(($I21),PROPER(TEXT(P19,"dddd"))),(EXACT(($I21),PROPER(TEXT(P20,"dddd"))))),"",IF(EXACT(P$4,$J21),IF(O21="",IF(OR(($K21=4),($K21=3),($K21=2),($K21=1)),INDEX(Calendario!$D$3:$H$55,MATCH(P$4,Calendario!$A$3:$A$55,0),MATCH($I21,Calendario!$D$2:$H$2,0)),"")),IF($K21=1,IF(AND(M21="",EXACT((P$4),(CONCATENATE(Calendario!$A$1," ",(MID($J21,8,2))+1)))),INDEX(Calendario!$D$3:$H$55,MATCH(P$4,Calendario!$A$3:$A$55,0),MATCH($I21,Calendario!$D$2:$H$2,0)),IF(O21="",IF(EXACT(($I21),(PROPER(TEXT(O$3,"dddd")))),INDEX(Calendario!$D$3:$H$55,MATCH(P$4,Calendario!$A$3:$A$55,0),MATCH($I21,Calendario!$D$2:$H$2,0)),""),INDEX(Calendario!$D$3:$H$55,MATCH(P$4,Calendario!$A$3:$A$55,0),MATCH($I21,Calendario!$D$2:$H$2,0)))),IF(EXACT($M$4,"Semana 1"),IF($K21=2,IF(O21="",IF(OR(($J21="Semana 1"),($J21="Semana 2"),($J21="Semana 3"),($J21="Semana 4")),INDEX(Calendario!$D$3:$H$55,MATCH(P$4,Calendario!$A$3:$A$55,0),MATCH($I21,Calendario!$D$2:$H$2,0)),""),""),IF($K21=3,IF(AND((N21=""),(O21="")),IF(OR(($J21="Semana 1"),($J21="Semana 2"),($J21="Semana 3"),($J21="Semana 4")),INDEX(Calendario!$D$3:$H$55,MATCH(P$4,Calendario!$A$3:$A$55,0),MATCH($I21,Calendario!$D$2:$H$2,0)),""),""),IF($K21=4,IF(AND((M21=""),(N21=""),(O21="")),IF(OR(($J21="Semana 1"),($J21="Semana 2"),($J21="Semana 3"),($J21="Semana 4")),INDEX(Calendario!$D$3:$H$55,MATCH(P$4,Calendario!$A$3:$A$55,0),MATCH($I21,Calendario!$D$2:$H$2,0)),""),"")))),IF($K21=2,IF(O21="",IF(OR(($J21="Semana 1"),($J21="Semana 2"),($J21="Semana 3")),INDEX(Calendario!$D$3:$H$55,MATCH(P$4,Calendario!$A$3:$A$55,0),MATCH($I21,Calendario!$D$2:$H$2,0)),""),""),IF($K21=3,IF(AND((N21=""),(O21="")),IF(OR(($J21="Semana 1"),($J21="Semana 2"),($J21="Semana 3")),INDEX(Calendario!$D$3:$H$55,MATCH(P$4,Calendario!$A$3:$A$55,0),MATCH($I21,Calendario!$D$2:$H$2,0)),""),""),IF($K21=4,IF(AND((M21=""),(N21=""),(O21="")),IF(OR(($J21="Semana 1"),($J21="Semana 2"),($J21="Semana 3")),INDEX(Calendario!$D$3:$H$55,MATCH(P$4,Calendario!$A$3:$A$55,0),MATCH($I21,Calendario!$D$2:$H$2,0)),""),""))))))))))</f>
        <v/>
      </c>
      <c r="Q21" s="107" t="str">
        <f>IF(ISBLANK($I21),"",IF(EXACT(($I21),(PROPER(TEXT(Q$3,"dddd")))),"",IF(OR(EXACT(($I21),PROPER(TEXT(Q19,"dddd"))),(EXACT(($I21),PROPER(TEXT(Q20,"dddd"))))),"",IF(EXACT(Q$4,$J21),IF(P21="",IF(OR(($K21=4),($K21=3),($K21=2),($K21=1)),INDEX(Calendario!$D$3:$H$55,MATCH(Q$4,Calendario!$A$3:$A$55,0),MATCH($I21,Calendario!$D$2:$H$2,0)),"")),IF($K21=1,IF(AND(M21="",EXACT((Q$4),(CONCATENATE(Calendario!$A$1," ",(MID($J21,8,2))+1)))),INDEX(Calendario!$D$3:$H$55,MATCH(Q$4,Calendario!$A$3:$A$55,0),MATCH($I21,Calendario!$D$2:$H$2,0)),IF(P21="","",INDEX(Calendario!$D$3:$H$55,MATCH(Q$4,Calendario!$A$3:$A$55,0),MATCH($I21,Calendario!$D$2:$H$2,0)))),IF(EXACT($M$4,"Semana 1"),IF($K21=2,IF(P21="",IF(OR(($J21="Semana 1"),($J21="Semana 2"),($J21="Semana 3"),($J21="Semana 4"),($J21="Semana 5")),INDEX(Calendario!$D$3:$H$55,MATCH(Q$4,Calendario!$A$3:$A$55,0),MATCH($I21,Calendario!$D$2:$H$2,0)),""),""),IF($K21=3,IF(AND((O21=""),(P21="")),IF(OR(($J21="Semana 1"),($J21="Semana 2"),($J21="Semana 3"),($J21="Semana 4"),($J21="Semana 5")),INDEX(Calendario!$D$3:$H$55,MATCH(Q$4,Calendario!$A$3:$A$55,0),MATCH($I21,Calendario!$D$2:$H$2,0)),""),""),IF($K21=4,IF(AND((N21=""),(O21=""),(P21="")),IF(OR(($J21="Semana 1"),($J21="Semana 2"),($J21="Semana 3"),($J21="Semana 4"),($J21="Semana 5")),INDEX(Calendario!$D$3:$H$55,MATCH(Q$4,Calendario!$A$3:$A$55,0),MATCH($I21,Calendario!$D$2:$H$2,0)),""),"")))),IF($K21=2,IF(P21="",IF(OR(($J21="Semana 1"),($J21="Semana 2"),($J21="Semana 3"),($J21="Semana 4")),INDEX(Calendario!$D$3:$H$55,MATCH(Q$4,Calendario!$A$3:$A$55,0),MATCH($I21,Calendario!$D$2:$H$2,0)),""),""),IF($K21=3,IF(AND((O21=""),(P21="")),IF(OR(($J21="Semana 1"),($J21="Semana 2"),($J21="Semana 3"),($J21="Semana 4")),INDEX(Calendario!$D$3:$H$55,MATCH(Q$4,Calendario!$A$3:$A$55,0),MATCH($I21,Calendario!$D$2:$H$2,0)),""),""),IF($K21=4,IF(AND((N21=""),(O21=""),(P21="")),IF(OR(($J21="Semana 1"),($J21="Semana 2"),($J21="Semana 3"),($J21="Semana 4")),INDEX(Calendario!$D$3:$H$55,MATCH(Q$4,Calendario!$A$3:$A$55,0),MATCH($I21,Calendario!$D$2:$H$2,0)),""),""))))))))))</f>
        <v/>
      </c>
      <c r="R21" s="108" t="str">
        <f>IF(ISBLANK($I21),"",IF(EXACT(($I21),(PROPER(TEXT(R$3,"dddd")))),"",IF(OR(EXACT(($I21),PROPER(TEXT(R19,"dddd"))),(EXACT(($I21),PROPER(TEXT(R20,"dddd"))))),"",IF(EXACT(R$4,$J21),IF(Q21="",IF(OR(($K21=4),($K21=3),($K21=2),($K21=1)),INDEX(Calendario!$D$3:$H$55,MATCH(R$4,Calendario!$A$3:$A$55,0),MATCH($I21,Calendario!$D$2:$H$2,0)),"")),IF($K21=1,IF(AND(N21="",EXACT((R$4),(CONCATENATE(Calendario!$A$1," ",(MID($J21,8,2))+1)))),INDEX(Calendario!$D$3:$H$55,MATCH(R$4,Calendario!$A$3:$A$55,0),MATCH($I21,Calendario!$D$2:$H$2,0)),IF(Q21="","",INDEX(Calendario!$D$3:$H$55,MATCH(R$4,Calendario!$A$3:$A$55,0),MATCH($I21,Calendario!$D$2:$H$2,0)))),IF(EXACT($M$4,"Semana 1"),IF($K21=2,IF(Q21="",IF(OR(($J21="Semana 1"),($J21="Semana 2"),($J21="Semana 3"),($J21="Semana 4"),($J21="Semana 5"),($J21="Semana 6")),INDEX(Calendario!$D$3:$H$55,MATCH(R$4,Calendario!$A$3:$A$55,0),MATCH($I21,Calendario!$D$2:$H$2,0)),""),""),IF($K21=3,IF(AND((P21=""),(Q21="")),IF(OR(($J21="Semana 1"),($J21="Semana 2"),($J21="Semana 3"),($J21="Semana 4"),($J21="Semana 5"),($J21="Semana 6")),INDEX(Calendario!$D$3:$H$55,MATCH(R$4,Calendario!$A$3:$A$55,0),MATCH($I21,Calendario!$D$2:$H$2,0)),""),""),IF($K21=4,IF(AND((O21=""),(P21=""),(Q21="")),IF(OR(($J21="Semana 1"),($J21="Semana 2"),($J21="Semana 3"),($J21="Semana 4"),($J21="Semana 5"),($J21="Semana 6")),INDEX(Calendario!$D$3:$H$55,MATCH(R$4,Calendario!$A$3:$A$55,0),MATCH($I21,Calendario!$D$2:$H$2,0)),""),"")))),IF($K21=2,IF(Q21="",IF(OR(($J21="Semana 1"),($J21="Semana 2"),($J21="Semana 3"),($J21="Semana 4"),($J21="Semana 5")),INDEX(Calendario!$D$3:$H$55,MATCH(R$4,Calendario!$A$3:$A$55,0),MATCH($I21,Calendario!$D$2:$H$2,0)),""),""),IF($K21=3,IF(AND((P21=""),(Q21="")),IF(OR(($J21="Semana 1"),($J21="Semana 2"),($J21="Semana 3"),($J21="Semana 4"),($J21="Semana 5")),INDEX(Calendario!$D$3:$H$55,MATCH(R$4,Calendario!$A$3:$A$55,0),MATCH($I21,Calendario!$D$2:$H$2,0)),""),""),IF($K21=4,IF(AND((O21=""),(P21=""),(Q21="")),IF(OR(($J21="Semana 1"),($J21="Semana 2"),($J21="Semana 3"),($J21="Semana 4"),($J21="Semana 5")),INDEX(Calendario!$D$3:$H$55,MATCH(R$4,Calendario!$A$3:$A$55,0),MATCH($I21,Calendario!$D$2:$H$2,0)),""),""))))))))))</f>
        <v/>
      </c>
      <c r="S21" s="108">
        <f>IF(ISBLANK($I21),"",IF(EXACT(($I21),(PROPER(TEXT(S$3,"dddd")))),"",IF(OR(EXACT(($I21),PROPER(TEXT(S19,"dddd"))),(EXACT(($I21),PROPER(TEXT(S20,"dddd"))))),"",IF(EXACT(S$4,$J21),IF(R21="",IF(OR(($K21=4),($K21=3),($K21=2),($K21=1)),INDEX(Calendario!$D$3:$H$55,MATCH(S$4,Calendario!$A$3:$A$55,0),MATCH($I21,Calendario!$D$2:$H$2,0)),"")),IF($K21=1,IF(AND(O21="",EXACT((S$4),(CONCATENATE(Calendario!$A$1," ",(MID($J21,8,2))+1)))),INDEX(Calendario!$D$3:$H$55,MATCH(S$4,Calendario!$A$3:$A$55,0),MATCH($I21,Calendario!$D$2:$H$2,0)),IF(R21="",IF(EXACT(($I21),(PROPER(TEXT(R$3,"dddd")))),INDEX(Calendario!$D$3:$H$55,MATCH(S$4,Calendario!$A$3:$A$55,0),MATCH($I21,Calendario!$D$2:$H$2,0)),""),INDEX(Calendario!$D$3:$H$55,MATCH(S$4,Calendario!$A$3:$A$55,0),MATCH($I21,Calendario!$D$2:$H$2,0)))),IF(EXACT($M$4,"Semana 1"),IF($K21=2,IF(R21="",IF(OR(($J21="Semana 1"),($J21="Semana 2"),($J21="Semana 3"),($J21="Semana 4"),($J21="Semana 5"),($J21="Semana 6"),($J21="Semana 7")),INDEX(Calendario!$D$3:$H$55,MATCH(S$4,Calendario!$A$3:$A$55,0),MATCH($I21,Calendario!$D$2:$H$2,0)),""),""),IF($K21=3,IF(AND((Q21=""),(R21="")),IF(OR(($J21="Semana 1"),($J21="Semana 2"),($J21="Semana 3"),($J21="Semana 4"),($J21="Semana 5"),($J21="Semana 6"),($J21="Semana 7")),INDEX(Calendario!$D$3:$H$55,MATCH(S$4,Calendario!$A$3:$A$55,0),MATCH($I21,Calendario!$D$2:$H$2,0)),""),""),IF($K21=4,IF(AND((P21=""),(Q21=""),(R21="")),IF(OR(($J21="Semana 1"),($J21="Semana 2"),($J21="Semana 3"),($J21="Semana 4"),($J21="Semana 5"),($J21="Semana 6"),($J21="Semana 7")),INDEX(Calendario!$D$3:$H$55,MATCH(S$4,Calendario!$A$3:$A$55,0),MATCH($I21,Calendario!$D$2:$H$2,0)),""),"")))),IF($K21=2,IF(R21="",IF(OR(($J21="Semana 1"),($J21="Semana 2"),($J21="Semana 3"),($J21="Semana 4"),($J21="Semana 5"),($J21="Semana 6")),INDEX(Calendario!$D$3:$H$55,MATCH(S$4,Calendario!$A$3:$A$55,0),MATCH($I21,Calendario!$D$2:$H$2,0)),""),""),IF($K21=3,IF(AND((Q21=""),(R21="")),IF(OR(($J21="Semana 1"),($J21="Semana 2"),($J21="Semana 3"),($J21="Semana 4"),($J21="Semana 5"),($J21="Semana 6")),INDEX(Calendario!$D$3:$H$55,MATCH(S$4,Calendario!$A$3:$A$55,0),MATCH($I21,Calendario!$D$2:$H$2,0)),""),""),IF($K21=4,IF(AND((P21=""),(Q21=""),(R21="")),IF(OR(($J21="Semana 1"),($J21="Semana 2"),($J21="Semana 3"),($J21="Semana 4"),($J21="Semana 5"),($J21="Semana 6")),INDEX(Calendario!$D$3:$H$55,MATCH(S$4,Calendario!$A$3:$A$55,0),MATCH($I21,Calendario!$D$2:$H$2,0)),""),""))))))))))</f>
        <v>44599</v>
      </c>
      <c r="T21" s="108" t="str">
        <f>IF(ISBLANK($I21),"",IF(EXACT(($I21),(PROPER(TEXT(T$3,"dddd")))),"",IF(OR(EXACT(($I21),PROPER(TEXT(T19,"dddd"))),(EXACT(($I21),PROPER(TEXT(T20,"dddd"))))),"",IF(EXACT(T$4,$J21),IF(S21="",IF(OR(($K21=4),($K21=3),($K21=2),($K21=1)),INDEX(Calendario!$D$3:$H$55,MATCH(T$4,Calendario!$A$3:$A$55,0),MATCH($I21,Calendario!$D$2:$H$2,0)),"")),IF($K21=1,IF(AND(P21="",EXACT((T$4),(CONCATENATE(Calendario!$A$1," ",(MID($J21,8,2))+1)))),INDEX(Calendario!$D$3:$H$55,MATCH(T$4,Calendario!$A$3:$A$55,0),MATCH($I21,Calendario!$D$2:$H$2,0)),IF(S21="",IF(EXACT(($I21),(PROPER(TEXT(S$3,"dddd")))),INDEX(Calendario!$D$3:$H$55,MATCH(T$4,Calendario!$A$3:$A$55,0),MATCH($I21,Calendario!$D$2:$H$2,0)),""),INDEX(Calendario!$D$3:$H$55,MATCH(T$4,Calendario!$A$3:$A$55,0),MATCH($I21,Calendario!$D$2:$H$2,0)))),IF(EXACT($M$4,"Semana 1"),IF($K21=2,IF(S21="",IF(OR(($J21="Semana 1"),($J21="Semana 2"),($J21="Semana 3"),($J21="Semana 4"),($J21="Semana 5"),($J21="Semana 6"),($J21="Semana 7"),($J21="Semana 8")),INDEX(Calendario!$D$3:$H$55,MATCH(T$4,Calendario!$A$3:$A$55,0),MATCH($I21,Calendario!$D$2:$H$2,0)),""),""),IF($K21=3,IF(AND((R21=""),(S21="")),IF(OR(($J21="Semana 1"),($J21="Semana 2"),($J21="Semana 3"),($J21="Semana 4"),($J21="Semana 5"),($J21="Semana 6"),($J21="Semana 7"),($J21="Semana 8")),INDEX(Calendario!$D$3:$H$55,MATCH(T$4,Calendario!$A$3:$A$55,0),MATCH($I21,Calendario!$D$2:$H$2,0)),""),""),IF($K21=4,IF(AND((Q21=""),(R21=""),(S21="")),IF(OR(($J21="Semana 1"),($J21="Semana 2"),($J21="Semana 3"),($J21="Semana 4"),($J21="Semana 5"),($J21="Semana 6"),($J21="Semana 7"),($J21="Semana 8")),INDEX(Calendario!$D$3:$H$55,MATCH(T$4,Calendario!$A$3:$A$55,0),MATCH($I21,Calendario!$D$2:$H$2,0)),""),"")))),IF($K21=2,IF(S21="",IF(OR(($J21="Semana 1"),($J21="Semana 2"),($J21="Semana 3"),($J21="Semana 4"),($J21="Semana 5"),($J21="Semana 6"),($J21="Semana 7")),INDEX(Calendario!$D$3:$H$55,MATCH(T$4,Calendario!$A$3:$A$55,0),MATCH($I21,Calendario!$D$2:$H$2,0)),""),""),IF($K21=3,IF(AND((R21=""),(S21="")),IF(OR(($J21="Semana 1"),($J21="Semana 2"),($J21="Semana 3"),($J21="Semana 4"),($J21="Semana 5"),($J21="Semana 6"),($J21="Semana 7")),INDEX(Calendario!$D$3:$H$55,MATCH(T$4,Calendario!$A$3:$A$55,0),MATCH($I21,Calendario!$D$2:$H$2,0)),""),""),IF($K21=4,IF(AND((Q21=""),(R21=""),(S21="")),IF(OR(($J21="Semana 1"),($J21="Semana 2"),($J21="Semana 3"),($J21="Semana 4"),($J21="Semana 5"),($J21="Semana 6"),($J21="Semana 7")),INDEX(Calendario!$D$3:$H$55,MATCH(T$4,Calendario!$A$3:$A$55,0),MATCH($I21,Calendario!$D$2:$H$2,0)),""),""))))))))))</f>
        <v/>
      </c>
      <c r="U21" s="108" t="str">
        <f>IF(ISBLANK($I21),"",IF(OR(EXACT(($I21),PROPER(TEXT(U20,"dddd"))),(EXACT(($I21),PROPER(TEXT(U19,"dddd"))))),"",IF(EXACT(($I21),(PROPER(TEXT(U$3,"dddd")))),"",IF($K21=1,INDEX(Calendario!$D$3:$H$55,MATCH(U$4,Calendario!$A$3:$A$55,0),MATCH($I21,Calendario!$D$2:$H$2,0)),IF($K21=2,IF(T21="",INDEX(Calendario!$D$3:$H$55,MATCH(U$4,Calendario!$A$3:$A$55,0),MATCH($I21,Calendario!$D$2:$H$2,0)),""),IF($K21=3,IF(AND((S21=""),(T21="")),INDEX(Calendario!$D$3:$H$55,MATCH(U$4,Calendario!$A$3:$A$55,0),MATCH($I21,Calendario!$D$2:$H$2,0)),""),IF($K21=4,IF(AND((R21=""),(S21=""),(T21="")),INDEX(Calendario!$D$3:$H$55,MATCH(U$4,Calendario!$A$3:$A$55,0),MATCH($I21,Calendario!$D$2:$H$2,0)),""))))))))</f>
        <v/>
      </c>
      <c r="V21" s="107" t="str">
        <f>IF(ISBLANK($I21),"",IF(OR(EXACT(($I21),PROPER(TEXT(V20,"dddd"))),(EXACT(($I21),PROPER(TEXT(V19,"dddd"))))),"",IF(EXACT(($I21),(PROPER(TEXT(V$3,"dddd")))),"",IF($K21=1,INDEX(Calendario!$D$3:$H$55,MATCH(V$4,Calendario!$A$3:$A$55,0),MATCH($I21,Calendario!$D$2:$H$2,0)),IF($K21=2,IF(U21="",INDEX(Calendario!$D$3:$H$55,MATCH(V$4,Calendario!$A$3:$A$55,0),MATCH($I21,Calendario!$D$2:$H$2,0)),""),IF($K21=3,IF(AND((T21=""),(U21="")),INDEX(Calendario!$D$3:$H$55,MATCH(V$4,Calendario!$A$3:$A$55,0),MATCH($I21,Calendario!$D$2:$H$2,0)),""),IF($K21=4,IF(AND((S21=""),(T21=""),(U21="")),INDEX(Calendario!$D$3:$H$55,MATCH(V$4,Calendario!$A$3:$A$55,0),MATCH($I21,Calendario!$D$2:$H$2,0)),""))))))))</f>
        <v/>
      </c>
      <c r="W21" s="107">
        <f>IF(ISBLANK($I21),"",IF(OR(EXACT(($I21),PROPER(TEXT(W20,"dddd"))),(EXACT(($I21),PROPER(TEXT(W19,"dddd"))))),"",IF(EXACT(($I21),(PROPER(TEXT(W$3,"dddd")))),"",IF($K21=1,INDEX(Calendario!$D$3:$H$55,MATCH(W$4,Calendario!$A$3:$A$55,0),MATCH($I21,Calendario!$D$2:$H$2,0)),IF($K21=2,IF(V21="",INDEX(Calendario!$D$3:$H$55,MATCH(W$4,Calendario!$A$3:$A$55,0),MATCH($I21,Calendario!$D$2:$H$2,0)),""),IF($K21=3,IF(AND((U21=""),(V21="")),INDEX(Calendario!$D$3:$H$55,MATCH(W$4,Calendario!$A$3:$A$55,0),MATCH($I21,Calendario!$D$2:$H$2,0)),""),IF($K21=4,IF(AND((T21=""),(U21=""),(V21="")),INDEX(Calendario!$D$3:$H$55,MATCH(W$4,Calendario!$A$3:$A$55,0),MATCH($I21,Calendario!$D$2:$H$2,0)),""))))))))</f>
        <v>44627</v>
      </c>
      <c r="X21" s="107" t="str">
        <f>IF(ISBLANK($I21),"",IF(OR(EXACT(($I21),PROPER(TEXT(X20,"dddd"))),(EXACT(($I21),PROPER(TEXT(X19,"dddd"))))),"",IF(EXACT(($I21),(PROPER(TEXT(X$3,"dddd")))),"",IF($K21=1,INDEX(Calendario!$D$3:$H$55,MATCH(X$4,Calendario!$A$3:$A$55,0),MATCH($I21,Calendario!$D$2:$H$2,0)),IF($K21=2,IF(W21="",INDEX(Calendario!$D$3:$H$55,MATCH(X$4,Calendario!$A$3:$A$55,0),MATCH($I21,Calendario!$D$2:$H$2,0)),""),IF($K21=3,IF(AND((V21=""),(W21="")),INDEX(Calendario!$D$3:$H$55,MATCH(X$4,Calendario!$A$3:$A$55,0),MATCH($I21,Calendario!$D$2:$H$2,0)),""),IF($K21=4,IF(AND((U21=""),(V21=""),(W21="")),INDEX(Calendario!$D$3:$H$55,MATCH(X$4,Calendario!$A$3:$A$55,0),MATCH($I21,Calendario!$D$2:$H$2,0)),""))))))))</f>
        <v/>
      </c>
      <c r="Y21" s="107" t="str">
        <f>IF(ISBLANK($I21),"",IF(OR(EXACT(($I21),PROPER(TEXT(Y20,"dddd"))),(EXACT(($I21),PROPER(TEXT(Y19,"dddd"))))),"",IF(EXACT(($I21),(PROPER(TEXT(Y$3,"dddd")))),"",IF($K21=1,INDEX(Calendario!$D$3:$H$55,MATCH(Y$4,Calendario!$A$3:$A$55,0),MATCH($I21,Calendario!$D$2:$H$2,0)),IF($K21=2,IF(X21="",INDEX(Calendario!$D$3:$H$55,MATCH(Y$4,Calendario!$A$3:$A$55,0),MATCH($I21,Calendario!$D$2:$H$2,0)),""),IF($K21=3,IF(AND((W21=""),(X21="")),INDEX(Calendario!$D$3:$H$55,MATCH(Y$4,Calendario!$A$3:$A$55,0),MATCH($I21,Calendario!$D$2:$H$2,0)),""),IF($K21=4,IF(AND((V21=""),(W21=""),(X21="")),INDEX(Calendario!$D$3:$H$55,MATCH(Y$4,Calendario!$A$3:$A$55,0),MATCH($I21,Calendario!$D$2:$H$2,0)),""))))))))</f>
        <v/>
      </c>
      <c r="Z21" s="107" t="str">
        <f>IF(ISBLANK($I21),"",IF(OR(EXACT(($I21),PROPER(TEXT(Z20,"dddd"))),(EXACT(($I21),PROPER(TEXT(Z19,"dddd"))))),"",IF(EXACT(($I21),(PROPER(TEXT(Z$3,"dddd")))),"",IF($K21=1,INDEX(Calendario!$D$3:$H$55,MATCH(Z$4,Calendario!$A$3:$A$55,0),MATCH($I21,Calendario!$D$2:$H$2,0)),IF($K21=2,IF(Y21="",INDEX(Calendario!$D$3:$H$55,MATCH(Z$4,Calendario!$A$3:$A$55,0),MATCH($I21,Calendario!$D$2:$H$2,0)),""),IF($K21=3,IF(AND((X21=""),(Y21="")),INDEX(Calendario!$D$3:$H$55,MATCH(Z$4,Calendario!$A$3:$A$55,0),MATCH($I21,Calendario!$D$2:$H$2,0)),""),IF($K21=4,IF(AND((W21=""),(X21=""),(Y21="")),INDEX(Calendario!$D$3:$H$55,MATCH(Z$4,Calendario!$A$3:$A$55,0),MATCH($I21,Calendario!$D$2:$H$2,0)),""))))))))</f>
        <v/>
      </c>
      <c r="AA21" s="108">
        <f>IF(ISBLANK($I21),"",IF(OR(EXACT(($I21),PROPER(TEXT(AA20,"dddd"))),(EXACT(($I21),PROPER(TEXT(AA19,"dddd"))))),"",IF(EXACT(($I21),(PROPER(TEXT(AA$3,"dddd")))),"",IF($K21=1,INDEX(Calendario!$D$3:$H$55,MATCH(AA$4,Calendario!$A$3:$A$55,0),MATCH($I21,Calendario!$D$2:$H$2,0)),IF($K21=2,IF(Z21="",INDEX(Calendario!$D$3:$H$55,MATCH(AA$4,Calendario!$A$3:$A$55,0),MATCH($I21,Calendario!$D$2:$H$2,0)),""),IF($K21=3,IF(AND((Y21=""),(Z21="")),INDEX(Calendario!$D$3:$H$55,MATCH(AA$4,Calendario!$A$3:$A$55,0),MATCH($I21,Calendario!$D$2:$H$2,0)),""),IF($K21=4,IF(AND((X21=""),(Y21=""),(Z21="")),INDEX(Calendario!$D$3:$H$55,MATCH(AA$4,Calendario!$A$3:$A$55,0),MATCH($I21,Calendario!$D$2:$H$2,0)),""))))))))</f>
        <v>44655</v>
      </c>
      <c r="AB21" s="108" t="str">
        <f>IF(ISBLANK($I21),"",IF(OR(EXACT(($I21),PROPER(TEXT(AB20,"dddd"))),(EXACT(($I21),PROPER(TEXT(AB19,"dddd"))))),"",IF(EXACT(($I21),(PROPER(TEXT(AB$3,"dddd")))),"",IF($K21=1,INDEX(Calendario!$D$3:$H$55,MATCH(AB$4,Calendario!$A$3:$A$55,0),MATCH($I21,Calendario!$D$2:$H$2,0)),IF($K21=2,IF(AA21="",INDEX(Calendario!$D$3:$H$55,MATCH(AB$4,Calendario!$A$3:$A$55,0),MATCH($I21,Calendario!$D$2:$H$2,0)),""),IF($K21=3,IF(AND((Z21=""),(AA21="")),INDEX(Calendario!$D$3:$H$55,MATCH(AB$4,Calendario!$A$3:$A$55,0),MATCH($I21,Calendario!$D$2:$H$2,0)),""),IF($K21=4,IF(AND((Y21=""),(Z21=""),(AA21="")),INDEX(Calendario!$D$3:$H$55,MATCH(AB$4,Calendario!$A$3:$A$55,0),MATCH($I21,Calendario!$D$2:$H$2,0)),""))))))))</f>
        <v/>
      </c>
      <c r="AC21" s="108" t="str">
        <f>IF(ISBLANK($I21),"",IF(OR(EXACT(($I21),PROPER(TEXT(AC20,"dddd"))),(EXACT(($I21),PROPER(TEXT(AC19,"dddd"))))),"",IF(EXACT(($I21),(PROPER(TEXT(AC$3,"dddd")))),"",IF($K21=1,INDEX(Calendario!$D$3:$H$55,MATCH(AC$4,Calendario!$A$3:$A$55,0),MATCH($I21,Calendario!$D$2:$H$2,0)),IF($K21=2,IF(AB21="",INDEX(Calendario!$D$3:$H$55,MATCH(AC$4,Calendario!$A$3:$A$55,0),MATCH($I21,Calendario!$D$2:$H$2,0)),""),IF($K21=3,IF(AND((AA21=""),(AB21="")),INDEX(Calendario!$D$3:$H$55,MATCH(AC$4,Calendario!$A$3:$A$55,0),MATCH($I21,Calendario!$D$2:$H$2,0)),""),IF($K21=4,IF(AND((Z21=""),(AA21=""),(AB21="")),INDEX(Calendario!$D$3:$H$55,MATCH(AC$4,Calendario!$A$3:$A$55,0),MATCH($I21,Calendario!$D$2:$H$2,0)),""))))))))</f>
        <v/>
      </c>
      <c r="AD21" s="108" t="str">
        <f>IF(ISBLANK($I21),"",IF(OR(EXACT(($I21),PROPER(TEXT(AD20,"dddd"))),(EXACT(($I21),PROPER(TEXT(AD19,"dddd"))))),"",IF(EXACT(($I21),(PROPER(TEXT(AD$3,"dddd")))),"",IF($K21=1,INDEX(Calendario!$D$3:$H$55,MATCH(AD$4,Calendario!$A$3:$A$55,0),MATCH($I21,Calendario!$D$2:$H$2,0)),IF($K21=2,IF(AC21="",INDEX(Calendario!$D$3:$H$55,MATCH(AD$4,Calendario!$A$3:$A$55,0),MATCH($I21,Calendario!$D$2:$H$2,0)),""),IF($K21=3,IF(AND((AB21=""),(AC21="")),INDEX(Calendario!$D$3:$H$55,MATCH(AD$4,Calendario!$A$3:$A$55,0),MATCH($I21,Calendario!$D$2:$H$2,0)),""),IF($K21=4,IF(AND((AA21=""),(AB21=""),(AC21="")),INDEX(Calendario!$D$3:$H$55,MATCH(AD$4,Calendario!$A$3:$A$55,0),MATCH($I21,Calendario!$D$2:$H$2,0)),""))))))))</f>
        <v/>
      </c>
      <c r="AE21" s="107">
        <f>IF(ISBLANK($I21),"",IF(OR(EXACT(($I21),PROPER(TEXT(AE20,"dddd"))),(EXACT(($I21),PROPER(TEXT(AE19,"dddd"))))),"",IF(EXACT(($I21),(PROPER(TEXT(AE$3,"dddd")))),"",IF($K21=1,INDEX(Calendario!$D$3:$H$55,MATCH(AE$4,Calendario!$A$3:$A$55,0),MATCH($I21,Calendario!$D$2:$H$2,0)),IF($K21=2,IF(AD21="",INDEX(Calendario!$D$3:$H$55,MATCH(AE$4,Calendario!$A$3:$A$55,0),MATCH($I21,Calendario!$D$2:$H$2,0)),""),IF($K21=3,IF(AND((AC21=""),(AD21="")),INDEX(Calendario!$D$3:$H$55,MATCH(AE$4,Calendario!$A$3:$A$55,0),MATCH($I21,Calendario!$D$2:$H$2,0)),""),IF($K21=4,IF(AND((AB21=""),(AC21=""),(AD21="")),INDEX(Calendario!$D$3:$H$55,MATCH(AE$4,Calendario!$A$3:$A$55,0),MATCH($I21,Calendario!$D$2:$H$2,0)),""))))))))</f>
        <v>44683</v>
      </c>
      <c r="AF21" s="107" t="str">
        <f>IF(ISBLANK($I21),"",IF(OR(EXACT(($I21),PROPER(TEXT(AF20,"dddd"))),(EXACT(($I21),PROPER(TEXT(AF19,"dddd"))))),"",IF(EXACT(($I21),(PROPER(TEXT(AF$3,"dddd")))),"",IF($K21=1,INDEX(Calendario!$D$3:$H$55,MATCH(AF$4,Calendario!$A$3:$A$55,0),MATCH($I21,Calendario!$D$2:$H$2,0)),IF($K21=2,IF(AE21="",INDEX(Calendario!$D$3:$H$55,MATCH(AF$4,Calendario!$A$3:$A$55,0),MATCH($I21,Calendario!$D$2:$H$2,0)),""),IF($K21=3,IF(AND((AD21=""),(AE21="")),INDEX(Calendario!$D$3:$H$55,MATCH(AF$4,Calendario!$A$3:$A$55,0),MATCH($I21,Calendario!$D$2:$H$2,0)),""),IF($K21=4,IF(AND((AC21=""),(AD21=""),(AE21="")),INDEX(Calendario!$D$3:$H$55,MATCH(AF$4,Calendario!$A$3:$A$55,0),MATCH($I21,Calendario!$D$2:$H$2,0)),""))))))))</f>
        <v/>
      </c>
      <c r="AG21" s="107" t="str">
        <f>IF(ISBLANK($I21),"",IF(OR(EXACT(($I21),PROPER(TEXT(AG20,"dddd"))),(EXACT(($I21),PROPER(TEXT(AG19,"dddd"))))),"",IF(EXACT(($I21),(PROPER(TEXT(AG$3,"dddd")))),"",IF($K21=1,INDEX(Calendario!$D$3:$H$55,MATCH(AG$4,Calendario!$A$3:$A$55,0),MATCH($I21,Calendario!$D$2:$H$2,0)),IF($K21=2,IF(AF21="",INDEX(Calendario!$D$3:$H$55,MATCH(AG$4,Calendario!$A$3:$A$55,0),MATCH($I21,Calendario!$D$2:$H$2,0)),""),IF($K21=3,IF(AND((AE21=""),(AF21="")),INDEX(Calendario!$D$3:$H$55,MATCH(AG$4,Calendario!$A$3:$A$55,0),MATCH($I21,Calendario!$D$2:$H$2,0)),""),IF($K21=4,IF(AND((AD21=""),(AE21=""),(AF21="")),INDEX(Calendario!$D$3:$H$55,MATCH(AG$4,Calendario!$A$3:$A$55,0),MATCH($I21,Calendario!$D$2:$H$2,0)),""))))))))</f>
        <v/>
      </c>
      <c r="AH21" s="107" t="str">
        <f>IF(ISBLANK($I21),"",IF(OR(EXACT(($I21),PROPER(TEXT(AH20,"dddd"))),(EXACT(($I21),PROPER(TEXT(AH19,"dddd"))))),"",IF(EXACT(($I21),(PROPER(TEXT(AH$3,"dddd")))),"",IF($K21=1,INDEX(Calendario!$D$3:$H$55,MATCH(AH$4,Calendario!$A$3:$A$55,0),MATCH($I21,Calendario!$D$2:$H$2,0)),IF($K21=2,IF(AG21="",INDEX(Calendario!$D$3:$H$55,MATCH(AH$4,Calendario!$A$3:$A$55,0),MATCH($I21,Calendario!$D$2:$H$2,0)),""),IF($K21=3,IF(AND((AF21=""),(AG21="")),INDEX(Calendario!$D$3:$H$55,MATCH(AH$4,Calendario!$A$3:$A$55,0),MATCH($I21,Calendario!$D$2:$H$2,0)),""),IF($K21=4,IF(AND((AE21=""),(AF21=""),(AG21="")),INDEX(Calendario!$D$3:$H$55,MATCH(AH$4,Calendario!$A$3:$A$55,0),MATCH($I21,Calendario!$D$2:$H$2,0)),""))))))))</f>
        <v/>
      </c>
      <c r="AI21" s="108" t="str">
        <f>IF(ISBLANK($I21),"",IF(OR(EXACT(($I21),PROPER(TEXT(AI20,"dddd"))),(EXACT(($I21),PROPER(TEXT(AI19,"dddd"))))),"",IF(EXACT(($I21),(PROPER(TEXT(AI$3,"dddd")))),"",IF($K21=1,INDEX(Calendario!$D$3:$H$55,MATCH(AI$4,Calendario!$A$3:$A$55,0),MATCH($I21,Calendario!$D$2:$H$2,0)),IF($K21=2,IF(AH21="",INDEX(Calendario!$D$3:$H$55,MATCH(AI$4,Calendario!$A$3:$A$55,0),MATCH($I21,Calendario!$D$2:$H$2,0)),""),IF($K21=3,IF(AND((AG21=""),(AH21="")),INDEX(Calendario!$D$3:$H$55,MATCH(AI$4,Calendario!$A$3:$A$55,0),MATCH($I21,Calendario!$D$2:$H$2,0)),""),IF($K21=4,IF(AND((AF21=""),(AG21=""),(AH21="")),INDEX(Calendario!$D$3:$H$55,MATCH(AI$4,Calendario!$A$3:$A$55,0),MATCH($I21,Calendario!$D$2:$H$2,0)),""))))))))</f>
        <v/>
      </c>
      <c r="AJ21" s="108">
        <f>IF(ISBLANK($I21),"",IF(OR(EXACT(($I21),PROPER(TEXT(AJ20,"dddd"))),(EXACT(($I21),PROPER(TEXT(AJ19,"dddd"))))),"",IF(EXACT(($I21),(PROPER(TEXT(AJ$3,"dddd")))),"",IF($K21=1,INDEX(Calendario!$D$3:$H$55,MATCH(AJ$4,Calendario!$A$3:$A$55,0),MATCH($I21,Calendario!$D$2:$H$2,0)),IF($K21=2,IF(AI21="",INDEX(Calendario!$D$3:$H$55,MATCH(AJ$4,Calendario!$A$3:$A$55,0),MATCH($I21,Calendario!$D$2:$H$2,0)),""),IF($K21=3,IF(AND((AH21=""),(AI21="")),INDEX(Calendario!$D$3:$H$55,MATCH(AJ$4,Calendario!$A$3:$A$55,0),MATCH($I21,Calendario!$D$2:$H$2,0)),""),IF($K21=4,IF(AND((AG21=""),(AH21=""),(AI21="")),INDEX(Calendario!$D$3:$H$55,MATCH(AJ$4,Calendario!$A$3:$A$55,0),MATCH($I21,Calendario!$D$2:$H$2,0)),""))))))))</f>
        <v>44718</v>
      </c>
      <c r="AK21" s="108" t="str">
        <f>IF(ISBLANK($I21),"",IF(OR(EXACT(($I21),PROPER(TEXT(AK20,"dddd"))),(EXACT(($I21),PROPER(TEXT(AK19,"dddd"))))),"",IF(EXACT(($I21),(PROPER(TEXT(AK$3,"dddd")))),"",IF($K21=1,INDEX(Calendario!$D$3:$H$55,MATCH(AK$4,Calendario!$A$3:$A$55,0),MATCH($I21,Calendario!$D$2:$H$2,0)),IF($K21=2,IF(AJ21="",INDEX(Calendario!$D$3:$H$55,MATCH(AK$4,Calendario!$A$3:$A$55,0),MATCH($I21,Calendario!$D$2:$H$2,0)),""),IF($K21=3,IF(AND((AI21=""),(AJ21="")),INDEX(Calendario!$D$3:$H$55,MATCH(AK$4,Calendario!$A$3:$A$55,0),MATCH($I21,Calendario!$D$2:$H$2,0)),""),IF($K21=4,IF(AND((AH21=""),(AI21=""),(AJ21="")),INDEX(Calendario!$D$3:$H$55,MATCH(AK$4,Calendario!$A$3:$A$55,0),MATCH($I21,Calendario!$D$2:$H$2,0)),""))))))))</f>
        <v/>
      </c>
      <c r="AL21" s="108" t="str">
        <f>IF(ISBLANK($I21),"",IF(OR(EXACT(($I21),PROPER(TEXT(AL20,"dddd"))),(EXACT(($I21),PROPER(TEXT(AL19,"dddd"))))),"",IF(EXACT(($I21),(PROPER(TEXT(AL$3,"dddd")))),"",IF($K21=1,INDEX(Calendario!$D$3:$H$55,MATCH(AL$4,Calendario!$A$3:$A$55,0),MATCH($I21,Calendario!$D$2:$H$2,0)),IF($K21=2,IF(AK21="",INDEX(Calendario!$D$3:$H$55,MATCH(AL$4,Calendario!$A$3:$A$55,0),MATCH($I21,Calendario!$D$2:$H$2,0)),""),IF($K21=3,IF(AND((AJ21=""),(AK21="")),INDEX(Calendario!$D$3:$H$55,MATCH(AL$4,Calendario!$A$3:$A$55,0),MATCH($I21,Calendario!$D$2:$H$2,0)),""),IF($K21=4,IF(AND((AI21=""),(AJ21=""),(AK21="")),INDEX(Calendario!$D$3:$H$55,MATCH(AL$4,Calendario!$A$3:$A$55,0),MATCH($I21,Calendario!$D$2:$H$2,0)),""))))))))</f>
        <v/>
      </c>
      <c r="AM21" s="108" t="str">
        <f>IF(ISBLANK($I21),"",IF(OR(EXACT(($I21),PROPER(TEXT(AM20,"dddd"))),(EXACT(($I21),PROPER(TEXT(AM19,"dddd"))))),"",IF(EXACT(($I21),(PROPER(TEXT(AM$3,"dddd")))),"",IF($K21=1,INDEX(Calendario!$D$3:$H$55,MATCH(AM$4,Calendario!$A$3:$A$55,0),MATCH($I21,Calendario!$D$2:$H$2,0)),IF($K21=2,IF(AL21="",INDEX(Calendario!$D$3:$H$55,MATCH(AM$4,Calendario!$A$3:$A$55,0),MATCH($I21,Calendario!$D$2:$H$2,0)),""),IF($K21=3,IF(AND((AK21=""),(AL21="")),INDEX(Calendario!$D$3:$H$55,MATCH(AM$4,Calendario!$A$3:$A$55,0),MATCH($I21,Calendario!$D$2:$H$2,0)),""),IF($K21=4,IF(AND((AJ21=""),(AK21=""),(AL21="")),INDEX(Calendario!$D$3:$H$55,MATCH(AM$4,Calendario!$A$3:$A$55,0),MATCH($I21,Calendario!$D$2:$H$2,0)),""))))))))</f>
        <v/>
      </c>
      <c r="AN21" s="107" t="str">
        <f>IF(ISBLANK($I21),"",IF(OR(EXACT(($I21),PROPER(TEXT(AN20,"dddd"))),(EXACT(($I21),PROPER(TEXT(AN19,"dddd"))))),"",IF(EXACT(($I21),(PROPER(TEXT(AN$3,"dddd")))),"",IF($K21=1,INDEX(Calendario!$D$3:$H$55,MATCH(AN$4,Calendario!$A$3:$A$55,0),MATCH($I21,Calendario!$D$2:$H$2,0)),IF($K21=2,IF(AM21="",INDEX(Calendario!$D$3:$H$55,MATCH(AN$4,Calendario!$A$3:$A$55,0),MATCH($I21,Calendario!$D$2:$H$2,0)),""),IF($K21=3,IF(AND((AL21=""),(AM21="")),INDEX(Calendario!$D$3:$H$55,MATCH(AN$4,Calendario!$A$3:$A$55,0),MATCH($I21,Calendario!$D$2:$H$2,0)),""),IF($K21=4,IF(AND((AK21=""),(AL21=""),(AM21="")),INDEX(Calendario!$D$3:$H$55,MATCH(AN$4,Calendario!$A$3:$A$55,0),MATCH($I21,Calendario!$D$2:$H$2,0)),""))))))))</f>
        <v/>
      </c>
      <c r="AO21" s="107" t="str">
        <f>IF(ISBLANK($I21),"",IF(OR(EXACT(($I21),PROPER(TEXT(AO20,"dddd"))),(EXACT(($I21),PROPER(TEXT(AO19,"dddd"))))),"",IF(EXACT(($I21),(PROPER(TEXT(AO$3,"dddd")))),"",IF($K21=1,INDEX(Calendario!$D$3:$H$55,MATCH(AO$4,Calendario!$A$3:$A$55,0),MATCH($I21,Calendario!$D$2:$H$2,0)),IF($K21=2,IF(AN21="",INDEX(Calendario!$D$3:$H$55,MATCH(AO$4,Calendario!$A$3:$A$55,0),MATCH($I21,Calendario!$D$2:$H$2,0)),""),IF($K21=3,IF(AND((AM21=""),(AN21="")),INDEX(Calendario!$D$3:$H$55,MATCH(AO$4,Calendario!$A$3:$A$55,0),MATCH($I21,Calendario!$D$2:$H$2,0)),""),IF($K21=4,IF(AND((AL21=""),(AM21=""),(AN21="")),INDEX(Calendario!$D$3:$H$55,MATCH(AO$4,Calendario!$A$3:$A$55,0),MATCH($I21,Calendario!$D$2:$H$2,0)),""))))))))</f>
        <v/>
      </c>
      <c r="AP21" s="107">
        <f>IF(ISBLANK($I21),"",IF(OR(EXACT(($I21),PROPER(TEXT(AP20,"dddd"))),(EXACT(($I21),PROPER(TEXT(AP19,"dddd"))))),"",IF(EXACT(($I21),(PROPER(TEXT(AP$3,"dddd")))),"",IF($K21=1,INDEX(Calendario!$D$3:$H$55,MATCH(AP$4,Calendario!$A$3:$A$55,0),MATCH($I21,Calendario!$D$2:$H$2,0)),IF($K21=2,IF(AO21="",INDEX(Calendario!$D$3:$H$55,MATCH(AP$4,Calendario!$A$3:$A$55,0),MATCH($I21,Calendario!$D$2:$H$2,0)),""),IF($K21=3,IF(AND((AN21=""),(AO21="")),INDEX(Calendario!$D$3:$H$55,MATCH(AP$4,Calendario!$A$3:$A$55,0),MATCH($I21,Calendario!$D$2:$H$2,0)),""),IF($K21=4,IF(AND((AM21=""),(AN21=""),(AO21="")),INDEX(Calendario!$D$3:$H$55,MATCH(AP$4,Calendario!$A$3:$A$55,0),MATCH($I21,Calendario!$D$2:$H$2,0)),""))))))))</f>
        <v>44760</v>
      </c>
      <c r="AQ21" s="107" t="str">
        <f>IF(ISBLANK($I21),"",IF(OR(EXACT(($I21),PROPER(TEXT(AQ20,"dddd"))),(EXACT(($I21),PROPER(TEXT(AQ19,"dddd"))))),"",IF(EXACT(($I21),(PROPER(TEXT(AQ$3,"dddd")))),"",IF($K21=1,INDEX(Calendario!$D$3:$H$55,MATCH(AQ$4,Calendario!$A$3:$A$55,0),MATCH($I21,Calendario!$D$2:$H$2,0)),IF($K21=2,IF(AP21="",INDEX(Calendario!$D$3:$H$55,MATCH(AQ$4,Calendario!$A$3:$A$55,0),MATCH($I21,Calendario!$D$2:$H$2,0)),""),IF($K21=3,IF(AND((AO21=""),(AP21="")),INDEX(Calendario!$D$3:$H$55,MATCH(AQ$4,Calendario!$A$3:$A$55,0),MATCH($I21,Calendario!$D$2:$H$2,0)),""),IF($K21=4,IF(AND((AN21=""),(AO21=""),(AP21="")),INDEX(Calendario!$D$3:$H$55,MATCH(AQ$4,Calendario!$A$3:$A$55,0),MATCH($I21,Calendario!$D$2:$H$2,0)),""))))))))</f>
        <v/>
      </c>
      <c r="AR21" s="108" t="str">
        <f>IF(ISBLANK($I21),"",IF(OR(EXACT(($I21),PROPER(TEXT(AR20,"dddd"))),(EXACT(($I21),PROPER(TEXT(AR19,"dddd"))))),"",IF(EXACT(($I21),(PROPER(TEXT(AR$3,"dddd")))),"",IF($K21=1,INDEX(Calendario!$D$3:$H$55,MATCH(AR$4,Calendario!$A$3:$A$55,0),MATCH($I21,Calendario!$D$2:$H$2,0)),IF($K21=2,IF(AQ21="",INDEX(Calendario!$D$3:$H$55,MATCH(AR$4,Calendario!$A$3:$A$55,0),MATCH($I21,Calendario!$D$2:$H$2,0)),""),IF($K21=3,IF(AND((AP21=""),(AQ21="")),INDEX(Calendario!$D$3:$H$55,MATCH(AR$4,Calendario!$A$3:$A$55,0),MATCH($I21,Calendario!$D$2:$H$2,0)),""),IF($K21=4,IF(AND((AO21=""),(AP21=""),(AQ21="")),INDEX(Calendario!$D$3:$H$55,MATCH(AR$4,Calendario!$A$3:$A$55,0),MATCH($I21,Calendario!$D$2:$H$2,0)),""))))))))</f>
        <v/>
      </c>
      <c r="AS21" s="108" t="str">
        <f>IF(ISBLANK($I21),"",IF(OR(EXACT(($I21),PROPER(TEXT(AS20,"dddd"))),(EXACT(($I21),PROPER(TEXT(AS19,"dddd"))))),"",IF(EXACT(($I21),(PROPER(TEXT(AS$3,"dddd")))),"",IF($K21=1,INDEX(Calendario!$D$3:$H$55,MATCH(AS$4,Calendario!$A$3:$A$55,0),MATCH($I21,Calendario!$D$2:$H$2,0)),IF($K21=2,IF(AR21="",INDEX(Calendario!$D$3:$H$55,MATCH(AS$4,Calendario!$A$3:$A$55,0),MATCH($I21,Calendario!$D$2:$H$2,0)),""),IF($K21=3,IF(AND((AQ21=""),(AR21="")),INDEX(Calendario!$D$3:$H$55,MATCH(AS$4,Calendario!$A$3:$A$55,0),MATCH($I21,Calendario!$D$2:$H$2,0)),""),IF($K21=4,IF(AND((AP21=""),(AQ21=""),(AR21="")),INDEX(Calendario!$D$3:$H$55,MATCH(AS$4,Calendario!$A$3:$A$55,0),MATCH($I21,Calendario!$D$2:$H$2,0)),""))))))))</f>
        <v/>
      </c>
      <c r="AT21" s="108" t="str">
        <f>IF(ISBLANK($I21),"",IF(OR(EXACT(($I21),PROPER(TEXT(AT20,"dddd"))),(EXACT(($I21),PROPER(TEXT(AT19,"dddd"))))),"",IF(EXACT(($I21),(PROPER(TEXT(AT$3,"dddd")))),"",IF($K21=1,INDEX(Calendario!$D$3:$H$55,MATCH(AT$4,Calendario!$A$3:$A$55,0),MATCH($I21,Calendario!$D$2:$H$2,0)),IF($K21=2,IF(AS21="",INDEX(Calendario!$D$3:$H$55,MATCH(AT$4,Calendario!$A$3:$A$55,0),MATCH($I21,Calendario!$D$2:$H$2,0)),""),IF($K21=3,IF(AND((AR21=""),(AS21="")),INDEX(Calendario!$D$3:$H$55,MATCH(AT$4,Calendario!$A$3:$A$55,0),MATCH($I21,Calendario!$D$2:$H$2,0)),""),IF($K21=4,IF(AND((AQ21=""),(AR21=""),(AS21="")),INDEX(Calendario!$D$3:$H$55,MATCH(AT$4,Calendario!$A$3:$A$55,0),MATCH($I21,Calendario!$D$2:$H$2,0)),""))))))))</f>
        <v/>
      </c>
      <c r="AU21" s="108">
        <f>IF(ISBLANK($I21),"",IF(OR(EXACT(($I21),PROPER(TEXT(AU20,"dddd"))),(EXACT(($I21),PROPER(TEXT(AU19,"dddd"))))),"",IF(EXACT(($I21),(PROPER(TEXT(AU$3,"dddd")))),"",IF($K21=1,INDEX(Calendario!$D$3:$H$55,MATCH(AU$4,Calendario!$A$3:$A$55,0),MATCH($I21,Calendario!$D$2:$H$2,0)),IF($K21=2,IF(AT21="",INDEX(Calendario!$D$3:$H$55,MATCH(AU$4,Calendario!$A$3:$A$55,0),MATCH($I21,Calendario!$D$2:$H$2,0)),""),IF($K21=3,IF(AND((AS21=""),(AT21="")),INDEX(Calendario!$D$3:$H$55,MATCH(AU$4,Calendario!$A$3:$A$55,0),MATCH($I21,Calendario!$D$2:$H$2,0)),""),IF($K21=4,IF(AND((AR21=""),(AS21=""),(AT21="")),INDEX(Calendario!$D$3:$H$55,MATCH(AU$4,Calendario!$A$3:$A$55,0),MATCH($I21,Calendario!$D$2:$H$2,0)),""))))))))</f>
        <v>44795</v>
      </c>
      <c r="AV21" s="107" t="str">
        <f>IF(ISBLANK($I21),"",IF(OR(EXACT(($I21),PROPER(TEXT(AV20,"dddd"))),(EXACT(($I21),PROPER(TEXT(AV19,"dddd"))))),"",IF(EXACT(($I21),(PROPER(TEXT(AV$3,"dddd")))),"",IF($K21=1,INDEX(Calendario!$D$3:$H$55,MATCH(AV$4,Calendario!$A$3:$A$55,0),MATCH($I21,Calendario!$D$2:$H$2,0)),IF($K21=2,IF(AU21="",INDEX(Calendario!$D$3:$H$55,MATCH(AV$4,Calendario!$A$3:$A$55,0),MATCH($I21,Calendario!$D$2:$H$2,0)),""),IF($K21=3,IF(AND((AT21=""),(AU21="")),INDEX(Calendario!$D$3:$H$55,MATCH(AV$4,Calendario!$A$3:$A$55,0),MATCH($I21,Calendario!$D$2:$H$2,0)),""),IF($K21=4,IF(AND((AS21=""),(AT21=""),(AU21="")),INDEX(Calendario!$D$3:$H$55,MATCH(AV$4,Calendario!$A$3:$A$55,0),MATCH($I21,Calendario!$D$2:$H$2,0)),""))))))))</f>
        <v/>
      </c>
      <c r="AW21" s="107" t="str">
        <f>IF(ISBLANK($I21),"",IF(OR(EXACT(($I21),PROPER(TEXT(AW20,"dddd"))),(EXACT(($I21),PROPER(TEXT(AW19,"dddd"))))),"",IF(EXACT(($I21),(PROPER(TEXT(AW$3,"dddd")))),"",IF($K21=1,INDEX(Calendario!$D$3:$H$55,MATCH(AW$4,Calendario!$A$3:$A$55,0),MATCH($I21,Calendario!$D$2:$H$2,0)),IF($K21=2,IF(AV21="",INDEX(Calendario!$D$3:$H$55,MATCH(AW$4,Calendario!$A$3:$A$55,0),MATCH($I21,Calendario!$D$2:$H$2,0)),""),IF($K21=3,IF(AND((AU21=""),(AV21="")),INDEX(Calendario!$D$3:$H$55,MATCH(AW$4,Calendario!$A$3:$A$55,0),MATCH($I21,Calendario!$D$2:$H$2,0)),""),IF($K21=4,IF(AND((AT21=""),(AU21=""),(AV21="")),INDEX(Calendario!$D$3:$H$55,MATCH(AW$4,Calendario!$A$3:$A$55,0),MATCH($I21,Calendario!$D$2:$H$2,0)),""))))))))</f>
        <v/>
      </c>
      <c r="AX21" s="107" t="str">
        <f>IF(ISBLANK($I21),"",IF(OR(EXACT(($I21),PROPER(TEXT(AX20,"dddd"))),(EXACT(($I21),PROPER(TEXT(AX19,"dddd"))))),"",IF(EXACT(($I21),(PROPER(TEXT(AX$3,"dddd")))),"",IF($K21=1,INDEX(Calendario!$D$3:$H$55,MATCH(AX$4,Calendario!$A$3:$A$55,0),MATCH($I21,Calendario!$D$2:$H$2,0)),IF($K21=2,IF(AW21="",INDEX(Calendario!$D$3:$H$55,MATCH(AX$4,Calendario!$A$3:$A$55,0),MATCH($I21,Calendario!$D$2:$H$2,0)),""),IF($K21=3,IF(AND((AV21=""),(AW21="")),INDEX(Calendario!$D$3:$H$55,MATCH(AX$4,Calendario!$A$3:$A$55,0),MATCH($I21,Calendario!$D$2:$H$2,0)),""),IF($K21=4,IF(AND((AU21=""),(AV21=""),(AW21="")),INDEX(Calendario!$D$3:$H$55,MATCH(AX$4,Calendario!$A$3:$A$55,0),MATCH($I21,Calendario!$D$2:$H$2,0)),""))))))))</f>
        <v/>
      </c>
      <c r="AY21" s="107">
        <f>IF(ISBLANK($I21),"",IF(OR(EXACT(($I21),PROPER(TEXT(AY20,"dddd"))),(EXACT(($I21),PROPER(TEXT(AY19,"dddd"))))),"",IF(EXACT(($I21),(PROPER(TEXT(AY$3,"dddd")))),"",IF($K21=1,INDEX(Calendario!$D$3:$H$55,MATCH(AY$4,Calendario!$A$3:$A$55,0),MATCH($I21,Calendario!$D$2:$H$2,0)),IF($K21=2,IF(AX21="",INDEX(Calendario!$D$3:$H$55,MATCH(AY$4,Calendario!$A$3:$A$55,0),MATCH($I21,Calendario!$D$2:$H$2,0)),""),IF($K21=3,IF(AND((AW21=""),(AX21="")),INDEX(Calendario!$D$3:$H$55,MATCH(AY$4,Calendario!$A$3:$A$55,0),MATCH($I21,Calendario!$D$2:$H$2,0)),""),IF($K21=4,IF(AND((AV21=""),(AW21=""),(AX21="")),INDEX(Calendario!$D$3:$H$55,MATCH(AY$4,Calendario!$A$3:$A$55,0),MATCH($I21,Calendario!$D$2:$H$2,0)),""))))))))</f>
        <v>44823</v>
      </c>
      <c r="AZ21" s="107" t="str">
        <f>IF(ISBLANK($I21),"",IF(OR(EXACT(($I21),PROPER(TEXT(AZ20,"dddd"))),(EXACT(($I21),PROPER(TEXT(AZ19,"dddd"))))),"",IF(EXACT(($I21),(PROPER(TEXT(AZ$3,"dddd")))),"",IF($K21=1,INDEX(Calendario!$D$3:$H$55,MATCH(AZ$4,Calendario!$A$3:$A$55,0),MATCH($I21,Calendario!$D$2:$H$2,0)),IF($K21=2,IF(AY21="",INDEX(Calendario!$D$3:$H$55,MATCH(AZ$4,Calendario!$A$3:$A$55,0),MATCH($I21,Calendario!$D$2:$H$2,0)),""),IF($K21=3,IF(AND((AX21=""),(AY21="")),INDEX(Calendario!$D$3:$H$55,MATCH(AZ$4,Calendario!$A$3:$A$55,0),MATCH($I21,Calendario!$D$2:$H$2,0)),""),IF($K21=4,IF(AND((AW21=""),(AX21=""),(AY21="")),INDEX(Calendario!$D$3:$H$55,MATCH(AZ$4,Calendario!$A$3:$A$55,0),MATCH($I21,Calendario!$D$2:$H$2,0)),""))))))))</f>
        <v/>
      </c>
      <c r="BA21" s="108" t="str">
        <f>IF(ISBLANK($I21),"",IF(OR(EXACT(($I21),PROPER(TEXT(BA20,"dddd"))),(EXACT(($I21),PROPER(TEXT(BA19,"dddd"))))),"",IF(EXACT(($I21),(PROPER(TEXT(BA$3,"dddd")))),"",IF($K21=1,INDEX(Calendario!$D$3:$H$55,MATCH(BA$4,Calendario!$A$3:$A$55,0),MATCH($I21,Calendario!$D$2:$H$2,0)),IF($K21=2,IF(AZ21="",INDEX(Calendario!$D$3:$H$55,MATCH(BA$4,Calendario!$A$3:$A$55,0),MATCH($I21,Calendario!$D$2:$H$2,0)),""),IF($K21=3,IF(AND((AY21=""),(AZ21="")),INDEX(Calendario!$D$3:$H$55,MATCH(BA$4,Calendario!$A$3:$A$55,0),MATCH($I21,Calendario!$D$2:$H$2,0)),""),IF($K21=4,IF(AND((AX21=""),(AY21=""),(AZ21="")),INDEX(Calendario!$D$3:$H$55,MATCH(BA$4,Calendario!$A$3:$A$55,0),MATCH($I21,Calendario!$D$2:$H$2,0)),""))))))))</f>
        <v/>
      </c>
      <c r="BB21" s="108" t="str">
        <f>IF(ISBLANK($I21),"",IF(OR(EXACT(($I21),PROPER(TEXT(BB20,"dddd"))),(EXACT(($I21),PROPER(TEXT(BB19,"dddd"))))),"",IF(EXACT(($I21),(PROPER(TEXT(BB$3,"dddd")))),"",IF($K21=1,INDEX(Calendario!$D$3:$H$55,MATCH(BB$4,Calendario!$A$3:$A$55,0),MATCH($I21,Calendario!$D$2:$H$2,0)),IF($K21=2,IF(BA21="",INDEX(Calendario!$D$3:$H$55,MATCH(BB$4,Calendario!$A$3:$A$55,0),MATCH($I21,Calendario!$D$2:$H$2,0)),""),IF($K21=3,IF(AND((AZ21=""),(BA21="")),INDEX(Calendario!$D$3:$H$55,MATCH(BB$4,Calendario!$A$3:$A$55,0),MATCH($I21,Calendario!$D$2:$H$2,0)),""),IF($K21=4,IF(AND((AY21=""),(AZ21=""),(BA21="")),INDEX(Calendario!$D$3:$H$55,MATCH(BB$4,Calendario!$A$3:$A$55,0),MATCH($I21,Calendario!$D$2:$H$2,0)),""))))))))</f>
        <v/>
      </c>
      <c r="BC21" s="108" t="str">
        <f>IF(ISBLANK($I21),"",IF(OR(EXACT(($I21),PROPER(TEXT(BC20,"dddd"))),(EXACT(($I21),PROPER(TEXT(BC19,"dddd"))))),"",IF(EXACT(($I21),(PROPER(TEXT(BC$3,"dddd")))),"",IF($K21=1,INDEX(Calendario!$D$3:$H$55,MATCH(BC$4,Calendario!$A$3:$A$55,0),MATCH($I21,Calendario!$D$2:$H$2,0)),IF($K21=2,IF(BB21="",INDEX(Calendario!$D$3:$H$55,MATCH(BC$4,Calendario!$A$3:$A$55,0),MATCH($I21,Calendario!$D$2:$H$2,0)),""),IF($K21=3,IF(AND((BA21=""),(BB21="")),INDEX(Calendario!$D$3:$H$55,MATCH(BC$4,Calendario!$A$3:$A$55,0),MATCH($I21,Calendario!$D$2:$H$2,0)),""),IF($K21=4,IF(AND((AZ21=""),(BA21=""),(BB21="")),INDEX(Calendario!$D$3:$H$55,MATCH(BC$4,Calendario!$A$3:$A$55,0),MATCH($I21,Calendario!$D$2:$H$2,0)),""))))))))</f>
        <v/>
      </c>
      <c r="BD21" s="108">
        <f>IF(ISBLANK($I21),"",IF(OR(EXACT(($I21),PROPER(TEXT(BD20,"dddd"))),(EXACT(($I21),PROPER(TEXT(BD19,"dddd"))))),"",IF(EXACT(($I21),(PROPER(TEXT(BD$3,"dddd")))),"",IF($K21=1,INDEX(Calendario!$D$3:$H$55,MATCH(BD$4,Calendario!$A$3:$A$55,0),MATCH($I21,Calendario!$D$2:$H$2,0)),IF($K21=2,IF(BC21="",INDEX(Calendario!$D$3:$H$55,MATCH(BD$4,Calendario!$A$3:$A$55,0),MATCH($I21,Calendario!$D$2:$H$2,0)),""),IF($K21=3,IF(AND((BB21=""),(BC21="")),INDEX(Calendario!$D$3:$H$55,MATCH(BD$4,Calendario!$A$3:$A$55,0),MATCH($I21,Calendario!$D$2:$H$2,0)),""),IF($K21=4,IF(AND((BA21=""),(BB21=""),(BC21="")),INDEX(Calendario!$D$3:$H$55,MATCH(BD$4,Calendario!$A$3:$A$55,0),MATCH($I21,Calendario!$D$2:$H$2,0)),""))))))))</f>
        <v>44858</v>
      </c>
      <c r="BE21" s="107" t="str">
        <f>IF(ISBLANK($I21),"",IF(OR(EXACT(($I21),PROPER(TEXT(BE20,"dddd"))),(EXACT(($I21),PROPER(TEXT(BE19,"dddd"))))),"",IF(EXACT(($I21),(PROPER(TEXT(BE$3,"dddd")))),"",IF($K21=1,INDEX(Calendario!$D$3:$H$55,MATCH(BE$4,Calendario!$A$3:$A$55,0),MATCH($I21,Calendario!$D$2:$H$2,0)),IF($K21=2,IF(BD21="",INDEX(Calendario!$D$3:$H$55,MATCH(BE$4,Calendario!$A$3:$A$55,0),MATCH($I21,Calendario!$D$2:$H$2,0)),""),IF($K21=3,IF(AND((BC21=""),(BD21="")),INDEX(Calendario!$D$3:$H$55,MATCH(BE$4,Calendario!$A$3:$A$55,0),MATCH($I21,Calendario!$D$2:$H$2,0)),""),IF($K21=4,IF(AND((BB21=""),(BC21=""),(BD21="")),INDEX(Calendario!$D$3:$H$55,MATCH(BE$4,Calendario!$A$3:$A$55,0),MATCH($I21,Calendario!$D$2:$H$2,0)),""))))))))</f>
        <v/>
      </c>
      <c r="BF21" s="107" t="str">
        <f>IF(ISBLANK($I21),"",IF(OR(EXACT(($I21),PROPER(TEXT(BF20,"dddd"))),(EXACT(($I21),PROPER(TEXT(BF19,"dddd"))))),"",IF(EXACT(($I21),(PROPER(TEXT(BF$3,"dddd")))),"",IF($K21=1,INDEX(Calendario!$D$3:$H$55,MATCH(BF$4,Calendario!$A$3:$A$55,0),MATCH($I21,Calendario!$D$2:$H$2,0)),IF($K21=2,IF(BE21="",INDEX(Calendario!$D$3:$H$55,MATCH(BF$4,Calendario!$A$3:$A$55,0),MATCH($I21,Calendario!$D$2:$H$2,0)),""),IF($K21=3,IF(AND((BD21=""),(BE21="")),INDEX(Calendario!$D$3:$H$55,MATCH(BF$4,Calendario!$A$3:$A$55,0),MATCH($I21,Calendario!$D$2:$H$2,0)),""),IF($K21=4,IF(AND((BC21=""),(BD21=""),(BE21="")),INDEX(Calendario!$D$3:$H$55,MATCH(BF$4,Calendario!$A$3:$A$55,0),MATCH($I21,Calendario!$D$2:$H$2,0)),""))))))))</f>
        <v/>
      </c>
      <c r="BG21" s="107" t="str">
        <f>IF(ISBLANK($I21),"",IF(OR(EXACT(($I21),PROPER(TEXT(BG20,"dddd"))),(EXACT(($I21),PROPER(TEXT(BG19,"dddd"))))),"",IF(EXACT(($I21),(PROPER(TEXT(BG$3,"dddd")))),"",IF($K21=1,INDEX(Calendario!$D$3:$H$55,MATCH(BG$4,Calendario!$A$3:$A$55,0),MATCH($I21,Calendario!$D$2:$H$2,0)),IF($K21=2,IF(BF21="",INDEX(Calendario!$D$3:$H$55,MATCH(BG$4,Calendario!$A$3:$A$55,0),MATCH($I21,Calendario!$D$2:$H$2,0)),""),IF($K21=3,IF(AND((BE21=""),(BF21="")),INDEX(Calendario!$D$3:$H$55,MATCH(BG$4,Calendario!$A$3:$A$55,0),MATCH($I21,Calendario!$D$2:$H$2,0)),""),IF($K21=4,IF(AND((BD21=""),(BE21=""),(BF21="")),INDEX(Calendario!$D$3:$H$55,MATCH(BG$4,Calendario!$A$3:$A$55,0),MATCH($I21,Calendario!$D$2:$H$2,0)),""))))))))</f>
        <v/>
      </c>
      <c r="BH21" s="107">
        <f>IF(ISBLANK($I21),"",IF(OR(EXACT(($I21),PROPER(TEXT(BH20,"dddd"))),(EXACT(($I21),PROPER(TEXT(BH19,"dddd"))))),"",IF(EXACT(($I21),(PROPER(TEXT(BH$3,"dddd")))),"",IF($K21=1,INDEX(Calendario!$D$3:$H$55,MATCH(BH$4,Calendario!$A$3:$A$55,0),MATCH($I21,Calendario!$D$2:$H$2,0)),IF($K21=2,IF(BG21="",INDEX(Calendario!$D$3:$H$55,MATCH(BH$4,Calendario!$A$3:$A$55,0),MATCH($I21,Calendario!$D$2:$H$2,0)),""),IF($K21=3,IF(AND((BF21=""),(BG21="")),INDEX(Calendario!$D$3:$H$55,MATCH(BH$4,Calendario!$A$3:$A$55,0),MATCH($I21,Calendario!$D$2:$H$2,0)),""),IF($K21=4,IF(AND((BE21=""),(BF21=""),(BG21="")),INDEX(Calendario!$D$3:$H$55,MATCH(BH$4,Calendario!$A$3:$A$55,0),MATCH($I21,Calendario!$D$2:$H$2,0)),""))))))))</f>
        <v>44886</v>
      </c>
      <c r="BI21" s="108" t="str">
        <f>IF(ISBLANK($I21),"",IF(OR(EXACT(($I21),PROPER(TEXT(BI20,"dddd"))),(EXACT(($I21),PROPER(TEXT(BI19,"dddd"))))),"",IF(EXACT(($I21),(PROPER(TEXT(BI$3,"dddd")))),"",IF($K21=1,INDEX(Calendario!$D$3:$H$55,MATCH(BI$4,Calendario!$A$3:$A$55,0),MATCH($I21,Calendario!$D$2:$H$2,0)),IF($K21=2,IF(BH21="",INDEX(Calendario!$D$3:$H$55,MATCH(BI$4,Calendario!$A$3:$A$55,0),MATCH($I21,Calendario!$D$2:$H$2,0)),""),IF($K21=3,IF(AND((BG21=""),(BH21="")),INDEX(Calendario!$D$3:$H$55,MATCH(BI$4,Calendario!$A$3:$A$55,0),MATCH($I21,Calendario!$D$2:$H$2,0)),""),IF($K21=4,IF(AND((BF21=""),(BG21=""),(BH21="")),INDEX(Calendario!$D$3:$H$55,MATCH(BI$4,Calendario!$A$3:$A$55,0),MATCH($I21,Calendario!$D$2:$H$2,0)),""))))))))</f>
        <v/>
      </c>
      <c r="BJ21" s="108" t="str">
        <f>IF(ISBLANK($I21),"",IF(OR(EXACT(($I21),PROPER(TEXT(BJ20,"dddd"))),(EXACT(($I21),PROPER(TEXT(BJ19,"dddd"))))),"",IF(EXACT(($I21),(PROPER(TEXT(BJ$3,"dddd")))),"",IF($K21=1,INDEX(Calendario!$D$3:$H$55,MATCH(BJ$4,Calendario!$A$3:$A$55,0),MATCH($I21,Calendario!$D$2:$H$2,0)),IF($K21=2,IF(BI21="",INDEX(Calendario!$D$3:$H$55,MATCH(BJ$4,Calendario!$A$3:$A$55,0),MATCH($I21,Calendario!$D$2:$H$2,0)),""),IF($K21=3,IF(AND((BH21=""),(BI21="")),INDEX(Calendario!$D$3:$H$55,MATCH(BJ$4,Calendario!$A$3:$A$55,0),MATCH($I21,Calendario!$D$2:$H$2,0)),""),IF($K21=4,IF(AND((BG21=""),(BH21=""),(BI21="")),INDEX(Calendario!$D$3:$H$55,MATCH(BJ$4,Calendario!$A$3:$A$55,0),MATCH($I21,Calendario!$D$2:$H$2,0)),""))))))))</f>
        <v/>
      </c>
      <c r="BK21" s="108" t="str">
        <f>IF(ISBLANK($I21),"",IF(OR(EXACT(($I21),PROPER(TEXT(BK20,"dddd"))),(EXACT(($I21),PROPER(TEXT(BK19,"dddd"))))),"",IF(EXACT(($I21),(PROPER(TEXT(BK$3,"dddd")))),"",IF($K21=1,INDEX(Calendario!$D$3:$H$55,MATCH(BK$4,Calendario!$A$3:$A$55,0),MATCH($I21,Calendario!$D$2:$H$2,0)),IF($K21=2,IF(BJ21="",INDEX(Calendario!$D$3:$H$55,MATCH(BK$4,Calendario!$A$3:$A$55,0),MATCH($I21,Calendario!$D$2:$H$2,0)),""),IF($K21=3,IF(AND((BI21=""),(BJ21="")),INDEX(Calendario!$D$3:$H$55,MATCH(BK$4,Calendario!$A$3:$A$55,0),MATCH($I21,Calendario!$D$2:$H$2,0)),""),IF($K21=4,IF(AND((BH21=""),(BI21=""),(BJ21="")),INDEX(Calendario!$D$3:$H$55,MATCH(BK$4,Calendario!$A$3:$A$55,0),MATCH($I21,Calendario!$D$2:$H$2,0)),""))))))))</f>
        <v/>
      </c>
      <c r="BL21" s="108">
        <f>IF(ISBLANK($I21),"",IF(OR(EXACT(($I21),PROPER(TEXT(BL20,"dddd"))),(EXACT(($I21),PROPER(TEXT(BL19,"dddd"))))),"",IF(EXACT(($I21),(PROPER(TEXT(BL$3,"dddd")))),"",IF($K21=1,INDEX(Calendario!$D$3:$H$55,MATCH(BL$4,Calendario!$A$3:$A$55,0),MATCH($I21,Calendario!$D$2:$H$2,0)),IF($K21=2,IF(BK21="",INDEX(Calendario!$D$3:$H$55,MATCH(BL$4,Calendario!$A$3:$A$55,0),MATCH($I21,Calendario!$D$2:$H$2,0)),""),IF($K21=3,IF(AND((BJ21=""),(BK21="")),INDEX(Calendario!$D$3:$H$55,MATCH(BL$4,Calendario!$A$3:$A$55,0),MATCH($I21,Calendario!$D$2:$H$2,0)),""),IF($K21=4,IF(AND((BI21=""),(BJ21=""),(BK21="")),INDEX(Calendario!$D$3:$H$55,MATCH(BL$4,Calendario!$A$3:$A$55,0),MATCH($I21,Calendario!$D$2:$H$2,0)),""))))))))</f>
        <v>44914</v>
      </c>
      <c r="BM21" s="108" t="str">
        <f>IF(ISBLANK($I21),"",IF(OR(EXACT(($I21),PROPER(TEXT(BM20,"dddd"))),(EXACT(($I21),PROPER(TEXT(BM19,"dddd"))))),"",IF(EXACT(($I21),(PROPER(TEXT(BM$3,"dddd")))),"",IF($K21=1,INDEX(Calendario!$D$3:$H$55,MATCH(BM$4,Calendario!$A$3:$A$55,0),MATCH($I21,Calendario!$D$2:$H$2,0)),IF($K21=2,IF(BL21="",INDEX(Calendario!$D$3:$H$55,MATCH(BM$4,Calendario!$A$3:$A$55,0),MATCH($I21,Calendario!$D$2:$H$2,0)),""),IF($K21=3,IF(AND((BK21=""),(BL21="")),INDEX(Calendario!$D$3:$H$55,MATCH(BM$4,Calendario!$A$3:$A$55,0),MATCH($I21,Calendario!$D$2:$H$2,0)),""),IF($K21=4,IF(AND((BJ21=""),(BK21=""),(BL21="")),INDEX(Calendario!$D$3:$H$55,MATCH(BM$4,Calendario!$A$3:$A$55,0),MATCH($I21,Calendario!$D$2:$H$2,0)),""))))))))</f>
        <v/>
      </c>
    </row>
    <row r="22" spans="1:67" s="88" customFormat="1" ht="26.25" customHeight="1" x14ac:dyDescent="0.25">
      <c r="A22" s="178">
        <f t="shared" si="1"/>
        <v>15</v>
      </c>
      <c r="B22" s="176" t="s">
        <v>1280</v>
      </c>
      <c r="C22" s="176" t="s">
        <v>1573</v>
      </c>
      <c r="D22" s="177" t="str">
        <f>IF(ISNA(VLOOKUP(C22,TSeccBS!$D:$H,5,FALSE)),"",VLOOKUP(C22,TSeccBS!$D:$H,5,FALSE))</f>
        <v>MEDELLIN</v>
      </c>
      <c r="E22" s="176" t="s">
        <v>261</v>
      </c>
      <c r="F22" s="176" t="s">
        <v>14</v>
      </c>
      <c r="G22" s="177" t="s">
        <v>1605</v>
      </c>
      <c r="H22" s="184" t="str">
        <f>IF(ISNA(VLOOKUP(G22,TDirReg!$F$1:$H$184,3,0)),"",VLOOKUP(G22,TDirReg!$F$1:$H$184,3,0))</f>
        <v>Calle 17 N°. 20-53</v>
      </c>
      <c r="I22" s="196" t="s">
        <v>126</v>
      </c>
      <c r="J22" s="195" t="s">
        <v>134</v>
      </c>
      <c r="K22" s="197">
        <v>4</v>
      </c>
      <c r="L22" s="202">
        <f t="shared" si="3"/>
        <v>13</v>
      </c>
      <c r="M22" s="107" t="str">
        <f>IF(ISBLANK($I22),"",IF(EXACT(($I22),(PROPER(TEXT(M$3,"dddd")))),"",IF(EXACT(M$4,$J22),IF($K22=1,INDEX(Calendario!$D$3:$H$55,MATCH(M$4,Calendario!$A$3:$A$55,0),MATCH($I22,Calendario!$D$2:$H$2,0)),INDEX(Calendario!$D$3:$H$55,MATCH($J22,Calendario!$A$3:$A$55,0),MATCH($I22,Calendario!$D$2:$H$2,0))),"")))</f>
        <v/>
      </c>
      <c r="N22" s="107" t="str">
        <f>IF(ISBLANK($I22),"",IF(OR(EXACT(($I22),PROPER(TEXT(N20,"dddd"))),(EXACT(($I22),PROPER(TEXT(N21,"dddd"))))),"",IF(EXACT(($I22),(PROPER(TEXT(N$3,"dddd")))),"",IF(EXACT(N$4,$J22),IF(M22="",IF(OR(($K22=4),($K22=3),($K22=2),($K22=1)),INDEX(Calendario!$D$3:$H$55,MATCH(N$4,Calendario!$A$3:$A$55,0),MATCH($I22,Calendario!$D$2:$H$2,0)),"")),IF($K22=1,IF(AND(M22="",EXACT((N$4),(CONCATENATE(Calendario!$A$1," ",(MID($J22,8,2))+1)))),INDEX(Calendario!$D$3:$H$55,MATCH(N$4,Calendario!$A$3:$A$55,0),MATCH($I22,Calendario!$D$2:$H$2,0)),IF(M22="","",INDEX(Calendario!$D$3:$H$55,MATCH(N$4,Calendario!$A$3:$A$55,0),MATCH($I22,Calendario!$D$2:$H$2,0)))),IF($K22=2,IF(M22="",IF(EXACT($K22,N$4),INDEX(Calendario!$D$3:$H$55,MATCH(N$4,Calendario!$A$3:$A$55,0),MATCH($I22,Calendario!$D$2:$H$2,0)),""),""),IF($K22=3,IF((M22=""),IF(EXACT($K22,N$4),INDEX(Calendario!$D$3:$H$55,MATCH(N$4,Calendario!$A$3:$A$55,0),MATCH($I22,Calendario!$D$2:$H$2,0)),""),""),IF($K22=4,IF((M22=""),IF(EXACT($K22,N$4),INDEX(Calendario!$D$3:$H$55,MATCH(N$4,Calendario!$A$3:$A$55,0),MATCH($I22,Calendario!$D$2:$H$2,0)),""),""),1))))))))</f>
        <v/>
      </c>
      <c r="O22" s="107" t="str">
        <f>IF(ISBLANK($I22),"",IF(EXACT(($I22),(PROPER(TEXT(O$3,"dddd")))),"",IF(OR(EXACT(($I22),PROPER(TEXT(O20,"dddd"))),(EXACT(($I22),PROPER(TEXT(O21,"dddd"))))),"",IF(EXACT(O$4,$J22),IF(N22="",IF(OR(($K22=4),($K22=3),($K22=2),($K22=1)),INDEX(Calendario!$D$3:$H$55,MATCH(O$4,Calendario!$A$3:$A$55,0),MATCH($I22,Calendario!$D$2:$H$2,0)),"")),IF($K22=1,IF(AND(M22="",EXACT((O$4),(CONCATENATE(Calendario!$A$1," ",(MID($J22,8,2))+1)))),INDEX(Calendario!$D$3:$H$55,MATCH(O$4,Calendario!$A$3:$A$55,0),MATCH($I22,Calendario!$D$2:$H$2,0)),IF(N22="",IF(EXACT(($I22),(PROPER(TEXT(N$3,"dddd")))),INDEX(Calendario!$D$3:$H$55,MATCH(O$4,Calendario!$A$3:$A$55,0),MATCH($I22,Calendario!$D$2:$H$2,0)),""),INDEX(Calendario!$D$3:$H$55,MATCH(O$4,Calendario!$A$3:$A$55,0),MATCH($I22,Calendario!$D$2:$H$2,0)))),IF(EXACT($M$4,"Semana 1"),IF($K22=2,IF(N22="",IF(OR(($J22="Semana 1"),($J22="Semana 2"),($J22="Semana 3")),INDEX(Calendario!$D$3:$H$55,MATCH(O$4,Calendario!$A$3:$A$55,0),MATCH($I22,Calendario!$D$2:$H$2,0)),""),""),IF($K22=3,IF(AND((M22=""),(N22="")),IF(OR(($J22="Semana 1"),($J22="Semana 2"),($J22="Semana 3")),INDEX(Calendario!$D$3:$H$55,MATCH(O$4,Calendario!$A$3:$A$55,0),MATCH($I22,Calendario!$D$2:$H$2,0)),""),""),IF($K22=4,IF(AND((M22=""),(N22="")),IF(OR(($J22="Semana 1"),($J22="Semana 2"),($J22="Semana 3")),INDEX(Calendario!$D$3:$H$55,MATCH(O$4,Calendario!$A$3:$A$55,0),MATCH($I22,Calendario!$D$2:$H$2,0)),""),"")))),IF($K22=2,IF(N22="",IF(OR(($J22="Semana 1"),($J22="Semana 2")),INDEX(Calendario!$D$3:$H$55,MATCH(O$4,Calendario!$A$3:$A$55,0),MATCH($I22,Calendario!$D$2:$H$2,0)),""),""),IF($K22=3,IF(AND((M22=""),(N22="")),IF(OR(($J22="Semana 1"),($J22="Semana 2")),INDEX(Calendario!$D$3:$H$55,MATCH(O$4,Calendario!$A$3:$A$55,0),MATCH($I22,Calendario!$D$2:$H$2,0)),""),""),IF($K22=4,IF(AND((M22=""),(N22="")),IF(OR(($J22="Semana 1"),($J22="Semana 2")),INDEX(Calendario!$D$3:$H$55,MATCH(O$4,Calendario!$A$3:$A$55,0),MATCH($I22,Calendario!$D$2:$H$2,0)),""),""))))))))))</f>
        <v/>
      </c>
      <c r="P22" s="107" t="str">
        <f>IF(ISBLANK($I22),"",IF(EXACT(($I22),(PROPER(TEXT(P$3,"dddd")))),"",IF(OR(EXACT(($I22),PROPER(TEXT(P20,"dddd"))),(EXACT(($I22),PROPER(TEXT(P21,"dddd"))))),"",IF(EXACT(P$4,$J22),IF(O22="",IF(OR(($K22=4),($K22=3),($K22=2),($K22=1)),INDEX(Calendario!$D$3:$H$55,MATCH(P$4,Calendario!$A$3:$A$55,0),MATCH($I22,Calendario!$D$2:$H$2,0)),"")),IF($K22=1,IF(AND(M22="",EXACT((P$4),(CONCATENATE(Calendario!$A$1," ",(MID($J22,8,2))+1)))),INDEX(Calendario!$D$3:$H$55,MATCH(P$4,Calendario!$A$3:$A$55,0),MATCH($I22,Calendario!$D$2:$H$2,0)),IF(O22="",IF(EXACT(($I22),(PROPER(TEXT(O$3,"dddd")))),INDEX(Calendario!$D$3:$H$55,MATCH(P$4,Calendario!$A$3:$A$55,0),MATCH($I22,Calendario!$D$2:$H$2,0)),""),INDEX(Calendario!$D$3:$H$55,MATCH(P$4,Calendario!$A$3:$A$55,0),MATCH($I22,Calendario!$D$2:$H$2,0)))),IF(EXACT($M$4,"Semana 1"),IF($K22=2,IF(O22="",IF(OR(($J22="Semana 1"),($J22="Semana 2"),($J22="Semana 3"),($J22="Semana 4")),INDEX(Calendario!$D$3:$H$55,MATCH(P$4,Calendario!$A$3:$A$55,0),MATCH($I22,Calendario!$D$2:$H$2,0)),""),""),IF($K22=3,IF(AND((N22=""),(O22="")),IF(OR(($J22="Semana 1"),($J22="Semana 2"),($J22="Semana 3"),($J22="Semana 4")),INDEX(Calendario!$D$3:$H$55,MATCH(P$4,Calendario!$A$3:$A$55,0),MATCH($I22,Calendario!$D$2:$H$2,0)),""),""),IF($K22=4,IF(AND((M22=""),(N22=""),(O22="")),IF(OR(($J22="Semana 1"),($J22="Semana 2"),($J22="Semana 3"),($J22="Semana 4")),INDEX(Calendario!$D$3:$H$55,MATCH(P$4,Calendario!$A$3:$A$55,0),MATCH($I22,Calendario!$D$2:$H$2,0)),""),"")))),IF($K22=2,IF(O22="",IF(OR(($J22="Semana 1"),($J22="Semana 2"),($J22="Semana 3")),INDEX(Calendario!$D$3:$H$55,MATCH(P$4,Calendario!$A$3:$A$55,0),MATCH($I22,Calendario!$D$2:$H$2,0)),""),""),IF($K22=3,IF(AND((N22=""),(O22="")),IF(OR(($J22="Semana 1"),($J22="Semana 2"),($J22="Semana 3")),INDEX(Calendario!$D$3:$H$55,MATCH(P$4,Calendario!$A$3:$A$55,0),MATCH($I22,Calendario!$D$2:$H$2,0)),""),""),IF($K22=4,IF(AND((M22=""),(N22=""),(O22="")),IF(OR(($J22="Semana 1"),($J22="Semana 2"),($J22="Semana 3")),INDEX(Calendario!$D$3:$H$55,MATCH(P$4,Calendario!$A$3:$A$55,0),MATCH($I22,Calendario!$D$2:$H$2,0)),""),""))))))))))</f>
        <v/>
      </c>
      <c r="Q22" s="107">
        <f>IF(ISBLANK($I22),"",IF(EXACT(($I22),(PROPER(TEXT(Q$3,"dddd")))),"",IF(OR(EXACT(($I22),PROPER(TEXT(Q20,"dddd"))),(EXACT(($I22),PROPER(TEXT(Q21,"dddd"))))),"",IF(EXACT(Q$4,$J22),IF(P22="",IF(OR(($K22=4),($K22=3),($K22=2),($K22=1)),INDEX(Calendario!$D$3:$H$55,MATCH(Q$4,Calendario!$A$3:$A$55,0),MATCH($I22,Calendario!$D$2:$H$2,0)),"")),IF($K22=1,IF(AND(M22="",EXACT((Q$4),(CONCATENATE(Calendario!$A$1," ",(MID($J22,8,2))+1)))),INDEX(Calendario!$D$3:$H$55,MATCH(Q$4,Calendario!$A$3:$A$55,0),MATCH($I22,Calendario!$D$2:$H$2,0)),IF(P22="","",INDEX(Calendario!$D$3:$H$55,MATCH(Q$4,Calendario!$A$3:$A$55,0),MATCH($I22,Calendario!$D$2:$H$2,0)))),IF(EXACT($M$4,"Semana 1"),IF($K22=2,IF(P22="",IF(OR(($J22="Semana 1"),($J22="Semana 2"),($J22="Semana 3"),($J22="Semana 4"),($J22="Semana 5")),INDEX(Calendario!$D$3:$H$55,MATCH(Q$4,Calendario!$A$3:$A$55,0),MATCH($I22,Calendario!$D$2:$H$2,0)),""),""),IF($K22=3,IF(AND((O22=""),(P22="")),IF(OR(($J22="Semana 1"),($J22="Semana 2"),($J22="Semana 3"),($J22="Semana 4"),($J22="Semana 5")),INDEX(Calendario!$D$3:$H$55,MATCH(Q$4,Calendario!$A$3:$A$55,0),MATCH($I22,Calendario!$D$2:$H$2,0)),""),""),IF($K22=4,IF(AND((N22=""),(O22=""),(P22="")),IF(OR(($J22="Semana 1"),($J22="Semana 2"),($J22="Semana 3"),($J22="Semana 4"),($J22="Semana 5")),INDEX(Calendario!$D$3:$H$55,MATCH(Q$4,Calendario!$A$3:$A$55,0),MATCH($I22,Calendario!$D$2:$H$2,0)),""),"")))),IF($K22=2,IF(P22="",IF(OR(($J22="Semana 1"),($J22="Semana 2"),($J22="Semana 3"),($J22="Semana 4")),INDEX(Calendario!$D$3:$H$55,MATCH(Q$4,Calendario!$A$3:$A$55,0),MATCH($I22,Calendario!$D$2:$H$2,0)),""),""),IF($K22=3,IF(AND((O22=""),(P22="")),IF(OR(($J22="Semana 1"),($J22="Semana 2"),($J22="Semana 3"),($J22="Semana 4")),INDEX(Calendario!$D$3:$H$55,MATCH(Q$4,Calendario!$A$3:$A$55,0),MATCH($I22,Calendario!$D$2:$H$2,0)),""),""),IF($K22=4,IF(AND((N22=""),(O22=""),(P22="")),IF(OR(($J22="Semana 1"),($J22="Semana 2"),($J22="Semana 3"),($J22="Semana 4")),INDEX(Calendario!$D$3:$H$55,MATCH(Q$4,Calendario!$A$3:$A$55,0),MATCH($I22,Calendario!$D$2:$H$2,0)),""),""))))))))))</f>
        <v>44586</v>
      </c>
      <c r="R22" s="108" t="str">
        <f>IF(ISBLANK($I22),"",IF(EXACT(($I22),(PROPER(TEXT(R$3,"dddd")))),"",IF(OR(EXACT(($I22),PROPER(TEXT(R20,"dddd"))),(EXACT(($I22),PROPER(TEXT(R21,"dddd"))))),"",IF(EXACT(R$4,$J22),IF(Q22="",IF(OR(($K22=4),($K22=3),($K22=2),($K22=1)),INDEX(Calendario!$D$3:$H$55,MATCH(R$4,Calendario!$A$3:$A$55,0),MATCH($I22,Calendario!$D$2:$H$2,0)),"")),IF($K22=1,IF(AND(N22="",EXACT((R$4),(CONCATENATE(Calendario!$A$1," ",(MID($J22,8,2))+1)))),INDEX(Calendario!$D$3:$H$55,MATCH(R$4,Calendario!$A$3:$A$55,0),MATCH($I22,Calendario!$D$2:$H$2,0)),IF(Q22="","",INDEX(Calendario!$D$3:$H$55,MATCH(R$4,Calendario!$A$3:$A$55,0),MATCH($I22,Calendario!$D$2:$H$2,0)))),IF(EXACT($M$4,"Semana 1"),IF($K22=2,IF(Q22="",IF(OR(($J22="Semana 1"),($J22="Semana 2"),($J22="Semana 3"),($J22="Semana 4"),($J22="Semana 5"),($J22="Semana 6")),INDEX(Calendario!$D$3:$H$55,MATCH(R$4,Calendario!$A$3:$A$55,0),MATCH($I22,Calendario!$D$2:$H$2,0)),""),""),IF($K22=3,IF(AND((P22=""),(Q22="")),IF(OR(($J22="Semana 1"),($J22="Semana 2"),($J22="Semana 3"),($J22="Semana 4"),($J22="Semana 5"),($J22="Semana 6")),INDEX(Calendario!$D$3:$H$55,MATCH(R$4,Calendario!$A$3:$A$55,0),MATCH($I22,Calendario!$D$2:$H$2,0)),""),""),IF($K22=4,IF(AND((O22=""),(P22=""),(Q22="")),IF(OR(($J22="Semana 1"),($J22="Semana 2"),($J22="Semana 3"),($J22="Semana 4"),($J22="Semana 5"),($J22="Semana 6")),INDEX(Calendario!$D$3:$H$55,MATCH(R$4,Calendario!$A$3:$A$55,0),MATCH($I22,Calendario!$D$2:$H$2,0)),""),"")))),IF($K22=2,IF(Q22="",IF(OR(($J22="Semana 1"),($J22="Semana 2"),($J22="Semana 3"),($J22="Semana 4"),($J22="Semana 5")),INDEX(Calendario!$D$3:$H$55,MATCH(R$4,Calendario!$A$3:$A$55,0),MATCH($I22,Calendario!$D$2:$H$2,0)),""),""),IF($K22=3,IF(AND((P22=""),(Q22="")),IF(OR(($J22="Semana 1"),($J22="Semana 2"),($J22="Semana 3"),($J22="Semana 4"),($J22="Semana 5")),INDEX(Calendario!$D$3:$H$55,MATCH(R$4,Calendario!$A$3:$A$55,0),MATCH($I22,Calendario!$D$2:$H$2,0)),""),""),IF($K22=4,IF(AND((O22=""),(P22=""),(Q22="")),IF(OR(($J22="Semana 1"),($J22="Semana 2"),($J22="Semana 3"),($J22="Semana 4"),($J22="Semana 5")),INDEX(Calendario!$D$3:$H$55,MATCH(R$4,Calendario!$A$3:$A$55,0),MATCH($I22,Calendario!$D$2:$H$2,0)),""),""))))))))))</f>
        <v/>
      </c>
      <c r="S22" s="108" t="str">
        <f>IF(ISBLANK($I22),"",IF(EXACT(($I22),(PROPER(TEXT(S$3,"dddd")))),"",IF(OR(EXACT(($I22),PROPER(TEXT(S20,"dddd"))),(EXACT(($I22),PROPER(TEXT(S21,"dddd"))))),"",IF(EXACT(S$4,$J22),IF(R22="",IF(OR(($K22=4),($K22=3),($K22=2),($K22=1)),INDEX(Calendario!$D$3:$H$55,MATCH(S$4,Calendario!$A$3:$A$55,0),MATCH($I22,Calendario!$D$2:$H$2,0)),"")),IF($K22=1,IF(AND(O22="",EXACT((S$4),(CONCATENATE(Calendario!$A$1," ",(MID($J22,8,2))+1)))),INDEX(Calendario!$D$3:$H$55,MATCH(S$4,Calendario!$A$3:$A$55,0),MATCH($I22,Calendario!$D$2:$H$2,0)),IF(R22="",IF(EXACT(($I22),(PROPER(TEXT(R$3,"dddd")))),INDEX(Calendario!$D$3:$H$55,MATCH(S$4,Calendario!$A$3:$A$55,0),MATCH($I22,Calendario!$D$2:$H$2,0)),""),INDEX(Calendario!$D$3:$H$55,MATCH(S$4,Calendario!$A$3:$A$55,0),MATCH($I22,Calendario!$D$2:$H$2,0)))),IF(EXACT($M$4,"Semana 1"),IF($K22=2,IF(R22="",IF(OR(($J22="Semana 1"),($J22="Semana 2"),($J22="Semana 3"),($J22="Semana 4"),($J22="Semana 5"),($J22="Semana 6"),($J22="Semana 7")),INDEX(Calendario!$D$3:$H$55,MATCH(S$4,Calendario!$A$3:$A$55,0),MATCH($I22,Calendario!$D$2:$H$2,0)),""),""),IF($K22=3,IF(AND((Q22=""),(R22="")),IF(OR(($J22="Semana 1"),($J22="Semana 2"),($J22="Semana 3"),($J22="Semana 4"),($J22="Semana 5"),($J22="Semana 6"),($J22="Semana 7")),INDEX(Calendario!$D$3:$H$55,MATCH(S$4,Calendario!$A$3:$A$55,0),MATCH($I22,Calendario!$D$2:$H$2,0)),""),""),IF($K22=4,IF(AND((P22=""),(Q22=""),(R22="")),IF(OR(($J22="Semana 1"),($J22="Semana 2"),($J22="Semana 3"),($J22="Semana 4"),($J22="Semana 5"),($J22="Semana 6"),($J22="Semana 7")),INDEX(Calendario!$D$3:$H$55,MATCH(S$4,Calendario!$A$3:$A$55,0),MATCH($I22,Calendario!$D$2:$H$2,0)),""),"")))),IF($K22=2,IF(R22="",IF(OR(($J22="Semana 1"),($J22="Semana 2"),($J22="Semana 3"),($J22="Semana 4"),($J22="Semana 5"),($J22="Semana 6")),INDEX(Calendario!$D$3:$H$55,MATCH(S$4,Calendario!$A$3:$A$55,0),MATCH($I22,Calendario!$D$2:$H$2,0)),""),""),IF($K22=3,IF(AND((Q22=""),(R22="")),IF(OR(($J22="Semana 1"),($J22="Semana 2"),($J22="Semana 3"),($J22="Semana 4"),($J22="Semana 5"),($J22="Semana 6")),INDEX(Calendario!$D$3:$H$55,MATCH(S$4,Calendario!$A$3:$A$55,0),MATCH($I22,Calendario!$D$2:$H$2,0)),""),""),IF($K22=4,IF(AND((P22=""),(Q22=""),(R22="")),IF(OR(($J22="Semana 1"),($J22="Semana 2"),($J22="Semana 3"),($J22="Semana 4"),($J22="Semana 5"),($J22="Semana 6")),INDEX(Calendario!$D$3:$H$55,MATCH(S$4,Calendario!$A$3:$A$55,0),MATCH($I22,Calendario!$D$2:$H$2,0)),""),""))))))))))</f>
        <v/>
      </c>
      <c r="T22" s="108" t="str">
        <f>IF(ISBLANK($I22),"",IF(EXACT(($I22),(PROPER(TEXT(T$3,"dddd")))),"",IF(OR(EXACT(($I22),PROPER(TEXT(T20,"dddd"))),(EXACT(($I22),PROPER(TEXT(T21,"dddd"))))),"",IF(EXACT(T$4,$J22),IF(S22="",IF(OR(($K22=4),($K22=3),($K22=2),($K22=1)),INDEX(Calendario!$D$3:$H$55,MATCH(T$4,Calendario!$A$3:$A$55,0),MATCH($I22,Calendario!$D$2:$H$2,0)),"")),IF($K22=1,IF(AND(P22="",EXACT((T$4),(CONCATENATE(Calendario!$A$1," ",(MID($J22,8,2))+1)))),INDEX(Calendario!$D$3:$H$55,MATCH(T$4,Calendario!$A$3:$A$55,0),MATCH($I22,Calendario!$D$2:$H$2,0)),IF(S22="",IF(EXACT(($I22),(PROPER(TEXT(S$3,"dddd")))),INDEX(Calendario!$D$3:$H$55,MATCH(T$4,Calendario!$A$3:$A$55,0),MATCH($I22,Calendario!$D$2:$H$2,0)),""),INDEX(Calendario!$D$3:$H$55,MATCH(T$4,Calendario!$A$3:$A$55,0),MATCH($I22,Calendario!$D$2:$H$2,0)))),IF(EXACT($M$4,"Semana 1"),IF($K22=2,IF(S22="",IF(OR(($J22="Semana 1"),($J22="Semana 2"),($J22="Semana 3"),($J22="Semana 4"),($J22="Semana 5"),($J22="Semana 6"),($J22="Semana 7"),($J22="Semana 8")),INDEX(Calendario!$D$3:$H$55,MATCH(T$4,Calendario!$A$3:$A$55,0),MATCH($I22,Calendario!$D$2:$H$2,0)),""),""),IF($K22=3,IF(AND((R22=""),(S22="")),IF(OR(($J22="Semana 1"),($J22="Semana 2"),($J22="Semana 3"),($J22="Semana 4"),($J22="Semana 5"),($J22="Semana 6"),($J22="Semana 7"),($J22="Semana 8")),INDEX(Calendario!$D$3:$H$55,MATCH(T$4,Calendario!$A$3:$A$55,0),MATCH($I22,Calendario!$D$2:$H$2,0)),""),""),IF($K22=4,IF(AND((Q22=""),(R22=""),(S22="")),IF(OR(($J22="Semana 1"),($J22="Semana 2"),($J22="Semana 3"),($J22="Semana 4"),($J22="Semana 5"),($J22="Semana 6"),($J22="Semana 7"),($J22="Semana 8")),INDEX(Calendario!$D$3:$H$55,MATCH(T$4,Calendario!$A$3:$A$55,0),MATCH($I22,Calendario!$D$2:$H$2,0)),""),"")))),IF($K22=2,IF(S22="",IF(OR(($J22="Semana 1"),($J22="Semana 2"),($J22="Semana 3"),($J22="Semana 4"),($J22="Semana 5"),($J22="Semana 6"),($J22="Semana 7")),INDEX(Calendario!$D$3:$H$55,MATCH(T$4,Calendario!$A$3:$A$55,0),MATCH($I22,Calendario!$D$2:$H$2,0)),""),""),IF($K22=3,IF(AND((R22=""),(S22="")),IF(OR(($J22="Semana 1"),($J22="Semana 2"),($J22="Semana 3"),($J22="Semana 4"),($J22="Semana 5"),($J22="Semana 6"),($J22="Semana 7")),INDEX(Calendario!$D$3:$H$55,MATCH(T$4,Calendario!$A$3:$A$55,0),MATCH($I22,Calendario!$D$2:$H$2,0)),""),""),IF($K22=4,IF(AND((Q22=""),(R22=""),(S22="")),IF(OR(($J22="Semana 1"),($J22="Semana 2"),($J22="Semana 3"),($J22="Semana 4"),($J22="Semana 5"),($J22="Semana 6"),($J22="Semana 7")),INDEX(Calendario!$D$3:$H$55,MATCH(T$4,Calendario!$A$3:$A$55,0),MATCH($I22,Calendario!$D$2:$H$2,0)),""),""))))))))))</f>
        <v/>
      </c>
      <c r="U22" s="108">
        <f>IF(ISBLANK($I22),"",IF(OR(EXACT(($I22),PROPER(TEXT(U21,"dddd"))),(EXACT(($I22),PROPER(TEXT(U20,"dddd"))))),"",IF(EXACT(($I22),(PROPER(TEXT(U$3,"dddd")))),"",IF($K22=1,INDEX(Calendario!$D$3:$H$55,MATCH(U$4,Calendario!$A$3:$A$55,0),MATCH($I22,Calendario!$D$2:$H$2,0)),IF($K22=2,IF(T22="",INDEX(Calendario!$D$3:$H$55,MATCH(U$4,Calendario!$A$3:$A$55,0),MATCH($I22,Calendario!$D$2:$H$2,0)),""),IF($K22=3,IF(AND((S22=""),(T22="")),INDEX(Calendario!$D$3:$H$55,MATCH(U$4,Calendario!$A$3:$A$55,0),MATCH($I22,Calendario!$D$2:$H$2,0)),""),IF($K22=4,IF(AND((R22=""),(S22=""),(T22="")),INDEX(Calendario!$D$3:$H$55,MATCH(U$4,Calendario!$A$3:$A$55,0),MATCH($I22,Calendario!$D$2:$H$2,0)),""))))))))</f>
        <v>44614</v>
      </c>
      <c r="V22" s="107" t="str">
        <f>IF(ISBLANK($I22),"",IF(OR(EXACT(($I22),PROPER(TEXT(V21,"dddd"))),(EXACT(($I22),PROPER(TEXT(V20,"dddd"))))),"",IF(EXACT(($I22),(PROPER(TEXT(V$3,"dddd")))),"",IF($K22=1,INDEX(Calendario!$D$3:$H$55,MATCH(V$4,Calendario!$A$3:$A$55,0),MATCH($I22,Calendario!$D$2:$H$2,0)),IF($K22=2,IF(U22="",INDEX(Calendario!$D$3:$H$55,MATCH(V$4,Calendario!$A$3:$A$55,0),MATCH($I22,Calendario!$D$2:$H$2,0)),""),IF($K22=3,IF(AND((T22=""),(U22="")),INDEX(Calendario!$D$3:$H$55,MATCH(V$4,Calendario!$A$3:$A$55,0),MATCH($I22,Calendario!$D$2:$H$2,0)),""),IF($K22=4,IF(AND((S22=""),(T22=""),(U22="")),INDEX(Calendario!$D$3:$H$55,MATCH(V$4,Calendario!$A$3:$A$55,0),MATCH($I22,Calendario!$D$2:$H$2,0)),""))))))))</f>
        <v/>
      </c>
      <c r="W22" s="107" t="str">
        <f>IF(ISBLANK($I22),"",IF(OR(EXACT(($I22),PROPER(TEXT(W21,"dddd"))),(EXACT(($I22),PROPER(TEXT(W20,"dddd"))))),"",IF(EXACT(($I22),(PROPER(TEXT(W$3,"dddd")))),"",IF($K22=1,INDEX(Calendario!$D$3:$H$55,MATCH(W$4,Calendario!$A$3:$A$55,0),MATCH($I22,Calendario!$D$2:$H$2,0)),IF($K22=2,IF(V22="",INDEX(Calendario!$D$3:$H$55,MATCH(W$4,Calendario!$A$3:$A$55,0),MATCH($I22,Calendario!$D$2:$H$2,0)),""),IF($K22=3,IF(AND((U22=""),(V22="")),INDEX(Calendario!$D$3:$H$55,MATCH(W$4,Calendario!$A$3:$A$55,0),MATCH($I22,Calendario!$D$2:$H$2,0)),""),IF($K22=4,IF(AND((T22=""),(U22=""),(V22="")),INDEX(Calendario!$D$3:$H$55,MATCH(W$4,Calendario!$A$3:$A$55,0),MATCH($I22,Calendario!$D$2:$H$2,0)),""))))))))</f>
        <v/>
      </c>
      <c r="X22" s="107" t="str">
        <f>IF(ISBLANK($I22),"",IF(OR(EXACT(($I22),PROPER(TEXT(X21,"dddd"))),(EXACT(($I22),PROPER(TEXT(X20,"dddd"))))),"",IF(EXACT(($I22),(PROPER(TEXT(X$3,"dddd")))),"",IF($K22=1,INDEX(Calendario!$D$3:$H$55,MATCH(X$4,Calendario!$A$3:$A$55,0),MATCH($I22,Calendario!$D$2:$H$2,0)),IF($K22=2,IF(W22="",INDEX(Calendario!$D$3:$H$55,MATCH(X$4,Calendario!$A$3:$A$55,0),MATCH($I22,Calendario!$D$2:$H$2,0)),""),IF($K22=3,IF(AND((V22=""),(W22="")),INDEX(Calendario!$D$3:$H$55,MATCH(X$4,Calendario!$A$3:$A$55,0),MATCH($I22,Calendario!$D$2:$H$2,0)),""),IF($K22=4,IF(AND((U22=""),(V22=""),(W22="")),INDEX(Calendario!$D$3:$H$55,MATCH(X$4,Calendario!$A$3:$A$55,0),MATCH($I22,Calendario!$D$2:$H$2,0)),""))))))))</f>
        <v/>
      </c>
      <c r="Y22" s="107">
        <f>IF(ISBLANK($I22),"",IF(OR(EXACT(($I22),PROPER(TEXT(Y21,"dddd"))),(EXACT(($I22),PROPER(TEXT(Y20,"dddd"))))),"",IF(EXACT(($I22),(PROPER(TEXT(Y$3,"dddd")))),"",IF($K22=1,INDEX(Calendario!$D$3:$H$55,MATCH(Y$4,Calendario!$A$3:$A$55,0),MATCH($I22,Calendario!$D$2:$H$2,0)),IF($K22=2,IF(X22="",INDEX(Calendario!$D$3:$H$55,MATCH(Y$4,Calendario!$A$3:$A$55,0),MATCH($I22,Calendario!$D$2:$H$2,0)),""),IF($K22=3,IF(AND((W22=""),(X22="")),INDEX(Calendario!$D$3:$H$55,MATCH(Y$4,Calendario!$A$3:$A$55,0),MATCH($I22,Calendario!$D$2:$H$2,0)),""),IF($K22=4,IF(AND((V22=""),(W22=""),(X22="")),INDEX(Calendario!$D$3:$H$55,MATCH(Y$4,Calendario!$A$3:$A$55,0),MATCH($I22,Calendario!$D$2:$H$2,0)),""))))))))</f>
        <v>44642</v>
      </c>
      <c r="Z22" s="107" t="str">
        <f>IF(ISBLANK($I22),"",IF(OR(EXACT(($I22),PROPER(TEXT(Z21,"dddd"))),(EXACT(($I22),PROPER(TEXT(Z20,"dddd"))))),"",IF(EXACT(($I22),(PROPER(TEXT(Z$3,"dddd")))),"",IF($K22=1,INDEX(Calendario!$D$3:$H$55,MATCH(Z$4,Calendario!$A$3:$A$55,0),MATCH($I22,Calendario!$D$2:$H$2,0)),IF($K22=2,IF(Y22="",INDEX(Calendario!$D$3:$H$55,MATCH(Z$4,Calendario!$A$3:$A$55,0),MATCH($I22,Calendario!$D$2:$H$2,0)),""),IF($K22=3,IF(AND((X22=""),(Y22="")),INDEX(Calendario!$D$3:$H$55,MATCH(Z$4,Calendario!$A$3:$A$55,0),MATCH($I22,Calendario!$D$2:$H$2,0)),""),IF($K22=4,IF(AND((W22=""),(X22=""),(Y22="")),INDEX(Calendario!$D$3:$H$55,MATCH(Z$4,Calendario!$A$3:$A$55,0),MATCH($I22,Calendario!$D$2:$H$2,0)),""))))))))</f>
        <v/>
      </c>
      <c r="AA22" s="108" t="str">
        <f>IF(ISBLANK($I22),"",IF(OR(EXACT(($I22),PROPER(TEXT(AA21,"dddd"))),(EXACT(($I22),PROPER(TEXT(AA20,"dddd"))))),"",IF(EXACT(($I22),(PROPER(TEXT(AA$3,"dddd")))),"",IF($K22=1,INDEX(Calendario!$D$3:$H$55,MATCH(AA$4,Calendario!$A$3:$A$55,0),MATCH($I22,Calendario!$D$2:$H$2,0)),IF($K22=2,IF(Z22="",INDEX(Calendario!$D$3:$H$55,MATCH(AA$4,Calendario!$A$3:$A$55,0),MATCH($I22,Calendario!$D$2:$H$2,0)),""),IF($K22=3,IF(AND((Y22=""),(Z22="")),INDEX(Calendario!$D$3:$H$55,MATCH(AA$4,Calendario!$A$3:$A$55,0),MATCH($I22,Calendario!$D$2:$H$2,0)),""),IF($K22=4,IF(AND((X22=""),(Y22=""),(Z22="")),INDEX(Calendario!$D$3:$H$55,MATCH(AA$4,Calendario!$A$3:$A$55,0),MATCH($I22,Calendario!$D$2:$H$2,0)),""))))))))</f>
        <v/>
      </c>
      <c r="AB22" s="108" t="str">
        <f>IF(ISBLANK($I22),"",IF(OR(EXACT(($I22),PROPER(TEXT(AB21,"dddd"))),(EXACT(($I22),PROPER(TEXT(AB20,"dddd"))))),"",IF(EXACT(($I22),(PROPER(TEXT(AB$3,"dddd")))),"",IF($K22=1,INDEX(Calendario!$D$3:$H$55,MATCH(AB$4,Calendario!$A$3:$A$55,0),MATCH($I22,Calendario!$D$2:$H$2,0)),IF($K22=2,IF(AA22="",INDEX(Calendario!$D$3:$H$55,MATCH(AB$4,Calendario!$A$3:$A$55,0),MATCH($I22,Calendario!$D$2:$H$2,0)),""),IF($K22=3,IF(AND((Z22=""),(AA22="")),INDEX(Calendario!$D$3:$H$55,MATCH(AB$4,Calendario!$A$3:$A$55,0),MATCH($I22,Calendario!$D$2:$H$2,0)),""),IF($K22=4,IF(AND((Y22=""),(Z22=""),(AA22="")),INDEX(Calendario!$D$3:$H$55,MATCH(AB$4,Calendario!$A$3:$A$55,0),MATCH($I22,Calendario!$D$2:$H$2,0)),""))))))))</f>
        <v/>
      </c>
      <c r="AC22" s="108">
        <f>IF(ISBLANK($I22),"",IF(OR(EXACT(($I22),PROPER(TEXT(AC21,"dddd"))),(EXACT(($I22),PROPER(TEXT(AC20,"dddd"))))),"",IF(EXACT(($I22),(PROPER(TEXT(AC$3,"dddd")))),"",IF($K22=1,INDEX(Calendario!$D$3:$H$55,MATCH(AC$4,Calendario!$A$3:$A$55,0),MATCH($I22,Calendario!$D$2:$H$2,0)),IF($K22=2,IF(AB22="",INDEX(Calendario!$D$3:$H$55,MATCH(AC$4,Calendario!$A$3:$A$55,0),MATCH($I22,Calendario!$D$2:$H$2,0)),""),IF($K22=3,IF(AND((AA22=""),(AB22="")),INDEX(Calendario!$D$3:$H$55,MATCH(AC$4,Calendario!$A$3:$A$55,0),MATCH($I22,Calendario!$D$2:$H$2,0)),""),IF($K22=4,IF(AND((Z22=""),(AA22=""),(AB22="")),INDEX(Calendario!$D$3:$H$55,MATCH(AC$4,Calendario!$A$3:$A$55,0),MATCH($I22,Calendario!$D$2:$H$2,0)),""))))))))</f>
        <v>44670</v>
      </c>
      <c r="AD22" s="108" t="str">
        <f>IF(ISBLANK($I22),"",IF(OR(EXACT(($I22),PROPER(TEXT(AD21,"dddd"))),(EXACT(($I22),PROPER(TEXT(AD20,"dddd"))))),"",IF(EXACT(($I22),(PROPER(TEXT(AD$3,"dddd")))),"",IF($K22=1,INDEX(Calendario!$D$3:$H$55,MATCH(AD$4,Calendario!$A$3:$A$55,0),MATCH($I22,Calendario!$D$2:$H$2,0)),IF($K22=2,IF(AC22="",INDEX(Calendario!$D$3:$H$55,MATCH(AD$4,Calendario!$A$3:$A$55,0),MATCH($I22,Calendario!$D$2:$H$2,0)),""),IF($K22=3,IF(AND((AB22=""),(AC22="")),INDEX(Calendario!$D$3:$H$55,MATCH(AD$4,Calendario!$A$3:$A$55,0),MATCH($I22,Calendario!$D$2:$H$2,0)),""),IF($K22=4,IF(AND((AA22=""),(AB22=""),(AC22="")),INDEX(Calendario!$D$3:$H$55,MATCH(AD$4,Calendario!$A$3:$A$55,0),MATCH($I22,Calendario!$D$2:$H$2,0)),""))))))))</f>
        <v/>
      </c>
      <c r="AE22" s="107" t="str">
        <f>IF(ISBLANK($I22),"",IF(OR(EXACT(($I22),PROPER(TEXT(AE21,"dddd"))),(EXACT(($I22),PROPER(TEXT(AE20,"dddd"))))),"",IF(EXACT(($I22),(PROPER(TEXT(AE$3,"dddd")))),"",IF($K22=1,INDEX(Calendario!$D$3:$H$55,MATCH(AE$4,Calendario!$A$3:$A$55,0),MATCH($I22,Calendario!$D$2:$H$2,0)),IF($K22=2,IF(AD22="",INDEX(Calendario!$D$3:$H$55,MATCH(AE$4,Calendario!$A$3:$A$55,0),MATCH($I22,Calendario!$D$2:$H$2,0)),""),IF($K22=3,IF(AND((AC22=""),(AD22="")),INDEX(Calendario!$D$3:$H$55,MATCH(AE$4,Calendario!$A$3:$A$55,0),MATCH($I22,Calendario!$D$2:$H$2,0)),""),IF($K22=4,IF(AND((AB22=""),(AC22=""),(AD22="")),INDEX(Calendario!$D$3:$H$55,MATCH(AE$4,Calendario!$A$3:$A$55,0),MATCH($I22,Calendario!$D$2:$H$2,0)),""))))))))</f>
        <v/>
      </c>
      <c r="AF22" s="107" t="str">
        <f>IF(ISBLANK($I22),"",IF(OR(EXACT(($I22),PROPER(TEXT(AF21,"dddd"))),(EXACT(($I22),PROPER(TEXT(AF20,"dddd"))))),"",IF(EXACT(($I22),(PROPER(TEXT(AF$3,"dddd")))),"",IF($K22=1,INDEX(Calendario!$D$3:$H$55,MATCH(AF$4,Calendario!$A$3:$A$55,0),MATCH($I22,Calendario!$D$2:$H$2,0)),IF($K22=2,IF(AE22="",INDEX(Calendario!$D$3:$H$55,MATCH(AF$4,Calendario!$A$3:$A$55,0),MATCH($I22,Calendario!$D$2:$H$2,0)),""),IF($K22=3,IF(AND((AD22=""),(AE22="")),INDEX(Calendario!$D$3:$H$55,MATCH(AF$4,Calendario!$A$3:$A$55,0),MATCH($I22,Calendario!$D$2:$H$2,0)),""),IF($K22=4,IF(AND((AC22=""),(AD22=""),(AE22="")),INDEX(Calendario!$D$3:$H$55,MATCH(AF$4,Calendario!$A$3:$A$55,0),MATCH($I22,Calendario!$D$2:$H$2,0)),""))))))))</f>
        <v/>
      </c>
      <c r="AG22" s="107">
        <f>IF(ISBLANK($I22),"",IF(OR(EXACT(($I22),PROPER(TEXT(AG21,"dddd"))),(EXACT(($I22),PROPER(TEXT(AG20,"dddd"))))),"",IF(EXACT(($I22),(PROPER(TEXT(AG$3,"dddd")))),"",IF($K22=1,INDEX(Calendario!$D$3:$H$55,MATCH(AG$4,Calendario!$A$3:$A$55,0),MATCH($I22,Calendario!$D$2:$H$2,0)),IF($K22=2,IF(AF22="",INDEX(Calendario!$D$3:$H$55,MATCH(AG$4,Calendario!$A$3:$A$55,0),MATCH($I22,Calendario!$D$2:$H$2,0)),""),IF($K22=3,IF(AND((AE22=""),(AF22="")),INDEX(Calendario!$D$3:$H$55,MATCH(AG$4,Calendario!$A$3:$A$55,0),MATCH($I22,Calendario!$D$2:$H$2,0)),""),IF($K22=4,IF(AND((AD22=""),(AE22=""),(AF22="")),INDEX(Calendario!$D$3:$H$55,MATCH(AG$4,Calendario!$A$3:$A$55,0),MATCH($I22,Calendario!$D$2:$H$2,0)),""))))))))</f>
        <v>44698</v>
      </c>
      <c r="AH22" s="107" t="str">
        <f>IF(ISBLANK($I22),"",IF(OR(EXACT(($I22),PROPER(TEXT(AH21,"dddd"))),(EXACT(($I22),PROPER(TEXT(AH20,"dddd"))))),"",IF(EXACT(($I22),(PROPER(TEXT(AH$3,"dddd")))),"",IF($K22=1,INDEX(Calendario!$D$3:$H$55,MATCH(AH$4,Calendario!$A$3:$A$55,0),MATCH($I22,Calendario!$D$2:$H$2,0)),IF($K22=2,IF(AG22="",INDEX(Calendario!$D$3:$H$55,MATCH(AH$4,Calendario!$A$3:$A$55,0),MATCH($I22,Calendario!$D$2:$H$2,0)),""),IF($K22=3,IF(AND((AF22=""),(AG22="")),INDEX(Calendario!$D$3:$H$55,MATCH(AH$4,Calendario!$A$3:$A$55,0),MATCH($I22,Calendario!$D$2:$H$2,0)),""),IF($K22=4,IF(AND((AE22=""),(AF22=""),(AG22="")),INDEX(Calendario!$D$3:$H$55,MATCH(AH$4,Calendario!$A$3:$A$55,0),MATCH($I22,Calendario!$D$2:$H$2,0)),""))))))))</f>
        <v/>
      </c>
      <c r="AI22" s="108" t="str">
        <f>IF(ISBLANK($I22),"",IF(OR(EXACT(($I22),PROPER(TEXT(AI21,"dddd"))),(EXACT(($I22),PROPER(TEXT(AI20,"dddd"))))),"",IF(EXACT(($I22),(PROPER(TEXT(AI$3,"dddd")))),"",IF($K22=1,INDEX(Calendario!$D$3:$H$55,MATCH(AI$4,Calendario!$A$3:$A$55,0),MATCH($I22,Calendario!$D$2:$H$2,0)),IF($K22=2,IF(AH22="",INDEX(Calendario!$D$3:$H$55,MATCH(AI$4,Calendario!$A$3:$A$55,0),MATCH($I22,Calendario!$D$2:$H$2,0)),""),IF($K22=3,IF(AND((AG22=""),(AH22="")),INDEX(Calendario!$D$3:$H$55,MATCH(AI$4,Calendario!$A$3:$A$55,0),MATCH($I22,Calendario!$D$2:$H$2,0)),""),IF($K22=4,IF(AND((AF22=""),(AG22=""),(AH22="")),INDEX(Calendario!$D$3:$H$55,MATCH(AI$4,Calendario!$A$3:$A$55,0),MATCH($I22,Calendario!$D$2:$H$2,0)),""))))))))</f>
        <v/>
      </c>
      <c r="AJ22" s="108" t="str">
        <f>IF(ISBLANK($I22),"",IF(OR(EXACT(($I22),PROPER(TEXT(AJ21,"dddd"))),(EXACT(($I22),PROPER(TEXT(AJ20,"dddd"))))),"",IF(EXACT(($I22),(PROPER(TEXT(AJ$3,"dddd")))),"",IF($K22=1,INDEX(Calendario!$D$3:$H$55,MATCH(AJ$4,Calendario!$A$3:$A$55,0),MATCH($I22,Calendario!$D$2:$H$2,0)),IF($K22=2,IF(AI22="",INDEX(Calendario!$D$3:$H$55,MATCH(AJ$4,Calendario!$A$3:$A$55,0),MATCH($I22,Calendario!$D$2:$H$2,0)),""),IF($K22=3,IF(AND((AH22=""),(AI22="")),INDEX(Calendario!$D$3:$H$55,MATCH(AJ$4,Calendario!$A$3:$A$55,0),MATCH($I22,Calendario!$D$2:$H$2,0)),""),IF($K22=4,IF(AND((AG22=""),(AH22=""),(AI22="")),INDEX(Calendario!$D$3:$H$55,MATCH(AJ$4,Calendario!$A$3:$A$55,0),MATCH($I22,Calendario!$D$2:$H$2,0)),""))))))))</f>
        <v/>
      </c>
      <c r="AK22" s="108">
        <f>IF(ISBLANK($I22),"",IF(OR(EXACT(($I22),PROPER(TEXT(AK21,"dddd"))),(EXACT(($I22),PROPER(TEXT(AK20,"dddd"))))),"",IF(EXACT(($I22),(PROPER(TEXT(AK$3,"dddd")))),"",IF($K22=1,INDEX(Calendario!$D$3:$H$55,MATCH(AK$4,Calendario!$A$3:$A$55,0),MATCH($I22,Calendario!$D$2:$H$2,0)),IF($K22=2,IF(AJ22="",INDEX(Calendario!$D$3:$H$55,MATCH(AK$4,Calendario!$A$3:$A$55,0),MATCH($I22,Calendario!$D$2:$H$2,0)),""),IF($K22=3,IF(AND((AI22=""),(AJ22="")),INDEX(Calendario!$D$3:$H$55,MATCH(AK$4,Calendario!$A$3:$A$55,0),MATCH($I22,Calendario!$D$2:$H$2,0)),""),IF($K22=4,IF(AND((AH22=""),(AI22=""),(AJ22="")),INDEX(Calendario!$D$3:$H$55,MATCH(AK$4,Calendario!$A$3:$A$55,0),MATCH($I22,Calendario!$D$2:$H$2,0)),""))))))))</f>
        <v>44726</v>
      </c>
      <c r="AL22" s="108" t="str">
        <f>IF(ISBLANK($I22),"",IF(OR(EXACT(($I22),PROPER(TEXT(AL21,"dddd"))),(EXACT(($I22),PROPER(TEXT(AL20,"dddd"))))),"",IF(EXACT(($I22),(PROPER(TEXT(AL$3,"dddd")))),"",IF($K22=1,INDEX(Calendario!$D$3:$H$55,MATCH(AL$4,Calendario!$A$3:$A$55,0),MATCH($I22,Calendario!$D$2:$H$2,0)),IF($K22=2,IF(AK22="",INDEX(Calendario!$D$3:$H$55,MATCH(AL$4,Calendario!$A$3:$A$55,0),MATCH($I22,Calendario!$D$2:$H$2,0)),""),IF($K22=3,IF(AND((AJ22=""),(AK22="")),INDEX(Calendario!$D$3:$H$55,MATCH(AL$4,Calendario!$A$3:$A$55,0),MATCH($I22,Calendario!$D$2:$H$2,0)),""),IF($K22=4,IF(AND((AI22=""),(AJ22=""),(AK22="")),INDEX(Calendario!$D$3:$H$55,MATCH(AL$4,Calendario!$A$3:$A$55,0),MATCH($I22,Calendario!$D$2:$H$2,0)),""))))))))</f>
        <v/>
      </c>
      <c r="AM22" s="108" t="str">
        <f>IF(ISBLANK($I22),"",IF(OR(EXACT(($I22),PROPER(TEXT(AM21,"dddd"))),(EXACT(($I22),PROPER(TEXT(AM20,"dddd"))))),"",IF(EXACT(($I22),(PROPER(TEXT(AM$3,"dddd")))),"",IF($K22=1,INDEX(Calendario!$D$3:$H$55,MATCH(AM$4,Calendario!$A$3:$A$55,0),MATCH($I22,Calendario!$D$2:$H$2,0)),IF($K22=2,IF(AL22="",INDEX(Calendario!$D$3:$H$55,MATCH(AM$4,Calendario!$A$3:$A$55,0),MATCH($I22,Calendario!$D$2:$H$2,0)),""),IF($K22=3,IF(AND((AK22=""),(AL22="")),INDEX(Calendario!$D$3:$H$55,MATCH(AM$4,Calendario!$A$3:$A$55,0),MATCH($I22,Calendario!$D$2:$H$2,0)),""),IF($K22=4,IF(AND((AJ22=""),(AK22=""),(AL22="")),INDEX(Calendario!$D$3:$H$55,MATCH(AM$4,Calendario!$A$3:$A$55,0),MATCH($I22,Calendario!$D$2:$H$2,0)),""))))))))</f>
        <v/>
      </c>
      <c r="AN22" s="107" t="str">
        <f>IF(ISBLANK($I22),"",IF(OR(EXACT(($I22),PROPER(TEXT(AN21,"dddd"))),(EXACT(($I22),PROPER(TEXT(AN20,"dddd"))))),"",IF(EXACT(($I22),(PROPER(TEXT(AN$3,"dddd")))),"",IF($K22=1,INDEX(Calendario!$D$3:$H$55,MATCH(AN$4,Calendario!$A$3:$A$55,0),MATCH($I22,Calendario!$D$2:$H$2,0)),IF($K22=2,IF(AM22="",INDEX(Calendario!$D$3:$H$55,MATCH(AN$4,Calendario!$A$3:$A$55,0),MATCH($I22,Calendario!$D$2:$H$2,0)),""),IF($K22=3,IF(AND((AL22=""),(AM22="")),INDEX(Calendario!$D$3:$H$55,MATCH(AN$4,Calendario!$A$3:$A$55,0),MATCH($I22,Calendario!$D$2:$H$2,0)),""),IF($K22=4,IF(AND((AK22=""),(AL22=""),(AM22="")),INDEX(Calendario!$D$3:$H$55,MATCH(AN$4,Calendario!$A$3:$A$55,0),MATCH($I22,Calendario!$D$2:$H$2,0)),""))))))))</f>
        <v/>
      </c>
      <c r="AO22" s="107">
        <f>IF(ISBLANK($I22),"",IF(OR(EXACT(($I22),PROPER(TEXT(AO21,"dddd"))),(EXACT(($I22),PROPER(TEXT(AO20,"dddd"))))),"",IF(EXACT(($I22),(PROPER(TEXT(AO$3,"dddd")))),"",IF($K22=1,INDEX(Calendario!$D$3:$H$55,MATCH(AO$4,Calendario!$A$3:$A$55,0),MATCH($I22,Calendario!$D$2:$H$2,0)),IF($K22=2,IF(AN22="",INDEX(Calendario!$D$3:$H$55,MATCH(AO$4,Calendario!$A$3:$A$55,0),MATCH($I22,Calendario!$D$2:$H$2,0)),""),IF($K22=3,IF(AND((AM22=""),(AN22="")),INDEX(Calendario!$D$3:$H$55,MATCH(AO$4,Calendario!$A$3:$A$55,0),MATCH($I22,Calendario!$D$2:$H$2,0)),""),IF($K22=4,IF(AND((AL22=""),(AM22=""),(AN22="")),INDEX(Calendario!$D$3:$H$55,MATCH(AO$4,Calendario!$A$3:$A$55,0),MATCH($I22,Calendario!$D$2:$H$2,0)),""))))))))</f>
        <v>44754</v>
      </c>
      <c r="AP22" s="107" t="str">
        <f>IF(ISBLANK($I22),"",IF(OR(EXACT(($I22),PROPER(TEXT(AP21,"dddd"))),(EXACT(($I22),PROPER(TEXT(AP20,"dddd"))))),"",IF(EXACT(($I22),(PROPER(TEXT(AP$3,"dddd")))),"",IF($K22=1,INDEX(Calendario!$D$3:$H$55,MATCH(AP$4,Calendario!$A$3:$A$55,0),MATCH($I22,Calendario!$D$2:$H$2,0)),IF($K22=2,IF(AO22="",INDEX(Calendario!$D$3:$H$55,MATCH(AP$4,Calendario!$A$3:$A$55,0),MATCH($I22,Calendario!$D$2:$H$2,0)),""),IF($K22=3,IF(AND((AN22=""),(AO22="")),INDEX(Calendario!$D$3:$H$55,MATCH(AP$4,Calendario!$A$3:$A$55,0),MATCH($I22,Calendario!$D$2:$H$2,0)),""),IF($K22=4,IF(AND((AM22=""),(AN22=""),(AO22="")),INDEX(Calendario!$D$3:$H$55,MATCH(AP$4,Calendario!$A$3:$A$55,0),MATCH($I22,Calendario!$D$2:$H$2,0)),""))))))))</f>
        <v/>
      </c>
      <c r="AQ22" s="107" t="str">
        <f>IF(ISBLANK($I22),"",IF(OR(EXACT(($I22),PROPER(TEXT(AQ21,"dddd"))),(EXACT(($I22),PROPER(TEXT(AQ20,"dddd"))))),"",IF(EXACT(($I22),(PROPER(TEXT(AQ$3,"dddd")))),"",IF($K22=1,INDEX(Calendario!$D$3:$H$55,MATCH(AQ$4,Calendario!$A$3:$A$55,0),MATCH($I22,Calendario!$D$2:$H$2,0)),IF($K22=2,IF(AP22="",INDEX(Calendario!$D$3:$H$55,MATCH(AQ$4,Calendario!$A$3:$A$55,0),MATCH($I22,Calendario!$D$2:$H$2,0)),""),IF($K22=3,IF(AND((AO22=""),(AP22="")),INDEX(Calendario!$D$3:$H$55,MATCH(AQ$4,Calendario!$A$3:$A$55,0),MATCH($I22,Calendario!$D$2:$H$2,0)),""),IF($K22=4,IF(AND((AN22=""),(AO22=""),(AP22="")),INDEX(Calendario!$D$3:$H$55,MATCH(AQ$4,Calendario!$A$3:$A$55,0),MATCH($I22,Calendario!$D$2:$H$2,0)),""))))))))</f>
        <v/>
      </c>
      <c r="AR22" s="108" t="str">
        <f>IF(ISBLANK($I22),"",IF(OR(EXACT(($I22),PROPER(TEXT(AR21,"dddd"))),(EXACT(($I22),PROPER(TEXT(AR20,"dddd"))))),"",IF(EXACT(($I22),(PROPER(TEXT(AR$3,"dddd")))),"",IF($K22=1,INDEX(Calendario!$D$3:$H$55,MATCH(AR$4,Calendario!$A$3:$A$55,0),MATCH($I22,Calendario!$D$2:$H$2,0)),IF($K22=2,IF(AQ22="",INDEX(Calendario!$D$3:$H$55,MATCH(AR$4,Calendario!$A$3:$A$55,0),MATCH($I22,Calendario!$D$2:$H$2,0)),""),IF($K22=3,IF(AND((AP22=""),(AQ22="")),INDEX(Calendario!$D$3:$H$55,MATCH(AR$4,Calendario!$A$3:$A$55,0),MATCH($I22,Calendario!$D$2:$H$2,0)),""),IF($K22=4,IF(AND((AO22=""),(AP22=""),(AQ22="")),INDEX(Calendario!$D$3:$H$55,MATCH(AR$4,Calendario!$A$3:$A$55,0),MATCH($I22,Calendario!$D$2:$H$2,0)),""))))))))</f>
        <v/>
      </c>
      <c r="AS22" s="108">
        <f>IF(ISBLANK($I22),"",IF(OR(EXACT(($I22),PROPER(TEXT(AS21,"dddd"))),(EXACT(($I22),PROPER(TEXT(AS20,"dddd"))))),"",IF(EXACT(($I22),(PROPER(TEXT(AS$3,"dddd")))),"",IF($K22=1,INDEX(Calendario!$D$3:$H$55,MATCH(AS$4,Calendario!$A$3:$A$55,0),MATCH($I22,Calendario!$D$2:$H$2,0)),IF($K22=2,IF(AR22="",INDEX(Calendario!$D$3:$H$55,MATCH(AS$4,Calendario!$A$3:$A$55,0),MATCH($I22,Calendario!$D$2:$H$2,0)),""),IF($K22=3,IF(AND((AQ22=""),(AR22="")),INDEX(Calendario!$D$3:$H$55,MATCH(AS$4,Calendario!$A$3:$A$55,0),MATCH($I22,Calendario!$D$2:$H$2,0)),""),IF($K22=4,IF(AND((AP22=""),(AQ22=""),(AR22="")),INDEX(Calendario!$D$3:$H$55,MATCH(AS$4,Calendario!$A$3:$A$55,0),MATCH($I22,Calendario!$D$2:$H$2,0)),""))))))))</f>
        <v>44782</v>
      </c>
      <c r="AT22" s="108" t="str">
        <f>IF(ISBLANK($I22),"",IF(OR(EXACT(($I22),PROPER(TEXT(AT21,"dddd"))),(EXACT(($I22),PROPER(TEXT(AT20,"dddd"))))),"",IF(EXACT(($I22),(PROPER(TEXT(AT$3,"dddd")))),"",IF($K22=1,INDEX(Calendario!$D$3:$H$55,MATCH(AT$4,Calendario!$A$3:$A$55,0),MATCH($I22,Calendario!$D$2:$H$2,0)),IF($K22=2,IF(AS22="",INDEX(Calendario!$D$3:$H$55,MATCH(AT$4,Calendario!$A$3:$A$55,0),MATCH($I22,Calendario!$D$2:$H$2,0)),""),IF($K22=3,IF(AND((AR22=""),(AS22="")),INDEX(Calendario!$D$3:$H$55,MATCH(AT$4,Calendario!$A$3:$A$55,0),MATCH($I22,Calendario!$D$2:$H$2,0)),""),IF($K22=4,IF(AND((AQ22=""),(AR22=""),(AS22="")),INDEX(Calendario!$D$3:$H$55,MATCH(AT$4,Calendario!$A$3:$A$55,0),MATCH($I22,Calendario!$D$2:$H$2,0)),""))))))))</f>
        <v/>
      </c>
      <c r="AU22" s="108" t="str">
        <f>IF(ISBLANK($I22),"",IF(OR(EXACT(($I22),PROPER(TEXT(AU21,"dddd"))),(EXACT(($I22),PROPER(TEXT(AU20,"dddd"))))),"",IF(EXACT(($I22),(PROPER(TEXT(AU$3,"dddd")))),"",IF($K22=1,INDEX(Calendario!$D$3:$H$55,MATCH(AU$4,Calendario!$A$3:$A$55,0),MATCH($I22,Calendario!$D$2:$H$2,0)),IF($K22=2,IF(AT22="",INDEX(Calendario!$D$3:$H$55,MATCH(AU$4,Calendario!$A$3:$A$55,0),MATCH($I22,Calendario!$D$2:$H$2,0)),""),IF($K22=3,IF(AND((AS22=""),(AT22="")),INDEX(Calendario!$D$3:$H$55,MATCH(AU$4,Calendario!$A$3:$A$55,0),MATCH($I22,Calendario!$D$2:$H$2,0)),""),IF($K22=4,IF(AND((AR22=""),(AS22=""),(AT22="")),INDEX(Calendario!$D$3:$H$55,MATCH(AU$4,Calendario!$A$3:$A$55,0),MATCH($I22,Calendario!$D$2:$H$2,0)),""))))))))</f>
        <v/>
      </c>
      <c r="AV22" s="107" t="str">
        <f>IF(ISBLANK($I22),"",IF(OR(EXACT(($I22),PROPER(TEXT(AV21,"dddd"))),(EXACT(($I22),PROPER(TEXT(AV20,"dddd"))))),"",IF(EXACT(($I22),(PROPER(TEXT(AV$3,"dddd")))),"",IF($K22=1,INDEX(Calendario!$D$3:$H$55,MATCH(AV$4,Calendario!$A$3:$A$55,0),MATCH($I22,Calendario!$D$2:$H$2,0)),IF($K22=2,IF(AU22="",INDEX(Calendario!$D$3:$H$55,MATCH(AV$4,Calendario!$A$3:$A$55,0),MATCH($I22,Calendario!$D$2:$H$2,0)),""),IF($K22=3,IF(AND((AT22=""),(AU22="")),INDEX(Calendario!$D$3:$H$55,MATCH(AV$4,Calendario!$A$3:$A$55,0),MATCH($I22,Calendario!$D$2:$H$2,0)),""),IF($K22=4,IF(AND((AS22=""),(AT22=""),(AU22="")),INDEX(Calendario!$D$3:$H$55,MATCH(AV$4,Calendario!$A$3:$A$55,0),MATCH($I22,Calendario!$D$2:$H$2,0)),""))))))))</f>
        <v/>
      </c>
      <c r="AW22" s="107">
        <f>IF(ISBLANK($I22),"",IF(OR(EXACT(($I22),PROPER(TEXT(AW21,"dddd"))),(EXACT(($I22),PROPER(TEXT(AW20,"dddd"))))),"",IF(EXACT(($I22),(PROPER(TEXT(AW$3,"dddd")))),"",IF($K22=1,INDEX(Calendario!$D$3:$H$55,MATCH(AW$4,Calendario!$A$3:$A$55,0),MATCH($I22,Calendario!$D$2:$H$2,0)),IF($K22=2,IF(AV22="",INDEX(Calendario!$D$3:$H$55,MATCH(AW$4,Calendario!$A$3:$A$55,0),MATCH($I22,Calendario!$D$2:$H$2,0)),""),IF($K22=3,IF(AND((AU22=""),(AV22="")),INDEX(Calendario!$D$3:$H$55,MATCH(AW$4,Calendario!$A$3:$A$55,0),MATCH($I22,Calendario!$D$2:$H$2,0)),""),IF($K22=4,IF(AND((AT22=""),(AU22=""),(AV22="")),INDEX(Calendario!$D$3:$H$55,MATCH(AW$4,Calendario!$A$3:$A$55,0),MATCH($I22,Calendario!$D$2:$H$2,0)),""))))))))</f>
        <v>44810</v>
      </c>
      <c r="AX22" s="107" t="str">
        <f>IF(ISBLANK($I22),"",IF(OR(EXACT(($I22),PROPER(TEXT(AX21,"dddd"))),(EXACT(($I22),PROPER(TEXT(AX20,"dddd"))))),"",IF(EXACT(($I22),(PROPER(TEXT(AX$3,"dddd")))),"",IF($K22=1,INDEX(Calendario!$D$3:$H$55,MATCH(AX$4,Calendario!$A$3:$A$55,0),MATCH($I22,Calendario!$D$2:$H$2,0)),IF($K22=2,IF(AW22="",INDEX(Calendario!$D$3:$H$55,MATCH(AX$4,Calendario!$A$3:$A$55,0),MATCH($I22,Calendario!$D$2:$H$2,0)),""),IF($K22=3,IF(AND((AV22=""),(AW22="")),INDEX(Calendario!$D$3:$H$55,MATCH(AX$4,Calendario!$A$3:$A$55,0),MATCH($I22,Calendario!$D$2:$H$2,0)),""),IF($K22=4,IF(AND((AU22=""),(AV22=""),(AW22="")),INDEX(Calendario!$D$3:$H$55,MATCH(AX$4,Calendario!$A$3:$A$55,0),MATCH($I22,Calendario!$D$2:$H$2,0)),""))))))))</f>
        <v/>
      </c>
      <c r="AY22" s="107" t="str">
        <f>IF(ISBLANK($I22),"",IF(OR(EXACT(($I22),PROPER(TEXT(AY21,"dddd"))),(EXACT(($I22),PROPER(TEXT(AY20,"dddd"))))),"",IF(EXACT(($I22),(PROPER(TEXT(AY$3,"dddd")))),"",IF($K22=1,INDEX(Calendario!$D$3:$H$55,MATCH(AY$4,Calendario!$A$3:$A$55,0),MATCH($I22,Calendario!$D$2:$H$2,0)),IF($K22=2,IF(AX22="",INDEX(Calendario!$D$3:$H$55,MATCH(AY$4,Calendario!$A$3:$A$55,0),MATCH($I22,Calendario!$D$2:$H$2,0)),""),IF($K22=3,IF(AND((AW22=""),(AX22="")),INDEX(Calendario!$D$3:$H$55,MATCH(AY$4,Calendario!$A$3:$A$55,0),MATCH($I22,Calendario!$D$2:$H$2,0)),""),IF($K22=4,IF(AND((AV22=""),(AW22=""),(AX22="")),INDEX(Calendario!$D$3:$H$55,MATCH(AY$4,Calendario!$A$3:$A$55,0),MATCH($I22,Calendario!$D$2:$H$2,0)),""))))))))</f>
        <v/>
      </c>
      <c r="AZ22" s="107" t="str">
        <f>IF(ISBLANK($I22),"",IF(OR(EXACT(($I22),PROPER(TEXT(AZ21,"dddd"))),(EXACT(($I22),PROPER(TEXT(AZ20,"dddd"))))),"",IF(EXACT(($I22),(PROPER(TEXT(AZ$3,"dddd")))),"",IF($K22=1,INDEX(Calendario!$D$3:$H$55,MATCH(AZ$4,Calendario!$A$3:$A$55,0),MATCH($I22,Calendario!$D$2:$H$2,0)),IF($K22=2,IF(AY22="",INDEX(Calendario!$D$3:$H$55,MATCH(AZ$4,Calendario!$A$3:$A$55,0),MATCH($I22,Calendario!$D$2:$H$2,0)),""),IF($K22=3,IF(AND((AX22=""),(AY22="")),INDEX(Calendario!$D$3:$H$55,MATCH(AZ$4,Calendario!$A$3:$A$55,0),MATCH($I22,Calendario!$D$2:$H$2,0)),""),IF($K22=4,IF(AND((AW22=""),(AX22=""),(AY22="")),INDEX(Calendario!$D$3:$H$55,MATCH(AZ$4,Calendario!$A$3:$A$55,0),MATCH($I22,Calendario!$D$2:$H$2,0)),""))))))))</f>
        <v/>
      </c>
      <c r="BA22" s="108">
        <f>IF(ISBLANK($I22),"",IF(OR(EXACT(($I22),PROPER(TEXT(BA21,"dddd"))),(EXACT(($I22),PROPER(TEXT(BA20,"dddd"))))),"",IF(EXACT(($I22),(PROPER(TEXT(BA$3,"dddd")))),"",IF($K22=1,INDEX(Calendario!$D$3:$H$55,MATCH(BA$4,Calendario!$A$3:$A$55,0),MATCH($I22,Calendario!$D$2:$H$2,0)),IF($K22=2,IF(AZ22="",INDEX(Calendario!$D$3:$H$55,MATCH(BA$4,Calendario!$A$3:$A$55,0),MATCH($I22,Calendario!$D$2:$H$2,0)),""),IF($K22=3,IF(AND((AY22=""),(AZ22="")),INDEX(Calendario!$D$3:$H$55,MATCH(BA$4,Calendario!$A$3:$A$55,0),MATCH($I22,Calendario!$D$2:$H$2,0)),""),IF($K22=4,IF(AND((AX22=""),(AY22=""),(AZ22="")),INDEX(Calendario!$D$3:$H$55,MATCH(BA$4,Calendario!$A$3:$A$55,0),MATCH($I22,Calendario!$D$2:$H$2,0)),""))))))))</f>
        <v>44838</v>
      </c>
      <c r="BB22" s="108" t="str">
        <f>IF(ISBLANK($I22),"",IF(OR(EXACT(($I22),PROPER(TEXT(BB21,"dddd"))),(EXACT(($I22),PROPER(TEXT(BB20,"dddd"))))),"",IF(EXACT(($I22),(PROPER(TEXT(BB$3,"dddd")))),"",IF($K22=1,INDEX(Calendario!$D$3:$H$55,MATCH(BB$4,Calendario!$A$3:$A$55,0),MATCH($I22,Calendario!$D$2:$H$2,0)),IF($K22=2,IF(BA22="",INDEX(Calendario!$D$3:$H$55,MATCH(BB$4,Calendario!$A$3:$A$55,0),MATCH($I22,Calendario!$D$2:$H$2,0)),""),IF($K22=3,IF(AND((AZ22=""),(BA22="")),INDEX(Calendario!$D$3:$H$55,MATCH(BB$4,Calendario!$A$3:$A$55,0),MATCH($I22,Calendario!$D$2:$H$2,0)),""),IF($K22=4,IF(AND((AY22=""),(AZ22=""),(BA22="")),INDEX(Calendario!$D$3:$H$55,MATCH(BB$4,Calendario!$A$3:$A$55,0),MATCH($I22,Calendario!$D$2:$H$2,0)),""))))))))</f>
        <v/>
      </c>
      <c r="BC22" s="108" t="str">
        <f>IF(ISBLANK($I22),"",IF(OR(EXACT(($I22),PROPER(TEXT(BC21,"dddd"))),(EXACT(($I22),PROPER(TEXT(BC20,"dddd"))))),"",IF(EXACT(($I22),(PROPER(TEXT(BC$3,"dddd")))),"",IF($K22=1,INDEX(Calendario!$D$3:$H$55,MATCH(BC$4,Calendario!$A$3:$A$55,0),MATCH($I22,Calendario!$D$2:$H$2,0)),IF($K22=2,IF(BB22="",INDEX(Calendario!$D$3:$H$55,MATCH(BC$4,Calendario!$A$3:$A$55,0),MATCH($I22,Calendario!$D$2:$H$2,0)),""),IF($K22=3,IF(AND((BA22=""),(BB22="")),INDEX(Calendario!$D$3:$H$55,MATCH(BC$4,Calendario!$A$3:$A$55,0),MATCH($I22,Calendario!$D$2:$H$2,0)),""),IF($K22=4,IF(AND((AZ22=""),(BA22=""),(BB22="")),INDEX(Calendario!$D$3:$H$55,MATCH(BC$4,Calendario!$A$3:$A$55,0),MATCH($I22,Calendario!$D$2:$H$2,0)),""))))))))</f>
        <v/>
      </c>
      <c r="BD22" s="108" t="str">
        <f>IF(ISBLANK($I22),"",IF(OR(EXACT(($I22),PROPER(TEXT(BD21,"dddd"))),(EXACT(($I22),PROPER(TEXT(BD20,"dddd"))))),"",IF(EXACT(($I22),(PROPER(TEXT(BD$3,"dddd")))),"",IF($K22=1,INDEX(Calendario!$D$3:$H$55,MATCH(BD$4,Calendario!$A$3:$A$55,0),MATCH($I22,Calendario!$D$2:$H$2,0)),IF($K22=2,IF(BC22="",INDEX(Calendario!$D$3:$H$55,MATCH(BD$4,Calendario!$A$3:$A$55,0),MATCH($I22,Calendario!$D$2:$H$2,0)),""),IF($K22=3,IF(AND((BB22=""),(BC22="")),INDEX(Calendario!$D$3:$H$55,MATCH(BD$4,Calendario!$A$3:$A$55,0),MATCH($I22,Calendario!$D$2:$H$2,0)),""),IF($K22=4,IF(AND((BA22=""),(BB22=""),(BC22="")),INDEX(Calendario!$D$3:$H$55,MATCH(BD$4,Calendario!$A$3:$A$55,0),MATCH($I22,Calendario!$D$2:$H$2,0)),""))))))))</f>
        <v/>
      </c>
      <c r="BE22" s="107">
        <f>IF(ISBLANK($I22),"",IF(OR(EXACT(($I22),PROPER(TEXT(BE21,"dddd"))),(EXACT(($I22),PROPER(TEXT(BE20,"dddd"))))),"",IF(EXACT(($I22),(PROPER(TEXT(BE$3,"dddd")))),"",IF($K22=1,INDEX(Calendario!$D$3:$H$55,MATCH(BE$4,Calendario!$A$3:$A$55,0),MATCH($I22,Calendario!$D$2:$H$2,0)),IF($K22=2,IF(BD22="",INDEX(Calendario!$D$3:$H$55,MATCH(BE$4,Calendario!$A$3:$A$55,0),MATCH($I22,Calendario!$D$2:$H$2,0)),""),IF($K22=3,IF(AND((BC22=""),(BD22="")),INDEX(Calendario!$D$3:$H$55,MATCH(BE$4,Calendario!$A$3:$A$55,0),MATCH($I22,Calendario!$D$2:$H$2,0)),""),IF($K22=4,IF(AND((BB22=""),(BC22=""),(BD22="")),INDEX(Calendario!$D$3:$H$55,MATCH(BE$4,Calendario!$A$3:$A$55,0),MATCH($I22,Calendario!$D$2:$H$2,0)),""))))))))</f>
        <v>44866</v>
      </c>
      <c r="BF22" s="107" t="str">
        <f>IF(ISBLANK($I22),"",IF(OR(EXACT(($I22),PROPER(TEXT(BF21,"dddd"))),(EXACT(($I22),PROPER(TEXT(BF20,"dddd"))))),"",IF(EXACT(($I22),(PROPER(TEXT(BF$3,"dddd")))),"",IF($K22=1,INDEX(Calendario!$D$3:$H$55,MATCH(BF$4,Calendario!$A$3:$A$55,0),MATCH($I22,Calendario!$D$2:$H$2,0)),IF($K22=2,IF(BE22="",INDEX(Calendario!$D$3:$H$55,MATCH(BF$4,Calendario!$A$3:$A$55,0),MATCH($I22,Calendario!$D$2:$H$2,0)),""),IF($K22=3,IF(AND((BD22=""),(BE22="")),INDEX(Calendario!$D$3:$H$55,MATCH(BF$4,Calendario!$A$3:$A$55,0),MATCH($I22,Calendario!$D$2:$H$2,0)),""),IF($K22=4,IF(AND((BC22=""),(BD22=""),(BE22="")),INDEX(Calendario!$D$3:$H$55,MATCH(BF$4,Calendario!$A$3:$A$55,0),MATCH($I22,Calendario!$D$2:$H$2,0)),""))))))))</f>
        <v/>
      </c>
      <c r="BG22" s="107" t="str">
        <f>IF(ISBLANK($I22),"",IF(OR(EXACT(($I22),PROPER(TEXT(BG21,"dddd"))),(EXACT(($I22),PROPER(TEXT(BG20,"dddd"))))),"",IF(EXACT(($I22),(PROPER(TEXT(BG$3,"dddd")))),"",IF($K22=1,INDEX(Calendario!$D$3:$H$55,MATCH(BG$4,Calendario!$A$3:$A$55,0),MATCH($I22,Calendario!$D$2:$H$2,0)),IF($K22=2,IF(BF22="",INDEX(Calendario!$D$3:$H$55,MATCH(BG$4,Calendario!$A$3:$A$55,0),MATCH($I22,Calendario!$D$2:$H$2,0)),""),IF($K22=3,IF(AND((BE22=""),(BF22="")),INDEX(Calendario!$D$3:$H$55,MATCH(BG$4,Calendario!$A$3:$A$55,0),MATCH($I22,Calendario!$D$2:$H$2,0)),""),IF($K22=4,IF(AND((BD22=""),(BE22=""),(BF22="")),INDEX(Calendario!$D$3:$H$55,MATCH(BG$4,Calendario!$A$3:$A$55,0),MATCH($I22,Calendario!$D$2:$H$2,0)),""))))))))</f>
        <v/>
      </c>
      <c r="BH22" s="107" t="str">
        <f>IF(ISBLANK($I22),"",IF(OR(EXACT(($I22),PROPER(TEXT(BH21,"dddd"))),(EXACT(($I22),PROPER(TEXT(BH20,"dddd"))))),"",IF(EXACT(($I22),(PROPER(TEXT(BH$3,"dddd")))),"",IF($K22=1,INDEX(Calendario!$D$3:$H$55,MATCH(BH$4,Calendario!$A$3:$A$55,0),MATCH($I22,Calendario!$D$2:$H$2,0)),IF($K22=2,IF(BG22="",INDEX(Calendario!$D$3:$H$55,MATCH(BH$4,Calendario!$A$3:$A$55,0),MATCH($I22,Calendario!$D$2:$H$2,0)),""),IF($K22=3,IF(AND((BF22=""),(BG22="")),INDEX(Calendario!$D$3:$H$55,MATCH(BH$4,Calendario!$A$3:$A$55,0),MATCH($I22,Calendario!$D$2:$H$2,0)),""),IF($K22=4,IF(AND((BE22=""),(BF22=""),(BG22="")),INDEX(Calendario!$D$3:$H$55,MATCH(BH$4,Calendario!$A$3:$A$55,0),MATCH($I22,Calendario!$D$2:$H$2,0)),""))))))))</f>
        <v/>
      </c>
      <c r="BI22" s="108">
        <f>IF(ISBLANK($I22),"",IF(OR(EXACT(($I22),PROPER(TEXT(BI21,"dddd"))),(EXACT(($I22),PROPER(TEXT(BI20,"dddd"))))),"",IF(EXACT(($I22),(PROPER(TEXT(BI$3,"dddd")))),"",IF($K22=1,INDEX(Calendario!$D$3:$H$55,MATCH(BI$4,Calendario!$A$3:$A$55,0),MATCH($I22,Calendario!$D$2:$H$2,0)),IF($K22=2,IF(BH22="",INDEX(Calendario!$D$3:$H$55,MATCH(BI$4,Calendario!$A$3:$A$55,0),MATCH($I22,Calendario!$D$2:$H$2,0)),""),IF($K22=3,IF(AND((BG22=""),(BH22="")),INDEX(Calendario!$D$3:$H$55,MATCH(BI$4,Calendario!$A$3:$A$55,0),MATCH($I22,Calendario!$D$2:$H$2,0)),""),IF($K22=4,IF(AND((BF22=""),(BG22=""),(BH22="")),INDEX(Calendario!$D$3:$H$55,MATCH(BI$4,Calendario!$A$3:$A$55,0),MATCH($I22,Calendario!$D$2:$H$2,0)),""))))))))</f>
        <v>44894</v>
      </c>
      <c r="BJ22" s="108" t="str">
        <f>IF(ISBLANK($I22),"",IF(OR(EXACT(($I22),PROPER(TEXT(BJ21,"dddd"))),(EXACT(($I22),PROPER(TEXT(BJ20,"dddd"))))),"",IF(EXACT(($I22),(PROPER(TEXT(BJ$3,"dddd")))),"",IF($K22=1,INDEX(Calendario!$D$3:$H$55,MATCH(BJ$4,Calendario!$A$3:$A$55,0),MATCH($I22,Calendario!$D$2:$H$2,0)),IF($K22=2,IF(BI22="",INDEX(Calendario!$D$3:$H$55,MATCH(BJ$4,Calendario!$A$3:$A$55,0),MATCH($I22,Calendario!$D$2:$H$2,0)),""),IF($K22=3,IF(AND((BH22=""),(BI22="")),INDEX(Calendario!$D$3:$H$55,MATCH(BJ$4,Calendario!$A$3:$A$55,0),MATCH($I22,Calendario!$D$2:$H$2,0)),""),IF($K22=4,IF(AND((BG22=""),(BH22=""),(BI22="")),INDEX(Calendario!$D$3:$H$55,MATCH(BJ$4,Calendario!$A$3:$A$55,0),MATCH($I22,Calendario!$D$2:$H$2,0)),""))))))))</f>
        <v/>
      </c>
      <c r="BK22" s="108" t="str">
        <f>IF(ISBLANK($I22),"",IF(OR(EXACT(($I22),PROPER(TEXT(BK21,"dddd"))),(EXACT(($I22),PROPER(TEXT(BK20,"dddd"))))),"",IF(EXACT(($I22),(PROPER(TEXT(BK$3,"dddd")))),"",IF($K22=1,INDEX(Calendario!$D$3:$H$55,MATCH(BK$4,Calendario!$A$3:$A$55,0),MATCH($I22,Calendario!$D$2:$H$2,0)),IF($K22=2,IF(BJ22="",INDEX(Calendario!$D$3:$H$55,MATCH(BK$4,Calendario!$A$3:$A$55,0),MATCH($I22,Calendario!$D$2:$H$2,0)),""),IF($K22=3,IF(AND((BI22=""),(BJ22="")),INDEX(Calendario!$D$3:$H$55,MATCH(BK$4,Calendario!$A$3:$A$55,0),MATCH($I22,Calendario!$D$2:$H$2,0)),""),IF($K22=4,IF(AND((BH22=""),(BI22=""),(BJ22="")),INDEX(Calendario!$D$3:$H$55,MATCH(BK$4,Calendario!$A$3:$A$55,0),MATCH($I22,Calendario!$D$2:$H$2,0)),""))))))))</f>
        <v/>
      </c>
      <c r="BL22" s="108" t="str">
        <f>IF(ISBLANK($I22),"",IF(OR(EXACT(($I22),PROPER(TEXT(BL21,"dddd"))),(EXACT(($I22),PROPER(TEXT(BL20,"dddd"))))),"",IF(EXACT(($I22),(PROPER(TEXT(BL$3,"dddd")))),"",IF($K22=1,INDEX(Calendario!$D$3:$H$55,MATCH(BL$4,Calendario!$A$3:$A$55,0),MATCH($I22,Calendario!$D$2:$H$2,0)),IF($K22=2,IF(BK22="",INDEX(Calendario!$D$3:$H$55,MATCH(BL$4,Calendario!$A$3:$A$55,0),MATCH($I22,Calendario!$D$2:$H$2,0)),""),IF($K22=3,IF(AND((BJ22=""),(BK22="")),INDEX(Calendario!$D$3:$H$55,MATCH(BL$4,Calendario!$A$3:$A$55,0),MATCH($I22,Calendario!$D$2:$H$2,0)),""),IF($K22=4,IF(AND((BI22=""),(BJ22=""),(BK22="")),INDEX(Calendario!$D$3:$H$55,MATCH(BL$4,Calendario!$A$3:$A$55,0),MATCH($I22,Calendario!$D$2:$H$2,0)),""))))))))</f>
        <v/>
      </c>
      <c r="BM22" s="108">
        <f>IF(ISBLANK($I22),"",IF(OR(EXACT(($I22),PROPER(TEXT(BM21,"dddd"))),(EXACT(($I22),PROPER(TEXT(BM20,"dddd"))))),"",IF(EXACT(($I22),(PROPER(TEXT(BM$3,"dddd")))),"",IF($K22=1,INDEX(Calendario!$D$3:$H$55,MATCH(BM$4,Calendario!$A$3:$A$55,0),MATCH($I22,Calendario!$D$2:$H$2,0)),IF($K22=2,IF(BL22="",INDEX(Calendario!$D$3:$H$55,MATCH(BM$4,Calendario!$A$3:$A$55,0),MATCH($I22,Calendario!$D$2:$H$2,0)),""),IF($K22=3,IF(AND((BK22=""),(BL22="")),INDEX(Calendario!$D$3:$H$55,MATCH(BM$4,Calendario!$A$3:$A$55,0),MATCH($I22,Calendario!$D$2:$H$2,0)),""),IF($K22=4,IF(AND((BJ22=""),(BK22=""),(BL22="")),INDEX(Calendario!$D$3:$H$55,MATCH(BM$4,Calendario!$A$3:$A$55,0),MATCH($I22,Calendario!$D$2:$H$2,0)),""))))))))</f>
        <v>44922</v>
      </c>
    </row>
    <row r="23" spans="1:67" s="88" customFormat="1" ht="26.25" customHeight="1" x14ac:dyDescent="0.25">
      <c r="A23" s="178">
        <f t="shared" si="1"/>
        <v>16</v>
      </c>
      <c r="B23" s="176" t="s">
        <v>1280</v>
      </c>
      <c r="C23" s="176" t="s">
        <v>1573</v>
      </c>
      <c r="D23" s="177" t="str">
        <f>IF(ISNA(VLOOKUP(C23,TSeccBS!$D:$H,5,FALSE)),"",VLOOKUP(C23,TSeccBS!$D:$H,5,FALSE))</f>
        <v>MEDELLIN</v>
      </c>
      <c r="E23" s="176" t="s">
        <v>261</v>
      </c>
      <c r="F23" s="176" t="s">
        <v>15</v>
      </c>
      <c r="G23" s="177" t="s">
        <v>1841</v>
      </c>
      <c r="H23" s="184" t="str">
        <f>IF(ISNA(VLOOKUP(G23,TDirReg!$F$1:$H$184,3,0)),"",VLOOKUP(G23,TDirReg!$F$1:$H$184,3,0))</f>
        <v>Calle 61 B N° 44 - 21 Piso 2 Casa de Justicia Jorge Humberto Gonzalez Noreña</v>
      </c>
      <c r="I23" s="196" t="s">
        <v>126</v>
      </c>
      <c r="J23" s="195" t="s">
        <v>136</v>
      </c>
      <c r="K23" s="197">
        <v>4</v>
      </c>
      <c r="L23" s="202">
        <f t="shared" si="3"/>
        <v>12</v>
      </c>
      <c r="M23" s="107" t="str">
        <f>IF(ISBLANK($I23),"",IF(EXACT(($I23),(PROPER(TEXT(M$3,"dddd")))),"",IF(EXACT(M$4,$J23),IF($K23=1,INDEX(Calendario!$D$3:$H$55,MATCH(M$4,Calendario!$A$3:$A$55,0),MATCH($I23,Calendario!$D$2:$H$2,0)),INDEX(Calendario!$D$3:$H$55,MATCH($J23,Calendario!$A$3:$A$55,0),MATCH($I23,Calendario!$D$2:$H$2,0))),"")))</f>
        <v/>
      </c>
      <c r="N23" s="107" t="str">
        <f>IF(ISBLANK($I23),"",IF(OR(EXACT(($I23),PROPER(TEXT(N21,"dddd"))),(EXACT(($I23),PROPER(TEXT(N22,"dddd"))))),"",IF(EXACT(($I23),(PROPER(TEXT(N$3,"dddd")))),"",IF(EXACT(N$4,$J23),IF(M23="",IF(OR(($K23=4),($K23=3),($K23=2),($K23=1)),INDEX(Calendario!$D$3:$H$55,MATCH(N$4,Calendario!$A$3:$A$55,0),MATCH($I23,Calendario!$D$2:$H$2,0)),"")),IF($K23=1,IF(AND(M23="",EXACT((N$4),(CONCATENATE(Calendario!$A$1," ",(MID($J23,8,2))+1)))),INDEX(Calendario!$D$3:$H$55,MATCH(N$4,Calendario!$A$3:$A$55,0),MATCH($I23,Calendario!$D$2:$H$2,0)),IF(M23="","",INDEX(Calendario!$D$3:$H$55,MATCH(N$4,Calendario!$A$3:$A$55,0),MATCH($I23,Calendario!$D$2:$H$2,0)))),IF($K23=2,IF(M23="",IF(EXACT($K23,N$4),INDEX(Calendario!$D$3:$H$55,MATCH(N$4,Calendario!$A$3:$A$55,0),MATCH($I23,Calendario!$D$2:$H$2,0)),""),""),IF($K23=3,IF((M23=""),IF(EXACT($K23,N$4),INDEX(Calendario!$D$3:$H$55,MATCH(N$4,Calendario!$A$3:$A$55,0),MATCH($I23,Calendario!$D$2:$H$2,0)),""),""),IF($K23=4,IF((M23=""),IF(EXACT($K23,N$4),INDEX(Calendario!$D$3:$H$55,MATCH(N$4,Calendario!$A$3:$A$55,0),MATCH($I23,Calendario!$D$2:$H$2,0)),""),""),1))))))))</f>
        <v/>
      </c>
      <c r="O23" s="107" t="str">
        <f>IF(ISBLANK($I23),"",IF(EXACT(($I23),(PROPER(TEXT(O$3,"dddd")))),"",IF(OR(EXACT(($I23),PROPER(TEXT(O21,"dddd"))),(EXACT(($I23),PROPER(TEXT(O22,"dddd"))))),"",IF(EXACT(O$4,$J23),IF(N23="",IF(OR(($K23=4),($K23=3),($K23=2),($K23=1)),INDEX(Calendario!$D$3:$H$55,MATCH(O$4,Calendario!$A$3:$A$55,0),MATCH($I23,Calendario!$D$2:$H$2,0)),"")),IF($K23=1,IF(AND(M23="",EXACT((O$4),(CONCATENATE(Calendario!$A$1," ",(MID($J23,8,2))+1)))),INDEX(Calendario!$D$3:$H$55,MATCH(O$4,Calendario!$A$3:$A$55,0),MATCH($I23,Calendario!$D$2:$H$2,0)),IF(N23="",IF(EXACT(($I23),(PROPER(TEXT(N$3,"dddd")))),INDEX(Calendario!$D$3:$H$55,MATCH(O$4,Calendario!$A$3:$A$55,0),MATCH($I23,Calendario!$D$2:$H$2,0)),""),INDEX(Calendario!$D$3:$H$55,MATCH(O$4,Calendario!$A$3:$A$55,0),MATCH($I23,Calendario!$D$2:$H$2,0)))),IF(EXACT($M$4,"Semana 1"),IF($K23=2,IF(N23="",IF(OR(($J23="Semana 1"),($J23="Semana 2"),($J23="Semana 3")),INDEX(Calendario!$D$3:$H$55,MATCH(O$4,Calendario!$A$3:$A$55,0),MATCH($I23,Calendario!$D$2:$H$2,0)),""),""),IF($K23=3,IF(AND((M23=""),(N23="")),IF(OR(($J23="Semana 1"),($J23="Semana 2"),($J23="Semana 3")),INDEX(Calendario!$D$3:$H$55,MATCH(O$4,Calendario!$A$3:$A$55,0),MATCH($I23,Calendario!$D$2:$H$2,0)),""),""),IF($K23=4,IF(AND((M23=""),(N23="")),IF(OR(($J23="Semana 1"),($J23="Semana 2"),($J23="Semana 3")),INDEX(Calendario!$D$3:$H$55,MATCH(O$4,Calendario!$A$3:$A$55,0),MATCH($I23,Calendario!$D$2:$H$2,0)),""),"")))),IF($K23=2,IF(N23="",IF(OR(($J23="Semana 1"),($J23="Semana 2")),INDEX(Calendario!$D$3:$H$55,MATCH(O$4,Calendario!$A$3:$A$55,0),MATCH($I23,Calendario!$D$2:$H$2,0)),""),""),IF($K23=3,IF(AND((M23=""),(N23="")),IF(OR(($J23="Semana 1"),($J23="Semana 2")),INDEX(Calendario!$D$3:$H$55,MATCH(O$4,Calendario!$A$3:$A$55,0),MATCH($I23,Calendario!$D$2:$H$2,0)),""),""),IF($K23=4,IF(AND((M23=""),(N23="")),IF(OR(($J23="Semana 1"),($J23="Semana 2")),INDEX(Calendario!$D$3:$H$55,MATCH(O$4,Calendario!$A$3:$A$55,0),MATCH($I23,Calendario!$D$2:$H$2,0)),""),""))))))))))</f>
        <v/>
      </c>
      <c r="P23" s="107" t="str">
        <f>IF(ISBLANK($I23),"",IF(EXACT(($I23),(PROPER(TEXT(P$3,"dddd")))),"",IF(OR(EXACT(($I23),PROPER(TEXT(P21,"dddd"))),(EXACT(($I23),PROPER(TEXT(P22,"dddd"))))),"",IF(EXACT(P$4,$J23),IF(O23="",IF(OR(($K23=4),($K23=3),($K23=2),($K23=1)),INDEX(Calendario!$D$3:$H$55,MATCH(P$4,Calendario!$A$3:$A$55,0),MATCH($I23,Calendario!$D$2:$H$2,0)),"")),IF($K23=1,IF(AND(M23="",EXACT((P$4),(CONCATENATE(Calendario!$A$1," ",(MID($J23,8,2))+1)))),INDEX(Calendario!$D$3:$H$55,MATCH(P$4,Calendario!$A$3:$A$55,0),MATCH($I23,Calendario!$D$2:$H$2,0)),IF(O23="",IF(EXACT(($I23),(PROPER(TEXT(O$3,"dddd")))),INDEX(Calendario!$D$3:$H$55,MATCH(P$4,Calendario!$A$3:$A$55,0),MATCH($I23,Calendario!$D$2:$H$2,0)),""),INDEX(Calendario!$D$3:$H$55,MATCH(P$4,Calendario!$A$3:$A$55,0),MATCH($I23,Calendario!$D$2:$H$2,0)))),IF(EXACT($M$4,"Semana 1"),IF($K23=2,IF(O23="",IF(OR(($J23="Semana 1"),($J23="Semana 2"),($J23="Semana 3"),($J23="Semana 4")),INDEX(Calendario!$D$3:$H$55,MATCH(P$4,Calendario!$A$3:$A$55,0),MATCH($I23,Calendario!$D$2:$H$2,0)),""),""),IF($K23=3,IF(AND((N23=""),(O23="")),IF(OR(($J23="Semana 1"),($J23="Semana 2"),($J23="Semana 3"),($J23="Semana 4")),INDEX(Calendario!$D$3:$H$55,MATCH(P$4,Calendario!$A$3:$A$55,0),MATCH($I23,Calendario!$D$2:$H$2,0)),""),""),IF($K23=4,IF(AND((M23=""),(N23=""),(O23="")),IF(OR(($J23="Semana 1"),($J23="Semana 2"),($J23="Semana 3"),($J23="Semana 4")),INDEX(Calendario!$D$3:$H$55,MATCH(P$4,Calendario!$A$3:$A$55,0),MATCH($I23,Calendario!$D$2:$H$2,0)),""),"")))),IF($K23=2,IF(O23="",IF(OR(($J23="Semana 1"),($J23="Semana 2"),($J23="Semana 3")),INDEX(Calendario!$D$3:$H$55,MATCH(P$4,Calendario!$A$3:$A$55,0),MATCH($I23,Calendario!$D$2:$H$2,0)),""),""),IF($K23=3,IF(AND((N23=""),(O23="")),IF(OR(($J23="Semana 1"),($J23="Semana 2"),($J23="Semana 3")),INDEX(Calendario!$D$3:$H$55,MATCH(P$4,Calendario!$A$3:$A$55,0),MATCH($I23,Calendario!$D$2:$H$2,0)),""),""),IF($K23=4,IF(AND((M23=""),(N23=""),(O23="")),IF(OR(($J23="Semana 1"),($J23="Semana 2"),($J23="Semana 3")),INDEX(Calendario!$D$3:$H$55,MATCH(P$4,Calendario!$A$3:$A$55,0),MATCH($I23,Calendario!$D$2:$H$2,0)),""),""))))))))))</f>
        <v/>
      </c>
      <c r="Q23" s="107" t="str">
        <f>IF(ISBLANK($I23),"",IF(EXACT(($I23),(PROPER(TEXT(Q$3,"dddd")))),"",IF(OR(EXACT(($I23),PROPER(TEXT(Q21,"dddd"))),(EXACT(($I23),PROPER(TEXT(Q22,"dddd"))))),"",IF(EXACT(Q$4,$J23),IF(P23="",IF(OR(($K23=4),($K23=3),($K23=2),($K23=1)),INDEX(Calendario!$D$3:$H$55,MATCH(Q$4,Calendario!$A$3:$A$55,0),MATCH($I23,Calendario!$D$2:$H$2,0)),"")),IF($K23=1,IF(AND(M23="",EXACT((Q$4),(CONCATENATE(Calendario!$A$1," ",(MID($J23,8,2))+1)))),INDEX(Calendario!$D$3:$H$55,MATCH(Q$4,Calendario!$A$3:$A$55,0),MATCH($I23,Calendario!$D$2:$H$2,0)),IF(P23="","",INDEX(Calendario!$D$3:$H$55,MATCH(Q$4,Calendario!$A$3:$A$55,0),MATCH($I23,Calendario!$D$2:$H$2,0)))),IF(EXACT($M$4,"Semana 1"),IF($K23=2,IF(P23="",IF(OR(($J23="Semana 1"),($J23="Semana 2"),($J23="Semana 3"),($J23="Semana 4"),($J23="Semana 5")),INDEX(Calendario!$D$3:$H$55,MATCH(Q$4,Calendario!$A$3:$A$55,0),MATCH($I23,Calendario!$D$2:$H$2,0)),""),""),IF($K23=3,IF(AND((O23=""),(P23="")),IF(OR(($J23="Semana 1"),($J23="Semana 2"),($J23="Semana 3"),($J23="Semana 4"),($J23="Semana 5")),INDEX(Calendario!$D$3:$H$55,MATCH(Q$4,Calendario!$A$3:$A$55,0),MATCH($I23,Calendario!$D$2:$H$2,0)),""),""),IF($K23=4,IF(AND((N23=""),(O23=""),(P23="")),IF(OR(($J23="Semana 1"),($J23="Semana 2"),($J23="Semana 3"),($J23="Semana 4"),($J23="Semana 5")),INDEX(Calendario!$D$3:$H$55,MATCH(Q$4,Calendario!$A$3:$A$55,0),MATCH($I23,Calendario!$D$2:$H$2,0)),""),"")))),IF($K23=2,IF(P23="",IF(OR(($J23="Semana 1"),($J23="Semana 2"),($J23="Semana 3"),($J23="Semana 4")),INDEX(Calendario!$D$3:$H$55,MATCH(Q$4,Calendario!$A$3:$A$55,0),MATCH($I23,Calendario!$D$2:$H$2,0)),""),""),IF($K23=3,IF(AND((O23=""),(P23="")),IF(OR(($J23="Semana 1"),($J23="Semana 2"),($J23="Semana 3"),($J23="Semana 4")),INDEX(Calendario!$D$3:$H$55,MATCH(Q$4,Calendario!$A$3:$A$55,0),MATCH($I23,Calendario!$D$2:$H$2,0)),""),""),IF($K23=4,IF(AND((N23=""),(O23=""),(P23="")),IF(OR(($J23="Semana 1"),($J23="Semana 2"),($J23="Semana 3"),($J23="Semana 4")),INDEX(Calendario!$D$3:$H$55,MATCH(Q$4,Calendario!$A$3:$A$55,0),MATCH($I23,Calendario!$D$2:$H$2,0)),""),""))))))))))</f>
        <v/>
      </c>
      <c r="R23" s="108" t="str">
        <f>IF(ISBLANK($I23),"",IF(EXACT(($I23),(PROPER(TEXT(R$3,"dddd")))),"",IF(OR(EXACT(($I23),PROPER(TEXT(R21,"dddd"))),(EXACT(($I23),PROPER(TEXT(R22,"dddd"))))),"",IF(EXACT(R$4,$J23),IF(Q23="",IF(OR(($K23=4),($K23=3),($K23=2),($K23=1)),INDEX(Calendario!$D$3:$H$55,MATCH(R$4,Calendario!$A$3:$A$55,0),MATCH($I23,Calendario!$D$2:$H$2,0)),"")),IF($K23=1,IF(AND(N23="",EXACT((R$4),(CONCATENATE(Calendario!$A$1," ",(MID($J23,8,2))+1)))),INDEX(Calendario!$D$3:$H$55,MATCH(R$4,Calendario!$A$3:$A$55,0),MATCH($I23,Calendario!$D$2:$H$2,0)),IF(Q23="","",INDEX(Calendario!$D$3:$H$55,MATCH(R$4,Calendario!$A$3:$A$55,0),MATCH($I23,Calendario!$D$2:$H$2,0)))),IF(EXACT($M$4,"Semana 1"),IF($K23=2,IF(Q23="",IF(OR(($J23="Semana 1"),($J23="Semana 2"),($J23="Semana 3"),($J23="Semana 4"),($J23="Semana 5"),($J23="Semana 6")),INDEX(Calendario!$D$3:$H$55,MATCH(R$4,Calendario!$A$3:$A$55,0),MATCH($I23,Calendario!$D$2:$H$2,0)),""),""),IF($K23=3,IF(AND((P23=""),(Q23="")),IF(OR(($J23="Semana 1"),($J23="Semana 2"),($J23="Semana 3"),($J23="Semana 4"),($J23="Semana 5"),($J23="Semana 6")),INDEX(Calendario!$D$3:$H$55,MATCH(R$4,Calendario!$A$3:$A$55,0),MATCH($I23,Calendario!$D$2:$H$2,0)),""),""),IF($K23=4,IF(AND((O23=""),(P23=""),(Q23="")),IF(OR(($J23="Semana 1"),($J23="Semana 2"),($J23="Semana 3"),($J23="Semana 4"),($J23="Semana 5"),($J23="Semana 6")),INDEX(Calendario!$D$3:$H$55,MATCH(R$4,Calendario!$A$3:$A$55,0),MATCH($I23,Calendario!$D$2:$H$2,0)),""),"")))),IF($K23=2,IF(Q23="",IF(OR(($J23="Semana 1"),($J23="Semana 2"),($J23="Semana 3"),($J23="Semana 4"),($J23="Semana 5")),INDEX(Calendario!$D$3:$H$55,MATCH(R$4,Calendario!$A$3:$A$55,0),MATCH($I23,Calendario!$D$2:$H$2,0)),""),""),IF($K23=3,IF(AND((P23=""),(Q23="")),IF(OR(($J23="Semana 1"),($J23="Semana 2"),($J23="Semana 3"),($J23="Semana 4"),($J23="Semana 5")),INDEX(Calendario!$D$3:$H$55,MATCH(R$4,Calendario!$A$3:$A$55,0),MATCH($I23,Calendario!$D$2:$H$2,0)),""),""),IF($K23=4,IF(AND((O23=""),(P23=""),(Q23="")),IF(OR(($J23="Semana 1"),($J23="Semana 2"),($J23="Semana 3"),($J23="Semana 4"),($J23="Semana 5")),INDEX(Calendario!$D$3:$H$55,MATCH(R$4,Calendario!$A$3:$A$55,0),MATCH($I23,Calendario!$D$2:$H$2,0)),""),""))))))))))</f>
        <v/>
      </c>
      <c r="S23" s="108">
        <f>IF(ISBLANK($I23),"",IF(EXACT(($I23),(PROPER(TEXT(S$3,"dddd")))),"",IF(OR(EXACT(($I23),PROPER(TEXT(S21,"dddd"))),(EXACT(($I23),PROPER(TEXT(S22,"dddd"))))),"",IF(EXACT(S$4,$J23),IF(R23="",IF(OR(($K23=4),($K23=3),($K23=2),($K23=1)),INDEX(Calendario!$D$3:$H$55,MATCH(S$4,Calendario!$A$3:$A$55,0),MATCH($I23,Calendario!$D$2:$H$2,0)),"")),IF($K23=1,IF(AND(O23="",EXACT((S$4),(CONCATENATE(Calendario!$A$1," ",(MID($J23,8,2))+1)))),INDEX(Calendario!$D$3:$H$55,MATCH(S$4,Calendario!$A$3:$A$55,0),MATCH($I23,Calendario!$D$2:$H$2,0)),IF(R23="",IF(EXACT(($I23),(PROPER(TEXT(R$3,"dddd")))),INDEX(Calendario!$D$3:$H$55,MATCH(S$4,Calendario!$A$3:$A$55,0),MATCH($I23,Calendario!$D$2:$H$2,0)),""),INDEX(Calendario!$D$3:$H$55,MATCH(S$4,Calendario!$A$3:$A$55,0),MATCH($I23,Calendario!$D$2:$H$2,0)))),IF(EXACT($M$4,"Semana 1"),IF($K23=2,IF(R23="",IF(OR(($J23="Semana 1"),($J23="Semana 2"),($J23="Semana 3"),($J23="Semana 4"),($J23="Semana 5"),($J23="Semana 6"),($J23="Semana 7")),INDEX(Calendario!$D$3:$H$55,MATCH(S$4,Calendario!$A$3:$A$55,0),MATCH($I23,Calendario!$D$2:$H$2,0)),""),""),IF($K23=3,IF(AND((Q23=""),(R23="")),IF(OR(($J23="Semana 1"),($J23="Semana 2"),($J23="Semana 3"),($J23="Semana 4"),($J23="Semana 5"),($J23="Semana 6"),($J23="Semana 7")),INDEX(Calendario!$D$3:$H$55,MATCH(S$4,Calendario!$A$3:$A$55,0),MATCH($I23,Calendario!$D$2:$H$2,0)),""),""),IF($K23=4,IF(AND((P23=""),(Q23=""),(R23="")),IF(OR(($J23="Semana 1"),($J23="Semana 2"),($J23="Semana 3"),($J23="Semana 4"),($J23="Semana 5"),($J23="Semana 6"),($J23="Semana 7")),INDEX(Calendario!$D$3:$H$55,MATCH(S$4,Calendario!$A$3:$A$55,0),MATCH($I23,Calendario!$D$2:$H$2,0)),""),"")))),IF($K23=2,IF(R23="",IF(OR(($J23="Semana 1"),($J23="Semana 2"),($J23="Semana 3"),($J23="Semana 4"),($J23="Semana 5"),($J23="Semana 6")),INDEX(Calendario!$D$3:$H$55,MATCH(S$4,Calendario!$A$3:$A$55,0),MATCH($I23,Calendario!$D$2:$H$2,0)),""),""),IF($K23=3,IF(AND((Q23=""),(R23="")),IF(OR(($J23="Semana 1"),($J23="Semana 2"),($J23="Semana 3"),($J23="Semana 4"),($J23="Semana 5"),($J23="Semana 6")),INDEX(Calendario!$D$3:$H$55,MATCH(S$4,Calendario!$A$3:$A$55,0),MATCH($I23,Calendario!$D$2:$H$2,0)),""),""),IF($K23=4,IF(AND((P23=""),(Q23=""),(R23="")),IF(OR(($J23="Semana 1"),($J23="Semana 2"),($J23="Semana 3"),($J23="Semana 4"),($J23="Semana 5"),($J23="Semana 6")),INDEX(Calendario!$D$3:$H$55,MATCH(S$4,Calendario!$A$3:$A$55,0),MATCH($I23,Calendario!$D$2:$H$2,0)),""),""))))))))))</f>
        <v>44600</v>
      </c>
      <c r="T23" s="108" t="str">
        <f>IF(ISBLANK($I23),"",IF(EXACT(($I23),(PROPER(TEXT(T$3,"dddd")))),"",IF(OR(EXACT(($I23),PROPER(TEXT(T21,"dddd"))),(EXACT(($I23),PROPER(TEXT(T22,"dddd"))))),"",IF(EXACT(T$4,$J23),IF(S23="",IF(OR(($K23=4),($K23=3),($K23=2),($K23=1)),INDEX(Calendario!$D$3:$H$55,MATCH(T$4,Calendario!$A$3:$A$55,0),MATCH($I23,Calendario!$D$2:$H$2,0)),"")),IF($K23=1,IF(AND(P23="",EXACT((T$4),(CONCATENATE(Calendario!$A$1," ",(MID($J23,8,2))+1)))),INDEX(Calendario!$D$3:$H$55,MATCH(T$4,Calendario!$A$3:$A$55,0),MATCH($I23,Calendario!$D$2:$H$2,0)),IF(S23="",IF(EXACT(($I23),(PROPER(TEXT(S$3,"dddd")))),INDEX(Calendario!$D$3:$H$55,MATCH(T$4,Calendario!$A$3:$A$55,0),MATCH($I23,Calendario!$D$2:$H$2,0)),""),INDEX(Calendario!$D$3:$H$55,MATCH(T$4,Calendario!$A$3:$A$55,0),MATCH($I23,Calendario!$D$2:$H$2,0)))),IF(EXACT($M$4,"Semana 1"),IF($K23=2,IF(S23="",IF(OR(($J23="Semana 1"),($J23="Semana 2"),($J23="Semana 3"),($J23="Semana 4"),($J23="Semana 5"),($J23="Semana 6"),($J23="Semana 7"),($J23="Semana 8")),INDEX(Calendario!$D$3:$H$55,MATCH(T$4,Calendario!$A$3:$A$55,0),MATCH($I23,Calendario!$D$2:$H$2,0)),""),""),IF($K23=3,IF(AND((R23=""),(S23="")),IF(OR(($J23="Semana 1"),($J23="Semana 2"),($J23="Semana 3"),($J23="Semana 4"),($J23="Semana 5"),($J23="Semana 6"),($J23="Semana 7"),($J23="Semana 8")),INDEX(Calendario!$D$3:$H$55,MATCH(T$4,Calendario!$A$3:$A$55,0),MATCH($I23,Calendario!$D$2:$H$2,0)),""),""),IF($K23=4,IF(AND((Q23=""),(R23=""),(S23="")),IF(OR(($J23="Semana 1"),($J23="Semana 2"),($J23="Semana 3"),($J23="Semana 4"),($J23="Semana 5"),($J23="Semana 6"),($J23="Semana 7"),($J23="Semana 8")),INDEX(Calendario!$D$3:$H$55,MATCH(T$4,Calendario!$A$3:$A$55,0),MATCH($I23,Calendario!$D$2:$H$2,0)),""),"")))),IF($K23=2,IF(S23="",IF(OR(($J23="Semana 1"),($J23="Semana 2"),($J23="Semana 3"),($J23="Semana 4"),($J23="Semana 5"),($J23="Semana 6"),($J23="Semana 7")),INDEX(Calendario!$D$3:$H$55,MATCH(T$4,Calendario!$A$3:$A$55,0),MATCH($I23,Calendario!$D$2:$H$2,0)),""),""),IF($K23=3,IF(AND((R23=""),(S23="")),IF(OR(($J23="Semana 1"),($J23="Semana 2"),($J23="Semana 3"),($J23="Semana 4"),($J23="Semana 5"),($J23="Semana 6"),($J23="Semana 7")),INDEX(Calendario!$D$3:$H$55,MATCH(T$4,Calendario!$A$3:$A$55,0),MATCH($I23,Calendario!$D$2:$H$2,0)),""),""),IF($K23=4,IF(AND((Q23=""),(R23=""),(S23="")),IF(OR(($J23="Semana 1"),($J23="Semana 2"),($J23="Semana 3"),($J23="Semana 4"),($J23="Semana 5"),($J23="Semana 6"),($J23="Semana 7")),INDEX(Calendario!$D$3:$H$55,MATCH(T$4,Calendario!$A$3:$A$55,0),MATCH($I23,Calendario!$D$2:$H$2,0)),""),""))))))))))</f>
        <v/>
      </c>
      <c r="U23" s="108" t="str">
        <f>IF(ISBLANK($I23),"",IF(OR(EXACT(($I23),PROPER(TEXT(U22,"dddd"))),(EXACT(($I23),PROPER(TEXT(U21,"dddd"))))),"",IF(EXACT(($I23),(PROPER(TEXT(U$3,"dddd")))),"",IF($K23=1,INDEX(Calendario!$D$3:$H$55,MATCH(U$4,Calendario!$A$3:$A$55,0),MATCH($I23,Calendario!$D$2:$H$2,0)),IF($K23=2,IF(T23="",INDEX(Calendario!$D$3:$H$55,MATCH(U$4,Calendario!$A$3:$A$55,0),MATCH($I23,Calendario!$D$2:$H$2,0)),""),IF($K23=3,IF(AND((S23=""),(T23="")),INDEX(Calendario!$D$3:$H$55,MATCH(U$4,Calendario!$A$3:$A$55,0),MATCH($I23,Calendario!$D$2:$H$2,0)),""),IF($K23=4,IF(AND((R23=""),(S23=""),(T23="")),INDEX(Calendario!$D$3:$H$55,MATCH(U$4,Calendario!$A$3:$A$55,0),MATCH($I23,Calendario!$D$2:$H$2,0)),""))))))))</f>
        <v/>
      </c>
      <c r="V23" s="107" t="str">
        <f>IF(ISBLANK($I23),"",IF(OR(EXACT(($I23),PROPER(TEXT(V22,"dddd"))),(EXACT(($I23),PROPER(TEXT(V21,"dddd"))))),"",IF(EXACT(($I23),(PROPER(TEXT(V$3,"dddd")))),"",IF($K23=1,INDEX(Calendario!$D$3:$H$55,MATCH(V$4,Calendario!$A$3:$A$55,0),MATCH($I23,Calendario!$D$2:$H$2,0)),IF($K23=2,IF(U23="",INDEX(Calendario!$D$3:$H$55,MATCH(V$4,Calendario!$A$3:$A$55,0),MATCH($I23,Calendario!$D$2:$H$2,0)),""),IF($K23=3,IF(AND((T23=""),(U23="")),INDEX(Calendario!$D$3:$H$55,MATCH(V$4,Calendario!$A$3:$A$55,0),MATCH($I23,Calendario!$D$2:$H$2,0)),""),IF($K23=4,IF(AND((S23=""),(T23=""),(U23="")),INDEX(Calendario!$D$3:$H$55,MATCH(V$4,Calendario!$A$3:$A$55,0),MATCH($I23,Calendario!$D$2:$H$2,0)),""))))))))</f>
        <v/>
      </c>
      <c r="W23" s="107">
        <f>IF(ISBLANK($I23),"",IF(OR(EXACT(($I23),PROPER(TEXT(W22,"dddd"))),(EXACT(($I23),PROPER(TEXT(W21,"dddd"))))),"",IF(EXACT(($I23),(PROPER(TEXT(W$3,"dddd")))),"",IF($K23=1,INDEX(Calendario!$D$3:$H$55,MATCH(W$4,Calendario!$A$3:$A$55,0),MATCH($I23,Calendario!$D$2:$H$2,0)),IF($K23=2,IF(V23="",INDEX(Calendario!$D$3:$H$55,MATCH(W$4,Calendario!$A$3:$A$55,0),MATCH($I23,Calendario!$D$2:$H$2,0)),""),IF($K23=3,IF(AND((U23=""),(V23="")),INDEX(Calendario!$D$3:$H$55,MATCH(W$4,Calendario!$A$3:$A$55,0),MATCH($I23,Calendario!$D$2:$H$2,0)),""),IF($K23=4,IF(AND((T23=""),(U23=""),(V23="")),INDEX(Calendario!$D$3:$H$55,MATCH(W$4,Calendario!$A$3:$A$55,0),MATCH($I23,Calendario!$D$2:$H$2,0)),""))))))))</f>
        <v>44628</v>
      </c>
      <c r="X23" s="107" t="str">
        <f>IF(ISBLANK($I23),"",IF(OR(EXACT(($I23),PROPER(TEXT(X22,"dddd"))),(EXACT(($I23),PROPER(TEXT(X21,"dddd"))))),"",IF(EXACT(($I23),(PROPER(TEXT(X$3,"dddd")))),"",IF($K23=1,INDEX(Calendario!$D$3:$H$55,MATCH(X$4,Calendario!$A$3:$A$55,0),MATCH($I23,Calendario!$D$2:$H$2,0)),IF($K23=2,IF(W23="",INDEX(Calendario!$D$3:$H$55,MATCH(X$4,Calendario!$A$3:$A$55,0),MATCH($I23,Calendario!$D$2:$H$2,0)),""),IF($K23=3,IF(AND((V23=""),(W23="")),INDEX(Calendario!$D$3:$H$55,MATCH(X$4,Calendario!$A$3:$A$55,0),MATCH($I23,Calendario!$D$2:$H$2,0)),""),IF($K23=4,IF(AND((U23=""),(V23=""),(W23="")),INDEX(Calendario!$D$3:$H$55,MATCH(X$4,Calendario!$A$3:$A$55,0),MATCH($I23,Calendario!$D$2:$H$2,0)),""))))))))</f>
        <v/>
      </c>
      <c r="Y23" s="107" t="str">
        <f>IF(ISBLANK($I23),"",IF(OR(EXACT(($I23),PROPER(TEXT(Y22,"dddd"))),(EXACT(($I23),PROPER(TEXT(Y21,"dddd"))))),"",IF(EXACT(($I23),(PROPER(TEXT(Y$3,"dddd")))),"",IF($K23=1,INDEX(Calendario!$D$3:$H$55,MATCH(Y$4,Calendario!$A$3:$A$55,0),MATCH($I23,Calendario!$D$2:$H$2,0)),IF($K23=2,IF(X23="",INDEX(Calendario!$D$3:$H$55,MATCH(Y$4,Calendario!$A$3:$A$55,0),MATCH($I23,Calendario!$D$2:$H$2,0)),""),IF($K23=3,IF(AND((W23=""),(X23="")),INDEX(Calendario!$D$3:$H$55,MATCH(Y$4,Calendario!$A$3:$A$55,0),MATCH($I23,Calendario!$D$2:$H$2,0)),""),IF($K23=4,IF(AND((V23=""),(W23=""),(X23="")),INDEX(Calendario!$D$3:$H$55,MATCH(Y$4,Calendario!$A$3:$A$55,0),MATCH($I23,Calendario!$D$2:$H$2,0)),""))))))))</f>
        <v/>
      </c>
      <c r="Z23" s="107" t="str">
        <f>IF(ISBLANK($I23),"",IF(OR(EXACT(($I23),PROPER(TEXT(Z22,"dddd"))),(EXACT(($I23),PROPER(TEXT(Z21,"dddd"))))),"",IF(EXACT(($I23),(PROPER(TEXT(Z$3,"dddd")))),"",IF($K23=1,INDEX(Calendario!$D$3:$H$55,MATCH(Z$4,Calendario!$A$3:$A$55,0),MATCH($I23,Calendario!$D$2:$H$2,0)),IF($K23=2,IF(Y23="",INDEX(Calendario!$D$3:$H$55,MATCH(Z$4,Calendario!$A$3:$A$55,0),MATCH($I23,Calendario!$D$2:$H$2,0)),""),IF($K23=3,IF(AND((X23=""),(Y23="")),INDEX(Calendario!$D$3:$H$55,MATCH(Z$4,Calendario!$A$3:$A$55,0),MATCH($I23,Calendario!$D$2:$H$2,0)),""),IF($K23=4,IF(AND((W23=""),(X23=""),(Y23="")),INDEX(Calendario!$D$3:$H$55,MATCH(Z$4,Calendario!$A$3:$A$55,0),MATCH($I23,Calendario!$D$2:$H$2,0)),""))))))))</f>
        <v/>
      </c>
      <c r="AA23" s="108">
        <f>IF(ISBLANK($I23),"",IF(OR(EXACT(($I23),PROPER(TEXT(AA22,"dddd"))),(EXACT(($I23),PROPER(TEXT(AA21,"dddd"))))),"",IF(EXACT(($I23),(PROPER(TEXT(AA$3,"dddd")))),"",IF($K23=1,INDEX(Calendario!$D$3:$H$55,MATCH(AA$4,Calendario!$A$3:$A$55,0),MATCH($I23,Calendario!$D$2:$H$2,0)),IF($K23=2,IF(Z23="",INDEX(Calendario!$D$3:$H$55,MATCH(AA$4,Calendario!$A$3:$A$55,0),MATCH($I23,Calendario!$D$2:$H$2,0)),""),IF($K23=3,IF(AND((Y23=""),(Z23="")),INDEX(Calendario!$D$3:$H$55,MATCH(AA$4,Calendario!$A$3:$A$55,0),MATCH($I23,Calendario!$D$2:$H$2,0)),""),IF($K23=4,IF(AND((X23=""),(Y23=""),(Z23="")),INDEX(Calendario!$D$3:$H$55,MATCH(AA$4,Calendario!$A$3:$A$55,0),MATCH($I23,Calendario!$D$2:$H$2,0)),""))))))))</f>
        <v>44656</v>
      </c>
      <c r="AB23" s="108" t="str">
        <f>IF(ISBLANK($I23),"",IF(OR(EXACT(($I23),PROPER(TEXT(AB22,"dddd"))),(EXACT(($I23),PROPER(TEXT(AB21,"dddd"))))),"",IF(EXACT(($I23),(PROPER(TEXT(AB$3,"dddd")))),"",IF($K23=1,INDEX(Calendario!$D$3:$H$55,MATCH(AB$4,Calendario!$A$3:$A$55,0),MATCH($I23,Calendario!$D$2:$H$2,0)),IF($K23=2,IF(AA23="",INDEX(Calendario!$D$3:$H$55,MATCH(AB$4,Calendario!$A$3:$A$55,0),MATCH($I23,Calendario!$D$2:$H$2,0)),""),IF($K23=3,IF(AND((Z23=""),(AA23="")),INDEX(Calendario!$D$3:$H$55,MATCH(AB$4,Calendario!$A$3:$A$55,0),MATCH($I23,Calendario!$D$2:$H$2,0)),""),IF($K23=4,IF(AND((Y23=""),(Z23=""),(AA23="")),INDEX(Calendario!$D$3:$H$55,MATCH(AB$4,Calendario!$A$3:$A$55,0),MATCH($I23,Calendario!$D$2:$H$2,0)),""))))))))</f>
        <v/>
      </c>
      <c r="AC23" s="108" t="str">
        <f>IF(ISBLANK($I23),"",IF(OR(EXACT(($I23),PROPER(TEXT(AC22,"dddd"))),(EXACT(($I23),PROPER(TEXT(AC21,"dddd"))))),"",IF(EXACT(($I23),(PROPER(TEXT(AC$3,"dddd")))),"",IF($K23=1,INDEX(Calendario!$D$3:$H$55,MATCH(AC$4,Calendario!$A$3:$A$55,0),MATCH($I23,Calendario!$D$2:$H$2,0)),IF($K23=2,IF(AB23="",INDEX(Calendario!$D$3:$H$55,MATCH(AC$4,Calendario!$A$3:$A$55,0),MATCH($I23,Calendario!$D$2:$H$2,0)),""),IF($K23=3,IF(AND((AA23=""),(AB23="")),INDEX(Calendario!$D$3:$H$55,MATCH(AC$4,Calendario!$A$3:$A$55,0),MATCH($I23,Calendario!$D$2:$H$2,0)),""),IF($K23=4,IF(AND((Z23=""),(AA23=""),(AB23="")),INDEX(Calendario!$D$3:$H$55,MATCH(AC$4,Calendario!$A$3:$A$55,0),MATCH($I23,Calendario!$D$2:$H$2,0)),""))))))))</f>
        <v/>
      </c>
      <c r="AD23" s="108" t="str">
        <f>IF(ISBLANK($I23),"",IF(OR(EXACT(($I23),PROPER(TEXT(AD22,"dddd"))),(EXACT(($I23),PROPER(TEXT(AD21,"dddd"))))),"",IF(EXACT(($I23),(PROPER(TEXT(AD$3,"dddd")))),"",IF($K23=1,INDEX(Calendario!$D$3:$H$55,MATCH(AD$4,Calendario!$A$3:$A$55,0),MATCH($I23,Calendario!$D$2:$H$2,0)),IF($K23=2,IF(AC23="",INDEX(Calendario!$D$3:$H$55,MATCH(AD$4,Calendario!$A$3:$A$55,0),MATCH($I23,Calendario!$D$2:$H$2,0)),""),IF($K23=3,IF(AND((AB23=""),(AC23="")),INDEX(Calendario!$D$3:$H$55,MATCH(AD$4,Calendario!$A$3:$A$55,0),MATCH($I23,Calendario!$D$2:$H$2,0)),""),IF($K23=4,IF(AND((AA23=""),(AB23=""),(AC23="")),INDEX(Calendario!$D$3:$H$55,MATCH(AD$4,Calendario!$A$3:$A$55,0),MATCH($I23,Calendario!$D$2:$H$2,0)),""))))))))</f>
        <v/>
      </c>
      <c r="AE23" s="107">
        <f>IF(ISBLANK($I23),"",IF(OR(EXACT(($I23),PROPER(TEXT(AE22,"dddd"))),(EXACT(($I23),PROPER(TEXT(AE21,"dddd"))))),"",IF(EXACT(($I23),(PROPER(TEXT(AE$3,"dddd")))),"",IF($K23=1,INDEX(Calendario!$D$3:$H$55,MATCH(AE$4,Calendario!$A$3:$A$55,0),MATCH($I23,Calendario!$D$2:$H$2,0)),IF($K23=2,IF(AD23="",INDEX(Calendario!$D$3:$H$55,MATCH(AE$4,Calendario!$A$3:$A$55,0),MATCH($I23,Calendario!$D$2:$H$2,0)),""),IF($K23=3,IF(AND((AC23=""),(AD23="")),INDEX(Calendario!$D$3:$H$55,MATCH(AE$4,Calendario!$A$3:$A$55,0),MATCH($I23,Calendario!$D$2:$H$2,0)),""),IF($K23=4,IF(AND((AB23=""),(AC23=""),(AD23="")),INDEX(Calendario!$D$3:$H$55,MATCH(AE$4,Calendario!$A$3:$A$55,0),MATCH($I23,Calendario!$D$2:$H$2,0)),""))))))))</f>
        <v>44684</v>
      </c>
      <c r="AF23" s="107" t="str">
        <f>IF(ISBLANK($I23),"",IF(OR(EXACT(($I23),PROPER(TEXT(AF22,"dddd"))),(EXACT(($I23),PROPER(TEXT(AF21,"dddd"))))),"",IF(EXACT(($I23),(PROPER(TEXT(AF$3,"dddd")))),"",IF($K23=1,INDEX(Calendario!$D$3:$H$55,MATCH(AF$4,Calendario!$A$3:$A$55,0),MATCH($I23,Calendario!$D$2:$H$2,0)),IF($K23=2,IF(AE23="",INDEX(Calendario!$D$3:$H$55,MATCH(AF$4,Calendario!$A$3:$A$55,0),MATCH($I23,Calendario!$D$2:$H$2,0)),""),IF($K23=3,IF(AND((AD23=""),(AE23="")),INDEX(Calendario!$D$3:$H$55,MATCH(AF$4,Calendario!$A$3:$A$55,0),MATCH($I23,Calendario!$D$2:$H$2,0)),""),IF($K23=4,IF(AND((AC23=""),(AD23=""),(AE23="")),INDEX(Calendario!$D$3:$H$55,MATCH(AF$4,Calendario!$A$3:$A$55,0),MATCH($I23,Calendario!$D$2:$H$2,0)),""))))))))</f>
        <v/>
      </c>
      <c r="AG23" s="107" t="str">
        <f>IF(ISBLANK($I23),"",IF(OR(EXACT(($I23),PROPER(TEXT(AG22,"dddd"))),(EXACT(($I23),PROPER(TEXT(AG21,"dddd"))))),"",IF(EXACT(($I23),(PROPER(TEXT(AG$3,"dddd")))),"",IF($K23=1,INDEX(Calendario!$D$3:$H$55,MATCH(AG$4,Calendario!$A$3:$A$55,0),MATCH($I23,Calendario!$D$2:$H$2,0)),IF($K23=2,IF(AF23="",INDEX(Calendario!$D$3:$H$55,MATCH(AG$4,Calendario!$A$3:$A$55,0),MATCH($I23,Calendario!$D$2:$H$2,0)),""),IF($K23=3,IF(AND((AE23=""),(AF23="")),INDEX(Calendario!$D$3:$H$55,MATCH(AG$4,Calendario!$A$3:$A$55,0),MATCH($I23,Calendario!$D$2:$H$2,0)),""),IF($K23=4,IF(AND((AD23=""),(AE23=""),(AF23="")),INDEX(Calendario!$D$3:$H$55,MATCH(AG$4,Calendario!$A$3:$A$55,0),MATCH($I23,Calendario!$D$2:$H$2,0)),""))))))))</f>
        <v/>
      </c>
      <c r="AH23" s="107" t="str">
        <f>IF(ISBLANK($I23),"",IF(OR(EXACT(($I23),PROPER(TEXT(AH22,"dddd"))),(EXACT(($I23),PROPER(TEXT(AH21,"dddd"))))),"",IF(EXACT(($I23),(PROPER(TEXT(AH$3,"dddd")))),"",IF($K23=1,INDEX(Calendario!$D$3:$H$55,MATCH(AH$4,Calendario!$A$3:$A$55,0),MATCH($I23,Calendario!$D$2:$H$2,0)),IF($K23=2,IF(AG23="",INDEX(Calendario!$D$3:$H$55,MATCH(AH$4,Calendario!$A$3:$A$55,0),MATCH($I23,Calendario!$D$2:$H$2,0)),""),IF($K23=3,IF(AND((AF23=""),(AG23="")),INDEX(Calendario!$D$3:$H$55,MATCH(AH$4,Calendario!$A$3:$A$55,0),MATCH($I23,Calendario!$D$2:$H$2,0)),""),IF($K23=4,IF(AND((AE23=""),(AF23=""),(AG23="")),INDEX(Calendario!$D$3:$H$55,MATCH(AH$4,Calendario!$A$3:$A$55,0),MATCH($I23,Calendario!$D$2:$H$2,0)),""))))))))</f>
        <v/>
      </c>
      <c r="AI23" s="108">
        <f>IF(ISBLANK($I23),"",IF(OR(EXACT(($I23),PROPER(TEXT(AI22,"dddd"))),(EXACT(($I23),PROPER(TEXT(AI21,"dddd"))))),"",IF(EXACT(($I23),(PROPER(TEXT(AI$3,"dddd")))),"",IF($K23=1,INDEX(Calendario!$D$3:$H$55,MATCH(AI$4,Calendario!$A$3:$A$55,0),MATCH($I23,Calendario!$D$2:$H$2,0)),IF($K23=2,IF(AH23="",INDEX(Calendario!$D$3:$H$55,MATCH(AI$4,Calendario!$A$3:$A$55,0),MATCH($I23,Calendario!$D$2:$H$2,0)),""),IF($K23=3,IF(AND((AG23=""),(AH23="")),INDEX(Calendario!$D$3:$H$55,MATCH(AI$4,Calendario!$A$3:$A$55,0),MATCH($I23,Calendario!$D$2:$H$2,0)),""),IF($K23=4,IF(AND((AF23=""),(AG23=""),(AH23="")),INDEX(Calendario!$D$3:$H$55,MATCH(AI$4,Calendario!$A$3:$A$55,0),MATCH($I23,Calendario!$D$2:$H$2,0)),""))))))))</f>
        <v>44712</v>
      </c>
      <c r="AJ23" s="108" t="str">
        <f>IF(ISBLANK($I23),"",IF(OR(EXACT(($I23),PROPER(TEXT(AJ22,"dddd"))),(EXACT(($I23),PROPER(TEXT(AJ21,"dddd"))))),"",IF(EXACT(($I23),(PROPER(TEXT(AJ$3,"dddd")))),"",IF($K23=1,INDEX(Calendario!$D$3:$H$55,MATCH(AJ$4,Calendario!$A$3:$A$55,0),MATCH($I23,Calendario!$D$2:$H$2,0)),IF($K23=2,IF(AI23="",INDEX(Calendario!$D$3:$H$55,MATCH(AJ$4,Calendario!$A$3:$A$55,0),MATCH($I23,Calendario!$D$2:$H$2,0)),""),IF($K23=3,IF(AND((AH23=""),(AI23="")),INDEX(Calendario!$D$3:$H$55,MATCH(AJ$4,Calendario!$A$3:$A$55,0),MATCH($I23,Calendario!$D$2:$H$2,0)),""),IF($K23=4,IF(AND((AG23=""),(AH23=""),(AI23="")),INDEX(Calendario!$D$3:$H$55,MATCH(AJ$4,Calendario!$A$3:$A$55,0),MATCH($I23,Calendario!$D$2:$H$2,0)),""))))))))</f>
        <v/>
      </c>
      <c r="AK23" s="108" t="str">
        <f>IF(ISBLANK($I23),"",IF(OR(EXACT(($I23),PROPER(TEXT(AK22,"dddd"))),(EXACT(($I23),PROPER(TEXT(AK21,"dddd"))))),"",IF(EXACT(($I23),(PROPER(TEXT(AK$3,"dddd")))),"",IF($K23=1,INDEX(Calendario!$D$3:$H$55,MATCH(AK$4,Calendario!$A$3:$A$55,0),MATCH($I23,Calendario!$D$2:$H$2,0)),IF($K23=2,IF(AJ23="",INDEX(Calendario!$D$3:$H$55,MATCH(AK$4,Calendario!$A$3:$A$55,0),MATCH($I23,Calendario!$D$2:$H$2,0)),""),IF($K23=3,IF(AND((AI23=""),(AJ23="")),INDEX(Calendario!$D$3:$H$55,MATCH(AK$4,Calendario!$A$3:$A$55,0),MATCH($I23,Calendario!$D$2:$H$2,0)),""),IF($K23=4,IF(AND((AH23=""),(AI23=""),(AJ23="")),INDEX(Calendario!$D$3:$H$55,MATCH(AK$4,Calendario!$A$3:$A$55,0),MATCH($I23,Calendario!$D$2:$H$2,0)),""))))))))</f>
        <v/>
      </c>
      <c r="AL23" s="108" t="str">
        <f>IF(ISBLANK($I23),"",IF(OR(EXACT(($I23),PROPER(TEXT(AL22,"dddd"))),(EXACT(($I23),PROPER(TEXT(AL21,"dddd"))))),"",IF(EXACT(($I23),(PROPER(TEXT(AL$3,"dddd")))),"",IF($K23=1,INDEX(Calendario!$D$3:$H$55,MATCH(AL$4,Calendario!$A$3:$A$55,0),MATCH($I23,Calendario!$D$2:$H$2,0)),IF($K23=2,IF(AK23="",INDEX(Calendario!$D$3:$H$55,MATCH(AL$4,Calendario!$A$3:$A$55,0),MATCH($I23,Calendario!$D$2:$H$2,0)),""),IF($K23=3,IF(AND((AJ23=""),(AK23="")),INDEX(Calendario!$D$3:$H$55,MATCH(AL$4,Calendario!$A$3:$A$55,0),MATCH($I23,Calendario!$D$2:$H$2,0)),""),IF($K23=4,IF(AND((AI23=""),(AJ23=""),(AK23="")),INDEX(Calendario!$D$3:$H$55,MATCH(AL$4,Calendario!$A$3:$A$55,0),MATCH($I23,Calendario!$D$2:$H$2,0)),""))))))))</f>
        <v/>
      </c>
      <c r="AM23" s="108">
        <f>IF(ISBLANK($I23),"",IF(OR(EXACT(($I23),PROPER(TEXT(AM22,"dddd"))),(EXACT(($I23),PROPER(TEXT(AM21,"dddd"))))),"",IF(EXACT(($I23),(PROPER(TEXT(AM$3,"dddd")))),"",IF($K23=1,INDEX(Calendario!$D$3:$H$55,MATCH(AM$4,Calendario!$A$3:$A$55,0),MATCH($I23,Calendario!$D$2:$H$2,0)),IF($K23=2,IF(AL23="",INDEX(Calendario!$D$3:$H$55,MATCH(AM$4,Calendario!$A$3:$A$55,0),MATCH($I23,Calendario!$D$2:$H$2,0)),""),IF($K23=3,IF(AND((AK23=""),(AL23="")),INDEX(Calendario!$D$3:$H$55,MATCH(AM$4,Calendario!$A$3:$A$55,0),MATCH($I23,Calendario!$D$2:$H$2,0)),""),IF($K23=4,IF(AND((AJ23=""),(AK23=""),(AL23="")),INDEX(Calendario!$D$3:$H$55,MATCH(AM$4,Calendario!$A$3:$A$55,0),MATCH($I23,Calendario!$D$2:$H$2,0)),""))))))))</f>
        <v>44740</v>
      </c>
      <c r="AN23" s="107" t="str">
        <f>IF(ISBLANK($I23),"",IF(OR(EXACT(($I23),PROPER(TEXT(AN22,"dddd"))),(EXACT(($I23),PROPER(TEXT(AN21,"dddd"))))),"",IF(EXACT(($I23),(PROPER(TEXT(AN$3,"dddd")))),"",IF($K23=1,INDEX(Calendario!$D$3:$H$55,MATCH(AN$4,Calendario!$A$3:$A$55,0),MATCH($I23,Calendario!$D$2:$H$2,0)),IF($K23=2,IF(AM23="",INDEX(Calendario!$D$3:$H$55,MATCH(AN$4,Calendario!$A$3:$A$55,0),MATCH($I23,Calendario!$D$2:$H$2,0)),""),IF($K23=3,IF(AND((AL23=""),(AM23="")),INDEX(Calendario!$D$3:$H$55,MATCH(AN$4,Calendario!$A$3:$A$55,0),MATCH($I23,Calendario!$D$2:$H$2,0)),""),IF($K23=4,IF(AND((AK23=""),(AL23=""),(AM23="")),INDEX(Calendario!$D$3:$H$55,MATCH(AN$4,Calendario!$A$3:$A$55,0),MATCH($I23,Calendario!$D$2:$H$2,0)),""))))))))</f>
        <v/>
      </c>
      <c r="AO23" s="107" t="str">
        <f>IF(ISBLANK($I23),"",IF(OR(EXACT(($I23),PROPER(TEXT(AO22,"dddd"))),(EXACT(($I23),PROPER(TEXT(AO21,"dddd"))))),"",IF(EXACT(($I23),(PROPER(TEXT(AO$3,"dddd")))),"",IF($K23=1,INDEX(Calendario!$D$3:$H$55,MATCH(AO$4,Calendario!$A$3:$A$55,0),MATCH($I23,Calendario!$D$2:$H$2,0)),IF($K23=2,IF(AN23="",INDEX(Calendario!$D$3:$H$55,MATCH(AO$4,Calendario!$A$3:$A$55,0),MATCH($I23,Calendario!$D$2:$H$2,0)),""),IF($K23=3,IF(AND((AM23=""),(AN23="")),INDEX(Calendario!$D$3:$H$55,MATCH(AO$4,Calendario!$A$3:$A$55,0),MATCH($I23,Calendario!$D$2:$H$2,0)),""),IF($K23=4,IF(AND((AL23=""),(AM23=""),(AN23="")),INDEX(Calendario!$D$3:$H$55,MATCH(AO$4,Calendario!$A$3:$A$55,0),MATCH($I23,Calendario!$D$2:$H$2,0)),""))))))))</f>
        <v/>
      </c>
      <c r="AP23" s="107" t="str">
        <f>IF(ISBLANK($I23),"",IF(OR(EXACT(($I23),PROPER(TEXT(AP22,"dddd"))),(EXACT(($I23),PROPER(TEXT(AP21,"dddd"))))),"",IF(EXACT(($I23),(PROPER(TEXT(AP$3,"dddd")))),"",IF($K23=1,INDEX(Calendario!$D$3:$H$55,MATCH(AP$4,Calendario!$A$3:$A$55,0),MATCH($I23,Calendario!$D$2:$H$2,0)),IF($K23=2,IF(AO23="",INDEX(Calendario!$D$3:$H$55,MATCH(AP$4,Calendario!$A$3:$A$55,0),MATCH($I23,Calendario!$D$2:$H$2,0)),""),IF($K23=3,IF(AND((AN23=""),(AO23="")),INDEX(Calendario!$D$3:$H$55,MATCH(AP$4,Calendario!$A$3:$A$55,0),MATCH($I23,Calendario!$D$2:$H$2,0)),""),IF($K23=4,IF(AND((AM23=""),(AN23=""),(AO23="")),INDEX(Calendario!$D$3:$H$55,MATCH(AP$4,Calendario!$A$3:$A$55,0),MATCH($I23,Calendario!$D$2:$H$2,0)),""))))))))</f>
        <v/>
      </c>
      <c r="AQ23" s="107">
        <f>IF(ISBLANK($I23),"",IF(OR(EXACT(($I23),PROPER(TEXT(AQ22,"dddd"))),(EXACT(($I23),PROPER(TEXT(AQ21,"dddd"))))),"",IF(EXACT(($I23),(PROPER(TEXT(AQ$3,"dddd")))),"",IF($K23=1,INDEX(Calendario!$D$3:$H$55,MATCH(AQ$4,Calendario!$A$3:$A$55,0),MATCH($I23,Calendario!$D$2:$H$2,0)),IF($K23=2,IF(AP23="",INDEX(Calendario!$D$3:$H$55,MATCH(AQ$4,Calendario!$A$3:$A$55,0),MATCH($I23,Calendario!$D$2:$H$2,0)),""),IF($K23=3,IF(AND((AO23=""),(AP23="")),INDEX(Calendario!$D$3:$H$55,MATCH(AQ$4,Calendario!$A$3:$A$55,0),MATCH($I23,Calendario!$D$2:$H$2,0)),""),IF($K23=4,IF(AND((AN23=""),(AO23=""),(AP23="")),INDEX(Calendario!$D$3:$H$55,MATCH(AQ$4,Calendario!$A$3:$A$55,0),MATCH($I23,Calendario!$D$2:$H$2,0)),""))))))))</f>
        <v>44768</v>
      </c>
      <c r="AR23" s="108" t="str">
        <f>IF(ISBLANK($I23),"",IF(OR(EXACT(($I23),PROPER(TEXT(AR22,"dddd"))),(EXACT(($I23),PROPER(TEXT(AR21,"dddd"))))),"",IF(EXACT(($I23),(PROPER(TEXT(AR$3,"dddd")))),"",IF($K23=1,INDEX(Calendario!$D$3:$H$55,MATCH(AR$4,Calendario!$A$3:$A$55,0),MATCH($I23,Calendario!$D$2:$H$2,0)),IF($K23=2,IF(AQ23="",INDEX(Calendario!$D$3:$H$55,MATCH(AR$4,Calendario!$A$3:$A$55,0),MATCH($I23,Calendario!$D$2:$H$2,0)),""),IF($K23=3,IF(AND((AP23=""),(AQ23="")),INDEX(Calendario!$D$3:$H$55,MATCH(AR$4,Calendario!$A$3:$A$55,0),MATCH($I23,Calendario!$D$2:$H$2,0)),""),IF($K23=4,IF(AND((AO23=""),(AP23=""),(AQ23="")),INDEX(Calendario!$D$3:$H$55,MATCH(AR$4,Calendario!$A$3:$A$55,0),MATCH($I23,Calendario!$D$2:$H$2,0)),""))))))))</f>
        <v/>
      </c>
      <c r="AS23" s="108" t="str">
        <f>IF(ISBLANK($I23),"",IF(OR(EXACT(($I23),PROPER(TEXT(AS22,"dddd"))),(EXACT(($I23),PROPER(TEXT(AS21,"dddd"))))),"",IF(EXACT(($I23),(PROPER(TEXT(AS$3,"dddd")))),"",IF($K23=1,INDEX(Calendario!$D$3:$H$55,MATCH(AS$4,Calendario!$A$3:$A$55,0),MATCH($I23,Calendario!$D$2:$H$2,0)),IF($K23=2,IF(AR23="",INDEX(Calendario!$D$3:$H$55,MATCH(AS$4,Calendario!$A$3:$A$55,0),MATCH($I23,Calendario!$D$2:$H$2,0)),""),IF($K23=3,IF(AND((AQ23=""),(AR23="")),INDEX(Calendario!$D$3:$H$55,MATCH(AS$4,Calendario!$A$3:$A$55,0),MATCH($I23,Calendario!$D$2:$H$2,0)),""),IF($K23=4,IF(AND((AP23=""),(AQ23=""),(AR23="")),INDEX(Calendario!$D$3:$H$55,MATCH(AS$4,Calendario!$A$3:$A$55,0),MATCH($I23,Calendario!$D$2:$H$2,0)),""))))))))</f>
        <v/>
      </c>
      <c r="AT23" s="108" t="str">
        <f>IF(ISBLANK($I23),"",IF(OR(EXACT(($I23),PROPER(TEXT(AT22,"dddd"))),(EXACT(($I23),PROPER(TEXT(AT21,"dddd"))))),"",IF(EXACT(($I23),(PROPER(TEXT(AT$3,"dddd")))),"",IF($K23=1,INDEX(Calendario!$D$3:$H$55,MATCH(AT$4,Calendario!$A$3:$A$55,0),MATCH($I23,Calendario!$D$2:$H$2,0)),IF($K23=2,IF(AS23="",INDEX(Calendario!$D$3:$H$55,MATCH(AT$4,Calendario!$A$3:$A$55,0),MATCH($I23,Calendario!$D$2:$H$2,0)),""),IF($K23=3,IF(AND((AR23=""),(AS23="")),INDEX(Calendario!$D$3:$H$55,MATCH(AT$4,Calendario!$A$3:$A$55,0),MATCH($I23,Calendario!$D$2:$H$2,0)),""),IF($K23=4,IF(AND((AQ23=""),(AR23=""),(AS23="")),INDEX(Calendario!$D$3:$H$55,MATCH(AT$4,Calendario!$A$3:$A$55,0),MATCH($I23,Calendario!$D$2:$H$2,0)),""))))))))</f>
        <v/>
      </c>
      <c r="AU23" s="108">
        <f>IF(ISBLANK($I23),"",IF(OR(EXACT(($I23),PROPER(TEXT(AU22,"dddd"))),(EXACT(($I23),PROPER(TEXT(AU21,"dddd"))))),"",IF(EXACT(($I23),(PROPER(TEXT(AU$3,"dddd")))),"",IF($K23=1,INDEX(Calendario!$D$3:$H$55,MATCH(AU$4,Calendario!$A$3:$A$55,0),MATCH($I23,Calendario!$D$2:$H$2,0)),IF($K23=2,IF(AT23="",INDEX(Calendario!$D$3:$H$55,MATCH(AU$4,Calendario!$A$3:$A$55,0),MATCH($I23,Calendario!$D$2:$H$2,0)),""),IF($K23=3,IF(AND((AS23=""),(AT23="")),INDEX(Calendario!$D$3:$H$55,MATCH(AU$4,Calendario!$A$3:$A$55,0),MATCH($I23,Calendario!$D$2:$H$2,0)),""),IF($K23=4,IF(AND((AR23=""),(AS23=""),(AT23="")),INDEX(Calendario!$D$3:$H$55,MATCH(AU$4,Calendario!$A$3:$A$55,0),MATCH($I23,Calendario!$D$2:$H$2,0)),""))))))))</f>
        <v>44796</v>
      </c>
      <c r="AV23" s="107" t="str">
        <f>IF(ISBLANK($I23),"",IF(OR(EXACT(($I23),PROPER(TEXT(AV22,"dddd"))),(EXACT(($I23),PROPER(TEXT(AV21,"dddd"))))),"",IF(EXACT(($I23),(PROPER(TEXT(AV$3,"dddd")))),"",IF($K23=1,INDEX(Calendario!$D$3:$H$55,MATCH(AV$4,Calendario!$A$3:$A$55,0),MATCH($I23,Calendario!$D$2:$H$2,0)),IF($K23=2,IF(AU23="",INDEX(Calendario!$D$3:$H$55,MATCH(AV$4,Calendario!$A$3:$A$55,0),MATCH($I23,Calendario!$D$2:$H$2,0)),""),IF($K23=3,IF(AND((AT23=""),(AU23="")),INDEX(Calendario!$D$3:$H$55,MATCH(AV$4,Calendario!$A$3:$A$55,0),MATCH($I23,Calendario!$D$2:$H$2,0)),""),IF($K23=4,IF(AND((AS23=""),(AT23=""),(AU23="")),INDEX(Calendario!$D$3:$H$55,MATCH(AV$4,Calendario!$A$3:$A$55,0),MATCH($I23,Calendario!$D$2:$H$2,0)),""))))))))</f>
        <v/>
      </c>
      <c r="AW23" s="107" t="str">
        <f>IF(ISBLANK($I23),"",IF(OR(EXACT(($I23),PROPER(TEXT(AW22,"dddd"))),(EXACT(($I23),PROPER(TEXT(AW21,"dddd"))))),"",IF(EXACT(($I23),(PROPER(TEXT(AW$3,"dddd")))),"",IF($K23=1,INDEX(Calendario!$D$3:$H$55,MATCH(AW$4,Calendario!$A$3:$A$55,0),MATCH($I23,Calendario!$D$2:$H$2,0)),IF($K23=2,IF(AV23="",INDEX(Calendario!$D$3:$H$55,MATCH(AW$4,Calendario!$A$3:$A$55,0),MATCH($I23,Calendario!$D$2:$H$2,0)),""),IF($K23=3,IF(AND((AU23=""),(AV23="")),INDEX(Calendario!$D$3:$H$55,MATCH(AW$4,Calendario!$A$3:$A$55,0),MATCH($I23,Calendario!$D$2:$H$2,0)),""),IF($K23=4,IF(AND((AT23=""),(AU23=""),(AV23="")),INDEX(Calendario!$D$3:$H$55,MATCH(AW$4,Calendario!$A$3:$A$55,0),MATCH($I23,Calendario!$D$2:$H$2,0)),""))))))))</f>
        <v/>
      </c>
      <c r="AX23" s="107" t="str">
        <f>IF(ISBLANK($I23),"",IF(OR(EXACT(($I23),PROPER(TEXT(AX22,"dddd"))),(EXACT(($I23),PROPER(TEXT(AX21,"dddd"))))),"",IF(EXACT(($I23),(PROPER(TEXT(AX$3,"dddd")))),"",IF($K23=1,INDEX(Calendario!$D$3:$H$55,MATCH(AX$4,Calendario!$A$3:$A$55,0),MATCH($I23,Calendario!$D$2:$H$2,0)),IF($K23=2,IF(AW23="",INDEX(Calendario!$D$3:$H$55,MATCH(AX$4,Calendario!$A$3:$A$55,0),MATCH($I23,Calendario!$D$2:$H$2,0)),""),IF($K23=3,IF(AND((AV23=""),(AW23="")),INDEX(Calendario!$D$3:$H$55,MATCH(AX$4,Calendario!$A$3:$A$55,0),MATCH($I23,Calendario!$D$2:$H$2,0)),""),IF($K23=4,IF(AND((AU23=""),(AV23=""),(AW23="")),INDEX(Calendario!$D$3:$H$55,MATCH(AX$4,Calendario!$A$3:$A$55,0),MATCH($I23,Calendario!$D$2:$H$2,0)),""))))))))</f>
        <v/>
      </c>
      <c r="AY23" s="107">
        <f>IF(ISBLANK($I23),"",IF(OR(EXACT(($I23),PROPER(TEXT(AY22,"dddd"))),(EXACT(($I23),PROPER(TEXT(AY21,"dddd"))))),"",IF(EXACT(($I23),(PROPER(TEXT(AY$3,"dddd")))),"",IF($K23=1,INDEX(Calendario!$D$3:$H$55,MATCH(AY$4,Calendario!$A$3:$A$55,0),MATCH($I23,Calendario!$D$2:$H$2,0)),IF($K23=2,IF(AX23="",INDEX(Calendario!$D$3:$H$55,MATCH(AY$4,Calendario!$A$3:$A$55,0),MATCH($I23,Calendario!$D$2:$H$2,0)),""),IF($K23=3,IF(AND((AW23=""),(AX23="")),INDEX(Calendario!$D$3:$H$55,MATCH(AY$4,Calendario!$A$3:$A$55,0),MATCH($I23,Calendario!$D$2:$H$2,0)),""),IF($K23=4,IF(AND((AV23=""),(AW23=""),(AX23="")),INDEX(Calendario!$D$3:$H$55,MATCH(AY$4,Calendario!$A$3:$A$55,0),MATCH($I23,Calendario!$D$2:$H$2,0)),""))))))))</f>
        <v>44824</v>
      </c>
      <c r="AZ23" s="107" t="str">
        <f>IF(ISBLANK($I23),"",IF(OR(EXACT(($I23),PROPER(TEXT(AZ22,"dddd"))),(EXACT(($I23),PROPER(TEXT(AZ21,"dddd"))))),"",IF(EXACT(($I23),(PROPER(TEXT(AZ$3,"dddd")))),"",IF($K23=1,INDEX(Calendario!$D$3:$H$55,MATCH(AZ$4,Calendario!$A$3:$A$55,0),MATCH($I23,Calendario!$D$2:$H$2,0)),IF($K23=2,IF(AY23="",INDEX(Calendario!$D$3:$H$55,MATCH(AZ$4,Calendario!$A$3:$A$55,0),MATCH($I23,Calendario!$D$2:$H$2,0)),""),IF($K23=3,IF(AND((AX23=""),(AY23="")),INDEX(Calendario!$D$3:$H$55,MATCH(AZ$4,Calendario!$A$3:$A$55,0),MATCH($I23,Calendario!$D$2:$H$2,0)),""),IF($K23=4,IF(AND((AW23=""),(AX23=""),(AY23="")),INDEX(Calendario!$D$3:$H$55,MATCH(AZ$4,Calendario!$A$3:$A$55,0),MATCH($I23,Calendario!$D$2:$H$2,0)),""))))))))</f>
        <v/>
      </c>
      <c r="BA23" s="108" t="str">
        <f>IF(ISBLANK($I23),"",IF(OR(EXACT(($I23),PROPER(TEXT(BA22,"dddd"))),(EXACT(($I23),PROPER(TEXT(BA21,"dddd"))))),"",IF(EXACT(($I23),(PROPER(TEXT(BA$3,"dddd")))),"",IF($K23=1,INDEX(Calendario!$D$3:$H$55,MATCH(BA$4,Calendario!$A$3:$A$55,0),MATCH($I23,Calendario!$D$2:$H$2,0)),IF($K23=2,IF(AZ23="",INDEX(Calendario!$D$3:$H$55,MATCH(BA$4,Calendario!$A$3:$A$55,0),MATCH($I23,Calendario!$D$2:$H$2,0)),""),IF($K23=3,IF(AND((AY23=""),(AZ23="")),INDEX(Calendario!$D$3:$H$55,MATCH(BA$4,Calendario!$A$3:$A$55,0),MATCH($I23,Calendario!$D$2:$H$2,0)),""),IF($K23=4,IF(AND((AX23=""),(AY23=""),(AZ23="")),INDEX(Calendario!$D$3:$H$55,MATCH(BA$4,Calendario!$A$3:$A$55,0),MATCH($I23,Calendario!$D$2:$H$2,0)),""))))))))</f>
        <v/>
      </c>
      <c r="BB23" s="108" t="str">
        <f>IF(ISBLANK($I23),"",IF(OR(EXACT(($I23),PROPER(TEXT(BB22,"dddd"))),(EXACT(($I23),PROPER(TEXT(BB21,"dddd"))))),"",IF(EXACT(($I23),(PROPER(TEXT(BB$3,"dddd")))),"",IF($K23=1,INDEX(Calendario!$D$3:$H$55,MATCH(BB$4,Calendario!$A$3:$A$55,0),MATCH($I23,Calendario!$D$2:$H$2,0)),IF($K23=2,IF(BA23="",INDEX(Calendario!$D$3:$H$55,MATCH(BB$4,Calendario!$A$3:$A$55,0),MATCH($I23,Calendario!$D$2:$H$2,0)),""),IF($K23=3,IF(AND((AZ23=""),(BA23="")),INDEX(Calendario!$D$3:$H$55,MATCH(BB$4,Calendario!$A$3:$A$55,0),MATCH($I23,Calendario!$D$2:$H$2,0)),""),IF($K23=4,IF(AND((AY23=""),(AZ23=""),(BA23="")),INDEX(Calendario!$D$3:$H$55,MATCH(BB$4,Calendario!$A$3:$A$55,0),MATCH($I23,Calendario!$D$2:$H$2,0)),""))))))))</f>
        <v/>
      </c>
      <c r="BC23" s="108">
        <f>IF(ISBLANK($I23),"",IF(OR(EXACT(($I23),PROPER(TEXT(BC22,"dddd"))),(EXACT(($I23),PROPER(TEXT(BC21,"dddd"))))),"",IF(EXACT(($I23),(PROPER(TEXT(BC$3,"dddd")))),"",IF($K23=1,INDEX(Calendario!$D$3:$H$55,MATCH(BC$4,Calendario!$A$3:$A$55,0),MATCH($I23,Calendario!$D$2:$H$2,0)),IF($K23=2,IF(BB23="",INDEX(Calendario!$D$3:$H$55,MATCH(BC$4,Calendario!$A$3:$A$55,0),MATCH($I23,Calendario!$D$2:$H$2,0)),""),IF($K23=3,IF(AND((BA23=""),(BB23="")),INDEX(Calendario!$D$3:$H$55,MATCH(BC$4,Calendario!$A$3:$A$55,0),MATCH($I23,Calendario!$D$2:$H$2,0)),""),IF($K23=4,IF(AND((AZ23=""),(BA23=""),(BB23="")),INDEX(Calendario!$D$3:$H$55,MATCH(BC$4,Calendario!$A$3:$A$55,0),MATCH($I23,Calendario!$D$2:$H$2,0)),""))))))))</f>
        <v>44852</v>
      </c>
      <c r="BD23" s="108" t="str">
        <f>IF(ISBLANK($I23),"",IF(OR(EXACT(($I23),PROPER(TEXT(BD22,"dddd"))),(EXACT(($I23),PROPER(TEXT(BD21,"dddd"))))),"",IF(EXACT(($I23),(PROPER(TEXT(BD$3,"dddd")))),"",IF($K23=1,INDEX(Calendario!$D$3:$H$55,MATCH(BD$4,Calendario!$A$3:$A$55,0),MATCH($I23,Calendario!$D$2:$H$2,0)),IF($K23=2,IF(BC23="",INDEX(Calendario!$D$3:$H$55,MATCH(BD$4,Calendario!$A$3:$A$55,0),MATCH($I23,Calendario!$D$2:$H$2,0)),""),IF($K23=3,IF(AND((BB23=""),(BC23="")),INDEX(Calendario!$D$3:$H$55,MATCH(BD$4,Calendario!$A$3:$A$55,0),MATCH($I23,Calendario!$D$2:$H$2,0)),""),IF($K23=4,IF(AND((BA23=""),(BB23=""),(BC23="")),INDEX(Calendario!$D$3:$H$55,MATCH(BD$4,Calendario!$A$3:$A$55,0),MATCH($I23,Calendario!$D$2:$H$2,0)),""))))))))</f>
        <v/>
      </c>
      <c r="BE23" s="107" t="str">
        <f>IF(ISBLANK($I23),"",IF(OR(EXACT(($I23),PROPER(TEXT(BE22,"dddd"))),(EXACT(($I23),PROPER(TEXT(BE21,"dddd"))))),"",IF(EXACT(($I23),(PROPER(TEXT(BE$3,"dddd")))),"",IF($K23=1,INDEX(Calendario!$D$3:$H$55,MATCH(BE$4,Calendario!$A$3:$A$55,0),MATCH($I23,Calendario!$D$2:$H$2,0)),IF($K23=2,IF(BD23="",INDEX(Calendario!$D$3:$H$55,MATCH(BE$4,Calendario!$A$3:$A$55,0),MATCH($I23,Calendario!$D$2:$H$2,0)),""),IF($K23=3,IF(AND((BC23=""),(BD23="")),INDEX(Calendario!$D$3:$H$55,MATCH(BE$4,Calendario!$A$3:$A$55,0),MATCH($I23,Calendario!$D$2:$H$2,0)),""),IF($K23=4,IF(AND((BB23=""),(BC23=""),(BD23="")),INDEX(Calendario!$D$3:$H$55,MATCH(BE$4,Calendario!$A$3:$A$55,0),MATCH($I23,Calendario!$D$2:$H$2,0)),""))))))))</f>
        <v/>
      </c>
      <c r="BF23" s="107" t="str">
        <f>IF(ISBLANK($I23),"",IF(OR(EXACT(($I23),PROPER(TEXT(BF22,"dddd"))),(EXACT(($I23),PROPER(TEXT(BF21,"dddd"))))),"",IF(EXACT(($I23),(PROPER(TEXT(BF$3,"dddd")))),"",IF($K23=1,INDEX(Calendario!$D$3:$H$55,MATCH(BF$4,Calendario!$A$3:$A$55,0),MATCH($I23,Calendario!$D$2:$H$2,0)),IF($K23=2,IF(BE23="",INDEX(Calendario!$D$3:$H$55,MATCH(BF$4,Calendario!$A$3:$A$55,0),MATCH($I23,Calendario!$D$2:$H$2,0)),""),IF($K23=3,IF(AND((BD23=""),(BE23="")),INDEX(Calendario!$D$3:$H$55,MATCH(BF$4,Calendario!$A$3:$A$55,0),MATCH($I23,Calendario!$D$2:$H$2,0)),""),IF($K23=4,IF(AND((BC23=""),(BD23=""),(BE23="")),INDEX(Calendario!$D$3:$H$55,MATCH(BF$4,Calendario!$A$3:$A$55,0),MATCH($I23,Calendario!$D$2:$H$2,0)),""))))))))</f>
        <v/>
      </c>
      <c r="BG23" s="107">
        <f>IF(ISBLANK($I23),"",IF(OR(EXACT(($I23),PROPER(TEXT(BG22,"dddd"))),(EXACT(($I23),PROPER(TEXT(BG21,"dddd"))))),"",IF(EXACT(($I23),(PROPER(TEXT(BG$3,"dddd")))),"",IF($K23=1,INDEX(Calendario!$D$3:$H$55,MATCH(BG$4,Calendario!$A$3:$A$55,0),MATCH($I23,Calendario!$D$2:$H$2,0)),IF($K23=2,IF(BF23="",INDEX(Calendario!$D$3:$H$55,MATCH(BG$4,Calendario!$A$3:$A$55,0),MATCH($I23,Calendario!$D$2:$H$2,0)),""),IF($K23=3,IF(AND((BE23=""),(BF23="")),INDEX(Calendario!$D$3:$H$55,MATCH(BG$4,Calendario!$A$3:$A$55,0),MATCH($I23,Calendario!$D$2:$H$2,0)),""),IF($K23=4,IF(AND((BD23=""),(BE23=""),(BF23="")),INDEX(Calendario!$D$3:$H$55,MATCH(BG$4,Calendario!$A$3:$A$55,0),MATCH($I23,Calendario!$D$2:$H$2,0)),""))))))))</f>
        <v>44880</v>
      </c>
      <c r="BH23" s="107" t="str">
        <f>IF(ISBLANK($I23),"",IF(OR(EXACT(($I23),PROPER(TEXT(BH22,"dddd"))),(EXACT(($I23),PROPER(TEXT(BH21,"dddd"))))),"",IF(EXACT(($I23),(PROPER(TEXT(BH$3,"dddd")))),"",IF($K23=1,INDEX(Calendario!$D$3:$H$55,MATCH(BH$4,Calendario!$A$3:$A$55,0),MATCH($I23,Calendario!$D$2:$H$2,0)),IF($K23=2,IF(BG23="",INDEX(Calendario!$D$3:$H$55,MATCH(BH$4,Calendario!$A$3:$A$55,0),MATCH($I23,Calendario!$D$2:$H$2,0)),""),IF($K23=3,IF(AND((BF23=""),(BG23="")),INDEX(Calendario!$D$3:$H$55,MATCH(BH$4,Calendario!$A$3:$A$55,0),MATCH($I23,Calendario!$D$2:$H$2,0)),""),IF($K23=4,IF(AND((BE23=""),(BF23=""),(BG23="")),INDEX(Calendario!$D$3:$H$55,MATCH(BH$4,Calendario!$A$3:$A$55,0),MATCH($I23,Calendario!$D$2:$H$2,0)),""))))))))</f>
        <v/>
      </c>
      <c r="BI23" s="108" t="str">
        <f>IF(ISBLANK($I23),"",IF(OR(EXACT(($I23),PROPER(TEXT(BI22,"dddd"))),(EXACT(($I23),PROPER(TEXT(BI21,"dddd"))))),"",IF(EXACT(($I23),(PROPER(TEXT(BI$3,"dddd")))),"",IF($K23=1,INDEX(Calendario!$D$3:$H$55,MATCH(BI$4,Calendario!$A$3:$A$55,0),MATCH($I23,Calendario!$D$2:$H$2,0)),IF($K23=2,IF(BH23="",INDEX(Calendario!$D$3:$H$55,MATCH(BI$4,Calendario!$A$3:$A$55,0),MATCH($I23,Calendario!$D$2:$H$2,0)),""),IF($K23=3,IF(AND((BG23=""),(BH23="")),INDEX(Calendario!$D$3:$H$55,MATCH(BI$4,Calendario!$A$3:$A$55,0),MATCH($I23,Calendario!$D$2:$H$2,0)),""),IF($K23=4,IF(AND((BF23=""),(BG23=""),(BH23="")),INDEX(Calendario!$D$3:$H$55,MATCH(BI$4,Calendario!$A$3:$A$55,0),MATCH($I23,Calendario!$D$2:$H$2,0)),""))))))))</f>
        <v/>
      </c>
      <c r="BJ23" s="108" t="str">
        <f>IF(ISBLANK($I23),"",IF(OR(EXACT(($I23),PROPER(TEXT(BJ22,"dddd"))),(EXACT(($I23),PROPER(TEXT(BJ21,"dddd"))))),"",IF(EXACT(($I23),(PROPER(TEXT(BJ$3,"dddd")))),"",IF($K23=1,INDEX(Calendario!$D$3:$H$55,MATCH(BJ$4,Calendario!$A$3:$A$55,0),MATCH($I23,Calendario!$D$2:$H$2,0)),IF($K23=2,IF(BI23="",INDEX(Calendario!$D$3:$H$55,MATCH(BJ$4,Calendario!$A$3:$A$55,0),MATCH($I23,Calendario!$D$2:$H$2,0)),""),IF($K23=3,IF(AND((BH23=""),(BI23="")),INDEX(Calendario!$D$3:$H$55,MATCH(BJ$4,Calendario!$A$3:$A$55,0),MATCH($I23,Calendario!$D$2:$H$2,0)),""),IF($K23=4,IF(AND((BG23=""),(BH23=""),(BI23="")),INDEX(Calendario!$D$3:$H$55,MATCH(BJ$4,Calendario!$A$3:$A$55,0),MATCH($I23,Calendario!$D$2:$H$2,0)),""))))))))</f>
        <v/>
      </c>
      <c r="BK23" s="108">
        <f>IF(ISBLANK($I23),"",IF(OR(EXACT(($I23),PROPER(TEXT(BK22,"dddd"))),(EXACT(($I23),PROPER(TEXT(BK21,"dddd"))))),"",IF(EXACT(($I23),(PROPER(TEXT(BK$3,"dddd")))),"",IF($K23=1,INDEX(Calendario!$D$3:$H$55,MATCH(BK$4,Calendario!$A$3:$A$55,0),MATCH($I23,Calendario!$D$2:$H$2,0)),IF($K23=2,IF(BJ23="",INDEX(Calendario!$D$3:$H$55,MATCH(BK$4,Calendario!$A$3:$A$55,0),MATCH($I23,Calendario!$D$2:$H$2,0)),""),IF($K23=3,IF(AND((BI23=""),(BJ23="")),INDEX(Calendario!$D$3:$H$55,MATCH(BK$4,Calendario!$A$3:$A$55,0),MATCH($I23,Calendario!$D$2:$H$2,0)),""),IF($K23=4,IF(AND((BH23=""),(BI23=""),(BJ23="")),INDEX(Calendario!$D$3:$H$55,MATCH(BK$4,Calendario!$A$3:$A$55,0),MATCH($I23,Calendario!$D$2:$H$2,0)),""))))))))</f>
        <v>44908</v>
      </c>
      <c r="BL23" s="108" t="str">
        <f>IF(ISBLANK($I23),"",IF(OR(EXACT(($I23),PROPER(TEXT(BL22,"dddd"))),(EXACT(($I23),PROPER(TEXT(BL21,"dddd"))))),"",IF(EXACT(($I23),(PROPER(TEXT(BL$3,"dddd")))),"",IF($K23=1,INDEX(Calendario!$D$3:$H$55,MATCH(BL$4,Calendario!$A$3:$A$55,0),MATCH($I23,Calendario!$D$2:$H$2,0)),IF($K23=2,IF(BK23="",INDEX(Calendario!$D$3:$H$55,MATCH(BL$4,Calendario!$A$3:$A$55,0),MATCH($I23,Calendario!$D$2:$H$2,0)),""),IF($K23=3,IF(AND((BJ23=""),(BK23="")),INDEX(Calendario!$D$3:$H$55,MATCH(BL$4,Calendario!$A$3:$A$55,0),MATCH($I23,Calendario!$D$2:$H$2,0)),""),IF($K23=4,IF(AND((BI23=""),(BJ23=""),(BK23="")),INDEX(Calendario!$D$3:$H$55,MATCH(BL$4,Calendario!$A$3:$A$55,0),MATCH($I23,Calendario!$D$2:$H$2,0)),""))))))))</f>
        <v/>
      </c>
      <c r="BM23" s="108" t="str">
        <f>IF(ISBLANK($I23),"",IF(OR(EXACT(($I23),PROPER(TEXT(BM22,"dddd"))),(EXACT(($I23),PROPER(TEXT(BM21,"dddd"))))),"",IF(EXACT(($I23),(PROPER(TEXT(BM$3,"dddd")))),"",IF($K23=1,INDEX(Calendario!$D$3:$H$55,MATCH(BM$4,Calendario!$A$3:$A$55,0),MATCH($I23,Calendario!$D$2:$H$2,0)),IF($K23=2,IF(BL23="",INDEX(Calendario!$D$3:$H$55,MATCH(BM$4,Calendario!$A$3:$A$55,0),MATCH($I23,Calendario!$D$2:$H$2,0)),""),IF($K23=3,IF(AND((BK23=""),(BL23="")),INDEX(Calendario!$D$3:$H$55,MATCH(BM$4,Calendario!$A$3:$A$55,0),MATCH($I23,Calendario!$D$2:$H$2,0)),""),IF($K23=4,IF(AND((BJ23=""),(BK23=""),(BL23="")),INDEX(Calendario!$D$3:$H$55,MATCH(BM$4,Calendario!$A$3:$A$55,0),MATCH($I23,Calendario!$D$2:$H$2,0)),""))))))))</f>
        <v/>
      </c>
    </row>
    <row r="24" spans="1:67" s="88" customFormat="1" ht="26.25" customHeight="1" x14ac:dyDescent="0.25">
      <c r="A24" s="178">
        <f t="shared" si="1"/>
        <v>17</v>
      </c>
      <c r="B24" s="176" t="s">
        <v>1280</v>
      </c>
      <c r="C24" s="176" t="s">
        <v>1573</v>
      </c>
      <c r="D24" s="177" t="str">
        <f>IF(ISNA(VLOOKUP(C24,TSeccBS!$D:$H,5,FALSE)),"",VLOOKUP(C24,TSeccBS!$D:$H,5,FALSE))</f>
        <v>MEDELLIN</v>
      </c>
      <c r="E24" s="176" t="s">
        <v>261</v>
      </c>
      <c r="F24" s="176" t="s">
        <v>270</v>
      </c>
      <c r="G24" s="177" t="s">
        <v>1844</v>
      </c>
      <c r="H24" s="184" t="str">
        <f>IF(ISNA(VLOOKUP(G24,TDirReg!$F$1:$H$184,3,0)),"",VLOOKUP(G24,TDirReg!$F$1:$H$184,3,0))</f>
        <v>Calle 9 N° 11 - 27 Parque Principal</v>
      </c>
      <c r="I24" s="196" t="s">
        <v>128</v>
      </c>
      <c r="J24" s="195" t="s">
        <v>135</v>
      </c>
      <c r="K24" s="197">
        <v>4</v>
      </c>
      <c r="L24" s="202">
        <f t="shared" si="3"/>
        <v>12</v>
      </c>
      <c r="M24" s="107" t="str">
        <f>IF(ISBLANK($I24),"",IF(EXACT(($I24),(PROPER(TEXT(M$3,"dddd")))),"",IF(EXACT(M$4,$J24),IF($K24=1,INDEX(Calendario!$D$3:$H$55,MATCH(M$4,Calendario!$A$3:$A$55,0),MATCH($I24,Calendario!$D$2:$H$2,0)),INDEX(Calendario!$D$3:$H$55,MATCH($J24,Calendario!$A$3:$A$55,0),MATCH($I24,Calendario!$D$2:$H$2,0))),"")))</f>
        <v/>
      </c>
      <c r="N24" s="107" t="str">
        <f>IF(ISBLANK($I24),"",IF(OR(EXACT(($I24),PROPER(TEXT(N22,"dddd"))),(EXACT(($I24),PROPER(TEXT(N23,"dddd"))))),"",IF(EXACT(($I24),(PROPER(TEXT(N$3,"dddd")))),"",IF(EXACT(N$4,$J24),IF(M24="",IF(OR(($K24=4),($K24=3),($K24=2),($K24=1)),INDEX(Calendario!$D$3:$H$55,MATCH(N$4,Calendario!$A$3:$A$55,0),MATCH($I24,Calendario!$D$2:$H$2,0)),"")),IF($K24=1,IF(AND(M24="",EXACT((N$4),(CONCATENATE(Calendario!$A$1," ",(MID($J24,8,2))+1)))),INDEX(Calendario!$D$3:$H$55,MATCH(N$4,Calendario!$A$3:$A$55,0),MATCH($I24,Calendario!$D$2:$H$2,0)),IF(M24="","",INDEX(Calendario!$D$3:$H$55,MATCH(N$4,Calendario!$A$3:$A$55,0),MATCH($I24,Calendario!$D$2:$H$2,0)))),IF($K24=2,IF(M24="",IF(EXACT($K24,N$4),INDEX(Calendario!$D$3:$H$55,MATCH(N$4,Calendario!$A$3:$A$55,0),MATCH($I24,Calendario!$D$2:$H$2,0)),""),""),IF($K24=3,IF((M24=""),IF(EXACT($K24,N$4),INDEX(Calendario!$D$3:$H$55,MATCH(N$4,Calendario!$A$3:$A$55,0),MATCH($I24,Calendario!$D$2:$H$2,0)),""),""),IF($K24=4,IF((M24=""),IF(EXACT($K24,N$4),INDEX(Calendario!$D$3:$H$55,MATCH(N$4,Calendario!$A$3:$A$55,0),MATCH($I24,Calendario!$D$2:$H$2,0)),""),""),1))))))))</f>
        <v/>
      </c>
      <c r="O24" s="107" t="str">
        <f>IF(ISBLANK($I24),"",IF(EXACT(($I24),(PROPER(TEXT(O$3,"dddd")))),"",IF(OR(EXACT(($I24),PROPER(TEXT(O22,"dddd"))),(EXACT(($I24),PROPER(TEXT(O23,"dddd"))))),"",IF(EXACT(O$4,$J24),IF(N24="",IF(OR(($K24=4),($K24=3),($K24=2),($K24=1)),INDEX(Calendario!$D$3:$H$55,MATCH(O$4,Calendario!$A$3:$A$55,0),MATCH($I24,Calendario!$D$2:$H$2,0)),"")),IF($K24=1,IF(AND(M24="",EXACT((O$4),(CONCATENATE(Calendario!$A$1," ",(MID($J24,8,2))+1)))),INDEX(Calendario!$D$3:$H$55,MATCH(O$4,Calendario!$A$3:$A$55,0),MATCH($I24,Calendario!$D$2:$H$2,0)),IF(N24="",IF(EXACT(($I24),(PROPER(TEXT(N$3,"dddd")))),INDEX(Calendario!$D$3:$H$55,MATCH(O$4,Calendario!$A$3:$A$55,0),MATCH($I24,Calendario!$D$2:$H$2,0)),""),INDEX(Calendario!$D$3:$H$55,MATCH(O$4,Calendario!$A$3:$A$55,0),MATCH($I24,Calendario!$D$2:$H$2,0)))),IF(EXACT($M$4,"Semana 1"),IF($K24=2,IF(N24="",IF(OR(($J24="Semana 1"),($J24="Semana 2"),($J24="Semana 3")),INDEX(Calendario!$D$3:$H$55,MATCH(O$4,Calendario!$A$3:$A$55,0),MATCH($I24,Calendario!$D$2:$H$2,0)),""),""),IF($K24=3,IF(AND((M24=""),(N24="")),IF(OR(($J24="Semana 1"),($J24="Semana 2"),($J24="Semana 3")),INDEX(Calendario!$D$3:$H$55,MATCH(O$4,Calendario!$A$3:$A$55,0),MATCH($I24,Calendario!$D$2:$H$2,0)),""),""),IF($K24=4,IF(AND((M24=""),(N24="")),IF(OR(($J24="Semana 1"),($J24="Semana 2"),($J24="Semana 3")),INDEX(Calendario!$D$3:$H$55,MATCH(O$4,Calendario!$A$3:$A$55,0),MATCH($I24,Calendario!$D$2:$H$2,0)),""),"")))),IF($K24=2,IF(N24="",IF(OR(($J24="Semana 1"),($J24="Semana 2")),INDEX(Calendario!$D$3:$H$55,MATCH(O$4,Calendario!$A$3:$A$55,0),MATCH($I24,Calendario!$D$2:$H$2,0)),""),""),IF($K24=3,IF(AND((M24=""),(N24="")),IF(OR(($J24="Semana 1"),($J24="Semana 2")),INDEX(Calendario!$D$3:$H$55,MATCH(O$4,Calendario!$A$3:$A$55,0),MATCH($I24,Calendario!$D$2:$H$2,0)),""),""),IF($K24=4,IF(AND((M24=""),(N24="")),IF(OR(($J24="Semana 1"),($J24="Semana 2")),INDEX(Calendario!$D$3:$H$55,MATCH(O$4,Calendario!$A$3:$A$55,0),MATCH($I24,Calendario!$D$2:$H$2,0)),""),""))))))))))</f>
        <v/>
      </c>
      <c r="P24" s="107" t="str">
        <f>IF(ISBLANK($I24),"",IF(EXACT(($I24),(PROPER(TEXT(P$3,"dddd")))),"",IF(OR(EXACT(($I24),PROPER(TEXT(P22,"dddd"))),(EXACT(($I24),PROPER(TEXT(P23,"dddd"))))),"",IF(EXACT(P$4,$J24),IF(O24="",IF(OR(($K24=4),($K24=3),($K24=2),($K24=1)),INDEX(Calendario!$D$3:$H$55,MATCH(P$4,Calendario!$A$3:$A$55,0),MATCH($I24,Calendario!$D$2:$H$2,0)),"")),IF($K24=1,IF(AND(M24="",EXACT((P$4),(CONCATENATE(Calendario!$A$1," ",(MID($J24,8,2))+1)))),INDEX(Calendario!$D$3:$H$55,MATCH(P$4,Calendario!$A$3:$A$55,0),MATCH($I24,Calendario!$D$2:$H$2,0)),IF(O24="",IF(EXACT(($I24),(PROPER(TEXT(O$3,"dddd")))),INDEX(Calendario!$D$3:$H$55,MATCH(P$4,Calendario!$A$3:$A$55,0),MATCH($I24,Calendario!$D$2:$H$2,0)),""),INDEX(Calendario!$D$3:$H$55,MATCH(P$4,Calendario!$A$3:$A$55,0),MATCH($I24,Calendario!$D$2:$H$2,0)))),IF(EXACT($M$4,"Semana 1"),IF($K24=2,IF(O24="",IF(OR(($J24="Semana 1"),($J24="Semana 2"),($J24="Semana 3"),($J24="Semana 4")),INDEX(Calendario!$D$3:$H$55,MATCH(P$4,Calendario!$A$3:$A$55,0),MATCH($I24,Calendario!$D$2:$H$2,0)),""),""),IF($K24=3,IF(AND((N24=""),(O24="")),IF(OR(($J24="Semana 1"),($J24="Semana 2"),($J24="Semana 3"),($J24="Semana 4")),INDEX(Calendario!$D$3:$H$55,MATCH(P$4,Calendario!$A$3:$A$55,0),MATCH($I24,Calendario!$D$2:$H$2,0)),""),""),IF($K24=4,IF(AND((M24=""),(N24=""),(O24="")),IF(OR(($J24="Semana 1"),($J24="Semana 2"),($J24="Semana 3"),($J24="Semana 4")),INDEX(Calendario!$D$3:$H$55,MATCH(P$4,Calendario!$A$3:$A$55,0),MATCH($I24,Calendario!$D$2:$H$2,0)),""),"")))),IF($K24=2,IF(O24="",IF(OR(($J24="Semana 1"),($J24="Semana 2"),($J24="Semana 3")),INDEX(Calendario!$D$3:$H$55,MATCH(P$4,Calendario!$A$3:$A$55,0),MATCH($I24,Calendario!$D$2:$H$2,0)),""),""),IF($K24=3,IF(AND((N24=""),(O24="")),IF(OR(($J24="Semana 1"),($J24="Semana 2"),($J24="Semana 3")),INDEX(Calendario!$D$3:$H$55,MATCH(P$4,Calendario!$A$3:$A$55,0),MATCH($I24,Calendario!$D$2:$H$2,0)),""),""),IF($K24=4,IF(AND((M24=""),(N24=""),(O24="")),IF(OR(($J24="Semana 1"),($J24="Semana 2"),($J24="Semana 3")),INDEX(Calendario!$D$3:$H$55,MATCH(P$4,Calendario!$A$3:$A$55,0),MATCH($I24,Calendario!$D$2:$H$2,0)),""),""))))))))))</f>
        <v/>
      </c>
      <c r="Q24" s="107" t="str">
        <f>IF(ISBLANK($I24),"",IF(EXACT(($I24),(PROPER(TEXT(Q$3,"dddd")))),"",IF(OR(EXACT(($I24),PROPER(TEXT(Q22,"dddd"))),(EXACT(($I24),PROPER(TEXT(Q23,"dddd"))))),"",IF(EXACT(Q$4,$J24),IF(P24="",IF(OR(($K24=4),($K24=3),($K24=2),($K24=1)),INDEX(Calendario!$D$3:$H$55,MATCH(Q$4,Calendario!$A$3:$A$55,0),MATCH($I24,Calendario!$D$2:$H$2,0)),"")),IF($K24=1,IF(AND(M24="",EXACT((Q$4),(CONCATENATE(Calendario!$A$1," ",(MID($J24,8,2))+1)))),INDEX(Calendario!$D$3:$H$55,MATCH(Q$4,Calendario!$A$3:$A$55,0),MATCH($I24,Calendario!$D$2:$H$2,0)),IF(P24="","",INDEX(Calendario!$D$3:$H$55,MATCH(Q$4,Calendario!$A$3:$A$55,0),MATCH($I24,Calendario!$D$2:$H$2,0)))),IF(EXACT($M$4,"Semana 1"),IF($K24=2,IF(P24="",IF(OR(($J24="Semana 1"),($J24="Semana 2"),($J24="Semana 3"),($J24="Semana 4"),($J24="Semana 5")),INDEX(Calendario!$D$3:$H$55,MATCH(Q$4,Calendario!$A$3:$A$55,0),MATCH($I24,Calendario!$D$2:$H$2,0)),""),""),IF($K24=3,IF(AND((O24=""),(P24="")),IF(OR(($J24="Semana 1"),($J24="Semana 2"),($J24="Semana 3"),($J24="Semana 4"),($J24="Semana 5")),INDEX(Calendario!$D$3:$H$55,MATCH(Q$4,Calendario!$A$3:$A$55,0),MATCH($I24,Calendario!$D$2:$H$2,0)),""),""),IF($K24=4,IF(AND((N24=""),(O24=""),(P24="")),IF(OR(($J24="Semana 1"),($J24="Semana 2"),($J24="Semana 3"),($J24="Semana 4"),($J24="Semana 5")),INDEX(Calendario!$D$3:$H$55,MATCH(Q$4,Calendario!$A$3:$A$55,0),MATCH($I24,Calendario!$D$2:$H$2,0)),""),"")))),IF($K24=2,IF(P24="",IF(OR(($J24="Semana 1"),($J24="Semana 2"),($J24="Semana 3"),($J24="Semana 4")),INDEX(Calendario!$D$3:$H$55,MATCH(Q$4,Calendario!$A$3:$A$55,0),MATCH($I24,Calendario!$D$2:$H$2,0)),""),""),IF($K24=3,IF(AND((O24=""),(P24="")),IF(OR(($J24="Semana 1"),($J24="Semana 2"),($J24="Semana 3"),($J24="Semana 4")),INDEX(Calendario!$D$3:$H$55,MATCH(Q$4,Calendario!$A$3:$A$55,0),MATCH($I24,Calendario!$D$2:$H$2,0)),""),""),IF($K24=4,IF(AND((N24=""),(O24=""),(P24="")),IF(OR(($J24="Semana 1"),($J24="Semana 2"),($J24="Semana 3"),($J24="Semana 4")),INDEX(Calendario!$D$3:$H$55,MATCH(Q$4,Calendario!$A$3:$A$55,0),MATCH($I24,Calendario!$D$2:$H$2,0)),""),""))))))))))</f>
        <v/>
      </c>
      <c r="R24" s="108">
        <f>IF(ISBLANK($I24),"",IF(EXACT(($I24),(PROPER(TEXT(R$3,"dddd")))),"",IF(OR(EXACT(($I24),PROPER(TEXT(R22,"dddd"))),(EXACT(($I24),PROPER(TEXT(R23,"dddd"))))),"",IF(EXACT(R$4,$J24),IF(Q24="",IF(OR(($K24=4),($K24=3),($K24=2),($K24=1)),INDEX(Calendario!$D$3:$H$55,MATCH(R$4,Calendario!$A$3:$A$55,0),MATCH($I24,Calendario!$D$2:$H$2,0)),"")),IF($K24=1,IF(AND(N24="",EXACT((R$4),(CONCATENATE(Calendario!$A$1," ",(MID($J24,8,2))+1)))),INDEX(Calendario!$D$3:$H$55,MATCH(R$4,Calendario!$A$3:$A$55,0),MATCH($I24,Calendario!$D$2:$H$2,0)),IF(Q24="","",INDEX(Calendario!$D$3:$H$55,MATCH(R$4,Calendario!$A$3:$A$55,0),MATCH($I24,Calendario!$D$2:$H$2,0)))),IF(EXACT($M$4,"Semana 1"),IF($K24=2,IF(Q24="",IF(OR(($J24="Semana 1"),($J24="Semana 2"),($J24="Semana 3"),($J24="Semana 4"),($J24="Semana 5"),($J24="Semana 6")),INDEX(Calendario!$D$3:$H$55,MATCH(R$4,Calendario!$A$3:$A$55,0),MATCH($I24,Calendario!$D$2:$H$2,0)),""),""),IF($K24=3,IF(AND((P24=""),(Q24="")),IF(OR(($J24="Semana 1"),($J24="Semana 2"),($J24="Semana 3"),($J24="Semana 4"),($J24="Semana 5"),($J24="Semana 6")),INDEX(Calendario!$D$3:$H$55,MATCH(R$4,Calendario!$A$3:$A$55,0),MATCH($I24,Calendario!$D$2:$H$2,0)),""),""),IF($K24=4,IF(AND((O24=""),(P24=""),(Q24="")),IF(OR(($J24="Semana 1"),($J24="Semana 2"),($J24="Semana 3"),($J24="Semana 4"),($J24="Semana 5"),($J24="Semana 6")),INDEX(Calendario!$D$3:$H$55,MATCH(R$4,Calendario!$A$3:$A$55,0),MATCH($I24,Calendario!$D$2:$H$2,0)),""),"")))),IF($K24=2,IF(Q24="",IF(OR(($J24="Semana 1"),($J24="Semana 2"),($J24="Semana 3"),($J24="Semana 4"),($J24="Semana 5")),INDEX(Calendario!$D$3:$H$55,MATCH(R$4,Calendario!$A$3:$A$55,0),MATCH($I24,Calendario!$D$2:$H$2,0)),""),""),IF($K24=3,IF(AND((P24=""),(Q24="")),IF(OR(($J24="Semana 1"),($J24="Semana 2"),($J24="Semana 3"),($J24="Semana 4"),($J24="Semana 5")),INDEX(Calendario!$D$3:$H$55,MATCH(R$4,Calendario!$A$3:$A$55,0),MATCH($I24,Calendario!$D$2:$H$2,0)),""),""),IF($K24=4,IF(AND((O24=""),(P24=""),(Q24="")),IF(OR(($J24="Semana 1"),($J24="Semana 2"),($J24="Semana 3"),($J24="Semana 4"),($J24="Semana 5")),INDEX(Calendario!$D$3:$H$55,MATCH(R$4,Calendario!$A$3:$A$55,0),MATCH($I24,Calendario!$D$2:$H$2,0)),""),""))))))))))</f>
        <v>44595</v>
      </c>
      <c r="S24" s="108" t="str">
        <f>IF(ISBLANK($I24),"",IF(EXACT(($I24),(PROPER(TEXT(S$3,"dddd")))),"",IF(OR(EXACT(($I24),PROPER(TEXT(S22,"dddd"))),(EXACT(($I24),PROPER(TEXT(S23,"dddd"))))),"",IF(EXACT(S$4,$J24),IF(R24="",IF(OR(($K24=4),($K24=3),($K24=2),($K24=1)),INDEX(Calendario!$D$3:$H$55,MATCH(S$4,Calendario!$A$3:$A$55,0),MATCH($I24,Calendario!$D$2:$H$2,0)),"")),IF($K24=1,IF(AND(O24="",EXACT((S$4),(CONCATENATE(Calendario!$A$1," ",(MID($J24,8,2))+1)))),INDEX(Calendario!$D$3:$H$55,MATCH(S$4,Calendario!$A$3:$A$55,0),MATCH($I24,Calendario!$D$2:$H$2,0)),IF(R24="",IF(EXACT(($I24),(PROPER(TEXT(R$3,"dddd")))),INDEX(Calendario!$D$3:$H$55,MATCH(S$4,Calendario!$A$3:$A$55,0),MATCH($I24,Calendario!$D$2:$H$2,0)),""),INDEX(Calendario!$D$3:$H$55,MATCH(S$4,Calendario!$A$3:$A$55,0),MATCH($I24,Calendario!$D$2:$H$2,0)))),IF(EXACT($M$4,"Semana 1"),IF($K24=2,IF(R24="",IF(OR(($J24="Semana 1"),($J24="Semana 2"),($J24="Semana 3"),($J24="Semana 4"),($J24="Semana 5"),($J24="Semana 6"),($J24="Semana 7")),INDEX(Calendario!$D$3:$H$55,MATCH(S$4,Calendario!$A$3:$A$55,0),MATCH($I24,Calendario!$D$2:$H$2,0)),""),""),IF($K24=3,IF(AND((Q24=""),(R24="")),IF(OR(($J24="Semana 1"),($J24="Semana 2"),($J24="Semana 3"),($J24="Semana 4"),($J24="Semana 5"),($J24="Semana 6"),($J24="Semana 7")),INDEX(Calendario!$D$3:$H$55,MATCH(S$4,Calendario!$A$3:$A$55,0),MATCH($I24,Calendario!$D$2:$H$2,0)),""),""),IF($K24=4,IF(AND((P24=""),(Q24=""),(R24="")),IF(OR(($J24="Semana 1"),($J24="Semana 2"),($J24="Semana 3"),($J24="Semana 4"),($J24="Semana 5"),($J24="Semana 6"),($J24="Semana 7")),INDEX(Calendario!$D$3:$H$55,MATCH(S$4,Calendario!$A$3:$A$55,0),MATCH($I24,Calendario!$D$2:$H$2,0)),""),"")))),IF($K24=2,IF(R24="",IF(OR(($J24="Semana 1"),($J24="Semana 2"),($J24="Semana 3"),($J24="Semana 4"),($J24="Semana 5"),($J24="Semana 6")),INDEX(Calendario!$D$3:$H$55,MATCH(S$4,Calendario!$A$3:$A$55,0),MATCH($I24,Calendario!$D$2:$H$2,0)),""),""),IF($K24=3,IF(AND((Q24=""),(R24="")),IF(OR(($J24="Semana 1"),($J24="Semana 2"),($J24="Semana 3"),($J24="Semana 4"),($J24="Semana 5"),($J24="Semana 6")),INDEX(Calendario!$D$3:$H$55,MATCH(S$4,Calendario!$A$3:$A$55,0),MATCH($I24,Calendario!$D$2:$H$2,0)),""),""),IF($K24=4,IF(AND((P24=""),(Q24=""),(R24="")),IF(OR(($J24="Semana 1"),($J24="Semana 2"),($J24="Semana 3"),($J24="Semana 4"),($J24="Semana 5"),($J24="Semana 6")),INDEX(Calendario!$D$3:$H$55,MATCH(S$4,Calendario!$A$3:$A$55,0),MATCH($I24,Calendario!$D$2:$H$2,0)),""),""))))))))))</f>
        <v/>
      </c>
      <c r="T24" s="108" t="str">
        <f>IF(ISBLANK($I24),"",IF(EXACT(($I24),(PROPER(TEXT(T$3,"dddd")))),"",IF(OR(EXACT(($I24),PROPER(TEXT(T22,"dddd"))),(EXACT(($I24),PROPER(TEXT(T23,"dddd"))))),"",IF(EXACT(T$4,$J24),IF(S24="",IF(OR(($K24=4),($K24=3),($K24=2),($K24=1)),INDEX(Calendario!$D$3:$H$55,MATCH(T$4,Calendario!$A$3:$A$55,0),MATCH($I24,Calendario!$D$2:$H$2,0)),"")),IF($K24=1,IF(AND(P24="",EXACT((T$4),(CONCATENATE(Calendario!$A$1," ",(MID($J24,8,2))+1)))),INDEX(Calendario!$D$3:$H$55,MATCH(T$4,Calendario!$A$3:$A$55,0),MATCH($I24,Calendario!$D$2:$H$2,0)),IF(S24="",IF(EXACT(($I24),(PROPER(TEXT(S$3,"dddd")))),INDEX(Calendario!$D$3:$H$55,MATCH(T$4,Calendario!$A$3:$A$55,0),MATCH($I24,Calendario!$D$2:$H$2,0)),""),INDEX(Calendario!$D$3:$H$55,MATCH(T$4,Calendario!$A$3:$A$55,0),MATCH($I24,Calendario!$D$2:$H$2,0)))),IF(EXACT($M$4,"Semana 1"),IF($K24=2,IF(S24="",IF(OR(($J24="Semana 1"),($J24="Semana 2"),($J24="Semana 3"),($J24="Semana 4"),($J24="Semana 5"),($J24="Semana 6"),($J24="Semana 7"),($J24="Semana 8")),INDEX(Calendario!$D$3:$H$55,MATCH(T$4,Calendario!$A$3:$A$55,0),MATCH($I24,Calendario!$D$2:$H$2,0)),""),""),IF($K24=3,IF(AND((R24=""),(S24="")),IF(OR(($J24="Semana 1"),($J24="Semana 2"),($J24="Semana 3"),($J24="Semana 4"),($J24="Semana 5"),($J24="Semana 6"),($J24="Semana 7"),($J24="Semana 8")),INDEX(Calendario!$D$3:$H$55,MATCH(T$4,Calendario!$A$3:$A$55,0),MATCH($I24,Calendario!$D$2:$H$2,0)),""),""),IF($K24=4,IF(AND((Q24=""),(R24=""),(S24="")),IF(OR(($J24="Semana 1"),($J24="Semana 2"),($J24="Semana 3"),($J24="Semana 4"),($J24="Semana 5"),($J24="Semana 6"),($J24="Semana 7"),($J24="Semana 8")),INDEX(Calendario!$D$3:$H$55,MATCH(T$4,Calendario!$A$3:$A$55,0),MATCH($I24,Calendario!$D$2:$H$2,0)),""),"")))),IF($K24=2,IF(S24="",IF(OR(($J24="Semana 1"),($J24="Semana 2"),($J24="Semana 3"),($J24="Semana 4"),($J24="Semana 5"),($J24="Semana 6"),($J24="Semana 7")),INDEX(Calendario!$D$3:$H$55,MATCH(T$4,Calendario!$A$3:$A$55,0),MATCH($I24,Calendario!$D$2:$H$2,0)),""),""),IF($K24=3,IF(AND((R24=""),(S24="")),IF(OR(($J24="Semana 1"),($J24="Semana 2"),($J24="Semana 3"),($J24="Semana 4"),($J24="Semana 5"),($J24="Semana 6"),($J24="Semana 7")),INDEX(Calendario!$D$3:$H$55,MATCH(T$4,Calendario!$A$3:$A$55,0),MATCH($I24,Calendario!$D$2:$H$2,0)),""),""),IF($K24=4,IF(AND((Q24=""),(R24=""),(S24="")),IF(OR(($J24="Semana 1"),($J24="Semana 2"),($J24="Semana 3"),($J24="Semana 4"),($J24="Semana 5"),($J24="Semana 6"),($J24="Semana 7")),INDEX(Calendario!$D$3:$H$55,MATCH(T$4,Calendario!$A$3:$A$55,0),MATCH($I24,Calendario!$D$2:$H$2,0)),""),""))))))))))</f>
        <v/>
      </c>
      <c r="U24" s="108" t="str">
        <f>IF(ISBLANK($I24),"",IF(OR(EXACT(($I24),PROPER(TEXT(U23,"dddd"))),(EXACT(($I24),PROPER(TEXT(U22,"dddd"))))),"",IF(EXACT(($I24),(PROPER(TEXT(U$3,"dddd")))),"",IF($K24=1,INDEX(Calendario!$D$3:$H$55,MATCH(U$4,Calendario!$A$3:$A$55,0),MATCH($I24,Calendario!$D$2:$H$2,0)),IF($K24=2,IF(T24="",INDEX(Calendario!$D$3:$H$55,MATCH(U$4,Calendario!$A$3:$A$55,0),MATCH($I24,Calendario!$D$2:$H$2,0)),""),IF($K24=3,IF(AND((S24=""),(T24="")),INDEX(Calendario!$D$3:$H$55,MATCH(U$4,Calendario!$A$3:$A$55,0),MATCH($I24,Calendario!$D$2:$H$2,0)),""),IF($K24=4,IF(AND((R24=""),(S24=""),(T24="")),INDEX(Calendario!$D$3:$H$55,MATCH(U$4,Calendario!$A$3:$A$55,0),MATCH($I24,Calendario!$D$2:$H$2,0)),""))))))))</f>
        <v/>
      </c>
      <c r="V24" s="107">
        <f>IF(ISBLANK($I24),"",IF(OR(EXACT(($I24),PROPER(TEXT(V23,"dddd"))),(EXACT(($I24),PROPER(TEXT(V22,"dddd"))))),"",IF(EXACT(($I24),(PROPER(TEXT(V$3,"dddd")))),"",IF($K24=1,INDEX(Calendario!$D$3:$H$55,MATCH(V$4,Calendario!$A$3:$A$55,0),MATCH($I24,Calendario!$D$2:$H$2,0)),IF($K24=2,IF(U24="",INDEX(Calendario!$D$3:$H$55,MATCH(V$4,Calendario!$A$3:$A$55,0),MATCH($I24,Calendario!$D$2:$H$2,0)),""),IF($K24=3,IF(AND((T24=""),(U24="")),INDEX(Calendario!$D$3:$H$55,MATCH(V$4,Calendario!$A$3:$A$55,0),MATCH($I24,Calendario!$D$2:$H$2,0)),""),IF($K24=4,IF(AND((S24=""),(T24=""),(U24="")),INDEX(Calendario!$D$3:$H$55,MATCH(V$4,Calendario!$A$3:$A$55,0),MATCH($I24,Calendario!$D$2:$H$2,0)),""))))))))</f>
        <v>44623</v>
      </c>
      <c r="W24" s="107" t="str">
        <f>IF(ISBLANK($I24),"",IF(OR(EXACT(($I24),PROPER(TEXT(W23,"dddd"))),(EXACT(($I24),PROPER(TEXT(W22,"dddd"))))),"",IF(EXACT(($I24),(PROPER(TEXT(W$3,"dddd")))),"",IF($K24=1,INDEX(Calendario!$D$3:$H$55,MATCH(W$4,Calendario!$A$3:$A$55,0),MATCH($I24,Calendario!$D$2:$H$2,0)),IF($K24=2,IF(V24="",INDEX(Calendario!$D$3:$H$55,MATCH(W$4,Calendario!$A$3:$A$55,0),MATCH($I24,Calendario!$D$2:$H$2,0)),""),IF($K24=3,IF(AND((U24=""),(V24="")),INDEX(Calendario!$D$3:$H$55,MATCH(W$4,Calendario!$A$3:$A$55,0),MATCH($I24,Calendario!$D$2:$H$2,0)),""),IF($K24=4,IF(AND((T24=""),(U24=""),(V24="")),INDEX(Calendario!$D$3:$H$55,MATCH(W$4,Calendario!$A$3:$A$55,0),MATCH($I24,Calendario!$D$2:$H$2,0)),""))))))))</f>
        <v/>
      </c>
      <c r="X24" s="107" t="str">
        <f>IF(ISBLANK($I24),"",IF(OR(EXACT(($I24),PROPER(TEXT(X23,"dddd"))),(EXACT(($I24),PROPER(TEXT(X22,"dddd"))))),"",IF(EXACT(($I24),(PROPER(TEXT(X$3,"dddd")))),"",IF($K24=1,INDEX(Calendario!$D$3:$H$55,MATCH(X$4,Calendario!$A$3:$A$55,0),MATCH($I24,Calendario!$D$2:$H$2,0)),IF($K24=2,IF(W24="",INDEX(Calendario!$D$3:$H$55,MATCH(X$4,Calendario!$A$3:$A$55,0),MATCH($I24,Calendario!$D$2:$H$2,0)),""),IF($K24=3,IF(AND((V24=""),(W24="")),INDEX(Calendario!$D$3:$H$55,MATCH(X$4,Calendario!$A$3:$A$55,0),MATCH($I24,Calendario!$D$2:$H$2,0)),""),IF($K24=4,IF(AND((U24=""),(V24=""),(W24="")),INDEX(Calendario!$D$3:$H$55,MATCH(X$4,Calendario!$A$3:$A$55,0),MATCH($I24,Calendario!$D$2:$H$2,0)),""))))))))</f>
        <v/>
      </c>
      <c r="Y24" s="107" t="str">
        <f>IF(ISBLANK($I24),"",IF(OR(EXACT(($I24),PROPER(TEXT(Y23,"dddd"))),(EXACT(($I24),PROPER(TEXT(Y22,"dddd"))))),"",IF(EXACT(($I24),(PROPER(TEXT(Y$3,"dddd")))),"",IF($K24=1,INDEX(Calendario!$D$3:$H$55,MATCH(Y$4,Calendario!$A$3:$A$55,0),MATCH($I24,Calendario!$D$2:$H$2,0)),IF($K24=2,IF(X24="",INDEX(Calendario!$D$3:$H$55,MATCH(Y$4,Calendario!$A$3:$A$55,0),MATCH($I24,Calendario!$D$2:$H$2,0)),""),IF($K24=3,IF(AND((W24=""),(X24="")),INDEX(Calendario!$D$3:$H$55,MATCH(Y$4,Calendario!$A$3:$A$55,0),MATCH($I24,Calendario!$D$2:$H$2,0)),""),IF($K24=4,IF(AND((V24=""),(W24=""),(X24="")),INDEX(Calendario!$D$3:$H$55,MATCH(Y$4,Calendario!$A$3:$A$55,0),MATCH($I24,Calendario!$D$2:$H$2,0)),""))))))))</f>
        <v/>
      </c>
      <c r="Z24" s="107">
        <f>IF(ISBLANK($I24),"",IF(OR(EXACT(($I24),PROPER(TEXT(Z23,"dddd"))),(EXACT(($I24),PROPER(TEXT(Z22,"dddd"))))),"",IF(EXACT(($I24),(PROPER(TEXT(Z$3,"dddd")))),"",IF($K24=1,INDEX(Calendario!$D$3:$H$55,MATCH(Z$4,Calendario!$A$3:$A$55,0),MATCH($I24,Calendario!$D$2:$H$2,0)),IF($K24=2,IF(Y24="",INDEX(Calendario!$D$3:$H$55,MATCH(Z$4,Calendario!$A$3:$A$55,0),MATCH($I24,Calendario!$D$2:$H$2,0)),""),IF($K24=3,IF(AND((X24=""),(Y24="")),INDEX(Calendario!$D$3:$H$55,MATCH(Z$4,Calendario!$A$3:$A$55,0),MATCH($I24,Calendario!$D$2:$H$2,0)),""),IF($K24=4,IF(AND((W24=""),(X24=""),(Y24="")),INDEX(Calendario!$D$3:$H$55,MATCH(Z$4,Calendario!$A$3:$A$55,0),MATCH($I24,Calendario!$D$2:$H$2,0)),""))))))))</f>
        <v>44651</v>
      </c>
      <c r="AA24" s="108" t="str">
        <f>IF(ISBLANK($I24),"",IF(OR(EXACT(($I24),PROPER(TEXT(AA23,"dddd"))),(EXACT(($I24),PROPER(TEXT(AA22,"dddd"))))),"",IF(EXACT(($I24),(PROPER(TEXT(AA$3,"dddd")))),"",IF($K24=1,INDEX(Calendario!$D$3:$H$55,MATCH(AA$4,Calendario!$A$3:$A$55,0),MATCH($I24,Calendario!$D$2:$H$2,0)),IF($K24=2,IF(Z24="",INDEX(Calendario!$D$3:$H$55,MATCH(AA$4,Calendario!$A$3:$A$55,0),MATCH($I24,Calendario!$D$2:$H$2,0)),""),IF($K24=3,IF(AND((Y24=""),(Z24="")),INDEX(Calendario!$D$3:$H$55,MATCH(AA$4,Calendario!$A$3:$A$55,0),MATCH($I24,Calendario!$D$2:$H$2,0)),""),IF($K24=4,IF(AND((X24=""),(Y24=""),(Z24="")),INDEX(Calendario!$D$3:$H$55,MATCH(AA$4,Calendario!$A$3:$A$55,0),MATCH($I24,Calendario!$D$2:$H$2,0)),""))))))))</f>
        <v/>
      </c>
      <c r="AB24" s="108" t="str">
        <f>IF(ISBLANK($I24),"",IF(OR(EXACT(($I24),PROPER(TEXT(AB23,"dddd"))),(EXACT(($I24),PROPER(TEXT(AB22,"dddd"))))),"",IF(EXACT(($I24),(PROPER(TEXT(AB$3,"dddd")))),"",IF($K24=1,INDEX(Calendario!$D$3:$H$55,MATCH(AB$4,Calendario!$A$3:$A$55,0),MATCH($I24,Calendario!$D$2:$H$2,0)),IF($K24=2,IF(AA24="",INDEX(Calendario!$D$3:$H$55,MATCH(AB$4,Calendario!$A$3:$A$55,0),MATCH($I24,Calendario!$D$2:$H$2,0)),""),IF($K24=3,IF(AND((Z24=""),(AA24="")),INDEX(Calendario!$D$3:$H$55,MATCH(AB$4,Calendario!$A$3:$A$55,0),MATCH($I24,Calendario!$D$2:$H$2,0)),""),IF($K24=4,IF(AND((Y24=""),(Z24=""),(AA24="")),INDEX(Calendario!$D$3:$H$55,MATCH(AB$4,Calendario!$A$3:$A$55,0),MATCH($I24,Calendario!$D$2:$H$2,0)),""))))))))</f>
        <v/>
      </c>
      <c r="AC24" s="108" t="str">
        <f>IF(ISBLANK($I24),"",IF(OR(EXACT(($I24),PROPER(TEXT(AC23,"dddd"))),(EXACT(($I24),PROPER(TEXT(AC22,"dddd"))))),"",IF(EXACT(($I24),(PROPER(TEXT(AC$3,"dddd")))),"",IF($K24=1,INDEX(Calendario!$D$3:$H$55,MATCH(AC$4,Calendario!$A$3:$A$55,0),MATCH($I24,Calendario!$D$2:$H$2,0)),IF($K24=2,IF(AB24="",INDEX(Calendario!$D$3:$H$55,MATCH(AC$4,Calendario!$A$3:$A$55,0),MATCH($I24,Calendario!$D$2:$H$2,0)),""),IF($K24=3,IF(AND((AA24=""),(AB24="")),INDEX(Calendario!$D$3:$H$55,MATCH(AC$4,Calendario!$A$3:$A$55,0),MATCH($I24,Calendario!$D$2:$H$2,0)),""),IF($K24=4,IF(AND((Z24=""),(AA24=""),(AB24="")),INDEX(Calendario!$D$3:$H$55,MATCH(AC$4,Calendario!$A$3:$A$55,0),MATCH($I24,Calendario!$D$2:$H$2,0)),""))))))))</f>
        <v/>
      </c>
      <c r="AD24" s="108">
        <f>IF(ISBLANK($I24),"",IF(OR(EXACT(($I24),PROPER(TEXT(AD23,"dddd"))),(EXACT(($I24),PROPER(TEXT(AD22,"dddd"))))),"",IF(EXACT(($I24),(PROPER(TEXT(AD$3,"dddd")))),"",IF($K24=1,INDEX(Calendario!$D$3:$H$55,MATCH(AD$4,Calendario!$A$3:$A$55,0),MATCH($I24,Calendario!$D$2:$H$2,0)),IF($K24=2,IF(AC24="",INDEX(Calendario!$D$3:$H$55,MATCH(AD$4,Calendario!$A$3:$A$55,0),MATCH($I24,Calendario!$D$2:$H$2,0)),""),IF($K24=3,IF(AND((AB24=""),(AC24="")),INDEX(Calendario!$D$3:$H$55,MATCH(AD$4,Calendario!$A$3:$A$55,0),MATCH($I24,Calendario!$D$2:$H$2,0)),""),IF($K24=4,IF(AND((AA24=""),(AB24=""),(AC24="")),INDEX(Calendario!$D$3:$H$55,MATCH(AD$4,Calendario!$A$3:$A$55,0),MATCH($I24,Calendario!$D$2:$H$2,0)),""))))))))</f>
        <v>44679</v>
      </c>
      <c r="AE24" s="107" t="str">
        <f>IF(ISBLANK($I24),"",IF(OR(EXACT(($I24),PROPER(TEXT(AE23,"dddd"))),(EXACT(($I24),PROPER(TEXT(AE22,"dddd"))))),"",IF(EXACT(($I24),(PROPER(TEXT(AE$3,"dddd")))),"",IF($K24=1,INDEX(Calendario!$D$3:$H$55,MATCH(AE$4,Calendario!$A$3:$A$55,0),MATCH($I24,Calendario!$D$2:$H$2,0)),IF($K24=2,IF(AD24="",INDEX(Calendario!$D$3:$H$55,MATCH(AE$4,Calendario!$A$3:$A$55,0),MATCH($I24,Calendario!$D$2:$H$2,0)),""),IF($K24=3,IF(AND((AC24=""),(AD24="")),INDEX(Calendario!$D$3:$H$55,MATCH(AE$4,Calendario!$A$3:$A$55,0),MATCH($I24,Calendario!$D$2:$H$2,0)),""),IF($K24=4,IF(AND((AB24=""),(AC24=""),(AD24="")),INDEX(Calendario!$D$3:$H$55,MATCH(AE$4,Calendario!$A$3:$A$55,0),MATCH($I24,Calendario!$D$2:$H$2,0)),""))))))))</f>
        <v/>
      </c>
      <c r="AF24" s="107" t="str">
        <f>IF(ISBLANK($I24),"",IF(OR(EXACT(($I24),PROPER(TEXT(AF23,"dddd"))),(EXACT(($I24),PROPER(TEXT(AF22,"dddd"))))),"",IF(EXACT(($I24),(PROPER(TEXT(AF$3,"dddd")))),"",IF($K24=1,INDEX(Calendario!$D$3:$H$55,MATCH(AF$4,Calendario!$A$3:$A$55,0),MATCH($I24,Calendario!$D$2:$H$2,0)),IF($K24=2,IF(AE24="",INDEX(Calendario!$D$3:$H$55,MATCH(AF$4,Calendario!$A$3:$A$55,0),MATCH($I24,Calendario!$D$2:$H$2,0)),""),IF($K24=3,IF(AND((AD24=""),(AE24="")),INDEX(Calendario!$D$3:$H$55,MATCH(AF$4,Calendario!$A$3:$A$55,0),MATCH($I24,Calendario!$D$2:$H$2,0)),""),IF($K24=4,IF(AND((AC24=""),(AD24=""),(AE24="")),INDEX(Calendario!$D$3:$H$55,MATCH(AF$4,Calendario!$A$3:$A$55,0),MATCH($I24,Calendario!$D$2:$H$2,0)),""))))))))</f>
        <v/>
      </c>
      <c r="AG24" s="107" t="str">
        <f>IF(ISBLANK($I24),"",IF(OR(EXACT(($I24),PROPER(TEXT(AG23,"dddd"))),(EXACT(($I24),PROPER(TEXT(AG22,"dddd"))))),"",IF(EXACT(($I24),(PROPER(TEXT(AG$3,"dddd")))),"",IF($K24=1,INDEX(Calendario!$D$3:$H$55,MATCH(AG$4,Calendario!$A$3:$A$55,0),MATCH($I24,Calendario!$D$2:$H$2,0)),IF($K24=2,IF(AF24="",INDEX(Calendario!$D$3:$H$55,MATCH(AG$4,Calendario!$A$3:$A$55,0),MATCH($I24,Calendario!$D$2:$H$2,0)),""),IF($K24=3,IF(AND((AE24=""),(AF24="")),INDEX(Calendario!$D$3:$H$55,MATCH(AG$4,Calendario!$A$3:$A$55,0),MATCH($I24,Calendario!$D$2:$H$2,0)),""),IF($K24=4,IF(AND((AD24=""),(AE24=""),(AF24="")),INDEX(Calendario!$D$3:$H$55,MATCH(AG$4,Calendario!$A$3:$A$55,0),MATCH($I24,Calendario!$D$2:$H$2,0)),""))))))))</f>
        <v/>
      </c>
      <c r="AH24" s="107">
        <f>IF(ISBLANK($I24),"",IF(OR(EXACT(($I24),PROPER(TEXT(AH23,"dddd"))),(EXACT(($I24),PROPER(TEXT(AH22,"dddd"))))),"",IF(EXACT(($I24),(PROPER(TEXT(AH$3,"dddd")))),"",IF($K24=1,INDEX(Calendario!$D$3:$H$55,MATCH(AH$4,Calendario!$A$3:$A$55,0),MATCH($I24,Calendario!$D$2:$H$2,0)),IF($K24=2,IF(AG24="",INDEX(Calendario!$D$3:$H$55,MATCH(AH$4,Calendario!$A$3:$A$55,0),MATCH($I24,Calendario!$D$2:$H$2,0)),""),IF($K24=3,IF(AND((AF24=""),(AG24="")),INDEX(Calendario!$D$3:$H$55,MATCH(AH$4,Calendario!$A$3:$A$55,0),MATCH($I24,Calendario!$D$2:$H$2,0)),""),IF($K24=4,IF(AND((AE24=""),(AF24=""),(AG24="")),INDEX(Calendario!$D$3:$H$55,MATCH(AH$4,Calendario!$A$3:$A$55,0),MATCH($I24,Calendario!$D$2:$H$2,0)),""))))))))</f>
        <v>44707</v>
      </c>
      <c r="AI24" s="108" t="str">
        <f>IF(ISBLANK($I24),"",IF(OR(EXACT(($I24),PROPER(TEXT(AI23,"dddd"))),(EXACT(($I24),PROPER(TEXT(AI22,"dddd"))))),"",IF(EXACT(($I24),(PROPER(TEXT(AI$3,"dddd")))),"",IF($K24=1,INDEX(Calendario!$D$3:$H$55,MATCH(AI$4,Calendario!$A$3:$A$55,0),MATCH($I24,Calendario!$D$2:$H$2,0)),IF($K24=2,IF(AH24="",INDEX(Calendario!$D$3:$H$55,MATCH(AI$4,Calendario!$A$3:$A$55,0),MATCH($I24,Calendario!$D$2:$H$2,0)),""),IF($K24=3,IF(AND((AG24=""),(AH24="")),INDEX(Calendario!$D$3:$H$55,MATCH(AI$4,Calendario!$A$3:$A$55,0),MATCH($I24,Calendario!$D$2:$H$2,0)),""),IF($K24=4,IF(AND((AF24=""),(AG24=""),(AH24="")),INDEX(Calendario!$D$3:$H$55,MATCH(AI$4,Calendario!$A$3:$A$55,0),MATCH($I24,Calendario!$D$2:$H$2,0)),""))))))))</f>
        <v/>
      </c>
      <c r="AJ24" s="108" t="str">
        <f>IF(ISBLANK($I24),"",IF(OR(EXACT(($I24),PROPER(TEXT(AJ23,"dddd"))),(EXACT(($I24),PROPER(TEXT(AJ22,"dddd"))))),"",IF(EXACT(($I24),(PROPER(TEXT(AJ$3,"dddd")))),"",IF($K24=1,INDEX(Calendario!$D$3:$H$55,MATCH(AJ$4,Calendario!$A$3:$A$55,0),MATCH($I24,Calendario!$D$2:$H$2,0)),IF($K24=2,IF(AI24="",INDEX(Calendario!$D$3:$H$55,MATCH(AJ$4,Calendario!$A$3:$A$55,0),MATCH($I24,Calendario!$D$2:$H$2,0)),""),IF($K24=3,IF(AND((AH24=""),(AI24="")),INDEX(Calendario!$D$3:$H$55,MATCH(AJ$4,Calendario!$A$3:$A$55,0),MATCH($I24,Calendario!$D$2:$H$2,0)),""),IF($K24=4,IF(AND((AG24=""),(AH24=""),(AI24="")),INDEX(Calendario!$D$3:$H$55,MATCH(AJ$4,Calendario!$A$3:$A$55,0),MATCH($I24,Calendario!$D$2:$H$2,0)),""))))))))</f>
        <v/>
      </c>
      <c r="AK24" s="108" t="str">
        <f>IF(ISBLANK($I24),"",IF(OR(EXACT(($I24),PROPER(TEXT(AK23,"dddd"))),(EXACT(($I24),PROPER(TEXT(AK22,"dddd"))))),"",IF(EXACT(($I24),(PROPER(TEXT(AK$3,"dddd")))),"",IF($K24=1,INDEX(Calendario!$D$3:$H$55,MATCH(AK$4,Calendario!$A$3:$A$55,0),MATCH($I24,Calendario!$D$2:$H$2,0)),IF($K24=2,IF(AJ24="",INDEX(Calendario!$D$3:$H$55,MATCH(AK$4,Calendario!$A$3:$A$55,0),MATCH($I24,Calendario!$D$2:$H$2,0)),""),IF($K24=3,IF(AND((AI24=""),(AJ24="")),INDEX(Calendario!$D$3:$H$55,MATCH(AK$4,Calendario!$A$3:$A$55,0),MATCH($I24,Calendario!$D$2:$H$2,0)),""),IF($K24=4,IF(AND((AH24=""),(AI24=""),(AJ24="")),INDEX(Calendario!$D$3:$H$55,MATCH(AK$4,Calendario!$A$3:$A$55,0),MATCH($I24,Calendario!$D$2:$H$2,0)),""))))))))</f>
        <v/>
      </c>
      <c r="AL24" s="108">
        <f>IF(ISBLANK($I24),"",IF(OR(EXACT(($I24),PROPER(TEXT(AL23,"dddd"))),(EXACT(($I24),PROPER(TEXT(AL22,"dddd"))))),"",IF(EXACT(($I24),(PROPER(TEXT(AL$3,"dddd")))),"",IF($K24=1,INDEX(Calendario!$D$3:$H$55,MATCH(AL$4,Calendario!$A$3:$A$55,0),MATCH($I24,Calendario!$D$2:$H$2,0)),IF($K24=2,IF(AK24="",INDEX(Calendario!$D$3:$H$55,MATCH(AL$4,Calendario!$A$3:$A$55,0),MATCH($I24,Calendario!$D$2:$H$2,0)),""),IF($K24=3,IF(AND((AJ24=""),(AK24="")),INDEX(Calendario!$D$3:$H$55,MATCH(AL$4,Calendario!$A$3:$A$55,0),MATCH($I24,Calendario!$D$2:$H$2,0)),""),IF($K24=4,IF(AND((AI24=""),(AJ24=""),(AK24="")),INDEX(Calendario!$D$3:$H$55,MATCH(AL$4,Calendario!$A$3:$A$55,0),MATCH($I24,Calendario!$D$2:$H$2,0)),""))))))))</f>
        <v>44735</v>
      </c>
      <c r="AM24" s="108" t="str">
        <f>IF(ISBLANK($I24),"",IF(OR(EXACT(($I24),PROPER(TEXT(AM23,"dddd"))),(EXACT(($I24),PROPER(TEXT(AM22,"dddd"))))),"",IF(EXACT(($I24),(PROPER(TEXT(AM$3,"dddd")))),"",IF($K24=1,INDEX(Calendario!$D$3:$H$55,MATCH(AM$4,Calendario!$A$3:$A$55,0),MATCH($I24,Calendario!$D$2:$H$2,0)),IF($K24=2,IF(AL24="",INDEX(Calendario!$D$3:$H$55,MATCH(AM$4,Calendario!$A$3:$A$55,0),MATCH($I24,Calendario!$D$2:$H$2,0)),""),IF($K24=3,IF(AND((AK24=""),(AL24="")),INDEX(Calendario!$D$3:$H$55,MATCH(AM$4,Calendario!$A$3:$A$55,0),MATCH($I24,Calendario!$D$2:$H$2,0)),""),IF($K24=4,IF(AND((AJ24=""),(AK24=""),(AL24="")),INDEX(Calendario!$D$3:$H$55,MATCH(AM$4,Calendario!$A$3:$A$55,0),MATCH($I24,Calendario!$D$2:$H$2,0)),""))))))))</f>
        <v/>
      </c>
      <c r="AN24" s="107" t="str">
        <f>IF(ISBLANK($I24),"",IF(OR(EXACT(($I24),PROPER(TEXT(AN23,"dddd"))),(EXACT(($I24),PROPER(TEXT(AN22,"dddd"))))),"",IF(EXACT(($I24),(PROPER(TEXT(AN$3,"dddd")))),"",IF($K24=1,INDEX(Calendario!$D$3:$H$55,MATCH(AN$4,Calendario!$A$3:$A$55,0),MATCH($I24,Calendario!$D$2:$H$2,0)),IF($K24=2,IF(AM24="",INDEX(Calendario!$D$3:$H$55,MATCH(AN$4,Calendario!$A$3:$A$55,0),MATCH($I24,Calendario!$D$2:$H$2,0)),""),IF($K24=3,IF(AND((AL24=""),(AM24="")),INDEX(Calendario!$D$3:$H$55,MATCH(AN$4,Calendario!$A$3:$A$55,0),MATCH($I24,Calendario!$D$2:$H$2,0)),""),IF($K24=4,IF(AND((AK24=""),(AL24=""),(AM24="")),INDEX(Calendario!$D$3:$H$55,MATCH(AN$4,Calendario!$A$3:$A$55,0),MATCH($I24,Calendario!$D$2:$H$2,0)),""))))))))</f>
        <v/>
      </c>
      <c r="AO24" s="107" t="str">
        <f>IF(ISBLANK($I24),"",IF(OR(EXACT(($I24),PROPER(TEXT(AO23,"dddd"))),(EXACT(($I24),PROPER(TEXT(AO22,"dddd"))))),"",IF(EXACT(($I24),(PROPER(TEXT(AO$3,"dddd")))),"",IF($K24=1,INDEX(Calendario!$D$3:$H$55,MATCH(AO$4,Calendario!$A$3:$A$55,0),MATCH($I24,Calendario!$D$2:$H$2,0)),IF($K24=2,IF(AN24="",INDEX(Calendario!$D$3:$H$55,MATCH(AO$4,Calendario!$A$3:$A$55,0),MATCH($I24,Calendario!$D$2:$H$2,0)),""),IF($K24=3,IF(AND((AM24=""),(AN24="")),INDEX(Calendario!$D$3:$H$55,MATCH(AO$4,Calendario!$A$3:$A$55,0),MATCH($I24,Calendario!$D$2:$H$2,0)),""),IF($K24=4,IF(AND((AL24=""),(AM24=""),(AN24="")),INDEX(Calendario!$D$3:$H$55,MATCH(AO$4,Calendario!$A$3:$A$55,0),MATCH($I24,Calendario!$D$2:$H$2,0)),""))))))))</f>
        <v/>
      </c>
      <c r="AP24" s="107">
        <f>IF(ISBLANK($I24),"",IF(OR(EXACT(($I24),PROPER(TEXT(AP23,"dddd"))),(EXACT(($I24),PROPER(TEXT(AP22,"dddd"))))),"",IF(EXACT(($I24),(PROPER(TEXT(AP$3,"dddd")))),"",IF($K24=1,INDEX(Calendario!$D$3:$H$55,MATCH(AP$4,Calendario!$A$3:$A$55,0),MATCH($I24,Calendario!$D$2:$H$2,0)),IF($K24=2,IF(AO24="",INDEX(Calendario!$D$3:$H$55,MATCH(AP$4,Calendario!$A$3:$A$55,0),MATCH($I24,Calendario!$D$2:$H$2,0)),""),IF($K24=3,IF(AND((AN24=""),(AO24="")),INDEX(Calendario!$D$3:$H$55,MATCH(AP$4,Calendario!$A$3:$A$55,0),MATCH($I24,Calendario!$D$2:$H$2,0)),""),IF($K24=4,IF(AND((AM24=""),(AN24=""),(AO24="")),INDEX(Calendario!$D$3:$H$55,MATCH(AP$4,Calendario!$A$3:$A$55,0),MATCH($I24,Calendario!$D$2:$H$2,0)),""))))))))</f>
        <v>44763</v>
      </c>
      <c r="AQ24" s="107" t="str">
        <f>IF(ISBLANK($I24),"",IF(OR(EXACT(($I24),PROPER(TEXT(AQ23,"dddd"))),(EXACT(($I24),PROPER(TEXT(AQ22,"dddd"))))),"",IF(EXACT(($I24),(PROPER(TEXT(AQ$3,"dddd")))),"",IF($K24=1,INDEX(Calendario!$D$3:$H$55,MATCH(AQ$4,Calendario!$A$3:$A$55,0),MATCH($I24,Calendario!$D$2:$H$2,0)),IF($K24=2,IF(AP24="",INDEX(Calendario!$D$3:$H$55,MATCH(AQ$4,Calendario!$A$3:$A$55,0),MATCH($I24,Calendario!$D$2:$H$2,0)),""),IF($K24=3,IF(AND((AO24=""),(AP24="")),INDEX(Calendario!$D$3:$H$55,MATCH(AQ$4,Calendario!$A$3:$A$55,0),MATCH($I24,Calendario!$D$2:$H$2,0)),""),IF($K24=4,IF(AND((AN24=""),(AO24=""),(AP24="")),INDEX(Calendario!$D$3:$H$55,MATCH(AQ$4,Calendario!$A$3:$A$55,0),MATCH($I24,Calendario!$D$2:$H$2,0)),""))))))))</f>
        <v/>
      </c>
      <c r="AR24" s="108" t="str">
        <f>IF(ISBLANK($I24),"",IF(OR(EXACT(($I24),PROPER(TEXT(AR23,"dddd"))),(EXACT(($I24),PROPER(TEXT(AR22,"dddd"))))),"",IF(EXACT(($I24),(PROPER(TEXT(AR$3,"dddd")))),"",IF($K24=1,INDEX(Calendario!$D$3:$H$55,MATCH(AR$4,Calendario!$A$3:$A$55,0),MATCH($I24,Calendario!$D$2:$H$2,0)),IF($K24=2,IF(AQ24="",INDEX(Calendario!$D$3:$H$55,MATCH(AR$4,Calendario!$A$3:$A$55,0),MATCH($I24,Calendario!$D$2:$H$2,0)),""),IF($K24=3,IF(AND((AP24=""),(AQ24="")),INDEX(Calendario!$D$3:$H$55,MATCH(AR$4,Calendario!$A$3:$A$55,0),MATCH($I24,Calendario!$D$2:$H$2,0)),""),IF($K24=4,IF(AND((AO24=""),(AP24=""),(AQ24="")),INDEX(Calendario!$D$3:$H$55,MATCH(AR$4,Calendario!$A$3:$A$55,0),MATCH($I24,Calendario!$D$2:$H$2,0)),""))))))))</f>
        <v/>
      </c>
      <c r="AS24" s="108" t="str">
        <f>IF(ISBLANK($I24),"",IF(OR(EXACT(($I24),PROPER(TEXT(AS23,"dddd"))),(EXACT(($I24),PROPER(TEXT(AS22,"dddd"))))),"",IF(EXACT(($I24),(PROPER(TEXT(AS$3,"dddd")))),"",IF($K24=1,INDEX(Calendario!$D$3:$H$55,MATCH(AS$4,Calendario!$A$3:$A$55,0),MATCH($I24,Calendario!$D$2:$H$2,0)),IF($K24=2,IF(AR24="",INDEX(Calendario!$D$3:$H$55,MATCH(AS$4,Calendario!$A$3:$A$55,0),MATCH($I24,Calendario!$D$2:$H$2,0)),""),IF($K24=3,IF(AND((AQ24=""),(AR24="")),INDEX(Calendario!$D$3:$H$55,MATCH(AS$4,Calendario!$A$3:$A$55,0),MATCH($I24,Calendario!$D$2:$H$2,0)),""),IF($K24=4,IF(AND((AP24=""),(AQ24=""),(AR24="")),INDEX(Calendario!$D$3:$H$55,MATCH(AS$4,Calendario!$A$3:$A$55,0),MATCH($I24,Calendario!$D$2:$H$2,0)),""))))))))</f>
        <v/>
      </c>
      <c r="AT24" s="108">
        <f>IF(ISBLANK($I24),"",IF(OR(EXACT(($I24),PROPER(TEXT(AT23,"dddd"))),(EXACT(($I24),PROPER(TEXT(AT22,"dddd"))))),"",IF(EXACT(($I24),(PROPER(TEXT(AT$3,"dddd")))),"",IF($K24=1,INDEX(Calendario!$D$3:$H$55,MATCH(AT$4,Calendario!$A$3:$A$55,0),MATCH($I24,Calendario!$D$2:$H$2,0)),IF($K24=2,IF(AS24="",INDEX(Calendario!$D$3:$H$55,MATCH(AT$4,Calendario!$A$3:$A$55,0),MATCH($I24,Calendario!$D$2:$H$2,0)),""),IF($K24=3,IF(AND((AR24=""),(AS24="")),INDEX(Calendario!$D$3:$H$55,MATCH(AT$4,Calendario!$A$3:$A$55,0),MATCH($I24,Calendario!$D$2:$H$2,0)),""),IF($K24=4,IF(AND((AQ24=""),(AR24=""),(AS24="")),INDEX(Calendario!$D$3:$H$55,MATCH(AT$4,Calendario!$A$3:$A$55,0),MATCH($I24,Calendario!$D$2:$H$2,0)),""))))))))</f>
        <v>44791</v>
      </c>
      <c r="AU24" s="108" t="str">
        <f>IF(ISBLANK($I24),"",IF(OR(EXACT(($I24),PROPER(TEXT(AU23,"dddd"))),(EXACT(($I24),PROPER(TEXT(AU22,"dddd"))))),"",IF(EXACT(($I24),(PROPER(TEXT(AU$3,"dddd")))),"",IF($K24=1,INDEX(Calendario!$D$3:$H$55,MATCH(AU$4,Calendario!$A$3:$A$55,0),MATCH($I24,Calendario!$D$2:$H$2,0)),IF($K24=2,IF(AT24="",INDEX(Calendario!$D$3:$H$55,MATCH(AU$4,Calendario!$A$3:$A$55,0),MATCH($I24,Calendario!$D$2:$H$2,0)),""),IF($K24=3,IF(AND((AS24=""),(AT24="")),INDEX(Calendario!$D$3:$H$55,MATCH(AU$4,Calendario!$A$3:$A$55,0),MATCH($I24,Calendario!$D$2:$H$2,0)),""),IF($K24=4,IF(AND((AR24=""),(AS24=""),(AT24="")),INDEX(Calendario!$D$3:$H$55,MATCH(AU$4,Calendario!$A$3:$A$55,0),MATCH($I24,Calendario!$D$2:$H$2,0)),""))))))))</f>
        <v/>
      </c>
      <c r="AV24" s="107" t="str">
        <f>IF(ISBLANK($I24),"",IF(OR(EXACT(($I24),PROPER(TEXT(AV23,"dddd"))),(EXACT(($I24),PROPER(TEXT(AV22,"dddd"))))),"",IF(EXACT(($I24),(PROPER(TEXT(AV$3,"dddd")))),"",IF($K24=1,INDEX(Calendario!$D$3:$H$55,MATCH(AV$4,Calendario!$A$3:$A$55,0),MATCH($I24,Calendario!$D$2:$H$2,0)),IF($K24=2,IF(AU24="",INDEX(Calendario!$D$3:$H$55,MATCH(AV$4,Calendario!$A$3:$A$55,0),MATCH($I24,Calendario!$D$2:$H$2,0)),""),IF($K24=3,IF(AND((AT24=""),(AU24="")),INDEX(Calendario!$D$3:$H$55,MATCH(AV$4,Calendario!$A$3:$A$55,0),MATCH($I24,Calendario!$D$2:$H$2,0)),""),IF($K24=4,IF(AND((AS24=""),(AT24=""),(AU24="")),INDEX(Calendario!$D$3:$H$55,MATCH(AV$4,Calendario!$A$3:$A$55,0),MATCH($I24,Calendario!$D$2:$H$2,0)),""))))))))</f>
        <v/>
      </c>
      <c r="AW24" s="107" t="str">
        <f>IF(ISBLANK($I24),"",IF(OR(EXACT(($I24),PROPER(TEXT(AW23,"dddd"))),(EXACT(($I24),PROPER(TEXT(AW22,"dddd"))))),"",IF(EXACT(($I24),(PROPER(TEXT(AW$3,"dddd")))),"",IF($K24=1,INDEX(Calendario!$D$3:$H$55,MATCH(AW$4,Calendario!$A$3:$A$55,0),MATCH($I24,Calendario!$D$2:$H$2,0)),IF($K24=2,IF(AV24="",INDEX(Calendario!$D$3:$H$55,MATCH(AW$4,Calendario!$A$3:$A$55,0),MATCH($I24,Calendario!$D$2:$H$2,0)),""),IF($K24=3,IF(AND((AU24=""),(AV24="")),INDEX(Calendario!$D$3:$H$55,MATCH(AW$4,Calendario!$A$3:$A$55,0),MATCH($I24,Calendario!$D$2:$H$2,0)),""),IF($K24=4,IF(AND((AT24=""),(AU24=""),(AV24="")),INDEX(Calendario!$D$3:$H$55,MATCH(AW$4,Calendario!$A$3:$A$55,0),MATCH($I24,Calendario!$D$2:$H$2,0)),""))))))))</f>
        <v/>
      </c>
      <c r="AX24" s="107">
        <f>IF(ISBLANK($I24),"",IF(OR(EXACT(($I24),PROPER(TEXT(AX23,"dddd"))),(EXACT(($I24),PROPER(TEXT(AX22,"dddd"))))),"",IF(EXACT(($I24),(PROPER(TEXT(AX$3,"dddd")))),"",IF($K24=1,INDEX(Calendario!$D$3:$H$55,MATCH(AX$4,Calendario!$A$3:$A$55,0),MATCH($I24,Calendario!$D$2:$H$2,0)),IF($K24=2,IF(AW24="",INDEX(Calendario!$D$3:$H$55,MATCH(AX$4,Calendario!$A$3:$A$55,0),MATCH($I24,Calendario!$D$2:$H$2,0)),""),IF($K24=3,IF(AND((AV24=""),(AW24="")),INDEX(Calendario!$D$3:$H$55,MATCH(AX$4,Calendario!$A$3:$A$55,0),MATCH($I24,Calendario!$D$2:$H$2,0)),""),IF($K24=4,IF(AND((AU24=""),(AV24=""),(AW24="")),INDEX(Calendario!$D$3:$H$55,MATCH(AX$4,Calendario!$A$3:$A$55,0),MATCH($I24,Calendario!$D$2:$H$2,0)),""))))))))</f>
        <v>44819</v>
      </c>
      <c r="AY24" s="107" t="str">
        <f>IF(ISBLANK($I24),"",IF(OR(EXACT(($I24),PROPER(TEXT(AY23,"dddd"))),(EXACT(($I24),PROPER(TEXT(AY22,"dddd"))))),"",IF(EXACT(($I24),(PROPER(TEXT(AY$3,"dddd")))),"",IF($K24=1,INDEX(Calendario!$D$3:$H$55,MATCH(AY$4,Calendario!$A$3:$A$55,0),MATCH($I24,Calendario!$D$2:$H$2,0)),IF($K24=2,IF(AX24="",INDEX(Calendario!$D$3:$H$55,MATCH(AY$4,Calendario!$A$3:$A$55,0),MATCH($I24,Calendario!$D$2:$H$2,0)),""),IF($K24=3,IF(AND((AW24=""),(AX24="")),INDEX(Calendario!$D$3:$H$55,MATCH(AY$4,Calendario!$A$3:$A$55,0),MATCH($I24,Calendario!$D$2:$H$2,0)),""),IF($K24=4,IF(AND((AV24=""),(AW24=""),(AX24="")),INDEX(Calendario!$D$3:$H$55,MATCH(AY$4,Calendario!$A$3:$A$55,0),MATCH($I24,Calendario!$D$2:$H$2,0)),""))))))))</f>
        <v/>
      </c>
      <c r="AZ24" s="107" t="str">
        <f>IF(ISBLANK($I24),"",IF(OR(EXACT(($I24),PROPER(TEXT(AZ23,"dddd"))),(EXACT(($I24),PROPER(TEXT(AZ22,"dddd"))))),"",IF(EXACT(($I24),(PROPER(TEXT(AZ$3,"dddd")))),"",IF($K24=1,INDEX(Calendario!$D$3:$H$55,MATCH(AZ$4,Calendario!$A$3:$A$55,0),MATCH($I24,Calendario!$D$2:$H$2,0)),IF($K24=2,IF(AY24="",INDEX(Calendario!$D$3:$H$55,MATCH(AZ$4,Calendario!$A$3:$A$55,0),MATCH($I24,Calendario!$D$2:$H$2,0)),""),IF($K24=3,IF(AND((AX24=""),(AY24="")),INDEX(Calendario!$D$3:$H$55,MATCH(AZ$4,Calendario!$A$3:$A$55,0),MATCH($I24,Calendario!$D$2:$H$2,0)),""),IF($K24=4,IF(AND((AW24=""),(AX24=""),(AY24="")),INDEX(Calendario!$D$3:$H$55,MATCH(AZ$4,Calendario!$A$3:$A$55,0),MATCH($I24,Calendario!$D$2:$H$2,0)),""))))))))</f>
        <v/>
      </c>
      <c r="BA24" s="108" t="str">
        <f>IF(ISBLANK($I24),"",IF(OR(EXACT(($I24),PROPER(TEXT(BA23,"dddd"))),(EXACT(($I24),PROPER(TEXT(BA22,"dddd"))))),"",IF(EXACT(($I24),(PROPER(TEXT(BA$3,"dddd")))),"",IF($K24=1,INDEX(Calendario!$D$3:$H$55,MATCH(BA$4,Calendario!$A$3:$A$55,0),MATCH($I24,Calendario!$D$2:$H$2,0)),IF($K24=2,IF(AZ24="",INDEX(Calendario!$D$3:$H$55,MATCH(BA$4,Calendario!$A$3:$A$55,0),MATCH($I24,Calendario!$D$2:$H$2,0)),""),IF($K24=3,IF(AND((AY24=""),(AZ24="")),INDEX(Calendario!$D$3:$H$55,MATCH(BA$4,Calendario!$A$3:$A$55,0),MATCH($I24,Calendario!$D$2:$H$2,0)),""),IF($K24=4,IF(AND((AX24=""),(AY24=""),(AZ24="")),INDEX(Calendario!$D$3:$H$55,MATCH(BA$4,Calendario!$A$3:$A$55,0),MATCH($I24,Calendario!$D$2:$H$2,0)),""))))))))</f>
        <v/>
      </c>
      <c r="BB24" s="108">
        <f>IF(ISBLANK($I24),"",IF(OR(EXACT(($I24),PROPER(TEXT(BB23,"dddd"))),(EXACT(($I24),PROPER(TEXT(BB22,"dddd"))))),"",IF(EXACT(($I24),(PROPER(TEXT(BB$3,"dddd")))),"",IF($K24=1,INDEX(Calendario!$D$3:$H$55,MATCH(BB$4,Calendario!$A$3:$A$55,0),MATCH($I24,Calendario!$D$2:$H$2,0)),IF($K24=2,IF(BA24="",INDEX(Calendario!$D$3:$H$55,MATCH(BB$4,Calendario!$A$3:$A$55,0),MATCH($I24,Calendario!$D$2:$H$2,0)),""),IF($K24=3,IF(AND((AZ24=""),(BA24="")),INDEX(Calendario!$D$3:$H$55,MATCH(BB$4,Calendario!$A$3:$A$55,0),MATCH($I24,Calendario!$D$2:$H$2,0)),""),IF($K24=4,IF(AND((AY24=""),(AZ24=""),(BA24="")),INDEX(Calendario!$D$3:$H$55,MATCH(BB$4,Calendario!$A$3:$A$55,0),MATCH($I24,Calendario!$D$2:$H$2,0)),""))))))))</f>
        <v>44847</v>
      </c>
      <c r="BC24" s="108" t="str">
        <f>IF(ISBLANK($I24),"",IF(OR(EXACT(($I24),PROPER(TEXT(BC23,"dddd"))),(EXACT(($I24),PROPER(TEXT(BC22,"dddd"))))),"",IF(EXACT(($I24),(PROPER(TEXT(BC$3,"dddd")))),"",IF($K24=1,INDEX(Calendario!$D$3:$H$55,MATCH(BC$4,Calendario!$A$3:$A$55,0),MATCH($I24,Calendario!$D$2:$H$2,0)),IF($K24=2,IF(BB24="",INDEX(Calendario!$D$3:$H$55,MATCH(BC$4,Calendario!$A$3:$A$55,0),MATCH($I24,Calendario!$D$2:$H$2,0)),""),IF($K24=3,IF(AND((BA24=""),(BB24="")),INDEX(Calendario!$D$3:$H$55,MATCH(BC$4,Calendario!$A$3:$A$55,0),MATCH($I24,Calendario!$D$2:$H$2,0)),""),IF($K24=4,IF(AND((AZ24=""),(BA24=""),(BB24="")),INDEX(Calendario!$D$3:$H$55,MATCH(BC$4,Calendario!$A$3:$A$55,0),MATCH($I24,Calendario!$D$2:$H$2,0)),""))))))))</f>
        <v/>
      </c>
      <c r="BD24" s="108" t="str">
        <f>IF(ISBLANK($I24),"",IF(OR(EXACT(($I24),PROPER(TEXT(BD23,"dddd"))),(EXACT(($I24),PROPER(TEXT(BD22,"dddd"))))),"",IF(EXACT(($I24),(PROPER(TEXT(BD$3,"dddd")))),"",IF($K24=1,INDEX(Calendario!$D$3:$H$55,MATCH(BD$4,Calendario!$A$3:$A$55,0),MATCH($I24,Calendario!$D$2:$H$2,0)),IF($K24=2,IF(BC24="",INDEX(Calendario!$D$3:$H$55,MATCH(BD$4,Calendario!$A$3:$A$55,0),MATCH($I24,Calendario!$D$2:$H$2,0)),""),IF($K24=3,IF(AND((BB24=""),(BC24="")),INDEX(Calendario!$D$3:$H$55,MATCH(BD$4,Calendario!$A$3:$A$55,0),MATCH($I24,Calendario!$D$2:$H$2,0)),""),IF($K24=4,IF(AND((BA24=""),(BB24=""),(BC24="")),INDEX(Calendario!$D$3:$H$55,MATCH(BD$4,Calendario!$A$3:$A$55,0),MATCH($I24,Calendario!$D$2:$H$2,0)),""))))))))</f>
        <v/>
      </c>
      <c r="BE24" s="107" t="str">
        <f>IF(ISBLANK($I24),"",IF(OR(EXACT(($I24),PROPER(TEXT(BE23,"dddd"))),(EXACT(($I24),PROPER(TEXT(BE22,"dddd"))))),"",IF(EXACT(($I24),(PROPER(TEXT(BE$3,"dddd")))),"",IF($K24=1,INDEX(Calendario!$D$3:$H$55,MATCH(BE$4,Calendario!$A$3:$A$55,0),MATCH($I24,Calendario!$D$2:$H$2,0)),IF($K24=2,IF(BD24="",INDEX(Calendario!$D$3:$H$55,MATCH(BE$4,Calendario!$A$3:$A$55,0),MATCH($I24,Calendario!$D$2:$H$2,0)),""),IF($K24=3,IF(AND((BC24=""),(BD24="")),INDEX(Calendario!$D$3:$H$55,MATCH(BE$4,Calendario!$A$3:$A$55,0),MATCH($I24,Calendario!$D$2:$H$2,0)),""),IF($K24=4,IF(AND((BB24=""),(BC24=""),(BD24="")),INDEX(Calendario!$D$3:$H$55,MATCH(BE$4,Calendario!$A$3:$A$55,0),MATCH($I24,Calendario!$D$2:$H$2,0)),""))))))))</f>
        <v/>
      </c>
      <c r="BF24" s="107">
        <f>IF(ISBLANK($I24),"",IF(OR(EXACT(($I24),PROPER(TEXT(BF23,"dddd"))),(EXACT(($I24),PROPER(TEXT(BF22,"dddd"))))),"",IF(EXACT(($I24),(PROPER(TEXT(BF$3,"dddd")))),"",IF($K24=1,INDEX(Calendario!$D$3:$H$55,MATCH(BF$4,Calendario!$A$3:$A$55,0),MATCH($I24,Calendario!$D$2:$H$2,0)),IF($K24=2,IF(BE24="",INDEX(Calendario!$D$3:$H$55,MATCH(BF$4,Calendario!$A$3:$A$55,0),MATCH($I24,Calendario!$D$2:$H$2,0)),""),IF($K24=3,IF(AND((BD24=""),(BE24="")),INDEX(Calendario!$D$3:$H$55,MATCH(BF$4,Calendario!$A$3:$A$55,0),MATCH($I24,Calendario!$D$2:$H$2,0)),""),IF($K24=4,IF(AND((BC24=""),(BD24=""),(BE24="")),INDEX(Calendario!$D$3:$H$55,MATCH(BF$4,Calendario!$A$3:$A$55,0),MATCH($I24,Calendario!$D$2:$H$2,0)),""))))))))</f>
        <v>44875</v>
      </c>
      <c r="BG24" s="107" t="str">
        <f>IF(ISBLANK($I24),"",IF(OR(EXACT(($I24),PROPER(TEXT(BG23,"dddd"))),(EXACT(($I24),PROPER(TEXT(BG22,"dddd"))))),"",IF(EXACT(($I24),(PROPER(TEXT(BG$3,"dddd")))),"",IF($K24=1,INDEX(Calendario!$D$3:$H$55,MATCH(BG$4,Calendario!$A$3:$A$55,0),MATCH($I24,Calendario!$D$2:$H$2,0)),IF($K24=2,IF(BF24="",INDEX(Calendario!$D$3:$H$55,MATCH(BG$4,Calendario!$A$3:$A$55,0),MATCH($I24,Calendario!$D$2:$H$2,0)),""),IF($K24=3,IF(AND((BE24=""),(BF24="")),INDEX(Calendario!$D$3:$H$55,MATCH(BG$4,Calendario!$A$3:$A$55,0),MATCH($I24,Calendario!$D$2:$H$2,0)),""),IF($K24=4,IF(AND((BD24=""),(BE24=""),(BF24="")),INDEX(Calendario!$D$3:$H$55,MATCH(BG$4,Calendario!$A$3:$A$55,0),MATCH($I24,Calendario!$D$2:$H$2,0)),""))))))))</f>
        <v/>
      </c>
      <c r="BH24" s="107" t="str">
        <f>IF(ISBLANK($I24),"",IF(OR(EXACT(($I24),PROPER(TEXT(BH23,"dddd"))),(EXACT(($I24),PROPER(TEXT(BH22,"dddd"))))),"",IF(EXACT(($I24),(PROPER(TEXT(BH$3,"dddd")))),"",IF($K24=1,INDEX(Calendario!$D$3:$H$55,MATCH(BH$4,Calendario!$A$3:$A$55,0),MATCH($I24,Calendario!$D$2:$H$2,0)),IF($K24=2,IF(BG24="",INDEX(Calendario!$D$3:$H$55,MATCH(BH$4,Calendario!$A$3:$A$55,0),MATCH($I24,Calendario!$D$2:$H$2,0)),""),IF($K24=3,IF(AND((BF24=""),(BG24="")),INDEX(Calendario!$D$3:$H$55,MATCH(BH$4,Calendario!$A$3:$A$55,0),MATCH($I24,Calendario!$D$2:$H$2,0)),""),IF($K24=4,IF(AND((BE24=""),(BF24=""),(BG24="")),INDEX(Calendario!$D$3:$H$55,MATCH(BH$4,Calendario!$A$3:$A$55,0),MATCH($I24,Calendario!$D$2:$H$2,0)),""))))))))</f>
        <v/>
      </c>
      <c r="BI24" s="108" t="str">
        <f>IF(ISBLANK($I24),"",IF(OR(EXACT(($I24),PROPER(TEXT(BI23,"dddd"))),(EXACT(($I24),PROPER(TEXT(BI22,"dddd"))))),"",IF(EXACT(($I24),(PROPER(TEXT(BI$3,"dddd")))),"",IF($K24=1,INDEX(Calendario!$D$3:$H$55,MATCH(BI$4,Calendario!$A$3:$A$55,0),MATCH($I24,Calendario!$D$2:$H$2,0)),IF($K24=2,IF(BH24="",INDEX(Calendario!$D$3:$H$55,MATCH(BI$4,Calendario!$A$3:$A$55,0),MATCH($I24,Calendario!$D$2:$H$2,0)),""),IF($K24=3,IF(AND((BG24=""),(BH24="")),INDEX(Calendario!$D$3:$H$55,MATCH(BI$4,Calendario!$A$3:$A$55,0),MATCH($I24,Calendario!$D$2:$H$2,0)),""),IF($K24=4,IF(AND((BF24=""),(BG24=""),(BH24="")),INDEX(Calendario!$D$3:$H$55,MATCH(BI$4,Calendario!$A$3:$A$55,0),MATCH($I24,Calendario!$D$2:$H$2,0)),""))))))))</f>
        <v/>
      </c>
      <c r="BJ24" s="108" t="str">
        <f>IF(ISBLANK($I24),"",IF(OR(EXACT(($I24),PROPER(TEXT(BJ23,"dddd"))),(EXACT(($I24),PROPER(TEXT(BJ22,"dddd"))))),"",IF(EXACT(($I24),(PROPER(TEXT(BJ$3,"dddd")))),"",IF($K24=1,INDEX(Calendario!$D$3:$H$55,MATCH(BJ$4,Calendario!$A$3:$A$55,0),MATCH($I24,Calendario!$D$2:$H$2,0)),IF($K24=2,IF(BI24="",INDEX(Calendario!$D$3:$H$55,MATCH(BJ$4,Calendario!$A$3:$A$55,0),MATCH($I24,Calendario!$D$2:$H$2,0)),""),IF($K24=3,IF(AND((BH24=""),(BI24="")),INDEX(Calendario!$D$3:$H$55,MATCH(BJ$4,Calendario!$A$3:$A$55,0),MATCH($I24,Calendario!$D$2:$H$2,0)),""),IF($K24=4,IF(AND((BG24=""),(BH24=""),(BI24="")),INDEX(Calendario!$D$3:$H$55,MATCH(BJ$4,Calendario!$A$3:$A$55,0),MATCH($I24,Calendario!$D$2:$H$2,0)),""))))))))</f>
        <v/>
      </c>
      <c r="BK24" s="108">
        <f>IF(ISBLANK($I24),"",IF(OR(EXACT(($I24),PROPER(TEXT(BK23,"dddd"))),(EXACT(($I24),PROPER(TEXT(BK22,"dddd"))))),"",IF(EXACT(($I24),(PROPER(TEXT(BK$3,"dddd")))),"",IF($K24=1,INDEX(Calendario!$D$3:$H$55,MATCH(BK$4,Calendario!$A$3:$A$55,0),MATCH($I24,Calendario!$D$2:$H$2,0)),IF($K24=2,IF(BJ24="",INDEX(Calendario!$D$3:$H$55,MATCH(BK$4,Calendario!$A$3:$A$55,0),MATCH($I24,Calendario!$D$2:$H$2,0)),""),IF($K24=3,IF(AND((BI24=""),(BJ24="")),INDEX(Calendario!$D$3:$H$55,MATCH(BK$4,Calendario!$A$3:$A$55,0),MATCH($I24,Calendario!$D$2:$H$2,0)),""),IF($K24=4,IF(AND((BH24=""),(BI24=""),(BJ24="")),INDEX(Calendario!$D$3:$H$55,MATCH(BK$4,Calendario!$A$3:$A$55,0),MATCH($I24,Calendario!$D$2:$H$2,0)),""))))))))</f>
        <v>44910</v>
      </c>
      <c r="BL24" s="108" t="str">
        <f>IF(ISBLANK($I24),"",IF(OR(EXACT(($I24),PROPER(TEXT(BL23,"dddd"))),(EXACT(($I24),PROPER(TEXT(BL22,"dddd"))))),"",IF(EXACT(($I24),(PROPER(TEXT(BL$3,"dddd")))),"",IF($K24=1,INDEX(Calendario!$D$3:$H$55,MATCH(BL$4,Calendario!$A$3:$A$55,0),MATCH($I24,Calendario!$D$2:$H$2,0)),IF($K24=2,IF(BK24="",INDEX(Calendario!$D$3:$H$55,MATCH(BL$4,Calendario!$A$3:$A$55,0),MATCH($I24,Calendario!$D$2:$H$2,0)),""),IF($K24=3,IF(AND((BJ24=""),(BK24="")),INDEX(Calendario!$D$3:$H$55,MATCH(BL$4,Calendario!$A$3:$A$55,0),MATCH($I24,Calendario!$D$2:$H$2,0)),""),IF($K24=4,IF(AND((BI24=""),(BJ24=""),(BK24="")),INDEX(Calendario!$D$3:$H$55,MATCH(BL$4,Calendario!$A$3:$A$55,0),MATCH($I24,Calendario!$D$2:$H$2,0)),""))))))))</f>
        <v/>
      </c>
      <c r="BM24" s="108" t="str">
        <f>IF(ISBLANK($I24),"",IF(OR(EXACT(($I24),PROPER(TEXT(BM23,"dddd"))),(EXACT(($I24),PROPER(TEXT(BM22,"dddd"))))),"",IF(EXACT(($I24),(PROPER(TEXT(BM$3,"dddd")))),"",IF($K24=1,INDEX(Calendario!$D$3:$H$55,MATCH(BM$4,Calendario!$A$3:$A$55,0),MATCH($I24,Calendario!$D$2:$H$2,0)),IF($K24=2,IF(BL24="",INDEX(Calendario!$D$3:$H$55,MATCH(BM$4,Calendario!$A$3:$A$55,0),MATCH($I24,Calendario!$D$2:$H$2,0)),""),IF($K24=3,IF(AND((BK24=""),(BL24="")),INDEX(Calendario!$D$3:$H$55,MATCH(BM$4,Calendario!$A$3:$A$55,0),MATCH($I24,Calendario!$D$2:$H$2,0)),""),IF($K24=4,IF(AND((BJ24=""),(BK24=""),(BL24="")),INDEX(Calendario!$D$3:$H$55,MATCH(BM$4,Calendario!$A$3:$A$55,0),MATCH($I24,Calendario!$D$2:$H$2,0)),""))))))))</f>
        <v/>
      </c>
    </row>
    <row r="25" spans="1:67" s="88" customFormat="1" ht="26.25" customHeight="1" x14ac:dyDescent="0.25">
      <c r="A25" s="178" t="str">
        <f t="shared" si="1"/>
        <v/>
      </c>
      <c r="B25" s="176" t="s">
        <v>1280</v>
      </c>
      <c r="C25" s="176" t="s">
        <v>1573</v>
      </c>
      <c r="D25" s="177" t="str">
        <f>IF(ISNA(VLOOKUP(C25,TSeccBS!$D:$H,5,FALSE)),"",VLOOKUP(C25,TSeccBS!$D:$H,5,FALSE))</f>
        <v>MEDELLIN</v>
      </c>
      <c r="E25" s="176" t="s">
        <v>1573</v>
      </c>
      <c r="F25" s="179" t="s">
        <v>1214</v>
      </c>
      <c r="G25" s="177" t="str">
        <f>IF(ISNA(VLOOKUP(F25,Tmunic!$C$2:$D$1160,2,FALSE)),"",VLOOKUP(F25,Tmunic!$C$2:$D$1160,2,FALSE))</f>
        <v/>
      </c>
      <c r="H25" s="184" t="str">
        <f>IF(ISNA(VLOOKUP(G25,TDirReg!$F$1:$H$184,3,0)),"",VLOOKUP(G25,TDirReg!$F$1:$H$184,3,0))</f>
        <v/>
      </c>
      <c r="I25" s="196" t="s">
        <v>129</v>
      </c>
      <c r="J25" s="195" t="s">
        <v>1735</v>
      </c>
      <c r="K25" s="197">
        <v>1</v>
      </c>
      <c r="L25" s="202" t="str">
        <f t="shared" si="2"/>
        <v/>
      </c>
      <c r="M25" s="107" t="str">
        <f>IF(ISBLANK($I25),"",IF(EXACT(($I25),(PROPER(TEXT(M$3,"dddd")))),"",IF(EXACT(M$4,$J25),IF($K25=1,INDEX(Calendario!$D$3:$H$55,MATCH(M$4,Calendario!$A$3:$A$55,0),MATCH($I25,Calendario!$D$2:$H$2,0)),INDEX(Calendario!$D$3:$H$55,MATCH($J25,Calendario!$A$3:$A$55,0),MATCH($I25,Calendario!$D$2:$H$2,0))),"")))</f>
        <v/>
      </c>
      <c r="N25" s="107">
        <f>IF(ISBLANK($I25),"",IF(OR(EXACT(($I25),PROPER(TEXT(N23,"dddd"))),(EXACT(($I25),PROPER(TEXT(N24,"dddd"))))),"",IF(EXACT(($I25),(PROPER(TEXT(N$3,"dddd")))),"",IF(EXACT(N$4,$J25),IF(M25="",IF(OR(($K25=4),($K25=3),($K25=2),($K25=1)),INDEX(Calendario!$D$3:$H$55,MATCH(N$4,Calendario!$A$3:$A$55,0),MATCH($I25,Calendario!$D$2:$H$2,0)),"")),IF($K25=1,IF(AND(M25="",EXACT((N$4),(CONCATENATE(Calendario!$A$1," ",(MID($J25,8,2))+1)))),INDEX(Calendario!$D$3:$H$55,MATCH(N$4,Calendario!$A$3:$A$55,0),MATCH($I25,Calendario!$D$2:$H$2,0)),IF(M25="","",INDEX(Calendario!$D$3:$H$55,MATCH(N$4,Calendario!$A$3:$A$55,0),MATCH($I25,Calendario!$D$2:$H$2,0)))),IF($K25=2,IF(M25="",IF(EXACT($K25,N$4),INDEX(Calendario!$D$3:$H$55,MATCH(N$4,Calendario!$A$3:$A$55,0),MATCH($I25,Calendario!$D$2:$H$2,0)),""),""),IF($K25=3,IF((M25=""),IF(EXACT($K25,N$4),INDEX(Calendario!$D$3:$H$55,MATCH(N$4,Calendario!$A$3:$A$55,0),MATCH($I25,Calendario!$D$2:$H$2,0)),""),""),IF($K25=4,IF((M25=""),IF(EXACT($K25,N$4),INDEX(Calendario!$D$3:$H$55,MATCH(N$4,Calendario!$A$3:$A$55,0),MATCH($I25,Calendario!$D$2:$H$2,0)),""),""),1))))))))</f>
        <v>44568</v>
      </c>
      <c r="O25" s="107">
        <f>IF(ISBLANK($I25),"",IF(EXACT(($I25),(PROPER(TEXT(O$3,"dddd")))),"",IF(OR(EXACT(($I25),PROPER(TEXT(O23,"dddd"))),(EXACT(($I25),PROPER(TEXT(O24,"dddd"))))),"",IF(EXACT(O$4,$J25),IF(N25="",IF(OR(($K25=4),($K25=3),($K25=2),($K25=1)),INDEX(Calendario!$D$3:$H$55,MATCH(O$4,Calendario!$A$3:$A$55,0),MATCH($I25,Calendario!$D$2:$H$2,0)),"")),IF($K25=1,IF(AND(M25="",EXACT((O$4),(CONCATENATE(Calendario!$A$1," ",(MID($J25,8,2))+1)))),INDEX(Calendario!$D$3:$H$55,MATCH(O$4,Calendario!$A$3:$A$55,0),MATCH($I25,Calendario!$D$2:$H$2,0)),IF(N25="",IF(EXACT(($I25),(PROPER(TEXT(N$3,"dddd")))),INDEX(Calendario!$D$3:$H$55,MATCH(O$4,Calendario!$A$3:$A$55,0),MATCH($I25,Calendario!$D$2:$H$2,0)),""),INDEX(Calendario!$D$3:$H$55,MATCH(O$4,Calendario!$A$3:$A$55,0),MATCH($I25,Calendario!$D$2:$H$2,0)))),IF(EXACT($M$4,"Semana 1"),IF($K25=2,IF(N25="",IF(OR(($J25="Semana 1"),($J25="Semana 2"),($J25="Semana 3")),INDEX(Calendario!$D$3:$H$55,MATCH(O$4,Calendario!$A$3:$A$55,0),MATCH($I25,Calendario!$D$2:$H$2,0)),""),""),IF($K25=3,IF(AND((M25=""),(N25="")),IF(OR(($J25="Semana 1"),($J25="Semana 2"),($J25="Semana 3")),INDEX(Calendario!$D$3:$H$55,MATCH(O$4,Calendario!$A$3:$A$55,0),MATCH($I25,Calendario!$D$2:$H$2,0)),""),""),IF($K25=4,IF(AND((M25=""),(N25="")),IF(OR(($J25="Semana 1"),($J25="Semana 2"),($J25="Semana 3")),INDEX(Calendario!$D$3:$H$55,MATCH(O$4,Calendario!$A$3:$A$55,0),MATCH($I25,Calendario!$D$2:$H$2,0)),""),"")))),IF($K25=2,IF(N25="",IF(OR(($J25="Semana 1"),($J25="Semana 2")),INDEX(Calendario!$D$3:$H$55,MATCH(O$4,Calendario!$A$3:$A$55,0),MATCH($I25,Calendario!$D$2:$H$2,0)),""),""),IF($K25=3,IF(AND((M25=""),(N25="")),IF(OR(($J25="Semana 1"),($J25="Semana 2")),INDEX(Calendario!$D$3:$H$55,MATCH(O$4,Calendario!$A$3:$A$55,0),MATCH($I25,Calendario!$D$2:$H$2,0)),""),""),IF($K25=4,IF(AND((M25=""),(N25="")),IF(OR(($J25="Semana 1"),($J25="Semana 2")),INDEX(Calendario!$D$3:$H$55,MATCH(O$4,Calendario!$A$3:$A$55,0),MATCH($I25,Calendario!$D$2:$H$2,0)),""),""))))))))))</f>
        <v>44575</v>
      </c>
      <c r="P25" s="107">
        <f>IF(ISBLANK($I25),"",IF(EXACT(($I25),(PROPER(TEXT(P$3,"dddd")))),"",IF(OR(EXACT(($I25),PROPER(TEXT(P23,"dddd"))),(EXACT(($I25),PROPER(TEXT(P24,"dddd"))))),"",IF(EXACT(P$4,$J25),IF(O25="",IF(OR(($K25=4),($K25=3),($K25=2),($K25=1)),INDEX(Calendario!$D$3:$H$55,MATCH(P$4,Calendario!$A$3:$A$55,0),MATCH($I25,Calendario!$D$2:$H$2,0)),"")),IF($K25=1,IF(AND(M25="",EXACT((P$4),(CONCATENATE(Calendario!$A$1," ",(MID($J25,8,2))+1)))),INDEX(Calendario!$D$3:$H$55,MATCH(P$4,Calendario!$A$3:$A$55,0),MATCH($I25,Calendario!$D$2:$H$2,0)),IF(O25="",IF(EXACT(($I25),(PROPER(TEXT(O$3,"dddd")))),INDEX(Calendario!$D$3:$H$55,MATCH(P$4,Calendario!$A$3:$A$55,0),MATCH($I25,Calendario!$D$2:$H$2,0)),""),INDEX(Calendario!$D$3:$H$55,MATCH(P$4,Calendario!$A$3:$A$55,0),MATCH($I25,Calendario!$D$2:$H$2,0)))),IF(EXACT($M$4,"Semana 1"),IF($K25=2,IF(O25="",IF(OR(($J25="Semana 1"),($J25="Semana 2"),($J25="Semana 3"),($J25="Semana 4")),INDEX(Calendario!$D$3:$H$55,MATCH(P$4,Calendario!$A$3:$A$55,0),MATCH($I25,Calendario!$D$2:$H$2,0)),""),""),IF($K25=3,IF(AND((N25=""),(O25="")),IF(OR(($J25="Semana 1"),($J25="Semana 2"),($J25="Semana 3"),($J25="Semana 4")),INDEX(Calendario!$D$3:$H$55,MATCH(P$4,Calendario!$A$3:$A$55,0),MATCH($I25,Calendario!$D$2:$H$2,0)),""),""),IF($K25=4,IF(AND((M25=""),(N25=""),(O25="")),IF(OR(($J25="Semana 1"),($J25="Semana 2"),($J25="Semana 3"),($J25="Semana 4")),INDEX(Calendario!$D$3:$H$55,MATCH(P$4,Calendario!$A$3:$A$55,0),MATCH($I25,Calendario!$D$2:$H$2,0)),""),"")))),IF($K25=2,IF(O25="",IF(OR(($J25="Semana 1"),($J25="Semana 2"),($J25="Semana 3")),INDEX(Calendario!$D$3:$H$55,MATCH(P$4,Calendario!$A$3:$A$55,0),MATCH($I25,Calendario!$D$2:$H$2,0)),""),""),IF($K25=3,IF(AND((N25=""),(O25="")),IF(OR(($J25="Semana 1"),($J25="Semana 2"),($J25="Semana 3")),INDEX(Calendario!$D$3:$H$55,MATCH(P$4,Calendario!$A$3:$A$55,0),MATCH($I25,Calendario!$D$2:$H$2,0)),""),""),IF($K25=4,IF(AND((M25=""),(N25=""),(O25="")),IF(OR(($J25="Semana 1"),($J25="Semana 2"),($J25="Semana 3")),INDEX(Calendario!$D$3:$H$55,MATCH(P$4,Calendario!$A$3:$A$55,0),MATCH($I25,Calendario!$D$2:$H$2,0)),""),""))))))))))</f>
        <v>44582</v>
      </c>
      <c r="Q25" s="107">
        <f>IF(ISBLANK($I25),"",IF(EXACT(($I25),(PROPER(TEXT(Q$3,"dddd")))),"",IF(OR(EXACT(($I25),PROPER(TEXT(Q23,"dddd"))),(EXACT(($I25),PROPER(TEXT(Q24,"dddd"))))),"",IF(EXACT(Q$4,$J25),IF(P25="",IF(OR(($K25=4),($K25=3),($K25=2),($K25=1)),INDEX(Calendario!$D$3:$H$55,MATCH(Q$4,Calendario!$A$3:$A$55,0),MATCH($I25,Calendario!$D$2:$H$2,0)),"")),IF($K25=1,IF(AND(M25="",EXACT((Q$4),(CONCATENATE(Calendario!$A$1," ",(MID($J25,8,2))+1)))),INDEX(Calendario!$D$3:$H$55,MATCH(Q$4,Calendario!$A$3:$A$55,0),MATCH($I25,Calendario!$D$2:$H$2,0)),IF(P25="","",INDEX(Calendario!$D$3:$H$55,MATCH(Q$4,Calendario!$A$3:$A$55,0),MATCH($I25,Calendario!$D$2:$H$2,0)))),IF(EXACT($M$4,"Semana 1"),IF($K25=2,IF(P25="",IF(OR(($J25="Semana 1"),($J25="Semana 2"),($J25="Semana 3"),($J25="Semana 4"),($J25="Semana 5")),INDEX(Calendario!$D$3:$H$55,MATCH(Q$4,Calendario!$A$3:$A$55,0),MATCH($I25,Calendario!$D$2:$H$2,0)),""),""),IF($K25=3,IF(AND((O25=""),(P25="")),IF(OR(($J25="Semana 1"),($J25="Semana 2"),($J25="Semana 3"),($J25="Semana 4"),($J25="Semana 5")),INDEX(Calendario!$D$3:$H$55,MATCH(Q$4,Calendario!$A$3:$A$55,0),MATCH($I25,Calendario!$D$2:$H$2,0)),""),""),IF($K25=4,IF(AND((N25=""),(O25=""),(P25="")),IF(OR(($J25="Semana 1"),($J25="Semana 2"),($J25="Semana 3"),($J25="Semana 4"),($J25="Semana 5")),INDEX(Calendario!$D$3:$H$55,MATCH(Q$4,Calendario!$A$3:$A$55,0),MATCH($I25,Calendario!$D$2:$H$2,0)),""),"")))),IF($K25=2,IF(P25="",IF(OR(($J25="Semana 1"),($J25="Semana 2"),($J25="Semana 3"),($J25="Semana 4")),INDEX(Calendario!$D$3:$H$55,MATCH(Q$4,Calendario!$A$3:$A$55,0),MATCH($I25,Calendario!$D$2:$H$2,0)),""),""),IF($K25=3,IF(AND((O25=""),(P25="")),IF(OR(($J25="Semana 1"),($J25="Semana 2"),($J25="Semana 3"),($J25="Semana 4")),INDEX(Calendario!$D$3:$H$55,MATCH(Q$4,Calendario!$A$3:$A$55,0),MATCH($I25,Calendario!$D$2:$H$2,0)),""),""),IF($K25=4,IF(AND((N25=""),(O25=""),(P25="")),IF(OR(($J25="Semana 1"),($J25="Semana 2"),($J25="Semana 3"),($J25="Semana 4")),INDEX(Calendario!$D$3:$H$55,MATCH(Q$4,Calendario!$A$3:$A$55,0),MATCH($I25,Calendario!$D$2:$H$2,0)),""),""))))))))))</f>
        <v>44589</v>
      </c>
      <c r="R25" s="108">
        <f>IF(ISBLANK($I25),"",IF(EXACT(($I25),(PROPER(TEXT(R$3,"dddd")))),"",IF(OR(EXACT(($I25),PROPER(TEXT(R23,"dddd"))),(EXACT(($I25),PROPER(TEXT(R24,"dddd"))))),"",IF(EXACT(R$4,$J25),IF(Q25="",IF(OR(($K25=4),($K25=3),($K25=2),($K25=1)),INDEX(Calendario!$D$3:$H$55,MATCH(R$4,Calendario!$A$3:$A$55,0),MATCH($I25,Calendario!$D$2:$H$2,0)),"")),IF($K25=1,IF(AND(N25="",EXACT((R$4),(CONCATENATE(Calendario!$A$1," ",(MID($J25,8,2))+1)))),INDEX(Calendario!$D$3:$H$55,MATCH(R$4,Calendario!$A$3:$A$55,0),MATCH($I25,Calendario!$D$2:$H$2,0)),IF(Q25="","",INDEX(Calendario!$D$3:$H$55,MATCH(R$4,Calendario!$A$3:$A$55,0),MATCH($I25,Calendario!$D$2:$H$2,0)))),IF(EXACT($M$4,"Semana 1"),IF($K25=2,IF(Q25="",IF(OR(($J25="Semana 1"),($J25="Semana 2"),($J25="Semana 3"),($J25="Semana 4"),($J25="Semana 5"),($J25="Semana 6")),INDEX(Calendario!$D$3:$H$55,MATCH(R$4,Calendario!$A$3:$A$55,0),MATCH($I25,Calendario!$D$2:$H$2,0)),""),""),IF($K25=3,IF(AND((P25=""),(Q25="")),IF(OR(($J25="Semana 1"),($J25="Semana 2"),($J25="Semana 3"),($J25="Semana 4"),($J25="Semana 5"),($J25="Semana 6")),INDEX(Calendario!$D$3:$H$55,MATCH(R$4,Calendario!$A$3:$A$55,0),MATCH($I25,Calendario!$D$2:$H$2,0)),""),""),IF($K25=4,IF(AND((O25=""),(P25=""),(Q25="")),IF(OR(($J25="Semana 1"),($J25="Semana 2"),($J25="Semana 3"),($J25="Semana 4"),($J25="Semana 5"),($J25="Semana 6")),INDEX(Calendario!$D$3:$H$55,MATCH(R$4,Calendario!$A$3:$A$55,0),MATCH($I25,Calendario!$D$2:$H$2,0)),""),"")))),IF($K25=2,IF(Q25="",IF(OR(($J25="Semana 1"),($J25="Semana 2"),($J25="Semana 3"),($J25="Semana 4"),($J25="Semana 5")),INDEX(Calendario!$D$3:$H$55,MATCH(R$4,Calendario!$A$3:$A$55,0),MATCH($I25,Calendario!$D$2:$H$2,0)),""),""),IF($K25=3,IF(AND((P25=""),(Q25="")),IF(OR(($J25="Semana 1"),($J25="Semana 2"),($J25="Semana 3"),($J25="Semana 4"),($J25="Semana 5")),INDEX(Calendario!$D$3:$H$55,MATCH(R$4,Calendario!$A$3:$A$55,0),MATCH($I25,Calendario!$D$2:$H$2,0)),""),""),IF($K25=4,IF(AND((O25=""),(P25=""),(Q25="")),IF(OR(($J25="Semana 1"),($J25="Semana 2"),($J25="Semana 3"),($J25="Semana 4"),($J25="Semana 5")),INDEX(Calendario!$D$3:$H$55,MATCH(R$4,Calendario!$A$3:$A$55,0),MATCH($I25,Calendario!$D$2:$H$2,0)),""),""))))))))))</f>
        <v>44596</v>
      </c>
      <c r="S25" s="108">
        <f>IF(ISBLANK($I25),"",IF(EXACT(($I25),(PROPER(TEXT(S$3,"dddd")))),"",IF(OR(EXACT(($I25),PROPER(TEXT(S23,"dddd"))),(EXACT(($I25),PROPER(TEXT(S24,"dddd"))))),"",IF(EXACT(S$4,$J25),IF(R25="",IF(OR(($K25=4),($K25=3),($K25=2),($K25=1)),INDEX(Calendario!$D$3:$H$55,MATCH(S$4,Calendario!$A$3:$A$55,0),MATCH($I25,Calendario!$D$2:$H$2,0)),"")),IF($K25=1,IF(AND(O25="",EXACT((S$4),(CONCATENATE(Calendario!$A$1," ",(MID($J25,8,2))+1)))),INDEX(Calendario!$D$3:$H$55,MATCH(S$4,Calendario!$A$3:$A$55,0),MATCH($I25,Calendario!$D$2:$H$2,0)),IF(R25="",IF(EXACT(($I25),(PROPER(TEXT(R$3,"dddd")))),INDEX(Calendario!$D$3:$H$55,MATCH(S$4,Calendario!$A$3:$A$55,0),MATCH($I25,Calendario!$D$2:$H$2,0)),""),INDEX(Calendario!$D$3:$H$55,MATCH(S$4,Calendario!$A$3:$A$55,0),MATCH($I25,Calendario!$D$2:$H$2,0)))),IF(EXACT($M$4,"Semana 1"),IF($K25=2,IF(R25="",IF(OR(($J25="Semana 1"),($J25="Semana 2"),($J25="Semana 3"),($J25="Semana 4"),($J25="Semana 5"),($J25="Semana 6"),($J25="Semana 7")),INDEX(Calendario!$D$3:$H$55,MATCH(S$4,Calendario!$A$3:$A$55,0),MATCH($I25,Calendario!$D$2:$H$2,0)),""),""),IF($K25=3,IF(AND((Q25=""),(R25="")),IF(OR(($J25="Semana 1"),($J25="Semana 2"),($J25="Semana 3"),($J25="Semana 4"),($J25="Semana 5"),($J25="Semana 6"),($J25="Semana 7")),INDEX(Calendario!$D$3:$H$55,MATCH(S$4,Calendario!$A$3:$A$55,0),MATCH($I25,Calendario!$D$2:$H$2,0)),""),""),IF($K25=4,IF(AND((P25=""),(Q25=""),(R25="")),IF(OR(($J25="Semana 1"),($J25="Semana 2"),($J25="Semana 3"),($J25="Semana 4"),($J25="Semana 5"),($J25="Semana 6"),($J25="Semana 7")),INDEX(Calendario!$D$3:$H$55,MATCH(S$4,Calendario!$A$3:$A$55,0),MATCH($I25,Calendario!$D$2:$H$2,0)),""),"")))),IF($K25=2,IF(R25="",IF(OR(($J25="Semana 1"),($J25="Semana 2"),($J25="Semana 3"),($J25="Semana 4"),($J25="Semana 5"),($J25="Semana 6")),INDEX(Calendario!$D$3:$H$55,MATCH(S$4,Calendario!$A$3:$A$55,0),MATCH($I25,Calendario!$D$2:$H$2,0)),""),""),IF($K25=3,IF(AND((Q25=""),(R25="")),IF(OR(($J25="Semana 1"),($J25="Semana 2"),($J25="Semana 3"),($J25="Semana 4"),($J25="Semana 5"),($J25="Semana 6")),INDEX(Calendario!$D$3:$H$55,MATCH(S$4,Calendario!$A$3:$A$55,0),MATCH($I25,Calendario!$D$2:$H$2,0)),""),""),IF($K25=4,IF(AND((P25=""),(Q25=""),(R25="")),IF(OR(($J25="Semana 1"),($J25="Semana 2"),($J25="Semana 3"),($J25="Semana 4"),($J25="Semana 5"),($J25="Semana 6")),INDEX(Calendario!$D$3:$H$55,MATCH(S$4,Calendario!$A$3:$A$55,0),MATCH($I25,Calendario!$D$2:$H$2,0)),""),""))))))))))</f>
        <v>44603</v>
      </c>
      <c r="T25" s="108">
        <f>IF(ISBLANK($I25),"",IF(EXACT(($I25),(PROPER(TEXT(T$3,"dddd")))),"",IF(OR(EXACT(($I25),PROPER(TEXT(T23,"dddd"))),(EXACT(($I25),PROPER(TEXT(T24,"dddd"))))),"",IF(EXACT(T$4,$J25),IF(S25="",IF(OR(($K25=4),($K25=3),($K25=2),($K25=1)),INDEX(Calendario!$D$3:$H$55,MATCH(T$4,Calendario!$A$3:$A$55,0),MATCH($I25,Calendario!$D$2:$H$2,0)),"")),IF($K25=1,IF(AND(P25="",EXACT((T$4),(CONCATENATE(Calendario!$A$1," ",(MID($J25,8,2))+1)))),INDEX(Calendario!$D$3:$H$55,MATCH(T$4,Calendario!$A$3:$A$55,0),MATCH($I25,Calendario!$D$2:$H$2,0)),IF(S25="",IF(EXACT(($I25),(PROPER(TEXT(S$3,"dddd")))),INDEX(Calendario!$D$3:$H$55,MATCH(T$4,Calendario!$A$3:$A$55,0),MATCH($I25,Calendario!$D$2:$H$2,0)),""),INDEX(Calendario!$D$3:$H$55,MATCH(T$4,Calendario!$A$3:$A$55,0),MATCH($I25,Calendario!$D$2:$H$2,0)))),IF(EXACT($M$4,"Semana 1"),IF($K25=2,IF(S25="",IF(OR(($J25="Semana 1"),($J25="Semana 2"),($J25="Semana 3"),($J25="Semana 4"),($J25="Semana 5"),($J25="Semana 6"),($J25="Semana 7"),($J25="Semana 8")),INDEX(Calendario!$D$3:$H$55,MATCH(T$4,Calendario!$A$3:$A$55,0),MATCH($I25,Calendario!$D$2:$H$2,0)),""),""),IF($K25=3,IF(AND((R25=""),(S25="")),IF(OR(($J25="Semana 1"),($J25="Semana 2"),($J25="Semana 3"),($J25="Semana 4"),($J25="Semana 5"),($J25="Semana 6"),($J25="Semana 7"),($J25="Semana 8")),INDEX(Calendario!$D$3:$H$55,MATCH(T$4,Calendario!$A$3:$A$55,0),MATCH($I25,Calendario!$D$2:$H$2,0)),""),""),IF($K25=4,IF(AND((Q25=""),(R25=""),(S25="")),IF(OR(($J25="Semana 1"),($J25="Semana 2"),($J25="Semana 3"),($J25="Semana 4"),($J25="Semana 5"),($J25="Semana 6"),($J25="Semana 7"),($J25="Semana 8")),INDEX(Calendario!$D$3:$H$55,MATCH(T$4,Calendario!$A$3:$A$55,0),MATCH($I25,Calendario!$D$2:$H$2,0)),""),"")))),IF($K25=2,IF(S25="",IF(OR(($J25="Semana 1"),($J25="Semana 2"),($J25="Semana 3"),($J25="Semana 4"),($J25="Semana 5"),($J25="Semana 6"),($J25="Semana 7")),INDEX(Calendario!$D$3:$H$55,MATCH(T$4,Calendario!$A$3:$A$55,0),MATCH($I25,Calendario!$D$2:$H$2,0)),""),""),IF($K25=3,IF(AND((R25=""),(S25="")),IF(OR(($J25="Semana 1"),($J25="Semana 2"),($J25="Semana 3"),($J25="Semana 4"),($J25="Semana 5"),($J25="Semana 6"),($J25="Semana 7")),INDEX(Calendario!$D$3:$H$55,MATCH(T$4,Calendario!$A$3:$A$55,0),MATCH($I25,Calendario!$D$2:$H$2,0)),""),""),IF($K25=4,IF(AND((Q25=""),(R25=""),(S25="")),IF(OR(($J25="Semana 1"),($J25="Semana 2"),($J25="Semana 3"),($J25="Semana 4"),($J25="Semana 5"),($J25="Semana 6"),($J25="Semana 7")),INDEX(Calendario!$D$3:$H$55,MATCH(T$4,Calendario!$A$3:$A$55,0),MATCH($I25,Calendario!$D$2:$H$2,0)),""),""))))))))))</f>
        <v>44610</v>
      </c>
      <c r="U25" s="108">
        <f>IF(ISBLANK($I25),"",IF(OR(EXACT(($I25),PROPER(TEXT(U24,"dddd"))),(EXACT(($I25),PROPER(TEXT(U23,"dddd"))))),"",IF(EXACT(($I25),(PROPER(TEXT(U$3,"dddd")))),"",IF($K25=1,INDEX(Calendario!$D$3:$H$55,MATCH(U$4,Calendario!$A$3:$A$55,0),MATCH($I25,Calendario!$D$2:$H$2,0)),IF($K25=2,IF(T25="",INDEX(Calendario!$D$3:$H$55,MATCH(U$4,Calendario!$A$3:$A$55,0),MATCH($I25,Calendario!$D$2:$H$2,0)),""),IF($K25=3,IF(AND((S25=""),(T25="")),INDEX(Calendario!$D$3:$H$55,MATCH(U$4,Calendario!$A$3:$A$55,0),MATCH($I25,Calendario!$D$2:$H$2,0)),""),IF($K25=4,IF(AND((R25=""),(S25=""),(T25="")),INDEX(Calendario!$D$3:$H$55,MATCH(U$4,Calendario!$A$3:$A$55,0),MATCH($I25,Calendario!$D$2:$H$2,0)),""))))))))</f>
        <v>44617</v>
      </c>
      <c r="V25" s="107">
        <f>IF(ISBLANK($I25),"",IF(OR(EXACT(($I25),PROPER(TEXT(V24,"dddd"))),(EXACT(($I25),PROPER(TEXT(V23,"dddd"))))),"",IF(EXACT(($I25),(PROPER(TEXT(V$3,"dddd")))),"",IF($K25=1,INDEX(Calendario!$D$3:$H$55,MATCH(V$4,Calendario!$A$3:$A$55,0),MATCH($I25,Calendario!$D$2:$H$2,0)),IF($K25=2,IF(U25="",INDEX(Calendario!$D$3:$H$55,MATCH(V$4,Calendario!$A$3:$A$55,0),MATCH($I25,Calendario!$D$2:$H$2,0)),""),IF($K25=3,IF(AND((T25=""),(U25="")),INDEX(Calendario!$D$3:$H$55,MATCH(V$4,Calendario!$A$3:$A$55,0),MATCH($I25,Calendario!$D$2:$H$2,0)),""),IF($K25=4,IF(AND((S25=""),(T25=""),(U25="")),INDEX(Calendario!$D$3:$H$55,MATCH(V$4,Calendario!$A$3:$A$55,0),MATCH($I25,Calendario!$D$2:$H$2,0)),""))))))))</f>
        <v>44624</v>
      </c>
      <c r="W25" s="107">
        <f>IF(ISBLANK($I25),"",IF(OR(EXACT(($I25),PROPER(TEXT(W24,"dddd"))),(EXACT(($I25),PROPER(TEXT(W23,"dddd"))))),"",IF(EXACT(($I25),(PROPER(TEXT(W$3,"dddd")))),"",IF($K25=1,INDEX(Calendario!$D$3:$H$55,MATCH(W$4,Calendario!$A$3:$A$55,0),MATCH($I25,Calendario!$D$2:$H$2,0)),IF($K25=2,IF(V25="",INDEX(Calendario!$D$3:$H$55,MATCH(W$4,Calendario!$A$3:$A$55,0),MATCH($I25,Calendario!$D$2:$H$2,0)),""),IF($K25=3,IF(AND((U25=""),(V25="")),INDEX(Calendario!$D$3:$H$55,MATCH(W$4,Calendario!$A$3:$A$55,0),MATCH($I25,Calendario!$D$2:$H$2,0)),""),IF($K25=4,IF(AND((T25=""),(U25=""),(V25="")),INDEX(Calendario!$D$3:$H$55,MATCH(W$4,Calendario!$A$3:$A$55,0),MATCH($I25,Calendario!$D$2:$H$2,0)),""))))))))</f>
        <v>44631</v>
      </c>
      <c r="X25" s="107">
        <f>IF(ISBLANK($I25),"",IF(OR(EXACT(($I25),PROPER(TEXT(X24,"dddd"))),(EXACT(($I25),PROPER(TEXT(X23,"dddd"))))),"",IF(EXACT(($I25),(PROPER(TEXT(X$3,"dddd")))),"",IF($K25=1,INDEX(Calendario!$D$3:$H$55,MATCH(X$4,Calendario!$A$3:$A$55,0),MATCH($I25,Calendario!$D$2:$H$2,0)),IF($K25=2,IF(W25="",INDEX(Calendario!$D$3:$H$55,MATCH(X$4,Calendario!$A$3:$A$55,0),MATCH($I25,Calendario!$D$2:$H$2,0)),""),IF($K25=3,IF(AND((V25=""),(W25="")),INDEX(Calendario!$D$3:$H$55,MATCH(X$4,Calendario!$A$3:$A$55,0),MATCH($I25,Calendario!$D$2:$H$2,0)),""),IF($K25=4,IF(AND((U25=""),(V25=""),(W25="")),INDEX(Calendario!$D$3:$H$55,MATCH(X$4,Calendario!$A$3:$A$55,0),MATCH($I25,Calendario!$D$2:$H$2,0)),""))))))))</f>
        <v>44638</v>
      </c>
      <c r="Y25" s="107">
        <f>IF(ISBLANK($I25),"",IF(OR(EXACT(($I25),PROPER(TEXT(Y24,"dddd"))),(EXACT(($I25),PROPER(TEXT(Y23,"dddd"))))),"",IF(EXACT(($I25),(PROPER(TEXT(Y$3,"dddd")))),"",IF($K25=1,INDEX(Calendario!$D$3:$H$55,MATCH(Y$4,Calendario!$A$3:$A$55,0),MATCH($I25,Calendario!$D$2:$H$2,0)),IF($K25=2,IF(X25="",INDEX(Calendario!$D$3:$H$55,MATCH(Y$4,Calendario!$A$3:$A$55,0),MATCH($I25,Calendario!$D$2:$H$2,0)),""),IF($K25=3,IF(AND((W25=""),(X25="")),INDEX(Calendario!$D$3:$H$55,MATCH(Y$4,Calendario!$A$3:$A$55,0),MATCH($I25,Calendario!$D$2:$H$2,0)),""),IF($K25=4,IF(AND((V25=""),(W25=""),(X25="")),INDEX(Calendario!$D$3:$H$55,MATCH(Y$4,Calendario!$A$3:$A$55,0),MATCH($I25,Calendario!$D$2:$H$2,0)),""))))))))</f>
        <v>44645</v>
      </c>
      <c r="Z25" s="107">
        <f>IF(ISBLANK($I25),"",IF(OR(EXACT(($I25),PROPER(TEXT(Z24,"dddd"))),(EXACT(($I25),PROPER(TEXT(Z23,"dddd"))))),"",IF(EXACT(($I25),(PROPER(TEXT(Z$3,"dddd")))),"",IF($K25=1,INDEX(Calendario!$D$3:$H$55,MATCH(Z$4,Calendario!$A$3:$A$55,0),MATCH($I25,Calendario!$D$2:$H$2,0)),IF($K25=2,IF(Y25="",INDEX(Calendario!$D$3:$H$55,MATCH(Z$4,Calendario!$A$3:$A$55,0),MATCH($I25,Calendario!$D$2:$H$2,0)),""),IF($K25=3,IF(AND((X25=""),(Y25="")),INDEX(Calendario!$D$3:$H$55,MATCH(Z$4,Calendario!$A$3:$A$55,0),MATCH($I25,Calendario!$D$2:$H$2,0)),""),IF($K25=4,IF(AND((W25=""),(X25=""),(Y25="")),INDEX(Calendario!$D$3:$H$55,MATCH(Z$4,Calendario!$A$3:$A$55,0),MATCH($I25,Calendario!$D$2:$H$2,0)),""))))))))</f>
        <v>44652</v>
      </c>
      <c r="AA25" s="108">
        <f>IF(ISBLANK($I25),"",IF(OR(EXACT(($I25),PROPER(TEXT(AA24,"dddd"))),(EXACT(($I25),PROPER(TEXT(AA23,"dddd"))))),"",IF(EXACT(($I25),(PROPER(TEXT(AA$3,"dddd")))),"",IF($K25=1,INDEX(Calendario!$D$3:$H$55,MATCH(AA$4,Calendario!$A$3:$A$55,0),MATCH($I25,Calendario!$D$2:$H$2,0)),IF($K25=2,IF(Z25="",INDEX(Calendario!$D$3:$H$55,MATCH(AA$4,Calendario!$A$3:$A$55,0),MATCH($I25,Calendario!$D$2:$H$2,0)),""),IF($K25=3,IF(AND((Y25=""),(Z25="")),INDEX(Calendario!$D$3:$H$55,MATCH(AA$4,Calendario!$A$3:$A$55,0),MATCH($I25,Calendario!$D$2:$H$2,0)),""),IF($K25=4,IF(AND((X25=""),(Y25=""),(Z25="")),INDEX(Calendario!$D$3:$H$55,MATCH(AA$4,Calendario!$A$3:$A$55,0),MATCH($I25,Calendario!$D$2:$H$2,0)),""))))))))</f>
        <v>44659</v>
      </c>
      <c r="AB25" s="108">
        <f>IF(ISBLANK($I25),"",IF(OR(EXACT(($I25),PROPER(TEXT(AB24,"dddd"))),(EXACT(($I25),PROPER(TEXT(AB23,"dddd"))))),"",IF(EXACT(($I25),(PROPER(TEXT(AB$3,"dddd")))),"",IF($K25=1,INDEX(Calendario!$D$3:$H$55,MATCH(AB$4,Calendario!$A$3:$A$55,0),MATCH($I25,Calendario!$D$2:$H$2,0)),IF($K25=2,IF(AA25="",INDEX(Calendario!$D$3:$H$55,MATCH(AB$4,Calendario!$A$3:$A$55,0),MATCH($I25,Calendario!$D$2:$H$2,0)),""),IF($K25=3,IF(AND((Z25=""),(AA25="")),INDEX(Calendario!$D$3:$H$55,MATCH(AB$4,Calendario!$A$3:$A$55,0),MATCH($I25,Calendario!$D$2:$H$2,0)),""),IF($K25=4,IF(AND((Y25=""),(Z25=""),(AA25="")),INDEX(Calendario!$D$3:$H$55,MATCH(AB$4,Calendario!$A$3:$A$55,0),MATCH($I25,Calendario!$D$2:$H$2,0)),""))))))))</f>
        <v>44666</v>
      </c>
      <c r="AC25" s="108">
        <f>IF(ISBLANK($I25),"",IF(OR(EXACT(($I25),PROPER(TEXT(AC24,"dddd"))),(EXACT(($I25),PROPER(TEXT(AC23,"dddd"))))),"",IF(EXACT(($I25),(PROPER(TEXT(AC$3,"dddd")))),"",IF($K25=1,INDEX(Calendario!$D$3:$H$55,MATCH(AC$4,Calendario!$A$3:$A$55,0),MATCH($I25,Calendario!$D$2:$H$2,0)),IF($K25=2,IF(AB25="",INDEX(Calendario!$D$3:$H$55,MATCH(AC$4,Calendario!$A$3:$A$55,0),MATCH($I25,Calendario!$D$2:$H$2,0)),""),IF($K25=3,IF(AND((AA25=""),(AB25="")),INDEX(Calendario!$D$3:$H$55,MATCH(AC$4,Calendario!$A$3:$A$55,0),MATCH($I25,Calendario!$D$2:$H$2,0)),""),IF($K25=4,IF(AND((Z25=""),(AA25=""),(AB25="")),INDEX(Calendario!$D$3:$H$55,MATCH(AC$4,Calendario!$A$3:$A$55,0),MATCH($I25,Calendario!$D$2:$H$2,0)),""))))))))</f>
        <v>44673</v>
      </c>
      <c r="AD25" s="108">
        <f>IF(ISBLANK($I25),"",IF(OR(EXACT(($I25),PROPER(TEXT(AD24,"dddd"))),(EXACT(($I25),PROPER(TEXT(AD23,"dddd"))))),"",IF(EXACT(($I25),(PROPER(TEXT(AD$3,"dddd")))),"",IF($K25=1,INDEX(Calendario!$D$3:$H$55,MATCH(AD$4,Calendario!$A$3:$A$55,0),MATCH($I25,Calendario!$D$2:$H$2,0)),IF($K25=2,IF(AC25="",INDEX(Calendario!$D$3:$H$55,MATCH(AD$4,Calendario!$A$3:$A$55,0),MATCH($I25,Calendario!$D$2:$H$2,0)),""),IF($K25=3,IF(AND((AB25=""),(AC25="")),INDEX(Calendario!$D$3:$H$55,MATCH(AD$4,Calendario!$A$3:$A$55,0),MATCH($I25,Calendario!$D$2:$H$2,0)),""),IF($K25=4,IF(AND((AA25=""),(AB25=""),(AC25="")),INDEX(Calendario!$D$3:$H$55,MATCH(AD$4,Calendario!$A$3:$A$55,0),MATCH($I25,Calendario!$D$2:$H$2,0)),""))))))))</f>
        <v>44680</v>
      </c>
      <c r="AE25" s="107">
        <f>IF(ISBLANK($I25),"",IF(OR(EXACT(($I25),PROPER(TEXT(AE24,"dddd"))),(EXACT(($I25),PROPER(TEXT(AE23,"dddd"))))),"",IF(EXACT(($I25),(PROPER(TEXT(AE$3,"dddd")))),"",IF($K25=1,INDEX(Calendario!$D$3:$H$55,MATCH(AE$4,Calendario!$A$3:$A$55,0),MATCH($I25,Calendario!$D$2:$H$2,0)),IF($K25=2,IF(AD25="",INDEX(Calendario!$D$3:$H$55,MATCH(AE$4,Calendario!$A$3:$A$55,0),MATCH($I25,Calendario!$D$2:$H$2,0)),""),IF($K25=3,IF(AND((AC25=""),(AD25="")),INDEX(Calendario!$D$3:$H$55,MATCH(AE$4,Calendario!$A$3:$A$55,0),MATCH($I25,Calendario!$D$2:$H$2,0)),""),IF($K25=4,IF(AND((AB25=""),(AC25=""),(AD25="")),INDEX(Calendario!$D$3:$H$55,MATCH(AE$4,Calendario!$A$3:$A$55,0),MATCH($I25,Calendario!$D$2:$H$2,0)),""))))))))</f>
        <v>44687</v>
      </c>
      <c r="AF25" s="107">
        <f>IF(ISBLANK($I25),"",IF(OR(EXACT(($I25),PROPER(TEXT(AF24,"dddd"))),(EXACT(($I25),PROPER(TEXT(AF23,"dddd"))))),"",IF(EXACT(($I25),(PROPER(TEXT(AF$3,"dddd")))),"",IF($K25=1,INDEX(Calendario!$D$3:$H$55,MATCH(AF$4,Calendario!$A$3:$A$55,0),MATCH($I25,Calendario!$D$2:$H$2,0)),IF($K25=2,IF(AE25="",INDEX(Calendario!$D$3:$H$55,MATCH(AF$4,Calendario!$A$3:$A$55,0),MATCH($I25,Calendario!$D$2:$H$2,0)),""),IF($K25=3,IF(AND((AD25=""),(AE25="")),INDEX(Calendario!$D$3:$H$55,MATCH(AF$4,Calendario!$A$3:$A$55,0),MATCH($I25,Calendario!$D$2:$H$2,0)),""),IF($K25=4,IF(AND((AC25=""),(AD25=""),(AE25="")),INDEX(Calendario!$D$3:$H$55,MATCH(AF$4,Calendario!$A$3:$A$55,0),MATCH($I25,Calendario!$D$2:$H$2,0)),""))))))))</f>
        <v>44694</v>
      </c>
      <c r="AG25" s="107">
        <f>IF(ISBLANK($I25),"",IF(OR(EXACT(($I25),PROPER(TEXT(AG24,"dddd"))),(EXACT(($I25),PROPER(TEXT(AG23,"dddd"))))),"",IF(EXACT(($I25),(PROPER(TEXT(AG$3,"dddd")))),"",IF($K25=1,INDEX(Calendario!$D$3:$H$55,MATCH(AG$4,Calendario!$A$3:$A$55,0),MATCH($I25,Calendario!$D$2:$H$2,0)),IF($K25=2,IF(AF25="",INDEX(Calendario!$D$3:$H$55,MATCH(AG$4,Calendario!$A$3:$A$55,0),MATCH($I25,Calendario!$D$2:$H$2,0)),""),IF($K25=3,IF(AND((AE25=""),(AF25="")),INDEX(Calendario!$D$3:$H$55,MATCH(AG$4,Calendario!$A$3:$A$55,0),MATCH($I25,Calendario!$D$2:$H$2,0)),""),IF($K25=4,IF(AND((AD25=""),(AE25=""),(AF25="")),INDEX(Calendario!$D$3:$H$55,MATCH(AG$4,Calendario!$A$3:$A$55,0),MATCH($I25,Calendario!$D$2:$H$2,0)),""))))))))</f>
        <v>44701</v>
      </c>
      <c r="AH25" s="107">
        <f>IF(ISBLANK($I25),"",IF(OR(EXACT(($I25),PROPER(TEXT(AH24,"dddd"))),(EXACT(($I25),PROPER(TEXT(AH23,"dddd"))))),"",IF(EXACT(($I25),(PROPER(TEXT(AH$3,"dddd")))),"",IF($K25=1,INDEX(Calendario!$D$3:$H$55,MATCH(AH$4,Calendario!$A$3:$A$55,0),MATCH($I25,Calendario!$D$2:$H$2,0)),IF($K25=2,IF(AG25="",INDEX(Calendario!$D$3:$H$55,MATCH(AH$4,Calendario!$A$3:$A$55,0),MATCH($I25,Calendario!$D$2:$H$2,0)),""),IF($K25=3,IF(AND((AF25=""),(AG25="")),INDEX(Calendario!$D$3:$H$55,MATCH(AH$4,Calendario!$A$3:$A$55,0),MATCH($I25,Calendario!$D$2:$H$2,0)),""),IF($K25=4,IF(AND((AE25=""),(AF25=""),(AG25="")),INDEX(Calendario!$D$3:$H$55,MATCH(AH$4,Calendario!$A$3:$A$55,0),MATCH($I25,Calendario!$D$2:$H$2,0)),""))))))))</f>
        <v>44708</v>
      </c>
      <c r="AI25" s="108">
        <f>IF(ISBLANK($I25),"",IF(OR(EXACT(($I25),PROPER(TEXT(AI24,"dddd"))),(EXACT(($I25),PROPER(TEXT(AI23,"dddd"))))),"",IF(EXACT(($I25),(PROPER(TEXT(AI$3,"dddd")))),"",IF($K25=1,INDEX(Calendario!$D$3:$H$55,MATCH(AI$4,Calendario!$A$3:$A$55,0),MATCH($I25,Calendario!$D$2:$H$2,0)),IF($K25=2,IF(AH25="",INDEX(Calendario!$D$3:$H$55,MATCH(AI$4,Calendario!$A$3:$A$55,0),MATCH($I25,Calendario!$D$2:$H$2,0)),""),IF($K25=3,IF(AND((AG25=""),(AH25="")),INDEX(Calendario!$D$3:$H$55,MATCH(AI$4,Calendario!$A$3:$A$55,0),MATCH($I25,Calendario!$D$2:$H$2,0)),""),IF($K25=4,IF(AND((AF25=""),(AG25=""),(AH25="")),INDEX(Calendario!$D$3:$H$55,MATCH(AI$4,Calendario!$A$3:$A$55,0),MATCH($I25,Calendario!$D$2:$H$2,0)),""))))))))</f>
        <v>44715</v>
      </c>
      <c r="AJ25" s="108">
        <f>IF(ISBLANK($I25),"",IF(OR(EXACT(($I25),PROPER(TEXT(AJ24,"dddd"))),(EXACT(($I25),PROPER(TEXT(AJ23,"dddd"))))),"",IF(EXACT(($I25),(PROPER(TEXT(AJ$3,"dddd")))),"",IF($K25=1,INDEX(Calendario!$D$3:$H$55,MATCH(AJ$4,Calendario!$A$3:$A$55,0),MATCH($I25,Calendario!$D$2:$H$2,0)),IF($K25=2,IF(AI25="",INDEX(Calendario!$D$3:$H$55,MATCH(AJ$4,Calendario!$A$3:$A$55,0),MATCH($I25,Calendario!$D$2:$H$2,0)),""),IF($K25=3,IF(AND((AH25=""),(AI25="")),INDEX(Calendario!$D$3:$H$55,MATCH(AJ$4,Calendario!$A$3:$A$55,0),MATCH($I25,Calendario!$D$2:$H$2,0)),""),IF($K25=4,IF(AND((AG25=""),(AH25=""),(AI25="")),INDEX(Calendario!$D$3:$H$55,MATCH(AJ$4,Calendario!$A$3:$A$55,0),MATCH($I25,Calendario!$D$2:$H$2,0)),""))))))))</f>
        <v>44722</v>
      </c>
      <c r="AK25" s="108">
        <f>IF(ISBLANK($I25),"",IF(OR(EXACT(($I25),PROPER(TEXT(AK24,"dddd"))),(EXACT(($I25),PROPER(TEXT(AK23,"dddd"))))),"",IF(EXACT(($I25),(PROPER(TEXT(AK$3,"dddd")))),"",IF($K25=1,INDEX(Calendario!$D$3:$H$55,MATCH(AK$4,Calendario!$A$3:$A$55,0),MATCH($I25,Calendario!$D$2:$H$2,0)),IF($K25=2,IF(AJ25="",INDEX(Calendario!$D$3:$H$55,MATCH(AK$4,Calendario!$A$3:$A$55,0),MATCH($I25,Calendario!$D$2:$H$2,0)),""),IF($K25=3,IF(AND((AI25=""),(AJ25="")),INDEX(Calendario!$D$3:$H$55,MATCH(AK$4,Calendario!$A$3:$A$55,0),MATCH($I25,Calendario!$D$2:$H$2,0)),""),IF($K25=4,IF(AND((AH25=""),(AI25=""),(AJ25="")),INDEX(Calendario!$D$3:$H$55,MATCH(AK$4,Calendario!$A$3:$A$55,0),MATCH($I25,Calendario!$D$2:$H$2,0)),""))))))))</f>
        <v>44729</v>
      </c>
      <c r="AL25" s="108">
        <f>IF(ISBLANK($I25),"",IF(OR(EXACT(($I25),PROPER(TEXT(AL24,"dddd"))),(EXACT(($I25),PROPER(TEXT(AL23,"dddd"))))),"",IF(EXACT(($I25),(PROPER(TEXT(AL$3,"dddd")))),"",IF($K25=1,INDEX(Calendario!$D$3:$H$55,MATCH(AL$4,Calendario!$A$3:$A$55,0),MATCH($I25,Calendario!$D$2:$H$2,0)),IF($K25=2,IF(AK25="",INDEX(Calendario!$D$3:$H$55,MATCH(AL$4,Calendario!$A$3:$A$55,0),MATCH($I25,Calendario!$D$2:$H$2,0)),""),IF($K25=3,IF(AND((AJ25=""),(AK25="")),INDEX(Calendario!$D$3:$H$55,MATCH(AL$4,Calendario!$A$3:$A$55,0),MATCH($I25,Calendario!$D$2:$H$2,0)),""),IF($K25=4,IF(AND((AI25=""),(AJ25=""),(AK25="")),INDEX(Calendario!$D$3:$H$55,MATCH(AL$4,Calendario!$A$3:$A$55,0),MATCH($I25,Calendario!$D$2:$H$2,0)),""))))))))</f>
        <v>44736</v>
      </c>
      <c r="AM25" s="108">
        <f>IF(ISBLANK($I25),"",IF(OR(EXACT(($I25),PROPER(TEXT(AM24,"dddd"))),(EXACT(($I25),PROPER(TEXT(AM23,"dddd"))))),"",IF(EXACT(($I25),(PROPER(TEXT(AM$3,"dddd")))),"",IF($K25=1,INDEX(Calendario!$D$3:$H$55,MATCH(AM$4,Calendario!$A$3:$A$55,0),MATCH($I25,Calendario!$D$2:$H$2,0)),IF($K25=2,IF(AL25="",INDEX(Calendario!$D$3:$H$55,MATCH(AM$4,Calendario!$A$3:$A$55,0),MATCH($I25,Calendario!$D$2:$H$2,0)),""),IF($K25=3,IF(AND((AK25=""),(AL25="")),INDEX(Calendario!$D$3:$H$55,MATCH(AM$4,Calendario!$A$3:$A$55,0),MATCH($I25,Calendario!$D$2:$H$2,0)),""),IF($K25=4,IF(AND((AJ25=""),(AK25=""),(AL25="")),INDEX(Calendario!$D$3:$H$55,MATCH(AM$4,Calendario!$A$3:$A$55,0),MATCH($I25,Calendario!$D$2:$H$2,0)),""))))))))</f>
        <v>44743</v>
      </c>
      <c r="AN25" s="107">
        <f>IF(ISBLANK($I25),"",IF(OR(EXACT(($I25),PROPER(TEXT(AN24,"dddd"))),(EXACT(($I25),PROPER(TEXT(AN23,"dddd"))))),"",IF(EXACT(($I25),(PROPER(TEXT(AN$3,"dddd")))),"",IF($K25=1,INDEX(Calendario!$D$3:$H$55,MATCH(AN$4,Calendario!$A$3:$A$55,0),MATCH($I25,Calendario!$D$2:$H$2,0)),IF($K25=2,IF(AM25="",INDEX(Calendario!$D$3:$H$55,MATCH(AN$4,Calendario!$A$3:$A$55,0),MATCH($I25,Calendario!$D$2:$H$2,0)),""),IF($K25=3,IF(AND((AL25=""),(AM25="")),INDEX(Calendario!$D$3:$H$55,MATCH(AN$4,Calendario!$A$3:$A$55,0),MATCH($I25,Calendario!$D$2:$H$2,0)),""),IF($K25=4,IF(AND((AK25=""),(AL25=""),(AM25="")),INDEX(Calendario!$D$3:$H$55,MATCH(AN$4,Calendario!$A$3:$A$55,0),MATCH($I25,Calendario!$D$2:$H$2,0)),""))))))))</f>
        <v>44750</v>
      </c>
      <c r="AO25" s="107">
        <f>IF(ISBLANK($I25),"",IF(OR(EXACT(($I25),PROPER(TEXT(AO24,"dddd"))),(EXACT(($I25),PROPER(TEXT(AO23,"dddd"))))),"",IF(EXACT(($I25),(PROPER(TEXT(AO$3,"dddd")))),"",IF($K25=1,INDEX(Calendario!$D$3:$H$55,MATCH(AO$4,Calendario!$A$3:$A$55,0),MATCH($I25,Calendario!$D$2:$H$2,0)),IF($K25=2,IF(AN25="",INDEX(Calendario!$D$3:$H$55,MATCH(AO$4,Calendario!$A$3:$A$55,0),MATCH($I25,Calendario!$D$2:$H$2,0)),""),IF($K25=3,IF(AND((AM25=""),(AN25="")),INDEX(Calendario!$D$3:$H$55,MATCH(AO$4,Calendario!$A$3:$A$55,0),MATCH($I25,Calendario!$D$2:$H$2,0)),""),IF($K25=4,IF(AND((AL25=""),(AM25=""),(AN25="")),INDEX(Calendario!$D$3:$H$55,MATCH(AO$4,Calendario!$A$3:$A$55,0),MATCH($I25,Calendario!$D$2:$H$2,0)),""))))))))</f>
        <v>44757</v>
      </c>
      <c r="AP25" s="107">
        <f>IF(ISBLANK($I25),"",IF(OR(EXACT(($I25),PROPER(TEXT(AP24,"dddd"))),(EXACT(($I25),PROPER(TEXT(AP23,"dddd"))))),"",IF(EXACT(($I25),(PROPER(TEXT(AP$3,"dddd")))),"",IF($K25=1,INDEX(Calendario!$D$3:$H$55,MATCH(AP$4,Calendario!$A$3:$A$55,0),MATCH($I25,Calendario!$D$2:$H$2,0)),IF($K25=2,IF(AO25="",INDEX(Calendario!$D$3:$H$55,MATCH(AP$4,Calendario!$A$3:$A$55,0),MATCH($I25,Calendario!$D$2:$H$2,0)),""),IF($K25=3,IF(AND((AN25=""),(AO25="")),INDEX(Calendario!$D$3:$H$55,MATCH(AP$4,Calendario!$A$3:$A$55,0),MATCH($I25,Calendario!$D$2:$H$2,0)),""),IF($K25=4,IF(AND((AM25=""),(AN25=""),(AO25="")),INDEX(Calendario!$D$3:$H$55,MATCH(AP$4,Calendario!$A$3:$A$55,0),MATCH($I25,Calendario!$D$2:$H$2,0)),""))))))))</f>
        <v>44764</v>
      </c>
      <c r="AQ25" s="107">
        <f>IF(ISBLANK($I25),"",IF(OR(EXACT(($I25),PROPER(TEXT(AQ24,"dddd"))),(EXACT(($I25),PROPER(TEXT(AQ23,"dddd"))))),"",IF(EXACT(($I25),(PROPER(TEXT(AQ$3,"dddd")))),"",IF($K25=1,INDEX(Calendario!$D$3:$H$55,MATCH(AQ$4,Calendario!$A$3:$A$55,0),MATCH($I25,Calendario!$D$2:$H$2,0)),IF($K25=2,IF(AP25="",INDEX(Calendario!$D$3:$H$55,MATCH(AQ$4,Calendario!$A$3:$A$55,0),MATCH($I25,Calendario!$D$2:$H$2,0)),""),IF($K25=3,IF(AND((AO25=""),(AP25="")),INDEX(Calendario!$D$3:$H$55,MATCH(AQ$4,Calendario!$A$3:$A$55,0),MATCH($I25,Calendario!$D$2:$H$2,0)),""),IF($K25=4,IF(AND((AN25=""),(AO25=""),(AP25="")),INDEX(Calendario!$D$3:$H$55,MATCH(AQ$4,Calendario!$A$3:$A$55,0),MATCH($I25,Calendario!$D$2:$H$2,0)),""))))))))</f>
        <v>44771</v>
      </c>
      <c r="AR25" s="108">
        <f>IF(ISBLANK($I25),"",IF(OR(EXACT(($I25),PROPER(TEXT(AR24,"dddd"))),(EXACT(($I25),PROPER(TEXT(AR23,"dddd"))))),"",IF(EXACT(($I25),(PROPER(TEXT(AR$3,"dddd")))),"",IF($K25=1,INDEX(Calendario!$D$3:$H$55,MATCH(AR$4,Calendario!$A$3:$A$55,0),MATCH($I25,Calendario!$D$2:$H$2,0)),IF($K25=2,IF(AQ25="",INDEX(Calendario!$D$3:$H$55,MATCH(AR$4,Calendario!$A$3:$A$55,0),MATCH($I25,Calendario!$D$2:$H$2,0)),""),IF($K25=3,IF(AND((AP25=""),(AQ25="")),INDEX(Calendario!$D$3:$H$55,MATCH(AR$4,Calendario!$A$3:$A$55,0),MATCH($I25,Calendario!$D$2:$H$2,0)),""),IF($K25=4,IF(AND((AO25=""),(AP25=""),(AQ25="")),INDEX(Calendario!$D$3:$H$55,MATCH(AR$4,Calendario!$A$3:$A$55,0),MATCH($I25,Calendario!$D$2:$H$2,0)),""))))))))</f>
        <v>44778</v>
      </c>
      <c r="AS25" s="108">
        <f>IF(ISBLANK($I25),"",IF(OR(EXACT(($I25),PROPER(TEXT(AS24,"dddd"))),(EXACT(($I25),PROPER(TEXT(AS23,"dddd"))))),"",IF(EXACT(($I25),(PROPER(TEXT(AS$3,"dddd")))),"",IF($K25=1,INDEX(Calendario!$D$3:$H$55,MATCH(AS$4,Calendario!$A$3:$A$55,0),MATCH($I25,Calendario!$D$2:$H$2,0)),IF($K25=2,IF(AR25="",INDEX(Calendario!$D$3:$H$55,MATCH(AS$4,Calendario!$A$3:$A$55,0),MATCH($I25,Calendario!$D$2:$H$2,0)),""),IF($K25=3,IF(AND((AQ25=""),(AR25="")),INDEX(Calendario!$D$3:$H$55,MATCH(AS$4,Calendario!$A$3:$A$55,0),MATCH($I25,Calendario!$D$2:$H$2,0)),""),IF($K25=4,IF(AND((AP25=""),(AQ25=""),(AR25="")),INDEX(Calendario!$D$3:$H$55,MATCH(AS$4,Calendario!$A$3:$A$55,0),MATCH($I25,Calendario!$D$2:$H$2,0)),""))))))))</f>
        <v>44785</v>
      </c>
      <c r="AT25" s="108">
        <f>IF(ISBLANK($I25),"",IF(OR(EXACT(($I25),PROPER(TEXT(AT24,"dddd"))),(EXACT(($I25),PROPER(TEXT(AT23,"dddd"))))),"",IF(EXACT(($I25),(PROPER(TEXT(AT$3,"dddd")))),"",IF($K25=1,INDEX(Calendario!$D$3:$H$55,MATCH(AT$4,Calendario!$A$3:$A$55,0),MATCH($I25,Calendario!$D$2:$H$2,0)),IF($K25=2,IF(AS25="",INDEX(Calendario!$D$3:$H$55,MATCH(AT$4,Calendario!$A$3:$A$55,0),MATCH($I25,Calendario!$D$2:$H$2,0)),""),IF($K25=3,IF(AND((AR25=""),(AS25="")),INDEX(Calendario!$D$3:$H$55,MATCH(AT$4,Calendario!$A$3:$A$55,0),MATCH($I25,Calendario!$D$2:$H$2,0)),""),IF($K25=4,IF(AND((AQ25=""),(AR25=""),(AS25="")),INDEX(Calendario!$D$3:$H$55,MATCH(AT$4,Calendario!$A$3:$A$55,0),MATCH($I25,Calendario!$D$2:$H$2,0)),""))))))))</f>
        <v>44792</v>
      </c>
      <c r="AU25" s="108">
        <f>IF(ISBLANK($I25),"",IF(OR(EXACT(($I25),PROPER(TEXT(AU24,"dddd"))),(EXACT(($I25),PROPER(TEXT(AU23,"dddd"))))),"",IF(EXACT(($I25),(PROPER(TEXT(AU$3,"dddd")))),"",IF($K25=1,INDEX(Calendario!$D$3:$H$55,MATCH(AU$4,Calendario!$A$3:$A$55,0),MATCH($I25,Calendario!$D$2:$H$2,0)),IF($K25=2,IF(AT25="",INDEX(Calendario!$D$3:$H$55,MATCH(AU$4,Calendario!$A$3:$A$55,0),MATCH($I25,Calendario!$D$2:$H$2,0)),""),IF($K25=3,IF(AND((AS25=""),(AT25="")),INDEX(Calendario!$D$3:$H$55,MATCH(AU$4,Calendario!$A$3:$A$55,0),MATCH($I25,Calendario!$D$2:$H$2,0)),""),IF($K25=4,IF(AND((AR25=""),(AS25=""),(AT25="")),INDEX(Calendario!$D$3:$H$55,MATCH(AU$4,Calendario!$A$3:$A$55,0),MATCH($I25,Calendario!$D$2:$H$2,0)),""))))))))</f>
        <v>44799</v>
      </c>
      <c r="AV25" s="107">
        <f>IF(ISBLANK($I25),"",IF(OR(EXACT(($I25),PROPER(TEXT(AV24,"dddd"))),(EXACT(($I25),PROPER(TEXT(AV23,"dddd"))))),"",IF(EXACT(($I25),(PROPER(TEXT(AV$3,"dddd")))),"",IF($K25=1,INDEX(Calendario!$D$3:$H$55,MATCH(AV$4,Calendario!$A$3:$A$55,0),MATCH($I25,Calendario!$D$2:$H$2,0)),IF($K25=2,IF(AU25="",INDEX(Calendario!$D$3:$H$55,MATCH(AV$4,Calendario!$A$3:$A$55,0),MATCH($I25,Calendario!$D$2:$H$2,0)),""),IF($K25=3,IF(AND((AT25=""),(AU25="")),INDEX(Calendario!$D$3:$H$55,MATCH(AV$4,Calendario!$A$3:$A$55,0),MATCH($I25,Calendario!$D$2:$H$2,0)),""),IF($K25=4,IF(AND((AS25=""),(AT25=""),(AU25="")),INDEX(Calendario!$D$3:$H$55,MATCH(AV$4,Calendario!$A$3:$A$55,0),MATCH($I25,Calendario!$D$2:$H$2,0)),""))))))))</f>
        <v>44806</v>
      </c>
      <c r="AW25" s="107">
        <f>IF(ISBLANK($I25),"",IF(OR(EXACT(($I25),PROPER(TEXT(AW24,"dddd"))),(EXACT(($I25),PROPER(TEXT(AW23,"dddd"))))),"",IF(EXACT(($I25),(PROPER(TEXT(AW$3,"dddd")))),"",IF($K25=1,INDEX(Calendario!$D$3:$H$55,MATCH(AW$4,Calendario!$A$3:$A$55,0),MATCH($I25,Calendario!$D$2:$H$2,0)),IF($K25=2,IF(AV25="",INDEX(Calendario!$D$3:$H$55,MATCH(AW$4,Calendario!$A$3:$A$55,0),MATCH($I25,Calendario!$D$2:$H$2,0)),""),IF($K25=3,IF(AND((AU25=""),(AV25="")),INDEX(Calendario!$D$3:$H$55,MATCH(AW$4,Calendario!$A$3:$A$55,0),MATCH($I25,Calendario!$D$2:$H$2,0)),""),IF($K25=4,IF(AND((AT25=""),(AU25=""),(AV25="")),INDEX(Calendario!$D$3:$H$55,MATCH(AW$4,Calendario!$A$3:$A$55,0),MATCH($I25,Calendario!$D$2:$H$2,0)),""))))))))</f>
        <v>44813</v>
      </c>
      <c r="AX25" s="107">
        <f>IF(ISBLANK($I25),"",IF(OR(EXACT(($I25),PROPER(TEXT(AX24,"dddd"))),(EXACT(($I25),PROPER(TEXT(AX23,"dddd"))))),"",IF(EXACT(($I25),(PROPER(TEXT(AX$3,"dddd")))),"",IF($K25=1,INDEX(Calendario!$D$3:$H$55,MATCH(AX$4,Calendario!$A$3:$A$55,0),MATCH($I25,Calendario!$D$2:$H$2,0)),IF($K25=2,IF(AW25="",INDEX(Calendario!$D$3:$H$55,MATCH(AX$4,Calendario!$A$3:$A$55,0),MATCH($I25,Calendario!$D$2:$H$2,0)),""),IF($K25=3,IF(AND((AV25=""),(AW25="")),INDEX(Calendario!$D$3:$H$55,MATCH(AX$4,Calendario!$A$3:$A$55,0),MATCH($I25,Calendario!$D$2:$H$2,0)),""),IF($K25=4,IF(AND((AU25=""),(AV25=""),(AW25="")),INDEX(Calendario!$D$3:$H$55,MATCH(AX$4,Calendario!$A$3:$A$55,0),MATCH($I25,Calendario!$D$2:$H$2,0)),""))))))))</f>
        <v>44820</v>
      </c>
      <c r="AY25" s="107">
        <f>IF(ISBLANK($I25),"",IF(OR(EXACT(($I25),PROPER(TEXT(AY24,"dddd"))),(EXACT(($I25),PROPER(TEXT(AY23,"dddd"))))),"",IF(EXACT(($I25),(PROPER(TEXT(AY$3,"dddd")))),"",IF($K25=1,INDEX(Calendario!$D$3:$H$55,MATCH(AY$4,Calendario!$A$3:$A$55,0),MATCH($I25,Calendario!$D$2:$H$2,0)),IF($K25=2,IF(AX25="",INDEX(Calendario!$D$3:$H$55,MATCH(AY$4,Calendario!$A$3:$A$55,0),MATCH($I25,Calendario!$D$2:$H$2,0)),""),IF($K25=3,IF(AND((AW25=""),(AX25="")),INDEX(Calendario!$D$3:$H$55,MATCH(AY$4,Calendario!$A$3:$A$55,0),MATCH($I25,Calendario!$D$2:$H$2,0)),""),IF($K25=4,IF(AND((AV25=""),(AW25=""),(AX25="")),INDEX(Calendario!$D$3:$H$55,MATCH(AY$4,Calendario!$A$3:$A$55,0),MATCH($I25,Calendario!$D$2:$H$2,0)),""))))))))</f>
        <v>44827</v>
      </c>
      <c r="AZ25" s="107">
        <f>IF(ISBLANK($I25),"",IF(OR(EXACT(($I25),PROPER(TEXT(AZ24,"dddd"))),(EXACT(($I25),PROPER(TEXT(AZ23,"dddd"))))),"",IF(EXACT(($I25),(PROPER(TEXT(AZ$3,"dddd")))),"",IF($K25=1,INDEX(Calendario!$D$3:$H$55,MATCH(AZ$4,Calendario!$A$3:$A$55,0),MATCH($I25,Calendario!$D$2:$H$2,0)),IF($K25=2,IF(AY25="",INDEX(Calendario!$D$3:$H$55,MATCH(AZ$4,Calendario!$A$3:$A$55,0),MATCH($I25,Calendario!$D$2:$H$2,0)),""),IF($K25=3,IF(AND((AX25=""),(AY25="")),INDEX(Calendario!$D$3:$H$55,MATCH(AZ$4,Calendario!$A$3:$A$55,0),MATCH($I25,Calendario!$D$2:$H$2,0)),""),IF($K25=4,IF(AND((AW25=""),(AX25=""),(AY25="")),INDEX(Calendario!$D$3:$H$55,MATCH(AZ$4,Calendario!$A$3:$A$55,0),MATCH($I25,Calendario!$D$2:$H$2,0)),""))))))))</f>
        <v>44834</v>
      </c>
      <c r="BA25" s="108">
        <f>IF(ISBLANK($I25),"",IF(OR(EXACT(($I25),PROPER(TEXT(BA24,"dddd"))),(EXACT(($I25),PROPER(TEXT(BA23,"dddd"))))),"",IF(EXACT(($I25),(PROPER(TEXT(BA$3,"dddd")))),"",IF($K25=1,INDEX(Calendario!$D$3:$H$55,MATCH(BA$4,Calendario!$A$3:$A$55,0),MATCH($I25,Calendario!$D$2:$H$2,0)),IF($K25=2,IF(AZ25="",INDEX(Calendario!$D$3:$H$55,MATCH(BA$4,Calendario!$A$3:$A$55,0),MATCH($I25,Calendario!$D$2:$H$2,0)),""),IF($K25=3,IF(AND((AY25=""),(AZ25="")),INDEX(Calendario!$D$3:$H$55,MATCH(BA$4,Calendario!$A$3:$A$55,0),MATCH($I25,Calendario!$D$2:$H$2,0)),""),IF($K25=4,IF(AND((AX25=""),(AY25=""),(AZ25="")),INDEX(Calendario!$D$3:$H$55,MATCH(BA$4,Calendario!$A$3:$A$55,0),MATCH($I25,Calendario!$D$2:$H$2,0)),""))))))))</f>
        <v>44841</v>
      </c>
      <c r="BB25" s="108">
        <f>IF(ISBLANK($I25),"",IF(OR(EXACT(($I25),PROPER(TEXT(BB24,"dddd"))),(EXACT(($I25),PROPER(TEXT(BB23,"dddd"))))),"",IF(EXACT(($I25),(PROPER(TEXT(BB$3,"dddd")))),"",IF($K25=1,INDEX(Calendario!$D$3:$H$55,MATCH(BB$4,Calendario!$A$3:$A$55,0),MATCH($I25,Calendario!$D$2:$H$2,0)),IF($K25=2,IF(BA25="",INDEX(Calendario!$D$3:$H$55,MATCH(BB$4,Calendario!$A$3:$A$55,0),MATCH($I25,Calendario!$D$2:$H$2,0)),""),IF($K25=3,IF(AND((AZ25=""),(BA25="")),INDEX(Calendario!$D$3:$H$55,MATCH(BB$4,Calendario!$A$3:$A$55,0),MATCH($I25,Calendario!$D$2:$H$2,0)),""),IF($K25=4,IF(AND((AY25=""),(AZ25=""),(BA25="")),INDEX(Calendario!$D$3:$H$55,MATCH(BB$4,Calendario!$A$3:$A$55,0),MATCH($I25,Calendario!$D$2:$H$2,0)),""))))))))</f>
        <v>44848</v>
      </c>
      <c r="BC25" s="108">
        <f>IF(ISBLANK($I25),"",IF(OR(EXACT(($I25),PROPER(TEXT(BC24,"dddd"))),(EXACT(($I25),PROPER(TEXT(BC23,"dddd"))))),"",IF(EXACT(($I25),(PROPER(TEXT(BC$3,"dddd")))),"",IF($K25=1,INDEX(Calendario!$D$3:$H$55,MATCH(BC$4,Calendario!$A$3:$A$55,0),MATCH($I25,Calendario!$D$2:$H$2,0)),IF($K25=2,IF(BB25="",INDEX(Calendario!$D$3:$H$55,MATCH(BC$4,Calendario!$A$3:$A$55,0),MATCH($I25,Calendario!$D$2:$H$2,0)),""),IF($K25=3,IF(AND((BA25=""),(BB25="")),INDEX(Calendario!$D$3:$H$55,MATCH(BC$4,Calendario!$A$3:$A$55,0),MATCH($I25,Calendario!$D$2:$H$2,0)),""),IF($K25=4,IF(AND((AZ25=""),(BA25=""),(BB25="")),INDEX(Calendario!$D$3:$H$55,MATCH(BC$4,Calendario!$A$3:$A$55,0),MATCH($I25,Calendario!$D$2:$H$2,0)),""))))))))</f>
        <v>44855</v>
      </c>
      <c r="BD25" s="108">
        <f>IF(ISBLANK($I25),"",IF(OR(EXACT(($I25),PROPER(TEXT(BD24,"dddd"))),(EXACT(($I25),PROPER(TEXT(BD23,"dddd"))))),"",IF(EXACT(($I25),(PROPER(TEXT(BD$3,"dddd")))),"",IF($K25=1,INDEX(Calendario!$D$3:$H$55,MATCH(BD$4,Calendario!$A$3:$A$55,0),MATCH($I25,Calendario!$D$2:$H$2,0)),IF($K25=2,IF(BC25="",INDEX(Calendario!$D$3:$H$55,MATCH(BD$4,Calendario!$A$3:$A$55,0),MATCH($I25,Calendario!$D$2:$H$2,0)),""),IF($K25=3,IF(AND((BB25=""),(BC25="")),INDEX(Calendario!$D$3:$H$55,MATCH(BD$4,Calendario!$A$3:$A$55,0),MATCH($I25,Calendario!$D$2:$H$2,0)),""),IF($K25=4,IF(AND((BA25=""),(BB25=""),(BC25="")),INDEX(Calendario!$D$3:$H$55,MATCH(BD$4,Calendario!$A$3:$A$55,0),MATCH($I25,Calendario!$D$2:$H$2,0)),""))))))))</f>
        <v>44862</v>
      </c>
      <c r="BE25" s="107">
        <f>IF(ISBLANK($I25),"",IF(OR(EXACT(($I25),PROPER(TEXT(BE24,"dddd"))),(EXACT(($I25),PROPER(TEXT(BE23,"dddd"))))),"",IF(EXACT(($I25),(PROPER(TEXT(BE$3,"dddd")))),"",IF($K25=1,INDEX(Calendario!$D$3:$H$55,MATCH(BE$4,Calendario!$A$3:$A$55,0),MATCH($I25,Calendario!$D$2:$H$2,0)),IF($K25=2,IF(BD25="",INDEX(Calendario!$D$3:$H$55,MATCH(BE$4,Calendario!$A$3:$A$55,0),MATCH($I25,Calendario!$D$2:$H$2,0)),""),IF($K25=3,IF(AND((BC25=""),(BD25="")),INDEX(Calendario!$D$3:$H$55,MATCH(BE$4,Calendario!$A$3:$A$55,0),MATCH($I25,Calendario!$D$2:$H$2,0)),""),IF($K25=4,IF(AND((BB25=""),(BC25=""),(BD25="")),INDEX(Calendario!$D$3:$H$55,MATCH(BE$4,Calendario!$A$3:$A$55,0),MATCH($I25,Calendario!$D$2:$H$2,0)),""))))))))</f>
        <v>44869</v>
      </c>
      <c r="BF25" s="107">
        <f>IF(ISBLANK($I25),"",IF(OR(EXACT(($I25),PROPER(TEXT(BF24,"dddd"))),(EXACT(($I25),PROPER(TEXT(BF23,"dddd"))))),"",IF(EXACT(($I25),(PROPER(TEXT(BF$3,"dddd")))),"",IF($K25=1,INDEX(Calendario!$D$3:$H$55,MATCH(BF$4,Calendario!$A$3:$A$55,0),MATCH($I25,Calendario!$D$2:$H$2,0)),IF($K25=2,IF(BE25="",INDEX(Calendario!$D$3:$H$55,MATCH(BF$4,Calendario!$A$3:$A$55,0),MATCH($I25,Calendario!$D$2:$H$2,0)),""),IF($K25=3,IF(AND((BD25=""),(BE25="")),INDEX(Calendario!$D$3:$H$55,MATCH(BF$4,Calendario!$A$3:$A$55,0),MATCH($I25,Calendario!$D$2:$H$2,0)),""),IF($K25=4,IF(AND((BC25=""),(BD25=""),(BE25="")),INDEX(Calendario!$D$3:$H$55,MATCH(BF$4,Calendario!$A$3:$A$55,0),MATCH($I25,Calendario!$D$2:$H$2,0)),""))))))))</f>
        <v>44876</v>
      </c>
      <c r="BG25" s="107">
        <f>IF(ISBLANK($I25),"",IF(OR(EXACT(($I25),PROPER(TEXT(BG24,"dddd"))),(EXACT(($I25),PROPER(TEXT(BG23,"dddd"))))),"",IF(EXACT(($I25),(PROPER(TEXT(BG$3,"dddd")))),"",IF($K25=1,INDEX(Calendario!$D$3:$H$55,MATCH(BG$4,Calendario!$A$3:$A$55,0),MATCH($I25,Calendario!$D$2:$H$2,0)),IF($K25=2,IF(BF25="",INDEX(Calendario!$D$3:$H$55,MATCH(BG$4,Calendario!$A$3:$A$55,0),MATCH($I25,Calendario!$D$2:$H$2,0)),""),IF($K25=3,IF(AND((BE25=""),(BF25="")),INDEX(Calendario!$D$3:$H$55,MATCH(BG$4,Calendario!$A$3:$A$55,0),MATCH($I25,Calendario!$D$2:$H$2,0)),""),IF($K25=4,IF(AND((BD25=""),(BE25=""),(BF25="")),INDEX(Calendario!$D$3:$H$55,MATCH(BG$4,Calendario!$A$3:$A$55,0),MATCH($I25,Calendario!$D$2:$H$2,0)),""))))))))</f>
        <v>44883</v>
      </c>
      <c r="BH25" s="107">
        <f>IF(ISBLANK($I25),"",IF(OR(EXACT(($I25),PROPER(TEXT(BH24,"dddd"))),(EXACT(($I25),PROPER(TEXT(BH23,"dddd"))))),"",IF(EXACT(($I25),(PROPER(TEXT(BH$3,"dddd")))),"",IF($K25=1,INDEX(Calendario!$D$3:$H$55,MATCH(BH$4,Calendario!$A$3:$A$55,0),MATCH($I25,Calendario!$D$2:$H$2,0)),IF($K25=2,IF(BG25="",INDEX(Calendario!$D$3:$H$55,MATCH(BH$4,Calendario!$A$3:$A$55,0),MATCH($I25,Calendario!$D$2:$H$2,0)),""),IF($K25=3,IF(AND((BF25=""),(BG25="")),INDEX(Calendario!$D$3:$H$55,MATCH(BH$4,Calendario!$A$3:$A$55,0),MATCH($I25,Calendario!$D$2:$H$2,0)),""),IF($K25=4,IF(AND((BE25=""),(BF25=""),(BG25="")),INDEX(Calendario!$D$3:$H$55,MATCH(BH$4,Calendario!$A$3:$A$55,0),MATCH($I25,Calendario!$D$2:$H$2,0)),""))))))))</f>
        <v>44890</v>
      </c>
      <c r="BI25" s="108">
        <f>IF(ISBLANK($I25),"",IF(OR(EXACT(($I25),PROPER(TEXT(BI24,"dddd"))),(EXACT(($I25),PROPER(TEXT(BI23,"dddd"))))),"",IF(EXACT(($I25),(PROPER(TEXT(BI$3,"dddd")))),"",IF($K25=1,INDEX(Calendario!$D$3:$H$55,MATCH(BI$4,Calendario!$A$3:$A$55,0),MATCH($I25,Calendario!$D$2:$H$2,0)),IF($K25=2,IF(BH25="",INDEX(Calendario!$D$3:$H$55,MATCH(BI$4,Calendario!$A$3:$A$55,0),MATCH($I25,Calendario!$D$2:$H$2,0)),""),IF($K25=3,IF(AND((BG25=""),(BH25="")),INDEX(Calendario!$D$3:$H$55,MATCH(BI$4,Calendario!$A$3:$A$55,0),MATCH($I25,Calendario!$D$2:$H$2,0)),""),IF($K25=4,IF(AND((BF25=""),(BG25=""),(BH25="")),INDEX(Calendario!$D$3:$H$55,MATCH(BI$4,Calendario!$A$3:$A$55,0),MATCH($I25,Calendario!$D$2:$H$2,0)),""))))))))</f>
        <v>44897</v>
      </c>
      <c r="BJ25" s="108">
        <f>IF(ISBLANK($I25),"",IF(OR(EXACT(($I25),PROPER(TEXT(BJ24,"dddd"))),(EXACT(($I25),PROPER(TEXT(BJ23,"dddd"))))),"",IF(EXACT(($I25),(PROPER(TEXT(BJ$3,"dddd")))),"",IF($K25=1,INDEX(Calendario!$D$3:$H$55,MATCH(BJ$4,Calendario!$A$3:$A$55,0),MATCH($I25,Calendario!$D$2:$H$2,0)),IF($K25=2,IF(BI25="",INDEX(Calendario!$D$3:$H$55,MATCH(BJ$4,Calendario!$A$3:$A$55,0),MATCH($I25,Calendario!$D$2:$H$2,0)),""),IF($K25=3,IF(AND((BH25=""),(BI25="")),INDEX(Calendario!$D$3:$H$55,MATCH(BJ$4,Calendario!$A$3:$A$55,0),MATCH($I25,Calendario!$D$2:$H$2,0)),""),IF($K25=4,IF(AND((BG25=""),(BH25=""),(BI25="")),INDEX(Calendario!$D$3:$H$55,MATCH(BJ$4,Calendario!$A$3:$A$55,0),MATCH($I25,Calendario!$D$2:$H$2,0)),""))))))))</f>
        <v>44904</v>
      </c>
      <c r="BK25" s="108">
        <f>IF(ISBLANK($I25),"",IF(OR(EXACT(($I25),PROPER(TEXT(BK24,"dddd"))),(EXACT(($I25),PROPER(TEXT(BK23,"dddd"))))),"",IF(EXACT(($I25),(PROPER(TEXT(BK$3,"dddd")))),"",IF($K25=1,INDEX(Calendario!$D$3:$H$55,MATCH(BK$4,Calendario!$A$3:$A$55,0),MATCH($I25,Calendario!$D$2:$H$2,0)),IF($K25=2,IF(BJ25="",INDEX(Calendario!$D$3:$H$55,MATCH(BK$4,Calendario!$A$3:$A$55,0),MATCH($I25,Calendario!$D$2:$H$2,0)),""),IF($K25=3,IF(AND((BI25=""),(BJ25="")),INDEX(Calendario!$D$3:$H$55,MATCH(BK$4,Calendario!$A$3:$A$55,0),MATCH($I25,Calendario!$D$2:$H$2,0)),""),IF($K25=4,IF(AND((BH25=""),(BI25=""),(BJ25="")),INDEX(Calendario!$D$3:$H$55,MATCH(BK$4,Calendario!$A$3:$A$55,0),MATCH($I25,Calendario!$D$2:$H$2,0)),""))))))))</f>
        <v>44911</v>
      </c>
      <c r="BL25" s="108">
        <f>IF(ISBLANK($I25),"",IF(OR(EXACT(($I25),PROPER(TEXT(BL24,"dddd"))),(EXACT(($I25),PROPER(TEXT(BL23,"dddd"))))),"",IF(EXACT(($I25),(PROPER(TEXT(BL$3,"dddd")))),"",IF($K25=1,INDEX(Calendario!$D$3:$H$55,MATCH(BL$4,Calendario!$A$3:$A$55,0),MATCH($I25,Calendario!$D$2:$H$2,0)),IF($K25=2,IF(BK25="",INDEX(Calendario!$D$3:$H$55,MATCH(BL$4,Calendario!$A$3:$A$55,0),MATCH($I25,Calendario!$D$2:$H$2,0)),""),IF($K25=3,IF(AND((BJ25=""),(BK25="")),INDEX(Calendario!$D$3:$H$55,MATCH(BL$4,Calendario!$A$3:$A$55,0),MATCH($I25,Calendario!$D$2:$H$2,0)),""),IF($K25=4,IF(AND((BI25=""),(BJ25=""),(BK25="")),INDEX(Calendario!$D$3:$H$55,MATCH(BL$4,Calendario!$A$3:$A$55,0),MATCH($I25,Calendario!$D$2:$H$2,0)),""))))))))</f>
        <v>44918</v>
      </c>
      <c r="BM25" s="108">
        <f>IF(ISBLANK($I25),"",IF(OR(EXACT(($I25),PROPER(TEXT(BM24,"dddd"))),(EXACT(($I25),PROPER(TEXT(BM23,"dddd"))))),"",IF(EXACT(($I25),(PROPER(TEXT(BM$3,"dddd")))),"",IF($K25=1,INDEX(Calendario!$D$3:$H$55,MATCH(BM$4,Calendario!$A$3:$A$55,0),MATCH($I25,Calendario!$D$2:$H$2,0)),IF($K25=2,IF(BL25="",INDEX(Calendario!$D$3:$H$55,MATCH(BM$4,Calendario!$A$3:$A$55,0),MATCH($I25,Calendario!$D$2:$H$2,0)),""),IF($K25=3,IF(AND((BK25=""),(BL25="")),INDEX(Calendario!$D$3:$H$55,MATCH(BM$4,Calendario!$A$3:$A$55,0),MATCH($I25,Calendario!$D$2:$H$2,0)),""),IF($K25=4,IF(AND((BJ25=""),(BK25=""),(BL25="")),INDEX(Calendario!$D$3:$H$55,MATCH(BM$4,Calendario!$A$3:$A$55,0),MATCH($I25,Calendario!$D$2:$H$2,0)),""))))))))</f>
        <v>44925</v>
      </c>
      <c r="BO25" s="88" t="s">
        <v>1573</v>
      </c>
    </row>
    <row r="26" spans="1:67" s="88" customFormat="1" ht="26.25" customHeight="1" x14ac:dyDescent="0.25">
      <c r="A26" s="178">
        <f t="shared" si="1"/>
        <v>18</v>
      </c>
      <c r="B26" s="176" t="s">
        <v>1280</v>
      </c>
      <c r="C26" s="176" t="s">
        <v>1575</v>
      </c>
      <c r="D26" s="177" t="str">
        <f>IF(ISNA(VLOOKUP(C26,TSeccBS!$D:$H,5,FALSE)),"",VLOOKUP(C26,TSeccBS!$D:$H,5,FALSE))</f>
        <v>MONTERIA</v>
      </c>
      <c r="E26" s="176" t="s">
        <v>405</v>
      </c>
      <c r="F26" s="176" t="s">
        <v>25</v>
      </c>
      <c r="G26" s="177" t="str">
        <f>IF(ISNA(VLOOKUP(F26,Tmunic!$C$2:$D$1160,2,FALSE)),"",VLOOKUP(F26,Tmunic!$C$2:$D$1160,2,FALSE))</f>
        <v>DS CORDOBA</v>
      </c>
      <c r="H26" s="184" t="str">
        <f>IF(ISNA(VLOOKUP(G26,TDirReg!$F$1:$H$184,3,0)),"",VLOOKUP(G26,TDirReg!$F$1:$H$184,3,0))</f>
        <v>Carrera 7 con Calle 10 Esquina B/ Buena vista</v>
      </c>
      <c r="I26" s="196" t="s">
        <v>127</v>
      </c>
      <c r="J26" s="195" t="s">
        <v>1735</v>
      </c>
      <c r="K26" s="197">
        <v>1</v>
      </c>
      <c r="L26" s="202">
        <f t="shared" si="2"/>
        <v>51</v>
      </c>
      <c r="M26" s="107" t="str">
        <f>IF(ISBLANK($I26),"",IF(EXACT(($I26),(PROPER(TEXT(M$3,"dddd")))),"",IF(EXACT(M$4,$J26),IF($K26=1,INDEX(Calendario!$D$3:$H$55,MATCH(M$4,Calendario!$A$3:$A$55,0),MATCH($I26,Calendario!$D$2:$H$2,0)),INDEX(Calendario!$D$3:$H$55,MATCH($J26,Calendario!$A$3:$A$55,0),MATCH($I26,Calendario!$D$2:$H$2,0))),"")))</f>
        <v/>
      </c>
      <c r="N26" s="107">
        <f>IF(ISBLANK($I26),"",IF(OR(EXACT(($I26),PROPER(TEXT(N24,"dddd"))),(EXACT(($I26),PROPER(TEXT(N25,"dddd"))))),"",IF(EXACT(($I26),(PROPER(TEXT(N$3,"dddd")))),"",IF(EXACT(N$4,$J26),IF(M26="",IF(OR(($K26=4),($K26=3),($K26=2),($K26=1)),INDEX(Calendario!$D$3:$H$55,MATCH(N$4,Calendario!$A$3:$A$55,0),MATCH($I26,Calendario!$D$2:$H$2,0)),"")),IF($K26=1,IF(AND(M26="",EXACT((N$4),(CONCATENATE(Calendario!$A$1," ",(MID($J26,8,2))+1)))),INDEX(Calendario!$D$3:$H$55,MATCH(N$4,Calendario!$A$3:$A$55,0),MATCH($I26,Calendario!$D$2:$H$2,0)),IF(M26="","",INDEX(Calendario!$D$3:$H$55,MATCH(N$4,Calendario!$A$3:$A$55,0),MATCH($I26,Calendario!$D$2:$H$2,0)))),IF($K26=2,IF(M26="",IF(EXACT($K26,N$4),INDEX(Calendario!$D$3:$H$55,MATCH(N$4,Calendario!$A$3:$A$55,0),MATCH($I26,Calendario!$D$2:$H$2,0)),""),""),IF($K26=3,IF((M26=""),IF(EXACT($K26,N$4),INDEX(Calendario!$D$3:$H$55,MATCH(N$4,Calendario!$A$3:$A$55,0),MATCH($I26,Calendario!$D$2:$H$2,0)),""),""),IF($K26=4,IF((M26=""),IF(EXACT($K26,N$4),INDEX(Calendario!$D$3:$H$55,MATCH(N$4,Calendario!$A$3:$A$55,0),MATCH($I26,Calendario!$D$2:$H$2,0)),""),""),1))))))))</f>
        <v>44566</v>
      </c>
      <c r="O26" s="107">
        <f>IF(ISBLANK($I26),"",IF(EXACT(($I26),(PROPER(TEXT(O$3,"dddd")))),"",IF(OR(EXACT(($I26),PROPER(TEXT(O24,"dddd"))),(EXACT(($I26),PROPER(TEXT(O25,"dddd"))))),"",IF(EXACT(O$4,$J26),IF(N26="",IF(OR(($K26=4),($K26=3),($K26=2),($K26=1)),INDEX(Calendario!$D$3:$H$55,MATCH(O$4,Calendario!$A$3:$A$55,0),MATCH($I26,Calendario!$D$2:$H$2,0)),"")),IF($K26=1,IF(AND(M26="",EXACT((O$4),(CONCATENATE(Calendario!$A$1," ",(MID($J26,8,2))+1)))),INDEX(Calendario!$D$3:$H$55,MATCH(O$4,Calendario!$A$3:$A$55,0),MATCH($I26,Calendario!$D$2:$H$2,0)),IF(N26="",IF(EXACT(($I26),(PROPER(TEXT(N$3,"dddd")))),INDEX(Calendario!$D$3:$H$55,MATCH(O$4,Calendario!$A$3:$A$55,0),MATCH($I26,Calendario!$D$2:$H$2,0)),""),INDEX(Calendario!$D$3:$H$55,MATCH(O$4,Calendario!$A$3:$A$55,0),MATCH($I26,Calendario!$D$2:$H$2,0)))),IF(EXACT($M$4,"Semana 1"),IF($K26=2,IF(N26="",IF(OR(($J26="Semana 1"),($J26="Semana 2"),($J26="Semana 3")),INDEX(Calendario!$D$3:$H$55,MATCH(O$4,Calendario!$A$3:$A$55,0),MATCH($I26,Calendario!$D$2:$H$2,0)),""),""),IF($K26=3,IF(AND((M26=""),(N26="")),IF(OR(($J26="Semana 1"),($J26="Semana 2"),($J26="Semana 3")),INDEX(Calendario!$D$3:$H$55,MATCH(O$4,Calendario!$A$3:$A$55,0),MATCH($I26,Calendario!$D$2:$H$2,0)),""),""),IF($K26=4,IF(AND((M26=""),(N26="")),IF(OR(($J26="Semana 1"),($J26="Semana 2"),($J26="Semana 3")),INDEX(Calendario!$D$3:$H$55,MATCH(O$4,Calendario!$A$3:$A$55,0),MATCH($I26,Calendario!$D$2:$H$2,0)),""),"")))),IF($K26=2,IF(N26="",IF(OR(($J26="Semana 1"),($J26="Semana 2")),INDEX(Calendario!$D$3:$H$55,MATCH(O$4,Calendario!$A$3:$A$55,0),MATCH($I26,Calendario!$D$2:$H$2,0)),""),""),IF($K26=3,IF(AND((M26=""),(N26="")),IF(OR(($J26="Semana 1"),($J26="Semana 2")),INDEX(Calendario!$D$3:$H$55,MATCH(O$4,Calendario!$A$3:$A$55,0),MATCH($I26,Calendario!$D$2:$H$2,0)),""),""),IF($K26=4,IF(AND((M26=""),(N26="")),IF(OR(($J26="Semana 1"),($J26="Semana 2")),INDEX(Calendario!$D$3:$H$55,MATCH(O$4,Calendario!$A$3:$A$55,0),MATCH($I26,Calendario!$D$2:$H$2,0)),""),""))))))))))</f>
        <v>44573</v>
      </c>
      <c r="P26" s="107">
        <f>IF(ISBLANK($I26),"",IF(EXACT(($I26),(PROPER(TEXT(P$3,"dddd")))),"",IF(OR(EXACT(($I26),PROPER(TEXT(P24,"dddd"))),(EXACT(($I26),PROPER(TEXT(P25,"dddd"))))),"",IF(EXACT(P$4,$J26),IF(O26="",IF(OR(($K26=4),($K26=3),($K26=2),($K26=1)),INDEX(Calendario!$D$3:$H$55,MATCH(P$4,Calendario!$A$3:$A$55,0),MATCH($I26,Calendario!$D$2:$H$2,0)),"")),IF($K26=1,IF(AND(M26="",EXACT((P$4),(CONCATENATE(Calendario!$A$1," ",(MID($J26,8,2))+1)))),INDEX(Calendario!$D$3:$H$55,MATCH(P$4,Calendario!$A$3:$A$55,0),MATCH($I26,Calendario!$D$2:$H$2,0)),IF(O26="",IF(EXACT(($I26),(PROPER(TEXT(O$3,"dddd")))),INDEX(Calendario!$D$3:$H$55,MATCH(P$4,Calendario!$A$3:$A$55,0),MATCH($I26,Calendario!$D$2:$H$2,0)),""),INDEX(Calendario!$D$3:$H$55,MATCH(P$4,Calendario!$A$3:$A$55,0),MATCH($I26,Calendario!$D$2:$H$2,0)))),IF(EXACT($M$4,"Semana 1"),IF($K26=2,IF(O26="",IF(OR(($J26="Semana 1"),($J26="Semana 2"),($J26="Semana 3"),($J26="Semana 4")),INDEX(Calendario!$D$3:$H$55,MATCH(P$4,Calendario!$A$3:$A$55,0),MATCH($I26,Calendario!$D$2:$H$2,0)),""),""),IF($K26=3,IF(AND((N26=""),(O26="")),IF(OR(($J26="Semana 1"),($J26="Semana 2"),($J26="Semana 3"),($J26="Semana 4")),INDEX(Calendario!$D$3:$H$55,MATCH(P$4,Calendario!$A$3:$A$55,0),MATCH($I26,Calendario!$D$2:$H$2,0)),""),""),IF($K26=4,IF(AND((M26=""),(N26=""),(O26="")),IF(OR(($J26="Semana 1"),($J26="Semana 2"),($J26="Semana 3"),($J26="Semana 4")),INDEX(Calendario!$D$3:$H$55,MATCH(P$4,Calendario!$A$3:$A$55,0),MATCH($I26,Calendario!$D$2:$H$2,0)),""),"")))),IF($K26=2,IF(O26="",IF(OR(($J26="Semana 1"),($J26="Semana 2"),($J26="Semana 3")),INDEX(Calendario!$D$3:$H$55,MATCH(P$4,Calendario!$A$3:$A$55,0),MATCH($I26,Calendario!$D$2:$H$2,0)),""),""),IF($K26=3,IF(AND((N26=""),(O26="")),IF(OR(($J26="Semana 1"),($J26="Semana 2"),($J26="Semana 3")),INDEX(Calendario!$D$3:$H$55,MATCH(P$4,Calendario!$A$3:$A$55,0),MATCH($I26,Calendario!$D$2:$H$2,0)),""),""),IF($K26=4,IF(AND((M26=""),(N26=""),(O26="")),IF(OR(($J26="Semana 1"),($J26="Semana 2"),($J26="Semana 3")),INDEX(Calendario!$D$3:$H$55,MATCH(P$4,Calendario!$A$3:$A$55,0),MATCH($I26,Calendario!$D$2:$H$2,0)),""),""))))))))))</f>
        <v>44580</v>
      </c>
      <c r="Q26" s="107">
        <f>IF(ISBLANK($I26),"",IF(EXACT(($I26),(PROPER(TEXT(Q$3,"dddd")))),"",IF(OR(EXACT(($I26),PROPER(TEXT(Q24,"dddd"))),(EXACT(($I26),PROPER(TEXT(Q25,"dddd"))))),"",IF(EXACT(Q$4,$J26),IF(P26="",IF(OR(($K26=4),($K26=3),($K26=2),($K26=1)),INDEX(Calendario!$D$3:$H$55,MATCH(Q$4,Calendario!$A$3:$A$55,0),MATCH($I26,Calendario!$D$2:$H$2,0)),"")),IF($K26=1,IF(AND(M26="",EXACT((Q$4),(CONCATENATE(Calendario!$A$1," ",(MID($J26,8,2))+1)))),INDEX(Calendario!$D$3:$H$55,MATCH(Q$4,Calendario!$A$3:$A$55,0),MATCH($I26,Calendario!$D$2:$H$2,0)),IF(P26="","",INDEX(Calendario!$D$3:$H$55,MATCH(Q$4,Calendario!$A$3:$A$55,0),MATCH($I26,Calendario!$D$2:$H$2,0)))),IF(EXACT($M$4,"Semana 1"),IF($K26=2,IF(P26="",IF(OR(($J26="Semana 1"),($J26="Semana 2"),($J26="Semana 3"),($J26="Semana 4"),($J26="Semana 5")),INDEX(Calendario!$D$3:$H$55,MATCH(Q$4,Calendario!$A$3:$A$55,0),MATCH($I26,Calendario!$D$2:$H$2,0)),""),""),IF($K26=3,IF(AND((O26=""),(P26="")),IF(OR(($J26="Semana 1"),($J26="Semana 2"),($J26="Semana 3"),($J26="Semana 4"),($J26="Semana 5")),INDEX(Calendario!$D$3:$H$55,MATCH(Q$4,Calendario!$A$3:$A$55,0),MATCH($I26,Calendario!$D$2:$H$2,0)),""),""),IF($K26=4,IF(AND((N26=""),(O26=""),(P26="")),IF(OR(($J26="Semana 1"),($J26="Semana 2"),($J26="Semana 3"),($J26="Semana 4"),($J26="Semana 5")),INDEX(Calendario!$D$3:$H$55,MATCH(Q$4,Calendario!$A$3:$A$55,0),MATCH($I26,Calendario!$D$2:$H$2,0)),""),"")))),IF($K26=2,IF(P26="",IF(OR(($J26="Semana 1"),($J26="Semana 2"),($J26="Semana 3"),($J26="Semana 4")),INDEX(Calendario!$D$3:$H$55,MATCH(Q$4,Calendario!$A$3:$A$55,0),MATCH($I26,Calendario!$D$2:$H$2,0)),""),""),IF($K26=3,IF(AND((O26=""),(P26="")),IF(OR(($J26="Semana 1"),($J26="Semana 2"),($J26="Semana 3"),($J26="Semana 4")),INDEX(Calendario!$D$3:$H$55,MATCH(Q$4,Calendario!$A$3:$A$55,0),MATCH($I26,Calendario!$D$2:$H$2,0)),""),""),IF($K26=4,IF(AND((N26=""),(O26=""),(P26="")),IF(OR(($J26="Semana 1"),($J26="Semana 2"),($J26="Semana 3"),($J26="Semana 4")),INDEX(Calendario!$D$3:$H$55,MATCH(Q$4,Calendario!$A$3:$A$55,0),MATCH($I26,Calendario!$D$2:$H$2,0)),""),""))))))))))</f>
        <v>44587</v>
      </c>
      <c r="R26" s="108">
        <f>IF(ISBLANK($I26),"",IF(EXACT(($I26),(PROPER(TEXT(R$3,"dddd")))),"",IF(OR(EXACT(($I26),PROPER(TEXT(R24,"dddd"))),(EXACT(($I26),PROPER(TEXT(R25,"dddd"))))),"",IF(EXACT(R$4,$J26),IF(Q26="",IF(OR(($K26=4),($K26=3),($K26=2),($K26=1)),INDEX(Calendario!$D$3:$H$55,MATCH(R$4,Calendario!$A$3:$A$55,0),MATCH($I26,Calendario!$D$2:$H$2,0)),"")),IF($K26=1,IF(AND(N26="",EXACT((R$4),(CONCATENATE(Calendario!$A$1," ",(MID($J26,8,2))+1)))),INDEX(Calendario!$D$3:$H$55,MATCH(R$4,Calendario!$A$3:$A$55,0),MATCH($I26,Calendario!$D$2:$H$2,0)),IF(Q26="","",INDEX(Calendario!$D$3:$H$55,MATCH(R$4,Calendario!$A$3:$A$55,0),MATCH($I26,Calendario!$D$2:$H$2,0)))),IF(EXACT($M$4,"Semana 1"),IF($K26=2,IF(Q26="",IF(OR(($J26="Semana 1"),($J26="Semana 2"),($J26="Semana 3"),($J26="Semana 4"),($J26="Semana 5"),($J26="Semana 6")),INDEX(Calendario!$D$3:$H$55,MATCH(R$4,Calendario!$A$3:$A$55,0),MATCH($I26,Calendario!$D$2:$H$2,0)),""),""),IF($K26=3,IF(AND((P26=""),(Q26="")),IF(OR(($J26="Semana 1"),($J26="Semana 2"),($J26="Semana 3"),($J26="Semana 4"),($J26="Semana 5"),($J26="Semana 6")),INDEX(Calendario!$D$3:$H$55,MATCH(R$4,Calendario!$A$3:$A$55,0),MATCH($I26,Calendario!$D$2:$H$2,0)),""),""),IF($K26=4,IF(AND((O26=""),(P26=""),(Q26="")),IF(OR(($J26="Semana 1"),($J26="Semana 2"),($J26="Semana 3"),($J26="Semana 4"),($J26="Semana 5"),($J26="Semana 6")),INDEX(Calendario!$D$3:$H$55,MATCH(R$4,Calendario!$A$3:$A$55,0),MATCH($I26,Calendario!$D$2:$H$2,0)),""),"")))),IF($K26=2,IF(Q26="",IF(OR(($J26="Semana 1"),($J26="Semana 2"),($J26="Semana 3"),($J26="Semana 4"),($J26="Semana 5")),INDEX(Calendario!$D$3:$H$55,MATCH(R$4,Calendario!$A$3:$A$55,0),MATCH($I26,Calendario!$D$2:$H$2,0)),""),""),IF($K26=3,IF(AND((P26=""),(Q26="")),IF(OR(($J26="Semana 1"),($J26="Semana 2"),($J26="Semana 3"),($J26="Semana 4"),($J26="Semana 5")),INDEX(Calendario!$D$3:$H$55,MATCH(R$4,Calendario!$A$3:$A$55,0),MATCH($I26,Calendario!$D$2:$H$2,0)),""),""),IF($K26=4,IF(AND((O26=""),(P26=""),(Q26="")),IF(OR(($J26="Semana 1"),($J26="Semana 2"),($J26="Semana 3"),($J26="Semana 4"),($J26="Semana 5")),INDEX(Calendario!$D$3:$H$55,MATCH(R$4,Calendario!$A$3:$A$55,0),MATCH($I26,Calendario!$D$2:$H$2,0)),""),""))))))))))</f>
        <v>44594</v>
      </c>
      <c r="S26" s="108">
        <f>IF(ISBLANK($I26),"",IF(EXACT(($I26),(PROPER(TEXT(S$3,"dddd")))),"",IF(OR(EXACT(($I26),PROPER(TEXT(S24,"dddd"))),(EXACT(($I26),PROPER(TEXT(S25,"dddd"))))),"",IF(EXACT(S$4,$J26),IF(R26="",IF(OR(($K26=4),($K26=3),($K26=2),($K26=1)),INDEX(Calendario!$D$3:$H$55,MATCH(S$4,Calendario!$A$3:$A$55,0),MATCH($I26,Calendario!$D$2:$H$2,0)),"")),IF($K26=1,IF(AND(O26="",EXACT((S$4),(CONCATENATE(Calendario!$A$1," ",(MID($J26,8,2))+1)))),INDEX(Calendario!$D$3:$H$55,MATCH(S$4,Calendario!$A$3:$A$55,0),MATCH($I26,Calendario!$D$2:$H$2,0)),IF(R26="",IF(EXACT(($I26),(PROPER(TEXT(R$3,"dddd")))),INDEX(Calendario!$D$3:$H$55,MATCH(S$4,Calendario!$A$3:$A$55,0),MATCH($I26,Calendario!$D$2:$H$2,0)),""),INDEX(Calendario!$D$3:$H$55,MATCH(S$4,Calendario!$A$3:$A$55,0),MATCH($I26,Calendario!$D$2:$H$2,0)))),IF(EXACT($M$4,"Semana 1"),IF($K26=2,IF(R26="",IF(OR(($J26="Semana 1"),($J26="Semana 2"),($J26="Semana 3"),($J26="Semana 4"),($J26="Semana 5"),($J26="Semana 6"),($J26="Semana 7")),INDEX(Calendario!$D$3:$H$55,MATCH(S$4,Calendario!$A$3:$A$55,0),MATCH($I26,Calendario!$D$2:$H$2,0)),""),""),IF($K26=3,IF(AND((Q26=""),(R26="")),IF(OR(($J26="Semana 1"),($J26="Semana 2"),($J26="Semana 3"),($J26="Semana 4"),($J26="Semana 5"),($J26="Semana 6"),($J26="Semana 7")),INDEX(Calendario!$D$3:$H$55,MATCH(S$4,Calendario!$A$3:$A$55,0),MATCH($I26,Calendario!$D$2:$H$2,0)),""),""),IF($K26=4,IF(AND((P26=""),(Q26=""),(R26="")),IF(OR(($J26="Semana 1"),($J26="Semana 2"),($J26="Semana 3"),($J26="Semana 4"),($J26="Semana 5"),($J26="Semana 6"),($J26="Semana 7")),INDEX(Calendario!$D$3:$H$55,MATCH(S$4,Calendario!$A$3:$A$55,0),MATCH($I26,Calendario!$D$2:$H$2,0)),""),"")))),IF($K26=2,IF(R26="",IF(OR(($J26="Semana 1"),($J26="Semana 2"),($J26="Semana 3"),($J26="Semana 4"),($J26="Semana 5"),($J26="Semana 6")),INDEX(Calendario!$D$3:$H$55,MATCH(S$4,Calendario!$A$3:$A$55,0),MATCH($I26,Calendario!$D$2:$H$2,0)),""),""),IF($K26=3,IF(AND((Q26=""),(R26="")),IF(OR(($J26="Semana 1"),($J26="Semana 2"),($J26="Semana 3"),($J26="Semana 4"),($J26="Semana 5"),($J26="Semana 6")),INDEX(Calendario!$D$3:$H$55,MATCH(S$4,Calendario!$A$3:$A$55,0),MATCH($I26,Calendario!$D$2:$H$2,0)),""),""),IF($K26=4,IF(AND((P26=""),(Q26=""),(R26="")),IF(OR(($J26="Semana 1"),($J26="Semana 2"),($J26="Semana 3"),($J26="Semana 4"),($J26="Semana 5"),($J26="Semana 6")),INDEX(Calendario!$D$3:$H$55,MATCH(S$4,Calendario!$A$3:$A$55,0),MATCH($I26,Calendario!$D$2:$H$2,0)),""),""))))))))))</f>
        <v>44601</v>
      </c>
      <c r="T26" s="108">
        <f>IF(ISBLANK($I26),"",IF(EXACT(($I26),(PROPER(TEXT(T$3,"dddd")))),"",IF(OR(EXACT(($I26),PROPER(TEXT(T24,"dddd"))),(EXACT(($I26),PROPER(TEXT(T25,"dddd"))))),"",IF(EXACT(T$4,$J26),IF(S26="",IF(OR(($K26=4),($K26=3),($K26=2),($K26=1)),INDEX(Calendario!$D$3:$H$55,MATCH(T$4,Calendario!$A$3:$A$55,0),MATCH($I26,Calendario!$D$2:$H$2,0)),"")),IF($K26=1,IF(AND(P26="",EXACT((T$4),(CONCATENATE(Calendario!$A$1," ",(MID($J26,8,2))+1)))),INDEX(Calendario!$D$3:$H$55,MATCH(T$4,Calendario!$A$3:$A$55,0),MATCH($I26,Calendario!$D$2:$H$2,0)),IF(S26="",IF(EXACT(($I26),(PROPER(TEXT(S$3,"dddd")))),INDEX(Calendario!$D$3:$H$55,MATCH(T$4,Calendario!$A$3:$A$55,0),MATCH($I26,Calendario!$D$2:$H$2,0)),""),INDEX(Calendario!$D$3:$H$55,MATCH(T$4,Calendario!$A$3:$A$55,0),MATCH($I26,Calendario!$D$2:$H$2,0)))),IF(EXACT($M$4,"Semana 1"),IF($K26=2,IF(S26="",IF(OR(($J26="Semana 1"),($J26="Semana 2"),($J26="Semana 3"),($J26="Semana 4"),($J26="Semana 5"),($J26="Semana 6"),($J26="Semana 7"),($J26="Semana 8")),INDEX(Calendario!$D$3:$H$55,MATCH(T$4,Calendario!$A$3:$A$55,0),MATCH($I26,Calendario!$D$2:$H$2,0)),""),""),IF($K26=3,IF(AND((R26=""),(S26="")),IF(OR(($J26="Semana 1"),($J26="Semana 2"),($J26="Semana 3"),($J26="Semana 4"),($J26="Semana 5"),($J26="Semana 6"),($J26="Semana 7"),($J26="Semana 8")),INDEX(Calendario!$D$3:$H$55,MATCH(T$4,Calendario!$A$3:$A$55,0),MATCH($I26,Calendario!$D$2:$H$2,0)),""),""),IF($K26=4,IF(AND((Q26=""),(R26=""),(S26="")),IF(OR(($J26="Semana 1"),($J26="Semana 2"),($J26="Semana 3"),($J26="Semana 4"),($J26="Semana 5"),($J26="Semana 6"),($J26="Semana 7"),($J26="Semana 8")),INDEX(Calendario!$D$3:$H$55,MATCH(T$4,Calendario!$A$3:$A$55,0),MATCH($I26,Calendario!$D$2:$H$2,0)),""),"")))),IF($K26=2,IF(S26="",IF(OR(($J26="Semana 1"),($J26="Semana 2"),($J26="Semana 3"),($J26="Semana 4"),($J26="Semana 5"),($J26="Semana 6"),($J26="Semana 7")),INDEX(Calendario!$D$3:$H$55,MATCH(T$4,Calendario!$A$3:$A$55,0),MATCH($I26,Calendario!$D$2:$H$2,0)),""),""),IF($K26=3,IF(AND((R26=""),(S26="")),IF(OR(($J26="Semana 1"),($J26="Semana 2"),($J26="Semana 3"),($J26="Semana 4"),($J26="Semana 5"),($J26="Semana 6"),($J26="Semana 7")),INDEX(Calendario!$D$3:$H$55,MATCH(T$4,Calendario!$A$3:$A$55,0),MATCH($I26,Calendario!$D$2:$H$2,0)),""),""),IF($K26=4,IF(AND((Q26=""),(R26=""),(S26="")),IF(OR(($J26="Semana 1"),($J26="Semana 2"),($J26="Semana 3"),($J26="Semana 4"),($J26="Semana 5"),($J26="Semana 6"),($J26="Semana 7")),INDEX(Calendario!$D$3:$H$55,MATCH(T$4,Calendario!$A$3:$A$55,0),MATCH($I26,Calendario!$D$2:$H$2,0)),""),""))))))))))</f>
        <v>44608</v>
      </c>
      <c r="U26" s="108">
        <f>IF(ISBLANK($I26),"",IF(OR(EXACT(($I26),PROPER(TEXT(U25,"dddd"))),(EXACT(($I26),PROPER(TEXT(U24,"dddd"))))),"",IF(EXACT(($I26),(PROPER(TEXT(U$3,"dddd")))),"",IF($K26=1,INDEX(Calendario!$D$3:$H$55,MATCH(U$4,Calendario!$A$3:$A$55,0),MATCH($I26,Calendario!$D$2:$H$2,0)),IF($K26=2,IF(T26="",INDEX(Calendario!$D$3:$H$55,MATCH(U$4,Calendario!$A$3:$A$55,0),MATCH($I26,Calendario!$D$2:$H$2,0)),""),IF($K26=3,IF(AND((S26=""),(T26="")),INDEX(Calendario!$D$3:$H$55,MATCH(U$4,Calendario!$A$3:$A$55,0),MATCH($I26,Calendario!$D$2:$H$2,0)),""),IF($K26=4,IF(AND((R26=""),(S26=""),(T26="")),INDEX(Calendario!$D$3:$H$55,MATCH(U$4,Calendario!$A$3:$A$55,0),MATCH($I26,Calendario!$D$2:$H$2,0)),""))))))))</f>
        <v>44615</v>
      </c>
      <c r="V26" s="107">
        <f>IF(ISBLANK($I26),"",IF(OR(EXACT(($I26),PROPER(TEXT(V25,"dddd"))),(EXACT(($I26),PROPER(TEXT(V24,"dddd"))))),"",IF(EXACT(($I26),(PROPER(TEXT(V$3,"dddd")))),"",IF($K26=1,INDEX(Calendario!$D$3:$H$55,MATCH(V$4,Calendario!$A$3:$A$55,0),MATCH($I26,Calendario!$D$2:$H$2,0)),IF($K26=2,IF(U26="",INDEX(Calendario!$D$3:$H$55,MATCH(V$4,Calendario!$A$3:$A$55,0),MATCH($I26,Calendario!$D$2:$H$2,0)),""),IF($K26=3,IF(AND((T26=""),(U26="")),INDEX(Calendario!$D$3:$H$55,MATCH(V$4,Calendario!$A$3:$A$55,0),MATCH($I26,Calendario!$D$2:$H$2,0)),""),IF($K26=4,IF(AND((S26=""),(T26=""),(U26="")),INDEX(Calendario!$D$3:$H$55,MATCH(V$4,Calendario!$A$3:$A$55,0),MATCH($I26,Calendario!$D$2:$H$2,0)),""))))))))</f>
        <v>44622</v>
      </c>
      <c r="W26" s="107">
        <f>IF(ISBLANK($I26),"",IF(OR(EXACT(($I26),PROPER(TEXT(W25,"dddd"))),(EXACT(($I26),PROPER(TEXT(W24,"dddd"))))),"",IF(EXACT(($I26),(PROPER(TEXT(W$3,"dddd")))),"",IF($K26=1,INDEX(Calendario!$D$3:$H$55,MATCH(W$4,Calendario!$A$3:$A$55,0),MATCH($I26,Calendario!$D$2:$H$2,0)),IF($K26=2,IF(V26="",INDEX(Calendario!$D$3:$H$55,MATCH(W$4,Calendario!$A$3:$A$55,0),MATCH($I26,Calendario!$D$2:$H$2,0)),""),IF($K26=3,IF(AND((U26=""),(V26="")),INDEX(Calendario!$D$3:$H$55,MATCH(W$4,Calendario!$A$3:$A$55,0),MATCH($I26,Calendario!$D$2:$H$2,0)),""),IF($K26=4,IF(AND((T26=""),(U26=""),(V26="")),INDEX(Calendario!$D$3:$H$55,MATCH(W$4,Calendario!$A$3:$A$55,0),MATCH($I26,Calendario!$D$2:$H$2,0)),""))))))))</f>
        <v>44629</v>
      </c>
      <c r="X26" s="107">
        <f>IF(ISBLANK($I26),"",IF(OR(EXACT(($I26),PROPER(TEXT(X25,"dddd"))),(EXACT(($I26),PROPER(TEXT(X24,"dddd"))))),"",IF(EXACT(($I26),(PROPER(TEXT(X$3,"dddd")))),"",IF($K26=1,INDEX(Calendario!$D$3:$H$55,MATCH(X$4,Calendario!$A$3:$A$55,0),MATCH($I26,Calendario!$D$2:$H$2,0)),IF($K26=2,IF(W26="",INDEX(Calendario!$D$3:$H$55,MATCH(X$4,Calendario!$A$3:$A$55,0),MATCH($I26,Calendario!$D$2:$H$2,0)),""),IF($K26=3,IF(AND((V26=""),(W26="")),INDEX(Calendario!$D$3:$H$55,MATCH(X$4,Calendario!$A$3:$A$55,0),MATCH($I26,Calendario!$D$2:$H$2,0)),""),IF($K26=4,IF(AND((U26=""),(V26=""),(W26="")),INDEX(Calendario!$D$3:$H$55,MATCH(X$4,Calendario!$A$3:$A$55,0),MATCH($I26,Calendario!$D$2:$H$2,0)),""))))))))</f>
        <v>44636</v>
      </c>
      <c r="Y26" s="107">
        <f>IF(ISBLANK($I26),"",IF(OR(EXACT(($I26),PROPER(TEXT(Y25,"dddd"))),(EXACT(($I26),PROPER(TEXT(Y24,"dddd"))))),"",IF(EXACT(($I26),(PROPER(TEXT(Y$3,"dddd")))),"",IF($K26=1,INDEX(Calendario!$D$3:$H$55,MATCH(Y$4,Calendario!$A$3:$A$55,0),MATCH($I26,Calendario!$D$2:$H$2,0)),IF($K26=2,IF(X26="",INDEX(Calendario!$D$3:$H$55,MATCH(Y$4,Calendario!$A$3:$A$55,0),MATCH($I26,Calendario!$D$2:$H$2,0)),""),IF($K26=3,IF(AND((W26=""),(X26="")),INDEX(Calendario!$D$3:$H$55,MATCH(Y$4,Calendario!$A$3:$A$55,0),MATCH($I26,Calendario!$D$2:$H$2,0)),""),IF($K26=4,IF(AND((V26=""),(W26=""),(X26="")),INDEX(Calendario!$D$3:$H$55,MATCH(Y$4,Calendario!$A$3:$A$55,0),MATCH($I26,Calendario!$D$2:$H$2,0)),""))))))))</f>
        <v>44643</v>
      </c>
      <c r="Z26" s="107">
        <f>IF(ISBLANK($I26),"",IF(OR(EXACT(($I26),PROPER(TEXT(Z25,"dddd"))),(EXACT(($I26),PROPER(TEXT(Z24,"dddd"))))),"",IF(EXACT(($I26),(PROPER(TEXT(Z$3,"dddd")))),"",IF($K26=1,INDEX(Calendario!$D$3:$H$55,MATCH(Z$4,Calendario!$A$3:$A$55,0),MATCH($I26,Calendario!$D$2:$H$2,0)),IF($K26=2,IF(Y26="",INDEX(Calendario!$D$3:$H$55,MATCH(Z$4,Calendario!$A$3:$A$55,0),MATCH($I26,Calendario!$D$2:$H$2,0)),""),IF($K26=3,IF(AND((X26=""),(Y26="")),INDEX(Calendario!$D$3:$H$55,MATCH(Z$4,Calendario!$A$3:$A$55,0),MATCH($I26,Calendario!$D$2:$H$2,0)),""),IF($K26=4,IF(AND((W26=""),(X26=""),(Y26="")),INDEX(Calendario!$D$3:$H$55,MATCH(Z$4,Calendario!$A$3:$A$55,0),MATCH($I26,Calendario!$D$2:$H$2,0)),""))))))))</f>
        <v>44650</v>
      </c>
      <c r="AA26" s="108">
        <f>IF(ISBLANK($I26),"",IF(OR(EXACT(($I26),PROPER(TEXT(AA25,"dddd"))),(EXACT(($I26),PROPER(TEXT(AA24,"dddd"))))),"",IF(EXACT(($I26),(PROPER(TEXT(AA$3,"dddd")))),"",IF($K26=1,INDEX(Calendario!$D$3:$H$55,MATCH(AA$4,Calendario!$A$3:$A$55,0),MATCH($I26,Calendario!$D$2:$H$2,0)),IF($K26=2,IF(Z26="",INDEX(Calendario!$D$3:$H$55,MATCH(AA$4,Calendario!$A$3:$A$55,0),MATCH($I26,Calendario!$D$2:$H$2,0)),""),IF($K26=3,IF(AND((Y26=""),(Z26="")),INDEX(Calendario!$D$3:$H$55,MATCH(AA$4,Calendario!$A$3:$A$55,0),MATCH($I26,Calendario!$D$2:$H$2,0)),""),IF($K26=4,IF(AND((X26=""),(Y26=""),(Z26="")),INDEX(Calendario!$D$3:$H$55,MATCH(AA$4,Calendario!$A$3:$A$55,0),MATCH($I26,Calendario!$D$2:$H$2,0)),""))))))))</f>
        <v>44657</v>
      </c>
      <c r="AB26" s="108">
        <f>IF(ISBLANK($I26),"",IF(OR(EXACT(($I26),PROPER(TEXT(AB25,"dddd"))),(EXACT(($I26),PROPER(TEXT(AB24,"dddd"))))),"",IF(EXACT(($I26),(PROPER(TEXT(AB$3,"dddd")))),"",IF($K26=1,INDEX(Calendario!$D$3:$H$55,MATCH(AB$4,Calendario!$A$3:$A$55,0),MATCH($I26,Calendario!$D$2:$H$2,0)),IF($K26=2,IF(AA26="",INDEX(Calendario!$D$3:$H$55,MATCH(AB$4,Calendario!$A$3:$A$55,0),MATCH($I26,Calendario!$D$2:$H$2,0)),""),IF($K26=3,IF(AND((Z26=""),(AA26="")),INDEX(Calendario!$D$3:$H$55,MATCH(AB$4,Calendario!$A$3:$A$55,0),MATCH($I26,Calendario!$D$2:$H$2,0)),""),IF($K26=4,IF(AND((Y26=""),(Z26=""),(AA26="")),INDEX(Calendario!$D$3:$H$55,MATCH(AB$4,Calendario!$A$3:$A$55,0),MATCH($I26,Calendario!$D$2:$H$2,0)),""))))))))</f>
        <v>44664</v>
      </c>
      <c r="AC26" s="108">
        <f>IF(ISBLANK($I26),"",IF(OR(EXACT(($I26),PROPER(TEXT(AC25,"dddd"))),(EXACT(($I26),PROPER(TEXT(AC24,"dddd"))))),"",IF(EXACT(($I26),(PROPER(TEXT(AC$3,"dddd")))),"",IF($K26=1,INDEX(Calendario!$D$3:$H$55,MATCH(AC$4,Calendario!$A$3:$A$55,0),MATCH($I26,Calendario!$D$2:$H$2,0)),IF($K26=2,IF(AB26="",INDEX(Calendario!$D$3:$H$55,MATCH(AC$4,Calendario!$A$3:$A$55,0),MATCH($I26,Calendario!$D$2:$H$2,0)),""),IF($K26=3,IF(AND((AA26=""),(AB26="")),INDEX(Calendario!$D$3:$H$55,MATCH(AC$4,Calendario!$A$3:$A$55,0),MATCH($I26,Calendario!$D$2:$H$2,0)),""),IF($K26=4,IF(AND((Z26=""),(AA26=""),(AB26="")),INDEX(Calendario!$D$3:$H$55,MATCH(AC$4,Calendario!$A$3:$A$55,0),MATCH($I26,Calendario!$D$2:$H$2,0)),""))))))))</f>
        <v>44671</v>
      </c>
      <c r="AD26" s="108">
        <f>IF(ISBLANK($I26),"",IF(OR(EXACT(($I26),PROPER(TEXT(AD25,"dddd"))),(EXACT(($I26),PROPER(TEXT(AD24,"dddd"))))),"",IF(EXACT(($I26),(PROPER(TEXT(AD$3,"dddd")))),"",IF($K26=1,INDEX(Calendario!$D$3:$H$55,MATCH(AD$4,Calendario!$A$3:$A$55,0),MATCH($I26,Calendario!$D$2:$H$2,0)),IF($K26=2,IF(AC26="",INDEX(Calendario!$D$3:$H$55,MATCH(AD$4,Calendario!$A$3:$A$55,0),MATCH($I26,Calendario!$D$2:$H$2,0)),""),IF($K26=3,IF(AND((AB26=""),(AC26="")),INDEX(Calendario!$D$3:$H$55,MATCH(AD$4,Calendario!$A$3:$A$55,0),MATCH($I26,Calendario!$D$2:$H$2,0)),""),IF($K26=4,IF(AND((AA26=""),(AB26=""),(AC26="")),INDEX(Calendario!$D$3:$H$55,MATCH(AD$4,Calendario!$A$3:$A$55,0),MATCH($I26,Calendario!$D$2:$H$2,0)),""))))))))</f>
        <v>44678</v>
      </c>
      <c r="AE26" s="107">
        <f>IF(ISBLANK($I26),"",IF(OR(EXACT(($I26),PROPER(TEXT(AE25,"dddd"))),(EXACT(($I26),PROPER(TEXT(AE24,"dddd"))))),"",IF(EXACT(($I26),(PROPER(TEXT(AE$3,"dddd")))),"",IF($K26=1,INDEX(Calendario!$D$3:$H$55,MATCH(AE$4,Calendario!$A$3:$A$55,0),MATCH($I26,Calendario!$D$2:$H$2,0)),IF($K26=2,IF(AD26="",INDEX(Calendario!$D$3:$H$55,MATCH(AE$4,Calendario!$A$3:$A$55,0),MATCH($I26,Calendario!$D$2:$H$2,0)),""),IF($K26=3,IF(AND((AC26=""),(AD26="")),INDEX(Calendario!$D$3:$H$55,MATCH(AE$4,Calendario!$A$3:$A$55,0),MATCH($I26,Calendario!$D$2:$H$2,0)),""),IF($K26=4,IF(AND((AB26=""),(AC26=""),(AD26="")),INDEX(Calendario!$D$3:$H$55,MATCH(AE$4,Calendario!$A$3:$A$55,0),MATCH($I26,Calendario!$D$2:$H$2,0)),""))))))))</f>
        <v>44685</v>
      </c>
      <c r="AF26" s="107">
        <f>IF(ISBLANK($I26),"",IF(OR(EXACT(($I26),PROPER(TEXT(AF25,"dddd"))),(EXACT(($I26),PROPER(TEXT(AF24,"dddd"))))),"",IF(EXACT(($I26),(PROPER(TEXT(AF$3,"dddd")))),"",IF($K26=1,INDEX(Calendario!$D$3:$H$55,MATCH(AF$4,Calendario!$A$3:$A$55,0),MATCH($I26,Calendario!$D$2:$H$2,0)),IF($K26=2,IF(AE26="",INDEX(Calendario!$D$3:$H$55,MATCH(AF$4,Calendario!$A$3:$A$55,0),MATCH($I26,Calendario!$D$2:$H$2,0)),""),IF($K26=3,IF(AND((AD26=""),(AE26="")),INDEX(Calendario!$D$3:$H$55,MATCH(AF$4,Calendario!$A$3:$A$55,0),MATCH($I26,Calendario!$D$2:$H$2,0)),""),IF($K26=4,IF(AND((AC26=""),(AD26=""),(AE26="")),INDEX(Calendario!$D$3:$H$55,MATCH(AF$4,Calendario!$A$3:$A$55,0),MATCH($I26,Calendario!$D$2:$H$2,0)),""))))))))</f>
        <v>44692</v>
      </c>
      <c r="AG26" s="107">
        <f>IF(ISBLANK($I26),"",IF(OR(EXACT(($I26),PROPER(TEXT(AG25,"dddd"))),(EXACT(($I26),PROPER(TEXT(AG24,"dddd"))))),"",IF(EXACT(($I26),(PROPER(TEXT(AG$3,"dddd")))),"",IF($K26=1,INDEX(Calendario!$D$3:$H$55,MATCH(AG$4,Calendario!$A$3:$A$55,0),MATCH($I26,Calendario!$D$2:$H$2,0)),IF($K26=2,IF(AF26="",INDEX(Calendario!$D$3:$H$55,MATCH(AG$4,Calendario!$A$3:$A$55,0),MATCH($I26,Calendario!$D$2:$H$2,0)),""),IF($K26=3,IF(AND((AE26=""),(AF26="")),INDEX(Calendario!$D$3:$H$55,MATCH(AG$4,Calendario!$A$3:$A$55,0),MATCH($I26,Calendario!$D$2:$H$2,0)),""),IF($K26=4,IF(AND((AD26=""),(AE26=""),(AF26="")),INDEX(Calendario!$D$3:$H$55,MATCH(AG$4,Calendario!$A$3:$A$55,0),MATCH($I26,Calendario!$D$2:$H$2,0)),""))))))))</f>
        <v>44699</v>
      </c>
      <c r="AH26" s="107">
        <f>IF(ISBLANK($I26),"",IF(OR(EXACT(($I26),PROPER(TEXT(AH25,"dddd"))),(EXACT(($I26),PROPER(TEXT(AH24,"dddd"))))),"",IF(EXACT(($I26),(PROPER(TEXT(AH$3,"dddd")))),"",IF($K26=1,INDEX(Calendario!$D$3:$H$55,MATCH(AH$4,Calendario!$A$3:$A$55,0),MATCH($I26,Calendario!$D$2:$H$2,0)),IF($K26=2,IF(AG26="",INDEX(Calendario!$D$3:$H$55,MATCH(AH$4,Calendario!$A$3:$A$55,0),MATCH($I26,Calendario!$D$2:$H$2,0)),""),IF($K26=3,IF(AND((AF26=""),(AG26="")),INDEX(Calendario!$D$3:$H$55,MATCH(AH$4,Calendario!$A$3:$A$55,0),MATCH($I26,Calendario!$D$2:$H$2,0)),""),IF($K26=4,IF(AND((AE26=""),(AF26=""),(AG26="")),INDEX(Calendario!$D$3:$H$55,MATCH(AH$4,Calendario!$A$3:$A$55,0),MATCH($I26,Calendario!$D$2:$H$2,0)),""))))))))</f>
        <v>44706</v>
      </c>
      <c r="AI26" s="108">
        <f>IF(ISBLANK($I26),"",IF(OR(EXACT(($I26),PROPER(TEXT(AI25,"dddd"))),(EXACT(($I26),PROPER(TEXT(AI24,"dddd"))))),"",IF(EXACT(($I26),(PROPER(TEXT(AI$3,"dddd")))),"",IF($K26=1,INDEX(Calendario!$D$3:$H$55,MATCH(AI$4,Calendario!$A$3:$A$55,0),MATCH($I26,Calendario!$D$2:$H$2,0)),IF($K26=2,IF(AH26="",INDEX(Calendario!$D$3:$H$55,MATCH(AI$4,Calendario!$A$3:$A$55,0),MATCH($I26,Calendario!$D$2:$H$2,0)),""),IF($K26=3,IF(AND((AG26=""),(AH26="")),INDEX(Calendario!$D$3:$H$55,MATCH(AI$4,Calendario!$A$3:$A$55,0),MATCH($I26,Calendario!$D$2:$H$2,0)),""),IF($K26=4,IF(AND((AF26=""),(AG26=""),(AH26="")),INDEX(Calendario!$D$3:$H$55,MATCH(AI$4,Calendario!$A$3:$A$55,0),MATCH($I26,Calendario!$D$2:$H$2,0)),""))))))))</f>
        <v>44713</v>
      </c>
      <c r="AJ26" s="108">
        <f>IF(ISBLANK($I26),"",IF(OR(EXACT(($I26),PROPER(TEXT(AJ25,"dddd"))),(EXACT(($I26),PROPER(TEXT(AJ24,"dddd"))))),"",IF(EXACT(($I26),(PROPER(TEXT(AJ$3,"dddd")))),"",IF($K26=1,INDEX(Calendario!$D$3:$H$55,MATCH(AJ$4,Calendario!$A$3:$A$55,0),MATCH($I26,Calendario!$D$2:$H$2,0)),IF($K26=2,IF(AI26="",INDEX(Calendario!$D$3:$H$55,MATCH(AJ$4,Calendario!$A$3:$A$55,0),MATCH($I26,Calendario!$D$2:$H$2,0)),""),IF($K26=3,IF(AND((AH26=""),(AI26="")),INDEX(Calendario!$D$3:$H$55,MATCH(AJ$4,Calendario!$A$3:$A$55,0),MATCH($I26,Calendario!$D$2:$H$2,0)),""),IF($K26=4,IF(AND((AG26=""),(AH26=""),(AI26="")),INDEX(Calendario!$D$3:$H$55,MATCH(AJ$4,Calendario!$A$3:$A$55,0),MATCH($I26,Calendario!$D$2:$H$2,0)),""))))))))</f>
        <v>44720</v>
      </c>
      <c r="AK26" s="108">
        <f>IF(ISBLANK($I26),"",IF(OR(EXACT(($I26),PROPER(TEXT(AK25,"dddd"))),(EXACT(($I26),PROPER(TEXT(AK24,"dddd"))))),"",IF(EXACT(($I26),(PROPER(TEXT(AK$3,"dddd")))),"",IF($K26=1,INDEX(Calendario!$D$3:$H$55,MATCH(AK$4,Calendario!$A$3:$A$55,0),MATCH($I26,Calendario!$D$2:$H$2,0)),IF($K26=2,IF(AJ26="",INDEX(Calendario!$D$3:$H$55,MATCH(AK$4,Calendario!$A$3:$A$55,0),MATCH($I26,Calendario!$D$2:$H$2,0)),""),IF($K26=3,IF(AND((AI26=""),(AJ26="")),INDEX(Calendario!$D$3:$H$55,MATCH(AK$4,Calendario!$A$3:$A$55,0),MATCH($I26,Calendario!$D$2:$H$2,0)),""),IF($K26=4,IF(AND((AH26=""),(AI26=""),(AJ26="")),INDEX(Calendario!$D$3:$H$55,MATCH(AK$4,Calendario!$A$3:$A$55,0),MATCH($I26,Calendario!$D$2:$H$2,0)),""))))))))</f>
        <v>44727</v>
      </c>
      <c r="AL26" s="108">
        <f>IF(ISBLANK($I26),"",IF(OR(EXACT(($I26),PROPER(TEXT(AL25,"dddd"))),(EXACT(($I26),PROPER(TEXT(AL24,"dddd"))))),"",IF(EXACT(($I26),(PROPER(TEXT(AL$3,"dddd")))),"",IF($K26=1,INDEX(Calendario!$D$3:$H$55,MATCH(AL$4,Calendario!$A$3:$A$55,0),MATCH($I26,Calendario!$D$2:$H$2,0)),IF($K26=2,IF(AK26="",INDEX(Calendario!$D$3:$H$55,MATCH(AL$4,Calendario!$A$3:$A$55,0),MATCH($I26,Calendario!$D$2:$H$2,0)),""),IF($K26=3,IF(AND((AJ26=""),(AK26="")),INDEX(Calendario!$D$3:$H$55,MATCH(AL$4,Calendario!$A$3:$A$55,0),MATCH($I26,Calendario!$D$2:$H$2,0)),""),IF($K26=4,IF(AND((AI26=""),(AJ26=""),(AK26="")),INDEX(Calendario!$D$3:$H$55,MATCH(AL$4,Calendario!$A$3:$A$55,0),MATCH($I26,Calendario!$D$2:$H$2,0)),""))))))))</f>
        <v>44734</v>
      </c>
      <c r="AM26" s="108">
        <f>IF(ISBLANK($I26),"",IF(OR(EXACT(($I26),PROPER(TEXT(AM25,"dddd"))),(EXACT(($I26),PROPER(TEXT(AM24,"dddd"))))),"",IF(EXACT(($I26),(PROPER(TEXT(AM$3,"dddd")))),"",IF($K26=1,INDEX(Calendario!$D$3:$H$55,MATCH(AM$4,Calendario!$A$3:$A$55,0),MATCH($I26,Calendario!$D$2:$H$2,0)),IF($K26=2,IF(AL26="",INDEX(Calendario!$D$3:$H$55,MATCH(AM$4,Calendario!$A$3:$A$55,0),MATCH($I26,Calendario!$D$2:$H$2,0)),""),IF($K26=3,IF(AND((AK26=""),(AL26="")),INDEX(Calendario!$D$3:$H$55,MATCH(AM$4,Calendario!$A$3:$A$55,0),MATCH($I26,Calendario!$D$2:$H$2,0)),""),IF($K26=4,IF(AND((AJ26=""),(AK26=""),(AL26="")),INDEX(Calendario!$D$3:$H$55,MATCH(AM$4,Calendario!$A$3:$A$55,0),MATCH($I26,Calendario!$D$2:$H$2,0)),""))))))))</f>
        <v>44741</v>
      </c>
      <c r="AN26" s="107">
        <f>IF(ISBLANK($I26),"",IF(OR(EXACT(($I26),PROPER(TEXT(AN25,"dddd"))),(EXACT(($I26),PROPER(TEXT(AN24,"dddd"))))),"",IF(EXACT(($I26),(PROPER(TEXT(AN$3,"dddd")))),"",IF($K26=1,INDEX(Calendario!$D$3:$H$55,MATCH(AN$4,Calendario!$A$3:$A$55,0),MATCH($I26,Calendario!$D$2:$H$2,0)),IF($K26=2,IF(AM26="",INDEX(Calendario!$D$3:$H$55,MATCH(AN$4,Calendario!$A$3:$A$55,0),MATCH($I26,Calendario!$D$2:$H$2,0)),""),IF($K26=3,IF(AND((AL26=""),(AM26="")),INDEX(Calendario!$D$3:$H$55,MATCH(AN$4,Calendario!$A$3:$A$55,0),MATCH($I26,Calendario!$D$2:$H$2,0)),""),IF($K26=4,IF(AND((AK26=""),(AL26=""),(AM26="")),INDEX(Calendario!$D$3:$H$55,MATCH(AN$4,Calendario!$A$3:$A$55,0),MATCH($I26,Calendario!$D$2:$H$2,0)),""))))))))</f>
        <v>44748</v>
      </c>
      <c r="AO26" s="107">
        <f>IF(ISBLANK($I26),"",IF(OR(EXACT(($I26),PROPER(TEXT(AO25,"dddd"))),(EXACT(($I26),PROPER(TEXT(AO24,"dddd"))))),"",IF(EXACT(($I26),(PROPER(TEXT(AO$3,"dddd")))),"",IF($K26=1,INDEX(Calendario!$D$3:$H$55,MATCH(AO$4,Calendario!$A$3:$A$55,0),MATCH($I26,Calendario!$D$2:$H$2,0)),IF($K26=2,IF(AN26="",INDEX(Calendario!$D$3:$H$55,MATCH(AO$4,Calendario!$A$3:$A$55,0),MATCH($I26,Calendario!$D$2:$H$2,0)),""),IF($K26=3,IF(AND((AM26=""),(AN26="")),INDEX(Calendario!$D$3:$H$55,MATCH(AO$4,Calendario!$A$3:$A$55,0),MATCH($I26,Calendario!$D$2:$H$2,0)),""),IF($K26=4,IF(AND((AL26=""),(AM26=""),(AN26="")),INDEX(Calendario!$D$3:$H$55,MATCH(AO$4,Calendario!$A$3:$A$55,0),MATCH($I26,Calendario!$D$2:$H$2,0)),""))))))))</f>
        <v>44755</v>
      </c>
      <c r="AP26" s="107" t="str">
        <f>IF(ISBLANK($I26),"",IF(OR(EXACT(($I26),PROPER(TEXT(AP25,"dddd"))),(EXACT(($I26),PROPER(TEXT(AP24,"dddd"))))),"",IF(EXACT(($I26),(PROPER(TEXT(AP$3,"dddd")))),"",IF($K26=1,INDEX(Calendario!$D$3:$H$55,MATCH(AP$4,Calendario!$A$3:$A$55,0),MATCH($I26,Calendario!$D$2:$H$2,0)),IF($K26=2,IF(AO26="",INDEX(Calendario!$D$3:$H$55,MATCH(AP$4,Calendario!$A$3:$A$55,0),MATCH($I26,Calendario!$D$2:$H$2,0)),""),IF($K26=3,IF(AND((AN26=""),(AO26="")),INDEX(Calendario!$D$3:$H$55,MATCH(AP$4,Calendario!$A$3:$A$55,0),MATCH($I26,Calendario!$D$2:$H$2,0)),""),IF($K26=4,IF(AND((AM26=""),(AN26=""),(AO26="")),INDEX(Calendario!$D$3:$H$55,MATCH(AP$4,Calendario!$A$3:$A$55,0),MATCH($I26,Calendario!$D$2:$H$2,0)),""))))))))</f>
        <v/>
      </c>
      <c r="AQ26" s="107">
        <f>IF(ISBLANK($I26),"",IF(OR(EXACT(($I26),PROPER(TEXT(AQ25,"dddd"))),(EXACT(($I26),PROPER(TEXT(AQ24,"dddd"))))),"",IF(EXACT(($I26),(PROPER(TEXT(AQ$3,"dddd")))),"",IF($K26=1,INDEX(Calendario!$D$3:$H$55,MATCH(AQ$4,Calendario!$A$3:$A$55,0),MATCH($I26,Calendario!$D$2:$H$2,0)),IF($K26=2,IF(AP26="",INDEX(Calendario!$D$3:$H$55,MATCH(AQ$4,Calendario!$A$3:$A$55,0),MATCH($I26,Calendario!$D$2:$H$2,0)),""),IF($K26=3,IF(AND((AO26=""),(AP26="")),INDEX(Calendario!$D$3:$H$55,MATCH(AQ$4,Calendario!$A$3:$A$55,0),MATCH($I26,Calendario!$D$2:$H$2,0)),""),IF($K26=4,IF(AND((AN26=""),(AO26=""),(AP26="")),INDEX(Calendario!$D$3:$H$55,MATCH(AQ$4,Calendario!$A$3:$A$55,0),MATCH($I26,Calendario!$D$2:$H$2,0)),""))))))))</f>
        <v>44769</v>
      </c>
      <c r="AR26" s="108">
        <f>IF(ISBLANK($I26),"",IF(OR(EXACT(($I26),PROPER(TEXT(AR25,"dddd"))),(EXACT(($I26),PROPER(TEXT(AR24,"dddd"))))),"",IF(EXACT(($I26),(PROPER(TEXT(AR$3,"dddd")))),"",IF($K26=1,INDEX(Calendario!$D$3:$H$55,MATCH(AR$4,Calendario!$A$3:$A$55,0),MATCH($I26,Calendario!$D$2:$H$2,0)),IF($K26=2,IF(AQ26="",INDEX(Calendario!$D$3:$H$55,MATCH(AR$4,Calendario!$A$3:$A$55,0),MATCH($I26,Calendario!$D$2:$H$2,0)),""),IF($K26=3,IF(AND((AP26=""),(AQ26="")),INDEX(Calendario!$D$3:$H$55,MATCH(AR$4,Calendario!$A$3:$A$55,0),MATCH($I26,Calendario!$D$2:$H$2,0)),""),IF($K26=4,IF(AND((AO26=""),(AP26=""),(AQ26="")),INDEX(Calendario!$D$3:$H$55,MATCH(AR$4,Calendario!$A$3:$A$55,0),MATCH($I26,Calendario!$D$2:$H$2,0)),""))))))))</f>
        <v>44776</v>
      </c>
      <c r="AS26" s="108">
        <f>IF(ISBLANK($I26),"",IF(OR(EXACT(($I26),PROPER(TEXT(AS25,"dddd"))),(EXACT(($I26),PROPER(TEXT(AS24,"dddd"))))),"",IF(EXACT(($I26),(PROPER(TEXT(AS$3,"dddd")))),"",IF($K26=1,INDEX(Calendario!$D$3:$H$55,MATCH(AS$4,Calendario!$A$3:$A$55,0),MATCH($I26,Calendario!$D$2:$H$2,0)),IF($K26=2,IF(AR26="",INDEX(Calendario!$D$3:$H$55,MATCH(AS$4,Calendario!$A$3:$A$55,0),MATCH($I26,Calendario!$D$2:$H$2,0)),""),IF($K26=3,IF(AND((AQ26=""),(AR26="")),INDEX(Calendario!$D$3:$H$55,MATCH(AS$4,Calendario!$A$3:$A$55,0),MATCH($I26,Calendario!$D$2:$H$2,0)),""),IF($K26=4,IF(AND((AP26=""),(AQ26=""),(AR26="")),INDEX(Calendario!$D$3:$H$55,MATCH(AS$4,Calendario!$A$3:$A$55,0),MATCH($I26,Calendario!$D$2:$H$2,0)),""))))))))</f>
        <v>44783</v>
      </c>
      <c r="AT26" s="108">
        <f>IF(ISBLANK($I26),"",IF(OR(EXACT(($I26),PROPER(TEXT(AT25,"dddd"))),(EXACT(($I26),PROPER(TEXT(AT24,"dddd"))))),"",IF(EXACT(($I26),(PROPER(TEXT(AT$3,"dddd")))),"",IF($K26=1,INDEX(Calendario!$D$3:$H$55,MATCH(AT$4,Calendario!$A$3:$A$55,0),MATCH($I26,Calendario!$D$2:$H$2,0)),IF($K26=2,IF(AS26="",INDEX(Calendario!$D$3:$H$55,MATCH(AT$4,Calendario!$A$3:$A$55,0),MATCH($I26,Calendario!$D$2:$H$2,0)),""),IF($K26=3,IF(AND((AR26=""),(AS26="")),INDEX(Calendario!$D$3:$H$55,MATCH(AT$4,Calendario!$A$3:$A$55,0),MATCH($I26,Calendario!$D$2:$H$2,0)),""),IF($K26=4,IF(AND((AQ26=""),(AR26=""),(AS26="")),INDEX(Calendario!$D$3:$H$55,MATCH(AT$4,Calendario!$A$3:$A$55,0),MATCH($I26,Calendario!$D$2:$H$2,0)),""))))))))</f>
        <v>44790</v>
      </c>
      <c r="AU26" s="108">
        <f>IF(ISBLANK($I26),"",IF(OR(EXACT(($I26),PROPER(TEXT(AU25,"dddd"))),(EXACT(($I26),PROPER(TEXT(AU24,"dddd"))))),"",IF(EXACT(($I26),(PROPER(TEXT(AU$3,"dddd")))),"",IF($K26=1,INDEX(Calendario!$D$3:$H$55,MATCH(AU$4,Calendario!$A$3:$A$55,0),MATCH($I26,Calendario!$D$2:$H$2,0)),IF($K26=2,IF(AT26="",INDEX(Calendario!$D$3:$H$55,MATCH(AU$4,Calendario!$A$3:$A$55,0),MATCH($I26,Calendario!$D$2:$H$2,0)),""),IF($K26=3,IF(AND((AS26=""),(AT26="")),INDEX(Calendario!$D$3:$H$55,MATCH(AU$4,Calendario!$A$3:$A$55,0),MATCH($I26,Calendario!$D$2:$H$2,0)),""),IF($K26=4,IF(AND((AR26=""),(AS26=""),(AT26="")),INDEX(Calendario!$D$3:$H$55,MATCH(AU$4,Calendario!$A$3:$A$55,0),MATCH($I26,Calendario!$D$2:$H$2,0)),""))))))))</f>
        <v>44797</v>
      </c>
      <c r="AV26" s="107">
        <f>IF(ISBLANK($I26),"",IF(OR(EXACT(($I26),PROPER(TEXT(AV25,"dddd"))),(EXACT(($I26),PROPER(TEXT(AV24,"dddd"))))),"",IF(EXACT(($I26),(PROPER(TEXT(AV$3,"dddd")))),"",IF($K26=1,INDEX(Calendario!$D$3:$H$55,MATCH(AV$4,Calendario!$A$3:$A$55,0),MATCH($I26,Calendario!$D$2:$H$2,0)),IF($K26=2,IF(AU26="",INDEX(Calendario!$D$3:$H$55,MATCH(AV$4,Calendario!$A$3:$A$55,0),MATCH($I26,Calendario!$D$2:$H$2,0)),""),IF($K26=3,IF(AND((AT26=""),(AU26="")),INDEX(Calendario!$D$3:$H$55,MATCH(AV$4,Calendario!$A$3:$A$55,0),MATCH($I26,Calendario!$D$2:$H$2,0)),""),IF($K26=4,IF(AND((AS26=""),(AT26=""),(AU26="")),INDEX(Calendario!$D$3:$H$55,MATCH(AV$4,Calendario!$A$3:$A$55,0),MATCH($I26,Calendario!$D$2:$H$2,0)),""))))))))</f>
        <v>44804</v>
      </c>
      <c r="AW26" s="107">
        <f>IF(ISBLANK($I26),"",IF(OR(EXACT(($I26),PROPER(TEXT(AW25,"dddd"))),(EXACT(($I26),PROPER(TEXT(AW24,"dddd"))))),"",IF(EXACT(($I26),(PROPER(TEXT(AW$3,"dddd")))),"",IF($K26=1,INDEX(Calendario!$D$3:$H$55,MATCH(AW$4,Calendario!$A$3:$A$55,0),MATCH($I26,Calendario!$D$2:$H$2,0)),IF($K26=2,IF(AV26="",INDEX(Calendario!$D$3:$H$55,MATCH(AW$4,Calendario!$A$3:$A$55,0),MATCH($I26,Calendario!$D$2:$H$2,0)),""),IF($K26=3,IF(AND((AU26=""),(AV26="")),INDEX(Calendario!$D$3:$H$55,MATCH(AW$4,Calendario!$A$3:$A$55,0),MATCH($I26,Calendario!$D$2:$H$2,0)),""),IF($K26=4,IF(AND((AT26=""),(AU26=""),(AV26="")),INDEX(Calendario!$D$3:$H$55,MATCH(AW$4,Calendario!$A$3:$A$55,0),MATCH($I26,Calendario!$D$2:$H$2,0)),""))))))))</f>
        <v>44811</v>
      </c>
      <c r="AX26" s="107">
        <f>IF(ISBLANK($I26),"",IF(OR(EXACT(($I26),PROPER(TEXT(AX25,"dddd"))),(EXACT(($I26),PROPER(TEXT(AX24,"dddd"))))),"",IF(EXACT(($I26),(PROPER(TEXT(AX$3,"dddd")))),"",IF($K26=1,INDEX(Calendario!$D$3:$H$55,MATCH(AX$4,Calendario!$A$3:$A$55,0),MATCH($I26,Calendario!$D$2:$H$2,0)),IF($K26=2,IF(AW26="",INDEX(Calendario!$D$3:$H$55,MATCH(AX$4,Calendario!$A$3:$A$55,0),MATCH($I26,Calendario!$D$2:$H$2,0)),""),IF($K26=3,IF(AND((AV26=""),(AW26="")),INDEX(Calendario!$D$3:$H$55,MATCH(AX$4,Calendario!$A$3:$A$55,0),MATCH($I26,Calendario!$D$2:$H$2,0)),""),IF($K26=4,IF(AND((AU26=""),(AV26=""),(AW26="")),INDEX(Calendario!$D$3:$H$55,MATCH(AX$4,Calendario!$A$3:$A$55,0),MATCH($I26,Calendario!$D$2:$H$2,0)),""))))))))</f>
        <v>44818</v>
      </c>
      <c r="AY26" s="107">
        <f>IF(ISBLANK($I26),"",IF(OR(EXACT(($I26),PROPER(TEXT(AY25,"dddd"))),(EXACT(($I26),PROPER(TEXT(AY24,"dddd"))))),"",IF(EXACT(($I26),(PROPER(TEXT(AY$3,"dddd")))),"",IF($K26=1,INDEX(Calendario!$D$3:$H$55,MATCH(AY$4,Calendario!$A$3:$A$55,0),MATCH($I26,Calendario!$D$2:$H$2,0)),IF($K26=2,IF(AX26="",INDEX(Calendario!$D$3:$H$55,MATCH(AY$4,Calendario!$A$3:$A$55,0),MATCH($I26,Calendario!$D$2:$H$2,0)),""),IF($K26=3,IF(AND((AW26=""),(AX26="")),INDEX(Calendario!$D$3:$H$55,MATCH(AY$4,Calendario!$A$3:$A$55,0),MATCH($I26,Calendario!$D$2:$H$2,0)),""),IF($K26=4,IF(AND((AV26=""),(AW26=""),(AX26="")),INDEX(Calendario!$D$3:$H$55,MATCH(AY$4,Calendario!$A$3:$A$55,0),MATCH($I26,Calendario!$D$2:$H$2,0)),""))))))))</f>
        <v>44825</v>
      </c>
      <c r="AZ26" s="107">
        <f>IF(ISBLANK($I26),"",IF(OR(EXACT(($I26),PROPER(TEXT(AZ25,"dddd"))),(EXACT(($I26),PROPER(TEXT(AZ24,"dddd"))))),"",IF(EXACT(($I26),(PROPER(TEXT(AZ$3,"dddd")))),"",IF($K26=1,INDEX(Calendario!$D$3:$H$55,MATCH(AZ$4,Calendario!$A$3:$A$55,0),MATCH($I26,Calendario!$D$2:$H$2,0)),IF($K26=2,IF(AY26="",INDEX(Calendario!$D$3:$H$55,MATCH(AZ$4,Calendario!$A$3:$A$55,0),MATCH($I26,Calendario!$D$2:$H$2,0)),""),IF($K26=3,IF(AND((AX26=""),(AY26="")),INDEX(Calendario!$D$3:$H$55,MATCH(AZ$4,Calendario!$A$3:$A$55,0),MATCH($I26,Calendario!$D$2:$H$2,0)),""),IF($K26=4,IF(AND((AW26=""),(AX26=""),(AY26="")),INDEX(Calendario!$D$3:$H$55,MATCH(AZ$4,Calendario!$A$3:$A$55,0),MATCH($I26,Calendario!$D$2:$H$2,0)),""))))))))</f>
        <v>44832</v>
      </c>
      <c r="BA26" s="108">
        <f>IF(ISBLANK($I26),"",IF(OR(EXACT(($I26),PROPER(TEXT(BA25,"dddd"))),(EXACT(($I26),PROPER(TEXT(BA24,"dddd"))))),"",IF(EXACT(($I26),(PROPER(TEXT(BA$3,"dddd")))),"",IF($K26=1,INDEX(Calendario!$D$3:$H$55,MATCH(BA$4,Calendario!$A$3:$A$55,0),MATCH($I26,Calendario!$D$2:$H$2,0)),IF($K26=2,IF(AZ26="",INDEX(Calendario!$D$3:$H$55,MATCH(BA$4,Calendario!$A$3:$A$55,0),MATCH($I26,Calendario!$D$2:$H$2,0)),""),IF($K26=3,IF(AND((AY26=""),(AZ26="")),INDEX(Calendario!$D$3:$H$55,MATCH(BA$4,Calendario!$A$3:$A$55,0),MATCH($I26,Calendario!$D$2:$H$2,0)),""),IF($K26=4,IF(AND((AX26=""),(AY26=""),(AZ26="")),INDEX(Calendario!$D$3:$H$55,MATCH(BA$4,Calendario!$A$3:$A$55,0),MATCH($I26,Calendario!$D$2:$H$2,0)),""))))))))</f>
        <v>44839</v>
      </c>
      <c r="BB26" s="108">
        <f>IF(ISBLANK($I26),"",IF(OR(EXACT(($I26),PROPER(TEXT(BB25,"dddd"))),(EXACT(($I26),PROPER(TEXT(BB24,"dddd"))))),"",IF(EXACT(($I26),(PROPER(TEXT(BB$3,"dddd")))),"",IF($K26=1,INDEX(Calendario!$D$3:$H$55,MATCH(BB$4,Calendario!$A$3:$A$55,0),MATCH($I26,Calendario!$D$2:$H$2,0)),IF($K26=2,IF(BA26="",INDEX(Calendario!$D$3:$H$55,MATCH(BB$4,Calendario!$A$3:$A$55,0),MATCH($I26,Calendario!$D$2:$H$2,0)),""),IF($K26=3,IF(AND((AZ26=""),(BA26="")),INDEX(Calendario!$D$3:$H$55,MATCH(BB$4,Calendario!$A$3:$A$55,0),MATCH($I26,Calendario!$D$2:$H$2,0)),""),IF($K26=4,IF(AND((AY26=""),(AZ26=""),(BA26="")),INDEX(Calendario!$D$3:$H$55,MATCH(BB$4,Calendario!$A$3:$A$55,0),MATCH($I26,Calendario!$D$2:$H$2,0)),""))))))))</f>
        <v>44846</v>
      </c>
      <c r="BC26" s="108">
        <f>IF(ISBLANK($I26),"",IF(OR(EXACT(($I26),PROPER(TEXT(BC25,"dddd"))),(EXACT(($I26),PROPER(TEXT(BC24,"dddd"))))),"",IF(EXACT(($I26),(PROPER(TEXT(BC$3,"dddd")))),"",IF($K26=1,INDEX(Calendario!$D$3:$H$55,MATCH(BC$4,Calendario!$A$3:$A$55,0),MATCH($I26,Calendario!$D$2:$H$2,0)),IF($K26=2,IF(BB26="",INDEX(Calendario!$D$3:$H$55,MATCH(BC$4,Calendario!$A$3:$A$55,0),MATCH($I26,Calendario!$D$2:$H$2,0)),""),IF($K26=3,IF(AND((BA26=""),(BB26="")),INDEX(Calendario!$D$3:$H$55,MATCH(BC$4,Calendario!$A$3:$A$55,0),MATCH($I26,Calendario!$D$2:$H$2,0)),""),IF($K26=4,IF(AND((AZ26=""),(BA26=""),(BB26="")),INDEX(Calendario!$D$3:$H$55,MATCH(BC$4,Calendario!$A$3:$A$55,0),MATCH($I26,Calendario!$D$2:$H$2,0)),""))))))))</f>
        <v>44853</v>
      </c>
      <c r="BD26" s="108">
        <f>IF(ISBLANK($I26),"",IF(OR(EXACT(($I26),PROPER(TEXT(BD25,"dddd"))),(EXACT(($I26),PROPER(TEXT(BD24,"dddd"))))),"",IF(EXACT(($I26),(PROPER(TEXT(BD$3,"dddd")))),"",IF($K26=1,INDEX(Calendario!$D$3:$H$55,MATCH(BD$4,Calendario!$A$3:$A$55,0),MATCH($I26,Calendario!$D$2:$H$2,0)),IF($K26=2,IF(BC26="",INDEX(Calendario!$D$3:$H$55,MATCH(BD$4,Calendario!$A$3:$A$55,0),MATCH($I26,Calendario!$D$2:$H$2,0)),""),IF($K26=3,IF(AND((BB26=""),(BC26="")),INDEX(Calendario!$D$3:$H$55,MATCH(BD$4,Calendario!$A$3:$A$55,0),MATCH($I26,Calendario!$D$2:$H$2,0)),""),IF($K26=4,IF(AND((BA26=""),(BB26=""),(BC26="")),INDEX(Calendario!$D$3:$H$55,MATCH(BD$4,Calendario!$A$3:$A$55,0),MATCH($I26,Calendario!$D$2:$H$2,0)),""))))))))</f>
        <v>44860</v>
      </c>
      <c r="BE26" s="107">
        <f>IF(ISBLANK($I26),"",IF(OR(EXACT(($I26),PROPER(TEXT(BE25,"dddd"))),(EXACT(($I26),PROPER(TEXT(BE24,"dddd"))))),"",IF(EXACT(($I26),(PROPER(TEXT(BE$3,"dddd")))),"",IF($K26=1,INDEX(Calendario!$D$3:$H$55,MATCH(BE$4,Calendario!$A$3:$A$55,0),MATCH($I26,Calendario!$D$2:$H$2,0)),IF($K26=2,IF(BD26="",INDEX(Calendario!$D$3:$H$55,MATCH(BE$4,Calendario!$A$3:$A$55,0),MATCH($I26,Calendario!$D$2:$H$2,0)),""),IF($K26=3,IF(AND((BC26=""),(BD26="")),INDEX(Calendario!$D$3:$H$55,MATCH(BE$4,Calendario!$A$3:$A$55,0),MATCH($I26,Calendario!$D$2:$H$2,0)),""),IF($K26=4,IF(AND((BB26=""),(BC26=""),(BD26="")),INDEX(Calendario!$D$3:$H$55,MATCH(BE$4,Calendario!$A$3:$A$55,0),MATCH($I26,Calendario!$D$2:$H$2,0)),""))))))))</f>
        <v>44867</v>
      </c>
      <c r="BF26" s="107">
        <f>IF(ISBLANK($I26),"",IF(OR(EXACT(($I26),PROPER(TEXT(BF25,"dddd"))),(EXACT(($I26),PROPER(TEXT(BF24,"dddd"))))),"",IF(EXACT(($I26),(PROPER(TEXT(BF$3,"dddd")))),"",IF($K26=1,INDEX(Calendario!$D$3:$H$55,MATCH(BF$4,Calendario!$A$3:$A$55,0),MATCH($I26,Calendario!$D$2:$H$2,0)),IF($K26=2,IF(BE26="",INDEX(Calendario!$D$3:$H$55,MATCH(BF$4,Calendario!$A$3:$A$55,0),MATCH($I26,Calendario!$D$2:$H$2,0)),""),IF($K26=3,IF(AND((BD26=""),(BE26="")),INDEX(Calendario!$D$3:$H$55,MATCH(BF$4,Calendario!$A$3:$A$55,0),MATCH($I26,Calendario!$D$2:$H$2,0)),""),IF($K26=4,IF(AND((BC26=""),(BD26=""),(BE26="")),INDEX(Calendario!$D$3:$H$55,MATCH(BF$4,Calendario!$A$3:$A$55,0),MATCH($I26,Calendario!$D$2:$H$2,0)),""))))))))</f>
        <v>44874</v>
      </c>
      <c r="BG26" s="107">
        <f>IF(ISBLANK($I26),"",IF(OR(EXACT(($I26),PROPER(TEXT(BG25,"dddd"))),(EXACT(($I26),PROPER(TEXT(BG24,"dddd"))))),"",IF(EXACT(($I26),(PROPER(TEXT(BG$3,"dddd")))),"",IF($K26=1,INDEX(Calendario!$D$3:$H$55,MATCH(BG$4,Calendario!$A$3:$A$55,0),MATCH($I26,Calendario!$D$2:$H$2,0)),IF($K26=2,IF(BF26="",INDEX(Calendario!$D$3:$H$55,MATCH(BG$4,Calendario!$A$3:$A$55,0),MATCH($I26,Calendario!$D$2:$H$2,0)),""),IF($K26=3,IF(AND((BE26=""),(BF26="")),INDEX(Calendario!$D$3:$H$55,MATCH(BG$4,Calendario!$A$3:$A$55,0),MATCH($I26,Calendario!$D$2:$H$2,0)),""),IF($K26=4,IF(AND((BD26=""),(BE26=""),(BF26="")),INDEX(Calendario!$D$3:$H$55,MATCH(BG$4,Calendario!$A$3:$A$55,0),MATCH($I26,Calendario!$D$2:$H$2,0)),""))))))))</f>
        <v>44881</v>
      </c>
      <c r="BH26" s="107">
        <f>IF(ISBLANK($I26),"",IF(OR(EXACT(($I26),PROPER(TEXT(BH25,"dddd"))),(EXACT(($I26),PROPER(TEXT(BH24,"dddd"))))),"",IF(EXACT(($I26),(PROPER(TEXT(BH$3,"dddd")))),"",IF($K26=1,INDEX(Calendario!$D$3:$H$55,MATCH(BH$4,Calendario!$A$3:$A$55,0),MATCH($I26,Calendario!$D$2:$H$2,0)),IF($K26=2,IF(BG26="",INDEX(Calendario!$D$3:$H$55,MATCH(BH$4,Calendario!$A$3:$A$55,0),MATCH($I26,Calendario!$D$2:$H$2,0)),""),IF($K26=3,IF(AND((BF26=""),(BG26="")),INDEX(Calendario!$D$3:$H$55,MATCH(BH$4,Calendario!$A$3:$A$55,0),MATCH($I26,Calendario!$D$2:$H$2,0)),""),IF($K26=4,IF(AND((BE26=""),(BF26=""),(BG26="")),INDEX(Calendario!$D$3:$H$55,MATCH(BH$4,Calendario!$A$3:$A$55,0),MATCH($I26,Calendario!$D$2:$H$2,0)),""))))))))</f>
        <v>44888</v>
      </c>
      <c r="BI26" s="108">
        <f>IF(ISBLANK($I26),"",IF(OR(EXACT(($I26),PROPER(TEXT(BI25,"dddd"))),(EXACT(($I26),PROPER(TEXT(BI24,"dddd"))))),"",IF(EXACT(($I26),(PROPER(TEXT(BI$3,"dddd")))),"",IF($K26=1,INDEX(Calendario!$D$3:$H$55,MATCH(BI$4,Calendario!$A$3:$A$55,0),MATCH($I26,Calendario!$D$2:$H$2,0)),IF($K26=2,IF(BH26="",INDEX(Calendario!$D$3:$H$55,MATCH(BI$4,Calendario!$A$3:$A$55,0),MATCH($I26,Calendario!$D$2:$H$2,0)),""),IF($K26=3,IF(AND((BG26=""),(BH26="")),INDEX(Calendario!$D$3:$H$55,MATCH(BI$4,Calendario!$A$3:$A$55,0),MATCH($I26,Calendario!$D$2:$H$2,0)),""),IF($K26=4,IF(AND((BF26=""),(BG26=""),(BH26="")),INDEX(Calendario!$D$3:$H$55,MATCH(BI$4,Calendario!$A$3:$A$55,0),MATCH($I26,Calendario!$D$2:$H$2,0)),""))))))))</f>
        <v>44895</v>
      </c>
      <c r="BJ26" s="108">
        <f>IF(ISBLANK($I26),"",IF(OR(EXACT(($I26),PROPER(TEXT(BJ25,"dddd"))),(EXACT(($I26),PROPER(TEXT(BJ24,"dddd"))))),"",IF(EXACT(($I26),(PROPER(TEXT(BJ$3,"dddd")))),"",IF($K26=1,INDEX(Calendario!$D$3:$H$55,MATCH(BJ$4,Calendario!$A$3:$A$55,0),MATCH($I26,Calendario!$D$2:$H$2,0)),IF($K26=2,IF(BI26="",INDEX(Calendario!$D$3:$H$55,MATCH(BJ$4,Calendario!$A$3:$A$55,0),MATCH($I26,Calendario!$D$2:$H$2,0)),""),IF($K26=3,IF(AND((BH26=""),(BI26="")),INDEX(Calendario!$D$3:$H$55,MATCH(BJ$4,Calendario!$A$3:$A$55,0),MATCH($I26,Calendario!$D$2:$H$2,0)),""),IF($K26=4,IF(AND((BG26=""),(BH26=""),(BI26="")),INDEX(Calendario!$D$3:$H$55,MATCH(BJ$4,Calendario!$A$3:$A$55,0),MATCH($I26,Calendario!$D$2:$H$2,0)),""))))))))</f>
        <v>44902</v>
      </c>
      <c r="BK26" s="108">
        <f>IF(ISBLANK($I26),"",IF(OR(EXACT(($I26),PROPER(TEXT(BK25,"dddd"))),(EXACT(($I26),PROPER(TEXT(BK24,"dddd"))))),"",IF(EXACT(($I26),(PROPER(TEXT(BK$3,"dddd")))),"",IF($K26=1,INDEX(Calendario!$D$3:$H$55,MATCH(BK$4,Calendario!$A$3:$A$55,0),MATCH($I26,Calendario!$D$2:$H$2,0)),IF($K26=2,IF(BJ26="",INDEX(Calendario!$D$3:$H$55,MATCH(BK$4,Calendario!$A$3:$A$55,0),MATCH($I26,Calendario!$D$2:$H$2,0)),""),IF($K26=3,IF(AND((BI26=""),(BJ26="")),INDEX(Calendario!$D$3:$H$55,MATCH(BK$4,Calendario!$A$3:$A$55,0),MATCH($I26,Calendario!$D$2:$H$2,0)),""),IF($K26=4,IF(AND((BH26=""),(BI26=""),(BJ26="")),INDEX(Calendario!$D$3:$H$55,MATCH(BK$4,Calendario!$A$3:$A$55,0),MATCH($I26,Calendario!$D$2:$H$2,0)),""))))))))</f>
        <v>44909</v>
      </c>
      <c r="BL26" s="108">
        <f>IF(ISBLANK($I26),"",IF(OR(EXACT(($I26),PROPER(TEXT(BL25,"dddd"))),(EXACT(($I26),PROPER(TEXT(BL24,"dddd"))))),"",IF(EXACT(($I26),(PROPER(TEXT(BL$3,"dddd")))),"",IF($K26=1,INDEX(Calendario!$D$3:$H$55,MATCH(BL$4,Calendario!$A$3:$A$55,0),MATCH($I26,Calendario!$D$2:$H$2,0)),IF($K26=2,IF(BK26="",INDEX(Calendario!$D$3:$H$55,MATCH(BL$4,Calendario!$A$3:$A$55,0),MATCH($I26,Calendario!$D$2:$H$2,0)),""),IF($K26=3,IF(AND((BJ26=""),(BK26="")),INDEX(Calendario!$D$3:$H$55,MATCH(BL$4,Calendario!$A$3:$A$55,0),MATCH($I26,Calendario!$D$2:$H$2,0)),""),IF($K26=4,IF(AND((BI26=""),(BJ26=""),(BK26="")),INDEX(Calendario!$D$3:$H$55,MATCH(BL$4,Calendario!$A$3:$A$55,0),MATCH($I26,Calendario!$D$2:$H$2,0)),""))))))))</f>
        <v>44916</v>
      </c>
      <c r="BM26" s="108">
        <f>IF(ISBLANK($I26),"",IF(OR(EXACT(($I26),PROPER(TEXT(BM25,"dddd"))),(EXACT(($I26),PROPER(TEXT(BM24,"dddd"))))),"",IF(EXACT(($I26),(PROPER(TEXT(BM$3,"dddd")))),"",IF($K26=1,INDEX(Calendario!$D$3:$H$55,MATCH(BM$4,Calendario!$A$3:$A$55,0),MATCH($I26,Calendario!$D$2:$H$2,0)),IF($K26=2,IF(BL26="",INDEX(Calendario!$D$3:$H$55,MATCH(BM$4,Calendario!$A$3:$A$55,0),MATCH($I26,Calendario!$D$2:$H$2,0)),""),IF($K26=3,IF(AND((BK26=""),(BL26="")),INDEX(Calendario!$D$3:$H$55,MATCH(BM$4,Calendario!$A$3:$A$55,0),MATCH($I26,Calendario!$D$2:$H$2,0)),""),IF($K26=4,IF(AND((BJ26=""),(BK26=""),(BL26="")),INDEX(Calendario!$D$3:$H$55,MATCH(BM$4,Calendario!$A$3:$A$55,0),MATCH($I26,Calendario!$D$2:$H$2,0)),""))))))))</f>
        <v>44923</v>
      </c>
      <c r="BO26" s="88" t="s">
        <v>261</v>
      </c>
    </row>
    <row r="27" spans="1:67" s="88" customFormat="1" ht="26.25" customHeight="1" x14ac:dyDescent="0.25">
      <c r="A27" s="178">
        <f t="shared" si="1"/>
        <v>19</v>
      </c>
      <c r="B27" s="176" t="s">
        <v>1280</v>
      </c>
      <c r="C27" s="176" t="s">
        <v>1575</v>
      </c>
      <c r="D27" s="177" t="str">
        <f>IF(ISNA(VLOOKUP(C27,TSeccBS!$D:$H,5,FALSE)),"",VLOOKUP(C27,TSeccBS!$D:$H,5,FALSE))</f>
        <v>MONTERIA</v>
      </c>
      <c r="E27" s="176" t="s">
        <v>405</v>
      </c>
      <c r="F27" s="176" t="s">
        <v>26</v>
      </c>
      <c r="G27" s="177" t="str">
        <f>IF(ISNA(VLOOKUP(F27,Tmunic!$C$2:$D$1160,2,FALSE)),"",VLOOKUP(F27,Tmunic!$C$2:$D$1160,2,FALSE))</f>
        <v>UB MOVIL LORICA</v>
      </c>
      <c r="H27" s="184" t="str">
        <f>IF(ISNA(VLOOKUP(G27,TDirReg!$F$1:$H$184,3,0)),"",VLOOKUP(G27,TDirReg!$F$1:$H$184,3,0))</f>
        <v>Carrera 28 N°. 17 127 Barrio San Pedro - Hospital San Vicente de Paul</v>
      </c>
      <c r="I27" s="196" t="s">
        <v>128</v>
      </c>
      <c r="J27" s="195" t="s">
        <v>134</v>
      </c>
      <c r="K27" s="197">
        <v>4</v>
      </c>
      <c r="L27" s="202">
        <f t="shared" si="2"/>
        <v>13</v>
      </c>
      <c r="M27" s="107" t="str">
        <f>IF(ISBLANK($I27),"",IF(EXACT(($I27),(PROPER(TEXT(M$3,"dddd")))),"",IF(EXACT(M$4,$J27),IF($K27=1,INDEX(Calendario!$D$3:$H$55,MATCH(M$4,Calendario!$A$3:$A$55,0),MATCH($I27,Calendario!$D$2:$H$2,0)),INDEX(Calendario!$D$3:$H$55,MATCH($J27,Calendario!$A$3:$A$55,0),MATCH($I27,Calendario!$D$2:$H$2,0))),"")))</f>
        <v/>
      </c>
      <c r="N27" s="107" t="str">
        <f>IF(ISBLANK($I27),"",IF(OR(EXACT(($I27),PROPER(TEXT(N25,"dddd"))),(EXACT(($I27),PROPER(TEXT(N26,"dddd"))))),"",IF(EXACT(($I27),(PROPER(TEXT(N$3,"dddd")))),"",IF(EXACT(N$4,$J27),IF(M27="",IF(OR(($K27=4),($K27=3),($K27=2),($K27=1)),INDEX(Calendario!$D$3:$H$55,MATCH(N$4,Calendario!$A$3:$A$55,0),MATCH($I27,Calendario!$D$2:$H$2,0)),"")),IF($K27=1,IF(AND(M27="",EXACT((N$4),(CONCATENATE(Calendario!$A$1," ",(MID($J27,8,2))+1)))),INDEX(Calendario!$D$3:$H$55,MATCH(N$4,Calendario!$A$3:$A$55,0),MATCH($I27,Calendario!$D$2:$H$2,0)),IF(M27="","",INDEX(Calendario!$D$3:$H$55,MATCH(N$4,Calendario!$A$3:$A$55,0),MATCH($I27,Calendario!$D$2:$H$2,0)))),IF($K27=2,IF(M27="",IF(EXACT($K27,N$4),INDEX(Calendario!$D$3:$H$55,MATCH(N$4,Calendario!$A$3:$A$55,0),MATCH($I27,Calendario!$D$2:$H$2,0)),""),""),IF($K27=3,IF((M27=""),IF(EXACT($K27,N$4),INDEX(Calendario!$D$3:$H$55,MATCH(N$4,Calendario!$A$3:$A$55,0),MATCH($I27,Calendario!$D$2:$H$2,0)),""),""),IF($K27=4,IF((M27=""),IF(EXACT($K27,N$4),INDEX(Calendario!$D$3:$H$55,MATCH(N$4,Calendario!$A$3:$A$55,0),MATCH($I27,Calendario!$D$2:$H$2,0)),""),""),1))))))))</f>
        <v/>
      </c>
      <c r="O27" s="107" t="str">
        <f>IF(ISBLANK($I27),"",IF(EXACT(($I27),(PROPER(TEXT(O$3,"dddd")))),"",IF(OR(EXACT(($I27),PROPER(TEXT(O25,"dddd"))),(EXACT(($I27),PROPER(TEXT(O26,"dddd"))))),"",IF(EXACT(O$4,$J27),IF(N27="",IF(OR(($K27=4),($K27=3),($K27=2),($K27=1)),INDEX(Calendario!$D$3:$H$55,MATCH(O$4,Calendario!$A$3:$A$55,0),MATCH($I27,Calendario!$D$2:$H$2,0)),"")),IF($K27=1,IF(AND(M27="",EXACT((O$4),(CONCATENATE(Calendario!$A$1," ",(MID($J27,8,2))+1)))),INDEX(Calendario!$D$3:$H$55,MATCH(O$4,Calendario!$A$3:$A$55,0),MATCH($I27,Calendario!$D$2:$H$2,0)),IF(N27="",IF(EXACT(($I27),(PROPER(TEXT(N$3,"dddd")))),INDEX(Calendario!$D$3:$H$55,MATCH(O$4,Calendario!$A$3:$A$55,0),MATCH($I27,Calendario!$D$2:$H$2,0)),""),INDEX(Calendario!$D$3:$H$55,MATCH(O$4,Calendario!$A$3:$A$55,0),MATCH($I27,Calendario!$D$2:$H$2,0)))),IF(EXACT($M$4,"Semana 1"),IF($K27=2,IF(N27="",IF(OR(($J27="Semana 1"),($J27="Semana 2"),($J27="Semana 3")),INDEX(Calendario!$D$3:$H$55,MATCH(O$4,Calendario!$A$3:$A$55,0),MATCH($I27,Calendario!$D$2:$H$2,0)),""),""),IF($K27=3,IF(AND((M27=""),(N27="")),IF(OR(($J27="Semana 1"),($J27="Semana 2"),($J27="Semana 3")),INDEX(Calendario!$D$3:$H$55,MATCH(O$4,Calendario!$A$3:$A$55,0),MATCH($I27,Calendario!$D$2:$H$2,0)),""),""),IF($K27=4,IF(AND((M27=""),(N27="")),IF(OR(($J27="Semana 1"),($J27="Semana 2"),($J27="Semana 3")),INDEX(Calendario!$D$3:$H$55,MATCH(O$4,Calendario!$A$3:$A$55,0),MATCH($I27,Calendario!$D$2:$H$2,0)),""),"")))),IF($K27=2,IF(N27="",IF(OR(($J27="Semana 1"),($J27="Semana 2")),INDEX(Calendario!$D$3:$H$55,MATCH(O$4,Calendario!$A$3:$A$55,0),MATCH($I27,Calendario!$D$2:$H$2,0)),""),""),IF($K27=3,IF(AND((M27=""),(N27="")),IF(OR(($J27="Semana 1"),($J27="Semana 2")),INDEX(Calendario!$D$3:$H$55,MATCH(O$4,Calendario!$A$3:$A$55,0),MATCH($I27,Calendario!$D$2:$H$2,0)),""),""),IF($K27=4,IF(AND((M27=""),(N27="")),IF(OR(($J27="Semana 1"),($J27="Semana 2")),INDEX(Calendario!$D$3:$H$55,MATCH(O$4,Calendario!$A$3:$A$55,0),MATCH($I27,Calendario!$D$2:$H$2,0)),""),""))))))))))</f>
        <v/>
      </c>
      <c r="P27" s="107" t="str">
        <f>IF(ISBLANK($I27),"",IF(EXACT(($I27),(PROPER(TEXT(P$3,"dddd")))),"",IF(OR(EXACT(($I27),PROPER(TEXT(P25,"dddd"))),(EXACT(($I27),PROPER(TEXT(P26,"dddd"))))),"",IF(EXACT(P$4,$J27),IF(O27="",IF(OR(($K27=4),($K27=3),($K27=2),($K27=1)),INDEX(Calendario!$D$3:$H$55,MATCH(P$4,Calendario!$A$3:$A$55,0),MATCH($I27,Calendario!$D$2:$H$2,0)),"")),IF($K27=1,IF(AND(M27="",EXACT((P$4),(CONCATENATE(Calendario!$A$1," ",(MID($J27,8,2))+1)))),INDEX(Calendario!$D$3:$H$55,MATCH(P$4,Calendario!$A$3:$A$55,0),MATCH($I27,Calendario!$D$2:$H$2,0)),IF(O27="",IF(EXACT(($I27),(PROPER(TEXT(O$3,"dddd")))),INDEX(Calendario!$D$3:$H$55,MATCH(P$4,Calendario!$A$3:$A$55,0),MATCH($I27,Calendario!$D$2:$H$2,0)),""),INDEX(Calendario!$D$3:$H$55,MATCH(P$4,Calendario!$A$3:$A$55,0),MATCH($I27,Calendario!$D$2:$H$2,0)))),IF(EXACT($M$4,"Semana 1"),IF($K27=2,IF(O27="",IF(OR(($J27="Semana 1"),($J27="Semana 2"),($J27="Semana 3"),($J27="Semana 4")),INDEX(Calendario!$D$3:$H$55,MATCH(P$4,Calendario!$A$3:$A$55,0),MATCH($I27,Calendario!$D$2:$H$2,0)),""),""),IF($K27=3,IF(AND((N27=""),(O27="")),IF(OR(($J27="Semana 1"),($J27="Semana 2"),($J27="Semana 3"),($J27="Semana 4")),INDEX(Calendario!$D$3:$H$55,MATCH(P$4,Calendario!$A$3:$A$55,0),MATCH($I27,Calendario!$D$2:$H$2,0)),""),""),IF($K27=4,IF(AND((M27=""),(N27=""),(O27="")),IF(OR(($J27="Semana 1"),($J27="Semana 2"),($J27="Semana 3"),($J27="Semana 4")),INDEX(Calendario!$D$3:$H$55,MATCH(P$4,Calendario!$A$3:$A$55,0),MATCH($I27,Calendario!$D$2:$H$2,0)),""),"")))),IF($K27=2,IF(O27="",IF(OR(($J27="Semana 1"),($J27="Semana 2"),($J27="Semana 3")),INDEX(Calendario!$D$3:$H$55,MATCH(P$4,Calendario!$A$3:$A$55,0),MATCH($I27,Calendario!$D$2:$H$2,0)),""),""),IF($K27=3,IF(AND((N27=""),(O27="")),IF(OR(($J27="Semana 1"),($J27="Semana 2"),($J27="Semana 3")),INDEX(Calendario!$D$3:$H$55,MATCH(P$4,Calendario!$A$3:$A$55,0),MATCH($I27,Calendario!$D$2:$H$2,0)),""),""),IF($K27=4,IF(AND((M27=""),(N27=""),(O27="")),IF(OR(($J27="Semana 1"),($J27="Semana 2"),($J27="Semana 3")),INDEX(Calendario!$D$3:$H$55,MATCH(P$4,Calendario!$A$3:$A$55,0),MATCH($I27,Calendario!$D$2:$H$2,0)),""),""))))))))))</f>
        <v/>
      </c>
      <c r="Q27" s="107">
        <f>IF(ISBLANK($I27),"",IF(EXACT(($I27),(PROPER(TEXT(Q$3,"dddd")))),"",IF(OR(EXACT(($I27),PROPER(TEXT(Q25,"dddd"))),(EXACT(($I27),PROPER(TEXT(Q26,"dddd"))))),"",IF(EXACT(Q$4,$J27),IF(P27="",IF(OR(($K27=4),($K27=3),($K27=2),($K27=1)),INDEX(Calendario!$D$3:$H$55,MATCH(Q$4,Calendario!$A$3:$A$55,0),MATCH($I27,Calendario!$D$2:$H$2,0)),"")),IF($K27=1,IF(AND(M27="",EXACT((Q$4),(CONCATENATE(Calendario!$A$1," ",(MID($J27,8,2))+1)))),INDEX(Calendario!$D$3:$H$55,MATCH(Q$4,Calendario!$A$3:$A$55,0),MATCH($I27,Calendario!$D$2:$H$2,0)),IF(P27="","",INDEX(Calendario!$D$3:$H$55,MATCH(Q$4,Calendario!$A$3:$A$55,0),MATCH($I27,Calendario!$D$2:$H$2,0)))),IF(EXACT($M$4,"Semana 1"),IF($K27=2,IF(P27="",IF(OR(($J27="Semana 1"),($J27="Semana 2"),($J27="Semana 3"),($J27="Semana 4"),($J27="Semana 5")),INDEX(Calendario!$D$3:$H$55,MATCH(Q$4,Calendario!$A$3:$A$55,0),MATCH($I27,Calendario!$D$2:$H$2,0)),""),""),IF($K27=3,IF(AND((O27=""),(P27="")),IF(OR(($J27="Semana 1"),($J27="Semana 2"),($J27="Semana 3"),($J27="Semana 4"),($J27="Semana 5")),INDEX(Calendario!$D$3:$H$55,MATCH(Q$4,Calendario!$A$3:$A$55,0),MATCH($I27,Calendario!$D$2:$H$2,0)),""),""),IF($K27=4,IF(AND((N27=""),(O27=""),(P27="")),IF(OR(($J27="Semana 1"),($J27="Semana 2"),($J27="Semana 3"),($J27="Semana 4"),($J27="Semana 5")),INDEX(Calendario!$D$3:$H$55,MATCH(Q$4,Calendario!$A$3:$A$55,0),MATCH($I27,Calendario!$D$2:$H$2,0)),""),"")))),IF($K27=2,IF(P27="",IF(OR(($J27="Semana 1"),($J27="Semana 2"),($J27="Semana 3"),($J27="Semana 4")),INDEX(Calendario!$D$3:$H$55,MATCH(Q$4,Calendario!$A$3:$A$55,0),MATCH($I27,Calendario!$D$2:$H$2,0)),""),""),IF($K27=3,IF(AND((O27=""),(P27="")),IF(OR(($J27="Semana 1"),($J27="Semana 2"),($J27="Semana 3"),($J27="Semana 4")),INDEX(Calendario!$D$3:$H$55,MATCH(Q$4,Calendario!$A$3:$A$55,0),MATCH($I27,Calendario!$D$2:$H$2,0)),""),""),IF($K27=4,IF(AND((N27=""),(O27=""),(P27="")),IF(OR(($J27="Semana 1"),($J27="Semana 2"),($J27="Semana 3"),($J27="Semana 4")),INDEX(Calendario!$D$3:$H$55,MATCH(Q$4,Calendario!$A$3:$A$55,0),MATCH($I27,Calendario!$D$2:$H$2,0)),""),""))))))))))</f>
        <v>44588</v>
      </c>
      <c r="R27" s="108" t="str">
        <f>IF(ISBLANK($I27),"",IF(EXACT(($I27),(PROPER(TEXT(R$3,"dddd")))),"",IF(OR(EXACT(($I27),PROPER(TEXT(R25,"dddd"))),(EXACT(($I27),PROPER(TEXT(R26,"dddd"))))),"",IF(EXACT(R$4,$J27),IF(Q27="",IF(OR(($K27=4),($K27=3),($K27=2),($K27=1)),INDEX(Calendario!$D$3:$H$55,MATCH(R$4,Calendario!$A$3:$A$55,0),MATCH($I27,Calendario!$D$2:$H$2,0)),"")),IF($K27=1,IF(AND(N27="",EXACT((R$4),(CONCATENATE(Calendario!$A$1," ",(MID($J27,8,2))+1)))),INDEX(Calendario!$D$3:$H$55,MATCH(R$4,Calendario!$A$3:$A$55,0),MATCH($I27,Calendario!$D$2:$H$2,0)),IF(Q27="","",INDEX(Calendario!$D$3:$H$55,MATCH(R$4,Calendario!$A$3:$A$55,0),MATCH($I27,Calendario!$D$2:$H$2,0)))),IF(EXACT($M$4,"Semana 1"),IF($K27=2,IF(Q27="",IF(OR(($J27="Semana 1"),($J27="Semana 2"),($J27="Semana 3"),($J27="Semana 4"),($J27="Semana 5"),($J27="Semana 6")),INDEX(Calendario!$D$3:$H$55,MATCH(R$4,Calendario!$A$3:$A$55,0),MATCH($I27,Calendario!$D$2:$H$2,0)),""),""),IF($K27=3,IF(AND((P27=""),(Q27="")),IF(OR(($J27="Semana 1"),($J27="Semana 2"),($J27="Semana 3"),($J27="Semana 4"),($J27="Semana 5"),($J27="Semana 6")),INDEX(Calendario!$D$3:$H$55,MATCH(R$4,Calendario!$A$3:$A$55,0),MATCH($I27,Calendario!$D$2:$H$2,0)),""),""),IF($K27=4,IF(AND((O27=""),(P27=""),(Q27="")),IF(OR(($J27="Semana 1"),($J27="Semana 2"),($J27="Semana 3"),($J27="Semana 4"),($J27="Semana 5"),($J27="Semana 6")),INDEX(Calendario!$D$3:$H$55,MATCH(R$4,Calendario!$A$3:$A$55,0),MATCH($I27,Calendario!$D$2:$H$2,0)),""),"")))),IF($K27=2,IF(Q27="",IF(OR(($J27="Semana 1"),($J27="Semana 2"),($J27="Semana 3"),($J27="Semana 4"),($J27="Semana 5")),INDEX(Calendario!$D$3:$H$55,MATCH(R$4,Calendario!$A$3:$A$55,0),MATCH($I27,Calendario!$D$2:$H$2,0)),""),""),IF($K27=3,IF(AND((P27=""),(Q27="")),IF(OR(($J27="Semana 1"),($J27="Semana 2"),($J27="Semana 3"),($J27="Semana 4"),($J27="Semana 5")),INDEX(Calendario!$D$3:$H$55,MATCH(R$4,Calendario!$A$3:$A$55,0),MATCH($I27,Calendario!$D$2:$H$2,0)),""),""),IF($K27=4,IF(AND((O27=""),(P27=""),(Q27="")),IF(OR(($J27="Semana 1"),($J27="Semana 2"),($J27="Semana 3"),($J27="Semana 4"),($J27="Semana 5")),INDEX(Calendario!$D$3:$H$55,MATCH(R$4,Calendario!$A$3:$A$55,0),MATCH($I27,Calendario!$D$2:$H$2,0)),""),""))))))))))</f>
        <v/>
      </c>
      <c r="S27" s="108" t="str">
        <f>IF(ISBLANK($I27),"",IF(EXACT(($I27),(PROPER(TEXT(S$3,"dddd")))),"",IF(OR(EXACT(($I27),PROPER(TEXT(S25,"dddd"))),(EXACT(($I27),PROPER(TEXT(S26,"dddd"))))),"",IF(EXACT(S$4,$J27),IF(R27="",IF(OR(($K27=4),($K27=3),($K27=2),($K27=1)),INDEX(Calendario!$D$3:$H$55,MATCH(S$4,Calendario!$A$3:$A$55,0),MATCH($I27,Calendario!$D$2:$H$2,0)),"")),IF($K27=1,IF(AND(O27="",EXACT((S$4),(CONCATENATE(Calendario!$A$1," ",(MID($J27,8,2))+1)))),INDEX(Calendario!$D$3:$H$55,MATCH(S$4,Calendario!$A$3:$A$55,0),MATCH($I27,Calendario!$D$2:$H$2,0)),IF(R27="",IF(EXACT(($I27),(PROPER(TEXT(R$3,"dddd")))),INDEX(Calendario!$D$3:$H$55,MATCH(S$4,Calendario!$A$3:$A$55,0),MATCH($I27,Calendario!$D$2:$H$2,0)),""),INDEX(Calendario!$D$3:$H$55,MATCH(S$4,Calendario!$A$3:$A$55,0),MATCH($I27,Calendario!$D$2:$H$2,0)))),IF(EXACT($M$4,"Semana 1"),IF($K27=2,IF(R27="",IF(OR(($J27="Semana 1"),($J27="Semana 2"),($J27="Semana 3"),($J27="Semana 4"),($J27="Semana 5"),($J27="Semana 6"),($J27="Semana 7")),INDEX(Calendario!$D$3:$H$55,MATCH(S$4,Calendario!$A$3:$A$55,0),MATCH($I27,Calendario!$D$2:$H$2,0)),""),""),IF($K27=3,IF(AND((Q27=""),(R27="")),IF(OR(($J27="Semana 1"),($J27="Semana 2"),($J27="Semana 3"),($J27="Semana 4"),($J27="Semana 5"),($J27="Semana 6"),($J27="Semana 7")),INDEX(Calendario!$D$3:$H$55,MATCH(S$4,Calendario!$A$3:$A$55,0),MATCH($I27,Calendario!$D$2:$H$2,0)),""),""),IF($K27=4,IF(AND((P27=""),(Q27=""),(R27="")),IF(OR(($J27="Semana 1"),($J27="Semana 2"),($J27="Semana 3"),($J27="Semana 4"),($J27="Semana 5"),($J27="Semana 6"),($J27="Semana 7")),INDEX(Calendario!$D$3:$H$55,MATCH(S$4,Calendario!$A$3:$A$55,0),MATCH($I27,Calendario!$D$2:$H$2,0)),""),"")))),IF($K27=2,IF(R27="",IF(OR(($J27="Semana 1"),($J27="Semana 2"),($J27="Semana 3"),($J27="Semana 4"),($J27="Semana 5"),($J27="Semana 6")),INDEX(Calendario!$D$3:$H$55,MATCH(S$4,Calendario!$A$3:$A$55,0),MATCH($I27,Calendario!$D$2:$H$2,0)),""),""),IF($K27=3,IF(AND((Q27=""),(R27="")),IF(OR(($J27="Semana 1"),($J27="Semana 2"),($J27="Semana 3"),($J27="Semana 4"),($J27="Semana 5"),($J27="Semana 6")),INDEX(Calendario!$D$3:$H$55,MATCH(S$4,Calendario!$A$3:$A$55,0),MATCH($I27,Calendario!$D$2:$H$2,0)),""),""),IF($K27=4,IF(AND((P27=""),(Q27=""),(R27="")),IF(OR(($J27="Semana 1"),($J27="Semana 2"),($J27="Semana 3"),($J27="Semana 4"),($J27="Semana 5"),($J27="Semana 6")),INDEX(Calendario!$D$3:$H$55,MATCH(S$4,Calendario!$A$3:$A$55,0),MATCH($I27,Calendario!$D$2:$H$2,0)),""),""))))))))))</f>
        <v/>
      </c>
      <c r="T27" s="108" t="str">
        <f>IF(ISBLANK($I27),"",IF(EXACT(($I27),(PROPER(TEXT(T$3,"dddd")))),"",IF(OR(EXACT(($I27),PROPER(TEXT(T25,"dddd"))),(EXACT(($I27),PROPER(TEXT(T26,"dddd"))))),"",IF(EXACT(T$4,$J27),IF(S27="",IF(OR(($K27=4),($K27=3),($K27=2),($K27=1)),INDEX(Calendario!$D$3:$H$55,MATCH(T$4,Calendario!$A$3:$A$55,0),MATCH($I27,Calendario!$D$2:$H$2,0)),"")),IF($K27=1,IF(AND(P27="",EXACT((T$4),(CONCATENATE(Calendario!$A$1," ",(MID($J27,8,2))+1)))),INDEX(Calendario!$D$3:$H$55,MATCH(T$4,Calendario!$A$3:$A$55,0),MATCH($I27,Calendario!$D$2:$H$2,0)),IF(S27="",IF(EXACT(($I27),(PROPER(TEXT(S$3,"dddd")))),INDEX(Calendario!$D$3:$H$55,MATCH(T$4,Calendario!$A$3:$A$55,0),MATCH($I27,Calendario!$D$2:$H$2,0)),""),INDEX(Calendario!$D$3:$H$55,MATCH(T$4,Calendario!$A$3:$A$55,0),MATCH($I27,Calendario!$D$2:$H$2,0)))),IF(EXACT($M$4,"Semana 1"),IF($K27=2,IF(S27="",IF(OR(($J27="Semana 1"),($J27="Semana 2"),($J27="Semana 3"),($J27="Semana 4"),($J27="Semana 5"),($J27="Semana 6"),($J27="Semana 7"),($J27="Semana 8")),INDEX(Calendario!$D$3:$H$55,MATCH(T$4,Calendario!$A$3:$A$55,0),MATCH($I27,Calendario!$D$2:$H$2,0)),""),""),IF($K27=3,IF(AND((R27=""),(S27="")),IF(OR(($J27="Semana 1"),($J27="Semana 2"),($J27="Semana 3"),($J27="Semana 4"),($J27="Semana 5"),($J27="Semana 6"),($J27="Semana 7"),($J27="Semana 8")),INDEX(Calendario!$D$3:$H$55,MATCH(T$4,Calendario!$A$3:$A$55,0),MATCH($I27,Calendario!$D$2:$H$2,0)),""),""),IF($K27=4,IF(AND((Q27=""),(R27=""),(S27="")),IF(OR(($J27="Semana 1"),($J27="Semana 2"),($J27="Semana 3"),($J27="Semana 4"),($J27="Semana 5"),($J27="Semana 6"),($J27="Semana 7"),($J27="Semana 8")),INDEX(Calendario!$D$3:$H$55,MATCH(T$4,Calendario!$A$3:$A$55,0),MATCH($I27,Calendario!$D$2:$H$2,0)),""),"")))),IF($K27=2,IF(S27="",IF(OR(($J27="Semana 1"),($J27="Semana 2"),($J27="Semana 3"),($J27="Semana 4"),($J27="Semana 5"),($J27="Semana 6"),($J27="Semana 7")),INDEX(Calendario!$D$3:$H$55,MATCH(T$4,Calendario!$A$3:$A$55,0),MATCH($I27,Calendario!$D$2:$H$2,0)),""),""),IF($K27=3,IF(AND((R27=""),(S27="")),IF(OR(($J27="Semana 1"),($J27="Semana 2"),($J27="Semana 3"),($J27="Semana 4"),($J27="Semana 5"),($J27="Semana 6"),($J27="Semana 7")),INDEX(Calendario!$D$3:$H$55,MATCH(T$4,Calendario!$A$3:$A$55,0),MATCH($I27,Calendario!$D$2:$H$2,0)),""),""),IF($K27=4,IF(AND((Q27=""),(R27=""),(S27="")),IF(OR(($J27="Semana 1"),($J27="Semana 2"),($J27="Semana 3"),($J27="Semana 4"),($J27="Semana 5"),($J27="Semana 6"),($J27="Semana 7")),INDEX(Calendario!$D$3:$H$55,MATCH(T$4,Calendario!$A$3:$A$55,0),MATCH($I27,Calendario!$D$2:$H$2,0)),""),""))))))))))</f>
        <v/>
      </c>
      <c r="U27" s="108">
        <f>IF(ISBLANK($I27),"",IF(OR(EXACT(($I27),PROPER(TEXT(U26,"dddd"))),(EXACT(($I27),PROPER(TEXT(U25,"dddd"))))),"",IF(EXACT(($I27),(PROPER(TEXT(U$3,"dddd")))),"",IF($K27=1,INDEX(Calendario!$D$3:$H$55,MATCH(U$4,Calendario!$A$3:$A$55,0),MATCH($I27,Calendario!$D$2:$H$2,0)),IF($K27=2,IF(T27="",INDEX(Calendario!$D$3:$H$55,MATCH(U$4,Calendario!$A$3:$A$55,0),MATCH($I27,Calendario!$D$2:$H$2,0)),""),IF($K27=3,IF(AND((S27=""),(T27="")),INDEX(Calendario!$D$3:$H$55,MATCH(U$4,Calendario!$A$3:$A$55,0),MATCH($I27,Calendario!$D$2:$H$2,0)),""),IF($K27=4,IF(AND((R27=""),(S27=""),(T27="")),INDEX(Calendario!$D$3:$H$55,MATCH(U$4,Calendario!$A$3:$A$55,0),MATCH($I27,Calendario!$D$2:$H$2,0)),""))))))))</f>
        <v>44616</v>
      </c>
      <c r="V27" s="107" t="str">
        <f>IF(ISBLANK($I27),"",IF(OR(EXACT(($I27),PROPER(TEXT(V26,"dddd"))),(EXACT(($I27),PROPER(TEXT(V25,"dddd"))))),"",IF(EXACT(($I27),(PROPER(TEXT(V$3,"dddd")))),"",IF($K27=1,INDEX(Calendario!$D$3:$H$55,MATCH(V$4,Calendario!$A$3:$A$55,0),MATCH($I27,Calendario!$D$2:$H$2,0)),IF($K27=2,IF(U27="",INDEX(Calendario!$D$3:$H$55,MATCH(V$4,Calendario!$A$3:$A$55,0),MATCH($I27,Calendario!$D$2:$H$2,0)),""),IF($K27=3,IF(AND((T27=""),(U27="")),INDEX(Calendario!$D$3:$H$55,MATCH(V$4,Calendario!$A$3:$A$55,0),MATCH($I27,Calendario!$D$2:$H$2,0)),""),IF($K27=4,IF(AND((S27=""),(T27=""),(U27="")),INDEX(Calendario!$D$3:$H$55,MATCH(V$4,Calendario!$A$3:$A$55,0),MATCH($I27,Calendario!$D$2:$H$2,0)),""))))))))</f>
        <v/>
      </c>
      <c r="W27" s="107" t="str">
        <f>IF(ISBLANK($I27),"",IF(OR(EXACT(($I27),PROPER(TEXT(W26,"dddd"))),(EXACT(($I27),PROPER(TEXT(W25,"dddd"))))),"",IF(EXACT(($I27),(PROPER(TEXT(W$3,"dddd")))),"",IF($K27=1,INDEX(Calendario!$D$3:$H$55,MATCH(W$4,Calendario!$A$3:$A$55,0),MATCH($I27,Calendario!$D$2:$H$2,0)),IF($K27=2,IF(V27="",INDEX(Calendario!$D$3:$H$55,MATCH(W$4,Calendario!$A$3:$A$55,0),MATCH($I27,Calendario!$D$2:$H$2,0)),""),IF($K27=3,IF(AND((U27=""),(V27="")),INDEX(Calendario!$D$3:$H$55,MATCH(W$4,Calendario!$A$3:$A$55,0),MATCH($I27,Calendario!$D$2:$H$2,0)),""),IF($K27=4,IF(AND((T27=""),(U27=""),(V27="")),INDEX(Calendario!$D$3:$H$55,MATCH(W$4,Calendario!$A$3:$A$55,0),MATCH($I27,Calendario!$D$2:$H$2,0)),""))))))))</f>
        <v/>
      </c>
      <c r="X27" s="107" t="str">
        <f>IF(ISBLANK($I27),"",IF(OR(EXACT(($I27),PROPER(TEXT(X26,"dddd"))),(EXACT(($I27),PROPER(TEXT(X25,"dddd"))))),"",IF(EXACT(($I27),(PROPER(TEXT(X$3,"dddd")))),"",IF($K27=1,INDEX(Calendario!$D$3:$H$55,MATCH(X$4,Calendario!$A$3:$A$55,0),MATCH($I27,Calendario!$D$2:$H$2,0)),IF($K27=2,IF(W27="",INDEX(Calendario!$D$3:$H$55,MATCH(X$4,Calendario!$A$3:$A$55,0),MATCH($I27,Calendario!$D$2:$H$2,0)),""),IF($K27=3,IF(AND((V27=""),(W27="")),INDEX(Calendario!$D$3:$H$55,MATCH(X$4,Calendario!$A$3:$A$55,0),MATCH($I27,Calendario!$D$2:$H$2,0)),""),IF($K27=4,IF(AND((U27=""),(V27=""),(W27="")),INDEX(Calendario!$D$3:$H$55,MATCH(X$4,Calendario!$A$3:$A$55,0),MATCH($I27,Calendario!$D$2:$H$2,0)),""))))))))</f>
        <v/>
      </c>
      <c r="Y27" s="107">
        <f>IF(ISBLANK($I27),"",IF(OR(EXACT(($I27),PROPER(TEXT(Y26,"dddd"))),(EXACT(($I27),PROPER(TEXT(Y25,"dddd"))))),"",IF(EXACT(($I27),(PROPER(TEXT(Y$3,"dddd")))),"",IF($K27=1,INDEX(Calendario!$D$3:$H$55,MATCH(Y$4,Calendario!$A$3:$A$55,0),MATCH($I27,Calendario!$D$2:$H$2,0)),IF($K27=2,IF(X27="",INDEX(Calendario!$D$3:$H$55,MATCH(Y$4,Calendario!$A$3:$A$55,0),MATCH($I27,Calendario!$D$2:$H$2,0)),""),IF($K27=3,IF(AND((W27=""),(X27="")),INDEX(Calendario!$D$3:$H$55,MATCH(Y$4,Calendario!$A$3:$A$55,0),MATCH($I27,Calendario!$D$2:$H$2,0)),""),IF($K27=4,IF(AND((V27=""),(W27=""),(X27="")),INDEX(Calendario!$D$3:$H$55,MATCH(Y$4,Calendario!$A$3:$A$55,0),MATCH($I27,Calendario!$D$2:$H$2,0)),""))))))))</f>
        <v>44644</v>
      </c>
      <c r="Z27" s="107" t="str">
        <f>IF(ISBLANK($I27),"",IF(OR(EXACT(($I27),PROPER(TEXT(Z26,"dddd"))),(EXACT(($I27),PROPER(TEXT(Z25,"dddd"))))),"",IF(EXACT(($I27),(PROPER(TEXT(Z$3,"dddd")))),"",IF($K27=1,INDEX(Calendario!$D$3:$H$55,MATCH(Z$4,Calendario!$A$3:$A$55,0),MATCH($I27,Calendario!$D$2:$H$2,0)),IF($K27=2,IF(Y27="",INDEX(Calendario!$D$3:$H$55,MATCH(Z$4,Calendario!$A$3:$A$55,0),MATCH($I27,Calendario!$D$2:$H$2,0)),""),IF($K27=3,IF(AND((X27=""),(Y27="")),INDEX(Calendario!$D$3:$H$55,MATCH(Z$4,Calendario!$A$3:$A$55,0),MATCH($I27,Calendario!$D$2:$H$2,0)),""),IF($K27=4,IF(AND((W27=""),(X27=""),(Y27="")),INDEX(Calendario!$D$3:$H$55,MATCH(Z$4,Calendario!$A$3:$A$55,0),MATCH($I27,Calendario!$D$2:$H$2,0)),""))))))))</f>
        <v/>
      </c>
      <c r="AA27" s="108" t="str">
        <f>IF(ISBLANK($I27),"",IF(OR(EXACT(($I27),PROPER(TEXT(AA26,"dddd"))),(EXACT(($I27),PROPER(TEXT(AA25,"dddd"))))),"",IF(EXACT(($I27),(PROPER(TEXT(AA$3,"dddd")))),"",IF($K27=1,INDEX(Calendario!$D$3:$H$55,MATCH(AA$4,Calendario!$A$3:$A$55,0),MATCH($I27,Calendario!$D$2:$H$2,0)),IF($K27=2,IF(Z27="",INDEX(Calendario!$D$3:$H$55,MATCH(AA$4,Calendario!$A$3:$A$55,0),MATCH($I27,Calendario!$D$2:$H$2,0)),""),IF($K27=3,IF(AND((Y27=""),(Z27="")),INDEX(Calendario!$D$3:$H$55,MATCH(AA$4,Calendario!$A$3:$A$55,0),MATCH($I27,Calendario!$D$2:$H$2,0)),""),IF($K27=4,IF(AND((X27=""),(Y27=""),(Z27="")),INDEX(Calendario!$D$3:$H$55,MATCH(AA$4,Calendario!$A$3:$A$55,0),MATCH($I27,Calendario!$D$2:$H$2,0)),""))))))))</f>
        <v/>
      </c>
      <c r="AB27" s="108" t="str">
        <f>IF(ISBLANK($I27),"",IF(OR(EXACT(($I27),PROPER(TEXT(AB26,"dddd"))),(EXACT(($I27),PROPER(TEXT(AB25,"dddd"))))),"",IF(EXACT(($I27),(PROPER(TEXT(AB$3,"dddd")))),"",IF($K27=1,INDEX(Calendario!$D$3:$H$55,MATCH(AB$4,Calendario!$A$3:$A$55,0),MATCH($I27,Calendario!$D$2:$H$2,0)),IF($K27=2,IF(AA27="",INDEX(Calendario!$D$3:$H$55,MATCH(AB$4,Calendario!$A$3:$A$55,0),MATCH($I27,Calendario!$D$2:$H$2,0)),""),IF($K27=3,IF(AND((Z27=""),(AA27="")),INDEX(Calendario!$D$3:$H$55,MATCH(AB$4,Calendario!$A$3:$A$55,0),MATCH($I27,Calendario!$D$2:$H$2,0)),""),IF($K27=4,IF(AND((Y27=""),(Z27=""),(AA27="")),INDEX(Calendario!$D$3:$H$55,MATCH(AB$4,Calendario!$A$3:$A$55,0),MATCH($I27,Calendario!$D$2:$H$2,0)),""))))))))</f>
        <v/>
      </c>
      <c r="AC27" s="108">
        <f>IF(ISBLANK($I27),"",IF(OR(EXACT(($I27),PROPER(TEXT(AC26,"dddd"))),(EXACT(($I27),PROPER(TEXT(AC25,"dddd"))))),"",IF(EXACT(($I27),(PROPER(TEXT(AC$3,"dddd")))),"",IF($K27=1,INDEX(Calendario!$D$3:$H$55,MATCH(AC$4,Calendario!$A$3:$A$55,0),MATCH($I27,Calendario!$D$2:$H$2,0)),IF($K27=2,IF(AB27="",INDEX(Calendario!$D$3:$H$55,MATCH(AC$4,Calendario!$A$3:$A$55,0),MATCH($I27,Calendario!$D$2:$H$2,0)),""),IF($K27=3,IF(AND((AA27=""),(AB27="")),INDEX(Calendario!$D$3:$H$55,MATCH(AC$4,Calendario!$A$3:$A$55,0),MATCH($I27,Calendario!$D$2:$H$2,0)),""),IF($K27=4,IF(AND((Z27=""),(AA27=""),(AB27="")),INDEX(Calendario!$D$3:$H$55,MATCH(AC$4,Calendario!$A$3:$A$55,0),MATCH($I27,Calendario!$D$2:$H$2,0)),""))))))))</f>
        <v>44672</v>
      </c>
      <c r="AD27" s="108" t="str">
        <f>IF(ISBLANK($I27),"",IF(OR(EXACT(($I27),PROPER(TEXT(AD26,"dddd"))),(EXACT(($I27),PROPER(TEXT(AD25,"dddd"))))),"",IF(EXACT(($I27),(PROPER(TEXT(AD$3,"dddd")))),"",IF($K27=1,INDEX(Calendario!$D$3:$H$55,MATCH(AD$4,Calendario!$A$3:$A$55,0),MATCH($I27,Calendario!$D$2:$H$2,0)),IF($K27=2,IF(AC27="",INDEX(Calendario!$D$3:$H$55,MATCH(AD$4,Calendario!$A$3:$A$55,0),MATCH($I27,Calendario!$D$2:$H$2,0)),""),IF($K27=3,IF(AND((AB27=""),(AC27="")),INDEX(Calendario!$D$3:$H$55,MATCH(AD$4,Calendario!$A$3:$A$55,0),MATCH($I27,Calendario!$D$2:$H$2,0)),""),IF($K27=4,IF(AND((AA27=""),(AB27=""),(AC27="")),INDEX(Calendario!$D$3:$H$55,MATCH(AD$4,Calendario!$A$3:$A$55,0),MATCH($I27,Calendario!$D$2:$H$2,0)),""))))))))</f>
        <v/>
      </c>
      <c r="AE27" s="107" t="str">
        <f>IF(ISBLANK($I27),"",IF(OR(EXACT(($I27),PROPER(TEXT(AE26,"dddd"))),(EXACT(($I27),PROPER(TEXT(AE25,"dddd"))))),"",IF(EXACT(($I27),(PROPER(TEXT(AE$3,"dddd")))),"",IF($K27=1,INDEX(Calendario!$D$3:$H$55,MATCH(AE$4,Calendario!$A$3:$A$55,0),MATCH($I27,Calendario!$D$2:$H$2,0)),IF($K27=2,IF(AD27="",INDEX(Calendario!$D$3:$H$55,MATCH(AE$4,Calendario!$A$3:$A$55,0),MATCH($I27,Calendario!$D$2:$H$2,0)),""),IF($K27=3,IF(AND((AC27=""),(AD27="")),INDEX(Calendario!$D$3:$H$55,MATCH(AE$4,Calendario!$A$3:$A$55,0),MATCH($I27,Calendario!$D$2:$H$2,0)),""),IF($K27=4,IF(AND((AB27=""),(AC27=""),(AD27="")),INDEX(Calendario!$D$3:$H$55,MATCH(AE$4,Calendario!$A$3:$A$55,0),MATCH($I27,Calendario!$D$2:$H$2,0)),""))))))))</f>
        <v/>
      </c>
      <c r="AF27" s="107" t="str">
        <f>IF(ISBLANK($I27),"",IF(OR(EXACT(($I27),PROPER(TEXT(AF26,"dddd"))),(EXACT(($I27),PROPER(TEXT(AF25,"dddd"))))),"",IF(EXACT(($I27),(PROPER(TEXT(AF$3,"dddd")))),"",IF($K27=1,INDEX(Calendario!$D$3:$H$55,MATCH(AF$4,Calendario!$A$3:$A$55,0),MATCH($I27,Calendario!$D$2:$H$2,0)),IF($K27=2,IF(AE27="",INDEX(Calendario!$D$3:$H$55,MATCH(AF$4,Calendario!$A$3:$A$55,0),MATCH($I27,Calendario!$D$2:$H$2,0)),""),IF($K27=3,IF(AND((AD27=""),(AE27="")),INDEX(Calendario!$D$3:$H$55,MATCH(AF$4,Calendario!$A$3:$A$55,0),MATCH($I27,Calendario!$D$2:$H$2,0)),""),IF($K27=4,IF(AND((AC27=""),(AD27=""),(AE27="")),INDEX(Calendario!$D$3:$H$55,MATCH(AF$4,Calendario!$A$3:$A$55,0),MATCH($I27,Calendario!$D$2:$H$2,0)),""))))))))</f>
        <v/>
      </c>
      <c r="AG27" s="107">
        <f>IF(ISBLANK($I27),"",IF(OR(EXACT(($I27),PROPER(TEXT(AG26,"dddd"))),(EXACT(($I27),PROPER(TEXT(AG25,"dddd"))))),"",IF(EXACT(($I27),(PROPER(TEXT(AG$3,"dddd")))),"",IF($K27=1,INDEX(Calendario!$D$3:$H$55,MATCH(AG$4,Calendario!$A$3:$A$55,0),MATCH($I27,Calendario!$D$2:$H$2,0)),IF($K27=2,IF(AF27="",INDEX(Calendario!$D$3:$H$55,MATCH(AG$4,Calendario!$A$3:$A$55,0),MATCH($I27,Calendario!$D$2:$H$2,0)),""),IF($K27=3,IF(AND((AE27=""),(AF27="")),INDEX(Calendario!$D$3:$H$55,MATCH(AG$4,Calendario!$A$3:$A$55,0),MATCH($I27,Calendario!$D$2:$H$2,0)),""),IF($K27=4,IF(AND((AD27=""),(AE27=""),(AF27="")),INDEX(Calendario!$D$3:$H$55,MATCH(AG$4,Calendario!$A$3:$A$55,0),MATCH($I27,Calendario!$D$2:$H$2,0)),""))))))))</f>
        <v>44700</v>
      </c>
      <c r="AH27" s="107" t="str">
        <f>IF(ISBLANK($I27),"",IF(OR(EXACT(($I27),PROPER(TEXT(AH26,"dddd"))),(EXACT(($I27),PROPER(TEXT(AH25,"dddd"))))),"",IF(EXACT(($I27),(PROPER(TEXT(AH$3,"dddd")))),"",IF($K27=1,INDEX(Calendario!$D$3:$H$55,MATCH(AH$4,Calendario!$A$3:$A$55,0),MATCH($I27,Calendario!$D$2:$H$2,0)),IF($K27=2,IF(AG27="",INDEX(Calendario!$D$3:$H$55,MATCH(AH$4,Calendario!$A$3:$A$55,0),MATCH($I27,Calendario!$D$2:$H$2,0)),""),IF($K27=3,IF(AND((AF27=""),(AG27="")),INDEX(Calendario!$D$3:$H$55,MATCH(AH$4,Calendario!$A$3:$A$55,0),MATCH($I27,Calendario!$D$2:$H$2,0)),""),IF($K27=4,IF(AND((AE27=""),(AF27=""),(AG27="")),INDEX(Calendario!$D$3:$H$55,MATCH(AH$4,Calendario!$A$3:$A$55,0),MATCH($I27,Calendario!$D$2:$H$2,0)),""))))))))</f>
        <v/>
      </c>
      <c r="AI27" s="108" t="str">
        <f>IF(ISBLANK($I27),"",IF(OR(EXACT(($I27),PROPER(TEXT(AI26,"dddd"))),(EXACT(($I27),PROPER(TEXT(AI25,"dddd"))))),"",IF(EXACT(($I27),(PROPER(TEXT(AI$3,"dddd")))),"",IF($K27=1,INDEX(Calendario!$D$3:$H$55,MATCH(AI$4,Calendario!$A$3:$A$55,0),MATCH($I27,Calendario!$D$2:$H$2,0)),IF($K27=2,IF(AH27="",INDEX(Calendario!$D$3:$H$55,MATCH(AI$4,Calendario!$A$3:$A$55,0),MATCH($I27,Calendario!$D$2:$H$2,0)),""),IF($K27=3,IF(AND((AG27=""),(AH27="")),INDEX(Calendario!$D$3:$H$55,MATCH(AI$4,Calendario!$A$3:$A$55,0),MATCH($I27,Calendario!$D$2:$H$2,0)),""),IF($K27=4,IF(AND((AF27=""),(AG27=""),(AH27="")),INDEX(Calendario!$D$3:$H$55,MATCH(AI$4,Calendario!$A$3:$A$55,0),MATCH($I27,Calendario!$D$2:$H$2,0)),""))))))))</f>
        <v/>
      </c>
      <c r="AJ27" s="108" t="str">
        <f>IF(ISBLANK($I27),"",IF(OR(EXACT(($I27),PROPER(TEXT(AJ26,"dddd"))),(EXACT(($I27),PROPER(TEXT(AJ25,"dddd"))))),"",IF(EXACT(($I27),(PROPER(TEXT(AJ$3,"dddd")))),"",IF($K27=1,INDEX(Calendario!$D$3:$H$55,MATCH(AJ$4,Calendario!$A$3:$A$55,0),MATCH($I27,Calendario!$D$2:$H$2,0)),IF($K27=2,IF(AI27="",INDEX(Calendario!$D$3:$H$55,MATCH(AJ$4,Calendario!$A$3:$A$55,0),MATCH($I27,Calendario!$D$2:$H$2,0)),""),IF($K27=3,IF(AND((AH27=""),(AI27="")),INDEX(Calendario!$D$3:$H$55,MATCH(AJ$4,Calendario!$A$3:$A$55,0),MATCH($I27,Calendario!$D$2:$H$2,0)),""),IF($K27=4,IF(AND((AG27=""),(AH27=""),(AI27="")),INDEX(Calendario!$D$3:$H$55,MATCH(AJ$4,Calendario!$A$3:$A$55,0),MATCH($I27,Calendario!$D$2:$H$2,0)),""))))))))</f>
        <v/>
      </c>
      <c r="AK27" s="108">
        <f>IF(ISBLANK($I27),"",IF(OR(EXACT(($I27),PROPER(TEXT(AK26,"dddd"))),(EXACT(($I27),PROPER(TEXT(AK25,"dddd"))))),"",IF(EXACT(($I27),(PROPER(TEXT(AK$3,"dddd")))),"",IF($K27=1,INDEX(Calendario!$D$3:$H$55,MATCH(AK$4,Calendario!$A$3:$A$55,0),MATCH($I27,Calendario!$D$2:$H$2,0)),IF($K27=2,IF(AJ27="",INDEX(Calendario!$D$3:$H$55,MATCH(AK$4,Calendario!$A$3:$A$55,0),MATCH($I27,Calendario!$D$2:$H$2,0)),""),IF($K27=3,IF(AND((AI27=""),(AJ27="")),INDEX(Calendario!$D$3:$H$55,MATCH(AK$4,Calendario!$A$3:$A$55,0),MATCH($I27,Calendario!$D$2:$H$2,0)),""),IF($K27=4,IF(AND((AH27=""),(AI27=""),(AJ27="")),INDEX(Calendario!$D$3:$H$55,MATCH(AK$4,Calendario!$A$3:$A$55,0),MATCH($I27,Calendario!$D$2:$H$2,0)),""))))))))</f>
        <v>44728</v>
      </c>
      <c r="AL27" s="108" t="str">
        <f>IF(ISBLANK($I27),"",IF(OR(EXACT(($I27),PROPER(TEXT(AL26,"dddd"))),(EXACT(($I27),PROPER(TEXT(AL25,"dddd"))))),"",IF(EXACT(($I27),(PROPER(TEXT(AL$3,"dddd")))),"",IF($K27=1,INDEX(Calendario!$D$3:$H$55,MATCH(AL$4,Calendario!$A$3:$A$55,0),MATCH($I27,Calendario!$D$2:$H$2,0)),IF($K27=2,IF(AK27="",INDEX(Calendario!$D$3:$H$55,MATCH(AL$4,Calendario!$A$3:$A$55,0),MATCH($I27,Calendario!$D$2:$H$2,0)),""),IF($K27=3,IF(AND((AJ27=""),(AK27="")),INDEX(Calendario!$D$3:$H$55,MATCH(AL$4,Calendario!$A$3:$A$55,0),MATCH($I27,Calendario!$D$2:$H$2,0)),""),IF($K27=4,IF(AND((AI27=""),(AJ27=""),(AK27="")),INDEX(Calendario!$D$3:$H$55,MATCH(AL$4,Calendario!$A$3:$A$55,0),MATCH($I27,Calendario!$D$2:$H$2,0)),""))))))))</f>
        <v/>
      </c>
      <c r="AM27" s="108" t="str">
        <f>IF(ISBLANK($I27),"",IF(OR(EXACT(($I27),PROPER(TEXT(AM26,"dddd"))),(EXACT(($I27),PROPER(TEXT(AM25,"dddd"))))),"",IF(EXACT(($I27),(PROPER(TEXT(AM$3,"dddd")))),"",IF($K27=1,INDEX(Calendario!$D$3:$H$55,MATCH(AM$4,Calendario!$A$3:$A$55,0),MATCH($I27,Calendario!$D$2:$H$2,0)),IF($K27=2,IF(AL27="",INDEX(Calendario!$D$3:$H$55,MATCH(AM$4,Calendario!$A$3:$A$55,0),MATCH($I27,Calendario!$D$2:$H$2,0)),""),IF($K27=3,IF(AND((AK27=""),(AL27="")),INDEX(Calendario!$D$3:$H$55,MATCH(AM$4,Calendario!$A$3:$A$55,0),MATCH($I27,Calendario!$D$2:$H$2,0)),""),IF($K27=4,IF(AND((AJ27=""),(AK27=""),(AL27="")),INDEX(Calendario!$D$3:$H$55,MATCH(AM$4,Calendario!$A$3:$A$55,0),MATCH($I27,Calendario!$D$2:$H$2,0)),""))))))))</f>
        <v/>
      </c>
      <c r="AN27" s="107" t="str">
        <f>IF(ISBLANK($I27),"",IF(OR(EXACT(($I27),PROPER(TEXT(AN26,"dddd"))),(EXACT(($I27),PROPER(TEXT(AN25,"dddd"))))),"",IF(EXACT(($I27),(PROPER(TEXT(AN$3,"dddd")))),"",IF($K27=1,INDEX(Calendario!$D$3:$H$55,MATCH(AN$4,Calendario!$A$3:$A$55,0),MATCH($I27,Calendario!$D$2:$H$2,0)),IF($K27=2,IF(AM27="",INDEX(Calendario!$D$3:$H$55,MATCH(AN$4,Calendario!$A$3:$A$55,0),MATCH($I27,Calendario!$D$2:$H$2,0)),""),IF($K27=3,IF(AND((AL27=""),(AM27="")),INDEX(Calendario!$D$3:$H$55,MATCH(AN$4,Calendario!$A$3:$A$55,0),MATCH($I27,Calendario!$D$2:$H$2,0)),""),IF($K27=4,IF(AND((AK27=""),(AL27=""),(AM27="")),INDEX(Calendario!$D$3:$H$55,MATCH(AN$4,Calendario!$A$3:$A$55,0),MATCH($I27,Calendario!$D$2:$H$2,0)),""))))))))</f>
        <v/>
      </c>
      <c r="AO27" s="107">
        <f>IF(ISBLANK($I27),"",IF(OR(EXACT(($I27),PROPER(TEXT(AO26,"dddd"))),(EXACT(($I27),PROPER(TEXT(AO25,"dddd"))))),"",IF(EXACT(($I27),(PROPER(TEXT(AO$3,"dddd")))),"",IF($K27=1,INDEX(Calendario!$D$3:$H$55,MATCH(AO$4,Calendario!$A$3:$A$55,0),MATCH($I27,Calendario!$D$2:$H$2,0)),IF($K27=2,IF(AN27="",INDEX(Calendario!$D$3:$H$55,MATCH(AO$4,Calendario!$A$3:$A$55,0),MATCH($I27,Calendario!$D$2:$H$2,0)),""),IF($K27=3,IF(AND((AM27=""),(AN27="")),INDEX(Calendario!$D$3:$H$55,MATCH(AO$4,Calendario!$A$3:$A$55,0),MATCH($I27,Calendario!$D$2:$H$2,0)),""),IF($K27=4,IF(AND((AL27=""),(AM27=""),(AN27="")),INDEX(Calendario!$D$3:$H$55,MATCH(AO$4,Calendario!$A$3:$A$55,0),MATCH($I27,Calendario!$D$2:$H$2,0)),""))))))))</f>
        <v>44756</v>
      </c>
      <c r="AP27" s="107" t="str">
        <f>IF(ISBLANK($I27),"",IF(OR(EXACT(($I27),PROPER(TEXT(AP26,"dddd"))),(EXACT(($I27),PROPER(TEXT(AP25,"dddd"))))),"",IF(EXACT(($I27),(PROPER(TEXT(AP$3,"dddd")))),"",IF($K27=1,INDEX(Calendario!$D$3:$H$55,MATCH(AP$4,Calendario!$A$3:$A$55,0),MATCH($I27,Calendario!$D$2:$H$2,0)),IF($K27=2,IF(AO27="",INDEX(Calendario!$D$3:$H$55,MATCH(AP$4,Calendario!$A$3:$A$55,0),MATCH($I27,Calendario!$D$2:$H$2,0)),""),IF($K27=3,IF(AND((AN27=""),(AO27="")),INDEX(Calendario!$D$3:$H$55,MATCH(AP$4,Calendario!$A$3:$A$55,0),MATCH($I27,Calendario!$D$2:$H$2,0)),""),IF($K27=4,IF(AND((AM27=""),(AN27=""),(AO27="")),INDEX(Calendario!$D$3:$H$55,MATCH(AP$4,Calendario!$A$3:$A$55,0),MATCH($I27,Calendario!$D$2:$H$2,0)),""))))))))</f>
        <v/>
      </c>
      <c r="AQ27" s="107" t="str">
        <f>IF(ISBLANK($I27),"",IF(OR(EXACT(($I27),PROPER(TEXT(AQ26,"dddd"))),(EXACT(($I27),PROPER(TEXT(AQ25,"dddd"))))),"",IF(EXACT(($I27),(PROPER(TEXT(AQ$3,"dddd")))),"",IF($K27=1,INDEX(Calendario!$D$3:$H$55,MATCH(AQ$4,Calendario!$A$3:$A$55,0),MATCH($I27,Calendario!$D$2:$H$2,0)),IF($K27=2,IF(AP27="",INDEX(Calendario!$D$3:$H$55,MATCH(AQ$4,Calendario!$A$3:$A$55,0),MATCH($I27,Calendario!$D$2:$H$2,0)),""),IF($K27=3,IF(AND((AO27=""),(AP27="")),INDEX(Calendario!$D$3:$H$55,MATCH(AQ$4,Calendario!$A$3:$A$55,0),MATCH($I27,Calendario!$D$2:$H$2,0)),""),IF($K27=4,IF(AND((AN27=""),(AO27=""),(AP27="")),INDEX(Calendario!$D$3:$H$55,MATCH(AQ$4,Calendario!$A$3:$A$55,0),MATCH($I27,Calendario!$D$2:$H$2,0)),""))))))))</f>
        <v/>
      </c>
      <c r="AR27" s="108" t="str">
        <f>IF(ISBLANK($I27),"",IF(OR(EXACT(($I27),PROPER(TEXT(AR26,"dddd"))),(EXACT(($I27),PROPER(TEXT(AR25,"dddd"))))),"",IF(EXACT(($I27),(PROPER(TEXT(AR$3,"dddd")))),"",IF($K27=1,INDEX(Calendario!$D$3:$H$55,MATCH(AR$4,Calendario!$A$3:$A$55,0),MATCH($I27,Calendario!$D$2:$H$2,0)),IF($K27=2,IF(AQ27="",INDEX(Calendario!$D$3:$H$55,MATCH(AR$4,Calendario!$A$3:$A$55,0),MATCH($I27,Calendario!$D$2:$H$2,0)),""),IF($K27=3,IF(AND((AP27=""),(AQ27="")),INDEX(Calendario!$D$3:$H$55,MATCH(AR$4,Calendario!$A$3:$A$55,0),MATCH($I27,Calendario!$D$2:$H$2,0)),""),IF($K27=4,IF(AND((AO27=""),(AP27=""),(AQ27="")),INDEX(Calendario!$D$3:$H$55,MATCH(AR$4,Calendario!$A$3:$A$55,0),MATCH($I27,Calendario!$D$2:$H$2,0)),""))))))))</f>
        <v/>
      </c>
      <c r="AS27" s="108">
        <f>IF(ISBLANK($I27),"",IF(OR(EXACT(($I27),PROPER(TEXT(AS26,"dddd"))),(EXACT(($I27),PROPER(TEXT(AS25,"dddd"))))),"",IF(EXACT(($I27),(PROPER(TEXT(AS$3,"dddd")))),"",IF($K27=1,INDEX(Calendario!$D$3:$H$55,MATCH(AS$4,Calendario!$A$3:$A$55,0),MATCH($I27,Calendario!$D$2:$H$2,0)),IF($K27=2,IF(AR27="",INDEX(Calendario!$D$3:$H$55,MATCH(AS$4,Calendario!$A$3:$A$55,0),MATCH($I27,Calendario!$D$2:$H$2,0)),""),IF($K27=3,IF(AND((AQ27=""),(AR27="")),INDEX(Calendario!$D$3:$H$55,MATCH(AS$4,Calendario!$A$3:$A$55,0),MATCH($I27,Calendario!$D$2:$H$2,0)),""),IF($K27=4,IF(AND((AP27=""),(AQ27=""),(AR27="")),INDEX(Calendario!$D$3:$H$55,MATCH(AS$4,Calendario!$A$3:$A$55,0),MATCH($I27,Calendario!$D$2:$H$2,0)),""))))))))</f>
        <v>44784</v>
      </c>
      <c r="AT27" s="108" t="str">
        <f>IF(ISBLANK($I27),"",IF(OR(EXACT(($I27),PROPER(TEXT(AT26,"dddd"))),(EXACT(($I27),PROPER(TEXT(AT25,"dddd"))))),"",IF(EXACT(($I27),(PROPER(TEXT(AT$3,"dddd")))),"",IF($K27=1,INDEX(Calendario!$D$3:$H$55,MATCH(AT$4,Calendario!$A$3:$A$55,0),MATCH($I27,Calendario!$D$2:$H$2,0)),IF($K27=2,IF(AS27="",INDEX(Calendario!$D$3:$H$55,MATCH(AT$4,Calendario!$A$3:$A$55,0),MATCH($I27,Calendario!$D$2:$H$2,0)),""),IF($K27=3,IF(AND((AR27=""),(AS27="")),INDEX(Calendario!$D$3:$H$55,MATCH(AT$4,Calendario!$A$3:$A$55,0),MATCH($I27,Calendario!$D$2:$H$2,0)),""),IF($K27=4,IF(AND((AQ27=""),(AR27=""),(AS27="")),INDEX(Calendario!$D$3:$H$55,MATCH(AT$4,Calendario!$A$3:$A$55,0),MATCH($I27,Calendario!$D$2:$H$2,0)),""))))))))</f>
        <v/>
      </c>
      <c r="AU27" s="108" t="str">
        <f>IF(ISBLANK($I27),"",IF(OR(EXACT(($I27),PROPER(TEXT(AU26,"dddd"))),(EXACT(($I27),PROPER(TEXT(AU25,"dddd"))))),"",IF(EXACT(($I27),(PROPER(TEXT(AU$3,"dddd")))),"",IF($K27=1,INDEX(Calendario!$D$3:$H$55,MATCH(AU$4,Calendario!$A$3:$A$55,0),MATCH($I27,Calendario!$D$2:$H$2,0)),IF($K27=2,IF(AT27="",INDEX(Calendario!$D$3:$H$55,MATCH(AU$4,Calendario!$A$3:$A$55,0),MATCH($I27,Calendario!$D$2:$H$2,0)),""),IF($K27=3,IF(AND((AS27=""),(AT27="")),INDEX(Calendario!$D$3:$H$55,MATCH(AU$4,Calendario!$A$3:$A$55,0),MATCH($I27,Calendario!$D$2:$H$2,0)),""),IF($K27=4,IF(AND((AR27=""),(AS27=""),(AT27="")),INDEX(Calendario!$D$3:$H$55,MATCH(AU$4,Calendario!$A$3:$A$55,0),MATCH($I27,Calendario!$D$2:$H$2,0)),""))))))))</f>
        <v/>
      </c>
      <c r="AV27" s="107" t="str">
        <f>IF(ISBLANK($I27),"",IF(OR(EXACT(($I27),PROPER(TEXT(AV26,"dddd"))),(EXACT(($I27),PROPER(TEXT(AV25,"dddd"))))),"",IF(EXACT(($I27),(PROPER(TEXT(AV$3,"dddd")))),"",IF($K27=1,INDEX(Calendario!$D$3:$H$55,MATCH(AV$4,Calendario!$A$3:$A$55,0),MATCH($I27,Calendario!$D$2:$H$2,0)),IF($K27=2,IF(AU27="",INDEX(Calendario!$D$3:$H$55,MATCH(AV$4,Calendario!$A$3:$A$55,0),MATCH($I27,Calendario!$D$2:$H$2,0)),""),IF($K27=3,IF(AND((AT27=""),(AU27="")),INDEX(Calendario!$D$3:$H$55,MATCH(AV$4,Calendario!$A$3:$A$55,0),MATCH($I27,Calendario!$D$2:$H$2,0)),""),IF($K27=4,IF(AND((AS27=""),(AT27=""),(AU27="")),INDEX(Calendario!$D$3:$H$55,MATCH(AV$4,Calendario!$A$3:$A$55,0),MATCH($I27,Calendario!$D$2:$H$2,0)),""))))))))</f>
        <v/>
      </c>
      <c r="AW27" s="107">
        <f>IF(ISBLANK($I27),"",IF(OR(EXACT(($I27),PROPER(TEXT(AW26,"dddd"))),(EXACT(($I27),PROPER(TEXT(AW25,"dddd"))))),"",IF(EXACT(($I27),(PROPER(TEXT(AW$3,"dddd")))),"",IF($K27=1,INDEX(Calendario!$D$3:$H$55,MATCH(AW$4,Calendario!$A$3:$A$55,0),MATCH($I27,Calendario!$D$2:$H$2,0)),IF($K27=2,IF(AV27="",INDEX(Calendario!$D$3:$H$55,MATCH(AW$4,Calendario!$A$3:$A$55,0),MATCH($I27,Calendario!$D$2:$H$2,0)),""),IF($K27=3,IF(AND((AU27=""),(AV27="")),INDEX(Calendario!$D$3:$H$55,MATCH(AW$4,Calendario!$A$3:$A$55,0),MATCH($I27,Calendario!$D$2:$H$2,0)),""),IF($K27=4,IF(AND((AT27=""),(AU27=""),(AV27="")),INDEX(Calendario!$D$3:$H$55,MATCH(AW$4,Calendario!$A$3:$A$55,0),MATCH($I27,Calendario!$D$2:$H$2,0)),""))))))))</f>
        <v>44812</v>
      </c>
      <c r="AX27" s="107" t="str">
        <f>IF(ISBLANK($I27),"",IF(OR(EXACT(($I27),PROPER(TEXT(AX26,"dddd"))),(EXACT(($I27),PROPER(TEXT(AX25,"dddd"))))),"",IF(EXACT(($I27),(PROPER(TEXT(AX$3,"dddd")))),"",IF($K27=1,INDEX(Calendario!$D$3:$H$55,MATCH(AX$4,Calendario!$A$3:$A$55,0),MATCH($I27,Calendario!$D$2:$H$2,0)),IF($K27=2,IF(AW27="",INDEX(Calendario!$D$3:$H$55,MATCH(AX$4,Calendario!$A$3:$A$55,0),MATCH($I27,Calendario!$D$2:$H$2,0)),""),IF($K27=3,IF(AND((AV27=""),(AW27="")),INDEX(Calendario!$D$3:$H$55,MATCH(AX$4,Calendario!$A$3:$A$55,0),MATCH($I27,Calendario!$D$2:$H$2,0)),""),IF($K27=4,IF(AND((AU27=""),(AV27=""),(AW27="")),INDEX(Calendario!$D$3:$H$55,MATCH(AX$4,Calendario!$A$3:$A$55,0),MATCH($I27,Calendario!$D$2:$H$2,0)),""))))))))</f>
        <v/>
      </c>
      <c r="AY27" s="107" t="str">
        <f>IF(ISBLANK($I27),"",IF(OR(EXACT(($I27),PROPER(TEXT(AY26,"dddd"))),(EXACT(($I27),PROPER(TEXT(AY25,"dddd"))))),"",IF(EXACT(($I27),(PROPER(TEXT(AY$3,"dddd")))),"",IF($K27=1,INDEX(Calendario!$D$3:$H$55,MATCH(AY$4,Calendario!$A$3:$A$55,0),MATCH($I27,Calendario!$D$2:$H$2,0)),IF($K27=2,IF(AX27="",INDEX(Calendario!$D$3:$H$55,MATCH(AY$4,Calendario!$A$3:$A$55,0),MATCH($I27,Calendario!$D$2:$H$2,0)),""),IF($K27=3,IF(AND((AW27=""),(AX27="")),INDEX(Calendario!$D$3:$H$55,MATCH(AY$4,Calendario!$A$3:$A$55,0),MATCH($I27,Calendario!$D$2:$H$2,0)),""),IF($K27=4,IF(AND((AV27=""),(AW27=""),(AX27="")),INDEX(Calendario!$D$3:$H$55,MATCH(AY$4,Calendario!$A$3:$A$55,0),MATCH($I27,Calendario!$D$2:$H$2,0)),""))))))))</f>
        <v/>
      </c>
      <c r="AZ27" s="107" t="str">
        <f>IF(ISBLANK($I27),"",IF(OR(EXACT(($I27),PROPER(TEXT(AZ26,"dddd"))),(EXACT(($I27),PROPER(TEXT(AZ25,"dddd"))))),"",IF(EXACT(($I27),(PROPER(TEXT(AZ$3,"dddd")))),"",IF($K27=1,INDEX(Calendario!$D$3:$H$55,MATCH(AZ$4,Calendario!$A$3:$A$55,0),MATCH($I27,Calendario!$D$2:$H$2,0)),IF($K27=2,IF(AY27="",INDEX(Calendario!$D$3:$H$55,MATCH(AZ$4,Calendario!$A$3:$A$55,0),MATCH($I27,Calendario!$D$2:$H$2,0)),""),IF($K27=3,IF(AND((AX27=""),(AY27="")),INDEX(Calendario!$D$3:$H$55,MATCH(AZ$4,Calendario!$A$3:$A$55,0),MATCH($I27,Calendario!$D$2:$H$2,0)),""),IF($K27=4,IF(AND((AW27=""),(AX27=""),(AY27="")),INDEX(Calendario!$D$3:$H$55,MATCH(AZ$4,Calendario!$A$3:$A$55,0),MATCH($I27,Calendario!$D$2:$H$2,0)),""))))))))</f>
        <v/>
      </c>
      <c r="BA27" s="108">
        <f>IF(ISBLANK($I27),"",IF(OR(EXACT(($I27),PROPER(TEXT(BA26,"dddd"))),(EXACT(($I27),PROPER(TEXT(BA25,"dddd"))))),"",IF(EXACT(($I27),(PROPER(TEXT(BA$3,"dddd")))),"",IF($K27=1,INDEX(Calendario!$D$3:$H$55,MATCH(BA$4,Calendario!$A$3:$A$55,0),MATCH($I27,Calendario!$D$2:$H$2,0)),IF($K27=2,IF(AZ27="",INDEX(Calendario!$D$3:$H$55,MATCH(BA$4,Calendario!$A$3:$A$55,0),MATCH($I27,Calendario!$D$2:$H$2,0)),""),IF($K27=3,IF(AND((AY27=""),(AZ27="")),INDEX(Calendario!$D$3:$H$55,MATCH(BA$4,Calendario!$A$3:$A$55,0),MATCH($I27,Calendario!$D$2:$H$2,0)),""),IF($K27=4,IF(AND((AX27=""),(AY27=""),(AZ27="")),INDEX(Calendario!$D$3:$H$55,MATCH(BA$4,Calendario!$A$3:$A$55,0),MATCH($I27,Calendario!$D$2:$H$2,0)),""))))))))</f>
        <v>44840</v>
      </c>
      <c r="BB27" s="108" t="str">
        <f>IF(ISBLANK($I27),"",IF(OR(EXACT(($I27),PROPER(TEXT(BB26,"dddd"))),(EXACT(($I27),PROPER(TEXT(BB25,"dddd"))))),"",IF(EXACT(($I27),(PROPER(TEXT(BB$3,"dddd")))),"",IF($K27=1,INDEX(Calendario!$D$3:$H$55,MATCH(BB$4,Calendario!$A$3:$A$55,0),MATCH($I27,Calendario!$D$2:$H$2,0)),IF($K27=2,IF(BA27="",INDEX(Calendario!$D$3:$H$55,MATCH(BB$4,Calendario!$A$3:$A$55,0),MATCH($I27,Calendario!$D$2:$H$2,0)),""),IF($K27=3,IF(AND((AZ27=""),(BA27="")),INDEX(Calendario!$D$3:$H$55,MATCH(BB$4,Calendario!$A$3:$A$55,0),MATCH($I27,Calendario!$D$2:$H$2,0)),""),IF($K27=4,IF(AND((AY27=""),(AZ27=""),(BA27="")),INDEX(Calendario!$D$3:$H$55,MATCH(BB$4,Calendario!$A$3:$A$55,0),MATCH($I27,Calendario!$D$2:$H$2,0)),""))))))))</f>
        <v/>
      </c>
      <c r="BC27" s="108" t="str">
        <f>IF(ISBLANK($I27),"",IF(OR(EXACT(($I27),PROPER(TEXT(BC26,"dddd"))),(EXACT(($I27),PROPER(TEXT(BC25,"dddd"))))),"",IF(EXACT(($I27),(PROPER(TEXT(BC$3,"dddd")))),"",IF($K27=1,INDEX(Calendario!$D$3:$H$55,MATCH(BC$4,Calendario!$A$3:$A$55,0),MATCH($I27,Calendario!$D$2:$H$2,0)),IF($K27=2,IF(BB27="",INDEX(Calendario!$D$3:$H$55,MATCH(BC$4,Calendario!$A$3:$A$55,0),MATCH($I27,Calendario!$D$2:$H$2,0)),""),IF($K27=3,IF(AND((BA27=""),(BB27="")),INDEX(Calendario!$D$3:$H$55,MATCH(BC$4,Calendario!$A$3:$A$55,0),MATCH($I27,Calendario!$D$2:$H$2,0)),""),IF($K27=4,IF(AND((AZ27=""),(BA27=""),(BB27="")),INDEX(Calendario!$D$3:$H$55,MATCH(BC$4,Calendario!$A$3:$A$55,0),MATCH($I27,Calendario!$D$2:$H$2,0)),""))))))))</f>
        <v/>
      </c>
      <c r="BD27" s="108" t="str">
        <f>IF(ISBLANK($I27),"",IF(OR(EXACT(($I27),PROPER(TEXT(BD26,"dddd"))),(EXACT(($I27),PROPER(TEXT(BD25,"dddd"))))),"",IF(EXACT(($I27),(PROPER(TEXT(BD$3,"dddd")))),"",IF($K27=1,INDEX(Calendario!$D$3:$H$55,MATCH(BD$4,Calendario!$A$3:$A$55,0),MATCH($I27,Calendario!$D$2:$H$2,0)),IF($K27=2,IF(BC27="",INDEX(Calendario!$D$3:$H$55,MATCH(BD$4,Calendario!$A$3:$A$55,0),MATCH($I27,Calendario!$D$2:$H$2,0)),""),IF($K27=3,IF(AND((BB27=""),(BC27="")),INDEX(Calendario!$D$3:$H$55,MATCH(BD$4,Calendario!$A$3:$A$55,0),MATCH($I27,Calendario!$D$2:$H$2,0)),""),IF($K27=4,IF(AND((BA27=""),(BB27=""),(BC27="")),INDEX(Calendario!$D$3:$H$55,MATCH(BD$4,Calendario!$A$3:$A$55,0),MATCH($I27,Calendario!$D$2:$H$2,0)),""))))))))</f>
        <v/>
      </c>
      <c r="BE27" s="107">
        <f>IF(ISBLANK($I27),"",IF(OR(EXACT(($I27),PROPER(TEXT(BE26,"dddd"))),(EXACT(($I27),PROPER(TEXT(BE25,"dddd"))))),"",IF(EXACT(($I27),(PROPER(TEXT(BE$3,"dddd")))),"",IF($K27=1,INDEX(Calendario!$D$3:$H$55,MATCH(BE$4,Calendario!$A$3:$A$55,0),MATCH($I27,Calendario!$D$2:$H$2,0)),IF($K27=2,IF(BD27="",INDEX(Calendario!$D$3:$H$55,MATCH(BE$4,Calendario!$A$3:$A$55,0),MATCH($I27,Calendario!$D$2:$H$2,0)),""),IF($K27=3,IF(AND((BC27=""),(BD27="")),INDEX(Calendario!$D$3:$H$55,MATCH(BE$4,Calendario!$A$3:$A$55,0),MATCH($I27,Calendario!$D$2:$H$2,0)),""),IF($K27=4,IF(AND((BB27=""),(BC27=""),(BD27="")),INDEX(Calendario!$D$3:$H$55,MATCH(BE$4,Calendario!$A$3:$A$55,0),MATCH($I27,Calendario!$D$2:$H$2,0)),""))))))))</f>
        <v>44868</v>
      </c>
      <c r="BF27" s="107" t="str">
        <f>IF(ISBLANK($I27),"",IF(OR(EXACT(($I27),PROPER(TEXT(BF26,"dddd"))),(EXACT(($I27),PROPER(TEXT(BF25,"dddd"))))),"",IF(EXACT(($I27),(PROPER(TEXT(BF$3,"dddd")))),"",IF($K27=1,INDEX(Calendario!$D$3:$H$55,MATCH(BF$4,Calendario!$A$3:$A$55,0),MATCH($I27,Calendario!$D$2:$H$2,0)),IF($K27=2,IF(BE27="",INDEX(Calendario!$D$3:$H$55,MATCH(BF$4,Calendario!$A$3:$A$55,0),MATCH($I27,Calendario!$D$2:$H$2,0)),""),IF($K27=3,IF(AND((BD27=""),(BE27="")),INDEX(Calendario!$D$3:$H$55,MATCH(BF$4,Calendario!$A$3:$A$55,0),MATCH($I27,Calendario!$D$2:$H$2,0)),""),IF($K27=4,IF(AND((BC27=""),(BD27=""),(BE27="")),INDEX(Calendario!$D$3:$H$55,MATCH(BF$4,Calendario!$A$3:$A$55,0),MATCH($I27,Calendario!$D$2:$H$2,0)),""))))))))</f>
        <v/>
      </c>
      <c r="BG27" s="107" t="str">
        <f>IF(ISBLANK($I27),"",IF(OR(EXACT(($I27),PROPER(TEXT(BG26,"dddd"))),(EXACT(($I27),PROPER(TEXT(BG25,"dddd"))))),"",IF(EXACT(($I27),(PROPER(TEXT(BG$3,"dddd")))),"",IF($K27=1,INDEX(Calendario!$D$3:$H$55,MATCH(BG$4,Calendario!$A$3:$A$55,0),MATCH($I27,Calendario!$D$2:$H$2,0)),IF($K27=2,IF(BF27="",INDEX(Calendario!$D$3:$H$55,MATCH(BG$4,Calendario!$A$3:$A$55,0),MATCH($I27,Calendario!$D$2:$H$2,0)),""),IF($K27=3,IF(AND((BE27=""),(BF27="")),INDEX(Calendario!$D$3:$H$55,MATCH(BG$4,Calendario!$A$3:$A$55,0),MATCH($I27,Calendario!$D$2:$H$2,0)),""),IF($K27=4,IF(AND((BD27=""),(BE27=""),(BF27="")),INDEX(Calendario!$D$3:$H$55,MATCH(BG$4,Calendario!$A$3:$A$55,0),MATCH($I27,Calendario!$D$2:$H$2,0)),""))))))))</f>
        <v/>
      </c>
      <c r="BH27" s="107" t="str">
        <f>IF(ISBLANK($I27),"",IF(OR(EXACT(($I27),PROPER(TEXT(BH26,"dddd"))),(EXACT(($I27),PROPER(TEXT(BH25,"dddd"))))),"",IF(EXACT(($I27),(PROPER(TEXT(BH$3,"dddd")))),"",IF($K27=1,INDEX(Calendario!$D$3:$H$55,MATCH(BH$4,Calendario!$A$3:$A$55,0),MATCH($I27,Calendario!$D$2:$H$2,0)),IF($K27=2,IF(BG27="",INDEX(Calendario!$D$3:$H$55,MATCH(BH$4,Calendario!$A$3:$A$55,0),MATCH($I27,Calendario!$D$2:$H$2,0)),""),IF($K27=3,IF(AND((BF27=""),(BG27="")),INDEX(Calendario!$D$3:$H$55,MATCH(BH$4,Calendario!$A$3:$A$55,0),MATCH($I27,Calendario!$D$2:$H$2,0)),""),IF($K27=4,IF(AND((BE27=""),(BF27=""),(BG27="")),INDEX(Calendario!$D$3:$H$55,MATCH(BH$4,Calendario!$A$3:$A$55,0),MATCH($I27,Calendario!$D$2:$H$2,0)),""))))))))</f>
        <v/>
      </c>
      <c r="BI27" s="108">
        <f>IF(ISBLANK($I27),"",IF(OR(EXACT(($I27),PROPER(TEXT(BI26,"dddd"))),(EXACT(($I27),PROPER(TEXT(BI25,"dddd"))))),"",IF(EXACT(($I27),(PROPER(TEXT(BI$3,"dddd")))),"",IF($K27=1,INDEX(Calendario!$D$3:$H$55,MATCH(BI$4,Calendario!$A$3:$A$55,0),MATCH($I27,Calendario!$D$2:$H$2,0)),IF($K27=2,IF(BH27="",INDEX(Calendario!$D$3:$H$55,MATCH(BI$4,Calendario!$A$3:$A$55,0),MATCH($I27,Calendario!$D$2:$H$2,0)),""),IF($K27=3,IF(AND((BG27=""),(BH27="")),INDEX(Calendario!$D$3:$H$55,MATCH(BI$4,Calendario!$A$3:$A$55,0),MATCH($I27,Calendario!$D$2:$H$2,0)),""),IF($K27=4,IF(AND((BF27=""),(BG27=""),(BH27="")),INDEX(Calendario!$D$3:$H$55,MATCH(BI$4,Calendario!$A$3:$A$55,0),MATCH($I27,Calendario!$D$2:$H$2,0)),""))))))))</f>
        <v>44896</v>
      </c>
      <c r="BJ27" s="108" t="str">
        <f>IF(ISBLANK($I27),"",IF(OR(EXACT(($I27),PROPER(TEXT(BJ26,"dddd"))),(EXACT(($I27),PROPER(TEXT(BJ25,"dddd"))))),"",IF(EXACT(($I27),(PROPER(TEXT(BJ$3,"dddd")))),"",IF($K27=1,INDEX(Calendario!$D$3:$H$55,MATCH(BJ$4,Calendario!$A$3:$A$55,0),MATCH($I27,Calendario!$D$2:$H$2,0)),IF($K27=2,IF(BI27="",INDEX(Calendario!$D$3:$H$55,MATCH(BJ$4,Calendario!$A$3:$A$55,0),MATCH($I27,Calendario!$D$2:$H$2,0)),""),IF($K27=3,IF(AND((BH27=""),(BI27="")),INDEX(Calendario!$D$3:$H$55,MATCH(BJ$4,Calendario!$A$3:$A$55,0),MATCH($I27,Calendario!$D$2:$H$2,0)),""),IF($K27=4,IF(AND((BG27=""),(BH27=""),(BI27="")),INDEX(Calendario!$D$3:$H$55,MATCH(BJ$4,Calendario!$A$3:$A$55,0),MATCH($I27,Calendario!$D$2:$H$2,0)),""))))))))</f>
        <v/>
      </c>
      <c r="BK27" s="108" t="str">
        <f>IF(ISBLANK($I27),"",IF(OR(EXACT(($I27),PROPER(TEXT(BK26,"dddd"))),(EXACT(($I27),PROPER(TEXT(BK25,"dddd"))))),"",IF(EXACT(($I27),(PROPER(TEXT(BK$3,"dddd")))),"",IF($K27=1,INDEX(Calendario!$D$3:$H$55,MATCH(BK$4,Calendario!$A$3:$A$55,0),MATCH($I27,Calendario!$D$2:$H$2,0)),IF($K27=2,IF(BJ27="",INDEX(Calendario!$D$3:$H$55,MATCH(BK$4,Calendario!$A$3:$A$55,0),MATCH($I27,Calendario!$D$2:$H$2,0)),""),IF($K27=3,IF(AND((BI27=""),(BJ27="")),INDEX(Calendario!$D$3:$H$55,MATCH(BK$4,Calendario!$A$3:$A$55,0),MATCH($I27,Calendario!$D$2:$H$2,0)),""),IF($K27=4,IF(AND((BH27=""),(BI27=""),(BJ27="")),INDEX(Calendario!$D$3:$H$55,MATCH(BK$4,Calendario!$A$3:$A$55,0),MATCH($I27,Calendario!$D$2:$H$2,0)),""))))))))</f>
        <v/>
      </c>
      <c r="BL27" s="108" t="str">
        <f>IF(ISBLANK($I27),"",IF(OR(EXACT(($I27),PROPER(TEXT(BL26,"dddd"))),(EXACT(($I27),PROPER(TEXT(BL25,"dddd"))))),"",IF(EXACT(($I27),(PROPER(TEXT(BL$3,"dddd")))),"",IF($K27=1,INDEX(Calendario!$D$3:$H$55,MATCH(BL$4,Calendario!$A$3:$A$55,0),MATCH($I27,Calendario!$D$2:$H$2,0)),IF($K27=2,IF(BK27="",INDEX(Calendario!$D$3:$H$55,MATCH(BL$4,Calendario!$A$3:$A$55,0),MATCH($I27,Calendario!$D$2:$H$2,0)),""),IF($K27=3,IF(AND((BJ27=""),(BK27="")),INDEX(Calendario!$D$3:$H$55,MATCH(BL$4,Calendario!$A$3:$A$55,0),MATCH($I27,Calendario!$D$2:$H$2,0)),""),IF($K27=4,IF(AND((BI27=""),(BJ27=""),(BK27="")),INDEX(Calendario!$D$3:$H$55,MATCH(BL$4,Calendario!$A$3:$A$55,0),MATCH($I27,Calendario!$D$2:$H$2,0)),""))))))))</f>
        <v/>
      </c>
      <c r="BM27" s="108">
        <f>IF(ISBLANK($I27),"",IF(OR(EXACT(($I27),PROPER(TEXT(BM26,"dddd"))),(EXACT(($I27),PROPER(TEXT(BM25,"dddd"))))),"",IF(EXACT(($I27),(PROPER(TEXT(BM$3,"dddd")))),"",IF($K27=1,INDEX(Calendario!$D$3:$H$55,MATCH(BM$4,Calendario!$A$3:$A$55,0),MATCH($I27,Calendario!$D$2:$H$2,0)),IF($K27=2,IF(BL27="",INDEX(Calendario!$D$3:$H$55,MATCH(BM$4,Calendario!$A$3:$A$55,0),MATCH($I27,Calendario!$D$2:$H$2,0)),""),IF($K27=3,IF(AND((BK27=""),(BL27="")),INDEX(Calendario!$D$3:$H$55,MATCH(BM$4,Calendario!$A$3:$A$55,0),MATCH($I27,Calendario!$D$2:$H$2,0)),""),IF($K27=4,IF(AND((BJ27=""),(BK27=""),(BL27="")),INDEX(Calendario!$D$3:$H$55,MATCH(BM$4,Calendario!$A$3:$A$55,0),MATCH($I27,Calendario!$D$2:$H$2,0)),""))))))))</f>
        <v>44924</v>
      </c>
      <c r="BO27" s="88" t="s">
        <v>405</v>
      </c>
    </row>
    <row r="28" spans="1:67" s="88" customFormat="1" ht="26.25" customHeight="1" x14ac:dyDescent="0.25">
      <c r="A28" s="178">
        <f t="shared" si="1"/>
        <v>20</v>
      </c>
      <c r="B28" s="176" t="s">
        <v>1280</v>
      </c>
      <c r="C28" s="176" t="s">
        <v>1575</v>
      </c>
      <c r="D28" s="177" t="str">
        <f>IF(ISNA(VLOOKUP(C28,TSeccBS!$D:$H,5,FALSE)),"",VLOOKUP(C28,TSeccBS!$D:$H,5,FALSE))</f>
        <v>MONTERIA</v>
      </c>
      <c r="E28" s="176" t="s">
        <v>261</v>
      </c>
      <c r="F28" s="176" t="s">
        <v>24</v>
      </c>
      <c r="G28" s="177" t="s">
        <v>1827</v>
      </c>
      <c r="H28" s="184" t="str">
        <f>IF(ISNA(VLOOKUP(G28,TDirReg!$F$1:$H$184,3,0)),"",VLOOKUP(G28,TDirReg!$F$1:$H$184,3,0))</f>
        <v>KM 2 vía El Bagre, Centro Logistico Barrio Pensilvania Lote 2 Mz 11</v>
      </c>
      <c r="I28" s="196" t="s">
        <v>128</v>
      </c>
      <c r="J28" s="195" t="s">
        <v>135</v>
      </c>
      <c r="K28" s="197">
        <v>4</v>
      </c>
      <c r="L28" s="202">
        <f t="shared" ref="L28" si="4">IF(I28="viernes","",COUNT(M28:BM28))</f>
        <v>12</v>
      </c>
      <c r="M28" s="107" t="str">
        <f>IF(ISBLANK($I28),"",IF(EXACT(($I28),(PROPER(TEXT(M$3,"dddd")))),"",IF(EXACT(M$4,$J28),IF($K28=1,INDEX(Calendario!$D$3:$H$55,MATCH(M$4,Calendario!$A$3:$A$55,0),MATCH($I28,Calendario!$D$2:$H$2,0)),INDEX(Calendario!$D$3:$H$55,MATCH($J28,Calendario!$A$3:$A$55,0),MATCH($I28,Calendario!$D$2:$H$2,0))),"")))</f>
        <v/>
      </c>
      <c r="N28" s="107" t="str">
        <f>IF(ISBLANK($I28),"",IF(OR(EXACT(($I28),PROPER(TEXT(N26,"dddd"))),(EXACT(($I28),PROPER(TEXT(N27,"dddd"))))),"",IF(EXACT(($I28),(PROPER(TEXT(N$3,"dddd")))),"",IF(EXACT(N$4,$J28),IF(M28="",IF(OR(($K28=4),($K28=3),($K28=2),($K28=1)),INDEX(Calendario!$D$3:$H$55,MATCH(N$4,Calendario!$A$3:$A$55,0),MATCH($I28,Calendario!$D$2:$H$2,0)),"")),IF($K28=1,IF(AND(M28="",EXACT((N$4),(CONCATENATE(Calendario!$A$1," ",(MID($J28,8,2))+1)))),INDEX(Calendario!$D$3:$H$55,MATCH(N$4,Calendario!$A$3:$A$55,0),MATCH($I28,Calendario!$D$2:$H$2,0)),IF(M28="","",INDEX(Calendario!$D$3:$H$55,MATCH(N$4,Calendario!$A$3:$A$55,0),MATCH($I28,Calendario!$D$2:$H$2,0)))),IF($K28=2,IF(M28="",IF(EXACT($K28,N$4),INDEX(Calendario!$D$3:$H$55,MATCH(N$4,Calendario!$A$3:$A$55,0),MATCH($I28,Calendario!$D$2:$H$2,0)),""),""),IF($K28=3,IF((M28=""),IF(EXACT($K28,N$4),INDEX(Calendario!$D$3:$H$55,MATCH(N$4,Calendario!$A$3:$A$55,0),MATCH($I28,Calendario!$D$2:$H$2,0)),""),""),IF($K28=4,IF((M28=""),IF(EXACT($K28,N$4),INDEX(Calendario!$D$3:$H$55,MATCH(N$4,Calendario!$A$3:$A$55,0),MATCH($I28,Calendario!$D$2:$H$2,0)),""),""),1))))))))</f>
        <v/>
      </c>
      <c r="O28" s="107" t="str">
        <f>IF(ISBLANK($I28),"",IF(EXACT(($I28),(PROPER(TEXT(O$3,"dddd")))),"",IF(OR(EXACT(($I28),PROPER(TEXT(O26,"dddd"))),(EXACT(($I28),PROPER(TEXT(O27,"dddd"))))),"",IF(EXACT(O$4,$J28),IF(N28="",IF(OR(($K28=4),($K28=3),($K28=2),($K28=1)),INDEX(Calendario!$D$3:$H$55,MATCH(O$4,Calendario!$A$3:$A$55,0),MATCH($I28,Calendario!$D$2:$H$2,0)),"")),IF($K28=1,IF(AND(M28="",EXACT((O$4),(CONCATENATE(Calendario!$A$1," ",(MID($J28,8,2))+1)))),INDEX(Calendario!$D$3:$H$55,MATCH(O$4,Calendario!$A$3:$A$55,0),MATCH($I28,Calendario!$D$2:$H$2,0)),IF(N28="",IF(EXACT(($I28),(PROPER(TEXT(N$3,"dddd")))),INDEX(Calendario!$D$3:$H$55,MATCH(O$4,Calendario!$A$3:$A$55,0),MATCH($I28,Calendario!$D$2:$H$2,0)),""),INDEX(Calendario!$D$3:$H$55,MATCH(O$4,Calendario!$A$3:$A$55,0),MATCH($I28,Calendario!$D$2:$H$2,0)))),IF(EXACT($M$4,"Semana 1"),IF($K28=2,IF(N28="",IF(OR(($J28="Semana 1"),($J28="Semana 2"),($J28="Semana 3")),INDEX(Calendario!$D$3:$H$55,MATCH(O$4,Calendario!$A$3:$A$55,0),MATCH($I28,Calendario!$D$2:$H$2,0)),""),""),IF($K28=3,IF(AND((M28=""),(N28="")),IF(OR(($J28="Semana 1"),($J28="Semana 2"),($J28="Semana 3")),INDEX(Calendario!$D$3:$H$55,MATCH(O$4,Calendario!$A$3:$A$55,0),MATCH($I28,Calendario!$D$2:$H$2,0)),""),""),IF($K28=4,IF(AND((M28=""),(N28="")),IF(OR(($J28="Semana 1"),($J28="Semana 2"),($J28="Semana 3")),INDEX(Calendario!$D$3:$H$55,MATCH(O$4,Calendario!$A$3:$A$55,0),MATCH($I28,Calendario!$D$2:$H$2,0)),""),"")))),IF($K28=2,IF(N28="",IF(OR(($J28="Semana 1"),($J28="Semana 2")),INDEX(Calendario!$D$3:$H$55,MATCH(O$4,Calendario!$A$3:$A$55,0),MATCH($I28,Calendario!$D$2:$H$2,0)),""),""),IF($K28=3,IF(AND((M28=""),(N28="")),IF(OR(($J28="Semana 1"),($J28="Semana 2")),INDEX(Calendario!$D$3:$H$55,MATCH(O$4,Calendario!$A$3:$A$55,0),MATCH($I28,Calendario!$D$2:$H$2,0)),""),""),IF($K28=4,IF(AND((M28=""),(N28="")),IF(OR(($J28="Semana 1"),($J28="Semana 2")),INDEX(Calendario!$D$3:$H$55,MATCH(O$4,Calendario!$A$3:$A$55,0),MATCH($I28,Calendario!$D$2:$H$2,0)),""),""))))))))))</f>
        <v/>
      </c>
      <c r="P28" s="107" t="str">
        <f>IF(ISBLANK($I28),"",IF(EXACT(($I28),(PROPER(TEXT(P$3,"dddd")))),"",IF(OR(EXACT(($I28),PROPER(TEXT(P26,"dddd"))),(EXACT(($I28),PROPER(TEXT(P27,"dddd"))))),"",IF(EXACT(P$4,$J28),IF(O28="",IF(OR(($K28=4),($K28=3),($K28=2),($K28=1)),INDEX(Calendario!$D$3:$H$55,MATCH(P$4,Calendario!$A$3:$A$55,0),MATCH($I28,Calendario!$D$2:$H$2,0)),"")),IF($K28=1,IF(AND(M28="",EXACT((P$4),(CONCATENATE(Calendario!$A$1," ",(MID($J28,8,2))+1)))),INDEX(Calendario!$D$3:$H$55,MATCH(P$4,Calendario!$A$3:$A$55,0),MATCH($I28,Calendario!$D$2:$H$2,0)),IF(O28="",IF(EXACT(($I28),(PROPER(TEXT(O$3,"dddd")))),INDEX(Calendario!$D$3:$H$55,MATCH(P$4,Calendario!$A$3:$A$55,0),MATCH($I28,Calendario!$D$2:$H$2,0)),""),INDEX(Calendario!$D$3:$H$55,MATCH(P$4,Calendario!$A$3:$A$55,0),MATCH($I28,Calendario!$D$2:$H$2,0)))),IF(EXACT($M$4,"Semana 1"),IF($K28=2,IF(O28="",IF(OR(($J28="Semana 1"),($J28="Semana 2"),($J28="Semana 3"),($J28="Semana 4")),INDEX(Calendario!$D$3:$H$55,MATCH(P$4,Calendario!$A$3:$A$55,0),MATCH($I28,Calendario!$D$2:$H$2,0)),""),""),IF($K28=3,IF(AND((N28=""),(O28="")),IF(OR(($J28="Semana 1"),($J28="Semana 2"),($J28="Semana 3"),($J28="Semana 4")),INDEX(Calendario!$D$3:$H$55,MATCH(P$4,Calendario!$A$3:$A$55,0),MATCH($I28,Calendario!$D$2:$H$2,0)),""),""),IF($K28=4,IF(AND((M28=""),(N28=""),(O28="")),IF(OR(($J28="Semana 1"),($J28="Semana 2"),($J28="Semana 3"),($J28="Semana 4")),INDEX(Calendario!$D$3:$H$55,MATCH(P$4,Calendario!$A$3:$A$55,0),MATCH($I28,Calendario!$D$2:$H$2,0)),""),"")))),IF($K28=2,IF(O28="",IF(OR(($J28="Semana 1"),($J28="Semana 2"),($J28="Semana 3")),INDEX(Calendario!$D$3:$H$55,MATCH(P$4,Calendario!$A$3:$A$55,0),MATCH($I28,Calendario!$D$2:$H$2,0)),""),""),IF($K28=3,IF(AND((N28=""),(O28="")),IF(OR(($J28="Semana 1"),($J28="Semana 2"),($J28="Semana 3")),INDEX(Calendario!$D$3:$H$55,MATCH(P$4,Calendario!$A$3:$A$55,0),MATCH($I28,Calendario!$D$2:$H$2,0)),""),""),IF($K28=4,IF(AND((M28=""),(N28=""),(O28="")),IF(OR(($J28="Semana 1"),($J28="Semana 2"),($J28="Semana 3")),INDEX(Calendario!$D$3:$H$55,MATCH(P$4,Calendario!$A$3:$A$55,0),MATCH($I28,Calendario!$D$2:$H$2,0)),""),""))))))))))</f>
        <v/>
      </c>
      <c r="Q28" s="107" t="str">
        <f>IF(ISBLANK($I28),"",IF(EXACT(($I28),(PROPER(TEXT(Q$3,"dddd")))),"",IF(OR(EXACT(($I28),PROPER(TEXT(Q26,"dddd"))),(EXACT(($I28),PROPER(TEXT(Q27,"dddd"))))),"",IF(EXACT(Q$4,$J28),IF(P28="",IF(OR(($K28=4),($K28=3),($K28=2),($K28=1)),INDEX(Calendario!$D$3:$H$55,MATCH(Q$4,Calendario!$A$3:$A$55,0),MATCH($I28,Calendario!$D$2:$H$2,0)),"")),IF($K28=1,IF(AND(M28="",EXACT((Q$4),(CONCATENATE(Calendario!$A$1," ",(MID($J28,8,2))+1)))),INDEX(Calendario!$D$3:$H$55,MATCH(Q$4,Calendario!$A$3:$A$55,0),MATCH($I28,Calendario!$D$2:$H$2,0)),IF(P28="","",INDEX(Calendario!$D$3:$H$55,MATCH(Q$4,Calendario!$A$3:$A$55,0),MATCH($I28,Calendario!$D$2:$H$2,0)))),IF(EXACT($M$4,"Semana 1"),IF($K28=2,IF(P28="",IF(OR(($J28="Semana 1"),($J28="Semana 2"),($J28="Semana 3"),($J28="Semana 4"),($J28="Semana 5")),INDEX(Calendario!$D$3:$H$55,MATCH(Q$4,Calendario!$A$3:$A$55,0),MATCH($I28,Calendario!$D$2:$H$2,0)),""),""),IF($K28=3,IF(AND((O28=""),(P28="")),IF(OR(($J28="Semana 1"),($J28="Semana 2"),($J28="Semana 3"),($J28="Semana 4"),($J28="Semana 5")),INDEX(Calendario!$D$3:$H$55,MATCH(Q$4,Calendario!$A$3:$A$55,0),MATCH($I28,Calendario!$D$2:$H$2,0)),""),""),IF($K28=4,IF(AND((N28=""),(O28=""),(P28="")),IF(OR(($J28="Semana 1"),($J28="Semana 2"),($J28="Semana 3"),($J28="Semana 4"),($J28="Semana 5")),INDEX(Calendario!$D$3:$H$55,MATCH(Q$4,Calendario!$A$3:$A$55,0),MATCH($I28,Calendario!$D$2:$H$2,0)),""),"")))),IF($K28=2,IF(P28="",IF(OR(($J28="Semana 1"),($J28="Semana 2"),($J28="Semana 3"),($J28="Semana 4")),INDEX(Calendario!$D$3:$H$55,MATCH(Q$4,Calendario!$A$3:$A$55,0),MATCH($I28,Calendario!$D$2:$H$2,0)),""),""),IF($K28=3,IF(AND((O28=""),(P28="")),IF(OR(($J28="Semana 1"),($J28="Semana 2"),($J28="Semana 3"),($J28="Semana 4")),INDEX(Calendario!$D$3:$H$55,MATCH(Q$4,Calendario!$A$3:$A$55,0),MATCH($I28,Calendario!$D$2:$H$2,0)),""),""),IF($K28=4,IF(AND((N28=""),(O28=""),(P28="")),IF(OR(($J28="Semana 1"),($J28="Semana 2"),($J28="Semana 3"),($J28="Semana 4")),INDEX(Calendario!$D$3:$H$55,MATCH(Q$4,Calendario!$A$3:$A$55,0),MATCH($I28,Calendario!$D$2:$H$2,0)),""),""))))))))))</f>
        <v/>
      </c>
      <c r="R28" s="108">
        <f>IF(ISBLANK($I28),"",IF(EXACT(($I28),(PROPER(TEXT(R$3,"dddd")))),"",IF(OR(EXACT(($I28),PROPER(TEXT(R26,"dddd"))),(EXACT(($I28),PROPER(TEXT(R27,"dddd"))))),"",IF(EXACT(R$4,$J28),IF(Q28="",IF(OR(($K28=4),($K28=3),($K28=2),($K28=1)),INDEX(Calendario!$D$3:$H$55,MATCH(R$4,Calendario!$A$3:$A$55,0),MATCH($I28,Calendario!$D$2:$H$2,0)),"")),IF($K28=1,IF(AND(N28="",EXACT((R$4),(CONCATENATE(Calendario!$A$1," ",(MID($J28,8,2))+1)))),INDEX(Calendario!$D$3:$H$55,MATCH(R$4,Calendario!$A$3:$A$55,0),MATCH($I28,Calendario!$D$2:$H$2,0)),IF(Q28="","",INDEX(Calendario!$D$3:$H$55,MATCH(R$4,Calendario!$A$3:$A$55,0),MATCH($I28,Calendario!$D$2:$H$2,0)))),IF(EXACT($M$4,"Semana 1"),IF($K28=2,IF(Q28="",IF(OR(($J28="Semana 1"),($J28="Semana 2"),($J28="Semana 3"),($J28="Semana 4"),($J28="Semana 5"),($J28="Semana 6")),INDEX(Calendario!$D$3:$H$55,MATCH(R$4,Calendario!$A$3:$A$55,0),MATCH($I28,Calendario!$D$2:$H$2,0)),""),""),IF($K28=3,IF(AND((P28=""),(Q28="")),IF(OR(($J28="Semana 1"),($J28="Semana 2"),($J28="Semana 3"),($J28="Semana 4"),($J28="Semana 5"),($J28="Semana 6")),INDEX(Calendario!$D$3:$H$55,MATCH(R$4,Calendario!$A$3:$A$55,0),MATCH($I28,Calendario!$D$2:$H$2,0)),""),""),IF($K28=4,IF(AND((O28=""),(P28=""),(Q28="")),IF(OR(($J28="Semana 1"),($J28="Semana 2"),($J28="Semana 3"),($J28="Semana 4"),($J28="Semana 5"),($J28="Semana 6")),INDEX(Calendario!$D$3:$H$55,MATCH(R$4,Calendario!$A$3:$A$55,0),MATCH($I28,Calendario!$D$2:$H$2,0)),""),"")))),IF($K28=2,IF(Q28="",IF(OR(($J28="Semana 1"),($J28="Semana 2"),($J28="Semana 3"),($J28="Semana 4"),($J28="Semana 5")),INDEX(Calendario!$D$3:$H$55,MATCH(R$4,Calendario!$A$3:$A$55,0),MATCH($I28,Calendario!$D$2:$H$2,0)),""),""),IF($K28=3,IF(AND((P28=""),(Q28="")),IF(OR(($J28="Semana 1"),($J28="Semana 2"),($J28="Semana 3"),($J28="Semana 4"),($J28="Semana 5")),INDEX(Calendario!$D$3:$H$55,MATCH(R$4,Calendario!$A$3:$A$55,0),MATCH($I28,Calendario!$D$2:$H$2,0)),""),""),IF($K28=4,IF(AND((O28=""),(P28=""),(Q28="")),IF(OR(($J28="Semana 1"),($J28="Semana 2"),($J28="Semana 3"),($J28="Semana 4"),($J28="Semana 5")),INDEX(Calendario!$D$3:$H$55,MATCH(R$4,Calendario!$A$3:$A$55,0),MATCH($I28,Calendario!$D$2:$H$2,0)),""),""))))))))))</f>
        <v>44595</v>
      </c>
      <c r="S28" s="108" t="str">
        <f>IF(ISBLANK($I28),"",IF(EXACT(($I28),(PROPER(TEXT(S$3,"dddd")))),"",IF(OR(EXACT(($I28),PROPER(TEXT(S26,"dddd"))),(EXACT(($I28),PROPER(TEXT(S27,"dddd"))))),"",IF(EXACT(S$4,$J28),IF(R28="",IF(OR(($K28=4),($K28=3),($K28=2),($K28=1)),INDEX(Calendario!$D$3:$H$55,MATCH(S$4,Calendario!$A$3:$A$55,0),MATCH($I28,Calendario!$D$2:$H$2,0)),"")),IF($K28=1,IF(AND(O28="",EXACT((S$4),(CONCATENATE(Calendario!$A$1," ",(MID($J28,8,2))+1)))),INDEX(Calendario!$D$3:$H$55,MATCH(S$4,Calendario!$A$3:$A$55,0),MATCH($I28,Calendario!$D$2:$H$2,0)),IF(R28="",IF(EXACT(($I28),(PROPER(TEXT(R$3,"dddd")))),INDEX(Calendario!$D$3:$H$55,MATCH(S$4,Calendario!$A$3:$A$55,0),MATCH($I28,Calendario!$D$2:$H$2,0)),""),INDEX(Calendario!$D$3:$H$55,MATCH(S$4,Calendario!$A$3:$A$55,0),MATCH($I28,Calendario!$D$2:$H$2,0)))),IF(EXACT($M$4,"Semana 1"),IF($K28=2,IF(R28="",IF(OR(($J28="Semana 1"),($J28="Semana 2"),($J28="Semana 3"),($J28="Semana 4"),($J28="Semana 5"),($J28="Semana 6"),($J28="Semana 7")),INDEX(Calendario!$D$3:$H$55,MATCH(S$4,Calendario!$A$3:$A$55,0),MATCH($I28,Calendario!$D$2:$H$2,0)),""),""),IF($K28=3,IF(AND((Q28=""),(R28="")),IF(OR(($J28="Semana 1"),($J28="Semana 2"),($J28="Semana 3"),($J28="Semana 4"),($J28="Semana 5"),($J28="Semana 6"),($J28="Semana 7")),INDEX(Calendario!$D$3:$H$55,MATCH(S$4,Calendario!$A$3:$A$55,0),MATCH($I28,Calendario!$D$2:$H$2,0)),""),""),IF($K28=4,IF(AND((P28=""),(Q28=""),(R28="")),IF(OR(($J28="Semana 1"),($J28="Semana 2"),($J28="Semana 3"),($J28="Semana 4"),($J28="Semana 5"),($J28="Semana 6"),($J28="Semana 7")),INDEX(Calendario!$D$3:$H$55,MATCH(S$4,Calendario!$A$3:$A$55,0),MATCH($I28,Calendario!$D$2:$H$2,0)),""),"")))),IF($K28=2,IF(R28="",IF(OR(($J28="Semana 1"),($J28="Semana 2"),($J28="Semana 3"),($J28="Semana 4"),($J28="Semana 5"),($J28="Semana 6")),INDEX(Calendario!$D$3:$H$55,MATCH(S$4,Calendario!$A$3:$A$55,0),MATCH($I28,Calendario!$D$2:$H$2,0)),""),""),IF($K28=3,IF(AND((Q28=""),(R28="")),IF(OR(($J28="Semana 1"),($J28="Semana 2"),($J28="Semana 3"),($J28="Semana 4"),($J28="Semana 5"),($J28="Semana 6")),INDEX(Calendario!$D$3:$H$55,MATCH(S$4,Calendario!$A$3:$A$55,0),MATCH($I28,Calendario!$D$2:$H$2,0)),""),""),IF($K28=4,IF(AND((P28=""),(Q28=""),(R28="")),IF(OR(($J28="Semana 1"),($J28="Semana 2"),($J28="Semana 3"),($J28="Semana 4"),($J28="Semana 5"),($J28="Semana 6")),INDEX(Calendario!$D$3:$H$55,MATCH(S$4,Calendario!$A$3:$A$55,0),MATCH($I28,Calendario!$D$2:$H$2,0)),""),""))))))))))</f>
        <v/>
      </c>
      <c r="T28" s="108" t="str">
        <f>IF(ISBLANK($I28),"",IF(EXACT(($I28),(PROPER(TEXT(T$3,"dddd")))),"",IF(OR(EXACT(($I28),PROPER(TEXT(T26,"dddd"))),(EXACT(($I28),PROPER(TEXT(T27,"dddd"))))),"",IF(EXACT(T$4,$J28),IF(S28="",IF(OR(($K28=4),($K28=3),($K28=2),($K28=1)),INDEX(Calendario!$D$3:$H$55,MATCH(T$4,Calendario!$A$3:$A$55,0),MATCH($I28,Calendario!$D$2:$H$2,0)),"")),IF($K28=1,IF(AND(P28="",EXACT((T$4),(CONCATENATE(Calendario!$A$1," ",(MID($J28,8,2))+1)))),INDEX(Calendario!$D$3:$H$55,MATCH(T$4,Calendario!$A$3:$A$55,0),MATCH($I28,Calendario!$D$2:$H$2,0)),IF(S28="",IF(EXACT(($I28),(PROPER(TEXT(S$3,"dddd")))),INDEX(Calendario!$D$3:$H$55,MATCH(T$4,Calendario!$A$3:$A$55,0),MATCH($I28,Calendario!$D$2:$H$2,0)),""),INDEX(Calendario!$D$3:$H$55,MATCH(T$4,Calendario!$A$3:$A$55,0),MATCH($I28,Calendario!$D$2:$H$2,0)))),IF(EXACT($M$4,"Semana 1"),IF($K28=2,IF(S28="",IF(OR(($J28="Semana 1"),($J28="Semana 2"),($J28="Semana 3"),($J28="Semana 4"),($J28="Semana 5"),($J28="Semana 6"),($J28="Semana 7"),($J28="Semana 8")),INDEX(Calendario!$D$3:$H$55,MATCH(T$4,Calendario!$A$3:$A$55,0),MATCH($I28,Calendario!$D$2:$H$2,0)),""),""),IF($K28=3,IF(AND((R28=""),(S28="")),IF(OR(($J28="Semana 1"),($J28="Semana 2"),($J28="Semana 3"),($J28="Semana 4"),($J28="Semana 5"),($J28="Semana 6"),($J28="Semana 7"),($J28="Semana 8")),INDEX(Calendario!$D$3:$H$55,MATCH(T$4,Calendario!$A$3:$A$55,0),MATCH($I28,Calendario!$D$2:$H$2,0)),""),""),IF($K28=4,IF(AND((Q28=""),(R28=""),(S28="")),IF(OR(($J28="Semana 1"),($J28="Semana 2"),($J28="Semana 3"),($J28="Semana 4"),($J28="Semana 5"),($J28="Semana 6"),($J28="Semana 7"),($J28="Semana 8")),INDEX(Calendario!$D$3:$H$55,MATCH(T$4,Calendario!$A$3:$A$55,0),MATCH($I28,Calendario!$D$2:$H$2,0)),""),"")))),IF($K28=2,IF(S28="",IF(OR(($J28="Semana 1"),($J28="Semana 2"),($J28="Semana 3"),($J28="Semana 4"),($J28="Semana 5"),($J28="Semana 6"),($J28="Semana 7")),INDEX(Calendario!$D$3:$H$55,MATCH(T$4,Calendario!$A$3:$A$55,0),MATCH($I28,Calendario!$D$2:$H$2,0)),""),""),IF($K28=3,IF(AND((R28=""),(S28="")),IF(OR(($J28="Semana 1"),($J28="Semana 2"),($J28="Semana 3"),($J28="Semana 4"),($J28="Semana 5"),($J28="Semana 6"),($J28="Semana 7")),INDEX(Calendario!$D$3:$H$55,MATCH(T$4,Calendario!$A$3:$A$55,0),MATCH($I28,Calendario!$D$2:$H$2,0)),""),""),IF($K28=4,IF(AND((Q28=""),(R28=""),(S28="")),IF(OR(($J28="Semana 1"),($J28="Semana 2"),($J28="Semana 3"),($J28="Semana 4"),($J28="Semana 5"),($J28="Semana 6"),($J28="Semana 7")),INDEX(Calendario!$D$3:$H$55,MATCH(T$4,Calendario!$A$3:$A$55,0),MATCH($I28,Calendario!$D$2:$H$2,0)),""),""))))))))))</f>
        <v/>
      </c>
      <c r="U28" s="108" t="str">
        <f>IF(ISBLANK($I28),"",IF(OR(EXACT(($I28),PROPER(TEXT(U27,"dddd"))),(EXACT(($I28),PROPER(TEXT(U26,"dddd"))))),"",IF(EXACT(($I28),(PROPER(TEXT(U$3,"dddd")))),"",IF($K28=1,INDEX(Calendario!$D$3:$H$55,MATCH(U$4,Calendario!$A$3:$A$55,0),MATCH($I28,Calendario!$D$2:$H$2,0)),IF($K28=2,IF(T28="",INDEX(Calendario!$D$3:$H$55,MATCH(U$4,Calendario!$A$3:$A$55,0),MATCH($I28,Calendario!$D$2:$H$2,0)),""),IF($K28=3,IF(AND((S28=""),(T28="")),INDEX(Calendario!$D$3:$H$55,MATCH(U$4,Calendario!$A$3:$A$55,0),MATCH($I28,Calendario!$D$2:$H$2,0)),""),IF($K28=4,IF(AND((R28=""),(S28=""),(T28="")),INDEX(Calendario!$D$3:$H$55,MATCH(U$4,Calendario!$A$3:$A$55,0),MATCH($I28,Calendario!$D$2:$H$2,0)),""))))))))</f>
        <v/>
      </c>
      <c r="V28" s="107">
        <f>IF(ISBLANK($I28),"",IF(OR(EXACT(($I28),PROPER(TEXT(V27,"dddd"))),(EXACT(($I28),PROPER(TEXT(V26,"dddd"))))),"",IF(EXACT(($I28),(PROPER(TEXT(V$3,"dddd")))),"",IF($K28=1,INDEX(Calendario!$D$3:$H$55,MATCH(V$4,Calendario!$A$3:$A$55,0),MATCH($I28,Calendario!$D$2:$H$2,0)),IF($K28=2,IF(U28="",INDEX(Calendario!$D$3:$H$55,MATCH(V$4,Calendario!$A$3:$A$55,0),MATCH($I28,Calendario!$D$2:$H$2,0)),""),IF($K28=3,IF(AND((T28=""),(U28="")),INDEX(Calendario!$D$3:$H$55,MATCH(V$4,Calendario!$A$3:$A$55,0),MATCH($I28,Calendario!$D$2:$H$2,0)),""),IF($K28=4,IF(AND((S28=""),(T28=""),(U28="")),INDEX(Calendario!$D$3:$H$55,MATCH(V$4,Calendario!$A$3:$A$55,0),MATCH($I28,Calendario!$D$2:$H$2,0)),""))))))))</f>
        <v>44623</v>
      </c>
      <c r="W28" s="107" t="str">
        <f>IF(ISBLANK($I28),"",IF(OR(EXACT(($I28),PROPER(TEXT(W27,"dddd"))),(EXACT(($I28),PROPER(TEXT(W26,"dddd"))))),"",IF(EXACT(($I28),(PROPER(TEXT(W$3,"dddd")))),"",IF($K28=1,INDEX(Calendario!$D$3:$H$55,MATCH(W$4,Calendario!$A$3:$A$55,0),MATCH($I28,Calendario!$D$2:$H$2,0)),IF($K28=2,IF(V28="",INDEX(Calendario!$D$3:$H$55,MATCH(W$4,Calendario!$A$3:$A$55,0),MATCH($I28,Calendario!$D$2:$H$2,0)),""),IF($K28=3,IF(AND((U28=""),(V28="")),INDEX(Calendario!$D$3:$H$55,MATCH(W$4,Calendario!$A$3:$A$55,0),MATCH($I28,Calendario!$D$2:$H$2,0)),""),IF($K28=4,IF(AND((T28=""),(U28=""),(V28="")),INDEX(Calendario!$D$3:$H$55,MATCH(W$4,Calendario!$A$3:$A$55,0),MATCH($I28,Calendario!$D$2:$H$2,0)),""))))))))</f>
        <v/>
      </c>
      <c r="X28" s="107" t="str">
        <f>IF(ISBLANK($I28),"",IF(OR(EXACT(($I28),PROPER(TEXT(X27,"dddd"))),(EXACT(($I28),PROPER(TEXT(X26,"dddd"))))),"",IF(EXACT(($I28),(PROPER(TEXT(X$3,"dddd")))),"",IF($K28=1,INDEX(Calendario!$D$3:$H$55,MATCH(X$4,Calendario!$A$3:$A$55,0),MATCH($I28,Calendario!$D$2:$H$2,0)),IF($K28=2,IF(W28="",INDEX(Calendario!$D$3:$H$55,MATCH(X$4,Calendario!$A$3:$A$55,0),MATCH($I28,Calendario!$D$2:$H$2,0)),""),IF($K28=3,IF(AND((V28=""),(W28="")),INDEX(Calendario!$D$3:$H$55,MATCH(X$4,Calendario!$A$3:$A$55,0),MATCH($I28,Calendario!$D$2:$H$2,0)),""),IF($K28=4,IF(AND((U28=""),(V28=""),(W28="")),INDEX(Calendario!$D$3:$H$55,MATCH(X$4,Calendario!$A$3:$A$55,0),MATCH($I28,Calendario!$D$2:$H$2,0)),""))))))))</f>
        <v/>
      </c>
      <c r="Y28" s="107" t="str">
        <f>IF(ISBLANK($I28),"",IF(OR(EXACT(($I28),PROPER(TEXT(Y27,"dddd"))),(EXACT(($I28),PROPER(TEXT(Y26,"dddd"))))),"",IF(EXACT(($I28),(PROPER(TEXT(Y$3,"dddd")))),"",IF($K28=1,INDEX(Calendario!$D$3:$H$55,MATCH(Y$4,Calendario!$A$3:$A$55,0),MATCH($I28,Calendario!$D$2:$H$2,0)),IF($K28=2,IF(X28="",INDEX(Calendario!$D$3:$H$55,MATCH(Y$4,Calendario!$A$3:$A$55,0),MATCH($I28,Calendario!$D$2:$H$2,0)),""),IF($K28=3,IF(AND((W28=""),(X28="")),INDEX(Calendario!$D$3:$H$55,MATCH(Y$4,Calendario!$A$3:$A$55,0),MATCH($I28,Calendario!$D$2:$H$2,0)),""),IF($K28=4,IF(AND((V28=""),(W28=""),(X28="")),INDEX(Calendario!$D$3:$H$55,MATCH(Y$4,Calendario!$A$3:$A$55,0),MATCH($I28,Calendario!$D$2:$H$2,0)),""))))))))</f>
        <v/>
      </c>
      <c r="Z28" s="107">
        <f>IF(ISBLANK($I28),"",IF(OR(EXACT(($I28),PROPER(TEXT(Z27,"dddd"))),(EXACT(($I28),PROPER(TEXT(Z26,"dddd"))))),"",IF(EXACT(($I28),(PROPER(TEXT(Z$3,"dddd")))),"",IF($K28=1,INDEX(Calendario!$D$3:$H$55,MATCH(Z$4,Calendario!$A$3:$A$55,0),MATCH($I28,Calendario!$D$2:$H$2,0)),IF($K28=2,IF(Y28="",INDEX(Calendario!$D$3:$H$55,MATCH(Z$4,Calendario!$A$3:$A$55,0),MATCH($I28,Calendario!$D$2:$H$2,0)),""),IF($K28=3,IF(AND((X28=""),(Y28="")),INDEX(Calendario!$D$3:$H$55,MATCH(Z$4,Calendario!$A$3:$A$55,0),MATCH($I28,Calendario!$D$2:$H$2,0)),""),IF($K28=4,IF(AND((W28=""),(X28=""),(Y28="")),INDEX(Calendario!$D$3:$H$55,MATCH(Z$4,Calendario!$A$3:$A$55,0),MATCH($I28,Calendario!$D$2:$H$2,0)),""))))))))</f>
        <v>44651</v>
      </c>
      <c r="AA28" s="108" t="str">
        <f>IF(ISBLANK($I28),"",IF(OR(EXACT(($I28),PROPER(TEXT(AA27,"dddd"))),(EXACT(($I28),PROPER(TEXT(AA26,"dddd"))))),"",IF(EXACT(($I28),(PROPER(TEXT(AA$3,"dddd")))),"",IF($K28=1,INDEX(Calendario!$D$3:$H$55,MATCH(AA$4,Calendario!$A$3:$A$55,0),MATCH($I28,Calendario!$D$2:$H$2,0)),IF($K28=2,IF(Z28="",INDEX(Calendario!$D$3:$H$55,MATCH(AA$4,Calendario!$A$3:$A$55,0),MATCH($I28,Calendario!$D$2:$H$2,0)),""),IF($K28=3,IF(AND((Y28=""),(Z28="")),INDEX(Calendario!$D$3:$H$55,MATCH(AA$4,Calendario!$A$3:$A$55,0),MATCH($I28,Calendario!$D$2:$H$2,0)),""),IF($K28=4,IF(AND((X28=""),(Y28=""),(Z28="")),INDEX(Calendario!$D$3:$H$55,MATCH(AA$4,Calendario!$A$3:$A$55,0),MATCH($I28,Calendario!$D$2:$H$2,0)),""))))))))</f>
        <v/>
      </c>
      <c r="AB28" s="108" t="str">
        <f>IF(ISBLANK($I28),"",IF(OR(EXACT(($I28),PROPER(TEXT(AB27,"dddd"))),(EXACT(($I28),PROPER(TEXT(AB26,"dddd"))))),"",IF(EXACT(($I28),(PROPER(TEXT(AB$3,"dddd")))),"",IF($K28=1,INDEX(Calendario!$D$3:$H$55,MATCH(AB$4,Calendario!$A$3:$A$55,0),MATCH($I28,Calendario!$D$2:$H$2,0)),IF($K28=2,IF(AA28="",INDEX(Calendario!$D$3:$H$55,MATCH(AB$4,Calendario!$A$3:$A$55,0),MATCH($I28,Calendario!$D$2:$H$2,0)),""),IF($K28=3,IF(AND((Z28=""),(AA28="")),INDEX(Calendario!$D$3:$H$55,MATCH(AB$4,Calendario!$A$3:$A$55,0),MATCH($I28,Calendario!$D$2:$H$2,0)),""),IF($K28=4,IF(AND((Y28=""),(Z28=""),(AA28="")),INDEX(Calendario!$D$3:$H$55,MATCH(AB$4,Calendario!$A$3:$A$55,0),MATCH($I28,Calendario!$D$2:$H$2,0)),""))))))))</f>
        <v/>
      </c>
      <c r="AC28" s="108" t="str">
        <f>IF(ISBLANK($I28),"",IF(OR(EXACT(($I28),PROPER(TEXT(AC27,"dddd"))),(EXACT(($I28),PROPER(TEXT(AC26,"dddd"))))),"",IF(EXACT(($I28),(PROPER(TEXT(AC$3,"dddd")))),"",IF($K28=1,INDEX(Calendario!$D$3:$H$55,MATCH(AC$4,Calendario!$A$3:$A$55,0),MATCH($I28,Calendario!$D$2:$H$2,0)),IF($K28=2,IF(AB28="",INDEX(Calendario!$D$3:$H$55,MATCH(AC$4,Calendario!$A$3:$A$55,0),MATCH($I28,Calendario!$D$2:$H$2,0)),""),IF($K28=3,IF(AND((AA28=""),(AB28="")),INDEX(Calendario!$D$3:$H$55,MATCH(AC$4,Calendario!$A$3:$A$55,0),MATCH($I28,Calendario!$D$2:$H$2,0)),""),IF($K28=4,IF(AND((Z28=""),(AA28=""),(AB28="")),INDEX(Calendario!$D$3:$H$55,MATCH(AC$4,Calendario!$A$3:$A$55,0),MATCH($I28,Calendario!$D$2:$H$2,0)),""))))))))</f>
        <v/>
      </c>
      <c r="AD28" s="108">
        <f>IF(ISBLANK($I28),"",IF(OR(EXACT(($I28),PROPER(TEXT(AD27,"dddd"))),(EXACT(($I28),PROPER(TEXT(AD26,"dddd"))))),"",IF(EXACT(($I28),(PROPER(TEXT(AD$3,"dddd")))),"",IF($K28=1,INDEX(Calendario!$D$3:$H$55,MATCH(AD$4,Calendario!$A$3:$A$55,0),MATCH($I28,Calendario!$D$2:$H$2,0)),IF($K28=2,IF(AC28="",INDEX(Calendario!$D$3:$H$55,MATCH(AD$4,Calendario!$A$3:$A$55,0),MATCH($I28,Calendario!$D$2:$H$2,0)),""),IF($K28=3,IF(AND((AB28=""),(AC28="")),INDEX(Calendario!$D$3:$H$55,MATCH(AD$4,Calendario!$A$3:$A$55,0),MATCH($I28,Calendario!$D$2:$H$2,0)),""),IF($K28=4,IF(AND((AA28=""),(AB28=""),(AC28="")),INDEX(Calendario!$D$3:$H$55,MATCH(AD$4,Calendario!$A$3:$A$55,0),MATCH($I28,Calendario!$D$2:$H$2,0)),""))))))))</f>
        <v>44679</v>
      </c>
      <c r="AE28" s="107" t="str">
        <f>IF(ISBLANK($I28),"",IF(OR(EXACT(($I28),PROPER(TEXT(AE27,"dddd"))),(EXACT(($I28),PROPER(TEXT(AE26,"dddd"))))),"",IF(EXACT(($I28),(PROPER(TEXT(AE$3,"dddd")))),"",IF($K28=1,INDEX(Calendario!$D$3:$H$55,MATCH(AE$4,Calendario!$A$3:$A$55,0),MATCH($I28,Calendario!$D$2:$H$2,0)),IF($K28=2,IF(AD28="",INDEX(Calendario!$D$3:$H$55,MATCH(AE$4,Calendario!$A$3:$A$55,0),MATCH($I28,Calendario!$D$2:$H$2,0)),""),IF($K28=3,IF(AND((AC28=""),(AD28="")),INDEX(Calendario!$D$3:$H$55,MATCH(AE$4,Calendario!$A$3:$A$55,0),MATCH($I28,Calendario!$D$2:$H$2,0)),""),IF($K28=4,IF(AND((AB28=""),(AC28=""),(AD28="")),INDEX(Calendario!$D$3:$H$55,MATCH(AE$4,Calendario!$A$3:$A$55,0),MATCH($I28,Calendario!$D$2:$H$2,0)),""))))))))</f>
        <v/>
      </c>
      <c r="AF28" s="107" t="str">
        <f>IF(ISBLANK($I28),"",IF(OR(EXACT(($I28),PROPER(TEXT(AF27,"dddd"))),(EXACT(($I28),PROPER(TEXT(AF26,"dddd"))))),"",IF(EXACT(($I28),(PROPER(TEXT(AF$3,"dddd")))),"",IF($K28=1,INDEX(Calendario!$D$3:$H$55,MATCH(AF$4,Calendario!$A$3:$A$55,0),MATCH($I28,Calendario!$D$2:$H$2,0)),IF($K28=2,IF(AE28="",INDEX(Calendario!$D$3:$H$55,MATCH(AF$4,Calendario!$A$3:$A$55,0),MATCH($I28,Calendario!$D$2:$H$2,0)),""),IF($K28=3,IF(AND((AD28=""),(AE28="")),INDEX(Calendario!$D$3:$H$55,MATCH(AF$4,Calendario!$A$3:$A$55,0),MATCH($I28,Calendario!$D$2:$H$2,0)),""),IF($K28=4,IF(AND((AC28=""),(AD28=""),(AE28="")),INDEX(Calendario!$D$3:$H$55,MATCH(AF$4,Calendario!$A$3:$A$55,0),MATCH($I28,Calendario!$D$2:$H$2,0)),""))))))))</f>
        <v/>
      </c>
      <c r="AG28" s="107" t="str">
        <f>IF(ISBLANK($I28),"",IF(OR(EXACT(($I28),PROPER(TEXT(AG27,"dddd"))),(EXACT(($I28),PROPER(TEXT(AG26,"dddd"))))),"",IF(EXACT(($I28),(PROPER(TEXT(AG$3,"dddd")))),"",IF($K28=1,INDEX(Calendario!$D$3:$H$55,MATCH(AG$4,Calendario!$A$3:$A$55,0),MATCH($I28,Calendario!$D$2:$H$2,0)),IF($K28=2,IF(AF28="",INDEX(Calendario!$D$3:$H$55,MATCH(AG$4,Calendario!$A$3:$A$55,0),MATCH($I28,Calendario!$D$2:$H$2,0)),""),IF($K28=3,IF(AND((AE28=""),(AF28="")),INDEX(Calendario!$D$3:$H$55,MATCH(AG$4,Calendario!$A$3:$A$55,0),MATCH($I28,Calendario!$D$2:$H$2,0)),""),IF($K28=4,IF(AND((AD28=""),(AE28=""),(AF28="")),INDEX(Calendario!$D$3:$H$55,MATCH(AG$4,Calendario!$A$3:$A$55,0),MATCH($I28,Calendario!$D$2:$H$2,0)),""))))))))</f>
        <v/>
      </c>
      <c r="AH28" s="107">
        <f>IF(ISBLANK($I28),"",IF(OR(EXACT(($I28),PROPER(TEXT(AH27,"dddd"))),(EXACT(($I28),PROPER(TEXT(AH26,"dddd"))))),"",IF(EXACT(($I28),(PROPER(TEXT(AH$3,"dddd")))),"",IF($K28=1,INDEX(Calendario!$D$3:$H$55,MATCH(AH$4,Calendario!$A$3:$A$55,0),MATCH($I28,Calendario!$D$2:$H$2,0)),IF($K28=2,IF(AG28="",INDEX(Calendario!$D$3:$H$55,MATCH(AH$4,Calendario!$A$3:$A$55,0),MATCH($I28,Calendario!$D$2:$H$2,0)),""),IF($K28=3,IF(AND((AF28=""),(AG28="")),INDEX(Calendario!$D$3:$H$55,MATCH(AH$4,Calendario!$A$3:$A$55,0),MATCH($I28,Calendario!$D$2:$H$2,0)),""),IF($K28=4,IF(AND((AE28=""),(AF28=""),(AG28="")),INDEX(Calendario!$D$3:$H$55,MATCH(AH$4,Calendario!$A$3:$A$55,0),MATCH($I28,Calendario!$D$2:$H$2,0)),""))))))))</f>
        <v>44707</v>
      </c>
      <c r="AI28" s="108" t="str">
        <f>IF(ISBLANK($I28),"",IF(OR(EXACT(($I28),PROPER(TEXT(AI27,"dddd"))),(EXACT(($I28),PROPER(TEXT(AI26,"dddd"))))),"",IF(EXACT(($I28),(PROPER(TEXT(AI$3,"dddd")))),"",IF($K28=1,INDEX(Calendario!$D$3:$H$55,MATCH(AI$4,Calendario!$A$3:$A$55,0),MATCH($I28,Calendario!$D$2:$H$2,0)),IF($K28=2,IF(AH28="",INDEX(Calendario!$D$3:$H$55,MATCH(AI$4,Calendario!$A$3:$A$55,0),MATCH($I28,Calendario!$D$2:$H$2,0)),""),IF($K28=3,IF(AND((AG28=""),(AH28="")),INDEX(Calendario!$D$3:$H$55,MATCH(AI$4,Calendario!$A$3:$A$55,0),MATCH($I28,Calendario!$D$2:$H$2,0)),""),IF($K28=4,IF(AND((AF28=""),(AG28=""),(AH28="")),INDEX(Calendario!$D$3:$H$55,MATCH(AI$4,Calendario!$A$3:$A$55,0),MATCH($I28,Calendario!$D$2:$H$2,0)),""))))))))</f>
        <v/>
      </c>
      <c r="AJ28" s="108" t="str">
        <f>IF(ISBLANK($I28),"",IF(OR(EXACT(($I28),PROPER(TEXT(AJ27,"dddd"))),(EXACT(($I28),PROPER(TEXT(AJ26,"dddd"))))),"",IF(EXACT(($I28),(PROPER(TEXT(AJ$3,"dddd")))),"",IF($K28=1,INDEX(Calendario!$D$3:$H$55,MATCH(AJ$4,Calendario!$A$3:$A$55,0),MATCH($I28,Calendario!$D$2:$H$2,0)),IF($K28=2,IF(AI28="",INDEX(Calendario!$D$3:$H$55,MATCH(AJ$4,Calendario!$A$3:$A$55,0),MATCH($I28,Calendario!$D$2:$H$2,0)),""),IF($K28=3,IF(AND((AH28=""),(AI28="")),INDEX(Calendario!$D$3:$H$55,MATCH(AJ$4,Calendario!$A$3:$A$55,0),MATCH($I28,Calendario!$D$2:$H$2,0)),""),IF($K28=4,IF(AND((AG28=""),(AH28=""),(AI28="")),INDEX(Calendario!$D$3:$H$55,MATCH(AJ$4,Calendario!$A$3:$A$55,0),MATCH($I28,Calendario!$D$2:$H$2,0)),""))))))))</f>
        <v/>
      </c>
      <c r="AK28" s="108" t="str">
        <f>IF(ISBLANK($I28),"",IF(OR(EXACT(($I28),PROPER(TEXT(AK27,"dddd"))),(EXACT(($I28),PROPER(TEXT(AK26,"dddd"))))),"",IF(EXACT(($I28),(PROPER(TEXT(AK$3,"dddd")))),"",IF($K28=1,INDEX(Calendario!$D$3:$H$55,MATCH(AK$4,Calendario!$A$3:$A$55,0),MATCH($I28,Calendario!$D$2:$H$2,0)),IF($K28=2,IF(AJ28="",INDEX(Calendario!$D$3:$H$55,MATCH(AK$4,Calendario!$A$3:$A$55,0),MATCH($I28,Calendario!$D$2:$H$2,0)),""),IF($K28=3,IF(AND((AI28=""),(AJ28="")),INDEX(Calendario!$D$3:$H$55,MATCH(AK$4,Calendario!$A$3:$A$55,0),MATCH($I28,Calendario!$D$2:$H$2,0)),""),IF($K28=4,IF(AND((AH28=""),(AI28=""),(AJ28="")),INDEX(Calendario!$D$3:$H$55,MATCH(AK$4,Calendario!$A$3:$A$55,0),MATCH($I28,Calendario!$D$2:$H$2,0)),""))))))))</f>
        <v/>
      </c>
      <c r="AL28" s="108">
        <f>IF(ISBLANK($I28),"",IF(OR(EXACT(($I28),PROPER(TEXT(AL27,"dddd"))),(EXACT(($I28),PROPER(TEXT(AL26,"dddd"))))),"",IF(EXACT(($I28),(PROPER(TEXT(AL$3,"dddd")))),"",IF($K28=1,INDEX(Calendario!$D$3:$H$55,MATCH(AL$4,Calendario!$A$3:$A$55,0),MATCH($I28,Calendario!$D$2:$H$2,0)),IF($K28=2,IF(AK28="",INDEX(Calendario!$D$3:$H$55,MATCH(AL$4,Calendario!$A$3:$A$55,0),MATCH($I28,Calendario!$D$2:$H$2,0)),""),IF($K28=3,IF(AND((AJ28=""),(AK28="")),INDEX(Calendario!$D$3:$H$55,MATCH(AL$4,Calendario!$A$3:$A$55,0),MATCH($I28,Calendario!$D$2:$H$2,0)),""),IF($K28=4,IF(AND((AI28=""),(AJ28=""),(AK28="")),INDEX(Calendario!$D$3:$H$55,MATCH(AL$4,Calendario!$A$3:$A$55,0),MATCH($I28,Calendario!$D$2:$H$2,0)),""))))))))</f>
        <v>44735</v>
      </c>
      <c r="AM28" s="108" t="str">
        <f>IF(ISBLANK($I28),"",IF(OR(EXACT(($I28),PROPER(TEXT(AM27,"dddd"))),(EXACT(($I28),PROPER(TEXT(AM26,"dddd"))))),"",IF(EXACT(($I28),(PROPER(TEXT(AM$3,"dddd")))),"",IF($K28=1,INDEX(Calendario!$D$3:$H$55,MATCH(AM$4,Calendario!$A$3:$A$55,0),MATCH($I28,Calendario!$D$2:$H$2,0)),IF($K28=2,IF(AL28="",INDEX(Calendario!$D$3:$H$55,MATCH(AM$4,Calendario!$A$3:$A$55,0),MATCH($I28,Calendario!$D$2:$H$2,0)),""),IF($K28=3,IF(AND((AK28=""),(AL28="")),INDEX(Calendario!$D$3:$H$55,MATCH(AM$4,Calendario!$A$3:$A$55,0),MATCH($I28,Calendario!$D$2:$H$2,0)),""),IF($K28=4,IF(AND((AJ28=""),(AK28=""),(AL28="")),INDEX(Calendario!$D$3:$H$55,MATCH(AM$4,Calendario!$A$3:$A$55,0),MATCH($I28,Calendario!$D$2:$H$2,0)),""))))))))</f>
        <v/>
      </c>
      <c r="AN28" s="107" t="str">
        <f>IF(ISBLANK($I28),"",IF(OR(EXACT(($I28),PROPER(TEXT(AN27,"dddd"))),(EXACT(($I28),PROPER(TEXT(AN26,"dddd"))))),"",IF(EXACT(($I28),(PROPER(TEXT(AN$3,"dddd")))),"",IF($K28=1,INDEX(Calendario!$D$3:$H$55,MATCH(AN$4,Calendario!$A$3:$A$55,0),MATCH($I28,Calendario!$D$2:$H$2,0)),IF($K28=2,IF(AM28="",INDEX(Calendario!$D$3:$H$55,MATCH(AN$4,Calendario!$A$3:$A$55,0),MATCH($I28,Calendario!$D$2:$H$2,0)),""),IF($K28=3,IF(AND((AL28=""),(AM28="")),INDEX(Calendario!$D$3:$H$55,MATCH(AN$4,Calendario!$A$3:$A$55,0),MATCH($I28,Calendario!$D$2:$H$2,0)),""),IF($K28=4,IF(AND((AK28=""),(AL28=""),(AM28="")),INDEX(Calendario!$D$3:$H$55,MATCH(AN$4,Calendario!$A$3:$A$55,0),MATCH($I28,Calendario!$D$2:$H$2,0)),""))))))))</f>
        <v/>
      </c>
      <c r="AO28" s="107" t="str">
        <f>IF(ISBLANK($I28),"",IF(OR(EXACT(($I28),PROPER(TEXT(AO27,"dddd"))),(EXACT(($I28),PROPER(TEXT(AO26,"dddd"))))),"",IF(EXACT(($I28),(PROPER(TEXT(AO$3,"dddd")))),"",IF($K28=1,INDEX(Calendario!$D$3:$H$55,MATCH(AO$4,Calendario!$A$3:$A$55,0),MATCH($I28,Calendario!$D$2:$H$2,0)),IF($K28=2,IF(AN28="",INDEX(Calendario!$D$3:$H$55,MATCH(AO$4,Calendario!$A$3:$A$55,0),MATCH($I28,Calendario!$D$2:$H$2,0)),""),IF($K28=3,IF(AND((AM28=""),(AN28="")),INDEX(Calendario!$D$3:$H$55,MATCH(AO$4,Calendario!$A$3:$A$55,0),MATCH($I28,Calendario!$D$2:$H$2,0)),""),IF($K28=4,IF(AND((AL28=""),(AM28=""),(AN28="")),INDEX(Calendario!$D$3:$H$55,MATCH(AO$4,Calendario!$A$3:$A$55,0),MATCH($I28,Calendario!$D$2:$H$2,0)),""))))))))</f>
        <v/>
      </c>
      <c r="AP28" s="107">
        <f>IF(ISBLANK($I28),"",IF(OR(EXACT(($I28),PROPER(TEXT(AP27,"dddd"))),(EXACT(($I28),PROPER(TEXT(AP26,"dddd"))))),"",IF(EXACT(($I28),(PROPER(TEXT(AP$3,"dddd")))),"",IF($K28=1,INDEX(Calendario!$D$3:$H$55,MATCH(AP$4,Calendario!$A$3:$A$55,0),MATCH($I28,Calendario!$D$2:$H$2,0)),IF($K28=2,IF(AO28="",INDEX(Calendario!$D$3:$H$55,MATCH(AP$4,Calendario!$A$3:$A$55,0),MATCH($I28,Calendario!$D$2:$H$2,0)),""),IF($K28=3,IF(AND((AN28=""),(AO28="")),INDEX(Calendario!$D$3:$H$55,MATCH(AP$4,Calendario!$A$3:$A$55,0),MATCH($I28,Calendario!$D$2:$H$2,0)),""),IF($K28=4,IF(AND((AM28=""),(AN28=""),(AO28="")),INDEX(Calendario!$D$3:$H$55,MATCH(AP$4,Calendario!$A$3:$A$55,0),MATCH($I28,Calendario!$D$2:$H$2,0)),""))))))))</f>
        <v>44763</v>
      </c>
      <c r="AQ28" s="107" t="str">
        <f>IF(ISBLANK($I28),"",IF(OR(EXACT(($I28),PROPER(TEXT(AQ27,"dddd"))),(EXACT(($I28),PROPER(TEXT(AQ26,"dddd"))))),"",IF(EXACT(($I28),(PROPER(TEXT(AQ$3,"dddd")))),"",IF($K28=1,INDEX(Calendario!$D$3:$H$55,MATCH(AQ$4,Calendario!$A$3:$A$55,0),MATCH($I28,Calendario!$D$2:$H$2,0)),IF($K28=2,IF(AP28="",INDEX(Calendario!$D$3:$H$55,MATCH(AQ$4,Calendario!$A$3:$A$55,0),MATCH($I28,Calendario!$D$2:$H$2,0)),""),IF($K28=3,IF(AND((AO28=""),(AP28="")),INDEX(Calendario!$D$3:$H$55,MATCH(AQ$4,Calendario!$A$3:$A$55,0),MATCH($I28,Calendario!$D$2:$H$2,0)),""),IF($K28=4,IF(AND((AN28=""),(AO28=""),(AP28="")),INDEX(Calendario!$D$3:$H$55,MATCH(AQ$4,Calendario!$A$3:$A$55,0),MATCH($I28,Calendario!$D$2:$H$2,0)),""))))))))</f>
        <v/>
      </c>
      <c r="AR28" s="108" t="str">
        <f>IF(ISBLANK($I28),"",IF(OR(EXACT(($I28),PROPER(TEXT(AR27,"dddd"))),(EXACT(($I28),PROPER(TEXT(AR26,"dddd"))))),"",IF(EXACT(($I28),(PROPER(TEXT(AR$3,"dddd")))),"",IF($K28=1,INDEX(Calendario!$D$3:$H$55,MATCH(AR$4,Calendario!$A$3:$A$55,0),MATCH($I28,Calendario!$D$2:$H$2,0)),IF($K28=2,IF(AQ28="",INDEX(Calendario!$D$3:$H$55,MATCH(AR$4,Calendario!$A$3:$A$55,0),MATCH($I28,Calendario!$D$2:$H$2,0)),""),IF($K28=3,IF(AND((AP28=""),(AQ28="")),INDEX(Calendario!$D$3:$H$55,MATCH(AR$4,Calendario!$A$3:$A$55,0),MATCH($I28,Calendario!$D$2:$H$2,0)),""),IF($K28=4,IF(AND((AO28=""),(AP28=""),(AQ28="")),INDEX(Calendario!$D$3:$H$55,MATCH(AR$4,Calendario!$A$3:$A$55,0),MATCH($I28,Calendario!$D$2:$H$2,0)),""))))))))</f>
        <v/>
      </c>
      <c r="AS28" s="108" t="str">
        <f>IF(ISBLANK($I28),"",IF(OR(EXACT(($I28),PROPER(TEXT(AS27,"dddd"))),(EXACT(($I28),PROPER(TEXT(AS26,"dddd"))))),"",IF(EXACT(($I28),(PROPER(TEXT(AS$3,"dddd")))),"",IF($K28=1,INDEX(Calendario!$D$3:$H$55,MATCH(AS$4,Calendario!$A$3:$A$55,0),MATCH($I28,Calendario!$D$2:$H$2,0)),IF($K28=2,IF(AR28="",INDEX(Calendario!$D$3:$H$55,MATCH(AS$4,Calendario!$A$3:$A$55,0),MATCH($I28,Calendario!$D$2:$H$2,0)),""),IF($K28=3,IF(AND((AQ28=""),(AR28="")),INDEX(Calendario!$D$3:$H$55,MATCH(AS$4,Calendario!$A$3:$A$55,0),MATCH($I28,Calendario!$D$2:$H$2,0)),""),IF($K28=4,IF(AND((AP28=""),(AQ28=""),(AR28="")),INDEX(Calendario!$D$3:$H$55,MATCH(AS$4,Calendario!$A$3:$A$55,0),MATCH($I28,Calendario!$D$2:$H$2,0)),""))))))))</f>
        <v/>
      </c>
      <c r="AT28" s="108">
        <f>IF(ISBLANK($I28),"",IF(OR(EXACT(($I28),PROPER(TEXT(AT27,"dddd"))),(EXACT(($I28),PROPER(TEXT(AT26,"dddd"))))),"",IF(EXACT(($I28),(PROPER(TEXT(AT$3,"dddd")))),"",IF($K28=1,INDEX(Calendario!$D$3:$H$55,MATCH(AT$4,Calendario!$A$3:$A$55,0),MATCH($I28,Calendario!$D$2:$H$2,0)),IF($K28=2,IF(AS28="",INDEX(Calendario!$D$3:$H$55,MATCH(AT$4,Calendario!$A$3:$A$55,0),MATCH($I28,Calendario!$D$2:$H$2,0)),""),IF($K28=3,IF(AND((AR28=""),(AS28="")),INDEX(Calendario!$D$3:$H$55,MATCH(AT$4,Calendario!$A$3:$A$55,0),MATCH($I28,Calendario!$D$2:$H$2,0)),""),IF($K28=4,IF(AND((AQ28=""),(AR28=""),(AS28="")),INDEX(Calendario!$D$3:$H$55,MATCH(AT$4,Calendario!$A$3:$A$55,0),MATCH($I28,Calendario!$D$2:$H$2,0)),""))))))))</f>
        <v>44791</v>
      </c>
      <c r="AU28" s="108" t="str">
        <f>IF(ISBLANK($I28),"",IF(OR(EXACT(($I28),PROPER(TEXT(AU27,"dddd"))),(EXACT(($I28),PROPER(TEXT(AU26,"dddd"))))),"",IF(EXACT(($I28),(PROPER(TEXT(AU$3,"dddd")))),"",IF($K28=1,INDEX(Calendario!$D$3:$H$55,MATCH(AU$4,Calendario!$A$3:$A$55,0),MATCH($I28,Calendario!$D$2:$H$2,0)),IF($K28=2,IF(AT28="",INDEX(Calendario!$D$3:$H$55,MATCH(AU$4,Calendario!$A$3:$A$55,0),MATCH($I28,Calendario!$D$2:$H$2,0)),""),IF($K28=3,IF(AND((AS28=""),(AT28="")),INDEX(Calendario!$D$3:$H$55,MATCH(AU$4,Calendario!$A$3:$A$55,0),MATCH($I28,Calendario!$D$2:$H$2,0)),""),IF($K28=4,IF(AND((AR28=""),(AS28=""),(AT28="")),INDEX(Calendario!$D$3:$H$55,MATCH(AU$4,Calendario!$A$3:$A$55,0),MATCH($I28,Calendario!$D$2:$H$2,0)),""))))))))</f>
        <v/>
      </c>
      <c r="AV28" s="107" t="str">
        <f>IF(ISBLANK($I28),"",IF(OR(EXACT(($I28),PROPER(TEXT(AV27,"dddd"))),(EXACT(($I28),PROPER(TEXT(AV26,"dddd"))))),"",IF(EXACT(($I28),(PROPER(TEXT(AV$3,"dddd")))),"",IF($K28=1,INDEX(Calendario!$D$3:$H$55,MATCH(AV$4,Calendario!$A$3:$A$55,0),MATCH($I28,Calendario!$D$2:$H$2,0)),IF($K28=2,IF(AU28="",INDEX(Calendario!$D$3:$H$55,MATCH(AV$4,Calendario!$A$3:$A$55,0),MATCH($I28,Calendario!$D$2:$H$2,0)),""),IF($K28=3,IF(AND((AT28=""),(AU28="")),INDEX(Calendario!$D$3:$H$55,MATCH(AV$4,Calendario!$A$3:$A$55,0),MATCH($I28,Calendario!$D$2:$H$2,0)),""),IF($K28=4,IF(AND((AS28=""),(AT28=""),(AU28="")),INDEX(Calendario!$D$3:$H$55,MATCH(AV$4,Calendario!$A$3:$A$55,0),MATCH($I28,Calendario!$D$2:$H$2,0)),""))))))))</f>
        <v/>
      </c>
      <c r="AW28" s="107" t="str">
        <f>IF(ISBLANK($I28),"",IF(OR(EXACT(($I28),PROPER(TEXT(AW27,"dddd"))),(EXACT(($I28),PROPER(TEXT(AW26,"dddd"))))),"",IF(EXACT(($I28),(PROPER(TEXT(AW$3,"dddd")))),"",IF($K28=1,INDEX(Calendario!$D$3:$H$55,MATCH(AW$4,Calendario!$A$3:$A$55,0),MATCH($I28,Calendario!$D$2:$H$2,0)),IF($K28=2,IF(AV28="",INDEX(Calendario!$D$3:$H$55,MATCH(AW$4,Calendario!$A$3:$A$55,0),MATCH($I28,Calendario!$D$2:$H$2,0)),""),IF($K28=3,IF(AND((AU28=""),(AV28="")),INDEX(Calendario!$D$3:$H$55,MATCH(AW$4,Calendario!$A$3:$A$55,0),MATCH($I28,Calendario!$D$2:$H$2,0)),""),IF($K28=4,IF(AND((AT28=""),(AU28=""),(AV28="")),INDEX(Calendario!$D$3:$H$55,MATCH(AW$4,Calendario!$A$3:$A$55,0),MATCH($I28,Calendario!$D$2:$H$2,0)),""))))))))</f>
        <v/>
      </c>
      <c r="AX28" s="107">
        <f>IF(ISBLANK($I28),"",IF(OR(EXACT(($I28),PROPER(TEXT(AX27,"dddd"))),(EXACT(($I28),PROPER(TEXT(AX26,"dddd"))))),"",IF(EXACT(($I28),(PROPER(TEXT(AX$3,"dddd")))),"",IF($K28=1,INDEX(Calendario!$D$3:$H$55,MATCH(AX$4,Calendario!$A$3:$A$55,0),MATCH($I28,Calendario!$D$2:$H$2,0)),IF($K28=2,IF(AW28="",INDEX(Calendario!$D$3:$H$55,MATCH(AX$4,Calendario!$A$3:$A$55,0),MATCH($I28,Calendario!$D$2:$H$2,0)),""),IF($K28=3,IF(AND((AV28=""),(AW28="")),INDEX(Calendario!$D$3:$H$55,MATCH(AX$4,Calendario!$A$3:$A$55,0),MATCH($I28,Calendario!$D$2:$H$2,0)),""),IF($K28=4,IF(AND((AU28=""),(AV28=""),(AW28="")),INDEX(Calendario!$D$3:$H$55,MATCH(AX$4,Calendario!$A$3:$A$55,0),MATCH($I28,Calendario!$D$2:$H$2,0)),""))))))))</f>
        <v>44819</v>
      </c>
      <c r="AY28" s="107" t="str">
        <f>IF(ISBLANK($I28),"",IF(OR(EXACT(($I28),PROPER(TEXT(AY27,"dddd"))),(EXACT(($I28),PROPER(TEXT(AY26,"dddd"))))),"",IF(EXACT(($I28),(PROPER(TEXT(AY$3,"dddd")))),"",IF($K28=1,INDEX(Calendario!$D$3:$H$55,MATCH(AY$4,Calendario!$A$3:$A$55,0),MATCH($I28,Calendario!$D$2:$H$2,0)),IF($K28=2,IF(AX28="",INDEX(Calendario!$D$3:$H$55,MATCH(AY$4,Calendario!$A$3:$A$55,0),MATCH($I28,Calendario!$D$2:$H$2,0)),""),IF($K28=3,IF(AND((AW28=""),(AX28="")),INDEX(Calendario!$D$3:$H$55,MATCH(AY$4,Calendario!$A$3:$A$55,0),MATCH($I28,Calendario!$D$2:$H$2,0)),""),IF($K28=4,IF(AND((AV28=""),(AW28=""),(AX28="")),INDEX(Calendario!$D$3:$H$55,MATCH(AY$4,Calendario!$A$3:$A$55,0),MATCH($I28,Calendario!$D$2:$H$2,0)),""))))))))</f>
        <v/>
      </c>
      <c r="AZ28" s="107" t="str">
        <f>IF(ISBLANK($I28),"",IF(OR(EXACT(($I28),PROPER(TEXT(AZ27,"dddd"))),(EXACT(($I28),PROPER(TEXT(AZ26,"dddd"))))),"",IF(EXACT(($I28),(PROPER(TEXT(AZ$3,"dddd")))),"",IF($K28=1,INDEX(Calendario!$D$3:$H$55,MATCH(AZ$4,Calendario!$A$3:$A$55,0),MATCH($I28,Calendario!$D$2:$H$2,0)),IF($K28=2,IF(AY28="",INDEX(Calendario!$D$3:$H$55,MATCH(AZ$4,Calendario!$A$3:$A$55,0),MATCH($I28,Calendario!$D$2:$H$2,0)),""),IF($K28=3,IF(AND((AX28=""),(AY28="")),INDEX(Calendario!$D$3:$H$55,MATCH(AZ$4,Calendario!$A$3:$A$55,0),MATCH($I28,Calendario!$D$2:$H$2,0)),""),IF($K28=4,IF(AND((AW28=""),(AX28=""),(AY28="")),INDEX(Calendario!$D$3:$H$55,MATCH(AZ$4,Calendario!$A$3:$A$55,0),MATCH($I28,Calendario!$D$2:$H$2,0)),""))))))))</f>
        <v/>
      </c>
      <c r="BA28" s="108" t="str">
        <f>IF(ISBLANK($I28),"",IF(OR(EXACT(($I28),PROPER(TEXT(BA27,"dddd"))),(EXACT(($I28),PROPER(TEXT(BA26,"dddd"))))),"",IF(EXACT(($I28),(PROPER(TEXT(BA$3,"dddd")))),"",IF($K28=1,INDEX(Calendario!$D$3:$H$55,MATCH(BA$4,Calendario!$A$3:$A$55,0),MATCH($I28,Calendario!$D$2:$H$2,0)),IF($K28=2,IF(AZ28="",INDEX(Calendario!$D$3:$H$55,MATCH(BA$4,Calendario!$A$3:$A$55,0),MATCH($I28,Calendario!$D$2:$H$2,0)),""),IF($K28=3,IF(AND((AY28=""),(AZ28="")),INDEX(Calendario!$D$3:$H$55,MATCH(BA$4,Calendario!$A$3:$A$55,0),MATCH($I28,Calendario!$D$2:$H$2,0)),""),IF($K28=4,IF(AND((AX28=""),(AY28=""),(AZ28="")),INDEX(Calendario!$D$3:$H$55,MATCH(BA$4,Calendario!$A$3:$A$55,0),MATCH($I28,Calendario!$D$2:$H$2,0)),""))))))))</f>
        <v/>
      </c>
      <c r="BB28" s="108">
        <f>IF(ISBLANK($I28),"",IF(OR(EXACT(($I28),PROPER(TEXT(BB27,"dddd"))),(EXACT(($I28),PROPER(TEXT(BB26,"dddd"))))),"",IF(EXACT(($I28),(PROPER(TEXT(BB$3,"dddd")))),"",IF($K28=1,INDEX(Calendario!$D$3:$H$55,MATCH(BB$4,Calendario!$A$3:$A$55,0),MATCH($I28,Calendario!$D$2:$H$2,0)),IF($K28=2,IF(BA28="",INDEX(Calendario!$D$3:$H$55,MATCH(BB$4,Calendario!$A$3:$A$55,0),MATCH($I28,Calendario!$D$2:$H$2,0)),""),IF($K28=3,IF(AND((AZ28=""),(BA28="")),INDEX(Calendario!$D$3:$H$55,MATCH(BB$4,Calendario!$A$3:$A$55,0),MATCH($I28,Calendario!$D$2:$H$2,0)),""),IF($K28=4,IF(AND((AY28=""),(AZ28=""),(BA28="")),INDEX(Calendario!$D$3:$H$55,MATCH(BB$4,Calendario!$A$3:$A$55,0),MATCH($I28,Calendario!$D$2:$H$2,0)),""))))))))</f>
        <v>44847</v>
      </c>
      <c r="BC28" s="108" t="str">
        <f>IF(ISBLANK($I28),"",IF(OR(EXACT(($I28),PROPER(TEXT(BC27,"dddd"))),(EXACT(($I28),PROPER(TEXT(BC26,"dddd"))))),"",IF(EXACT(($I28),(PROPER(TEXT(BC$3,"dddd")))),"",IF($K28=1,INDEX(Calendario!$D$3:$H$55,MATCH(BC$4,Calendario!$A$3:$A$55,0),MATCH($I28,Calendario!$D$2:$H$2,0)),IF($K28=2,IF(BB28="",INDEX(Calendario!$D$3:$H$55,MATCH(BC$4,Calendario!$A$3:$A$55,0),MATCH($I28,Calendario!$D$2:$H$2,0)),""),IF($K28=3,IF(AND((BA28=""),(BB28="")),INDEX(Calendario!$D$3:$H$55,MATCH(BC$4,Calendario!$A$3:$A$55,0),MATCH($I28,Calendario!$D$2:$H$2,0)),""),IF($K28=4,IF(AND((AZ28=""),(BA28=""),(BB28="")),INDEX(Calendario!$D$3:$H$55,MATCH(BC$4,Calendario!$A$3:$A$55,0),MATCH($I28,Calendario!$D$2:$H$2,0)),""))))))))</f>
        <v/>
      </c>
      <c r="BD28" s="108" t="str">
        <f>IF(ISBLANK($I28),"",IF(OR(EXACT(($I28),PROPER(TEXT(BD27,"dddd"))),(EXACT(($I28),PROPER(TEXT(BD26,"dddd"))))),"",IF(EXACT(($I28),(PROPER(TEXT(BD$3,"dddd")))),"",IF($K28=1,INDEX(Calendario!$D$3:$H$55,MATCH(BD$4,Calendario!$A$3:$A$55,0),MATCH($I28,Calendario!$D$2:$H$2,0)),IF($K28=2,IF(BC28="",INDEX(Calendario!$D$3:$H$55,MATCH(BD$4,Calendario!$A$3:$A$55,0),MATCH($I28,Calendario!$D$2:$H$2,0)),""),IF($K28=3,IF(AND((BB28=""),(BC28="")),INDEX(Calendario!$D$3:$H$55,MATCH(BD$4,Calendario!$A$3:$A$55,0),MATCH($I28,Calendario!$D$2:$H$2,0)),""),IF($K28=4,IF(AND((BA28=""),(BB28=""),(BC28="")),INDEX(Calendario!$D$3:$H$55,MATCH(BD$4,Calendario!$A$3:$A$55,0),MATCH($I28,Calendario!$D$2:$H$2,0)),""))))))))</f>
        <v/>
      </c>
      <c r="BE28" s="107" t="str">
        <f>IF(ISBLANK($I28),"",IF(OR(EXACT(($I28),PROPER(TEXT(BE27,"dddd"))),(EXACT(($I28),PROPER(TEXT(BE26,"dddd"))))),"",IF(EXACT(($I28),(PROPER(TEXT(BE$3,"dddd")))),"",IF($K28=1,INDEX(Calendario!$D$3:$H$55,MATCH(BE$4,Calendario!$A$3:$A$55,0),MATCH($I28,Calendario!$D$2:$H$2,0)),IF($K28=2,IF(BD28="",INDEX(Calendario!$D$3:$H$55,MATCH(BE$4,Calendario!$A$3:$A$55,0),MATCH($I28,Calendario!$D$2:$H$2,0)),""),IF($K28=3,IF(AND((BC28=""),(BD28="")),INDEX(Calendario!$D$3:$H$55,MATCH(BE$4,Calendario!$A$3:$A$55,0),MATCH($I28,Calendario!$D$2:$H$2,0)),""),IF($K28=4,IF(AND((BB28=""),(BC28=""),(BD28="")),INDEX(Calendario!$D$3:$H$55,MATCH(BE$4,Calendario!$A$3:$A$55,0),MATCH($I28,Calendario!$D$2:$H$2,0)),""))))))))</f>
        <v/>
      </c>
      <c r="BF28" s="107">
        <f>IF(ISBLANK($I28),"",IF(OR(EXACT(($I28),PROPER(TEXT(BF27,"dddd"))),(EXACT(($I28),PROPER(TEXT(BF26,"dddd"))))),"",IF(EXACT(($I28),(PROPER(TEXT(BF$3,"dddd")))),"",IF($K28=1,INDEX(Calendario!$D$3:$H$55,MATCH(BF$4,Calendario!$A$3:$A$55,0),MATCH($I28,Calendario!$D$2:$H$2,0)),IF($K28=2,IF(BE28="",INDEX(Calendario!$D$3:$H$55,MATCH(BF$4,Calendario!$A$3:$A$55,0),MATCH($I28,Calendario!$D$2:$H$2,0)),""),IF($K28=3,IF(AND((BD28=""),(BE28="")),INDEX(Calendario!$D$3:$H$55,MATCH(BF$4,Calendario!$A$3:$A$55,0),MATCH($I28,Calendario!$D$2:$H$2,0)),""),IF($K28=4,IF(AND((BC28=""),(BD28=""),(BE28="")),INDEX(Calendario!$D$3:$H$55,MATCH(BF$4,Calendario!$A$3:$A$55,0),MATCH($I28,Calendario!$D$2:$H$2,0)),""))))))))</f>
        <v>44875</v>
      </c>
      <c r="BG28" s="107" t="str">
        <f>IF(ISBLANK($I28),"",IF(OR(EXACT(($I28),PROPER(TEXT(BG27,"dddd"))),(EXACT(($I28),PROPER(TEXT(BG26,"dddd"))))),"",IF(EXACT(($I28),(PROPER(TEXT(BG$3,"dddd")))),"",IF($K28=1,INDEX(Calendario!$D$3:$H$55,MATCH(BG$4,Calendario!$A$3:$A$55,0),MATCH($I28,Calendario!$D$2:$H$2,0)),IF($K28=2,IF(BF28="",INDEX(Calendario!$D$3:$H$55,MATCH(BG$4,Calendario!$A$3:$A$55,0),MATCH($I28,Calendario!$D$2:$H$2,0)),""),IF($K28=3,IF(AND((BE28=""),(BF28="")),INDEX(Calendario!$D$3:$H$55,MATCH(BG$4,Calendario!$A$3:$A$55,0),MATCH($I28,Calendario!$D$2:$H$2,0)),""),IF($K28=4,IF(AND((BD28=""),(BE28=""),(BF28="")),INDEX(Calendario!$D$3:$H$55,MATCH(BG$4,Calendario!$A$3:$A$55,0),MATCH($I28,Calendario!$D$2:$H$2,0)),""))))))))</f>
        <v/>
      </c>
      <c r="BH28" s="107" t="str">
        <f>IF(ISBLANK($I28),"",IF(OR(EXACT(($I28),PROPER(TEXT(BH27,"dddd"))),(EXACT(($I28),PROPER(TEXT(BH26,"dddd"))))),"",IF(EXACT(($I28),(PROPER(TEXT(BH$3,"dddd")))),"",IF($K28=1,INDEX(Calendario!$D$3:$H$55,MATCH(BH$4,Calendario!$A$3:$A$55,0),MATCH($I28,Calendario!$D$2:$H$2,0)),IF($K28=2,IF(BG28="",INDEX(Calendario!$D$3:$H$55,MATCH(BH$4,Calendario!$A$3:$A$55,0),MATCH($I28,Calendario!$D$2:$H$2,0)),""),IF($K28=3,IF(AND((BF28=""),(BG28="")),INDEX(Calendario!$D$3:$H$55,MATCH(BH$4,Calendario!$A$3:$A$55,0),MATCH($I28,Calendario!$D$2:$H$2,0)),""),IF($K28=4,IF(AND((BE28=""),(BF28=""),(BG28="")),INDEX(Calendario!$D$3:$H$55,MATCH(BH$4,Calendario!$A$3:$A$55,0),MATCH($I28,Calendario!$D$2:$H$2,0)),""))))))))</f>
        <v/>
      </c>
      <c r="BI28" s="108" t="str">
        <f>IF(ISBLANK($I28),"",IF(OR(EXACT(($I28),PROPER(TEXT(BI27,"dddd"))),(EXACT(($I28),PROPER(TEXT(BI26,"dddd"))))),"",IF(EXACT(($I28),(PROPER(TEXT(BI$3,"dddd")))),"",IF($K28=1,INDEX(Calendario!$D$3:$H$55,MATCH(BI$4,Calendario!$A$3:$A$55,0),MATCH($I28,Calendario!$D$2:$H$2,0)),IF($K28=2,IF(BH28="",INDEX(Calendario!$D$3:$H$55,MATCH(BI$4,Calendario!$A$3:$A$55,0),MATCH($I28,Calendario!$D$2:$H$2,0)),""),IF($K28=3,IF(AND((BG28=""),(BH28="")),INDEX(Calendario!$D$3:$H$55,MATCH(BI$4,Calendario!$A$3:$A$55,0),MATCH($I28,Calendario!$D$2:$H$2,0)),""),IF($K28=4,IF(AND((BF28=""),(BG28=""),(BH28="")),INDEX(Calendario!$D$3:$H$55,MATCH(BI$4,Calendario!$A$3:$A$55,0),MATCH($I28,Calendario!$D$2:$H$2,0)),""))))))))</f>
        <v/>
      </c>
      <c r="BJ28" s="108" t="str">
        <f>IF(ISBLANK($I28),"",IF(OR(EXACT(($I28),PROPER(TEXT(BJ27,"dddd"))),(EXACT(($I28),PROPER(TEXT(BJ26,"dddd"))))),"",IF(EXACT(($I28),(PROPER(TEXT(BJ$3,"dddd")))),"",IF($K28=1,INDEX(Calendario!$D$3:$H$55,MATCH(BJ$4,Calendario!$A$3:$A$55,0),MATCH($I28,Calendario!$D$2:$H$2,0)),IF($K28=2,IF(BI28="",INDEX(Calendario!$D$3:$H$55,MATCH(BJ$4,Calendario!$A$3:$A$55,0),MATCH($I28,Calendario!$D$2:$H$2,0)),""),IF($K28=3,IF(AND((BH28=""),(BI28="")),INDEX(Calendario!$D$3:$H$55,MATCH(BJ$4,Calendario!$A$3:$A$55,0),MATCH($I28,Calendario!$D$2:$H$2,0)),""),IF($K28=4,IF(AND((BG28=""),(BH28=""),(BI28="")),INDEX(Calendario!$D$3:$H$55,MATCH(BJ$4,Calendario!$A$3:$A$55,0),MATCH($I28,Calendario!$D$2:$H$2,0)),""))))))))</f>
        <v/>
      </c>
      <c r="BK28" s="108">
        <f>IF(ISBLANK($I28),"",IF(OR(EXACT(($I28),PROPER(TEXT(BK27,"dddd"))),(EXACT(($I28),PROPER(TEXT(BK26,"dddd"))))),"",IF(EXACT(($I28),(PROPER(TEXT(BK$3,"dddd")))),"",IF($K28=1,INDEX(Calendario!$D$3:$H$55,MATCH(BK$4,Calendario!$A$3:$A$55,0),MATCH($I28,Calendario!$D$2:$H$2,0)),IF($K28=2,IF(BJ28="",INDEX(Calendario!$D$3:$H$55,MATCH(BK$4,Calendario!$A$3:$A$55,0),MATCH($I28,Calendario!$D$2:$H$2,0)),""),IF($K28=3,IF(AND((BI28=""),(BJ28="")),INDEX(Calendario!$D$3:$H$55,MATCH(BK$4,Calendario!$A$3:$A$55,0),MATCH($I28,Calendario!$D$2:$H$2,0)),""),IF($K28=4,IF(AND((BH28=""),(BI28=""),(BJ28="")),INDEX(Calendario!$D$3:$H$55,MATCH(BK$4,Calendario!$A$3:$A$55,0),MATCH($I28,Calendario!$D$2:$H$2,0)),""))))))))</f>
        <v>44910</v>
      </c>
      <c r="BL28" s="108" t="str">
        <f>IF(ISBLANK($I28),"",IF(OR(EXACT(($I28),PROPER(TEXT(BL27,"dddd"))),(EXACT(($I28),PROPER(TEXT(BL26,"dddd"))))),"",IF(EXACT(($I28),(PROPER(TEXT(BL$3,"dddd")))),"",IF($K28=1,INDEX(Calendario!$D$3:$H$55,MATCH(BL$4,Calendario!$A$3:$A$55,0),MATCH($I28,Calendario!$D$2:$H$2,0)),IF($K28=2,IF(BK28="",INDEX(Calendario!$D$3:$H$55,MATCH(BL$4,Calendario!$A$3:$A$55,0),MATCH($I28,Calendario!$D$2:$H$2,0)),""),IF($K28=3,IF(AND((BJ28=""),(BK28="")),INDEX(Calendario!$D$3:$H$55,MATCH(BL$4,Calendario!$A$3:$A$55,0),MATCH($I28,Calendario!$D$2:$H$2,0)),""),IF($K28=4,IF(AND((BI28=""),(BJ28=""),(BK28="")),INDEX(Calendario!$D$3:$H$55,MATCH(BL$4,Calendario!$A$3:$A$55,0),MATCH($I28,Calendario!$D$2:$H$2,0)),""))))))))</f>
        <v/>
      </c>
      <c r="BM28" s="108" t="str">
        <f>IF(ISBLANK($I28),"",IF(OR(EXACT(($I28),PROPER(TEXT(BM27,"dddd"))),(EXACT(($I28),PROPER(TEXT(BM26,"dddd"))))),"",IF(EXACT(($I28),(PROPER(TEXT(BM$3,"dddd")))),"",IF($K28=1,INDEX(Calendario!$D$3:$H$55,MATCH(BM$4,Calendario!$A$3:$A$55,0),MATCH($I28,Calendario!$D$2:$H$2,0)),IF($K28=2,IF(BL28="",INDEX(Calendario!$D$3:$H$55,MATCH(BM$4,Calendario!$A$3:$A$55,0),MATCH($I28,Calendario!$D$2:$H$2,0)),""),IF($K28=3,IF(AND((BK28=""),(BL28="")),INDEX(Calendario!$D$3:$H$55,MATCH(BM$4,Calendario!$A$3:$A$55,0),MATCH($I28,Calendario!$D$2:$H$2,0)),""),IF($K28=4,IF(AND((BJ28=""),(BK28=""),(BL28="")),INDEX(Calendario!$D$3:$H$55,MATCH(BM$4,Calendario!$A$3:$A$55,0),MATCH($I28,Calendario!$D$2:$H$2,0)),""))))))))</f>
        <v/>
      </c>
    </row>
    <row r="29" spans="1:67" s="88" customFormat="1" ht="26.25" customHeight="1" x14ac:dyDescent="0.25">
      <c r="A29" s="178" t="str">
        <f t="shared" si="1"/>
        <v/>
      </c>
      <c r="B29" s="176" t="s">
        <v>1280</v>
      </c>
      <c r="C29" s="176" t="s">
        <v>1575</v>
      </c>
      <c r="D29" s="177" t="str">
        <f>IF(ISNA(VLOOKUP(C29,TSeccBS!$D:$H,5,FALSE)),"",VLOOKUP(C29,TSeccBS!$D:$H,5,FALSE))</f>
        <v>MONTERIA</v>
      </c>
      <c r="E29" s="176" t="s">
        <v>405</v>
      </c>
      <c r="F29" s="176" t="s">
        <v>1214</v>
      </c>
      <c r="G29" s="177" t="str">
        <f>IF(ISNA(VLOOKUP(F29,Tmunic!$C$2:$D$1160,2,FALSE)),"",VLOOKUP(F29,Tmunic!$C$2:$D$1160,2,FALSE))</f>
        <v/>
      </c>
      <c r="H29" s="184" t="str">
        <f>IF(ISNA(VLOOKUP(G29,TDirReg!$F$1:$H$184,3,0)),"",VLOOKUP(G29,TDirReg!$F$1:$H$184,3,0))</f>
        <v/>
      </c>
      <c r="I29" s="196" t="s">
        <v>129</v>
      </c>
      <c r="J29" s="195" t="s">
        <v>1735</v>
      </c>
      <c r="K29" s="197">
        <v>1</v>
      </c>
      <c r="L29" s="202" t="str">
        <f t="shared" si="2"/>
        <v/>
      </c>
      <c r="M29" s="107" t="str">
        <f>IF(ISBLANK($I29),"",IF(EXACT(($I29),(PROPER(TEXT(M$3,"dddd")))),"",IF(EXACT(M$4,$J29),IF($K29=1,INDEX(Calendario!$D$3:$H$55,MATCH(M$4,Calendario!$A$3:$A$55,0),MATCH($I29,Calendario!$D$2:$H$2,0)),INDEX(Calendario!$D$3:$H$55,MATCH($J29,Calendario!$A$3:$A$55,0),MATCH($I29,Calendario!$D$2:$H$2,0))),"")))</f>
        <v/>
      </c>
      <c r="N29" s="107">
        <f>IF(ISBLANK($I29),"",IF(OR(EXACT(($I29),PROPER(TEXT(N27,"dddd"))),(EXACT(($I29),PROPER(TEXT(N28,"dddd"))))),"",IF(EXACT(($I29),(PROPER(TEXT(N$3,"dddd")))),"",IF(EXACT(N$4,$J29),IF(M29="",IF(OR(($K29=4),($K29=3),($K29=2),($K29=1)),INDEX(Calendario!$D$3:$H$55,MATCH(N$4,Calendario!$A$3:$A$55,0),MATCH($I29,Calendario!$D$2:$H$2,0)),"")),IF($K29=1,IF(AND(M29="",EXACT((N$4),(CONCATENATE(Calendario!$A$1," ",(MID($J29,8,2))+1)))),INDEX(Calendario!$D$3:$H$55,MATCH(N$4,Calendario!$A$3:$A$55,0),MATCH($I29,Calendario!$D$2:$H$2,0)),IF(M29="","",INDEX(Calendario!$D$3:$H$55,MATCH(N$4,Calendario!$A$3:$A$55,0),MATCH($I29,Calendario!$D$2:$H$2,0)))),IF($K29=2,IF(M29="",IF(EXACT($K29,N$4),INDEX(Calendario!$D$3:$H$55,MATCH(N$4,Calendario!$A$3:$A$55,0),MATCH($I29,Calendario!$D$2:$H$2,0)),""),""),IF($K29=3,IF((M29=""),IF(EXACT($K29,N$4),INDEX(Calendario!$D$3:$H$55,MATCH(N$4,Calendario!$A$3:$A$55,0),MATCH($I29,Calendario!$D$2:$H$2,0)),""),""),IF($K29=4,IF((M29=""),IF(EXACT($K29,N$4),INDEX(Calendario!$D$3:$H$55,MATCH(N$4,Calendario!$A$3:$A$55,0),MATCH($I29,Calendario!$D$2:$H$2,0)),""),""),1))))))))</f>
        <v>44568</v>
      </c>
      <c r="O29" s="107">
        <f>IF(ISBLANK($I29),"",IF(EXACT(($I29),(PROPER(TEXT(O$3,"dddd")))),"",IF(OR(EXACT(($I29),PROPER(TEXT(O27,"dddd"))),(EXACT(($I29),PROPER(TEXT(O28,"dddd"))))),"",IF(EXACT(O$4,$J29),IF(N29="",IF(OR(($K29=4),($K29=3),($K29=2),($K29=1)),INDEX(Calendario!$D$3:$H$55,MATCH(O$4,Calendario!$A$3:$A$55,0),MATCH($I29,Calendario!$D$2:$H$2,0)),"")),IF($K29=1,IF(AND(M29="",EXACT((O$4),(CONCATENATE(Calendario!$A$1," ",(MID($J29,8,2))+1)))),INDEX(Calendario!$D$3:$H$55,MATCH(O$4,Calendario!$A$3:$A$55,0),MATCH($I29,Calendario!$D$2:$H$2,0)),IF(N29="",IF(EXACT(($I29),(PROPER(TEXT(N$3,"dddd")))),INDEX(Calendario!$D$3:$H$55,MATCH(O$4,Calendario!$A$3:$A$55,0),MATCH($I29,Calendario!$D$2:$H$2,0)),""),INDEX(Calendario!$D$3:$H$55,MATCH(O$4,Calendario!$A$3:$A$55,0),MATCH($I29,Calendario!$D$2:$H$2,0)))),IF(EXACT($M$4,"Semana 1"),IF($K29=2,IF(N29="",IF(OR(($J29="Semana 1"),($J29="Semana 2"),($J29="Semana 3")),INDEX(Calendario!$D$3:$H$55,MATCH(O$4,Calendario!$A$3:$A$55,0),MATCH($I29,Calendario!$D$2:$H$2,0)),""),""),IF($K29=3,IF(AND((M29=""),(N29="")),IF(OR(($J29="Semana 1"),($J29="Semana 2"),($J29="Semana 3")),INDEX(Calendario!$D$3:$H$55,MATCH(O$4,Calendario!$A$3:$A$55,0),MATCH($I29,Calendario!$D$2:$H$2,0)),""),""),IF($K29=4,IF(AND((M29=""),(N29="")),IF(OR(($J29="Semana 1"),($J29="Semana 2"),($J29="Semana 3")),INDEX(Calendario!$D$3:$H$55,MATCH(O$4,Calendario!$A$3:$A$55,0),MATCH($I29,Calendario!$D$2:$H$2,0)),""),"")))),IF($K29=2,IF(N29="",IF(OR(($J29="Semana 1"),($J29="Semana 2")),INDEX(Calendario!$D$3:$H$55,MATCH(O$4,Calendario!$A$3:$A$55,0),MATCH($I29,Calendario!$D$2:$H$2,0)),""),""),IF($K29=3,IF(AND((M29=""),(N29="")),IF(OR(($J29="Semana 1"),($J29="Semana 2")),INDEX(Calendario!$D$3:$H$55,MATCH(O$4,Calendario!$A$3:$A$55,0),MATCH($I29,Calendario!$D$2:$H$2,0)),""),""),IF($K29=4,IF(AND((M29=""),(N29="")),IF(OR(($J29="Semana 1"),($J29="Semana 2")),INDEX(Calendario!$D$3:$H$55,MATCH(O$4,Calendario!$A$3:$A$55,0),MATCH($I29,Calendario!$D$2:$H$2,0)),""),""))))))))))</f>
        <v>44575</v>
      </c>
      <c r="P29" s="107">
        <f>IF(ISBLANK($I29),"",IF(EXACT(($I29),(PROPER(TEXT(P$3,"dddd")))),"",IF(OR(EXACT(($I29),PROPER(TEXT(P27,"dddd"))),(EXACT(($I29),PROPER(TEXT(P28,"dddd"))))),"",IF(EXACT(P$4,$J29),IF(O29="",IF(OR(($K29=4),($K29=3),($K29=2),($K29=1)),INDEX(Calendario!$D$3:$H$55,MATCH(P$4,Calendario!$A$3:$A$55,0),MATCH($I29,Calendario!$D$2:$H$2,0)),"")),IF($K29=1,IF(AND(M29="",EXACT((P$4),(CONCATENATE(Calendario!$A$1," ",(MID($J29,8,2))+1)))),INDEX(Calendario!$D$3:$H$55,MATCH(P$4,Calendario!$A$3:$A$55,0),MATCH($I29,Calendario!$D$2:$H$2,0)),IF(O29="",IF(EXACT(($I29),(PROPER(TEXT(O$3,"dddd")))),INDEX(Calendario!$D$3:$H$55,MATCH(P$4,Calendario!$A$3:$A$55,0),MATCH($I29,Calendario!$D$2:$H$2,0)),""),INDEX(Calendario!$D$3:$H$55,MATCH(P$4,Calendario!$A$3:$A$55,0),MATCH($I29,Calendario!$D$2:$H$2,0)))),IF(EXACT($M$4,"Semana 1"),IF($K29=2,IF(O29="",IF(OR(($J29="Semana 1"),($J29="Semana 2"),($J29="Semana 3"),($J29="Semana 4")),INDEX(Calendario!$D$3:$H$55,MATCH(P$4,Calendario!$A$3:$A$55,0),MATCH($I29,Calendario!$D$2:$H$2,0)),""),""),IF($K29=3,IF(AND((N29=""),(O29="")),IF(OR(($J29="Semana 1"),($J29="Semana 2"),($J29="Semana 3"),($J29="Semana 4")),INDEX(Calendario!$D$3:$H$55,MATCH(P$4,Calendario!$A$3:$A$55,0),MATCH($I29,Calendario!$D$2:$H$2,0)),""),""),IF($K29=4,IF(AND((M29=""),(N29=""),(O29="")),IF(OR(($J29="Semana 1"),($J29="Semana 2"),($J29="Semana 3"),($J29="Semana 4")),INDEX(Calendario!$D$3:$H$55,MATCH(P$4,Calendario!$A$3:$A$55,0),MATCH($I29,Calendario!$D$2:$H$2,0)),""),"")))),IF($K29=2,IF(O29="",IF(OR(($J29="Semana 1"),($J29="Semana 2"),($J29="Semana 3")),INDEX(Calendario!$D$3:$H$55,MATCH(P$4,Calendario!$A$3:$A$55,0),MATCH($I29,Calendario!$D$2:$H$2,0)),""),""),IF($K29=3,IF(AND((N29=""),(O29="")),IF(OR(($J29="Semana 1"),($J29="Semana 2"),($J29="Semana 3")),INDEX(Calendario!$D$3:$H$55,MATCH(P$4,Calendario!$A$3:$A$55,0),MATCH($I29,Calendario!$D$2:$H$2,0)),""),""),IF($K29=4,IF(AND((M29=""),(N29=""),(O29="")),IF(OR(($J29="Semana 1"),($J29="Semana 2"),($J29="Semana 3")),INDEX(Calendario!$D$3:$H$55,MATCH(P$4,Calendario!$A$3:$A$55,0),MATCH($I29,Calendario!$D$2:$H$2,0)),""),""))))))))))</f>
        <v>44582</v>
      </c>
      <c r="Q29" s="107">
        <f>IF(ISBLANK($I29),"",IF(EXACT(($I29),(PROPER(TEXT(Q$3,"dddd")))),"",IF(OR(EXACT(($I29),PROPER(TEXT(Q27,"dddd"))),(EXACT(($I29),PROPER(TEXT(Q28,"dddd"))))),"",IF(EXACT(Q$4,$J29),IF(P29="",IF(OR(($K29=4),($K29=3),($K29=2),($K29=1)),INDEX(Calendario!$D$3:$H$55,MATCH(Q$4,Calendario!$A$3:$A$55,0),MATCH($I29,Calendario!$D$2:$H$2,0)),"")),IF($K29=1,IF(AND(M29="",EXACT((Q$4),(CONCATENATE(Calendario!$A$1," ",(MID($J29,8,2))+1)))),INDEX(Calendario!$D$3:$H$55,MATCH(Q$4,Calendario!$A$3:$A$55,0),MATCH($I29,Calendario!$D$2:$H$2,0)),IF(P29="","",INDEX(Calendario!$D$3:$H$55,MATCH(Q$4,Calendario!$A$3:$A$55,0),MATCH($I29,Calendario!$D$2:$H$2,0)))),IF(EXACT($M$4,"Semana 1"),IF($K29=2,IF(P29="",IF(OR(($J29="Semana 1"),($J29="Semana 2"),($J29="Semana 3"),($J29="Semana 4"),($J29="Semana 5")),INDEX(Calendario!$D$3:$H$55,MATCH(Q$4,Calendario!$A$3:$A$55,0),MATCH($I29,Calendario!$D$2:$H$2,0)),""),""),IF($K29=3,IF(AND((O29=""),(P29="")),IF(OR(($J29="Semana 1"),($J29="Semana 2"),($J29="Semana 3"),($J29="Semana 4"),($J29="Semana 5")),INDEX(Calendario!$D$3:$H$55,MATCH(Q$4,Calendario!$A$3:$A$55,0),MATCH($I29,Calendario!$D$2:$H$2,0)),""),""),IF($K29=4,IF(AND((N29=""),(O29=""),(P29="")),IF(OR(($J29="Semana 1"),($J29="Semana 2"),($J29="Semana 3"),($J29="Semana 4"),($J29="Semana 5")),INDEX(Calendario!$D$3:$H$55,MATCH(Q$4,Calendario!$A$3:$A$55,0),MATCH($I29,Calendario!$D$2:$H$2,0)),""),"")))),IF($K29=2,IF(P29="",IF(OR(($J29="Semana 1"),($J29="Semana 2"),($J29="Semana 3"),($J29="Semana 4")),INDEX(Calendario!$D$3:$H$55,MATCH(Q$4,Calendario!$A$3:$A$55,0),MATCH($I29,Calendario!$D$2:$H$2,0)),""),""),IF($K29=3,IF(AND((O29=""),(P29="")),IF(OR(($J29="Semana 1"),($J29="Semana 2"),($J29="Semana 3"),($J29="Semana 4")),INDEX(Calendario!$D$3:$H$55,MATCH(Q$4,Calendario!$A$3:$A$55,0),MATCH($I29,Calendario!$D$2:$H$2,0)),""),""),IF($K29=4,IF(AND((N29=""),(O29=""),(P29="")),IF(OR(($J29="Semana 1"),($J29="Semana 2"),($J29="Semana 3"),($J29="Semana 4")),INDEX(Calendario!$D$3:$H$55,MATCH(Q$4,Calendario!$A$3:$A$55,0),MATCH($I29,Calendario!$D$2:$H$2,0)),""),""))))))))))</f>
        <v>44589</v>
      </c>
      <c r="R29" s="108">
        <f>IF(ISBLANK($I29),"",IF(EXACT(($I29),(PROPER(TEXT(R$3,"dddd")))),"",IF(OR(EXACT(($I29),PROPER(TEXT(R27,"dddd"))),(EXACT(($I29),PROPER(TEXT(R28,"dddd"))))),"",IF(EXACT(R$4,$J29),IF(Q29="",IF(OR(($K29=4),($K29=3),($K29=2),($K29=1)),INDEX(Calendario!$D$3:$H$55,MATCH(R$4,Calendario!$A$3:$A$55,0),MATCH($I29,Calendario!$D$2:$H$2,0)),"")),IF($K29=1,IF(AND(N29="",EXACT((R$4),(CONCATENATE(Calendario!$A$1," ",(MID($J29,8,2))+1)))),INDEX(Calendario!$D$3:$H$55,MATCH(R$4,Calendario!$A$3:$A$55,0),MATCH($I29,Calendario!$D$2:$H$2,0)),IF(Q29="","",INDEX(Calendario!$D$3:$H$55,MATCH(R$4,Calendario!$A$3:$A$55,0),MATCH($I29,Calendario!$D$2:$H$2,0)))),IF(EXACT($M$4,"Semana 1"),IF($K29=2,IF(Q29="",IF(OR(($J29="Semana 1"),($J29="Semana 2"),($J29="Semana 3"),($J29="Semana 4"),($J29="Semana 5"),($J29="Semana 6")),INDEX(Calendario!$D$3:$H$55,MATCH(R$4,Calendario!$A$3:$A$55,0),MATCH($I29,Calendario!$D$2:$H$2,0)),""),""),IF($K29=3,IF(AND((P29=""),(Q29="")),IF(OR(($J29="Semana 1"),($J29="Semana 2"),($J29="Semana 3"),($J29="Semana 4"),($J29="Semana 5"),($J29="Semana 6")),INDEX(Calendario!$D$3:$H$55,MATCH(R$4,Calendario!$A$3:$A$55,0),MATCH($I29,Calendario!$D$2:$H$2,0)),""),""),IF($K29=4,IF(AND((O29=""),(P29=""),(Q29="")),IF(OR(($J29="Semana 1"),($J29="Semana 2"),($J29="Semana 3"),($J29="Semana 4"),($J29="Semana 5"),($J29="Semana 6")),INDEX(Calendario!$D$3:$H$55,MATCH(R$4,Calendario!$A$3:$A$55,0),MATCH($I29,Calendario!$D$2:$H$2,0)),""),"")))),IF($K29=2,IF(Q29="",IF(OR(($J29="Semana 1"),($J29="Semana 2"),($J29="Semana 3"),($J29="Semana 4"),($J29="Semana 5")),INDEX(Calendario!$D$3:$H$55,MATCH(R$4,Calendario!$A$3:$A$55,0),MATCH($I29,Calendario!$D$2:$H$2,0)),""),""),IF($K29=3,IF(AND((P29=""),(Q29="")),IF(OR(($J29="Semana 1"),($J29="Semana 2"),($J29="Semana 3"),($J29="Semana 4"),($J29="Semana 5")),INDEX(Calendario!$D$3:$H$55,MATCH(R$4,Calendario!$A$3:$A$55,0),MATCH($I29,Calendario!$D$2:$H$2,0)),""),""),IF($K29=4,IF(AND((O29=""),(P29=""),(Q29="")),IF(OR(($J29="Semana 1"),($J29="Semana 2"),($J29="Semana 3"),($J29="Semana 4"),($J29="Semana 5")),INDEX(Calendario!$D$3:$H$55,MATCH(R$4,Calendario!$A$3:$A$55,0),MATCH($I29,Calendario!$D$2:$H$2,0)),""),""))))))))))</f>
        <v>44596</v>
      </c>
      <c r="S29" s="108">
        <f>IF(ISBLANK($I29),"",IF(EXACT(($I29),(PROPER(TEXT(S$3,"dddd")))),"",IF(OR(EXACT(($I29),PROPER(TEXT(S27,"dddd"))),(EXACT(($I29),PROPER(TEXT(S28,"dddd"))))),"",IF(EXACT(S$4,$J29),IF(R29="",IF(OR(($K29=4),($K29=3),($K29=2),($K29=1)),INDEX(Calendario!$D$3:$H$55,MATCH(S$4,Calendario!$A$3:$A$55,0),MATCH($I29,Calendario!$D$2:$H$2,0)),"")),IF($K29=1,IF(AND(O29="",EXACT((S$4),(CONCATENATE(Calendario!$A$1," ",(MID($J29,8,2))+1)))),INDEX(Calendario!$D$3:$H$55,MATCH(S$4,Calendario!$A$3:$A$55,0),MATCH($I29,Calendario!$D$2:$H$2,0)),IF(R29="",IF(EXACT(($I29),(PROPER(TEXT(R$3,"dddd")))),INDEX(Calendario!$D$3:$H$55,MATCH(S$4,Calendario!$A$3:$A$55,0),MATCH($I29,Calendario!$D$2:$H$2,0)),""),INDEX(Calendario!$D$3:$H$55,MATCH(S$4,Calendario!$A$3:$A$55,0),MATCH($I29,Calendario!$D$2:$H$2,0)))),IF(EXACT($M$4,"Semana 1"),IF($K29=2,IF(R29="",IF(OR(($J29="Semana 1"),($J29="Semana 2"),($J29="Semana 3"),($J29="Semana 4"),($J29="Semana 5"),($J29="Semana 6"),($J29="Semana 7")),INDEX(Calendario!$D$3:$H$55,MATCH(S$4,Calendario!$A$3:$A$55,0),MATCH($I29,Calendario!$D$2:$H$2,0)),""),""),IF($K29=3,IF(AND((Q29=""),(R29="")),IF(OR(($J29="Semana 1"),($J29="Semana 2"),($J29="Semana 3"),($J29="Semana 4"),($J29="Semana 5"),($J29="Semana 6"),($J29="Semana 7")),INDEX(Calendario!$D$3:$H$55,MATCH(S$4,Calendario!$A$3:$A$55,0),MATCH($I29,Calendario!$D$2:$H$2,0)),""),""),IF($K29=4,IF(AND((P29=""),(Q29=""),(R29="")),IF(OR(($J29="Semana 1"),($J29="Semana 2"),($J29="Semana 3"),($J29="Semana 4"),($J29="Semana 5"),($J29="Semana 6"),($J29="Semana 7")),INDEX(Calendario!$D$3:$H$55,MATCH(S$4,Calendario!$A$3:$A$55,0),MATCH($I29,Calendario!$D$2:$H$2,0)),""),"")))),IF($K29=2,IF(R29="",IF(OR(($J29="Semana 1"),($J29="Semana 2"),($J29="Semana 3"),($J29="Semana 4"),($J29="Semana 5"),($J29="Semana 6")),INDEX(Calendario!$D$3:$H$55,MATCH(S$4,Calendario!$A$3:$A$55,0),MATCH($I29,Calendario!$D$2:$H$2,0)),""),""),IF($K29=3,IF(AND((Q29=""),(R29="")),IF(OR(($J29="Semana 1"),($J29="Semana 2"),($J29="Semana 3"),($J29="Semana 4"),($J29="Semana 5"),($J29="Semana 6")),INDEX(Calendario!$D$3:$H$55,MATCH(S$4,Calendario!$A$3:$A$55,0),MATCH($I29,Calendario!$D$2:$H$2,0)),""),""),IF($K29=4,IF(AND((P29=""),(Q29=""),(R29="")),IF(OR(($J29="Semana 1"),($J29="Semana 2"),($J29="Semana 3"),($J29="Semana 4"),($J29="Semana 5"),($J29="Semana 6")),INDEX(Calendario!$D$3:$H$55,MATCH(S$4,Calendario!$A$3:$A$55,0),MATCH($I29,Calendario!$D$2:$H$2,0)),""),""))))))))))</f>
        <v>44603</v>
      </c>
      <c r="T29" s="108">
        <f>IF(ISBLANK($I29),"",IF(EXACT(($I29),(PROPER(TEXT(T$3,"dddd")))),"",IF(OR(EXACT(($I29),PROPER(TEXT(T27,"dddd"))),(EXACT(($I29),PROPER(TEXT(T28,"dddd"))))),"",IF(EXACT(T$4,$J29),IF(S29="",IF(OR(($K29=4),($K29=3),($K29=2),($K29=1)),INDEX(Calendario!$D$3:$H$55,MATCH(T$4,Calendario!$A$3:$A$55,0),MATCH($I29,Calendario!$D$2:$H$2,0)),"")),IF($K29=1,IF(AND(P29="",EXACT((T$4),(CONCATENATE(Calendario!$A$1," ",(MID($J29,8,2))+1)))),INDEX(Calendario!$D$3:$H$55,MATCH(T$4,Calendario!$A$3:$A$55,0),MATCH($I29,Calendario!$D$2:$H$2,0)),IF(S29="",IF(EXACT(($I29),(PROPER(TEXT(S$3,"dddd")))),INDEX(Calendario!$D$3:$H$55,MATCH(T$4,Calendario!$A$3:$A$55,0),MATCH($I29,Calendario!$D$2:$H$2,0)),""),INDEX(Calendario!$D$3:$H$55,MATCH(T$4,Calendario!$A$3:$A$55,0),MATCH($I29,Calendario!$D$2:$H$2,0)))),IF(EXACT($M$4,"Semana 1"),IF($K29=2,IF(S29="",IF(OR(($J29="Semana 1"),($J29="Semana 2"),($J29="Semana 3"),($J29="Semana 4"),($J29="Semana 5"),($J29="Semana 6"),($J29="Semana 7"),($J29="Semana 8")),INDEX(Calendario!$D$3:$H$55,MATCH(T$4,Calendario!$A$3:$A$55,0),MATCH($I29,Calendario!$D$2:$H$2,0)),""),""),IF($K29=3,IF(AND((R29=""),(S29="")),IF(OR(($J29="Semana 1"),($J29="Semana 2"),($J29="Semana 3"),($J29="Semana 4"),($J29="Semana 5"),($J29="Semana 6"),($J29="Semana 7"),($J29="Semana 8")),INDEX(Calendario!$D$3:$H$55,MATCH(T$4,Calendario!$A$3:$A$55,0),MATCH($I29,Calendario!$D$2:$H$2,0)),""),""),IF($K29=4,IF(AND((Q29=""),(R29=""),(S29="")),IF(OR(($J29="Semana 1"),($J29="Semana 2"),($J29="Semana 3"),($J29="Semana 4"),($J29="Semana 5"),($J29="Semana 6"),($J29="Semana 7"),($J29="Semana 8")),INDEX(Calendario!$D$3:$H$55,MATCH(T$4,Calendario!$A$3:$A$55,0),MATCH($I29,Calendario!$D$2:$H$2,0)),""),"")))),IF($K29=2,IF(S29="",IF(OR(($J29="Semana 1"),($J29="Semana 2"),($J29="Semana 3"),($J29="Semana 4"),($J29="Semana 5"),($J29="Semana 6"),($J29="Semana 7")),INDEX(Calendario!$D$3:$H$55,MATCH(T$4,Calendario!$A$3:$A$55,0),MATCH($I29,Calendario!$D$2:$H$2,0)),""),""),IF($K29=3,IF(AND((R29=""),(S29="")),IF(OR(($J29="Semana 1"),($J29="Semana 2"),($J29="Semana 3"),($J29="Semana 4"),($J29="Semana 5"),($J29="Semana 6"),($J29="Semana 7")),INDEX(Calendario!$D$3:$H$55,MATCH(T$4,Calendario!$A$3:$A$55,0),MATCH($I29,Calendario!$D$2:$H$2,0)),""),""),IF($K29=4,IF(AND((Q29=""),(R29=""),(S29="")),IF(OR(($J29="Semana 1"),($J29="Semana 2"),($J29="Semana 3"),($J29="Semana 4"),($J29="Semana 5"),($J29="Semana 6"),($J29="Semana 7")),INDEX(Calendario!$D$3:$H$55,MATCH(T$4,Calendario!$A$3:$A$55,0),MATCH($I29,Calendario!$D$2:$H$2,0)),""),""))))))))))</f>
        <v>44610</v>
      </c>
      <c r="U29" s="108">
        <f>IF(ISBLANK($I29),"",IF(OR(EXACT(($I29),PROPER(TEXT(U28,"dddd"))),(EXACT(($I29),PROPER(TEXT(U27,"dddd"))))),"",IF(EXACT(($I29),(PROPER(TEXT(U$3,"dddd")))),"",IF($K29=1,INDEX(Calendario!$D$3:$H$55,MATCH(U$4,Calendario!$A$3:$A$55,0),MATCH($I29,Calendario!$D$2:$H$2,0)),IF($K29=2,IF(T29="",INDEX(Calendario!$D$3:$H$55,MATCH(U$4,Calendario!$A$3:$A$55,0),MATCH($I29,Calendario!$D$2:$H$2,0)),""),IF($K29=3,IF(AND((S29=""),(T29="")),INDEX(Calendario!$D$3:$H$55,MATCH(U$4,Calendario!$A$3:$A$55,0),MATCH($I29,Calendario!$D$2:$H$2,0)),""),IF($K29=4,IF(AND((R29=""),(S29=""),(T29="")),INDEX(Calendario!$D$3:$H$55,MATCH(U$4,Calendario!$A$3:$A$55,0),MATCH($I29,Calendario!$D$2:$H$2,0)),""))))))))</f>
        <v>44617</v>
      </c>
      <c r="V29" s="107">
        <f>IF(ISBLANK($I29),"",IF(OR(EXACT(($I29),PROPER(TEXT(V28,"dddd"))),(EXACT(($I29),PROPER(TEXT(V27,"dddd"))))),"",IF(EXACT(($I29),(PROPER(TEXT(V$3,"dddd")))),"",IF($K29=1,INDEX(Calendario!$D$3:$H$55,MATCH(V$4,Calendario!$A$3:$A$55,0),MATCH($I29,Calendario!$D$2:$H$2,0)),IF($K29=2,IF(U29="",INDEX(Calendario!$D$3:$H$55,MATCH(V$4,Calendario!$A$3:$A$55,0),MATCH($I29,Calendario!$D$2:$H$2,0)),""),IF($K29=3,IF(AND((T29=""),(U29="")),INDEX(Calendario!$D$3:$H$55,MATCH(V$4,Calendario!$A$3:$A$55,0),MATCH($I29,Calendario!$D$2:$H$2,0)),""),IF($K29=4,IF(AND((S29=""),(T29=""),(U29="")),INDEX(Calendario!$D$3:$H$55,MATCH(V$4,Calendario!$A$3:$A$55,0),MATCH($I29,Calendario!$D$2:$H$2,0)),""))))))))</f>
        <v>44624</v>
      </c>
      <c r="W29" s="107">
        <f>IF(ISBLANK($I29),"",IF(OR(EXACT(($I29),PROPER(TEXT(W28,"dddd"))),(EXACT(($I29),PROPER(TEXT(W27,"dddd"))))),"",IF(EXACT(($I29),(PROPER(TEXT(W$3,"dddd")))),"",IF($K29=1,INDEX(Calendario!$D$3:$H$55,MATCH(W$4,Calendario!$A$3:$A$55,0),MATCH($I29,Calendario!$D$2:$H$2,0)),IF($K29=2,IF(V29="",INDEX(Calendario!$D$3:$H$55,MATCH(W$4,Calendario!$A$3:$A$55,0),MATCH($I29,Calendario!$D$2:$H$2,0)),""),IF($K29=3,IF(AND((U29=""),(V29="")),INDEX(Calendario!$D$3:$H$55,MATCH(W$4,Calendario!$A$3:$A$55,0),MATCH($I29,Calendario!$D$2:$H$2,0)),""),IF($K29=4,IF(AND((T29=""),(U29=""),(V29="")),INDEX(Calendario!$D$3:$H$55,MATCH(W$4,Calendario!$A$3:$A$55,0),MATCH($I29,Calendario!$D$2:$H$2,0)),""))))))))</f>
        <v>44631</v>
      </c>
      <c r="X29" s="107">
        <f>IF(ISBLANK($I29),"",IF(OR(EXACT(($I29),PROPER(TEXT(X28,"dddd"))),(EXACT(($I29),PROPER(TEXT(X27,"dddd"))))),"",IF(EXACT(($I29),(PROPER(TEXT(X$3,"dddd")))),"",IF($K29=1,INDEX(Calendario!$D$3:$H$55,MATCH(X$4,Calendario!$A$3:$A$55,0),MATCH($I29,Calendario!$D$2:$H$2,0)),IF($K29=2,IF(W29="",INDEX(Calendario!$D$3:$H$55,MATCH(X$4,Calendario!$A$3:$A$55,0),MATCH($I29,Calendario!$D$2:$H$2,0)),""),IF($K29=3,IF(AND((V29=""),(W29="")),INDEX(Calendario!$D$3:$H$55,MATCH(X$4,Calendario!$A$3:$A$55,0),MATCH($I29,Calendario!$D$2:$H$2,0)),""),IF($K29=4,IF(AND((U29=""),(V29=""),(W29="")),INDEX(Calendario!$D$3:$H$55,MATCH(X$4,Calendario!$A$3:$A$55,0),MATCH($I29,Calendario!$D$2:$H$2,0)),""))))))))</f>
        <v>44638</v>
      </c>
      <c r="Y29" s="107">
        <f>IF(ISBLANK($I29),"",IF(OR(EXACT(($I29),PROPER(TEXT(Y28,"dddd"))),(EXACT(($I29),PROPER(TEXT(Y27,"dddd"))))),"",IF(EXACT(($I29),(PROPER(TEXT(Y$3,"dddd")))),"",IF($K29=1,INDEX(Calendario!$D$3:$H$55,MATCH(Y$4,Calendario!$A$3:$A$55,0),MATCH($I29,Calendario!$D$2:$H$2,0)),IF($K29=2,IF(X29="",INDEX(Calendario!$D$3:$H$55,MATCH(Y$4,Calendario!$A$3:$A$55,0),MATCH($I29,Calendario!$D$2:$H$2,0)),""),IF($K29=3,IF(AND((W29=""),(X29="")),INDEX(Calendario!$D$3:$H$55,MATCH(Y$4,Calendario!$A$3:$A$55,0),MATCH($I29,Calendario!$D$2:$H$2,0)),""),IF($K29=4,IF(AND((V29=""),(W29=""),(X29="")),INDEX(Calendario!$D$3:$H$55,MATCH(Y$4,Calendario!$A$3:$A$55,0),MATCH($I29,Calendario!$D$2:$H$2,0)),""))))))))</f>
        <v>44645</v>
      </c>
      <c r="Z29" s="107">
        <f>IF(ISBLANK($I29),"",IF(OR(EXACT(($I29),PROPER(TEXT(Z28,"dddd"))),(EXACT(($I29),PROPER(TEXT(Z27,"dddd"))))),"",IF(EXACT(($I29),(PROPER(TEXT(Z$3,"dddd")))),"",IF($K29=1,INDEX(Calendario!$D$3:$H$55,MATCH(Z$4,Calendario!$A$3:$A$55,0),MATCH($I29,Calendario!$D$2:$H$2,0)),IF($K29=2,IF(Y29="",INDEX(Calendario!$D$3:$H$55,MATCH(Z$4,Calendario!$A$3:$A$55,0),MATCH($I29,Calendario!$D$2:$H$2,0)),""),IF($K29=3,IF(AND((X29=""),(Y29="")),INDEX(Calendario!$D$3:$H$55,MATCH(Z$4,Calendario!$A$3:$A$55,0),MATCH($I29,Calendario!$D$2:$H$2,0)),""),IF($K29=4,IF(AND((W29=""),(X29=""),(Y29="")),INDEX(Calendario!$D$3:$H$55,MATCH(Z$4,Calendario!$A$3:$A$55,0),MATCH($I29,Calendario!$D$2:$H$2,0)),""))))))))</f>
        <v>44652</v>
      </c>
      <c r="AA29" s="108">
        <f>IF(ISBLANK($I29),"",IF(OR(EXACT(($I29),PROPER(TEXT(AA28,"dddd"))),(EXACT(($I29),PROPER(TEXT(AA27,"dddd"))))),"",IF(EXACT(($I29),(PROPER(TEXT(AA$3,"dddd")))),"",IF($K29=1,INDEX(Calendario!$D$3:$H$55,MATCH(AA$4,Calendario!$A$3:$A$55,0),MATCH($I29,Calendario!$D$2:$H$2,0)),IF($K29=2,IF(Z29="",INDEX(Calendario!$D$3:$H$55,MATCH(AA$4,Calendario!$A$3:$A$55,0),MATCH($I29,Calendario!$D$2:$H$2,0)),""),IF($K29=3,IF(AND((Y29=""),(Z29="")),INDEX(Calendario!$D$3:$H$55,MATCH(AA$4,Calendario!$A$3:$A$55,0),MATCH($I29,Calendario!$D$2:$H$2,0)),""),IF($K29=4,IF(AND((X29=""),(Y29=""),(Z29="")),INDEX(Calendario!$D$3:$H$55,MATCH(AA$4,Calendario!$A$3:$A$55,0),MATCH($I29,Calendario!$D$2:$H$2,0)),""))))))))</f>
        <v>44659</v>
      </c>
      <c r="AB29" s="108">
        <f>IF(ISBLANK($I29),"",IF(OR(EXACT(($I29),PROPER(TEXT(AB28,"dddd"))),(EXACT(($I29),PROPER(TEXT(AB27,"dddd"))))),"",IF(EXACT(($I29),(PROPER(TEXT(AB$3,"dddd")))),"",IF($K29=1,INDEX(Calendario!$D$3:$H$55,MATCH(AB$4,Calendario!$A$3:$A$55,0),MATCH($I29,Calendario!$D$2:$H$2,0)),IF($K29=2,IF(AA29="",INDEX(Calendario!$D$3:$H$55,MATCH(AB$4,Calendario!$A$3:$A$55,0),MATCH($I29,Calendario!$D$2:$H$2,0)),""),IF($K29=3,IF(AND((Z29=""),(AA29="")),INDEX(Calendario!$D$3:$H$55,MATCH(AB$4,Calendario!$A$3:$A$55,0),MATCH($I29,Calendario!$D$2:$H$2,0)),""),IF($K29=4,IF(AND((Y29=""),(Z29=""),(AA29="")),INDEX(Calendario!$D$3:$H$55,MATCH(AB$4,Calendario!$A$3:$A$55,0),MATCH($I29,Calendario!$D$2:$H$2,0)),""))))))))</f>
        <v>44666</v>
      </c>
      <c r="AC29" s="108">
        <f>IF(ISBLANK($I29),"",IF(OR(EXACT(($I29),PROPER(TEXT(AC28,"dddd"))),(EXACT(($I29),PROPER(TEXT(AC27,"dddd"))))),"",IF(EXACT(($I29),(PROPER(TEXT(AC$3,"dddd")))),"",IF($K29=1,INDEX(Calendario!$D$3:$H$55,MATCH(AC$4,Calendario!$A$3:$A$55,0),MATCH($I29,Calendario!$D$2:$H$2,0)),IF($K29=2,IF(AB29="",INDEX(Calendario!$D$3:$H$55,MATCH(AC$4,Calendario!$A$3:$A$55,0),MATCH($I29,Calendario!$D$2:$H$2,0)),""),IF($K29=3,IF(AND((AA29=""),(AB29="")),INDEX(Calendario!$D$3:$H$55,MATCH(AC$4,Calendario!$A$3:$A$55,0),MATCH($I29,Calendario!$D$2:$H$2,0)),""),IF($K29=4,IF(AND((Z29=""),(AA29=""),(AB29="")),INDEX(Calendario!$D$3:$H$55,MATCH(AC$4,Calendario!$A$3:$A$55,0),MATCH($I29,Calendario!$D$2:$H$2,0)),""))))))))</f>
        <v>44673</v>
      </c>
      <c r="AD29" s="108">
        <f>IF(ISBLANK($I29),"",IF(OR(EXACT(($I29),PROPER(TEXT(AD28,"dddd"))),(EXACT(($I29),PROPER(TEXT(AD27,"dddd"))))),"",IF(EXACT(($I29),(PROPER(TEXT(AD$3,"dddd")))),"",IF($K29=1,INDEX(Calendario!$D$3:$H$55,MATCH(AD$4,Calendario!$A$3:$A$55,0),MATCH($I29,Calendario!$D$2:$H$2,0)),IF($K29=2,IF(AC29="",INDEX(Calendario!$D$3:$H$55,MATCH(AD$4,Calendario!$A$3:$A$55,0),MATCH($I29,Calendario!$D$2:$H$2,0)),""),IF($K29=3,IF(AND((AB29=""),(AC29="")),INDEX(Calendario!$D$3:$H$55,MATCH(AD$4,Calendario!$A$3:$A$55,0),MATCH($I29,Calendario!$D$2:$H$2,0)),""),IF($K29=4,IF(AND((AA29=""),(AB29=""),(AC29="")),INDEX(Calendario!$D$3:$H$55,MATCH(AD$4,Calendario!$A$3:$A$55,0),MATCH($I29,Calendario!$D$2:$H$2,0)),""))))))))</f>
        <v>44680</v>
      </c>
      <c r="AE29" s="107">
        <f>IF(ISBLANK($I29),"",IF(OR(EXACT(($I29),PROPER(TEXT(AE28,"dddd"))),(EXACT(($I29),PROPER(TEXT(AE27,"dddd"))))),"",IF(EXACT(($I29),(PROPER(TEXT(AE$3,"dddd")))),"",IF($K29=1,INDEX(Calendario!$D$3:$H$55,MATCH(AE$4,Calendario!$A$3:$A$55,0),MATCH($I29,Calendario!$D$2:$H$2,0)),IF($K29=2,IF(AD29="",INDEX(Calendario!$D$3:$H$55,MATCH(AE$4,Calendario!$A$3:$A$55,0),MATCH($I29,Calendario!$D$2:$H$2,0)),""),IF($K29=3,IF(AND((AC29=""),(AD29="")),INDEX(Calendario!$D$3:$H$55,MATCH(AE$4,Calendario!$A$3:$A$55,0),MATCH($I29,Calendario!$D$2:$H$2,0)),""),IF($K29=4,IF(AND((AB29=""),(AC29=""),(AD29="")),INDEX(Calendario!$D$3:$H$55,MATCH(AE$4,Calendario!$A$3:$A$55,0),MATCH($I29,Calendario!$D$2:$H$2,0)),""))))))))</f>
        <v>44687</v>
      </c>
      <c r="AF29" s="107">
        <f>IF(ISBLANK($I29),"",IF(OR(EXACT(($I29),PROPER(TEXT(AF28,"dddd"))),(EXACT(($I29),PROPER(TEXT(AF27,"dddd"))))),"",IF(EXACT(($I29),(PROPER(TEXT(AF$3,"dddd")))),"",IF($K29=1,INDEX(Calendario!$D$3:$H$55,MATCH(AF$4,Calendario!$A$3:$A$55,0),MATCH($I29,Calendario!$D$2:$H$2,0)),IF($K29=2,IF(AE29="",INDEX(Calendario!$D$3:$H$55,MATCH(AF$4,Calendario!$A$3:$A$55,0),MATCH($I29,Calendario!$D$2:$H$2,0)),""),IF($K29=3,IF(AND((AD29=""),(AE29="")),INDEX(Calendario!$D$3:$H$55,MATCH(AF$4,Calendario!$A$3:$A$55,0),MATCH($I29,Calendario!$D$2:$H$2,0)),""),IF($K29=4,IF(AND((AC29=""),(AD29=""),(AE29="")),INDEX(Calendario!$D$3:$H$55,MATCH(AF$4,Calendario!$A$3:$A$55,0),MATCH($I29,Calendario!$D$2:$H$2,0)),""))))))))</f>
        <v>44694</v>
      </c>
      <c r="AG29" s="107">
        <f>IF(ISBLANK($I29),"",IF(OR(EXACT(($I29),PROPER(TEXT(AG28,"dddd"))),(EXACT(($I29),PROPER(TEXT(AG27,"dddd"))))),"",IF(EXACT(($I29),(PROPER(TEXT(AG$3,"dddd")))),"",IF($K29=1,INDEX(Calendario!$D$3:$H$55,MATCH(AG$4,Calendario!$A$3:$A$55,0),MATCH($I29,Calendario!$D$2:$H$2,0)),IF($K29=2,IF(AF29="",INDEX(Calendario!$D$3:$H$55,MATCH(AG$4,Calendario!$A$3:$A$55,0),MATCH($I29,Calendario!$D$2:$H$2,0)),""),IF($K29=3,IF(AND((AE29=""),(AF29="")),INDEX(Calendario!$D$3:$H$55,MATCH(AG$4,Calendario!$A$3:$A$55,0),MATCH($I29,Calendario!$D$2:$H$2,0)),""),IF($K29=4,IF(AND((AD29=""),(AE29=""),(AF29="")),INDEX(Calendario!$D$3:$H$55,MATCH(AG$4,Calendario!$A$3:$A$55,0),MATCH($I29,Calendario!$D$2:$H$2,0)),""))))))))</f>
        <v>44701</v>
      </c>
      <c r="AH29" s="107">
        <f>IF(ISBLANK($I29),"",IF(OR(EXACT(($I29),PROPER(TEXT(AH28,"dddd"))),(EXACT(($I29),PROPER(TEXT(AH27,"dddd"))))),"",IF(EXACT(($I29),(PROPER(TEXT(AH$3,"dddd")))),"",IF($K29=1,INDEX(Calendario!$D$3:$H$55,MATCH(AH$4,Calendario!$A$3:$A$55,0),MATCH($I29,Calendario!$D$2:$H$2,0)),IF($K29=2,IF(AG29="",INDEX(Calendario!$D$3:$H$55,MATCH(AH$4,Calendario!$A$3:$A$55,0),MATCH($I29,Calendario!$D$2:$H$2,0)),""),IF($K29=3,IF(AND((AF29=""),(AG29="")),INDEX(Calendario!$D$3:$H$55,MATCH(AH$4,Calendario!$A$3:$A$55,0),MATCH($I29,Calendario!$D$2:$H$2,0)),""),IF($K29=4,IF(AND((AE29=""),(AF29=""),(AG29="")),INDEX(Calendario!$D$3:$H$55,MATCH(AH$4,Calendario!$A$3:$A$55,0),MATCH($I29,Calendario!$D$2:$H$2,0)),""))))))))</f>
        <v>44708</v>
      </c>
      <c r="AI29" s="108">
        <f>IF(ISBLANK($I29),"",IF(OR(EXACT(($I29),PROPER(TEXT(AI28,"dddd"))),(EXACT(($I29),PROPER(TEXT(AI27,"dddd"))))),"",IF(EXACT(($I29),(PROPER(TEXT(AI$3,"dddd")))),"",IF($K29=1,INDEX(Calendario!$D$3:$H$55,MATCH(AI$4,Calendario!$A$3:$A$55,0),MATCH($I29,Calendario!$D$2:$H$2,0)),IF($K29=2,IF(AH29="",INDEX(Calendario!$D$3:$H$55,MATCH(AI$4,Calendario!$A$3:$A$55,0),MATCH($I29,Calendario!$D$2:$H$2,0)),""),IF($K29=3,IF(AND((AG29=""),(AH29="")),INDEX(Calendario!$D$3:$H$55,MATCH(AI$4,Calendario!$A$3:$A$55,0),MATCH($I29,Calendario!$D$2:$H$2,0)),""),IF($K29=4,IF(AND((AF29=""),(AG29=""),(AH29="")),INDEX(Calendario!$D$3:$H$55,MATCH(AI$4,Calendario!$A$3:$A$55,0),MATCH($I29,Calendario!$D$2:$H$2,0)),""))))))))</f>
        <v>44715</v>
      </c>
      <c r="AJ29" s="108">
        <f>IF(ISBLANK($I29),"",IF(OR(EXACT(($I29),PROPER(TEXT(AJ28,"dddd"))),(EXACT(($I29),PROPER(TEXT(AJ27,"dddd"))))),"",IF(EXACT(($I29),(PROPER(TEXT(AJ$3,"dddd")))),"",IF($K29=1,INDEX(Calendario!$D$3:$H$55,MATCH(AJ$4,Calendario!$A$3:$A$55,0),MATCH($I29,Calendario!$D$2:$H$2,0)),IF($K29=2,IF(AI29="",INDEX(Calendario!$D$3:$H$55,MATCH(AJ$4,Calendario!$A$3:$A$55,0),MATCH($I29,Calendario!$D$2:$H$2,0)),""),IF($K29=3,IF(AND((AH29=""),(AI29="")),INDEX(Calendario!$D$3:$H$55,MATCH(AJ$4,Calendario!$A$3:$A$55,0),MATCH($I29,Calendario!$D$2:$H$2,0)),""),IF($K29=4,IF(AND((AG29=""),(AH29=""),(AI29="")),INDEX(Calendario!$D$3:$H$55,MATCH(AJ$4,Calendario!$A$3:$A$55,0),MATCH($I29,Calendario!$D$2:$H$2,0)),""))))))))</f>
        <v>44722</v>
      </c>
      <c r="AK29" s="108">
        <f>IF(ISBLANK($I29),"",IF(OR(EXACT(($I29),PROPER(TEXT(AK28,"dddd"))),(EXACT(($I29),PROPER(TEXT(AK27,"dddd"))))),"",IF(EXACT(($I29),(PROPER(TEXT(AK$3,"dddd")))),"",IF($K29=1,INDEX(Calendario!$D$3:$H$55,MATCH(AK$4,Calendario!$A$3:$A$55,0),MATCH($I29,Calendario!$D$2:$H$2,0)),IF($K29=2,IF(AJ29="",INDEX(Calendario!$D$3:$H$55,MATCH(AK$4,Calendario!$A$3:$A$55,0),MATCH($I29,Calendario!$D$2:$H$2,0)),""),IF($K29=3,IF(AND((AI29=""),(AJ29="")),INDEX(Calendario!$D$3:$H$55,MATCH(AK$4,Calendario!$A$3:$A$55,0),MATCH($I29,Calendario!$D$2:$H$2,0)),""),IF($K29=4,IF(AND((AH29=""),(AI29=""),(AJ29="")),INDEX(Calendario!$D$3:$H$55,MATCH(AK$4,Calendario!$A$3:$A$55,0),MATCH($I29,Calendario!$D$2:$H$2,0)),""))))))))</f>
        <v>44729</v>
      </c>
      <c r="AL29" s="108">
        <f>IF(ISBLANK($I29),"",IF(OR(EXACT(($I29),PROPER(TEXT(AL28,"dddd"))),(EXACT(($I29),PROPER(TEXT(AL27,"dddd"))))),"",IF(EXACT(($I29),(PROPER(TEXT(AL$3,"dddd")))),"",IF($K29=1,INDEX(Calendario!$D$3:$H$55,MATCH(AL$4,Calendario!$A$3:$A$55,0),MATCH($I29,Calendario!$D$2:$H$2,0)),IF($K29=2,IF(AK29="",INDEX(Calendario!$D$3:$H$55,MATCH(AL$4,Calendario!$A$3:$A$55,0),MATCH($I29,Calendario!$D$2:$H$2,0)),""),IF($K29=3,IF(AND((AJ29=""),(AK29="")),INDEX(Calendario!$D$3:$H$55,MATCH(AL$4,Calendario!$A$3:$A$55,0),MATCH($I29,Calendario!$D$2:$H$2,0)),""),IF($K29=4,IF(AND((AI29=""),(AJ29=""),(AK29="")),INDEX(Calendario!$D$3:$H$55,MATCH(AL$4,Calendario!$A$3:$A$55,0),MATCH($I29,Calendario!$D$2:$H$2,0)),""))))))))</f>
        <v>44736</v>
      </c>
      <c r="AM29" s="108">
        <f>IF(ISBLANK($I29),"",IF(OR(EXACT(($I29),PROPER(TEXT(AM28,"dddd"))),(EXACT(($I29),PROPER(TEXT(AM27,"dddd"))))),"",IF(EXACT(($I29),(PROPER(TEXT(AM$3,"dddd")))),"",IF($K29=1,INDEX(Calendario!$D$3:$H$55,MATCH(AM$4,Calendario!$A$3:$A$55,0),MATCH($I29,Calendario!$D$2:$H$2,0)),IF($K29=2,IF(AL29="",INDEX(Calendario!$D$3:$H$55,MATCH(AM$4,Calendario!$A$3:$A$55,0),MATCH($I29,Calendario!$D$2:$H$2,0)),""),IF($K29=3,IF(AND((AK29=""),(AL29="")),INDEX(Calendario!$D$3:$H$55,MATCH(AM$4,Calendario!$A$3:$A$55,0),MATCH($I29,Calendario!$D$2:$H$2,0)),""),IF($K29=4,IF(AND((AJ29=""),(AK29=""),(AL29="")),INDEX(Calendario!$D$3:$H$55,MATCH(AM$4,Calendario!$A$3:$A$55,0),MATCH($I29,Calendario!$D$2:$H$2,0)),""))))))))</f>
        <v>44743</v>
      </c>
      <c r="AN29" s="107">
        <f>IF(ISBLANK($I29),"",IF(OR(EXACT(($I29),PROPER(TEXT(AN28,"dddd"))),(EXACT(($I29),PROPER(TEXT(AN27,"dddd"))))),"",IF(EXACT(($I29),(PROPER(TEXT(AN$3,"dddd")))),"",IF($K29=1,INDEX(Calendario!$D$3:$H$55,MATCH(AN$4,Calendario!$A$3:$A$55,0),MATCH($I29,Calendario!$D$2:$H$2,0)),IF($K29=2,IF(AM29="",INDEX(Calendario!$D$3:$H$55,MATCH(AN$4,Calendario!$A$3:$A$55,0),MATCH($I29,Calendario!$D$2:$H$2,0)),""),IF($K29=3,IF(AND((AL29=""),(AM29="")),INDEX(Calendario!$D$3:$H$55,MATCH(AN$4,Calendario!$A$3:$A$55,0),MATCH($I29,Calendario!$D$2:$H$2,0)),""),IF($K29=4,IF(AND((AK29=""),(AL29=""),(AM29="")),INDEX(Calendario!$D$3:$H$55,MATCH(AN$4,Calendario!$A$3:$A$55,0),MATCH($I29,Calendario!$D$2:$H$2,0)),""))))))))</f>
        <v>44750</v>
      </c>
      <c r="AO29" s="107">
        <f>IF(ISBLANK($I29),"",IF(OR(EXACT(($I29),PROPER(TEXT(AO28,"dddd"))),(EXACT(($I29),PROPER(TEXT(AO27,"dddd"))))),"",IF(EXACT(($I29),(PROPER(TEXT(AO$3,"dddd")))),"",IF($K29=1,INDEX(Calendario!$D$3:$H$55,MATCH(AO$4,Calendario!$A$3:$A$55,0),MATCH($I29,Calendario!$D$2:$H$2,0)),IF($K29=2,IF(AN29="",INDEX(Calendario!$D$3:$H$55,MATCH(AO$4,Calendario!$A$3:$A$55,0),MATCH($I29,Calendario!$D$2:$H$2,0)),""),IF($K29=3,IF(AND((AM29=""),(AN29="")),INDEX(Calendario!$D$3:$H$55,MATCH(AO$4,Calendario!$A$3:$A$55,0),MATCH($I29,Calendario!$D$2:$H$2,0)),""),IF($K29=4,IF(AND((AL29=""),(AM29=""),(AN29="")),INDEX(Calendario!$D$3:$H$55,MATCH(AO$4,Calendario!$A$3:$A$55,0),MATCH($I29,Calendario!$D$2:$H$2,0)),""))))))))</f>
        <v>44757</v>
      </c>
      <c r="AP29" s="107">
        <f>IF(ISBLANK($I29),"",IF(OR(EXACT(($I29),PROPER(TEXT(AP28,"dddd"))),(EXACT(($I29),PROPER(TEXT(AP27,"dddd"))))),"",IF(EXACT(($I29),(PROPER(TEXT(AP$3,"dddd")))),"",IF($K29=1,INDEX(Calendario!$D$3:$H$55,MATCH(AP$4,Calendario!$A$3:$A$55,0),MATCH($I29,Calendario!$D$2:$H$2,0)),IF($K29=2,IF(AO29="",INDEX(Calendario!$D$3:$H$55,MATCH(AP$4,Calendario!$A$3:$A$55,0),MATCH($I29,Calendario!$D$2:$H$2,0)),""),IF($K29=3,IF(AND((AN29=""),(AO29="")),INDEX(Calendario!$D$3:$H$55,MATCH(AP$4,Calendario!$A$3:$A$55,0),MATCH($I29,Calendario!$D$2:$H$2,0)),""),IF($K29=4,IF(AND((AM29=""),(AN29=""),(AO29="")),INDEX(Calendario!$D$3:$H$55,MATCH(AP$4,Calendario!$A$3:$A$55,0),MATCH($I29,Calendario!$D$2:$H$2,0)),""))))))))</f>
        <v>44764</v>
      </c>
      <c r="AQ29" s="107">
        <f>IF(ISBLANK($I29),"",IF(OR(EXACT(($I29),PROPER(TEXT(AQ28,"dddd"))),(EXACT(($I29),PROPER(TEXT(AQ27,"dddd"))))),"",IF(EXACT(($I29),(PROPER(TEXT(AQ$3,"dddd")))),"",IF($K29=1,INDEX(Calendario!$D$3:$H$55,MATCH(AQ$4,Calendario!$A$3:$A$55,0),MATCH($I29,Calendario!$D$2:$H$2,0)),IF($K29=2,IF(AP29="",INDEX(Calendario!$D$3:$H$55,MATCH(AQ$4,Calendario!$A$3:$A$55,0),MATCH($I29,Calendario!$D$2:$H$2,0)),""),IF($K29=3,IF(AND((AO29=""),(AP29="")),INDEX(Calendario!$D$3:$H$55,MATCH(AQ$4,Calendario!$A$3:$A$55,0),MATCH($I29,Calendario!$D$2:$H$2,0)),""),IF($K29=4,IF(AND((AN29=""),(AO29=""),(AP29="")),INDEX(Calendario!$D$3:$H$55,MATCH(AQ$4,Calendario!$A$3:$A$55,0),MATCH($I29,Calendario!$D$2:$H$2,0)),""))))))))</f>
        <v>44771</v>
      </c>
      <c r="AR29" s="108">
        <f>IF(ISBLANK($I29),"",IF(OR(EXACT(($I29),PROPER(TEXT(AR28,"dddd"))),(EXACT(($I29),PROPER(TEXT(AR27,"dddd"))))),"",IF(EXACT(($I29),(PROPER(TEXT(AR$3,"dddd")))),"",IF($K29=1,INDEX(Calendario!$D$3:$H$55,MATCH(AR$4,Calendario!$A$3:$A$55,0),MATCH($I29,Calendario!$D$2:$H$2,0)),IF($K29=2,IF(AQ29="",INDEX(Calendario!$D$3:$H$55,MATCH(AR$4,Calendario!$A$3:$A$55,0),MATCH($I29,Calendario!$D$2:$H$2,0)),""),IF($K29=3,IF(AND((AP29=""),(AQ29="")),INDEX(Calendario!$D$3:$H$55,MATCH(AR$4,Calendario!$A$3:$A$55,0),MATCH($I29,Calendario!$D$2:$H$2,0)),""),IF($K29=4,IF(AND((AO29=""),(AP29=""),(AQ29="")),INDEX(Calendario!$D$3:$H$55,MATCH(AR$4,Calendario!$A$3:$A$55,0),MATCH($I29,Calendario!$D$2:$H$2,0)),""))))))))</f>
        <v>44778</v>
      </c>
      <c r="AS29" s="108">
        <f>IF(ISBLANK($I29),"",IF(OR(EXACT(($I29),PROPER(TEXT(AS28,"dddd"))),(EXACT(($I29),PROPER(TEXT(AS27,"dddd"))))),"",IF(EXACT(($I29),(PROPER(TEXT(AS$3,"dddd")))),"",IF($K29=1,INDEX(Calendario!$D$3:$H$55,MATCH(AS$4,Calendario!$A$3:$A$55,0),MATCH($I29,Calendario!$D$2:$H$2,0)),IF($K29=2,IF(AR29="",INDEX(Calendario!$D$3:$H$55,MATCH(AS$4,Calendario!$A$3:$A$55,0),MATCH($I29,Calendario!$D$2:$H$2,0)),""),IF($K29=3,IF(AND((AQ29=""),(AR29="")),INDEX(Calendario!$D$3:$H$55,MATCH(AS$4,Calendario!$A$3:$A$55,0),MATCH($I29,Calendario!$D$2:$H$2,0)),""),IF($K29=4,IF(AND((AP29=""),(AQ29=""),(AR29="")),INDEX(Calendario!$D$3:$H$55,MATCH(AS$4,Calendario!$A$3:$A$55,0),MATCH($I29,Calendario!$D$2:$H$2,0)),""))))))))</f>
        <v>44785</v>
      </c>
      <c r="AT29" s="108">
        <f>IF(ISBLANK($I29),"",IF(OR(EXACT(($I29),PROPER(TEXT(AT28,"dddd"))),(EXACT(($I29),PROPER(TEXT(AT27,"dddd"))))),"",IF(EXACT(($I29),(PROPER(TEXT(AT$3,"dddd")))),"",IF($K29=1,INDEX(Calendario!$D$3:$H$55,MATCH(AT$4,Calendario!$A$3:$A$55,0),MATCH($I29,Calendario!$D$2:$H$2,0)),IF($K29=2,IF(AS29="",INDEX(Calendario!$D$3:$H$55,MATCH(AT$4,Calendario!$A$3:$A$55,0),MATCH($I29,Calendario!$D$2:$H$2,0)),""),IF($K29=3,IF(AND((AR29=""),(AS29="")),INDEX(Calendario!$D$3:$H$55,MATCH(AT$4,Calendario!$A$3:$A$55,0),MATCH($I29,Calendario!$D$2:$H$2,0)),""),IF($K29=4,IF(AND((AQ29=""),(AR29=""),(AS29="")),INDEX(Calendario!$D$3:$H$55,MATCH(AT$4,Calendario!$A$3:$A$55,0),MATCH($I29,Calendario!$D$2:$H$2,0)),""))))))))</f>
        <v>44792</v>
      </c>
      <c r="AU29" s="108">
        <f>IF(ISBLANK($I29),"",IF(OR(EXACT(($I29),PROPER(TEXT(AU28,"dddd"))),(EXACT(($I29),PROPER(TEXT(AU27,"dddd"))))),"",IF(EXACT(($I29),(PROPER(TEXT(AU$3,"dddd")))),"",IF($K29=1,INDEX(Calendario!$D$3:$H$55,MATCH(AU$4,Calendario!$A$3:$A$55,0),MATCH($I29,Calendario!$D$2:$H$2,0)),IF($K29=2,IF(AT29="",INDEX(Calendario!$D$3:$H$55,MATCH(AU$4,Calendario!$A$3:$A$55,0),MATCH($I29,Calendario!$D$2:$H$2,0)),""),IF($K29=3,IF(AND((AS29=""),(AT29="")),INDEX(Calendario!$D$3:$H$55,MATCH(AU$4,Calendario!$A$3:$A$55,0),MATCH($I29,Calendario!$D$2:$H$2,0)),""),IF($K29=4,IF(AND((AR29=""),(AS29=""),(AT29="")),INDEX(Calendario!$D$3:$H$55,MATCH(AU$4,Calendario!$A$3:$A$55,0),MATCH($I29,Calendario!$D$2:$H$2,0)),""))))))))</f>
        <v>44799</v>
      </c>
      <c r="AV29" s="107">
        <f>IF(ISBLANK($I29),"",IF(OR(EXACT(($I29),PROPER(TEXT(AV28,"dddd"))),(EXACT(($I29),PROPER(TEXT(AV27,"dddd"))))),"",IF(EXACT(($I29),(PROPER(TEXT(AV$3,"dddd")))),"",IF($K29=1,INDEX(Calendario!$D$3:$H$55,MATCH(AV$4,Calendario!$A$3:$A$55,0),MATCH($I29,Calendario!$D$2:$H$2,0)),IF($K29=2,IF(AU29="",INDEX(Calendario!$D$3:$H$55,MATCH(AV$4,Calendario!$A$3:$A$55,0),MATCH($I29,Calendario!$D$2:$H$2,0)),""),IF($K29=3,IF(AND((AT29=""),(AU29="")),INDEX(Calendario!$D$3:$H$55,MATCH(AV$4,Calendario!$A$3:$A$55,0),MATCH($I29,Calendario!$D$2:$H$2,0)),""),IF($K29=4,IF(AND((AS29=""),(AT29=""),(AU29="")),INDEX(Calendario!$D$3:$H$55,MATCH(AV$4,Calendario!$A$3:$A$55,0),MATCH($I29,Calendario!$D$2:$H$2,0)),""))))))))</f>
        <v>44806</v>
      </c>
      <c r="AW29" s="107">
        <f>IF(ISBLANK($I29),"",IF(OR(EXACT(($I29),PROPER(TEXT(AW28,"dddd"))),(EXACT(($I29),PROPER(TEXT(AW27,"dddd"))))),"",IF(EXACT(($I29),(PROPER(TEXT(AW$3,"dddd")))),"",IF($K29=1,INDEX(Calendario!$D$3:$H$55,MATCH(AW$4,Calendario!$A$3:$A$55,0),MATCH($I29,Calendario!$D$2:$H$2,0)),IF($K29=2,IF(AV29="",INDEX(Calendario!$D$3:$H$55,MATCH(AW$4,Calendario!$A$3:$A$55,0),MATCH($I29,Calendario!$D$2:$H$2,0)),""),IF($K29=3,IF(AND((AU29=""),(AV29="")),INDEX(Calendario!$D$3:$H$55,MATCH(AW$4,Calendario!$A$3:$A$55,0),MATCH($I29,Calendario!$D$2:$H$2,0)),""),IF($K29=4,IF(AND((AT29=""),(AU29=""),(AV29="")),INDEX(Calendario!$D$3:$H$55,MATCH(AW$4,Calendario!$A$3:$A$55,0),MATCH($I29,Calendario!$D$2:$H$2,0)),""))))))))</f>
        <v>44813</v>
      </c>
      <c r="AX29" s="107">
        <f>IF(ISBLANK($I29),"",IF(OR(EXACT(($I29),PROPER(TEXT(AX28,"dddd"))),(EXACT(($I29),PROPER(TEXT(AX27,"dddd"))))),"",IF(EXACT(($I29),(PROPER(TEXT(AX$3,"dddd")))),"",IF($K29=1,INDEX(Calendario!$D$3:$H$55,MATCH(AX$4,Calendario!$A$3:$A$55,0),MATCH($I29,Calendario!$D$2:$H$2,0)),IF($K29=2,IF(AW29="",INDEX(Calendario!$D$3:$H$55,MATCH(AX$4,Calendario!$A$3:$A$55,0),MATCH($I29,Calendario!$D$2:$H$2,0)),""),IF($K29=3,IF(AND((AV29=""),(AW29="")),INDEX(Calendario!$D$3:$H$55,MATCH(AX$4,Calendario!$A$3:$A$55,0),MATCH($I29,Calendario!$D$2:$H$2,0)),""),IF($K29=4,IF(AND((AU29=""),(AV29=""),(AW29="")),INDEX(Calendario!$D$3:$H$55,MATCH(AX$4,Calendario!$A$3:$A$55,0),MATCH($I29,Calendario!$D$2:$H$2,0)),""))))))))</f>
        <v>44820</v>
      </c>
      <c r="AY29" s="107">
        <f>IF(ISBLANK($I29),"",IF(OR(EXACT(($I29),PROPER(TEXT(AY28,"dddd"))),(EXACT(($I29),PROPER(TEXT(AY27,"dddd"))))),"",IF(EXACT(($I29),(PROPER(TEXT(AY$3,"dddd")))),"",IF($K29=1,INDEX(Calendario!$D$3:$H$55,MATCH(AY$4,Calendario!$A$3:$A$55,0),MATCH($I29,Calendario!$D$2:$H$2,0)),IF($K29=2,IF(AX29="",INDEX(Calendario!$D$3:$H$55,MATCH(AY$4,Calendario!$A$3:$A$55,0),MATCH($I29,Calendario!$D$2:$H$2,0)),""),IF($K29=3,IF(AND((AW29=""),(AX29="")),INDEX(Calendario!$D$3:$H$55,MATCH(AY$4,Calendario!$A$3:$A$55,0),MATCH($I29,Calendario!$D$2:$H$2,0)),""),IF($K29=4,IF(AND((AV29=""),(AW29=""),(AX29="")),INDEX(Calendario!$D$3:$H$55,MATCH(AY$4,Calendario!$A$3:$A$55,0),MATCH($I29,Calendario!$D$2:$H$2,0)),""))))))))</f>
        <v>44827</v>
      </c>
      <c r="AZ29" s="107">
        <f>IF(ISBLANK($I29),"",IF(OR(EXACT(($I29),PROPER(TEXT(AZ28,"dddd"))),(EXACT(($I29),PROPER(TEXT(AZ27,"dddd"))))),"",IF(EXACT(($I29),(PROPER(TEXT(AZ$3,"dddd")))),"",IF($K29=1,INDEX(Calendario!$D$3:$H$55,MATCH(AZ$4,Calendario!$A$3:$A$55,0),MATCH($I29,Calendario!$D$2:$H$2,0)),IF($K29=2,IF(AY29="",INDEX(Calendario!$D$3:$H$55,MATCH(AZ$4,Calendario!$A$3:$A$55,0),MATCH($I29,Calendario!$D$2:$H$2,0)),""),IF($K29=3,IF(AND((AX29=""),(AY29="")),INDEX(Calendario!$D$3:$H$55,MATCH(AZ$4,Calendario!$A$3:$A$55,0),MATCH($I29,Calendario!$D$2:$H$2,0)),""),IF($K29=4,IF(AND((AW29=""),(AX29=""),(AY29="")),INDEX(Calendario!$D$3:$H$55,MATCH(AZ$4,Calendario!$A$3:$A$55,0),MATCH($I29,Calendario!$D$2:$H$2,0)),""))))))))</f>
        <v>44834</v>
      </c>
      <c r="BA29" s="108">
        <f>IF(ISBLANK($I29),"",IF(OR(EXACT(($I29),PROPER(TEXT(BA28,"dddd"))),(EXACT(($I29),PROPER(TEXT(BA27,"dddd"))))),"",IF(EXACT(($I29),(PROPER(TEXT(BA$3,"dddd")))),"",IF($K29=1,INDEX(Calendario!$D$3:$H$55,MATCH(BA$4,Calendario!$A$3:$A$55,0),MATCH($I29,Calendario!$D$2:$H$2,0)),IF($K29=2,IF(AZ29="",INDEX(Calendario!$D$3:$H$55,MATCH(BA$4,Calendario!$A$3:$A$55,0),MATCH($I29,Calendario!$D$2:$H$2,0)),""),IF($K29=3,IF(AND((AY29=""),(AZ29="")),INDEX(Calendario!$D$3:$H$55,MATCH(BA$4,Calendario!$A$3:$A$55,0),MATCH($I29,Calendario!$D$2:$H$2,0)),""),IF($K29=4,IF(AND((AX29=""),(AY29=""),(AZ29="")),INDEX(Calendario!$D$3:$H$55,MATCH(BA$4,Calendario!$A$3:$A$55,0),MATCH($I29,Calendario!$D$2:$H$2,0)),""))))))))</f>
        <v>44841</v>
      </c>
      <c r="BB29" s="108">
        <f>IF(ISBLANK($I29),"",IF(OR(EXACT(($I29),PROPER(TEXT(BB28,"dddd"))),(EXACT(($I29),PROPER(TEXT(BB27,"dddd"))))),"",IF(EXACT(($I29),(PROPER(TEXT(BB$3,"dddd")))),"",IF($K29=1,INDEX(Calendario!$D$3:$H$55,MATCH(BB$4,Calendario!$A$3:$A$55,0),MATCH($I29,Calendario!$D$2:$H$2,0)),IF($K29=2,IF(BA29="",INDEX(Calendario!$D$3:$H$55,MATCH(BB$4,Calendario!$A$3:$A$55,0),MATCH($I29,Calendario!$D$2:$H$2,0)),""),IF($K29=3,IF(AND((AZ29=""),(BA29="")),INDEX(Calendario!$D$3:$H$55,MATCH(BB$4,Calendario!$A$3:$A$55,0),MATCH($I29,Calendario!$D$2:$H$2,0)),""),IF($K29=4,IF(AND((AY29=""),(AZ29=""),(BA29="")),INDEX(Calendario!$D$3:$H$55,MATCH(BB$4,Calendario!$A$3:$A$55,0),MATCH($I29,Calendario!$D$2:$H$2,0)),""))))))))</f>
        <v>44848</v>
      </c>
      <c r="BC29" s="108">
        <f>IF(ISBLANK($I29),"",IF(OR(EXACT(($I29),PROPER(TEXT(BC28,"dddd"))),(EXACT(($I29),PROPER(TEXT(BC27,"dddd"))))),"",IF(EXACT(($I29),(PROPER(TEXT(BC$3,"dddd")))),"",IF($K29=1,INDEX(Calendario!$D$3:$H$55,MATCH(BC$4,Calendario!$A$3:$A$55,0),MATCH($I29,Calendario!$D$2:$H$2,0)),IF($K29=2,IF(BB29="",INDEX(Calendario!$D$3:$H$55,MATCH(BC$4,Calendario!$A$3:$A$55,0),MATCH($I29,Calendario!$D$2:$H$2,0)),""),IF($K29=3,IF(AND((BA29=""),(BB29="")),INDEX(Calendario!$D$3:$H$55,MATCH(BC$4,Calendario!$A$3:$A$55,0),MATCH($I29,Calendario!$D$2:$H$2,0)),""),IF($K29=4,IF(AND((AZ29=""),(BA29=""),(BB29="")),INDEX(Calendario!$D$3:$H$55,MATCH(BC$4,Calendario!$A$3:$A$55,0),MATCH($I29,Calendario!$D$2:$H$2,0)),""))))))))</f>
        <v>44855</v>
      </c>
      <c r="BD29" s="108">
        <f>IF(ISBLANK($I29),"",IF(OR(EXACT(($I29),PROPER(TEXT(BD28,"dddd"))),(EXACT(($I29),PROPER(TEXT(BD27,"dddd"))))),"",IF(EXACT(($I29),(PROPER(TEXT(BD$3,"dddd")))),"",IF($K29=1,INDEX(Calendario!$D$3:$H$55,MATCH(BD$4,Calendario!$A$3:$A$55,0),MATCH($I29,Calendario!$D$2:$H$2,0)),IF($K29=2,IF(BC29="",INDEX(Calendario!$D$3:$H$55,MATCH(BD$4,Calendario!$A$3:$A$55,0),MATCH($I29,Calendario!$D$2:$H$2,0)),""),IF($K29=3,IF(AND((BB29=""),(BC29="")),INDEX(Calendario!$D$3:$H$55,MATCH(BD$4,Calendario!$A$3:$A$55,0),MATCH($I29,Calendario!$D$2:$H$2,0)),""),IF($K29=4,IF(AND((BA29=""),(BB29=""),(BC29="")),INDEX(Calendario!$D$3:$H$55,MATCH(BD$4,Calendario!$A$3:$A$55,0),MATCH($I29,Calendario!$D$2:$H$2,0)),""))))))))</f>
        <v>44862</v>
      </c>
      <c r="BE29" s="107">
        <f>IF(ISBLANK($I29),"",IF(OR(EXACT(($I29),PROPER(TEXT(BE28,"dddd"))),(EXACT(($I29),PROPER(TEXT(BE27,"dddd"))))),"",IF(EXACT(($I29),(PROPER(TEXT(BE$3,"dddd")))),"",IF($K29=1,INDEX(Calendario!$D$3:$H$55,MATCH(BE$4,Calendario!$A$3:$A$55,0),MATCH($I29,Calendario!$D$2:$H$2,0)),IF($K29=2,IF(BD29="",INDEX(Calendario!$D$3:$H$55,MATCH(BE$4,Calendario!$A$3:$A$55,0),MATCH($I29,Calendario!$D$2:$H$2,0)),""),IF($K29=3,IF(AND((BC29=""),(BD29="")),INDEX(Calendario!$D$3:$H$55,MATCH(BE$4,Calendario!$A$3:$A$55,0),MATCH($I29,Calendario!$D$2:$H$2,0)),""),IF($K29=4,IF(AND((BB29=""),(BC29=""),(BD29="")),INDEX(Calendario!$D$3:$H$55,MATCH(BE$4,Calendario!$A$3:$A$55,0),MATCH($I29,Calendario!$D$2:$H$2,0)),""))))))))</f>
        <v>44869</v>
      </c>
      <c r="BF29" s="107">
        <f>IF(ISBLANK($I29),"",IF(OR(EXACT(($I29),PROPER(TEXT(BF28,"dddd"))),(EXACT(($I29),PROPER(TEXT(BF27,"dddd"))))),"",IF(EXACT(($I29),(PROPER(TEXT(BF$3,"dddd")))),"",IF($K29=1,INDEX(Calendario!$D$3:$H$55,MATCH(BF$4,Calendario!$A$3:$A$55,0),MATCH($I29,Calendario!$D$2:$H$2,0)),IF($K29=2,IF(BE29="",INDEX(Calendario!$D$3:$H$55,MATCH(BF$4,Calendario!$A$3:$A$55,0),MATCH($I29,Calendario!$D$2:$H$2,0)),""),IF($K29=3,IF(AND((BD29=""),(BE29="")),INDEX(Calendario!$D$3:$H$55,MATCH(BF$4,Calendario!$A$3:$A$55,0),MATCH($I29,Calendario!$D$2:$H$2,0)),""),IF($K29=4,IF(AND((BC29=""),(BD29=""),(BE29="")),INDEX(Calendario!$D$3:$H$55,MATCH(BF$4,Calendario!$A$3:$A$55,0),MATCH($I29,Calendario!$D$2:$H$2,0)),""))))))))</f>
        <v>44876</v>
      </c>
      <c r="BG29" s="107">
        <f>IF(ISBLANK($I29),"",IF(OR(EXACT(($I29),PROPER(TEXT(BG28,"dddd"))),(EXACT(($I29),PROPER(TEXT(BG27,"dddd"))))),"",IF(EXACT(($I29),(PROPER(TEXT(BG$3,"dddd")))),"",IF($K29=1,INDEX(Calendario!$D$3:$H$55,MATCH(BG$4,Calendario!$A$3:$A$55,0),MATCH($I29,Calendario!$D$2:$H$2,0)),IF($K29=2,IF(BF29="",INDEX(Calendario!$D$3:$H$55,MATCH(BG$4,Calendario!$A$3:$A$55,0),MATCH($I29,Calendario!$D$2:$H$2,0)),""),IF($K29=3,IF(AND((BE29=""),(BF29="")),INDEX(Calendario!$D$3:$H$55,MATCH(BG$4,Calendario!$A$3:$A$55,0),MATCH($I29,Calendario!$D$2:$H$2,0)),""),IF($K29=4,IF(AND((BD29=""),(BE29=""),(BF29="")),INDEX(Calendario!$D$3:$H$55,MATCH(BG$4,Calendario!$A$3:$A$55,0),MATCH($I29,Calendario!$D$2:$H$2,0)),""))))))))</f>
        <v>44883</v>
      </c>
      <c r="BH29" s="107">
        <f>IF(ISBLANK($I29),"",IF(OR(EXACT(($I29),PROPER(TEXT(BH28,"dddd"))),(EXACT(($I29),PROPER(TEXT(BH27,"dddd"))))),"",IF(EXACT(($I29),(PROPER(TEXT(BH$3,"dddd")))),"",IF($K29=1,INDEX(Calendario!$D$3:$H$55,MATCH(BH$4,Calendario!$A$3:$A$55,0),MATCH($I29,Calendario!$D$2:$H$2,0)),IF($K29=2,IF(BG29="",INDEX(Calendario!$D$3:$H$55,MATCH(BH$4,Calendario!$A$3:$A$55,0),MATCH($I29,Calendario!$D$2:$H$2,0)),""),IF($K29=3,IF(AND((BF29=""),(BG29="")),INDEX(Calendario!$D$3:$H$55,MATCH(BH$4,Calendario!$A$3:$A$55,0),MATCH($I29,Calendario!$D$2:$H$2,0)),""),IF($K29=4,IF(AND((BE29=""),(BF29=""),(BG29="")),INDEX(Calendario!$D$3:$H$55,MATCH(BH$4,Calendario!$A$3:$A$55,0),MATCH($I29,Calendario!$D$2:$H$2,0)),""))))))))</f>
        <v>44890</v>
      </c>
      <c r="BI29" s="108">
        <f>IF(ISBLANK($I29),"",IF(OR(EXACT(($I29),PROPER(TEXT(BI28,"dddd"))),(EXACT(($I29),PROPER(TEXT(BI27,"dddd"))))),"",IF(EXACT(($I29),(PROPER(TEXT(BI$3,"dddd")))),"",IF($K29=1,INDEX(Calendario!$D$3:$H$55,MATCH(BI$4,Calendario!$A$3:$A$55,0),MATCH($I29,Calendario!$D$2:$H$2,0)),IF($K29=2,IF(BH29="",INDEX(Calendario!$D$3:$H$55,MATCH(BI$4,Calendario!$A$3:$A$55,0),MATCH($I29,Calendario!$D$2:$H$2,0)),""),IF($K29=3,IF(AND((BG29=""),(BH29="")),INDEX(Calendario!$D$3:$H$55,MATCH(BI$4,Calendario!$A$3:$A$55,0),MATCH($I29,Calendario!$D$2:$H$2,0)),""),IF($K29=4,IF(AND((BF29=""),(BG29=""),(BH29="")),INDEX(Calendario!$D$3:$H$55,MATCH(BI$4,Calendario!$A$3:$A$55,0),MATCH($I29,Calendario!$D$2:$H$2,0)),""))))))))</f>
        <v>44897</v>
      </c>
      <c r="BJ29" s="108">
        <f>IF(ISBLANK($I29),"",IF(OR(EXACT(($I29),PROPER(TEXT(BJ28,"dddd"))),(EXACT(($I29),PROPER(TEXT(BJ27,"dddd"))))),"",IF(EXACT(($I29),(PROPER(TEXT(BJ$3,"dddd")))),"",IF($K29=1,INDEX(Calendario!$D$3:$H$55,MATCH(BJ$4,Calendario!$A$3:$A$55,0),MATCH($I29,Calendario!$D$2:$H$2,0)),IF($K29=2,IF(BI29="",INDEX(Calendario!$D$3:$H$55,MATCH(BJ$4,Calendario!$A$3:$A$55,0),MATCH($I29,Calendario!$D$2:$H$2,0)),""),IF($K29=3,IF(AND((BH29=""),(BI29="")),INDEX(Calendario!$D$3:$H$55,MATCH(BJ$4,Calendario!$A$3:$A$55,0),MATCH($I29,Calendario!$D$2:$H$2,0)),""),IF($K29=4,IF(AND((BG29=""),(BH29=""),(BI29="")),INDEX(Calendario!$D$3:$H$55,MATCH(BJ$4,Calendario!$A$3:$A$55,0),MATCH($I29,Calendario!$D$2:$H$2,0)),""))))))))</f>
        <v>44904</v>
      </c>
      <c r="BK29" s="108">
        <f>IF(ISBLANK($I29),"",IF(OR(EXACT(($I29),PROPER(TEXT(BK28,"dddd"))),(EXACT(($I29),PROPER(TEXT(BK27,"dddd"))))),"",IF(EXACT(($I29),(PROPER(TEXT(BK$3,"dddd")))),"",IF($K29=1,INDEX(Calendario!$D$3:$H$55,MATCH(BK$4,Calendario!$A$3:$A$55,0),MATCH($I29,Calendario!$D$2:$H$2,0)),IF($K29=2,IF(BJ29="",INDEX(Calendario!$D$3:$H$55,MATCH(BK$4,Calendario!$A$3:$A$55,0),MATCH($I29,Calendario!$D$2:$H$2,0)),""),IF($K29=3,IF(AND((BI29=""),(BJ29="")),INDEX(Calendario!$D$3:$H$55,MATCH(BK$4,Calendario!$A$3:$A$55,0),MATCH($I29,Calendario!$D$2:$H$2,0)),""),IF($K29=4,IF(AND((BH29=""),(BI29=""),(BJ29="")),INDEX(Calendario!$D$3:$H$55,MATCH(BK$4,Calendario!$A$3:$A$55,0),MATCH($I29,Calendario!$D$2:$H$2,0)),""))))))))</f>
        <v>44911</v>
      </c>
      <c r="BL29" s="108">
        <f>IF(ISBLANK($I29),"",IF(OR(EXACT(($I29),PROPER(TEXT(BL28,"dddd"))),(EXACT(($I29),PROPER(TEXT(BL27,"dddd"))))),"",IF(EXACT(($I29),(PROPER(TEXT(BL$3,"dddd")))),"",IF($K29=1,INDEX(Calendario!$D$3:$H$55,MATCH(BL$4,Calendario!$A$3:$A$55,0),MATCH($I29,Calendario!$D$2:$H$2,0)),IF($K29=2,IF(BK29="",INDEX(Calendario!$D$3:$H$55,MATCH(BL$4,Calendario!$A$3:$A$55,0),MATCH($I29,Calendario!$D$2:$H$2,0)),""),IF($K29=3,IF(AND((BJ29=""),(BK29="")),INDEX(Calendario!$D$3:$H$55,MATCH(BL$4,Calendario!$A$3:$A$55,0),MATCH($I29,Calendario!$D$2:$H$2,0)),""),IF($K29=4,IF(AND((BI29=""),(BJ29=""),(BK29="")),INDEX(Calendario!$D$3:$H$55,MATCH(BL$4,Calendario!$A$3:$A$55,0),MATCH($I29,Calendario!$D$2:$H$2,0)),""))))))))</f>
        <v>44918</v>
      </c>
      <c r="BM29" s="108">
        <f>IF(ISBLANK($I29),"",IF(OR(EXACT(($I29),PROPER(TEXT(BM28,"dddd"))),(EXACT(($I29),PROPER(TEXT(BM27,"dddd"))))),"",IF(EXACT(($I29),(PROPER(TEXT(BM$3,"dddd")))),"",IF($K29=1,INDEX(Calendario!$D$3:$H$55,MATCH(BM$4,Calendario!$A$3:$A$55,0),MATCH($I29,Calendario!$D$2:$H$2,0)),IF($K29=2,IF(BL29="",INDEX(Calendario!$D$3:$H$55,MATCH(BM$4,Calendario!$A$3:$A$55,0),MATCH($I29,Calendario!$D$2:$H$2,0)),""),IF($K29=3,IF(AND((BK29=""),(BL29="")),INDEX(Calendario!$D$3:$H$55,MATCH(BM$4,Calendario!$A$3:$A$55,0),MATCH($I29,Calendario!$D$2:$H$2,0)),""),IF($K29=4,IF(AND((BJ29=""),(BK29=""),(BL29="")),INDEX(Calendario!$D$3:$H$55,MATCH(BM$4,Calendario!$A$3:$A$55,0),MATCH($I29,Calendario!$D$2:$H$2,0)),""))))))))</f>
        <v>44925</v>
      </c>
      <c r="BO29" s="88" t="s">
        <v>405</v>
      </c>
    </row>
    <row r="30" spans="1:67" s="88" customFormat="1" ht="26.25" customHeight="1" x14ac:dyDescent="0.25">
      <c r="A30" s="178">
        <f t="shared" si="1"/>
        <v>21</v>
      </c>
      <c r="B30" s="176" t="s">
        <v>1281</v>
      </c>
      <c r="C30" s="176" t="s">
        <v>1587</v>
      </c>
      <c r="D30" s="177" t="str">
        <f>IF(ISNA(VLOOKUP(C30,TSeccBS!$D:$H,5,FALSE)),"",VLOOKUP(C30,TSeccBS!$D:$H,5,FALSE))</f>
        <v>PEREIRA</v>
      </c>
      <c r="E30" s="176" t="s">
        <v>564</v>
      </c>
      <c r="F30" s="176" t="s">
        <v>29</v>
      </c>
      <c r="G30" s="177" t="str">
        <f>IF(ISNA(VLOOKUP(F30,Tmunic!$C$2:$D$1160,2,FALSE)),"",VLOOKUP(F30,Tmunic!$C$2:$D$1160,2,FALSE))</f>
        <v>DS RISARALDA</v>
      </c>
      <c r="H30" s="184" t="str">
        <f>IF(ISNA(VLOOKUP(G30,TDirReg!$F$1:$H$184,3,0)),"",VLOOKUP(G30,TDirReg!$F$1:$H$184,3,0))</f>
        <v>Avenida Las Américas N° 98-25</v>
      </c>
      <c r="I30" s="196" t="s">
        <v>127</v>
      </c>
      <c r="J30" s="195" t="s">
        <v>1735</v>
      </c>
      <c r="K30" s="197">
        <v>1</v>
      </c>
      <c r="L30" s="202">
        <f t="shared" si="2"/>
        <v>51</v>
      </c>
      <c r="M30" s="107" t="str">
        <f>IF(ISBLANK($I30),"",IF(EXACT(($I30),(PROPER(TEXT(M$3,"dddd")))),"",IF(EXACT(M$4,$J30),IF($K30=1,INDEX(Calendario!$D$3:$H$55,MATCH(M$4,Calendario!$A$3:$A$55,0),MATCH($I30,Calendario!$D$2:$H$2,0)),INDEX(Calendario!$D$3:$H$55,MATCH($J30,Calendario!$A$3:$A$55,0),MATCH($I30,Calendario!$D$2:$H$2,0))),"")))</f>
        <v/>
      </c>
      <c r="N30" s="107">
        <f>IF(ISBLANK($I30),"",IF(OR(EXACT(($I30),PROPER(TEXT(N28,"dddd"))),(EXACT(($I30),PROPER(TEXT(N29,"dddd"))))),"",IF(EXACT(($I30),(PROPER(TEXT(N$3,"dddd")))),"",IF(EXACT(N$4,$J30),IF(M30="",IF(OR(($K30=4),($K30=3),($K30=2),($K30=1)),INDEX(Calendario!$D$3:$H$55,MATCH(N$4,Calendario!$A$3:$A$55,0),MATCH($I30,Calendario!$D$2:$H$2,0)),"")),IF($K30=1,IF(AND(M30="",EXACT((N$4),(CONCATENATE(Calendario!$A$1," ",(MID($J30,8,2))+1)))),INDEX(Calendario!$D$3:$H$55,MATCH(N$4,Calendario!$A$3:$A$55,0),MATCH($I30,Calendario!$D$2:$H$2,0)),IF(M30="","",INDEX(Calendario!$D$3:$H$55,MATCH(N$4,Calendario!$A$3:$A$55,0),MATCH($I30,Calendario!$D$2:$H$2,0)))),IF($K30=2,IF(M30="",IF(EXACT($K30,N$4),INDEX(Calendario!$D$3:$H$55,MATCH(N$4,Calendario!$A$3:$A$55,0),MATCH($I30,Calendario!$D$2:$H$2,0)),""),""),IF($K30=3,IF((M30=""),IF(EXACT($K30,N$4),INDEX(Calendario!$D$3:$H$55,MATCH(N$4,Calendario!$A$3:$A$55,0),MATCH($I30,Calendario!$D$2:$H$2,0)),""),""),IF($K30=4,IF((M30=""),IF(EXACT($K30,N$4),INDEX(Calendario!$D$3:$H$55,MATCH(N$4,Calendario!$A$3:$A$55,0),MATCH($I30,Calendario!$D$2:$H$2,0)),""),""),1))))))))</f>
        <v>44566</v>
      </c>
      <c r="O30" s="107">
        <f>IF(ISBLANK($I30),"",IF(EXACT(($I30),(PROPER(TEXT(O$3,"dddd")))),"",IF(OR(EXACT(($I30),PROPER(TEXT(O28,"dddd"))),(EXACT(($I30),PROPER(TEXT(O29,"dddd"))))),"",IF(EXACT(O$4,$J30),IF(N30="",IF(OR(($K30=4),($K30=3),($K30=2),($K30=1)),INDEX(Calendario!$D$3:$H$55,MATCH(O$4,Calendario!$A$3:$A$55,0),MATCH($I30,Calendario!$D$2:$H$2,0)),"")),IF($K30=1,IF(AND(M30="",EXACT((O$4),(CONCATENATE(Calendario!$A$1," ",(MID($J30,8,2))+1)))),INDEX(Calendario!$D$3:$H$55,MATCH(O$4,Calendario!$A$3:$A$55,0),MATCH($I30,Calendario!$D$2:$H$2,0)),IF(N30="",IF(EXACT(($I30),(PROPER(TEXT(N$3,"dddd")))),INDEX(Calendario!$D$3:$H$55,MATCH(O$4,Calendario!$A$3:$A$55,0),MATCH($I30,Calendario!$D$2:$H$2,0)),""),INDEX(Calendario!$D$3:$H$55,MATCH(O$4,Calendario!$A$3:$A$55,0),MATCH($I30,Calendario!$D$2:$H$2,0)))),IF(EXACT($M$4,"Semana 1"),IF($K30=2,IF(N30="",IF(OR(($J30="Semana 1"),($J30="Semana 2"),($J30="Semana 3")),INDEX(Calendario!$D$3:$H$55,MATCH(O$4,Calendario!$A$3:$A$55,0),MATCH($I30,Calendario!$D$2:$H$2,0)),""),""),IF($K30=3,IF(AND((M30=""),(N30="")),IF(OR(($J30="Semana 1"),($J30="Semana 2"),($J30="Semana 3")),INDEX(Calendario!$D$3:$H$55,MATCH(O$4,Calendario!$A$3:$A$55,0),MATCH($I30,Calendario!$D$2:$H$2,0)),""),""),IF($K30=4,IF(AND((M30=""),(N30="")),IF(OR(($J30="Semana 1"),($J30="Semana 2"),($J30="Semana 3")),INDEX(Calendario!$D$3:$H$55,MATCH(O$4,Calendario!$A$3:$A$55,0),MATCH($I30,Calendario!$D$2:$H$2,0)),""),"")))),IF($K30=2,IF(N30="",IF(OR(($J30="Semana 1"),($J30="Semana 2")),INDEX(Calendario!$D$3:$H$55,MATCH(O$4,Calendario!$A$3:$A$55,0),MATCH($I30,Calendario!$D$2:$H$2,0)),""),""),IF($K30=3,IF(AND((M30=""),(N30="")),IF(OR(($J30="Semana 1"),($J30="Semana 2")),INDEX(Calendario!$D$3:$H$55,MATCH(O$4,Calendario!$A$3:$A$55,0),MATCH($I30,Calendario!$D$2:$H$2,0)),""),""),IF($K30=4,IF(AND((M30=""),(N30="")),IF(OR(($J30="Semana 1"),($J30="Semana 2")),INDEX(Calendario!$D$3:$H$55,MATCH(O$4,Calendario!$A$3:$A$55,0),MATCH($I30,Calendario!$D$2:$H$2,0)),""),""))))))))))</f>
        <v>44573</v>
      </c>
      <c r="P30" s="107">
        <f>IF(ISBLANK($I30),"",IF(EXACT(($I30),(PROPER(TEXT(P$3,"dddd")))),"",IF(OR(EXACT(($I30),PROPER(TEXT(P28,"dddd"))),(EXACT(($I30),PROPER(TEXT(P29,"dddd"))))),"",IF(EXACT(P$4,$J30),IF(O30="",IF(OR(($K30=4),($K30=3),($K30=2),($K30=1)),INDEX(Calendario!$D$3:$H$55,MATCH(P$4,Calendario!$A$3:$A$55,0),MATCH($I30,Calendario!$D$2:$H$2,0)),"")),IF($K30=1,IF(AND(M30="",EXACT((P$4),(CONCATENATE(Calendario!$A$1," ",(MID($J30,8,2))+1)))),INDEX(Calendario!$D$3:$H$55,MATCH(P$4,Calendario!$A$3:$A$55,0),MATCH($I30,Calendario!$D$2:$H$2,0)),IF(O30="",IF(EXACT(($I30),(PROPER(TEXT(O$3,"dddd")))),INDEX(Calendario!$D$3:$H$55,MATCH(P$4,Calendario!$A$3:$A$55,0),MATCH($I30,Calendario!$D$2:$H$2,0)),""),INDEX(Calendario!$D$3:$H$55,MATCH(P$4,Calendario!$A$3:$A$55,0),MATCH($I30,Calendario!$D$2:$H$2,0)))),IF(EXACT($M$4,"Semana 1"),IF($K30=2,IF(O30="",IF(OR(($J30="Semana 1"),($J30="Semana 2"),($J30="Semana 3"),($J30="Semana 4")),INDEX(Calendario!$D$3:$H$55,MATCH(P$4,Calendario!$A$3:$A$55,0),MATCH($I30,Calendario!$D$2:$H$2,0)),""),""),IF($K30=3,IF(AND((N30=""),(O30="")),IF(OR(($J30="Semana 1"),($J30="Semana 2"),($J30="Semana 3"),($J30="Semana 4")),INDEX(Calendario!$D$3:$H$55,MATCH(P$4,Calendario!$A$3:$A$55,0),MATCH($I30,Calendario!$D$2:$H$2,0)),""),""),IF($K30=4,IF(AND((M30=""),(N30=""),(O30="")),IF(OR(($J30="Semana 1"),($J30="Semana 2"),($J30="Semana 3"),($J30="Semana 4")),INDEX(Calendario!$D$3:$H$55,MATCH(P$4,Calendario!$A$3:$A$55,0),MATCH($I30,Calendario!$D$2:$H$2,0)),""),"")))),IF($K30=2,IF(O30="",IF(OR(($J30="Semana 1"),($J30="Semana 2"),($J30="Semana 3")),INDEX(Calendario!$D$3:$H$55,MATCH(P$4,Calendario!$A$3:$A$55,0),MATCH($I30,Calendario!$D$2:$H$2,0)),""),""),IF($K30=3,IF(AND((N30=""),(O30="")),IF(OR(($J30="Semana 1"),($J30="Semana 2"),($J30="Semana 3")),INDEX(Calendario!$D$3:$H$55,MATCH(P$4,Calendario!$A$3:$A$55,0),MATCH($I30,Calendario!$D$2:$H$2,0)),""),""),IF($K30=4,IF(AND((M30=""),(N30=""),(O30="")),IF(OR(($J30="Semana 1"),($J30="Semana 2"),($J30="Semana 3")),INDEX(Calendario!$D$3:$H$55,MATCH(P$4,Calendario!$A$3:$A$55,0),MATCH($I30,Calendario!$D$2:$H$2,0)),""),""))))))))))</f>
        <v>44580</v>
      </c>
      <c r="Q30" s="107">
        <f>IF(ISBLANK($I30),"",IF(EXACT(($I30),(PROPER(TEXT(Q$3,"dddd")))),"",IF(OR(EXACT(($I30),PROPER(TEXT(Q28,"dddd"))),(EXACT(($I30),PROPER(TEXT(Q29,"dddd"))))),"",IF(EXACT(Q$4,$J30),IF(P30="",IF(OR(($K30=4),($K30=3),($K30=2),($K30=1)),INDEX(Calendario!$D$3:$H$55,MATCH(Q$4,Calendario!$A$3:$A$55,0),MATCH($I30,Calendario!$D$2:$H$2,0)),"")),IF($K30=1,IF(AND(M30="",EXACT((Q$4),(CONCATENATE(Calendario!$A$1," ",(MID($J30,8,2))+1)))),INDEX(Calendario!$D$3:$H$55,MATCH(Q$4,Calendario!$A$3:$A$55,0),MATCH($I30,Calendario!$D$2:$H$2,0)),IF(P30="","",INDEX(Calendario!$D$3:$H$55,MATCH(Q$4,Calendario!$A$3:$A$55,0),MATCH($I30,Calendario!$D$2:$H$2,0)))),IF(EXACT($M$4,"Semana 1"),IF($K30=2,IF(P30="",IF(OR(($J30="Semana 1"),($J30="Semana 2"),($J30="Semana 3"),($J30="Semana 4"),($J30="Semana 5")),INDEX(Calendario!$D$3:$H$55,MATCH(Q$4,Calendario!$A$3:$A$55,0),MATCH($I30,Calendario!$D$2:$H$2,0)),""),""),IF($K30=3,IF(AND((O30=""),(P30="")),IF(OR(($J30="Semana 1"),($J30="Semana 2"),($J30="Semana 3"),($J30="Semana 4"),($J30="Semana 5")),INDEX(Calendario!$D$3:$H$55,MATCH(Q$4,Calendario!$A$3:$A$55,0),MATCH($I30,Calendario!$D$2:$H$2,0)),""),""),IF($K30=4,IF(AND((N30=""),(O30=""),(P30="")),IF(OR(($J30="Semana 1"),($J30="Semana 2"),($J30="Semana 3"),($J30="Semana 4"),($J30="Semana 5")),INDEX(Calendario!$D$3:$H$55,MATCH(Q$4,Calendario!$A$3:$A$55,0),MATCH($I30,Calendario!$D$2:$H$2,0)),""),"")))),IF($K30=2,IF(P30="",IF(OR(($J30="Semana 1"),($J30="Semana 2"),($J30="Semana 3"),($J30="Semana 4")),INDEX(Calendario!$D$3:$H$55,MATCH(Q$4,Calendario!$A$3:$A$55,0),MATCH($I30,Calendario!$D$2:$H$2,0)),""),""),IF($K30=3,IF(AND((O30=""),(P30="")),IF(OR(($J30="Semana 1"),($J30="Semana 2"),($J30="Semana 3"),($J30="Semana 4")),INDEX(Calendario!$D$3:$H$55,MATCH(Q$4,Calendario!$A$3:$A$55,0),MATCH($I30,Calendario!$D$2:$H$2,0)),""),""),IF($K30=4,IF(AND((N30=""),(O30=""),(P30="")),IF(OR(($J30="Semana 1"),($J30="Semana 2"),($J30="Semana 3"),($J30="Semana 4")),INDEX(Calendario!$D$3:$H$55,MATCH(Q$4,Calendario!$A$3:$A$55,0),MATCH($I30,Calendario!$D$2:$H$2,0)),""),""))))))))))</f>
        <v>44587</v>
      </c>
      <c r="R30" s="108">
        <f>IF(ISBLANK($I30),"",IF(EXACT(($I30),(PROPER(TEXT(R$3,"dddd")))),"",IF(OR(EXACT(($I30),PROPER(TEXT(R28,"dddd"))),(EXACT(($I30),PROPER(TEXT(R29,"dddd"))))),"",IF(EXACT(R$4,$J30),IF(Q30="",IF(OR(($K30=4),($K30=3),($K30=2),($K30=1)),INDEX(Calendario!$D$3:$H$55,MATCH(R$4,Calendario!$A$3:$A$55,0),MATCH($I30,Calendario!$D$2:$H$2,0)),"")),IF($K30=1,IF(AND(N30="",EXACT((R$4),(CONCATENATE(Calendario!$A$1," ",(MID($J30,8,2))+1)))),INDEX(Calendario!$D$3:$H$55,MATCH(R$4,Calendario!$A$3:$A$55,0),MATCH($I30,Calendario!$D$2:$H$2,0)),IF(Q30="","",INDEX(Calendario!$D$3:$H$55,MATCH(R$4,Calendario!$A$3:$A$55,0),MATCH($I30,Calendario!$D$2:$H$2,0)))),IF(EXACT($M$4,"Semana 1"),IF($K30=2,IF(Q30="",IF(OR(($J30="Semana 1"),($J30="Semana 2"),($J30="Semana 3"),($J30="Semana 4"),($J30="Semana 5"),($J30="Semana 6")),INDEX(Calendario!$D$3:$H$55,MATCH(R$4,Calendario!$A$3:$A$55,0),MATCH($I30,Calendario!$D$2:$H$2,0)),""),""),IF($K30=3,IF(AND((P30=""),(Q30="")),IF(OR(($J30="Semana 1"),($J30="Semana 2"),($J30="Semana 3"),($J30="Semana 4"),($J30="Semana 5"),($J30="Semana 6")),INDEX(Calendario!$D$3:$H$55,MATCH(R$4,Calendario!$A$3:$A$55,0),MATCH($I30,Calendario!$D$2:$H$2,0)),""),""),IF($K30=4,IF(AND((O30=""),(P30=""),(Q30="")),IF(OR(($J30="Semana 1"),($J30="Semana 2"),($J30="Semana 3"),($J30="Semana 4"),($J30="Semana 5"),($J30="Semana 6")),INDEX(Calendario!$D$3:$H$55,MATCH(R$4,Calendario!$A$3:$A$55,0),MATCH($I30,Calendario!$D$2:$H$2,0)),""),"")))),IF($K30=2,IF(Q30="",IF(OR(($J30="Semana 1"),($J30="Semana 2"),($J30="Semana 3"),($J30="Semana 4"),($J30="Semana 5")),INDEX(Calendario!$D$3:$H$55,MATCH(R$4,Calendario!$A$3:$A$55,0),MATCH($I30,Calendario!$D$2:$H$2,0)),""),""),IF($K30=3,IF(AND((P30=""),(Q30="")),IF(OR(($J30="Semana 1"),($J30="Semana 2"),($J30="Semana 3"),($J30="Semana 4"),($J30="Semana 5")),INDEX(Calendario!$D$3:$H$55,MATCH(R$4,Calendario!$A$3:$A$55,0),MATCH($I30,Calendario!$D$2:$H$2,0)),""),""),IF($K30=4,IF(AND((O30=""),(P30=""),(Q30="")),IF(OR(($J30="Semana 1"),($J30="Semana 2"),($J30="Semana 3"),($J30="Semana 4"),($J30="Semana 5")),INDEX(Calendario!$D$3:$H$55,MATCH(R$4,Calendario!$A$3:$A$55,0),MATCH($I30,Calendario!$D$2:$H$2,0)),""),""))))))))))</f>
        <v>44594</v>
      </c>
      <c r="S30" s="108">
        <f>IF(ISBLANK($I30),"",IF(EXACT(($I30),(PROPER(TEXT(S$3,"dddd")))),"",IF(OR(EXACT(($I30),PROPER(TEXT(S28,"dddd"))),(EXACT(($I30),PROPER(TEXT(S29,"dddd"))))),"",IF(EXACT(S$4,$J30),IF(R30="",IF(OR(($K30=4),($K30=3),($K30=2),($K30=1)),INDEX(Calendario!$D$3:$H$55,MATCH(S$4,Calendario!$A$3:$A$55,0),MATCH($I30,Calendario!$D$2:$H$2,0)),"")),IF($K30=1,IF(AND(O30="",EXACT((S$4),(CONCATENATE(Calendario!$A$1," ",(MID($J30,8,2))+1)))),INDEX(Calendario!$D$3:$H$55,MATCH(S$4,Calendario!$A$3:$A$55,0),MATCH($I30,Calendario!$D$2:$H$2,0)),IF(R30="",IF(EXACT(($I30),(PROPER(TEXT(R$3,"dddd")))),INDEX(Calendario!$D$3:$H$55,MATCH(S$4,Calendario!$A$3:$A$55,0),MATCH($I30,Calendario!$D$2:$H$2,0)),""),INDEX(Calendario!$D$3:$H$55,MATCH(S$4,Calendario!$A$3:$A$55,0),MATCH($I30,Calendario!$D$2:$H$2,0)))),IF(EXACT($M$4,"Semana 1"),IF($K30=2,IF(R30="",IF(OR(($J30="Semana 1"),($J30="Semana 2"),($J30="Semana 3"),($J30="Semana 4"),($J30="Semana 5"),($J30="Semana 6"),($J30="Semana 7")),INDEX(Calendario!$D$3:$H$55,MATCH(S$4,Calendario!$A$3:$A$55,0),MATCH($I30,Calendario!$D$2:$H$2,0)),""),""),IF($K30=3,IF(AND((Q30=""),(R30="")),IF(OR(($J30="Semana 1"),($J30="Semana 2"),($J30="Semana 3"),($J30="Semana 4"),($J30="Semana 5"),($J30="Semana 6"),($J30="Semana 7")),INDEX(Calendario!$D$3:$H$55,MATCH(S$4,Calendario!$A$3:$A$55,0),MATCH($I30,Calendario!$D$2:$H$2,0)),""),""),IF($K30=4,IF(AND((P30=""),(Q30=""),(R30="")),IF(OR(($J30="Semana 1"),($J30="Semana 2"),($J30="Semana 3"),($J30="Semana 4"),($J30="Semana 5"),($J30="Semana 6"),($J30="Semana 7")),INDEX(Calendario!$D$3:$H$55,MATCH(S$4,Calendario!$A$3:$A$55,0),MATCH($I30,Calendario!$D$2:$H$2,0)),""),"")))),IF($K30=2,IF(R30="",IF(OR(($J30="Semana 1"),($J30="Semana 2"),($J30="Semana 3"),($J30="Semana 4"),($J30="Semana 5"),($J30="Semana 6")),INDEX(Calendario!$D$3:$H$55,MATCH(S$4,Calendario!$A$3:$A$55,0),MATCH($I30,Calendario!$D$2:$H$2,0)),""),""),IF($K30=3,IF(AND((Q30=""),(R30="")),IF(OR(($J30="Semana 1"),($J30="Semana 2"),($J30="Semana 3"),($J30="Semana 4"),($J30="Semana 5"),($J30="Semana 6")),INDEX(Calendario!$D$3:$H$55,MATCH(S$4,Calendario!$A$3:$A$55,0),MATCH($I30,Calendario!$D$2:$H$2,0)),""),""),IF($K30=4,IF(AND((P30=""),(Q30=""),(R30="")),IF(OR(($J30="Semana 1"),($J30="Semana 2"),($J30="Semana 3"),($J30="Semana 4"),($J30="Semana 5"),($J30="Semana 6")),INDEX(Calendario!$D$3:$H$55,MATCH(S$4,Calendario!$A$3:$A$55,0),MATCH($I30,Calendario!$D$2:$H$2,0)),""),""))))))))))</f>
        <v>44601</v>
      </c>
      <c r="T30" s="108">
        <f>IF(ISBLANK($I30),"",IF(EXACT(($I30),(PROPER(TEXT(T$3,"dddd")))),"",IF(OR(EXACT(($I30),PROPER(TEXT(T28,"dddd"))),(EXACT(($I30),PROPER(TEXT(T29,"dddd"))))),"",IF(EXACT(T$4,$J30),IF(S30="",IF(OR(($K30=4),($K30=3),($K30=2),($K30=1)),INDEX(Calendario!$D$3:$H$55,MATCH(T$4,Calendario!$A$3:$A$55,0),MATCH($I30,Calendario!$D$2:$H$2,0)),"")),IF($K30=1,IF(AND(P30="",EXACT((T$4),(CONCATENATE(Calendario!$A$1," ",(MID($J30,8,2))+1)))),INDEX(Calendario!$D$3:$H$55,MATCH(T$4,Calendario!$A$3:$A$55,0),MATCH($I30,Calendario!$D$2:$H$2,0)),IF(S30="",IF(EXACT(($I30),(PROPER(TEXT(S$3,"dddd")))),INDEX(Calendario!$D$3:$H$55,MATCH(T$4,Calendario!$A$3:$A$55,0),MATCH($I30,Calendario!$D$2:$H$2,0)),""),INDEX(Calendario!$D$3:$H$55,MATCH(T$4,Calendario!$A$3:$A$55,0),MATCH($I30,Calendario!$D$2:$H$2,0)))),IF(EXACT($M$4,"Semana 1"),IF($K30=2,IF(S30="",IF(OR(($J30="Semana 1"),($J30="Semana 2"),($J30="Semana 3"),($J30="Semana 4"),($J30="Semana 5"),($J30="Semana 6"),($J30="Semana 7"),($J30="Semana 8")),INDEX(Calendario!$D$3:$H$55,MATCH(T$4,Calendario!$A$3:$A$55,0),MATCH($I30,Calendario!$D$2:$H$2,0)),""),""),IF($K30=3,IF(AND((R30=""),(S30="")),IF(OR(($J30="Semana 1"),($J30="Semana 2"),($J30="Semana 3"),($J30="Semana 4"),($J30="Semana 5"),($J30="Semana 6"),($J30="Semana 7"),($J30="Semana 8")),INDEX(Calendario!$D$3:$H$55,MATCH(T$4,Calendario!$A$3:$A$55,0),MATCH($I30,Calendario!$D$2:$H$2,0)),""),""),IF($K30=4,IF(AND((Q30=""),(R30=""),(S30="")),IF(OR(($J30="Semana 1"),($J30="Semana 2"),($J30="Semana 3"),($J30="Semana 4"),($J30="Semana 5"),($J30="Semana 6"),($J30="Semana 7"),($J30="Semana 8")),INDEX(Calendario!$D$3:$H$55,MATCH(T$4,Calendario!$A$3:$A$55,0),MATCH($I30,Calendario!$D$2:$H$2,0)),""),"")))),IF($K30=2,IF(S30="",IF(OR(($J30="Semana 1"),($J30="Semana 2"),($J30="Semana 3"),($J30="Semana 4"),($J30="Semana 5"),($J30="Semana 6"),($J30="Semana 7")),INDEX(Calendario!$D$3:$H$55,MATCH(T$4,Calendario!$A$3:$A$55,0),MATCH($I30,Calendario!$D$2:$H$2,0)),""),""),IF($K30=3,IF(AND((R30=""),(S30="")),IF(OR(($J30="Semana 1"),($J30="Semana 2"),($J30="Semana 3"),($J30="Semana 4"),($J30="Semana 5"),($J30="Semana 6"),($J30="Semana 7")),INDEX(Calendario!$D$3:$H$55,MATCH(T$4,Calendario!$A$3:$A$55,0),MATCH($I30,Calendario!$D$2:$H$2,0)),""),""),IF($K30=4,IF(AND((Q30=""),(R30=""),(S30="")),IF(OR(($J30="Semana 1"),($J30="Semana 2"),($J30="Semana 3"),($J30="Semana 4"),($J30="Semana 5"),($J30="Semana 6"),($J30="Semana 7")),INDEX(Calendario!$D$3:$H$55,MATCH(T$4,Calendario!$A$3:$A$55,0),MATCH($I30,Calendario!$D$2:$H$2,0)),""),""))))))))))</f>
        <v>44608</v>
      </c>
      <c r="U30" s="108">
        <f>IF(ISBLANK($I30),"",IF(OR(EXACT(($I30),PROPER(TEXT(U29,"dddd"))),(EXACT(($I30),PROPER(TEXT(U28,"dddd"))))),"",IF(EXACT(($I30),(PROPER(TEXT(U$3,"dddd")))),"",IF($K30=1,INDEX(Calendario!$D$3:$H$55,MATCH(U$4,Calendario!$A$3:$A$55,0),MATCH($I30,Calendario!$D$2:$H$2,0)),IF($K30=2,IF(T30="",INDEX(Calendario!$D$3:$H$55,MATCH(U$4,Calendario!$A$3:$A$55,0),MATCH($I30,Calendario!$D$2:$H$2,0)),""),IF($K30=3,IF(AND((S30=""),(T30="")),INDEX(Calendario!$D$3:$H$55,MATCH(U$4,Calendario!$A$3:$A$55,0),MATCH($I30,Calendario!$D$2:$H$2,0)),""),IF($K30=4,IF(AND((R30=""),(S30=""),(T30="")),INDEX(Calendario!$D$3:$H$55,MATCH(U$4,Calendario!$A$3:$A$55,0),MATCH($I30,Calendario!$D$2:$H$2,0)),""))))))))</f>
        <v>44615</v>
      </c>
      <c r="V30" s="107">
        <f>IF(ISBLANK($I30),"",IF(OR(EXACT(($I30),PROPER(TEXT(V29,"dddd"))),(EXACT(($I30),PROPER(TEXT(V28,"dddd"))))),"",IF(EXACT(($I30),(PROPER(TEXT(V$3,"dddd")))),"",IF($K30=1,INDEX(Calendario!$D$3:$H$55,MATCH(V$4,Calendario!$A$3:$A$55,0),MATCH($I30,Calendario!$D$2:$H$2,0)),IF($K30=2,IF(U30="",INDEX(Calendario!$D$3:$H$55,MATCH(V$4,Calendario!$A$3:$A$55,0),MATCH($I30,Calendario!$D$2:$H$2,0)),""),IF($K30=3,IF(AND((T30=""),(U30="")),INDEX(Calendario!$D$3:$H$55,MATCH(V$4,Calendario!$A$3:$A$55,0),MATCH($I30,Calendario!$D$2:$H$2,0)),""),IF($K30=4,IF(AND((S30=""),(T30=""),(U30="")),INDEX(Calendario!$D$3:$H$55,MATCH(V$4,Calendario!$A$3:$A$55,0),MATCH($I30,Calendario!$D$2:$H$2,0)),""))))))))</f>
        <v>44622</v>
      </c>
      <c r="W30" s="107">
        <f>IF(ISBLANK($I30),"",IF(OR(EXACT(($I30),PROPER(TEXT(W29,"dddd"))),(EXACT(($I30),PROPER(TEXT(W28,"dddd"))))),"",IF(EXACT(($I30),(PROPER(TEXT(W$3,"dddd")))),"",IF($K30=1,INDEX(Calendario!$D$3:$H$55,MATCH(W$4,Calendario!$A$3:$A$55,0),MATCH($I30,Calendario!$D$2:$H$2,0)),IF($K30=2,IF(V30="",INDEX(Calendario!$D$3:$H$55,MATCH(W$4,Calendario!$A$3:$A$55,0),MATCH($I30,Calendario!$D$2:$H$2,0)),""),IF($K30=3,IF(AND((U30=""),(V30="")),INDEX(Calendario!$D$3:$H$55,MATCH(W$4,Calendario!$A$3:$A$55,0),MATCH($I30,Calendario!$D$2:$H$2,0)),""),IF($K30=4,IF(AND((T30=""),(U30=""),(V30="")),INDEX(Calendario!$D$3:$H$55,MATCH(W$4,Calendario!$A$3:$A$55,0),MATCH($I30,Calendario!$D$2:$H$2,0)),""))))))))</f>
        <v>44629</v>
      </c>
      <c r="X30" s="107">
        <f>IF(ISBLANK($I30),"",IF(OR(EXACT(($I30),PROPER(TEXT(X29,"dddd"))),(EXACT(($I30),PROPER(TEXT(X28,"dddd"))))),"",IF(EXACT(($I30),(PROPER(TEXT(X$3,"dddd")))),"",IF($K30=1,INDEX(Calendario!$D$3:$H$55,MATCH(X$4,Calendario!$A$3:$A$55,0),MATCH($I30,Calendario!$D$2:$H$2,0)),IF($K30=2,IF(W30="",INDEX(Calendario!$D$3:$H$55,MATCH(X$4,Calendario!$A$3:$A$55,0),MATCH($I30,Calendario!$D$2:$H$2,0)),""),IF($K30=3,IF(AND((V30=""),(W30="")),INDEX(Calendario!$D$3:$H$55,MATCH(X$4,Calendario!$A$3:$A$55,0),MATCH($I30,Calendario!$D$2:$H$2,0)),""),IF($K30=4,IF(AND((U30=""),(V30=""),(W30="")),INDEX(Calendario!$D$3:$H$55,MATCH(X$4,Calendario!$A$3:$A$55,0),MATCH($I30,Calendario!$D$2:$H$2,0)),""))))))))</f>
        <v>44636</v>
      </c>
      <c r="Y30" s="107">
        <f>IF(ISBLANK($I30),"",IF(OR(EXACT(($I30),PROPER(TEXT(Y29,"dddd"))),(EXACT(($I30),PROPER(TEXT(Y28,"dddd"))))),"",IF(EXACT(($I30),(PROPER(TEXT(Y$3,"dddd")))),"",IF($K30=1,INDEX(Calendario!$D$3:$H$55,MATCH(Y$4,Calendario!$A$3:$A$55,0),MATCH($I30,Calendario!$D$2:$H$2,0)),IF($K30=2,IF(X30="",INDEX(Calendario!$D$3:$H$55,MATCH(Y$4,Calendario!$A$3:$A$55,0),MATCH($I30,Calendario!$D$2:$H$2,0)),""),IF($K30=3,IF(AND((W30=""),(X30="")),INDEX(Calendario!$D$3:$H$55,MATCH(Y$4,Calendario!$A$3:$A$55,0),MATCH($I30,Calendario!$D$2:$H$2,0)),""),IF($K30=4,IF(AND((V30=""),(W30=""),(X30="")),INDEX(Calendario!$D$3:$H$55,MATCH(Y$4,Calendario!$A$3:$A$55,0),MATCH($I30,Calendario!$D$2:$H$2,0)),""))))))))</f>
        <v>44643</v>
      </c>
      <c r="Z30" s="107">
        <f>IF(ISBLANK($I30),"",IF(OR(EXACT(($I30),PROPER(TEXT(Z29,"dddd"))),(EXACT(($I30),PROPER(TEXT(Z28,"dddd"))))),"",IF(EXACT(($I30),(PROPER(TEXT(Z$3,"dddd")))),"",IF($K30=1,INDEX(Calendario!$D$3:$H$55,MATCH(Z$4,Calendario!$A$3:$A$55,0),MATCH($I30,Calendario!$D$2:$H$2,0)),IF($K30=2,IF(Y30="",INDEX(Calendario!$D$3:$H$55,MATCH(Z$4,Calendario!$A$3:$A$55,0),MATCH($I30,Calendario!$D$2:$H$2,0)),""),IF($K30=3,IF(AND((X30=""),(Y30="")),INDEX(Calendario!$D$3:$H$55,MATCH(Z$4,Calendario!$A$3:$A$55,0),MATCH($I30,Calendario!$D$2:$H$2,0)),""),IF($K30=4,IF(AND((W30=""),(X30=""),(Y30="")),INDEX(Calendario!$D$3:$H$55,MATCH(Z$4,Calendario!$A$3:$A$55,0),MATCH($I30,Calendario!$D$2:$H$2,0)),""))))))))</f>
        <v>44650</v>
      </c>
      <c r="AA30" s="108">
        <f>IF(ISBLANK($I30),"",IF(OR(EXACT(($I30),PROPER(TEXT(AA29,"dddd"))),(EXACT(($I30),PROPER(TEXT(AA28,"dddd"))))),"",IF(EXACT(($I30),(PROPER(TEXT(AA$3,"dddd")))),"",IF($K30=1,INDEX(Calendario!$D$3:$H$55,MATCH(AA$4,Calendario!$A$3:$A$55,0),MATCH($I30,Calendario!$D$2:$H$2,0)),IF($K30=2,IF(Z30="",INDEX(Calendario!$D$3:$H$55,MATCH(AA$4,Calendario!$A$3:$A$55,0),MATCH($I30,Calendario!$D$2:$H$2,0)),""),IF($K30=3,IF(AND((Y30=""),(Z30="")),INDEX(Calendario!$D$3:$H$55,MATCH(AA$4,Calendario!$A$3:$A$55,0),MATCH($I30,Calendario!$D$2:$H$2,0)),""),IF($K30=4,IF(AND((X30=""),(Y30=""),(Z30="")),INDEX(Calendario!$D$3:$H$55,MATCH(AA$4,Calendario!$A$3:$A$55,0),MATCH($I30,Calendario!$D$2:$H$2,0)),""))))))))</f>
        <v>44657</v>
      </c>
      <c r="AB30" s="108">
        <f>IF(ISBLANK($I30),"",IF(OR(EXACT(($I30),PROPER(TEXT(AB29,"dddd"))),(EXACT(($I30),PROPER(TEXT(AB28,"dddd"))))),"",IF(EXACT(($I30),(PROPER(TEXT(AB$3,"dddd")))),"",IF($K30=1,INDEX(Calendario!$D$3:$H$55,MATCH(AB$4,Calendario!$A$3:$A$55,0),MATCH($I30,Calendario!$D$2:$H$2,0)),IF($K30=2,IF(AA30="",INDEX(Calendario!$D$3:$H$55,MATCH(AB$4,Calendario!$A$3:$A$55,0),MATCH($I30,Calendario!$D$2:$H$2,0)),""),IF($K30=3,IF(AND((Z30=""),(AA30="")),INDEX(Calendario!$D$3:$H$55,MATCH(AB$4,Calendario!$A$3:$A$55,0),MATCH($I30,Calendario!$D$2:$H$2,0)),""),IF($K30=4,IF(AND((Y30=""),(Z30=""),(AA30="")),INDEX(Calendario!$D$3:$H$55,MATCH(AB$4,Calendario!$A$3:$A$55,0),MATCH($I30,Calendario!$D$2:$H$2,0)),""))))))))</f>
        <v>44664</v>
      </c>
      <c r="AC30" s="108">
        <f>IF(ISBLANK($I30),"",IF(OR(EXACT(($I30),PROPER(TEXT(AC29,"dddd"))),(EXACT(($I30),PROPER(TEXT(AC28,"dddd"))))),"",IF(EXACT(($I30),(PROPER(TEXT(AC$3,"dddd")))),"",IF($K30=1,INDEX(Calendario!$D$3:$H$55,MATCH(AC$4,Calendario!$A$3:$A$55,0),MATCH($I30,Calendario!$D$2:$H$2,0)),IF($K30=2,IF(AB30="",INDEX(Calendario!$D$3:$H$55,MATCH(AC$4,Calendario!$A$3:$A$55,0),MATCH($I30,Calendario!$D$2:$H$2,0)),""),IF($K30=3,IF(AND((AA30=""),(AB30="")),INDEX(Calendario!$D$3:$H$55,MATCH(AC$4,Calendario!$A$3:$A$55,0),MATCH($I30,Calendario!$D$2:$H$2,0)),""),IF($K30=4,IF(AND((Z30=""),(AA30=""),(AB30="")),INDEX(Calendario!$D$3:$H$55,MATCH(AC$4,Calendario!$A$3:$A$55,0),MATCH($I30,Calendario!$D$2:$H$2,0)),""))))))))</f>
        <v>44671</v>
      </c>
      <c r="AD30" s="108">
        <f>IF(ISBLANK($I30),"",IF(OR(EXACT(($I30),PROPER(TEXT(AD29,"dddd"))),(EXACT(($I30),PROPER(TEXT(AD28,"dddd"))))),"",IF(EXACT(($I30),(PROPER(TEXT(AD$3,"dddd")))),"",IF($K30=1,INDEX(Calendario!$D$3:$H$55,MATCH(AD$4,Calendario!$A$3:$A$55,0),MATCH($I30,Calendario!$D$2:$H$2,0)),IF($K30=2,IF(AC30="",INDEX(Calendario!$D$3:$H$55,MATCH(AD$4,Calendario!$A$3:$A$55,0),MATCH($I30,Calendario!$D$2:$H$2,0)),""),IF($K30=3,IF(AND((AB30=""),(AC30="")),INDEX(Calendario!$D$3:$H$55,MATCH(AD$4,Calendario!$A$3:$A$55,0),MATCH($I30,Calendario!$D$2:$H$2,0)),""),IF($K30=4,IF(AND((AA30=""),(AB30=""),(AC30="")),INDEX(Calendario!$D$3:$H$55,MATCH(AD$4,Calendario!$A$3:$A$55,0),MATCH($I30,Calendario!$D$2:$H$2,0)),""))))))))</f>
        <v>44678</v>
      </c>
      <c r="AE30" s="107">
        <f>IF(ISBLANK($I30),"",IF(OR(EXACT(($I30),PROPER(TEXT(AE29,"dddd"))),(EXACT(($I30),PROPER(TEXT(AE28,"dddd"))))),"",IF(EXACT(($I30),(PROPER(TEXT(AE$3,"dddd")))),"",IF($K30=1,INDEX(Calendario!$D$3:$H$55,MATCH(AE$4,Calendario!$A$3:$A$55,0),MATCH($I30,Calendario!$D$2:$H$2,0)),IF($K30=2,IF(AD30="",INDEX(Calendario!$D$3:$H$55,MATCH(AE$4,Calendario!$A$3:$A$55,0),MATCH($I30,Calendario!$D$2:$H$2,0)),""),IF($K30=3,IF(AND((AC30=""),(AD30="")),INDEX(Calendario!$D$3:$H$55,MATCH(AE$4,Calendario!$A$3:$A$55,0),MATCH($I30,Calendario!$D$2:$H$2,0)),""),IF($K30=4,IF(AND((AB30=""),(AC30=""),(AD30="")),INDEX(Calendario!$D$3:$H$55,MATCH(AE$4,Calendario!$A$3:$A$55,0),MATCH($I30,Calendario!$D$2:$H$2,0)),""))))))))</f>
        <v>44685</v>
      </c>
      <c r="AF30" s="107">
        <f>IF(ISBLANK($I30),"",IF(OR(EXACT(($I30),PROPER(TEXT(AF29,"dddd"))),(EXACT(($I30),PROPER(TEXT(AF28,"dddd"))))),"",IF(EXACT(($I30),(PROPER(TEXT(AF$3,"dddd")))),"",IF($K30=1,INDEX(Calendario!$D$3:$H$55,MATCH(AF$4,Calendario!$A$3:$A$55,0),MATCH($I30,Calendario!$D$2:$H$2,0)),IF($K30=2,IF(AE30="",INDEX(Calendario!$D$3:$H$55,MATCH(AF$4,Calendario!$A$3:$A$55,0),MATCH($I30,Calendario!$D$2:$H$2,0)),""),IF($K30=3,IF(AND((AD30=""),(AE30="")),INDEX(Calendario!$D$3:$H$55,MATCH(AF$4,Calendario!$A$3:$A$55,0),MATCH($I30,Calendario!$D$2:$H$2,0)),""),IF($K30=4,IF(AND((AC30=""),(AD30=""),(AE30="")),INDEX(Calendario!$D$3:$H$55,MATCH(AF$4,Calendario!$A$3:$A$55,0),MATCH($I30,Calendario!$D$2:$H$2,0)),""))))))))</f>
        <v>44692</v>
      </c>
      <c r="AG30" s="107">
        <f>IF(ISBLANK($I30),"",IF(OR(EXACT(($I30),PROPER(TEXT(AG29,"dddd"))),(EXACT(($I30),PROPER(TEXT(AG28,"dddd"))))),"",IF(EXACT(($I30),(PROPER(TEXT(AG$3,"dddd")))),"",IF($K30=1,INDEX(Calendario!$D$3:$H$55,MATCH(AG$4,Calendario!$A$3:$A$55,0),MATCH($I30,Calendario!$D$2:$H$2,0)),IF($K30=2,IF(AF30="",INDEX(Calendario!$D$3:$H$55,MATCH(AG$4,Calendario!$A$3:$A$55,0),MATCH($I30,Calendario!$D$2:$H$2,0)),""),IF($K30=3,IF(AND((AE30=""),(AF30="")),INDEX(Calendario!$D$3:$H$55,MATCH(AG$4,Calendario!$A$3:$A$55,0),MATCH($I30,Calendario!$D$2:$H$2,0)),""),IF($K30=4,IF(AND((AD30=""),(AE30=""),(AF30="")),INDEX(Calendario!$D$3:$H$55,MATCH(AG$4,Calendario!$A$3:$A$55,0),MATCH($I30,Calendario!$D$2:$H$2,0)),""))))))))</f>
        <v>44699</v>
      </c>
      <c r="AH30" s="107">
        <f>IF(ISBLANK($I30),"",IF(OR(EXACT(($I30),PROPER(TEXT(AH29,"dddd"))),(EXACT(($I30),PROPER(TEXT(AH28,"dddd"))))),"",IF(EXACT(($I30),(PROPER(TEXT(AH$3,"dddd")))),"",IF($K30=1,INDEX(Calendario!$D$3:$H$55,MATCH(AH$4,Calendario!$A$3:$A$55,0),MATCH($I30,Calendario!$D$2:$H$2,0)),IF($K30=2,IF(AG30="",INDEX(Calendario!$D$3:$H$55,MATCH(AH$4,Calendario!$A$3:$A$55,0),MATCH($I30,Calendario!$D$2:$H$2,0)),""),IF($K30=3,IF(AND((AF30=""),(AG30="")),INDEX(Calendario!$D$3:$H$55,MATCH(AH$4,Calendario!$A$3:$A$55,0),MATCH($I30,Calendario!$D$2:$H$2,0)),""),IF($K30=4,IF(AND((AE30=""),(AF30=""),(AG30="")),INDEX(Calendario!$D$3:$H$55,MATCH(AH$4,Calendario!$A$3:$A$55,0),MATCH($I30,Calendario!$D$2:$H$2,0)),""))))))))</f>
        <v>44706</v>
      </c>
      <c r="AI30" s="108">
        <f>IF(ISBLANK($I30),"",IF(OR(EXACT(($I30),PROPER(TEXT(AI29,"dddd"))),(EXACT(($I30),PROPER(TEXT(AI28,"dddd"))))),"",IF(EXACT(($I30),(PROPER(TEXT(AI$3,"dddd")))),"",IF($K30=1,INDEX(Calendario!$D$3:$H$55,MATCH(AI$4,Calendario!$A$3:$A$55,0),MATCH($I30,Calendario!$D$2:$H$2,0)),IF($K30=2,IF(AH30="",INDEX(Calendario!$D$3:$H$55,MATCH(AI$4,Calendario!$A$3:$A$55,0),MATCH($I30,Calendario!$D$2:$H$2,0)),""),IF($K30=3,IF(AND((AG30=""),(AH30="")),INDEX(Calendario!$D$3:$H$55,MATCH(AI$4,Calendario!$A$3:$A$55,0),MATCH($I30,Calendario!$D$2:$H$2,0)),""),IF($K30=4,IF(AND((AF30=""),(AG30=""),(AH30="")),INDEX(Calendario!$D$3:$H$55,MATCH(AI$4,Calendario!$A$3:$A$55,0),MATCH($I30,Calendario!$D$2:$H$2,0)),""))))))))</f>
        <v>44713</v>
      </c>
      <c r="AJ30" s="108">
        <f>IF(ISBLANK($I30),"",IF(OR(EXACT(($I30),PROPER(TEXT(AJ29,"dddd"))),(EXACT(($I30),PROPER(TEXT(AJ28,"dddd"))))),"",IF(EXACT(($I30),(PROPER(TEXT(AJ$3,"dddd")))),"",IF($K30=1,INDEX(Calendario!$D$3:$H$55,MATCH(AJ$4,Calendario!$A$3:$A$55,0),MATCH($I30,Calendario!$D$2:$H$2,0)),IF($K30=2,IF(AI30="",INDEX(Calendario!$D$3:$H$55,MATCH(AJ$4,Calendario!$A$3:$A$55,0),MATCH($I30,Calendario!$D$2:$H$2,0)),""),IF($K30=3,IF(AND((AH30=""),(AI30="")),INDEX(Calendario!$D$3:$H$55,MATCH(AJ$4,Calendario!$A$3:$A$55,0),MATCH($I30,Calendario!$D$2:$H$2,0)),""),IF($K30=4,IF(AND((AG30=""),(AH30=""),(AI30="")),INDEX(Calendario!$D$3:$H$55,MATCH(AJ$4,Calendario!$A$3:$A$55,0),MATCH($I30,Calendario!$D$2:$H$2,0)),""))))))))</f>
        <v>44720</v>
      </c>
      <c r="AK30" s="108">
        <f>IF(ISBLANK($I30),"",IF(OR(EXACT(($I30),PROPER(TEXT(AK29,"dddd"))),(EXACT(($I30),PROPER(TEXT(AK28,"dddd"))))),"",IF(EXACT(($I30),(PROPER(TEXT(AK$3,"dddd")))),"",IF($K30=1,INDEX(Calendario!$D$3:$H$55,MATCH(AK$4,Calendario!$A$3:$A$55,0),MATCH($I30,Calendario!$D$2:$H$2,0)),IF($K30=2,IF(AJ30="",INDEX(Calendario!$D$3:$H$55,MATCH(AK$4,Calendario!$A$3:$A$55,0),MATCH($I30,Calendario!$D$2:$H$2,0)),""),IF($K30=3,IF(AND((AI30=""),(AJ30="")),INDEX(Calendario!$D$3:$H$55,MATCH(AK$4,Calendario!$A$3:$A$55,0),MATCH($I30,Calendario!$D$2:$H$2,0)),""),IF($K30=4,IF(AND((AH30=""),(AI30=""),(AJ30="")),INDEX(Calendario!$D$3:$H$55,MATCH(AK$4,Calendario!$A$3:$A$55,0),MATCH($I30,Calendario!$D$2:$H$2,0)),""))))))))</f>
        <v>44727</v>
      </c>
      <c r="AL30" s="108">
        <f>IF(ISBLANK($I30),"",IF(OR(EXACT(($I30),PROPER(TEXT(AL29,"dddd"))),(EXACT(($I30),PROPER(TEXT(AL28,"dddd"))))),"",IF(EXACT(($I30),(PROPER(TEXT(AL$3,"dddd")))),"",IF($K30=1,INDEX(Calendario!$D$3:$H$55,MATCH(AL$4,Calendario!$A$3:$A$55,0),MATCH($I30,Calendario!$D$2:$H$2,0)),IF($K30=2,IF(AK30="",INDEX(Calendario!$D$3:$H$55,MATCH(AL$4,Calendario!$A$3:$A$55,0),MATCH($I30,Calendario!$D$2:$H$2,0)),""),IF($K30=3,IF(AND((AJ30=""),(AK30="")),INDEX(Calendario!$D$3:$H$55,MATCH(AL$4,Calendario!$A$3:$A$55,0),MATCH($I30,Calendario!$D$2:$H$2,0)),""),IF($K30=4,IF(AND((AI30=""),(AJ30=""),(AK30="")),INDEX(Calendario!$D$3:$H$55,MATCH(AL$4,Calendario!$A$3:$A$55,0),MATCH($I30,Calendario!$D$2:$H$2,0)),""))))))))</f>
        <v>44734</v>
      </c>
      <c r="AM30" s="108">
        <f>IF(ISBLANK($I30),"",IF(OR(EXACT(($I30),PROPER(TEXT(AM29,"dddd"))),(EXACT(($I30),PROPER(TEXT(AM28,"dddd"))))),"",IF(EXACT(($I30),(PROPER(TEXT(AM$3,"dddd")))),"",IF($K30=1,INDEX(Calendario!$D$3:$H$55,MATCH(AM$4,Calendario!$A$3:$A$55,0),MATCH($I30,Calendario!$D$2:$H$2,0)),IF($K30=2,IF(AL30="",INDEX(Calendario!$D$3:$H$55,MATCH(AM$4,Calendario!$A$3:$A$55,0),MATCH($I30,Calendario!$D$2:$H$2,0)),""),IF($K30=3,IF(AND((AK30=""),(AL30="")),INDEX(Calendario!$D$3:$H$55,MATCH(AM$4,Calendario!$A$3:$A$55,0),MATCH($I30,Calendario!$D$2:$H$2,0)),""),IF($K30=4,IF(AND((AJ30=""),(AK30=""),(AL30="")),INDEX(Calendario!$D$3:$H$55,MATCH(AM$4,Calendario!$A$3:$A$55,0),MATCH($I30,Calendario!$D$2:$H$2,0)),""))))))))</f>
        <v>44741</v>
      </c>
      <c r="AN30" s="107">
        <f>IF(ISBLANK($I30),"",IF(OR(EXACT(($I30),PROPER(TEXT(AN29,"dddd"))),(EXACT(($I30),PROPER(TEXT(AN28,"dddd"))))),"",IF(EXACT(($I30),(PROPER(TEXT(AN$3,"dddd")))),"",IF($K30=1,INDEX(Calendario!$D$3:$H$55,MATCH(AN$4,Calendario!$A$3:$A$55,0),MATCH($I30,Calendario!$D$2:$H$2,0)),IF($K30=2,IF(AM30="",INDEX(Calendario!$D$3:$H$55,MATCH(AN$4,Calendario!$A$3:$A$55,0),MATCH($I30,Calendario!$D$2:$H$2,0)),""),IF($K30=3,IF(AND((AL30=""),(AM30="")),INDEX(Calendario!$D$3:$H$55,MATCH(AN$4,Calendario!$A$3:$A$55,0),MATCH($I30,Calendario!$D$2:$H$2,0)),""),IF($K30=4,IF(AND((AK30=""),(AL30=""),(AM30="")),INDEX(Calendario!$D$3:$H$55,MATCH(AN$4,Calendario!$A$3:$A$55,0),MATCH($I30,Calendario!$D$2:$H$2,0)),""))))))))</f>
        <v>44748</v>
      </c>
      <c r="AO30" s="107">
        <f>IF(ISBLANK($I30),"",IF(OR(EXACT(($I30),PROPER(TEXT(AO29,"dddd"))),(EXACT(($I30),PROPER(TEXT(AO28,"dddd"))))),"",IF(EXACT(($I30),(PROPER(TEXT(AO$3,"dddd")))),"",IF($K30=1,INDEX(Calendario!$D$3:$H$55,MATCH(AO$4,Calendario!$A$3:$A$55,0),MATCH($I30,Calendario!$D$2:$H$2,0)),IF($K30=2,IF(AN30="",INDEX(Calendario!$D$3:$H$55,MATCH(AO$4,Calendario!$A$3:$A$55,0),MATCH($I30,Calendario!$D$2:$H$2,0)),""),IF($K30=3,IF(AND((AM30=""),(AN30="")),INDEX(Calendario!$D$3:$H$55,MATCH(AO$4,Calendario!$A$3:$A$55,0),MATCH($I30,Calendario!$D$2:$H$2,0)),""),IF($K30=4,IF(AND((AL30=""),(AM30=""),(AN30="")),INDEX(Calendario!$D$3:$H$55,MATCH(AO$4,Calendario!$A$3:$A$55,0),MATCH($I30,Calendario!$D$2:$H$2,0)),""))))))))</f>
        <v>44755</v>
      </c>
      <c r="AP30" s="107" t="str">
        <f>IF(ISBLANK($I30),"",IF(OR(EXACT(($I30),PROPER(TEXT(AP29,"dddd"))),(EXACT(($I30),PROPER(TEXT(AP28,"dddd"))))),"",IF(EXACT(($I30),(PROPER(TEXT(AP$3,"dddd")))),"",IF($K30=1,INDEX(Calendario!$D$3:$H$55,MATCH(AP$4,Calendario!$A$3:$A$55,0),MATCH($I30,Calendario!$D$2:$H$2,0)),IF($K30=2,IF(AO30="",INDEX(Calendario!$D$3:$H$55,MATCH(AP$4,Calendario!$A$3:$A$55,0),MATCH($I30,Calendario!$D$2:$H$2,0)),""),IF($K30=3,IF(AND((AN30=""),(AO30="")),INDEX(Calendario!$D$3:$H$55,MATCH(AP$4,Calendario!$A$3:$A$55,0),MATCH($I30,Calendario!$D$2:$H$2,0)),""),IF($K30=4,IF(AND((AM30=""),(AN30=""),(AO30="")),INDEX(Calendario!$D$3:$H$55,MATCH(AP$4,Calendario!$A$3:$A$55,0),MATCH($I30,Calendario!$D$2:$H$2,0)),""))))))))</f>
        <v/>
      </c>
      <c r="AQ30" s="107">
        <f>IF(ISBLANK($I30),"",IF(OR(EXACT(($I30),PROPER(TEXT(AQ29,"dddd"))),(EXACT(($I30),PROPER(TEXT(AQ28,"dddd"))))),"",IF(EXACT(($I30),(PROPER(TEXT(AQ$3,"dddd")))),"",IF($K30=1,INDEX(Calendario!$D$3:$H$55,MATCH(AQ$4,Calendario!$A$3:$A$55,0),MATCH($I30,Calendario!$D$2:$H$2,0)),IF($K30=2,IF(AP30="",INDEX(Calendario!$D$3:$H$55,MATCH(AQ$4,Calendario!$A$3:$A$55,0),MATCH($I30,Calendario!$D$2:$H$2,0)),""),IF($K30=3,IF(AND((AO30=""),(AP30="")),INDEX(Calendario!$D$3:$H$55,MATCH(AQ$4,Calendario!$A$3:$A$55,0),MATCH($I30,Calendario!$D$2:$H$2,0)),""),IF($K30=4,IF(AND((AN30=""),(AO30=""),(AP30="")),INDEX(Calendario!$D$3:$H$55,MATCH(AQ$4,Calendario!$A$3:$A$55,0),MATCH($I30,Calendario!$D$2:$H$2,0)),""))))))))</f>
        <v>44769</v>
      </c>
      <c r="AR30" s="108">
        <f>IF(ISBLANK($I30),"",IF(OR(EXACT(($I30),PROPER(TEXT(AR29,"dddd"))),(EXACT(($I30),PROPER(TEXT(AR28,"dddd"))))),"",IF(EXACT(($I30),(PROPER(TEXT(AR$3,"dddd")))),"",IF($K30=1,INDEX(Calendario!$D$3:$H$55,MATCH(AR$4,Calendario!$A$3:$A$55,0),MATCH($I30,Calendario!$D$2:$H$2,0)),IF($K30=2,IF(AQ30="",INDEX(Calendario!$D$3:$H$55,MATCH(AR$4,Calendario!$A$3:$A$55,0),MATCH($I30,Calendario!$D$2:$H$2,0)),""),IF($K30=3,IF(AND((AP30=""),(AQ30="")),INDEX(Calendario!$D$3:$H$55,MATCH(AR$4,Calendario!$A$3:$A$55,0),MATCH($I30,Calendario!$D$2:$H$2,0)),""),IF($K30=4,IF(AND((AO30=""),(AP30=""),(AQ30="")),INDEX(Calendario!$D$3:$H$55,MATCH(AR$4,Calendario!$A$3:$A$55,0),MATCH($I30,Calendario!$D$2:$H$2,0)),""))))))))</f>
        <v>44776</v>
      </c>
      <c r="AS30" s="108">
        <f>IF(ISBLANK($I30),"",IF(OR(EXACT(($I30),PROPER(TEXT(AS29,"dddd"))),(EXACT(($I30),PROPER(TEXT(AS28,"dddd"))))),"",IF(EXACT(($I30),(PROPER(TEXT(AS$3,"dddd")))),"",IF($K30=1,INDEX(Calendario!$D$3:$H$55,MATCH(AS$4,Calendario!$A$3:$A$55,0),MATCH($I30,Calendario!$D$2:$H$2,0)),IF($K30=2,IF(AR30="",INDEX(Calendario!$D$3:$H$55,MATCH(AS$4,Calendario!$A$3:$A$55,0),MATCH($I30,Calendario!$D$2:$H$2,0)),""),IF($K30=3,IF(AND((AQ30=""),(AR30="")),INDEX(Calendario!$D$3:$H$55,MATCH(AS$4,Calendario!$A$3:$A$55,0),MATCH($I30,Calendario!$D$2:$H$2,0)),""),IF($K30=4,IF(AND((AP30=""),(AQ30=""),(AR30="")),INDEX(Calendario!$D$3:$H$55,MATCH(AS$4,Calendario!$A$3:$A$55,0),MATCH($I30,Calendario!$D$2:$H$2,0)),""))))))))</f>
        <v>44783</v>
      </c>
      <c r="AT30" s="108">
        <f>IF(ISBLANK($I30),"",IF(OR(EXACT(($I30),PROPER(TEXT(AT29,"dddd"))),(EXACT(($I30),PROPER(TEXT(AT28,"dddd"))))),"",IF(EXACT(($I30),(PROPER(TEXT(AT$3,"dddd")))),"",IF($K30=1,INDEX(Calendario!$D$3:$H$55,MATCH(AT$4,Calendario!$A$3:$A$55,0),MATCH($I30,Calendario!$D$2:$H$2,0)),IF($K30=2,IF(AS30="",INDEX(Calendario!$D$3:$H$55,MATCH(AT$4,Calendario!$A$3:$A$55,0),MATCH($I30,Calendario!$D$2:$H$2,0)),""),IF($K30=3,IF(AND((AR30=""),(AS30="")),INDEX(Calendario!$D$3:$H$55,MATCH(AT$4,Calendario!$A$3:$A$55,0),MATCH($I30,Calendario!$D$2:$H$2,0)),""),IF($K30=4,IF(AND((AQ30=""),(AR30=""),(AS30="")),INDEX(Calendario!$D$3:$H$55,MATCH(AT$4,Calendario!$A$3:$A$55,0),MATCH($I30,Calendario!$D$2:$H$2,0)),""))))))))</f>
        <v>44790</v>
      </c>
      <c r="AU30" s="108">
        <f>IF(ISBLANK($I30),"",IF(OR(EXACT(($I30),PROPER(TEXT(AU29,"dddd"))),(EXACT(($I30),PROPER(TEXT(AU28,"dddd"))))),"",IF(EXACT(($I30),(PROPER(TEXT(AU$3,"dddd")))),"",IF($K30=1,INDEX(Calendario!$D$3:$H$55,MATCH(AU$4,Calendario!$A$3:$A$55,0),MATCH($I30,Calendario!$D$2:$H$2,0)),IF($K30=2,IF(AT30="",INDEX(Calendario!$D$3:$H$55,MATCH(AU$4,Calendario!$A$3:$A$55,0),MATCH($I30,Calendario!$D$2:$H$2,0)),""),IF($K30=3,IF(AND((AS30=""),(AT30="")),INDEX(Calendario!$D$3:$H$55,MATCH(AU$4,Calendario!$A$3:$A$55,0),MATCH($I30,Calendario!$D$2:$H$2,0)),""),IF($K30=4,IF(AND((AR30=""),(AS30=""),(AT30="")),INDEX(Calendario!$D$3:$H$55,MATCH(AU$4,Calendario!$A$3:$A$55,0),MATCH($I30,Calendario!$D$2:$H$2,0)),""))))))))</f>
        <v>44797</v>
      </c>
      <c r="AV30" s="107">
        <f>IF(ISBLANK($I30),"",IF(OR(EXACT(($I30),PROPER(TEXT(AV29,"dddd"))),(EXACT(($I30),PROPER(TEXT(AV28,"dddd"))))),"",IF(EXACT(($I30),(PROPER(TEXT(AV$3,"dddd")))),"",IF($K30=1,INDEX(Calendario!$D$3:$H$55,MATCH(AV$4,Calendario!$A$3:$A$55,0),MATCH($I30,Calendario!$D$2:$H$2,0)),IF($K30=2,IF(AU30="",INDEX(Calendario!$D$3:$H$55,MATCH(AV$4,Calendario!$A$3:$A$55,0),MATCH($I30,Calendario!$D$2:$H$2,0)),""),IF($K30=3,IF(AND((AT30=""),(AU30="")),INDEX(Calendario!$D$3:$H$55,MATCH(AV$4,Calendario!$A$3:$A$55,0),MATCH($I30,Calendario!$D$2:$H$2,0)),""),IF($K30=4,IF(AND((AS30=""),(AT30=""),(AU30="")),INDEX(Calendario!$D$3:$H$55,MATCH(AV$4,Calendario!$A$3:$A$55,0),MATCH($I30,Calendario!$D$2:$H$2,0)),""))))))))</f>
        <v>44804</v>
      </c>
      <c r="AW30" s="107">
        <f>IF(ISBLANK($I30),"",IF(OR(EXACT(($I30),PROPER(TEXT(AW29,"dddd"))),(EXACT(($I30),PROPER(TEXT(AW28,"dddd"))))),"",IF(EXACT(($I30),(PROPER(TEXT(AW$3,"dddd")))),"",IF($K30=1,INDEX(Calendario!$D$3:$H$55,MATCH(AW$4,Calendario!$A$3:$A$55,0),MATCH($I30,Calendario!$D$2:$H$2,0)),IF($K30=2,IF(AV30="",INDEX(Calendario!$D$3:$H$55,MATCH(AW$4,Calendario!$A$3:$A$55,0),MATCH($I30,Calendario!$D$2:$H$2,0)),""),IF($K30=3,IF(AND((AU30=""),(AV30="")),INDEX(Calendario!$D$3:$H$55,MATCH(AW$4,Calendario!$A$3:$A$55,0),MATCH($I30,Calendario!$D$2:$H$2,0)),""),IF($K30=4,IF(AND((AT30=""),(AU30=""),(AV30="")),INDEX(Calendario!$D$3:$H$55,MATCH(AW$4,Calendario!$A$3:$A$55,0),MATCH($I30,Calendario!$D$2:$H$2,0)),""))))))))</f>
        <v>44811</v>
      </c>
      <c r="AX30" s="107">
        <f>IF(ISBLANK($I30),"",IF(OR(EXACT(($I30),PROPER(TEXT(AX29,"dddd"))),(EXACT(($I30),PROPER(TEXT(AX28,"dddd"))))),"",IF(EXACT(($I30),(PROPER(TEXT(AX$3,"dddd")))),"",IF($K30=1,INDEX(Calendario!$D$3:$H$55,MATCH(AX$4,Calendario!$A$3:$A$55,0),MATCH($I30,Calendario!$D$2:$H$2,0)),IF($K30=2,IF(AW30="",INDEX(Calendario!$D$3:$H$55,MATCH(AX$4,Calendario!$A$3:$A$55,0),MATCH($I30,Calendario!$D$2:$H$2,0)),""),IF($K30=3,IF(AND((AV30=""),(AW30="")),INDEX(Calendario!$D$3:$H$55,MATCH(AX$4,Calendario!$A$3:$A$55,0),MATCH($I30,Calendario!$D$2:$H$2,0)),""),IF($K30=4,IF(AND((AU30=""),(AV30=""),(AW30="")),INDEX(Calendario!$D$3:$H$55,MATCH(AX$4,Calendario!$A$3:$A$55,0),MATCH($I30,Calendario!$D$2:$H$2,0)),""))))))))</f>
        <v>44818</v>
      </c>
      <c r="AY30" s="107">
        <f>IF(ISBLANK($I30),"",IF(OR(EXACT(($I30),PROPER(TEXT(AY29,"dddd"))),(EXACT(($I30),PROPER(TEXT(AY28,"dddd"))))),"",IF(EXACT(($I30),(PROPER(TEXT(AY$3,"dddd")))),"",IF($K30=1,INDEX(Calendario!$D$3:$H$55,MATCH(AY$4,Calendario!$A$3:$A$55,0),MATCH($I30,Calendario!$D$2:$H$2,0)),IF($K30=2,IF(AX30="",INDEX(Calendario!$D$3:$H$55,MATCH(AY$4,Calendario!$A$3:$A$55,0),MATCH($I30,Calendario!$D$2:$H$2,0)),""),IF($K30=3,IF(AND((AW30=""),(AX30="")),INDEX(Calendario!$D$3:$H$55,MATCH(AY$4,Calendario!$A$3:$A$55,0),MATCH($I30,Calendario!$D$2:$H$2,0)),""),IF($K30=4,IF(AND((AV30=""),(AW30=""),(AX30="")),INDEX(Calendario!$D$3:$H$55,MATCH(AY$4,Calendario!$A$3:$A$55,0),MATCH($I30,Calendario!$D$2:$H$2,0)),""))))))))</f>
        <v>44825</v>
      </c>
      <c r="AZ30" s="107">
        <f>IF(ISBLANK($I30),"",IF(OR(EXACT(($I30),PROPER(TEXT(AZ29,"dddd"))),(EXACT(($I30),PROPER(TEXT(AZ28,"dddd"))))),"",IF(EXACT(($I30),(PROPER(TEXT(AZ$3,"dddd")))),"",IF($K30=1,INDEX(Calendario!$D$3:$H$55,MATCH(AZ$4,Calendario!$A$3:$A$55,0),MATCH($I30,Calendario!$D$2:$H$2,0)),IF($K30=2,IF(AY30="",INDEX(Calendario!$D$3:$H$55,MATCH(AZ$4,Calendario!$A$3:$A$55,0),MATCH($I30,Calendario!$D$2:$H$2,0)),""),IF($K30=3,IF(AND((AX30=""),(AY30="")),INDEX(Calendario!$D$3:$H$55,MATCH(AZ$4,Calendario!$A$3:$A$55,0),MATCH($I30,Calendario!$D$2:$H$2,0)),""),IF($K30=4,IF(AND((AW30=""),(AX30=""),(AY30="")),INDEX(Calendario!$D$3:$H$55,MATCH(AZ$4,Calendario!$A$3:$A$55,0),MATCH($I30,Calendario!$D$2:$H$2,0)),""))))))))</f>
        <v>44832</v>
      </c>
      <c r="BA30" s="108">
        <f>IF(ISBLANK($I30),"",IF(OR(EXACT(($I30),PROPER(TEXT(BA29,"dddd"))),(EXACT(($I30),PROPER(TEXT(BA28,"dddd"))))),"",IF(EXACT(($I30),(PROPER(TEXT(BA$3,"dddd")))),"",IF($K30=1,INDEX(Calendario!$D$3:$H$55,MATCH(BA$4,Calendario!$A$3:$A$55,0),MATCH($I30,Calendario!$D$2:$H$2,0)),IF($K30=2,IF(AZ30="",INDEX(Calendario!$D$3:$H$55,MATCH(BA$4,Calendario!$A$3:$A$55,0),MATCH($I30,Calendario!$D$2:$H$2,0)),""),IF($K30=3,IF(AND((AY30=""),(AZ30="")),INDEX(Calendario!$D$3:$H$55,MATCH(BA$4,Calendario!$A$3:$A$55,0),MATCH($I30,Calendario!$D$2:$H$2,0)),""),IF($K30=4,IF(AND((AX30=""),(AY30=""),(AZ30="")),INDEX(Calendario!$D$3:$H$55,MATCH(BA$4,Calendario!$A$3:$A$55,0),MATCH($I30,Calendario!$D$2:$H$2,0)),""))))))))</f>
        <v>44839</v>
      </c>
      <c r="BB30" s="108">
        <f>IF(ISBLANK($I30),"",IF(OR(EXACT(($I30),PROPER(TEXT(BB29,"dddd"))),(EXACT(($I30),PROPER(TEXT(BB28,"dddd"))))),"",IF(EXACT(($I30),(PROPER(TEXT(BB$3,"dddd")))),"",IF($K30=1,INDEX(Calendario!$D$3:$H$55,MATCH(BB$4,Calendario!$A$3:$A$55,0),MATCH($I30,Calendario!$D$2:$H$2,0)),IF($K30=2,IF(BA30="",INDEX(Calendario!$D$3:$H$55,MATCH(BB$4,Calendario!$A$3:$A$55,0),MATCH($I30,Calendario!$D$2:$H$2,0)),""),IF($K30=3,IF(AND((AZ30=""),(BA30="")),INDEX(Calendario!$D$3:$H$55,MATCH(BB$4,Calendario!$A$3:$A$55,0),MATCH($I30,Calendario!$D$2:$H$2,0)),""),IF($K30=4,IF(AND((AY30=""),(AZ30=""),(BA30="")),INDEX(Calendario!$D$3:$H$55,MATCH(BB$4,Calendario!$A$3:$A$55,0),MATCH($I30,Calendario!$D$2:$H$2,0)),""))))))))</f>
        <v>44846</v>
      </c>
      <c r="BC30" s="108">
        <f>IF(ISBLANK($I30),"",IF(OR(EXACT(($I30),PROPER(TEXT(BC29,"dddd"))),(EXACT(($I30),PROPER(TEXT(BC28,"dddd"))))),"",IF(EXACT(($I30),(PROPER(TEXT(BC$3,"dddd")))),"",IF($K30=1,INDEX(Calendario!$D$3:$H$55,MATCH(BC$4,Calendario!$A$3:$A$55,0),MATCH($I30,Calendario!$D$2:$H$2,0)),IF($K30=2,IF(BB30="",INDEX(Calendario!$D$3:$H$55,MATCH(BC$4,Calendario!$A$3:$A$55,0),MATCH($I30,Calendario!$D$2:$H$2,0)),""),IF($K30=3,IF(AND((BA30=""),(BB30="")),INDEX(Calendario!$D$3:$H$55,MATCH(BC$4,Calendario!$A$3:$A$55,0),MATCH($I30,Calendario!$D$2:$H$2,0)),""),IF($K30=4,IF(AND((AZ30=""),(BA30=""),(BB30="")),INDEX(Calendario!$D$3:$H$55,MATCH(BC$4,Calendario!$A$3:$A$55,0),MATCH($I30,Calendario!$D$2:$H$2,0)),""))))))))</f>
        <v>44853</v>
      </c>
      <c r="BD30" s="108">
        <f>IF(ISBLANK($I30),"",IF(OR(EXACT(($I30),PROPER(TEXT(BD29,"dddd"))),(EXACT(($I30),PROPER(TEXT(BD28,"dddd"))))),"",IF(EXACT(($I30),(PROPER(TEXT(BD$3,"dddd")))),"",IF($K30=1,INDEX(Calendario!$D$3:$H$55,MATCH(BD$4,Calendario!$A$3:$A$55,0),MATCH($I30,Calendario!$D$2:$H$2,0)),IF($K30=2,IF(BC30="",INDEX(Calendario!$D$3:$H$55,MATCH(BD$4,Calendario!$A$3:$A$55,0),MATCH($I30,Calendario!$D$2:$H$2,0)),""),IF($K30=3,IF(AND((BB30=""),(BC30="")),INDEX(Calendario!$D$3:$H$55,MATCH(BD$4,Calendario!$A$3:$A$55,0),MATCH($I30,Calendario!$D$2:$H$2,0)),""),IF($K30=4,IF(AND((BA30=""),(BB30=""),(BC30="")),INDEX(Calendario!$D$3:$H$55,MATCH(BD$4,Calendario!$A$3:$A$55,0),MATCH($I30,Calendario!$D$2:$H$2,0)),""))))))))</f>
        <v>44860</v>
      </c>
      <c r="BE30" s="107">
        <f>IF(ISBLANK($I30),"",IF(OR(EXACT(($I30),PROPER(TEXT(BE29,"dddd"))),(EXACT(($I30),PROPER(TEXT(BE28,"dddd"))))),"",IF(EXACT(($I30),(PROPER(TEXT(BE$3,"dddd")))),"",IF($K30=1,INDEX(Calendario!$D$3:$H$55,MATCH(BE$4,Calendario!$A$3:$A$55,0),MATCH($I30,Calendario!$D$2:$H$2,0)),IF($K30=2,IF(BD30="",INDEX(Calendario!$D$3:$H$55,MATCH(BE$4,Calendario!$A$3:$A$55,0),MATCH($I30,Calendario!$D$2:$H$2,0)),""),IF($K30=3,IF(AND((BC30=""),(BD30="")),INDEX(Calendario!$D$3:$H$55,MATCH(BE$4,Calendario!$A$3:$A$55,0),MATCH($I30,Calendario!$D$2:$H$2,0)),""),IF($K30=4,IF(AND((BB30=""),(BC30=""),(BD30="")),INDEX(Calendario!$D$3:$H$55,MATCH(BE$4,Calendario!$A$3:$A$55,0),MATCH($I30,Calendario!$D$2:$H$2,0)),""))))))))</f>
        <v>44867</v>
      </c>
      <c r="BF30" s="107">
        <f>IF(ISBLANK($I30),"",IF(OR(EXACT(($I30),PROPER(TEXT(BF29,"dddd"))),(EXACT(($I30),PROPER(TEXT(BF28,"dddd"))))),"",IF(EXACT(($I30),(PROPER(TEXT(BF$3,"dddd")))),"",IF($K30=1,INDEX(Calendario!$D$3:$H$55,MATCH(BF$4,Calendario!$A$3:$A$55,0),MATCH($I30,Calendario!$D$2:$H$2,0)),IF($K30=2,IF(BE30="",INDEX(Calendario!$D$3:$H$55,MATCH(BF$4,Calendario!$A$3:$A$55,0),MATCH($I30,Calendario!$D$2:$H$2,0)),""),IF($K30=3,IF(AND((BD30=""),(BE30="")),INDEX(Calendario!$D$3:$H$55,MATCH(BF$4,Calendario!$A$3:$A$55,0),MATCH($I30,Calendario!$D$2:$H$2,0)),""),IF($K30=4,IF(AND((BC30=""),(BD30=""),(BE30="")),INDEX(Calendario!$D$3:$H$55,MATCH(BF$4,Calendario!$A$3:$A$55,0),MATCH($I30,Calendario!$D$2:$H$2,0)),""))))))))</f>
        <v>44874</v>
      </c>
      <c r="BG30" s="107">
        <f>IF(ISBLANK($I30),"",IF(OR(EXACT(($I30),PROPER(TEXT(BG29,"dddd"))),(EXACT(($I30),PROPER(TEXT(BG28,"dddd"))))),"",IF(EXACT(($I30),(PROPER(TEXT(BG$3,"dddd")))),"",IF($K30=1,INDEX(Calendario!$D$3:$H$55,MATCH(BG$4,Calendario!$A$3:$A$55,0),MATCH($I30,Calendario!$D$2:$H$2,0)),IF($K30=2,IF(BF30="",INDEX(Calendario!$D$3:$H$55,MATCH(BG$4,Calendario!$A$3:$A$55,0),MATCH($I30,Calendario!$D$2:$H$2,0)),""),IF($K30=3,IF(AND((BE30=""),(BF30="")),INDEX(Calendario!$D$3:$H$55,MATCH(BG$4,Calendario!$A$3:$A$55,0),MATCH($I30,Calendario!$D$2:$H$2,0)),""),IF($K30=4,IF(AND((BD30=""),(BE30=""),(BF30="")),INDEX(Calendario!$D$3:$H$55,MATCH(BG$4,Calendario!$A$3:$A$55,0),MATCH($I30,Calendario!$D$2:$H$2,0)),""))))))))</f>
        <v>44881</v>
      </c>
      <c r="BH30" s="107">
        <f>IF(ISBLANK($I30),"",IF(OR(EXACT(($I30),PROPER(TEXT(BH29,"dddd"))),(EXACT(($I30),PROPER(TEXT(BH28,"dddd"))))),"",IF(EXACT(($I30),(PROPER(TEXT(BH$3,"dddd")))),"",IF($K30=1,INDEX(Calendario!$D$3:$H$55,MATCH(BH$4,Calendario!$A$3:$A$55,0),MATCH($I30,Calendario!$D$2:$H$2,0)),IF($K30=2,IF(BG30="",INDEX(Calendario!$D$3:$H$55,MATCH(BH$4,Calendario!$A$3:$A$55,0),MATCH($I30,Calendario!$D$2:$H$2,0)),""),IF($K30=3,IF(AND((BF30=""),(BG30="")),INDEX(Calendario!$D$3:$H$55,MATCH(BH$4,Calendario!$A$3:$A$55,0),MATCH($I30,Calendario!$D$2:$H$2,0)),""),IF($K30=4,IF(AND((BE30=""),(BF30=""),(BG30="")),INDEX(Calendario!$D$3:$H$55,MATCH(BH$4,Calendario!$A$3:$A$55,0),MATCH($I30,Calendario!$D$2:$H$2,0)),""))))))))</f>
        <v>44888</v>
      </c>
      <c r="BI30" s="108">
        <f>IF(ISBLANK($I30),"",IF(OR(EXACT(($I30),PROPER(TEXT(BI29,"dddd"))),(EXACT(($I30),PROPER(TEXT(BI28,"dddd"))))),"",IF(EXACT(($I30),(PROPER(TEXT(BI$3,"dddd")))),"",IF($K30=1,INDEX(Calendario!$D$3:$H$55,MATCH(BI$4,Calendario!$A$3:$A$55,0),MATCH($I30,Calendario!$D$2:$H$2,0)),IF($K30=2,IF(BH30="",INDEX(Calendario!$D$3:$H$55,MATCH(BI$4,Calendario!$A$3:$A$55,0),MATCH($I30,Calendario!$D$2:$H$2,0)),""),IF($K30=3,IF(AND((BG30=""),(BH30="")),INDEX(Calendario!$D$3:$H$55,MATCH(BI$4,Calendario!$A$3:$A$55,0),MATCH($I30,Calendario!$D$2:$H$2,0)),""),IF($K30=4,IF(AND((BF30=""),(BG30=""),(BH30="")),INDEX(Calendario!$D$3:$H$55,MATCH(BI$4,Calendario!$A$3:$A$55,0),MATCH($I30,Calendario!$D$2:$H$2,0)),""))))))))</f>
        <v>44895</v>
      </c>
      <c r="BJ30" s="108">
        <f>IF(ISBLANK($I30),"",IF(OR(EXACT(($I30),PROPER(TEXT(BJ29,"dddd"))),(EXACT(($I30),PROPER(TEXT(BJ28,"dddd"))))),"",IF(EXACT(($I30),(PROPER(TEXT(BJ$3,"dddd")))),"",IF($K30=1,INDEX(Calendario!$D$3:$H$55,MATCH(BJ$4,Calendario!$A$3:$A$55,0),MATCH($I30,Calendario!$D$2:$H$2,0)),IF($K30=2,IF(BI30="",INDEX(Calendario!$D$3:$H$55,MATCH(BJ$4,Calendario!$A$3:$A$55,0),MATCH($I30,Calendario!$D$2:$H$2,0)),""),IF($K30=3,IF(AND((BH30=""),(BI30="")),INDEX(Calendario!$D$3:$H$55,MATCH(BJ$4,Calendario!$A$3:$A$55,0),MATCH($I30,Calendario!$D$2:$H$2,0)),""),IF($K30=4,IF(AND((BG30=""),(BH30=""),(BI30="")),INDEX(Calendario!$D$3:$H$55,MATCH(BJ$4,Calendario!$A$3:$A$55,0),MATCH($I30,Calendario!$D$2:$H$2,0)),""))))))))</f>
        <v>44902</v>
      </c>
      <c r="BK30" s="108">
        <f>IF(ISBLANK($I30),"",IF(OR(EXACT(($I30),PROPER(TEXT(BK29,"dddd"))),(EXACT(($I30),PROPER(TEXT(BK28,"dddd"))))),"",IF(EXACT(($I30),(PROPER(TEXT(BK$3,"dddd")))),"",IF($K30=1,INDEX(Calendario!$D$3:$H$55,MATCH(BK$4,Calendario!$A$3:$A$55,0),MATCH($I30,Calendario!$D$2:$H$2,0)),IF($K30=2,IF(BJ30="",INDEX(Calendario!$D$3:$H$55,MATCH(BK$4,Calendario!$A$3:$A$55,0),MATCH($I30,Calendario!$D$2:$H$2,0)),""),IF($K30=3,IF(AND((BI30=""),(BJ30="")),INDEX(Calendario!$D$3:$H$55,MATCH(BK$4,Calendario!$A$3:$A$55,0),MATCH($I30,Calendario!$D$2:$H$2,0)),""),IF($K30=4,IF(AND((BH30=""),(BI30=""),(BJ30="")),INDEX(Calendario!$D$3:$H$55,MATCH(BK$4,Calendario!$A$3:$A$55,0),MATCH($I30,Calendario!$D$2:$H$2,0)),""))))))))</f>
        <v>44909</v>
      </c>
      <c r="BL30" s="108">
        <f>IF(ISBLANK($I30),"",IF(OR(EXACT(($I30),PROPER(TEXT(BL29,"dddd"))),(EXACT(($I30),PROPER(TEXT(BL28,"dddd"))))),"",IF(EXACT(($I30),(PROPER(TEXT(BL$3,"dddd")))),"",IF($K30=1,INDEX(Calendario!$D$3:$H$55,MATCH(BL$4,Calendario!$A$3:$A$55,0),MATCH($I30,Calendario!$D$2:$H$2,0)),IF($K30=2,IF(BK30="",INDEX(Calendario!$D$3:$H$55,MATCH(BL$4,Calendario!$A$3:$A$55,0),MATCH($I30,Calendario!$D$2:$H$2,0)),""),IF($K30=3,IF(AND((BJ30=""),(BK30="")),INDEX(Calendario!$D$3:$H$55,MATCH(BL$4,Calendario!$A$3:$A$55,0),MATCH($I30,Calendario!$D$2:$H$2,0)),""),IF($K30=4,IF(AND((BI30=""),(BJ30=""),(BK30="")),INDEX(Calendario!$D$3:$H$55,MATCH(BL$4,Calendario!$A$3:$A$55,0),MATCH($I30,Calendario!$D$2:$H$2,0)),""))))))))</f>
        <v>44916</v>
      </c>
      <c r="BM30" s="108">
        <f>IF(ISBLANK($I30),"",IF(OR(EXACT(($I30),PROPER(TEXT(BM29,"dddd"))),(EXACT(($I30),PROPER(TEXT(BM28,"dddd"))))),"",IF(EXACT(($I30),(PROPER(TEXT(BM$3,"dddd")))),"",IF($K30=1,INDEX(Calendario!$D$3:$H$55,MATCH(BM$4,Calendario!$A$3:$A$55,0),MATCH($I30,Calendario!$D$2:$H$2,0)),IF($K30=2,IF(BL30="",INDEX(Calendario!$D$3:$H$55,MATCH(BM$4,Calendario!$A$3:$A$55,0),MATCH($I30,Calendario!$D$2:$H$2,0)),""),IF($K30=3,IF(AND((BK30=""),(BL30="")),INDEX(Calendario!$D$3:$H$55,MATCH(BM$4,Calendario!$A$3:$A$55,0),MATCH($I30,Calendario!$D$2:$H$2,0)),""),IF($K30=4,IF(AND((BJ30=""),(BK30=""),(BL30="")),INDEX(Calendario!$D$3:$H$55,MATCH(BM$4,Calendario!$A$3:$A$55,0),MATCH($I30,Calendario!$D$2:$H$2,0)),""))))))))</f>
        <v>44923</v>
      </c>
      <c r="BO30" s="88" t="s">
        <v>564</v>
      </c>
    </row>
    <row r="31" spans="1:67" s="88" customFormat="1" ht="26.25" customHeight="1" x14ac:dyDescent="0.25">
      <c r="A31" s="178">
        <f t="shared" si="1"/>
        <v>22</v>
      </c>
      <c r="B31" s="176" t="s">
        <v>1281</v>
      </c>
      <c r="C31" s="176" t="s">
        <v>1587</v>
      </c>
      <c r="D31" s="177" t="str">
        <f>IF(ISNA(VLOOKUP(C31,TSeccBS!$D:$H,5,FALSE)),"",VLOOKUP(C31,TSeccBS!$D:$H,5,FALSE))</f>
        <v>PEREIRA</v>
      </c>
      <c r="E31" s="176" t="s">
        <v>564</v>
      </c>
      <c r="F31" s="176" t="s">
        <v>27</v>
      </c>
      <c r="G31" s="177" t="str">
        <f>IF(ISNA(VLOOKUP(F31,Tmunic!$C$2:$D$1160,2,FALSE)),"",VLOOKUP(F31,Tmunic!$C$2:$D$1160,2,FALSE))</f>
        <v>UB SANTA ROSA DE CABAL</v>
      </c>
      <c r="H31" s="184" t="str">
        <f>IF(ISNA(VLOOKUP(G31,TDirReg!$F$1:$H$184,3,0)),"",VLOOKUP(G31,TDirReg!$F$1:$H$184,3,0))</f>
        <v>CARRERA 13 Nº 29-91</v>
      </c>
      <c r="I31" s="196" t="s">
        <v>125</v>
      </c>
      <c r="J31" s="195" t="s">
        <v>134</v>
      </c>
      <c r="K31" s="197">
        <v>4</v>
      </c>
      <c r="L31" s="202">
        <f t="shared" si="2"/>
        <v>12</v>
      </c>
      <c r="M31" s="107" t="str">
        <f>IF(ISBLANK($I31),"",IF(EXACT(($I31),(PROPER(TEXT(M$3,"dddd")))),"",IF(EXACT(M$4,$J31),IF($K31=1,INDEX(Calendario!$D$3:$H$55,MATCH(M$4,Calendario!$A$3:$A$55,0),MATCH($I31,Calendario!$D$2:$H$2,0)),INDEX(Calendario!$D$3:$H$55,MATCH($J31,Calendario!$A$3:$A$55,0),MATCH($I31,Calendario!$D$2:$H$2,0))),"")))</f>
        <v/>
      </c>
      <c r="N31" s="107" t="str">
        <f>IF(ISBLANK($I31),"",IF(OR(EXACT(($I31),PROPER(TEXT(N29,"dddd"))),(EXACT(($I31),PROPER(TEXT(N30,"dddd"))))),"",IF(EXACT(($I31),(PROPER(TEXT(N$3,"dddd")))),"",IF(EXACT(N$4,$J31),IF(M31="",IF(OR(($K31=4),($K31=3),($K31=2),($K31=1)),INDEX(Calendario!$D$3:$H$55,MATCH(N$4,Calendario!$A$3:$A$55,0),MATCH($I31,Calendario!$D$2:$H$2,0)),"")),IF($K31=1,IF(AND(M31="",EXACT((N$4),(CONCATENATE(Calendario!$A$1," ",(MID($J31,8,2))+1)))),INDEX(Calendario!$D$3:$H$55,MATCH(N$4,Calendario!$A$3:$A$55,0),MATCH($I31,Calendario!$D$2:$H$2,0)),IF(M31="","",INDEX(Calendario!$D$3:$H$55,MATCH(N$4,Calendario!$A$3:$A$55,0),MATCH($I31,Calendario!$D$2:$H$2,0)))),IF($K31=2,IF(M31="",IF(EXACT($K31,N$4),INDEX(Calendario!$D$3:$H$55,MATCH(N$4,Calendario!$A$3:$A$55,0),MATCH($I31,Calendario!$D$2:$H$2,0)),""),""),IF($K31=3,IF((M31=""),IF(EXACT($K31,N$4),INDEX(Calendario!$D$3:$H$55,MATCH(N$4,Calendario!$A$3:$A$55,0),MATCH($I31,Calendario!$D$2:$H$2,0)),""),""),IF($K31=4,IF((M31=""),IF(EXACT($K31,N$4),INDEX(Calendario!$D$3:$H$55,MATCH(N$4,Calendario!$A$3:$A$55,0),MATCH($I31,Calendario!$D$2:$H$2,0)),""),""),1))))))))</f>
        <v/>
      </c>
      <c r="O31" s="107" t="str">
        <f>IF(ISBLANK($I31),"",IF(EXACT(($I31),(PROPER(TEXT(O$3,"dddd")))),"",IF(OR(EXACT(($I31),PROPER(TEXT(O29,"dddd"))),(EXACT(($I31),PROPER(TEXT(O30,"dddd"))))),"",IF(EXACT(O$4,$J31),IF(N31="",IF(OR(($K31=4),($K31=3),($K31=2),($K31=1)),INDEX(Calendario!$D$3:$H$55,MATCH(O$4,Calendario!$A$3:$A$55,0),MATCH($I31,Calendario!$D$2:$H$2,0)),"")),IF($K31=1,IF(AND(M31="",EXACT((O$4),(CONCATENATE(Calendario!$A$1," ",(MID($J31,8,2))+1)))),INDEX(Calendario!$D$3:$H$55,MATCH(O$4,Calendario!$A$3:$A$55,0),MATCH($I31,Calendario!$D$2:$H$2,0)),IF(N31="",IF(EXACT(($I31),(PROPER(TEXT(N$3,"dddd")))),INDEX(Calendario!$D$3:$H$55,MATCH(O$4,Calendario!$A$3:$A$55,0),MATCH($I31,Calendario!$D$2:$H$2,0)),""),INDEX(Calendario!$D$3:$H$55,MATCH(O$4,Calendario!$A$3:$A$55,0),MATCH($I31,Calendario!$D$2:$H$2,0)))),IF(EXACT($M$4,"Semana 1"),IF($K31=2,IF(N31="",IF(OR(($J31="Semana 1"),($J31="Semana 2"),($J31="Semana 3")),INDEX(Calendario!$D$3:$H$55,MATCH(O$4,Calendario!$A$3:$A$55,0),MATCH($I31,Calendario!$D$2:$H$2,0)),""),""),IF($K31=3,IF(AND((M31=""),(N31="")),IF(OR(($J31="Semana 1"),($J31="Semana 2"),($J31="Semana 3")),INDEX(Calendario!$D$3:$H$55,MATCH(O$4,Calendario!$A$3:$A$55,0),MATCH($I31,Calendario!$D$2:$H$2,0)),""),""),IF($K31=4,IF(AND((M31=""),(N31="")),IF(OR(($J31="Semana 1"),($J31="Semana 2"),($J31="Semana 3")),INDEX(Calendario!$D$3:$H$55,MATCH(O$4,Calendario!$A$3:$A$55,0),MATCH($I31,Calendario!$D$2:$H$2,0)),""),"")))),IF($K31=2,IF(N31="",IF(OR(($J31="Semana 1"),($J31="Semana 2")),INDEX(Calendario!$D$3:$H$55,MATCH(O$4,Calendario!$A$3:$A$55,0),MATCH($I31,Calendario!$D$2:$H$2,0)),""),""),IF($K31=3,IF(AND((M31=""),(N31="")),IF(OR(($J31="Semana 1"),($J31="Semana 2")),INDEX(Calendario!$D$3:$H$55,MATCH(O$4,Calendario!$A$3:$A$55,0),MATCH($I31,Calendario!$D$2:$H$2,0)),""),""),IF($K31=4,IF(AND((M31=""),(N31="")),IF(OR(($J31="Semana 1"),($J31="Semana 2")),INDEX(Calendario!$D$3:$H$55,MATCH(O$4,Calendario!$A$3:$A$55,0),MATCH($I31,Calendario!$D$2:$H$2,0)),""),""))))))))))</f>
        <v/>
      </c>
      <c r="P31" s="107" t="str">
        <f>IF(ISBLANK($I31),"",IF(EXACT(($I31),(PROPER(TEXT(P$3,"dddd")))),"",IF(OR(EXACT(($I31),PROPER(TEXT(P29,"dddd"))),(EXACT(($I31),PROPER(TEXT(P30,"dddd"))))),"",IF(EXACT(P$4,$J31),IF(O31="",IF(OR(($K31=4),($K31=3),($K31=2),($K31=1)),INDEX(Calendario!$D$3:$H$55,MATCH(P$4,Calendario!$A$3:$A$55,0),MATCH($I31,Calendario!$D$2:$H$2,0)),"")),IF($K31=1,IF(AND(M31="",EXACT((P$4),(CONCATENATE(Calendario!$A$1," ",(MID($J31,8,2))+1)))),INDEX(Calendario!$D$3:$H$55,MATCH(P$4,Calendario!$A$3:$A$55,0),MATCH($I31,Calendario!$D$2:$H$2,0)),IF(O31="",IF(EXACT(($I31),(PROPER(TEXT(O$3,"dddd")))),INDEX(Calendario!$D$3:$H$55,MATCH(P$4,Calendario!$A$3:$A$55,0),MATCH($I31,Calendario!$D$2:$H$2,0)),""),INDEX(Calendario!$D$3:$H$55,MATCH(P$4,Calendario!$A$3:$A$55,0),MATCH($I31,Calendario!$D$2:$H$2,0)))),IF(EXACT($M$4,"Semana 1"),IF($K31=2,IF(O31="",IF(OR(($J31="Semana 1"),($J31="Semana 2"),($J31="Semana 3"),($J31="Semana 4")),INDEX(Calendario!$D$3:$H$55,MATCH(P$4,Calendario!$A$3:$A$55,0),MATCH($I31,Calendario!$D$2:$H$2,0)),""),""),IF($K31=3,IF(AND((N31=""),(O31="")),IF(OR(($J31="Semana 1"),($J31="Semana 2"),($J31="Semana 3"),($J31="Semana 4")),INDEX(Calendario!$D$3:$H$55,MATCH(P$4,Calendario!$A$3:$A$55,0),MATCH($I31,Calendario!$D$2:$H$2,0)),""),""),IF($K31=4,IF(AND((M31=""),(N31=""),(O31="")),IF(OR(($J31="Semana 1"),($J31="Semana 2"),($J31="Semana 3"),($J31="Semana 4")),INDEX(Calendario!$D$3:$H$55,MATCH(P$4,Calendario!$A$3:$A$55,0),MATCH($I31,Calendario!$D$2:$H$2,0)),""),"")))),IF($K31=2,IF(O31="",IF(OR(($J31="Semana 1"),($J31="Semana 2"),($J31="Semana 3")),INDEX(Calendario!$D$3:$H$55,MATCH(P$4,Calendario!$A$3:$A$55,0),MATCH($I31,Calendario!$D$2:$H$2,0)),""),""),IF($K31=3,IF(AND((N31=""),(O31="")),IF(OR(($J31="Semana 1"),($J31="Semana 2"),($J31="Semana 3")),INDEX(Calendario!$D$3:$H$55,MATCH(P$4,Calendario!$A$3:$A$55,0),MATCH($I31,Calendario!$D$2:$H$2,0)),""),""),IF($K31=4,IF(AND((M31=""),(N31=""),(O31="")),IF(OR(($J31="Semana 1"),($J31="Semana 2"),($J31="Semana 3")),INDEX(Calendario!$D$3:$H$55,MATCH(P$4,Calendario!$A$3:$A$55,0),MATCH($I31,Calendario!$D$2:$H$2,0)),""),""))))))))))</f>
        <v/>
      </c>
      <c r="Q31" s="107">
        <f>IF(ISBLANK($I31),"",IF(EXACT(($I31),(PROPER(TEXT(Q$3,"dddd")))),"",IF(OR(EXACT(($I31),PROPER(TEXT(Q29,"dddd"))),(EXACT(($I31),PROPER(TEXT(Q30,"dddd"))))),"",IF(EXACT(Q$4,$J31),IF(P31="",IF(OR(($K31=4),($K31=3),($K31=2),($K31=1)),INDEX(Calendario!$D$3:$H$55,MATCH(Q$4,Calendario!$A$3:$A$55,0),MATCH($I31,Calendario!$D$2:$H$2,0)),"")),IF($K31=1,IF(AND(M31="",EXACT((Q$4),(CONCATENATE(Calendario!$A$1," ",(MID($J31,8,2))+1)))),INDEX(Calendario!$D$3:$H$55,MATCH(Q$4,Calendario!$A$3:$A$55,0),MATCH($I31,Calendario!$D$2:$H$2,0)),IF(P31="","",INDEX(Calendario!$D$3:$H$55,MATCH(Q$4,Calendario!$A$3:$A$55,0),MATCH($I31,Calendario!$D$2:$H$2,0)))),IF(EXACT($M$4,"Semana 1"),IF($K31=2,IF(P31="",IF(OR(($J31="Semana 1"),($J31="Semana 2"),($J31="Semana 3"),($J31="Semana 4"),($J31="Semana 5")),INDEX(Calendario!$D$3:$H$55,MATCH(Q$4,Calendario!$A$3:$A$55,0),MATCH($I31,Calendario!$D$2:$H$2,0)),""),""),IF($K31=3,IF(AND((O31=""),(P31="")),IF(OR(($J31="Semana 1"),($J31="Semana 2"),($J31="Semana 3"),($J31="Semana 4"),($J31="Semana 5")),INDEX(Calendario!$D$3:$H$55,MATCH(Q$4,Calendario!$A$3:$A$55,0),MATCH($I31,Calendario!$D$2:$H$2,0)),""),""),IF($K31=4,IF(AND((N31=""),(O31=""),(P31="")),IF(OR(($J31="Semana 1"),($J31="Semana 2"),($J31="Semana 3"),($J31="Semana 4"),($J31="Semana 5")),INDEX(Calendario!$D$3:$H$55,MATCH(Q$4,Calendario!$A$3:$A$55,0),MATCH($I31,Calendario!$D$2:$H$2,0)),""),"")))),IF($K31=2,IF(P31="",IF(OR(($J31="Semana 1"),($J31="Semana 2"),($J31="Semana 3"),($J31="Semana 4")),INDEX(Calendario!$D$3:$H$55,MATCH(Q$4,Calendario!$A$3:$A$55,0),MATCH($I31,Calendario!$D$2:$H$2,0)),""),""),IF($K31=3,IF(AND((O31=""),(P31="")),IF(OR(($J31="Semana 1"),($J31="Semana 2"),($J31="Semana 3"),($J31="Semana 4")),INDEX(Calendario!$D$3:$H$55,MATCH(Q$4,Calendario!$A$3:$A$55,0),MATCH($I31,Calendario!$D$2:$H$2,0)),""),""),IF($K31=4,IF(AND((N31=""),(O31=""),(P31="")),IF(OR(($J31="Semana 1"),($J31="Semana 2"),($J31="Semana 3"),($J31="Semana 4")),INDEX(Calendario!$D$3:$H$55,MATCH(Q$4,Calendario!$A$3:$A$55,0),MATCH($I31,Calendario!$D$2:$H$2,0)),""),""))))))))))</f>
        <v>44585</v>
      </c>
      <c r="R31" s="108" t="str">
        <f>IF(ISBLANK($I31),"",IF(EXACT(($I31),(PROPER(TEXT(R$3,"dddd")))),"",IF(OR(EXACT(($I31),PROPER(TEXT(R29,"dddd"))),(EXACT(($I31),PROPER(TEXT(R30,"dddd"))))),"",IF(EXACT(R$4,$J31),IF(Q31="",IF(OR(($K31=4),($K31=3),($K31=2),($K31=1)),INDEX(Calendario!$D$3:$H$55,MATCH(R$4,Calendario!$A$3:$A$55,0),MATCH($I31,Calendario!$D$2:$H$2,0)),"")),IF($K31=1,IF(AND(N31="",EXACT((R$4),(CONCATENATE(Calendario!$A$1," ",(MID($J31,8,2))+1)))),INDEX(Calendario!$D$3:$H$55,MATCH(R$4,Calendario!$A$3:$A$55,0),MATCH($I31,Calendario!$D$2:$H$2,0)),IF(Q31="","",INDEX(Calendario!$D$3:$H$55,MATCH(R$4,Calendario!$A$3:$A$55,0),MATCH($I31,Calendario!$D$2:$H$2,0)))),IF(EXACT($M$4,"Semana 1"),IF($K31=2,IF(Q31="",IF(OR(($J31="Semana 1"),($J31="Semana 2"),($J31="Semana 3"),($J31="Semana 4"),($J31="Semana 5"),($J31="Semana 6")),INDEX(Calendario!$D$3:$H$55,MATCH(R$4,Calendario!$A$3:$A$55,0),MATCH($I31,Calendario!$D$2:$H$2,0)),""),""),IF($K31=3,IF(AND((P31=""),(Q31="")),IF(OR(($J31="Semana 1"),($J31="Semana 2"),($J31="Semana 3"),($J31="Semana 4"),($J31="Semana 5"),($J31="Semana 6")),INDEX(Calendario!$D$3:$H$55,MATCH(R$4,Calendario!$A$3:$A$55,0),MATCH($I31,Calendario!$D$2:$H$2,0)),""),""),IF($K31=4,IF(AND((O31=""),(P31=""),(Q31="")),IF(OR(($J31="Semana 1"),($J31="Semana 2"),($J31="Semana 3"),($J31="Semana 4"),($J31="Semana 5"),($J31="Semana 6")),INDEX(Calendario!$D$3:$H$55,MATCH(R$4,Calendario!$A$3:$A$55,0),MATCH($I31,Calendario!$D$2:$H$2,0)),""),"")))),IF($K31=2,IF(Q31="",IF(OR(($J31="Semana 1"),($J31="Semana 2"),($J31="Semana 3"),($J31="Semana 4"),($J31="Semana 5")),INDEX(Calendario!$D$3:$H$55,MATCH(R$4,Calendario!$A$3:$A$55,0),MATCH($I31,Calendario!$D$2:$H$2,0)),""),""),IF($K31=3,IF(AND((P31=""),(Q31="")),IF(OR(($J31="Semana 1"),($J31="Semana 2"),($J31="Semana 3"),($J31="Semana 4"),($J31="Semana 5")),INDEX(Calendario!$D$3:$H$55,MATCH(R$4,Calendario!$A$3:$A$55,0),MATCH($I31,Calendario!$D$2:$H$2,0)),""),""),IF($K31=4,IF(AND((O31=""),(P31=""),(Q31="")),IF(OR(($J31="Semana 1"),($J31="Semana 2"),($J31="Semana 3"),($J31="Semana 4"),($J31="Semana 5")),INDEX(Calendario!$D$3:$H$55,MATCH(R$4,Calendario!$A$3:$A$55,0),MATCH($I31,Calendario!$D$2:$H$2,0)),""),""))))))))))</f>
        <v/>
      </c>
      <c r="S31" s="108" t="str">
        <f>IF(ISBLANK($I31),"",IF(EXACT(($I31),(PROPER(TEXT(S$3,"dddd")))),"",IF(OR(EXACT(($I31),PROPER(TEXT(S29,"dddd"))),(EXACT(($I31),PROPER(TEXT(S30,"dddd"))))),"",IF(EXACT(S$4,$J31),IF(R31="",IF(OR(($K31=4),($K31=3),($K31=2),($K31=1)),INDEX(Calendario!$D$3:$H$55,MATCH(S$4,Calendario!$A$3:$A$55,0),MATCH($I31,Calendario!$D$2:$H$2,0)),"")),IF($K31=1,IF(AND(O31="",EXACT((S$4),(CONCATENATE(Calendario!$A$1," ",(MID($J31,8,2))+1)))),INDEX(Calendario!$D$3:$H$55,MATCH(S$4,Calendario!$A$3:$A$55,0),MATCH($I31,Calendario!$D$2:$H$2,0)),IF(R31="",IF(EXACT(($I31),(PROPER(TEXT(R$3,"dddd")))),INDEX(Calendario!$D$3:$H$55,MATCH(S$4,Calendario!$A$3:$A$55,0),MATCH($I31,Calendario!$D$2:$H$2,0)),""),INDEX(Calendario!$D$3:$H$55,MATCH(S$4,Calendario!$A$3:$A$55,0),MATCH($I31,Calendario!$D$2:$H$2,0)))),IF(EXACT($M$4,"Semana 1"),IF($K31=2,IF(R31="",IF(OR(($J31="Semana 1"),($J31="Semana 2"),($J31="Semana 3"),($J31="Semana 4"),($J31="Semana 5"),($J31="Semana 6"),($J31="Semana 7")),INDEX(Calendario!$D$3:$H$55,MATCH(S$4,Calendario!$A$3:$A$55,0),MATCH($I31,Calendario!$D$2:$H$2,0)),""),""),IF($K31=3,IF(AND((Q31=""),(R31="")),IF(OR(($J31="Semana 1"),($J31="Semana 2"),($J31="Semana 3"),($J31="Semana 4"),($J31="Semana 5"),($J31="Semana 6"),($J31="Semana 7")),INDEX(Calendario!$D$3:$H$55,MATCH(S$4,Calendario!$A$3:$A$55,0),MATCH($I31,Calendario!$D$2:$H$2,0)),""),""),IF($K31=4,IF(AND((P31=""),(Q31=""),(R31="")),IF(OR(($J31="Semana 1"),($J31="Semana 2"),($J31="Semana 3"),($J31="Semana 4"),($J31="Semana 5"),($J31="Semana 6"),($J31="Semana 7")),INDEX(Calendario!$D$3:$H$55,MATCH(S$4,Calendario!$A$3:$A$55,0),MATCH($I31,Calendario!$D$2:$H$2,0)),""),"")))),IF($K31=2,IF(R31="",IF(OR(($J31="Semana 1"),($J31="Semana 2"),($J31="Semana 3"),($J31="Semana 4"),($J31="Semana 5"),($J31="Semana 6")),INDEX(Calendario!$D$3:$H$55,MATCH(S$4,Calendario!$A$3:$A$55,0),MATCH($I31,Calendario!$D$2:$H$2,0)),""),""),IF($K31=3,IF(AND((Q31=""),(R31="")),IF(OR(($J31="Semana 1"),($J31="Semana 2"),($J31="Semana 3"),($J31="Semana 4"),($J31="Semana 5"),($J31="Semana 6")),INDEX(Calendario!$D$3:$H$55,MATCH(S$4,Calendario!$A$3:$A$55,0),MATCH($I31,Calendario!$D$2:$H$2,0)),""),""),IF($K31=4,IF(AND((P31=""),(Q31=""),(R31="")),IF(OR(($J31="Semana 1"),($J31="Semana 2"),($J31="Semana 3"),($J31="Semana 4"),($J31="Semana 5"),($J31="Semana 6")),INDEX(Calendario!$D$3:$H$55,MATCH(S$4,Calendario!$A$3:$A$55,0),MATCH($I31,Calendario!$D$2:$H$2,0)),""),""))))))))))</f>
        <v/>
      </c>
      <c r="T31" s="108" t="str">
        <f>IF(ISBLANK($I31),"",IF(EXACT(($I31),(PROPER(TEXT(T$3,"dddd")))),"",IF(OR(EXACT(($I31),PROPER(TEXT(T29,"dddd"))),(EXACT(($I31),PROPER(TEXT(T30,"dddd"))))),"",IF(EXACT(T$4,$J31),IF(S31="",IF(OR(($K31=4),($K31=3),($K31=2),($K31=1)),INDEX(Calendario!$D$3:$H$55,MATCH(T$4,Calendario!$A$3:$A$55,0),MATCH($I31,Calendario!$D$2:$H$2,0)),"")),IF($K31=1,IF(AND(P31="",EXACT((T$4),(CONCATENATE(Calendario!$A$1," ",(MID($J31,8,2))+1)))),INDEX(Calendario!$D$3:$H$55,MATCH(T$4,Calendario!$A$3:$A$55,0),MATCH($I31,Calendario!$D$2:$H$2,0)),IF(S31="",IF(EXACT(($I31),(PROPER(TEXT(S$3,"dddd")))),INDEX(Calendario!$D$3:$H$55,MATCH(T$4,Calendario!$A$3:$A$55,0),MATCH($I31,Calendario!$D$2:$H$2,0)),""),INDEX(Calendario!$D$3:$H$55,MATCH(T$4,Calendario!$A$3:$A$55,0),MATCH($I31,Calendario!$D$2:$H$2,0)))),IF(EXACT($M$4,"Semana 1"),IF($K31=2,IF(S31="",IF(OR(($J31="Semana 1"),($J31="Semana 2"),($J31="Semana 3"),($J31="Semana 4"),($J31="Semana 5"),($J31="Semana 6"),($J31="Semana 7"),($J31="Semana 8")),INDEX(Calendario!$D$3:$H$55,MATCH(T$4,Calendario!$A$3:$A$55,0),MATCH($I31,Calendario!$D$2:$H$2,0)),""),""),IF($K31=3,IF(AND((R31=""),(S31="")),IF(OR(($J31="Semana 1"),($J31="Semana 2"),($J31="Semana 3"),($J31="Semana 4"),($J31="Semana 5"),($J31="Semana 6"),($J31="Semana 7"),($J31="Semana 8")),INDEX(Calendario!$D$3:$H$55,MATCH(T$4,Calendario!$A$3:$A$55,0),MATCH($I31,Calendario!$D$2:$H$2,0)),""),""),IF($K31=4,IF(AND((Q31=""),(R31=""),(S31="")),IF(OR(($J31="Semana 1"),($J31="Semana 2"),($J31="Semana 3"),($J31="Semana 4"),($J31="Semana 5"),($J31="Semana 6"),($J31="Semana 7"),($J31="Semana 8")),INDEX(Calendario!$D$3:$H$55,MATCH(T$4,Calendario!$A$3:$A$55,0),MATCH($I31,Calendario!$D$2:$H$2,0)),""),"")))),IF($K31=2,IF(S31="",IF(OR(($J31="Semana 1"),($J31="Semana 2"),($J31="Semana 3"),($J31="Semana 4"),($J31="Semana 5"),($J31="Semana 6"),($J31="Semana 7")),INDEX(Calendario!$D$3:$H$55,MATCH(T$4,Calendario!$A$3:$A$55,0),MATCH($I31,Calendario!$D$2:$H$2,0)),""),""),IF($K31=3,IF(AND((R31=""),(S31="")),IF(OR(($J31="Semana 1"),($J31="Semana 2"),($J31="Semana 3"),($J31="Semana 4"),($J31="Semana 5"),($J31="Semana 6"),($J31="Semana 7")),INDEX(Calendario!$D$3:$H$55,MATCH(T$4,Calendario!$A$3:$A$55,0),MATCH($I31,Calendario!$D$2:$H$2,0)),""),""),IF($K31=4,IF(AND((Q31=""),(R31=""),(S31="")),IF(OR(($J31="Semana 1"),($J31="Semana 2"),($J31="Semana 3"),($J31="Semana 4"),($J31="Semana 5"),($J31="Semana 6"),($J31="Semana 7")),INDEX(Calendario!$D$3:$H$55,MATCH(T$4,Calendario!$A$3:$A$55,0),MATCH($I31,Calendario!$D$2:$H$2,0)),""),""))))))))))</f>
        <v/>
      </c>
      <c r="U31" s="108">
        <f>IF(ISBLANK($I31),"",IF(OR(EXACT(($I31),PROPER(TEXT(U30,"dddd"))),(EXACT(($I31),PROPER(TEXT(U29,"dddd"))))),"",IF(EXACT(($I31),(PROPER(TEXT(U$3,"dddd")))),"",IF($K31=1,INDEX(Calendario!$D$3:$H$55,MATCH(U$4,Calendario!$A$3:$A$55,0),MATCH($I31,Calendario!$D$2:$H$2,0)),IF($K31=2,IF(T31="",INDEX(Calendario!$D$3:$H$55,MATCH(U$4,Calendario!$A$3:$A$55,0),MATCH($I31,Calendario!$D$2:$H$2,0)),""),IF($K31=3,IF(AND((S31=""),(T31="")),INDEX(Calendario!$D$3:$H$55,MATCH(U$4,Calendario!$A$3:$A$55,0),MATCH($I31,Calendario!$D$2:$H$2,0)),""),IF($K31=4,IF(AND((R31=""),(S31=""),(T31="")),INDEX(Calendario!$D$3:$H$55,MATCH(U$4,Calendario!$A$3:$A$55,0),MATCH($I31,Calendario!$D$2:$H$2,0)),""))))))))</f>
        <v>44613</v>
      </c>
      <c r="V31" s="107" t="str">
        <f>IF(ISBLANK($I31),"",IF(OR(EXACT(($I31),PROPER(TEXT(V30,"dddd"))),(EXACT(($I31),PROPER(TEXT(V29,"dddd"))))),"",IF(EXACT(($I31),(PROPER(TEXT(V$3,"dddd")))),"",IF($K31=1,INDEX(Calendario!$D$3:$H$55,MATCH(V$4,Calendario!$A$3:$A$55,0),MATCH($I31,Calendario!$D$2:$H$2,0)),IF($K31=2,IF(U31="",INDEX(Calendario!$D$3:$H$55,MATCH(V$4,Calendario!$A$3:$A$55,0),MATCH($I31,Calendario!$D$2:$H$2,0)),""),IF($K31=3,IF(AND((T31=""),(U31="")),INDEX(Calendario!$D$3:$H$55,MATCH(V$4,Calendario!$A$3:$A$55,0),MATCH($I31,Calendario!$D$2:$H$2,0)),""),IF($K31=4,IF(AND((S31=""),(T31=""),(U31="")),INDEX(Calendario!$D$3:$H$55,MATCH(V$4,Calendario!$A$3:$A$55,0),MATCH($I31,Calendario!$D$2:$H$2,0)),""))))))))</f>
        <v/>
      </c>
      <c r="W31" s="107" t="str">
        <f>IF(ISBLANK($I31),"",IF(OR(EXACT(($I31),PROPER(TEXT(W30,"dddd"))),(EXACT(($I31),PROPER(TEXT(W29,"dddd"))))),"",IF(EXACT(($I31),(PROPER(TEXT(W$3,"dddd")))),"",IF($K31=1,INDEX(Calendario!$D$3:$H$55,MATCH(W$4,Calendario!$A$3:$A$55,0),MATCH($I31,Calendario!$D$2:$H$2,0)),IF($K31=2,IF(V31="",INDEX(Calendario!$D$3:$H$55,MATCH(W$4,Calendario!$A$3:$A$55,0),MATCH($I31,Calendario!$D$2:$H$2,0)),""),IF($K31=3,IF(AND((U31=""),(V31="")),INDEX(Calendario!$D$3:$H$55,MATCH(W$4,Calendario!$A$3:$A$55,0),MATCH($I31,Calendario!$D$2:$H$2,0)),""),IF($K31=4,IF(AND((T31=""),(U31=""),(V31="")),INDEX(Calendario!$D$3:$H$55,MATCH(W$4,Calendario!$A$3:$A$55,0),MATCH($I31,Calendario!$D$2:$H$2,0)),""))))))))</f>
        <v/>
      </c>
      <c r="X31" s="107" t="str">
        <f>IF(ISBLANK($I31),"",IF(OR(EXACT(($I31),PROPER(TEXT(X30,"dddd"))),(EXACT(($I31),PROPER(TEXT(X29,"dddd"))))),"",IF(EXACT(($I31),(PROPER(TEXT(X$3,"dddd")))),"",IF($K31=1,INDEX(Calendario!$D$3:$H$55,MATCH(X$4,Calendario!$A$3:$A$55,0),MATCH($I31,Calendario!$D$2:$H$2,0)),IF($K31=2,IF(W31="",INDEX(Calendario!$D$3:$H$55,MATCH(X$4,Calendario!$A$3:$A$55,0),MATCH($I31,Calendario!$D$2:$H$2,0)),""),IF($K31=3,IF(AND((V31=""),(W31="")),INDEX(Calendario!$D$3:$H$55,MATCH(X$4,Calendario!$A$3:$A$55,0),MATCH($I31,Calendario!$D$2:$H$2,0)),""),IF($K31=4,IF(AND((U31=""),(V31=""),(W31="")),INDEX(Calendario!$D$3:$H$55,MATCH(X$4,Calendario!$A$3:$A$55,0),MATCH($I31,Calendario!$D$2:$H$2,0)),""))))))))</f>
        <v/>
      </c>
      <c r="Y31" s="107" t="str">
        <f>IF(ISBLANK($I31),"",IF(OR(EXACT(($I31),PROPER(TEXT(Y30,"dddd"))),(EXACT(($I31),PROPER(TEXT(Y29,"dddd"))))),"",IF(EXACT(($I31),(PROPER(TEXT(Y$3,"dddd")))),"",IF($K31=1,INDEX(Calendario!$D$3:$H$55,MATCH(Y$4,Calendario!$A$3:$A$55,0),MATCH($I31,Calendario!$D$2:$H$2,0)),IF($K31=2,IF(X31="",INDEX(Calendario!$D$3:$H$55,MATCH(Y$4,Calendario!$A$3:$A$55,0),MATCH($I31,Calendario!$D$2:$H$2,0)),""),IF($K31=3,IF(AND((W31=""),(X31="")),INDEX(Calendario!$D$3:$H$55,MATCH(Y$4,Calendario!$A$3:$A$55,0),MATCH($I31,Calendario!$D$2:$H$2,0)),""),IF($K31=4,IF(AND((V31=""),(W31=""),(X31="")),INDEX(Calendario!$D$3:$H$55,MATCH(Y$4,Calendario!$A$3:$A$55,0),MATCH($I31,Calendario!$D$2:$H$2,0)),""))))))))</f>
        <v/>
      </c>
      <c r="Z31" s="107">
        <f>IF(ISBLANK($I31),"",IF(OR(EXACT(($I31),PROPER(TEXT(Z30,"dddd"))),(EXACT(($I31),PROPER(TEXT(Z29,"dddd"))))),"",IF(EXACT(($I31),(PROPER(TEXT(Z$3,"dddd")))),"",IF($K31=1,INDEX(Calendario!$D$3:$H$55,MATCH(Z$4,Calendario!$A$3:$A$55,0),MATCH($I31,Calendario!$D$2:$H$2,0)),IF($K31=2,IF(Y31="",INDEX(Calendario!$D$3:$H$55,MATCH(Z$4,Calendario!$A$3:$A$55,0),MATCH($I31,Calendario!$D$2:$H$2,0)),""),IF($K31=3,IF(AND((X31=""),(Y31="")),INDEX(Calendario!$D$3:$H$55,MATCH(Z$4,Calendario!$A$3:$A$55,0),MATCH($I31,Calendario!$D$2:$H$2,0)),""),IF($K31=4,IF(AND((W31=""),(X31=""),(Y31="")),INDEX(Calendario!$D$3:$H$55,MATCH(Z$4,Calendario!$A$3:$A$55,0),MATCH($I31,Calendario!$D$2:$H$2,0)),""))))))))</f>
        <v>44648</v>
      </c>
      <c r="AA31" s="108" t="str">
        <f>IF(ISBLANK($I31),"",IF(OR(EXACT(($I31),PROPER(TEXT(AA30,"dddd"))),(EXACT(($I31),PROPER(TEXT(AA29,"dddd"))))),"",IF(EXACT(($I31),(PROPER(TEXT(AA$3,"dddd")))),"",IF($K31=1,INDEX(Calendario!$D$3:$H$55,MATCH(AA$4,Calendario!$A$3:$A$55,0),MATCH($I31,Calendario!$D$2:$H$2,0)),IF($K31=2,IF(Z31="",INDEX(Calendario!$D$3:$H$55,MATCH(AA$4,Calendario!$A$3:$A$55,0),MATCH($I31,Calendario!$D$2:$H$2,0)),""),IF($K31=3,IF(AND((Y31=""),(Z31="")),INDEX(Calendario!$D$3:$H$55,MATCH(AA$4,Calendario!$A$3:$A$55,0),MATCH($I31,Calendario!$D$2:$H$2,0)),""),IF($K31=4,IF(AND((X31=""),(Y31=""),(Z31="")),INDEX(Calendario!$D$3:$H$55,MATCH(AA$4,Calendario!$A$3:$A$55,0),MATCH($I31,Calendario!$D$2:$H$2,0)),""))))))))</f>
        <v/>
      </c>
      <c r="AB31" s="108" t="str">
        <f>IF(ISBLANK($I31),"",IF(OR(EXACT(($I31),PROPER(TEXT(AB30,"dddd"))),(EXACT(($I31),PROPER(TEXT(AB29,"dddd"))))),"",IF(EXACT(($I31),(PROPER(TEXT(AB$3,"dddd")))),"",IF($K31=1,INDEX(Calendario!$D$3:$H$55,MATCH(AB$4,Calendario!$A$3:$A$55,0),MATCH($I31,Calendario!$D$2:$H$2,0)),IF($K31=2,IF(AA31="",INDEX(Calendario!$D$3:$H$55,MATCH(AB$4,Calendario!$A$3:$A$55,0),MATCH($I31,Calendario!$D$2:$H$2,0)),""),IF($K31=3,IF(AND((Z31=""),(AA31="")),INDEX(Calendario!$D$3:$H$55,MATCH(AB$4,Calendario!$A$3:$A$55,0),MATCH($I31,Calendario!$D$2:$H$2,0)),""),IF($K31=4,IF(AND((Y31=""),(Z31=""),(AA31="")),INDEX(Calendario!$D$3:$H$55,MATCH(AB$4,Calendario!$A$3:$A$55,0),MATCH($I31,Calendario!$D$2:$H$2,0)),""))))))))</f>
        <v/>
      </c>
      <c r="AC31" s="108" t="str">
        <f>IF(ISBLANK($I31),"",IF(OR(EXACT(($I31),PROPER(TEXT(AC30,"dddd"))),(EXACT(($I31),PROPER(TEXT(AC29,"dddd"))))),"",IF(EXACT(($I31),(PROPER(TEXT(AC$3,"dddd")))),"",IF($K31=1,INDEX(Calendario!$D$3:$H$55,MATCH(AC$4,Calendario!$A$3:$A$55,0),MATCH($I31,Calendario!$D$2:$H$2,0)),IF($K31=2,IF(AB31="",INDEX(Calendario!$D$3:$H$55,MATCH(AC$4,Calendario!$A$3:$A$55,0),MATCH($I31,Calendario!$D$2:$H$2,0)),""),IF($K31=3,IF(AND((AA31=""),(AB31="")),INDEX(Calendario!$D$3:$H$55,MATCH(AC$4,Calendario!$A$3:$A$55,0),MATCH($I31,Calendario!$D$2:$H$2,0)),""),IF($K31=4,IF(AND((Z31=""),(AA31=""),(AB31="")),INDEX(Calendario!$D$3:$H$55,MATCH(AC$4,Calendario!$A$3:$A$55,0),MATCH($I31,Calendario!$D$2:$H$2,0)),""))))))))</f>
        <v/>
      </c>
      <c r="AD31" s="108">
        <f>IF(ISBLANK($I31),"",IF(OR(EXACT(($I31),PROPER(TEXT(AD30,"dddd"))),(EXACT(($I31),PROPER(TEXT(AD29,"dddd"))))),"",IF(EXACT(($I31),(PROPER(TEXT(AD$3,"dddd")))),"",IF($K31=1,INDEX(Calendario!$D$3:$H$55,MATCH(AD$4,Calendario!$A$3:$A$55,0),MATCH($I31,Calendario!$D$2:$H$2,0)),IF($K31=2,IF(AC31="",INDEX(Calendario!$D$3:$H$55,MATCH(AD$4,Calendario!$A$3:$A$55,0),MATCH($I31,Calendario!$D$2:$H$2,0)),""),IF($K31=3,IF(AND((AB31=""),(AC31="")),INDEX(Calendario!$D$3:$H$55,MATCH(AD$4,Calendario!$A$3:$A$55,0),MATCH($I31,Calendario!$D$2:$H$2,0)),""),IF($K31=4,IF(AND((AA31=""),(AB31=""),(AC31="")),INDEX(Calendario!$D$3:$H$55,MATCH(AD$4,Calendario!$A$3:$A$55,0),MATCH($I31,Calendario!$D$2:$H$2,0)),""))))))))</f>
        <v>44676</v>
      </c>
      <c r="AE31" s="107" t="str">
        <f>IF(ISBLANK($I31),"",IF(OR(EXACT(($I31),PROPER(TEXT(AE30,"dddd"))),(EXACT(($I31),PROPER(TEXT(AE29,"dddd"))))),"",IF(EXACT(($I31),(PROPER(TEXT(AE$3,"dddd")))),"",IF($K31=1,INDEX(Calendario!$D$3:$H$55,MATCH(AE$4,Calendario!$A$3:$A$55,0),MATCH($I31,Calendario!$D$2:$H$2,0)),IF($K31=2,IF(AD31="",INDEX(Calendario!$D$3:$H$55,MATCH(AE$4,Calendario!$A$3:$A$55,0),MATCH($I31,Calendario!$D$2:$H$2,0)),""),IF($K31=3,IF(AND((AC31=""),(AD31="")),INDEX(Calendario!$D$3:$H$55,MATCH(AE$4,Calendario!$A$3:$A$55,0),MATCH($I31,Calendario!$D$2:$H$2,0)),""),IF($K31=4,IF(AND((AB31=""),(AC31=""),(AD31="")),INDEX(Calendario!$D$3:$H$55,MATCH(AE$4,Calendario!$A$3:$A$55,0),MATCH($I31,Calendario!$D$2:$H$2,0)),""))))))))</f>
        <v/>
      </c>
      <c r="AF31" s="107" t="str">
        <f>IF(ISBLANK($I31),"",IF(OR(EXACT(($I31),PROPER(TEXT(AF30,"dddd"))),(EXACT(($I31),PROPER(TEXT(AF29,"dddd"))))),"",IF(EXACT(($I31),(PROPER(TEXT(AF$3,"dddd")))),"",IF($K31=1,INDEX(Calendario!$D$3:$H$55,MATCH(AF$4,Calendario!$A$3:$A$55,0),MATCH($I31,Calendario!$D$2:$H$2,0)),IF($K31=2,IF(AE31="",INDEX(Calendario!$D$3:$H$55,MATCH(AF$4,Calendario!$A$3:$A$55,0),MATCH($I31,Calendario!$D$2:$H$2,0)),""),IF($K31=3,IF(AND((AD31=""),(AE31="")),INDEX(Calendario!$D$3:$H$55,MATCH(AF$4,Calendario!$A$3:$A$55,0),MATCH($I31,Calendario!$D$2:$H$2,0)),""),IF($K31=4,IF(AND((AC31=""),(AD31=""),(AE31="")),INDEX(Calendario!$D$3:$H$55,MATCH(AF$4,Calendario!$A$3:$A$55,0),MATCH($I31,Calendario!$D$2:$H$2,0)),""))))))))</f>
        <v/>
      </c>
      <c r="AG31" s="107" t="str">
        <f>IF(ISBLANK($I31),"",IF(OR(EXACT(($I31),PROPER(TEXT(AG30,"dddd"))),(EXACT(($I31),PROPER(TEXT(AG29,"dddd"))))),"",IF(EXACT(($I31),(PROPER(TEXT(AG$3,"dddd")))),"",IF($K31=1,INDEX(Calendario!$D$3:$H$55,MATCH(AG$4,Calendario!$A$3:$A$55,0),MATCH($I31,Calendario!$D$2:$H$2,0)),IF($K31=2,IF(AF31="",INDEX(Calendario!$D$3:$H$55,MATCH(AG$4,Calendario!$A$3:$A$55,0),MATCH($I31,Calendario!$D$2:$H$2,0)),""),IF($K31=3,IF(AND((AE31=""),(AF31="")),INDEX(Calendario!$D$3:$H$55,MATCH(AG$4,Calendario!$A$3:$A$55,0),MATCH($I31,Calendario!$D$2:$H$2,0)),""),IF($K31=4,IF(AND((AD31=""),(AE31=""),(AF31="")),INDEX(Calendario!$D$3:$H$55,MATCH(AG$4,Calendario!$A$3:$A$55,0),MATCH($I31,Calendario!$D$2:$H$2,0)),""))))))))</f>
        <v/>
      </c>
      <c r="AH31" s="107">
        <f>IF(ISBLANK($I31),"",IF(OR(EXACT(($I31),PROPER(TEXT(AH30,"dddd"))),(EXACT(($I31),PROPER(TEXT(AH29,"dddd"))))),"",IF(EXACT(($I31),(PROPER(TEXT(AH$3,"dddd")))),"",IF($K31=1,INDEX(Calendario!$D$3:$H$55,MATCH(AH$4,Calendario!$A$3:$A$55,0),MATCH($I31,Calendario!$D$2:$H$2,0)),IF($K31=2,IF(AG31="",INDEX(Calendario!$D$3:$H$55,MATCH(AH$4,Calendario!$A$3:$A$55,0),MATCH($I31,Calendario!$D$2:$H$2,0)),""),IF($K31=3,IF(AND((AF31=""),(AG31="")),INDEX(Calendario!$D$3:$H$55,MATCH(AH$4,Calendario!$A$3:$A$55,0),MATCH($I31,Calendario!$D$2:$H$2,0)),""),IF($K31=4,IF(AND((AE31=""),(AF31=""),(AG31="")),INDEX(Calendario!$D$3:$H$55,MATCH(AH$4,Calendario!$A$3:$A$55,0),MATCH($I31,Calendario!$D$2:$H$2,0)),""))))))))</f>
        <v>44704</v>
      </c>
      <c r="AI31" s="108" t="str">
        <f>IF(ISBLANK($I31),"",IF(OR(EXACT(($I31),PROPER(TEXT(AI30,"dddd"))),(EXACT(($I31),PROPER(TEXT(AI29,"dddd"))))),"",IF(EXACT(($I31),(PROPER(TEXT(AI$3,"dddd")))),"",IF($K31=1,INDEX(Calendario!$D$3:$H$55,MATCH(AI$4,Calendario!$A$3:$A$55,0),MATCH($I31,Calendario!$D$2:$H$2,0)),IF($K31=2,IF(AH31="",INDEX(Calendario!$D$3:$H$55,MATCH(AI$4,Calendario!$A$3:$A$55,0),MATCH($I31,Calendario!$D$2:$H$2,0)),""),IF($K31=3,IF(AND((AG31=""),(AH31="")),INDEX(Calendario!$D$3:$H$55,MATCH(AI$4,Calendario!$A$3:$A$55,0),MATCH($I31,Calendario!$D$2:$H$2,0)),""),IF($K31=4,IF(AND((AF31=""),(AG31=""),(AH31="")),INDEX(Calendario!$D$3:$H$55,MATCH(AI$4,Calendario!$A$3:$A$55,0),MATCH($I31,Calendario!$D$2:$H$2,0)),""))))))))</f>
        <v/>
      </c>
      <c r="AJ31" s="108" t="str">
        <f>IF(ISBLANK($I31),"",IF(OR(EXACT(($I31),PROPER(TEXT(AJ30,"dddd"))),(EXACT(($I31),PROPER(TEXT(AJ29,"dddd"))))),"",IF(EXACT(($I31),(PROPER(TEXT(AJ$3,"dddd")))),"",IF($K31=1,INDEX(Calendario!$D$3:$H$55,MATCH(AJ$4,Calendario!$A$3:$A$55,0),MATCH($I31,Calendario!$D$2:$H$2,0)),IF($K31=2,IF(AI31="",INDEX(Calendario!$D$3:$H$55,MATCH(AJ$4,Calendario!$A$3:$A$55,0),MATCH($I31,Calendario!$D$2:$H$2,0)),""),IF($K31=3,IF(AND((AH31=""),(AI31="")),INDEX(Calendario!$D$3:$H$55,MATCH(AJ$4,Calendario!$A$3:$A$55,0),MATCH($I31,Calendario!$D$2:$H$2,0)),""),IF($K31=4,IF(AND((AG31=""),(AH31=""),(AI31="")),INDEX(Calendario!$D$3:$H$55,MATCH(AJ$4,Calendario!$A$3:$A$55,0),MATCH($I31,Calendario!$D$2:$H$2,0)),""))))))))</f>
        <v/>
      </c>
      <c r="AK31" s="108" t="str">
        <f>IF(ISBLANK($I31),"",IF(OR(EXACT(($I31),PROPER(TEXT(AK30,"dddd"))),(EXACT(($I31),PROPER(TEXT(AK29,"dddd"))))),"",IF(EXACT(($I31),(PROPER(TEXT(AK$3,"dddd")))),"",IF($K31=1,INDEX(Calendario!$D$3:$H$55,MATCH(AK$4,Calendario!$A$3:$A$55,0),MATCH($I31,Calendario!$D$2:$H$2,0)),IF($K31=2,IF(AJ31="",INDEX(Calendario!$D$3:$H$55,MATCH(AK$4,Calendario!$A$3:$A$55,0),MATCH($I31,Calendario!$D$2:$H$2,0)),""),IF($K31=3,IF(AND((AI31=""),(AJ31="")),INDEX(Calendario!$D$3:$H$55,MATCH(AK$4,Calendario!$A$3:$A$55,0),MATCH($I31,Calendario!$D$2:$H$2,0)),""),IF($K31=4,IF(AND((AH31=""),(AI31=""),(AJ31="")),INDEX(Calendario!$D$3:$H$55,MATCH(AK$4,Calendario!$A$3:$A$55,0),MATCH($I31,Calendario!$D$2:$H$2,0)),""))))))))</f>
        <v/>
      </c>
      <c r="AL31" s="108" t="str">
        <f>IF(ISBLANK($I31),"",IF(OR(EXACT(($I31),PROPER(TEXT(AL30,"dddd"))),(EXACT(($I31),PROPER(TEXT(AL29,"dddd"))))),"",IF(EXACT(($I31),(PROPER(TEXT(AL$3,"dddd")))),"",IF($K31=1,INDEX(Calendario!$D$3:$H$55,MATCH(AL$4,Calendario!$A$3:$A$55,0),MATCH($I31,Calendario!$D$2:$H$2,0)),IF($K31=2,IF(AK31="",INDEX(Calendario!$D$3:$H$55,MATCH(AL$4,Calendario!$A$3:$A$55,0),MATCH($I31,Calendario!$D$2:$H$2,0)),""),IF($K31=3,IF(AND((AJ31=""),(AK31="")),INDEX(Calendario!$D$3:$H$55,MATCH(AL$4,Calendario!$A$3:$A$55,0),MATCH($I31,Calendario!$D$2:$H$2,0)),""),IF($K31=4,IF(AND((AI31=""),(AJ31=""),(AK31="")),INDEX(Calendario!$D$3:$H$55,MATCH(AL$4,Calendario!$A$3:$A$55,0),MATCH($I31,Calendario!$D$2:$H$2,0)),""))))))))</f>
        <v/>
      </c>
      <c r="AM31" s="108" t="str">
        <f>IF(ISBLANK($I31),"",IF(OR(EXACT(($I31),PROPER(TEXT(AM30,"dddd"))),(EXACT(($I31),PROPER(TEXT(AM29,"dddd"))))),"",IF(EXACT(($I31),(PROPER(TEXT(AM$3,"dddd")))),"",IF($K31=1,INDEX(Calendario!$D$3:$H$55,MATCH(AM$4,Calendario!$A$3:$A$55,0),MATCH($I31,Calendario!$D$2:$H$2,0)),IF($K31=2,IF(AL31="",INDEX(Calendario!$D$3:$H$55,MATCH(AM$4,Calendario!$A$3:$A$55,0),MATCH($I31,Calendario!$D$2:$H$2,0)),""),IF($K31=3,IF(AND((AK31=""),(AL31="")),INDEX(Calendario!$D$3:$H$55,MATCH(AM$4,Calendario!$A$3:$A$55,0),MATCH($I31,Calendario!$D$2:$H$2,0)),""),IF($K31=4,IF(AND((AJ31=""),(AK31=""),(AL31="")),INDEX(Calendario!$D$3:$H$55,MATCH(AM$4,Calendario!$A$3:$A$55,0),MATCH($I31,Calendario!$D$2:$H$2,0)),""))))))))</f>
        <v/>
      </c>
      <c r="AN31" s="107" t="str">
        <f>IF(ISBLANK($I31),"",IF(OR(EXACT(($I31),PROPER(TEXT(AN30,"dddd"))),(EXACT(($I31),PROPER(TEXT(AN29,"dddd"))))),"",IF(EXACT(($I31),(PROPER(TEXT(AN$3,"dddd")))),"",IF($K31=1,INDEX(Calendario!$D$3:$H$55,MATCH(AN$4,Calendario!$A$3:$A$55,0),MATCH($I31,Calendario!$D$2:$H$2,0)),IF($K31=2,IF(AM31="",INDEX(Calendario!$D$3:$H$55,MATCH(AN$4,Calendario!$A$3:$A$55,0),MATCH($I31,Calendario!$D$2:$H$2,0)),""),IF($K31=3,IF(AND((AL31=""),(AM31="")),INDEX(Calendario!$D$3:$H$55,MATCH(AN$4,Calendario!$A$3:$A$55,0),MATCH($I31,Calendario!$D$2:$H$2,0)),""),IF($K31=4,IF(AND((AK31=""),(AL31=""),(AM31="")),INDEX(Calendario!$D$3:$H$55,MATCH(AN$4,Calendario!$A$3:$A$55,0),MATCH($I31,Calendario!$D$2:$H$2,0)),""))))))))</f>
        <v/>
      </c>
      <c r="AO31" s="107">
        <f>IF(ISBLANK($I31),"",IF(OR(EXACT(($I31),PROPER(TEXT(AO30,"dddd"))),(EXACT(($I31),PROPER(TEXT(AO29,"dddd"))))),"",IF(EXACT(($I31),(PROPER(TEXT(AO$3,"dddd")))),"",IF($K31=1,INDEX(Calendario!$D$3:$H$55,MATCH(AO$4,Calendario!$A$3:$A$55,0),MATCH($I31,Calendario!$D$2:$H$2,0)),IF($K31=2,IF(AN31="",INDEX(Calendario!$D$3:$H$55,MATCH(AO$4,Calendario!$A$3:$A$55,0),MATCH($I31,Calendario!$D$2:$H$2,0)),""),IF($K31=3,IF(AND((AM31=""),(AN31="")),INDEX(Calendario!$D$3:$H$55,MATCH(AO$4,Calendario!$A$3:$A$55,0),MATCH($I31,Calendario!$D$2:$H$2,0)),""),IF($K31=4,IF(AND((AL31=""),(AM31=""),(AN31="")),INDEX(Calendario!$D$3:$H$55,MATCH(AO$4,Calendario!$A$3:$A$55,0),MATCH($I31,Calendario!$D$2:$H$2,0)),""))))))))</f>
        <v>44753</v>
      </c>
      <c r="AP31" s="107" t="str">
        <f>IF(ISBLANK($I31),"",IF(OR(EXACT(($I31),PROPER(TEXT(AP30,"dddd"))),(EXACT(($I31),PROPER(TEXT(AP29,"dddd"))))),"",IF(EXACT(($I31),(PROPER(TEXT(AP$3,"dddd")))),"",IF($K31=1,INDEX(Calendario!$D$3:$H$55,MATCH(AP$4,Calendario!$A$3:$A$55,0),MATCH($I31,Calendario!$D$2:$H$2,0)),IF($K31=2,IF(AO31="",INDEX(Calendario!$D$3:$H$55,MATCH(AP$4,Calendario!$A$3:$A$55,0),MATCH($I31,Calendario!$D$2:$H$2,0)),""),IF($K31=3,IF(AND((AN31=""),(AO31="")),INDEX(Calendario!$D$3:$H$55,MATCH(AP$4,Calendario!$A$3:$A$55,0),MATCH($I31,Calendario!$D$2:$H$2,0)),""),IF($K31=4,IF(AND((AM31=""),(AN31=""),(AO31="")),INDEX(Calendario!$D$3:$H$55,MATCH(AP$4,Calendario!$A$3:$A$55,0),MATCH($I31,Calendario!$D$2:$H$2,0)),""))))))))</f>
        <v/>
      </c>
      <c r="AQ31" s="107" t="str">
        <f>IF(ISBLANK($I31),"",IF(OR(EXACT(($I31),PROPER(TEXT(AQ30,"dddd"))),(EXACT(($I31),PROPER(TEXT(AQ29,"dddd"))))),"",IF(EXACT(($I31),(PROPER(TEXT(AQ$3,"dddd")))),"",IF($K31=1,INDEX(Calendario!$D$3:$H$55,MATCH(AQ$4,Calendario!$A$3:$A$55,0),MATCH($I31,Calendario!$D$2:$H$2,0)),IF($K31=2,IF(AP31="",INDEX(Calendario!$D$3:$H$55,MATCH(AQ$4,Calendario!$A$3:$A$55,0),MATCH($I31,Calendario!$D$2:$H$2,0)),""),IF($K31=3,IF(AND((AO31=""),(AP31="")),INDEX(Calendario!$D$3:$H$55,MATCH(AQ$4,Calendario!$A$3:$A$55,0),MATCH($I31,Calendario!$D$2:$H$2,0)),""),IF($K31=4,IF(AND((AN31=""),(AO31=""),(AP31="")),INDEX(Calendario!$D$3:$H$55,MATCH(AQ$4,Calendario!$A$3:$A$55,0),MATCH($I31,Calendario!$D$2:$H$2,0)),""))))))))</f>
        <v/>
      </c>
      <c r="AR31" s="108" t="str">
        <f>IF(ISBLANK($I31),"",IF(OR(EXACT(($I31),PROPER(TEXT(AR30,"dddd"))),(EXACT(($I31),PROPER(TEXT(AR29,"dddd"))))),"",IF(EXACT(($I31),(PROPER(TEXT(AR$3,"dddd")))),"",IF($K31=1,INDEX(Calendario!$D$3:$H$55,MATCH(AR$4,Calendario!$A$3:$A$55,0),MATCH($I31,Calendario!$D$2:$H$2,0)),IF($K31=2,IF(AQ31="",INDEX(Calendario!$D$3:$H$55,MATCH(AR$4,Calendario!$A$3:$A$55,0),MATCH($I31,Calendario!$D$2:$H$2,0)),""),IF($K31=3,IF(AND((AP31=""),(AQ31="")),INDEX(Calendario!$D$3:$H$55,MATCH(AR$4,Calendario!$A$3:$A$55,0),MATCH($I31,Calendario!$D$2:$H$2,0)),""),IF($K31=4,IF(AND((AO31=""),(AP31=""),(AQ31="")),INDEX(Calendario!$D$3:$H$55,MATCH(AR$4,Calendario!$A$3:$A$55,0),MATCH($I31,Calendario!$D$2:$H$2,0)),""))))))))</f>
        <v/>
      </c>
      <c r="AS31" s="108">
        <f>IF(ISBLANK($I31),"",IF(OR(EXACT(($I31),PROPER(TEXT(AS30,"dddd"))),(EXACT(($I31),PROPER(TEXT(AS29,"dddd"))))),"",IF(EXACT(($I31),(PROPER(TEXT(AS$3,"dddd")))),"",IF($K31=1,INDEX(Calendario!$D$3:$H$55,MATCH(AS$4,Calendario!$A$3:$A$55,0),MATCH($I31,Calendario!$D$2:$H$2,0)),IF($K31=2,IF(AR31="",INDEX(Calendario!$D$3:$H$55,MATCH(AS$4,Calendario!$A$3:$A$55,0),MATCH($I31,Calendario!$D$2:$H$2,0)),""),IF($K31=3,IF(AND((AQ31=""),(AR31="")),INDEX(Calendario!$D$3:$H$55,MATCH(AS$4,Calendario!$A$3:$A$55,0),MATCH($I31,Calendario!$D$2:$H$2,0)),""),IF($K31=4,IF(AND((AP31=""),(AQ31=""),(AR31="")),INDEX(Calendario!$D$3:$H$55,MATCH(AS$4,Calendario!$A$3:$A$55,0),MATCH($I31,Calendario!$D$2:$H$2,0)),""))))))))</f>
        <v>44781</v>
      </c>
      <c r="AT31" s="108" t="str">
        <f>IF(ISBLANK($I31),"",IF(OR(EXACT(($I31),PROPER(TEXT(AT30,"dddd"))),(EXACT(($I31),PROPER(TEXT(AT29,"dddd"))))),"",IF(EXACT(($I31),(PROPER(TEXT(AT$3,"dddd")))),"",IF($K31=1,INDEX(Calendario!$D$3:$H$55,MATCH(AT$4,Calendario!$A$3:$A$55,0),MATCH($I31,Calendario!$D$2:$H$2,0)),IF($K31=2,IF(AS31="",INDEX(Calendario!$D$3:$H$55,MATCH(AT$4,Calendario!$A$3:$A$55,0),MATCH($I31,Calendario!$D$2:$H$2,0)),""),IF($K31=3,IF(AND((AR31=""),(AS31="")),INDEX(Calendario!$D$3:$H$55,MATCH(AT$4,Calendario!$A$3:$A$55,0),MATCH($I31,Calendario!$D$2:$H$2,0)),""),IF($K31=4,IF(AND((AQ31=""),(AR31=""),(AS31="")),INDEX(Calendario!$D$3:$H$55,MATCH(AT$4,Calendario!$A$3:$A$55,0),MATCH($I31,Calendario!$D$2:$H$2,0)),""))))))))</f>
        <v/>
      </c>
      <c r="AU31" s="108" t="str">
        <f>IF(ISBLANK($I31),"",IF(OR(EXACT(($I31),PROPER(TEXT(AU30,"dddd"))),(EXACT(($I31),PROPER(TEXT(AU29,"dddd"))))),"",IF(EXACT(($I31),(PROPER(TEXT(AU$3,"dddd")))),"",IF($K31=1,INDEX(Calendario!$D$3:$H$55,MATCH(AU$4,Calendario!$A$3:$A$55,0),MATCH($I31,Calendario!$D$2:$H$2,0)),IF($K31=2,IF(AT31="",INDEX(Calendario!$D$3:$H$55,MATCH(AU$4,Calendario!$A$3:$A$55,0),MATCH($I31,Calendario!$D$2:$H$2,0)),""),IF($K31=3,IF(AND((AS31=""),(AT31="")),INDEX(Calendario!$D$3:$H$55,MATCH(AU$4,Calendario!$A$3:$A$55,0),MATCH($I31,Calendario!$D$2:$H$2,0)),""),IF($K31=4,IF(AND((AR31=""),(AS31=""),(AT31="")),INDEX(Calendario!$D$3:$H$55,MATCH(AU$4,Calendario!$A$3:$A$55,0),MATCH($I31,Calendario!$D$2:$H$2,0)),""))))))))</f>
        <v/>
      </c>
      <c r="AV31" s="107" t="str">
        <f>IF(ISBLANK($I31),"",IF(OR(EXACT(($I31),PROPER(TEXT(AV30,"dddd"))),(EXACT(($I31),PROPER(TEXT(AV29,"dddd"))))),"",IF(EXACT(($I31),(PROPER(TEXT(AV$3,"dddd")))),"",IF($K31=1,INDEX(Calendario!$D$3:$H$55,MATCH(AV$4,Calendario!$A$3:$A$55,0),MATCH($I31,Calendario!$D$2:$H$2,0)),IF($K31=2,IF(AU31="",INDEX(Calendario!$D$3:$H$55,MATCH(AV$4,Calendario!$A$3:$A$55,0),MATCH($I31,Calendario!$D$2:$H$2,0)),""),IF($K31=3,IF(AND((AT31=""),(AU31="")),INDEX(Calendario!$D$3:$H$55,MATCH(AV$4,Calendario!$A$3:$A$55,0),MATCH($I31,Calendario!$D$2:$H$2,0)),""),IF($K31=4,IF(AND((AS31=""),(AT31=""),(AU31="")),INDEX(Calendario!$D$3:$H$55,MATCH(AV$4,Calendario!$A$3:$A$55,0),MATCH($I31,Calendario!$D$2:$H$2,0)),""))))))))</f>
        <v/>
      </c>
      <c r="AW31" s="107">
        <f>IF(ISBLANK($I31),"",IF(OR(EXACT(($I31),PROPER(TEXT(AW30,"dddd"))),(EXACT(($I31),PROPER(TEXT(AW29,"dddd"))))),"",IF(EXACT(($I31),(PROPER(TEXT(AW$3,"dddd")))),"",IF($K31=1,INDEX(Calendario!$D$3:$H$55,MATCH(AW$4,Calendario!$A$3:$A$55,0),MATCH($I31,Calendario!$D$2:$H$2,0)),IF($K31=2,IF(AV31="",INDEX(Calendario!$D$3:$H$55,MATCH(AW$4,Calendario!$A$3:$A$55,0),MATCH($I31,Calendario!$D$2:$H$2,0)),""),IF($K31=3,IF(AND((AU31=""),(AV31="")),INDEX(Calendario!$D$3:$H$55,MATCH(AW$4,Calendario!$A$3:$A$55,0),MATCH($I31,Calendario!$D$2:$H$2,0)),""),IF($K31=4,IF(AND((AT31=""),(AU31=""),(AV31="")),INDEX(Calendario!$D$3:$H$55,MATCH(AW$4,Calendario!$A$3:$A$55,0),MATCH($I31,Calendario!$D$2:$H$2,0)),""))))))))</f>
        <v>44809</v>
      </c>
      <c r="AX31" s="107" t="str">
        <f>IF(ISBLANK($I31),"",IF(OR(EXACT(($I31),PROPER(TEXT(AX30,"dddd"))),(EXACT(($I31),PROPER(TEXT(AX29,"dddd"))))),"",IF(EXACT(($I31),(PROPER(TEXT(AX$3,"dddd")))),"",IF($K31=1,INDEX(Calendario!$D$3:$H$55,MATCH(AX$4,Calendario!$A$3:$A$55,0),MATCH($I31,Calendario!$D$2:$H$2,0)),IF($K31=2,IF(AW31="",INDEX(Calendario!$D$3:$H$55,MATCH(AX$4,Calendario!$A$3:$A$55,0),MATCH($I31,Calendario!$D$2:$H$2,0)),""),IF($K31=3,IF(AND((AV31=""),(AW31="")),INDEX(Calendario!$D$3:$H$55,MATCH(AX$4,Calendario!$A$3:$A$55,0),MATCH($I31,Calendario!$D$2:$H$2,0)),""),IF($K31=4,IF(AND((AU31=""),(AV31=""),(AW31="")),INDEX(Calendario!$D$3:$H$55,MATCH(AX$4,Calendario!$A$3:$A$55,0),MATCH($I31,Calendario!$D$2:$H$2,0)),""))))))))</f>
        <v/>
      </c>
      <c r="AY31" s="107" t="str">
        <f>IF(ISBLANK($I31),"",IF(OR(EXACT(($I31),PROPER(TEXT(AY30,"dddd"))),(EXACT(($I31),PROPER(TEXT(AY29,"dddd"))))),"",IF(EXACT(($I31),(PROPER(TEXT(AY$3,"dddd")))),"",IF($K31=1,INDEX(Calendario!$D$3:$H$55,MATCH(AY$4,Calendario!$A$3:$A$55,0),MATCH($I31,Calendario!$D$2:$H$2,0)),IF($K31=2,IF(AX31="",INDEX(Calendario!$D$3:$H$55,MATCH(AY$4,Calendario!$A$3:$A$55,0),MATCH($I31,Calendario!$D$2:$H$2,0)),""),IF($K31=3,IF(AND((AW31=""),(AX31="")),INDEX(Calendario!$D$3:$H$55,MATCH(AY$4,Calendario!$A$3:$A$55,0),MATCH($I31,Calendario!$D$2:$H$2,0)),""),IF($K31=4,IF(AND((AV31=""),(AW31=""),(AX31="")),INDEX(Calendario!$D$3:$H$55,MATCH(AY$4,Calendario!$A$3:$A$55,0),MATCH($I31,Calendario!$D$2:$H$2,0)),""))))))))</f>
        <v/>
      </c>
      <c r="AZ31" s="107" t="str">
        <f>IF(ISBLANK($I31),"",IF(OR(EXACT(($I31),PROPER(TEXT(AZ30,"dddd"))),(EXACT(($I31),PROPER(TEXT(AZ29,"dddd"))))),"",IF(EXACT(($I31),(PROPER(TEXT(AZ$3,"dddd")))),"",IF($K31=1,INDEX(Calendario!$D$3:$H$55,MATCH(AZ$4,Calendario!$A$3:$A$55,0),MATCH($I31,Calendario!$D$2:$H$2,0)),IF($K31=2,IF(AY31="",INDEX(Calendario!$D$3:$H$55,MATCH(AZ$4,Calendario!$A$3:$A$55,0),MATCH($I31,Calendario!$D$2:$H$2,0)),""),IF($K31=3,IF(AND((AX31=""),(AY31="")),INDEX(Calendario!$D$3:$H$55,MATCH(AZ$4,Calendario!$A$3:$A$55,0),MATCH($I31,Calendario!$D$2:$H$2,0)),""),IF($K31=4,IF(AND((AW31=""),(AX31=""),(AY31="")),INDEX(Calendario!$D$3:$H$55,MATCH(AZ$4,Calendario!$A$3:$A$55,0),MATCH($I31,Calendario!$D$2:$H$2,0)),""))))))))</f>
        <v/>
      </c>
      <c r="BA31" s="108">
        <f>IF(ISBLANK($I31),"",IF(OR(EXACT(($I31),PROPER(TEXT(BA30,"dddd"))),(EXACT(($I31),PROPER(TEXT(BA29,"dddd"))))),"",IF(EXACT(($I31),(PROPER(TEXT(BA$3,"dddd")))),"",IF($K31=1,INDEX(Calendario!$D$3:$H$55,MATCH(BA$4,Calendario!$A$3:$A$55,0),MATCH($I31,Calendario!$D$2:$H$2,0)),IF($K31=2,IF(AZ31="",INDEX(Calendario!$D$3:$H$55,MATCH(BA$4,Calendario!$A$3:$A$55,0),MATCH($I31,Calendario!$D$2:$H$2,0)),""),IF($K31=3,IF(AND((AY31=""),(AZ31="")),INDEX(Calendario!$D$3:$H$55,MATCH(BA$4,Calendario!$A$3:$A$55,0),MATCH($I31,Calendario!$D$2:$H$2,0)),""),IF($K31=4,IF(AND((AX31=""),(AY31=""),(AZ31="")),INDEX(Calendario!$D$3:$H$55,MATCH(BA$4,Calendario!$A$3:$A$55,0),MATCH($I31,Calendario!$D$2:$H$2,0)),""))))))))</f>
        <v>44837</v>
      </c>
      <c r="BB31" s="108" t="str">
        <f>IF(ISBLANK($I31),"",IF(OR(EXACT(($I31),PROPER(TEXT(BB30,"dddd"))),(EXACT(($I31),PROPER(TEXT(BB29,"dddd"))))),"",IF(EXACT(($I31),(PROPER(TEXT(BB$3,"dddd")))),"",IF($K31=1,INDEX(Calendario!$D$3:$H$55,MATCH(BB$4,Calendario!$A$3:$A$55,0),MATCH($I31,Calendario!$D$2:$H$2,0)),IF($K31=2,IF(BA31="",INDEX(Calendario!$D$3:$H$55,MATCH(BB$4,Calendario!$A$3:$A$55,0),MATCH($I31,Calendario!$D$2:$H$2,0)),""),IF($K31=3,IF(AND((AZ31=""),(BA31="")),INDEX(Calendario!$D$3:$H$55,MATCH(BB$4,Calendario!$A$3:$A$55,0),MATCH($I31,Calendario!$D$2:$H$2,0)),""),IF($K31=4,IF(AND((AY31=""),(AZ31=""),(BA31="")),INDEX(Calendario!$D$3:$H$55,MATCH(BB$4,Calendario!$A$3:$A$55,0),MATCH($I31,Calendario!$D$2:$H$2,0)),""))))))))</f>
        <v/>
      </c>
      <c r="BC31" s="108" t="str">
        <f>IF(ISBLANK($I31),"",IF(OR(EXACT(($I31),PROPER(TEXT(BC30,"dddd"))),(EXACT(($I31),PROPER(TEXT(BC29,"dddd"))))),"",IF(EXACT(($I31),(PROPER(TEXT(BC$3,"dddd")))),"",IF($K31=1,INDEX(Calendario!$D$3:$H$55,MATCH(BC$4,Calendario!$A$3:$A$55,0),MATCH($I31,Calendario!$D$2:$H$2,0)),IF($K31=2,IF(BB31="",INDEX(Calendario!$D$3:$H$55,MATCH(BC$4,Calendario!$A$3:$A$55,0),MATCH($I31,Calendario!$D$2:$H$2,0)),""),IF($K31=3,IF(AND((BA31=""),(BB31="")),INDEX(Calendario!$D$3:$H$55,MATCH(BC$4,Calendario!$A$3:$A$55,0),MATCH($I31,Calendario!$D$2:$H$2,0)),""),IF($K31=4,IF(AND((AZ31=""),(BA31=""),(BB31="")),INDEX(Calendario!$D$3:$H$55,MATCH(BC$4,Calendario!$A$3:$A$55,0),MATCH($I31,Calendario!$D$2:$H$2,0)),""))))))))</f>
        <v/>
      </c>
      <c r="BD31" s="108" t="str">
        <f>IF(ISBLANK($I31),"",IF(OR(EXACT(($I31),PROPER(TEXT(BD30,"dddd"))),(EXACT(($I31),PROPER(TEXT(BD29,"dddd"))))),"",IF(EXACT(($I31),(PROPER(TEXT(BD$3,"dddd")))),"",IF($K31=1,INDEX(Calendario!$D$3:$H$55,MATCH(BD$4,Calendario!$A$3:$A$55,0),MATCH($I31,Calendario!$D$2:$H$2,0)),IF($K31=2,IF(BC31="",INDEX(Calendario!$D$3:$H$55,MATCH(BD$4,Calendario!$A$3:$A$55,0),MATCH($I31,Calendario!$D$2:$H$2,0)),""),IF($K31=3,IF(AND((BB31=""),(BC31="")),INDEX(Calendario!$D$3:$H$55,MATCH(BD$4,Calendario!$A$3:$A$55,0),MATCH($I31,Calendario!$D$2:$H$2,0)),""),IF($K31=4,IF(AND((BA31=""),(BB31=""),(BC31="")),INDEX(Calendario!$D$3:$H$55,MATCH(BD$4,Calendario!$A$3:$A$55,0),MATCH($I31,Calendario!$D$2:$H$2,0)),""))))))))</f>
        <v/>
      </c>
      <c r="BE31" s="107">
        <f>IF(ISBLANK($I31),"",IF(OR(EXACT(($I31),PROPER(TEXT(BE30,"dddd"))),(EXACT(($I31),PROPER(TEXT(BE29,"dddd"))))),"",IF(EXACT(($I31),(PROPER(TEXT(BE$3,"dddd")))),"",IF($K31=1,INDEX(Calendario!$D$3:$H$55,MATCH(BE$4,Calendario!$A$3:$A$55,0),MATCH($I31,Calendario!$D$2:$H$2,0)),IF($K31=2,IF(BD31="",INDEX(Calendario!$D$3:$H$55,MATCH(BE$4,Calendario!$A$3:$A$55,0),MATCH($I31,Calendario!$D$2:$H$2,0)),""),IF($K31=3,IF(AND((BC31=""),(BD31="")),INDEX(Calendario!$D$3:$H$55,MATCH(BE$4,Calendario!$A$3:$A$55,0),MATCH($I31,Calendario!$D$2:$H$2,0)),""),IF($K31=4,IF(AND((BB31=""),(BC31=""),(BD31="")),INDEX(Calendario!$D$3:$H$55,MATCH(BE$4,Calendario!$A$3:$A$55,0),MATCH($I31,Calendario!$D$2:$H$2,0)),""))))))))</f>
        <v>44865</v>
      </c>
      <c r="BF31" s="107" t="str">
        <f>IF(ISBLANK($I31),"",IF(OR(EXACT(($I31),PROPER(TEXT(BF30,"dddd"))),(EXACT(($I31),PROPER(TEXT(BF29,"dddd"))))),"",IF(EXACT(($I31),(PROPER(TEXT(BF$3,"dddd")))),"",IF($K31=1,INDEX(Calendario!$D$3:$H$55,MATCH(BF$4,Calendario!$A$3:$A$55,0),MATCH($I31,Calendario!$D$2:$H$2,0)),IF($K31=2,IF(BE31="",INDEX(Calendario!$D$3:$H$55,MATCH(BF$4,Calendario!$A$3:$A$55,0),MATCH($I31,Calendario!$D$2:$H$2,0)),""),IF($K31=3,IF(AND((BD31=""),(BE31="")),INDEX(Calendario!$D$3:$H$55,MATCH(BF$4,Calendario!$A$3:$A$55,0),MATCH($I31,Calendario!$D$2:$H$2,0)),""),IF($K31=4,IF(AND((BC31=""),(BD31=""),(BE31="")),INDEX(Calendario!$D$3:$H$55,MATCH(BF$4,Calendario!$A$3:$A$55,0),MATCH($I31,Calendario!$D$2:$H$2,0)),""))))))))</f>
        <v/>
      </c>
      <c r="BG31" s="107" t="str">
        <f>IF(ISBLANK($I31),"",IF(OR(EXACT(($I31),PROPER(TEXT(BG30,"dddd"))),(EXACT(($I31),PROPER(TEXT(BG29,"dddd"))))),"",IF(EXACT(($I31),(PROPER(TEXT(BG$3,"dddd")))),"",IF($K31=1,INDEX(Calendario!$D$3:$H$55,MATCH(BG$4,Calendario!$A$3:$A$55,0),MATCH($I31,Calendario!$D$2:$H$2,0)),IF($K31=2,IF(BF31="",INDEX(Calendario!$D$3:$H$55,MATCH(BG$4,Calendario!$A$3:$A$55,0),MATCH($I31,Calendario!$D$2:$H$2,0)),""),IF($K31=3,IF(AND((BE31=""),(BF31="")),INDEX(Calendario!$D$3:$H$55,MATCH(BG$4,Calendario!$A$3:$A$55,0),MATCH($I31,Calendario!$D$2:$H$2,0)),""),IF($K31=4,IF(AND((BD31=""),(BE31=""),(BF31="")),INDEX(Calendario!$D$3:$H$55,MATCH(BG$4,Calendario!$A$3:$A$55,0),MATCH($I31,Calendario!$D$2:$H$2,0)),""))))))))</f>
        <v/>
      </c>
      <c r="BH31" s="107" t="str">
        <f>IF(ISBLANK($I31),"",IF(OR(EXACT(($I31),PROPER(TEXT(BH30,"dddd"))),(EXACT(($I31),PROPER(TEXT(BH29,"dddd"))))),"",IF(EXACT(($I31),(PROPER(TEXT(BH$3,"dddd")))),"",IF($K31=1,INDEX(Calendario!$D$3:$H$55,MATCH(BH$4,Calendario!$A$3:$A$55,0),MATCH($I31,Calendario!$D$2:$H$2,0)),IF($K31=2,IF(BG31="",INDEX(Calendario!$D$3:$H$55,MATCH(BH$4,Calendario!$A$3:$A$55,0),MATCH($I31,Calendario!$D$2:$H$2,0)),""),IF($K31=3,IF(AND((BF31=""),(BG31="")),INDEX(Calendario!$D$3:$H$55,MATCH(BH$4,Calendario!$A$3:$A$55,0),MATCH($I31,Calendario!$D$2:$H$2,0)),""),IF($K31=4,IF(AND((BE31=""),(BF31=""),(BG31="")),INDEX(Calendario!$D$3:$H$55,MATCH(BH$4,Calendario!$A$3:$A$55,0),MATCH($I31,Calendario!$D$2:$H$2,0)),""))))))))</f>
        <v/>
      </c>
      <c r="BI31" s="108">
        <f>IF(ISBLANK($I31),"",IF(OR(EXACT(($I31),PROPER(TEXT(BI30,"dddd"))),(EXACT(($I31),PROPER(TEXT(BI29,"dddd"))))),"",IF(EXACT(($I31),(PROPER(TEXT(BI$3,"dddd")))),"",IF($K31=1,INDEX(Calendario!$D$3:$H$55,MATCH(BI$4,Calendario!$A$3:$A$55,0),MATCH($I31,Calendario!$D$2:$H$2,0)),IF($K31=2,IF(BH31="",INDEX(Calendario!$D$3:$H$55,MATCH(BI$4,Calendario!$A$3:$A$55,0),MATCH($I31,Calendario!$D$2:$H$2,0)),""),IF($K31=3,IF(AND((BG31=""),(BH31="")),INDEX(Calendario!$D$3:$H$55,MATCH(BI$4,Calendario!$A$3:$A$55,0),MATCH($I31,Calendario!$D$2:$H$2,0)),""),IF($K31=4,IF(AND((BF31=""),(BG31=""),(BH31="")),INDEX(Calendario!$D$3:$H$55,MATCH(BI$4,Calendario!$A$3:$A$55,0),MATCH($I31,Calendario!$D$2:$H$2,0)),""))))))))</f>
        <v>44893</v>
      </c>
      <c r="BJ31" s="108" t="str">
        <f>IF(ISBLANK($I31),"",IF(OR(EXACT(($I31),PROPER(TEXT(BJ30,"dddd"))),(EXACT(($I31),PROPER(TEXT(BJ29,"dddd"))))),"",IF(EXACT(($I31),(PROPER(TEXT(BJ$3,"dddd")))),"",IF($K31=1,INDEX(Calendario!$D$3:$H$55,MATCH(BJ$4,Calendario!$A$3:$A$55,0),MATCH($I31,Calendario!$D$2:$H$2,0)),IF($K31=2,IF(BI31="",INDEX(Calendario!$D$3:$H$55,MATCH(BJ$4,Calendario!$A$3:$A$55,0),MATCH($I31,Calendario!$D$2:$H$2,0)),""),IF($K31=3,IF(AND((BH31=""),(BI31="")),INDEX(Calendario!$D$3:$H$55,MATCH(BJ$4,Calendario!$A$3:$A$55,0),MATCH($I31,Calendario!$D$2:$H$2,0)),""),IF($K31=4,IF(AND((BG31=""),(BH31=""),(BI31="")),INDEX(Calendario!$D$3:$H$55,MATCH(BJ$4,Calendario!$A$3:$A$55,0),MATCH($I31,Calendario!$D$2:$H$2,0)),""))))))))</f>
        <v/>
      </c>
      <c r="BK31" s="108" t="str">
        <f>IF(ISBLANK($I31),"",IF(OR(EXACT(($I31),PROPER(TEXT(BK30,"dddd"))),(EXACT(($I31),PROPER(TEXT(BK29,"dddd"))))),"",IF(EXACT(($I31),(PROPER(TEXT(BK$3,"dddd")))),"",IF($K31=1,INDEX(Calendario!$D$3:$H$55,MATCH(BK$4,Calendario!$A$3:$A$55,0),MATCH($I31,Calendario!$D$2:$H$2,0)),IF($K31=2,IF(BJ31="",INDEX(Calendario!$D$3:$H$55,MATCH(BK$4,Calendario!$A$3:$A$55,0),MATCH($I31,Calendario!$D$2:$H$2,0)),""),IF($K31=3,IF(AND((BI31=""),(BJ31="")),INDEX(Calendario!$D$3:$H$55,MATCH(BK$4,Calendario!$A$3:$A$55,0),MATCH($I31,Calendario!$D$2:$H$2,0)),""),IF($K31=4,IF(AND((BH31=""),(BI31=""),(BJ31="")),INDEX(Calendario!$D$3:$H$55,MATCH(BK$4,Calendario!$A$3:$A$55,0),MATCH($I31,Calendario!$D$2:$H$2,0)),""))))))))</f>
        <v/>
      </c>
      <c r="BL31" s="108" t="str">
        <f>IF(ISBLANK($I31),"",IF(OR(EXACT(($I31),PROPER(TEXT(BL30,"dddd"))),(EXACT(($I31),PROPER(TEXT(BL29,"dddd"))))),"",IF(EXACT(($I31),(PROPER(TEXT(BL$3,"dddd")))),"",IF($K31=1,INDEX(Calendario!$D$3:$H$55,MATCH(BL$4,Calendario!$A$3:$A$55,0),MATCH($I31,Calendario!$D$2:$H$2,0)),IF($K31=2,IF(BK31="",INDEX(Calendario!$D$3:$H$55,MATCH(BL$4,Calendario!$A$3:$A$55,0),MATCH($I31,Calendario!$D$2:$H$2,0)),""),IF($K31=3,IF(AND((BJ31=""),(BK31="")),INDEX(Calendario!$D$3:$H$55,MATCH(BL$4,Calendario!$A$3:$A$55,0),MATCH($I31,Calendario!$D$2:$H$2,0)),""),IF($K31=4,IF(AND((BI31=""),(BJ31=""),(BK31="")),INDEX(Calendario!$D$3:$H$55,MATCH(BL$4,Calendario!$A$3:$A$55,0),MATCH($I31,Calendario!$D$2:$H$2,0)),""))))))))</f>
        <v/>
      </c>
      <c r="BM31" s="108">
        <f>IF(ISBLANK($I31),"",IF(OR(EXACT(($I31),PROPER(TEXT(BM30,"dddd"))),(EXACT(($I31),PROPER(TEXT(BM29,"dddd"))))),"",IF(EXACT(($I31),(PROPER(TEXT(BM$3,"dddd")))),"",IF($K31=1,INDEX(Calendario!$D$3:$H$55,MATCH(BM$4,Calendario!$A$3:$A$55,0),MATCH($I31,Calendario!$D$2:$H$2,0)),IF($K31=2,IF(BL31="",INDEX(Calendario!$D$3:$H$55,MATCH(BM$4,Calendario!$A$3:$A$55,0),MATCH($I31,Calendario!$D$2:$H$2,0)),""),IF($K31=3,IF(AND((BK31=""),(BL31="")),INDEX(Calendario!$D$3:$H$55,MATCH(BM$4,Calendario!$A$3:$A$55,0),MATCH($I31,Calendario!$D$2:$H$2,0)),""),IF($K31=4,IF(AND((BJ31=""),(BK31=""),(BL31="")),INDEX(Calendario!$D$3:$H$55,MATCH(BM$4,Calendario!$A$3:$A$55,0),MATCH($I31,Calendario!$D$2:$H$2,0)),""))))))))</f>
        <v>44921</v>
      </c>
      <c r="BO31" s="88" t="s">
        <v>564</v>
      </c>
    </row>
    <row r="32" spans="1:67" s="88" customFormat="1" ht="26.25" customHeight="1" x14ac:dyDescent="0.25">
      <c r="A32" s="178">
        <f t="shared" si="1"/>
        <v>23</v>
      </c>
      <c r="B32" s="176" t="s">
        <v>1281</v>
      </c>
      <c r="C32" s="176" t="s">
        <v>1587</v>
      </c>
      <c r="D32" s="177" t="str">
        <f>IF(ISNA(VLOOKUP(C32,TSeccBS!$D:$H,5,FALSE)),"",VLOOKUP(C32,TSeccBS!$D:$H,5,FALSE))</f>
        <v>PEREIRA</v>
      </c>
      <c r="E32" s="176" t="s">
        <v>19</v>
      </c>
      <c r="F32" s="176" t="s">
        <v>32</v>
      </c>
      <c r="G32" s="177" t="str">
        <f>IF(ISNA(VLOOKUP(F32,Tmunic!$C$2:$D$1160,2,FALSE)),"",VLOOKUP(F32,Tmunic!$C$2:$D$1160,2,FALSE))</f>
        <v>UB CHINCHINA</v>
      </c>
      <c r="H32" s="184" t="str">
        <f>IF(ISNA(VLOOKUP(G32,TDirReg!$F$1:$H$184,3,0)),"",VLOOKUP(G32,TDirReg!$F$1:$H$184,3,0))</f>
        <v>Hospital San Marcos</v>
      </c>
      <c r="I32" s="196" t="s">
        <v>125</v>
      </c>
      <c r="J32" s="195" t="s">
        <v>136</v>
      </c>
      <c r="K32" s="197">
        <v>4</v>
      </c>
      <c r="L32" s="202">
        <f t="shared" si="2"/>
        <v>11</v>
      </c>
      <c r="M32" s="107" t="str">
        <f>IF(ISBLANK($I32),"",IF(EXACT(($I32),(PROPER(TEXT(M$3,"dddd")))),"",IF(EXACT(M$4,$J32),IF($K32=1,INDEX(Calendario!$D$3:$H$55,MATCH(M$4,Calendario!$A$3:$A$55,0),MATCH($I32,Calendario!$D$2:$H$2,0)),INDEX(Calendario!$D$3:$H$55,MATCH($J32,Calendario!$A$3:$A$55,0),MATCH($I32,Calendario!$D$2:$H$2,0))),"")))</f>
        <v/>
      </c>
      <c r="N32" s="107" t="str">
        <f>IF(ISBLANK($I32),"",IF(OR(EXACT(($I32),PROPER(TEXT(N30,"dddd"))),(EXACT(($I32),PROPER(TEXT(N31,"dddd"))))),"",IF(EXACT(($I32),(PROPER(TEXT(N$3,"dddd")))),"",IF(EXACT(N$4,$J32),IF(M32="",IF(OR(($K32=4),($K32=3),($K32=2),($K32=1)),INDEX(Calendario!$D$3:$H$55,MATCH(N$4,Calendario!$A$3:$A$55,0),MATCH($I32,Calendario!$D$2:$H$2,0)),"")),IF($K32=1,IF(AND(M32="",EXACT((N$4),(CONCATENATE(Calendario!$A$1," ",(MID($J32,8,2))+1)))),INDEX(Calendario!$D$3:$H$55,MATCH(N$4,Calendario!$A$3:$A$55,0),MATCH($I32,Calendario!$D$2:$H$2,0)),IF(M32="","",INDEX(Calendario!$D$3:$H$55,MATCH(N$4,Calendario!$A$3:$A$55,0),MATCH($I32,Calendario!$D$2:$H$2,0)))),IF($K32=2,IF(M32="",IF(EXACT($K32,N$4),INDEX(Calendario!$D$3:$H$55,MATCH(N$4,Calendario!$A$3:$A$55,0),MATCH($I32,Calendario!$D$2:$H$2,0)),""),""),IF($K32=3,IF((M32=""),IF(EXACT($K32,N$4),INDEX(Calendario!$D$3:$H$55,MATCH(N$4,Calendario!$A$3:$A$55,0),MATCH($I32,Calendario!$D$2:$H$2,0)),""),""),IF($K32=4,IF((M32=""),IF(EXACT($K32,N$4),INDEX(Calendario!$D$3:$H$55,MATCH(N$4,Calendario!$A$3:$A$55,0),MATCH($I32,Calendario!$D$2:$H$2,0)),""),""),1))))))))</f>
        <v/>
      </c>
      <c r="O32" s="107" t="str">
        <f>IF(ISBLANK($I32),"",IF(EXACT(($I32),(PROPER(TEXT(O$3,"dddd")))),"",IF(OR(EXACT(($I32),PROPER(TEXT(O30,"dddd"))),(EXACT(($I32),PROPER(TEXT(O31,"dddd"))))),"",IF(EXACT(O$4,$J32),IF(N32="",IF(OR(($K32=4),($K32=3),($K32=2),($K32=1)),INDEX(Calendario!$D$3:$H$55,MATCH(O$4,Calendario!$A$3:$A$55,0),MATCH($I32,Calendario!$D$2:$H$2,0)),"")),IF($K32=1,IF(AND(M32="",EXACT((O$4),(CONCATENATE(Calendario!$A$1," ",(MID($J32,8,2))+1)))),INDEX(Calendario!$D$3:$H$55,MATCH(O$4,Calendario!$A$3:$A$55,0),MATCH($I32,Calendario!$D$2:$H$2,0)),IF(N32="",IF(EXACT(($I32),(PROPER(TEXT(N$3,"dddd")))),INDEX(Calendario!$D$3:$H$55,MATCH(O$4,Calendario!$A$3:$A$55,0),MATCH($I32,Calendario!$D$2:$H$2,0)),""),INDEX(Calendario!$D$3:$H$55,MATCH(O$4,Calendario!$A$3:$A$55,0),MATCH($I32,Calendario!$D$2:$H$2,0)))),IF(EXACT($M$4,"Semana 1"),IF($K32=2,IF(N32="",IF(OR(($J32="Semana 1"),($J32="Semana 2"),($J32="Semana 3")),INDEX(Calendario!$D$3:$H$55,MATCH(O$4,Calendario!$A$3:$A$55,0),MATCH($I32,Calendario!$D$2:$H$2,0)),""),""),IF($K32=3,IF(AND((M32=""),(N32="")),IF(OR(($J32="Semana 1"),($J32="Semana 2"),($J32="Semana 3")),INDEX(Calendario!$D$3:$H$55,MATCH(O$4,Calendario!$A$3:$A$55,0),MATCH($I32,Calendario!$D$2:$H$2,0)),""),""),IF($K32=4,IF(AND((M32=""),(N32="")),IF(OR(($J32="Semana 1"),($J32="Semana 2"),($J32="Semana 3")),INDEX(Calendario!$D$3:$H$55,MATCH(O$4,Calendario!$A$3:$A$55,0),MATCH($I32,Calendario!$D$2:$H$2,0)),""),"")))),IF($K32=2,IF(N32="",IF(OR(($J32="Semana 1"),($J32="Semana 2")),INDEX(Calendario!$D$3:$H$55,MATCH(O$4,Calendario!$A$3:$A$55,0),MATCH($I32,Calendario!$D$2:$H$2,0)),""),""),IF($K32=3,IF(AND((M32=""),(N32="")),IF(OR(($J32="Semana 1"),($J32="Semana 2")),INDEX(Calendario!$D$3:$H$55,MATCH(O$4,Calendario!$A$3:$A$55,0),MATCH($I32,Calendario!$D$2:$H$2,0)),""),""),IF($K32=4,IF(AND((M32=""),(N32="")),IF(OR(($J32="Semana 1"),($J32="Semana 2")),INDEX(Calendario!$D$3:$H$55,MATCH(O$4,Calendario!$A$3:$A$55,0),MATCH($I32,Calendario!$D$2:$H$2,0)),""),""))))))))))</f>
        <v/>
      </c>
      <c r="P32" s="107" t="str">
        <f>IF(ISBLANK($I32),"",IF(EXACT(($I32),(PROPER(TEXT(P$3,"dddd")))),"",IF(OR(EXACT(($I32),PROPER(TEXT(P30,"dddd"))),(EXACT(($I32),PROPER(TEXT(P31,"dddd"))))),"",IF(EXACT(P$4,$J32),IF(O32="",IF(OR(($K32=4),($K32=3),($K32=2),($K32=1)),INDEX(Calendario!$D$3:$H$55,MATCH(P$4,Calendario!$A$3:$A$55,0),MATCH($I32,Calendario!$D$2:$H$2,0)),"")),IF($K32=1,IF(AND(M32="",EXACT((P$4),(CONCATENATE(Calendario!$A$1," ",(MID($J32,8,2))+1)))),INDEX(Calendario!$D$3:$H$55,MATCH(P$4,Calendario!$A$3:$A$55,0),MATCH($I32,Calendario!$D$2:$H$2,0)),IF(O32="",IF(EXACT(($I32),(PROPER(TEXT(O$3,"dddd")))),INDEX(Calendario!$D$3:$H$55,MATCH(P$4,Calendario!$A$3:$A$55,0),MATCH($I32,Calendario!$D$2:$H$2,0)),""),INDEX(Calendario!$D$3:$H$55,MATCH(P$4,Calendario!$A$3:$A$55,0),MATCH($I32,Calendario!$D$2:$H$2,0)))),IF(EXACT($M$4,"Semana 1"),IF($K32=2,IF(O32="",IF(OR(($J32="Semana 1"),($J32="Semana 2"),($J32="Semana 3"),($J32="Semana 4")),INDEX(Calendario!$D$3:$H$55,MATCH(P$4,Calendario!$A$3:$A$55,0),MATCH($I32,Calendario!$D$2:$H$2,0)),""),""),IF($K32=3,IF(AND((N32=""),(O32="")),IF(OR(($J32="Semana 1"),($J32="Semana 2"),($J32="Semana 3"),($J32="Semana 4")),INDEX(Calendario!$D$3:$H$55,MATCH(P$4,Calendario!$A$3:$A$55,0),MATCH($I32,Calendario!$D$2:$H$2,0)),""),""),IF($K32=4,IF(AND((M32=""),(N32=""),(O32="")),IF(OR(($J32="Semana 1"),($J32="Semana 2"),($J32="Semana 3"),($J32="Semana 4")),INDEX(Calendario!$D$3:$H$55,MATCH(P$4,Calendario!$A$3:$A$55,0),MATCH($I32,Calendario!$D$2:$H$2,0)),""),"")))),IF($K32=2,IF(O32="",IF(OR(($J32="Semana 1"),($J32="Semana 2"),($J32="Semana 3")),INDEX(Calendario!$D$3:$H$55,MATCH(P$4,Calendario!$A$3:$A$55,0),MATCH($I32,Calendario!$D$2:$H$2,0)),""),""),IF($K32=3,IF(AND((N32=""),(O32="")),IF(OR(($J32="Semana 1"),($J32="Semana 2"),($J32="Semana 3")),INDEX(Calendario!$D$3:$H$55,MATCH(P$4,Calendario!$A$3:$A$55,0),MATCH($I32,Calendario!$D$2:$H$2,0)),""),""),IF($K32=4,IF(AND((M32=""),(N32=""),(O32="")),IF(OR(($J32="Semana 1"),($J32="Semana 2"),($J32="Semana 3")),INDEX(Calendario!$D$3:$H$55,MATCH(P$4,Calendario!$A$3:$A$55,0),MATCH($I32,Calendario!$D$2:$H$2,0)),""),""))))))))))</f>
        <v/>
      </c>
      <c r="Q32" s="107" t="str">
        <f>IF(ISBLANK($I32),"",IF(EXACT(($I32),(PROPER(TEXT(Q$3,"dddd")))),"",IF(OR(EXACT(($I32),PROPER(TEXT(Q30,"dddd"))),(EXACT(($I32),PROPER(TEXT(Q31,"dddd"))))),"",IF(EXACT(Q$4,$J32),IF(P32="",IF(OR(($K32=4),($K32=3),($K32=2),($K32=1)),INDEX(Calendario!$D$3:$H$55,MATCH(Q$4,Calendario!$A$3:$A$55,0),MATCH($I32,Calendario!$D$2:$H$2,0)),"")),IF($K32=1,IF(AND(M32="",EXACT((Q$4),(CONCATENATE(Calendario!$A$1," ",(MID($J32,8,2))+1)))),INDEX(Calendario!$D$3:$H$55,MATCH(Q$4,Calendario!$A$3:$A$55,0),MATCH($I32,Calendario!$D$2:$H$2,0)),IF(P32="","",INDEX(Calendario!$D$3:$H$55,MATCH(Q$4,Calendario!$A$3:$A$55,0),MATCH($I32,Calendario!$D$2:$H$2,0)))),IF(EXACT($M$4,"Semana 1"),IF($K32=2,IF(P32="",IF(OR(($J32="Semana 1"),($J32="Semana 2"),($J32="Semana 3"),($J32="Semana 4"),($J32="Semana 5")),INDEX(Calendario!$D$3:$H$55,MATCH(Q$4,Calendario!$A$3:$A$55,0),MATCH($I32,Calendario!$D$2:$H$2,0)),""),""),IF($K32=3,IF(AND((O32=""),(P32="")),IF(OR(($J32="Semana 1"),($J32="Semana 2"),($J32="Semana 3"),($J32="Semana 4"),($J32="Semana 5")),INDEX(Calendario!$D$3:$H$55,MATCH(Q$4,Calendario!$A$3:$A$55,0),MATCH($I32,Calendario!$D$2:$H$2,0)),""),""),IF($K32=4,IF(AND((N32=""),(O32=""),(P32="")),IF(OR(($J32="Semana 1"),($J32="Semana 2"),($J32="Semana 3"),($J32="Semana 4"),($J32="Semana 5")),INDEX(Calendario!$D$3:$H$55,MATCH(Q$4,Calendario!$A$3:$A$55,0),MATCH($I32,Calendario!$D$2:$H$2,0)),""),"")))),IF($K32=2,IF(P32="",IF(OR(($J32="Semana 1"),($J32="Semana 2"),($J32="Semana 3"),($J32="Semana 4")),INDEX(Calendario!$D$3:$H$55,MATCH(Q$4,Calendario!$A$3:$A$55,0),MATCH($I32,Calendario!$D$2:$H$2,0)),""),""),IF($K32=3,IF(AND((O32=""),(P32="")),IF(OR(($J32="Semana 1"),($J32="Semana 2"),($J32="Semana 3"),($J32="Semana 4")),INDEX(Calendario!$D$3:$H$55,MATCH(Q$4,Calendario!$A$3:$A$55,0),MATCH($I32,Calendario!$D$2:$H$2,0)),""),""),IF($K32=4,IF(AND((N32=""),(O32=""),(P32="")),IF(OR(($J32="Semana 1"),($J32="Semana 2"),($J32="Semana 3"),($J32="Semana 4")),INDEX(Calendario!$D$3:$H$55,MATCH(Q$4,Calendario!$A$3:$A$55,0),MATCH($I32,Calendario!$D$2:$H$2,0)),""),""))))))))))</f>
        <v/>
      </c>
      <c r="R32" s="108" t="str">
        <f>IF(ISBLANK($I32),"",IF(EXACT(($I32),(PROPER(TEXT(R$3,"dddd")))),"",IF(OR(EXACT(($I32),PROPER(TEXT(R30,"dddd"))),(EXACT(($I32),PROPER(TEXT(R31,"dddd"))))),"",IF(EXACT(R$4,$J32),IF(Q32="",IF(OR(($K32=4),($K32=3),($K32=2),($K32=1)),INDEX(Calendario!$D$3:$H$55,MATCH(R$4,Calendario!$A$3:$A$55,0),MATCH($I32,Calendario!$D$2:$H$2,0)),"")),IF($K32=1,IF(AND(N32="",EXACT((R$4),(CONCATENATE(Calendario!$A$1," ",(MID($J32,8,2))+1)))),INDEX(Calendario!$D$3:$H$55,MATCH(R$4,Calendario!$A$3:$A$55,0),MATCH($I32,Calendario!$D$2:$H$2,0)),IF(Q32="","",INDEX(Calendario!$D$3:$H$55,MATCH(R$4,Calendario!$A$3:$A$55,0),MATCH($I32,Calendario!$D$2:$H$2,0)))),IF(EXACT($M$4,"Semana 1"),IF($K32=2,IF(Q32="",IF(OR(($J32="Semana 1"),($J32="Semana 2"),($J32="Semana 3"),($J32="Semana 4"),($J32="Semana 5"),($J32="Semana 6")),INDEX(Calendario!$D$3:$H$55,MATCH(R$4,Calendario!$A$3:$A$55,0),MATCH($I32,Calendario!$D$2:$H$2,0)),""),""),IF($K32=3,IF(AND((P32=""),(Q32="")),IF(OR(($J32="Semana 1"),($J32="Semana 2"),($J32="Semana 3"),($J32="Semana 4"),($J32="Semana 5"),($J32="Semana 6")),INDEX(Calendario!$D$3:$H$55,MATCH(R$4,Calendario!$A$3:$A$55,0),MATCH($I32,Calendario!$D$2:$H$2,0)),""),""),IF($K32=4,IF(AND((O32=""),(P32=""),(Q32="")),IF(OR(($J32="Semana 1"),($J32="Semana 2"),($J32="Semana 3"),($J32="Semana 4"),($J32="Semana 5"),($J32="Semana 6")),INDEX(Calendario!$D$3:$H$55,MATCH(R$4,Calendario!$A$3:$A$55,0),MATCH($I32,Calendario!$D$2:$H$2,0)),""),"")))),IF($K32=2,IF(Q32="",IF(OR(($J32="Semana 1"),($J32="Semana 2"),($J32="Semana 3"),($J32="Semana 4"),($J32="Semana 5")),INDEX(Calendario!$D$3:$H$55,MATCH(R$4,Calendario!$A$3:$A$55,0),MATCH($I32,Calendario!$D$2:$H$2,0)),""),""),IF($K32=3,IF(AND((P32=""),(Q32="")),IF(OR(($J32="Semana 1"),($J32="Semana 2"),($J32="Semana 3"),($J32="Semana 4"),($J32="Semana 5")),INDEX(Calendario!$D$3:$H$55,MATCH(R$4,Calendario!$A$3:$A$55,0),MATCH($I32,Calendario!$D$2:$H$2,0)),""),""),IF($K32=4,IF(AND((O32=""),(P32=""),(Q32="")),IF(OR(($J32="Semana 1"),($J32="Semana 2"),($J32="Semana 3"),($J32="Semana 4"),($J32="Semana 5")),INDEX(Calendario!$D$3:$H$55,MATCH(R$4,Calendario!$A$3:$A$55,0),MATCH($I32,Calendario!$D$2:$H$2,0)),""),""))))))))))</f>
        <v/>
      </c>
      <c r="S32" s="108">
        <f>IF(ISBLANK($I32),"",IF(EXACT(($I32),(PROPER(TEXT(S$3,"dddd")))),"",IF(OR(EXACT(($I32),PROPER(TEXT(S30,"dddd"))),(EXACT(($I32),PROPER(TEXT(S31,"dddd"))))),"",IF(EXACT(S$4,$J32),IF(R32="",IF(OR(($K32=4),($K32=3),($K32=2),($K32=1)),INDEX(Calendario!$D$3:$H$55,MATCH(S$4,Calendario!$A$3:$A$55,0),MATCH($I32,Calendario!$D$2:$H$2,0)),"")),IF($K32=1,IF(AND(O32="",EXACT((S$4),(CONCATENATE(Calendario!$A$1," ",(MID($J32,8,2))+1)))),INDEX(Calendario!$D$3:$H$55,MATCH(S$4,Calendario!$A$3:$A$55,0),MATCH($I32,Calendario!$D$2:$H$2,0)),IF(R32="",IF(EXACT(($I32),(PROPER(TEXT(R$3,"dddd")))),INDEX(Calendario!$D$3:$H$55,MATCH(S$4,Calendario!$A$3:$A$55,0),MATCH($I32,Calendario!$D$2:$H$2,0)),""),INDEX(Calendario!$D$3:$H$55,MATCH(S$4,Calendario!$A$3:$A$55,0),MATCH($I32,Calendario!$D$2:$H$2,0)))),IF(EXACT($M$4,"Semana 1"),IF($K32=2,IF(R32="",IF(OR(($J32="Semana 1"),($J32="Semana 2"),($J32="Semana 3"),($J32="Semana 4"),($J32="Semana 5"),($J32="Semana 6"),($J32="Semana 7")),INDEX(Calendario!$D$3:$H$55,MATCH(S$4,Calendario!$A$3:$A$55,0),MATCH($I32,Calendario!$D$2:$H$2,0)),""),""),IF($K32=3,IF(AND((Q32=""),(R32="")),IF(OR(($J32="Semana 1"),($J32="Semana 2"),($J32="Semana 3"),($J32="Semana 4"),($J32="Semana 5"),($J32="Semana 6"),($J32="Semana 7")),INDEX(Calendario!$D$3:$H$55,MATCH(S$4,Calendario!$A$3:$A$55,0),MATCH($I32,Calendario!$D$2:$H$2,0)),""),""),IF($K32=4,IF(AND((P32=""),(Q32=""),(R32="")),IF(OR(($J32="Semana 1"),($J32="Semana 2"),($J32="Semana 3"),($J32="Semana 4"),($J32="Semana 5"),($J32="Semana 6"),($J32="Semana 7")),INDEX(Calendario!$D$3:$H$55,MATCH(S$4,Calendario!$A$3:$A$55,0),MATCH($I32,Calendario!$D$2:$H$2,0)),""),"")))),IF($K32=2,IF(R32="",IF(OR(($J32="Semana 1"),($J32="Semana 2"),($J32="Semana 3"),($J32="Semana 4"),($J32="Semana 5"),($J32="Semana 6")),INDEX(Calendario!$D$3:$H$55,MATCH(S$4,Calendario!$A$3:$A$55,0),MATCH($I32,Calendario!$D$2:$H$2,0)),""),""),IF($K32=3,IF(AND((Q32=""),(R32="")),IF(OR(($J32="Semana 1"),($J32="Semana 2"),($J32="Semana 3"),($J32="Semana 4"),($J32="Semana 5"),($J32="Semana 6")),INDEX(Calendario!$D$3:$H$55,MATCH(S$4,Calendario!$A$3:$A$55,0),MATCH($I32,Calendario!$D$2:$H$2,0)),""),""),IF($K32=4,IF(AND((P32=""),(Q32=""),(R32="")),IF(OR(($J32="Semana 1"),($J32="Semana 2"),($J32="Semana 3"),($J32="Semana 4"),($J32="Semana 5"),($J32="Semana 6")),INDEX(Calendario!$D$3:$H$55,MATCH(S$4,Calendario!$A$3:$A$55,0),MATCH($I32,Calendario!$D$2:$H$2,0)),""),""))))))))))</f>
        <v>44599</v>
      </c>
      <c r="T32" s="108" t="str">
        <f>IF(ISBLANK($I32),"",IF(EXACT(($I32),(PROPER(TEXT(T$3,"dddd")))),"",IF(OR(EXACT(($I32),PROPER(TEXT(T30,"dddd"))),(EXACT(($I32),PROPER(TEXT(T31,"dddd"))))),"",IF(EXACT(T$4,$J32),IF(S32="",IF(OR(($K32=4),($K32=3),($K32=2),($K32=1)),INDEX(Calendario!$D$3:$H$55,MATCH(T$4,Calendario!$A$3:$A$55,0),MATCH($I32,Calendario!$D$2:$H$2,0)),"")),IF($K32=1,IF(AND(P32="",EXACT((T$4),(CONCATENATE(Calendario!$A$1," ",(MID($J32,8,2))+1)))),INDEX(Calendario!$D$3:$H$55,MATCH(T$4,Calendario!$A$3:$A$55,0),MATCH($I32,Calendario!$D$2:$H$2,0)),IF(S32="",IF(EXACT(($I32),(PROPER(TEXT(S$3,"dddd")))),INDEX(Calendario!$D$3:$H$55,MATCH(T$4,Calendario!$A$3:$A$55,0),MATCH($I32,Calendario!$D$2:$H$2,0)),""),INDEX(Calendario!$D$3:$H$55,MATCH(T$4,Calendario!$A$3:$A$55,0),MATCH($I32,Calendario!$D$2:$H$2,0)))),IF(EXACT($M$4,"Semana 1"),IF($K32=2,IF(S32="",IF(OR(($J32="Semana 1"),($J32="Semana 2"),($J32="Semana 3"),($J32="Semana 4"),($J32="Semana 5"),($J32="Semana 6"),($J32="Semana 7"),($J32="Semana 8")),INDEX(Calendario!$D$3:$H$55,MATCH(T$4,Calendario!$A$3:$A$55,0),MATCH($I32,Calendario!$D$2:$H$2,0)),""),""),IF($K32=3,IF(AND((R32=""),(S32="")),IF(OR(($J32="Semana 1"),($J32="Semana 2"),($J32="Semana 3"),($J32="Semana 4"),($J32="Semana 5"),($J32="Semana 6"),($J32="Semana 7"),($J32="Semana 8")),INDEX(Calendario!$D$3:$H$55,MATCH(T$4,Calendario!$A$3:$A$55,0),MATCH($I32,Calendario!$D$2:$H$2,0)),""),""),IF($K32=4,IF(AND((Q32=""),(R32=""),(S32="")),IF(OR(($J32="Semana 1"),($J32="Semana 2"),($J32="Semana 3"),($J32="Semana 4"),($J32="Semana 5"),($J32="Semana 6"),($J32="Semana 7"),($J32="Semana 8")),INDEX(Calendario!$D$3:$H$55,MATCH(T$4,Calendario!$A$3:$A$55,0),MATCH($I32,Calendario!$D$2:$H$2,0)),""),"")))),IF($K32=2,IF(S32="",IF(OR(($J32="Semana 1"),($J32="Semana 2"),($J32="Semana 3"),($J32="Semana 4"),($J32="Semana 5"),($J32="Semana 6"),($J32="Semana 7")),INDEX(Calendario!$D$3:$H$55,MATCH(T$4,Calendario!$A$3:$A$55,0),MATCH($I32,Calendario!$D$2:$H$2,0)),""),""),IF($K32=3,IF(AND((R32=""),(S32="")),IF(OR(($J32="Semana 1"),($J32="Semana 2"),($J32="Semana 3"),($J32="Semana 4"),($J32="Semana 5"),($J32="Semana 6"),($J32="Semana 7")),INDEX(Calendario!$D$3:$H$55,MATCH(T$4,Calendario!$A$3:$A$55,0),MATCH($I32,Calendario!$D$2:$H$2,0)),""),""),IF($K32=4,IF(AND((Q32=""),(R32=""),(S32="")),IF(OR(($J32="Semana 1"),($J32="Semana 2"),($J32="Semana 3"),($J32="Semana 4"),($J32="Semana 5"),($J32="Semana 6"),($J32="Semana 7")),INDEX(Calendario!$D$3:$H$55,MATCH(T$4,Calendario!$A$3:$A$55,0),MATCH($I32,Calendario!$D$2:$H$2,0)),""),""))))))))))</f>
        <v/>
      </c>
      <c r="U32" s="108" t="str">
        <f>IF(ISBLANK($I32),"",IF(OR(EXACT(($I32),PROPER(TEXT(U31,"dddd"))),(EXACT(($I32),PROPER(TEXT(U30,"dddd"))))),"",IF(EXACT(($I32),(PROPER(TEXT(U$3,"dddd")))),"",IF($K32=1,INDEX(Calendario!$D$3:$H$55,MATCH(U$4,Calendario!$A$3:$A$55,0),MATCH($I32,Calendario!$D$2:$H$2,0)),IF($K32=2,IF(T32="",INDEX(Calendario!$D$3:$H$55,MATCH(U$4,Calendario!$A$3:$A$55,0),MATCH($I32,Calendario!$D$2:$H$2,0)),""),IF($K32=3,IF(AND((S32=""),(T32="")),INDEX(Calendario!$D$3:$H$55,MATCH(U$4,Calendario!$A$3:$A$55,0),MATCH($I32,Calendario!$D$2:$H$2,0)),""),IF($K32=4,IF(AND((R32=""),(S32=""),(T32="")),INDEX(Calendario!$D$3:$H$55,MATCH(U$4,Calendario!$A$3:$A$55,0),MATCH($I32,Calendario!$D$2:$H$2,0)),""))))))))</f>
        <v/>
      </c>
      <c r="V32" s="107" t="str">
        <f>IF(ISBLANK($I32),"",IF(OR(EXACT(($I32),PROPER(TEXT(V31,"dddd"))),(EXACT(($I32),PROPER(TEXT(V30,"dddd"))))),"",IF(EXACT(($I32),(PROPER(TEXT(V$3,"dddd")))),"",IF($K32=1,INDEX(Calendario!$D$3:$H$55,MATCH(V$4,Calendario!$A$3:$A$55,0),MATCH($I32,Calendario!$D$2:$H$2,0)),IF($K32=2,IF(U32="",INDEX(Calendario!$D$3:$H$55,MATCH(V$4,Calendario!$A$3:$A$55,0),MATCH($I32,Calendario!$D$2:$H$2,0)),""),IF($K32=3,IF(AND((T32=""),(U32="")),INDEX(Calendario!$D$3:$H$55,MATCH(V$4,Calendario!$A$3:$A$55,0),MATCH($I32,Calendario!$D$2:$H$2,0)),""),IF($K32=4,IF(AND((S32=""),(T32=""),(U32="")),INDEX(Calendario!$D$3:$H$55,MATCH(V$4,Calendario!$A$3:$A$55,0),MATCH($I32,Calendario!$D$2:$H$2,0)),""))))))))</f>
        <v/>
      </c>
      <c r="W32" s="107">
        <f>IF(ISBLANK($I32),"",IF(OR(EXACT(($I32),PROPER(TEXT(W31,"dddd"))),(EXACT(($I32),PROPER(TEXT(W30,"dddd"))))),"",IF(EXACT(($I32),(PROPER(TEXT(W$3,"dddd")))),"",IF($K32=1,INDEX(Calendario!$D$3:$H$55,MATCH(W$4,Calendario!$A$3:$A$55,0),MATCH($I32,Calendario!$D$2:$H$2,0)),IF($K32=2,IF(V32="",INDEX(Calendario!$D$3:$H$55,MATCH(W$4,Calendario!$A$3:$A$55,0),MATCH($I32,Calendario!$D$2:$H$2,0)),""),IF($K32=3,IF(AND((U32=""),(V32="")),INDEX(Calendario!$D$3:$H$55,MATCH(W$4,Calendario!$A$3:$A$55,0),MATCH($I32,Calendario!$D$2:$H$2,0)),""),IF($K32=4,IF(AND((T32=""),(U32=""),(V32="")),INDEX(Calendario!$D$3:$H$55,MATCH(W$4,Calendario!$A$3:$A$55,0),MATCH($I32,Calendario!$D$2:$H$2,0)),""))))))))</f>
        <v>44627</v>
      </c>
      <c r="X32" s="107" t="str">
        <f>IF(ISBLANK($I32),"",IF(OR(EXACT(($I32),PROPER(TEXT(X31,"dddd"))),(EXACT(($I32),PROPER(TEXT(X30,"dddd"))))),"",IF(EXACT(($I32),(PROPER(TEXT(X$3,"dddd")))),"",IF($K32=1,INDEX(Calendario!$D$3:$H$55,MATCH(X$4,Calendario!$A$3:$A$55,0),MATCH($I32,Calendario!$D$2:$H$2,0)),IF($K32=2,IF(W32="",INDEX(Calendario!$D$3:$H$55,MATCH(X$4,Calendario!$A$3:$A$55,0),MATCH($I32,Calendario!$D$2:$H$2,0)),""),IF($K32=3,IF(AND((V32=""),(W32="")),INDEX(Calendario!$D$3:$H$55,MATCH(X$4,Calendario!$A$3:$A$55,0),MATCH($I32,Calendario!$D$2:$H$2,0)),""),IF($K32=4,IF(AND((U32=""),(V32=""),(W32="")),INDEX(Calendario!$D$3:$H$55,MATCH(X$4,Calendario!$A$3:$A$55,0),MATCH($I32,Calendario!$D$2:$H$2,0)),""))))))))</f>
        <v/>
      </c>
      <c r="Y32" s="107" t="str">
        <f>IF(ISBLANK($I32),"",IF(OR(EXACT(($I32),PROPER(TEXT(Y31,"dddd"))),(EXACT(($I32),PROPER(TEXT(Y30,"dddd"))))),"",IF(EXACT(($I32),(PROPER(TEXT(Y$3,"dddd")))),"",IF($K32=1,INDEX(Calendario!$D$3:$H$55,MATCH(Y$4,Calendario!$A$3:$A$55,0),MATCH($I32,Calendario!$D$2:$H$2,0)),IF($K32=2,IF(X32="",INDEX(Calendario!$D$3:$H$55,MATCH(Y$4,Calendario!$A$3:$A$55,0),MATCH($I32,Calendario!$D$2:$H$2,0)),""),IF($K32=3,IF(AND((W32=""),(X32="")),INDEX(Calendario!$D$3:$H$55,MATCH(Y$4,Calendario!$A$3:$A$55,0),MATCH($I32,Calendario!$D$2:$H$2,0)),""),IF($K32=4,IF(AND((V32=""),(W32=""),(X32="")),INDEX(Calendario!$D$3:$H$55,MATCH(Y$4,Calendario!$A$3:$A$55,0),MATCH($I32,Calendario!$D$2:$H$2,0)),""))))))))</f>
        <v/>
      </c>
      <c r="Z32" s="107" t="str">
        <f>IF(ISBLANK($I32),"",IF(OR(EXACT(($I32),PROPER(TEXT(Z31,"dddd"))),(EXACT(($I32),PROPER(TEXT(Z30,"dddd"))))),"",IF(EXACT(($I32),(PROPER(TEXT(Z$3,"dddd")))),"",IF($K32=1,INDEX(Calendario!$D$3:$H$55,MATCH(Z$4,Calendario!$A$3:$A$55,0),MATCH($I32,Calendario!$D$2:$H$2,0)),IF($K32=2,IF(Y32="",INDEX(Calendario!$D$3:$H$55,MATCH(Z$4,Calendario!$A$3:$A$55,0),MATCH($I32,Calendario!$D$2:$H$2,0)),""),IF($K32=3,IF(AND((X32=""),(Y32="")),INDEX(Calendario!$D$3:$H$55,MATCH(Z$4,Calendario!$A$3:$A$55,0),MATCH($I32,Calendario!$D$2:$H$2,0)),""),IF($K32=4,IF(AND((W32=""),(X32=""),(Y32="")),INDEX(Calendario!$D$3:$H$55,MATCH(Z$4,Calendario!$A$3:$A$55,0),MATCH($I32,Calendario!$D$2:$H$2,0)),""))))))))</f>
        <v/>
      </c>
      <c r="AA32" s="108">
        <f>IF(ISBLANK($I32),"",IF(OR(EXACT(($I32),PROPER(TEXT(AA31,"dddd"))),(EXACT(($I32),PROPER(TEXT(AA30,"dddd"))))),"",IF(EXACT(($I32),(PROPER(TEXT(AA$3,"dddd")))),"",IF($K32=1,INDEX(Calendario!$D$3:$H$55,MATCH(AA$4,Calendario!$A$3:$A$55,0),MATCH($I32,Calendario!$D$2:$H$2,0)),IF($K32=2,IF(Z32="",INDEX(Calendario!$D$3:$H$55,MATCH(AA$4,Calendario!$A$3:$A$55,0),MATCH($I32,Calendario!$D$2:$H$2,0)),""),IF($K32=3,IF(AND((Y32=""),(Z32="")),INDEX(Calendario!$D$3:$H$55,MATCH(AA$4,Calendario!$A$3:$A$55,0),MATCH($I32,Calendario!$D$2:$H$2,0)),""),IF($K32=4,IF(AND((X32=""),(Y32=""),(Z32="")),INDEX(Calendario!$D$3:$H$55,MATCH(AA$4,Calendario!$A$3:$A$55,0),MATCH($I32,Calendario!$D$2:$H$2,0)),""))))))))</f>
        <v>44655</v>
      </c>
      <c r="AB32" s="108" t="str">
        <f>IF(ISBLANK($I32),"",IF(OR(EXACT(($I32),PROPER(TEXT(AB31,"dddd"))),(EXACT(($I32),PROPER(TEXT(AB30,"dddd"))))),"",IF(EXACT(($I32),(PROPER(TEXT(AB$3,"dddd")))),"",IF($K32=1,INDEX(Calendario!$D$3:$H$55,MATCH(AB$4,Calendario!$A$3:$A$55,0),MATCH($I32,Calendario!$D$2:$H$2,0)),IF($K32=2,IF(AA32="",INDEX(Calendario!$D$3:$H$55,MATCH(AB$4,Calendario!$A$3:$A$55,0),MATCH($I32,Calendario!$D$2:$H$2,0)),""),IF($K32=3,IF(AND((Z32=""),(AA32="")),INDEX(Calendario!$D$3:$H$55,MATCH(AB$4,Calendario!$A$3:$A$55,0),MATCH($I32,Calendario!$D$2:$H$2,0)),""),IF($K32=4,IF(AND((Y32=""),(Z32=""),(AA32="")),INDEX(Calendario!$D$3:$H$55,MATCH(AB$4,Calendario!$A$3:$A$55,0),MATCH($I32,Calendario!$D$2:$H$2,0)),""))))))))</f>
        <v/>
      </c>
      <c r="AC32" s="108" t="str">
        <f>IF(ISBLANK($I32),"",IF(OR(EXACT(($I32),PROPER(TEXT(AC31,"dddd"))),(EXACT(($I32),PROPER(TEXT(AC30,"dddd"))))),"",IF(EXACT(($I32),(PROPER(TEXT(AC$3,"dddd")))),"",IF($K32=1,INDEX(Calendario!$D$3:$H$55,MATCH(AC$4,Calendario!$A$3:$A$55,0),MATCH($I32,Calendario!$D$2:$H$2,0)),IF($K32=2,IF(AB32="",INDEX(Calendario!$D$3:$H$55,MATCH(AC$4,Calendario!$A$3:$A$55,0),MATCH($I32,Calendario!$D$2:$H$2,0)),""),IF($K32=3,IF(AND((AA32=""),(AB32="")),INDEX(Calendario!$D$3:$H$55,MATCH(AC$4,Calendario!$A$3:$A$55,0),MATCH($I32,Calendario!$D$2:$H$2,0)),""),IF($K32=4,IF(AND((Z32=""),(AA32=""),(AB32="")),INDEX(Calendario!$D$3:$H$55,MATCH(AC$4,Calendario!$A$3:$A$55,0),MATCH($I32,Calendario!$D$2:$H$2,0)),""))))))))</f>
        <v/>
      </c>
      <c r="AD32" s="108" t="str">
        <f>IF(ISBLANK($I32),"",IF(OR(EXACT(($I32),PROPER(TEXT(AD31,"dddd"))),(EXACT(($I32),PROPER(TEXT(AD30,"dddd"))))),"",IF(EXACT(($I32),(PROPER(TEXT(AD$3,"dddd")))),"",IF($K32=1,INDEX(Calendario!$D$3:$H$55,MATCH(AD$4,Calendario!$A$3:$A$55,0),MATCH($I32,Calendario!$D$2:$H$2,0)),IF($K32=2,IF(AC32="",INDEX(Calendario!$D$3:$H$55,MATCH(AD$4,Calendario!$A$3:$A$55,0),MATCH($I32,Calendario!$D$2:$H$2,0)),""),IF($K32=3,IF(AND((AB32=""),(AC32="")),INDEX(Calendario!$D$3:$H$55,MATCH(AD$4,Calendario!$A$3:$A$55,0),MATCH($I32,Calendario!$D$2:$H$2,0)),""),IF($K32=4,IF(AND((AA32=""),(AB32=""),(AC32="")),INDEX(Calendario!$D$3:$H$55,MATCH(AD$4,Calendario!$A$3:$A$55,0),MATCH($I32,Calendario!$D$2:$H$2,0)),""))))))))</f>
        <v/>
      </c>
      <c r="AE32" s="107">
        <f>IF(ISBLANK($I32),"",IF(OR(EXACT(($I32),PROPER(TEXT(AE31,"dddd"))),(EXACT(($I32),PROPER(TEXT(AE30,"dddd"))))),"",IF(EXACT(($I32),(PROPER(TEXT(AE$3,"dddd")))),"",IF($K32=1,INDEX(Calendario!$D$3:$H$55,MATCH(AE$4,Calendario!$A$3:$A$55,0),MATCH($I32,Calendario!$D$2:$H$2,0)),IF($K32=2,IF(AD32="",INDEX(Calendario!$D$3:$H$55,MATCH(AE$4,Calendario!$A$3:$A$55,0),MATCH($I32,Calendario!$D$2:$H$2,0)),""),IF($K32=3,IF(AND((AC32=""),(AD32="")),INDEX(Calendario!$D$3:$H$55,MATCH(AE$4,Calendario!$A$3:$A$55,0),MATCH($I32,Calendario!$D$2:$H$2,0)),""),IF($K32=4,IF(AND((AB32=""),(AC32=""),(AD32="")),INDEX(Calendario!$D$3:$H$55,MATCH(AE$4,Calendario!$A$3:$A$55,0),MATCH($I32,Calendario!$D$2:$H$2,0)),""))))))))</f>
        <v>44683</v>
      </c>
      <c r="AF32" s="107" t="str">
        <f>IF(ISBLANK($I32),"",IF(OR(EXACT(($I32),PROPER(TEXT(AF31,"dddd"))),(EXACT(($I32),PROPER(TEXT(AF30,"dddd"))))),"",IF(EXACT(($I32),(PROPER(TEXT(AF$3,"dddd")))),"",IF($K32=1,INDEX(Calendario!$D$3:$H$55,MATCH(AF$4,Calendario!$A$3:$A$55,0),MATCH($I32,Calendario!$D$2:$H$2,0)),IF($K32=2,IF(AE32="",INDEX(Calendario!$D$3:$H$55,MATCH(AF$4,Calendario!$A$3:$A$55,0),MATCH($I32,Calendario!$D$2:$H$2,0)),""),IF($K32=3,IF(AND((AD32=""),(AE32="")),INDEX(Calendario!$D$3:$H$55,MATCH(AF$4,Calendario!$A$3:$A$55,0),MATCH($I32,Calendario!$D$2:$H$2,0)),""),IF($K32=4,IF(AND((AC32=""),(AD32=""),(AE32="")),INDEX(Calendario!$D$3:$H$55,MATCH(AF$4,Calendario!$A$3:$A$55,0),MATCH($I32,Calendario!$D$2:$H$2,0)),""))))))))</f>
        <v/>
      </c>
      <c r="AG32" s="107" t="str">
        <f>IF(ISBLANK($I32),"",IF(OR(EXACT(($I32),PROPER(TEXT(AG31,"dddd"))),(EXACT(($I32),PROPER(TEXT(AG30,"dddd"))))),"",IF(EXACT(($I32),(PROPER(TEXT(AG$3,"dddd")))),"",IF($K32=1,INDEX(Calendario!$D$3:$H$55,MATCH(AG$4,Calendario!$A$3:$A$55,0),MATCH($I32,Calendario!$D$2:$H$2,0)),IF($K32=2,IF(AF32="",INDEX(Calendario!$D$3:$H$55,MATCH(AG$4,Calendario!$A$3:$A$55,0),MATCH($I32,Calendario!$D$2:$H$2,0)),""),IF($K32=3,IF(AND((AE32=""),(AF32="")),INDEX(Calendario!$D$3:$H$55,MATCH(AG$4,Calendario!$A$3:$A$55,0),MATCH($I32,Calendario!$D$2:$H$2,0)),""),IF($K32=4,IF(AND((AD32=""),(AE32=""),(AF32="")),INDEX(Calendario!$D$3:$H$55,MATCH(AG$4,Calendario!$A$3:$A$55,0),MATCH($I32,Calendario!$D$2:$H$2,0)),""))))))))</f>
        <v/>
      </c>
      <c r="AH32" s="107" t="str">
        <f>IF(ISBLANK($I32),"",IF(OR(EXACT(($I32),PROPER(TEXT(AH31,"dddd"))),(EXACT(($I32),PROPER(TEXT(AH30,"dddd"))))),"",IF(EXACT(($I32),(PROPER(TEXT(AH$3,"dddd")))),"",IF($K32=1,INDEX(Calendario!$D$3:$H$55,MATCH(AH$4,Calendario!$A$3:$A$55,0),MATCH($I32,Calendario!$D$2:$H$2,0)),IF($K32=2,IF(AG32="",INDEX(Calendario!$D$3:$H$55,MATCH(AH$4,Calendario!$A$3:$A$55,0),MATCH($I32,Calendario!$D$2:$H$2,0)),""),IF($K32=3,IF(AND((AF32=""),(AG32="")),INDEX(Calendario!$D$3:$H$55,MATCH(AH$4,Calendario!$A$3:$A$55,0),MATCH($I32,Calendario!$D$2:$H$2,0)),""),IF($K32=4,IF(AND((AE32=""),(AF32=""),(AG32="")),INDEX(Calendario!$D$3:$H$55,MATCH(AH$4,Calendario!$A$3:$A$55,0),MATCH($I32,Calendario!$D$2:$H$2,0)),""))))))))</f>
        <v/>
      </c>
      <c r="AI32" s="108" t="str">
        <f>IF(ISBLANK($I32),"",IF(OR(EXACT(($I32),PROPER(TEXT(AI31,"dddd"))),(EXACT(($I32),PROPER(TEXT(AI30,"dddd"))))),"",IF(EXACT(($I32),(PROPER(TEXT(AI$3,"dddd")))),"",IF($K32=1,INDEX(Calendario!$D$3:$H$55,MATCH(AI$4,Calendario!$A$3:$A$55,0),MATCH($I32,Calendario!$D$2:$H$2,0)),IF($K32=2,IF(AH32="",INDEX(Calendario!$D$3:$H$55,MATCH(AI$4,Calendario!$A$3:$A$55,0),MATCH($I32,Calendario!$D$2:$H$2,0)),""),IF($K32=3,IF(AND((AG32=""),(AH32="")),INDEX(Calendario!$D$3:$H$55,MATCH(AI$4,Calendario!$A$3:$A$55,0),MATCH($I32,Calendario!$D$2:$H$2,0)),""),IF($K32=4,IF(AND((AF32=""),(AG32=""),(AH32="")),INDEX(Calendario!$D$3:$H$55,MATCH(AI$4,Calendario!$A$3:$A$55,0),MATCH($I32,Calendario!$D$2:$H$2,0)),""))))))))</f>
        <v/>
      </c>
      <c r="AJ32" s="108">
        <f>IF(ISBLANK($I32),"",IF(OR(EXACT(($I32),PROPER(TEXT(AJ31,"dddd"))),(EXACT(($I32),PROPER(TEXT(AJ30,"dddd"))))),"",IF(EXACT(($I32),(PROPER(TEXT(AJ$3,"dddd")))),"",IF($K32=1,INDEX(Calendario!$D$3:$H$55,MATCH(AJ$4,Calendario!$A$3:$A$55,0),MATCH($I32,Calendario!$D$2:$H$2,0)),IF($K32=2,IF(AI32="",INDEX(Calendario!$D$3:$H$55,MATCH(AJ$4,Calendario!$A$3:$A$55,0),MATCH($I32,Calendario!$D$2:$H$2,0)),""),IF($K32=3,IF(AND((AH32=""),(AI32="")),INDEX(Calendario!$D$3:$H$55,MATCH(AJ$4,Calendario!$A$3:$A$55,0),MATCH($I32,Calendario!$D$2:$H$2,0)),""),IF($K32=4,IF(AND((AG32=""),(AH32=""),(AI32="")),INDEX(Calendario!$D$3:$H$55,MATCH(AJ$4,Calendario!$A$3:$A$55,0),MATCH($I32,Calendario!$D$2:$H$2,0)),""))))))))</f>
        <v>44718</v>
      </c>
      <c r="AK32" s="108" t="str">
        <f>IF(ISBLANK($I32),"",IF(OR(EXACT(($I32),PROPER(TEXT(AK31,"dddd"))),(EXACT(($I32),PROPER(TEXT(AK30,"dddd"))))),"",IF(EXACT(($I32),(PROPER(TEXT(AK$3,"dddd")))),"",IF($K32=1,INDEX(Calendario!$D$3:$H$55,MATCH(AK$4,Calendario!$A$3:$A$55,0),MATCH($I32,Calendario!$D$2:$H$2,0)),IF($K32=2,IF(AJ32="",INDEX(Calendario!$D$3:$H$55,MATCH(AK$4,Calendario!$A$3:$A$55,0),MATCH($I32,Calendario!$D$2:$H$2,0)),""),IF($K32=3,IF(AND((AI32=""),(AJ32="")),INDEX(Calendario!$D$3:$H$55,MATCH(AK$4,Calendario!$A$3:$A$55,0),MATCH($I32,Calendario!$D$2:$H$2,0)),""),IF($K32=4,IF(AND((AH32=""),(AI32=""),(AJ32="")),INDEX(Calendario!$D$3:$H$55,MATCH(AK$4,Calendario!$A$3:$A$55,0),MATCH($I32,Calendario!$D$2:$H$2,0)),""))))))))</f>
        <v/>
      </c>
      <c r="AL32" s="108" t="str">
        <f>IF(ISBLANK($I32),"",IF(OR(EXACT(($I32),PROPER(TEXT(AL31,"dddd"))),(EXACT(($I32),PROPER(TEXT(AL30,"dddd"))))),"",IF(EXACT(($I32),(PROPER(TEXT(AL$3,"dddd")))),"",IF($K32=1,INDEX(Calendario!$D$3:$H$55,MATCH(AL$4,Calendario!$A$3:$A$55,0),MATCH($I32,Calendario!$D$2:$H$2,0)),IF($K32=2,IF(AK32="",INDEX(Calendario!$D$3:$H$55,MATCH(AL$4,Calendario!$A$3:$A$55,0),MATCH($I32,Calendario!$D$2:$H$2,0)),""),IF($K32=3,IF(AND((AJ32=""),(AK32="")),INDEX(Calendario!$D$3:$H$55,MATCH(AL$4,Calendario!$A$3:$A$55,0),MATCH($I32,Calendario!$D$2:$H$2,0)),""),IF($K32=4,IF(AND((AI32=""),(AJ32=""),(AK32="")),INDEX(Calendario!$D$3:$H$55,MATCH(AL$4,Calendario!$A$3:$A$55,0),MATCH($I32,Calendario!$D$2:$H$2,0)),""))))))))</f>
        <v/>
      </c>
      <c r="AM32" s="108" t="str">
        <f>IF(ISBLANK($I32),"",IF(OR(EXACT(($I32),PROPER(TEXT(AM31,"dddd"))),(EXACT(($I32),PROPER(TEXT(AM30,"dddd"))))),"",IF(EXACT(($I32),(PROPER(TEXT(AM$3,"dddd")))),"",IF($K32=1,INDEX(Calendario!$D$3:$H$55,MATCH(AM$4,Calendario!$A$3:$A$55,0),MATCH($I32,Calendario!$D$2:$H$2,0)),IF($K32=2,IF(AL32="",INDEX(Calendario!$D$3:$H$55,MATCH(AM$4,Calendario!$A$3:$A$55,0),MATCH($I32,Calendario!$D$2:$H$2,0)),""),IF($K32=3,IF(AND((AK32=""),(AL32="")),INDEX(Calendario!$D$3:$H$55,MATCH(AM$4,Calendario!$A$3:$A$55,0),MATCH($I32,Calendario!$D$2:$H$2,0)),""),IF($K32=4,IF(AND((AJ32=""),(AK32=""),(AL32="")),INDEX(Calendario!$D$3:$H$55,MATCH(AM$4,Calendario!$A$3:$A$55,0),MATCH($I32,Calendario!$D$2:$H$2,0)),""))))))))</f>
        <v/>
      </c>
      <c r="AN32" s="107" t="str">
        <f>IF(ISBLANK($I32),"",IF(OR(EXACT(($I32),PROPER(TEXT(AN31,"dddd"))),(EXACT(($I32),PROPER(TEXT(AN30,"dddd"))))),"",IF(EXACT(($I32),(PROPER(TEXT(AN$3,"dddd")))),"",IF($K32=1,INDEX(Calendario!$D$3:$H$55,MATCH(AN$4,Calendario!$A$3:$A$55,0),MATCH($I32,Calendario!$D$2:$H$2,0)),IF($K32=2,IF(AM32="",INDEX(Calendario!$D$3:$H$55,MATCH(AN$4,Calendario!$A$3:$A$55,0),MATCH($I32,Calendario!$D$2:$H$2,0)),""),IF($K32=3,IF(AND((AL32=""),(AM32="")),INDEX(Calendario!$D$3:$H$55,MATCH(AN$4,Calendario!$A$3:$A$55,0),MATCH($I32,Calendario!$D$2:$H$2,0)),""),IF($K32=4,IF(AND((AK32=""),(AL32=""),(AM32="")),INDEX(Calendario!$D$3:$H$55,MATCH(AN$4,Calendario!$A$3:$A$55,0),MATCH($I32,Calendario!$D$2:$H$2,0)),""))))))))</f>
        <v/>
      </c>
      <c r="AO32" s="107" t="str">
        <f>IF(ISBLANK($I32),"",IF(OR(EXACT(($I32),PROPER(TEXT(AO31,"dddd"))),(EXACT(($I32),PROPER(TEXT(AO30,"dddd"))))),"",IF(EXACT(($I32),(PROPER(TEXT(AO$3,"dddd")))),"",IF($K32=1,INDEX(Calendario!$D$3:$H$55,MATCH(AO$4,Calendario!$A$3:$A$55,0),MATCH($I32,Calendario!$D$2:$H$2,0)),IF($K32=2,IF(AN32="",INDEX(Calendario!$D$3:$H$55,MATCH(AO$4,Calendario!$A$3:$A$55,0),MATCH($I32,Calendario!$D$2:$H$2,0)),""),IF($K32=3,IF(AND((AM32=""),(AN32="")),INDEX(Calendario!$D$3:$H$55,MATCH(AO$4,Calendario!$A$3:$A$55,0),MATCH($I32,Calendario!$D$2:$H$2,0)),""),IF($K32=4,IF(AND((AL32=""),(AM32=""),(AN32="")),INDEX(Calendario!$D$3:$H$55,MATCH(AO$4,Calendario!$A$3:$A$55,0),MATCH($I32,Calendario!$D$2:$H$2,0)),""))))))))</f>
        <v/>
      </c>
      <c r="AP32" s="107">
        <f>IF(ISBLANK($I32),"",IF(OR(EXACT(($I32),PROPER(TEXT(AP31,"dddd"))),(EXACT(($I32),PROPER(TEXT(AP30,"dddd"))))),"",IF(EXACT(($I32),(PROPER(TEXT(AP$3,"dddd")))),"",IF($K32=1,INDEX(Calendario!$D$3:$H$55,MATCH(AP$4,Calendario!$A$3:$A$55,0),MATCH($I32,Calendario!$D$2:$H$2,0)),IF($K32=2,IF(AO32="",INDEX(Calendario!$D$3:$H$55,MATCH(AP$4,Calendario!$A$3:$A$55,0),MATCH($I32,Calendario!$D$2:$H$2,0)),""),IF($K32=3,IF(AND((AN32=""),(AO32="")),INDEX(Calendario!$D$3:$H$55,MATCH(AP$4,Calendario!$A$3:$A$55,0),MATCH($I32,Calendario!$D$2:$H$2,0)),""),IF($K32=4,IF(AND((AM32=""),(AN32=""),(AO32="")),INDEX(Calendario!$D$3:$H$55,MATCH(AP$4,Calendario!$A$3:$A$55,0),MATCH($I32,Calendario!$D$2:$H$2,0)),""))))))))</f>
        <v>44760</v>
      </c>
      <c r="AQ32" s="107" t="str">
        <f>IF(ISBLANK($I32),"",IF(OR(EXACT(($I32),PROPER(TEXT(AQ31,"dddd"))),(EXACT(($I32),PROPER(TEXT(AQ30,"dddd"))))),"",IF(EXACT(($I32),(PROPER(TEXT(AQ$3,"dddd")))),"",IF($K32=1,INDEX(Calendario!$D$3:$H$55,MATCH(AQ$4,Calendario!$A$3:$A$55,0),MATCH($I32,Calendario!$D$2:$H$2,0)),IF($K32=2,IF(AP32="",INDEX(Calendario!$D$3:$H$55,MATCH(AQ$4,Calendario!$A$3:$A$55,0),MATCH($I32,Calendario!$D$2:$H$2,0)),""),IF($K32=3,IF(AND((AO32=""),(AP32="")),INDEX(Calendario!$D$3:$H$55,MATCH(AQ$4,Calendario!$A$3:$A$55,0),MATCH($I32,Calendario!$D$2:$H$2,0)),""),IF($K32=4,IF(AND((AN32=""),(AO32=""),(AP32="")),INDEX(Calendario!$D$3:$H$55,MATCH(AQ$4,Calendario!$A$3:$A$55,0),MATCH($I32,Calendario!$D$2:$H$2,0)),""))))))))</f>
        <v/>
      </c>
      <c r="AR32" s="108" t="str">
        <f>IF(ISBLANK($I32),"",IF(OR(EXACT(($I32),PROPER(TEXT(AR31,"dddd"))),(EXACT(($I32),PROPER(TEXT(AR30,"dddd"))))),"",IF(EXACT(($I32),(PROPER(TEXT(AR$3,"dddd")))),"",IF($K32=1,INDEX(Calendario!$D$3:$H$55,MATCH(AR$4,Calendario!$A$3:$A$55,0),MATCH($I32,Calendario!$D$2:$H$2,0)),IF($K32=2,IF(AQ32="",INDEX(Calendario!$D$3:$H$55,MATCH(AR$4,Calendario!$A$3:$A$55,0),MATCH($I32,Calendario!$D$2:$H$2,0)),""),IF($K32=3,IF(AND((AP32=""),(AQ32="")),INDEX(Calendario!$D$3:$H$55,MATCH(AR$4,Calendario!$A$3:$A$55,0),MATCH($I32,Calendario!$D$2:$H$2,0)),""),IF($K32=4,IF(AND((AO32=""),(AP32=""),(AQ32="")),INDEX(Calendario!$D$3:$H$55,MATCH(AR$4,Calendario!$A$3:$A$55,0),MATCH($I32,Calendario!$D$2:$H$2,0)),""))))))))</f>
        <v/>
      </c>
      <c r="AS32" s="108" t="str">
        <f>IF(ISBLANK($I32),"",IF(OR(EXACT(($I32),PROPER(TEXT(AS31,"dddd"))),(EXACT(($I32),PROPER(TEXT(AS30,"dddd"))))),"",IF(EXACT(($I32),(PROPER(TEXT(AS$3,"dddd")))),"",IF($K32=1,INDEX(Calendario!$D$3:$H$55,MATCH(AS$4,Calendario!$A$3:$A$55,0),MATCH($I32,Calendario!$D$2:$H$2,0)),IF($K32=2,IF(AR32="",INDEX(Calendario!$D$3:$H$55,MATCH(AS$4,Calendario!$A$3:$A$55,0),MATCH($I32,Calendario!$D$2:$H$2,0)),""),IF($K32=3,IF(AND((AQ32=""),(AR32="")),INDEX(Calendario!$D$3:$H$55,MATCH(AS$4,Calendario!$A$3:$A$55,0),MATCH($I32,Calendario!$D$2:$H$2,0)),""),IF($K32=4,IF(AND((AP32=""),(AQ32=""),(AR32="")),INDEX(Calendario!$D$3:$H$55,MATCH(AS$4,Calendario!$A$3:$A$55,0),MATCH($I32,Calendario!$D$2:$H$2,0)),""))))))))</f>
        <v/>
      </c>
      <c r="AT32" s="108" t="str">
        <f>IF(ISBLANK($I32),"",IF(OR(EXACT(($I32),PROPER(TEXT(AT31,"dddd"))),(EXACT(($I32),PROPER(TEXT(AT30,"dddd"))))),"",IF(EXACT(($I32),(PROPER(TEXT(AT$3,"dddd")))),"",IF($K32=1,INDEX(Calendario!$D$3:$H$55,MATCH(AT$4,Calendario!$A$3:$A$55,0),MATCH($I32,Calendario!$D$2:$H$2,0)),IF($K32=2,IF(AS32="",INDEX(Calendario!$D$3:$H$55,MATCH(AT$4,Calendario!$A$3:$A$55,0),MATCH($I32,Calendario!$D$2:$H$2,0)),""),IF($K32=3,IF(AND((AR32=""),(AS32="")),INDEX(Calendario!$D$3:$H$55,MATCH(AT$4,Calendario!$A$3:$A$55,0),MATCH($I32,Calendario!$D$2:$H$2,0)),""),IF($K32=4,IF(AND((AQ32=""),(AR32=""),(AS32="")),INDEX(Calendario!$D$3:$H$55,MATCH(AT$4,Calendario!$A$3:$A$55,0),MATCH($I32,Calendario!$D$2:$H$2,0)),""))))))))</f>
        <v/>
      </c>
      <c r="AU32" s="108">
        <f>IF(ISBLANK($I32),"",IF(OR(EXACT(($I32),PROPER(TEXT(AU31,"dddd"))),(EXACT(($I32),PROPER(TEXT(AU30,"dddd"))))),"",IF(EXACT(($I32),(PROPER(TEXT(AU$3,"dddd")))),"",IF($K32=1,INDEX(Calendario!$D$3:$H$55,MATCH(AU$4,Calendario!$A$3:$A$55,0),MATCH($I32,Calendario!$D$2:$H$2,0)),IF($K32=2,IF(AT32="",INDEX(Calendario!$D$3:$H$55,MATCH(AU$4,Calendario!$A$3:$A$55,0),MATCH($I32,Calendario!$D$2:$H$2,0)),""),IF($K32=3,IF(AND((AS32=""),(AT32="")),INDEX(Calendario!$D$3:$H$55,MATCH(AU$4,Calendario!$A$3:$A$55,0),MATCH($I32,Calendario!$D$2:$H$2,0)),""),IF($K32=4,IF(AND((AR32=""),(AS32=""),(AT32="")),INDEX(Calendario!$D$3:$H$55,MATCH(AU$4,Calendario!$A$3:$A$55,0),MATCH($I32,Calendario!$D$2:$H$2,0)),""))))))))</f>
        <v>44795</v>
      </c>
      <c r="AV32" s="107" t="str">
        <f>IF(ISBLANK($I32),"",IF(OR(EXACT(($I32),PROPER(TEXT(AV31,"dddd"))),(EXACT(($I32),PROPER(TEXT(AV30,"dddd"))))),"",IF(EXACT(($I32),(PROPER(TEXT(AV$3,"dddd")))),"",IF($K32=1,INDEX(Calendario!$D$3:$H$55,MATCH(AV$4,Calendario!$A$3:$A$55,0),MATCH($I32,Calendario!$D$2:$H$2,0)),IF($K32=2,IF(AU32="",INDEX(Calendario!$D$3:$H$55,MATCH(AV$4,Calendario!$A$3:$A$55,0),MATCH($I32,Calendario!$D$2:$H$2,0)),""),IF($K32=3,IF(AND((AT32=""),(AU32="")),INDEX(Calendario!$D$3:$H$55,MATCH(AV$4,Calendario!$A$3:$A$55,0),MATCH($I32,Calendario!$D$2:$H$2,0)),""),IF($K32=4,IF(AND((AS32=""),(AT32=""),(AU32="")),INDEX(Calendario!$D$3:$H$55,MATCH(AV$4,Calendario!$A$3:$A$55,0),MATCH($I32,Calendario!$D$2:$H$2,0)),""))))))))</f>
        <v/>
      </c>
      <c r="AW32" s="107" t="str">
        <f>IF(ISBLANK($I32),"",IF(OR(EXACT(($I32),PROPER(TEXT(AW31,"dddd"))),(EXACT(($I32),PROPER(TEXT(AW30,"dddd"))))),"",IF(EXACT(($I32),(PROPER(TEXT(AW$3,"dddd")))),"",IF($K32=1,INDEX(Calendario!$D$3:$H$55,MATCH(AW$4,Calendario!$A$3:$A$55,0),MATCH($I32,Calendario!$D$2:$H$2,0)),IF($K32=2,IF(AV32="",INDEX(Calendario!$D$3:$H$55,MATCH(AW$4,Calendario!$A$3:$A$55,0),MATCH($I32,Calendario!$D$2:$H$2,0)),""),IF($K32=3,IF(AND((AU32=""),(AV32="")),INDEX(Calendario!$D$3:$H$55,MATCH(AW$4,Calendario!$A$3:$A$55,0),MATCH($I32,Calendario!$D$2:$H$2,0)),""),IF($K32=4,IF(AND((AT32=""),(AU32=""),(AV32="")),INDEX(Calendario!$D$3:$H$55,MATCH(AW$4,Calendario!$A$3:$A$55,0),MATCH($I32,Calendario!$D$2:$H$2,0)),""))))))))</f>
        <v/>
      </c>
      <c r="AX32" s="107" t="str">
        <f>IF(ISBLANK($I32),"",IF(OR(EXACT(($I32),PROPER(TEXT(AX31,"dddd"))),(EXACT(($I32),PROPER(TEXT(AX30,"dddd"))))),"",IF(EXACT(($I32),(PROPER(TEXT(AX$3,"dddd")))),"",IF($K32=1,INDEX(Calendario!$D$3:$H$55,MATCH(AX$4,Calendario!$A$3:$A$55,0),MATCH($I32,Calendario!$D$2:$H$2,0)),IF($K32=2,IF(AW32="",INDEX(Calendario!$D$3:$H$55,MATCH(AX$4,Calendario!$A$3:$A$55,0),MATCH($I32,Calendario!$D$2:$H$2,0)),""),IF($K32=3,IF(AND((AV32=""),(AW32="")),INDEX(Calendario!$D$3:$H$55,MATCH(AX$4,Calendario!$A$3:$A$55,0),MATCH($I32,Calendario!$D$2:$H$2,0)),""),IF($K32=4,IF(AND((AU32=""),(AV32=""),(AW32="")),INDEX(Calendario!$D$3:$H$55,MATCH(AX$4,Calendario!$A$3:$A$55,0),MATCH($I32,Calendario!$D$2:$H$2,0)),""))))))))</f>
        <v/>
      </c>
      <c r="AY32" s="107">
        <f>IF(ISBLANK($I32),"",IF(OR(EXACT(($I32),PROPER(TEXT(AY31,"dddd"))),(EXACT(($I32),PROPER(TEXT(AY30,"dddd"))))),"",IF(EXACT(($I32),(PROPER(TEXT(AY$3,"dddd")))),"",IF($K32=1,INDEX(Calendario!$D$3:$H$55,MATCH(AY$4,Calendario!$A$3:$A$55,0),MATCH($I32,Calendario!$D$2:$H$2,0)),IF($K32=2,IF(AX32="",INDEX(Calendario!$D$3:$H$55,MATCH(AY$4,Calendario!$A$3:$A$55,0),MATCH($I32,Calendario!$D$2:$H$2,0)),""),IF($K32=3,IF(AND((AW32=""),(AX32="")),INDEX(Calendario!$D$3:$H$55,MATCH(AY$4,Calendario!$A$3:$A$55,0),MATCH($I32,Calendario!$D$2:$H$2,0)),""),IF($K32=4,IF(AND((AV32=""),(AW32=""),(AX32="")),INDEX(Calendario!$D$3:$H$55,MATCH(AY$4,Calendario!$A$3:$A$55,0),MATCH($I32,Calendario!$D$2:$H$2,0)),""))))))))</f>
        <v>44823</v>
      </c>
      <c r="AZ32" s="107" t="str">
        <f>IF(ISBLANK($I32),"",IF(OR(EXACT(($I32),PROPER(TEXT(AZ31,"dddd"))),(EXACT(($I32),PROPER(TEXT(AZ30,"dddd"))))),"",IF(EXACT(($I32),(PROPER(TEXT(AZ$3,"dddd")))),"",IF($K32=1,INDEX(Calendario!$D$3:$H$55,MATCH(AZ$4,Calendario!$A$3:$A$55,0),MATCH($I32,Calendario!$D$2:$H$2,0)),IF($K32=2,IF(AY32="",INDEX(Calendario!$D$3:$H$55,MATCH(AZ$4,Calendario!$A$3:$A$55,0),MATCH($I32,Calendario!$D$2:$H$2,0)),""),IF($K32=3,IF(AND((AX32=""),(AY32="")),INDEX(Calendario!$D$3:$H$55,MATCH(AZ$4,Calendario!$A$3:$A$55,0),MATCH($I32,Calendario!$D$2:$H$2,0)),""),IF($K32=4,IF(AND((AW32=""),(AX32=""),(AY32="")),INDEX(Calendario!$D$3:$H$55,MATCH(AZ$4,Calendario!$A$3:$A$55,0),MATCH($I32,Calendario!$D$2:$H$2,0)),""))))))))</f>
        <v/>
      </c>
      <c r="BA32" s="108" t="str">
        <f>IF(ISBLANK($I32),"",IF(OR(EXACT(($I32),PROPER(TEXT(BA31,"dddd"))),(EXACT(($I32),PROPER(TEXT(BA30,"dddd"))))),"",IF(EXACT(($I32),(PROPER(TEXT(BA$3,"dddd")))),"",IF($K32=1,INDEX(Calendario!$D$3:$H$55,MATCH(BA$4,Calendario!$A$3:$A$55,0),MATCH($I32,Calendario!$D$2:$H$2,0)),IF($K32=2,IF(AZ32="",INDEX(Calendario!$D$3:$H$55,MATCH(BA$4,Calendario!$A$3:$A$55,0),MATCH($I32,Calendario!$D$2:$H$2,0)),""),IF($K32=3,IF(AND((AY32=""),(AZ32="")),INDEX(Calendario!$D$3:$H$55,MATCH(BA$4,Calendario!$A$3:$A$55,0),MATCH($I32,Calendario!$D$2:$H$2,0)),""),IF($K32=4,IF(AND((AX32=""),(AY32=""),(AZ32="")),INDEX(Calendario!$D$3:$H$55,MATCH(BA$4,Calendario!$A$3:$A$55,0),MATCH($I32,Calendario!$D$2:$H$2,0)),""))))))))</f>
        <v/>
      </c>
      <c r="BB32" s="108" t="str">
        <f>IF(ISBLANK($I32),"",IF(OR(EXACT(($I32),PROPER(TEXT(BB31,"dddd"))),(EXACT(($I32),PROPER(TEXT(BB30,"dddd"))))),"",IF(EXACT(($I32),(PROPER(TEXT(BB$3,"dddd")))),"",IF($K32=1,INDEX(Calendario!$D$3:$H$55,MATCH(BB$4,Calendario!$A$3:$A$55,0),MATCH($I32,Calendario!$D$2:$H$2,0)),IF($K32=2,IF(BA32="",INDEX(Calendario!$D$3:$H$55,MATCH(BB$4,Calendario!$A$3:$A$55,0),MATCH($I32,Calendario!$D$2:$H$2,0)),""),IF($K32=3,IF(AND((AZ32=""),(BA32="")),INDEX(Calendario!$D$3:$H$55,MATCH(BB$4,Calendario!$A$3:$A$55,0),MATCH($I32,Calendario!$D$2:$H$2,0)),""),IF($K32=4,IF(AND((AY32=""),(AZ32=""),(BA32="")),INDEX(Calendario!$D$3:$H$55,MATCH(BB$4,Calendario!$A$3:$A$55,0),MATCH($I32,Calendario!$D$2:$H$2,0)),""))))))))</f>
        <v/>
      </c>
      <c r="BC32" s="108" t="str">
        <f>IF(ISBLANK($I32),"",IF(OR(EXACT(($I32),PROPER(TEXT(BC31,"dddd"))),(EXACT(($I32),PROPER(TEXT(BC30,"dddd"))))),"",IF(EXACT(($I32),(PROPER(TEXT(BC$3,"dddd")))),"",IF($K32=1,INDEX(Calendario!$D$3:$H$55,MATCH(BC$4,Calendario!$A$3:$A$55,0),MATCH($I32,Calendario!$D$2:$H$2,0)),IF($K32=2,IF(BB32="",INDEX(Calendario!$D$3:$H$55,MATCH(BC$4,Calendario!$A$3:$A$55,0),MATCH($I32,Calendario!$D$2:$H$2,0)),""),IF($K32=3,IF(AND((BA32=""),(BB32="")),INDEX(Calendario!$D$3:$H$55,MATCH(BC$4,Calendario!$A$3:$A$55,0),MATCH($I32,Calendario!$D$2:$H$2,0)),""),IF($K32=4,IF(AND((AZ32=""),(BA32=""),(BB32="")),INDEX(Calendario!$D$3:$H$55,MATCH(BC$4,Calendario!$A$3:$A$55,0),MATCH($I32,Calendario!$D$2:$H$2,0)),""))))))))</f>
        <v/>
      </c>
      <c r="BD32" s="108">
        <f>IF(ISBLANK($I32),"",IF(OR(EXACT(($I32),PROPER(TEXT(BD31,"dddd"))),(EXACT(($I32),PROPER(TEXT(BD30,"dddd"))))),"",IF(EXACT(($I32),(PROPER(TEXT(BD$3,"dddd")))),"",IF($K32=1,INDEX(Calendario!$D$3:$H$55,MATCH(BD$4,Calendario!$A$3:$A$55,0),MATCH($I32,Calendario!$D$2:$H$2,0)),IF($K32=2,IF(BC32="",INDEX(Calendario!$D$3:$H$55,MATCH(BD$4,Calendario!$A$3:$A$55,0),MATCH($I32,Calendario!$D$2:$H$2,0)),""),IF($K32=3,IF(AND((BB32=""),(BC32="")),INDEX(Calendario!$D$3:$H$55,MATCH(BD$4,Calendario!$A$3:$A$55,0),MATCH($I32,Calendario!$D$2:$H$2,0)),""),IF($K32=4,IF(AND((BA32=""),(BB32=""),(BC32="")),INDEX(Calendario!$D$3:$H$55,MATCH(BD$4,Calendario!$A$3:$A$55,0),MATCH($I32,Calendario!$D$2:$H$2,0)),""))))))))</f>
        <v>44858</v>
      </c>
      <c r="BE32" s="107" t="str">
        <f>IF(ISBLANK($I32),"",IF(OR(EXACT(($I32),PROPER(TEXT(BE31,"dddd"))),(EXACT(($I32),PROPER(TEXT(BE30,"dddd"))))),"",IF(EXACT(($I32),(PROPER(TEXT(BE$3,"dddd")))),"",IF($K32=1,INDEX(Calendario!$D$3:$H$55,MATCH(BE$4,Calendario!$A$3:$A$55,0),MATCH($I32,Calendario!$D$2:$H$2,0)),IF($K32=2,IF(BD32="",INDEX(Calendario!$D$3:$H$55,MATCH(BE$4,Calendario!$A$3:$A$55,0),MATCH($I32,Calendario!$D$2:$H$2,0)),""),IF($K32=3,IF(AND((BC32=""),(BD32="")),INDEX(Calendario!$D$3:$H$55,MATCH(BE$4,Calendario!$A$3:$A$55,0),MATCH($I32,Calendario!$D$2:$H$2,0)),""),IF($K32=4,IF(AND((BB32=""),(BC32=""),(BD32="")),INDEX(Calendario!$D$3:$H$55,MATCH(BE$4,Calendario!$A$3:$A$55,0),MATCH($I32,Calendario!$D$2:$H$2,0)),""))))))))</f>
        <v/>
      </c>
      <c r="BF32" s="107" t="str">
        <f>IF(ISBLANK($I32),"",IF(OR(EXACT(($I32),PROPER(TEXT(BF31,"dddd"))),(EXACT(($I32),PROPER(TEXT(BF30,"dddd"))))),"",IF(EXACT(($I32),(PROPER(TEXT(BF$3,"dddd")))),"",IF($K32=1,INDEX(Calendario!$D$3:$H$55,MATCH(BF$4,Calendario!$A$3:$A$55,0),MATCH($I32,Calendario!$D$2:$H$2,0)),IF($K32=2,IF(BE32="",INDEX(Calendario!$D$3:$H$55,MATCH(BF$4,Calendario!$A$3:$A$55,0),MATCH($I32,Calendario!$D$2:$H$2,0)),""),IF($K32=3,IF(AND((BD32=""),(BE32="")),INDEX(Calendario!$D$3:$H$55,MATCH(BF$4,Calendario!$A$3:$A$55,0),MATCH($I32,Calendario!$D$2:$H$2,0)),""),IF($K32=4,IF(AND((BC32=""),(BD32=""),(BE32="")),INDEX(Calendario!$D$3:$H$55,MATCH(BF$4,Calendario!$A$3:$A$55,0),MATCH($I32,Calendario!$D$2:$H$2,0)),""))))))))</f>
        <v/>
      </c>
      <c r="BG32" s="107" t="str">
        <f>IF(ISBLANK($I32),"",IF(OR(EXACT(($I32),PROPER(TEXT(BG31,"dddd"))),(EXACT(($I32),PROPER(TEXT(BG30,"dddd"))))),"",IF(EXACT(($I32),(PROPER(TEXT(BG$3,"dddd")))),"",IF($K32=1,INDEX(Calendario!$D$3:$H$55,MATCH(BG$4,Calendario!$A$3:$A$55,0),MATCH($I32,Calendario!$D$2:$H$2,0)),IF($K32=2,IF(BF32="",INDEX(Calendario!$D$3:$H$55,MATCH(BG$4,Calendario!$A$3:$A$55,0),MATCH($I32,Calendario!$D$2:$H$2,0)),""),IF($K32=3,IF(AND((BE32=""),(BF32="")),INDEX(Calendario!$D$3:$H$55,MATCH(BG$4,Calendario!$A$3:$A$55,0),MATCH($I32,Calendario!$D$2:$H$2,0)),""),IF($K32=4,IF(AND((BD32=""),(BE32=""),(BF32="")),INDEX(Calendario!$D$3:$H$55,MATCH(BG$4,Calendario!$A$3:$A$55,0),MATCH($I32,Calendario!$D$2:$H$2,0)),""))))))))</f>
        <v/>
      </c>
      <c r="BH32" s="107">
        <f>IF(ISBLANK($I32),"",IF(OR(EXACT(($I32),PROPER(TEXT(BH31,"dddd"))),(EXACT(($I32),PROPER(TEXT(BH30,"dddd"))))),"",IF(EXACT(($I32),(PROPER(TEXT(BH$3,"dddd")))),"",IF($K32=1,INDEX(Calendario!$D$3:$H$55,MATCH(BH$4,Calendario!$A$3:$A$55,0),MATCH($I32,Calendario!$D$2:$H$2,0)),IF($K32=2,IF(BG32="",INDEX(Calendario!$D$3:$H$55,MATCH(BH$4,Calendario!$A$3:$A$55,0),MATCH($I32,Calendario!$D$2:$H$2,0)),""),IF($K32=3,IF(AND((BF32=""),(BG32="")),INDEX(Calendario!$D$3:$H$55,MATCH(BH$4,Calendario!$A$3:$A$55,0),MATCH($I32,Calendario!$D$2:$H$2,0)),""),IF($K32=4,IF(AND((BE32=""),(BF32=""),(BG32="")),INDEX(Calendario!$D$3:$H$55,MATCH(BH$4,Calendario!$A$3:$A$55,0),MATCH($I32,Calendario!$D$2:$H$2,0)),""))))))))</f>
        <v>44886</v>
      </c>
      <c r="BI32" s="108" t="str">
        <f>IF(ISBLANK($I32),"",IF(OR(EXACT(($I32),PROPER(TEXT(BI31,"dddd"))),(EXACT(($I32),PROPER(TEXT(BI30,"dddd"))))),"",IF(EXACT(($I32),(PROPER(TEXT(BI$3,"dddd")))),"",IF($K32=1,INDEX(Calendario!$D$3:$H$55,MATCH(BI$4,Calendario!$A$3:$A$55,0),MATCH($I32,Calendario!$D$2:$H$2,0)),IF($K32=2,IF(BH32="",INDEX(Calendario!$D$3:$H$55,MATCH(BI$4,Calendario!$A$3:$A$55,0),MATCH($I32,Calendario!$D$2:$H$2,0)),""),IF($K32=3,IF(AND((BG32=""),(BH32="")),INDEX(Calendario!$D$3:$H$55,MATCH(BI$4,Calendario!$A$3:$A$55,0),MATCH($I32,Calendario!$D$2:$H$2,0)),""),IF($K32=4,IF(AND((BF32=""),(BG32=""),(BH32="")),INDEX(Calendario!$D$3:$H$55,MATCH(BI$4,Calendario!$A$3:$A$55,0),MATCH($I32,Calendario!$D$2:$H$2,0)),""))))))))</f>
        <v/>
      </c>
      <c r="BJ32" s="108" t="str">
        <f>IF(ISBLANK($I32),"",IF(OR(EXACT(($I32),PROPER(TEXT(BJ31,"dddd"))),(EXACT(($I32),PROPER(TEXT(BJ30,"dddd"))))),"",IF(EXACT(($I32),(PROPER(TEXT(BJ$3,"dddd")))),"",IF($K32=1,INDEX(Calendario!$D$3:$H$55,MATCH(BJ$4,Calendario!$A$3:$A$55,0),MATCH($I32,Calendario!$D$2:$H$2,0)),IF($K32=2,IF(BI32="",INDEX(Calendario!$D$3:$H$55,MATCH(BJ$4,Calendario!$A$3:$A$55,0),MATCH($I32,Calendario!$D$2:$H$2,0)),""),IF($K32=3,IF(AND((BH32=""),(BI32="")),INDEX(Calendario!$D$3:$H$55,MATCH(BJ$4,Calendario!$A$3:$A$55,0),MATCH($I32,Calendario!$D$2:$H$2,0)),""),IF($K32=4,IF(AND((BG32=""),(BH32=""),(BI32="")),INDEX(Calendario!$D$3:$H$55,MATCH(BJ$4,Calendario!$A$3:$A$55,0),MATCH($I32,Calendario!$D$2:$H$2,0)),""))))))))</f>
        <v/>
      </c>
      <c r="BK32" s="108" t="str">
        <f>IF(ISBLANK($I32),"",IF(OR(EXACT(($I32),PROPER(TEXT(BK31,"dddd"))),(EXACT(($I32),PROPER(TEXT(BK30,"dddd"))))),"",IF(EXACT(($I32),(PROPER(TEXT(BK$3,"dddd")))),"",IF($K32=1,INDEX(Calendario!$D$3:$H$55,MATCH(BK$4,Calendario!$A$3:$A$55,0),MATCH($I32,Calendario!$D$2:$H$2,0)),IF($K32=2,IF(BJ32="",INDEX(Calendario!$D$3:$H$55,MATCH(BK$4,Calendario!$A$3:$A$55,0),MATCH($I32,Calendario!$D$2:$H$2,0)),""),IF($K32=3,IF(AND((BI32=""),(BJ32="")),INDEX(Calendario!$D$3:$H$55,MATCH(BK$4,Calendario!$A$3:$A$55,0),MATCH($I32,Calendario!$D$2:$H$2,0)),""),IF($K32=4,IF(AND((BH32=""),(BI32=""),(BJ32="")),INDEX(Calendario!$D$3:$H$55,MATCH(BK$4,Calendario!$A$3:$A$55,0),MATCH($I32,Calendario!$D$2:$H$2,0)),""))))))))</f>
        <v/>
      </c>
      <c r="BL32" s="108">
        <f>IF(ISBLANK($I32),"",IF(OR(EXACT(($I32),PROPER(TEXT(BL31,"dddd"))),(EXACT(($I32),PROPER(TEXT(BL30,"dddd"))))),"",IF(EXACT(($I32),(PROPER(TEXT(BL$3,"dddd")))),"",IF($K32=1,INDEX(Calendario!$D$3:$H$55,MATCH(BL$4,Calendario!$A$3:$A$55,0),MATCH($I32,Calendario!$D$2:$H$2,0)),IF($K32=2,IF(BK32="",INDEX(Calendario!$D$3:$H$55,MATCH(BL$4,Calendario!$A$3:$A$55,0),MATCH($I32,Calendario!$D$2:$H$2,0)),""),IF($K32=3,IF(AND((BJ32=""),(BK32="")),INDEX(Calendario!$D$3:$H$55,MATCH(BL$4,Calendario!$A$3:$A$55,0),MATCH($I32,Calendario!$D$2:$H$2,0)),""),IF($K32=4,IF(AND((BI32=""),(BJ32=""),(BK32="")),INDEX(Calendario!$D$3:$H$55,MATCH(BL$4,Calendario!$A$3:$A$55,0),MATCH($I32,Calendario!$D$2:$H$2,0)),""))))))))</f>
        <v>44914</v>
      </c>
      <c r="BM32" s="108" t="str">
        <f>IF(ISBLANK($I32),"",IF(OR(EXACT(($I32),PROPER(TEXT(BM31,"dddd"))),(EXACT(($I32),PROPER(TEXT(BM30,"dddd"))))),"",IF(EXACT(($I32),(PROPER(TEXT(BM$3,"dddd")))),"",IF($K32=1,INDEX(Calendario!$D$3:$H$55,MATCH(BM$4,Calendario!$A$3:$A$55,0),MATCH($I32,Calendario!$D$2:$H$2,0)),IF($K32=2,IF(BL32="",INDEX(Calendario!$D$3:$H$55,MATCH(BM$4,Calendario!$A$3:$A$55,0),MATCH($I32,Calendario!$D$2:$H$2,0)),""),IF($K32=3,IF(AND((BK32=""),(BL32="")),INDEX(Calendario!$D$3:$H$55,MATCH(BM$4,Calendario!$A$3:$A$55,0),MATCH($I32,Calendario!$D$2:$H$2,0)),""),IF($K32=4,IF(AND((BJ32=""),(BK32=""),(BL32="")),INDEX(Calendario!$D$3:$H$55,MATCH(BM$4,Calendario!$A$3:$A$55,0),MATCH($I32,Calendario!$D$2:$H$2,0)),""))))))))</f>
        <v/>
      </c>
      <c r="BO32" s="88" t="s">
        <v>19</v>
      </c>
    </row>
    <row r="33" spans="1:67" s="88" customFormat="1" ht="26.25" customHeight="1" x14ac:dyDescent="0.25">
      <c r="A33" s="178">
        <f t="shared" si="1"/>
        <v>24</v>
      </c>
      <c r="B33" s="176" t="s">
        <v>1281</v>
      </c>
      <c r="C33" s="176" t="s">
        <v>1587</v>
      </c>
      <c r="D33" s="177" t="str">
        <f>IF(ISNA(VLOOKUP(C33,TSeccBS!$D:$H,5,FALSE)),"",VLOOKUP(C33,TSeccBS!$D:$H,5,FALSE))</f>
        <v>PEREIRA</v>
      </c>
      <c r="E33" s="176" t="s">
        <v>927</v>
      </c>
      <c r="F33" s="176" t="s">
        <v>30</v>
      </c>
      <c r="G33" s="177" t="str">
        <f>IF(ISNA(VLOOKUP(F33,Tmunic!$C$2:$D$1160,2,FALSE)),"",VLOOKUP(F33,Tmunic!$C$2:$D$1160,2,FALSE))</f>
        <v>DS QUINDIO</v>
      </c>
      <c r="H33" s="184" t="str">
        <f>IF(ISNA(VLOOKUP(G33,TDirReg!$F$1:$H$184,3,0)),"",VLOOKUP(G33,TDirReg!$F$1:$H$184,3,0))</f>
        <v>Calle 18 N N° 14-42</v>
      </c>
      <c r="I33" s="196" t="s">
        <v>126</v>
      </c>
      <c r="J33" s="195" t="s">
        <v>132</v>
      </c>
      <c r="K33" s="197">
        <v>3</v>
      </c>
      <c r="L33" s="202">
        <f t="shared" si="2"/>
        <v>17</v>
      </c>
      <c r="M33" s="107" t="str">
        <f>IF(ISBLANK($I33),"",IF(EXACT(($I33),(PROPER(TEXT(M$3,"dddd")))),"",IF(EXACT(M$4,$J33),IF($K33=1,INDEX(Calendario!$D$3:$H$55,MATCH(M$4,Calendario!$A$3:$A$55,0),MATCH($I33,Calendario!$D$2:$H$2,0)),INDEX(Calendario!$D$3:$H$55,MATCH($J33,Calendario!$A$3:$A$55,0),MATCH($I33,Calendario!$D$2:$H$2,0))),"")))</f>
        <v/>
      </c>
      <c r="N33" s="107" t="str">
        <f>IF(ISBLANK($I33),"",IF(OR(EXACT(($I33),PROPER(TEXT(N31,"dddd"))),(EXACT(($I33),PROPER(TEXT(N32,"dddd"))))),"",IF(EXACT(($I33),(PROPER(TEXT(N$3,"dddd")))),"",IF(EXACT(N$4,$J33),IF(M33="",IF(OR(($K33=4),($K33=3),($K33=2),($K33=1)),INDEX(Calendario!$D$3:$H$55,MATCH(N$4,Calendario!$A$3:$A$55,0),MATCH($I33,Calendario!$D$2:$H$2,0)),"")),IF($K33=1,IF(AND(M33="",EXACT((N$4),(CONCATENATE(Calendario!$A$1," ",(MID($J33,8,2))+1)))),INDEX(Calendario!$D$3:$H$55,MATCH(N$4,Calendario!$A$3:$A$55,0),MATCH($I33,Calendario!$D$2:$H$2,0)),IF(M33="","",INDEX(Calendario!$D$3:$H$55,MATCH(N$4,Calendario!$A$3:$A$55,0),MATCH($I33,Calendario!$D$2:$H$2,0)))),IF($K33=2,IF(M33="",IF(EXACT($K33,N$4),INDEX(Calendario!$D$3:$H$55,MATCH(N$4,Calendario!$A$3:$A$55,0),MATCH($I33,Calendario!$D$2:$H$2,0)),""),""),IF($K33=3,IF((M33=""),IF(EXACT($K33,N$4),INDEX(Calendario!$D$3:$H$55,MATCH(N$4,Calendario!$A$3:$A$55,0),MATCH($I33,Calendario!$D$2:$H$2,0)),""),""),IF($K33=4,IF((M33=""),IF(EXACT($K33,N$4),INDEX(Calendario!$D$3:$H$55,MATCH(N$4,Calendario!$A$3:$A$55,0),MATCH($I33,Calendario!$D$2:$H$2,0)),""),""),1))))))))</f>
        <v/>
      </c>
      <c r="O33" s="107">
        <f>IF(ISBLANK($I33),"",IF(EXACT(($I33),(PROPER(TEXT(O$3,"dddd")))),"",IF(OR(EXACT(($I33),PROPER(TEXT(O31,"dddd"))),(EXACT(($I33),PROPER(TEXT(O32,"dddd"))))),"",IF(EXACT(O$4,$J33),IF(N33="",IF(OR(($K33=4),($K33=3),($K33=2),($K33=1)),INDEX(Calendario!$D$3:$H$55,MATCH(O$4,Calendario!$A$3:$A$55,0),MATCH($I33,Calendario!$D$2:$H$2,0)),"")),IF($K33=1,IF(AND(M33="",EXACT((O$4),(CONCATENATE(Calendario!$A$1," ",(MID($J33,8,2))+1)))),INDEX(Calendario!$D$3:$H$55,MATCH(O$4,Calendario!$A$3:$A$55,0),MATCH($I33,Calendario!$D$2:$H$2,0)),IF(N33="",IF(EXACT(($I33),(PROPER(TEXT(N$3,"dddd")))),INDEX(Calendario!$D$3:$H$55,MATCH(O$4,Calendario!$A$3:$A$55,0),MATCH($I33,Calendario!$D$2:$H$2,0)),""),INDEX(Calendario!$D$3:$H$55,MATCH(O$4,Calendario!$A$3:$A$55,0),MATCH($I33,Calendario!$D$2:$H$2,0)))),IF(EXACT($M$4,"Semana 1"),IF($K33=2,IF(N33="",IF(OR(($J33="Semana 1"),($J33="Semana 2"),($J33="Semana 3")),INDEX(Calendario!$D$3:$H$55,MATCH(O$4,Calendario!$A$3:$A$55,0),MATCH($I33,Calendario!$D$2:$H$2,0)),""),""),IF($K33=3,IF(AND((M33=""),(N33="")),IF(OR(($J33="Semana 1"),($J33="Semana 2"),($J33="Semana 3")),INDEX(Calendario!$D$3:$H$55,MATCH(O$4,Calendario!$A$3:$A$55,0),MATCH($I33,Calendario!$D$2:$H$2,0)),""),""),IF($K33=4,IF(AND((M33=""),(N33="")),IF(OR(($J33="Semana 1"),($J33="Semana 2"),($J33="Semana 3")),INDEX(Calendario!$D$3:$H$55,MATCH(O$4,Calendario!$A$3:$A$55,0),MATCH($I33,Calendario!$D$2:$H$2,0)),""),"")))),IF($K33=2,IF(N33="",IF(OR(($J33="Semana 1"),($J33="Semana 2")),INDEX(Calendario!$D$3:$H$55,MATCH(O$4,Calendario!$A$3:$A$55,0),MATCH($I33,Calendario!$D$2:$H$2,0)),""),""),IF($K33=3,IF(AND((M33=""),(N33="")),IF(OR(($J33="Semana 1"),($J33="Semana 2")),INDEX(Calendario!$D$3:$H$55,MATCH(O$4,Calendario!$A$3:$A$55,0),MATCH($I33,Calendario!$D$2:$H$2,0)),""),""),IF($K33=4,IF(AND((M33=""),(N33="")),IF(OR(($J33="Semana 1"),($J33="Semana 2")),INDEX(Calendario!$D$3:$H$55,MATCH(O$4,Calendario!$A$3:$A$55,0),MATCH($I33,Calendario!$D$2:$H$2,0)),""),""))))))))))</f>
        <v>44572</v>
      </c>
      <c r="P33" s="107" t="str">
        <f>IF(ISBLANK($I33),"",IF(EXACT(($I33),(PROPER(TEXT(P$3,"dddd")))),"",IF(OR(EXACT(($I33),PROPER(TEXT(P31,"dddd"))),(EXACT(($I33),PROPER(TEXT(P32,"dddd"))))),"",IF(EXACT(P$4,$J33),IF(O33="",IF(OR(($K33=4),($K33=3),($K33=2),($K33=1)),INDEX(Calendario!$D$3:$H$55,MATCH(P$4,Calendario!$A$3:$A$55,0),MATCH($I33,Calendario!$D$2:$H$2,0)),"")),IF($K33=1,IF(AND(M33="",EXACT((P$4),(CONCATENATE(Calendario!$A$1," ",(MID($J33,8,2))+1)))),INDEX(Calendario!$D$3:$H$55,MATCH(P$4,Calendario!$A$3:$A$55,0),MATCH($I33,Calendario!$D$2:$H$2,0)),IF(O33="",IF(EXACT(($I33),(PROPER(TEXT(O$3,"dddd")))),INDEX(Calendario!$D$3:$H$55,MATCH(P$4,Calendario!$A$3:$A$55,0),MATCH($I33,Calendario!$D$2:$H$2,0)),""),INDEX(Calendario!$D$3:$H$55,MATCH(P$4,Calendario!$A$3:$A$55,0),MATCH($I33,Calendario!$D$2:$H$2,0)))),IF(EXACT($M$4,"Semana 1"),IF($K33=2,IF(O33="",IF(OR(($J33="Semana 1"),($J33="Semana 2"),($J33="Semana 3"),($J33="Semana 4")),INDEX(Calendario!$D$3:$H$55,MATCH(P$4,Calendario!$A$3:$A$55,0),MATCH($I33,Calendario!$D$2:$H$2,0)),""),""),IF($K33=3,IF(AND((N33=""),(O33="")),IF(OR(($J33="Semana 1"),($J33="Semana 2"),($J33="Semana 3"),($J33="Semana 4")),INDEX(Calendario!$D$3:$H$55,MATCH(P$4,Calendario!$A$3:$A$55,0),MATCH($I33,Calendario!$D$2:$H$2,0)),""),""),IF($K33=4,IF(AND((M33=""),(N33=""),(O33="")),IF(OR(($J33="Semana 1"),($J33="Semana 2"),($J33="Semana 3"),($J33="Semana 4")),INDEX(Calendario!$D$3:$H$55,MATCH(P$4,Calendario!$A$3:$A$55,0),MATCH($I33,Calendario!$D$2:$H$2,0)),""),"")))),IF($K33=2,IF(O33="",IF(OR(($J33="Semana 1"),($J33="Semana 2"),($J33="Semana 3")),INDEX(Calendario!$D$3:$H$55,MATCH(P$4,Calendario!$A$3:$A$55,0),MATCH($I33,Calendario!$D$2:$H$2,0)),""),""),IF($K33=3,IF(AND((N33=""),(O33="")),IF(OR(($J33="Semana 1"),($J33="Semana 2"),($J33="Semana 3")),INDEX(Calendario!$D$3:$H$55,MATCH(P$4,Calendario!$A$3:$A$55,0),MATCH($I33,Calendario!$D$2:$H$2,0)),""),""),IF($K33=4,IF(AND((M33=""),(N33=""),(O33="")),IF(OR(($J33="Semana 1"),($J33="Semana 2"),($J33="Semana 3")),INDEX(Calendario!$D$3:$H$55,MATCH(P$4,Calendario!$A$3:$A$55,0),MATCH($I33,Calendario!$D$2:$H$2,0)),""),""))))))))))</f>
        <v/>
      </c>
      <c r="Q33" s="107" t="str">
        <f>IF(ISBLANK($I33),"",IF(EXACT(($I33),(PROPER(TEXT(Q$3,"dddd")))),"",IF(OR(EXACT(($I33),PROPER(TEXT(Q31,"dddd"))),(EXACT(($I33),PROPER(TEXT(Q32,"dddd"))))),"",IF(EXACT(Q$4,$J33),IF(P33="",IF(OR(($K33=4),($K33=3),($K33=2),($K33=1)),INDEX(Calendario!$D$3:$H$55,MATCH(Q$4,Calendario!$A$3:$A$55,0),MATCH($I33,Calendario!$D$2:$H$2,0)),"")),IF($K33=1,IF(AND(M33="",EXACT((Q$4),(CONCATENATE(Calendario!$A$1," ",(MID($J33,8,2))+1)))),INDEX(Calendario!$D$3:$H$55,MATCH(Q$4,Calendario!$A$3:$A$55,0),MATCH($I33,Calendario!$D$2:$H$2,0)),IF(P33="","",INDEX(Calendario!$D$3:$H$55,MATCH(Q$4,Calendario!$A$3:$A$55,0),MATCH($I33,Calendario!$D$2:$H$2,0)))),IF(EXACT($M$4,"Semana 1"),IF($K33=2,IF(P33="",IF(OR(($J33="Semana 1"),($J33="Semana 2"),($J33="Semana 3"),($J33="Semana 4"),($J33="Semana 5")),INDEX(Calendario!$D$3:$H$55,MATCH(Q$4,Calendario!$A$3:$A$55,0),MATCH($I33,Calendario!$D$2:$H$2,0)),""),""),IF($K33=3,IF(AND((O33=""),(P33="")),IF(OR(($J33="Semana 1"),($J33="Semana 2"),($J33="Semana 3"),($J33="Semana 4"),($J33="Semana 5")),INDEX(Calendario!$D$3:$H$55,MATCH(Q$4,Calendario!$A$3:$A$55,0),MATCH($I33,Calendario!$D$2:$H$2,0)),""),""),IF($K33=4,IF(AND((N33=""),(O33=""),(P33="")),IF(OR(($J33="Semana 1"),($J33="Semana 2"),($J33="Semana 3"),($J33="Semana 4"),($J33="Semana 5")),INDEX(Calendario!$D$3:$H$55,MATCH(Q$4,Calendario!$A$3:$A$55,0),MATCH($I33,Calendario!$D$2:$H$2,0)),""),"")))),IF($K33=2,IF(P33="",IF(OR(($J33="Semana 1"),($J33="Semana 2"),($J33="Semana 3"),($J33="Semana 4")),INDEX(Calendario!$D$3:$H$55,MATCH(Q$4,Calendario!$A$3:$A$55,0),MATCH($I33,Calendario!$D$2:$H$2,0)),""),""),IF($K33=3,IF(AND((O33=""),(P33="")),IF(OR(($J33="Semana 1"),($J33="Semana 2"),($J33="Semana 3"),($J33="Semana 4")),INDEX(Calendario!$D$3:$H$55,MATCH(Q$4,Calendario!$A$3:$A$55,0),MATCH($I33,Calendario!$D$2:$H$2,0)),""),""),IF($K33=4,IF(AND((N33=""),(O33=""),(P33="")),IF(OR(($J33="Semana 1"),($J33="Semana 2"),($J33="Semana 3"),($J33="Semana 4")),INDEX(Calendario!$D$3:$H$55,MATCH(Q$4,Calendario!$A$3:$A$55,0),MATCH($I33,Calendario!$D$2:$H$2,0)),""),""))))))))))</f>
        <v/>
      </c>
      <c r="R33" s="108">
        <f>IF(ISBLANK($I33),"",IF(EXACT(($I33),(PROPER(TEXT(R$3,"dddd")))),"",IF(OR(EXACT(($I33),PROPER(TEXT(R31,"dddd"))),(EXACT(($I33),PROPER(TEXT(R32,"dddd"))))),"",IF(EXACT(R$4,$J33),IF(Q33="",IF(OR(($K33=4),($K33=3),($K33=2),($K33=1)),INDEX(Calendario!$D$3:$H$55,MATCH(R$4,Calendario!$A$3:$A$55,0),MATCH($I33,Calendario!$D$2:$H$2,0)),"")),IF($K33=1,IF(AND(N33="",EXACT((R$4),(CONCATENATE(Calendario!$A$1," ",(MID($J33,8,2))+1)))),INDEX(Calendario!$D$3:$H$55,MATCH(R$4,Calendario!$A$3:$A$55,0),MATCH($I33,Calendario!$D$2:$H$2,0)),IF(Q33="","",INDEX(Calendario!$D$3:$H$55,MATCH(R$4,Calendario!$A$3:$A$55,0),MATCH($I33,Calendario!$D$2:$H$2,0)))),IF(EXACT($M$4,"Semana 1"),IF($K33=2,IF(Q33="",IF(OR(($J33="Semana 1"),($J33="Semana 2"),($J33="Semana 3"),($J33="Semana 4"),($J33="Semana 5"),($J33="Semana 6")),INDEX(Calendario!$D$3:$H$55,MATCH(R$4,Calendario!$A$3:$A$55,0),MATCH($I33,Calendario!$D$2:$H$2,0)),""),""),IF($K33=3,IF(AND((P33=""),(Q33="")),IF(OR(($J33="Semana 1"),($J33="Semana 2"),($J33="Semana 3"),($J33="Semana 4"),($J33="Semana 5"),($J33="Semana 6")),INDEX(Calendario!$D$3:$H$55,MATCH(R$4,Calendario!$A$3:$A$55,0),MATCH($I33,Calendario!$D$2:$H$2,0)),""),""),IF($K33=4,IF(AND((O33=""),(P33=""),(Q33="")),IF(OR(($J33="Semana 1"),($J33="Semana 2"),($J33="Semana 3"),($J33="Semana 4"),($J33="Semana 5"),($J33="Semana 6")),INDEX(Calendario!$D$3:$H$55,MATCH(R$4,Calendario!$A$3:$A$55,0),MATCH($I33,Calendario!$D$2:$H$2,0)),""),"")))),IF($K33=2,IF(Q33="",IF(OR(($J33="Semana 1"),($J33="Semana 2"),($J33="Semana 3"),($J33="Semana 4"),($J33="Semana 5")),INDEX(Calendario!$D$3:$H$55,MATCH(R$4,Calendario!$A$3:$A$55,0),MATCH($I33,Calendario!$D$2:$H$2,0)),""),""),IF($K33=3,IF(AND((P33=""),(Q33="")),IF(OR(($J33="Semana 1"),($J33="Semana 2"),($J33="Semana 3"),($J33="Semana 4"),($J33="Semana 5")),INDEX(Calendario!$D$3:$H$55,MATCH(R$4,Calendario!$A$3:$A$55,0),MATCH($I33,Calendario!$D$2:$H$2,0)),""),""),IF($K33=4,IF(AND((O33=""),(P33=""),(Q33="")),IF(OR(($J33="Semana 1"),($J33="Semana 2"),($J33="Semana 3"),($J33="Semana 4"),($J33="Semana 5")),INDEX(Calendario!$D$3:$H$55,MATCH(R$4,Calendario!$A$3:$A$55,0),MATCH($I33,Calendario!$D$2:$H$2,0)),""),""))))))))))</f>
        <v>44593</v>
      </c>
      <c r="S33" s="108" t="str">
        <f>IF(ISBLANK($I33),"",IF(EXACT(($I33),(PROPER(TEXT(S$3,"dddd")))),"",IF(OR(EXACT(($I33),PROPER(TEXT(S31,"dddd"))),(EXACT(($I33),PROPER(TEXT(S32,"dddd"))))),"",IF(EXACT(S$4,$J33),IF(R33="",IF(OR(($K33=4),($K33=3),($K33=2),($K33=1)),INDEX(Calendario!$D$3:$H$55,MATCH(S$4,Calendario!$A$3:$A$55,0),MATCH($I33,Calendario!$D$2:$H$2,0)),"")),IF($K33=1,IF(AND(O33="",EXACT((S$4),(CONCATENATE(Calendario!$A$1," ",(MID($J33,8,2))+1)))),INDEX(Calendario!$D$3:$H$55,MATCH(S$4,Calendario!$A$3:$A$55,0),MATCH($I33,Calendario!$D$2:$H$2,0)),IF(R33="",IF(EXACT(($I33),(PROPER(TEXT(R$3,"dddd")))),INDEX(Calendario!$D$3:$H$55,MATCH(S$4,Calendario!$A$3:$A$55,0),MATCH($I33,Calendario!$D$2:$H$2,0)),""),INDEX(Calendario!$D$3:$H$55,MATCH(S$4,Calendario!$A$3:$A$55,0),MATCH($I33,Calendario!$D$2:$H$2,0)))),IF(EXACT($M$4,"Semana 1"),IF($K33=2,IF(R33="",IF(OR(($J33="Semana 1"),($J33="Semana 2"),($J33="Semana 3"),($J33="Semana 4"),($J33="Semana 5"),($J33="Semana 6"),($J33="Semana 7")),INDEX(Calendario!$D$3:$H$55,MATCH(S$4,Calendario!$A$3:$A$55,0),MATCH($I33,Calendario!$D$2:$H$2,0)),""),""),IF($K33=3,IF(AND((Q33=""),(R33="")),IF(OR(($J33="Semana 1"),($J33="Semana 2"),($J33="Semana 3"),($J33="Semana 4"),($J33="Semana 5"),($J33="Semana 6"),($J33="Semana 7")),INDEX(Calendario!$D$3:$H$55,MATCH(S$4,Calendario!$A$3:$A$55,0),MATCH($I33,Calendario!$D$2:$H$2,0)),""),""),IF($K33=4,IF(AND((P33=""),(Q33=""),(R33="")),IF(OR(($J33="Semana 1"),($J33="Semana 2"),($J33="Semana 3"),($J33="Semana 4"),($J33="Semana 5"),($J33="Semana 6"),($J33="Semana 7")),INDEX(Calendario!$D$3:$H$55,MATCH(S$4,Calendario!$A$3:$A$55,0),MATCH($I33,Calendario!$D$2:$H$2,0)),""),"")))),IF($K33=2,IF(R33="",IF(OR(($J33="Semana 1"),($J33="Semana 2"),($J33="Semana 3"),($J33="Semana 4"),($J33="Semana 5"),($J33="Semana 6")),INDEX(Calendario!$D$3:$H$55,MATCH(S$4,Calendario!$A$3:$A$55,0),MATCH($I33,Calendario!$D$2:$H$2,0)),""),""),IF($K33=3,IF(AND((Q33=""),(R33="")),IF(OR(($J33="Semana 1"),($J33="Semana 2"),($J33="Semana 3"),($J33="Semana 4"),($J33="Semana 5"),($J33="Semana 6")),INDEX(Calendario!$D$3:$H$55,MATCH(S$4,Calendario!$A$3:$A$55,0),MATCH($I33,Calendario!$D$2:$H$2,0)),""),""),IF($K33=4,IF(AND((P33=""),(Q33=""),(R33="")),IF(OR(($J33="Semana 1"),($J33="Semana 2"),($J33="Semana 3"),($J33="Semana 4"),($J33="Semana 5"),($J33="Semana 6")),INDEX(Calendario!$D$3:$H$55,MATCH(S$4,Calendario!$A$3:$A$55,0),MATCH($I33,Calendario!$D$2:$H$2,0)),""),""))))))))))</f>
        <v/>
      </c>
      <c r="T33" s="108" t="str">
        <f>IF(ISBLANK($I33),"",IF(EXACT(($I33),(PROPER(TEXT(T$3,"dddd")))),"",IF(OR(EXACT(($I33),PROPER(TEXT(T31,"dddd"))),(EXACT(($I33),PROPER(TEXT(T32,"dddd"))))),"",IF(EXACT(T$4,$J33),IF(S33="",IF(OR(($K33=4),($K33=3),($K33=2),($K33=1)),INDEX(Calendario!$D$3:$H$55,MATCH(T$4,Calendario!$A$3:$A$55,0),MATCH($I33,Calendario!$D$2:$H$2,0)),"")),IF($K33=1,IF(AND(P33="",EXACT((T$4),(CONCATENATE(Calendario!$A$1," ",(MID($J33,8,2))+1)))),INDEX(Calendario!$D$3:$H$55,MATCH(T$4,Calendario!$A$3:$A$55,0),MATCH($I33,Calendario!$D$2:$H$2,0)),IF(S33="",IF(EXACT(($I33),(PROPER(TEXT(S$3,"dddd")))),INDEX(Calendario!$D$3:$H$55,MATCH(T$4,Calendario!$A$3:$A$55,0),MATCH($I33,Calendario!$D$2:$H$2,0)),""),INDEX(Calendario!$D$3:$H$55,MATCH(T$4,Calendario!$A$3:$A$55,0),MATCH($I33,Calendario!$D$2:$H$2,0)))),IF(EXACT($M$4,"Semana 1"),IF($K33=2,IF(S33="",IF(OR(($J33="Semana 1"),($J33="Semana 2"),($J33="Semana 3"),($J33="Semana 4"),($J33="Semana 5"),($J33="Semana 6"),($J33="Semana 7"),($J33="Semana 8")),INDEX(Calendario!$D$3:$H$55,MATCH(T$4,Calendario!$A$3:$A$55,0),MATCH($I33,Calendario!$D$2:$H$2,0)),""),""),IF($K33=3,IF(AND((R33=""),(S33="")),IF(OR(($J33="Semana 1"),($J33="Semana 2"),($J33="Semana 3"),($J33="Semana 4"),($J33="Semana 5"),($J33="Semana 6"),($J33="Semana 7"),($J33="Semana 8")),INDEX(Calendario!$D$3:$H$55,MATCH(T$4,Calendario!$A$3:$A$55,0),MATCH($I33,Calendario!$D$2:$H$2,0)),""),""),IF($K33=4,IF(AND((Q33=""),(R33=""),(S33="")),IF(OR(($J33="Semana 1"),($J33="Semana 2"),($J33="Semana 3"),($J33="Semana 4"),($J33="Semana 5"),($J33="Semana 6"),($J33="Semana 7"),($J33="Semana 8")),INDEX(Calendario!$D$3:$H$55,MATCH(T$4,Calendario!$A$3:$A$55,0),MATCH($I33,Calendario!$D$2:$H$2,0)),""),"")))),IF($K33=2,IF(S33="",IF(OR(($J33="Semana 1"),($J33="Semana 2"),($J33="Semana 3"),($J33="Semana 4"),($J33="Semana 5"),($J33="Semana 6"),($J33="Semana 7")),INDEX(Calendario!$D$3:$H$55,MATCH(T$4,Calendario!$A$3:$A$55,0),MATCH($I33,Calendario!$D$2:$H$2,0)),""),""),IF($K33=3,IF(AND((R33=""),(S33="")),IF(OR(($J33="Semana 1"),($J33="Semana 2"),($J33="Semana 3"),($J33="Semana 4"),($J33="Semana 5"),($J33="Semana 6"),($J33="Semana 7")),INDEX(Calendario!$D$3:$H$55,MATCH(T$4,Calendario!$A$3:$A$55,0),MATCH($I33,Calendario!$D$2:$H$2,0)),""),""),IF($K33=4,IF(AND((Q33=""),(R33=""),(S33="")),IF(OR(($J33="Semana 1"),($J33="Semana 2"),($J33="Semana 3"),($J33="Semana 4"),($J33="Semana 5"),($J33="Semana 6"),($J33="Semana 7")),INDEX(Calendario!$D$3:$H$55,MATCH(T$4,Calendario!$A$3:$A$55,0),MATCH($I33,Calendario!$D$2:$H$2,0)),""),""))))))))))</f>
        <v/>
      </c>
      <c r="U33" s="108">
        <f>IF(ISBLANK($I33),"",IF(OR(EXACT(($I33),PROPER(TEXT(U32,"dddd"))),(EXACT(($I33),PROPER(TEXT(U31,"dddd"))))),"",IF(EXACT(($I33),(PROPER(TEXT(U$3,"dddd")))),"",IF($K33=1,INDEX(Calendario!$D$3:$H$55,MATCH(U$4,Calendario!$A$3:$A$55,0),MATCH($I33,Calendario!$D$2:$H$2,0)),IF($K33=2,IF(T33="",INDEX(Calendario!$D$3:$H$55,MATCH(U$4,Calendario!$A$3:$A$55,0),MATCH($I33,Calendario!$D$2:$H$2,0)),""),IF($K33=3,IF(AND((S33=""),(T33="")),INDEX(Calendario!$D$3:$H$55,MATCH(U$4,Calendario!$A$3:$A$55,0),MATCH($I33,Calendario!$D$2:$H$2,0)),""),IF($K33=4,IF(AND((R33=""),(S33=""),(T33="")),INDEX(Calendario!$D$3:$H$55,MATCH(U$4,Calendario!$A$3:$A$55,0),MATCH($I33,Calendario!$D$2:$H$2,0)),""))))))))</f>
        <v>44614</v>
      </c>
      <c r="V33" s="107" t="str">
        <f>IF(ISBLANK($I33),"",IF(OR(EXACT(($I33),PROPER(TEXT(V32,"dddd"))),(EXACT(($I33),PROPER(TEXT(V31,"dddd"))))),"",IF(EXACT(($I33),(PROPER(TEXT(V$3,"dddd")))),"",IF($K33=1,INDEX(Calendario!$D$3:$H$55,MATCH(V$4,Calendario!$A$3:$A$55,0),MATCH($I33,Calendario!$D$2:$H$2,0)),IF($K33=2,IF(U33="",INDEX(Calendario!$D$3:$H$55,MATCH(V$4,Calendario!$A$3:$A$55,0),MATCH($I33,Calendario!$D$2:$H$2,0)),""),IF($K33=3,IF(AND((T33=""),(U33="")),INDEX(Calendario!$D$3:$H$55,MATCH(V$4,Calendario!$A$3:$A$55,0),MATCH($I33,Calendario!$D$2:$H$2,0)),""),IF($K33=4,IF(AND((S33=""),(T33=""),(U33="")),INDEX(Calendario!$D$3:$H$55,MATCH(V$4,Calendario!$A$3:$A$55,0),MATCH($I33,Calendario!$D$2:$H$2,0)),""))))))))</f>
        <v/>
      </c>
      <c r="W33" s="107" t="str">
        <f>IF(ISBLANK($I33),"",IF(OR(EXACT(($I33),PROPER(TEXT(W32,"dddd"))),(EXACT(($I33),PROPER(TEXT(W31,"dddd"))))),"",IF(EXACT(($I33),(PROPER(TEXT(W$3,"dddd")))),"",IF($K33=1,INDEX(Calendario!$D$3:$H$55,MATCH(W$4,Calendario!$A$3:$A$55,0),MATCH($I33,Calendario!$D$2:$H$2,0)),IF($K33=2,IF(V33="",INDEX(Calendario!$D$3:$H$55,MATCH(W$4,Calendario!$A$3:$A$55,0),MATCH($I33,Calendario!$D$2:$H$2,0)),""),IF($K33=3,IF(AND((U33=""),(V33="")),INDEX(Calendario!$D$3:$H$55,MATCH(W$4,Calendario!$A$3:$A$55,0),MATCH($I33,Calendario!$D$2:$H$2,0)),""),IF($K33=4,IF(AND((T33=""),(U33=""),(V33="")),INDEX(Calendario!$D$3:$H$55,MATCH(W$4,Calendario!$A$3:$A$55,0),MATCH($I33,Calendario!$D$2:$H$2,0)),""))))))))</f>
        <v/>
      </c>
      <c r="X33" s="107">
        <f>IF(ISBLANK($I33),"",IF(OR(EXACT(($I33),PROPER(TEXT(X32,"dddd"))),(EXACT(($I33),PROPER(TEXT(X31,"dddd"))))),"",IF(EXACT(($I33),(PROPER(TEXT(X$3,"dddd")))),"",IF($K33=1,INDEX(Calendario!$D$3:$H$55,MATCH(X$4,Calendario!$A$3:$A$55,0),MATCH($I33,Calendario!$D$2:$H$2,0)),IF($K33=2,IF(W33="",INDEX(Calendario!$D$3:$H$55,MATCH(X$4,Calendario!$A$3:$A$55,0),MATCH($I33,Calendario!$D$2:$H$2,0)),""),IF($K33=3,IF(AND((V33=""),(W33="")),INDEX(Calendario!$D$3:$H$55,MATCH(X$4,Calendario!$A$3:$A$55,0),MATCH($I33,Calendario!$D$2:$H$2,0)),""),IF($K33=4,IF(AND((U33=""),(V33=""),(W33="")),INDEX(Calendario!$D$3:$H$55,MATCH(X$4,Calendario!$A$3:$A$55,0),MATCH($I33,Calendario!$D$2:$H$2,0)),""))))))))</f>
        <v>44635</v>
      </c>
      <c r="Y33" s="107" t="str">
        <f>IF(ISBLANK($I33),"",IF(OR(EXACT(($I33),PROPER(TEXT(Y32,"dddd"))),(EXACT(($I33),PROPER(TEXT(Y31,"dddd"))))),"",IF(EXACT(($I33),(PROPER(TEXT(Y$3,"dddd")))),"",IF($K33=1,INDEX(Calendario!$D$3:$H$55,MATCH(Y$4,Calendario!$A$3:$A$55,0),MATCH($I33,Calendario!$D$2:$H$2,0)),IF($K33=2,IF(X33="",INDEX(Calendario!$D$3:$H$55,MATCH(Y$4,Calendario!$A$3:$A$55,0),MATCH($I33,Calendario!$D$2:$H$2,0)),""),IF($K33=3,IF(AND((W33=""),(X33="")),INDEX(Calendario!$D$3:$H$55,MATCH(Y$4,Calendario!$A$3:$A$55,0),MATCH($I33,Calendario!$D$2:$H$2,0)),""),IF($K33=4,IF(AND((V33=""),(W33=""),(X33="")),INDEX(Calendario!$D$3:$H$55,MATCH(Y$4,Calendario!$A$3:$A$55,0),MATCH($I33,Calendario!$D$2:$H$2,0)),""))))))))</f>
        <v/>
      </c>
      <c r="Z33" s="107" t="str">
        <f>IF(ISBLANK($I33),"",IF(OR(EXACT(($I33),PROPER(TEXT(Z32,"dddd"))),(EXACT(($I33),PROPER(TEXT(Z31,"dddd"))))),"",IF(EXACT(($I33),(PROPER(TEXT(Z$3,"dddd")))),"",IF($K33=1,INDEX(Calendario!$D$3:$H$55,MATCH(Z$4,Calendario!$A$3:$A$55,0),MATCH($I33,Calendario!$D$2:$H$2,0)),IF($K33=2,IF(Y33="",INDEX(Calendario!$D$3:$H$55,MATCH(Z$4,Calendario!$A$3:$A$55,0),MATCH($I33,Calendario!$D$2:$H$2,0)),""),IF($K33=3,IF(AND((X33=""),(Y33="")),INDEX(Calendario!$D$3:$H$55,MATCH(Z$4,Calendario!$A$3:$A$55,0),MATCH($I33,Calendario!$D$2:$H$2,0)),""),IF($K33=4,IF(AND((W33=""),(X33=""),(Y33="")),INDEX(Calendario!$D$3:$H$55,MATCH(Z$4,Calendario!$A$3:$A$55,0),MATCH($I33,Calendario!$D$2:$H$2,0)),""))))))))</f>
        <v/>
      </c>
      <c r="AA33" s="108">
        <f>IF(ISBLANK($I33),"",IF(OR(EXACT(($I33),PROPER(TEXT(AA32,"dddd"))),(EXACT(($I33),PROPER(TEXT(AA31,"dddd"))))),"",IF(EXACT(($I33),(PROPER(TEXT(AA$3,"dddd")))),"",IF($K33=1,INDEX(Calendario!$D$3:$H$55,MATCH(AA$4,Calendario!$A$3:$A$55,0),MATCH($I33,Calendario!$D$2:$H$2,0)),IF($K33=2,IF(Z33="",INDEX(Calendario!$D$3:$H$55,MATCH(AA$4,Calendario!$A$3:$A$55,0),MATCH($I33,Calendario!$D$2:$H$2,0)),""),IF($K33=3,IF(AND((Y33=""),(Z33="")),INDEX(Calendario!$D$3:$H$55,MATCH(AA$4,Calendario!$A$3:$A$55,0),MATCH($I33,Calendario!$D$2:$H$2,0)),""),IF($K33=4,IF(AND((X33=""),(Y33=""),(Z33="")),INDEX(Calendario!$D$3:$H$55,MATCH(AA$4,Calendario!$A$3:$A$55,0),MATCH($I33,Calendario!$D$2:$H$2,0)),""))))))))</f>
        <v>44656</v>
      </c>
      <c r="AB33" s="108" t="str">
        <f>IF(ISBLANK($I33),"",IF(OR(EXACT(($I33),PROPER(TEXT(AB32,"dddd"))),(EXACT(($I33),PROPER(TEXT(AB31,"dddd"))))),"",IF(EXACT(($I33),(PROPER(TEXT(AB$3,"dddd")))),"",IF($K33=1,INDEX(Calendario!$D$3:$H$55,MATCH(AB$4,Calendario!$A$3:$A$55,0),MATCH($I33,Calendario!$D$2:$H$2,0)),IF($K33=2,IF(AA33="",INDEX(Calendario!$D$3:$H$55,MATCH(AB$4,Calendario!$A$3:$A$55,0),MATCH($I33,Calendario!$D$2:$H$2,0)),""),IF($K33=3,IF(AND((Z33=""),(AA33="")),INDEX(Calendario!$D$3:$H$55,MATCH(AB$4,Calendario!$A$3:$A$55,0),MATCH($I33,Calendario!$D$2:$H$2,0)),""),IF($K33=4,IF(AND((Y33=""),(Z33=""),(AA33="")),INDEX(Calendario!$D$3:$H$55,MATCH(AB$4,Calendario!$A$3:$A$55,0),MATCH($I33,Calendario!$D$2:$H$2,0)),""))))))))</f>
        <v/>
      </c>
      <c r="AC33" s="108" t="str">
        <f>IF(ISBLANK($I33),"",IF(OR(EXACT(($I33),PROPER(TEXT(AC32,"dddd"))),(EXACT(($I33),PROPER(TEXT(AC31,"dddd"))))),"",IF(EXACT(($I33),(PROPER(TEXT(AC$3,"dddd")))),"",IF($K33=1,INDEX(Calendario!$D$3:$H$55,MATCH(AC$4,Calendario!$A$3:$A$55,0),MATCH($I33,Calendario!$D$2:$H$2,0)),IF($K33=2,IF(AB33="",INDEX(Calendario!$D$3:$H$55,MATCH(AC$4,Calendario!$A$3:$A$55,0),MATCH($I33,Calendario!$D$2:$H$2,0)),""),IF($K33=3,IF(AND((AA33=""),(AB33="")),INDEX(Calendario!$D$3:$H$55,MATCH(AC$4,Calendario!$A$3:$A$55,0),MATCH($I33,Calendario!$D$2:$H$2,0)),""),IF($K33=4,IF(AND((Z33=""),(AA33=""),(AB33="")),INDEX(Calendario!$D$3:$H$55,MATCH(AC$4,Calendario!$A$3:$A$55,0),MATCH($I33,Calendario!$D$2:$H$2,0)),""))))))))</f>
        <v/>
      </c>
      <c r="AD33" s="108">
        <f>IF(ISBLANK($I33),"",IF(OR(EXACT(($I33),PROPER(TEXT(AD32,"dddd"))),(EXACT(($I33),PROPER(TEXT(AD31,"dddd"))))),"",IF(EXACT(($I33),(PROPER(TEXT(AD$3,"dddd")))),"",IF($K33=1,INDEX(Calendario!$D$3:$H$55,MATCH(AD$4,Calendario!$A$3:$A$55,0),MATCH($I33,Calendario!$D$2:$H$2,0)),IF($K33=2,IF(AC33="",INDEX(Calendario!$D$3:$H$55,MATCH(AD$4,Calendario!$A$3:$A$55,0),MATCH($I33,Calendario!$D$2:$H$2,0)),""),IF($K33=3,IF(AND((AB33=""),(AC33="")),INDEX(Calendario!$D$3:$H$55,MATCH(AD$4,Calendario!$A$3:$A$55,0),MATCH($I33,Calendario!$D$2:$H$2,0)),""),IF($K33=4,IF(AND((AA33=""),(AB33=""),(AC33="")),INDEX(Calendario!$D$3:$H$55,MATCH(AD$4,Calendario!$A$3:$A$55,0),MATCH($I33,Calendario!$D$2:$H$2,0)),""))))))))</f>
        <v>44677</v>
      </c>
      <c r="AE33" s="107" t="str">
        <f>IF(ISBLANK($I33),"",IF(OR(EXACT(($I33),PROPER(TEXT(AE32,"dddd"))),(EXACT(($I33),PROPER(TEXT(AE31,"dddd"))))),"",IF(EXACT(($I33),(PROPER(TEXT(AE$3,"dddd")))),"",IF($K33=1,INDEX(Calendario!$D$3:$H$55,MATCH(AE$4,Calendario!$A$3:$A$55,0),MATCH($I33,Calendario!$D$2:$H$2,0)),IF($K33=2,IF(AD33="",INDEX(Calendario!$D$3:$H$55,MATCH(AE$4,Calendario!$A$3:$A$55,0),MATCH($I33,Calendario!$D$2:$H$2,0)),""),IF($K33=3,IF(AND((AC33=""),(AD33="")),INDEX(Calendario!$D$3:$H$55,MATCH(AE$4,Calendario!$A$3:$A$55,0),MATCH($I33,Calendario!$D$2:$H$2,0)),""),IF($K33=4,IF(AND((AB33=""),(AC33=""),(AD33="")),INDEX(Calendario!$D$3:$H$55,MATCH(AE$4,Calendario!$A$3:$A$55,0),MATCH($I33,Calendario!$D$2:$H$2,0)),""))))))))</f>
        <v/>
      </c>
      <c r="AF33" s="107" t="str">
        <f>IF(ISBLANK($I33),"",IF(OR(EXACT(($I33),PROPER(TEXT(AF32,"dddd"))),(EXACT(($I33),PROPER(TEXT(AF31,"dddd"))))),"",IF(EXACT(($I33),(PROPER(TEXT(AF$3,"dddd")))),"",IF($K33=1,INDEX(Calendario!$D$3:$H$55,MATCH(AF$4,Calendario!$A$3:$A$55,0),MATCH($I33,Calendario!$D$2:$H$2,0)),IF($K33=2,IF(AE33="",INDEX(Calendario!$D$3:$H$55,MATCH(AF$4,Calendario!$A$3:$A$55,0),MATCH($I33,Calendario!$D$2:$H$2,0)),""),IF($K33=3,IF(AND((AD33=""),(AE33="")),INDEX(Calendario!$D$3:$H$55,MATCH(AF$4,Calendario!$A$3:$A$55,0),MATCH($I33,Calendario!$D$2:$H$2,0)),""),IF($K33=4,IF(AND((AC33=""),(AD33=""),(AE33="")),INDEX(Calendario!$D$3:$H$55,MATCH(AF$4,Calendario!$A$3:$A$55,0),MATCH($I33,Calendario!$D$2:$H$2,0)),""))))))))</f>
        <v/>
      </c>
      <c r="AG33" s="107">
        <f>IF(ISBLANK($I33),"",IF(OR(EXACT(($I33),PROPER(TEXT(AG32,"dddd"))),(EXACT(($I33),PROPER(TEXT(AG31,"dddd"))))),"",IF(EXACT(($I33),(PROPER(TEXT(AG$3,"dddd")))),"",IF($K33=1,INDEX(Calendario!$D$3:$H$55,MATCH(AG$4,Calendario!$A$3:$A$55,0),MATCH($I33,Calendario!$D$2:$H$2,0)),IF($K33=2,IF(AF33="",INDEX(Calendario!$D$3:$H$55,MATCH(AG$4,Calendario!$A$3:$A$55,0),MATCH($I33,Calendario!$D$2:$H$2,0)),""),IF($K33=3,IF(AND((AE33=""),(AF33="")),INDEX(Calendario!$D$3:$H$55,MATCH(AG$4,Calendario!$A$3:$A$55,0),MATCH($I33,Calendario!$D$2:$H$2,0)),""),IF($K33=4,IF(AND((AD33=""),(AE33=""),(AF33="")),INDEX(Calendario!$D$3:$H$55,MATCH(AG$4,Calendario!$A$3:$A$55,0),MATCH($I33,Calendario!$D$2:$H$2,0)),""))))))))</f>
        <v>44698</v>
      </c>
      <c r="AH33" s="107" t="str">
        <f>IF(ISBLANK($I33),"",IF(OR(EXACT(($I33),PROPER(TEXT(AH32,"dddd"))),(EXACT(($I33),PROPER(TEXT(AH31,"dddd"))))),"",IF(EXACT(($I33),(PROPER(TEXT(AH$3,"dddd")))),"",IF($K33=1,INDEX(Calendario!$D$3:$H$55,MATCH(AH$4,Calendario!$A$3:$A$55,0),MATCH($I33,Calendario!$D$2:$H$2,0)),IF($K33=2,IF(AG33="",INDEX(Calendario!$D$3:$H$55,MATCH(AH$4,Calendario!$A$3:$A$55,0),MATCH($I33,Calendario!$D$2:$H$2,0)),""),IF($K33=3,IF(AND((AF33=""),(AG33="")),INDEX(Calendario!$D$3:$H$55,MATCH(AH$4,Calendario!$A$3:$A$55,0),MATCH($I33,Calendario!$D$2:$H$2,0)),""),IF($K33=4,IF(AND((AE33=""),(AF33=""),(AG33="")),INDEX(Calendario!$D$3:$H$55,MATCH(AH$4,Calendario!$A$3:$A$55,0),MATCH($I33,Calendario!$D$2:$H$2,0)),""))))))))</f>
        <v/>
      </c>
      <c r="AI33" s="108" t="str">
        <f>IF(ISBLANK($I33),"",IF(OR(EXACT(($I33),PROPER(TEXT(AI32,"dddd"))),(EXACT(($I33),PROPER(TEXT(AI31,"dddd"))))),"",IF(EXACT(($I33),(PROPER(TEXT(AI$3,"dddd")))),"",IF($K33=1,INDEX(Calendario!$D$3:$H$55,MATCH(AI$4,Calendario!$A$3:$A$55,0),MATCH($I33,Calendario!$D$2:$H$2,0)),IF($K33=2,IF(AH33="",INDEX(Calendario!$D$3:$H$55,MATCH(AI$4,Calendario!$A$3:$A$55,0),MATCH($I33,Calendario!$D$2:$H$2,0)),""),IF($K33=3,IF(AND((AG33=""),(AH33="")),INDEX(Calendario!$D$3:$H$55,MATCH(AI$4,Calendario!$A$3:$A$55,0),MATCH($I33,Calendario!$D$2:$H$2,0)),""),IF($K33=4,IF(AND((AF33=""),(AG33=""),(AH33="")),INDEX(Calendario!$D$3:$H$55,MATCH(AI$4,Calendario!$A$3:$A$55,0),MATCH($I33,Calendario!$D$2:$H$2,0)),""))))))))</f>
        <v/>
      </c>
      <c r="AJ33" s="108">
        <f>IF(ISBLANK($I33),"",IF(OR(EXACT(($I33),PROPER(TEXT(AJ32,"dddd"))),(EXACT(($I33),PROPER(TEXT(AJ31,"dddd"))))),"",IF(EXACT(($I33),(PROPER(TEXT(AJ$3,"dddd")))),"",IF($K33=1,INDEX(Calendario!$D$3:$H$55,MATCH(AJ$4,Calendario!$A$3:$A$55,0),MATCH($I33,Calendario!$D$2:$H$2,0)),IF($K33=2,IF(AI33="",INDEX(Calendario!$D$3:$H$55,MATCH(AJ$4,Calendario!$A$3:$A$55,0),MATCH($I33,Calendario!$D$2:$H$2,0)),""),IF($K33=3,IF(AND((AH33=""),(AI33="")),INDEX(Calendario!$D$3:$H$55,MATCH(AJ$4,Calendario!$A$3:$A$55,0),MATCH($I33,Calendario!$D$2:$H$2,0)),""),IF($K33=4,IF(AND((AG33=""),(AH33=""),(AI33="")),INDEX(Calendario!$D$3:$H$55,MATCH(AJ$4,Calendario!$A$3:$A$55,0),MATCH($I33,Calendario!$D$2:$H$2,0)),""))))))))</f>
        <v>44719</v>
      </c>
      <c r="AK33" s="108" t="str">
        <f>IF(ISBLANK($I33),"",IF(OR(EXACT(($I33),PROPER(TEXT(AK32,"dddd"))),(EXACT(($I33),PROPER(TEXT(AK31,"dddd"))))),"",IF(EXACT(($I33),(PROPER(TEXT(AK$3,"dddd")))),"",IF($K33=1,INDEX(Calendario!$D$3:$H$55,MATCH(AK$4,Calendario!$A$3:$A$55,0),MATCH($I33,Calendario!$D$2:$H$2,0)),IF($K33=2,IF(AJ33="",INDEX(Calendario!$D$3:$H$55,MATCH(AK$4,Calendario!$A$3:$A$55,0),MATCH($I33,Calendario!$D$2:$H$2,0)),""),IF($K33=3,IF(AND((AI33=""),(AJ33="")),INDEX(Calendario!$D$3:$H$55,MATCH(AK$4,Calendario!$A$3:$A$55,0),MATCH($I33,Calendario!$D$2:$H$2,0)),""),IF($K33=4,IF(AND((AH33=""),(AI33=""),(AJ33="")),INDEX(Calendario!$D$3:$H$55,MATCH(AK$4,Calendario!$A$3:$A$55,0),MATCH($I33,Calendario!$D$2:$H$2,0)),""))))))))</f>
        <v/>
      </c>
      <c r="AL33" s="108" t="str">
        <f>IF(ISBLANK($I33),"",IF(OR(EXACT(($I33),PROPER(TEXT(AL32,"dddd"))),(EXACT(($I33),PROPER(TEXT(AL31,"dddd"))))),"",IF(EXACT(($I33),(PROPER(TEXT(AL$3,"dddd")))),"",IF($K33=1,INDEX(Calendario!$D$3:$H$55,MATCH(AL$4,Calendario!$A$3:$A$55,0),MATCH($I33,Calendario!$D$2:$H$2,0)),IF($K33=2,IF(AK33="",INDEX(Calendario!$D$3:$H$55,MATCH(AL$4,Calendario!$A$3:$A$55,0),MATCH($I33,Calendario!$D$2:$H$2,0)),""),IF($K33=3,IF(AND((AJ33=""),(AK33="")),INDEX(Calendario!$D$3:$H$55,MATCH(AL$4,Calendario!$A$3:$A$55,0),MATCH($I33,Calendario!$D$2:$H$2,0)),""),IF($K33=4,IF(AND((AI33=""),(AJ33=""),(AK33="")),INDEX(Calendario!$D$3:$H$55,MATCH(AL$4,Calendario!$A$3:$A$55,0),MATCH($I33,Calendario!$D$2:$H$2,0)),""))))))))</f>
        <v/>
      </c>
      <c r="AM33" s="108">
        <f>IF(ISBLANK($I33),"",IF(OR(EXACT(($I33),PROPER(TEXT(AM32,"dddd"))),(EXACT(($I33),PROPER(TEXT(AM31,"dddd"))))),"",IF(EXACT(($I33),(PROPER(TEXT(AM$3,"dddd")))),"",IF($K33=1,INDEX(Calendario!$D$3:$H$55,MATCH(AM$4,Calendario!$A$3:$A$55,0),MATCH($I33,Calendario!$D$2:$H$2,0)),IF($K33=2,IF(AL33="",INDEX(Calendario!$D$3:$H$55,MATCH(AM$4,Calendario!$A$3:$A$55,0),MATCH($I33,Calendario!$D$2:$H$2,0)),""),IF($K33=3,IF(AND((AK33=""),(AL33="")),INDEX(Calendario!$D$3:$H$55,MATCH(AM$4,Calendario!$A$3:$A$55,0),MATCH($I33,Calendario!$D$2:$H$2,0)),""),IF($K33=4,IF(AND((AJ33=""),(AK33=""),(AL33="")),INDEX(Calendario!$D$3:$H$55,MATCH(AM$4,Calendario!$A$3:$A$55,0),MATCH($I33,Calendario!$D$2:$H$2,0)),""))))))))</f>
        <v>44740</v>
      </c>
      <c r="AN33" s="107" t="str">
        <f>IF(ISBLANK($I33),"",IF(OR(EXACT(($I33),PROPER(TEXT(AN32,"dddd"))),(EXACT(($I33),PROPER(TEXT(AN31,"dddd"))))),"",IF(EXACT(($I33),(PROPER(TEXT(AN$3,"dddd")))),"",IF($K33=1,INDEX(Calendario!$D$3:$H$55,MATCH(AN$4,Calendario!$A$3:$A$55,0),MATCH($I33,Calendario!$D$2:$H$2,0)),IF($K33=2,IF(AM33="",INDEX(Calendario!$D$3:$H$55,MATCH(AN$4,Calendario!$A$3:$A$55,0),MATCH($I33,Calendario!$D$2:$H$2,0)),""),IF($K33=3,IF(AND((AL33=""),(AM33="")),INDEX(Calendario!$D$3:$H$55,MATCH(AN$4,Calendario!$A$3:$A$55,0),MATCH($I33,Calendario!$D$2:$H$2,0)),""),IF($K33=4,IF(AND((AK33=""),(AL33=""),(AM33="")),INDEX(Calendario!$D$3:$H$55,MATCH(AN$4,Calendario!$A$3:$A$55,0),MATCH($I33,Calendario!$D$2:$H$2,0)),""))))))))</f>
        <v/>
      </c>
      <c r="AO33" s="107" t="str">
        <f>IF(ISBLANK($I33),"",IF(OR(EXACT(($I33),PROPER(TEXT(AO32,"dddd"))),(EXACT(($I33),PROPER(TEXT(AO31,"dddd"))))),"",IF(EXACT(($I33),(PROPER(TEXT(AO$3,"dddd")))),"",IF($K33=1,INDEX(Calendario!$D$3:$H$55,MATCH(AO$4,Calendario!$A$3:$A$55,0),MATCH($I33,Calendario!$D$2:$H$2,0)),IF($K33=2,IF(AN33="",INDEX(Calendario!$D$3:$H$55,MATCH(AO$4,Calendario!$A$3:$A$55,0),MATCH($I33,Calendario!$D$2:$H$2,0)),""),IF($K33=3,IF(AND((AM33=""),(AN33="")),INDEX(Calendario!$D$3:$H$55,MATCH(AO$4,Calendario!$A$3:$A$55,0),MATCH($I33,Calendario!$D$2:$H$2,0)),""),IF($K33=4,IF(AND((AL33=""),(AM33=""),(AN33="")),INDEX(Calendario!$D$3:$H$55,MATCH(AO$4,Calendario!$A$3:$A$55,0),MATCH($I33,Calendario!$D$2:$H$2,0)),""))))))))</f>
        <v/>
      </c>
      <c r="AP33" s="107">
        <f>IF(ISBLANK($I33),"",IF(OR(EXACT(($I33),PROPER(TEXT(AP32,"dddd"))),(EXACT(($I33),PROPER(TEXT(AP31,"dddd"))))),"",IF(EXACT(($I33),(PROPER(TEXT(AP$3,"dddd")))),"",IF($K33=1,INDEX(Calendario!$D$3:$H$55,MATCH(AP$4,Calendario!$A$3:$A$55,0),MATCH($I33,Calendario!$D$2:$H$2,0)),IF($K33=2,IF(AO33="",INDEX(Calendario!$D$3:$H$55,MATCH(AP$4,Calendario!$A$3:$A$55,0),MATCH($I33,Calendario!$D$2:$H$2,0)),""),IF($K33=3,IF(AND((AN33=""),(AO33="")),INDEX(Calendario!$D$3:$H$55,MATCH(AP$4,Calendario!$A$3:$A$55,0),MATCH($I33,Calendario!$D$2:$H$2,0)),""),IF($K33=4,IF(AND((AM33=""),(AN33=""),(AO33="")),INDEX(Calendario!$D$3:$H$55,MATCH(AP$4,Calendario!$A$3:$A$55,0),MATCH($I33,Calendario!$D$2:$H$2,0)),""))))))))</f>
        <v>44761</v>
      </c>
      <c r="AQ33" s="107" t="str">
        <f>IF(ISBLANK($I33),"",IF(OR(EXACT(($I33),PROPER(TEXT(AQ32,"dddd"))),(EXACT(($I33),PROPER(TEXT(AQ31,"dddd"))))),"",IF(EXACT(($I33),(PROPER(TEXT(AQ$3,"dddd")))),"",IF($K33=1,INDEX(Calendario!$D$3:$H$55,MATCH(AQ$4,Calendario!$A$3:$A$55,0),MATCH($I33,Calendario!$D$2:$H$2,0)),IF($K33=2,IF(AP33="",INDEX(Calendario!$D$3:$H$55,MATCH(AQ$4,Calendario!$A$3:$A$55,0),MATCH($I33,Calendario!$D$2:$H$2,0)),""),IF($K33=3,IF(AND((AO33=""),(AP33="")),INDEX(Calendario!$D$3:$H$55,MATCH(AQ$4,Calendario!$A$3:$A$55,0),MATCH($I33,Calendario!$D$2:$H$2,0)),""),IF($K33=4,IF(AND((AN33=""),(AO33=""),(AP33="")),INDEX(Calendario!$D$3:$H$55,MATCH(AQ$4,Calendario!$A$3:$A$55,0),MATCH($I33,Calendario!$D$2:$H$2,0)),""))))))))</f>
        <v/>
      </c>
      <c r="AR33" s="108" t="str">
        <f>IF(ISBLANK($I33),"",IF(OR(EXACT(($I33),PROPER(TEXT(AR32,"dddd"))),(EXACT(($I33),PROPER(TEXT(AR31,"dddd"))))),"",IF(EXACT(($I33),(PROPER(TEXT(AR$3,"dddd")))),"",IF($K33=1,INDEX(Calendario!$D$3:$H$55,MATCH(AR$4,Calendario!$A$3:$A$55,0),MATCH($I33,Calendario!$D$2:$H$2,0)),IF($K33=2,IF(AQ33="",INDEX(Calendario!$D$3:$H$55,MATCH(AR$4,Calendario!$A$3:$A$55,0),MATCH($I33,Calendario!$D$2:$H$2,0)),""),IF($K33=3,IF(AND((AP33=""),(AQ33="")),INDEX(Calendario!$D$3:$H$55,MATCH(AR$4,Calendario!$A$3:$A$55,0),MATCH($I33,Calendario!$D$2:$H$2,0)),""),IF($K33=4,IF(AND((AO33=""),(AP33=""),(AQ33="")),INDEX(Calendario!$D$3:$H$55,MATCH(AR$4,Calendario!$A$3:$A$55,0),MATCH($I33,Calendario!$D$2:$H$2,0)),""))))))))</f>
        <v/>
      </c>
      <c r="AS33" s="108">
        <f>IF(ISBLANK($I33),"",IF(OR(EXACT(($I33),PROPER(TEXT(AS32,"dddd"))),(EXACT(($I33),PROPER(TEXT(AS31,"dddd"))))),"",IF(EXACT(($I33),(PROPER(TEXT(AS$3,"dddd")))),"",IF($K33=1,INDEX(Calendario!$D$3:$H$55,MATCH(AS$4,Calendario!$A$3:$A$55,0),MATCH($I33,Calendario!$D$2:$H$2,0)),IF($K33=2,IF(AR33="",INDEX(Calendario!$D$3:$H$55,MATCH(AS$4,Calendario!$A$3:$A$55,0),MATCH($I33,Calendario!$D$2:$H$2,0)),""),IF($K33=3,IF(AND((AQ33=""),(AR33="")),INDEX(Calendario!$D$3:$H$55,MATCH(AS$4,Calendario!$A$3:$A$55,0),MATCH($I33,Calendario!$D$2:$H$2,0)),""),IF($K33=4,IF(AND((AP33=""),(AQ33=""),(AR33="")),INDEX(Calendario!$D$3:$H$55,MATCH(AS$4,Calendario!$A$3:$A$55,0),MATCH($I33,Calendario!$D$2:$H$2,0)),""))))))))</f>
        <v>44782</v>
      </c>
      <c r="AT33" s="108" t="str">
        <f>IF(ISBLANK($I33),"",IF(OR(EXACT(($I33),PROPER(TEXT(AT32,"dddd"))),(EXACT(($I33),PROPER(TEXT(AT31,"dddd"))))),"",IF(EXACT(($I33),(PROPER(TEXT(AT$3,"dddd")))),"",IF($K33=1,INDEX(Calendario!$D$3:$H$55,MATCH(AT$4,Calendario!$A$3:$A$55,0),MATCH($I33,Calendario!$D$2:$H$2,0)),IF($K33=2,IF(AS33="",INDEX(Calendario!$D$3:$H$55,MATCH(AT$4,Calendario!$A$3:$A$55,0),MATCH($I33,Calendario!$D$2:$H$2,0)),""),IF($K33=3,IF(AND((AR33=""),(AS33="")),INDEX(Calendario!$D$3:$H$55,MATCH(AT$4,Calendario!$A$3:$A$55,0),MATCH($I33,Calendario!$D$2:$H$2,0)),""),IF($K33=4,IF(AND((AQ33=""),(AR33=""),(AS33="")),INDEX(Calendario!$D$3:$H$55,MATCH(AT$4,Calendario!$A$3:$A$55,0),MATCH($I33,Calendario!$D$2:$H$2,0)),""))))))))</f>
        <v/>
      </c>
      <c r="AU33" s="108" t="str">
        <f>IF(ISBLANK($I33),"",IF(OR(EXACT(($I33),PROPER(TEXT(AU32,"dddd"))),(EXACT(($I33),PROPER(TEXT(AU31,"dddd"))))),"",IF(EXACT(($I33),(PROPER(TEXT(AU$3,"dddd")))),"",IF($K33=1,INDEX(Calendario!$D$3:$H$55,MATCH(AU$4,Calendario!$A$3:$A$55,0),MATCH($I33,Calendario!$D$2:$H$2,0)),IF($K33=2,IF(AT33="",INDEX(Calendario!$D$3:$H$55,MATCH(AU$4,Calendario!$A$3:$A$55,0),MATCH($I33,Calendario!$D$2:$H$2,0)),""),IF($K33=3,IF(AND((AS33=""),(AT33="")),INDEX(Calendario!$D$3:$H$55,MATCH(AU$4,Calendario!$A$3:$A$55,0),MATCH($I33,Calendario!$D$2:$H$2,0)),""),IF($K33=4,IF(AND((AR33=""),(AS33=""),(AT33="")),INDEX(Calendario!$D$3:$H$55,MATCH(AU$4,Calendario!$A$3:$A$55,0),MATCH($I33,Calendario!$D$2:$H$2,0)),""))))))))</f>
        <v/>
      </c>
      <c r="AV33" s="107">
        <f>IF(ISBLANK($I33),"",IF(OR(EXACT(($I33),PROPER(TEXT(AV32,"dddd"))),(EXACT(($I33),PROPER(TEXT(AV31,"dddd"))))),"",IF(EXACT(($I33),(PROPER(TEXT(AV$3,"dddd")))),"",IF($K33=1,INDEX(Calendario!$D$3:$H$55,MATCH(AV$4,Calendario!$A$3:$A$55,0),MATCH($I33,Calendario!$D$2:$H$2,0)),IF($K33=2,IF(AU33="",INDEX(Calendario!$D$3:$H$55,MATCH(AV$4,Calendario!$A$3:$A$55,0),MATCH($I33,Calendario!$D$2:$H$2,0)),""),IF($K33=3,IF(AND((AT33=""),(AU33="")),INDEX(Calendario!$D$3:$H$55,MATCH(AV$4,Calendario!$A$3:$A$55,0),MATCH($I33,Calendario!$D$2:$H$2,0)),""),IF($K33=4,IF(AND((AS33=""),(AT33=""),(AU33="")),INDEX(Calendario!$D$3:$H$55,MATCH(AV$4,Calendario!$A$3:$A$55,0),MATCH($I33,Calendario!$D$2:$H$2,0)),""))))))))</f>
        <v>44803</v>
      </c>
      <c r="AW33" s="107" t="str">
        <f>IF(ISBLANK($I33),"",IF(OR(EXACT(($I33),PROPER(TEXT(AW32,"dddd"))),(EXACT(($I33),PROPER(TEXT(AW31,"dddd"))))),"",IF(EXACT(($I33),(PROPER(TEXT(AW$3,"dddd")))),"",IF($K33=1,INDEX(Calendario!$D$3:$H$55,MATCH(AW$4,Calendario!$A$3:$A$55,0),MATCH($I33,Calendario!$D$2:$H$2,0)),IF($K33=2,IF(AV33="",INDEX(Calendario!$D$3:$H$55,MATCH(AW$4,Calendario!$A$3:$A$55,0),MATCH($I33,Calendario!$D$2:$H$2,0)),""),IF($K33=3,IF(AND((AU33=""),(AV33="")),INDEX(Calendario!$D$3:$H$55,MATCH(AW$4,Calendario!$A$3:$A$55,0),MATCH($I33,Calendario!$D$2:$H$2,0)),""),IF($K33=4,IF(AND((AT33=""),(AU33=""),(AV33="")),INDEX(Calendario!$D$3:$H$55,MATCH(AW$4,Calendario!$A$3:$A$55,0),MATCH($I33,Calendario!$D$2:$H$2,0)),""))))))))</f>
        <v/>
      </c>
      <c r="AX33" s="107" t="str">
        <f>IF(ISBLANK($I33),"",IF(OR(EXACT(($I33),PROPER(TEXT(AX32,"dddd"))),(EXACT(($I33),PROPER(TEXT(AX31,"dddd"))))),"",IF(EXACT(($I33),(PROPER(TEXT(AX$3,"dddd")))),"",IF($K33=1,INDEX(Calendario!$D$3:$H$55,MATCH(AX$4,Calendario!$A$3:$A$55,0),MATCH($I33,Calendario!$D$2:$H$2,0)),IF($K33=2,IF(AW33="",INDEX(Calendario!$D$3:$H$55,MATCH(AX$4,Calendario!$A$3:$A$55,0),MATCH($I33,Calendario!$D$2:$H$2,0)),""),IF($K33=3,IF(AND((AV33=""),(AW33="")),INDEX(Calendario!$D$3:$H$55,MATCH(AX$4,Calendario!$A$3:$A$55,0),MATCH($I33,Calendario!$D$2:$H$2,0)),""),IF($K33=4,IF(AND((AU33=""),(AV33=""),(AW33="")),INDEX(Calendario!$D$3:$H$55,MATCH(AX$4,Calendario!$A$3:$A$55,0),MATCH($I33,Calendario!$D$2:$H$2,0)),""))))))))</f>
        <v/>
      </c>
      <c r="AY33" s="107">
        <f>IF(ISBLANK($I33),"",IF(OR(EXACT(($I33),PROPER(TEXT(AY32,"dddd"))),(EXACT(($I33),PROPER(TEXT(AY31,"dddd"))))),"",IF(EXACT(($I33),(PROPER(TEXT(AY$3,"dddd")))),"",IF($K33=1,INDEX(Calendario!$D$3:$H$55,MATCH(AY$4,Calendario!$A$3:$A$55,0),MATCH($I33,Calendario!$D$2:$H$2,0)),IF($K33=2,IF(AX33="",INDEX(Calendario!$D$3:$H$55,MATCH(AY$4,Calendario!$A$3:$A$55,0),MATCH($I33,Calendario!$D$2:$H$2,0)),""),IF($K33=3,IF(AND((AW33=""),(AX33="")),INDEX(Calendario!$D$3:$H$55,MATCH(AY$4,Calendario!$A$3:$A$55,0),MATCH($I33,Calendario!$D$2:$H$2,0)),""),IF($K33=4,IF(AND((AV33=""),(AW33=""),(AX33="")),INDEX(Calendario!$D$3:$H$55,MATCH(AY$4,Calendario!$A$3:$A$55,0),MATCH($I33,Calendario!$D$2:$H$2,0)),""))))))))</f>
        <v>44824</v>
      </c>
      <c r="AZ33" s="107" t="str">
        <f>IF(ISBLANK($I33),"",IF(OR(EXACT(($I33),PROPER(TEXT(AZ32,"dddd"))),(EXACT(($I33),PROPER(TEXT(AZ31,"dddd"))))),"",IF(EXACT(($I33),(PROPER(TEXT(AZ$3,"dddd")))),"",IF($K33=1,INDEX(Calendario!$D$3:$H$55,MATCH(AZ$4,Calendario!$A$3:$A$55,0),MATCH($I33,Calendario!$D$2:$H$2,0)),IF($K33=2,IF(AY33="",INDEX(Calendario!$D$3:$H$55,MATCH(AZ$4,Calendario!$A$3:$A$55,0),MATCH($I33,Calendario!$D$2:$H$2,0)),""),IF($K33=3,IF(AND((AX33=""),(AY33="")),INDEX(Calendario!$D$3:$H$55,MATCH(AZ$4,Calendario!$A$3:$A$55,0),MATCH($I33,Calendario!$D$2:$H$2,0)),""),IF($K33=4,IF(AND((AW33=""),(AX33=""),(AY33="")),INDEX(Calendario!$D$3:$H$55,MATCH(AZ$4,Calendario!$A$3:$A$55,0),MATCH($I33,Calendario!$D$2:$H$2,0)),""))))))))</f>
        <v/>
      </c>
      <c r="BA33" s="108" t="str">
        <f>IF(ISBLANK($I33),"",IF(OR(EXACT(($I33),PROPER(TEXT(BA32,"dddd"))),(EXACT(($I33),PROPER(TEXT(BA31,"dddd"))))),"",IF(EXACT(($I33),(PROPER(TEXT(BA$3,"dddd")))),"",IF($K33=1,INDEX(Calendario!$D$3:$H$55,MATCH(BA$4,Calendario!$A$3:$A$55,0),MATCH($I33,Calendario!$D$2:$H$2,0)),IF($K33=2,IF(AZ33="",INDEX(Calendario!$D$3:$H$55,MATCH(BA$4,Calendario!$A$3:$A$55,0),MATCH($I33,Calendario!$D$2:$H$2,0)),""),IF($K33=3,IF(AND((AY33=""),(AZ33="")),INDEX(Calendario!$D$3:$H$55,MATCH(BA$4,Calendario!$A$3:$A$55,0),MATCH($I33,Calendario!$D$2:$H$2,0)),""),IF($K33=4,IF(AND((AX33=""),(AY33=""),(AZ33="")),INDEX(Calendario!$D$3:$H$55,MATCH(BA$4,Calendario!$A$3:$A$55,0),MATCH($I33,Calendario!$D$2:$H$2,0)),""))))))))</f>
        <v/>
      </c>
      <c r="BB33" s="108">
        <f>IF(ISBLANK($I33),"",IF(OR(EXACT(($I33),PROPER(TEXT(BB32,"dddd"))),(EXACT(($I33),PROPER(TEXT(BB31,"dddd"))))),"",IF(EXACT(($I33),(PROPER(TEXT(BB$3,"dddd")))),"",IF($K33=1,INDEX(Calendario!$D$3:$H$55,MATCH(BB$4,Calendario!$A$3:$A$55,0),MATCH($I33,Calendario!$D$2:$H$2,0)),IF($K33=2,IF(BA33="",INDEX(Calendario!$D$3:$H$55,MATCH(BB$4,Calendario!$A$3:$A$55,0),MATCH($I33,Calendario!$D$2:$H$2,0)),""),IF($K33=3,IF(AND((AZ33=""),(BA33="")),INDEX(Calendario!$D$3:$H$55,MATCH(BB$4,Calendario!$A$3:$A$55,0),MATCH($I33,Calendario!$D$2:$H$2,0)),""),IF($K33=4,IF(AND((AY33=""),(AZ33=""),(BA33="")),INDEX(Calendario!$D$3:$H$55,MATCH(BB$4,Calendario!$A$3:$A$55,0),MATCH($I33,Calendario!$D$2:$H$2,0)),""))))))))</f>
        <v>44845</v>
      </c>
      <c r="BC33" s="108" t="str">
        <f>IF(ISBLANK($I33),"",IF(OR(EXACT(($I33),PROPER(TEXT(BC32,"dddd"))),(EXACT(($I33),PROPER(TEXT(BC31,"dddd"))))),"",IF(EXACT(($I33),(PROPER(TEXT(BC$3,"dddd")))),"",IF($K33=1,INDEX(Calendario!$D$3:$H$55,MATCH(BC$4,Calendario!$A$3:$A$55,0),MATCH($I33,Calendario!$D$2:$H$2,0)),IF($K33=2,IF(BB33="",INDEX(Calendario!$D$3:$H$55,MATCH(BC$4,Calendario!$A$3:$A$55,0),MATCH($I33,Calendario!$D$2:$H$2,0)),""),IF($K33=3,IF(AND((BA33=""),(BB33="")),INDEX(Calendario!$D$3:$H$55,MATCH(BC$4,Calendario!$A$3:$A$55,0),MATCH($I33,Calendario!$D$2:$H$2,0)),""),IF($K33=4,IF(AND((AZ33=""),(BA33=""),(BB33="")),INDEX(Calendario!$D$3:$H$55,MATCH(BC$4,Calendario!$A$3:$A$55,0),MATCH($I33,Calendario!$D$2:$H$2,0)),""))))))))</f>
        <v/>
      </c>
      <c r="BD33" s="108" t="str">
        <f>IF(ISBLANK($I33),"",IF(OR(EXACT(($I33),PROPER(TEXT(BD32,"dddd"))),(EXACT(($I33),PROPER(TEXT(BD31,"dddd"))))),"",IF(EXACT(($I33),(PROPER(TEXT(BD$3,"dddd")))),"",IF($K33=1,INDEX(Calendario!$D$3:$H$55,MATCH(BD$4,Calendario!$A$3:$A$55,0),MATCH($I33,Calendario!$D$2:$H$2,0)),IF($K33=2,IF(BC33="",INDEX(Calendario!$D$3:$H$55,MATCH(BD$4,Calendario!$A$3:$A$55,0),MATCH($I33,Calendario!$D$2:$H$2,0)),""),IF($K33=3,IF(AND((BB33=""),(BC33="")),INDEX(Calendario!$D$3:$H$55,MATCH(BD$4,Calendario!$A$3:$A$55,0),MATCH($I33,Calendario!$D$2:$H$2,0)),""),IF($K33=4,IF(AND((BA33=""),(BB33=""),(BC33="")),INDEX(Calendario!$D$3:$H$55,MATCH(BD$4,Calendario!$A$3:$A$55,0),MATCH($I33,Calendario!$D$2:$H$2,0)),""))))))))</f>
        <v/>
      </c>
      <c r="BE33" s="107">
        <f>IF(ISBLANK($I33),"",IF(OR(EXACT(($I33),PROPER(TEXT(BE32,"dddd"))),(EXACT(($I33),PROPER(TEXT(BE31,"dddd"))))),"",IF(EXACT(($I33),(PROPER(TEXT(BE$3,"dddd")))),"",IF($K33=1,INDEX(Calendario!$D$3:$H$55,MATCH(BE$4,Calendario!$A$3:$A$55,0),MATCH($I33,Calendario!$D$2:$H$2,0)),IF($K33=2,IF(BD33="",INDEX(Calendario!$D$3:$H$55,MATCH(BE$4,Calendario!$A$3:$A$55,0),MATCH($I33,Calendario!$D$2:$H$2,0)),""),IF($K33=3,IF(AND((BC33=""),(BD33="")),INDEX(Calendario!$D$3:$H$55,MATCH(BE$4,Calendario!$A$3:$A$55,0),MATCH($I33,Calendario!$D$2:$H$2,0)),""),IF($K33=4,IF(AND((BB33=""),(BC33=""),(BD33="")),INDEX(Calendario!$D$3:$H$55,MATCH(BE$4,Calendario!$A$3:$A$55,0),MATCH($I33,Calendario!$D$2:$H$2,0)),""))))))))</f>
        <v>44866</v>
      </c>
      <c r="BF33" s="107" t="str">
        <f>IF(ISBLANK($I33),"",IF(OR(EXACT(($I33),PROPER(TEXT(BF32,"dddd"))),(EXACT(($I33),PROPER(TEXT(BF31,"dddd"))))),"",IF(EXACT(($I33),(PROPER(TEXT(BF$3,"dddd")))),"",IF($K33=1,INDEX(Calendario!$D$3:$H$55,MATCH(BF$4,Calendario!$A$3:$A$55,0),MATCH($I33,Calendario!$D$2:$H$2,0)),IF($K33=2,IF(BE33="",INDEX(Calendario!$D$3:$H$55,MATCH(BF$4,Calendario!$A$3:$A$55,0),MATCH($I33,Calendario!$D$2:$H$2,0)),""),IF($K33=3,IF(AND((BD33=""),(BE33="")),INDEX(Calendario!$D$3:$H$55,MATCH(BF$4,Calendario!$A$3:$A$55,0),MATCH($I33,Calendario!$D$2:$H$2,0)),""),IF($K33=4,IF(AND((BC33=""),(BD33=""),(BE33="")),INDEX(Calendario!$D$3:$H$55,MATCH(BF$4,Calendario!$A$3:$A$55,0),MATCH($I33,Calendario!$D$2:$H$2,0)),""))))))))</f>
        <v/>
      </c>
      <c r="BG33" s="107" t="str">
        <f>IF(ISBLANK($I33),"",IF(OR(EXACT(($I33),PROPER(TEXT(BG32,"dddd"))),(EXACT(($I33),PROPER(TEXT(BG31,"dddd"))))),"",IF(EXACT(($I33),(PROPER(TEXT(BG$3,"dddd")))),"",IF($K33=1,INDEX(Calendario!$D$3:$H$55,MATCH(BG$4,Calendario!$A$3:$A$55,0),MATCH($I33,Calendario!$D$2:$H$2,0)),IF($K33=2,IF(BF33="",INDEX(Calendario!$D$3:$H$55,MATCH(BG$4,Calendario!$A$3:$A$55,0),MATCH($I33,Calendario!$D$2:$H$2,0)),""),IF($K33=3,IF(AND((BE33=""),(BF33="")),INDEX(Calendario!$D$3:$H$55,MATCH(BG$4,Calendario!$A$3:$A$55,0),MATCH($I33,Calendario!$D$2:$H$2,0)),""),IF($K33=4,IF(AND((BD33=""),(BE33=""),(BF33="")),INDEX(Calendario!$D$3:$H$55,MATCH(BG$4,Calendario!$A$3:$A$55,0),MATCH($I33,Calendario!$D$2:$H$2,0)),""))))))))</f>
        <v/>
      </c>
      <c r="BH33" s="107">
        <f>IF(ISBLANK($I33),"",IF(OR(EXACT(($I33),PROPER(TEXT(BH32,"dddd"))),(EXACT(($I33),PROPER(TEXT(BH31,"dddd"))))),"",IF(EXACT(($I33),(PROPER(TEXT(BH$3,"dddd")))),"",IF($K33=1,INDEX(Calendario!$D$3:$H$55,MATCH(BH$4,Calendario!$A$3:$A$55,0),MATCH($I33,Calendario!$D$2:$H$2,0)),IF($K33=2,IF(BG33="",INDEX(Calendario!$D$3:$H$55,MATCH(BH$4,Calendario!$A$3:$A$55,0),MATCH($I33,Calendario!$D$2:$H$2,0)),""),IF($K33=3,IF(AND((BF33=""),(BG33="")),INDEX(Calendario!$D$3:$H$55,MATCH(BH$4,Calendario!$A$3:$A$55,0),MATCH($I33,Calendario!$D$2:$H$2,0)),""),IF($K33=4,IF(AND((BE33=""),(BF33=""),(BG33="")),INDEX(Calendario!$D$3:$H$55,MATCH(BH$4,Calendario!$A$3:$A$55,0),MATCH($I33,Calendario!$D$2:$H$2,0)),""))))))))</f>
        <v>44887</v>
      </c>
      <c r="BI33" s="108" t="str">
        <f>IF(ISBLANK($I33),"",IF(OR(EXACT(($I33),PROPER(TEXT(BI32,"dddd"))),(EXACT(($I33),PROPER(TEXT(BI31,"dddd"))))),"",IF(EXACT(($I33),(PROPER(TEXT(BI$3,"dddd")))),"",IF($K33=1,INDEX(Calendario!$D$3:$H$55,MATCH(BI$4,Calendario!$A$3:$A$55,0),MATCH($I33,Calendario!$D$2:$H$2,0)),IF($K33=2,IF(BH33="",INDEX(Calendario!$D$3:$H$55,MATCH(BI$4,Calendario!$A$3:$A$55,0),MATCH($I33,Calendario!$D$2:$H$2,0)),""),IF($K33=3,IF(AND((BG33=""),(BH33="")),INDEX(Calendario!$D$3:$H$55,MATCH(BI$4,Calendario!$A$3:$A$55,0),MATCH($I33,Calendario!$D$2:$H$2,0)),""),IF($K33=4,IF(AND((BF33=""),(BG33=""),(BH33="")),INDEX(Calendario!$D$3:$H$55,MATCH(BI$4,Calendario!$A$3:$A$55,0),MATCH($I33,Calendario!$D$2:$H$2,0)),""))))))))</f>
        <v/>
      </c>
      <c r="BJ33" s="108" t="str">
        <f>IF(ISBLANK($I33),"",IF(OR(EXACT(($I33),PROPER(TEXT(BJ32,"dddd"))),(EXACT(($I33),PROPER(TEXT(BJ31,"dddd"))))),"",IF(EXACT(($I33),(PROPER(TEXT(BJ$3,"dddd")))),"",IF($K33=1,INDEX(Calendario!$D$3:$H$55,MATCH(BJ$4,Calendario!$A$3:$A$55,0),MATCH($I33,Calendario!$D$2:$H$2,0)),IF($K33=2,IF(BI33="",INDEX(Calendario!$D$3:$H$55,MATCH(BJ$4,Calendario!$A$3:$A$55,0),MATCH($I33,Calendario!$D$2:$H$2,0)),""),IF($K33=3,IF(AND((BH33=""),(BI33="")),INDEX(Calendario!$D$3:$H$55,MATCH(BJ$4,Calendario!$A$3:$A$55,0),MATCH($I33,Calendario!$D$2:$H$2,0)),""),IF($K33=4,IF(AND((BG33=""),(BH33=""),(BI33="")),INDEX(Calendario!$D$3:$H$55,MATCH(BJ$4,Calendario!$A$3:$A$55,0),MATCH($I33,Calendario!$D$2:$H$2,0)),""))))))))</f>
        <v/>
      </c>
      <c r="BK33" s="108">
        <f>IF(ISBLANK($I33),"",IF(OR(EXACT(($I33),PROPER(TEXT(BK32,"dddd"))),(EXACT(($I33),PROPER(TEXT(BK31,"dddd"))))),"",IF(EXACT(($I33),(PROPER(TEXT(BK$3,"dddd")))),"",IF($K33=1,INDEX(Calendario!$D$3:$H$55,MATCH(BK$4,Calendario!$A$3:$A$55,0),MATCH($I33,Calendario!$D$2:$H$2,0)),IF($K33=2,IF(BJ33="",INDEX(Calendario!$D$3:$H$55,MATCH(BK$4,Calendario!$A$3:$A$55,0),MATCH($I33,Calendario!$D$2:$H$2,0)),""),IF($K33=3,IF(AND((BI33=""),(BJ33="")),INDEX(Calendario!$D$3:$H$55,MATCH(BK$4,Calendario!$A$3:$A$55,0),MATCH($I33,Calendario!$D$2:$H$2,0)),""),IF($K33=4,IF(AND((BH33=""),(BI33=""),(BJ33="")),INDEX(Calendario!$D$3:$H$55,MATCH(BK$4,Calendario!$A$3:$A$55,0),MATCH($I33,Calendario!$D$2:$H$2,0)),""))))))))</f>
        <v>44908</v>
      </c>
      <c r="BL33" s="108" t="str">
        <f>IF(ISBLANK($I33),"",IF(OR(EXACT(($I33),PROPER(TEXT(BL32,"dddd"))),(EXACT(($I33),PROPER(TEXT(BL31,"dddd"))))),"",IF(EXACT(($I33),(PROPER(TEXT(BL$3,"dddd")))),"",IF($K33=1,INDEX(Calendario!$D$3:$H$55,MATCH(BL$4,Calendario!$A$3:$A$55,0),MATCH($I33,Calendario!$D$2:$H$2,0)),IF($K33=2,IF(BK33="",INDEX(Calendario!$D$3:$H$55,MATCH(BL$4,Calendario!$A$3:$A$55,0),MATCH($I33,Calendario!$D$2:$H$2,0)),""),IF($K33=3,IF(AND((BJ33=""),(BK33="")),INDEX(Calendario!$D$3:$H$55,MATCH(BL$4,Calendario!$A$3:$A$55,0),MATCH($I33,Calendario!$D$2:$H$2,0)),""),IF($K33=4,IF(AND((BI33=""),(BJ33=""),(BK33="")),INDEX(Calendario!$D$3:$H$55,MATCH(BL$4,Calendario!$A$3:$A$55,0),MATCH($I33,Calendario!$D$2:$H$2,0)),""))))))))</f>
        <v/>
      </c>
      <c r="BM33" s="108" t="str">
        <f>IF(ISBLANK($I33),"",IF(OR(EXACT(($I33),PROPER(TEXT(BM32,"dddd"))),(EXACT(($I33),PROPER(TEXT(BM31,"dddd"))))),"",IF(EXACT(($I33),(PROPER(TEXT(BM$3,"dddd")))),"",IF($K33=1,INDEX(Calendario!$D$3:$H$55,MATCH(BM$4,Calendario!$A$3:$A$55,0),MATCH($I33,Calendario!$D$2:$H$2,0)),IF($K33=2,IF(BL33="",INDEX(Calendario!$D$3:$H$55,MATCH(BM$4,Calendario!$A$3:$A$55,0),MATCH($I33,Calendario!$D$2:$H$2,0)),""),IF($K33=3,IF(AND((BK33=""),(BL33="")),INDEX(Calendario!$D$3:$H$55,MATCH(BM$4,Calendario!$A$3:$A$55,0),MATCH($I33,Calendario!$D$2:$H$2,0)),""),IF($K33=4,IF(AND((BJ33=""),(BK33=""),(BL33="")),INDEX(Calendario!$D$3:$H$55,MATCH(BM$4,Calendario!$A$3:$A$55,0),MATCH($I33,Calendario!$D$2:$H$2,0)),""))))))))</f>
        <v/>
      </c>
      <c r="BO33" s="88" t="s">
        <v>564</v>
      </c>
    </row>
    <row r="34" spans="1:67" s="88" customFormat="1" ht="26.25" customHeight="1" x14ac:dyDescent="0.25">
      <c r="A34" s="178">
        <f t="shared" si="1"/>
        <v>25</v>
      </c>
      <c r="B34" s="176" t="s">
        <v>1281</v>
      </c>
      <c r="C34" s="176" t="s">
        <v>1587</v>
      </c>
      <c r="D34" s="177" t="str">
        <f>IF(ISNA(VLOOKUP(C34,TSeccBS!$D:$H,5,FALSE)),"",VLOOKUP(C34,TSeccBS!$D:$H,5,FALSE))</f>
        <v>PEREIRA</v>
      </c>
      <c r="E34" s="176" t="s">
        <v>1446</v>
      </c>
      <c r="F34" s="176" t="s">
        <v>31</v>
      </c>
      <c r="G34" s="177" t="str">
        <f>IF(ISNA(VLOOKUP(F34,Tmunic!$C$2:$D$1160,2,FALSE)),"",VLOOKUP(F34,Tmunic!$C$2:$D$1160,2,FALSE))</f>
        <v>UB ZONAL CARTAGO</v>
      </c>
      <c r="H34" s="184" t="str">
        <f>IF(ISNA(VLOOKUP(G34,TDirReg!$F$1:$H$184,3,0)),"",VLOOKUP(G34,TDirReg!$F$1:$H$184,3,0))</f>
        <v>Calle 11 N° 12 A - 12</v>
      </c>
      <c r="I34" s="196" t="s">
        <v>126</v>
      </c>
      <c r="J34" s="195" t="s">
        <v>134</v>
      </c>
      <c r="K34" s="197">
        <v>4</v>
      </c>
      <c r="L34" s="202">
        <f t="shared" si="2"/>
        <v>11</v>
      </c>
      <c r="M34" s="107" t="str">
        <f>IF(ISBLANK($I34),"",IF(EXACT(($I34),(PROPER(TEXT(M$3,"dddd")))),"",IF(EXACT(M$4,$J34),IF($K34=1,INDEX(Calendario!$D$3:$H$55,MATCH(M$4,Calendario!$A$3:$A$55,0),MATCH($I34,Calendario!$D$2:$H$2,0)),INDEX(Calendario!$D$3:$H$55,MATCH($J34,Calendario!$A$3:$A$55,0),MATCH($I34,Calendario!$D$2:$H$2,0))),"")))</f>
        <v/>
      </c>
      <c r="N34" s="107" t="str">
        <f>IF(ISBLANK($I34),"",IF(OR(EXACT(($I34),PROPER(TEXT(N32,"dddd"))),(EXACT(($I34),PROPER(TEXT(N33,"dddd"))))),"",IF(EXACT(($I34),(PROPER(TEXT(N$3,"dddd")))),"",IF(EXACT(N$4,$J34),IF(M34="",IF(OR(($K34=4),($K34=3),($K34=2),($K34=1)),INDEX(Calendario!$D$3:$H$55,MATCH(N$4,Calendario!$A$3:$A$55,0),MATCH($I34,Calendario!$D$2:$H$2,0)),"")),IF($K34=1,IF(AND(M34="",EXACT((N$4),(CONCATENATE(Calendario!$A$1," ",(MID($J34,8,2))+1)))),INDEX(Calendario!$D$3:$H$55,MATCH(N$4,Calendario!$A$3:$A$55,0),MATCH($I34,Calendario!$D$2:$H$2,0)),IF(M34="","",INDEX(Calendario!$D$3:$H$55,MATCH(N$4,Calendario!$A$3:$A$55,0),MATCH($I34,Calendario!$D$2:$H$2,0)))),IF($K34=2,IF(M34="",IF(EXACT($K34,N$4),INDEX(Calendario!$D$3:$H$55,MATCH(N$4,Calendario!$A$3:$A$55,0),MATCH($I34,Calendario!$D$2:$H$2,0)),""),""),IF($K34=3,IF((M34=""),IF(EXACT($K34,N$4),INDEX(Calendario!$D$3:$H$55,MATCH(N$4,Calendario!$A$3:$A$55,0),MATCH($I34,Calendario!$D$2:$H$2,0)),""),""),IF($K34=4,IF((M34=""),IF(EXACT($K34,N$4),INDEX(Calendario!$D$3:$H$55,MATCH(N$4,Calendario!$A$3:$A$55,0),MATCH($I34,Calendario!$D$2:$H$2,0)),""),""),1))))))))</f>
        <v/>
      </c>
      <c r="O34" s="107" t="str">
        <f>IF(ISBLANK($I34),"",IF(EXACT(($I34),(PROPER(TEXT(O$3,"dddd")))),"",IF(OR(EXACT(($I34),PROPER(TEXT(O32,"dddd"))),(EXACT(($I34),PROPER(TEXT(O33,"dddd"))))),"",IF(EXACT(O$4,$J34),IF(N34="",IF(OR(($K34=4),($K34=3),($K34=2),($K34=1)),INDEX(Calendario!$D$3:$H$55,MATCH(O$4,Calendario!$A$3:$A$55,0),MATCH($I34,Calendario!$D$2:$H$2,0)),"")),IF($K34=1,IF(AND(M34="",EXACT((O$4),(CONCATENATE(Calendario!$A$1," ",(MID($J34,8,2))+1)))),INDEX(Calendario!$D$3:$H$55,MATCH(O$4,Calendario!$A$3:$A$55,0),MATCH($I34,Calendario!$D$2:$H$2,0)),IF(N34="",IF(EXACT(($I34),(PROPER(TEXT(N$3,"dddd")))),INDEX(Calendario!$D$3:$H$55,MATCH(O$4,Calendario!$A$3:$A$55,0),MATCH($I34,Calendario!$D$2:$H$2,0)),""),INDEX(Calendario!$D$3:$H$55,MATCH(O$4,Calendario!$A$3:$A$55,0),MATCH($I34,Calendario!$D$2:$H$2,0)))),IF(EXACT($M$4,"Semana 1"),IF($K34=2,IF(N34="",IF(OR(($J34="Semana 1"),($J34="Semana 2"),($J34="Semana 3")),INDEX(Calendario!$D$3:$H$55,MATCH(O$4,Calendario!$A$3:$A$55,0),MATCH($I34,Calendario!$D$2:$H$2,0)),""),""),IF($K34=3,IF(AND((M34=""),(N34="")),IF(OR(($J34="Semana 1"),($J34="Semana 2"),($J34="Semana 3")),INDEX(Calendario!$D$3:$H$55,MATCH(O$4,Calendario!$A$3:$A$55,0),MATCH($I34,Calendario!$D$2:$H$2,0)),""),""),IF($K34=4,IF(AND((M34=""),(N34="")),IF(OR(($J34="Semana 1"),($J34="Semana 2"),($J34="Semana 3")),INDEX(Calendario!$D$3:$H$55,MATCH(O$4,Calendario!$A$3:$A$55,0),MATCH($I34,Calendario!$D$2:$H$2,0)),""),"")))),IF($K34=2,IF(N34="",IF(OR(($J34="Semana 1"),($J34="Semana 2")),INDEX(Calendario!$D$3:$H$55,MATCH(O$4,Calendario!$A$3:$A$55,0),MATCH($I34,Calendario!$D$2:$H$2,0)),""),""),IF($K34=3,IF(AND((M34=""),(N34="")),IF(OR(($J34="Semana 1"),($J34="Semana 2")),INDEX(Calendario!$D$3:$H$55,MATCH(O$4,Calendario!$A$3:$A$55,0),MATCH($I34,Calendario!$D$2:$H$2,0)),""),""),IF($K34=4,IF(AND((M34=""),(N34="")),IF(OR(($J34="Semana 1"),($J34="Semana 2")),INDEX(Calendario!$D$3:$H$55,MATCH(O$4,Calendario!$A$3:$A$55,0),MATCH($I34,Calendario!$D$2:$H$2,0)),""),""))))))))))</f>
        <v/>
      </c>
      <c r="P34" s="107" t="str">
        <f>IF(ISBLANK($I34),"",IF(EXACT(($I34),(PROPER(TEXT(P$3,"dddd")))),"",IF(OR(EXACT(($I34),PROPER(TEXT(P32,"dddd"))),(EXACT(($I34),PROPER(TEXT(P33,"dddd"))))),"",IF(EXACT(P$4,$J34),IF(O34="",IF(OR(($K34=4),($K34=3),($K34=2),($K34=1)),INDEX(Calendario!$D$3:$H$55,MATCH(P$4,Calendario!$A$3:$A$55,0),MATCH($I34,Calendario!$D$2:$H$2,0)),"")),IF($K34=1,IF(AND(M34="",EXACT((P$4),(CONCATENATE(Calendario!$A$1," ",(MID($J34,8,2))+1)))),INDEX(Calendario!$D$3:$H$55,MATCH(P$4,Calendario!$A$3:$A$55,0),MATCH($I34,Calendario!$D$2:$H$2,0)),IF(O34="",IF(EXACT(($I34),(PROPER(TEXT(O$3,"dddd")))),INDEX(Calendario!$D$3:$H$55,MATCH(P$4,Calendario!$A$3:$A$55,0),MATCH($I34,Calendario!$D$2:$H$2,0)),""),INDEX(Calendario!$D$3:$H$55,MATCH(P$4,Calendario!$A$3:$A$55,0),MATCH($I34,Calendario!$D$2:$H$2,0)))),IF(EXACT($M$4,"Semana 1"),IF($K34=2,IF(O34="",IF(OR(($J34="Semana 1"),($J34="Semana 2"),($J34="Semana 3"),($J34="Semana 4")),INDEX(Calendario!$D$3:$H$55,MATCH(P$4,Calendario!$A$3:$A$55,0),MATCH($I34,Calendario!$D$2:$H$2,0)),""),""),IF($K34=3,IF(AND((N34=""),(O34="")),IF(OR(($J34="Semana 1"),($J34="Semana 2"),($J34="Semana 3"),($J34="Semana 4")),INDEX(Calendario!$D$3:$H$55,MATCH(P$4,Calendario!$A$3:$A$55,0),MATCH($I34,Calendario!$D$2:$H$2,0)),""),""),IF($K34=4,IF(AND((M34=""),(N34=""),(O34="")),IF(OR(($J34="Semana 1"),($J34="Semana 2"),($J34="Semana 3"),($J34="Semana 4")),INDEX(Calendario!$D$3:$H$55,MATCH(P$4,Calendario!$A$3:$A$55,0),MATCH($I34,Calendario!$D$2:$H$2,0)),""),"")))),IF($K34=2,IF(O34="",IF(OR(($J34="Semana 1"),($J34="Semana 2"),($J34="Semana 3")),INDEX(Calendario!$D$3:$H$55,MATCH(P$4,Calendario!$A$3:$A$55,0),MATCH($I34,Calendario!$D$2:$H$2,0)),""),""),IF($K34=3,IF(AND((N34=""),(O34="")),IF(OR(($J34="Semana 1"),($J34="Semana 2"),($J34="Semana 3")),INDEX(Calendario!$D$3:$H$55,MATCH(P$4,Calendario!$A$3:$A$55,0),MATCH($I34,Calendario!$D$2:$H$2,0)),""),""),IF($K34=4,IF(AND((M34=""),(N34=""),(O34="")),IF(OR(($J34="Semana 1"),($J34="Semana 2"),($J34="Semana 3")),INDEX(Calendario!$D$3:$H$55,MATCH(P$4,Calendario!$A$3:$A$55,0),MATCH($I34,Calendario!$D$2:$H$2,0)),""),""))))))))))</f>
        <v/>
      </c>
      <c r="Q34" s="107">
        <f>IF(ISBLANK($I34),"",IF(EXACT(($I34),(PROPER(TEXT(Q$3,"dddd")))),"",IF(OR(EXACT(($I34),PROPER(TEXT(Q32,"dddd"))),(EXACT(($I34),PROPER(TEXT(Q33,"dddd"))))),"",IF(EXACT(Q$4,$J34),IF(P34="",IF(OR(($K34=4),($K34=3),($K34=2),($K34=1)),INDEX(Calendario!$D$3:$H$55,MATCH(Q$4,Calendario!$A$3:$A$55,0),MATCH($I34,Calendario!$D$2:$H$2,0)),"")),IF($K34=1,IF(AND(M34="",EXACT((Q$4),(CONCATENATE(Calendario!$A$1," ",(MID($J34,8,2))+1)))),INDEX(Calendario!$D$3:$H$55,MATCH(Q$4,Calendario!$A$3:$A$55,0),MATCH($I34,Calendario!$D$2:$H$2,0)),IF(P34="","",INDEX(Calendario!$D$3:$H$55,MATCH(Q$4,Calendario!$A$3:$A$55,0),MATCH($I34,Calendario!$D$2:$H$2,0)))),IF(EXACT($M$4,"Semana 1"),IF($K34=2,IF(P34="",IF(OR(($J34="Semana 1"),($J34="Semana 2"),($J34="Semana 3"),($J34="Semana 4"),($J34="Semana 5")),INDEX(Calendario!$D$3:$H$55,MATCH(Q$4,Calendario!$A$3:$A$55,0),MATCH($I34,Calendario!$D$2:$H$2,0)),""),""),IF($K34=3,IF(AND((O34=""),(P34="")),IF(OR(($J34="Semana 1"),($J34="Semana 2"),($J34="Semana 3"),($J34="Semana 4"),($J34="Semana 5")),INDEX(Calendario!$D$3:$H$55,MATCH(Q$4,Calendario!$A$3:$A$55,0),MATCH($I34,Calendario!$D$2:$H$2,0)),""),""),IF($K34=4,IF(AND((N34=""),(O34=""),(P34="")),IF(OR(($J34="Semana 1"),($J34="Semana 2"),($J34="Semana 3"),($J34="Semana 4"),($J34="Semana 5")),INDEX(Calendario!$D$3:$H$55,MATCH(Q$4,Calendario!$A$3:$A$55,0),MATCH($I34,Calendario!$D$2:$H$2,0)),""),"")))),IF($K34=2,IF(P34="",IF(OR(($J34="Semana 1"),($J34="Semana 2"),($J34="Semana 3"),($J34="Semana 4")),INDEX(Calendario!$D$3:$H$55,MATCH(Q$4,Calendario!$A$3:$A$55,0),MATCH($I34,Calendario!$D$2:$H$2,0)),""),""),IF($K34=3,IF(AND((O34=""),(P34="")),IF(OR(($J34="Semana 1"),($J34="Semana 2"),($J34="Semana 3"),($J34="Semana 4")),INDEX(Calendario!$D$3:$H$55,MATCH(Q$4,Calendario!$A$3:$A$55,0),MATCH($I34,Calendario!$D$2:$H$2,0)),""),""),IF($K34=4,IF(AND((N34=""),(O34=""),(P34="")),IF(OR(($J34="Semana 1"),($J34="Semana 2"),($J34="Semana 3"),($J34="Semana 4")),INDEX(Calendario!$D$3:$H$55,MATCH(Q$4,Calendario!$A$3:$A$55,0),MATCH($I34,Calendario!$D$2:$H$2,0)),""),""))))))))))</f>
        <v>44586</v>
      </c>
      <c r="R34" s="108" t="str">
        <f>IF(ISBLANK($I34),"",IF(EXACT(($I34),(PROPER(TEXT(R$3,"dddd")))),"",IF(OR(EXACT(($I34),PROPER(TEXT(R32,"dddd"))),(EXACT(($I34),PROPER(TEXT(R33,"dddd"))))),"",IF(EXACT(R$4,$J34),IF(Q34="",IF(OR(($K34=4),($K34=3),($K34=2),($K34=1)),INDEX(Calendario!$D$3:$H$55,MATCH(R$4,Calendario!$A$3:$A$55,0),MATCH($I34,Calendario!$D$2:$H$2,0)),"")),IF($K34=1,IF(AND(N34="",EXACT((R$4),(CONCATENATE(Calendario!$A$1," ",(MID($J34,8,2))+1)))),INDEX(Calendario!$D$3:$H$55,MATCH(R$4,Calendario!$A$3:$A$55,0),MATCH($I34,Calendario!$D$2:$H$2,0)),IF(Q34="","",INDEX(Calendario!$D$3:$H$55,MATCH(R$4,Calendario!$A$3:$A$55,0),MATCH($I34,Calendario!$D$2:$H$2,0)))),IF(EXACT($M$4,"Semana 1"),IF($K34=2,IF(Q34="",IF(OR(($J34="Semana 1"),($J34="Semana 2"),($J34="Semana 3"),($J34="Semana 4"),($J34="Semana 5"),($J34="Semana 6")),INDEX(Calendario!$D$3:$H$55,MATCH(R$4,Calendario!$A$3:$A$55,0),MATCH($I34,Calendario!$D$2:$H$2,0)),""),""),IF($K34=3,IF(AND((P34=""),(Q34="")),IF(OR(($J34="Semana 1"),($J34="Semana 2"),($J34="Semana 3"),($J34="Semana 4"),($J34="Semana 5"),($J34="Semana 6")),INDEX(Calendario!$D$3:$H$55,MATCH(R$4,Calendario!$A$3:$A$55,0),MATCH($I34,Calendario!$D$2:$H$2,0)),""),""),IF($K34=4,IF(AND((O34=""),(P34=""),(Q34="")),IF(OR(($J34="Semana 1"),($J34="Semana 2"),($J34="Semana 3"),($J34="Semana 4"),($J34="Semana 5"),($J34="Semana 6")),INDEX(Calendario!$D$3:$H$55,MATCH(R$4,Calendario!$A$3:$A$55,0),MATCH($I34,Calendario!$D$2:$H$2,0)),""),"")))),IF($K34=2,IF(Q34="",IF(OR(($J34="Semana 1"),($J34="Semana 2"),($J34="Semana 3"),($J34="Semana 4"),($J34="Semana 5")),INDEX(Calendario!$D$3:$H$55,MATCH(R$4,Calendario!$A$3:$A$55,0),MATCH($I34,Calendario!$D$2:$H$2,0)),""),""),IF($K34=3,IF(AND((P34=""),(Q34="")),IF(OR(($J34="Semana 1"),($J34="Semana 2"),($J34="Semana 3"),($J34="Semana 4"),($J34="Semana 5")),INDEX(Calendario!$D$3:$H$55,MATCH(R$4,Calendario!$A$3:$A$55,0),MATCH($I34,Calendario!$D$2:$H$2,0)),""),""),IF($K34=4,IF(AND((O34=""),(P34=""),(Q34="")),IF(OR(($J34="Semana 1"),($J34="Semana 2"),($J34="Semana 3"),($J34="Semana 4"),($J34="Semana 5")),INDEX(Calendario!$D$3:$H$55,MATCH(R$4,Calendario!$A$3:$A$55,0),MATCH($I34,Calendario!$D$2:$H$2,0)),""),""))))))))))</f>
        <v/>
      </c>
      <c r="S34" s="108" t="str">
        <f>IF(ISBLANK($I34),"",IF(EXACT(($I34),(PROPER(TEXT(S$3,"dddd")))),"",IF(OR(EXACT(($I34),PROPER(TEXT(S32,"dddd"))),(EXACT(($I34),PROPER(TEXT(S33,"dddd"))))),"",IF(EXACT(S$4,$J34),IF(R34="",IF(OR(($K34=4),($K34=3),($K34=2),($K34=1)),INDEX(Calendario!$D$3:$H$55,MATCH(S$4,Calendario!$A$3:$A$55,0),MATCH($I34,Calendario!$D$2:$H$2,0)),"")),IF($K34=1,IF(AND(O34="",EXACT((S$4),(CONCATENATE(Calendario!$A$1," ",(MID($J34,8,2))+1)))),INDEX(Calendario!$D$3:$H$55,MATCH(S$4,Calendario!$A$3:$A$55,0),MATCH($I34,Calendario!$D$2:$H$2,0)),IF(R34="",IF(EXACT(($I34),(PROPER(TEXT(R$3,"dddd")))),INDEX(Calendario!$D$3:$H$55,MATCH(S$4,Calendario!$A$3:$A$55,0),MATCH($I34,Calendario!$D$2:$H$2,0)),""),INDEX(Calendario!$D$3:$H$55,MATCH(S$4,Calendario!$A$3:$A$55,0),MATCH($I34,Calendario!$D$2:$H$2,0)))),IF(EXACT($M$4,"Semana 1"),IF($K34=2,IF(R34="",IF(OR(($J34="Semana 1"),($J34="Semana 2"),($J34="Semana 3"),($J34="Semana 4"),($J34="Semana 5"),($J34="Semana 6"),($J34="Semana 7")),INDEX(Calendario!$D$3:$H$55,MATCH(S$4,Calendario!$A$3:$A$55,0),MATCH($I34,Calendario!$D$2:$H$2,0)),""),""),IF($K34=3,IF(AND((Q34=""),(R34="")),IF(OR(($J34="Semana 1"),($J34="Semana 2"),($J34="Semana 3"),($J34="Semana 4"),($J34="Semana 5"),($J34="Semana 6"),($J34="Semana 7")),INDEX(Calendario!$D$3:$H$55,MATCH(S$4,Calendario!$A$3:$A$55,0),MATCH($I34,Calendario!$D$2:$H$2,0)),""),""),IF($K34=4,IF(AND((P34=""),(Q34=""),(R34="")),IF(OR(($J34="Semana 1"),($J34="Semana 2"),($J34="Semana 3"),($J34="Semana 4"),($J34="Semana 5"),($J34="Semana 6"),($J34="Semana 7")),INDEX(Calendario!$D$3:$H$55,MATCH(S$4,Calendario!$A$3:$A$55,0),MATCH($I34,Calendario!$D$2:$H$2,0)),""),"")))),IF($K34=2,IF(R34="",IF(OR(($J34="Semana 1"),($J34="Semana 2"),($J34="Semana 3"),($J34="Semana 4"),($J34="Semana 5"),($J34="Semana 6")),INDEX(Calendario!$D$3:$H$55,MATCH(S$4,Calendario!$A$3:$A$55,0),MATCH($I34,Calendario!$D$2:$H$2,0)),""),""),IF($K34=3,IF(AND((Q34=""),(R34="")),IF(OR(($J34="Semana 1"),($J34="Semana 2"),($J34="Semana 3"),($J34="Semana 4"),($J34="Semana 5"),($J34="Semana 6")),INDEX(Calendario!$D$3:$H$55,MATCH(S$4,Calendario!$A$3:$A$55,0),MATCH($I34,Calendario!$D$2:$H$2,0)),""),""),IF($K34=4,IF(AND((P34=""),(Q34=""),(R34="")),IF(OR(($J34="Semana 1"),($J34="Semana 2"),($J34="Semana 3"),($J34="Semana 4"),($J34="Semana 5"),($J34="Semana 6")),INDEX(Calendario!$D$3:$H$55,MATCH(S$4,Calendario!$A$3:$A$55,0),MATCH($I34,Calendario!$D$2:$H$2,0)),""),""))))))))))</f>
        <v/>
      </c>
      <c r="T34" s="108" t="str">
        <f>IF(ISBLANK($I34),"",IF(EXACT(($I34),(PROPER(TEXT(T$3,"dddd")))),"",IF(OR(EXACT(($I34),PROPER(TEXT(T32,"dddd"))),(EXACT(($I34),PROPER(TEXT(T33,"dddd"))))),"",IF(EXACT(T$4,$J34),IF(S34="",IF(OR(($K34=4),($K34=3),($K34=2),($K34=1)),INDEX(Calendario!$D$3:$H$55,MATCH(T$4,Calendario!$A$3:$A$55,0),MATCH($I34,Calendario!$D$2:$H$2,0)),"")),IF($K34=1,IF(AND(P34="",EXACT((T$4),(CONCATENATE(Calendario!$A$1," ",(MID($J34,8,2))+1)))),INDEX(Calendario!$D$3:$H$55,MATCH(T$4,Calendario!$A$3:$A$55,0),MATCH($I34,Calendario!$D$2:$H$2,0)),IF(S34="",IF(EXACT(($I34),(PROPER(TEXT(S$3,"dddd")))),INDEX(Calendario!$D$3:$H$55,MATCH(T$4,Calendario!$A$3:$A$55,0),MATCH($I34,Calendario!$D$2:$H$2,0)),""),INDEX(Calendario!$D$3:$H$55,MATCH(T$4,Calendario!$A$3:$A$55,0),MATCH($I34,Calendario!$D$2:$H$2,0)))),IF(EXACT($M$4,"Semana 1"),IF($K34=2,IF(S34="",IF(OR(($J34="Semana 1"),($J34="Semana 2"),($J34="Semana 3"),($J34="Semana 4"),($J34="Semana 5"),($J34="Semana 6"),($J34="Semana 7"),($J34="Semana 8")),INDEX(Calendario!$D$3:$H$55,MATCH(T$4,Calendario!$A$3:$A$55,0),MATCH($I34,Calendario!$D$2:$H$2,0)),""),""),IF($K34=3,IF(AND((R34=""),(S34="")),IF(OR(($J34="Semana 1"),($J34="Semana 2"),($J34="Semana 3"),($J34="Semana 4"),($J34="Semana 5"),($J34="Semana 6"),($J34="Semana 7"),($J34="Semana 8")),INDEX(Calendario!$D$3:$H$55,MATCH(T$4,Calendario!$A$3:$A$55,0),MATCH($I34,Calendario!$D$2:$H$2,0)),""),""),IF($K34=4,IF(AND((Q34=""),(R34=""),(S34="")),IF(OR(($J34="Semana 1"),($J34="Semana 2"),($J34="Semana 3"),($J34="Semana 4"),($J34="Semana 5"),($J34="Semana 6"),($J34="Semana 7"),($J34="Semana 8")),INDEX(Calendario!$D$3:$H$55,MATCH(T$4,Calendario!$A$3:$A$55,0),MATCH($I34,Calendario!$D$2:$H$2,0)),""),"")))),IF($K34=2,IF(S34="",IF(OR(($J34="Semana 1"),($J34="Semana 2"),($J34="Semana 3"),($J34="Semana 4"),($J34="Semana 5"),($J34="Semana 6"),($J34="Semana 7")),INDEX(Calendario!$D$3:$H$55,MATCH(T$4,Calendario!$A$3:$A$55,0),MATCH($I34,Calendario!$D$2:$H$2,0)),""),""),IF($K34=3,IF(AND((R34=""),(S34="")),IF(OR(($J34="Semana 1"),($J34="Semana 2"),($J34="Semana 3"),($J34="Semana 4"),($J34="Semana 5"),($J34="Semana 6"),($J34="Semana 7")),INDEX(Calendario!$D$3:$H$55,MATCH(T$4,Calendario!$A$3:$A$55,0),MATCH($I34,Calendario!$D$2:$H$2,0)),""),""),IF($K34=4,IF(AND((Q34=""),(R34=""),(S34="")),IF(OR(($J34="Semana 1"),($J34="Semana 2"),($J34="Semana 3"),($J34="Semana 4"),($J34="Semana 5"),($J34="Semana 6"),($J34="Semana 7")),INDEX(Calendario!$D$3:$H$55,MATCH(T$4,Calendario!$A$3:$A$55,0),MATCH($I34,Calendario!$D$2:$H$2,0)),""),""))))))))))</f>
        <v/>
      </c>
      <c r="U34" s="108" t="str">
        <f>IF(ISBLANK($I34),"",IF(OR(EXACT(($I34),PROPER(TEXT(U33,"dddd"))),(EXACT(($I34),PROPER(TEXT(U32,"dddd"))))),"",IF(EXACT(($I34),(PROPER(TEXT(U$3,"dddd")))),"",IF($K34=1,INDEX(Calendario!$D$3:$H$55,MATCH(U$4,Calendario!$A$3:$A$55,0),MATCH($I34,Calendario!$D$2:$H$2,0)),IF($K34=2,IF(T34="",INDEX(Calendario!$D$3:$H$55,MATCH(U$4,Calendario!$A$3:$A$55,0),MATCH($I34,Calendario!$D$2:$H$2,0)),""),IF($K34=3,IF(AND((S34=""),(T34="")),INDEX(Calendario!$D$3:$H$55,MATCH(U$4,Calendario!$A$3:$A$55,0),MATCH($I34,Calendario!$D$2:$H$2,0)),""),IF($K34=4,IF(AND((R34=""),(S34=""),(T34="")),INDEX(Calendario!$D$3:$H$55,MATCH(U$4,Calendario!$A$3:$A$55,0),MATCH($I34,Calendario!$D$2:$H$2,0)),""))))))))</f>
        <v/>
      </c>
      <c r="V34" s="107">
        <f>IF(ISBLANK($I34),"",IF(OR(EXACT(($I34),PROPER(TEXT(V33,"dddd"))),(EXACT(($I34),PROPER(TEXT(V32,"dddd"))))),"",IF(EXACT(($I34),(PROPER(TEXT(V$3,"dddd")))),"",IF($K34=1,INDEX(Calendario!$D$3:$H$55,MATCH(V$4,Calendario!$A$3:$A$55,0),MATCH($I34,Calendario!$D$2:$H$2,0)),IF($K34=2,IF(U34="",INDEX(Calendario!$D$3:$H$55,MATCH(V$4,Calendario!$A$3:$A$55,0),MATCH($I34,Calendario!$D$2:$H$2,0)),""),IF($K34=3,IF(AND((T34=""),(U34="")),INDEX(Calendario!$D$3:$H$55,MATCH(V$4,Calendario!$A$3:$A$55,0),MATCH($I34,Calendario!$D$2:$H$2,0)),""),IF($K34=4,IF(AND((S34=""),(T34=""),(U34="")),INDEX(Calendario!$D$3:$H$55,MATCH(V$4,Calendario!$A$3:$A$55,0),MATCH($I34,Calendario!$D$2:$H$2,0)),""))))))))</f>
        <v>44621</v>
      </c>
      <c r="W34" s="107" t="str">
        <f>IF(ISBLANK($I34),"",IF(OR(EXACT(($I34),PROPER(TEXT(W33,"dddd"))),(EXACT(($I34),PROPER(TEXT(W32,"dddd"))))),"",IF(EXACT(($I34),(PROPER(TEXT(W$3,"dddd")))),"",IF($K34=1,INDEX(Calendario!$D$3:$H$55,MATCH(W$4,Calendario!$A$3:$A$55,0),MATCH($I34,Calendario!$D$2:$H$2,0)),IF($K34=2,IF(V34="",INDEX(Calendario!$D$3:$H$55,MATCH(W$4,Calendario!$A$3:$A$55,0),MATCH($I34,Calendario!$D$2:$H$2,0)),""),IF($K34=3,IF(AND((U34=""),(V34="")),INDEX(Calendario!$D$3:$H$55,MATCH(W$4,Calendario!$A$3:$A$55,0),MATCH($I34,Calendario!$D$2:$H$2,0)),""),IF($K34=4,IF(AND((T34=""),(U34=""),(V34="")),INDEX(Calendario!$D$3:$H$55,MATCH(W$4,Calendario!$A$3:$A$55,0),MATCH($I34,Calendario!$D$2:$H$2,0)),""))))))))</f>
        <v/>
      </c>
      <c r="X34" s="107" t="str">
        <f>IF(ISBLANK($I34),"",IF(OR(EXACT(($I34),PROPER(TEXT(X33,"dddd"))),(EXACT(($I34),PROPER(TEXT(X32,"dddd"))))),"",IF(EXACT(($I34),(PROPER(TEXT(X$3,"dddd")))),"",IF($K34=1,INDEX(Calendario!$D$3:$H$55,MATCH(X$4,Calendario!$A$3:$A$55,0),MATCH($I34,Calendario!$D$2:$H$2,0)),IF($K34=2,IF(W34="",INDEX(Calendario!$D$3:$H$55,MATCH(X$4,Calendario!$A$3:$A$55,0),MATCH($I34,Calendario!$D$2:$H$2,0)),""),IF($K34=3,IF(AND((V34=""),(W34="")),INDEX(Calendario!$D$3:$H$55,MATCH(X$4,Calendario!$A$3:$A$55,0),MATCH($I34,Calendario!$D$2:$H$2,0)),""),IF($K34=4,IF(AND((U34=""),(V34=""),(W34="")),INDEX(Calendario!$D$3:$H$55,MATCH(X$4,Calendario!$A$3:$A$55,0),MATCH($I34,Calendario!$D$2:$H$2,0)),""))))))))</f>
        <v/>
      </c>
      <c r="Y34" s="107" t="str">
        <f>IF(ISBLANK($I34),"",IF(OR(EXACT(($I34),PROPER(TEXT(Y33,"dddd"))),(EXACT(($I34),PROPER(TEXT(Y32,"dddd"))))),"",IF(EXACT(($I34),(PROPER(TEXT(Y$3,"dddd")))),"",IF($K34=1,INDEX(Calendario!$D$3:$H$55,MATCH(Y$4,Calendario!$A$3:$A$55,0),MATCH($I34,Calendario!$D$2:$H$2,0)),IF($K34=2,IF(X34="",INDEX(Calendario!$D$3:$H$55,MATCH(Y$4,Calendario!$A$3:$A$55,0),MATCH($I34,Calendario!$D$2:$H$2,0)),""),IF($K34=3,IF(AND((W34=""),(X34="")),INDEX(Calendario!$D$3:$H$55,MATCH(Y$4,Calendario!$A$3:$A$55,0),MATCH($I34,Calendario!$D$2:$H$2,0)),""),IF($K34=4,IF(AND((V34=""),(W34=""),(X34="")),INDEX(Calendario!$D$3:$H$55,MATCH(Y$4,Calendario!$A$3:$A$55,0),MATCH($I34,Calendario!$D$2:$H$2,0)),""))))))))</f>
        <v/>
      </c>
      <c r="Z34" s="107">
        <f>IF(ISBLANK($I34),"",IF(OR(EXACT(($I34),PROPER(TEXT(Z33,"dddd"))),(EXACT(($I34),PROPER(TEXT(Z32,"dddd"))))),"",IF(EXACT(($I34),(PROPER(TEXT(Z$3,"dddd")))),"",IF($K34=1,INDEX(Calendario!$D$3:$H$55,MATCH(Z$4,Calendario!$A$3:$A$55,0),MATCH($I34,Calendario!$D$2:$H$2,0)),IF($K34=2,IF(Y34="",INDEX(Calendario!$D$3:$H$55,MATCH(Z$4,Calendario!$A$3:$A$55,0),MATCH($I34,Calendario!$D$2:$H$2,0)),""),IF($K34=3,IF(AND((X34=""),(Y34="")),INDEX(Calendario!$D$3:$H$55,MATCH(Z$4,Calendario!$A$3:$A$55,0),MATCH($I34,Calendario!$D$2:$H$2,0)),""),IF($K34=4,IF(AND((W34=""),(X34=""),(Y34="")),INDEX(Calendario!$D$3:$H$55,MATCH(Z$4,Calendario!$A$3:$A$55,0),MATCH($I34,Calendario!$D$2:$H$2,0)),""))))))))</f>
        <v>44649</v>
      </c>
      <c r="AA34" s="108" t="str">
        <f>IF(ISBLANK($I34),"",IF(OR(EXACT(($I34),PROPER(TEXT(AA33,"dddd"))),(EXACT(($I34),PROPER(TEXT(AA32,"dddd"))))),"",IF(EXACT(($I34),(PROPER(TEXT(AA$3,"dddd")))),"",IF($K34=1,INDEX(Calendario!$D$3:$H$55,MATCH(AA$4,Calendario!$A$3:$A$55,0),MATCH($I34,Calendario!$D$2:$H$2,0)),IF($K34=2,IF(Z34="",INDEX(Calendario!$D$3:$H$55,MATCH(AA$4,Calendario!$A$3:$A$55,0),MATCH($I34,Calendario!$D$2:$H$2,0)),""),IF($K34=3,IF(AND((Y34=""),(Z34="")),INDEX(Calendario!$D$3:$H$55,MATCH(AA$4,Calendario!$A$3:$A$55,0),MATCH($I34,Calendario!$D$2:$H$2,0)),""),IF($K34=4,IF(AND((X34=""),(Y34=""),(Z34="")),INDEX(Calendario!$D$3:$H$55,MATCH(AA$4,Calendario!$A$3:$A$55,0),MATCH($I34,Calendario!$D$2:$H$2,0)),""))))))))</f>
        <v/>
      </c>
      <c r="AB34" s="108" t="str">
        <f>IF(ISBLANK($I34),"",IF(OR(EXACT(($I34),PROPER(TEXT(AB33,"dddd"))),(EXACT(($I34),PROPER(TEXT(AB32,"dddd"))))),"",IF(EXACT(($I34),(PROPER(TEXT(AB$3,"dddd")))),"",IF($K34=1,INDEX(Calendario!$D$3:$H$55,MATCH(AB$4,Calendario!$A$3:$A$55,0),MATCH($I34,Calendario!$D$2:$H$2,0)),IF($K34=2,IF(AA34="",INDEX(Calendario!$D$3:$H$55,MATCH(AB$4,Calendario!$A$3:$A$55,0),MATCH($I34,Calendario!$D$2:$H$2,0)),""),IF($K34=3,IF(AND((Z34=""),(AA34="")),INDEX(Calendario!$D$3:$H$55,MATCH(AB$4,Calendario!$A$3:$A$55,0),MATCH($I34,Calendario!$D$2:$H$2,0)),""),IF($K34=4,IF(AND((Y34=""),(Z34=""),(AA34="")),INDEX(Calendario!$D$3:$H$55,MATCH(AB$4,Calendario!$A$3:$A$55,0),MATCH($I34,Calendario!$D$2:$H$2,0)),""))))))))</f>
        <v/>
      </c>
      <c r="AC34" s="108" t="str">
        <f>IF(ISBLANK($I34),"",IF(OR(EXACT(($I34),PROPER(TEXT(AC33,"dddd"))),(EXACT(($I34),PROPER(TEXT(AC32,"dddd"))))),"",IF(EXACT(($I34),(PROPER(TEXT(AC$3,"dddd")))),"",IF($K34=1,INDEX(Calendario!$D$3:$H$55,MATCH(AC$4,Calendario!$A$3:$A$55,0),MATCH($I34,Calendario!$D$2:$H$2,0)),IF($K34=2,IF(AB34="",INDEX(Calendario!$D$3:$H$55,MATCH(AC$4,Calendario!$A$3:$A$55,0),MATCH($I34,Calendario!$D$2:$H$2,0)),""),IF($K34=3,IF(AND((AA34=""),(AB34="")),INDEX(Calendario!$D$3:$H$55,MATCH(AC$4,Calendario!$A$3:$A$55,0),MATCH($I34,Calendario!$D$2:$H$2,0)),""),IF($K34=4,IF(AND((Z34=""),(AA34=""),(AB34="")),INDEX(Calendario!$D$3:$H$55,MATCH(AC$4,Calendario!$A$3:$A$55,0),MATCH($I34,Calendario!$D$2:$H$2,0)),""))))))))</f>
        <v/>
      </c>
      <c r="AD34" s="108" t="str">
        <f>IF(ISBLANK($I34),"",IF(OR(EXACT(($I34),PROPER(TEXT(AD33,"dddd"))),(EXACT(($I34),PROPER(TEXT(AD32,"dddd"))))),"",IF(EXACT(($I34),(PROPER(TEXT(AD$3,"dddd")))),"",IF($K34=1,INDEX(Calendario!$D$3:$H$55,MATCH(AD$4,Calendario!$A$3:$A$55,0),MATCH($I34,Calendario!$D$2:$H$2,0)),IF($K34=2,IF(AC34="",INDEX(Calendario!$D$3:$H$55,MATCH(AD$4,Calendario!$A$3:$A$55,0),MATCH($I34,Calendario!$D$2:$H$2,0)),""),IF($K34=3,IF(AND((AB34=""),(AC34="")),INDEX(Calendario!$D$3:$H$55,MATCH(AD$4,Calendario!$A$3:$A$55,0),MATCH($I34,Calendario!$D$2:$H$2,0)),""),IF($K34=4,IF(AND((AA34=""),(AB34=""),(AC34="")),INDEX(Calendario!$D$3:$H$55,MATCH(AD$4,Calendario!$A$3:$A$55,0),MATCH($I34,Calendario!$D$2:$H$2,0)),""))))))))</f>
        <v/>
      </c>
      <c r="AE34" s="107">
        <f>IF(ISBLANK($I34),"",IF(OR(EXACT(($I34),PROPER(TEXT(AE33,"dddd"))),(EXACT(($I34),PROPER(TEXT(AE32,"dddd"))))),"",IF(EXACT(($I34),(PROPER(TEXT(AE$3,"dddd")))),"",IF($K34=1,INDEX(Calendario!$D$3:$H$55,MATCH(AE$4,Calendario!$A$3:$A$55,0),MATCH($I34,Calendario!$D$2:$H$2,0)),IF($K34=2,IF(AD34="",INDEX(Calendario!$D$3:$H$55,MATCH(AE$4,Calendario!$A$3:$A$55,0),MATCH($I34,Calendario!$D$2:$H$2,0)),""),IF($K34=3,IF(AND((AC34=""),(AD34="")),INDEX(Calendario!$D$3:$H$55,MATCH(AE$4,Calendario!$A$3:$A$55,0),MATCH($I34,Calendario!$D$2:$H$2,0)),""),IF($K34=4,IF(AND((AB34=""),(AC34=""),(AD34="")),INDEX(Calendario!$D$3:$H$55,MATCH(AE$4,Calendario!$A$3:$A$55,0),MATCH($I34,Calendario!$D$2:$H$2,0)),""))))))))</f>
        <v>44684</v>
      </c>
      <c r="AF34" s="107" t="str">
        <f>IF(ISBLANK($I34),"",IF(OR(EXACT(($I34),PROPER(TEXT(AF33,"dddd"))),(EXACT(($I34),PROPER(TEXT(AF32,"dddd"))))),"",IF(EXACT(($I34),(PROPER(TEXT(AF$3,"dddd")))),"",IF($K34=1,INDEX(Calendario!$D$3:$H$55,MATCH(AF$4,Calendario!$A$3:$A$55,0),MATCH($I34,Calendario!$D$2:$H$2,0)),IF($K34=2,IF(AE34="",INDEX(Calendario!$D$3:$H$55,MATCH(AF$4,Calendario!$A$3:$A$55,0),MATCH($I34,Calendario!$D$2:$H$2,0)),""),IF($K34=3,IF(AND((AD34=""),(AE34="")),INDEX(Calendario!$D$3:$H$55,MATCH(AF$4,Calendario!$A$3:$A$55,0),MATCH($I34,Calendario!$D$2:$H$2,0)),""),IF($K34=4,IF(AND((AC34=""),(AD34=""),(AE34="")),INDEX(Calendario!$D$3:$H$55,MATCH(AF$4,Calendario!$A$3:$A$55,0),MATCH($I34,Calendario!$D$2:$H$2,0)),""))))))))</f>
        <v/>
      </c>
      <c r="AG34" s="107" t="str">
        <f>IF(ISBLANK($I34),"",IF(OR(EXACT(($I34),PROPER(TEXT(AG33,"dddd"))),(EXACT(($I34),PROPER(TEXT(AG32,"dddd"))))),"",IF(EXACT(($I34),(PROPER(TEXT(AG$3,"dddd")))),"",IF($K34=1,INDEX(Calendario!$D$3:$H$55,MATCH(AG$4,Calendario!$A$3:$A$55,0),MATCH($I34,Calendario!$D$2:$H$2,0)),IF($K34=2,IF(AF34="",INDEX(Calendario!$D$3:$H$55,MATCH(AG$4,Calendario!$A$3:$A$55,0),MATCH($I34,Calendario!$D$2:$H$2,0)),""),IF($K34=3,IF(AND((AE34=""),(AF34="")),INDEX(Calendario!$D$3:$H$55,MATCH(AG$4,Calendario!$A$3:$A$55,0),MATCH($I34,Calendario!$D$2:$H$2,0)),""),IF($K34=4,IF(AND((AD34=""),(AE34=""),(AF34="")),INDEX(Calendario!$D$3:$H$55,MATCH(AG$4,Calendario!$A$3:$A$55,0),MATCH($I34,Calendario!$D$2:$H$2,0)),""))))))))</f>
        <v/>
      </c>
      <c r="AH34" s="107" t="str">
        <f>IF(ISBLANK($I34),"",IF(OR(EXACT(($I34),PROPER(TEXT(AH33,"dddd"))),(EXACT(($I34),PROPER(TEXT(AH32,"dddd"))))),"",IF(EXACT(($I34),(PROPER(TEXT(AH$3,"dddd")))),"",IF($K34=1,INDEX(Calendario!$D$3:$H$55,MATCH(AH$4,Calendario!$A$3:$A$55,0),MATCH($I34,Calendario!$D$2:$H$2,0)),IF($K34=2,IF(AG34="",INDEX(Calendario!$D$3:$H$55,MATCH(AH$4,Calendario!$A$3:$A$55,0),MATCH($I34,Calendario!$D$2:$H$2,0)),""),IF($K34=3,IF(AND((AF34=""),(AG34="")),INDEX(Calendario!$D$3:$H$55,MATCH(AH$4,Calendario!$A$3:$A$55,0),MATCH($I34,Calendario!$D$2:$H$2,0)),""),IF($K34=4,IF(AND((AE34=""),(AF34=""),(AG34="")),INDEX(Calendario!$D$3:$H$55,MATCH(AH$4,Calendario!$A$3:$A$55,0),MATCH($I34,Calendario!$D$2:$H$2,0)),""))))))))</f>
        <v/>
      </c>
      <c r="AI34" s="108">
        <f>IF(ISBLANK($I34),"",IF(OR(EXACT(($I34),PROPER(TEXT(AI33,"dddd"))),(EXACT(($I34),PROPER(TEXT(AI32,"dddd"))))),"",IF(EXACT(($I34),(PROPER(TEXT(AI$3,"dddd")))),"",IF($K34=1,INDEX(Calendario!$D$3:$H$55,MATCH(AI$4,Calendario!$A$3:$A$55,0),MATCH($I34,Calendario!$D$2:$H$2,0)),IF($K34=2,IF(AH34="",INDEX(Calendario!$D$3:$H$55,MATCH(AI$4,Calendario!$A$3:$A$55,0),MATCH($I34,Calendario!$D$2:$H$2,0)),""),IF($K34=3,IF(AND((AG34=""),(AH34="")),INDEX(Calendario!$D$3:$H$55,MATCH(AI$4,Calendario!$A$3:$A$55,0),MATCH($I34,Calendario!$D$2:$H$2,0)),""),IF($K34=4,IF(AND((AF34=""),(AG34=""),(AH34="")),INDEX(Calendario!$D$3:$H$55,MATCH(AI$4,Calendario!$A$3:$A$55,0),MATCH($I34,Calendario!$D$2:$H$2,0)),""))))))))</f>
        <v>44712</v>
      </c>
      <c r="AJ34" s="108" t="str">
        <f>IF(ISBLANK($I34),"",IF(OR(EXACT(($I34),PROPER(TEXT(AJ33,"dddd"))),(EXACT(($I34),PROPER(TEXT(AJ32,"dddd"))))),"",IF(EXACT(($I34),(PROPER(TEXT(AJ$3,"dddd")))),"",IF($K34=1,INDEX(Calendario!$D$3:$H$55,MATCH(AJ$4,Calendario!$A$3:$A$55,0),MATCH($I34,Calendario!$D$2:$H$2,0)),IF($K34=2,IF(AI34="",INDEX(Calendario!$D$3:$H$55,MATCH(AJ$4,Calendario!$A$3:$A$55,0),MATCH($I34,Calendario!$D$2:$H$2,0)),""),IF($K34=3,IF(AND((AH34=""),(AI34="")),INDEX(Calendario!$D$3:$H$55,MATCH(AJ$4,Calendario!$A$3:$A$55,0),MATCH($I34,Calendario!$D$2:$H$2,0)),""),IF($K34=4,IF(AND((AG34=""),(AH34=""),(AI34="")),INDEX(Calendario!$D$3:$H$55,MATCH(AJ$4,Calendario!$A$3:$A$55,0),MATCH($I34,Calendario!$D$2:$H$2,0)),""))))))))</f>
        <v/>
      </c>
      <c r="AK34" s="108" t="str">
        <f>IF(ISBLANK($I34),"",IF(OR(EXACT(($I34),PROPER(TEXT(AK33,"dddd"))),(EXACT(($I34),PROPER(TEXT(AK32,"dddd"))))),"",IF(EXACT(($I34),(PROPER(TEXT(AK$3,"dddd")))),"",IF($K34=1,INDEX(Calendario!$D$3:$H$55,MATCH(AK$4,Calendario!$A$3:$A$55,0),MATCH($I34,Calendario!$D$2:$H$2,0)),IF($K34=2,IF(AJ34="",INDEX(Calendario!$D$3:$H$55,MATCH(AK$4,Calendario!$A$3:$A$55,0),MATCH($I34,Calendario!$D$2:$H$2,0)),""),IF($K34=3,IF(AND((AI34=""),(AJ34="")),INDEX(Calendario!$D$3:$H$55,MATCH(AK$4,Calendario!$A$3:$A$55,0),MATCH($I34,Calendario!$D$2:$H$2,0)),""),IF($K34=4,IF(AND((AH34=""),(AI34=""),(AJ34="")),INDEX(Calendario!$D$3:$H$55,MATCH(AK$4,Calendario!$A$3:$A$55,0),MATCH($I34,Calendario!$D$2:$H$2,0)),""))))))))</f>
        <v/>
      </c>
      <c r="AL34" s="108" t="str">
        <f>IF(ISBLANK($I34),"",IF(OR(EXACT(($I34),PROPER(TEXT(AL33,"dddd"))),(EXACT(($I34),PROPER(TEXT(AL32,"dddd"))))),"",IF(EXACT(($I34),(PROPER(TEXT(AL$3,"dddd")))),"",IF($K34=1,INDEX(Calendario!$D$3:$H$55,MATCH(AL$4,Calendario!$A$3:$A$55,0),MATCH($I34,Calendario!$D$2:$H$2,0)),IF($K34=2,IF(AK34="",INDEX(Calendario!$D$3:$H$55,MATCH(AL$4,Calendario!$A$3:$A$55,0),MATCH($I34,Calendario!$D$2:$H$2,0)),""),IF($K34=3,IF(AND((AJ34=""),(AK34="")),INDEX(Calendario!$D$3:$H$55,MATCH(AL$4,Calendario!$A$3:$A$55,0),MATCH($I34,Calendario!$D$2:$H$2,0)),""),IF($K34=4,IF(AND((AI34=""),(AJ34=""),(AK34="")),INDEX(Calendario!$D$3:$H$55,MATCH(AL$4,Calendario!$A$3:$A$55,0),MATCH($I34,Calendario!$D$2:$H$2,0)),""))))))))</f>
        <v/>
      </c>
      <c r="AM34" s="108" t="str">
        <f>IF(ISBLANK($I34),"",IF(OR(EXACT(($I34),PROPER(TEXT(AM33,"dddd"))),(EXACT(($I34),PROPER(TEXT(AM32,"dddd"))))),"",IF(EXACT(($I34),(PROPER(TEXT(AM$3,"dddd")))),"",IF($K34=1,INDEX(Calendario!$D$3:$H$55,MATCH(AM$4,Calendario!$A$3:$A$55,0),MATCH($I34,Calendario!$D$2:$H$2,0)),IF($K34=2,IF(AL34="",INDEX(Calendario!$D$3:$H$55,MATCH(AM$4,Calendario!$A$3:$A$55,0),MATCH($I34,Calendario!$D$2:$H$2,0)),""),IF($K34=3,IF(AND((AK34=""),(AL34="")),INDEX(Calendario!$D$3:$H$55,MATCH(AM$4,Calendario!$A$3:$A$55,0),MATCH($I34,Calendario!$D$2:$H$2,0)),""),IF($K34=4,IF(AND((AJ34=""),(AK34=""),(AL34="")),INDEX(Calendario!$D$3:$H$55,MATCH(AM$4,Calendario!$A$3:$A$55,0),MATCH($I34,Calendario!$D$2:$H$2,0)),""))))))))</f>
        <v/>
      </c>
      <c r="AN34" s="107">
        <f>IF(ISBLANK($I34),"",IF(OR(EXACT(($I34),PROPER(TEXT(AN33,"dddd"))),(EXACT(($I34),PROPER(TEXT(AN32,"dddd"))))),"",IF(EXACT(($I34),(PROPER(TEXT(AN$3,"dddd")))),"",IF($K34=1,INDEX(Calendario!$D$3:$H$55,MATCH(AN$4,Calendario!$A$3:$A$55,0),MATCH($I34,Calendario!$D$2:$H$2,0)),IF($K34=2,IF(AM34="",INDEX(Calendario!$D$3:$H$55,MATCH(AN$4,Calendario!$A$3:$A$55,0),MATCH($I34,Calendario!$D$2:$H$2,0)),""),IF($K34=3,IF(AND((AL34=""),(AM34="")),INDEX(Calendario!$D$3:$H$55,MATCH(AN$4,Calendario!$A$3:$A$55,0),MATCH($I34,Calendario!$D$2:$H$2,0)),""),IF($K34=4,IF(AND((AK34=""),(AL34=""),(AM34="")),INDEX(Calendario!$D$3:$H$55,MATCH(AN$4,Calendario!$A$3:$A$55,0),MATCH($I34,Calendario!$D$2:$H$2,0)),""))))))))</f>
        <v>44747</v>
      </c>
      <c r="AO34" s="107" t="str">
        <f>IF(ISBLANK($I34),"",IF(OR(EXACT(($I34),PROPER(TEXT(AO33,"dddd"))),(EXACT(($I34),PROPER(TEXT(AO32,"dddd"))))),"",IF(EXACT(($I34),(PROPER(TEXT(AO$3,"dddd")))),"",IF($K34=1,INDEX(Calendario!$D$3:$H$55,MATCH(AO$4,Calendario!$A$3:$A$55,0),MATCH($I34,Calendario!$D$2:$H$2,0)),IF($K34=2,IF(AN34="",INDEX(Calendario!$D$3:$H$55,MATCH(AO$4,Calendario!$A$3:$A$55,0),MATCH($I34,Calendario!$D$2:$H$2,0)),""),IF($K34=3,IF(AND((AM34=""),(AN34="")),INDEX(Calendario!$D$3:$H$55,MATCH(AO$4,Calendario!$A$3:$A$55,0),MATCH($I34,Calendario!$D$2:$H$2,0)),""),IF($K34=4,IF(AND((AL34=""),(AM34=""),(AN34="")),INDEX(Calendario!$D$3:$H$55,MATCH(AO$4,Calendario!$A$3:$A$55,0),MATCH($I34,Calendario!$D$2:$H$2,0)),""))))))))</f>
        <v/>
      </c>
      <c r="AP34" s="107" t="str">
        <f>IF(ISBLANK($I34),"",IF(OR(EXACT(($I34),PROPER(TEXT(AP33,"dddd"))),(EXACT(($I34),PROPER(TEXT(AP32,"dddd"))))),"",IF(EXACT(($I34),(PROPER(TEXT(AP$3,"dddd")))),"",IF($K34=1,INDEX(Calendario!$D$3:$H$55,MATCH(AP$4,Calendario!$A$3:$A$55,0),MATCH($I34,Calendario!$D$2:$H$2,0)),IF($K34=2,IF(AO34="",INDEX(Calendario!$D$3:$H$55,MATCH(AP$4,Calendario!$A$3:$A$55,0),MATCH($I34,Calendario!$D$2:$H$2,0)),""),IF($K34=3,IF(AND((AN34=""),(AO34="")),INDEX(Calendario!$D$3:$H$55,MATCH(AP$4,Calendario!$A$3:$A$55,0),MATCH($I34,Calendario!$D$2:$H$2,0)),""),IF($K34=4,IF(AND((AM34=""),(AN34=""),(AO34="")),INDEX(Calendario!$D$3:$H$55,MATCH(AP$4,Calendario!$A$3:$A$55,0),MATCH($I34,Calendario!$D$2:$H$2,0)),""))))))))</f>
        <v/>
      </c>
      <c r="AQ34" s="107" t="str">
        <f>IF(ISBLANK($I34),"",IF(OR(EXACT(($I34),PROPER(TEXT(AQ33,"dddd"))),(EXACT(($I34),PROPER(TEXT(AQ32,"dddd"))))),"",IF(EXACT(($I34),(PROPER(TEXT(AQ$3,"dddd")))),"",IF($K34=1,INDEX(Calendario!$D$3:$H$55,MATCH(AQ$4,Calendario!$A$3:$A$55,0),MATCH($I34,Calendario!$D$2:$H$2,0)),IF($K34=2,IF(AP34="",INDEX(Calendario!$D$3:$H$55,MATCH(AQ$4,Calendario!$A$3:$A$55,0),MATCH($I34,Calendario!$D$2:$H$2,0)),""),IF($K34=3,IF(AND((AO34=""),(AP34="")),INDEX(Calendario!$D$3:$H$55,MATCH(AQ$4,Calendario!$A$3:$A$55,0),MATCH($I34,Calendario!$D$2:$H$2,0)),""),IF($K34=4,IF(AND((AN34=""),(AO34=""),(AP34="")),INDEX(Calendario!$D$3:$H$55,MATCH(AQ$4,Calendario!$A$3:$A$55,0),MATCH($I34,Calendario!$D$2:$H$2,0)),""))))))))</f>
        <v/>
      </c>
      <c r="AR34" s="108">
        <f>IF(ISBLANK($I34),"",IF(OR(EXACT(($I34),PROPER(TEXT(AR33,"dddd"))),(EXACT(($I34),PROPER(TEXT(AR32,"dddd"))))),"",IF(EXACT(($I34),(PROPER(TEXT(AR$3,"dddd")))),"",IF($K34=1,INDEX(Calendario!$D$3:$H$55,MATCH(AR$4,Calendario!$A$3:$A$55,0),MATCH($I34,Calendario!$D$2:$H$2,0)),IF($K34=2,IF(AQ34="",INDEX(Calendario!$D$3:$H$55,MATCH(AR$4,Calendario!$A$3:$A$55,0),MATCH($I34,Calendario!$D$2:$H$2,0)),""),IF($K34=3,IF(AND((AP34=""),(AQ34="")),INDEX(Calendario!$D$3:$H$55,MATCH(AR$4,Calendario!$A$3:$A$55,0),MATCH($I34,Calendario!$D$2:$H$2,0)),""),IF($K34=4,IF(AND((AO34=""),(AP34=""),(AQ34="")),INDEX(Calendario!$D$3:$H$55,MATCH(AR$4,Calendario!$A$3:$A$55,0),MATCH($I34,Calendario!$D$2:$H$2,0)),""))))))))</f>
        <v>44775</v>
      </c>
      <c r="AS34" s="108" t="str">
        <f>IF(ISBLANK($I34),"",IF(OR(EXACT(($I34),PROPER(TEXT(AS33,"dddd"))),(EXACT(($I34),PROPER(TEXT(AS32,"dddd"))))),"",IF(EXACT(($I34),(PROPER(TEXT(AS$3,"dddd")))),"",IF($K34=1,INDEX(Calendario!$D$3:$H$55,MATCH(AS$4,Calendario!$A$3:$A$55,0),MATCH($I34,Calendario!$D$2:$H$2,0)),IF($K34=2,IF(AR34="",INDEX(Calendario!$D$3:$H$55,MATCH(AS$4,Calendario!$A$3:$A$55,0),MATCH($I34,Calendario!$D$2:$H$2,0)),""),IF($K34=3,IF(AND((AQ34=""),(AR34="")),INDEX(Calendario!$D$3:$H$55,MATCH(AS$4,Calendario!$A$3:$A$55,0),MATCH($I34,Calendario!$D$2:$H$2,0)),""),IF($K34=4,IF(AND((AP34=""),(AQ34=""),(AR34="")),INDEX(Calendario!$D$3:$H$55,MATCH(AS$4,Calendario!$A$3:$A$55,0),MATCH($I34,Calendario!$D$2:$H$2,0)),""))))))))</f>
        <v/>
      </c>
      <c r="AT34" s="108" t="str">
        <f>IF(ISBLANK($I34),"",IF(OR(EXACT(($I34),PROPER(TEXT(AT33,"dddd"))),(EXACT(($I34),PROPER(TEXT(AT32,"dddd"))))),"",IF(EXACT(($I34),(PROPER(TEXT(AT$3,"dddd")))),"",IF($K34=1,INDEX(Calendario!$D$3:$H$55,MATCH(AT$4,Calendario!$A$3:$A$55,0),MATCH($I34,Calendario!$D$2:$H$2,0)),IF($K34=2,IF(AS34="",INDEX(Calendario!$D$3:$H$55,MATCH(AT$4,Calendario!$A$3:$A$55,0),MATCH($I34,Calendario!$D$2:$H$2,0)),""),IF($K34=3,IF(AND((AR34=""),(AS34="")),INDEX(Calendario!$D$3:$H$55,MATCH(AT$4,Calendario!$A$3:$A$55,0),MATCH($I34,Calendario!$D$2:$H$2,0)),""),IF($K34=4,IF(AND((AQ34=""),(AR34=""),(AS34="")),INDEX(Calendario!$D$3:$H$55,MATCH(AT$4,Calendario!$A$3:$A$55,0),MATCH($I34,Calendario!$D$2:$H$2,0)),""))))))))</f>
        <v/>
      </c>
      <c r="AU34" s="108" t="str">
        <f>IF(ISBLANK($I34),"",IF(OR(EXACT(($I34),PROPER(TEXT(AU33,"dddd"))),(EXACT(($I34),PROPER(TEXT(AU32,"dddd"))))),"",IF(EXACT(($I34),(PROPER(TEXT(AU$3,"dddd")))),"",IF($K34=1,INDEX(Calendario!$D$3:$H$55,MATCH(AU$4,Calendario!$A$3:$A$55,0),MATCH($I34,Calendario!$D$2:$H$2,0)),IF($K34=2,IF(AT34="",INDEX(Calendario!$D$3:$H$55,MATCH(AU$4,Calendario!$A$3:$A$55,0),MATCH($I34,Calendario!$D$2:$H$2,0)),""),IF($K34=3,IF(AND((AS34=""),(AT34="")),INDEX(Calendario!$D$3:$H$55,MATCH(AU$4,Calendario!$A$3:$A$55,0),MATCH($I34,Calendario!$D$2:$H$2,0)),""),IF($K34=4,IF(AND((AR34=""),(AS34=""),(AT34="")),INDEX(Calendario!$D$3:$H$55,MATCH(AU$4,Calendario!$A$3:$A$55,0),MATCH($I34,Calendario!$D$2:$H$2,0)),""))))))))</f>
        <v/>
      </c>
      <c r="AV34" s="107" t="str">
        <f>IF(ISBLANK($I34),"",IF(OR(EXACT(($I34),PROPER(TEXT(AV33,"dddd"))),(EXACT(($I34),PROPER(TEXT(AV32,"dddd"))))),"",IF(EXACT(($I34),(PROPER(TEXT(AV$3,"dddd")))),"",IF($K34=1,INDEX(Calendario!$D$3:$H$55,MATCH(AV$4,Calendario!$A$3:$A$55,0),MATCH($I34,Calendario!$D$2:$H$2,0)),IF($K34=2,IF(AU34="",INDEX(Calendario!$D$3:$H$55,MATCH(AV$4,Calendario!$A$3:$A$55,0),MATCH($I34,Calendario!$D$2:$H$2,0)),""),IF($K34=3,IF(AND((AT34=""),(AU34="")),INDEX(Calendario!$D$3:$H$55,MATCH(AV$4,Calendario!$A$3:$A$55,0),MATCH($I34,Calendario!$D$2:$H$2,0)),""),IF($K34=4,IF(AND((AS34=""),(AT34=""),(AU34="")),INDEX(Calendario!$D$3:$H$55,MATCH(AV$4,Calendario!$A$3:$A$55,0),MATCH($I34,Calendario!$D$2:$H$2,0)),""))))))))</f>
        <v/>
      </c>
      <c r="AW34" s="107">
        <f>IF(ISBLANK($I34),"",IF(OR(EXACT(($I34),PROPER(TEXT(AW33,"dddd"))),(EXACT(($I34),PROPER(TEXT(AW32,"dddd"))))),"",IF(EXACT(($I34),(PROPER(TEXT(AW$3,"dddd")))),"",IF($K34=1,INDEX(Calendario!$D$3:$H$55,MATCH(AW$4,Calendario!$A$3:$A$55,0),MATCH($I34,Calendario!$D$2:$H$2,0)),IF($K34=2,IF(AV34="",INDEX(Calendario!$D$3:$H$55,MATCH(AW$4,Calendario!$A$3:$A$55,0),MATCH($I34,Calendario!$D$2:$H$2,0)),""),IF($K34=3,IF(AND((AU34=""),(AV34="")),INDEX(Calendario!$D$3:$H$55,MATCH(AW$4,Calendario!$A$3:$A$55,0),MATCH($I34,Calendario!$D$2:$H$2,0)),""),IF($K34=4,IF(AND((AT34=""),(AU34=""),(AV34="")),INDEX(Calendario!$D$3:$H$55,MATCH(AW$4,Calendario!$A$3:$A$55,0),MATCH($I34,Calendario!$D$2:$H$2,0)),""))))))))</f>
        <v>44810</v>
      </c>
      <c r="AX34" s="107" t="str">
        <f>IF(ISBLANK($I34),"",IF(OR(EXACT(($I34),PROPER(TEXT(AX33,"dddd"))),(EXACT(($I34),PROPER(TEXT(AX32,"dddd"))))),"",IF(EXACT(($I34),(PROPER(TEXT(AX$3,"dddd")))),"",IF($K34=1,INDEX(Calendario!$D$3:$H$55,MATCH(AX$4,Calendario!$A$3:$A$55,0),MATCH($I34,Calendario!$D$2:$H$2,0)),IF($K34=2,IF(AW34="",INDEX(Calendario!$D$3:$H$55,MATCH(AX$4,Calendario!$A$3:$A$55,0),MATCH($I34,Calendario!$D$2:$H$2,0)),""),IF($K34=3,IF(AND((AV34=""),(AW34="")),INDEX(Calendario!$D$3:$H$55,MATCH(AX$4,Calendario!$A$3:$A$55,0),MATCH($I34,Calendario!$D$2:$H$2,0)),""),IF($K34=4,IF(AND((AU34=""),(AV34=""),(AW34="")),INDEX(Calendario!$D$3:$H$55,MATCH(AX$4,Calendario!$A$3:$A$55,0),MATCH($I34,Calendario!$D$2:$H$2,0)),""))))))))</f>
        <v/>
      </c>
      <c r="AY34" s="107" t="str">
        <f>IF(ISBLANK($I34),"",IF(OR(EXACT(($I34),PROPER(TEXT(AY33,"dddd"))),(EXACT(($I34),PROPER(TEXT(AY32,"dddd"))))),"",IF(EXACT(($I34),(PROPER(TEXT(AY$3,"dddd")))),"",IF($K34=1,INDEX(Calendario!$D$3:$H$55,MATCH(AY$4,Calendario!$A$3:$A$55,0),MATCH($I34,Calendario!$D$2:$H$2,0)),IF($K34=2,IF(AX34="",INDEX(Calendario!$D$3:$H$55,MATCH(AY$4,Calendario!$A$3:$A$55,0),MATCH($I34,Calendario!$D$2:$H$2,0)),""),IF($K34=3,IF(AND((AW34=""),(AX34="")),INDEX(Calendario!$D$3:$H$55,MATCH(AY$4,Calendario!$A$3:$A$55,0),MATCH($I34,Calendario!$D$2:$H$2,0)),""),IF($K34=4,IF(AND((AV34=""),(AW34=""),(AX34="")),INDEX(Calendario!$D$3:$H$55,MATCH(AY$4,Calendario!$A$3:$A$55,0),MATCH($I34,Calendario!$D$2:$H$2,0)),""))))))))</f>
        <v/>
      </c>
      <c r="AZ34" s="107" t="str">
        <f>IF(ISBLANK($I34),"",IF(OR(EXACT(($I34),PROPER(TEXT(AZ33,"dddd"))),(EXACT(($I34),PROPER(TEXT(AZ32,"dddd"))))),"",IF(EXACT(($I34),(PROPER(TEXT(AZ$3,"dddd")))),"",IF($K34=1,INDEX(Calendario!$D$3:$H$55,MATCH(AZ$4,Calendario!$A$3:$A$55,0),MATCH($I34,Calendario!$D$2:$H$2,0)),IF($K34=2,IF(AY34="",INDEX(Calendario!$D$3:$H$55,MATCH(AZ$4,Calendario!$A$3:$A$55,0),MATCH($I34,Calendario!$D$2:$H$2,0)),""),IF($K34=3,IF(AND((AX34=""),(AY34="")),INDEX(Calendario!$D$3:$H$55,MATCH(AZ$4,Calendario!$A$3:$A$55,0),MATCH($I34,Calendario!$D$2:$H$2,0)),""),IF($K34=4,IF(AND((AW34=""),(AX34=""),(AY34="")),INDEX(Calendario!$D$3:$H$55,MATCH(AZ$4,Calendario!$A$3:$A$55,0),MATCH($I34,Calendario!$D$2:$H$2,0)),""))))))))</f>
        <v/>
      </c>
      <c r="BA34" s="108">
        <f>IF(ISBLANK($I34),"",IF(OR(EXACT(($I34),PROPER(TEXT(BA33,"dddd"))),(EXACT(($I34),PROPER(TEXT(BA32,"dddd"))))),"",IF(EXACT(($I34),(PROPER(TEXT(BA$3,"dddd")))),"",IF($K34=1,INDEX(Calendario!$D$3:$H$55,MATCH(BA$4,Calendario!$A$3:$A$55,0),MATCH($I34,Calendario!$D$2:$H$2,0)),IF($K34=2,IF(AZ34="",INDEX(Calendario!$D$3:$H$55,MATCH(BA$4,Calendario!$A$3:$A$55,0),MATCH($I34,Calendario!$D$2:$H$2,0)),""),IF($K34=3,IF(AND((AY34=""),(AZ34="")),INDEX(Calendario!$D$3:$H$55,MATCH(BA$4,Calendario!$A$3:$A$55,0),MATCH($I34,Calendario!$D$2:$H$2,0)),""),IF($K34=4,IF(AND((AX34=""),(AY34=""),(AZ34="")),INDEX(Calendario!$D$3:$H$55,MATCH(BA$4,Calendario!$A$3:$A$55,0),MATCH($I34,Calendario!$D$2:$H$2,0)),""))))))))</f>
        <v>44838</v>
      </c>
      <c r="BB34" s="108" t="str">
        <f>IF(ISBLANK($I34),"",IF(OR(EXACT(($I34),PROPER(TEXT(BB33,"dddd"))),(EXACT(($I34),PROPER(TEXT(BB32,"dddd"))))),"",IF(EXACT(($I34),(PROPER(TEXT(BB$3,"dddd")))),"",IF($K34=1,INDEX(Calendario!$D$3:$H$55,MATCH(BB$4,Calendario!$A$3:$A$55,0),MATCH($I34,Calendario!$D$2:$H$2,0)),IF($K34=2,IF(BA34="",INDEX(Calendario!$D$3:$H$55,MATCH(BB$4,Calendario!$A$3:$A$55,0),MATCH($I34,Calendario!$D$2:$H$2,0)),""),IF($K34=3,IF(AND((AZ34=""),(BA34="")),INDEX(Calendario!$D$3:$H$55,MATCH(BB$4,Calendario!$A$3:$A$55,0),MATCH($I34,Calendario!$D$2:$H$2,0)),""),IF($K34=4,IF(AND((AY34=""),(AZ34=""),(BA34="")),INDEX(Calendario!$D$3:$H$55,MATCH(BB$4,Calendario!$A$3:$A$55,0),MATCH($I34,Calendario!$D$2:$H$2,0)),""))))))))</f>
        <v/>
      </c>
      <c r="BC34" s="108" t="str">
        <f>IF(ISBLANK($I34),"",IF(OR(EXACT(($I34),PROPER(TEXT(BC33,"dddd"))),(EXACT(($I34),PROPER(TEXT(BC32,"dddd"))))),"",IF(EXACT(($I34),(PROPER(TEXT(BC$3,"dddd")))),"",IF($K34=1,INDEX(Calendario!$D$3:$H$55,MATCH(BC$4,Calendario!$A$3:$A$55,0),MATCH($I34,Calendario!$D$2:$H$2,0)),IF($K34=2,IF(BB34="",INDEX(Calendario!$D$3:$H$55,MATCH(BC$4,Calendario!$A$3:$A$55,0),MATCH($I34,Calendario!$D$2:$H$2,0)),""),IF($K34=3,IF(AND((BA34=""),(BB34="")),INDEX(Calendario!$D$3:$H$55,MATCH(BC$4,Calendario!$A$3:$A$55,0),MATCH($I34,Calendario!$D$2:$H$2,0)),""),IF($K34=4,IF(AND((AZ34=""),(BA34=""),(BB34="")),INDEX(Calendario!$D$3:$H$55,MATCH(BC$4,Calendario!$A$3:$A$55,0),MATCH($I34,Calendario!$D$2:$H$2,0)),""))))))))</f>
        <v/>
      </c>
      <c r="BD34" s="108" t="str">
        <f>IF(ISBLANK($I34),"",IF(OR(EXACT(($I34),PROPER(TEXT(BD33,"dddd"))),(EXACT(($I34),PROPER(TEXT(BD32,"dddd"))))),"",IF(EXACT(($I34),(PROPER(TEXT(BD$3,"dddd")))),"",IF($K34=1,INDEX(Calendario!$D$3:$H$55,MATCH(BD$4,Calendario!$A$3:$A$55,0),MATCH($I34,Calendario!$D$2:$H$2,0)),IF($K34=2,IF(BC34="",INDEX(Calendario!$D$3:$H$55,MATCH(BD$4,Calendario!$A$3:$A$55,0),MATCH($I34,Calendario!$D$2:$H$2,0)),""),IF($K34=3,IF(AND((BB34=""),(BC34="")),INDEX(Calendario!$D$3:$H$55,MATCH(BD$4,Calendario!$A$3:$A$55,0),MATCH($I34,Calendario!$D$2:$H$2,0)),""),IF($K34=4,IF(AND((BA34=""),(BB34=""),(BC34="")),INDEX(Calendario!$D$3:$H$55,MATCH(BD$4,Calendario!$A$3:$A$55,0),MATCH($I34,Calendario!$D$2:$H$2,0)),""))))))))</f>
        <v/>
      </c>
      <c r="BE34" s="107" t="str">
        <f>IF(ISBLANK($I34),"",IF(OR(EXACT(($I34),PROPER(TEXT(BE33,"dddd"))),(EXACT(($I34),PROPER(TEXT(BE32,"dddd"))))),"",IF(EXACT(($I34),(PROPER(TEXT(BE$3,"dddd")))),"",IF($K34=1,INDEX(Calendario!$D$3:$H$55,MATCH(BE$4,Calendario!$A$3:$A$55,0),MATCH($I34,Calendario!$D$2:$H$2,0)),IF($K34=2,IF(BD34="",INDEX(Calendario!$D$3:$H$55,MATCH(BE$4,Calendario!$A$3:$A$55,0),MATCH($I34,Calendario!$D$2:$H$2,0)),""),IF($K34=3,IF(AND((BC34=""),(BD34="")),INDEX(Calendario!$D$3:$H$55,MATCH(BE$4,Calendario!$A$3:$A$55,0),MATCH($I34,Calendario!$D$2:$H$2,0)),""),IF($K34=4,IF(AND((BB34=""),(BC34=""),(BD34="")),INDEX(Calendario!$D$3:$H$55,MATCH(BE$4,Calendario!$A$3:$A$55,0),MATCH($I34,Calendario!$D$2:$H$2,0)),""))))))))</f>
        <v/>
      </c>
      <c r="BF34" s="107">
        <f>IF(ISBLANK($I34),"",IF(OR(EXACT(($I34),PROPER(TEXT(BF33,"dddd"))),(EXACT(($I34),PROPER(TEXT(BF32,"dddd"))))),"",IF(EXACT(($I34),(PROPER(TEXT(BF$3,"dddd")))),"",IF($K34=1,INDEX(Calendario!$D$3:$H$55,MATCH(BF$4,Calendario!$A$3:$A$55,0),MATCH($I34,Calendario!$D$2:$H$2,0)),IF($K34=2,IF(BE34="",INDEX(Calendario!$D$3:$H$55,MATCH(BF$4,Calendario!$A$3:$A$55,0),MATCH($I34,Calendario!$D$2:$H$2,0)),""),IF($K34=3,IF(AND((BD34=""),(BE34="")),INDEX(Calendario!$D$3:$H$55,MATCH(BF$4,Calendario!$A$3:$A$55,0),MATCH($I34,Calendario!$D$2:$H$2,0)),""),IF($K34=4,IF(AND((BC34=""),(BD34=""),(BE34="")),INDEX(Calendario!$D$3:$H$55,MATCH(BF$4,Calendario!$A$3:$A$55,0),MATCH($I34,Calendario!$D$2:$H$2,0)),""))))))))</f>
        <v>44873</v>
      </c>
      <c r="BG34" s="107" t="str">
        <f>IF(ISBLANK($I34),"",IF(OR(EXACT(($I34),PROPER(TEXT(BG33,"dddd"))),(EXACT(($I34),PROPER(TEXT(BG32,"dddd"))))),"",IF(EXACT(($I34),(PROPER(TEXT(BG$3,"dddd")))),"",IF($K34=1,INDEX(Calendario!$D$3:$H$55,MATCH(BG$4,Calendario!$A$3:$A$55,0),MATCH($I34,Calendario!$D$2:$H$2,0)),IF($K34=2,IF(BF34="",INDEX(Calendario!$D$3:$H$55,MATCH(BG$4,Calendario!$A$3:$A$55,0),MATCH($I34,Calendario!$D$2:$H$2,0)),""),IF($K34=3,IF(AND((BE34=""),(BF34="")),INDEX(Calendario!$D$3:$H$55,MATCH(BG$4,Calendario!$A$3:$A$55,0),MATCH($I34,Calendario!$D$2:$H$2,0)),""),IF($K34=4,IF(AND((BD34=""),(BE34=""),(BF34="")),INDEX(Calendario!$D$3:$H$55,MATCH(BG$4,Calendario!$A$3:$A$55,0),MATCH($I34,Calendario!$D$2:$H$2,0)),""))))))))</f>
        <v/>
      </c>
      <c r="BH34" s="107" t="str">
        <f>IF(ISBLANK($I34),"",IF(OR(EXACT(($I34),PROPER(TEXT(BH33,"dddd"))),(EXACT(($I34),PROPER(TEXT(BH32,"dddd"))))),"",IF(EXACT(($I34),(PROPER(TEXT(BH$3,"dddd")))),"",IF($K34=1,INDEX(Calendario!$D$3:$H$55,MATCH(BH$4,Calendario!$A$3:$A$55,0),MATCH($I34,Calendario!$D$2:$H$2,0)),IF($K34=2,IF(BG34="",INDEX(Calendario!$D$3:$H$55,MATCH(BH$4,Calendario!$A$3:$A$55,0),MATCH($I34,Calendario!$D$2:$H$2,0)),""),IF($K34=3,IF(AND((BF34=""),(BG34="")),INDEX(Calendario!$D$3:$H$55,MATCH(BH$4,Calendario!$A$3:$A$55,0),MATCH($I34,Calendario!$D$2:$H$2,0)),""),IF($K34=4,IF(AND((BE34=""),(BF34=""),(BG34="")),INDEX(Calendario!$D$3:$H$55,MATCH(BH$4,Calendario!$A$3:$A$55,0),MATCH($I34,Calendario!$D$2:$H$2,0)),""))))))))</f>
        <v/>
      </c>
      <c r="BI34" s="108" t="str">
        <f>IF(ISBLANK($I34),"",IF(OR(EXACT(($I34),PROPER(TEXT(BI33,"dddd"))),(EXACT(($I34),PROPER(TEXT(BI32,"dddd"))))),"",IF(EXACT(($I34),(PROPER(TEXT(BI$3,"dddd")))),"",IF($K34=1,INDEX(Calendario!$D$3:$H$55,MATCH(BI$4,Calendario!$A$3:$A$55,0),MATCH($I34,Calendario!$D$2:$H$2,0)),IF($K34=2,IF(BH34="",INDEX(Calendario!$D$3:$H$55,MATCH(BI$4,Calendario!$A$3:$A$55,0),MATCH($I34,Calendario!$D$2:$H$2,0)),""),IF($K34=3,IF(AND((BG34=""),(BH34="")),INDEX(Calendario!$D$3:$H$55,MATCH(BI$4,Calendario!$A$3:$A$55,0),MATCH($I34,Calendario!$D$2:$H$2,0)),""),IF($K34=4,IF(AND((BF34=""),(BG34=""),(BH34="")),INDEX(Calendario!$D$3:$H$55,MATCH(BI$4,Calendario!$A$3:$A$55,0),MATCH($I34,Calendario!$D$2:$H$2,0)),""))))))))</f>
        <v/>
      </c>
      <c r="BJ34" s="108">
        <f>IF(ISBLANK($I34),"",IF(OR(EXACT(($I34),PROPER(TEXT(BJ33,"dddd"))),(EXACT(($I34),PROPER(TEXT(BJ32,"dddd"))))),"",IF(EXACT(($I34),(PROPER(TEXT(BJ$3,"dddd")))),"",IF($K34=1,INDEX(Calendario!$D$3:$H$55,MATCH(BJ$4,Calendario!$A$3:$A$55,0),MATCH($I34,Calendario!$D$2:$H$2,0)),IF($K34=2,IF(BI34="",INDEX(Calendario!$D$3:$H$55,MATCH(BJ$4,Calendario!$A$3:$A$55,0),MATCH($I34,Calendario!$D$2:$H$2,0)),""),IF($K34=3,IF(AND((BH34=""),(BI34="")),INDEX(Calendario!$D$3:$H$55,MATCH(BJ$4,Calendario!$A$3:$A$55,0),MATCH($I34,Calendario!$D$2:$H$2,0)),""),IF($K34=4,IF(AND((BG34=""),(BH34=""),(BI34="")),INDEX(Calendario!$D$3:$H$55,MATCH(BJ$4,Calendario!$A$3:$A$55,0),MATCH($I34,Calendario!$D$2:$H$2,0)),""))))))))</f>
        <v>44901</v>
      </c>
      <c r="BK34" s="108" t="str">
        <f>IF(ISBLANK($I34),"",IF(OR(EXACT(($I34),PROPER(TEXT(BK33,"dddd"))),(EXACT(($I34),PROPER(TEXT(BK32,"dddd"))))),"",IF(EXACT(($I34),(PROPER(TEXT(BK$3,"dddd")))),"",IF($K34=1,INDEX(Calendario!$D$3:$H$55,MATCH(BK$4,Calendario!$A$3:$A$55,0),MATCH($I34,Calendario!$D$2:$H$2,0)),IF($K34=2,IF(BJ34="",INDEX(Calendario!$D$3:$H$55,MATCH(BK$4,Calendario!$A$3:$A$55,0),MATCH($I34,Calendario!$D$2:$H$2,0)),""),IF($K34=3,IF(AND((BI34=""),(BJ34="")),INDEX(Calendario!$D$3:$H$55,MATCH(BK$4,Calendario!$A$3:$A$55,0),MATCH($I34,Calendario!$D$2:$H$2,0)),""),IF($K34=4,IF(AND((BH34=""),(BI34=""),(BJ34="")),INDEX(Calendario!$D$3:$H$55,MATCH(BK$4,Calendario!$A$3:$A$55,0),MATCH($I34,Calendario!$D$2:$H$2,0)),""))))))))</f>
        <v/>
      </c>
      <c r="BL34" s="108" t="str">
        <f>IF(ISBLANK($I34),"",IF(OR(EXACT(($I34),PROPER(TEXT(BL33,"dddd"))),(EXACT(($I34),PROPER(TEXT(BL32,"dddd"))))),"",IF(EXACT(($I34),(PROPER(TEXT(BL$3,"dddd")))),"",IF($K34=1,INDEX(Calendario!$D$3:$H$55,MATCH(BL$4,Calendario!$A$3:$A$55,0),MATCH($I34,Calendario!$D$2:$H$2,0)),IF($K34=2,IF(BK34="",INDEX(Calendario!$D$3:$H$55,MATCH(BL$4,Calendario!$A$3:$A$55,0),MATCH($I34,Calendario!$D$2:$H$2,0)),""),IF($K34=3,IF(AND((BJ34=""),(BK34="")),INDEX(Calendario!$D$3:$H$55,MATCH(BL$4,Calendario!$A$3:$A$55,0),MATCH($I34,Calendario!$D$2:$H$2,0)),""),IF($K34=4,IF(AND((BI34=""),(BJ34=""),(BK34="")),INDEX(Calendario!$D$3:$H$55,MATCH(BL$4,Calendario!$A$3:$A$55,0),MATCH($I34,Calendario!$D$2:$H$2,0)),""))))))))</f>
        <v/>
      </c>
      <c r="BM34" s="108" t="str">
        <f>IF(ISBLANK($I34),"",IF(OR(EXACT(($I34),PROPER(TEXT(BM33,"dddd"))),(EXACT(($I34),PROPER(TEXT(BM32,"dddd"))))),"",IF(EXACT(($I34),(PROPER(TEXT(BM$3,"dddd")))),"",IF($K34=1,INDEX(Calendario!$D$3:$H$55,MATCH(BM$4,Calendario!$A$3:$A$55,0),MATCH($I34,Calendario!$D$2:$H$2,0)),IF($K34=2,IF(BL34="",INDEX(Calendario!$D$3:$H$55,MATCH(BM$4,Calendario!$A$3:$A$55,0),MATCH($I34,Calendario!$D$2:$H$2,0)),""),IF($K34=3,IF(AND((BK34=""),(BL34="")),INDEX(Calendario!$D$3:$H$55,MATCH(BM$4,Calendario!$A$3:$A$55,0),MATCH($I34,Calendario!$D$2:$H$2,0)),""),IF($K34=4,IF(AND((BJ34=""),(BK34=""),(BL34="")),INDEX(Calendario!$D$3:$H$55,MATCH(BM$4,Calendario!$A$3:$A$55,0),MATCH($I34,Calendario!$D$2:$H$2,0)),""))))))))</f>
        <v/>
      </c>
      <c r="BO34" s="88" t="s">
        <v>927</v>
      </c>
    </row>
    <row r="35" spans="1:67" s="88" customFormat="1" ht="26.25" customHeight="1" x14ac:dyDescent="0.25">
      <c r="A35" s="178" t="str">
        <f t="shared" si="1"/>
        <v/>
      </c>
      <c r="B35" s="176" t="s">
        <v>1285</v>
      </c>
      <c r="C35" s="176" t="s">
        <v>1597</v>
      </c>
      <c r="D35" s="177" t="str">
        <f>IF(ISNA(VLOOKUP(C35,TSeccBS!$D:$H,5,FALSE)),"",VLOOKUP(C35,TSeccBS!$D:$H,5,FALSE))</f>
        <v>CALI</v>
      </c>
      <c r="E35" s="176"/>
      <c r="F35" s="176"/>
      <c r="G35" s="177" t="str">
        <f>IF(ISNA(VLOOKUP(F35,Tmunic!$C$2:$D$1160,2,FALSE)),"",VLOOKUP(F35,Tmunic!$C$2:$D$1160,2,FALSE))</f>
        <v/>
      </c>
      <c r="H35" s="184" t="str">
        <f>IF(ISNA(VLOOKUP(G35,TDirReg!$F$1:$H$184,3,0)),"",VLOOKUP(G35,TDirReg!$F$1:$H$184,3,0))</f>
        <v/>
      </c>
      <c r="I35" s="196"/>
      <c r="J35" s="195" t="s">
        <v>134</v>
      </c>
      <c r="K35" s="197">
        <v>2</v>
      </c>
      <c r="L35" s="202">
        <f t="shared" si="2"/>
        <v>0</v>
      </c>
      <c r="M35" s="107" t="str">
        <f>IF(ISBLANK($I35),"",IF(EXACT(($I35),(PROPER(TEXT(M$3,"dddd")))),"",IF(EXACT(M$4,$J35),IF($K35=1,INDEX(Calendario!$D$3:$H$55,MATCH(M$4,Calendario!$A$3:$A$55,0),MATCH($I35,Calendario!$D$2:$H$2,0)),INDEX(Calendario!$D$3:$H$55,MATCH($J35,Calendario!$A$3:$A$55,0),MATCH($I35,Calendario!$D$2:$H$2,0))),"")))</f>
        <v/>
      </c>
      <c r="N35" s="107" t="str">
        <f>IF(ISBLANK($I35),"",IF(OR(EXACT(($I35),PROPER(TEXT(N33,"dddd"))),(EXACT(($I35),PROPER(TEXT(N34,"dddd"))))),"",IF(EXACT(($I35),(PROPER(TEXT(N$3,"dddd")))),"",IF(EXACT(N$4,$J35),IF(M35="",IF(OR(($K35=4),($K35=3),($K35=2),($K35=1)),INDEX(Calendario!$D$3:$H$55,MATCH(N$4,Calendario!$A$3:$A$55,0),MATCH($I35,Calendario!$D$2:$H$2,0)),"")),IF($K35=1,IF(AND(M35="",EXACT((N$4),(CONCATENATE(Calendario!$A$1," ",(MID($J35,8,2))+1)))),INDEX(Calendario!$D$3:$H$55,MATCH(N$4,Calendario!$A$3:$A$55,0),MATCH($I35,Calendario!$D$2:$H$2,0)),IF(M35="","",INDEX(Calendario!$D$3:$H$55,MATCH(N$4,Calendario!$A$3:$A$55,0),MATCH($I35,Calendario!$D$2:$H$2,0)))),IF($K35=2,IF(M35="",IF(EXACT($K35,N$4),INDEX(Calendario!$D$3:$H$55,MATCH(N$4,Calendario!$A$3:$A$55,0),MATCH($I35,Calendario!$D$2:$H$2,0)),""),""),IF($K35=3,IF((M35=""),IF(EXACT($K35,N$4),INDEX(Calendario!$D$3:$H$55,MATCH(N$4,Calendario!$A$3:$A$55,0),MATCH($I35,Calendario!$D$2:$H$2,0)),""),""),IF($K35=4,IF((M35=""),IF(EXACT($K35,N$4),INDEX(Calendario!$D$3:$H$55,MATCH(N$4,Calendario!$A$3:$A$55,0),MATCH($I35,Calendario!$D$2:$H$2,0)),""),""),1))))))))</f>
        <v/>
      </c>
      <c r="O35" s="107" t="str">
        <f>IF(ISBLANK($I35),"",IF(EXACT(($I35),(PROPER(TEXT(O$3,"dddd")))),"",IF(OR(EXACT(($I35),PROPER(TEXT(O33,"dddd"))),(EXACT(($I35),PROPER(TEXT(O34,"dddd"))))),"",IF(EXACT(O$4,$J35),IF(N35="",IF(OR(($K35=4),($K35=3),($K35=2),($K35=1)),INDEX(Calendario!$D$3:$H$55,MATCH(O$4,Calendario!$A$3:$A$55,0),MATCH($I35,Calendario!$D$2:$H$2,0)),"")),IF($K35=1,IF(AND(M35="",EXACT((O$4),(CONCATENATE(Calendario!$A$1," ",(MID($J35,8,2))+1)))),INDEX(Calendario!$D$3:$H$55,MATCH(O$4,Calendario!$A$3:$A$55,0),MATCH($I35,Calendario!$D$2:$H$2,0)),IF(N35="",IF(EXACT(($I35),(PROPER(TEXT(N$3,"dddd")))),INDEX(Calendario!$D$3:$H$55,MATCH(O$4,Calendario!$A$3:$A$55,0),MATCH($I35,Calendario!$D$2:$H$2,0)),""),INDEX(Calendario!$D$3:$H$55,MATCH(O$4,Calendario!$A$3:$A$55,0),MATCH($I35,Calendario!$D$2:$H$2,0)))),IF(EXACT($M$4,"Semana 1"),IF($K35=2,IF(N35="",IF(OR(($J35="Semana 1"),($J35="Semana 2"),($J35="Semana 3")),INDEX(Calendario!$D$3:$H$55,MATCH(O$4,Calendario!$A$3:$A$55,0),MATCH($I35,Calendario!$D$2:$H$2,0)),""),""),IF($K35=3,IF(AND((M35=""),(N35="")),IF(OR(($J35="Semana 1"),($J35="Semana 2"),($J35="Semana 3")),INDEX(Calendario!$D$3:$H$55,MATCH(O$4,Calendario!$A$3:$A$55,0),MATCH($I35,Calendario!$D$2:$H$2,0)),""),""),IF($K35=4,IF(AND((M35=""),(N35="")),IF(OR(($J35="Semana 1"),($J35="Semana 2"),($J35="Semana 3")),INDEX(Calendario!$D$3:$H$55,MATCH(O$4,Calendario!$A$3:$A$55,0),MATCH($I35,Calendario!$D$2:$H$2,0)),""),"")))),IF($K35=2,IF(N35="",IF(OR(($J35="Semana 1"),($J35="Semana 2")),INDEX(Calendario!$D$3:$H$55,MATCH(O$4,Calendario!$A$3:$A$55,0),MATCH($I35,Calendario!$D$2:$H$2,0)),""),""),IF($K35=3,IF(AND((M35=""),(N35="")),IF(OR(($J35="Semana 1"),($J35="Semana 2")),INDEX(Calendario!$D$3:$H$55,MATCH(O$4,Calendario!$A$3:$A$55,0),MATCH($I35,Calendario!$D$2:$H$2,0)),""),""),IF($K35=4,IF(AND((M35=""),(N35="")),IF(OR(($J35="Semana 1"),($J35="Semana 2")),INDEX(Calendario!$D$3:$H$55,MATCH(O$4,Calendario!$A$3:$A$55,0),MATCH($I35,Calendario!$D$2:$H$2,0)),""),""))))))))))</f>
        <v/>
      </c>
      <c r="P35" s="107" t="str">
        <f>IF(ISBLANK($I35),"",IF(EXACT(($I35),(PROPER(TEXT(P$3,"dddd")))),"",IF(OR(EXACT(($I35),PROPER(TEXT(P33,"dddd"))),(EXACT(($I35),PROPER(TEXT(P34,"dddd"))))),"",IF(EXACT(P$4,$J35),IF(O35="",IF(OR(($K35=4),($K35=3),($K35=2),($K35=1)),INDEX(Calendario!$D$3:$H$55,MATCH(P$4,Calendario!$A$3:$A$55,0),MATCH($I35,Calendario!$D$2:$H$2,0)),"")),IF($K35=1,IF(AND(M35="",EXACT((P$4),(CONCATENATE(Calendario!$A$1," ",(MID($J35,8,2))+1)))),INDEX(Calendario!$D$3:$H$55,MATCH(P$4,Calendario!$A$3:$A$55,0),MATCH($I35,Calendario!$D$2:$H$2,0)),IF(O35="",IF(EXACT(($I35),(PROPER(TEXT(O$3,"dddd")))),INDEX(Calendario!$D$3:$H$55,MATCH(P$4,Calendario!$A$3:$A$55,0),MATCH($I35,Calendario!$D$2:$H$2,0)),""),INDEX(Calendario!$D$3:$H$55,MATCH(P$4,Calendario!$A$3:$A$55,0),MATCH($I35,Calendario!$D$2:$H$2,0)))),IF(EXACT($M$4,"Semana 1"),IF($K35=2,IF(O35="",IF(OR(($J35="Semana 1"),($J35="Semana 2"),($J35="Semana 3"),($J35="Semana 4")),INDEX(Calendario!$D$3:$H$55,MATCH(P$4,Calendario!$A$3:$A$55,0),MATCH($I35,Calendario!$D$2:$H$2,0)),""),""),IF($K35=3,IF(AND((N35=""),(O35="")),IF(OR(($J35="Semana 1"),($J35="Semana 2"),($J35="Semana 3"),($J35="Semana 4")),INDEX(Calendario!$D$3:$H$55,MATCH(P$4,Calendario!$A$3:$A$55,0),MATCH($I35,Calendario!$D$2:$H$2,0)),""),""),IF($K35=4,IF(AND((M35=""),(N35=""),(O35="")),IF(OR(($J35="Semana 1"),($J35="Semana 2"),($J35="Semana 3"),($J35="Semana 4")),INDEX(Calendario!$D$3:$H$55,MATCH(P$4,Calendario!$A$3:$A$55,0),MATCH($I35,Calendario!$D$2:$H$2,0)),""),"")))),IF($K35=2,IF(O35="",IF(OR(($J35="Semana 1"),($J35="Semana 2"),($J35="Semana 3")),INDEX(Calendario!$D$3:$H$55,MATCH(P$4,Calendario!$A$3:$A$55,0),MATCH($I35,Calendario!$D$2:$H$2,0)),""),""),IF($K35=3,IF(AND((N35=""),(O35="")),IF(OR(($J35="Semana 1"),($J35="Semana 2"),($J35="Semana 3")),INDEX(Calendario!$D$3:$H$55,MATCH(P$4,Calendario!$A$3:$A$55,0),MATCH($I35,Calendario!$D$2:$H$2,0)),""),""),IF($K35=4,IF(AND((M35=""),(N35=""),(O35="")),IF(OR(($J35="Semana 1"),($J35="Semana 2"),($J35="Semana 3")),INDEX(Calendario!$D$3:$H$55,MATCH(P$4,Calendario!$A$3:$A$55,0),MATCH($I35,Calendario!$D$2:$H$2,0)),""),""))))))))))</f>
        <v/>
      </c>
      <c r="Q35" s="107" t="str">
        <f>IF(ISBLANK($I35),"",IF(EXACT(($I35),(PROPER(TEXT(Q$3,"dddd")))),"",IF(OR(EXACT(($I35),PROPER(TEXT(Q33,"dddd"))),(EXACT(($I35),PROPER(TEXT(Q34,"dddd"))))),"",IF(EXACT(Q$4,$J35),IF(P35="",IF(OR(($K35=4),($K35=3),($K35=2),($K35=1)),INDEX(Calendario!$D$3:$H$55,MATCH(Q$4,Calendario!$A$3:$A$55,0),MATCH($I35,Calendario!$D$2:$H$2,0)),"")),IF($K35=1,IF(AND(M35="",EXACT((Q$4),(CONCATENATE(Calendario!$A$1," ",(MID($J35,8,2))+1)))),INDEX(Calendario!$D$3:$H$55,MATCH(Q$4,Calendario!$A$3:$A$55,0),MATCH($I35,Calendario!$D$2:$H$2,0)),IF(P35="","",INDEX(Calendario!$D$3:$H$55,MATCH(Q$4,Calendario!$A$3:$A$55,0),MATCH($I35,Calendario!$D$2:$H$2,0)))),IF(EXACT($M$4,"Semana 1"),IF($K35=2,IF(P35="",IF(OR(($J35="Semana 1"),($J35="Semana 2"),($J35="Semana 3"),($J35="Semana 4"),($J35="Semana 5")),INDEX(Calendario!$D$3:$H$55,MATCH(Q$4,Calendario!$A$3:$A$55,0),MATCH($I35,Calendario!$D$2:$H$2,0)),""),""),IF($K35=3,IF(AND((O35=""),(P35="")),IF(OR(($J35="Semana 1"),($J35="Semana 2"),($J35="Semana 3"),($J35="Semana 4"),($J35="Semana 5")),INDEX(Calendario!$D$3:$H$55,MATCH(Q$4,Calendario!$A$3:$A$55,0),MATCH($I35,Calendario!$D$2:$H$2,0)),""),""),IF($K35=4,IF(AND((N35=""),(O35=""),(P35="")),IF(OR(($J35="Semana 1"),($J35="Semana 2"),($J35="Semana 3"),($J35="Semana 4"),($J35="Semana 5")),INDEX(Calendario!$D$3:$H$55,MATCH(Q$4,Calendario!$A$3:$A$55,0),MATCH($I35,Calendario!$D$2:$H$2,0)),""),"")))),IF($K35=2,IF(P35="",IF(OR(($J35="Semana 1"),($J35="Semana 2"),($J35="Semana 3"),($J35="Semana 4")),INDEX(Calendario!$D$3:$H$55,MATCH(Q$4,Calendario!$A$3:$A$55,0),MATCH($I35,Calendario!$D$2:$H$2,0)),""),""),IF($K35=3,IF(AND((O35=""),(P35="")),IF(OR(($J35="Semana 1"),($J35="Semana 2"),($J35="Semana 3"),($J35="Semana 4")),INDEX(Calendario!$D$3:$H$55,MATCH(Q$4,Calendario!$A$3:$A$55,0),MATCH($I35,Calendario!$D$2:$H$2,0)),""),""),IF($K35=4,IF(AND((N35=""),(O35=""),(P35="")),IF(OR(($J35="Semana 1"),($J35="Semana 2"),($J35="Semana 3"),($J35="Semana 4")),INDEX(Calendario!$D$3:$H$55,MATCH(Q$4,Calendario!$A$3:$A$55,0),MATCH($I35,Calendario!$D$2:$H$2,0)),""),""))))))))))</f>
        <v/>
      </c>
      <c r="R35" s="108" t="str">
        <f>IF(ISBLANK($I35),"",IF(EXACT(($I35),(PROPER(TEXT(R$3,"dddd")))),"",IF(OR(EXACT(($I35),PROPER(TEXT(R33,"dddd"))),(EXACT(($I35),PROPER(TEXT(R34,"dddd"))))),"",IF(EXACT(R$4,$J35),IF(Q35="",IF(OR(($K35=4),($K35=3),($K35=2),($K35=1)),INDEX(Calendario!$D$3:$H$55,MATCH(R$4,Calendario!$A$3:$A$55,0),MATCH($I35,Calendario!$D$2:$H$2,0)),"")),IF($K35=1,IF(AND(N35="",EXACT((R$4),(CONCATENATE(Calendario!$A$1," ",(MID($J35,8,2))+1)))),INDEX(Calendario!$D$3:$H$55,MATCH(R$4,Calendario!$A$3:$A$55,0),MATCH($I35,Calendario!$D$2:$H$2,0)),IF(Q35="","",INDEX(Calendario!$D$3:$H$55,MATCH(R$4,Calendario!$A$3:$A$55,0),MATCH($I35,Calendario!$D$2:$H$2,0)))),IF(EXACT($M$4,"Semana 1"),IF($K35=2,IF(Q35="",IF(OR(($J35="Semana 1"),($J35="Semana 2"),($J35="Semana 3"),($J35="Semana 4"),($J35="Semana 5"),($J35="Semana 6")),INDEX(Calendario!$D$3:$H$55,MATCH(R$4,Calendario!$A$3:$A$55,0),MATCH($I35,Calendario!$D$2:$H$2,0)),""),""),IF($K35=3,IF(AND((P35=""),(Q35="")),IF(OR(($J35="Semana 1"),($J35="Semana 2"),($J35="Semana 3"),($J35="Semana 4"),($J35="Semana 5"),($J35="Semana 6")),INDEX(Calendario!$D$3:$H$55,MATCH(R$4,Calendario!$A$3:$A$55,0),MATCH($I35,Calendario!$D$2:$H$2,0)),""),""),IF($K35=4,IF(AND((O35=""),(P35=""),(Q35="")),IF(OR(($J35="Semana 1"),($J35="Semana 2"),($J35="Semana 3"),($J35="Semana 4"),($J35="Semana 5"),($J35="Semana 6")),INDEX(Calendario!$D$3:$H$55,MATCH(R$4,Calendario!$A$3:$A$55,0),MATCH($I35,Calendario!$D$2:$H$2,0)),""),"")))),IF($K35=2,IF(Q35="",IF(OR(($J35="Semana 1"),($J35="Semana 2"),($J35="Semana 3"),($J35="Semana 4"),($J35="Semana 5")),INDEX(Calendario!$D$3:$H$55,MATCH(R$4,Calendario!$A$3:$A$55,0),MATCH($I35,Calendario!$D$2:$H$2,0)),""),""),IF($K35=3,IF(AND((P35=""),(Q35="")),IF(OR(($J35="Semana 1"),($J35="Semana 2"),($J35="Semana 3"),($J35="Semana 4"),($J35="Semana 5")),INDEX(Calendario!$D$3:$H$55,MATCH(R$4,Calendario!$A$3:$A$55,0),MATCH($I35,Calendario!$D$2:$H$2,0)),""),""),IF($K35=4,IF(AND((O35=""),(P35=""),(Q35="")),IF(OR(($J35="Semana 1"),($J35="Semana 2"),($J35="Semana 3"),($J35="Semana 4"),($J35="Semana 5")),INDEX(Calendario!$D$3:$H$55,MATCH(R$4,Calendario!$A$3:$A$55,0),MATCH($I35,Calendario!$D$2:$H$2,0)),""),""))))))))))</f>
        <v/>
      </c>
      <c r="S35" s="108" t="str">
        <f>IF(ISBLANK($I35),"",IF(EXACT(($I35),(PROPER(TEXT(S$3,"dddd")))),"",IF(OR(EXACT(($I35),PROPER(TEXT(S33,"dddd"))),(EXACT(($I35),PROPER(TEXT(S34,"dddd"))))),"",IF(EXACT(S$4,$J35),IF(R35="",IF(OR(($K35=4),($K35=3),($K35=2),($K35=1)),INDEX(Calendario!$D$3:$H$55,MATCH(S$4,Calendario!$A$3:$A$55,0),MATCH($I35,Calendario!$D$2:$H$2,0)),"")),IF($K35=1,IF(AND(O35="",EXACT((S$4),(CONCATENATE(Calendario!$A$1," ",(MID($J35,8,2))+1)))),INDEX(Calendario!$D$3:$H$55,MATCH(S$4,Calendario!$A$3:$A$55,0),MATCH($I35,Calendario!$D$2:$H$2,0)),IF(R35="",IF(EXACT(($I35),(PROPER(TEXT(R$3,"dddd")))),INDEX(Calendario!$D$3:$H$55,MATCH(S$4,Calendario!$A$3:$A$55,0),MATCH($I35,Calendario!$D$2:$H$2,0)),""),INDEX(Calendario!$D$3:$H$55,MATCH(S$4,Calendario!$A$3:$A$55,0),MATCH($I35,Calendario!$D$2:$H$2,0)))),IF(EXACT($M$4,"Semana 1"),IF($K35=2,IF(R35="",IF(OR(($J35="Semana 1"),($J35="Semana 2"),($J35="Semana 3"),($J35="Semana 4"),($J35="Semana 5"),($J35="Semana 6"),($J35="Semana 7")),INDEX(Calendario!$D$3:$H$55,MATCH(S$4,Calendario!$A$3:$A$55,0),MATCH($I35,Calendario!$D$2:$H$2,0)),""),""),IF($K35=3,IF(AND((Q35=""),(R35="")),IF(OR(($J35="Semana 1"),($J35="Semana 2"),($J35="Semana 3"),($J35="Semana 4"),($J35="Semana 5"),($J35="Semana 6"),($J35="Semana 7")),INDEX(Calendario!$D$3:$H$55,MATCH(S$4,Calendario!$A$3:$A$55,0),MATCH($I35,Calendario!$D$2:$H$2,0)),""),""),IF($K35=4,IF(AND((P35=""),(Q35=""),(R35="")),IF(OR(($J35="Semana 1"),($J35="Semana 2"),($J35="Semana 3"),($J35="Semana 4"),($J35="Semana 5"),($J35="Semana 6"),($J35="Semana 7")),INDEX(Calendario!$D$3:$H$55,MATCH(S$4,Calendario!$A$3:$A$55,0),MATCH($I35,Calendario!$D$2:$H$2,0)),""),"")))),IF($K35=2,IF(R35="",IF(OR(($J35="Semana 1"),($J35="Semana 2"),($J35="Semana 3"),($J35="Semana 4"),($J35="Semana 5"),($J35="Semana 6")),INDEX(Calendario!$D$3:$H$55,MATCH(S$4,Calendario!$A$3:$A$55,0),MATCH($I35,Calendario!$D$2:$H$2,0)),""),""),IF($K35=3,IF(AND((Q35=""),(R35="")),IF(OR(($J35="Semana 1"),($J35="Semana 2"),($J35="Semana 3"),($J35="Semana 4"),($J35="Semana 5"),($J35="Semana 6")),INDEX(Calendario!$D$3:$H$55,MATCH(S$4,Calendario!$A$3:$A$55,0),MATCH($I35,Calendario!$D$2:$H$2,0)),""),""),IF($K35=4,IF(AND((P35=""),(Q35=""),(R35="")),IF(OR(($J35="Semana 1"),($J35="Semana 2"),($J35="Semana 3"),($J35="Semana 4"),($J35="Semana 5"),($J35="Semana 6")),INDEX(Calendario!$D$3:$H$55,MATCH(S$4,Calendario!$A$3:$A$55,0),MATCH($I35,Calendario!$D$2:$H$2,0)),""),""))))))))))</f>
        <v/>
      </c>
      <c r="T35" s="108" t="str">
        <f>IF(ISBLANK($I35),"",IF(EXACT(($I35),(PROPER(TEXT(T$3,"dddd")))),"",IF(OR(EXACT(($I35),PROPER(TEXT(T33,"dddd"))),(EXACT(($I35),PROPER(TEXT(T34,"dddd"))))),"",IF(EXACT(T$4,$J35),IF(S35="",IF(OR(($K35=4),($K35=3),($K35=2),($K35=1)),INDEX(Calendario!$D$3:$H$55,MATCH(T$4,Calendario!$A$3:$A$55,0),MATCH($I35,Calendario!$D$2:$H$2,0)),"")),IF($K35=1,IF(AND(P35="",EXACT((T$4),(CONCATENATE(Calendario!$A$1," ",(MID($J35,8,2))+1)))),INDEX(Calendario!$D$3:$H$55,MATCH(T$4,Calendario!$A$3:$A$55,0),MATCH($I35,Calendario!$D$2:$H$2,0)),IF(S35="",IF(EXACT(($I35),(PROPER(TEXT(S$3,"dddd")))),INDEX(Calendario!$D$3:$H$55,MATCH(T$4,Calendario!$A$3:$A$55,0),MATCH($I35,Calendario!$D$2:$H$2,0)),""),INDEX(Calendario!$D$3:$H$55,MATCH(T$4,Calendario!$A$3:$A$55,0),MATCH($I35,Calendario!$D$2:$H$2,0)))),IF(EXACT($M$4,"Semana 1"),IF($K35=2,IF(S35="",IF(OR(($J35="Semana 1"),($J35="Semana 2"),($J35="Semana 3"),($J35="Semana 4"),($J35="Semana 5"),($J35="Semana 6"),($J35="Semana 7"),($J35="Semana 8")),INDEX(Calendario!$D$3:$H$55,MATCH(T$4,Calendario!$A$3:$A$55,0),MATCH($I35,Calendario!$D$2:$H$2,0)),""),""),IF($K35=3,IF(AND((R35=""),(S35="")),IF(OR(($J35="Semana 1"),($J35="Semana 2"),($J35="Semana 3"),($J35="Semana 4"),($J35="Semana 5"),($J35="Semana 6"),($J35="Semana 7"),($J35="Semana 8")),INDEX(Calendario!$D$3:$H$55,MATCH(T$4,Calendario!$A$3:$A$55,0),MATCH($I35,Calendario!$D$2:$H$2,0)),""),""),IF($K35=4,IF(AND((Q35=""),(R35=""),(S35="")),IF(OR(($J35="Semana 1"),($J35="Semana 2"),($J35="Semana 3"),($J35="Semana 4"),($J35="Semana 5"),($J35="Semana 6"),($J35="Semana 7"),($J35="Semana 8")),INDEX(Calendario!$D$3:$H$55,MATCH(T$4,Calendario!$A$3:$A$55,0),MATCH($I35,Calendario!$D$2:$H$2,0)),""),"")))),IF($K35=2,IF(S35="",IF(OR(($J35="Semana 1"),($J35="Semana 2"),($J35="Semana 3"),($J35="Semana 4"),($J35="Semana 5"),($J35="Semana 6"),($J35="Semana 7")),INDEX(Calendario!$D$3:$H$55,MATCH(T$4,Calendario!$A$3:$A$55,0),MATCH($I35,Calendario!$D$2:$H$2,0)),""),""),IF($K35=3,IF(AND((R35=""),(S35="")),IF(OR(($J35="Semana 1"),($J35="Semana 2"),($J35="Semana 3"),($J35="Semana 4"),($J35="Semana 5"),($J35="Semana 6"),($J35="Semana 7")),INDEX(Calendario!$D$3:$H$55,MATCH(T$4,Calendario!$A$3:$A$55,0),MATCH($I35,Calendario!$D$2:$H$2,0)),""),""),IF($K35=4,IF(AND((Q35=""),(R35=""),(S35="")),IF(OR(($J35="Semana 1"),($J35="Semana 2"),($J35="Semana 3"),($J35="Semana 4"),($J35="Semana 5"),($J35="Semana 6"),($J35="Semana 7")),INDEX(Calendario!$D$3:$H$55,MATCH(T$4,Calendario!$A$3:$A$55,0),MATCH($I35,Calendario!$D$2:$H$2,0)),""),""))))))))))</f>
        <v/>
      </c>
      <c r="U35" s="108" t="str">
        <f>IF(ISBLANK($I35),"",IF(OR(EXACT(($I35),PROPER(TEXT(U34,"dddd"))),(EXACT(($I35),PROPER(TEXT(U33,"dddd"))))),"",IF(EXACT(($I35),(PROPER(TEXT(U$3,"dddd")))),"",IF($K35=1,INDEX(Calendario!$D$3:$H$55,MATCH(U$4,Calendario!$A$3:$A$55,0),MATCH($I35,Calendario!$D$2:$H$2,0)),IF($K35=2,IF(T35="",INDEX(Calendario!$D$3:$H$55,MATCH(U$4,Calendario!$A$3:$A$55,0),MATCH($I35,Calendario!$D$2:$H$2,0)),""),IF($K35=3,IF(AND((S35=""),(T35="")),INDEX(Calendario!$D$3:$H$55,MATCH(U$4,Calendario!$A$3:$A$55,0),MATCH($I35,Calendario!$D$2:$H$2,0)),""),IF($K35=4,IF(AND((R35=""),(S35=""),(T35="")),INDEX(Calendario!$D$3:$H$55,MATCH(U$4,Calendario!$A$3:$A$55,0),MATCH($I35,Calendario!$D$2:$H$2,0)),""))))))))</f>
        <v/>
      </c>
      <c r="V35" s="107" t="str">
        <f>IF(ISBLANK($I35),"",IF(OR(EXACT(($I35),PROPER(TEXT(V34,"dddd"))),(EXACT(($I35),PROPER(TEXT(V33,"dddd"))))),"",IF(EXACT(($I35),(PROPER(TEXT(V$3,"dddd")))),"",IF($K35=1,INDEX(Calendario!$D$3:$H$55,MATCH(V$4,Calendario!$A$3:$A$55,0),MATCH($I35,Calendario!$D$2:$H$2,0)),IF($K35=2,IF(U35="",INDEX(Calendario!$D$3:$H$55,MATCH(V$4,Calendario!$A$3:$A$55,0),MATCH($I35,Calendario!$D$2:$H$2,0)),""),IF($K35=3,IF(AND((T35=""),(U35="")),INDEX(Calendario!$D$3:$H$55,MATCH(V$4,Calendario!$A$3:$A$55,0),MATCH($I35,Calendario!$D$2:$H$2,0)),""),IF($K35=4,IF(AND((S35=""),(T35=""),(U35="")),INDEX(Calendario!$D$3:$H$55,MATCH(V$4,Calendario!$A$3:$A$55,0),MATCH($I35,Calendario!$D$2:$H$2,0)),""))))))))</f>
        <v/>
      </c>
      <c r="W35" s="107" t="str">
        <f>IF(ISBLANK($I35),"",IF(OR(EXACT(($I35),PROPER(TEXT(W34,"dddd"))),(EXACT(($I35),PROPER(TEXT(W33,"dddd"))))),"",IF(EXACT(($I35),(PROPER(TEXT(W$3,"dddd")))),"",IF($K35=1,INDEX(Calendario!$D$3:$H$55,MATCH(W$4,Calendario!$A$3:$A$55,0),MATCH($I35,Calendario!$D$2:$H$2,0)),IF($K35=2,IF(V35="",INDEX(Calendario!$D$3:$H$55,MATCH(W$4,Calendario!$A$3:$A$55,0),MATCH($I35,Calendario!$D$2:$H$2,0)),""),IF($K35=3,IF(AND((U35=""),(V35="")),INDEX(Calendario!$D$3:$H$55,MATCH(W$4,Calendario!$A$3:$A$55,0),MATCH($I35,Calendario!$D$2:$H$2,0)),""),IF($K35=4,IF(AND((T35=""),(U35=""),(V35="")),INDEX(Calendario!$D$3:$H$55,MATCH(W$4,Calendario!$A$3:$A$55,0),MATCH($I35,Calendario!$D$2:$H$2,0)),""))))))))</f>
        <v/>
      </c>
      <c r="X35" s="107" t="str">
        <f>IF(ISBLANK($I35),"",IF(OR(EXACT(($I35),PROPER(TEXT(X34,"dddd"))),(EXACT(($I35),PROPER(TEXT(X33,"dddd"))))),"",IF(EXACT(($I35),(PROPER(TEXT(X$3,"dddd")))),"",IF($K35=1,INDEX(Calendario!$D$3:$H$55,MATCH(X$4,Calendario!$A$3:$A$55,0),MATCH($I35,Calendario!$D$2:$H$2,0)),IF($K35=2,IF(W35="",INDEX(Calendario!$D$3:$H$55,MATCH(X$4,Calendario!$A$3:$A$55,0),MATCH($I35,Calendario!$D$2:$H$2,0)),""),IF($K35=3,IF(AND((V35=""),(W35="")),INDEX(Calendario!$D$3:$H$55,MATCH(X$4,Calendario!$A$3:$A$55,0),MATCH($I35,Calendario!$D$2:$H$2,0)),""),IF($K35=4,IF(AND((U35=""),(V35=""),(W35="")),INDEX(Calendario!$D$3:$H$55,MATCH(X$4,Calendario!$A$3:$A$55,0),MATCH($I35,Calendario!$D$2:$H$2,0)),""))))))))</f>
        <v/>
      </c>
      <c r="Y35" s="107" t="str">
        <f>IF(ISBLANK($I35),"",IF(OR(EXACT(($I35),PROPER(TEXT(Y34,"dddd"))),(EXACT(($I35),PROPER(TEXT(Y33,"dddd"))))),"",IF(EXACT(($I35),(PROPER(TEXT(Y$3,"dddd")))),"",IF($K35=1,INDEX(Calendario!$D$3:$H$55,MATCH(Y$4,Calendario!$A$3:$A$55,0),MATCH($I35,Calendario!$D$2:$H$2,0)),IF($K35=2,IF(X35="",INDEX(Calendario!$D$3:$H$55,MATCH(Y$4,Calendario!$A$3:$A$55,0),MATCH($I35,Calendario!$D$2:$H$2,0)),""),IF($K35=3,IF(AND((W35=""),(X35="")),INDEX(Calendario!$D$3:$H$55,MATCH(Y$4,Calendario!$A$3:$A$55,0),MATCH($I35,Calendario!$D$2:$H$2,0)),""),IF($K35=4,IF(AND((V35=""),(W35=""),(X35="")),INDEX(Calendario!$D$3:$H$55,MATCH(Y$4,Calendario!$A$3:$A$55,0),MATCH($I35,Calendario!$D$2:$H$2,0)),""))))))))</f>
        <v/>
      </c>
      <c r="Z35" s="107" t="str">
        <f>IF(ISBLANK($I35),"",IF(OR(EXACT(($I35),PROPER(TEXT(Z34,"dddd"))),(EXACT(($I35),PROPER(TEXT(Z33,"dddd"))))),"",IF(EXACT(($I35),(PROPER(TEXT(Z$3,"dddd")))),"",IF($K35=1,INDEX(Calendario!$D$3:$H$55,MATCH(Z$4,Calendario!$A$3:$A$55,0),MATCH($I35,Calendario!$D$2:$H$2,0)),IF($K35=2,IF(Y35="",INDEX(Calendario!$D$3:$H$55,MATCH(Z$4,Calendario!$A$3:$A$55,0),MATCH($I35,Calendario!$D$2:$H$2,0)),""),IF($K35=3,IF(AND((X35=""),(Y35="")),INDEX(Calendario!$D$3:$H$55,MATCH(Z$4,Calendario!$A$3:$A$55,0),MATCH($I35,Calendario!$D$2:$H$2,0)),""),IF($K35=4,IF(AND((W35=""),(X35=""),(Y35="")),INDEX(Calendario!$D$3:$H$55,MATCH(Z$4,Calendario!$A$3:$A$55,0),MATCH($I35,Calendario!$D$2:$H$2,0)),""))))))))</f>
        <v/>
      </c>
      <c r="AA35" s="108" t="str">
        <f>IF(ISBLANK($I35),"",IF(OR(EXACT(($I35),PROPER(TEXT(AA34,"dddd"))),(EXACT(($I35),PROPER(TEXT(AA33,"dddd"))))),"",IF(EXACT(($I35),(PROPER(TEXT(AA$3,"dddd")))),"",IF($K35=1,INDEX(Calendario!$D$3:$H$55,MATCH(AA$4,Calendario!$A$3:$A$55,0),MATCH($I35,Calendario!$D$2:$H$2,0)),IF($K35=2,IF(Z35="",INDEX(Calendario!$D$3:$H$55,MATCH(AA$4,Calendario!$A$3:$A$55,0),MATCH($I35,Calendario!$D$2:$H$2,0)),""),IF($K35=3,IF(AND((Y35=""),(Z35="")),INDEX(Calendario!$D$3:$H$55,MATCH(AA$4,Calendario!$A$3:$A$55,0),MATCH($I35,Calendario!$D$2:$H$2,0)),""),IF($K35=4,IF(AND((X35=""),(Y35=""),(Z35="")),INDEX(Calendario!$D$3:$H$55,MATCH(AA$4,Calendario!$A$3:$A$55,0),MATCH($I35,Calendario!$D$2:$H$2,0)),""))))))))</f>
        <v/>
      </c>
      <c r="AB35" s="108" t="str">
        <f>IF(ISBLANK($I35),"",IF(OR(EXACT(($I35),PROPER(TEXT(AB34,"dddd"))),(EXACT(($I35),PROPER(TEXT(AB33,"dddd"))))),"",IF(EXACT(($I35),(PROPER(TEXT(AB$3,"dddd")))),"",IF($K35=1,INDEX(Calendario!$D$3:$H$55,MATCH(AB$4,Calendario!$A$3:$A$55,0),MATCH($I35,Calendario!$D$2:$H$2,0)),IF($K35=2,IF(AA35="",INDEX(Calendario!$D$3:$H$55,MATCH(AB$4,Calendario!$A$3:$A$55,0),MATCH($I35,Calendario!$D$2:$H$2,0)),""),IF($K35=3,IF(AND((Z35=""),(AA35="")),INDEX(Calendario!$D$3:$H$55,MATCH(AB$4,Calendario!$A$3:$A$55,0),MATCH($I35,Calendario!$D$2:$H$2,0)),""),IF($K35=4,IF(AND((Y35=""),(Z35=""),(AA35="")),INDEX(Calendario!$D$3:$H$55,MATCH(AB$4,Calendario!$A$3:$A$55,0),MATCH($I35,Calendario!$D$2:$H$2,0)),""))))))))</f>
        <v/>
      </c>
      <c r="AC35" s="108" t="str">
        <f>IF(ISBLANK($I35),"",IF(OR(EXACT(($I35),PROPER(TEXT(AC34,"dddd"))),(EXACT(($I35),PROPER(TEXT(AC33,"dddd"))))),"",IF(EXACT(($I35),(PROPER(TEXT(AC$3,"dddd")))),"",IF($K35=1,INDEX(Calendario!$D$3:$H$55,MATCH(AC$4,Calendario!$A$3:$A$55,0),MATCH($I35,Calendario!$D$2:$H$2,0)),IF($K35=2,IF(AB35="",INDEX(Calendario!$D$3:$H$55,MATCH(AC$4,Calendario!$A$3:$A$55,0),MATCH($I35,Calendario!$D$2:$H$2,0)),""),IF($K35=3,IF(AND((AA35=""),(AB35="")),INDEX(Calendario!$D$3:$H$55,MATCH(AC$4,Calendario!$A$3:$A$55,0),MATCH($I35,Calendario!$D$2:$H$2,0)),""),IF($K35=4,IF(AND((Z35=""),(AA35=""),(AB35="")),INDEX(Calendario!$D$3:$H$55,MATCH(AC$4,Calendario!$A$3:$A$55,0),MATCH($I35,Calendario!$D$2:$H$2,0)),""))))))))</f>
        <v/>
      </c>
      <c r="AD35" s="108" t="str">
        <f>IF(ISBLANK($I35),"",IF(OR(EXACT(($I35),PROPER(TEXT(AD34,"dddd"))),(EXACT(($I35),PROPER(TEXT(AD33,"dddd"))))),"",IF(EXACT(($I35),(PROPER(TEXT(AD$3,"dddd")))),"",IF($K35=1,INDEX(Calendario!$D$3:$H$55,MATCH(AD$4,Calendario!$A$3:$A$55,0),MATCH($I35,Calendario!$D$2:$H$2,0)),IF($K35=2,IF(AC35="",INDEX(Calendario!$D$3:$H$55,MATCH(AD$4,Calendario!$A$3:$A$55,0),MATCH($I35,Calendario!$D$2:$H$2,0)),""),IF($K35=3,IF(AND((AB35=""),(AC35="")),INDEX(Calendario!$D$3:$H$55,MATCH(AD$4,Calendario!$A$3:$A$55,0),MATCH($I35,Calendario!$D$2:$H$2,0)),""),IF($K35=4,IF(AND((AA35=""),(AB35=""),(AC35="")),INDEX(Calendario!$D$3:$H$55,MATCH(AD$4,Calendario!$A$3:$A$55,0),MATCH($I35,Calendario!$D$2:$H$2,0)),""))))))))</f>
        <v/>
      </c>
      <c r="AE35" s="107" t="str">
        <f>IF(ISBLANK($I35),"",IF(OR(EXACT(($I35),PROPER(TEXT(AE34,"dddd"))),(EXACT(($I35),PROPER(TEXT(AE33,"dddd"))))),"",IF(EXACT(($I35),(PROPER(TEXT(AE$3,"dddd")))),"",IF($K35=1,INDEX(Calendario!$D$3:$H$55,MATCH(AE$4,Calendario!$A$3:$A$55,0),MATCH($I35,Calendario!$D$2:$H$2,0)),IF($K35=2,IF(AD35="",INDEX(Calendario!$D$3:$H$55,MATCH(AE$4,Calendario!$A$3:$A$55,0),MATCH($I35,Calendario!$D$2:$H$2,0)),""),IF($K35=3,IF(AND((AC35=""),(AD35="")),INDEX(Calendario!$D$3:$H$55,MATCH(AE$4,Calendario!$A$3:$A$55,0),MATCH($I35,Calendario!$D$2:$H$2,0)),""),IF($K35=4,IF(AND((AB35=""),(AC35=""),(AD35="")),INDEX(Calendario!$D$3:$H$55,MATCH(AE$4,Calendario!$A$3:$A$55,0),MATCH($I35,Calendario!$D$2:$H$2,0)),""))))))))</f>
        <v/>
      </c>
      <c r="AF35" s="107" t="str">
        <f>IF(ISBLANK($I35),"",IF(OR(EXACT(($I35),PROPER(TEXT(AF34,"dddd"))),(EXACT(($I35),PROPER(TEXT(AF33,"dddd"))))),"",IF(EXACT(($I35),(PROPER(TEXT(AF$3,"dddd")))),"",IF($K35=1,INDEX(Calendario!$D$3:$H$55,MATCH(AF$4,Calendario!$A$3:$A$55,0),MATCH($I35,Calendario!$D$2:$H$2,0)),IF($K35=2,IF(AE35="",INDEX(Calendario!$D$3:$H$55,MATCH(AF$4,Calendario!$A$3:$A$55,0),MATCH($I35,Calendario!$D$2:$H$2,0)),""),IF($K35=3,IF(AND((AD35=""),(AE35="")),INDEX(Calendario!$D$3:$H$55,MATCH(AF$4,Calendario!$A$3:$A$55,0),MATCH($I35,Calendario!$D$2:$H$2,0)),""),IF($K35=4,IF(AND((AC35=""),(AD35=""),(AE35="")),INDEX(Calendario!$D$3:$H$55,MATCH(AF$4,Calendario!$A$3:$A$55,0),MATCH($I35,Calendario!$D$2:$H$2,0)),""))))))))</f>
        <v/>
      </c>
      <c r="AG35" s="107" t="str">
        <f>IF(ISBLANK($I35),"",IF(OR(EXACT(($I35),PROPER(TEXT(AG34,"dddd"))),(EXACT(($I35),PROPER(TEXT(AG33,"dddd"))))),"",IF(EXACT(($I35),(PROPER(TEXT(AG$3,"dddd")))),"",IF($K35=1,INDEX(Calendario!$D$3:$H$55,MATCH(AG$4,Calendario!$A$3:$A$55,0),MATCH($I35,Calendario!$D$2:$H$2,0)),IF($K35=2,IF(AF35="",INDEX(Calendario!$D$3:$H$55,MATCH(AG$4,Calendario!$A$3:$A$55,0),MATCH($I35,Calendario!$D$2:$H$2,0)),""),IF($K35=3,IF(AND((AE35=""),(AF35="")),INDEX(Calendario!$D$3:$H$55,MATCH(AG$4,Calendario!$A$3:$A$55,0),MATCH($I35,Calendario!$D$2:$H$2,0)),""),IF($K35=4,IF(AND((AD35=""),(AE35=""),(AF35="")),INDEX(Calendario!$D$3:$H$55,MATCH(AG$4,Calendario!$A$3:$A$55,0),MATCH($I35,Calendario!$D$2:$H$2,0)),""))))))))</f>
        <v/>
      </c>
      <c r="AH35" s="107" t="str">
        <f>IF(ISBLANK($I35),"",IF(OR(EXACT(($I35),PROPER(TEXT(AH34,"dddd"))),(EXACT(($I35),PROPER(TEXT(AH33,"dddd"))))),"",IF(EXACT(($I35),(PROPER(TEXT(AH$3,"dddd")))),"",IF($K35=1,INDEX(Calendario!$D$3:$H$55,MATCH(AH$4,Calendario!$A$3:$A$55,0),MATCH($I35,Calendario!$D$2:$H$2,0)),IF($K35=2,IF(AG35="",INDEX(Calendario!$D$3:$H$55,MATCH(AH$4,Calendario!$A$3:$A$55,0),MATCH($I35,Calendario!$D$2:$H$2,0)),""),IF($K35=3,IF(AND((AF35=""),(AG35="")),INDEX(Calendario!$D$3:$H$55,MATCH(AH$4,Calendario!$A$3:$A$55,0),MATCH($I35,Calendario!$D$2:$H$2,0)),""),IF($K35=4,IF(AND((AE35=""),(AF35=""),(AG35="")),INDEX(Calendario!$D$3:$H$55,MATCH(AH$4,Calendario!$A$3:$A$55,0),MATCH($I35,Calendario!$D$2:$H$2,0)),""))))))))</f>
        <v/>
      </c>
      <c r="AI35" s="108" t="str">
        <f>IF(ISBLANK($I35),"",IF(OR(EXACT(($I35),PROPER(TEXT(AI34,"dddd"))),(EXACT(($I35),PROPER(TEXT(AI33,"dddd"))))),"",IF(EXACT(($I35),(PROPER(TEXT(AI$3,"dddd")))),"",IF($K35=1,INDEX(Calendario!$D$3:$H$55,MATCH(AI$4,Calendario!$A$3:$A$55,0),MATCH($I35,Calendario!$D$2:$H$2,0)),IF($K35=2,IF(AH35="",INDEX(Calendario!$D$3:$H$55,MATCH(AI$4,Calendario!$A$3:$A$55,0),MATCH($I35,Calendario!$D$2:$H$2,0)),""),IF($K35=3,IF(AND((AG35=""),(AH35="")),INDEX(Calendario!$D$3:$H$55,MATCH(AI$4,Calendario!$A$3:$A$55,0),MATCH($I35,Calendario!$D$2:$H$2,0)),""),IF($K35=4,IF(AND((AF35=""),(AG35=""),(AH35="")),INDEX(Calendario!$D$3:$H$55,MATCH(AI$4,Calendario!$A$3:$A$55,0),MATCH($I35,Calendario!$D$2:$H$2,0)),""))))))))</f>
        <v/>
      </c>
      <c r="AJ35" s="108" t="str">
        <f>IF(ISBLANK($I35),"",IF(OR(EXACT(($I35),PROPER(TEXT(AJ34,"dddd"))),(EXACT(($I35),PROPER(TEXT(AJ33,"dddd"))))),"",IF(EXACT(($I35),(PROPER(TEXT(AJ$3,"dddd")))),"",IF($K35=1,INDEX(Calendario!$D$3:$H$55,MATCH(AJ$4,Calendario!$A$3:$A$55,0),MATCH($I35,Calendario!$D$2:$H$2,0)),IF($K35=2,IF(AI35="",INDEX(Calendario!$D$3:$H$55,MATCH(AJ$4,Calendario!$A$3:$A$55,0),MATCH($I35,Calendario!$D$2:$H$2,0)),""),IF($K35=3,IF(AND((AH35=""),(AI35="")),INDEX(Calendario!$D$3:$H$55,MATCH(AJ$4,Calendario!$A$3:$A$55,0),MATCH($I35,Calendario!$D$2:$H$2,0)),""),IF($K35=4,IF(AND((AG35=""),(AH35=""),(AI35="")),INDEX(Calendario!$D$3:$H$55,MATCH(AJ$4,Calendario!$A$3:$A$55,0),MATCH($I35,Calendario!$D$2:$H$2,0)),""))))))))</f>
        <v/>
      </c>
      <c r="AK35" s="108" t="str">
        <f>IF(ISBLANK($I35),"",IF(OR(EXACT(($I35),PROPER(TEXT(AK34,"dddd"))),(EXACT(($I35),PROPER(TEXT(AK33,"dddd"))))),"",IF(EXACT(($I35),(PROPER(TEXT(AK$3,"dddd")))),"",IF($K35=1,INDEX(Calendario!$D$3:$H$55,MATCH(AK$4,Calendario!$A$3:$A$55,0),MATCH($I35,Calendario!$D$2:$H$2,0)),IF($K35=2,IF(AJ35="",INDEX(Calendario!$D$3:$H$55,MATCH(AK$4,Calendario!$A$3:$A$55,0),MATCH($I35,Calendario!$D$2:$H$2,0)),""),IF($K35=3,IF(AND((AI35=""),(AJ35="")),INDEX(Calendario!$D$3:$H$55,MATCH(AK$4,Calendario!$A$3:$A$55,0),MATCH($I35,Calendario!$D$2:$H$2,0)),""),IF($K35=4,IF(AND((AH35=""),(AI35=""),(AJ35="")),INDEX(Calendario!$D$3:$H$55,MATCH(AK$4,Calendario!$A$3:$A$55,0),MATCH($I35,Calendario!$D$2:$H$2,0)),""))))))))</f>
        <v/>
      </c>
      <c r="AL35" s="108" t="str">
        <f>IF(ISBLANK($I35),"",IF(OR(EXACT(($I35),PROPER(TEXT(AL34,"dddd"))),(EXACT(($I35),PROPER(TEXT(AL33,"dddd"))))),"",IF(EXACT(($I35),(PROPER(TEXT(AL$3,"dddd")))),"",IF($K35=1,INDEX(Calendario!$D$3:$H$55,MATCH(AL$4,Calendario!$A$3:$A$55,0),MATCH($I35,Calendario!$D$2:$H$2,0)),IF($K35=2,IF(AK35="",INDEX(Calendario!$D$3:$H$55,MATCH(AL$4,Calendario!$A$3:$A$55,0),MATCH($I35,Calendario!$D$2:$H$2,0)),""),IF($K35=3,IF(AND((AJ35=""),(AK35="")),INDEX(Calendario!$D$3:$H$55,MATCH(AL$4,Calendario!$A$3:$A$55,0),MATCH($I35,Calendario!$D$2:$H$2,0)),""),IF($K35=4,IF(AND((AI35=""),(AJ35=""),(AK35="")),INDEX(Calendario!$D$3:$H$55,MATCH(AL$4,Calendario!$A$3:$A$55,0),MATCH($I35,Calendario!$D$2:$H$2,0)),""))))))))</f>
        <v/>
      </c>
      <c r="AM35" s="108" t="str">
        <f>IF(ISBLANK($I35),"",IF(OR(EXACT(($I35),PROPER(TEXT(AM34,"dddd"))),(EXACT(($I35),PROPER(TEXT(AM33,"dddd"))))),"",IF(EXACT(($I35),(PROPER(TEXT(AM$3,"dddd")))),"",IF($K35=1,INDEX(Calendario!$D$3:$H$55,MATCH(AM$4,Calendario!$A$3:$A$55,0),MATCH($I35,Calendario!$D$2:$H$2,0)),IF($K35=2,IF(AL35="",INDEX(Calendario!$D$3:$H$55,MATCH(AM$4,Calendario!$A$3:$A$55,0),MATCH($I35,Calendario!$D$2:$H$2,0)),""),IF($K35=3,IF(AND((AK35=""),(AL35="")),INDEX(Calendario!$D$3:$H$55,MATCH(AM$4,Calendario!$A$3:$A$55,0),MATCH($I35,Calendario!$D$2:$H$2,0)),""),IF($K35=4,IF(AND((AJ35=""),(AK35=""),(AL35="")),INDEX(Calendario!$D$3:$H$55,MATCH(AM$4,Calendario!$A$3:$A$55,0),MATCH($I35,Calendario!$D$2:$H$2,0)),""))))))))</f>
        <v/>
      </c>
      <c r="AN35" s="107" t="str">
        <f>IF(ISBLANK($I35),"",IF(OR(EXACT(($I35),PROPER(TEXT(AN34,"dddd"))),(EXACT(($I35),PROPER(TEXT(AN33,"dddd"))))),"",IF(EXACT(($I35),(PROPER(TEXT(AN$3,"dddd")))),"",IF($K35=1,INDEX(Calendario!$D$3:$H$55,MATCH(AN$4,Calendario!$A$3:$A$55,0),MATCH($I35,Calendario!$D$2:$H$2,0)),IF($K35=2,IF(AM35="",INDEX(Calendario!$D$3:$H$55,MATCH(AN$4,Calendario!$A$3:$A$55,0),MATCH($I35,Calendario!$D$2:$H$2,0)),""),IF($K35=3,IF(AND((AL35=""),(AM35="")),INDEX(Calendario!$D$3:$H$55,MATCH(AN$4,Calendario!$A$3:$A$55,0),MATCH($I35,Calendario!$D$2:$H$2,0)),""),IF($K35=4,IF(AND((AK35=""),(AL35=""),(AM35="")),INDEX(Calendario!$D$3:$H$55,MATCH(AN$4,Calendario!$A$3:$A$55,0),MATCH($I35,Calendario!$D$2:$H$2,0)),""))))))))</f>
        <v/>
      </c>
      <c r="AO35" s="107" t="str">
        <f>IF(ISBLANK($I35),"",IF(OR(EXACT(($I35),PROPER(TEXT(AO34,"dddd"))),(EXACT(($I35),PROPER(TEXT(AO33,"dddd"))))),"",IF(EXACT(($I35),(PROPER(TEXT(AO$3,"dddd")))),"",IF($K35=1,INDEX(Calendario!$D$3:$H$55,MATCH(AO$4,Calendario!$A$3:$A$55,0),MATCH($I35,Calendario!$D$2:$H$2,0)),IF($K35=2,IF(AN35="",INDEX(Calendario!$D$3:$H$55,MATCH(AO$4,Calendario!$A$3:$A$55,0),MATCH($I35,Calendario!$D$2:$H$2,0)),""),IF($K35=3,IF(AND((AM35=""),(AN35="")),INDEX(Calendario!$D$3:$H$55,MATCH(AO$4,Calendario!$A$3:$A$55,0),MATCH($I35,Calendario!$D$2:$H$2,0)),""),IF($K35=4,IF(AND((AL35=""),(AM35=""),(AN35="")),INDEX(Calendario!$D$3:$H$55,MATCH(AO$4,Calendario!$A$3:$A$55,0),MATCH($I35,Calendario!$D$2:$H$2,0)),""))))))))</f>
        <v/>
      </c>
      <c r="AP35" s="107" t="str">
        <f>IF(ISBLANK($I35),"",IF(OR(EXACT(($I35),PROPER(TEXT(AP34,"dddd"))),(EXACT(($I35),PROPER(TEXT(AP33,"dddd"))))),"",IF(EXACT(($I35),(PROPER(TEXT(AP$3,"dddd")))),"",IF($K35=1,INDEX(Calendario!$D$3:$H$55,MATCH(AP$4,Calendario!$A$3:$A$55,0),MATCH($I35,Calendario!$D$2:$H$2,0)),IF($K35=2,IF(AO35="",INDEX(Calendario!$D$3:$H$55,MATCH(AP$4,Calendario!$A$3:$A$55,0),MATCH($I35,Calendario!$D$2:$H$2,0)),""),IF($K35=3,IF(AND((AN35=""),(AO35="")),INDEX(Calendario!$D$3:$H$55,MATCH(AP$4,Calendario!$A$3:$A$55,0),MATCH($I35,Calendario!$D$2:$H$2,0)),""),IF($K35=4,IF(AND((AM35=""),(AN35=""),(AO35="")),INDEX(Calendario!$D$3:$H$55,MATCH(AP$4,Calendario!$A$3:$A$55,0),MATCH($I35,Calendario!$D$2:$H$2,0)),""))))))))</f>
        <v/>
      </c>
      <c r="AQ35" s="107" t="str">
        <f>IF(ISBLANK($I35),"",IF(OR(EXACT(($I35),PROPER(TEXT(AQ34,"dddd"))),(EXACT(($I35),PROPER(TEXT(AQ33,"dddd"))))),"",IF(EXACT(($I35),(PROPER(TEXT(AQ$3,"dddd")))),"",IF($K35=1,INDEX(Calendario!$D$3:$H$55,MATCH(AQ$4,Calendario!$A$3:$A$55,0),MATCH($I35,Calendario!$D$2:$H$2,0)),IF($K35=2,IF(AP35="",INDEX(Calendario!$D$3:$H$55,MATCH(AQ$4,Calendario!$A$3:$A$55,0),MATCH($I35,Calendario!$D$2:$H$2,0)),""),IF($K35=3,IF(AND((AO35=""),(AP35="")),INDEX(Calendario!$D$3:$H$55,MATCH(AQ$4,Calendario!$A$3:$A$55,0),MATCH($I35,Calendario!$D$2:$H$2,0)),""),IF($K35=4,IF(AND((AN35=""),(AO35=""),(AP35="")),INDEX(Calendario!$D$3:$H$55,MATCH(AQ$4,Calendario!$A$3:$A$55,0),MATCH($I35,Calendario!$D$2:$H$2,0)),""))))))))</f>
        <v/>
      </c>
      <c r="AR35" s="108" t="str">
        <f>IF(ISBLANK($I35),"",IF(OR(EXACT(($I35),PROPER(TEXT(AR34,"dddd"))),(EXACT(($I35),PROPER(TEXT(AR33,"dddd"))))),"",IF(EXACT(($I35),(PROPER(TEXT(AR$3,"dddd")))),"",IF($K35=1,INDEX(Calendario!$D$3:$H$55,MATCH(AR$4,Calendario!$A$3:$A$55,0),MATCH($I35,Calendario!$D$2:$H$2,0)),IF($K35=2,IF(AQ35="",INDEX(Calendario!$D$3:$H$55,MATCH(AR$4,Calendario!$A$3:$A$55,0),MATCH($I35,Calendario!$D$2:$H$2,0)),""),IF($K35=3,IF(AND((AP35=""),(AQ35="")),INDEX(Calendario!$D$3:$H$55,MATCH(AR$4,Calendario!$A$3:$A$55,0),MATCH($I35,Calendario!$D$2:$H$2,0)),""),IF($K35=4,IF(AND((AO35=""),(AP35=""),(AQ35="")),INDEX(Calendario!$D$3:$H$55,MATCH(AR$4,Calendario!$A$3:$A$55,0),MATCH($I35,Calendario!$D$2:$H$2,0)),""))))))))</f>
        <v/>
      </c>
      <c r="AS35" s="108" t="str">
        <f>IF(ISBLANK($I35),"",IF(OR(EXACT(($I35),PROPER(TEXT(AS34,"dddd"))),(EXACT(($I35),PROPER(TEXT(AS33,"dddd"))))),"",IF(EXACT(($I35),(PROPER(TEXT(AS$3,"dddd")))),"",IF($K35=1,INDEX(Calendario!$D$3:$H$55,MATCH(AS$4,Calendario!$A$3:$A$55,0),MATCH($I35,Calendario!$D$2:$H$2,0)),IF($K35=2,IF(AR35="",INDEX(Calendario!$D$3:$H$55,MATCH(AS$4,Calendario!$A$3:$A$55,0),MATCH($I35,Calendario!$D$2:$H$2,0)),""),IF($K35=3,IF(AND((AQ35=""),(AR35="")),INDEX(Calendario!$D$3:$H$55,MATCH(AS$4,Calendario!$A$3:$A$55,0),MATCH($I35,Calendario!$D$2:$H$2,0)),""),IF($K35=4,IF(AND((AP35=""),(AQ35=""),(AR35="")),INDEX(Calendario!$D$3:$H$55,MATCH(AS$4,Calendario!$A$3:$A$55,0),MATCH($I35,Calendario!$D$2:$H$2,0)),""))))))))</f>
        <v/>
      </c>
      <c r="AT35" s="108" t="str">
        <f>IF(ISBLANK($I35),"",IF(OR(EXACT(($I35),PROPER(TEXT(AT34,"dddd"))),(EXACT(($I35),PROPER(TEXT(AT33,"dddd"))))),"",IF(EXACT(($I35),(PROPER(TEXT(AT$3,"dddd")))),"",IF($K35=1,INDEX(Calendario!$D$3:$H$55,MATCH(AT$4,Calendario!$A$3:$A$55,0),MATCH($I35,Calendario!$D$2:$H$2,0)),IF($K35=2,IF(AS35="",INDEX(Calendario!$D$3:$H$55,MATCH(AT$4,Calendario!$A$3:$A$55,0),MATCH($I35,Calendario!$D$2:$H$2,0)),""),IF($K35=3,IF(AND((AR35=""),(AS35="")),INDEX(Calendario!$D$3:$H$55,MATCH(AT$4,Calendario!$A$3:$A$55,0),MATCH($I35,Calendario!$D$2:$H$2,0)),""),IF($K35=4,IF(AND((AQ35=""),(AR35=""),(AS35="")),INDEX(Calendario!$D$3:$H$55,MATCH(AT$4,Calendario!$A$3:$A$55,0),MATCH($I35,Calendario!$D$2:$H$2,0)),""))))))))</f>
        <v/>
      </c>
      <c r="AU35" s="108" t="str">
        <f>IF(ISBLANK($I35),"",IF(OR(EXACT(($I35),PROPER(TEXT(AU34,"dddd"))),(EXACT(($I35),PROPER(TEXT(AU33,"dddd"))))),"",IF(EXACT(($I35),(PROPER(TEXT(AU$3,"dddd")))),"",IF($K35=1,INDEX(Calendario!$D$3:$H$55,MATCH(AU$4,Calendario!$A$3:$A$55,0),MATCH($I35,Calendario!$D$2:$H$2,0)),IF($K35=2,IF(AT35="",INDEX(Calendario!$D$3:$H$55,MATCH(AU$4,Calendario!$A$3:$A$55,0),MATCH($I35,Calendario!$D$2:$H$2,0)),""),IF($K35=3,IF(AND((AS35=""),(AT35="")),INDEX(Calendario!$D$3:$H$55,MATCH(AU$4,Calendario!$A$3:$A$55,0),MATCH($I35,Calendario!$D$2:$H$2,0)),""),IF($K35=4,IF(AND((AR35=""),(AS35=""),(AT35="")),INDEX(Calendario!$D$3:$H$55,MATCH(AU$4,Calendario!$A$3:$A$55,0),MATCH($I35,Calendario!$D$2:$H$2,0)),""))))))))</f>
        <v/>
      </c>
      <c r="AV35" s="107" t="str">
        <f>IF(ISBLANK($I35),"",IF(OR(EXACT(($I35),PROPER(TEXT(AV34,"dddd"))),(EXACT(($I35),PROPER(TEXT(AV33,"dddd"))))),"",IF(EXACT(($I35),(PROPER(TEXT(AV$3,"dddd")))),"",IF($K35=1,INDEX(Calendario!$D$3:$H$55,MATCH(AV$4,Calendario!$A$3:$A$55,0),MATCH($I35,Calendario!$D$2:$H$2,0)),IF($K35=2,IF(AU35="",INDEX(Calendario!$D$3:$H$55,MATCH(AV$4,Calendario!$A$3:$A$55,0),MATCH($I35,Calendario!$D$2:$H$2,0)),""),IF($K35=3,IF(AND((AT35=""),(AU35="")),INDEX(Calendario!$D$3:$H$55,MATCH(AV$4,Calendario!$A$3:$A$55,0),MATCH($I35,Calendario!$D$2:$H$2,0)),""),IF($K35=4,IF(AND((AS35=""),(AT35=""),(AU35="")),INDEX(Calendario!$D$3:$H$55,MATCH(AV$4,Calendario!$A$3:$A$55,0),MATCH($I35,Calendario!$D$2:$H$2,0)),""))))))))</f>
        <v/>
      </c>
      <c r="AW35" s="107" t="str">
        <f>IF(ISBLANK($I35),"",IF(OR(EXACT(($I35),PROPER(TEXT(AW34,"dddd"))),(EXACT(($I35),PROPER(TEXT(AW33,"dddd"))))),"",IF(EXACT(($I35),(PROPER(TEXT(AW$3,"dddd")))),"",IF($K35=1,INDEX(Calendario!$D$3:$H$55,MATCH(AW$4,Calendario!$A$3:$A$55,0),MATCH($I35,Calendario!$D$2:$H$2,0)),IF($K35=2,IF(AV35="",INDEX(Calendario!$D$3:$H$55,MATCH(AW$4,Calendario!$A$3:$A$55,0),MATCH($I35,Calendario!$D$2:$H$2,0)),""),IF($K35=3,IF(AND((AU35=""),(AV35="")),INDEX(Calendario!$D$3:$H$55,MATCH(AW$4,Calendario!$A$3:$A$55,0),MATCH($I35,Calendario!$D$2:$H$2,0)),""),IF($K35=4,IF(AND((AT35=""),(AU35=""),(AV35="")),INDEX(Calendario!$D$3:$H$55,MATCH(AW$4,Calendario!$A$3:$A$55,0),MATCH($I35,Calendario!$D$2:$H$2,0)),""))))))))</f>
        <v/>
      </c>
      <c r="AX35" s="107" t="str">
        <f>IF(ISBLANK($I35),"",IF(OR(EXACT(($I35),PROPER(TEXT(AX34,"dddd"))),(EXACT(($I35),PROPER(TEXT(AX33,"dddd"))))),"",IF(EXACT(($I35),(PROPER(TEXT(AX$3,"dddd")))),"",IF($K35=1,INDEX(Calendario!$D$3:$H$55,MATCH(AX$4,Calendario!$A$3:$A$55,0),MATCH($I35,Calendario!$D$2:$H$2,0)),IF($K35=2,IF(AW35="",INDEX(Calendario!$D$3:$H$55,MATCH(AX$4,Calendario!$A$3:$A$55,0),MATCH($I35,Calendario!$D$2:$H$2,0)),""),IF($K35=3,IF(AND((AV35=""),(AW35="")),INDEX(Calendario!$D$3:$H$55,MATCH(AX$4,Calendario!$A$3:$A$55,0),MATCH($I35,Calendario!$D$2:$H$2,0)),""),IF($K35=4,IF(AND((AU35=""),(AV35=""),(AW35="")),INDEX(Calendario!$D$3:$H$55,MATCH(AX$4,Calendario!$A$3:$A$55,0),MATCH($I35,Calendario!$D$2:$H$2,0)),""))))))))</f>
        <v/>
      </c>
      <c r="AY35" s="107" t="str">
        <f>IF(ISBLANK($I35),"",IF(OR(EXACT(($I35),PROPER(TEXT(AY34,"dddd"))),(EXACT(($I35),PROPER(TEXT(AY33,"dddd"))))),"",IF(EXACT(($I35),(PROPER(TEXT(AY$3,"dddd")))),"",IF($K35=1,INDEX(Calendario!$D$3:$H$55,MATCH(AY$4,Calendario!$A$3:$A$55,0),MATCH($I35,Calendario!$D$2:$H$2,0)),IF($K35=2,IF(AX35="",INDEX(Calendario!$D$3:$H$55,MATCH(AY$4,Calendario!$A$3:$A$55,0),MATCH($I35,Calendario!$D$2:$H$2,0)),""),IF($K35=3,IF(AND((AW35=""),(AX35="")),INDEX(Calendario!$D$3:$H$55,MATCH(AY$4,Calendario!$A$3:$A$55,0),MATCH($I35,Calendario!$D$2:$H$2,0)),""),IF($K35=4,IF(AND((AV35=""),(AW35=""),(AX35="")),INDEX(Calendario!$D$3:$H$55,MATCH(AY$4,Calendario!$A$3:$A$55,0),MATCH($I35,Calendario!$D$2:$H$2,0)),""))))))))</f>
        <v/>
      </c>
      <c r="AZ35" s="107" t="str">
        <f>IF(ISBLANK($I35),"",IF(OR(EXACT(($I35),PROPER(TEXT(AZ34,"dddd"))),(EXACT(($I35),PROPER(TEXT(AZ33,"dddd"))))),"",IF(EXACT(($I35),(PROPER(TEXT(AZ$3,"dddd")))),"",IF($K35=1,INDEX(Calendario!$D$3:$H$55,MATCH(AZ$4,Calendario!$A$3:$A$55,0),MATCH($I35,Calendario!$D$2:$H$2,0)),IF($K35=2,IF(AY35="",INDEX(Calendario!$D$3:$H$55,MATCH(AZ$4,Calendario!$A$3:$A$55,0),MATCH($I35,Calendario!$D$2:$H$2,0)),""),IF($K35=3,IF(AND((AX35=""),(AY35="")),INDEX(Calendario!$D$3:$H$55,MATCH(AZ$4,Calendario!$A$3:$A$55,0),MATCH($I35,Calendario!$D$2:$H$2,0)),""),IF($K35=4,IF(AND((AW35=""),(AX35=""),(AY35="")),INDEX(Calendario!$D$3:$H$55,MATCH(AZ$4,Calendario!$A$3:$A$55,0),MATCH($I35,Calendario!$D$2:$H$2,0)),""))))))))</f>
        <v/>
      </c>
      <c r="BA35" s="108" t="str">
        <f>IF(ISBLANK($I35),"",IF(OR(EXACT(($I35),PROPER(TEXT(BA34,"dddd"))),(EXACT(($I35),PROPER(TEXT(BA33,"dddd"))))),"",IF(EXACT(($I35),(PROPER(TEXT(BA$3,"dddd")))),"",IF($K35=1,INDEX(Calendario!$D$3:$H$55,MATCH(BA$4,Calendario!$A$3:$A$55,0),MATCH($I35,Calendario!$D$2:$H$2,0)),IF($K35=2,IF(AZ35="",INDEX(Calendario!$D$3:$H$55,MATCH(BA$4,Calendario!$A$3:$A$55,0),MATCH($I35,Calendario!$D$2:$H$2,0)),""),IF($K35=3,IF(AND((AY35=""),(AZ35="")),INDEX(Calendario!$D$3:$H$55,MATCH(BA$4,Calendario!$A$3:$A$55,0),MATCH($I35,Calendario!$D$2:$H$2,0)),""),IF($K35=4,IF(AND((AX35=""),(AY35=""),(AZ35="")),INDEX(Calendario!$D$3:$H$55,MATCH(BA$4,Calendario!$A$3:$A$55,0),MATCH($I35,Calendario!$D$2:$H$2,0)),""))))))))</f>
        <v/>
      </c>
      <c r="BB35" s="108" t="str">
        <f>IF(ISBLANK($I35),"",IF(OR(EXACT(($I35),PROPER(TEXT(BB34,"dddd"))),(EXACT(($I35),PROPER(TEXT(BB33,"dddd"))))),"",IF(EXACT(($I35),(PROPER(TEXT(BB$3,"dddd")))),"",IF($K35=1,INDEX(Calendario!$D$3:$H$55,MATCH(BB$4,Calendario!$A$3:$A$55,0),MATCH($I35,Calendario!$D$2:$H$2,0)),IF($K35=2,IF(BA35="",INDEX(Calendario!$D$3:$H$55,MATCH(BB$4,Calendario!$A$3:$A$55,0),MATCH($I35,Calendario!$D$2:$H$2,0)),""),IF($K35=3,IF(AND((AZ35=""),(BA35="")),INDEX(Calendario!$D$3:$H$55,MATCH(BB$4,Calendario!$A$3:$A$55,0),MATCH($I35,Calendario!$D$2:$H$2,0)),""),IF($K35=4,IF(AND((AY35=""),(AZ35=""),(BA35="")),INDEX(Calendario!$D$3:$H$55,MATCH(BB$4,Calendario!$A$3:$A$55,0),MATCH($I35,Calendario!$D$2:$H$2,0)),""))))))))</f>
        <v/>
      </c>
      <c r="BC35" s="108" t="str">
        <f>IF(ISBLANK($I35),"",IF(OR(EXACT(($I35),PROPER(TEXT(BC34,"dddd"))),(EXACT(($I35),PROPER(TEXT(BC33,"dddd"))))),"",IF(EXACT(($I35),(PROPER(TEXT(BC$3,"dddd")))),"",IF($K35=1,INDEX(Calendario!$D$3:$H$55,MATCH(BC$4,Calendario!$A$3:$A$55,0),MATCH($I35,Calendario!$D$2:$H$2,0)),IF($K35=2,IF(BB35="",INDEX(Calendario!$D$3:$H$55,MATCH(BC$4,Calendario!$A$3:$A$55,0),MATCH($I35,Calendario!$D$2:$H$2,0)),""),IF($K35=3,IF(AND((BA35=""),(BB35="")),INDEX(Calendario!$D$3:$H$55,MATCH(BC$4,Calendario!$A$3:$A$55,0),MATCH($I35,Calendario!$D$2:$H$2,0)),""),IF($K35=4,IF(AND((AZ35=""),(BA35=""),(BB35="")),INDEX(Calendario!$D$3:$H$55,MATCH(BC$4,Calendario!$A$3:$A$55,0),MATCH($I35,Calendario!$D$2:$H$2,0)),""))))))))</f>
        <v/>
      </c>
      <c r="BD35" s="108" t="str">
        <f>IF(ISBLANK($I35),"",IF(OR(EXACT(($I35),PROPER(TEXT(BD34,"dddd"))),(EXACT(($I35),PROPER(TEXT(BD33,"dddd"))))),"",IF(EXACT(($I35),(PROPER(TEXT(BD$3,"dddd")))),"",IF($K35=1,INDEX(Calendario!$D$3:$H$55,MATCH(BD$4,Calendario!$A$3:$A$55,0),MATCH($I35,Calendario!$D$2:$H$2,0)),IF($K35=2,IF(BC35="",INDEX(Calendario!$D$3:$H$55,MATCH(BD$4,Calendario!$A$3:$A$55,0),MATCH($I35,Calendario!$D$2:$H$2,0)),""),IF($K35=3,IF(AND((BB35=""),(BC35="")),INDEX(Calendario!$D$3:$H$55,MATCH(BD$4,Calendario!$A$3:$A$55,0),MATCH($I35,Calendario!$D$2:$H$2,0)),""),IF($K35=4,IF(AND((BA35=""),(BB35=""),(BC35="")),INDEX(Calendario!$D$3:$H$55,MATCH(BD$4,Calendario!$A$3:$A$55,0),MATCH($I35,Calendario!$D$2:$H$2,0)),""))))))))</f>
        <v/>
      </c>
      <c r="BE35" s="107" t="str">
        <f>IF(ISBLANK($I35),"",IF(OR(EXACT(($I35),PROPER(TEXT(BE34,"dddd"))),(EXACT(($I35),PROPER(TEXT(BE33,"dddd"))))),"",IF(EXACT(($I35),(PROPER(TEXT(BE$3,"dddd")))),"",IF($K35=1,INDEX(Calendario!$D$3:$H$55,MATCH(BE$4,Calendario!$A$3:$A$55,0),MATCH($I35,Calendario!$D$2:$H$2,0)),IF($K35=2,IF(BD35="",INDEX(Calendario!$D$3:$H$55,MATCH(BE$4,Calendario!$A$3:$A$55,0),MATCH($I35,Calendario!$D$2:$H$2,0)),""),IF($K35=3,IF(AND((BC35=""),(BD35="")),INDEX(Calendario!$D$3:$H$55,MATCH(BE$4,Calendario!$A$3:$A$55,0),MATCH($I35,Calendario!$D$2:$H$2,0)),""),IF($K35=4,IF(AND((BB35=""),(BC35=""),(BD35="")),INDEX(Calendario!$D$3:$H$55,MATCH(BE$4,Calendario!$A$3:$A$55,0),MATCH($I35,Calendario!$D$2:$H$2,0)),""))))))))</f>
        <v/>
      </c>
      <c r="BF35" s="107" t="str">
        <f>IF(ISBLANK($I35),"",IF(OR(EXACT(($I35),PROPER(TEXT(BF34,"dddd"))),(EXACT(($I35),PROPER(TEXT(BF33,"dddd"))))),"",IF(EXACT(($I35),(PROPER(TEXT(BF$3,"dddd")))),"",IF($K35=1,INDEX(Calendario!$D$3:$H$55,MATCH(BF$4,Calendario!$A$3:$A$55,0),MATCH($I35,Calendario!$D$2:$H$2,0)),IF($K35=2,IF(BE35="",INDEX(Calendario!$D$3:$H$55,MATCH(BF$4,Calendario!$A$3:$A$55,0),MATCH($I35,Calendario!$D$2:$H$2,0)),""),IF($K35=3,IF(AND((BD35=""),(BE35="")),INDEX(Calendario!$D$3:$H$55,MATCH(BF$4,Calendario!$A$3:$A$55,0),MATCH($I35,Calendario!$D$2:$H$2,0)),""),IF($K35=4,IF(AND((BC35=""),(BD35=""),(BE35="")),INDEX(Calendario!$D$3:$H$55,MATCH(BF$4,Calendario!$A$3:$A$55,0),MATCH($I35,Calendario!$D$2:$H$2,0)),""))))))))</f>
        <v/>
      </c>
      <c r="BG35" s="107" t="str">
        <f>IF(ISBLANK($I35),"",IF(OR(EXACT(($I35),PROPER(TEXT(BG34,"dddd"))),(EXACT(($I35),PROPER(TEXT(BG33,"dddd"))))),"",IF(EXACT(($I35),(PROPER(TEXT(BG$3,"dddd")))),"",IF($K35=1,INDEX(Calendario!$D$3:$H$55,MATCH(BG$4,Calendario!$A$3:$A$55,0),MATCH($I35,Calendario!$D$2:$H$2,0)),IF($K35=2,IF(BF35="",INDEX(Calendario!$D$3:$H$55,MATCH(BG$4,Calendario!$A$3:$A$55,0),MATCH($I35,Calendario!$D$2:$H$2,0)),""),IF($K35=3,IF(AND((BE35=""),(BF35="")),INDEX(Calendario!$D$3:$H$55,MATCH(BG$4,Calendario!$A$3:$A$55,0),MATCH($I35,Calendario!$D$2:$H$2,0)),""),IF($K35=4,IF(AND((BD35=""),(BE35=""),(BF35="")),INDEX(Calendario!$D$3:$H$55,MATCH(BG$4,Calendario!$A$3:$A$55,0),MATCH($I35,Calendario!$D$2:$H$2,0)),""))))))))</f>
        <v/>
      </c>
      <c r="BH35" s="107" t="str">
        <f>IF(ISBLANK($I35),"",IF(OR(EXACT(($I35),PROPER(TEXT(BH34,"dddd"))),(EXACT(($I35),PROPER(TEXT(BH33,"dddd"))))),"",IF(EXACT(($I35),(PROPER(TEXT(BH$3,"dddd")))),"",IF($K35=1,INDEX(Calendario!$D$3:$H$55,MATCH(BH$4,Calendario!$A$3:$A$55,0),MATCH($I35,Calendario!$D$2:$H$2,0)),IF($K35=2,IF(BG35="",INDEX(Calendario!$D$3:$H$55,MATCH(BH$4,Calendario!$A$3:$A$55,0),MATCH($I35,Calendario!$D$2:$H$2,0)),""),IF($K35=3,IF(AND((BF35=""),(BG35="")),INDEX(Calendario!$D$3:$H$55,MATCH(BH$4,Calendario!$A$3:$A$55,0),MATCH($I35,Calendario!$D$2:$H$2,0)),""),IF($K35=4,IF(AND((BE35=""),(BF35=""),(BG35="")),INDEX(Calendario!$D$3:$H$55,MATCH(BH$4,Calendario!$A$3:$A$55,0),MATCH($I35,Calendario!$D$2:$H$2,0)),""))))))))</f>
        <v/>
      </c>
      <c r="BI35" s="108" t="str">
        <f>IF(ISBLANK($I35),"",IF(OR(EXACT(($I35),PROPER(TEXT(BI34,"dddd"))),(EXACT(($I35),PROPER(TEXT(BI33,"dddd"))))),"",IF(EXACT(($I35),(PROPER(TEXT(BI$3,"dddd")))),"",IF($K35=1,INDEX(Calendario!$D$3:$H$55,MATCH(BI$4,Calendario!$A$3:$A$55,0),MATCH($I35,Calendario!$D$2:$H$2,0)),IF($K35=2,IF(BH35="",INDEX(Calendario!$D$3:$H$55,MATCH(BI$4,Calendario!$A$3:$A$55,0),MATCH($I35,Calendario!$D$2:$H$2,0)),""),IF($K35=3,IF(AND((BG35=""),(BH35="")),INDEX(Calendario!$D$3:$H$55,MATCH(BI$4,Calendario!$A$3:$A$55,0),MATCH($I35,Calendario!$D$2:$H$2,0)),""),IF($K35=4,IF(AND((BF35=""),(BG35=""),(BH35="")),INDEX(Calendario!$D$3:$H$55,MATCH(BI$4,Calendario!$A$3:$A$55,0),MATCH($I35,Calendario!$D$2:$H$2,0)),""))))))))</f>
        <v/>
      </c>
      <c r="BJ35" s="108" t="str">
        <f>IF(ISBLANK($I35),"",IF(OR(EXACT(($I35),PROPER(TEXT(BJ34,"dddd"))),(EXACT(($I35),PROPER(TEXT(BJ33,"dddd"))))),"",IF(EXACT(($I35),(PROPER(TEXT(BJ$3,"dddd")))),"",IF($K35=1,INDEX(Calendario!$D$3:$H$55,MATCH(BJ$4,Calendario!$A$3:$A$55,0),MATCH($I35,Calendario!$D$2:$H$2,0)),IF($K35=2,IF(BI35="",INDEX(Calendario!$D$3:$H$55,MATCH(BJ$4,Calendario!$A$3:$A$55,0),MATCH($I35,Calendario!$D$2:$H$2,0)),""),IF($K35=3,IF(AND((BH35=""),(BI35="")),INDEX(Calendario!$D$3:$H$55,MATCH(BJ$4,Calendario!$A$3:$A$55,0),MATCH($I35,Calendario!$D$2:$H$2,0)),""),IF($K35=4,IF(AND((BG35=""),(BH35=""),(BI35="")),INDEX(Calendario!$D$3:$H$55,MATCH(BJ$4,Calendario!$A$3:$A$55,0),MATCH($I35,Calendario!$D$2:$H$2,0)),""))))))))</f>
        <v/>
      </c>
      <c r="BK35" s="108" t="str">
        <f>IF(ISBLANK($I35),"",IF(OR(EXACT(($I35),PROPER(TEXT(BK34,"dddd"))),(EXACT(($I35),PROPER(TEXT(BK33,"dddd"))))),"",IF(EXACT(($I35),(PROPER(TEXT(BK$3,"dddd")))),"",IF($K35=1,INDEX(Calendario!$D$3:$H$55,MATCH(BK$4,Calendario!$A$3:$A$55,0),MATCH($I35,Calendario!$D$2:$H$2,0)),IF($K35=2,IF(BJ35="",INDEX(Calendario!$D$3:$H$55,MATCH(BK$4,Calendario!$A$3:$A$55,0),MATCH($I35,Calendario!$D$2:$H$2,0)),""),IF($K35=3,IF(AND((BI35=""),(BJ35="")),INDEX(Calendario!$D$3:$H$55,MATCH(BK$4,Calendario!$A$3:$A$55,0),MATCH($I35,Calendario!$D$2:$H$2,0)),""),IF($K35=4,IF(AND((BH35=""),(BI35=""),(BJ35="")),INDEX(Calendario!$D$3:$H$55,MATCH(BK$4,Calendario!$A$3:$A$55,0),MATCH($I35,Calendario!$D$2:$H$2,0)),""))))))))</f>
        <v/>
      </c>
      <c r="BL35" s="108" t="str">
        <f>IF(ISBLANK($I35),"",IF(OR(EXACT(($I35),PROPER(TEXT(BL34,"dddd"))),(EXACT(($I35),PROPER(TEXT(BL33,"dddd"))))),"",IF(EXACT(($I35),(PROPER(TEXT(BL$3,"dddd")))),"",IF($K35=1,INDEX(Calendario!$D$3:$H$55,MATCH(BL$4,Calendario!$A$3:$A$55,0),MATCH($I35,Calendario!$D$2:$H$2,0)),IF($K35=2,IF(BK35="",INDEX(Calendario!$D$3:$H$55,MATCH(BL$4,Calendario!$A$3:$A$55,0),MATCH($I35,Calendario!$D$2:$H$2,0)),""),IF($K35=3,IF(AND((BJ35=""),(BK35="")),INDEX(Calendario!$D$3:$H$55,MATCH(BL$4,Calendario!$A$3:$A$55,0),MATCH($I35,Calendario!$D$2:$H$2,0)),""),IF($K35=4,IF(AND((BI35=""),(BJ35=""),(BK35="")),INDEX(Calendario!$D$3:$H$55,MATCH(BL$4,Calendario!$A$3:$A$55,0),MATCH($I35,Calendario!$D$2:$H$2,0)),""))))))))</f>
        <v/>
      </c>
      <c r="BM35" s="108" t="str">
        <f>IF(ISBLANK($I35),"",IF(OR(EXACT(($I35),PROPER(TEXT(BM34,"dddd"))),(EXACT(($I35),PROPER(TEXT(BM33,"dddd"))))),"",IF(EXACT(($I35),(PROPER(TEXT(BM$3,"dddd")))),"",IF($K35=1,INDEX(Calendario!$D$3:$H$55,MATCH(BM$4,Calendario!$A$3:$A$55,0),MATCH($I35,Calendario!$D$2:$H$2,0)),IF($K35=2,IF(BL35="",INDEX(Calendario!$D$3:$H$55,MATCH(BM$4,Calendario!$A$3:$A$55,0),MATCH($I35,Calendario!$D$2:$H$2,0)),""),IF($K35=3,IF(AND((BK35=""),(BL35="")),INDEX(Calendario!$D$3:$H$55,MATCH(BM$4,Calendario!$A$3:$A$55,0),MATCH($I35,Calendario!$D$2:$H$2,0)),""),IF($K35=4,IF(AND((BJ35=""),(BK35=""),(BL35="")),INDEX(Calendario!$D$3:$H$55,MATCH(BM$4,Calendario!$A$3:$A$55,0),MATCH($I35,Calendario!$D$2:$H$2,0)),""))))))))</f>
        <v/>
      </c>
      <c r="BO35" s="88" t="s">
        <v>1446</v>
      </c>
    </row>
    <row r="36" spans="1:67" s="102" customFormat="1" ht="26.25" customHeight="1" x14ac:dyDescent="0.25">
      <c r="A36" s="178" t="str">
        <f t="shared" si="1"/>
        <v/>
      </c>
      <c r="B36" s="176" t="s">
        <v>1281</v>
      </c>
      <c r="C36" s="176" t="s">
        <v>1587</v>
      </c>
      <c r="D36" s="177" t="str">
        <f>IF(ISNA(VLOOKUP(C36,TSeccBS!$D:$H,5,FALSE)),"",VLOOKUP(C36,TSeccBS!$D:$H,5,FALSE))</f>
        <v>PEREIRA</v>
      </c>
      <c r="E36" s="176" t="s">
        <v>564</v>
      </c>
      <c r="F36" s="176" t="s">
        <v>1214</v>
      </c>
      <c r="G36" s="177" t="str">
        <f>IF(ISNA(VLOOKUP(F36,Tmunic!$C$2:$D$1160,2,FALSE)),"",VLOOKUP(F36,Tmunic!$C$2:$D$1160,2,FALSE))</f>
        <v/>
      </c>
      <c r="H36" s="184" t="str">
        <f>IF(ISNA(VLOOKUP(G36,TDirReg!$F$1:$H$184,3,0)),"",VLOOKUP(G36,TDirReg!$F$1:$H$184,3,0))</f>
        <v/>
      </c>
      <c r="I36" s="196" t="s">
        <v>129</v>
      </c>
      <c r="J36" s="195" t="s">
        <v>1735</v>
      </c>
      <c r="K36" s="197">
        <v>1</v>
      </c>
      <c r="L36" s="202" t="str">
        <f t="shared" si="2"/>
        <v/>
      </c>
      <c r="M36" s="107" t="str">
        <f>IF(ISBLANK($I36),"",IF(EXACT(($I36),(PROPER(TEXT(M$3,"dddd")))),"",IF(EXACT(M$4,$J36),IF($K36=1,INDEX(Calendario!$D$3:$H$55,MATCH(M$4,Calendario!$A$3:$A$55,0),MATCH($I36,Calendario!$D$2:$H$2,0)),INDEX(Calendario!$D$3:$H$55,MATCH($J36,Calendario!$A$3:$A$55,0),MATCH($I36,Calendario!$D$2:$H$2,0))),"")))</f>
        <v/>
      </c>
      <c r="N36" s="107">
        <f>IF(ISBLANK($I36),"",IF(OR(EXACT(($I36),PROPER(TEXT(N34,"dddd"))),(EXACT(($I36),PROPER(TEXT(N35,"dddd"))))),"",IF(EXACT(($I36),(PROPER(TEXT(N$3,"dddd")))),"",IF(EXACT(N$4,$J36),IF(M36="",IF(OR(($K36=4),($K36=3),($K36=2),($K36=1)),INDEX(Calendario!$D$3:$H$55,MATCH(N$4,Calendario!$A$3:$A$55,0),MATCH($I36,Calendario!$D$2:$H$2,0)),"")),IF($K36=1,IF(AND(M36="",EXACT((N$4),(CONCATENATE(Calendario!$A$1," ",(MID($J36,8,2))+1)))),INDEX(Calendario!$D$3:$H$55,MATCH(N$4,Calendario!$A$3:$A$55,0),MATCH($I36,Calendario!$D$2:$H$2,0)),IF(M36="","",INDEX(Calendario!$D$3:$H$55,MATCH(N$4,Calendario!$A$3:$A$55,0),MATCH($I36,Calendario!$D$2:$H$2,0)))),IF($K36=2,IF(M36="",IF(EXACT($K36,N$4),INDEX(Calendario!$D$3:$H$55,MATCH(N$4,Calendario!$A$3:$A$55,0),MATCH($I36,Calendario!$D$2:$H$2,0)),""),""),IF($K36=3,IF((M36=""),IF(EXACT($K36,N$4),INDEX(Calendario!$D$3:$H$55,MATCH(N$4,Calendario!$A$3:$A$55,0),MATCH($I36,Calendario!$D$2:$H$2,0)),""),""),IF($K36=4,IF((M36=""),IF(EXACT($K36,N$4),INDEX(Calendario!$D$3:$H$55,MATCH(N$4,Calendario!$A$3:$A$55,0),MATCH($I36,Calendario!$D$2:$H$2,0)),""),""),1))))))))</f>
        <v>44568</v>
      </c>
      <c r="O36" s="107">
        <f>IF(ISBLANK($I36),"",IF(EXACT(($I36),(PROPER(TEXT(O$3,"dddd")))),"",IF(OR(EXACT(($I36),PROPER(TEXT(O34,"dddd"))),(EXACT(($I36),PROPER(TEXT(O35,"dddd"))))),"",IF(EXACT(O$4,$J36),IF(N36="",IF(OR(($K36=4),($K36=3),($K36=2),($K36=1)),INDEX(Calendario!$D$3:$H$55,MATCH(O$4,Calendario!$A$3:$A$55,0),MATCH($I36,Calendario!$D$2:$H$2,0)),"")),IF($K36=1,IF(AND(M36="",EXACT((O$4),(CONCATENATE(Calendario!$A$1," ",(MID($J36,8,2))+1)))),INDEX(Calendario!$D$3:$H$55,MATCH(O$4,Calendario!$A$3:$A$55,0),MATCH($I36,Calendario!$D$2:$H$2,0)),IF(N36="",IF(EXACT(($I36),(PROPER(TEXT(N$3,"dddd")))),INDEX(Calendario!$D$3:$H$55,MATCH(O$4,Calendario!$A$3:$A$55,0),MATCH($I36,Calendario!$D$2:$H$2,0)),""),INDEX(Calendario!$D$3:$H$55,MATCH(O$4,Calendario!$A$3:$A$55,0),MATCH($I36,Calendario!$D$2:$H$2,0)))),IF(EXACT($M$4,"Semana 1"),IF($K36=2,IF(N36="",IF(OR(($J36="Semana 1"),($J36="Semana 2"),($J36="Semana 3")),INDEX(Calendario!$D$3:$H$55,MATCH(O$4,Calendario!$A$3:$A$55,0),MATCH($I36,Calendario!$D$2:$H$2,0)),""),""),IF($K36=3,IF(AND((M36=""),(N36="")),IF(OR(($J36="Semana 1"),($J36="Semana 2"),($J36="Semana 3")),INDEX(Calendario!$D$3:$H$55,MATCH(O$4,Calendario!$A$3:$A$55,0),MATCH($I36,Calendario!$D$2:$H$2,0)),""),""),IF($K36=4,IF(AND((M36=""),(N36="")),IF(OR(($J36="Semana 1"),($J36="Semana 2"),($J36="Semana 3")),INDEX(Calendario!$D$3:$H$55,MATCH(O$4,Calendario!$A$3:$A$55,0),MATCH($I36,Calendario!$D$2:$H$2,0)),""),"")))),IF($K36=2,IF(N36="",IF(OR(($J36="Semana 1"),($J36="Semana 2")),INDEX(Calendario!$D$3:$H$55,MATCH(O$4,Calendario!$A$3:$A$55,0),MATCH($I36,Calendario!$D$2:$H$2,0)),""),""),IF($K36=3,IF(AND((M36=""),(N36="")),IF(OR(($J36="Semana 1"),($J36="Semana 2")),INDEX(Calendario!$D$3:$H$55,MATCH(O$4,Calendario!$A$3:$A$55,0),MATCH($I36,Calendario!$D$2:$H$2,0)),""),""),IF($K36=4,IF(AND((M36=""),(N36="")),IF(OR(($J36="Semana 1"),($J36="Semana 2")),INDEX(Calendario!$D$3:$H$55,MATCH(O$4,Calendario!$A$3:$A$55,0),MATCH($I36,Calendario!$D$2:$H$2,0)),""),""))))))))))</f>
        <v>44575</v>
      </c>
      <c r="P36" s="107">
        <f>IF(ISBLANK($I36),"",IF(EXACT(($I36),(PROPER(TEXT(P$3,"dddd")))),"",IF(OR(EXACT(($I36),PROPER(TEXT(P34,"dddd"))),(EXACT(($I36),PROPER(TEXT(P35,"dddd"))))),"",IF(EXACT(P$4,$J36),IF(O36="",IF(OR(($K36=4),($K36=3),($K36=2),($K36=1)),INDEX(Calendario!$D$3:$H$55,MATCH(P$4,Calendario!$A$3:$A$55,0),MATCH($I36,Calendario!$D$2:$H$2,0)),"")),IF($K36=1,IF(AND(M36="",EXACT((P$4),(CONCATENATE(Calendario!$A$1," ",(MID($J36,8,2))+1)))),INDEX(Calendario!$D$3:$H$55,MATCH(P$4,Calendario!$A$3:$A$55,0),MATCH($I36,Calendario!$D$2:$H$2,0)),IF(O36="",IF(EXACT(($I36),(PROPER(TEXT(O$3,"dddd")))),INDEX(Calendario!$D$3:$H$55,MATCH(P$4,Calendario!$A$3:$A$55,0),MATCH($I36,Calendario!$D$2:$H$2,0)),""),INDEX(Calendario!$D$3:$H$55,MATCH(P$4,Calendario!$A$3:$A$55,0),MATCH($I36,Calendario!$D$2:$H$2,0)))),IF(EXACT($M$4,"Semana 1"),IF($K36=2,IF(O36="",IF(OR(($J36="Semana 1"),($J36="Semana 2"),($J36="Semana 3"),($J36="Semana 4")),INDEX(Calendario!$D$3:$H$55,MATCH(P$4,Calendario!$A$3:$A$55,0),MATCH($I36,Calendario!$D$2:$H$2,0)),""),""),IF($K36=3,IF(AND((N36=""),(O36="")),IF(OR(($J36="Semana 1"),($J36="Semana 2"),($J36="Semana 3"),($J36="Semana 4")),INDEX(Calendario!$D$3:$H$55,MATCH(P$4,Calendario!$A$3:$A$55,0),MATCH($I36,Calendario!$D$2:$H$2,0)),""),""),IF($K36=4,IF(AND((M36=""),(N36=""),(O36="")),IF(OR(($J36="Semana 1"),($J36="Semana 2"),($J36="Semana 3"),($J36="Semana 4")),INDEX(Calendario!$D$3:$H$55,MATCH(P$4,Calendario!$A$3:$A$55,0),MATCH($I36,Calendario!$D$2:$H$2,0)),""),"")))),IF($K36=2,IF(O36="",IF(OR(($J36="Semana 1"),($J36="Semana 2"),($J36="Semana 3")),INDEX(Calendario!$D$3:$H$55,MATCH(P$4,Calendario!$A$3:$A$55,0),MATCH($I36,Calendario!$D$2:$H$2,0)),""),""),IF($K36=3,IF(AND((N36=""),(O36="")),IF(OR(($J36="Semana 1"),($J36="Semana 2"),($J36="Semana 3")),INDEX(Calendario!$D$3:$H$55,MATCH(P$4,Calendario!$A$3:$A$55,0),MATCH($I36,Calendario!$D$2:$H$2,0)),""),""),IF($K36=4,IF(AND((M36=""),(N36=""),(O36="")),IF(OR(($J36="Semana 1"),($J36="Semana 2"),($J36="Semana 3")),INDEX(Calendario!$D$3:$H$55,MATCH(P$4,Calendario!$A$3:$A$55,0),MATCH($I36,Calendario!$D$2:$H$2,0)),""),""))))))))))</f>
        <v>44582</v>
      </c>
      <c r="Q36" s="107">
        <f>IF(ISBLANK($I36),"",IF(EXACT(($I36),(PROPER(TEXT(Q$3,"dddd")))),"",IF(OR(EXACT(($I36),PROPER(TEXT(Q34,"dddd"))),(EXACT(($I36),PROPER(TEXT(Q35,"dddd"))))),"",IF(EXACT(Q$4,$J36),IF(P36="",IF(OR(($K36=4),($K36=3),($K36=2),($K36=1)),INDEX(Calendario!$D$3:$H$55,MATCH(Q$4,Calendario!$A$3:$A$55,0),MATCH($I36,Calendario!$D$2:$H$2,0)),"")),IF($K36=1,IF(AND(M36="",EXACT((Q$4),(CONCATENATE(Calendario!$A$1," ",(MID($J36,8,2))+1)))),INDEX(Calendario!$D$3:$H$55,MATCH(Q$4,Calendario!$A$3:$A$55,0),MATCH($I36,Calendario!$D$2:$H$2,0)),IF(P36="","",INDEX(Calendario!$D$3:$H$55,MATCH(Q$4,Calendario!$A$3:$A$55,0),MATCH($I36,Calendario!$D$2:$H$2,0)))),IF(EXACT($M$4,"Semana 1"),IF($K36=2,IF(P36="",IF(OR(($J36="Semana 1"),($J36="Semana 2"),($J36="Semana 3"),($J36="Semana 4"),($J36="Semana 5")),INDEX(Calendario!$D$3:$H$55,MATCH(Q$4,Calendario!$A$3:$A$55,0),MATCH($I36,Calendario!$D$2:$H$2,0)),""),""),IF($K36=3,IF(AND((O36=""),(P36="")),IF(OR(($J36="Semana 1"),($J36="Semana 2"),($J36="Semana 3"),($J36="Semana 4"),($J36="Semana 5")),INDEX(Calendario!$D$3:$H$55,MATCH(Q$4,Calendario!$A$3:$A$55,0),MATCH($I36,Calendario!$D$2:$H$2,0)),""),""),IF($K36=4,IF(AND((N36=""),(O36=""),(P36="")),IF(OR(($J36="Semana 1"),($J36="Semana 2"),($J36="Semana 3"),($J36="Semana 4"),($J36="Semana 5")),INDEX(Calendario!$D$3:$H$55,MATCH(Q$4,Calendario!$A$3:$A$55,0),MATCH($I36,Calendario!$D$2:$H$2,0)),""),"")))),IF($K36=2,IF(P36="",IF(OR(($J36="Semana 1"),($J36="Semana 2"),($J36="Semana 3"),($J36="Semana 4")),INDEX(Calendario!$D$3:$H$55,MATCH(Q$4,Calendario!$A$3:$A$55,0),MATCH($I36,Calendario!$D$2:$H$2,0)),""),""),IF($K36=3,IF(AND((O36=""),(P36="")),IF(OR(($J36="Semana 1"),($J36="Semana 2"),($J36="Semana 3"),($J36="Semana 4")),INDEX(Calendario!$D$3:$H$55,MATCH(Q$4,Calendario!$A$3:$A$55,0),MATCH($I36,Calendario!$D$2:$H$2,0)),""),""),IF($K36=4,IF(AND((N36=""),(O36=""),(P36="")),IF(OR(($J36="Semana 1"),($J36="Semana 2"),($J36="Semana 3"),($J36="Semana 4")),INDEX(Calendario!$D$3:$H$55,MATCH(Q$4,Calendario!$A$3:$A$55,0),MATCH($I36,Calendario!$D$2:$H$2,0)),""),""))))))))))</f>
        <v>44589</v>
      </c>
      <c r="R36" s="108">
        <f>IF(ISBLANK($I36),"",IF(EXACT(($I36),(PROPER(TEXT(R$3,"dddd")))),"",IF(OR(EXACT(($I36),PROPER(TEXT(R34,"dddd"))),(EXACT(($I36),PROPER(TEXT(R35,"dddd"))))),"",IF(EXACT(R$4,$J36),IF(Q36="",IF(OR(($K36=4),($K36=3),($K36=2),($K36=1)),INDEX(Calendario!$D$3:$H$55,MATCH(R$4,Calendario!$A$3:$A$55,0),MATCH($I36,Calendario!$D$2:$H$2,0)),"")),IF($K36=1,IF(AND(N36="",EXACT((R$4),(CONCATENATE(Calendario!$A$1," ",(MID($J36,8,2))+1)))),INDEX(Calendario!$D$3:$H$55,MATCH(R$4,Calendario!$A$3:$A$55,0),MATCH($I36,Calendario!$D$2:$H$2,0)),IF(Q36="","",INDEX(Calendario!$D$3:$H$55,MATCH(R$4,Calendario!$A$3:$A$55,0),MATCH($I36,Calendario!$D$2:$H$2,0)))),IF(EXACT($M$4,"Semana 1"),IF($K36=2,IF(Q36="",IF(OR(($J36="Semana 1"),($J36="Semana 2"),($J36="Semana 3"),($J36="Semana 4"),($J36="Semana 5"),($J36="Semana 6")),INDEX(Calendario!$D$3:$H$55,MATCH(R$4,Calendario!$A$3:$A$55,0),MATCH($I36,Calendario!$D$2:$H$2,0)),""),""),IF($K36=3,IF(AND((P36=""),(Q36="")),IF(OR(($J36="Semana 1"),($J36="Semana 2"),($J36="Semana 3"),($J36="Semana 4"),($J36="Semana 5"),($J36="Semana 6")),INDEX(Calendario!$D$3:$H$55,MATCH(R$4,Calendario!$A$3:$A$55,0),MATCH($I36,Calendario!$D$2:$H$2,0)),""),""),IF($K36=4,IF(AND((O36=""),(P36=""),(Q36="")),IF(OR(($J36="Semana 1"),($J36="Semana 2"),($J36="Semana 3"),($J36="Semana 4"),($J36="Semana 5"),($J36="Semana 6")),INDEX(Calendario!$D$3:$H$55,MATCH(R$4,Calendario!$A$3:$A$55,0),MATCH($I36,Calendario!$D$2:$H$2,0)),""),"")))),IF($K36=2,IF(Q36="",IF(OR(($J36="Semana 1"),($J36="Semana 2"),($J36="Semana 3"),($J36="Semana 4"),($J36="Semana 5")),INDEX(Calendario!$D$3:$H$55,MATCH(R$4,Calendario!$A$3:$A$55,0),MATCH($I36,Calendario!$D$2:$H$2,0)),""),""),IF($K36=3,IF(AND((P36=""),(Q36="")),IF(OR(($J36="Semana 1"),($J36="Semana 2"),($J36="Semana 3"),($J36="Semana 4"),($J36="Semana 5")),INDEX(Calendario!$D$3:$H$55,MATCH(R$4,Calendario!$A$3:$A$55,0),MATCH($I36,Calendario!$D$2:$H$2,0)),""),""),IF($K36=4,IF(AND((O36=""),(P36=""),(Q36="")),IF(OR(($J36="Semana 1"),($J36="Semana 2"),($J36="Semana 3"),($J36="Semana 4"),($J36="Semana 5")),INDEX(Calendario!$D$3:$H$55,MATCH(R$4,Calendario!$A$3:$A$55,0),MATCH($I36,Calendario!$D$2:$H$2,0)),""),""))))))))))</f>
        <v>44596</v>
      </c>
      <c r="S36" s="108">
        <f>IF(ISBLANK($I36),"",IF(EXACT(($I36),(PROPER(TEXT(S$3,"dddd")))),"",IF(OR(EXACT(($I36),PROPER(TEXT(S34,"dddd"))),(EXACT(($I36),PROPER(TEXT(S35,"dddd"))))),"",IF(EXACT(S$4,$J36),IF(R36="",IF(OR(($K36=4),($K36=3),($K36=2),($K36=1)),INDEX(Calendario!$D$3:$H$55,MATCH(S$4,Calendario!$A$3:$A$55,0),MATCH($I36,Calendario!$D$2:$H$2,0)),"")),IF($K36=1,IF(AND(O36="",EXACT((S$4),(CONCATENATE(Calendario!$A$1," ",(MID($J36,8,2))+1)))),INDEX(Calendario!$D$3:$H$55,MATCH(S$4,Calendario!$A$3:$A$55,0),MATCH($I36,Calendario!$D$2:$H$2,0)),IF(R36="",IF(EXACT(($I36),(PROPER(TEXT(R$3,"dddd")))),INDEX(Calendario!$D$3:$H$55,MATCH(S$4,Calendario!$A$3:$A$55,0),MATCH($I36,Calendario!$D$2:$H$2,0)),""),INDEX(Calendario!$D$3:$H$55,MATCH(S$4,Calendario!$A$3:$A$55,0),MATCH($I36,Calendario!$D$2:$H$2,0)))),IF(EXACT($M$4,"Semana 1"),IF($K36=2,IF(R36="",IF(OR(($J36="Semana 1"),($J36="Semana 2"),($J36="Semana 3"),($J36="Semana 4"),($J36="Semana 5"),($J36="Semana 6"),($J36="Semana 7")),INDEX(Calendario!$D$3:$H$55,MATCH(S$4,Calendario!$A$3:$A$55,0),MATCH($I36,Calendario!$D$2:$H$2,0)),""),""),IF($K36=3,IF(AND((Q36=""),(R36="")),IF(OR(($J36="Semana 1"),($J36="Semana 2"),($J36="Semana 3"),($J36="Semana 4"),($J36="Semana 5"),($J36="Semana 6"),($J36="Semana 7")),INDEX(Calendario!$D$3:$H$55,MATCH(S$4,Calendario!$A$3:$A$55,0),MATCH($I36,Calendario!$D$2:$H$2,0)),""),""),IF($K36=4,IF(AND((P36=""),(Q36=""),(R36="")),IF(OR(($J36="Semana 1"),($J36="Semana 2"),($J36="Semana 3"),($J36="Semana 4"),($J36="Semana 5"),($J36="Semana 6"),($J36="Semana 7")),INDEX(Calendario!$D$3:$H$55,MATCH(S$4,Calendario!$A$3:$A$55,0),MATCH($I36,Calendario!$D$2:$H$2,0)),""),"")))),IF($K36=2,IF(R36="",IF(OR(($J36="Semana 1"),($J36="Semana 2"),($J36="Semana 3"),($J36="Semana 4"),($J36="Semana 5"),($J36="Semana 6")),INDEX(Calendario!$D$3:$H$55,MATCH(S$4,Calendario!$A$3:$A$55,0),MATCH($I36,Calendario!$D$2:$H$2,0)),""),""),IF($K36=3,IF(AND((Q36=""),(R36="")),IF(OR(($J36="Semana 1"),($J36="Semana 2"),($J36="Semana 3"),($J36="Semana 4"),($J36="Semana 5"),($J36="Semana 6")),INDEX(Calendario!$D$3:$H$55,MATCH(S$4,Calendario!$A$3:$A$55,0),MATCH($I36,Calendario!$D$2:$H$2,0)),""),""),IF($K36=4,IF(AND((P36=""),(Q36=""),(R36="")),IF(OR(($J36="Semana 1"),($J36="Semana 2"),($J36="Semana 3"),($J36="Semana 4"),($J36="Semana 5"),($J36="Semana 6")),INDEX(Calendario!$D$3:$H$55,MATCH(S$4,Calendario!$A$3:$A$55,0),MATCH($I36,Calendario!$D$2:$H$2,0)),""),""))))))))))</f>
        <v>44603</v>
      </c>
      <c r="T36" s="108">
        <f>IF(ISBLANK($I36),"",IF(EXACT(($I36),(PROPER(TEXT(T$3,"dddd")))),"",IF(OR(EXACT(($I36),PROPER(TEXT(T34,"dddd"))),(EXACT(($I36),PROPER(TEXT(T35,"dddd"))))),"",IF(EXACT(T$4,$J36),IF(S36="",IF(OR(($K36=4),($K36=3),($K36=2),($K36=1)),INDEX(Calendario!$D$3:$H$55,MATCH(T$4,Calendario!$A$3:$A$55,0),MATCH($I36,Calendario!$D$2:$H$2,0)),"")),IF($K36=1,IF(AND(P36="",EXACT((T$4),(CONCATENATE(Calendario!$A$1," ",(MID($J36,8,2))+1)))),INDEX(Calendario!$D$3:$H$55,MATCH(T$4,Calendario!$A$3:$A$55,0),MATCH($I36,Calendario!$D$2:$H$2,0)),IF(S36="",IF(EXACT(($I36),(PROPER(TEXT(S$3,"dddd")))),INDEX(Calendario!$D$3:$H$55,MATCH(T$4,Calendario!$A$3:$A$55,0),MATCH($I36,Calendario!$D$2:$H$2,0)),""),INDEX(Calendario!$D$3:$H$55,MATCH(T$4,Calendario!$A$3:$A$55,0),MATCH($I36,Calendario!$D$2:$H$2,0)))),IF(EXACT($M$4,"Semana 1"),IF($K36=2,IF(S36="",IF(OR(($J36="Semana 1"),($J36="Semana 2"),($J36="Semana 3"),($J36="Semana 4"),($J36="Semana 5"),($J36="Semana 6"),($J36="Semana 7"),($J36="Semana 8")),INDEX(Calendario!$D$3:$H$55,MATCH(T$4,Calendario!$A$3:$A$55,0),MATCH($I36,Calendario!$D$2:$H$2,0)),""),""),IF($K36=3,IF(AND((R36=""),(S36="")),IF(OR(($J36="Semana 1"),($J36="Semana 2"),($J36="Semana 3"),($J36="Semana 4"),($J36="Semana 5"),($J36="Semana 6"),($J36="Semana 7"),($J36="Semana 8")),INDEX(Calendario!$D$3:$H$55,MATCH(T$4,Calendario!$A$3:$A$55,0),MATCH($I36,Calendario!$D$2:$H$2,0)),""),""),IF($K36=4,IF(AND((Q36=""),(R36=""),(S36="")),IF(OR(($J36="Semana 1"),($J36="Semana 2"),($J36="Semana 3"),($J36="Semana 4"),($J36="Semana 5"),($J36="Semana 6"),($J36="Semana 7"),($J36="Semana 8")),INDEX(Calendario!$D$3:$H$55,MATCH(T$4,Calendario!$A$3:$A$55,0),MATCH($I36,Calendario!$D$2:$H$2,0)),""),"")))),IF($K36=2,IF(S36="",IF(OR(($J36="Semana 1"),($J36="Semana 2"),($J36="Semana 3"),($J36="Semana 4"),($J36="Semana 5"),($J36="Semana 6"),($J36="Semana 7")),INDEX(Calendario!$D$3:$H$55,MATCH(T$4,Calendario!$A$3:$A$55,0),MATCH($I36,Calendario!$D$2:$H$2,0)),""),""),IF($K36=3,IF(AND((R36=""),(S36="")),IF(OR(($J36="Semana 1"),($J36="Semana 2"),($J36="Semana 3"),($J36="Semana 4"),($J36="Semana 5"),($J36="Semana 6"),($J36="Semana 7")),INDEX(Calendario!$D$3:$H$55,MATCH(T$4,Calendario!$A$3:$A$55,0),MATCH($I36,Calendario!$D$2:$H$2,0)),""),""),IF($K36=4,IF(AND((Q36=""),(R36=""),(S36="")),IF(OR(($J36="Semana 1"),($J36="Semana 2"),($J36="Semana 3"),($J36="Semana 4"),($J36="Semana 5"),($J36="Semana 6"),($J36="Semana 7")),INDEX(Calendario!$D$3:$H$55,MATCH(T$4,Calendario!$A$3:$A$55,0),MATCH($I36,Calendario!$D$2:$H$2,0)),""),""))))))))))</f>
        <v>44610</v>
      </c>
      <c r="U36" s="108">
        <f>IF(ISBLANK($I36),"",IF(OR(EXACT(($I36),PROPER(TEXT(U35,"dddd"))),(EXACT(($I36),PROPER(TEXT(U34,"dddd"))))),"",IF(EXACT(($I36),(PROPER(TEXT(U$3,"dddd")))),"",IF($K36=1,INDEX(Calendario!$D$3:$H$55,MATCH(U$4,Calendario!$A$3:$A$55,0),MATCH($I36,Calendario!$D$2:$H$2,0)),IF($K36=2,IF(T36="",INDEX(Calendario!$D$3:$H$55,MATCH(U$4,Calendario!$A$3:$A$55,0),MATCH($I36,Calendario!$D$2:$H$2,0)),""),IF($K36=3,IF(AND((S36=""),(T36="")),INDEX(Calendario!$D$3:$H$55,MATCH(U$4,Calendario!$A$3:$A$55,0),MATCH($I36,Calendario!$D$2:$H$2,0)),""),IF($K36=4,IF(AND((R36=""),(S36=""),(T36="")),INDEX(Calendario!$D$3:$H$55,MATCH(U$4,Calendario!$A$3:$A$55,0),MATCH($I36,Calendario!$D$2:$H$2,0)),""))))))))</f>
        <v>44617</v>
      </c>
      <c r="V36" s="107">
        <f>IF(ISBLANK($I36),"",IF(OR(EXACT(($I36),PROPER(TEXT(V35,"dddd"))),(EXACT(($I36),PROPER(TEXT(V34,"dddd"))))),"",IF(EXACT(($I36),(PROPER(TEXT(V$3,"dddd")))),"",IF($K36=1,INDEX(Calendario!$D$3:$H$55,MATCH(V$4,Calendario!$A$3:$A$55,0),MATCH($I36,Calendario!$D$2:$H$2,0)),IF($K36=2,IF(U36="",INDEX(Calendario!$D$3:$H$55,MATCH(V$4,Calendario!$A$3:$A$55,0),MATCH($I36,Calendario!$D$2:$H$2,0)),""),IF($K36=3,IF(AND((T36=""),(U36="")),INDEX(Calendario!$D$3:$H$55,MATCH(V$4,Calendario!$A$3:$A$55,0),MATCH($I36,Calendario!$D$2:$H$2,0)),""),IF($K36=4,IF(AND((S36=""),(T36=""),(U36="")),INDEX(Calendario!$D$3:$H$55,MATCH(V$4,Calendario!$A$3:$A$55,0),MATCH($I36,Calendario!$D$2:$H$2,0)),""))))))))</f>
        <v>44624</v>
      </c>
      <c r="W36" s="107">
        <f>IF(ISBLANK($I36),"",IF(OR(EXACT(($I36),PROPER(TEXT(W35,"dddd"))),(EXACT(($I36),PROPER(TEXT(W34,"dddd"))))),"",IF(EXACT(($I36),(PROPER(TEXT(W$3,"dddd")))),"",IF($K36=1,INDEX(Calendario!$D$3:$H$55,MATCH(W$4,Calendario!$A$3:$A$55,0),MATCH($I36,Calendario!$D$2:$H$2,0)),IF($K36=2,IF(V36="",INDEX(Calendario!$D$3:$H$55,MATCH(W$4,Calendario!$A$3:$A$55,0),MATCH($I36,Calendario!$D$2:$H$2,0)),""),IF($K36=3,IF(AND((U36=""),(V36="")),INDEX(Calendario!$D$3:$H$55,MATCH(W$4,Calendario!$A$3:$A$55,0),MATCH($I36,Calendario!$D$2:$H$2,0)),""),IF($K36=4,IF(AND((T36=""),(U36=""),(V36="")),INDEX(Calendario!$D$3:$H$55,MATCH(W$4,Calendario!$A$3:$A$55,0),MATCH($I36,Calendario!$D$2:$H$2,0)),""))))))))</f>
        <v>44631</v>
      </c>
      <c r="X36" s="107">
        <f>IF(ISBLANK($I36),"",IF(OR(EXACT(($I36),PROPER(TEXT(X35,"dddd"))),(EXACT(($I36),PROPER(TEXT(X34,"dddd"))))),"",IF(EXACT(($I36),(PROPER(TEXT(X$3,"dddd")))),"",IF($K36=1,INDEX(Calendario!$D$3:$H$55,MATCH(X$4,Calendario!$A$3:$A$55,0),MATCH($I36,Calendario!$D$2:$H$2,0)),IF($K36=2,IF(W36="",INDEX(Calendario!$D$3:$H$55,MATCH(X$4,Calendario!$A$3:$A$55,0),MATCH($I36,Calendario!$D$2:$H$2,0)),""),IF($K36=3,IF(AND((V36=""),(W36="")),INDEX(Calendario!$D$3:$H$55,MATCH(X$4,Calendario!$A$3:$A$55,0),MATCH($I36,Calendario!$D$2:$H$2,0)),""),IF($K36=4,IF(AND((U36=""),(V36=""),(W36="")),INDEX(Calendario!$D$3:$H$55,MATCH(X$4,Calendario!$A$3:$A$55,0),MATCH($I36,Calendario!$D$2:$H$2,0)),""))))))))</f>
        <v>44638</v>
      </c>
      <c r="Y36" s="107">
        <f>IF(ISBLANK($I36),"",IF(OR(EXACT(($I36),PROPER(TEXT(Y35,"dddd"))),(EXACT(($I36),PROPER(TEXT(Y34,"dddd"))))),"",IF(EXACT(($I36),(PROPER(TEXT(Y$3,"dddd")))),"",IF($K36=1,INDEX(Calendario!$D$3:$H$55,MATCH(Y$4,Calendario!$A$3:$A$55,0),MATCH($I36,Calendario!$D$2:$H$2,0)),IF($K36=2,IF(X36="",INDEX(Calendario!$D$3:$H$55,MATCH(Y$4,Calendario!$A$3:$A$55,0),MATCH($I36,Calendario!$D$2:$H$2,0)),""),IF($K36=3,IF(AND((W36=""),(X36="")),INDEX(Calendario!$D$3:$H$55,MATCH(Y$4,Calendario!$A$3:$A$55,0),MATCH($I36,Calendario!$D$2:$H$2,0)),""),IF($K36=4,IF(AND((V36=""),(W36=""),(X36="")),INDEX(Calendario!$D$3:$H$55,MATCH(Y$4,Calendario!$A$3:$A$55,0),MATCH($I36,Calendario!$D$2:$H$2,0)),""))))))))</f>
        <v>44645</v>
      </c>
      <c r="Z36" s="107">
        <f>IF(ISBLANK($I36),"",IF(OR(EXACT(($I36),PROPER(TEXT(Z35,"dddd"))),(EXACT(($I36),PROPER(TEXT(Z34,"dddd"))))),"",IF(EXACT(($I36),(PROPER(TEXT(Z$3,"dddd")))),"",IF($K36=1,INDEX(Calendario!$D$3:$H$55,MATCH(Z$4,Calendario!$A$3:$A$55,0),MATCH($I36,Calendario!$D$2:$H$2,0)),IF($K36=2,IF(Y36="",INDEX(Calendario!$D$3:$H$55,MATCH(Z$4,Calendario!$A$3:$A$55,0),MATCH($I36,Calendario!$D$2:$H$2,0)),""),IF($K36=3,IF(AND((X36=""),(Y36="")),INDEX(Calendario!$D$3:$H$55,MATCH(Z$4,Calendario!$A$3:$A$55,0),MATCH($I36,Calendario!$D$2:$H$2,0)),""),IF($K36=4,IF(AND((W36=""),(X36=""),(Y36="")),INDEX(Calendario!$D$3:$H$55,MATCH(Z$4,Calendario!$A$3:$A$55,0),MATCH($I36,Calendario!$D$2:$H$2,0)),""))))))))</f>
        <v>44652</v>
      </c>
      <c r="AA36" s="108">
        <f>IF(ISBLANK($I36),"",IF(OR(EXACT(($I36),PROPER(TEXT(AA35,"dddd"))),(EXACT(($I36),PROPER(TEXT(AA34,"dddd"))))),"",IF(EXACT(($I36),(PROPER(TEXT(AA$3,"dddd")))),"",IF($K36=1,INDEX(Calendario!$D$3:$H$55,MATCH(AA$4,Calendario!$A$3:$A$55,0),MATCH($I36,Calendario!$D$2:$H$2,0)),IF($K36=2,IF(Z36="",INDEX(Calendario!$D$3:$H$55,MATCH(AA$4,Calendario!$A$3:$A$55,0),MATCH($I36,Calendario!$D$2:$H$2,0)),""),IF($K36=3,IF(AND((Y36=""),(Z36="")),INDEX(Calendario!$D$3:$H$55,MATCH(AA$4,Calendario!$A$3:$A$55,0),MATCH($I36,Calendario!$D$2:$H$2,0)),""),IF($K36=4,IF(AND((X36=""),(Y36=""),(Z36="")),INDEX(Calendario!$D$3:$H$55,MATCH(AA$4,Calendario!$A$3:$A$55,0),MATCH($I36,Calendario!$D$2:$H$2,0)),""))))))))</f>
        <v>44659</v>
      </c>
      <c r="AB36" s="108">
        <f>IF(ISBLANK($I36),"",IF(OR(EXACT(($I36),PROPER(TEXT(AB35,"dddd"))),(EXACT(($I36),PROPER(TEXT(AB34,"dddd"))))),"",IF(EXACT(($I36),(PROPER(TEXT(AB$3,"dddd")))),"",IF($K36=1,INDEX(Calendario!$D$3:$H$55,MATCH(AB$4,Calendario!$A$3:$A$55,0),MATCH($I36,Calendario!$D$2:$H$2,0)),IF($K36=2,IF(AA36="",INDEX(Calendario!$D$3:$H$55,MATCH(AB$4,Calendario!$A$3:$A$55,0),MATCH($I36,Calendario!$D$2:$H$2,0)),""),IF($K36=3,IF(AND((Z36=""),(AA36="")),INDEX(Calendario!$D$3:$H$55,MATCH(AB$4,Calendario!$A$3:$A$55,0),MATCH($I36,Calendario!$D$2:$H$2,0)),""),IF($K36=4,IF(AND((Y36=""),(Z36=""),(AA36="")),INDEX(Calendario!$D$3:$H$55,MATCH(AB$4,Calendario!$A$3:$A$55,0),MATCH($I36,Calendario!$D$2:$H$2,0)),""))))))))</f>
        <v>44666</v>
      </c>
      <c r="AC36" s="108">
        <f>IF(ISBLANK($I36),"",IF(OR(EXACT(($I36),PROPER(TEXT(AC35,"dddd"))),(EXACT(($I36),PROPER(TEXT(AC34,"dddd"))))),"",IF(EXACT(($I36),(PROPER(TEXT(AC$3,"dddd")))),"",IF($K36=1,INDEX(Calendario!$D$3:$H$55,MATCH(AC$4,Calendario!$A$3:$A$55,0),MATCH($I36,Calendario!$D$2:$H$2,0)),IF($K36=2,IF(AB36="",INDEX(Calendario!$D$3:$H$55,MATCH(AC$4,Calendario!$A$3:$A$55,0),MATCH($I36,Calendario!$D$2:$H$2,0)),""),IF($K36=3,IF(AND((AA36=""),(AB36="")),INDEX(Calendario!$D$3:$H$55,MATCH(AC$4,Calendario!$A$3:$A$55,0),MATCH($I36,Calendario!$D$2:$H$2,0)),""),IF($K36=4,IF(AND((Z36=""),(AA36=""),(AB36="")),INDEX(Calendario!$D$3:$H$55,MATCH(AC$4,Calendario!$A$3:$A$55,0),MATCH($I36,Calendario!$D$2:$H$2,0)),""))))))))</f>
        <v>44673</v>
      </c>
      <c r="AD36" s="108">
        <f>IF(ISBLANK($I36),"",IF(OR(EXACT(($I36),PROPER(TEXT(AD35,"dddd"))),(EXACT(($I36),PROPER(TEXT(AD34,"dddd"))))),"",IF(EXACT(($I36),(PROPER(TEXT(AD$3,"dddd")))),"",IF($K36=1,INDEX(Calendario!$D$3:$H$55,MATCH(AD$4,Calendario!$A$3:$A$55,0),MATCH($I36,Calendario!$D$2:$H$2,0)),IF($K36=2,IF(AC36="",INDEX(Calendario!$D$3:$H$55,MATCH(AD$4,Calendario!$A$3:$A$55,0),MATCH($I36,Calendario!$D$2:$H$2,0)),""),IF($K36=3,IF(AND((AB36=""),(AC36="")),INDEX(Calendario!$D$3:$H$55,MATCH(AD$4,Calendario!$A$3:$A$55,0),MATCH($I36,Calendario!$D$2:$H$2,0)),""),IF($K36=4,IF(AND((AA36=""),(AB36=""),(AC36="")),INDEX(Calendario!$D$3:$H$55,MATCH(AD$4,Calendario!$A$3:$A$55,0),MATCH($I36,Calendario!$D$2:$H$2,0)),""))))))))</f>
        <v>44680</v>
      </c>
      <c r="AE36" s="107">
        <f>IF(ISBLANK($I36),"",IF(OR(EXACT(($I36),PROPER(TEXT(AE35,"dddd"))),(EXACT(($I36),PROPER(TEXT(AE34,"dddd"))))),"",IF(EXACT(($I36),(PROPER(TEXT(AE$3,"dddd")))),"",IF($K36=1,INDEX(Calendario!$D$3:$H$55,MATCH(AE$4,Calendario!$A$3:$A$55,0),MATCH($I36,Calendario!$D$2:$H$2,0)),IF($K36=2,IF(AD36="",INDEX(Calendario!$D$3:$H$55,MATCH(AE$4,Calendario!$A$3:$A$55,0),MATCH($I36,Calendario!$D$2:$H$2,0)),""),IF($K36=3,IF(AND((AC36=""),(AD36="")),INDEX(Calendario!$D$3:$H$55,MATCH(AE$4,Calendario!$A$3:$A$55,0),MATCH($I36,Calendario!$D$2:$H$2,0)),""),IF($K36=4,IF(AND((AB36=""),(AC36=""),(AD36="")),INDEX(Calendario!$D$3:$H$55,MATCH(AE$4,Calendario!$A$3:$A$55,0),MATCH($I36,Calendario!$D$2:$H$2,0)),""))))))))</f>
        <v>44687</v>
      </c>
      <c r="AF36" s="107">
        <f>IF(ISBLANK($I36),"",IF(OR(EXACT(($I36),PROPER(TEXT(AF35,"dddd"))),(EXACT(($I36),PROPER(TEXT(AF34,"dddd"))))),"",IF(EXACT(($I36),(PROPER(TEXT(AF$3,"dddd")))),"",IF($K36=1,INDEX(Calendario!$D$3:$H$55,MATCH(AF$4,Calendario!$A$3:$A$55,0),MATCH($I36,Calendario!$D$2:$H$2,0)),IF($K36=2,IF(AE36="",INDEX(Calendario!$D$3:$H$55,MATCH(AF$4,Calendario!$A$3:$A$55,0),MATCH($I36,Calendario!$D$2:$H$2,0)),""),IF($K36=3,IF(AND((AD36=""),(AE36="")),INDEX(Calendario!$D$3:$H$55,MATCH(AF$4,Calendario!$A$3:$A$55,0),MATCH($I36,Calendario!$D$2:$H$2,0)),""),IF($K36=4,IF(AND((AC36=""),(AD36=""),(AE36="")),INDEX(Calendario!$D$3:$H$55,MATCH(AF$4,Calendario!$A$3:$A$55,0),MATCH($I36,Calendario!$D$2:$H$2,0)),""))))))))</f>
        <v>44694</v>
      </c>
      <c r="AG36" s="107">
        <f>IF(ISBLANK($I36),"",IF(OR(EXACT(($I36),PROPER(TEXT(AG35,"dddd"))),(EXACT(($I36),PROPER(TEXT(AG34,"dddd"))))),"",IF(EXACT(($I36),(PROPER(TEXT(AG$3,"dddd")))),"",IF($K36=1,INDEX(Calendario!$D$3:$H$55,MATCH(AG$4,Calendario!$A$3:$A$55,0),MATCH($I36,Calendario!$D$2:$H$2,0)),IF($K36=2,IF(AF36="",INDEX(Calendario!$D$3:$H$55,MATCH(AG$4,Calendario!$A$3:$A$55,0),MATCH($I36,Calendario!$D$2:$H$2,0)),""),IF($K36=3,IF(AND((AE36=""),(AF36="")),INDEX(Calendario!$D$3:$H$55,MATCH(AG$4,Calendario!$A$3:$A$55,0),MATCH($I36,Calendario!$D$2:$H$2,0)),""),IF($K36=4,IF(AND((AD36=""),(AE36=""),(AF36="")),INDEX(Calendario!$D$3:$H$55,MATCH(AG$4,Calendario!$A$3:$A$55,0),MATCH($I36,Calendario!$D$2:$H$2,0)),""))))))))</f>
        <v>44701</v>
      </c>
      <c r="AH36" s="107">
        <f>IF(ISBLANK($I36),"",IF(OR(EXACT(($I36),PROPER(TEXT(AH35,"dddd"))),(EXACT(($I36),PROPER(TEXT(AH34,"dddd"))))),"",IF(EXACT(($I36),(PROPER(TEXT(AH$3,"dddd")))),"",IF($K36=1,INDEX(Calendario!$D$3:$H$55,MATCH(AH$4,Calendario!$A$3:$A$55,0),MATCH($I36,Calendario!$D$2:$H$2,0)),IF($K36=2,IF(AG36="",INDEX(Calendario!$D$3:$H$55,MATCH(AH$4,Calendario!$A$3:$A$55,0),MATCH($I36,Calendario!$D$2:$H$2,0)),""),IF($K36=3,IF(AND((AF36=""),(AG36="")),INDEX(Calendario!$D$3:$H$55,MATCH(AH$4,Calendario!$A$3:$A$55,0),MATCH($I36,Calendario!$D$2:$H$2,0)),""),IF($K36=4,IF(AND((AE36=""),(AF36=""),(AG36="")),INDEX(Calendario!$D$3:$H$55,MATCH(AH$4,Calendario!$A$3:$A$55,0),MATCH($I36,Calendario!$D$2:$H$2,0)),""))))))))</f>
        <v>44708</v>
      </c>
      <c r="AI36" s="108">
        <f>IF(ISBLANK($I36),"",IF(OR(EXACT(($I36),PROPER(TEXT(AI35,"dddd"))),(EXACT(($I36),PROPER(TEXT(AI34,"dddd"))))),"",IF(EXACT(($I36),(PROPER(TEXT(AI$3,"dddd")))),"",IF($K36=1,INDEX(Calendario!$D$3:$H$55,MATCH(AI$4,Calendario!$A$3:$A$55,0),MATCH($I36,Calendario!$D$2:$H$2,0)),IF($K36=2,IF(AH36="",INDEX(Calendario!$D$3:$H$55,MATCH(AI$4,Calendario!$A$3:$A$55,0),MATCH($I36,Calendario!$D$2:$H$2,0)),""),IF($K36=3,IF(AND((AG36=""),(AH36="")),INDEX(Calendario!$D$3:$H$55,MATCH(AI$4,Calendario!$A$3:$A$55,0),MATCH($I36,Calendario!$D$2:$H$2,0)),""),IF($K36=4,IF(AND((AF36=""),(AG36=""),(AH36="")),INDEX(Calendario!$D$3:$H$55,MATCH(AI$4,Calendario!$A$3:$A$55,0),MATCH($I36,Calendario!$D$2:$H$2,0)),""))))))))</f>
        <v>44715</v>
      </c>
      <c r="AJ36" s="108">
        <f>IF(ISBLANK($I36),"",IF(OR(EXACT(($I36),PROPER(TEXT(AJ35,"dddd"))),(EXACT(($I36),PROPER(TEXT(AJ34,"dddd"))))),"",IF(EXACT(($I36),(PROPER(TEXT(AJ$3,"dddd")))),"",IF($K36=1,INDEX(Calendario!$D$3:$H$55,MATCH(AJ$4,Calendario!$A$3:$A$55,0),MATCH($I36,Calendario!$D$2:$H$2,0)),IF($K36=2,IF(AI36="",INDEX(Calendario!$D$3:$H$55,MATCH(AJ$4,Calendario!$A$3:$A$55,0),MATCH($I36,Calendario!$D$2:$H$2,0)),""),IF($K36=3,IF(AND((AH36=""),(AI36="")),INDEX(Calendario!$D$3:$H$55,MATCH(AJ$4,Calendario!$A$3:$A$55,0),MATCH($I36,Calendario!$D$2:$H$2,0)),""),IF($K36=4,IF(AND((AG36=""),(AH36=""),(AI36="")),INDEX(Calendario!$D$3:$H$55,MATCH(AJ$4,Calendario!$A$3:$A$55,0),MATCH($I36,Calendario!$D$2:$H$2,0)),""))))))))</f>
        <v>44722</v>
      </c>
      <c r="AK36" s="108">
        <f>IF(ISBLANK($I36),"",IF(OR(EXACT(($I36),PROPER(TEXT(AK35,"dddd"))),(EXACT(($I36),PROPER(TEXT(AK34,"dddd"))))),"",IF(EXACT(($I36),(PROPER(TEXT(AK$3,"dddd")))),"",IF($K36=1,INDEX(Calendario!$D$3:$H$55,MATCH(AK$4,Calendario!$A$3:$A$55,0),MATCH($I36,Calendario!$D$2:$H$2,0)),IF($K36=2,IF(AJ36="",INDEX(Calendario!$D$3:$H$55,MATCH(AK$4,Calendario!$A$3:$A$55,0),MATCH($I36,Calendario!$D$2:$H$2,0)),""),IF($K36=3,IF(AND((AI36=""),(AJ36="")),INDEX(Calendario!$D$3:$H$55,MATCH(AK$4,Calendario!$A$3:$A$55,0),MATCH($I36,Calendario!$D$2:$H$2,0)),""),IF($K36=4,IF(AND((AH36=""),(AI36=""),(AJ36="")),INDEX(Calendario!$D$3:$H$55,MATCH(AK$4,Calendario!$A$3:$A$55,0),MATCH($I36,Calendario!$D$2:$H$2,0)),""))))))))</f>
        <v>44729</v>
      </c>
      <c r="AL36" s="108">
        <f>IF(ISBLANK($I36),"",IF(OR(EXACT(($I36),PROPER(TEXT(AL35,"dddd"))),(EXACT(($I36),PROPER(TEXT(AL34,"dddd"))))),"",IF(EXACT(($I36),(PROPER(TEXT(AL$3,"dddd")))),"",IF($K36=1,INDEX(Calendario!$D$3:$H$55,MATCH(AL$4,Calendario!$A$3:$A$55,0),MATCH($I36,Calendario!$D$2:$H$2,0)),IF($K36=2,IF(AK36="",INDEX(Calendario!$D$3:$H$55,MATCH(AL$4,Calendario!$A$3:$A$55,0),MATCH($I36,Calendario!$D$2:$H$2,0)),""),IF($K36=3,IF(AND((AJ36=""),(AK36="")),INDEX(Calendario!$D$3:$H$55,MATCH(AL$4,Calendario!$A$3:$A$55,0),MATCH($I36,Calendario!$D$2:$H$2,0)),""),IF($K36=4,IF(AND((AI36=""),(AJ36=""),(AK36="")),INDEX(Calendario!$D$3:$H$55,MATCH(AL$4,Calendario!$A$3:$A$55,0),MATCH($I36,Calendario!$D$2:$H$2,0)),""))))))))</f>
        <v>44736</v>
      </c>
      <c r="AM36" s="108">
        <f>IF(ISBLANK($I36),"",IF(OR(EXACT(($I36),PROPER(TEXT(AM35,"dddd"))),(EXACT(($I36),PROPER(TEXT(AM34,"dddd"))))),"",IF(EXACT(($I36),(PROPER(TEXT(AM$3,"dddd")))),"",IF($K36=1,INDEX(Calendario!$D$3:$H$55,MATCH(AM$4,Calendario!$A$3:$A$55,0),MATCH($I36,Calendario!$D$2:$H$2,0)),IF($K36=2,IF(AL36="",INDEX(Calendario!$D$3:$H$55,MATCH(AM$4,Calendario!$A$3:$A$55,0),MATCH($I36,Calendario!$D$2:$H$2,0)),""),IF($K36=3,IF(AND((AK36=""),(AL36="")),INDEX(Calendario!$D$3:$H$55,MATCH(AM$4,Calendario!$A$3:$A$55,0),MATCH($I36,Calendario!$D$2:$H$2,0)),""),IF($K36=4,IF(AND((AJ36=""),(AK36=""),(AL36="")),INDEX(Calendario!$D$3:$H$55,MATCH(AM$4,Calendario!$A$3:$A$55,0),MATCH($I36,Calendario!$D$2:$H$2,0)),""))))))))</f>
        <v>44743</v>
      </c>
      <c r="AN36" s="107">
        <f>IF(ISBLANK($I36),"",IF(OR(EXACT(($I36),PROPER(TEXT(AN35,"dddd"))),(EXACT(($I36),PROPER(TEXT(AN34,"dddd"))))),"",IF(EXACT(($I36),(PROPER(TEXT(AN$3,"dddd")))),"",IF($K36=1,INDEX(Calendario!$D$3:$H$55,MATCH(AN$4,Calendario!$A$3:$A$55,0),MATCH($I36,Calendario!$D$2:$H$2,0)),IF($K36=2,IF(AM36="",INDEX(Calendario!$D$3:$H$55,MATCH(AN$4,Calendario!$A$3:$A$55,0),MATCH($I36,Calendario!$D$2:$H$2,0)),""),IF($K36=3,IF(AND((AL36=""),(AM36="")),INDEX(Calendario!$D$3:$H$55,MATCH(AN$4,Calendario!$A$3:$A$55,0),MATCH($I36,Calendario!$D$2:$H$2,0)),""),IF($K36=4,IF(AND((AK36=""),(AL36=""),(AM36="")),INDEX(Calendario!$D$3:$H$55,MATCH(AN$4,Calendario!$A$3:$A$55,0),MATCH($I36,Calendario!$D$2:$H$2,0)),""))))))))</f>
        <v>44750</v>
      </c>
      <c r="AO36" s="107">
        <f>IF(ISBLANK($I36),"",IF(OR(EXACT(($I36),PROPER(TEXT(AO35,"dddd"))),(EXACT(($I36),PROPER(TEXT(AO34,"dddd"))))),"",IF(EXACT(($I36),(PROPER(TEXT(AO$3,"dddd")))),"",IF($K36=1,INDEX(Calendario!$D$3:$H$55,MATCH(AO$4,Calendario!$A$3:$A$55,0),MATCH($I36,Calendario!$D$2:$H$2,0)),IF($K36=2,IF(AN36="",INDEX(Calendario!$D$3:$H$55,MATCH(AO$4,Calendario!$A$3:$A$55,0),MATCH($I36,Calendario!$D$2:$H$2,0)),""),IF($K36=3,IF(AND((AM36=""),(AN36="")),INDEX(Calendario!$D$3:$H$55,MATCH(AO$4,Calendario!$A$3:$A$55,0),MATCH($I36,Calendario!$D$2:$H$2,0)),""),IF($K36=4,IF(AND((AL36=""),(AM36=""),(AN36="")),INDEX(Calendario!$D$3:$H$55,MATCH(AO$4,Calendario!$A$3:$A$55,0),MATCH($I36,Calendario!$D$2:$H$2,0)),""))))))))</f>
        <v>44757</v>
      </c>
      <c r="AP36" s="107">
        <f>IF(ISBLANK($I36),"",IF(OR(EXACT(($I36),PROPER(TEXT(AP35,"dddd"))),(EXACT(($I36),PROPER(TEXT(AP34,"dddd"))))),"",IF(EXACT(($I36),(PROPER(TEXT(AP$3,"dddd")))),"",IF($K36=1,INDEX(Calendario!$D$3:$H$55,MATCH(AP$4,Calendario!$A$3:$A$55,0),MATCH($I36,Calendario!$D$2:$H$2,0)),IF($K36=2,IF(AO36="",INDEX(Calendario!$D$3:$H$55,MATCH(AP$4,Calendario!$A$3:$A$55,0),MATCH($I36,Calendario!$D$2:$H$2,0)),""),IF($K36=3,IF(AND((AN36=""),(AO36="")),INDEX(Calendario!$D$3:$H$55,MATCH(AP$4,Calendario!$A$3:$A$55,0),MATCH($I36,Calendario!$D$2:$H$2,0)),""),IF($K36=4,IF(AND((AM36=""),(AN36=""),(AO36="")),INDEX(Calendario!$D$3:$H$55,MATCH(AP$4,Calendario!$A$3:$A$55,0),MATCH($I36,Calendario!$D$2:$H$2,0)),""))))))))</f>
        <v>44764</v>
      </c>
      <c r="AQ36" s="107">
        <f>IF(ISBLANK($I36),"",IF(OR(EXACT(($I36),PROPER(TEXT(AQ35,"dddd"))),(EXACT(($I36),PROPER(TEXT(AQ34,"dddd"))))),"",IF(EXACT(($I36),(PROPER(TEXT(AQ$3,"dddd")))),"",IF($K36=1,INDEX(Calendario!$D$3:$H$55,MATCH(AQ$4,Calendario!$A$3:$A$55,0),MATCH($I36,Calendario!$D$2:$H$2,0)),IF($K36=2,IF(AP36="",INDEX(Calendario!$D$3:$H$55,MATCH(AQ$4,Calendario!$A$3:$A$55,0),MATCH($I36,Calendario!$D$2:$H$2,0)),""),IF($K36=3,IF(AND((AO36=""),(AP36="")),INDEX(Calendario!$D$3:$H$55,MATCH(AQ$4,Calendario!$A$3:$A$55,0),MATCH($I36,Calendario!$D$2:$H$2,0)),""),IF($K36=4,IF(AND((AN36=""),(AO36=""),(AP36="")),INDEX(Calendario!$D$3:$H$55,MATCH(AQ$4,Calendario!$A$3:$A$55,0),MATCH($I36,Calendario!$D$2:$H$2,0)),""))))))))</f>
        <v>44771</v>
      </c>
      <c r="AR36" s="108">
        <f>IF(ISBLANK($I36),"",IF(OR(EXACT(($I36),PROPER(TEXT(AR35,"dddd"))),(EXACT(($I36),PROPER(TEXT(AR34,"dddd"))))),"",IF(EXACT(($I36),(PROPER(TEXT(AR$3,"dddd")))),"",IF($K36=1,INDEX(Calendario!$D$3:$H$55,MATCH(AR$4,Calendario!$A$3:$A$55,0),MATCH($I36,Calendario!$D$2:$H$2,0)),IF($K36=2,IF(AQ36="",INDEX(Calendario!$D$3:$H$55,MATCH(AR$4,Calendario!$A$3:$A$55,0),MATCH($I36,Calendario!$D$2:$H$2,0)),""),IF($K36=3,IF(AND((AP36=""),(AQ36="")),INDEX(Calendario!$D$3:$H$55,MATCH(AR$4,Calendario!$A$3:$A$55,0),MATCH($I36,Calendario!$D$2:$H$2,0)),""),IF($K36=4,IF(AND((AO36=""),(AP36=""),(AQ36="")),INDEX(Calendario!$D$3:$H$55,MATCH(AR$4,Calendario!$A$3:$A$55,0),MATCH($I36,Calendario!$D$2:$H$2,0)),""))))))))</f>
        <v>44778</v>
      </c>
      <c r="AS36" s="108">
        <f>IF(ISBLANK($I36),"",IF(OR(EXACT(($I36),PROPER(TEXT(AS35,"dddd"))),(EXACT(($I36),PROPER(TEXT(AS34,"dddd"))))),"",IF(EXACT(($I36),(PROPER(TEXT(AS$3,"dddd")))),"",IF($K36=1,INDEX(Calendario!$D$3:$H$55,MATCH(AS$4,Calendario!$A$3:$A$55,0),MATCH($I36,Calendario!$D$2:$H$2,0)),IF($K36=2,IF(AR36="",INDEX(Calendario!$D$3:$H$55,MATCH(AS$4,Calendario!$A$3:$A$55,0),MATCH($I36,Calendario!$D$2:$H$2,0)),""),IF($K36=3,IF(AND((AQ36=""),(AR36="")),INDEX(Calendario!$D$3:$H$55,MATCH(AS$4,Calendario!$A$3:$A$55,0),MATCH($I36,Calendario!$D$2:$H$2,0)),""),IF($K36=4,IF(AND((AP36=""),(AQ36=""),(AR36="")),INDEX(Calendario!$D$3:$H$55,MATCH(AS$4,Calendario!$A$3:$A$55,0),MATCH($I36,Calendario!$D$2:$H$2,0)),""))))))))</f>
        <v>44785</v>
      </c>
      <c r="AT36" s="108">
        <f>IF(ISBLANK($I36),"",IF(OR(EXACT(($I36),PROPER(TEXT(AT35,"dddd"))),(EXACT(($I36),PROPER(TEXT(AT34,"dddd"))))),"",IF(EXACT(($I36),(PROPER(TEXT(AT$3,"dddd")))),"",IF($K36=1,INDEX(Calendario!$D$3:$H$55,MATCH(AT$4,Calendario!$A$3:$A$55,0),MATCH($I36,Calendario!$D$2:$H$2,0)),IF($K36=2,IF(AS36="",INDEX(Calendario!$D$3:$H$55,MATCH(AT$4,Calendario!$A$3:$A$55,0),MATCH($I36,Calendario!$D$2:$H$2,0)),""),IF($K36=3,IF(AND((AR36=""),(AS36="")),INDEX(Calendario!$D$3:$H$55,MATCH(AT$4,Calendario!$A$3:$A$55,0),MATCH($I36,Calendario!$D$2:$H$2,0)),""),IF($K36=4,IF(AND((AQ36=""),(AR36=""),(AS36="")),INDEX(Calendario!$D$3:$H$55,MATCH(AT$4,Calendario!$A$3:$A$55,0),MATCH($I36,Calendario!$D$2:$H$2,0)),""))))))))</f>
        <v>44792</v>
      </c>
      <c r="AU36" s="108">
        <f>IF(ISBLANK($I36),"",IF(OR(EXACT(($I36),PROPER(TEXT(AU35,"dddd"))),(EXACT(($I36),PROPER(TEXT(AU34,"dddd"))))),"",IF(EXACT(($I36),(PROPER(TEXT(AU$3,"dddd")))),"",IF($K36=1,INDEX(Calendario!$D$3:$H$55,MATCH(AU$4,Calendario!$A$3:$A$55,0),MATCH($I36,Calendario!$D$2:$H$2,0)),IF($K36=2,IF(AT36="",INDEX(Calendario!$D$3:$H$55,MATCH(AU$4,Calendario!$A$3:$A$55,0),MATCH($I36,Calendario!$D$2:$H$2,0)),""),IF($K36=3,IF(AND((AS36=""),(AT36="")),INDEX(Calendario!$D$3:$H$55,MATCH(AU$4,Calendario!$A$3:$A$55,0),MATCH($I36,Calendario!$D$2:$H$2,0)),""),IF($K36=4,IF(AND((AR36=""),(AS36=""),(AT36="")),INDEX(Calendario!$D$3:$H$55,MATCH(AU$4,Calendario!$A$3:$A$55,0),MATCH($I36,Calendario!$D$2:$H$2,0)),""))))))))</f>
        <v>44799</v>
      </c>
      <c r="AV36" s="107">
        <f>IF(ISBLANK($I36),"",IF(OR(EXACT(($I36),PROPER(TEXT(AV35,"dddd"))),(EXACT(($I36),PROPER(TEXT(AV34,"dddd"))))),"",IF(EXACT(($I36),(PROPER(TEXT(AV$3,"dddd")))),"",IF($K36=1,INDEX(Calendario!$D$3:$H$55,MATCH(AV$4,Calendario!$A$3:$A$55,0),MATCH($I36,Calendario!$D$2:$H$2,0)),IF($K36=2,IF(AU36="",INDEX(Calendario!$D$3:$H$55,MATCH(AV$4,Calendario!$A$3:$A$55,0),MATCH($I36,Calendario!$D$2:$H$2,0)),""),IF($K36=3,IF(AND((AT36=""),(AU36="")),INDEX(Calendario!$D$3:$H$55,MATCH(AV$4,Calendario!$A$3:$A$55,0),MATCH($I36,Calendario!$D$2:$H$2,0)),""),IF($K36=4,IF(AND((AS36=""),(AT36=""),(AU36="")),INDEX(Calendario!$D$3:$H$55,MATCH(AV$4,Calendario!$A$3:$A$55,0),MATCH($I36,Calendario!$D$2:$H$2,0)),""))))))))</f>
        <v>44806</v>
      </c>
      <c r="AW36" s="107">
        <f>IF(ISBLANK($I36),"",IF(OR(EXACT(($I36),PROPER(TEXT(AW35,"dddd"))),(EXACT(($I36),PROPER(TEXT(AW34,"dddd"))))),"",IF(EXACT(($I36),(PROPER(TEXT(AW$3,"dddd")))),"",IF($K36=1,INDEX(Calendario!$D$3:$H$55,MATCH(AW$4,Calendario!$A$3:$A$55,0),MATCH($I36,Calendario!$D$2:$H$2,0)),IF($K36=2,IF(AV36="",INDEX(Calendario!$D$3:$H$55,MATCH(AW$4,Calendario!$A$3:$A$55,0),MATCH($I36,Calendario!$D$2:$H$2,0)),""),IF($K36=3,IF(AND((AU36=""),(AV36="")),INDEX(Calendario!$D$3:$H$55,MATCH(AW$4,Calendario!$A$3:$A$55,0),MATCH($I36,Calendario!$D$2:$H$2,0)),""),IF($K36=4,IF(AND((AT36=""),(AU36=""),(AV36="")),INDEX(Calendario!$D$3:$H$55,MATCH(AW$4,Calendario!$A$3:$A$55,0),MATCH($I36,Calendario!$D$2:$H$2,0)),""))))))))</f>
        <v>44813</v>
      </c>
      <c r="AX36" s="107">
        <f>IF(ISBLANK($I36),"",IF(OR(EXACT(($I36),PROPER(TEXT(AX35,"dddd"))),(EXACT(($I36),PROPER(TEXT(AX34,"dddd"))))),"",IF(EXACT(($I36),(PROPER(TEXT(AX$3,"dddd")))),"",IF($K36=1,INDEX(Calendario!$D$3:$H$55,MATCH(AX$4,Calendario!$A$3:$A$55,0),MATCH($I36,Calendario!$D$2:$H$2,0)),IF($K36=2,IF(AW36="",INDEX(Calendario!$D$3:$H$55,MATCH(AX$4,Calendario!$A$3:$A$55,0),MATCH($I36,Calendario!$D$2:$H$2,0)),""),IF($K36=3,IF(AND((AV36=""),(AW36="")),INDEX(Calendario!$D$3:$H$55,MATCH(AX$4,Calendario!$A$3:$A$55,0),MATCH($I36,Calendario!$D$2:$H$2,0)),""),IF($K36=4,IF(AND((AU36=""),(AV36=""),(AW36="")),INDEX(Calendario!$D$3:$H$55,MATCH(AX$4,Calendario!$A$3:$A$55,0),MATCH($I36,Calendario!$D$2:$H$2,0)),""))))))))</f>
        <v>44820</v>
      </c>
      <c r="AY36" s="107">
        <f>IF(ISBLANK($I36),"",IF(OR(EXACT(($I36),PROPER(TEXT(AY35,"dddd"))),(EXACT(($I36),PROPER(TEXT(AY34,"dddd"))))),"",IF(EXACT(($I36),(PROPER(TEXT(AY$3,"dddd")))),"",IF($K36=1,INDEX(Calendario!$D$3:$H$55,MATCH(AY$4,Calendario!$A$3:$A$55,0),MATCH($I36,Calendario!$D$2:$H$2,0)),IF($K36=2,IF(AX36="",INDEX(Calendario!$D$3:$H$55,MATCH(AY$4,Calendario!$A$3:$A$55,0),MATCH($I36,Calendario!$D$2:$H$2,0)),""),IF($K36=3,IF(AND((AW36=""),(AX36="")),INDEX(Calendario!$D$3:$H$55,MATCH(AY$4,Calendario!$A$3:$A$55,0),MATCH($I36,Calendario!$D$2:$H$2,0)),""),IF($K36=4,IF(AND((AV36=""),(AW36=""),(AX36="")),INDEX(Calendario!$D$3:$H$55,MATCH(AY$4,Calendario!$A$3:$A$55,0),MATCH($I36,Calendario!$D$2:$H$2,0)),""))))))))</f>
        <v>44827</v>
      </c>
      <c r="AZ36" s="107">
        <f>IF(ISBLANK($I36),"",IF(OR(EXACT(($I36),PROPER(TEXT(AZ35,"dddd"))),(EXACT(($I36),PROPER(TEXT(AZ34,"dddd"))))),"",IF(EXACT(($I36),(PROPER(TEXT(AZ$3,"dddd")))),"",IF($K36=1,INDEX(Calendario!$D$3:$H$55,MATCH(AZ$4,Calendario!$A$3:$A$55,0),MATCH($I36,Calendario!$D$2:$H$2,0)),IF($K36=2,IF(AY36="",INDEX(Calendario!$D$3:$H$55,MATCH(AZ$4,Calendario!$A$3:$A$55,0),MATCH($I36,Calendario!$D$2:$H$2,0)),""),IF($K36=3,IF(AND((AX36=""),(AY36="")),INDEX(Calendario!$D$3:$H$55,MATCH(AZ$4,Calendario!$A$3:$A$55,0),MATCH($I36,Calendario!$D$2:$H$2,0)),""),IF($K36=4,IF(AND((AW36=""),(AX36=""),(AY36="")),INDEX(Calendario!$D$3:$H$55,MATCH(AZ$4,Calendario!$A$3:$A$55,0),MATCH($I36,Calendario!$D$2:$H$2,0)),""))))))))</f>
        <v>44834</v>
      </c>
      <c r="BA36" s="108">
        <f>IF(ISBLANK($I36),"",IF(OR(EXACT(($I36),PROPER(TEXT(BA35,"dddd"))),(EXACT(($I36),PROPER(TEXT(BA34,"dddd"))))),"",IF(EXACT(($I36),(PROPER(TEXT(BA$3,"dddd")))),"",IF($K36=1,INDEX(Calendario!$D$3:$H$55,MATCH(BA$4,Calendario!$A$3:$A$55,0),MATCH($I36,Calendario!$D$2:$H$2,0)),IF($K36=2,IF(AZ36="",INDEX(Calendario!$D$3:$H$55,MATCH(BA$4,Calendario!$A$3:$A$55,0),MATCH($I36,Calendario!$D$2:$H$2,0)),""),IF($K36=3,IF(AND((AY36=""),(AZ36="")),INDEX(Calendario!$D$3:$H$55,MATCH(BA$4,Calendario!$A$3:$A$55,0),MATCH($I36,Calendario!$D$2:$H$2,0)),""),IF($K36=4,IF(AND((AX36=""),(AY36=""),(AZ36="")),INDEX(Calendario!$D$3:$H$55,MATCH(BA$4,Calendario!$A$3:$A$55,0),MATCH($I36,Calendario!$D$2:$H$2,0)),""))))))))</f>
        <v>44841</v>
      </c>
      <c r="BB36" s="108">
        <f>IF(ISBLANK($I36),"",IF(OR(EXACT(($I36),PROPER(TEXT(BB35,"dddd"))),(EXACT(($I36),PROPER(TEXT(BB34,"dddd"))))),"",IF(EXACT(($I36),(PROPER(TEXT(BB$3,"dddd")))),"",IF($K36=1,INDEX(Calendario!$D$3:$H$55,MATCH(BB$4,Calendario!$A$3:$A$55,0),MATCH($I36,Calendario!$D$2:$H$2,0)),IF($K36=2,IF(BA36="",INDEX(Calendario!$D$3:$H$55,MATCH(BB$4,Calendario!$A$3:$A$55,0),MATCH($I36,Calendario!$D$2:$H$2,0)),""),IF($K36=3,IF(AND((AZ36=""),(BA36="")),INDEX(Calendario!$D$3:$H$55,MATCH(BB$4,Calendario!$A$3:$A$55,0),MATCH($I36,Calendario!$D$2:$H$2,0)),""),IF($K36=4,IF(AND((AY36=""),(AZ36=""),(BA36="")),INDEX(Calendario!$D$3:$H$55,MATCH(BB$4,Calendario!$A$3:$A$55,0),MATCH($I36,Calendario!$D$2:$H$2,0)),""))))))))</f>
        <v>44848</v>
      </c>
      <c r="BC36" s="108">
        <f>IF(ISBLANK($I36),"",IF(OR(EXACT(($I36),PROPER(TEXT(BC35,"dddd"))),(EXACT(($I36),PROPER(TEXT(BC34,"dddd"))))),"",IF(EXACT(($I36),(PROPER(TEXT(BC$3,"dddd")))),"",IF($K36=1,INDEX(Calendario!$D$3:$H$55,MATCH(BC$4,Calendario!$A$3:$A$55,0),MATCH($I36,Calendario!$D$2:$H$2,0)),IF($K36=2,IF(BB36="",INDEX(Calendario!$D$3:$H$55,MATCH(BC$4,Calendario!$A$3:$A$55,0),MATCH($I36,Calendario!$D$2:$H$2,0)),""),IF($K36=3,IF(AND((BA36=""),(BB36="")),INDEX(Calendario!$D$3:$H$55,MATCH(BC$4,Calendario!$A$3:$A$55,0),MATCH($I36,Calendario!$D$2:$H$2,0)),""),IF($K36=4,IF(AND((AZ36=""),(BA36=""),(BB36="")),INDEX(Calendario!$D$3:$H$55,MATCH(BC$4,Calendario!$A$3:$A$55,0),MATCH($I36,Calendario!$D$2:$H$2,0)),""))))))))</f>
        <v>44855</v>
      </c>
      <c r="BD36" s="108">
        <f>IF(ISBLANK($I36),"",IF(OR(EXACT(($I36),PROPER(TEXT(BD35,"dddd"))),(EXACT(($I36),PROPER(TEXT(BD34,"dddd"))))),"",IF(EXACT(($I36),(PROPER(TEXT(BD$3,"dddd")))),"",IF($K36=1,INDEX(Calendario!$D$3:$H$55,MATCH(BD$4,Calendario!$A$3:$A$55,0),MATCH($I36,Calendario!$D$2:$H$2,0)),IF($K36=2,IF(BC36="",INDEX(Calendario!$D$3:$H$55,MATCH(BD$4,Calendario!$A$3:$A$55,0),MATCH($I36,Calendario!$D$2:$H$2,0)),""),IF($K36=3,IF(AND((BB36=""),(BC36="")),INDEX(Calendario!$D$3:$H$55,MATCH(BD$4,Calendario!$A$3:$A$55,0),MATCH($I36,Calendario!$D$2:$H$2,0)),""),IF($K36=4,IF(AND((BA36=""),(BB36=""),(BC36="")),INDEX(Calendario!$D$3:$H$55,MATCH(BD$4,Calendario!$A$3:$A$55,0),MATCH($I36,Calendario!$D$2:$H$2,0)),""))))))))</f>
        <v>44862</v>
      </c>
      <c r="BE36" s="107">
        <f>IF(ISBLANK($I36),"",IF(OR(EXACT(($I36),PROPER(TEXT(BE35,"dddd"))),(EXACT(($I36),PROPER(TEXT(BE34,"dddd"))))),"",IF(EXACT(($I36),(PROPER(TEXT(BE$3,"dddd")))),"",IF($K36=1,INDEX(Calendario!$D$3:$H$55,MATCH(BE$4,Calendario!$A$3:$A$55,0),MATCH($I36,Calendario!$D$2:$H$2,0)),IF($K36=2,IF(BD36="",INDEX(Calendario!$D$3:$H$55,MATCH(BE$4,Calendario!$A$3:$A$55,0),MATCH($I36,Calendario!$D$2:$H$2,0)),""),IF($K36=3,IF(AND((BC36=""),(BD36="")),INDEX(Calendario!$D$3:$H$55,MATCH(BE$4,Calendario!$A$3:$A$55,0),MATCH($I36,Calendario!$D$2:$H$2,0)),""),IF($K36=4,IF(AND((BB36=""),(BC36=""),(BD36="")),INDEX(Calendario!$D$3:$H$55,MATCH(BE$4,Calendario!$A$3:$A$55,0),MATCH($I36,Calendario!$D$2:$H$2,0)),""))))))))</f>
        <v>44869</v>
      </c>
      <c r="BF36" s="107">
        <f>IF(ISBLANK($I36),"",IF(OR(EXACT(($I36),PROPER(TEXT(BF35,"dddd"))),(EXACT(($I36),PROPER(TEXT(BF34,"dddd"))))),"",IF(EXACT(($I36),(PROPER(TEXT(BF$3,"dddd")))),"",IF($K36=1,INDEX(Calendario!$D$3:$H$55,MATCH(BF$4,Calendario!$A$3:$A$55,0),MATCH($I36,Calendario!$D$2:$H$2,0)),IF($K36=2,IF(BE36="",INDEX(Calendario!$D$3:$H$55,MATCH(BF$4,Calendario!$A$3:$A$55,0),MATCH($I36,Calendario!$D$2:$H$2,0)),""),IF($K36=3,IF(AND((BD36=""),(BE36="")),INDEX(Calendario!$D$3:$H$55,MATCH(BF$4,Calendario!$A$3:$A$55,0),MATCH($I36,Calendario!$D$2:$H$2,0)),""),IF($K36=4,IF(AND((BC36=""),(BD36=""),(BE36="")),INDEX(Calendario!$D$3:$H$55,MATCH(BF$4,Calendario!$A$3:$A$55,0),MATCH($I36,Calendario!$D$2:$H$2,0)),""))))))))</f>
        <v>44876</v>
      </c>
      <c r="BG36" s="107">
        <f>IF(ISBLANK($I36),"",IF(OR(EXACT(($I36),PROPER(TEXT(BG35,"dddd"))),(EXACT(($I36),PROPER(TEXT(BG34,"dddd"))))),"",IF(EXACT(($I36),(PROPER(TEXT(BG$3,"dddd")))),"",IF($K36=1,INDEX(Calendario!$D$3:$H$55,MATCH(BG$4,Calendario!$A$3:$A$55,0),MATCH($I36,Calendario!$D$2:$H$2,0)),IF($K36=2,IF(BF36="",INDEX(Calendario!$D$3:$H$55,MATCH(BG$4,Calendario!$A$3:$A$55,0),MATCH($I36,Calendario!$D$2:$H$2,0)),""),IF($K36=3,IF(AND((BE36=""),(BF36="")),INDEX(Calendario!$D$3:$H$55,MATCH(BG$4,Calendario!$A$3:$A$55,0),MATCH($I36,Calendario!$D$2:$H$2,0)),""),IF($K36=4,IF(AND((BD36=""),(BE36=""),(BF36="")),INDEX(Calendario!$D$3:$H$55,MATCH(BG$4,Calendario!$A$3:$A$55,0),MATCH($I36,Calendario!$D$2:$H$2,0)),""))))))))</f>
        <v>44883</v>
      </c>
      <c r="BH36" s="107">
        <f>IF(ISBLANK($I36),"",IF(OR(EXACT(($I36),PROPER(TEXT(BH35,"dddd"))),(EXACT(($I36),PROPER(TEXT(BH34,"dddd"))))),"",IF(EXACT(($I36),(PROPER(TEXT(BH$3,"dddd")))),"",IF($K36=1,INDEX(Calendario!$D$3:$H$55,MATCH(BH$4,Calendario!$A$3:$A$55,0),MATCH($I36,Calendario!$D$2:$H$2,0)),IF($K36=2,IF(BG36="",INDEX(Calendario!$D$3:$H$55,MATCH(BH$4,Calendario!$A$3:$A$55,0),MATCH($I36,Calendario!$D$2:$H$2,0)),""),IF($K36=3,IF(AND((BF36=""),(BG36="")),INDEX(Calendario!$D$3:$H$55,MATCH(BH$4,Calendario!$A$3:$A$55,0),MATCH($I36,Calendario!$D$2:$H$2,0)),""),IF($K36=4,IF(AND((BE36=""),(BF36=""),(BG36="")),INDEX(Calendario!$D$3:$H$55,MATCH(BH$4,Calendario!$A$3:$A$55,0),MATCH($I36,Calendario!$D$2:$H$2,0)),""))))))))</f>
        <v>44890</v>
      </c>
      <c r="BI36" s="108">
        <f>IF(ISBLANK($I36),"",IF(OR(EXACT(($I36),PROPER(TEXT(BI35,"dddd"))),(EXACT(($I36),PROPER(TEXT(BI34,"dddd"))))),"",IF(EXACT(($I36),(PROPER(TEXT(BI$3,"dddd")))),"",IF($K36=1,INDEX(Calendario!$D$3:$H$55,MATCH(BI$4,Calendario!$A$3:$A$55,0),MATCH($I36,Calendario!$D$2:$H$2,0)),IF($K36=2,IF(BH36="",INDEX(Calendario!$D$3:$H$55,MATCH(BI$4,Calendario!$A$3:$A$55,0),MATCH($I36,Calendario!$D$2:$H$2,0)),""),IF($K36=3,IF(AND((BG36=""),(BH36="")),INDEX(Calendario!$D$3:$H$55,MATCH(BI$4,Calendario!$A$3:$A$55,0),MATCH($I36,Calendario!$D$2:$H$2,0)),""),IF($K36=4,IF(AND((BF36=""),(BG36=""),(BH36="")),INDEX(Calendario!$D$3:$H$55,MATCH(BI$4,Calendario!$A$3:$A$55,0),MATCH($I36,Calendario!$D$2:$H$2,0)),""))))))))</f>
        <v>44897</v>
      </c>
      <c r="BJ36" s="108">
        <f>IF(ISBLANK($I36),"",IF(OR(EXACT(($I36),PROPER(TEXT(BJ35,"dddd"))),(EXACT(($I36),PROPER(TEXT(BJ34,"dddd"))))),"",IF(EXACT(($I36),(PROPER(TEXT(BJ$3,"dddd")))),"",IF($K36=1,INDEX(Calendario!$D$3:$H$55,MATCH(BJ$4,Calendario!$A$3:$A$55,0),MATCH($I36,Calendario!$D$2:$H$2,0)),IF($K36=2,IF(BI36="",INDEX(Calendario!$D$3:$H$55,MATCH(BJ$4,Calendario!$A$3:$A$55,0),MATCH($I36,Calendario!$D$2:$H$2,0)),""),IF($K36=3,IF(AND((BH36=""),(BI36="")),INDEX(Calendario!$D$3:$H$55,MATCH(BJ$4,Calendario!$A$3:$A$55,0),MATCH($I36,Calendario!$D$2:$H$2,0)),""),IF($K36=4,IF(AND((BG36=""),(BH36=""),(BI36="")),INDEX(Calendario!$D$3:$H$55,MATCH(BJ$4,Calendario!$A$3:$A$55,0),MATCH($I36,Calendario!$D$2:$H$2,0)),""))))))))</f>
        <v>44904</v>
      </c>
      <c r="BK36" s="108">
        <f>IF(ISBLANK($I36),"",IF(OR(EXACT(($I36),PROPER(TEXT(BK35,"dddd"))),(EXACT(($I36),PROPER(TEXT(BK34,"dddd"))))),"",IF(EXACT(($I36),(PROPER(TEXT(BK$3,"dddd")))),"",IF($K36=1,INDEX(Calendario!$D$3:$H$55,MATCH(BK$4,Calendario!$A$3:$A$55,0),MATCH($I36,Calendario!$D$2:$H$2,0)),IF($K36=2,IF(BJ36="",INDEX(Calendario!$D$3:$H$55,MATCH(BK$4,Calendario!$A$3:$A$55,0),MATCH($I36,Calendario!$D$2:$H$2,0)),""),IF($K36=3,IF(AND((BI36=""),(BJ36="")),INDEX(Calendario!$D$3:$H$55,MATCH(BK$4,Calendario!$A$3:$A$55,0),MATCH($I36,Calendario!$D$2:$H$2,0)),""),IF($K36=4,IF(AND((BH36=""),(BI36=""),(BJ36="")),INDEX(Calendario!$D$3:$H$55,MATCH(BK$4,Calendario!$A$3:$A$55,0),MATCH($I36,Calendario!$D$2:$H$2,0)),""))))))))</f>
        <v>44911</v>
      </c>
      <c r="BL36" s="108">
        <f>IF(ISBLANK($I36),"",IF(OR(EXACT(($I36),PROPER(TEXT(BL35,"dddd"))),(EXACT(($I36),PROPER(TEXT(BL34,"dddd"))))),"",IF(EXACT(($I36),(PROPER(TEXT(BL$3,"dddd")))),"",IF($K36=1,INDEX(Calendario!$D$3:$H$55,MATCH(BL$4,Calendario!$A$3:$A$55,0),MATCH($I36,Calendario!$D$2:$H$2,0)),IF($K36=2,IF(BK36="",INDEX(Calendario!$D$3:$H$55,MATCH(BL$4,Calendario!$A$3:$A$55,0),MATCH($I36,Calendario!$D$2:$H$2,0)),""),IF($K36=3,IF(AND((BJ36=""),(BK36="")),INDEX(Calendario!$D$3:$H$55,MATCH(BL$4,Calendario!$A$3:$A$55,0),MATCH($I36,Calendario!$D$2:$H$2,0)),""),IF($K36=4,IF(AND((BI36=""),(BJ36=""),(BK36="")),INDEX(Calendario!$D$3:$H$55,MATCH(BL$4,Calendario!$A$3:$A$55,0),MATCH($I36,Calendario!$D$2:$H$2,0)),""))))))))</f>
        <v>44918</v>
      </c>
      <c r="BM36" s="108">
        <f>IF(ISBLANK($I36),"",IF(OR(EXACT(($I36),PROPER(TEXT(BM35,"dddd"))),(EXACT(($I36),PROPER(TEXT(BM34,"dddd"))))),"",IF(EXACT(($I36),(PROPER(TEXT(BM$3,"dddd")))),"",IF($K36=1,INDEX(Calendario!$D$3:$H$55,MATCH(BM$4,Calendario!$A$3:$A$55,0),MATCH($I36,Calendario!$D$2:$H$2,0)),IF($K36=2,IF(BL36="",INDEX(Calendario!$D$3:$H$55,MATCH(BM$4,Calendario!$A$3:$A$55,0),MATCH($I36,Calendario!$D$2:$H$2,0)),""),IF($K36=3,IF(AND((BK36=""),(BL36="")),INDEX(Calendario!$D$3:$H$55,MATCH(BM$4,Calendario!$A$3:$A$55,0),MATCH($I36,Calendario!$D$2:$H$2,0)),""),IF($K36=4,IF(AND((BJ36=""),(BK36=""),(BL36="")),INDEX(Calendario!$D$3:$H$55,MATCH(BM$4,Calendario!$A$3:$A$55,0),MATCH($I36,Calendario!$D$2:$H$2,0)),""))))))))</f>
        <v>44925</v>
      </c>
      <c r="BO36" s="102" t="s">
        <v>19</v>
      </c>
    </row>
    <row r="37" spans="1:67" s="88" customFormat="1" ht="26.25" customHeight="1" x14ac:dyDescent="0.25">
      <c r="A37" s="178">
        <f t="shared" si="1"/>
        <v>26</v>
      </c>
      <c r="B37" s="176" t="s">
        <v>1281</v>
      </c>
      <c r="C37" s="176" t="s">
        <v>1585</v>
      </c>
      <c r="D37" s="177" t="str">
        <f>IF(ISNA(VLOOKUP(C37,TSeccBS!$D:$H,5,FALSE)),"",VLOOKUP(C37,TSeccBS!$D:$H,5,FALSE))</f>
        <v>MANIZALES</v>
      </c>
      <c r="E37" s="176" t="s">
        <v>19</v>
      </c>
      <c r="F37" s="176" t="s">
        <v>36</v>
      </c>
      <c r="G37" s="177" t="str">
        <f>IF(ISNA(VLOOKUP(F37,Tmunic!$C$2:$D$1160,2,FALSE)),"",VLOOKUP(F37,Tmunic!$C$2:$D$1160,2,FALSE))</f>
        <v>DS CALDAS</v>
      </c>
      <c r="H37" s="184" t="str">
        <f>IF(ISNA(VLOOKUP(G37,TDirReg!$F$1:$H$184,3,0)),"",VLOOKUP(G37,TDirReg!$F$1:$H$184,3,0))</f>
        <v>CARRERA 27 N° 48-85</v>
      </c>
      <c r="I37" s="196" t="s">
        <v>127</v>
      </c>
      <c r="J37" s="195" t="s">
        <v>1735</v>
      </c>
      <c r="K37" s="197">
        <v>1</v>
      </c>
      <c r="L37" s="202">
        <f t="shared" si="2"/>
        <v>51</v>
      </c>
      <c r="M37" s="107" t="str">
        <f>IF(ISBLANK($I37),"",IF(EXACT(($I37),(PROPER(TEXT(M$3,"dddd")))),"",IF(EXACT(M$4,$J37),IF($K37=1,INDEX(Calendario!$D$3:$H$55,MATCH(M$4,Calendario!$A$3:$A$55,0),MATCH($I37,Calendario!$D$2:$H$2,0)),INDEX(Calendario!$D$3:$H$55,MATCH($J37,Calendario!$A$3:$A$55,0),MATCH($I37,Calendario!$D$2:$H$2,0))),"")))</f>
        <v/>
      </c>
      <c r="N37" s="107">
        <f>IF(ISBLANK($I37),"",IF(OR(EXACT(($I37),PROPER(TEXT(N35,"dddd"))),(EXACT(($I37),PROPER(TEXT(N36,"dddd"))))),"",IF(EXACT(($I37),(PROPER(TEXT(N$3,"dddd")))),"",IF(EXACT(N$4,$J37),IF(M37="",IF(OR(($K37=4),($K37=3),($K37=2),($K37=1)),INDEX(Calendario!$D$3:$H$55,MATCH(N$4,Calendario!$A$3:$A$55,0),MATCH($I37,Calendario!$D$2:$H$2,0)),"")),IF($K37=1,IF(AND(M37="",EXACT((N$4),(CONCATENATE(Calendario!$A$1," ",(MID($J37,8,2))+1)))),INDEX(Calendario!$D$3:$H$55,MATCH(N$4,Calendario!$A$3:$A$55,0),MATCH($I37,Calendario!$D$2:$H$2,0)),IF(M37="","",INDEX(Calendario!$D$3:$H$55,MATCH(N$4,Calendario!$A$3:$A$55,0),MATCH($I37,Calendario!$D$2:$H$2,0)))),IF($K37=2,IF(M37="",IF(EXACT($K37,N$4),INDEX(Calendario!$D$3:$H$55,MATCH(N$4,Calendario!$A$3:$A$55,0),MATCH($I37,Calendario!$D$2:$H$2,0)),""),""),IF($K37=3,IF((M37=""),IF(EXACT($K37,N$4),INDEX(Calendario!$D$3:$H$55,MATCH(N$4,Calendario!$A$3:$A$55,0),MATCH($I37,Calendario!$D$2:$H$2,0)),""),""),IF($K37=4,IF((M37=""),IF(EXACT($K37,N$4),INDEX(Calendario!$D$3:$H$55,MATCH(N$4,Calendario!$A$3:$A$55,0),MATCH($I37,Calendario!$D$2:$H$2,0)),""),""),1))))))))</f>
        <v>44566</v>
      </c>
      <c r="O37" s="107">
        <f>IF(ISBLANK($I37),"",IF(EXACT(($I37),(PROPER(TEXT(O$3,"dddd")))),"",IF(OR(EXACT(($I37),PROPER(TEXT(O35,"dddd"))),(EXACT(($I37),PROPER(TEXT(O36,"dddd"))))),"",IF(EXACT(O$4,$J37),IF(N37="",IF(OR(($K37=4),($K37=3),($K37=2),($K37=1)),INDEX(Calendario!$D$3:$H$55,MATCH(O$4,Calendario!$A$3:$A$55,0),MATCH($I37,Calendario!$D$2:$H$2,0)),"")),IF($K37=1,IF(AND(M37="",EXACT((O$4),(CONCATENATE(Calendario!$A$1," ",(MID($J37,8,2))+1)))),INDEX(Calendario!$D$3:$H$55,MATCH(O$4,Calendario!$A$3:$A$55,0),MATCH($I37,Calendario!$D$2:$H$2,0)),IF(N37="",IF(EXACT(($I37),(PROPER(TEXT(N$3,"dddd")))),INDEX(Calendario!$D$3:$H$55,MATCH(O$4,Calendario!$A$3:$A$55,0),MATCH($I37,Calendario!$D$2:$H$2,0)),""),INDEX(Calendario!$D$3:$H$55,MATCH(O$4,Calendario!$A$3:$A$55,0),MATCH($I37,Calendario!$D$2:$H$2,0)))),IF(EXACT($M$4,"Semana 1"),IF($K37=2,IF(N37="",IF(OR(($J37="Semana 1"),($J37="Semana 2"),($J37="Semana 3")),INDEX(Calendario!$D$3:$H$55,MATCH(O$4,Calendario!$A$3:$A$55,0),MATCH($I37,Calendario!$D$2:$H$2,0)),""),""),IF($K37=3,IF(AND((M37=""),(N37="")),IF(OR(($J37="Semana 1"),($J37="Semana 2"),($J37="Semana 3")),INDEX(Calendario!$D$3:$H$55,MATCH(O$4,Calendario!$A$3:$A$55,0),MATCH($I37,Calendario!$D$2:$H$2,0)),""),""),IF($K37=4,IF(AND((M37=""),(N37="")),IF(OR(($J37="Semana 1"),($J37="Semana 2"),($J37="Semana 3")),INDEX(Calendario!$D$3:$H$55,MATCH(O$4,Calendario!$A$3:$A$55,0),MATCH($I37,Calendario!$D$2:$H$2,0)),""),"")))),IF($K37=2,IF(N37="",IF(OR(($J37="Semana 1"),($J37="Semana 2")),INDEX(Calendario!$D$3:$H$55,MATCH(O$4,Calendario!$A$3:$A$55,0),MATCH($I37,Calendario!$D$2:$H$2,0)),""),""),IF($K37=3,IF(AND((M37=""),(N37="")),IF(OR(($J37="Semana 1"),($J37="Semana 2")),INDEX(Calendario!$D$3:$H$55,MATCH(O$4,Calendario!$A$3:$A$55,0),MATCH($I37,Calendario!$D$2:$H$2,0)),""),""),IF($K37=4,IF(AND((M37=""),(N37="")),IF(OR(($J37="Semana 1"),($J37="Semana 2")),INDEX(Calendario!$D$3:$H$55,MATCH(O$4,Calendario!$A$3:$A$55,0),MATCH($I37,Calendario!$D$2:$H$2,0)),""),""))))))))))</f>
        <v>44573</v>
      </c>
      <c r="P37" s="107">
        <f>IF(ISBLANK($I37),"",IF(EXACT(($I37),(PROPER(TEXT(P$3,"dddd")))),"",IF(OR(EXACT(($I37),PROPER(TEXT(P35,"dddd"))),(EXACT(($I37),PROPER(TEXT(P36,"dddd"))))),"",IF(EXACT(P$4,$J37),IF(O37="",IF(OR(($K37=4),($K37=3),($K37=2),($K37=1)),INDEX(Calendario!$D$3:$H$55,MATCH(P$4,Calendario!$A$3:$A$55,0),MATCH($I37,Calendario!$D$2:$H$2,0)),"")),IF($K37=1,IF(AND(M37="",EXACT((P$4),(CONCATENATE(Calendario!$A$1," ",(MID($J37,8,2))+1)))),INDEX(Calendario!$D$3:$H$55,MATCH(P$4,Calendario!$A$3:$A$55,0),MATCH($I37,Calendario!$D$2:$H$2,0)),IF(O37="",IF(EXACT(($I37),(PROPER(TEXT(O$3,"dddd")))),INDEX(Calendario!$D$3:$H$55,MATCH(P$4,Calendario!$A$3:$A$55,0),MATCH($I37,Calendario!$D$2:$H$2,0)),""),INDEX(Calendario!$D$3:$H$55,MATCH(P$4,Calendario!$A$3:$A$55,0),MATCH($I37,Calendario!$D$2:$H$2,0)))),IF(EXACT($M$4,"Semana 1"),IF($K37=2,IF(O37="",IF(OR(($J37="Semana 1"),($J37="Semana 2"),($J37="Semana 3"),($J37="Semana 4")),INDEX(Calendario!$D$3:$H$55,MATCH(P$4,Calendario!$A$3:$A$55,0),MATCH($I37,Calendario!$D$2:$H$2,0)),""),""),IF($K37=3,IF(AND((N37=""),(O37="")),IF(OR(($J37="Semana 1"),($J37="Semana 2"),($J37="Semana 3"),($J37="Semana 4")),INDEX(Calendario!$D$3:$H$55,MATCH(P$4,Calendario!$A$3:$A$55,0),MATCH($I37,Calendario!$D$2:$H$2,0)),""),""),IF($K37=4,IF(AND((M37=""),(N37=""),(O37="")),IF(OR(($J37="Semana 1"),($J37="Semana 2"),($J37="Semana 3"),($J37="Semana 4")),INDEX(Calendario!$D$3:$H$55,MATCH(P$4,Calendario!$A$3:$A$55,0),MATCH($I37,Calendario!$D$2:$H$2,0)),""),"")))),IF($K37=2,IF(O37="",IF(OR(($J37="Semana 1"),($J37="Semana 2"),($J37="Semana 3")),INDEX(Calendario!$D$3:$H$55,MATCH(P$4,Calendario!$A$3:$A$55,0),MATCH($I37,Calendario!$D$2:$H$2,0)),""),""),IF($K37=3,IF(AND((N37=""),(O37="")),IF(OR(($J37="Semana 1"),($J37="Semana 2"),($J37="Semana 3")),INDEX(Calendario!$D$3:$H$55,MATCH(P$4,Calendario!$A$3:$A$55,0),MATCH($I37,Calendario!$D$2:$H$2,0)),""),""),IF($K37=4,IF(AND((M37=""),(N37=""),(O37="")),IF(OR(($J37="Semana 1"),($J37="Semana 2"),($J37="Semana 3")),INDEX(Calendario!$D$3:$H$55,MATCH(P$4,Calendario!$A$3:$A$55,0),MATCH($I37,Calendario!$D$2:$H$2,0)),""),""))))))))))</f>
        <v>44580</v>
      </c>
      <c r="Q37" s="107">
        <f>IF(ISBLANK($I37),"",IF(EXACT(($I37),(PROPER(TEXT(Q$3,"dddd")))),"",IF(OR(EXACT(($I37),PROPER(TEXT(Q35,"dddd"))),(EXACT(($I37),PROPER(TEXT(Q36,"dddd"))))),"",IF(EXACT(Q$4,$J37),IF(P37="",IF(OR(($K37=4),($K37=3),($K37=2),($K37=1)),INDEX(Calendario!$D$3:$H$55,MATCH(Q$4,Calendario!$A$3:$A$55,0),MATCH($I37,Calendario!$D$2:$H$2,0)),"")),IF($K37=1,IF(AND(M37="",EXACT((Q$4),(CONCATENATE(Calendario!$A$1," ",(MID($J37,8,2))+1)))),INDEX(Calendario!$D$3:$H$55,MATCH(Q$4,Calendario!$A$3:$A$55,0),MATCH($I37,Calendario!$D$2:$H$2,0)),IF(P37="","",INDEX(Calendario!$D$3:$H$55,MATCH(Q$4,Calendario!$A$3:$A$55,0),MATCH($I37,Calendario!$D$2:$H$2,0)))),IF(EXACT($M$4,"Semana 1"),IF($K37=2,IF(P37="",IF(OR(($J37="Semana 1"),($J37="Semana 2"),($J37="Semana 3"),($J37="Semana 4"),($J37="Semana 5")),INDEX(Calendario!$D$3:$H$55,MATCH(Q$4,Calendario!$A$3:$A$55,0),MATCH($I37,Calendario!$D$2:$H$2,0)),""),""),IF($K37=3,IF(AND((O37=""),(P37="")),IF(OR(($J37="Semana 1"),($J37="Semana 2"),($J37="Semana 3"),($J37="Semana 4"),($J37="Semana 5")),INDEX(Calendario!$D$3:$H$55,MATCH(Q$4,Calendario!$A$3:$A$55,0),MATCH($I37,Calendario!$D$2:$H$2,0)),""),""),IF($K37=4,IF(AND((N37=""),(O37=""),(P37="")),IF(OR(($J37="Semana 1"),($J37="Semana 2"),($J37="Semana 3"),($J37="Semana 4"),($J37="Semana 5")),INDEX(Calendario!$D$3:$H$55,MATCH(Q$4,Calendario!$A$3:$A$55,0),MATCH($I37,Calendario!$D$2:$H$2,0)),""),"")))),IF($K37=2,IF(P37="",IF(OR(($J37="Semana 1"),($J37="Semana 2"),($J37="Semana 3"),($J37="Semana 4")),INDEX(Calendario!$D$3:$H$55,MATCH(Q$4,Calendario!$A$3:$A$55,0),MATCH($I37,Calendario!$D$2:$H$2,0)),""),""),IF($K37=3,IF(AND((O37=""),(P37="")),IF(OR(($J37="Semana 1"),($J37="Semana 2"),($J37="Semana 3"),($J37="Semana 4")),INDEX(Calendario!$D$3:$H$55,MATCH(Q$4,Calendario!$A$3:$A$55,0),MATCH($I37,Calendario!$D$2:$H$2,0)),""),""),IF($K37=4,IF(AND((N37=""),(O37=""),(P37="")),IF(OR(($J37="Semana 1"),($J37="Semana 2"),($J37="Semana 3"),($J37="Semana 4")),INDEX(Calendario!$D$3:$H$55,MATCH(Q$4,Calendario!$A$3:$A$55,0),MATCH($I37,Calendario!$D$2:$H$2,0)),""),""))))))))))</f>
        <v>44587</v>
      </c>
      <c r="R37" s="108">
        <f>IF(ISBLANK($I37),"",IF(EXACT(($I37),(PROPER(TEXT(R$3,"dddd")))),"",IF(OR(EXACT(($I37),PROPER(TEXT(R35,"dddd"))),(EXACT(($I37),PROPER(TEXT(R36,"dddd"))))),"",IF(EXACT(R$4,$J37),IF(Q37="",IF(OR(($K37=4),($K37=3),($K37=2),($K37=1)),INDEX(Calendario!$D$3:$H$55,MATCH(R$4,Calendario!$A$3:$A$55,0),MATCH($I37,Calendario!$D$2:$H$2,0)),"")),IF($K37=1,IF(AND(N37="",EXACT((R$4),(CONCATENATE(Calendario!$A$1," ",(MID($J37,8,2))+1)))),INDEX(Calendario!$D$3:$H$55,MATCH(R$4,Calendario!$A$3:$A$55,0),MATCH($I37,Calendario!$D$2:$H$2,0)),IF(Q37="","",INDEX(Calendario!$D$3:$H$55,MATCH(R$4,Calendario!$A$3:$A$55,0),MATCH($I37,Calendario!$D$2:$H$2,0)))),IF(EXACT($M$4,"Semana 1"),IF($K37=2,IF(Q37="",IF(OR(($J37="Semana 1"),($J37="Semana 2"),($J37="Semana 3"),($J37="Semana 4"),($J37="Semana 5"),($J37="Semana 6")),INDEX(Calendario!$D$3:$H$55,MATCH(R$4,Calendario!$A$3:$A$55,0),MATCH($I37,Calendario!$D$2:$H$2,0)),""),""),IF($K37=3,IF(AND((P37=""),(Q37="")),IF(OR(($J37="Semana 1"),($J37="Semana 2"),($J37="Semana 3"),($J37="Semana 4"),($J37="Semana 5"),($J37="Semana 6")),INDEX(Calendario!$D$3:$H$55,MATCH(R$4,Calendario!$A$3:$A$55,0),MATCH($I37,Calendario!$D$2:$H$2,0)),""),""),IF($K37=4,IF(AND((O37=""),(P37=""),(Q37="")),IF(OR(($J37="Semana 1"),($J37="Semana 2"),($J37="Semana 3"),($J37="Semana 4"),($J37="Semana 5"),($J37="Semana 6")),INDEX(Calendario!$D$3:$H$55,MATCH(R$4,Calendario!$A$3:$A$55,0),MATCH($I37,Calendario!$D$2:$H$2,0)),""),"")))),IF($K37=2,IF(Q37="",IF(OR(($J37="Semana 1"),($J37="Semana 2"),($J37="Semana 3"),($J37="Semana 4"),($J37="Semana 5")),INDEX(Calendario!$D$3:$H$55,MATCH(R$4,Calendario!$A$3:$A$55,0),MATCH($I37,Calendario!$D$2:$H$2,0)),""),""),IF($K37=3,IF(AND((P37=""),(Q37="")),IF(OR(($J37="Semana 1"),($J37="Semana 2"),($J37="Semana 3"),($J37="Semana 4"),($J37="Semana 5")),INDEX(Calendario!$D$3:$H$55,MATCH(R$4,Calendario!$A$3:$A$55,0),MATCH($I37,Calendario!$D$2:$H$2,0)),""),""),IF($K37=4,IF(AND((O37=""),(P37=""),(Q37="")),IF(OR(($J37="Semana 1"),($J37="Semana 2"),($J37="Semana 3"),($J37="Semana 4"),($J37="Semana 5")),INDEX(Calendario!$D$3:$H$55,MATCH(R$4,Calendario!$A$3:$A$55,0),MATCH($I37,Calendario!$D$2:$H$2,0)),""),""))))))))))</f>
        <v>44594</v>
      </c>
      <c r="S37" s="108">
        <f>IF(ISBLANK($I37),"",IF(EXACT(($I37),(PROPER(TEXT(S$3,"dddd")))),"",IF(OR(EXACT(($I37),PROPER(TEXT(S35,"dddd"))),(EXACT(($I37),PROPER(TEXT(S36,"dddd"))))),"",IF(EXACT(S$4,$J37),IF(R37="",IF(OR(($K37=4),($K37=3),($K37=2),($K37=1)),INDEX(Calendario!$D$3:$H$55,MATCH(S$4,Calendario!$A$3:$A$55,0),MATCH($I37,Calendario!$D$2:$H$2,0)),"")),IF($K37=1,IF(AND(O37="",EXACT((S$4),(CONCATENATE(Calendario!$A$1," ",(MID($J37,8,2))+1)))),INDEX(Calendario!$D$3:$H$55,MATCH(S$4,Calendario!$A$3:$A$55,0),MATCH($I37,Calendario!$D$2:$H$2,0)),IF(R37="",IF(EXACT(($I37),(PROPER(TEXT(R$3,"dddd")))),INDEX(Calendario!$D$3:$H$55,MATCH(S$4,Calendario!$A$3:$A$55,0),MATCH($I37,Calendario!$D$2:$H$2,0)),""),INDEX(Calendario!$D$3:$H$55,MATCH(S$4,Calendario!$A$3:$A$55,0),MATCH($I37,Calendario!$D$2:$H$2,0)))),IF(EXACT($M$4,"Semana 1"),IF($K37=2,IF(R37="",IF(OR(($J37="Semana 1"),($J37="Semana 2"),($J37="Semana 3"),($J37="Semana 4"),($J37="Semana 5"),($J37="Semana 6"),($J37="Semana 7")),INDEX(Calendario!$D$3:$H$55,MATCH(S$4,Calendario!$A$3:$A$55,0),MATCH($I37,Calendario!$D$2:$H$2,0)),""),""),IF($K37=3,IF(AND((Q37=""),(R37="")),IF(OR(($J37="Semana 1"),($J37="Semana 2"),($J37="Semana 3"),($J37="Semana 4"),($J37="Semana 5"),($J37="Semana 6"),($J37="Semana 7")),INDEX(Calendario!$D$3:$H$55,MATCH(S$4,Calendario!$A$3:$A$55,0),MATCH($I37,Calendario!$D$2:$H$2,0)),""),""),IF($K37=4,IF(AND((P37=""),(Q37=""),(R37="")),IF(OR(($J37="Semana 1"),($J37="Semana 2"),($J37="Semana 3"),($J37="Semana 4"),($J37="Semana 5"),($J37="Semana 6"),($J37="Semana 7")),INDEX(Calendario!$D$3:$H$55,MATCH(S$4,Calendario!$A$3:$A$55,0),MATCH($I37,Calendario!$D$2:$H$2,0)),""),"")))),IF($K37=2,IF(R37="",IF(OR(($J37="Semana 1"),($J37="Semana 2"),($J37="Semana 3"),($J37="Semana 4"),($J37="Semana 5"),($J37="Semana 6")),INDEX(Calendario!$D$3:$H$55,MATCH(S$4,Calendario!$A$3:$A$55,0),MATCH($I37,Calendario!$D$2:$H$2,0)),""),""),IF($K37=3,IF(AND((Q37=""),(R37="")),IF(OR(($J37="Semana 1"),($J37="Semana 2"),($J37="Semana 3"),($J37="Semana 4"),($J37="Semana 5"),($J37="Semana 6")),INDEX(Calendario!$D$3:$H$55,MATCH(S$4,Calendario!$A$3:$A$55,0),MATCH($I37,Calendario!$D$2:$H$2,0)),""),""),IF($K37=4,IF(AND((P37=""),(Q37=""),(R37="")),IF(OR(($J37="Semana 1"),($J37="Semana 2"),($J37="Semana 3"),($J37="Semana 4"),($J37="Semana 5"),($J37="Semana 6")),INDEX(Calendario!$D$3:$H$55,MATCH(S$4,Calendario!$A$3:$A$55,0),MATCH($I37,Calendario!$D$2:$H$2,0)),""),""))))))))))</f>
        <v>44601</v>
      </c>
      <c r="T37" s="108">
        <f>IF(ISBLANK($I37),"",IF(EXACT(($I37),(PROPER(TEXT(T$3,"dddd")))),"",IF(OR(EXACT(($I37),PROPER(TEXT(T35,"dddd"))),(EXACT(($I37),PROPER(TEXT(T36,"dddd"))))),"",IF(EXACT(T$4,$J37),IF(S37="",IF(OR(($K37=4),($K37=3),($K37=2),($K37=1)),INDEX(Calendario!$D$3:$H$55,MATCH(T$4,Calendario!$A$3:$A$55,0),MATCH($I37,Calendario!$D$2:$H$2,0)),"")),IF($K37=1,IF(AND(P37="",EXACT((T$4),(CONCATENATE(Calendario!$A$1," ",(MID($J37,8,2))+1)))),INDEX(Calendario!$D$3:$H$55,MATCH(T$4,Calendario!$A$3:$A$55,0),MATCH($I37,Calendario!$D$2:$H$2,0)),IF(S37="",IF(EXACT(($I37),(PROPER(TEXT(S$3,"dddd")))),INDEX(Calendario!$D$3:$H$55,MATCH(T$4,Calendario!$A$3:$A$55,0),MATCH($I37,Calendario!$D$2:$H$2,0)),""),INDEX(Calendario!$D$3:$H$55,MATCH(T$4,Calendario!$A$3:$A$55,0),MATCH($I37,Calendario!$D$2:$H$2,0)))),IF(EXACT($M$4,"Semana 1"),IF($K37=2,IF(S37="",IF(OR(($J37="Semana 1"),($J37="Semana 2"),($J37="Semana 3"),($J37="Semana 4"),($J37="Semana 5"),($J37="Semana 6"),($J37="Semana 7"),($J37="Semana 8")),INDEX(Calendario!$D$3:$H$55,MATCH(T$4,Calendario!$A$3:$A$55,0),MATCH($I37,Calendario!$D$2:$H$2,0)),""),""),IF($K37=3,IF(AND((R37=""),(S37="")),IF(OR(($J37="Semana 1"),($J37="Semana 2"),($J37="Semana 3"),($J37="Semana 4"),($J37="Semana 5"),($J37="Semana 6"),($J37="Semana 7"),($J37="Semana 8")),INDEX(Calendario!$D$3:$H$55,MATCH(T$4,Calendario!$A$3:$A$55,0),MATCH($I37,Calendario!$D$2:$H$2,0)),""),""),IF($K37=4,IF(AND((Q37=""),(R37=""),(S37="")),IF(OR(($J37="Semana 1"),($J37="Semana 2"),($J37="Semana 3"),($J37="Semana 4"),($J37="Semana 5"),($J37="Semana 6"),($J37="Semana 7"),($J37="Semana 8")),INDEX(Calendario!$D$3:$H$55,MATCH(T$4,Calendario!$A$3:$A$55,0),MATCH($I37,Calendario!$D$2:$H$2,0)),""),"")))),IF($K37=2,IF(S37="",IF(OR(($J37="Semana 1"),($J37="Semana 2"),($J37="Semana 3"),($J37="Semana 4"),($J37="Semana 5"),($J37="Semana 6"),($J37="Semana 7")),INDEX(Calendario!$D$3:$H$55,MATCH(T$4,Calendario!$A$3:$A$55,0),MATCH($I37,Calendario!$D$2:$H$2,0)),""),""),IF($K37=3,IF(AND((R37=""),(S37="")),IF(OR(($J37="Semana 1"),($J37="Semana 2"),($J37="Semana 3"),($J37="Semana 4"),($J37="Semana 5"),($J37="Semana 6"),($J37="Semana 7")),INDEX(Calendario!$D$3:$H$55,MATCH(T$4,Calendario!$A$3:$A$55,0),MATCH($I37,Calendario!$D$2:$H$2,0)),""),""),IF($K37=4,IF(AND((Q37=""),(R37=""),(S37="")),IF(OR(($J37="Semana 1"),($J37="Semana 2"),($J37="Semana 3"),($J37="Semana 4"),($J37="Semana 5"),($J37="Semana 6"),($J37="Semana 7")),INDEX(Calendario!$D$3:$H$55,MATCH(T$4,Calendario!$A$3:$A$55,0),MATCH($I37,Calendario!$D$2:$H$2,0)),""),""))))))))))</f>
        <v>44608</v>
      </c>
      <c r="U37" s="108">
        <f>IF(ISBLANK($I37),"",IF(OR(EXACT(($I37),PROPER(TEXT(U36,"dddd"))),(EXACT(($I37),PROPER(TEXT(U35,"dddd"))))),"",IF(EXACT(($I37),(PROPER(TEXT(U$3,"dddd")))),"",IF($K37=1,INDEX(Calendario!$D$3:$H$55,MATCH(U$4,Calendario!$A$3:$A$55,0),MATCH($I37,Calendario!$D$2:$H$2,0)),IF($K37=2,IF(T37="",INDEX(Calendario!$D$3:$H$55,MATCH(U$4,Calendario!$A$3:$A$55,0),MATCH($I37,Calendario!$D$2:$H$2,0)),""),IF($K37=3,IF(AND((S37=""),(T37="")),INDEX(Calendario!$D$3:$H$55,MATCH(U$4,Calendario!$A$3:$A$55,0),MATCH($I37,Calendario!$D$2:$H$2,0)),""),IF($K37=4,IF(AND((R37=""),(S37=""),(T37="")),INDEX(Calendario!$D$3:$H$55,MATCH(U$4,Calendario!$A$3:$A$55,0),MATCH($I37,Calendario!$D$2:$H$2,0)),""))))))))</f>
        <v>44615</v>
      </c>
      <c r="V37" s="107">
        <f>IF(ISBLANK($I37),"",IF(OR(EXACT(($I37),PROPER(TEXT(V36,"dddd"))),(EXACT(($I37),PROPER(TEXT(V35,"dddd"))))),"",IF(EXACT(($I37),(PROPER(TEXT(V$3,"dddd")))),"",IF($K37=1,INDEX(Calendario!$D$3:$H$55,MATCH(V$4,Calendario!$A$3:$A$55,0),MATCH($I37,Calendario!$D$2:$H$2,0)),IF($K37=2,IF(U37="",INDEX(Calendario!$D$3:$H$55,MATCH(V$4,Calendario!$A$3:$A$55,0),MATCH($I37,Calendario!$D$2:$H$2,0)),""),IF($K37=3,IF(AND((T37=""),(U37="")),INDEX(Calendario!$D$3:$H$55,MATCH(V$4,Calendario!$A$3:$A$55,0),MATCH($I37,Calendario!$D$2:$H$2,0)),""),IF($K37=4,IF(AND((S37=""),(T37=""),(U37="")),INDEX(Calendario!$D$3:$H$55,MATCH(V$4,Calendario!$A$3:$A$55,0),MATCH($I37,Calendario!$D$2:$H$2,0)),""))))))))</f>
        <v>44622</v>
      </c>
      <c r="W37" s="107">
        <f>IF(ISBLANK($I37),"",IF(OR(EXACT(($I37),PROPER(TEXT(W36,"dddd"))),(EXACT(($I37),PROPER(TEXT(W35,"dddd"))))),"",IF(EXACT(($I37),(PROPER(TEXT(W$3,"dddd")))),"",IF($K37=1,INDEX(Calendario!$D$3:$H$55,MATCH(W$4,Calendario!$A$3:$A$55,0),MATCH($I37,Calendario!$D$2:$H$2,0)),IF($K37=2,IF(V37="",INDEX(Calendario!$D$3:$H$55,MATCH(W$4,Calendario!$A$3:$A$55,0),MATCH($I37,Calendario!$D$2:$H$2,0)),""),IF($K37=3,IF(AND((U37=""),(V37="")),INDEX(Calendario!$D$3:$H$55,MATCH(W$4,Calendario!$A$3:$A$55,0),MATCH($I37,Calendario!$D$2:$H$2,0)),""),IF($K37=4,IF(AND((T37=""),(U37=""),(V37="")),INDEX(Calendario!$D$3:$H$55,MATCH(W$4,Calendario!$A$3:$A$55,0),MATCH($I37,Calendario!$D$2:$H$2,0)),""))))))))</f>
        <v>44629</v>
      </c>
      <c r="X37" s="107">
        <f>IF(ISBLANK($I37),"",IF(OR(EXACT(($I37),PROPER(TEXT(X36,"dddd"))),(EXACT(($I37),PROPER(TEXT(X35,"dddd"))))),"",IF(EXACT(($I37),(PROPER(TEXT(X$3,"dddd")))),"",IF($K37=1,INDEX(Calendario!$D$3:$H$55,MATCH(X$4,Calendario!$A$3:$A$55,0),MATCH($I37,Calendario!$D$2:$H$2,0)),IF($K37=2,IF(W37="",INDEX(Calendario!$D$3:$H$55,MATCH(X$4,Calendario!$A$3:$A$55,0),MATCH($I37,Calendario!$D$2:$H$2,0)),""),IF($K37=3,IF(AND((V37=""),(W37="")),INDEX(Calendario!$D$3:$H$55,MATCH(X$4,Calendario!$A$3:$A$55,0),MATCH($I37,Calendario!$D$2:$H$2,0)),""),IF($K37=4,IF(AND((U37=""),(V37=""),(W37="")),INDEX(Calendario!$D$3:$H$55,MATCH(X$4,Calendario!$A$3:$A$55,0),MATCH($I37,Calendario!$D$2:$H$2,0)),""))))))))</f>
        <v>44636</v>
      </c>
      <c r="Y37" s="107">
        <f>IF(ISBLANK($I37),"",IF(OR(EXACT(($I37),PROPER(TEXT(Y36,"dddd"))),(EXACT(($I37),PROPER(TEXT(Y35,"dddd"))))),"",IF(EXACT(($I37),(PROPER(TEXT(Y$3,"dddd")))),"",IF($K37=1,INDEX(Calendario!$D$3:$H$55,MATCH(Y$4,Calendario!$A$3:$A$55,0),MATCH($I37,Calendario!$D$2:$H$2,0)),IF($K37=2,IF(X37="",INDEX(Calendario!$D$3:$H$55,MATCH(Y$4,Calendario!$A$3:$A$55,0),MATCH($I37,Calendario!$D$2:$H$2,0)),""),IF($K37=3,IF(AND((W37=""),(X37="")),INDEX(Calendario!$D$3:$H$55,MATCH(Y$4,Calendario!$A$3:$A$55,0),MATCH($I37,Calendario!$D$2:$H$2,0)),""),IF($K37=4,IF(AND((V37=""),(W37=""),(X37="")),INDEX(Calendario!$D$3:$H$55,MATCH(Y$4,Calendario!$A$3:$A$55,0),MATCH($I37,Calendario!$D$2:$H$2,0)),""))))))))</f>
        <v>44643</v>
      </c>
      <c r="Z37" s="107">
        <f>IF(ISBLANK($I37),"",IF(OR(EXACT(($I37),PROPER(TEXT(Z36,"dddd"))),(EXACT(($I37),PROPER(TEXT(Z35,"dddd"))))),"",IF(EXACT(($I37),(PROPER(TEXT(Z$3,"dddd")))),"",IF($K37=1,INDEX(Calendario!$D$3:$H$55,MATCH(Z$4,Calendario!$A$3:$A$55,0),MATCH($I37,Calendario!$D$2:$H$2,0)),IF($K37=2,IF(Y37="",INDEX(Calendario!$D$3:$H$55,MATCH(Z$4,Calendario!$A$3:$A$55,0),MATCH($I37,Calendario!$D$2:$H$2,0)),""),IF($K37=3,IF(AND((X37=""),(Y37="")),INDEX(Calendario!$D$3:$H$55,MATCH(Z$4,Calendario!$A$3:$A$55,0),MATCH($I37,Calendario!$D$2:$H$2,0)),""),IF($K37=4,IF(AND((W37=""),(X37=""),(Y37="")),INDEX(Calendario!$D$3:$H$55,MATCH(Z$4,Calendario!$A$3:$A$55,0),MATCH($I37,Calendario!$D$2:$H$2,0)),""))))))))</f>
        <v>44650</v>
      </c>
      <c r="AA37" s="108">
        <f>IF(ISBLANK($I37),"",IF(OR(EXACT(($I37),PROPER(TEXT(AA36,"dddd"))),(EXACT(($I37),PROPER(TEXT(AA35,"dddd"))))),"",IF(EXACT(($I37),(PROPER(TEXT(AA$3,"dddd")))),"",IF($K37=1,INDEX(Calendario!$D$3:$H$55,MATCH(AA$4,Calendario!$A$3:$A$55,0),MATCH($I37,Calendario!$D$2:$H$2,0)),IF($K37=2,IF(Z37="",INDEX(Calendario!$D$3:$H$55,MATCH(AA$4,Calendario!$A$3:$A$55,0),MATCH($I37,Calendario!$D$2:$H$2,0)),""),IF($K37=3,IF(AND((Y37=""),(Z37="")),INDEX(Calendario!$D$3:$H$55,MATCH(AA$4,Calendario!$A$3:$A$55,0),MATCH($I37,Calendario!$D$2:$H$2,0)),""),IF($K37=4,IF(AND((X37=""),(Y37=""),(Z37="")),INDEX(Calendario!$D$3:$H$55,MATCH(AA$4,Calendario!$A$3:$A$55,0),MATCH($I37,Calendario!$D$2:$H$2,0)),""))))))))</f>
        <v>44657</v>
      </c>
      <c r="AB37" s="108">
        <f>IF(ISBLANK($I37),"",IF(OR(EXACT(($I37),PROPER(TEXT(AB36,"dddd"))),(EXACT(($I37),PROPER(TEXT(AB35,"dddd"))))),"",IF(EXACT(($I37),(PROPER(TEXT(AB$3,"dddd")))),"",IF($K37=1,INDEX(Calendario!$D$3:$H$55,MATCH(AB$4,Calendario!$A$3:$A$55,0),MATCH($I37,Calendario!$D$2:$H$2,0)),IF($K37=2,IF(AA37="",INDEX(Calendario!$D$3:$H$55,MATCH(AB$4,Calendario!$A$3:$A$55,0),MATCH($I37,Calendario!$D$2:$H$2,0)),""),IF($K37=3,IF(AND((Z37=""),(AA37="")),INDEX(Calendario!$D$3:$H$55,MATCH(AB$4,Calendario!$A$3:$A$55,0),MATCH($I37,Calendario!$D$2:$H$2,0)),""),IF($K37=4,IF(AND((Y37=""),(Z37=""),(AA37="")),INDEX(Calendario!$D$3:$H$55,MATCH(AB$4,Calendario!$A$3:$A$55,0),MATCH($I37,Calendario!$D$2:$H$2,0)),""))))))))</f>
        <v>44664</v>
      </c>
      <c r="AC37" s="108">
        <f>IF(ISBLANK($I37),"",IF(OR(EXACT(($I37),PROPER(TEXT(AC36,"dddd"))),(EXACT(($I37),PROPER(TEXT(AC35,"dddd"))))),"",IF(EXACT(($I37),(PROPER(TEXT(AC$3,"dddd")))),"",IF($K37=1,INDEX(Calendario!$D$3:$H$55,MATCH(AC$4,Calendario!$A$3:$A$55,0),MATCH($I37,Calendario!$D$2:$H$2,0)),IF($K37=2,IF(AB37="",INDEX(Calendario!$D$3:$H$55,MATCH(AC$4,Calendario!$A$3:$A$55,0),MATCH($I37,Calendario!$D$2:$H$2,0)),""),IF($K37=3,IF(AND((AA37=""),(AB37="")),INDEX(Calendario!$D$3:$H$55,MATCH(AC$4,Calendario!$A$3:$A$55,0),MATCH($I37,Calendario!$D$2:$H$2,0)),""),IF($K37=4,IF(AND((Z37=""),(AA37=""),(AB37="")),INDEX(Calendario!$D$3:$H$55,MATCH(AC$4,Calendario!$A$3:$A$55,0),MATCH($I37,Calendario!$D$2:$H$2,0)),""))))))))</f>
        <v>44671</v>
      </c>
      <c r="AD37" s="108">
        <f>IF(ISBLANK($I37),"",IF(OR(EXACT(($I37),PROPER(TEXT(AD36,"dddd"))),(EXACT(($I37),PROPER(TEXT(AD35,"dddd"))))),"",IF(EXACT(($I37),(PROPER(TEXT(AD$3,"dddd")))),"",IF($K37=1,INDEX(Calendario!$D$3:$H$55,MATCH(AD$4,Calendario!$A$3:$A$55,0),MATCH($I37,Calendario!$D$2:$H$2,0)),IF($K37=2,IF(AC37="",INDEX(Calendario!$D$3:$H$55,MATCH(AD$4,Calendario!$A$3:$A$55,0),MATCH($I37,Calendario!$D$2:$H$2,0)),""),IF($K37=3,IF(AND((AB37=""),(AC37="")),INDEX(Calendario!$D$3:$H$55,MATCH(AD$4,Calendario!$A$3:$A$55,0),MATCH($I37,Calendario!$D$2:$H$2,0)),""),IF($K37=4,IF(AND((AA37=""),(AB37=""),(AC37="")),INDEX(Calendario!$D$3:$H$55,MATCH(AD$4,Calendario!$A$3:$A$55,0),MATCH($I37,Calendario!$D$2:$H$2,0)),""))))))))</f>
        <v>44678</v>
      </c>
      <c r="AE37" s="107">
        <f>IF(ISBLANK($I37),"",IF(OR(EXACT(($I37),PROPER(TEXT(AE36,"dddd"))),(EXACT(($I37),PROPER(TEXT(AE35,"dddd"))))),"",IF(EXACT(($I37),(PROPER(TEXT(AE$3,"dddd")))),"",IF($K37=1,INDEX(Calendario!$D$3:$H$55,MATCH(AE$4,Calendario!$A$3:$A$55,0),MATCH($I37,Calendario!$D$2:$H$2,0)),IF($K37=2,IF(AD37="",INDEX(Calendario!$D$3:$H$55,MATCH(AE$4,Calendario!$A$3:$A$55,0),MATCH($I37,Calendario!$D$2:$H$2,0)),""),IF($K37=3,IF(AND((AC37=""),(AD37="")),INDEX(Calendario!$D$3:$H$55,MATCH(AE$4,Calendario!$A$3:$A$55,0),MATCH($I37,Calendario!$D$2:$H$2,0)),""),IF($K37=4,IF(AND((AB37=""),(AC37=""),(AD37="")),INDEX(Calendario!$D$3:$H$55,MATCH(AE$4,Calendario!$A$3:$A$55,0),MATCH($I37,Calendario!$D$2:$H$2,0)),""))))))))</f>
        <v>44685</v>
      </c>
      <c r="AF37" s="107">
        <f>IF(ISBLANK($I37),"",IF(OR(EXACT(($I37),PROPER(TEXT(AF36,"dddd"))),(EXACT(($I37),PROPER(TEXT(AF35,"dddd"))))),"",IF(EXACT(($I37),(PROPER(TEXT(AF$3,"dddd")))),"",IF($K37=1,INDEX(Calendario!$D$3:$H$55,MATCH(AF$4,Calendario!$A$3:$A$55,0),MATCH($I37,Calendario!$D$2:$H$2,0)),IF($K37=2,IF(AE37="",INDEX(Calendario!$D$3:$H$55,MATCH(AF$4,Calendario!$A$3:$A$55,0),MATCH($I37,Calendario!$D$2:$H$2,0)),""),IF($K37=3,IF(AND((AD37=""),(AE37="")),INDEX(Calendario!$D$3:$H$55,MATCH(AF$4,Calendario!$A$3:$A$55,0),MATCH($I37,Calendario!$D$2:$H$2,0)),""),IF($K37=4,IF(AND((AC37=""),(AD37=""),(AE37="")),INDEX(Calendario!$D$3:$H$55,MATCH(AF$4,Calendario!$A$3:$A$55,0),MATCH($I37,Calendario!$D$2:$H$2,0)),""))))))))</f>
        <v>44692</v>
      </c>
      <c r="AG37" s="107">
        <f>IF(ISBLANK($I37),"",IF(OR(EXACT(($I37),PROPER(TEXT(AG36,"dddd"))),(EXACT(($I37),PROPER(TEXT(AG35,"dddd"))))),"",IF(EXACT(($I37),(PROPER(TEXT(AG$3,"dddd")))),"",IF($K37=1,INDEX(Calendario!$D$3:$H$55,MATCH(AG$4,Calendario!$A$3:$A$55,0),MATCH($I37,Calendario!$D$2:$H$2,0)),IF($K37=2,IF(AF37="",INDEX(Calendario!$D$3:$H$55,MATCH(AG$4,Calendario!$A$3:$A$55,0),MATCH($I37,Calendario!$D$2:$H$2,0)),""),IF($K37=3,IF(AND((AE37=""),(AF37="")),INDEX(Calendario!$D$3:$H$55,MATCH(AG$4,Calendario!$A$3:$A$55,0),MATCH($I37,Calendario!$D$2:$H$2,0)),""),IF($K37=4,IF(AND((AD37=""),(AE37=""),(AF37="")),INDEX(Calendario!$D$3:$H$55,MATCH(AG$4,Calendario!$A$3:$A$55,0),MATCH($I37,Calendario!$D$2:$H$2,0)),""))))))))</f>
        <v>44699</v>
      </c>
      <c r="AH37" s="107">
        <f>IF(ISBLANK($I37),"",IF(OR(EXACT(($I37),PROPER(TEXT(AH36,"dddd"))),(EXACT(($I37),PROPER(TEXT(AH35,"dddd"))))),"",IF(EXACT(($I37),(PROPER(TEXT(AH$3,"dddd")))),"",IF($K37=1,INDEX(Calendario!$D$3:$H$55,MATCH(AH$4,Calendario!$A$3:$A$55,0),MATCH($I37,Calendario!$D$2:$H$2,0)),IF($K37=2,IF(AG37="",INDEX(Calendario!$D$3:$H$55,MATCH(AH$4,Calendario!$A$3:$A$55,0),MATCH($I37,Calendario!$D$2:$H$2,0)),""),IF($K37=3,IF(AND((AF37=""),(AG37="")),INDEX(Calendario!$D$3:$H$55,MATCH(AH$4,Calendario!$A$3:$A$55,0),MATCH($I37,Calendario!$D$2:$H$2,0)),""),IF($K37=4,IF(AND((AE37=""),(AF37=""),(AG37="")),INDEX(Calendario!$D$3:$H$55,MATCH(AH$4,Calendario!$A$3:$A$55,0),MATCH($I37,Calendario!$D$2:$H$2,0)),""))))))))</f>
        <v>44706</v>
      </c>
      <c r="AI37" s="108">
        <f>IF(ISBLANK($I37),"",IF(OR(EXACT(($I37),PROPER(TEXT(AI36,"dddd"))),(EXACT(($I37),PROPER(TEXT(AI35,"dddd"))))),"",IF(EXACT(($I37),(PROPER(TEXT(AI$3,"dddd")))),"",IF($K37=1,INDEX(Calendario!$D$3:$H$55,MATCH(AI$4,Calendario!$A$3:$A$55,0),MATCH($I37,Calendario!$D$2:$H$2,0)),IF($K37=2,IF(AH37="",INDEX(Calendario!$D$3:$H$55,MATCH(AI$4,Calendario!$A$3:$A$55,0),MATCH($I37,Calendario!$D$2:$H$2,0)),""),IF($K37=3,IF(AND((AG37=""),(AH37="")),INDEX(Calendario!$D$3:$H$55,MATCH(AI$4,Calendario!$A$3:$A$55,0),MATCH($I37,Calendario!$D$2:$H$2,0)),""),IF($K37=4,IF(AND((AF37=""),(AG37=""),(AH37="")),INDEX(Calendario!$D$3:$H$55,MATCH(AI$4,Calendario!$A$3:$A$55,0),MATCH($I37,Calendario!$D$2:$H$2,0)),""))))))))</f>
        <v>44713</v>
      </c>
      <c r="AJ37" s="108">
        <f>IF(ISBLANK($I37),"",IF(OR(EXACT(($I37),PROPER(TEXT(AJ36,"dddd"))),(EXACT(($I37),PROPER(TEXT(AJ35,"dddd"))))),"",IF(EXACT(($I37),(PROPER(TEXT(AJ$3,"dddd")))),"",IF($K37=1,INDEX(Calendario!$D$3:$H$55,MATCH(AJ$4,Calendario!$A$3:$A$55,0),MATCH($I37,Calendario!$D$2:$H$2,0)),IF($K37=2,IF(AI37="",INDEX(Calendario!$D$3:$H$55,MATCH(AJ$4,Calendario!$A$3:$A$55,0),MATCH($I37,Calendario!$D$2:$H$2,0)),""),IF($K37=3,IF(AND((AH37=""),(AI37="")),INDEX(Calendario!$D$3:$H$55,MATCH(AJ$4,Calendario!$A$3:$A$55,0),MATCH($I37,Calendario!$D$2:$H$2,0)),""),IF($K37=4,IF(AND((AG37=""),(AH37=""),(AI37="")),INDEX(Calendario!$D$3:$H$55,MATCH(AJ$4,Calendario!$A$3:$A$55,0),MATCH($I37,Calendario!$D$2:$H$2,0)),""))))))))</f>
        <v>44720</v>
      </c>
      <c r="AK37" s="108">
        <f>IF(ISBLANK($I37),"",IF(OR(EXACT(($I37),PROPER(TEXT(AK36,"dddd"))),(EXACT(($I37),PROPER(TEXT(AK35,"dddd"))))),"",IF(EXACT(($I37),(PROPER(TEXT(AK$3,"dddd")))),"",IF($K37=1,INDEX(Calendario!$D$3:$H$55,MATCH(AK$4,Calendario!$A$3:$A$55,0),MATCH($I37,Calendario!$D$2:$H$2,0)),IF($K37=2,IF(AJ37="",INDEX(Calendario!$D$3:$H$55,MATCH(AK$4,Calendario!$A$3:$A$55,0),MATCH($I37,Calendario!$D$2:$H$2,0)),""),IF($K37=3,IF(AND((AI37=""),(AJ37="")),INDEX(Calendario!$D$3:$H$55,MATCH(AK$4,Calendario!$A$3:$A$55,0),MATCH($I37,Calendario!$D$2:$H$2,0)),""),IF($K37=4,IF(AND((AH37=""),(AI37=""),(AJ37="")),INDEX(Calendario!$D$3:$H$55,MATCH(AK$4,Calendario!$A$3:$A$55,0),MATCH($I37,Calendario!$D$2:$H$2,0)),""))))))))</f>
        <v>44727</v>
      </c>
      <c r="AL37" s="108">
        <f>IF(ISBLANK($I37),"",IF(OR(EXACT(($I37),PROPER(TEXT(AL36,"dddd"))),(EXACT(($I37),PROPER(TEXT(AL35,"dddd"))))),"",IF(EXACT(($I37),(PROPER(TEXT(AL$3,"dddd")))),"",IF($K37=1,INDEX(Calendario!$D$3:$H$55,MATCH(AL$4,Calendario!$A$3:$A$55,0),MATCH($I37,Calendario!$D$2:$H$2,0)),IF($K37=2,IF(AK37="",INDEX(Calendario!$D$3:$H$55,MATCH(AL$4,Calendario!$A$3:$A$55,0),MATCH($I37,Calendario!$D$2:$H$2,0)),""),IF($K37=3,IF(AND((AJ37=""),(AK37="")),INDEX(Calendario!$D$3:$H$55,MATCH(AL$4,Calendario!$A$3:$A$55,0),MATCH($I37,Calendario!$D$2:$H$2,0)),""),IF($K37=4,IF(AND((AI37=""),(AJ37=""),(AK37="")),INDEX(Calendario!$D$3:$H$55,MATCH(AL$4,Calendario!$A$3:$A$55,0),MATCH($I37,Calendario!$D$2:$H$2,0)),""))))))))</f>
        <v>44734</v>
      </c>
      <c r="AM37" s="108">
        <f>IF(ISBLANK($I37),"",IF(OR(EXACT(($I37),PROPER(TEXT(AM36,"dddd"))),(EXACT(($I37),PROPER(TEXT(AM35,"dddd"))))),"",IF(EXACT(($I37),(PROPER(TEXT(AM$3,"dddd")))),"",IF($K37=1,INDEX(Calendario!$D$3:$H$55,MATCH(AM$4,Calendario!$A$3:$A$55,0),MATCH($I37,Calendario!$D$2:$H$2,0)),IF($K37=2,IF(AL37="",INDEX(Calendario!$D$3:$H$55,MATCH(AM$4,Calendario!$A$3:$A$55,0),MATCH($I37,Calendario!$D$2:$H$2,0)),""),IF($K37=3,IF(AND((AK37=""),(AL37="")),INDEX(Calendario!$D$3:$H$55,MATCH(AM$4,Calendario!$A$3:$A$55,0),MATCH($I37,Calendario!$D$2:$H$2,0)),""),IF($K37=4,IF(AND((AJ37=""),(AK37=""),(AL37="")),INDEX(Calendario!$D$3:$H$55,MATCH(AM$4,Calendario!$A$3:$A$55,0),MATCH($I37,Calendario!$D$2:$H$2,0)),""))))))))</f>
        <v>44741</v>
      </c>
      <c r="AN37" s="107">
        <f>IF(ISBLANK($I37),"",IF(OR(EXACT(($I37),PROPER(TEXT(AN36,"dddd"))),(EXACT(($I37),PROPER(TEXT(AN35,"dddd"))))),"",IF(EXACT(($I37),(PROPER(TEXT(AN$3,"dddd")))),"",IF($K37=1,INDEX(Calendario!$D$3:$H$55,MATCH(AN$4,Calendario!$A$3:$A$55,0),MATCH($I37,Calendario!$D$2:$H$2,0)),IF($K37=2,IF(AM37="",INDEX(Calendario!$D$3:$H$55,MATCH(AN$4,Calendario!$A$3:$A$55,0),MATCH($I37,Calendario!$D$2:$H$2,0)),""),IF($K37=3,IF(AND((AL37=""),(AM37="")),INDEX(Calendario!$D$3:$H$55,MATCH(AN$4,Calendario!$A$3:$A$55,0),MATCH($I37,Calendario!$D$2:$H$2,0)),""),IF($K37=4,IF(AND((AK37=""),(AL37=""),(AM37="")),INDEX(Calendario!$D$3:$H$55,MATCH(AN$4,Calendario!$A$3:$A$55,0),MATCH($I37,Calendario!$D$2:$H$2,0)),""))))))))</f>
        <v>44748</v>
      </c>
      <c r="AO37" s="107">
        <f>IF(ISBLANK($I37),"",IF(OR(EXACT(($I37),PROPER(TEXT(AO36,"dddd"))),(EXACT(($I37),PROPER(TEXT(AO35,"dddd"))))),"",IF(EXACT(($I37),(PROPER(TEXT(AO$3,"dddd")))),"",IF($K37=1,INDEX(Calendario!$D$3:$H$55,MATCH(AO$4,Calendario!$A$3:$A$55,0),MATCH($I37,Calendario!$D$2:$H$2,0)),IF($K37=2,IF(AN37="",INDEX(Calendario!$D$3:$H$55,MATCH(AO$4,Calendario!$A$3:$A$55,0),MATCH($I37,Calendario!$D$2:$H$2,0)),""),IF($K37=3,IF(AND((AM37=""),(AN37="")),INDEX(Calendario!$D$3:$H$55,MATCH(AO$4,Calendario!$A$3:$A$55,0),MATCH($I37,Calendario!$D$2:$H$2,0)),""),IF($K37=4,IF(AND((AL37=""),(AM37=""),(AN37="")),INDEX(Calendario!$D$3:$H$55,MATCH(AO$4,Calendario!$A$3:$A$55,0),MATCH($I37,Calendario!$D$2:$H$2,0)),""))))))))</f>
        <v>44755</v>
      </c>
      <c r="AP37" s="107" t="str">
        <f>IF(ISBLANK($I37),"",IF(OR(EXACT(($I37),PROPER(TEXT(AP36,"dddd"))),(EXACT(($I37),PROPER(TEXT(AP35,"dddd"))))),"",IF(EXACT(($I37),(PROPER(TEXT(AP$3,"dddd")))),"",IF($K37=1,INDEX(Calendario!$D$3:$H$55,MATCH(AP$4,Calendario!$A$3:$A$55,0),MATCH($I37,Calendario!$D$2:$H$2,0)),IF($K37=2,IF(AO37="",INDEX(Calendario!$D$3:$H$55,MATCH(AP$4,Calendario!$A$3:$A$55,0),MATCH($I37,Calendario!$D$2:$H$2,0)),""),IF($K37=3,IF(AND((AN37=""),(AO37="")),INDEX(Calendario!$D$3:$H$55,MATCH(AP$4,Calendario!$A$3:$A$55,0),MATCH($I37,Calendario!$D$2:$H$2,0)),""),IF($K37=4,IF(AND((AM37=""),(AN37=""),(AO37="")),INDEX(Calendario!$D$3:$H$55,MATCH(AP$4,Calendario!$A$3:$A$55,0),MATCH($I37,Calendario!$D$2:$H$2,0)),""))))))))</f>
        <v/>
      </c>
      <c r="AQ37" s="107">
        <f>IF(ISBLANK($I37),"",IF(OR(EXACT(($I37),PROPER(TEXT(AQ36,"dddd"))),(EXACT(($I37),PROPER(TEXT(AQ35,"dddd"))))),"",IF(EXACT(($I37),(PROPER(TEXT(AQ$3,"dddd")))),"",IF($K37=1,INDEX(Calendario!$D$3:$H$55,MATCH(AQ$4,Calendario!$A$3:$A$55,0),MATCH($I37,Calendario!$D$2:$H$2,0)),IF($K37=2,IF(AP37="",INDEX(Calendario!$D$3:$H$55,MATCH(AQ$4,Calendario!$A$3:$A$55,0),MATCH($I37,Calendario!$D$2:$H$2,0)),""),IF($K37=3,IF(AND((AO37=""),(AP37="")),INDEX(Calendario!$D$3:$H$55,MATCH(AQ$4,Calendario!$A$3:$A$55,0),MATCH($I37,Calendario!$D$2:$H$2,0)),""),IF($K37=4,IF(AND((AN37=""),(AO37=""),(AP37="")),INDEX(Calendario!$D$3:$H$55,MATCH(AQ$4,Calendario!$A$3:$A$55,0),MATCH($I37,Calendario!$D$2:$H$2,0)),""))))))))</f>
        <v>44769</v>
      </c>
      <c r="AR37" s="108">
        <f>IF(ISBLANK($I37),"",IF(OR(EXACT(($I37),PROPER(TEXT(AR36,"dddd"))),(EXACT(($I37),PROPER(TEXT(AR35,"dddd"))))),"",IF(EXACT(($I37),(PROPER(TEXT(AR$3,"dddd")))),"",IF($K37=1,INDEX(Calendario!$D$3:$H$55,MATCH(AR$4,Calendario!$A$3:$A$55,0),MATCH($I37,Calendario!$D$2:$H$2,0)),IF($K37=2,IF(AQ37="",INDEX(Calendario!$D$3:$H$55,MATCH(AR$4,Calendario!$A$3:$A$55,0),MATCH($I37,Calendario!$D$2:$H$2,0)),""),IF($K37=3,IF(AND((AP37=""),(AQ37="")),INDEX(Calendario!$D$3:$H$55,MATCH(AR$4,Calendario!$A$3:$A$55,0),MATCH($I37,Calendario!$D$2:$H$2,0)),""),IF($K37=4,IF(AND((AO37=""),(AP37=""),(AQ37="")),INDEX(Calendario!$D$3:$H$55,MATCH(AR$4,Calendario!$A$3:$A$55,0),MATCH($I37,Calendario!$D$2:$H$2,0)),""))))))))</f>
        <v>44776</v>
      </c>
      <c r="AS37" s="108">
        <f>IF(ISBLANK($I37),"",IF(OR(EXACT(($I37),PROPER(TEXT(AS36,"dddd"))),(EXACT(($I37),PROPER(TEXT(AS35,"dddd"))))),"",IF(EXACT(($I37),(PROPER(TEXT(AS$3,"dddd")))),"",IF($K37=1,INDEX(Calendario!$D$3:$H$55,MATCH(AS$4,Calendario!$A$3:$A$55,0),MATCH($I37,Calendario!$D$2:$H$2,0)),IF($K37=2,IF(AR37="",INDEX(Calendario!$D$3:$H$55,MATCH(AS$4,Calendario!$A$3:$A$55,0),MATCH($I37,Calendario!$D$2:$H$2,0)),""),IF($K37=3,IF(AND((AQ37=""),(AR37="")),INDEX(Calendario!$D$3:$H$55,MATCH(AS$4,Calendario!$A$3:$A$55,0),MATCH($I37,Calendario!$D$2:$H$2,0)),""),IF($K37=4,IF(AND((AP37=""),(AQ37=""),(AR37="")),INDEX(Calendario!$D$3:$H$55,MATCH(AS$4,Calendario!$A$3:$A$55,0),MATCH($I37,Calendario!$D$2:$H$2,0)),""))))))))</f>
        <v>44783</v>
      </c>
      <c r="AT37" s="108">
        <f>IF(ISBLANK($I37),"",IF(OR(EXACT(($I37),PROPER(TEXT(AT36,"dddd"))),(EXACT(($I37),PROPER(TEXT(AT35,"dddd"))))),"",IF(EXACT(($I37),(PROPER(TEXT(AT$3,"dddd")))),"",IF($K37=1,INDEX(Calendario!$D$3:$H$55,MATCH(AT$4,Calendario!$A$3:$A$55,0),MATCH($I37,Calendario!$D$2:$H$2,0)),IF($K37=2,IF(AS37="",INDEX(Calendario!$D$3:$H$55,MATCH(AT$4,Calendario!$A$3:$A$55,0),MATCH($I37,Calendario!$D$2:$H$2,0)),""),IF($K37=3,IF(AND((AR37=""),(AS37="")),INDEX(Calendario!$D$3:$H$55,MATCH(AT$4,Calendario!$A$3:$A$55,0),MATCH($I37,Calendario!$D$2:$H$2,0)),""),IF($K37=4,IF(AND((AQ37=""),(AR37=""),(AS37="")),INDEX(Calendario!$D$3:$H$55,MATCH(AT$4,Calendario!$A$3:$A$55,0),MATCH($I37,Calendario!$D$2:$H$2,0)),""))))))))</f>
        <v>44790</v>
      </c>
      <c r="AU37" s="108">
        <f>IF(ISBLANK($I37),"",IF(OR(EXACT(($I37),PROPER(TEXT(AU36,"dddd"))),(EXACT(($I37),PROPER(TEXT(AU35,"dddd"))))),"",IF(EXACT(($I37),(PROPER(TEXT(AU$3,"dddd")))),"",IF($K37=1,INDEX(Calendario!$D$3:$H$55,MATCH(AU$4,Calendario!$A$3:$A$55,0),MATCH($I37,Calendario!$D$2:$H$2,0)),IF($K37=2,IF(AT37="",INDEX(Calendario!$D$3:$H$55,MATCH(AU$4,Calendario!$A$3:$A$55,0),MATCH($I37,Calendario!$D$2:$H$2,0)),""),IF($K37=3,IF(AND((AS37=""),(AT37="")),INDEX(Calendario!$D$3:$H$55,MATCH(AU$4,Calendario!$A$3:$A$55,0),MATCH($I37,Calendario!$D$2:$H$2,0)),""),IF($K37=4,IF(AND((AR37=""),(AS37=""),(AT37="")),INDEX(Calendario!$D$3:$H$55,MATCH(AU$4,Calendario!$A$3:$A$55,0),MATCH($I37,Calendario!$D$2:$H$2,0)),""))))))))</f>
        <v>44797</v>
      </c>
      <c r="AV37" s="107">
        <f>IF(ISBLANK($I37),"",IF(OR(EXACT(($I37),PROPER(TEXT(AV36,"dddd"))),(EXACT(($I37),PROPER(TEXT(AV35,"dddd"))))),"",IF(EXACT(($I37),(PROPER(TEXT(AV$3,"dddd")))),"",IF($K37=1,INDEX(Calendario!$D$3:$H$55,MATCH(AV$4,Calendario!$A$3:$A$55,0),MATCH($I37,Calendario!$D$2:$H$2,0)),IF($K37=2,IF(AU37="",INDEX(Calendario!$D$3:$H$55,MATCH(AV$4,Calendario!$A$3:$A$55,0),MATCH($I37,Calendario!$D$2:$H$2,0)),""),IF($K37=3,IF(AND((AT37=""),(AU37="")),INDEX(Calendario!$D$3:$H$55,MATCH(AV$4,Calendario!$A$3:$A$55,0),MATCH($I37,Calendario!$D$2:$H$2,0)),""),IF($K37=4,IF(AND((AS37=""),(AT37=""),(AU37="")),INDEX(Calendario!$D$3:$H$55,MATCH(AV$4,Calendario!$A$3:$A$55,0),MATCH($I37,Calendario!$D$2:$H$2,0)),""))))))))</f>
        <v>44804</v>
      </c>
      <c r="AW37" s="107">
        <f>IF(ISBLANK($I37),"",IF(OR(EXACT(($I37),PROPER(TEXT(AW36,"dddd"))),(EXACT(($I37),PROPER(TEXT(AW35,"dddd"))))),"",IF(EXACT(($I37),(PROPER(TEXT(AW$3,"dddd")))),"",IF($K37=1,INDEX(Calendario!$D$3:$H$55,MATCH(AW$4,Calendario!$A$3:$A$55,0),MATCH($I37,Calendario!$D$2:$H$2,0)),IF($K37=2,IF(AV37="",INDEX(Calendario!$D$3:$H$55,MATCH(AW$4,Calendario!$A$3:$A$55,0),MATCH($I37,Calendario!$D$2:$H$2,0)),""),IF($K37=3,IF(AND((AU37=""),(AV37="")),INDEX(Calendario!$D$3:$H$55,MATCH(AW$4,Calendario!$A$3:$A$55,0),MATCH($I37,Calendario!$D$2:$H$2,0)),""),IF($K37=4,IF(AND((AT37=""),(AU37=""),(AV37="")),INDEX(Calendario!$D$3:$H$55,MATCH(AW$4,Calendario!$A$3:$A$55,0),MATCH($I37,Calendario!$D$2:$H$2,0)),""))))))))</f>
        <v>44811</v>
      </c>
      <c r="AX37" s="107">
        <f>IF(ISBLANK($I37),"",IF(OR(EXACT(($I37),PROPER(TEXT(AX36,"dddd"))),(EXACT(($I37),PROPER(TEXT(AX35,"dddd"))))),"",IF(EXACT(($I37),(PROPER(TEXT(AX$3,"dddd")))),"",IF($K37=1,INDEX(Calendario!$D$3:$H$55,MATCH(AX$4,Calendario!$A$3:$A$55,0),MATCH($I37,Calendario!$D$2:$H$2,0)),IF($K37=2,IF(AW37="",INDEX(Calendario!$D$3:$H$55,MATCH(AX$4,Calendario!$A$3:$A$55,0),MATCH($I37,Calendario!$D$2:$H$2,0)),""),IF($K37=3,IF(AND((AV37=""),(AW37="")),INDEX(Calendario!$D$3:$H$55,MATCH(AX$4,Calendario!$A$3:$A$55,0),MATCH($I37,Calendario!$D$2:$H$2,0)),""),IF($K37=4,IF(AND((AU37=""),(AV37=""),(AW37="")),INDEX(Calendario!$D$3:$H$55,MATCH(AX$4,Calendario!$A$3:$A$55,0),MATCH($I37,Calendario!$D$2:$H$2,0)),""))))))))</f>
        <v>44818</v>
      </c>
      <c r="AY37" s="107">
        <f>IF(ISBLANK($I37),"",IF(OR(EXACT(($I37),PROPER(TEXT(AY36,"dddd"))),(EXACT(($I37),PROPER(TEXT(AY35,"dddd"))))),"",IF(EXACT(($I37),(PROPER(TEXT(AY$3,"dddd")))),"",IF($K37=1,INDEX(Calendario!$D$3:$H$55,MATCH(AY$4,Calendario!$A$3:$A$55,0),MATCH($I37,Calendario!$D$2:$H$2,0)),IF($K37=2,IF(AX37="",INDEX(Calendario!$D$3:$H$55,MATCH(AY$4,Calendario!$A$3:$A$55,0),MATCH($I37,Calendario!$D$2:$H$2,0)),""),IF($K37=3,IF(AND((AW37=""),(AX37="")),INDEX(Calendario!$D$3:$H$55,MATCH(AY$4,Calendario!$A$3:$A$55,0),MATCH($I37,Calendario!$D$2:$H$2,0)),""),IF($K37=4,IF(AND((AV37=""),(AW37=""),(AX37="")),INDEX(Calendario!$D$3:$H$55,MATCH(AY$4,Calendario!$A$3:$A$55,0),MATCH($I37,Calendario!$D$2:$H$2,0)),""))))))))</f>
        <v>44825</v>
      </c>
      <c r="AZ37" s="107">
        <f>IF(ISBLANK($I37),"",IF(OR(EXACT(($I37),PROPER(TEXT(AZ36,"dddd"))),(EXACT(($I37),PROPER(TEXT(AZ35,"dddd"))))),"",IF(EXACT(($I37),(PROPER(TEXT(AZ$3,"dddd")))),"",IF($K37=1,INDEX(Calendario!$D$3:$H$55,MATCH(AZ$4,Calendario!$A$3:$A$55,0),MATCH($I37,Calendario!$D$2:$H$2,0)),IF($K37=2,IF(AY37="",INDEX(Calendario!$D$3:$H$55,MATCH(AZ$4,Calendario!$A$3:$A$55,0),MATCH($I37,Calendario!$D$2:$H$2,0)),""),IF($K37=3,IF(AND((AX37=""),(AY37="")),INDEX(Calendario!$D$3:$H$55,MATCH(AZ$4,Calendario!$A$3:$A$55,0),MATCH($I37,Calendario!$D$2:$H$2,0)),""),IF($K37=4,IF(AND((AW37=""),(AX37=""),(AY37="")),INDEX(Calendario!$D$3:$H$55,MATCH(AZ$4,Calendario!$A$3:$A$55,0),MATCH($I37,Calendario!$D$2:$H$2,0)),""))))))))</f>
        <v>44832</v>
      </c>
      <c r="BA37" s="108">
        <f>IF(ISBLANK($I37),"",IF(OR(EXACT(($I37),PROPER(TEXT(BA36,"dddd"))),(EXACT(($I37),PROPER(TEXT(BA35,"dddd"))))),"",IF(EXACT(($I37),(PROPER(TEXT(BA$3,"dddd")))),"",IF($K37=1,INDEX(Calendario!$D$3:$H$55,MATCH(BA$4,Calendario!$A$3:$A$55,0),MATCH($I37,Calendario!$D$2:$H$2,0)),IF($K37=2,IF(AZ37="",INDEX(Calendario!$D$3:$H$55,MATCH(BA$4,Calendario!$A$3:$A$55,0),MATCH($I37,Calendario!$D$2:$H$2,0)),""),IF($K37=3,IF(AND((AY37=""),(AZ37="")),INDEX(Calendario!$D$3:$H$55,MATCH(BA$4,Calendario!$A$3:$A$55,0),MATCH($I37,Calendario!$D$2:$H$2,0)),""),IF($K37=4,IF(AND((AX37=""),(AY37=""),(AZ37="")),INDEX(Calendario!$D$3:$H$55,MATCH(BA$4,Calendario!$A$3:$A$55,0),MATCH($I37,Calendario!$D$2:$H$2,0)),""))))))))</f>
        <v>44839</v>
      </c>
      <c r="BB37" s="108">
        <f>IF(ISBLANK($I37),"",IF(OR(EXACT(($I37),PROPER(TEXT(BB36,"dddd"))),(EXACT(($I37),PROPER(TEXT(BB35,"dddd"))))),"",IF(EXACT(($I37),(PROPER(TEXT(BB$3,"dddd")))),"",IF($K37=1,INDEX(Calendario!$D$3:$H$55,MATCH(BB$4,Calendario!$A$3:$A$55,0),MATCH($I37,Calendario!$D$2:$H$2,0)),IF($K37=2,IF(BA37="",INDEX(Calendario!$D$3:$H$55,MATCH(BB$4,Calendario!$A$3:$A$55,0),MATCH($I37,Calendario!$D$2:$H$2,0)),""),IF($K37=3,IF(AND((AZ37=""),(BA37="")),INDEX(Calendario!$D$3:$H$55,MATCH(BB$4,Calendario!$A$3:$A$55,0),MATCH($I37,Calendario!$D$2:$H$2,0)),""),IF($K37=4,IF(AND((AY37=""),(AZ37=""),(BA37="")),INDEX(Calendario!$D$3:$H$55,MATCH(BB$4,Calendario!$A$3:$A$55,0),MATCH($I37,Calendario!$D$2:$H$2,0)),""))))))))</f>
        <v>44846</v>
      </c>
      <c r="BC37" s="108">
        <f>IF(ISBLANK($I37),"",IF(OR(EXACT(($I37),PROPER(TEXT(BC36,"dddd"))),(EXACT(($I37),PROPER(TEXT(BC35,"dddd"))))),"",IF(EXACT(($I37),(PROPER(TEXT(BC$3,"dddd")))),"",IF($K37=1,INDEX(Calendario!$D$3:$H$55,MATCH(BC$4,Calendario!$A$3:$A$55,0),MATCH($I37,Calendario!$D$2:$H$2,0)),IF($K37=2,IF(BB37="",INDEX(Calendario!$D$3:$H$55,MATCH(BC$4,Calendario!$A$3:$A$55,0),MATCH($I37,Calendario!$D$2:$H$2,0)),""),IF($K37=3,IF(AND((BA37=""),(BB37="")),INDEX(Calendario!$D$3:$H$55,MATCH(BC$4,Calendario!$A$3:$A$55,0),MATCH($I37,Calendario!$D$2:$H$2,0)),""),IF($K37=4,IF(AND((AZ37=""),(BA37=""),(BB37="")),INDEX(Calendario!$D$3:$H$55,MATCH(BC$4,Calendario!$A$3:$A$55,0),MATCH($I37,Calendario!$D$2:$H$2,0)),""))))))))</f>
        <v>44853</v>
      </c>
      <c r="BD37" s="108">
        <f>IF(ISBLANK($I37),"",IF(OR(EXACT(($I37),PROPER(TEXT(BD36,"dddd"))),(EXACT(($I37),PROPER(TEXT(BD35,"dddd"))))),"",IF(EXACT(($I37),(PROPER(TEXT(BD$3,"dddd")))),"",IF($K37=1,INDEX(Calendario!$D$3:$H$55,MATCH(BD$4,Calendario!$A$3:$A$55,0),MATCH($I37,Calendario!$D$2:$H$2,0)),IF($K37=2,IF(BC37="",INDEX(Calendario!$D$3:$H$55,MATCH(BD$4,Calendario!$A$3:$A$55,0),MATCH($I37,Calendario!$D$2:$H$2,0)),""),IF($K37=3,IF(AND((BB37=""),(BC37="")),INDEX(Calendario!$D$3:$H$55,MATCH(BD$4,Calendario!$A$3:$A$55,0),MATCH($I37,Calendario!$D$2:$H$2,0)),""),IF($K37=4,IF(AND((BA37=""),(BB37=""),(BC37="")),INDEX(Calendario!$D$3:$H$55,MATCH(BD$4,Calendario!$A$3:$A$55,0),MATCH($I37,Calendario!$D$2:$H$2,0)),""))))))))</f>
        <v>44860</v>
      </c>
      <c r="BE37" s="107">
        <f>IF(ISBLANK($I37),"",IF(OR(EXACT(($I37),PROPER(TEXT(BE36,"dddd"))),(EXACT(($I37),PROPER(TEXT(BE35,"dddd"))))),"",IF(EXACT(($I37),(PROPER(TEXT(BE$3,"dddd")))),"",IF($K37=1,INDEX(Calendario!$D$3:$H$55,MATCH(BE$4,Calendario!$A$3:$A$55,0),MATCH($I37,Calendario!$D$2:$H$2,0)),IF($K37=2,IF(BD37="",INDEX(Calendario!$D$3:$H$55,MATCH(BE$4,Calendario!$A$3:$A$55,0),MATCH($I37,Calendario!$D$2:$H$2,0)),""),IF($K37=3,IF(AND((BC37=""),(BD37="")),INDEX(Calendario!$D$3:$H$55,MATCH(BE$4,Calendario!$A$3:$A$55,0),MATCH($I37,Calendario!$D$2:$H$2,0)),""),IF($K37=4,IF(AND((BB37=""),(BC37=""),(BD37="")),INDEX(Calendario!$D$3:$H$55,MATCH(BE$4,Calendario!$A$3:$A$55,0),MATCH($I37,Calendario!$D$2:$H$2,0)),""))))))))</f>
        <v>44867</v>
      </c>
      <c r="BF37" s="107">
        <f>IF(ISBLANK($I37),"",IF(OR(EXACT(($I37),PROPER(TEXT(BF36,"dddd"))),(EXACT(($I37),PROPER(TEXT(BF35,"dddd"))))),"",IF(EXACT(($I37),(PROPER(TEXT(BF$3,"dddd")))),"",IF($K37=1,INDEX(Calendario!$D$3:$H$55,MATCH(BF$4,Calendario!$A$3:$A$55,0),MATCH($I37,Calendario!$D$2:$H$2,0)),IF($K37=2,IF(BE37="",INDEX(Calendario!$D$3:$H$55,MATCH(BF$4,Calendario!$A$3:$A$55,0),MATCH($I37,Calendario!$D$2:$H$2,0)),""),IF($K37=3,IF(AND((BD37=""),(BE37="")),INDEX(Calendario!$D$3:$H$55,MATCH(BF$4,Calendario!$A$3:$A$55,0),MATCH($I37,Calendario!$D$2:$H$2,0)),""),IF($K37=4,IF(AND((BC37=""),(BD37=""),(BE37="")),INDEX(Calendario!$D$3:$H$55,MATCH(BF$4,Calendario!$A$3:$A$55,0),MATCH($I37,Calendario!$D$2:$H$2,0)),""))))))))</f>
        <v>44874</v>
      </c>
      <c r="BG37" s="107">
        <f>IF(ISBLANK($I37),"",IF(OR(EXACT(($I37),PROPER(TEXT(BG36,"dddd"))),(EXACT(($I37),PROPER(TEXT(BG35,"dddd"))))),"",IF(EXACT(($I37),(PROPER(TEXT(BG$3,"dddd")))),"",IF($K37=1,INDEX(Calendario!$D$3:$H$55,MATCH(BG$4,Calendario!$A$3:$A$55,0),MATCH($I37,Calendario!$D$2:$H$2,0)),IF($K37=2,IF(BF37="",INDEX(Calendario!$D$3:$H$55,MATCH(BG$4,Calendario!$A$3:$A$55,0),MATCH($I37,Calendario!$D$2:$H$2,0)),""),IF($K37=3,IF(AND((BE37=""),(BF37="")),INDEX(Calendario!$D$3:$H$55,MATCH(BG$4,Calendario!$A$3:$A$55,0),MATCH($I37,Calendario!$D$2:$H$2,0)),""),IF($K37=4,IF(AND((BD37=""),(BE37=""),(BF37="")),INDEX(Calendario!$D$3:$H$55,MATCH(BG$4,Calendario!$A$3:$A$55,0),MATCH($I37,Calendario!$D$2:$H$2,0)),""))))))))</f>
        <v>44881</v>
      </c>
      <c r="BH37" s="107">
        <f>IF(ISBLANK($I37),"",IF(OR(EXACT(($I37),PROPER(TEXT(BH36,"dddd"))),(EXACT(($I37),PROPER(TEXT(BH35,"dddd"))))),"",IF(EXACT(($I37),(PROPER(TEXT(BH$3,"dddd")))),"",IF($K37=1,INDEX(Calendario!$D$3:$H$55,MATCH(BH$4,Calendario!$A$3:$A$55,0),MATCH($I37,Calendario!$D$2:$H$2,0)),IF($K37=2,IF(BG37="",INDEX(Calendario!$D$3:$H$55,MATCH(BH$4,Calendario!$A$3:$A$55,0),MATCH($I37,Calendario!$D$2:$H$2,0)),""),IF($K37=3,IF(AND((BF37=""),(BG37="")),INDEX(Calendario!$D$3:$H$55,MATCH(BH$4,Calendario!$A$3:$A$55,0),MATCH($I37,Calendario!$D$2:$H$2,0)),""),IF($K37=4,IF(AND((BE37=""),(BF37=""),(BG37="")),INDEX(Calendario!$D$3:$H$55,MATCH(BH$4,Calendario!$A$3:$A$55,0),MATCH($I37,Calendario!$D$2:$H$2,0)),""))))))))</f>
        <v>44888</v>
      </c>
      <c r="BI37" s="108">
        <f>IF(ISBLANK($I37),"",IF(OR(EXACT(($I37),PROPER(TEXT(BI36,"dddd"))),(EXACT(($I37),PROPER(TEXT(BI35,"dddd"))))),"",IF(EXACT(($I37),(PROPER(TEXT(BI$3,"dddd")))),"",IF($K37=1,INDEX(Calendario!$D$3:$H$55,MATCH(BI$4,Calendario!$A$3:$A$55,0),MATCH($I37,Calendario!$D$2:$H$2,0)),IF($K37=2,IF(BH37="",INDEX(Calendario!$D$3:$H$55,MATCH(BI$4,Calendario!$A$3:$A$55,0),MATCH($I37,Calendario!$D$2:$H$2,0)),""),IF($K37=3,IF(AND((BG37=""),(BH37="")),INDEX(Calendario!$D$3:$H$55,MATCH(BI$4,Calendario!$A$3:$A$55,0),MATCH($I37,Calendario!$D$2:$H$2,0)),""),IF($K37=4,IF(AND((BF37=""),(BG37=""),(BH37="")),INDEX(Calendario!$D$3:$H$55,MATCH(BI$4,Calendario!$A$3:$A$55,0),MATCH($I37,Calendario!$D$2:$H$2,0)),""))))))))</f>
        <v>44895</v>
      </c>
      <c r="BJ37" s="108">
        <f>IF(ISBLANK($I37),"",IF(OR(EXACT(($I37),PROPER(TEXT(BJ36,"dddd"))),(EXACT(($I37),PROPER(TEXT(BJ35,"dddd"))))),"",IF(EXACT(($I37),(PROPER(TEXT(BJ$3,"dddd")))),"",IF($K37=1,INDEX(Calendario!$D$3:$H$55,MATCH(BJ$4,Calendario!$A$3:$A$55,0),MATCH($I37,Calendario!$D$2:$H$2,0)),IF($K37=2,IF(BI37="",INDEX(Calendario!$D$3:$H$55,MATCH(BJ$4,Calendario!$A$3:$A$55,0),MATCH($I37,Calendario!$D$2:$H$2,0)),""),IF($K37=3,IF(AND((BH37=""),(BI37="")),INDEX(Calendario!$D$3:$H$55,MATCH(BJ$4,Calendario!$A$3:$A$55,0),MATCH($I37,Calendario!$D$2:$H$2,0)),""),IF($K37=4,IF(AND((BG37=""),(BH37=""),(BI37="")),INDEX(Calendario!$D$3:$H$55,MATCH(BJ$4,Calendario!$A$3:$A$55,0),MATCH($I37,Calendario!$D$2:$H$2,0)),""))))))))</f>
        <v>44902</v>
      </c>
      <c r="BK37" s="108">
        <f>IF(ISBLANK($I37),"",IF(OR(EXACT(($I37),PROPER(TEXT(BK36,"dddd"))),(EXACT(($I37),PROPER(TEXT(BK35,"dddd"))))),"",IF(EXACT(($I37),(PROPER(TEXT(BK$3,"dddd")))),"",IF($K37=1,INDEX(Calendario!$D$3:$H$55,MATCH(BK$4,Calendario!$A$3:$A$55,0),MATCH($I37,Calendario!$D$2:$H$2,0)),IF($K37=2,IF(BJ37="",INDEX(Calendario!$D$3:$H$55,MATCH(BK$4,Calendario!$A$3:$A$55,0),MATCH($I37,Calendario!$D$2:$H$2,0)),""),IF($K37=3,IF(AND((BI37=""),(BJ37="")),INDEX(Calendario!$D$3:$H$55,MATCH(BK$4,Calendario!$A$3:$A$55,0),MATCH($I37,Calendario!$D$2:$H$2,0)),""),IF($K37=4,IF(AND((BH37=""),(BI37=""),(BJ37="")),INDEX(Calendario!$D$3:$H$55,MATCH(BK$4,Calendario!$A$3:$A$55,0),MATCH($I37,Calendario!$D$2:$H$2,0)),""))))))))</f>
        <v>44909</v>
      </c>
      <c r="BL37" s="108">
        <f>IF(ISBLANK($I37),"",IF(OR(EXACT(($I37),PROPER(TEXT(BL36,"dddd"))),(EXACT(($I37),PROPER(TEXT(BL35,"dddd"))))),"",IF(EXACT(($I37),(PROPER(TEXT(BL$3,"dddd")))),"",IF($K37=1,INDEX(Calendario!$D$3:$H$55,MATCH(BL$4,Calendario!$A$3:$A$55,0),MATCH($I37,Calendario!$D$2:$H$2,0)),IF($K37=2,IF(BK37="",INDEX(Calendario!$D$3:$H$55,MATCH(BL$4,Calendario!$A$3:$A$55,0),MATCH($I37,Calendario!$D$2:$H$2,0)),""),IF($K37=3,IF(AND((BJ37=""),(BK37="")),INDEX(Calendario!$D$3:$H$55,MATCH(BL$4,Calendario!$A$3:$A$55,0),MATCH($I37,Calendario!$D$2:$H$2,0)),""),IF($K37=4,IF(AND((BI37=""),(BJ37=""),(BK37="")),INDEX(Calendario!$D$3:$H$55,MATCH(BL$4,Calendario!$A$3:$A$55,0),MATCH($I37,Calendario!$D$2:$H$2,0)),""))))))))</f>
        <v>44916</v>
      </c>
      <c r="BM37" s="108">
        <f>IF(ISBLANK($I37),"",IF(OR(EXACT(($I37),PROPER(TEXT(BM36,"dddd"))),(EXACT(($I37),PROPER(TEXT(BM35,"dddd"))))),"",IF(EXACT(($I37),(PROPER(TEXT(BM$3,"dddd")))),"",IF($K37=1,INDEX(Calendario!$D$3:$H$55,MATCH(BM$4,Calendario!$A$3:$A$55,0),MATCH($I37,Calendario!$D$2:$H$2,0)),IF($K37=2,IF(BL37="",INDEX(Calendario!$D$3:$H$55,MATCH(BM$4,Calendario!$A$3:$A$55,0),MATCH($I37,Calendario!$D$2:$H$2,0)),""),IF($K37=3,IF(AND((BK37=""),(BL37="")),INDEX(Calendario!$D$3:$H$55,MATCH(BM$4,Calendario!$A$3:$A$55,0),MATCH($I37,Calendario!$D$2:$H$2,0)),""),IF($K37=4,IF(AND((BJ37=""),(BK37=""),(BL37="")),INDEX(Calendario!$D$3:$H$55,MATCH(BM$4,Calendario!$A$3:$A$55,0),MATCH($I37,Calendario!$D$2:$H$2,0)),""))))))))</f>
        <v>44923</v>
      </c>
      <c r="BO37" s="88" t="s">
        <v>19</v>
      </c>
    </row>
    <row r="38" spans="1:67" s="88" customFormat="1" ht="26.25" customHeight="1" x14ac:dyDescent="0.25">
      <c r="A38" s="178">
        <f t="shared" si="1"/>
        <v>27</v>
      </c>
      <c r="B38" s="176" t="s">
        <v>1281</v>
      </c>
      <c r="C38" s="176" t="s">
        <v>1585</v>
      </c>
      <c r="D38" s="177" t="str">
        <f>IF(ISNA(VLOOKUP(C38,TSeccBS!$D:$H,5,FALSE)),"",VLOOKUP(C38,TSeccBS!$D:$H,5,FALSE))</f>
        <v>MANIZALES</v>
      </c>
      <c r="E38" s="176" t="s">
        <v>19</v>
      </c>
      <c r="F38" s="176" t="s">
        <v>34</v>
      </c>
      <c r="G38" s="177" t="str">
        <f>IF(ISNA(VLOOKUP(F38,Tmunic!$C$2:$D$1160,2,FALSE)),"",VLOOKUP(F38,Tmunic!$C$2:$D$1160,2,FALSE))</f>
        <v>UB RIOSUCIO</v>
      </c>
      <c r="H38" s="184" t="str">
        <f>IF(ISNA(VLOOKUP(G38,TDirReg!$F$1:$H$184,3,0)),"",VLOOKUP(G38,TDirReg!$F$1:$H$184,3,0))</f>
        <v>Casa de la justicia</v>
      </c>
      <c r="I38" s="196" t="s">
        <v>126</v>
      </c>
      <c r="J38" s="195" t="s">
        <v>134</v>
      </c>
      <c r="K38" s="197">
        <v>4</v>
      </c>
      <c r="L38" s="202">
        <f t="shared" si="2"/>
        <v>13</v>
      </c>
      <c r="M38" s="107" t="str">
        <f>IF(ISBLANK($I38),"",IF(EXACT(($I38),(PROPER(TEXT(M$3,"dddd")))),"",IF(EXACT(M$4,$J38),IF($K38=1,INDEX(Calendario!$D$3:$H$55,MATCH(M$4,Calendario!$A$3:$A$55,0),MATCH($I38,Calendario!$D$2:$H$2,0)),INDEX(Calendario!$D$3:$H$55,MATCH($J38,Calendario!$A$3:$A$55,0),MATCH($I38,Calendario!$D$2:$H$2,0))),"")))</f>
        <v/>
      </c>
      <c r="N38" s="107" t="str">
        <f>IF(ISBLANK($I38),"",IF(OR(EXACT(($I38),PROPER(TEXT(N36,"dddd"))),(EXACT(($I38),PROPER(TEXT(N37,"dddd"))))),"",IF(EXACT(($I38),(PROPER(TEXT(N$3,"dddd")))),"",IF(EXACT(N$4,$J38),IF(M38="",IF(OR(($K38=4),($K38=3),($K38=2),($K38=1)),INDEX(Calendario!$D$3:$H$55,MATCH(N$4,Calendario!$A$3:$A$55,0),MATCH($I38,Calendario!$D$2:$H$2,0)),"")),IF($K38=1,IF(AND(M38="",EXACT((N$4),(CONCATENATE(Calendario!$A$1," ",(MID($J38,8,2))+1)))),INDEX(Calendario!$D$3:$H$55,MATCH(N$4,Calendario!$A$3:$A$55,0),MATCH($I38,Calendario!$D$2:$H$2,0)),IF(M38="","",INDEX(Calendario!$D$3:$H$55,MATCH(N$4,Calendario!$A$3:$A$55,0),MATCH($I38,Calendario!$D$2:$H$2,0)))),IF($K38=2,IF(M38="",IF(EXACT($K38,N$4),INDEX(Calendario!$D$3:$H$55,MATCH(N$4,Calendario!$A$3:$A$55,0),MATCH($I38,Calendario!$D$2:$H$2,0)),""),""),IF($K38=3,IF((M38=""),IF(EXACT($K38,N$4),INDEX(Calendario!$D$3:$H$55,MATCH(N$4,Calendario!$A$3:$A$55,0),MATCH($I38,Calendario!$D$2:$H$2,0)),""),""),IF($K38=4,IF((M38=""),IF(EXACT($K38,N$4),INDEX(Calendario!$D$3:$H$55,MATCH(N$4,Calendario!$A$3:$A$55,0),MATCH($I38,Calendario!$D$2:$H$2,0)),""),""),1))))))))</f>
        <v/>
      </c>
      <c r="O38" s="107" t="str">
        <f>IF(ISBLANK($I38),"",IF(EXACT(($I38),(PROPER(TEXT(O$3,"dddd")))),"",IF(OR(EXACT(($I38),PROPER(TEXT(O36,"dddd"))),(EXACT(($I38),PROPER(TEXT(O37,"dddd"))))),"",IF(EXACT(O$4,$J38),IF(N38="",IF(OR(($K38=4),($K38=3),($K38=2),($K38=1)),INDEX(Calendario!$D$3:$H$55,MATCH(O$4,Calendario!$A$3:$A$55,0),MATCH($I38,Calendario!$D$2:$H$2,0)),"")),IF($K38=1,IF(AND(M38="",EXACT((O$4),(CONCATENATE(Calendario!$A$1," ",(MID($J38,8,2))+1)))),INDEX(Calendario!$D$3:$H$55,MATCH(O$4,Calendario!$A$3:$A$55,0),MATCH($I38,Calendario!$D$2:$H$2,0)),IF(N38="",IF(EXACT(($I38),(PROPER(TEXT(N$3,"dddd")))),INDEX(Calendario!$D$3:$H$55,MATCH(O$4,Calendario!$A$3:$A$55,0),MATCH($I38,Calendario!$D$2:$H$2,0)),""),INDEX(Calendario!$D$3:$H$55,MATCH(O$4,Calendario!$A$3:$A$55,0),MATCH($I38,Calendario!$D$2:$H$2,0)))),IF(EXACT($M$4,"Semana 1"),IF($K38=2,IF(N38="",IF(OR(($J38="Semana 1"),($J38="Semana 2"),($J38="Semana 3")),INDEX(Calendario!$D$3:$H$55,MATCH(O$4,Calendario!$A$3:$A$55,0),MATCH($I38,Calendario!$D$2:$H$2,0)),""),""),IF($K38=3,IF(AND((M38=""),(N38="")),IF(OR(($J38="Semana 1"),($J38="Semana 2"),($J38="Semana 3")),INDEX(Calendario!$D$3:$H$55,MATCH(O$4,Calendario!$A$3:$A$55,0),MATCH($I38,Calendario!$D$2:$H$2,0)),""),""),IF($K38=4,IF(AND((M38=""),(N38="")),IF(OR(($J38="Semana 1"),($J38="Semana 2"),($J38="Semana 3")),INDEX(Calendario!$D$3:$H$55,MATCH(O$4,Calendario!$A$3:$A$55,0),MATCH($I38,Calendario!$D$2:$H$2,0)),""),"")))),IF($K38=2,IF(N38="",IF(OR(($J38="Semana 1"),($J38="Semana 2")),INDEX(Calendario!$D$3:$H$55,MATCH(O$4,Calendario!$A$3:$A$55,0),MATCH($I38,Calendario!$D$2:$H$2,0)),""),""),IF($K38=3,IF(AND((M38=""),(N38="")),IF(OR(($J38="Semana 1"),($J38="Semana 2")),INDEX(Calendario!$D$3:$H$55,MATCH(O$4,Calendario!$A$3:$A$55,0),MATCH($I38,Calendario!$D$2:$H$2,0)),""),""),IF($K38=4,IF(AND((M38=""),(N38="")),IF(OR(($J38="Semana 1"),($J38="Semana 2")),INDEX(Calendario!$D$3:$H$55,MATCH(O$4,Calendario!$A$3:$A$55,0),MATCH($I38,Calendario!$D$2:$H$2,0)),""),""))))))))))</f>
        <v/>
      </c>
      <c r="P38" s="107" t="str">
        <f>IF(ISBLANK($I38),"",IF(EXACT(($I38),(PROPER(TEXT(P$3,"dddd")))),"",IF(OR(EXACT(($I38),PROPER(TEXT(P36,"dddd"))),(EXACT(($I38),PROPER(TEXT(P37,"dddd"))))),"",IF(EXACT(P$4,$J38),IF(O38="",IF(OR(($K38=4),($K38=3),($K38=2),($K38=1)),INDEX(Calendario!$D$3:$H$55,MATCH(P$4,Calendario!$A$3:$A$55,0),MATCH($I38,Calendario!$D$2:$H$2,0)),"")),IF($K38=1,IF(AND(M38="",EXACT((P$4),(CONCATENATE(Calendario!$A$1," ",(MID($J38,8,2))+1)))),INDEX(Calendario!$D$3:$H$55,MATCH(P$4,Calendario!$A$3:$A$55,0),MATCH($I38,Calendario!$D$2:$H$2,0)),IF(O38="",IF(EXACT(($I38),(PROPER(TEXT(O$3,"dddd")))),INDEX(Calendario!$D$3:$H$55,MATCH(P$4,Calendario!$A$3:$A$55,0),MATCH($I38,Calendario!$D$2:$H$2,0)),""),INDEX(Calendario!$D$3:$H$55,MATCH(P$4,Calendario!$A$3:$A$55,0),MATCH($I38,Calendario!$D$2:$H$2,0)))),IF(EXACT($M$4,"Semana 1"),IF($K38=2,IF(O38="",IF(OR(($J38="Semana 1"),($J38="Semana 2"),($J38="Semana 3"),($J38="Semana 4")),INDEX(Calendario!$D$3:$H$55,MATCH(P$4,Calendario!$A$3:$A$55,0),MATCH($I38,Calendario!$D$2:$H$2,0)),""),""),IF($K38=3,IF(AND((N38=""),(O38="")),IF(OR(($J38="Semana 1"),($J38="Semana 2"),($J38="Semana 3"),($J38="Semana 4")),INDEX(Calendario!$D$3:$H$55,MATCH(P$4,Calendario!$A$3:$A$55,0),MATCH($I38,Calendario!$D$2:$H$2,0)),""),""),IF($K38=4,IF(AND((M38=""),(N38=""),(O38="")),IF(OR(($J38="Semana 1"),($J38="Semana 2"),($J38="Semana 3"),($J38="Semana 4")),INDEX(Calendario!$D$3:$H$55,MATCH(P$4,Calendario!$A$3:$A$55,0),MATCH($I38,Calendario!$D$2:$H$2,0)),""),"")))),IF($K38=2,IF(O38="",IF(OR(($J38="Semana 1"),($J38="Semana 2"),($J38="Semana 3")),INDEX(Calendario!$D$3:$H$55,MATCH(P$4,Calendario!$A$3:$A$55,0),MATCH($I38,Calendario!$D$2:$H$2,0)),""),""),IF($K38=3,IF(AND((N38=""),(O38="")),IF(OR(($J38="Semana 1"),($J38="Semana 2"),($J38="Semana 3")),INDEX(Calendario!$D$3:$H$55,MATCH(P$4,Calendario!$A$3:$A$55,0),MATCH($I38,Calendario!$D$2:$H$2,0)),""),""),IF($K38=4,IF(AND((M38=""),(N38=""),(O38="")),IF(OR(($J38="Semana 1"),($J38="Semana 2"),($J38="Semana 3")),INDEX(Calendario!$D$3:$H$55,MATCH(P$4,Calendario!$A$3:$A$55,0),MATCH($I38,Calendario!$D$2:$H$2,0)),""),""))))))))))</f>
        <v/>
      </c>
      <c r="Q38" s="107">
        <f>IF(ISBLANK($I38),"",IF(EXACT(($I38),(PROPER(TEXT(Q$3,"dddd")))),"",IF(OR(EXACT(($I38),PROPER(TEXT(Q36,"dddd"))),(EXACT(($I38),PROPER(TEXT(Q37,"dddd"))))),"",IF(EXACT(Q$4,$J38),IF(P38="",IF(OR(($K38=4),($K38=3),($K38=2),($K38=1)),INDEX(Calendario!$D$3:$H$55,MATCH(Q$4,Calendario!$A$3:$A$55,0),MATCH($I38,Calendario!$D$2:$H$2,0)),"")),IF($K38=1,IF(AND(M38="",EXACT((Q$4),(CONCATENATE(Calendario!$A$1," ",(MID($J38,8,2))+1)))),INDEX(Calendario!$D$3:$H$55,MATCH(Q$4,Calendario!$A$3:$A$55,0),MATCH($I38,Calendario!$D$2:$H$2,0)),IF(P38="","",INDEX(Calendario!$D$3:$H$55,MATCH(Q$4,Calendario!$A$3:$A$55,0),MATCH($I38,Calendario!$D$2:$H$2,0)))),IF(EXACT($M$4,"Semana 1"),IF($K38=2,IF(P38="",IF(OR(($J38="Semana 1"),($J38="Semana 2"),($J38="Semana 3"),($J38="Semana 4"),($J38="Semana 5")),INDEX(Calendario!$D$3:$H$55,MATCH(Q$4,Calendario!$A$3:$A$55,0),MATCH($I38,Calendario!$D$2:$H$2,0)),""),""),IF($K38=3,IF(AND((O38=""),(P38="")),IF(OR(($J38="Semana 1"),($J38="Semana 2"),($J38="Semana 3"),($J38="Semana 4"),($J38="Semana 5")),INDEX(Calendario!$D$3:$H$55,MATCH(Q$4,Calendario!$A$3:$A$55,0),MATCH($I38,Calendario!$D$2:$H$2,0)),""),""),IF($K38=4,IF(AND((N38=""),(O38=""),(P38="")),IF(OR(($J38="Semana 1"),($J38="Semana 2"),($J38="Semana 3"),($J38="Semana 4"),($J38="Semana 5")),INDEX(Calendario!$D$3:$H$55,MATCH(Q$4,Calendario!$A$3:$A$55,0),MATCH($I38,Calendario!$D$2:$H$2,0)),""),"")))),IF($K38=2,IF(P38="",IF(OR(($J38="Semana 1"),($J38="Semana 2"),($J38="Semana 3"),($J38="Semana 4")),INDEX(Calendario!$D$3:$H$55,MATCH(Q$4,Calendario!$A$3:$A$55,0),MATCH($I38,Calendario!$D$2:$H$2,0)),""),""),IF($K38=3,IF(AND((O38=""),(P38="")),IF(OR(($J38="Semana 1"),($J38="Semana 2"),($J38="Semana 3"),($J38="Semana 4")),INDEX(Calendario!$D$3:$H$55,MATCH(Q$4,Calendario!$A$3:$A$55,0),MATCH($I38,Calendario!$D$2:$H$2,0)),""),""),IF($K38=4,IF(AND((N38=""),(O38=""),(P38="")),IF(OR(($J38="Semana 1"),($J38="Semana 2"),($J38="Semana 3"),($J38="Semana 4")),INDEX(Calendario!$D$3:$H$55,MATCH(Q$4,Calendario!$A$3:$A$55,0),MATCH($I38,Calendario!$D$2:$H$2,0)),""),""))))))))))</f>
        <v>44586</v>
      </c>
      <c r="R38" s="108" t="str">
        <f>IF(ISBLANK($I38),"",IF(EXACT(($I38),(PROPER(TEXT(R$3,"dddd")))),"",IF(OR(EXACT(($I38),PROPER(TEXT(R36,"dddd"))),(EXACT(($I38),PROPER(TEXT(R37,"dddd"))))),"",IF(EXACT(R$4,$J38),IF(Q38="",IF(OR(($K38=4),($K38=3),($K38=2),($K38=1)),INDEX(Calendario!$D$3:$H$55,MATCH(R$4,Calendario!$A$3:$A$55,0),MATCH($I38,Calendario!$D$2:$H$2,0)),"")),IF($K38=1,IF(AND(N38="",EXACT((R$4),(CONCATENATE(Calendario!$A$1," ",(MID($J38,8,2))+1)))),INDEX(Calendario!$D$3:$H$55,MATCH(R$4,Calendario!$A$3:$A$55,0),MATCH($I38,Calendario!$D$2:$H$2,0)),IF(Q38="","",INDEX(Calendario!$D$3:$H$55,MATCH(R$4,Calendario!$A$3:$A$55,0),MATCH($I38,Calendario!$D$2:$H$2,0)))),IF(EXACT($M$4,"Semana 1"),IF($K38=2,IF(Q38="",IF(OR(($J38="Semana 1"),($J38="Semana 2"),($J38="Semana 3"),($J38="Semana 4"),($J38="Semana 5"),($J38="Semana 6")),INDEX(Calendario!$D$3:$H$55,MATCH(R$4,Calendario!$A$3:$A$55,0),MATCH($I38,Calendario!$D$2:$H$2,0)),""),""),IF($K38=3,IF(AND((P38=""),(Q38="")),IF(OR(($J38="Semana 1"),($J38="Semana 2"),($J38="Semana 3"),($J38="Semana 4"),($J38="Semana 5"),($J38="Semana 6")),INDEX(Calendario!$D$3:$H$55,MATCH(R$4,Calendario!$A$3:$A$55,0),MATCH($I38,Calendario!$D$2:$H$2,0)),""),""),IF($K38=4,IF(AND((O38=""),(P38=""),(Q38="")),IF(OR(($J38="Semana 1"),($J38="Semana 2"),($J38="Semana 3"),($J38="Semana 4"),($J38="Semana 5"),($J38="Semana 6")),INDEX(Calendario!$D$3:$H$55,MATCH(R$4,Calendario!$A$3:$A$55,0),MATCH($I38,Calendario!$D$2:$H$2,0)),""),"")))),IF($K38=2,IF(Q38="",IF(OR(($J38="Semana 1"),($J38="Semana 2"),($J38="Semana 3"),($J38="Semana 4"),($J38="Semana 5")),INDEX(Calendario!$D$3:$H$55,MATCH(R$4,Calendario!$A$3:$A$55,0),MATCH($I38,Calendario!$D$2:$H$2,0)),""),""),IF($K38=3,IF(AND((P38=""),(Q38="")),IF(OR(($J38="Semana 1"),($J38="Semana 2"),($J38="Semana 3"),($J38="Semana 4"),($J38="Semana 5")),INDEX(Calendario!$D$3:$H$55,MATCH(R$4,Calendario!$A$3:$A$55,0),MATCH($I38,Calendario!$D$2:$H$2,0)),""),""),IF($K38=4,IF(AND((O38=""),(P38=""),(Q38="")),IF(OR(($J38="Semana 1"),($J38="Semana 2"),($J38="Semana 3"),($J38="Semana 4"),($J38="Semana 5")),INDEX(Calendario!$D$3:$H$55,MATCH(R$4,Calendario!$A$3:$A$55,0),MATCH($I38,Calendario!$D$2:$H$2,0)),""),""))))))))))</f>
        <v/>
      </c>
      <c r="S38" s="108" t="str">
        <f>IF(ISBLANK($I38),"",IF(EXACT(($I38),(PROPER(TEXT(S$3,"dddd")))),"",IF(OR(EXACT(($I38),PROPER(TEXT(S36,"dddd"))),(EXACT(($I38),PROPER(TEXT(S37,"dddd"))))),"",IF(EXACT(S$4,$J38),IF(R38="",IF(OR(($K38=4),($K38=3),($K38=2),($K38=1)),INDEX(Calendario!$D$3:$H$55,MATCH(S$4,Calendario!$A$3:$A$55,0),MATCH($I38,Calendario!$D$2:$H$2,0)),"")),IF($K38=1,IF(AND(O38="",EXACT((S$4),(CONCATENATE(Calendario!$A$1," ",(MID($J38,8,2))+1)))),INDEX(Calendario!$D$3:$H$55,MATCH(S$4,Calendario!$A$3:$A$55,0),MATCH($I38,Calendario!$D$2:$H$2,0)),IF(R38="",IF(EXACT(($I38),(PROPER(TEXT(R$3,"dddd")))),INDEX(Calendario!$D$3:$H$55,MATCH(S$4,Calendario!$A$3:$A$55,0),MATCH($I38,Calendario!$D$2:$H$2,0)),""),INDEX(Calendario!$D$3:$H$55,MATCH(S$4,Calendario!$A$3:$A$55,0),MATCH($I38,Calendario!$D$2:$H$2,0)))),IF(EXACT($M$4,"Semana 1"),IF($K38=2,IF(R38="",IF(OR(($J38="Semana 1"),($J38="Semana 2"),($J38="Semana 3"),($J38="Semana 4"),($J38="Semana 5"),($J38="Semana 6"),($J38="Semana 7")),INDEX(Calendario!$D$3:$H$55,MATCH(S$4,Calendario!$A$3:$A$55,0),MATCH($I38,Calendario!$D$2:$H$2,0)),""),""),IF($K38=3,IF(AND((Q38=""),(R38="")),IF(OR(($J38="Semana 1"),($J38="Semana 2"),($J38="Semana 3"),($J38="Semana 4"),($J38="Semana 5"),($J38="Semana 6"),($J38="Semana 7")),INDEX(Calendario!$D$3:$H$55,MATCH(S$4,Calendario!$A$3:$A$55,0),MATCH($I38,Calendario!$D$2:$H$2,0)),""),""),IF($K38=4,IF(AND((P38=""),(Q38=""),(R38="")),IF(OR(($J38="Semana 1"),($J38="Semana 2"),($J38="Semana 3"),($J38="Semana 4"),($J38="Semana 5"),($J38="Semana 6"),($J38="Semana 7")),INDEX(Calendario!$D$3:$H$55,MATCH(S$4,Calendario!$A$3:$A$55,0),MATCH($I38,Calendario!$D$2:$H$2,0)),""),"")))),IF($K38=2,IF(R38="",IF(OR(($J38="Semana 1"),($J38="Semana 2"),($J38="Semana 3"),($J38="Semana 4"),($J38="Semana 5"),($J38="Semana 6")),INDEX(Calendario!$D$3:$H$55,MATCH(S$4,Calendario!$A$3:$A$55,0),MATCH($I38,Calendario!$D$2:$H$2,0)),""),""),IF($K38=3,IF(AND((Q38=""),(R38="")),IF(OR(($J38="Semana 1"),($J38="Semana 2"),($J38="Semana 3"),($J38="Semana 4"),($J38="Semana 5"),($J38="Semana 6")),INDEX(Calendario!$D$3:$H$55,MATCH(S$4,Calendario!$A$3:$A$55,0),MATCH($I38,Calendario!$D$2:$H$2,0)),""),""),IF($K38=4,IF(AND((P38=""),(Q38=""),(R38="")),IF(OR(($J38="Semana 1"),($J38="Semana 2"),($J38="Semana 3"),($J38="Semana 4"),($J38="Semana 5"),($J38="Semana 6")),INDEX(Calendario!$D$3:$H$55,MATCH(S$4,Calendario!$A$3:$A$55,0),MATCH($I38,Calendario!$D$2:$H$2,0)),""),""))))))))))</f>
        <v/>
      </c>
      <c r="T38" s="108" t="str">
        <f>IF(ISBLANK($I38),"",IF(EXACT(($I38),(PROPER(TEXT(T$3,"dddd")))),"",IF(OR(EXACT(($I38),PROPER(TEXT(T36,"dddd"))),(EXACT(($I38),PROPER(TEXT(T37,"dddd"))))),"",IF(EXACT(T$4,$J38),IF(S38="",IF(OR(($K38=4),($K38=3),($K38=2),($K38=1)),INDEX(Calendario!$D$3:$H$55,MATCH(T$4,Calendario!$A$3:$A$55,0),MATCH($I38,Calendario!$D$2:$H$2,0)),"")),IF($K38=1,IF(AND(P38="",EXACT((T$4),(CONCATENATE(Calendario!$A$1," ",(MID($J38,8,2))+1)))),INDEX(Calendario!$D$3:$H$55,MATCH(T$4,Calendario!$A$3:$A$55,0),MATCH($I38,Calendario!$D$2:$H$2,0)),IF(S38="",IF(EXACT(($I38),(PROPER(TEXT(S$3,"dddd")))),INDEX(Calendario!$D$3:$H$55,MATCH(T$4,Calendario!$A$3:$A$55,0),MATCH($I38,Calendario!$D$2:$H$2,0)),""),INDEX(Calendario!$D$3:$H$55,MATCH(T$4,Calendario!$A$3:$A$55,0),MATCH($I38,Calendario!$D$2:$H$2,0)))),IF(EXACT($M$4,"Semana 1"),IF($K38=2,IF(S38="",IF(OR(($J38="Semana 1"),($J38="Semana 2"),($J38="Semana 3"),($J38="Semana 4"),($J38="Semana 5"),($J38="Semana 6"),($J38="Semana 7"),($J38="Semana 8")),INDEX(Calendario!$D$3:$H$55,MATCH(T$4,Calendario!$A$3:$A$55,0),MATCH($I38,Calendario!$D$2:$H$2,0)),""),""),IF($K38=3,IF(AND((R38=""),(S38="")),IF(OR(($J38="Semana 1"),($J38="Semana 2"),($J38="Semana 3"),($J38="Semana 4"),($J38="Semana 5"),($J38="Semana 6"),($J38="Semana 7"),($J38="Semana 8")),INDEX(Calendario!$D$3:$H$55,MATCH(T$4,Calendario!$A$3:$A$55,0),MATCH($I38,Calendario!$D$2:$H$2,0)),""),""),IF($K38=4,IF(AND((Q38=""),(R38=""),(S38="")),IF(OR(($J38="Semana 1"),($J38="Semana 2"),($J38="Semana 3"),($J38="Semana 4"),($J38="Semana 5"),($J38="Semana 6"),($J38="Semana 7"),($J38="Semana 8")),INDEX(Calendario!$D$3:$H$55,MATCH(T$4,Calendario!$A$3:$A$55,0),MATCH($I38,Calendario!$D$2:$H$2,0)),""),"")))),IF($K38=2,IF(S38="",IF(OR(($J38="Semana 1"),($J38="Semana 2"),($J38="Semana 3"),($J38="Semana 4"),($J38="Semana 5"),($J38="Semana 6"),($J38="Semana 7")),INDEX(Calendario!$D$3:$H$55,MATCH(T$4,Calendario!$A$3:$A$55,0),MATCH($I38,Calendario!$D$2:$H$2,0)),""),""),IF($K38=3,IF(AND((R38=""),(S38="")),IF(OR(($J38="Semana 1"),($J38="Semana 2"),($J38="Semana 3"),($J38="Semana 4"),($J38="Semana 5"),($J38="Semana 6"),($J38="Semana 7")),INDEX(Calendario!$D$3:$H$55,MATCH(T$4,Calendario!$A$3:$A$55,0),MATCH($I38,Calendario!$D$2:$H$2,0)),""),""),IF($K38=4,IF(AND((Q38=""),(R38=""),(S38="")),IF(OR(($J38="Semana 1"),($J38="Semana 2"),($J38="Semana 3"),($J38="Semana 4"),($J38="Semana 5"),($J38="Semana 6"),($J38="Semana 7")),INDEX(Calendario!$D$3:$H$55,MATCH(T$4,Calendario!$A$3:$A$55,0),MATCH($I38,Calendario!$D$2:$H$2,0)),""),""))))))))))</f>
        <v/>
      </c>
      <c r="U38" s="108">
        <f>IF(ISBLANK($I38),"",IF(OR(EXACT(($I38),PROPER(TEXT(U37,"dddd"))),(EXACT(($I38),PROPER(TEXT(U36,"dddd"))))),"",IF(EXACT(($I38),(PROPER(TEXT(U$3,"dddd")))),"",IF($K38=1,INDEX(Calendario!$D$3:$H$55,MATCH(U$4,Calendario!$A$3:$A$55,0),MATCH($I38,Calendario!$D$2:$H$2,0)),IF($K38=2,IF(T38="",INDEX(Calendario!$D$3:$H$55,MATCH(U$4,Calendario!$A$3:$A$55,0),MATCH($I38,Calendario!$D$2:$H$2,0)),""),IF($K38=3,IF(AND((S38=""),(T38="")),INDEX(Calendario!$D$3:$H$55,MATCH(U$4,Calendario!$A$3:$A$55,0),MATCH($I38,Calendario!$D$2:$H$2,0)),""),IF($K38=4,IF(AND((R38=""),(S38=""),(T38="")),INDEX(Calendario!$D$3:$H$55,MATCH(U$4,Calendario!$A$3:$A$55,0),MATCH($I38,Calendario!$D$2:$H$2,0)),""))))))))</f>
        <v>44614</v>
      </c>
      <c r="V38" s="107" t="str">
        <f>IF(ISBLANK($I38),"",IF(OR(EXACT(($I38),PROPER(TEXT(V37,"dddd"))),(EXACT(($I38),PROPER(TEXT(V36,"dddd"))))),"",IF(EXACT(($I38),(PROPER(TEXT(V$3,"dddd")))),"",IF($K38=1,INDEX(Calendario!$D$3:$H$55,MATCH(V$4,Calendario!$A$3:$A$55,0),MATCH($I38,Calendario!$D$2:$H$2,0)),IF($K38=2,IF(U38="",INDEX(Calendario!$D$3:$H$55,MATCH(V$4,Calendario!$A$3:$A$55,0),MATCH($I38,Calendario!$D$2:$H$2,0)),""),IF($K38=3,IF(AND((T38=""),(U38="")),INDEX(Calendario!$D$3:$H$55,MATCH(V$4,Calendario!$A$3:$A$55,0),MATCH($I38,Calendario!$D$2:$H$2,0)),""),IF($K38=4,IF(AND((S38=""),(T38=""),(U38="")),INDEX(Calendario!$D$3:$H$55,MATCH(V$4,Calendario!$A$3:$A$55,0),MATCH($I38,Calendario!$D$2:$H$2,0)),""))))))))</f>
        <v/>
      </c>
      <c r="W38" s="107" t="str">
        <f>IF(ISBLANK($I38),"",IF(OR(EXACT(($I38),PROPER(TEXT(W37,"dddd"))),(EXACT(($I38),PROPER(TEXT(W36,"dddd"))))),"",IF(EXACT(($I38),(PROPER(TEXT(W$3,"dddd")))),"",IF($K38=1,INDEX(Calendario!$D$3:$H$55,MATCH(W$4,Calendario!$A$3:$A$55,0),MATCH($I38,Calendario!$D$2:$H$2,0)),IF($K38=2,IF(V38="",INDEX(Calendario!$D$3:$H$55,MATCH(W$4,Calendario!$A$3:$A$55,0),MATCH($I38,Calendario!$D$2:$H$2,0)),""),IF($K38=3,IF(AND((U38=""),(V38="")),INDEX(Calendario!$D$3:$H$55,MATCH(W$4,Calendario!$A$3:$A$55,0),MATCH($I38,Calendario!$D$2:$H$2,0)),""),IF($K38=4,IF(AND((T38=""),(U38=""),(V38="")),INDEX(Calendario!$D$3:$H$55,MATCH(W$4,Calendario!$A$3:$A$55,0),MATCH($I38,Calendario!$D$2:$H$2,0)),""))))))))</f>
        <v/>
      </c>
      <c r="X38" s="107" t="str">
        <f>IF(ISBLANK($I38),"",IF(OR(EXACT(($I38),PROPER(TEXT(X37,"dddd"))),(EXACT(($I38),PROPER(TEXT(X36,"dddd"))))),"",IF(EXACT(($I38),(PROPER(TEXT(X$3,"dddd")))),"",IF($K38=1,INDEX(Calendario!$D$3:$H$55,MATCH(X$4,Calendario!$A$3:$A$55,0),MATCH($I38,Calendario!$D$2:$H$2,0)),IF($K38=2,IF(W38="",INDEX(Calendario!$D$3:$H$55,MATCH(X$4,Calendario!$A$3:$A$55,0),MATCH($I38,Calendario!$D$2:$H$2,0)),""),IF($K38=3,IF(AND((V38=""),(W38="")),INDEX(Calendario!$D$3:$H$55,MATCH(X$4,Calendario!$A$3:$A$55,0),MATCH($I38,Calendario!$D$2:$H$2,0)),""),IF($K38=4,IF(AND((U38=""),(V38=""),(W38="")),INDEX(Calendario!$D$3:$H$55,MATCH(X$4,Calendario!$A$3:$A$55,0),MATCH($I38,Calendario!$D$2:$H$2,0)),""))))))))</f>
        <v/>
      </c>
      <c r="Y38" s="107">
        <f>IF(ISBLANK($I38),"",IF(OR(EXACT(($I38),PROPER(TEXT(Y37,"dddd"))),(EXACT(($I38),PROPER(TEXT(Y36,"dddd"))))),"",IF(EXACT(($I38),(PROPER(TEXT(Y$3,"dddd")))),"",IF($K38=1,INDEX(Calendario!$D$3:$H$55,MATCH(Y$4,Calendario!$A$3:$A$55,0),MATCH($I38,Calendario!$D$2:$H$2,0)),IF($K38=2,IF(X38="",INDEX(Calendario!$D$3:$H$55,MATCH(Y$4,Calendario!$A$3:$A$55,0),MATCH($I38,Calendario!$D$2:$H$2,0)),""),IF($K38=3,IF(AND((W38=""),(X38="")),INDEX(Calendario!$D$3:$H$55,MATCH(Y$4,Calendario!$A$3:$A$55,0),MATCH($I38,Calendario!$D$2:$H$2,0)),""),IF($K38=4,IF(AND((V38=""),(W38=""),(X38="")),INDEX(Calendario!$D$3:$H$55,MATCH(Y$4,Calendario!$A$3:$A$55,0),MATCH($I38,Calendario!$D$2:$H$2,0)),""))))))))</f>
        <v>44642</v>
      </c>
      <c r="Z38" s="107" t="str">
        <f>IF(ISBLANK($I38),"",IF(OR(EXACT(($I38),PROPER(TEXT(Z37,"dddd"))),(EXACT(($I38),PROPER(TEXT(Z36,"dddd"))))),"",IF(EXACT(($I38),(PROPER(TEXT(Z$3,"dddd")))),"",IF($K38=1,INDEX(Calendario!$D$3:$H$55,MATCH(Z$4,Calendario!$A$3:$A$55,0),MATCH($I38,Calendario!$D$2:$H$2,0)),IF($K38=2,IF(Y38="",INDEX(Calendario!$D$3:$H$55,MATCH(Z$4,Calendario!$A$3:$A$55,0),MATCH($I38,Calendario!$D$2:$H$2,0)),""),IF($K38=3,IF(AND((X38=""),(Y38="")),INDEX(Calendario!$D$3:$H$55,MATCH(Z$4,Calendario!$A$3:$A$55,0),MATCH($I38,Calendario!$D$2:$H$2,0)),""),IF($K38=4,IF(AND((W38=""),(X38=""),(Y38="")),INDEX(Calendario!$D$3:$H$55,MATCH(Z$4,Calendario!$A$3:$A$55,0),MATCH($I38,Calendario!$D$2:$H$2,0)),""))))))))</f>
        <v/>
      </c>
      <c r="AA38" s="108" t="str">
        <f>IF(ISBLANK($I38),"",IF(OR(EXACT(($I38),PROPER(TEXT(AA37,"dddd"))),(EXACT(($I38),PROPER(TEXT(AA36,"dddd"))))),"",IF(EXACT(($I38),(PROPER(TEXT(AA$3,"dddd")))),"",IF($K38=1,INDEX(Calendario!$D$3:$H$55,MATCH(AA$4,Calendario!$A$3:$A$55,0),MATCH($I38,Calendario!$D$2:$H$2,0)),IF($K38=2,IF(Z38="",INDEX(Calendario!$D$3:$H$55,MATCH(AA$4,Calendario!$A$3:$A$55,0),MATCH($I38,Calendario!$D$2:$H$2,0)),""),IF($K38=3,IF(AND((Y38=""),(Z38="")),INDEX(Calendario!$D$3:$H$55,MATCH(AA$4,Calendario!$A$3:$A$55,0),MATCH($I38,Calendario!$D$2:$H$2,0)),""),IF($K38=4,IF(AND((X38=""),(Y38=""),(Z38="")),INDEX(Calendario!$D$3:$H$55,MATCH(AA$4,Calendario!$A$3:$A$55,0),MATCH($I38,Calendario!$D$2:$H$2,0)),""))))))))</f>
        <v/>
      </c>
      <c r="AB38" s="108" t="str">
        <f>IF(ISBLANK($I38),"",IF(OR(EXACT(($I38),PROPER(TEXT(AB37,"dddd"))),(EXACT(($I38),PROPER(TEXT(AB36,"dddd"))))),"",IF(EXACT(($I38),(PROPER(TEXT(AB$3,"dddd")))),"",IF($K38=1,INDEX(Calendario!$D$3:$H$55,MATCH(AB$4,Calendario!$A$3:$A$55,0),MATCH($I38,Calendario!$D$2:$H$2,0)),IF($K38=2,IF(AA38="",INDEX(Calendario!$D$3:$H$55,MATCH(AB$4,Calendario!$A$3:$A$55,0),MATCH($I38,Calendario!$D$2:$H$2,0)),""),IF($K38=3,IF(AND((Z38=""),(AA38="")),INDEX(Calendario!$D$3:$H$55,MATCH(AB$4,Calendario!$A$3:$A$55,0),MATCH($I38,Calendario!$D$2:$H$2,0)),""),IF($K38=4,IF(AND((Y38=""),(Z38=""),(AA38="")),INDEX(Calendario!$D$3:$H$55,MATCH(AB$4,Calendario!$A$3:$A$55,0),MATCH($I38,Calendario!$D$2:$H$2,0)),""))))))))</f>
        <v/>
      </c>
      <c r="AC38" s="108">
        <f>IF(ISBLANK($I38),"",IF(OR(EXACT(($I38),PROPER(TEXT(AC37,"dddd"))),(EXACT(($I38),PROPER(TEXT(AC36,"dddd"))))),"",IF(EXACT(($I38),(PROPER(TEXT(AC$3,"dddd")))),"",IF($K38=1,INDEX(Calendario!$D$3:$H$55,MATCH(AC$4,Calendario!$A$3:$A$55,0),MATCH($I38,Calendario!$D$2:$H$2,0)),IF($K38=2,IF(AB38="",INDEX(Calendario!$D$3:$H$55,MATCH(AC$4,Calendario!$A$3:$A$55,0),MATCH($I38,Calendario!$D$2:$H$2,0)),""),IF($K38=3,IF(AND((AA38=""),(AB38="")),INDEX(Calendario!$D$3:$H$55,MATCH(AC$4,Calendario!$A$3:$A$55,0),MATCH($I38,Calendario!$D$2:$H$2,0)),""),IF($K38=4,IF(AND((Z38=""),(AA38=""),(AB38="")),INDEX(Calendario!$D$3:$H$55,MATCH(AC$4,Calendario!$A$3:$A$55,0),MATCH($I38,Calendario!$D$2:$H$2,0)),""))))))))</f>
        <v>44670</v>
      </c>
      <c r="AD38" s="108" t="str">
        <f>IF(ISBLANK($I38),"",IF(OR(EXACT(($I38),PROPER(TEXT(AD37,"dddd"))),(EXACT(($I38),PROPER(TEXT(AD36,"dddd"))))),"",IF(EXACT(($I38),(PROPER(TEXT(AD$3,"dddd")))),"",IF($K38=1,INDEX(Calendario!$D$3:$H$55,MATCH(AD$4,Calendario!$A$3:$A$55,0),MATCH($I38,Calendario!$D$2:$H$2,0)),IF($K38=2,IF(AC38="",INDEX(Calendario!$D$3:$H$55,MATCH(AD$4,Calendario!$A$3:$A$55,0),MATCH($I38,Calendario!$D$2:$H$2,0)),""),IF($K38=3,IF(AND((AB38=""),(AC38="")),INDEX(Calendario!$D$3:$H$55,MATCH(AD$4,Calendario!$A$3:$A$55,0),MATCH($I38,Calendario!$D$2:$H$2,0)),""),IF($K38=4,IF(AND((AA38=""),(AB38=""),(AC38="")),INDEX(Calendario!$D$3:$H$55,MATCH(AD$4,Calendario!$A$3:$A$55,0),MATCH($I38,Calendario!$D$2:$H$2,0)),""))))))))</f>
        <v/>
      </c>
      <c r="AE38" s="107" t="str">
        <f>IF(ISBLANK($I38),"",IF(OR(EXACT(($I38),PROPER(TEXT(AE37,"dddd"))),(EXACT(($I38),PROPER(TEXT(AE36,"dddd"))))),"",IF(EXACT(($I38),(PROPER(TEXT(AE$3,"dddd")))),"",IF($K38=1,INDEX(Calendario!$D$3:$H$55,MATCH(AE$4,Calendario!$A$3:$A$55,0),MATCH($I38,Calendario!$D$2:$H$2,0)),IF($K38=2,IF(AD38="",INDEX(Calendario!$D$3:$H$55,MATCH(AE$4,Calendario!$A$3:$A$55,0),MATCH($I38,Calendario!$D$2:$H$2,0)),""),IF($K38=3,IF(AND((AC38=""),(AD38="")),INDEX(Calendario!$D$3:$H$55,MATCH(AE$4,Calendario!$A$3:$A$55,0),MATCH($I38,Calendario!$D$2:$H$2,0)),""),IF($K38=4,IF(AND((AB38=""),(AC38=""),(AD38="")),INDEX(Calendario!$D$3:$H$55,MATCH(AE$4,Calendario!$A$3:$A$55,0),MATCH($I38,Calendario!$D$2:$H$2,0)),""))))))))</f>
        <v/>
      </c>
      <c r="AF38" s="107" t="str">
        <f>IF(ISBLANK($I38),"",IF(OR(EXACT(($I38),PROPER(TEXT(AF37,"dddd"))),(EXACT(($I38),PROPER(TEXT(AF36,"dddd"))))),"",IF(EXACT(($I38),(PROPER(TEXT(AF$3,"dddd")))),"",IF($K38=1,INDEX(Calendario!$D$3:$H$55,MATCH(AF$4,Calendario!$A$3:$A$55,0),MATCH($I38,Calendario!$D$2:$H$2,0)),IF($K38=2,IF(AE38="",INDEX(Calendario!$D$3:$H$55,MATCH(AF$4,Calendario!$A$3:$A$55,0),MATCH($I38,Calendario!$D$2:$H$2,0)),""),IF($K38=3,IF(AND((AD38=""),(AE38="")),INDEX(Calendario!$D$3:$H$55,MATCH(AF$4,Calendario!$A$3:$A$55,0),MATCH($I38,Calendario!$D$2:$H$2,0)),""),IF($K38=4,IF(AND((AC38=""),(AD38=""),(AE38="")),INDEX(Calendario!$D$3:$H$55,MATCH(AF$4,Calendario!$A$3:$A$55,0),MATCH($I38,Calendario!$D$2:$H$2,0)),""))))))))</f>
        <v/>
      </c>
      <c r="AG38" s="107">
        <f>IF(ISBLANK($I38),"",IF(OR(EXACT(($I38),PROPER(TEXT(AG37,"dddd"))),(EXACT(($I38),PROPER(TEXT(AG36,"dddd"))))),"",IF(EXACT(($I38),(PROPER(TEXT(AG$3,"dddd")))),"",IF($K38=1,INDEX(Calendario!$D$3:$H$55,MATCH(AG$4,Calendario!$A$3:$A$55,0),MATCH($I38,Calendario!$D$2:$H$2,0)),IF($K38=2,IF(AF38="",INDEX(Calendario!$D$3:$H$55,MATCH(AG$4,Calendario!$A$3:$A$55,0),MATCH($I38,Calendario!$D$2:$H$2,0)),""),IF($K38=3,IF(AND((AE38=""),(AF38="")),INDEX(Calendario!$D$3:$H$55,MATCH(AG$4,Calendario!$A$3:$A$55,0),MATCH($I38,Calendario!$D$2:$H$2,0)),""),IF($K38=4,IF(AND((AD38=""),(AE38=""),(AF38="")),INDEX(Calendario!$D$3:$H$55,MATCH(AG$4,Calendario!$A$3:$A$55,0),MATCH($I38,Calendario!$D$2:$H$2,0)),""))))))))</f>
        <v>44698</v>
      </c>
      <c r="AH38" s="107" t="str">
        <f>IF(ISBLANK($I38),"",IF(OR(EXACT(($I38),PROPER(TEXT(AH37,"dddd"))),(EXACT(($I38),PROPER(TEXT(AH36,"dddd"))))),"",IF(EXACT(($I38),(PROPER(TEXT(AH$3,"dddd")))),"",IF($K38=1,INDEX(Calendario!$D$3:$H$55,MATCH(AH$4,Calendario!$A$3:$A$55,0),MATCH($I38,Calendario!$D$2:$H$2,0)),IF($K38=2,IF(AG38="",INDEX(Calendario!$D$3:$H$55,MATCH(AH$4,Calendario!$A$3:$A$55,0),MATCH($I38,Calendario!$D$2:$H$2,0)),""),IF($K38=3,IF(AND((AF38=""),(AG38="")),INDEX(Calendario!$D$3:$H$55,MATCH(AH$4,Calendario!$A$3:$A$55,0),MATCH($I38,Calendario!$D$2:$H$2,0)),""),IF($K38=4,IF(AND((AE38=""),(AF38=""),(AG38="")),INDEX(Calendario!$D$3:$H$55,MATCH(AH$4,Calendario!$A$3:$A$55,0),MATCH($I38,Calendario!$D$2:$H$2,0)),""))))))))</f>
        <v/>
      </c>
      <c r="AI38" s="108" t="str">
        <f>IF(ISBLANK($I38),"",IF(OR(EXACT(($I38),PROPER(TEXT(AI37,"dddd"))),(EXACT(($I38),PROPER(TEXT(AI36,"dddd"))))),"",IF(EXACT(($I38),(PROPER(TEXT(AI$3,"dddd")))),"",IF($K38=1,INDEX(Calendario!$D$3:$H$55,MATCH(AI$4,Calendario!$A$3:$A$55,0),MATCH($I38,Calendario!$D$2:$H$2,0)),IF($K38=2,IF(AH38="",INDEX(Calendario!$D$3:$H$55,MATCH(AI$4,Calendario!$A$3:$A$55,0),MATCH($I38,Calendario!$D$2:$H$2,0)),""),IF($K38=3,IF(AND((AG38=""),(AH38="")),INDEX(Calendario!$D$3:$H$55,MATCH(AI$4,Calendario!$A$3:$A$55,0),MATCH($I38,Calendario!$D$2:$H$2,0)),""),IF($K38=4,IF(AND((AF38=""),(AG38=""),(AH38="")),INDEX(Calendario!$D$3:$H$55,MATCH(AI$4,Calendario!$A$3:$A$55,0),MATCH($I38,Calendario!$D$2:$H$2,0)),""))))))))</f>
        <v/>
      </c>
      <c r="AJ38" s="108" t="str">
        <f>IF(ISBLANK($I38),"",IF(OR(EXACT(($I38),PROPER(TEXT(AJ37,"dddd"))),(EXACT(($I38),PROPER(TEXT(AJ36,"dddd"))))),"",IF(EXACT(($I38),(PROPER(TEXT(AJ$3,"dddd")))),"",IF($K38=1,INDEX(Calendario!$D$3:$H$55,MATCH(AJ$4,Calendario!$A$3:$A$55,0),MATCH($I38,Calendario!$D$2:$H$2,0)),IF($K38=2,IF(AI38="",INDEX(Calendario!$D$3:$H$55,MATCH(AJ$4,Calendario!$A$3:$A$55,0),MATCH($I38,Calendario!$D$2:$H$2,0)),""),IF($K38=3,IF(AND((AH38=""),(AI38="")),INDEX(Calendario!$D$3:$H$55,MATCH(AJ$4,Calendario!$A$3:$A$55,0),MATCH($I38,Calendario!$D$2:$H$2,0)),""),IF($K38=4,IF(AND((AG38=""),(AH38=""),(AI38="")),INDEX(Calendario!$D$3:$H$55,MATCH(AJ$4,Calendario!$A$3:$A$55,0),MATCH($I38,Calendario!$D$2:$H$2,0)),""))))))))</f>
        <v/>
      </c>
      <c r="AK38" s="108">
        <f>IF(ISBLANK($I38),"",IF(OR(EXACT(($I38),PROPER(TEXT(AK37,"dddd"))),(EXACT(($I38),PROPER(TEXT(AK36,"dddd"))))),"",IF(EXACT(($I38),(PROPER(TEXT(AK$3,"dddd")))),"",IF($K38=1,INDEX(Calendario!$D$3:$H$55,MATCH(AK$4,Calendario!$A$3:$A$55,0),MATCH($I38,Calendario!$D$2:$H$2,0)),IF($K38=2,IF(AJ38="",INDEX(Calendario!$D$3:$H$55,MATCH(AK$4,Calendario!$A$3:$A$55,0),MATCH($I38,Calendario!$D$2:$H$2,0)),""),IF($K38=3,IF(AND((AI38=""),(AJ38="")),INDEX(Calendario!$D$3:$H$55,MATCH(AK$4,Calendario!$A$3:$A$55,0),MATCH($I38,Calendario!$D$2:$H$2,0)),""),IF($K38=4,IF(AND((AH38=""),(AI38=""),(AJ38="")),INDEX(Calendario!$D$3:$H$55,MATCH(AK$4,Calendario!$A$3:$A$55,0),MATCH($I38,Calendario!$D$2:$H$2,0)),""))))))))</f>
        <v>44726</v>
      </c>
      <c r="AL38" s="108" t="str">
        <f>IF(ISBLANK($I38),"",IF(OR(EXACT(($I38),PROPER(TEXT(AL37,"dddd"))),(EXACT(($I38),PROPER(TEXT(AL36,"dddd"))))),"",IF(EXACT(($I38),(PROPER(TEXT(AL$3,"dddd")))),"",IF($K38=1,INDEX(Calendario!$D$3:$H$55,MATCH(AL$4,Calendario!$A$3:$A$55,0),MATCH($I38,Calendario!$D$2:$H$2,0)),IF($K38=2,IF(AK38="",INDEX(Calendario!$D$3:$H$55,MATCH(AL$4,Calendario!$A$3:$A$55,0),MATCH($I38,Calendario!$D$2:$H$2,0)),""),IF($K38=3,IF(AND((AJ38=""),(AK38="")),INDEX(Calendario!$D$3:$H$55,MATCH(AL$4,Calendario!$A$3:$A$55,0),MATCH($I38,Calendario!$D$2:$H$2,0)),""),IF($K38=4,IF(AND((AI38=""),(AJ38=""),(AK38="")),INDEX(Calendario!$D$3:$H$55,MATCH(AL$4,Calendario!$A$3:$A$55,0),MATCH($I38,Calendario!$D$2:$H$2,0)),""))))))))</f>
        <v/>
      </c>
      <c r="AM38" s="108" t="str">
        <f>IF(ISBLANK($I38),"",IF(OR(EXACT(($I38),PROPER(TEXT(AM37,"dddd"))),(EXACT(($I38),PROPER(TEXT(AM36,"dddd"))))),"",IF(EXACT(($I38),(PROPER(TEXT(AM$3,"dddd")))),"",IF($K38=1,INDEX(Calendario!$D$3:$H$55,MATCH(AM$4,Calendario!$A$3:$A$55,0),MATCH($I38,Calendario!$D$2:$H$2,0)),IF($K38=2,IF(AL38="",INDEX(Calendario!$D$3:$H$55,MATCH(AM$4,Calendario!$A$3:$A$55,0),MATCH($I38,Calendario!$D$2:$H$2,0)),""),IF($K38=3,IF(AND((AK38=""),(AL38="")),INDEX(Calendario!$D$3:$H$55,MATCH(AM$4,Calendario!$A$3:$A$55,0),MATCH($I38,Calendario!$D$2:$H$2,0)),""),IF($K38=4,IF(AND((AJ38=""),(AK38=""),(AL38="")),INDEX(Calendario!$D$3:$H$55,MATCH(AM$4,Calendario!$A$3:$A$55,0),MATCH($I38,Calendario!$D$2:$H$2,0)),""))))))))</f>
        <v/>
      </c>
      <c r="AN38" s="107" t="str">
        <f>IF(ISBLANK($I38),"",IF(OR(EXACT(($I38),PROPER(TEXT(AN37,"dddd"))),(EXACT(($I38),PROPER(TEXT(AN36,"dddd"))))),"",IF(EXACT(($I38),(PROPER(TEXT(AN$3,"dddd")))),"",IF($K38=1,INDEX(Calendario!$D$3:$H$55,MATCH(AN$4,Calendario!$A$3:$A$55,0),MATCH($I38,Calendario!$D$2:$H$2,0)),IF($K38=2,IF(AM38="",INDEX(Calendario!$D$3:$H$55,MATCH(AN$4,Calendario!$A$3:$A$55,0),MATCH($I38,Calendario!$D$2:$H$2,0)),""),IF($K38=3,IF(AND((AL38=""),(AM38="")),INDEX(Calendario!$D$3:$H$55,MATCH(AN$4,Calendario!$A$3:$A$55,0),MATCH($I38,Calendario!$D$2:$H$2,0)),""),IF($K38=4,IF(AND((AK38=""),(AL38=""),(AM38="")),INDEX(Calendario!$D$3:$H$55,MATCH(AN$4,Calendario!$A$3:$A$55,0),MATCH($I38,Calendario!$D$2:$H$2,0)),""))))))))</f>
        <v/>
      </c>
      <c r="AO38" s="107">
        <f>IF(ISBLANK($I38),"",IF(OR(EXACT(($I38),PROPER(TEXT(AO37,"dddd"))),(EXACT(($I38),PROPER(TEXT(AO36,"dddd"))))),"",IF(EXACT(($I38),(PROPER(TEXT(AO$3,"dddd")))),"",IF($K38=1,INDEX(Calendario!$D$3:$H$55,MATCH(AO$4,Calendario!$A$3:$A$55,0),MATCH($I38,Calendario!$D$2:$H$2,0)),IF($K38=2,IF(AN38="",INDEX(Calendario!$D$3:$H$55,MATCH(AO$4,Calendario!$A$3:$A$55,0),MATCH($I38,Calendario!$D$2:$H$2,0)),""),IF($K38=3,IF(AND((AM38=""),(AN38="")),INDEX(Calendario!$D$3:$H$55,MATCH(AO$4,Calendario!$A$3:$A$55,0),MATCH($I38,Calendario!$D$2:$H$2,0)),""),IF($K38=4,IF(AND((AL38=""),(AM38=""),(AN38="")),INDEX(Calendario!$D$3:$H$55,MATCH(AO$4,Calendario!$A$3:$A$55,0),MATCH($I38,Calendario!$D$2:$H$2,0)),""))))))))</f>
        <v>44754</v>
      </c>
      <c r="AP38" s="107" t="str">
        <f>IF(ISBLANK($I38),"",IF(OR(EXACT(($I38),PROPER(TEXT(AP37,"dddd"))),(EXACT(($I38),PROPER(TEXT(AP36,"dddd"))))),"",IF(EXACT(($I38),(PROPER(TEXT(AP$3,"dddd")))),"",IF($K38=1,INDEX(Calendario!$D$3:$H$55,MATCH(AP$4,Calendario!$A$3:$A$55,0),MATCH($I38,Calendario!$D$2:$H$2,0)),IF($K38=2,IF(AO38="",INDEX(Calendario!$D$3:$H$55,MATCH(AP$4,Calendario!$A$3:$A$55,0),MATCH($I38,Calendario!$D$2:$H$2,0)),""),IF($K38=3,IF(AND((AN38=""),(AO38="")),INDEX(Calendario!$D$3:$H$55,MATCH(AP$4,Calendario!$A$3:$A$55,0),MATCH($I38,Calendario!$D$2:$H$2,0)),""),IF($K38=4,IF(AND((AM38=""),(AN38=""),(AO38="")),INDEX(Calendario!$D$3:$H$55,MATCH(AP$4,Calendario!$A$3:$A$55,0),MATCH($I38,Calendario!$D$2:$H$2,0)),""))))))))</f>
        <v/>
      </c>
      <c r="AQ38" s="107" t="str">
        <f>IF(ISBLANK($I38),"",IF(OR(EXACT(($I38),PROPER(TEXT(AQ37,"dddd"))),(EXACT(($I38),PROPER(TEXT(AQ36,"dddd"))))),"",IF(EXACT(($I38),(PROPER(TEXT(AQ$3,"dddd")))),"",IF($K38=1,INDEX(Calendario!$D$3:$H$55,MATCH(AQ$4,Calendario!$A$3:$A$55,0),MATCH($I38,Calendario!$D$2:$H$2,0)),IF($K38=2,IF(AP38="",INDEX(Calendario!$D$3:$H$55,MATCH(AQ$4,Calendario!$A$3:$A$55,0),MATCH($I38,Calendario!$D$2:$H$2,0)),""),IF($K38=3,IF(AND((AO38=""),(AP38="")),INDEX(Calendario!$D$3:$H$55,MATCH(AQ$4,Calendario!$A$3:$A$55,0),MATCH($I38,Calendario!$D$2:$H$2,0)),""),IF($K38=4,IF(AND((AN38=""),(AO38=""),(AP38="")),INDEX(Calendario!$D$3:$H$55,MATCH(AQ$4,Calendario!$A$3:$A$55,0),MATCH($I38,Calendario!$D$2:$H$2,0)),""))))))))</f>
        <v/>
      </c>
      <c r="AR38" s="108" t="str">
        <f>IF(ISBLANK($I38),"",IF(OR(EXACT(($I38),PROPER(TEXT(AR37,"dddd"))),(EXACT(($I38),PROPER(TEXT(AR36,"dddd"))))),"",IF(EXACT(($I38),(PROPER(TEXT(AR$3,"dddd")))),"",IF($K38=1,INDEX(Calendario!$D$3:$H$55,MATCH(AR$4,Calendario!$A$3:$A$55,0),MATCH($I38,Calendario!$D$2:$H$2,0)),IF($K38=2,IF(AQ38="",INDEX(Calendario!$D$3:$H$55,MATCH(AR$4,Calendario!$A$3:$A$55,0),MATCH($I38,Calendario!$D$2:$H$2,0)),""),IF($K38=3,IF(AND((AP38=""),(AQ38="")),INDEX(Calendario!$D$3:$H$55,MATCH(AR$4,Calendario!$A$3:$A$55,0),MATCH($I38,Calendario!$D$2:$H$2,0)),""),IF($K38=4,IF(AND((AO38=""),(AP38=""),(AQ38="")),INDEX(Calendario!$D$3:$H$55,MATCH(AR$4,Calendario!$A$3:$A$55,0),MATCH($I38,Calendario!$D$2:$H$2,0)),""))))))))</f>
        <v/>
      </c>
      <c r="AS38" s="108">
        <f>IF(ISBLANK($I38),"",IF(OR(EXACT(($I38),PROPER(TEXT(AS37,"dddd"))),(EXACT(($I38),PROPER(TEXT(AS36,"dddd"))))),"",IF(EXACT(($I38),(PROPER(TEXT(AS$3,"dddd")))),"",IF($K38=1,INDEX(Calendario!$D$3:$H$55,MATCH(AS$4,Calendario!$A$3:$A$55,0),MATCH($I38,Calendario!$D$2:$H$2,0)),IF($K38=2,IF(AR38="",INDEX(Calendario!$D$3:$H$55,MATCH(AS$4,Calendario!$A$3:$A$55,0),MATCH($I38,Calendario!$D$2:$H$2,0)),""),IF($K38=3,IF(AND((AQ38=""),(AR38="")),INDEX(Calendario!$D$3:$H$55,MATCH(AS$4,Calendario!$A$3:$A$55,0),MATCH($I38,Calendario!$D$2:$H$2,0)),""),IF($K38=4,IF(AND((AP38=""),(AQ38=""),(AR38="")),INDEX(Calendario!$D$3:$H$55,MATCH(AS$4,Calendario!$A$3:$A$55,0),MATCH($I38,Calendario!$D$2:$H$2,0)),""))))))))</f>
        <v>44782</v>
      </c>
      <c r="AT38" s="108" t="str">
        <f>IF(ISBLANK($I38),"",IF(OR(EXACT(($I38),PROPER(TEXT(AT37,"dddd"))),(EXACT(($I38),PROPER(TEXT(AT36,"dddd"))))),"",IF(EXACT(($I38),(PROPER(TEXT(AT$3,"dddd")))),"",IF($K38=1,INDEX(Calendario!$D$3:$H$55,MATCH(AT$4,Calendario!$A$3:$A$55,0),MATCH($I38,Calendario!$D$2:$H$2,0)),IF($K38=2,IF(AS38="",INDEX(Calendario!$D$3:$H$55,MATCH(AT$4,Calendario!$A$3:$A$55,0),MATCH($I38,Calendario!$D$2:$H$2,0)),""),IF($K38=3,IF(AND((AR38=""),(AS38="")),INDEX(Calendario!$D$3:$H$55,MATCH(AT$4,Calendario!$A$3:$A$55,0),MATCH($I38,Calendario!$D$2:$H$2,0)),""),IF($K38=4,IF(AND((AQ38=""),(AR38=""),(AS38="")),INDEX(Calendario!$D$3:$H$55,MATCH(AT$4,Calendario!$A$3:$A$55,0),MATCH($I38,Calendario!$D$2:$H$2,0)),""))))))))</f>
        <v/>
      </c>
      <c r="AU38" s="108" t="str">
        <f>IF(ISBLANK($I38),"",IF(OR(EXACT(($I38),PROPER(TEXT(AU37,"dddd"))),(EXACT(($I38),PROPER(TEXT(AU36,"dddd"))))),"",IF(EXACT(($I38),(PROPER(TEXT(AU$3,"dddd")))),"",IF($K38=1,INDEX(Calendario!$D$3:$H$55,MATCH(AU$4,Calendario!$A$3:$A$55,0),MATCH($I38,Calendario!$D$2:$H$2,0)),IF($K38=2,IF(AT38="",INDEX(Calendario!$D$3:$H$55,MATCH(AU$4,Calendario!$A$3:$A$55,0),MATCH($I38,Calendario!$D$2:$H$2,0)),""),IF($K38=3,IF(AND((AS38=""),(AT38="")),INDEX(Calendario!$D$3:$H$55,MATCH(AU$4,Calendario!$A$3:$A$55,0),MATCH($I38,Calendario!$D$2:$H$2,0)),""),IF($K38=4,IF(AND((AR38=""),(AS38=""),(AT38="")),INDEX(Calendario!$D$3:$H$55,MATCH(AU$4,Calendario!$A$3:$A$55,0),MATCH($I38,Calendario!$D$2:$H$2,0)),""))))))))</f>
        <v/>
      </c>
      <c r="AV38" s="107" t="str">
        <f>IF(ISBLANK($I38),"",IF(OR(EXACT(($I38),PROPER(TEXT(AV37,"dddd"))),(EXACT(($I38),PROPER(TEXT(AV36,"dddd"))))),"",IF(EXACT(($I38),(PROPER(TEXT(AV$3,"dddd")))),"",IF($K38=1,INDEX(Calendario!$D$3:$H$55,MATCH(AV$4,Calendario!$A$3:$A$55,0),MATCH($I38,Calendario!$D$2:$H$2,0)),IF($K38=2,IF(AU38="",INDEX(Calendario!$D$3:$H$55,MATCH(AV$4,Calendario!$A$3:$A$55,0),MATCH($I38,Calendario!$D$2:$H$2,0)),""),IF($K38=3,IF(AND((AT38=""),(AU38="")),INDEX(Calendario!$D$3:$H$55,MATCH(AV$4,Calendario!$A$3:$A$55,0),MATCH($I38,Calendario!$D$2:$H$2,0)),""),IF($K38=4,IF(AND((AS38=""),(AT38=""),(AU38="")),INDEX(Calendario!$D$3:$H$55,MATCH(AV$4,Calendario!$A$3:$A$55,0),MATCH($I38,Calendario!$D$2:$H$2,0)),""))))))))</f>
        <v/>
      </c>
      <c r="AW38" s="107">
        <f>IF(ISBLANK($I38),"",IF(OR(EXACT(($I38),PROPER(TEXT(AW37,"dddd"))),(EXACT(($I38),PROPER(TEXT(AW36,"dddd"))))),"",IF(EXACT(($I38),(PROPER(TEXT(AW$3,"dddd")))),"",IF($K38=1,INDEX(Calendario!$D$3:$H$55,MATCH(AW$4,Calendario!$A$3:$A$55,0),MATCH($I38,Calendario!$D$2:$H$2,0)),IF($K38=2,IF(AV38="",INDEX(Calendario!$D$3:$H$55,MATCH(AW$4,Calendario!$A$3:$A$55,0),MATCH($I38,Calendario!$D$2:$H$2,0)),""),IF($K38=3,IF(AND((AU38=""),(AV38="")),INDEX(Calendario!$D$3:$H$55,MATCH(AW$4,Calendario!$A$3:$A$55,0),MATCH($I38,Calendario!$D$2:$H$2,0)),""),IF($K38=4,IF(AND((AT38=""),(AU38=""),(AV38="")),INDEX(Calendario!$D$3:$H$55,MATCH(AW$4,Calendario!$A$3:$A$55,0),MATCH($I38,Calendario!$D$2:$H$2,0)),""))))))))</f>
        <v>44810</v>
      </c>
      <c r="AX38" s="107" t="str">
        <f>IF(ISBLANK($I38),"",IF(OR(EXACT(($I38),PROPER(TEXT(AX37,"dddd"))),(EXACT(($I38),PROPER(TEXT(AX36,"dddd"))))),"",IF(EXACT(($I38),(PROPER(TEXT(AX$3,"dddd")))),"",IF($K38=1,INDEX(Calendario!$D$3:$H$55,MATCH(AX$4,Calendario!$A$3:$A$55,0),MATCH($I38,Calendario!$D$2:$H$2,0)),IF($K38=2,IF(AW38="",INDEX(Calendario!$D$3:$H$55,MATCH(AX$4,Calendario!$A$3:$A$55,0),MATCH($I38,Calendario!$D$2:$H$2,0)),""),IF($K38=3,IF(AND((AV38=""),(AW38="")),INDEX(Calendario!$D$3:$H$55,MATCH(AX$4,Calendario!$A$3:$A$55,0),MATCH($I38,Calendario!$D$2:$H$2,0)),""),IF($K38=4,IF(AND((AU38=""),(AV38=""),(AW38="")),INDEX(Calendario!$D$3:$H$55,MATCH(AX$4,Calendario!$A$3:$A$55,0),MATCH($I38,Calendario!$D$2:$H$2,0)),""))))))))</f>
        <v/>
      </c>
      <c r="AY38" s="107" t="str">
        <f>IF(ISBLANK($I38),"",IF(OR(EXACT(($I38),PROPER(TEXT(AY37,"dddd"))),(EXACT(($I38),PROPER(TEXT(AY36,"dddd"))))),"",IF(EXACT(($I38),(PROPER(TEXT(AY$3,"dddd")))),"",IF($K38=1,INDEX(Calendario!$D$3:$H$55,MATCH(AY$4,Calendario!$A$3:$A$55,0),MATCH($I38,Calendario!$D$2:$H$2,0)),IF($K38=2,IF(AX38="",INDEX(Calendario!$D$3:$H$55,MATCH(AY$4,Calendario!$A$3:$A$55,0),MATCH($I38,Calendario!$D$2:$H$2,0)),""),IF($K38=3,IF(AND((AW38=""),(AX38="")),INDEX(Calendario!$D$3:$H$55,MATCH(AY$4,Calendario!$A$3:$A$55,0),MATCH($I38,Calendario!$D$2:$H$2,0)),""),IF($K38=4,IF(AND((AV38=""),(AW38=""),(AX38="")),INDEX(Calendario!$D$3:$H$55,MATCH(AY$4,Calendario!$A$3:$A$55,0),MATCH($I38,Calendario!$D$2:$H$2,0)),""))))))))</f>
        <v/>
      </c>
      <c r="AZ38" s="107" t="str">
        <f>IF(ISBLANK($I38),"",IF(OR(EXACT(($I38),PROPER(TEXT(AZ37,"dddd"))),(EXACT(($I38),PROPER(TEXT(AZ36,"dddd"))))),"",IF(EXACT(($I38),(PROPER(TEXT(AZ$3,"dddd")))),"",IF($K38=1,INDEX(Calendario!$D$3:$H$55,MATCH(AZ$4,Calendario!$A$3:$A$55,0),MATCH($I38,Calendario!$D$2:$H$2,0)),IF($K38=2,IF(AY38="",INDEX(Calendario!$D$3:$H$55,MATCH(AZ$4,Calendario!$A$3:$A$55,0),MATCH($I38,Calendario!$D$2:$H$2,0)),""),IF($K38=3,IF(AND((AX38=""),(AY38="")),INDEX(Calendario!$D$3:$H$55,MATCH(AZ$4,Calendario!$A$3:$A$55,0),MATCH($I38,Calendario!$D$2:$H$2,0)),""),IF($K38=4,IF(AND((AW38=""),(AX38=""),(AY38="")),INDEX(Calendario!$D$3:$H$55,MATCH(AZ$4,Calendario!$A$3:$A$55,0),MATCH($I38,Calendario!$D$2:$H$2,0)),""))))))))</f>
        <v/>
      </c>
      <c r="BA38" s="108">
        <f>IF(ISBLANK($I38),"",IF(OR(EXACT(($I38),PROPER(TEXT(BA37,"dddd"))),(EXACT(($I38),PROPER(TEXT(BA36,"dddd"))))),"",IF(EXACT(($I38),(PROPER(TEXT(BA$3,"dddd")))),"",IF($K38=1,INDEX(Calendario!$D$3:$H$55,MATCH(BA$4,Calendario!$A$3:$A$55,0),MATCH($I38,Calendario!$D$2:$H$2,0)),IF($K38=2,IF(AZ38="",INDEX(Calendario!$D$3:$H$55,MATCH(BA$4,Calendario!$A$3:$A$55,0),MATCH($I38,Calendario!$D$2:$H$2,0)),""),IF($K38=3,IF(AND((AY38=""),(AZ38="")),INDEX(Calendario!$D$3:$H$55,MATCH(BA$4,Calendario!$A$3:$A$55,0),MATCH($I38,Calendario!$D$2:$H$2,0)),""),IF($K38=4,IF(AND((AX38=""),(AY38=""),(AZ38="")),INDEX(Calendario!$D$3:$H$55,MATCH(BA$4,Calendario!$A$3:$A$55,0),MATCH($I38,Calendario!$D$2:$H$2,0)),""))))))))</f>
        <v>44838</v>
      </c>
      <c r="BB38" s="108" t="str">
        <f>IF(ISBLANK($I38),"",IF(OR(EXACT(($I38),PROPER(TEXT(BB37,"dddd"))),(EXACT(($I38),PROPER(TEXT(BB36,"dddd"))))),"",IF(EXACT(($I38),(PROPER(TEXT(BB$3,"dddd")))),"",IF($K38=1,INDEX(Calendario!$D$3:$H$55,MATCH(BB$4,Calendario!$A$3:$A$55,0),MATCH($I38,Calendario!$D$2:$H$2,0)),IF($K38=2,IF(BA38="",INDEX(Calendario!$D$3:$H$55,MATCH(BB$4,Calendario!$A$3:$A$55,0),MATCH($I38,Calendario!$D$2:$H$2,0)),""),IF($K38=3,IF(AND((AZ38=""),(BA38="")),INDEX(Calendario!$D$3:$H$55,MATCH(BB$4,Calendario!$A$3:$A$55,0),MATCH($I38,Calendario!$D$2:$H$2,0)),""),IF($K38=4,IF(AND((AY38=""),(AZ38=""),(BA38="")),INDEX(Calendario!$D$3:$H$55,MATCH(BB$4,Calendario!$A$3:$A$55,0),MATCH($I38,Calendario!$D$2:$H$2,0)),""))))))))</f>
        <v/>
      </c>
      <c r="BC38" s="108" t="str">
        <f>IF(ISBLANK($I38),"",IF(OR(EXACT(($I38),PROPER(TEXT(BC37,"dddd"))),(EXACT(($I38),PROPER(TEXT(BC36,"dddd"))))),"",IF(EXACT(($I38),(PROPER(TEXT(BC$3,"dddd")))),"",IF($K38=1,INDEX(Calendario!$D$3:$H$55,MATCH(BC$4,Calendario!$A$3:$A$55,0),MATCH($I38,Calendario!$D$2:$H$2,0)),IF($K38=2,IF(BB38="",INDEX(Calendario!$D$3:$H$55,MATCH(BC$4,Calendario!$A$3:$A$55,0),MATCH($I38,Calendario!$D$2:$H$2,0)),""),IF($K38=3,IF(AND((BA38=""),(BB38="")),INDEX(Calendario!$D$3:$H$55,MATCH(BC$4,Calendario!$A$3:$A$55,0),MATCH($I38,Calendario!$D$2:$H$2,0)),""),IF($K38=4,IF(AND((AZ38=""),(BA38=""),(BB38="")),INDEX(Calendario!$D$3:$H$55,MATCH(BC$4,Calendario!$A$3:$A$55,0),MATCH($I38,Calendario!$D$2:$H$2,0)),""))))))))</f>
        <v/>
      </c>
      <c r="BD38" s="108" t="str">
        <f>IF(ISBLANK($I38),"",IF(OR(EXACT(($I38),PROPER(TEXT(BD37,"dddd"))),(EXACT(($I38),PROPER(TEXT(BD36,"dddd"))))),"",IF(EXACT(($I38),(PROPER(TEXT(BD$3,"dddd")))),"",IF($K38=1,INDEX(Calendario!$D$3:$H$55,MATCH(BD$4,Calendario!$A$3:$A$55,0),MATCH($I38,Calendario!$D$2:$H$2,0)),IF($K38=2,IF(BC38="",INDEX(Calendario!$D$3:$H$55,MATCH(BD$4,Calendario!$A$3:$A$55,0),MATCH($I38,Calendario!$D$2:$H$2,0)),""),IF($K38=3,IF(AND((BB38=""),(BC38="")),INDEX(Calendario!$D$3:$H$55,MATCH(BD$4,Calendario!$A$3:$A$55,0),MATCH($I38,Calendario!$D$2:$H$2,0)),""),IF($K38=4,IF(AND((BA38=""),(BB38=""),(BC38="")),INDEX(Calendario!$D$3:$H$55,MATCH(BD$4,Calendario!$A$3:$A$55,0),MATCH($I38,Calendario!$D$2:$H$2,0)),""))))))))</f>
        <v/>
      </c>
      <c r="BE38" s="107">
        <f>IF(ISBLANK($I38),"",IF(OR(EXACT(($I38),PROPER(TEXT(BE37,"dddd"))),(EXACT(($I38),PROPER(TEXT(BE36,"dddd"))))),"",IF(EXACT(($I38),(PROPER(TEXT(BE$3,"dddd")))),"",IF($K38=1,INDEX(Calendario!$D$3:$H$55,MATCH(BE$4,Calendario!$A$3:$A$55,0),MATCH($I38,Calendario!$D$2:$H$2,0)),IF($K38=2,IF(BD38="",INDEX(Calendario!$D$3:$H$55,MATCH(BE$4,Calendario!$A$3:$A$55,0),MATCH($I38,Calendario!$D$2:$H$2,0)),""),IF($K38=3,IF(AND((BC38=""),(BD38="")),INDEX(Calendario!$D$3:$H$55,MATCH(BE$4,Calendario!$A$3:$A$55,0),MATCH($I38,Calendario!$D$2:$H$2,0)),""),IF($K38=4,IF(AND((BB38=""),(BC38=""),(BD38="")),INDEX(Calendario!$D$3:$H$55,MATCH(BE$4,Calendario!$A$3:$A$55,0),MATCH($I38,Calendario!$D$2:$H$2,0)),""))))))))</f>
        <v>44866</v>
      </c>
      <c r="BF38" s="107" t="str">
        <f>IF(ISBLANK($I38),"",IF(OR(EXACT(($I38),PROPER(TEXT(BF37,"dddd"))),(EXACT(($I38),PROPER(TEXT(BF36,"dddd"))))),"",IF(EXACT(($I38),(PROPER(TEXT(BF$3,"dddd")))),"",IF($K38=1,INDEX(Calendario!$D$3:$H$55,MATCH(BF$4,Calendario!$A$3:$A$55,0),MATCH($I38,Calendario!$D$2:$H$2,0)),IF($K38=2,IF(BE38="",INDEX(Calendario!$D$3:$H$55,MATCH(BF$4,Calendario!$A$3:$A$55,0),MATCH($I38,Calendario!$D$2:$H$2,0)),""),IF($K38=3,IF(AND((BD38=""),(BE38="")),INDEX(Calendario!$D$3:$H$55,MATCH(BF$4,Calendario!$A$3:$A$55,0),MATCH($I38,Calendario!$D$2:$H$2,0)),""),IF($K38=4,IF(AND((BC38=""),(BD38=""),(BE38="")),INDEX(Calendario!$D$3:$H$55,MATCH(BF$4,Calendario!$A$3:$A$55,0),MATCH($I38,Calendario!$D$2:$H$2,0)),""))))))))</f>
        <v/>
      </c>
      <c r="BG38" s="107" t="str">
        <f>IF(ISBLANK($I38),"",IF(OR(EXACT(($I38),PROPER(TEXT(BG37,"dddd"))),(EXACT(($I38),PROPER(TEXT(BG36,"dddd"))))),"",IF(EXACT(($I38),(PROPER(TEXT(BG$3,"dddd")))),"",IF($K38=1,INDEX(Calendario!$D$3:$H$55,MATCH(BG$4,Calendario!$A$3:$A$55,0),MATCH($I38,Calendario!$D$2:$H$2,0)),IF($K38=2,IF(BF38="",INDEX(Calendario!$D$3:$H$55,MATCH(BG$4,Calendario!$A$3:$A$55,0),MATCH($I38,Calendario!$D$2:$H$2,0)),""),IF($K38=3,IF(AND((BE38=""),(BF38="")),INDEX(Calendario!$D$3:$H$55,MATCH(BG$4,Calendario!$A$3:$A$55,0),MATCH($I38,Calendario!$D$2:$H$2,0)),""),IF($K38=4,IF(AND((BD38=""),(BE38=""),(BF38="")),INDEX(Calendario!$D$3:$H$55,MATCH(BG$4,Calendario!$A$3:$A$55,0),MATCH($I38,Calendario!$D$2:$H$2,0)),""))))))))</f>
        <v/>
      </c>
      <c r="BH38" s="107" t="str">
        <f>IF(ISBLANK($I38),"",IF(OR(EXACT(($I38),PROPER(TEXT(BH37,"dddd"))),(EXACT(($I38),PROPER(TEXT(BH36,"dddd"))))),"",IF(EXACT(($I38),(PROPER(TEXT(BH$3,"dddd")))),"",IF($K38=1,INDEX(Calendario!$D$3:$H$55,MATCH(BH$4,Calendario!$A$3:$A$55,0),MATCH($I38,Calendario!$D$2:$H$2,0)),IF($K38=2,IF(BG38="",INDEX(Calendario!$D$3:$H$55,MATCH(BH$4,Calendario!$A$3:$A$55,0),MATCH($I38,Calendario!$D$2:$H$2,0)),""),IF($K38=3,IF(AND((BF38=""),(BG38="")),INDEX(Calendario!$D$3:$H$55,MATCH(BH$4,Calendario!$A$3:$A$55,0),MATCH($I38,Calendario!$D$2:$H$2,0)),""),IF($K38=4,IF(AND((BE38=""),(BF38=""),(BG38="")),INDEX(Calendario!$D$3:$H$55,MATCH(BH$4,Calendario!$A$3:$A$55,0),MATCH($I38,Calendario!$D$2:$H$2,0)),""))))))))</f>
        <v/>
      </c>
      <c r="BI38" s="108">
        <f>IF(ISBLANK($I38),"",IF(OR(EXACT(($I38),PROPER(TEXT(BI37,"dddd"))),(EXACT(($I38),PROPER(TEXT(BI36,"dddd"))))),"",IF(EXACT(($I38),(PROPER(TEXT(BI$3,"dddd")))),"",IF($K38=1,INDEX(Calendario!$D$3:$H$55,MATCH(BI$4,Calendario!$A$3:$A$55,0),MATCH($I38,Calendario!$D$2:$H$2,0)),IF($K38=2,IF(BH38="",INDEX(Calendario!$D$3:$H$55,MATCH(BI$4,Calendario!$A$3:$A$55,0),MATCH($I38,Calendario!$D$2:$H$2,0)),""),IF($K38=3,IF(AND((BG38=""),(BH38="")),INDEX(Calendario!$D$3:$H$55,MATCH(BI$4,Calendario!$A$3:$A$55,0),MATCH($I38,Calendario!$D$2:$H$2,0)),""),IF($K38=4,IF(AND((BF38=""),(BG38=""),(BH38="")),INDEX(Calendario!$D$3:$H$55,MATCH(BI$4,Calendario!$A$3:$A$55,0),MATCH($I38,Calendario!$D$2:$H$2,0)),""))))))))</f>
        <v>44894</v>
      </c>
      <c r="BJ38" s="108" t="str">
        <f>IF(ISBLANK($I38),"",IF(OR(EXACT(($I38),PROPER(TEXT(BJ37,"dddd"))),(EXACT(($I38),PROPER(TEXT(BJ36,"dddd"))))),"",IF(EXACT(($I38),(PROPER(TEXT(BJ$3,"dddd")))),"",IF($K38=1,INDEX(Calendario!$D$3:$H$55,MATCH(BJ$4,Calendario!$A$3:$A$55,0),MATCH($I38,Calendario!$D$2:$H$2,0)),IF($K38=2,IF(BI38="",INDEX(Calendario!$D$3:$H$55,MATCH(BJ$4,Calendario!$A$3:$A$55,0),MATCH($I38,Calendario!$D$2:$H$2,0)),""),IF($K38=3,IF(AND((BH38=""),(BI38="")),INDEX(Calendario!$D$3:$H$55,MATCH(BJ$4,Calendario!$A$3:$A$55,0),MATCH($I38,Calendario!$D$2:$H$2,0)),""),IF($K38=4,IF(AND((BG38=""),(BH38=""),(BI38="")),INDEX(Calendario!$D$3:$H$55,MATCH(BJ$4,Calendario!$A$3:$A$55,0),MATCH($I38,Calendario!$D$2:$H$2,0)),""))))))))</f>
        <v/>
      </c>
      <c r="BK38" s="108" t="str">
        <f>IF(ISBLANK($I38),"",IF(OR(EXACT(($I38),PROPER(TEXT(BK37,"dddd"))),(EXACT(($I38),PROPER(TEXT(BK36,"dddd"))))),"",IF(EXACT(($I38),(PROPER(TEXT(BK$3,"dddd")))),"",IF($K38=1,INDEX(Calendario!$D$3:$H$55,MATCH(BK$4,Calendario!$A$3:$A$55,0),MATCH($I38,Calendario!$D$2:$H$2,0)),IF($K38=2,IF(BJ38="",INDEX(Calendario!$D$3:$H$55,MATCH(BK$4,Calendario!$A$3:$A$55,0),MATCH($I38,Calendario!$D$2:$H$2,0)),""),IF($K38=3,IF(AND((BI38=""),(BJ38="")),INDEX(Calendario!$D$3:$H$55,MATCH(BK$4,Calendario!$A$3:$A$55,0),MATCH($I38,Calendario!$D$2:$H$2,0)),""),IF($K38=4,IF(AND((BH38=""),(BI38=""),(BJ38="")),INDEX(Calendario!$D$3:$H$55,MATCH(BK$4,Calendario!$A$3:$A$55,0),MATCH($I38,Calendario!$D$2:$H$2,0)),""))))))))</f>
        <v/>
      </c>
      <c r="BL38" s="108" t="str">
        <f>IF(ISBLANK($I38),"",IF(OR(EXACT(($I38),PROPER(TEXT(BL37,"dddd"))),(EXACT(($I38),PROPER(TEXT(BL36,"dddd"))))),"",IF(EXACT(($I38),(PROPER(TEXT(BL$3,"dddd")))),"",IF($K38=1,INDEX(Calendario!$D$3:$H$55,MATCH(BL$4,Calendario!$A$3:$A$55,0),MATCH($I38,Calendario!$D$2:$H$2,0)),IF($K38=2,IF(BK38="",INDEX(Calendario!$D$3:$H$55,MATCH(BL$4,Calendario!$A$3:$A$55,0),MATCH($I38,Calendario!$D$2:$H$2,0)),""),IF($K38=3,IF(AND((BJ38=""),(BK38="")),INDEX(Calendario!$D$3:$H$55,MATCH(BL$4,Calendario!$A$3:$A$55,0),MATCH($I38,Calendario!$D$2:$H$2,0)),""),IF($K38=4,IF(AND((BI38=""),(BJ38=""),(BK38="")),INDEX(Calendario!$D$3:$H$55,MATCH(BL$4,Calendario!$A$3:$A$55,0),MATCH($I38,Calendario!$D$2:$H$2,0)),""))))))))</f>
        <v/>
      </c>
      <c r="BM38" s="108">
        <f>IF(ISBLANK($I38),"",IF(OR(EXACT(($I38),PROPER(TEXT(BM37,"dddd"))),(EXACT(($I38),PROPER(TEXT(BM36,"dddd"))))),"",IF(EXACT(($I38),(PROPER(TEXT(BM$3,"dddd")))),"",IF($K38=1,INDEX(Calendario!$D$3:$H$55,MATCH(BM$4,Calendario!$A$3:$A$55,0),MATCH($I38,Calendario!$D$2:$H$2,0)),IF($K38=2,IF(BL38="",INDEX(Calendario!$D$3:$H$55,MATCH(BM$4,Calendario!$A$3:$A$55,0),MATCH($I38,Calendario!$D$2:$H$2,0)),""),IF($K38=3,IF(AND((BK38=""),(BL38="")),INDEX(Calendario!$D$3:$H$55,MATCH(BM$4,Calendario!$A$3:$A$55,0),MATCH($I38,Calendario!$D$2:$H$2,0)),""),IF($K38=4,IF(AND((BJ38=""),(BK38=""),(BL38="")),INDEX(Calendario!$D$3:$H$55,MATCH(BM$4,Calendario!$A$3:$A$55,0),MATCH($I38,Calendario!$D$2:$H$2,0)),""))))))))</f>
        <v>44922</v>
      </c>
      <c r="BO38" s="88" t="s">
        <v>19</v>
      </c>
    </row>
    <row r="39" spans="1:67" s="88" customFormat="1" ht="26.25" customHeight="1" x14ac:dyDescent="0.25">
      <c r="A39" s="178">
        <f t="shared" si="1"/>
        <v>28</v>
      </c>
      <c r="B39" s="176" t="s">
        <v>1281</v>
      </c>
      <c r="C39" s="176" t="s">
        <v>1585</v>
      </c>
      <c r="D39" s="177" t="str">
        <f>IF(ISNA(VLOOKUP(C39,TSeccBS!$D:$H,5,FALSE)),"",VLOOKUP(C39,TSeccBS!$D:$H,5,FALSE))</f>
        <v>MANIZALES</v>
      </c>
      <c r="E39" s="176" t="s">
        <v>19</v>
      </c>
      <c r="F39" s="176" t="s">
        <v>35</v>
      </c>
      <c r="G39" s="177" t="str">
        <f>IF(ISNA(VLOOKUP(F39,Tmunic!$C$2:$D$1160,2,FALSE)),"",VLOOKUP(F39,Tmunic!$C$2:$D$1160,2,FALSE))</f>
        <v>UB AGUADAS</v>
      </c>
      <c r="H39" s="184" t="str">
        <f>IF(ISNA(VLOOKUP(G39,TDirReg!$F$1:$H$184,3,0)),"",VLOOKUP(G39,TDirReg!$F$1:$H$184,3,0))</f>
        <v>Hospital San Jose</v>
      </c>
      <c r="I39" s="196" t="s">
        <v>125</v>
      </c>
      <c r="J39" s="195" t="s">
        <v>135</v>
      </c>
      <c r="K39" s="197">
        <v>4</v>
      </c>
      <c r="L39" s="202">
        <f t="shared" si="2"/>
        <v>12</v>
      </c>
      <c r="M39" s="107" t="str">
        <f>IF(ISBLANK($I39),"",IF(EXACT(($I39),(PROPER(TEXT(M$3,"dddd")))),"",IF(EXACT(M$4,$J39),IF($K39=1,INDEX(Calendario!$D$3:$H$55,MATCH(M$4,Calendario!$A$3:$A$55,0),MATCH($I39,Calendario!$D$2:$H$2,0)),INDEX(Calendario!$D$3:$H$55,MATCH($J39,Calendario!$A$3:$A$55,0),MATCH($I39,Calendario!$D$2:$H$2,0))),"")))</f>
        <v/>
      </c>
      <c r="N39" s="107" t="str">
        <f>IF(ISBLANK($I39),"",IF(OR(EXACT(($I39),PROPER(TEXT(N37,"dddd"))),(EXACT(($I39),PROPER(TEXT(N38,"dddd"))))),"",IF(EXACT(($I39),(PROPER(TEXT(N$3,"dddd")))),"",IF(EXACT(N$4,$J39),IF(M39="",IF(OR(($K39=4),($K39=3),($K39=2),($K39=1)),INDEX(Calendario!$D$3:$H$55,MATCH(N$4,Calendario!$A$3:$A$55,0),MATCH($I39,Calendario!$D$2:$H$2,0)),"")),IF($K39=1,IF(AND(M39="",EXACT((N$4),(CONCATENATE(Calendario!$A$1," ",(MID($J39,8,2))+1)))),INDEX(Calendario!$D$3:$H$55,MATCH(N$4,Calendario!$A$3:$A$55,0),MATCH($I39,Calendario!$D$2:$H$2,0)),IF(M39="","",INDEX(Calendario!$D$3:$H$55,MATCH(N$4,Calendario!$A$3:$A$55,0),MATCH($I39,Calendario!$D$2:$H$2,0)))),IF($K39=2,IF(M39="",IF(EXACT($K39,N$4),INDEX(Calendario!$D$3:$H$55,MATCH(N$4,Calendario!$A$3:$A$55,0),MATCH($I39,Calendario!$D$2:$H$2,0)),""),""),IF($K39=3,IF((M39=""),IF(EXACT($K39,N$4),INDEX(Calendario!$D$3:$H$55,MATCH(N$4,Calendario!$A$3:$A$55,0),MATCH($I39,Calendario!$D$2:$H$2,0)),""),""),IF($K39=4,IF((M39=""),IF(EXACT($K39,N$4),INDEX(Calendario!$D$3:$H$55,MATCH(N$4,Calendario!$A$3:$A$55,0),MATCH($I39,Calendario!$D$2:$H$2,0)),""),""),1))))))))</f>
        <v/>
      </c>
      <c r="O39" s="107" t="str">
        <f>IF(ISBLANK($I39),"",IF(EXACT(($I39),(PROPER(TEXT(O$3,"dddd")))),"",IF(OR(EXACT(($I39),PROPER(TEXT(O37,"dddd"))),(EXACT(($I39),PROPER(TEXT(O38,"dddd"))))),"",IF(EXACT(O$4,$J39),IF(N39="",IF(OR(($K39=4),($K39=3),($K39=2),($K39=1)),INDEX(Calendario!$D$3:$H$55,MATCH(O$4,Calendario!$A$3:$A$55,0),MATCH($I39,Calendario!$D$2:$H$2,0)),"")),IF($K39=1,IF(AND(M39="",EXACT((O$4),(CONCATENATE(Calendario!$A$1," ",(MID($J39,8,2))+1)))),INDEX(Calendario!$D$3:$H$55,MATCH(O$4,Calendario!$A$3:$A$55,0),MATCH($I39,Calendario!$D$2:$H$2,0)),IF(N39="",IF(EXACT(($I39),(PROPER(TEXT(N$3,"dddd")))),INDEX(Calendario!$D$3:$H$55,MATCH(O$4,Calendario!$A$3:$A$55,0),MATCH($I39,Calendario!$D$2:$H$2,0)),""),INDEX(Calendario!$D$3:$H$55,MATCH(O$4,Calendario!$A$3:$A$55,0),MATCH($I39,Calendario!$D$2:$H$2,0)))),IF(EXACT($M$4,"Semana 1"),IF($K39=2,IF(N39="",IF(OR(($J39="Semana 1"),($J39="Semana 2"),($J39="Semana 3")),INDEX(Calendario!$D$3:$H$55,MATCH(O$4,Calendario!$A$3:$A$55,0),MATCH($I39,Calendario!$D$2:$H$2,0)),""),""),IF($K39=3,IF(AND((M39=""),(N39="")),IF(OR(($J39="Semana 1"),($J39="Semana 2"),($J39="Semana 3")),INDEX(Calendario!$D$3:$H$55,MATCH(O$4,Calendario!$A$3:$A$55,0),MATCH($I39,Calendario!$D$2:$H$2,0)),""),""),IF($K39=4,IF(AND((M39=""),(N39="")),IF(OR(($J39="Semana 1"),($J39="Semana 2"),($J39="Semana 3")),INDEX(Calendario!$D$3:$H$55,MATCH(O$4,Calendario!$A$3:$A$55,0),MATCH($I39,Calendario!$D$2:$H$2,0)),""),"")))),IF($K39=2,IF(N39="",IF(OR(($J39="Semana 1"),($J39="Semana 2")),INDEX(Calendario!$D$3:$H$55,MATCH(O$4,Calendario!$A$3:$A$55,0),MATCH($I39,Calendario!$D$2:$H$2,0)),""),""),IF($K39=3,IF(AND((M39=""),(N39="")),IF(OR(($J39="Semana 1"),($J39="Semana 2")),INDEX(Calendario!$D$3:$H$55,MATCH(O$4,Calendario!$A$3:$A$55,0),MATCH($I39,Calendario!$D$2:$H$2,0)),""),""),IF($K39=4,IF(AND((M39=""),(N39="")),IF(OR(($J39="Semana 1"),($J39="Semana 2")),INDEX(Calendario!$D$3:$H$55,MATCH(O$4,Calendario!$A$3:$A$55,0),MATCH($I39,Calendario!$D$2:$H$2,0)),""),""))))))))))</f>
        <v/>
      </c>
      <c r="P39" s="107" t="str">
        <f>IF(ISBLANK($I39),"",IF(EXACT(($I39),(PROPER(TEXT(P$3,"dddd")))),"",IF(OR(EXACT(($I39),PROPER(TEXT(P37,"dddd"))),(EXACT(($I39),PROPER(TEXT(P38,"dddd"))))),"",IF(EXACT(P$4,$J39),IF(O39="",IF(OR(($K39=4),($K39=3),($K39=2),($K39=1)),INDEX(Calendario!$D$3:$H$55,MATCH(P$4,Calendario!$A$3:$A$55,0),MATCH($I39,Calendario!$D$2:$H$2,0)),"")),IF($K39=1,IF(AND(M39="",EXACT((P$4),(CONCATENATE(Calendario!$A$1," ",(MID($J39,8,2))+1)))),INDEX(Calendario!$D$3:$H$55,MATCH(P$4,Calendario!$A$3:$A$55,0),MATCH($I39,Calendario!$D$2:$H$2,0)),IF(O39="",IF(EXACT(($I39),(PROPER(TEXT(O$3,"dddd")))),INDEX(Calendario!$D$3:$H$55,MATCH(P$4,Calendario!$A$3:$A$55,0),MATCH($I39,Calendario!$D$2:$H$2,0)),""),INDEX(Calendario!$D$3:$H$55,MATCH(P$4,Calendario!$A$3:$A$55,0),MATCH($I39,Calendario!$D$2:$H$2,0)))),IF(EXACT($M$4,"Semana 1"),IF($K39=2,IF(O39="",IF(OR(($J39="Semana 1"),($J39="Semana 2"),($J39="Semana 3"),($J39="Semana 4")),INDEX(Calendario!$D$3:$H$55,MATCH(P$4,Calendario!$A$3:$A$55,0),MATCH($I39,Calendario!$D$2:$H$2,0)),""),""),IF($K39=3,IF(AND((N39=""),(O39="")),IF(OR(($J39="Semana 1"),($J39="Semana 2"),($J39="Semana 3"),($J39="Semana 4")),INDEX(Calendario!$D$3:$H$55,MATCH(P$4,Calendario!$A$3:$A$55,0),MATCH($I39,Calendario!$D$2:$H$2,0)),""),""),IF($K39=4,IF(AND((M39=""),(N39=""),(O39="")),IF(OR(($J39="Semana 1"),($J39="Semana 2"),($J39="Semana 3"),($J39="Semana 4")),INDEX(Calendario!$D$3:$H$55,MATCH(P$4,Calendario!$A$3:$A$55,0),MATCH($I39,Calendario!$D$2:$H$2,0)),""),"")))),IF($K39=2,IF(O39="",IF(OR(($J39="Semana 1"),($J39="Semana 2"),($J39="Semana 3")),INDEX(Calendario!$D$3:$H$55,MATCH(P$4,Calendario!$A$3:$A$55,0),MATCH($I39,Calendario!$D$2:$H$2,0)),""),""),IF($K39=3,IF(AND((N39=""),(O39="")),IF(OR(($J39="Semana 1"),($J39="Semana 2"),($J39="Semana 3")),INDEX(Calendario!$D$3:$H$55,MATCH(P$4,Calendario!$A$3:$A$55,0),MATCH($I39,Calendario!$D$2:$H$2,0)),""),""),IF($K39=4,IF(AND((M39=""),(N39=""),(O39="")),IF(OR(($J39="Semana 1"),($J39="Semana 2"),($J39="Semana 3")),INDEX(Calendario!$D$3:$H$55,MATCH(P$4,Calendario!$A$3:$A$55,0),MATCH($I39,Calendario!$D$2:$H$2,0)),""),""))))))))))</f>
        <v/>
      </c>
      <c r="Q39" s="107" t="str">
        <f>IF(ISBLANK($I39),"",IF(EXACT(($I39),(PROPER(TEXT(Q$3,"dddd")))),"",IF(OR(EXACT(($I39),PROPER(TEXT(Q37,"dddd"))),(EXACT(($I39),PROPER(TEXT(Q38,"dddd"))))),"",IF(EXACT(Q$4,$J39),IF(P39="",IF(OR(($K39=4),($K39=3),($K39=2),($K39=1)),INDEX(Calendario!$D$3:$H$55,MATCH(Q$4,Calendario!$A$3:$A$55,0),MATCH($I39,Calendario!$D$2:$H$2,0)),"")),IF($K39=1,IF(AND(M39="",EXACT((Q$4),(CONCATENATE(Calendario!$A$1," ",(MID($J39,8,2))+1)))),INDEX(Calendario!$D$3:$H$55,MATCH(Q$4,Calendario!$A$3:$A$55,0),MATCH($I39,Calendario!$D$2:$H$2,0)),IF(P39="","",INDEX(Calendario!$D$3:$H$55,MATCH(Q$4,Calendario!$A$3:$A$55,0),MATCH($I39,Calendario!$D$2:$H$2,0)))),IF(EXACT($M$4,"Semana 1"),IF($K39=2,IF(P39="",IF(OR(($J39="Semana 1"),($J39="Semana 2"),($J39="Semana 3"),($J39="Semana 4"),($J39="Semana 5")),INDEX(Calendario!$D$3:$H$55,MATCH(Q$4,Calendario!$A$3:$A$55,0),MATCH($I39,Calendario!$D$2:$H$2,0)),""),""),IF($K39=3,IF(AND((O39=""),(P39="")),IF(OR(($J39="Semana 1"),($J39="Semana 2"),($J39="Semana 3"),($J39="Semana 4"),($J39="Semana 5")),INDEX(Calendario!$D$3:$H$55,MATCH(Q$4,Calendario!$A$3:$A$55,0),MATCH($I39,Calendario!$D$2:$H$2,0)),""),""),IF($K39=4,IF(AND((N39=""),(O39=""),(P39="")),IF(OR(($J39="Semana 1"),($J39="Semana 2"),($J39="Semana 3"),($J39="Semana 4"),($J39="Semana 5")),INDEX(Calendario!$D$3:$H$55,MATCH(Q$4,Calendario!$A$3:$A$55,0),MATCH($I39,Calendario!$D$2:$H$2,0)),""),"")))),IF($K39=2,IF(P39="",IF(OR(($J39="Semana 1"),($J39="Semana 2"),($J39="Semana 3"),($J39="Semana 4")),INDEX(Calendario!$D$3:$H$55,MATCH(Q$4,Calendario!$A$3:$A$55,0),MATCH($I39,Calendario!$D$2:$H$2,0)),""),""),IF($K39=3,IF(AND((O39=""),(P39="")),IF(OR(($J39="Semana 1"),($J39="Semana 2"),($J39="Semana 3"),($J39="Semana 4")),INDEX(Calendario!$D$3:$H$55,MATCH(Q$4,Calendario!$A$3:$A$55,0),MATCH($I39,Calendario!$D$2:$H$2,0)),""),""),IF($K39=4,IF(AND((N39=""),(O39=""),(P39="")),IF(OR(($J39="Semana 1"),($J39="Semana 2"),($J39="Semana 3"),($J39="Semana 4")),INDEX(Calendario!$D$3:$H$55,MATCH(Q$4,Calendario!$A$3:$A$55,0),MATCH($I39,Calendario!$D$2:$H$2,0)),""),""))))))))))</f>
        <v/>
      </c>
      <c r="R39" s="108">
        <f>IF(ISBLANK($I39),"",IF(EXACT(($I39),(PROPER(TEXT(R$3,"dddd")))),"",IF(OR(EXACT(($I39),PROPER(TEXT(R37,"dddd"))),(EXACT(($I39),PROPER(TEXT(R38,"dddd"))))),"",IF(EXACT(R$4,$J39),IF(Q39="",IF(OR(($K39=4),($K39=3),($K39=2),($K39=1)),INDEX(Calendario!$D$3:$H$55,MATCH(R$4,Calendario!$A$3:$A$55,0),MATCH($I39,Calendario!$D$2:$H$2,0)),"")),IF($K39=1,IF(AND(N39="",EXACT((R$4),(CONCATENATE(Calendario!$A$1," ",(MID($J39,8,2))+1)))),INDEX(Calendario!$D$3:$H$55,MATCH(R$4,Calendario!$A$3:$A$55,0),MATCH($I39,Calendario!$D$2:$H$2,0)),IF(Q39="","",INDEX(Calendario!$D$3:$H$55,MATCH(R$4,Calendario!$A$3:$A$55,0),MATCH($I39,Calendario!$D$2:$H$2,0)))),IF(EXACT($M$4,"Semana 1"),IF($K39=2,IF(Q39="",IF(OR(($J39="Semana 1"),($J39="Semana 2"),($J39="Semana 3"),($J39="Semana 4"),($J39="Semana 5"),($J39="Semana 6")),INDEX(Calendario!$D$3:$H$55,MATCH(R$4,Calendario!$A$3:$A$55,0),MATCH($I39,Calendario!$D$2:$H$2,0)),""),""),IF($K39=3,IF(AND((P39=""),(Q39="")),IF(OR(($J39="Semana 1"),($J39="Semana 2"),($J39="Semana 3"),($J39="Semana 4"),($J39="Semana 5"),($J39="Semana 6")),INDEX(Calendario!$D$3:$H$55,MATCH(R$4,Calendario!$A$3:$A$55,0),MATCH($I39,Calendario!$D$2:$H$2,0)),""),""),IF($K39=4,IF(AND((O39=""),(P39=""),(Q39="")),IF(OR(($J39="Semana 1"),($J39="Semana 2"),($J39="Semana 3"),($J39="Semana 4"),($J39="Semana 5"),($J39="Semana 6")),INDEX(Calendario!$D$3:$H$55,MATCH(R$4,Calendario!$A$3:$A$55,0),MATCH($I39,Calendario!$D$2:$H$2,0)),""),"")))),IF($K39=2,IF(Q39="",IF(OR(($J39="Semana 1"),($J39="Semana 2"),($J39="Semana 3"),($J39="Semana 4"),($J39="Semana 5")),INDEX(Calendario!$D$3:$H$55,MATCH(R$4,Calendario!$A$3:$A$55,0),MATCH($I39,Calendario!$D$2:$H$2,0)),""),""),IF($K39=3,IF(AND((P39=""),(Q39="")),IF(OR(($J39="Semana 1"),($J39="Semana 2"),($J39="Semana 3"),($J39="Semana 4"),($J39="Semana 5")),INDEX(Calendario!$D$3:$H$55,MATCH(R$4,Calendario!$A$3:$A$55,0),MATCH($I39,Calendario!$D$2:$H$2,0)),""),""),IF($K39=4,IF(AND((O39=""),(P39=""),(Q39="")),IF(OR(($J39="Semana 1"),($J39="Semana 2"),($J39="Semana 3"),($J39="Semana 4"),($J39="Semana 5")),INDEX(Calendario!$D$3:$H$55,MATCH(R$4,Calendario!$A$3:$A$55,0),MATCH($I39,Calendario!$D$2:$H$2,0)),""),""))))))))))</f>
        <v>44592</v>
      </c>
      <c r="S39" s="108" t="str">
        <f>IF(ISBLANK($I39),"",IF(EXACT(($I39),(PROPER(TEXT(S$3,"dddd")))),"",IF(OR(EXACT(($I39),PROPER(TEXT(S37,"dddd"))),(EXACT(($I39),PROPER(TEXT(S38,"dddd"))))),"",IF(EXACT(S$4,$J39),IF(R39="",IF(OR(($K39=4),($K39=3),($K39=2),($K39=1)),INDEX(Calendario!$D$3:$H$55,MATCH(S$4,Calendario!$A$3:$A$55,0),MATCH($I39,Calendario!$D$2:$H$2,0)),"")),IF($K39=1,IF(AND(O39="",EXACT((S$4),(CONCATENATE(Calendario!$A$1," ",(MID($J39,8,2))+1)))),INDEX(Calendario!$D$3:$H$55,MATCH(S$4,Calendario!$A$3:$A$55,0),MATCH($I39,Calendario!$D$2:$H$2,0)),IF(R39="",IF(EXACT(($I39),(PROPER(TEXT(R$3,"dddd")))),INDEX(Calendario!$D$3:$H$55,MATCH(S$4,Calendario!$A$3:$A$55,0),MATCH($I39,Calendario!$D$2:$H$2,0)),""),INDEX(Calendario!$D$3:$H$55,MATCH(S$4,Calendario!$A$3:$A$55,0),MATCH($I39,Calendario!$D$2:$H$2,0)))),IF(EXACT($M$4,"Semana 1"),IF($K39=2,IF(R39="",IF(OR(($J39="Semana 1"),($J39="Semana 2"),($J39="Semana 3"),($J39="Semana 4"),($J39="Semana 5"),($J39="Semana 6"),($J39="Semana 7")),INDEX(Calendario!$D$3:$H$55,MATCH(S$4,Calendario!$A$3:$A$55,0),MATCH($I39,Calendario!$D$2:$H$2,0)),""),""),IF($K39=3,IF(AND((Q39=""),(R39="")),IF(OR(($J39="Semana 1"),($J39="Semana 2"),($J39="Semana 3"),($J39="Semana 4"),($J39="Semana 5"),($J39="Semana 6"),($J39="Semana 7")),INDEX(Calendario!$D$3:$H$55,MATCH(S$4,Calendario!$A$3:$A$55,0),MATCH($I39,Calendario!$D$2:$H$2,0)),""),""),IF($K39=4,IF(AND((P39=""),(Q39=""),(R39="")),IF(OR(($J39="Semana 1"),($J39="Semana 2"),($J39="Semana 3"),($J39="Semana 4"),($J39="Semana 5"),($J39="Semana 6"),($J39="Semana 7")),INDEX(Calendario!$D$3:$H$55,MATCH(S$4,Calendario!$A$3:$A$55,0),MATCH($I39,Calendario!$D$2:$H$2,0)),""),"")))),IF($K39=2,IF(R39="",IF(OR(($J39="Semana 1"),($J39="Semana 2"),($J39="Semana 3"),($J39="Semana 4"),($J39="Semana 5"),($J39="Semana 6")),INDEX(Calendario!$D$3:$H$55,MATCH(S$4,Calendario!$A$3:$A$55,0),MATCH($I39,Calendario!$D$2:$H$2,0)),""),""),IF($K39=3,IF(AND((Q39=""),(R39="")),IF(OR(($J39="Semana 1"),($J39="Semana 2"),($J39="Semana 3"),($J39="Semana 4"),($J39="Semana 5"),($J39="Semana 6")),INDEX(Calendario!$D$3:$H$55,MATCH(S$4,Calendario!$A$3:$A$55,0),MATCH($I39,Calendario!$D$2:$H$2,0)),""),""),IF($K39=4,IF(AND((P39=""),(Q39=""),(R39="")),IF(OR(($J39="Semana 1"),($J39="Semana 2"),($J39="Semana 3"),($J39="Semana 4"),($J39="Semana 5"),($J39="Semana 6")),INDEX(Calendario!$D$3:$H$55,MATCH(S$4,Calendario!$A$3:$A$55,0),MATCH($I39,Calendario!$D$2:$H$2,0)),""),""))))))))))</f>
        <v/>
      </c>
      <c r="T39" s="108" t="str">
        <f>IF(ISBLANK($I39),"",IF(EXACT(($I39),(PROPER(TEXT(T$3,"dddd")))),"",IF(OR(EXACT(($I39),PROPER(TEXT(T37,"dddd"))),(EXACT(($I39),PROPER(TEXT(T38,"dddd"))))),"",IF(EXACT(T$4,$J39),IF(S39="",IF(OR(($K39=4),($K39=3),($K39=2),($K39=1)),INDEX(Calendario!$D$3:$H$55,MATCH(T$4,Calendario!$A$3:$A$55,0),MATCH($I39,Calendario!$D$2:$H$2,0)),"")),IF($K39=1,IF(AND(P39="",EXACT((T$4),(CONCATENATE(Calendario!$A$1," ",(MID($J39,8,2))+1)))),INDEX(Calendario!$D$3:$H$55,MATCH(T$4,Calendario!$A$3:$A$55,0),MATCH($I39,Calendario!$D$2:$H$2,0)),IF(S39="",IF(EXACT(($I39),(PROPER(TEXT(S$3,"dddd")))),INDEX(Calendario!$D$3:$H$55,MATCH(T$4,Calendario!$A$3:$A$55,0),MATCH($I39,Calendario!$D$2:$H$2,0)),""),INDEX(Calendario!$D$3:$H$55,MATCH(T$4,Calendario!$A$3:$A$55,0),MATCH($I39,Calendario!$D$2:$H$2,0)))),IF(EXACT($M$4,"Semana 1"),IF($K39=2,IF(S39="",IF(OR(($J39="Semana 1"),($J39="Semana 2"),($J39="Semana 3"),($J39="Semana 4"),($J39="Semana 5"),($J39="Semana 6"),($J39="Semana 7"),($J39="Semana 8")),INDEX(Calendario!$D$3:$H$55,MATCH(T$4,Calendario!$A$3:$A$55,0),MATCH($I39,Calendario!$D$2:$H$2,0)),""),""),IF($K39=3,IF(AND((R39=""),(S39="")),IF(OR(($J39="Semana 1"),($J39="Semana 2"),($J39="Semana 3"),($J39="Semana 4"),($J39="Semana 5"),($J39="Semana 6"),($J39="Semana 7"),($J39="Semana 8")),INDEX(Calendario!$D$3:$H$55,MATCH(T$4,Calendario!$A$3:$A$55,0),MATCH($I39,Calendario!$D$2:$H$2,0)),""),""),IF($K39=4,IF(AND((Q39=""),(R39=""),(S39="")),IF(OR(($J39="Semana 1"),($J39="Semana 2"),($J39="Semana 3"),($J39="Semana 4"),($J39="Semana 5"),($J39="Semana 6"),($J39="Semana 7"),($J39="Semana 8")),INDEX(Calendario!$D$3:$H$55,MATCH(T$4,Calendario!$A$3:$A$55,0),MATCH($I39,Calendario!$D$2:$H$2,0)),""),"")))),IF($K39=2,IF(S39="",IF(OR(($J39="Semana 1"),($J39="Semana 2"),($J39="Semana 3"),($J39="Semana 4"),($J39="Semana 5"),($J39="Semana 6"),($J39="Semana 7")),INDEX(Calendario!$D$3:$H$55,MATCH(T$4,Calendario!$A$3:$A$55,0),MATCH($I39,Calendario!$D$2:$H$2,0)),""),""),IF($K39=3,IF(AND((R39=""),(S39="")),IF(OR(($J39="Semana 1"),($J39="Semana 2"),($J39="Semana 3"),($J39="Semana 4"),($J39="Semana 5"),($J39="Semana 6"),($J39="Semana 7")),INDEX(Calendario!$D$3:$H$55,MATCH(T$4,Calendario!$A$3:$A$55,0),MATCH($I39,Calendario!$D$2:$H$2,0)),""),""),IF($K39=4,IF(AND((Q39=""),(R39=""),(S39="")),IF(OR(($J39="Semana 1"),($J39="Semana 2"),($J39="Semana 3"),($J39="Semana 4"),($J39="Semana 5"),($J39="Semana 6"),($J39="Semana 7")),INDEX(Calendario!$D$3:$H$55,MATCH(T$4,Calendario!$A$3:$A$55,0),MATCH($I39,Calendario!$D$2:$H$2,0)),""),""))))))))))</f>
        <v/>
      </c>
      <c r="U39" s="108" t="str">
        <f>IF(ISBLANK($I39),"",IF(OR(EXACT(($I39),PROPER(TEXT(U38,"dddd"))),(EXACT(($I39),PROPER(TEXT(U37,"dddd"))))),"",IF(EXACT(($I39),(PROPER(TEXT(U$3,"dddd")))),"",IF($K39=1,INDEX(Calendario!$D$3:$H$55,MATCH(U$4,Calendario!$A$3:$A$55,0),MATCH($I39,Calendario!$D$2:$H$2,0)),IF($K39=2,IF(T39="",INDEX(Calendario!$D$3:$H$55,MATCH(U$4,Calendario!$A$3:$A$55,0),MATCH($I39,Calendario!$D$2:$H$2,0)),""),IF($K39=3,IF(AND((S39=""),(T39="")),INDEX(Calendario!$D$3:$H$55,MATCH(U$4,Calendario!$A$3:$A$55,0),MATCH($I39,Calendario!$D$2:$H$2,0)),""),IF($K39=4,IF(AND((R39=""),(S39=""),(T39="")),INDEX(Calendario!$D$3:$H$55,MATCH(U$4,Calendario!$A$3:$A$55,0),MATCH($I39,Calendario!$D$2:$H$2,0)),""))))))))</f>
        <v/>
      </c>
      <c r="V39" s="107">
        <f>IF(ISBLANK($I39),"",IF(OR(EXACT(($I39),PROPER(TEXT(V38,"dddd"))),(EXACT(($I39),PROPER(TEXT(V37,"dddd"))))),"",IF(EXACT(($I39),(PROPER(TEXT(V$3,"dddd")))),"",IF($K39=1,INDEX(Calendario!$D$3:$H$55,MATCH(V$4,Calendario!$A$3:$A$55,0),MATCH($I39,Calendario!$D$2:$H$2,0)),IF($K39=2,IF(U39="",INDEX(Calendario!$D$3:$H$55,MATCH(V$4,Calendario!$A$3:$A$55,0),MATCH($I39,Calendario!$D$2:$H$2,0)),""),IF($K39=3,IF(AND((T39=""),(U39="")),INDEX(Calendario!$D$3:$H$55,MATCH(V$4,Calendario!$A$3:$A$55,0),MATCH($I39,Calendario!$D$2:$H$2,0)),""),IF($K39=4,IF(AND((S39=""),(T39=""),(U39="")),INDEX(Calendario!$D$3:$H$55,MATCH(V$4,Calendario!$A$3:$A$55,0),MATCH($I39,Calendario!$D$2:$H$2,0)),""))))))))</f>
        <v>44620</v>
      </c>
      <c r="W39" s="107" t="str">
        <f>IF(ISBLANK($I39),"",IF(OR(EXACT(($I39),PROPER(TEXT(W38,"dddd"))),(EXACT(($I39),PROPER(TEXT(W37,"dddd"))))),"",IF(EXACT(($I39),(PROPER(TEXT(W$3,"dddd")))),"",IF($K39=1,INDEX(Calendario!$D$3:$H$55,MATCH(W$4,Calendario!$A$3:$A$55,0),MATCH($I39,Calendario!$D$2:$H$2,0)),IF($K39=2,IF(V39="",INDEX(Calendario!$D$3:$H$55,MATCH(W$4,Calendario!$A$3:$A$55,0),MATCH($I39,Calendario!$D$2:$H$2,0)),""),IF($K39=3,IF(AND((U39=""),(V39="")),INDEX(Calendario!$D$3:$H$55,MATCH(W$4,Calendario!$A$3:$A$55,0),MATCH($I39,Calendario!$D$2:$H$2,0)),""),IF($K39=4,IF(AND((T39=""),(U39=""),(V39="")),INDEX(Calendario!$D$3:$H$55,MATCH(W$4,Calendario!$A$3:$A$55,0),MATCH($I39,Calendario!$D$2:$H$2,0)),""))))))))</f>
        <v/>
      </c>
      <c r="X39" s="107" t="str">
        <f>IF(ISBLANK($I39),"",IF(OR(EXACT(($I39),PROPER(TEXT(X38,"dddd"))),(EXACT(($I39),PROPER(TEXT(X37,"dddd"))))),"",IF(EXACT(($I39),(PROPER(TEXT(X$3,"dddd")))),"",IF($K39=1,INDEX(Calendario!$D$3:$H$55,MATCH(X$4,Calendario!$A$3:$A$55,0),MATCH($I39,Calendario!$D$2:$H$2,0)),IF($K39=2,IF(W39="",INDEX(Calendario!$D$3:$H$55,MATCH(X$4,Calendario!$A$3:$A$55,0),MATCH($I39,Calendario!$D$2:$H$2,0)),""),IF($K39=3,IF(AND((V39=""),(W39="")),INDEX(Calendario!$D$3:$H$55,MATCH(X$4,Calendario!$A$3:$A$55,0),MATCH($I39,Calendario!$D$2:$H$2,0)),""),IF($K39=4,IF(AND((U39=""),(V39=""),(W39="")),INDEX(Calendario!$D$3:$H$55,MATCH(X$4,Calendario!$A$3:$A$55,0),MATCH($I39,Calendario!$D$2:$H$2,0)),""))))))))</f>
        <v/>
      </c>
      <c r="Y39" s="107" t="str">
        <f>IF(ISBLANK($I39),"",IF(OR(EXACT(($I39),PROPER(TEXT(Y38,"dddd"))),(EXACT(($I39),PROPER(TEXT(Y37,"dddd"))))),"",IF(EXACT(($I39),(PROPER(TEXT(Y$3,"dddd")))),"",IF($K39=1,INDEX(Calendario!$D$3:$H$55,MATCH(Y$4,Calendario!$A$3:$A$55,0),MATCH($I39,Calendario!$D$2:$H$2,0)),IF($K39=2,IF(X39="",INDEX(Calendario!$D$3:$H$55,MATCH(Y$4,Calendario!$A$3:$A$55,0),MATCH($I39,Calendario!$D$2:$H$2,0)),""),IF($K39=3,IF(AND((W39=""),(X39="")),INDEX(Calendario!$D$3:$H$55,MATCH(Y$4,Calendario!$A$3:$A$55,0),MATCH($I39,Calendario!$D$2:$H$2,0)),""),IF($K39=4,IF(AND((V39=""),(W39=""),(X39="")),INDEX(Calendario!$D$3:$H$55,MATCH(Y$4,Calendario!$A$3:$A$55,0),MATCH($I39,Calendario!$D$2:$H$2,0)),""))))))))</f>
        <v/>
      </c>
      <c r="Z39" s="107">
        <f>IF(ISBLANK($I39),"",IF(OR(EXACT(($I39),PROPER(TEXT(Z38,"dddd"))),(EXACT(($I39),PROPER(TEXT(Z37,"dddd"))))),"",IF(EXACT(($I39),(PROPER(TEXT(Z$3,"dddd")))),"",IF($K39=1,INDEX(Calendario!$D$3:$H$55,MATCH(Z$4,Calendario!$A$3:$A$55,0),MATCH($I39,Calendario!$D$2:$H$2,0)),IF($K39=2,IF(Y39="",INDEX(Calendario!$D$3:$H$55,MATCH(Z$4,Calendario!$A$3:$A$55,0),MATCH($I39,Calendario!$D$2:$H$2,0)),""),IF($K39=3,IF(AND((X39=""),(Y39="")),INDEX(Calendario!$D$3:$H$55,MATCH(Z$4,Calendario!$A$3:$A$55,0),MATCH($I39,Calendario!$D$2:$H$2,0)),""),IF($K39=4,IF(AND((W39=""),(X39=""),(Y39="")),INDEX(Calendario!$D$3:$H$55,MATCH(Z$4,Calendario!$A$3:$A$55,0),MATCH($I39,Calendario!$D$2:$H$2,0)),""))))))))</f>
        <v>44648</v>
      </c>
      <c r="AA39" s="108" t="str">
        <f>IF(ISBLANK($I39),"",IF(OR(EXACT(($I39),PROPER(TEXT(AA38,"dddd"))),(EXACT(($I39),PROPER(TEXT(AA37,"dddd"))))),"",IF(EXACT(($I39),(PROPER(TEXT(AA$3,"dddd")))),"",IF($K39=1,INDEX(Calendario!$D$3:$H$55,MATCH(AA$4,Calendario!$A$3:$A$55,0),MATCH($I39,Calendario!$D$2:$H$2,0)),IF($K39=2,IF(Z39="",INDEX(Calendario!$D$3:$H$55,MATCH(AA$4,Calendario!$A$3:$A$55,0),MATCH($I39,Calendario!$D$2:$H$2,0)),""),IF($K39=3,IF(AND((Y39=""),(Z39="")),INDEX(Calendario!$D$3:$H$55,MATCH(AA$4,Calendario!$A$3:$A$55,0),MATCH($I39,Calendario!$D$2:$H$2,0)),""),IF($K39=4,IF(AND((X39=""),(Y39=""),(Z39="")),INDEX(Calendario!$D$3:$H$55,MATCH(AA$4,Calendario!$A$3:$A$55,0),MATCH($I39,Calendario!$D$2:$H$2,0)),""))))))))</f>
        <v/>
      </c>
      <c r="AB39" s="108" t="str">
        <f>IF(ISBLANK($I39),"",IF(OR(EXACT(($I39),PROPER(TEXT(AB38,"dddd"))),(EXACT(($I39),PROPER(TEXT(AB37,"dddd"))))),"",IF(EXACT(($I39),(PROPER(TEXT(AB$3,"dddd")))),"",IF($K39=1,INDEX(Calendario!$D$3:$H$55,MATCH(AB$4,Calendario!$A$3:$A$55,0),MATCH($I39,Calendario!$D$2:$H$2,0)),IF($K39=2,IF(AA39="",INDEX(Calendario!$D$3:$H$55,MATCH(AB$4,Calendario!$A$3:$A$55,0),MATCH($I39,Calendario!$D$2:$H$2,0)),""),IF($K39=3,IF(AND((Z39=""),(AA39="")),INDEX(Calendario!$D$3:$H$55,MATCH(AB$4,Calendario!$A$3:$A$55,0),MATCH($I39,Calendario!$D$2:$H$2,0)),""),IF($K39=4,IF(AND((Y39=""),(Z39=""),(AA39="")),INDEX(Calendario!$D$3:$H$55,MATCH(AB$4,Calendario!$A$3:$A$55,0),MATCH($I39,Calendario!$D$2:$H$2,0)),""))))))))</f>
        <v/>
      </c>
      <c r="AC39" s="108" t="str">
        <f>IF(ISBLANK($I39),"",IF(OR(EXACT(($I39),PROPER(TEXT(AC38,"dddd"))),(EXACT(($I39),PROPER(TEXT(AC37,"dddd"))))),"",IF(EXACT(($I39),(PROPER(TEXT(AC$3,"dddd")))),"",IF($K39=1,INDEX(Calendario!$D$3:$H$55,MATCH(AC$4,Calendario!$A$3:$A$55,0),MATCH($I39,Calendario!$D$2:$H$2,0)),IF($K39=2,IF(AB39="",INDEX(Calendario!$D$3:$H$55,MATCH(AC$4,Calendario!$A$3:$A$55,0),MATCH($I39,Calendario!$D$2:$H$2,0)),""),IF($K39=3,IF(AND((AA39=""),(AB39="")),INDEX(Calendario!$D$3:$H$55,MATCH(AC$4,Calendario!$A$3:$A$55,0),MATCH($I39,Calendario!$D$2:$H$2,0)),""),IF($K39=4,IF(AND((Z39=""),(AA39=""),(AB39="")),INDEX(Calendario!$D$3:$H$55,MATCH(AC$4,Calendario!$A$3:$A$55,0),MATCH($I39,Calendario!$D$2:$H$2,0)),""))))))))</f>
        <v/>
      </c>
      <c r="AD39" s="108">
        <f>IF(ISBLANK($I39),"",IF(OR(EXACT(($I39),PROPER(TEXT(AD38,"dddd"))),(EXACT(($I39),PROPER(TEXT(AD37,"dddd"))))),"",IF(EXACT(($I39),(PROPER(TEXT(AD$3,"dddd")))),"",IF($K39=1,INDEX(Calendario!$D$3:$H$55,MATCH(AD$4,Calendario!$A$3:$A$55,0),MATCH($I39,Calendario!$D$2:$H$2,0)),IF($K39=2,IF(AC39="",INDEX(Calendario!$D$3:$H$55,MATCH(AD$4,Calendario!$A$3:$A$55,0),MATCH($I39,Calendario!$D$2:$H$2,0)),""),IF($K39=3,IF(AND((AB39=""),(AC39="")),INDEX(Calendario!$D$3:$H$55,MATCH(AD$4,Calendario!$A$3:$A$55,0),MATCH($I39,Calendario!$D$2:$H$2,0)),""),IF($K39=4,IF(AND((AA39=""),(AB39=""),(AC39="")),INDEX(Calendario!$D$3:$H$55,MATCH(AD$4,Calendario!$A$3:$A$55,0),MATCH($I39,Calendario!$D$2:$H$2,0)),""))))))))</f>
        <v>44676</v>
      </c>
      <c r="AE39" s="107" t="str">
        <f>IF(ISBLANK($I39),"",IF(OR(EXACT(($I39),PROPER(TEXT(AE38,"dddd"))),(EXACT(($I39),PROPER(TEXT(AE37,"dddd"))))),"",IF(EXACT(($I39),(PROPER(TEXT(AE$3,"dddd")))),"",IF($K39=1,INDEX(Calendario!$D$3:$H$55,MATCH(AE$4,Calendario!$A$3:$A$55,0),MATCH($I39,Calendario!$D$2:$H$2,0)),IF($K39=2,IF(AD39="",INDEX(Calendario!$D$3:$H$55,MATCH(AE$4,Calendario!$A$3:$A$55,0),MATCH($I39,Calendario!$D$2:$H$2,0)),""),IF($K39=3,IF(AND((AC39=""),(AD39="")),INDEX(Calendario!$D$3:$H$55,MATCH(AE$4,Calendario!$A$3:$A$55,0),MATCH($I39,Calendario!$D$2:$H$2,0)),""),IF($K39=4,IF(AND((AB39=""),(AC39=""),(AD39="")),INDEX(Calendario!$D$3:$H$55,MATCH(AE$4,Calendario!$A$3:$A$55,0),MATCH($I39,Calendario!$D$2:$H$2,0)),""))))))))</f>
        <v/>
      </c>
      <c r="AF39" s="107" t="str">
        <f>IF(ISBLANK($I39),"",IF(OR(EXACT(($I39),PROPER(TEXT(AF38,"dddd"))),(EXACT(($I39),PROPER(TEXT(AF37,"dddd"))))),"",IF(EXACT(($I39),(PROPER(TEXT(AF$3,"dddd")))),"",IF($K39=1,INDEX(Calendario!$D$3:$H$55,MATCH(AF$4,Calendario!$A$3:$A$55,0),MATCH($I39,Calendario!$D$2:$H$2,0)),IF($K39=2,IF(AE39="",INDEX(Calendario!$D$3:$H$55,MATCH(AF$4,Calendario!$A$3:$A$55,0),MATCH($I39,Calendario!$D$2:$H$2,0)),""),IF($K39=3,IF(AND((AD39=""),(AE39="")),INDEX(Calendario!$D$3:$H$55,MATCH(AF$4,Calendario!$A$3:$A$55,0),MATCH($I39,Calendario!$D$2:$H$2,0)),""),IF($K39=4,IF(AND((AC39=""),(AD39=""),(AE39="")),INDEX(Calendario!$D$3:$H$55,MATCH(AF$4,Calendario!$A$3:$A$55,0),MATCH($I39,Calendario!$D$2:$H$2,0)),""))))))))</f>
        <v/>
      </c>
      <c r="AG39" s="107" t="str">
        <f>IF(ISBLANK($I39),"",IF(OR(EXACT(($I39),PROPER(TEXT(AG38,"dddd"))),(EXACT(($I39),PROPER(TEXT(AG37,"dddd"))))),"",IF(EXACT(($I39),(PROPER(TEXT(AG$3,"dddd")))),"",IF($K39=1,INDEX(Calendario!$D$3:$H$55,MATCH(AG$4,Calendario!$A$3:$A$55,0),MATCH($I39,Calendario!$D$2:$H$2,0)),IF($K39=2,IF(AF39="",INDEX(Calendario!$D$3:$H$55,MATCH(AG$4,Calendario!$A$3:$A$55,0),MATCH($I39,Calendario!$D$2:$H$2,0)),""),IF($K39=3,IF(AND((AE39=""),(AF39="")),INDEX(Calendario!$D$3:$H$55,MATCH(AG$4,Calendario!$A$3:$A$55,0),MATCH($I39,Calendario!$D$2:$H$2,0)),""),IF($K39=4,IF(AND((AD39=""),(AE39=""),(AF39="")),INDEX(Calendario!$D$3:$H$55,MATCH(AG$4,Calendario!$A$3:$A$55,0),MATCH($I39,Calendario!$D$2:$H$2,0)),""))))))))</f>
        <v/>
      </c>
      <c r="AH39" s="107">
        <f>IF(ISBLANK($I39),"",IF(OR(EXACT(($I39),PROPER(TEXT(AH38,"dddd"))),(EXACT(($I39),PROPER(TEXT(AH37,"dddd"))))),"",IF(EXACT(($I39),(PROPER(TEXT(AH$3,"dddd")))),"",IF($K39=1,INDEX(Calendario!$D$3:$H$55,MATCH(AH$4,Calendario!$A$3:$A$55,0),MATCH($I39,Calendario!$D$2:$H$2,0)),IF($K39=2,IF(AG39="",INDEX(Calendario!$D$3:$H$55,MATCH(AH$4,Calendario!$A$3:$A$55,0),MATCH($I39,Calendario!$D$2:$H$2,0)),""),IF($K39=3,IF(AND((AF39=""),(AG39="")),INDEX(Calendario!$D$3:$H$55,MATCH(AH$4,Calendario!$A$3:$A$55,0),MATCH($I39,Calendario!$D$2:$H$2,0)),""),IF($K39=4,IF(AND((AE39=""),(AF39=""),(AG39="")),INDEX(Calendario!$D$3:$H$55,MATCH(AH$4,Calendario!$A$3:$A$55,0),MATCH($I39,Calendario!$D$2:$H$2,0)),""))))))))</f>
        <v>44704</v>
      </c>
      <c r="AI39" s="108" t="str">
        <f>IF(ISBLANK($I39),"",IF(OR(EXACT(($I39),PROPER(TEXT(AI38,"dddd"))),(EXACT(($I39),PROPER(TEXT(AI37,"dddd"))))),"",IF(EXACT(($I39),(PROPER(TEXT(AI$3,"dddd")))),"",IF($K39=1,INDEX(Calendario!$D$3:$H$55,MATCH(AI$4,Calendario!$A$3:$A$55,0),MATCH($I39,Calendario!$D$2:$H$2,0)),IF($K39=2,IF(AH39="",INDEX(Calendario!$D$3:$H$55,MATCH(AI$4,Calendario!$A$3:$A$55,0),MATCH($I39,Calendario!$D$2:$H$2,0)),""),IF($K39=3,IF(AND((AG39=""),(AH39="")),INDEX(Calendario!$D$3:$H$55,MATCH(AI$4,Calendario!$A$3:$A$55,0),MATCH($I39,Calendario!$D$2:$H$2,0)),""),IF($K39=4,IF(AND((AF39=""),(AG39=""),(AH39="")),INDEX(Calendario!$D$3:$H$55,MATCH(AI$4,Calendario!$A$3:$A$55,0),MATCH($I39,Calendario!$D$2:$H$2,0)),""))))))))</f>
        <v/>
      </c>
      <c r="AJ39" s="108" t="str">
        <f>IF(ISBLANK($I39),"",IF(OR(EXACT(($I39),PROPER(TEXT(AJ38,"dddd"))),(EXACT(($I39),PROPER(TEXT(AJ37,"dddd"))))),"",IF(EXACT(($I39),(PROPER(TEXT(AJ$3,"dddd")))),"",IF($K39=1,INDEX(Calendario!$D$3:$H$55,MATCH(AJ$4,Calendario!$A$3:$A$55,0),MATCH($I39,Calendario!$D$2:$H$2,0)),IF($K39=2,IF(AI39="",INDEX(Calendario!$D$3:$H$55,MATCH(AJ$4,Calendario!$A$3:$A$55,0),MATCH($I39,Calendario!$D$2:$H$2,0)),""),IF($K39=3,IF(AND((AH39=""),(AI39="")),INDEX(Calendario!$D$3:$H$55,MATCH(AJ$4,Calendario!$A$3:$A$55,0),MATCH($I39,Calendario!$D$2:$H$2,0)),""),IF($K39=4,IF(AND((AG39=""),(AH39=""),(AI39="")),INDEX(Calendario!$D$3:$H$55,MATCH(AJ$4,Calendario!$A$3:$A$55,0),MATCH($I39,Calendario!$D$2:$H$2,0)),""))))))))</f>
        <v/>
      </c>
      <c r="AK39" s="108" t="str">
        <f>IF(ISBLANK($I39),"",IF(OR(EXACT(($I39),PROPER(TEXT(AK38,"dddd"))),(EXACT(($I39),PROPER(TEXT(AK37,"dddd"))))),"",IF(EXACT(($I39),(PROPER(TEXT(AK$3,"dddd")))),"",IF($K39=1,INDEX(Calendario!$D$3:$H$55,MATCH(AK$4,Calendario!$A$3:$A$55,0),MATCH($I39,Calendario!$D$2:$H$2,0)),IF($K39=2,IF(AJ39="",INDEX(Calendario!$D$3:$H$55,MATCH(AK$4,Calendario!$A$3:$A$55,0),MATCH($I39,Calendario!$D$2:$H$2,0)),""),IF($K39=3,IF(AND((AI39=""),(AJ39="")),INDEX(Calendario!$D$3:$H$55,MATCH(AK$4,Calendario!$A$3:$A$55,0),MATCH($I39,Calendario!$D$2:$H$2,0)),""),IF($K39=4,IF(AND((AH39=""),(AI39=""),(AJ39="")),INDEX(Calendario!$D$3:$H$55,MATCH(AK$4,Calendario!$A$3:$A$55,0),MATCH($I39,Calendario!$D$2:$H$2,0)),""))))))))</f>
        <v/>
      </c>
      <c r="AL39" s="108" t="str">
        <f>IF(ISBLANK($I39),"",IF(OR(EXACT(($I39),PROPER(TEXT(AL38,"dddd"))),(EXACT(($I39),PROPER(TEXT(AL37,"dddd"))))),"",IF(EXACT(($I39),(PROPER(TEXT(AL$3,"dddd")))),"",IF($K39=1,INDEX(Calendario!$D$3:$H$55,MATCH(AL$4,Calendario!$A$3:$A$55,0),MATCH($I39,Calendario!$D$2:$H$2,0)),IF($K39=2,IF(AK39="",INDEX(Calendario!$D$3:$H$55,MATCH(AL$4,Calendario!$A$3:$A$55,0),MATCH($I39,Calendario!$D$2:$H$2,0)),""),IF($K39=3,IF(AND((AJ39=""),(AK39="")),INDEX(Calendario!$D$3:$H$55,MATCH(AL$4,Calendario!$A$3:$A$55,0),MATCH($I39,Calendario!$D$2:$H$2,0)),""),IF($K39=4,IF(AND((AI39=""),(AJ39=""),(AK39="")),INDEX(Calendario!$D$3:$H$55,MATCH(AL$4,Calendario!$A$3:$A$55,0),MATCH($I39,Calendario!$D$2:$H$2,0)),""))))))))</f>
        <v/>
      </c>
      <c r="AM39" s="108" t="str">
        <f>IF(ISBLANK($I39),"",IF(OR(EXACT(($I39),PROPER(TEXT(AM38,"dddd"))),(EXACT(($I39),PROPER(TEXT(AM37,"dddd"))))),"",IF(EXACT(($I39),(PROPER(TEXT(AM$3,"dddd")))),"",IF($K39=1,INDEX(Calendario!$D$3:$H$55,MATCH(AM$4,Calendario!$A$3:$A$55,0),MATCH($I39,Calendario!$D$2:$H$2,0)),IF($K39=2,IF(AL39="",INDEX(Calendario!$D$3:$H$55,MATCH(AM$4,Calendario!$A$3:$A$55,0),MATCH($I39,Calendario!$D$2:$H$2,0)),""),IF($K39=3,IF(AND((AK39=""),(AL39="")),INDEX(Calendario!$D$3:$H$55,MATCH(AM$4,Calendario!$A$3:$A$55,0),MATCH($I39,Calendario!$D$2:$H$2,0)),""),IF($K39=4,IF(AND((AJ39=""),(AK39=""),(AL39="")),INDEX(Calendario!$D$3:$H$55,MATCH(AM$4,Calendario!$A$3:$A$55,0),MATCH($I39,Calendario!$D$2:$H$2,0)),""))))))))</f>
        <v/>
      </c>
      <c r="AN39" s="107" t="str">
        <f>IF(ISBLANK($I39),"",IF(OR(EXACT(($I39),PROPER(TEXT(AN38,"dddd"))),(EXACT(($I39),PROPER(TEXT(AN37,"dddd"))))),"",IF(EXACT(($I39),(PROPER(TEXT(AN$3,"dddd")))),"",IF($K39=1,INDEX(Calendario!$D$3:$H$55,MATCH(AN$4,Calendario!$A$3:$A$55,0),MATCH($I39,Calendario!$D$2:$H$2,0)),IF($K39=2,IF(AM39="",INDEX(Calendario!$D$3:$H$55,MATCH(AN$4,Calendario!$A$3:$A$55,0),MATCH($I39,Calendario!$D$2:$H$2,0)),""),IF($K39=3,IF(AND((AL39=""),(AM39="")),INDEX(Calendario!$D$3:$H$55,MATCH(AN$4,Calendario!$A$3:$A$55,0),MATCH($I39,Calendario!$D$2:$H$2,0)),""),IF($K39=4,IF(AND((AK39=""),(AL39=""),(AM39="")),INDEX(Calendario!$D$3:$H$55,MATCH(AN$4,Calendario!$A$3:$A$55,0),MATCH($I39,Calendario!$D$2:$H$2,0)),""))))))))</f>
        <v/>
      </c>
      <c r="AO39" s="107">
        <f>IF(ISBLANK($I39),"",IF(OR(EXACT(($I39),PROPER(TEXT(AO38,"dddd"))),(EXACT(($I39),PROPER(TEXT(AO37,"dddd"))))),"",IF(EXACT(($I39),(PROPER(TEXT(AO$3,"dddd")))),"",IF($K39=1,INDEX(Calendario!$D$3:$H$55,MATCH(AO$4,Calendario!$A$3:$A$55,0),MATCH($I39,Calendario!$D$2:$H$2,0)),IF($K39=2,IF(AN39="",INDEX(Calendario!$D$3:$H$55,MATCH(AO$4,Calendario!$A$3:$A$55,0),MATCH($I39,Calendario!$D$2:$H$2,0)),""),IF($K39=3,IF(AND((AM39=""),(AN39="")),INDEX(Calendario!$D$3:$H$55,MATCH(AO$4,Calendario!$A$3:$A$55,0),MATCH($I39,Calendario!$D$2:$H$2,0)),""),IF($K39=4,IF(AND((AL39=""),(AM39=""),(AN39="")),INDEX(Calendario!$D$3:$H$55,MATCH(AO$4,Calendario!$A$3:$A$55,0),MATCH($I39,Calendario!$D$2:$H$2,0)),""))))))))</f>
        <v>44753</v>
      </c>
      <c r="AP39" s="107" t="str">
        <f>IF(ISBLANK($I39),"",IF(OR(EXACT(($I39),PROPER(TEXT(AP38,"dddd"))),(EXACT(($I39),PROPER(TEXT(AP37,"dddd"))))),"",IF(EXACT(($I39),(PROPER(TEXT(AP$3,"dddd")))),"",IF($K39=1,INDEX(Calendario!$D$3:$H$55,MATCH(AP$4,Calendario!$A$3:$A$55,0),MATCH($I39,Calendario!$D$2:$H$2,0)),IF($K39=2,IF(AO39="",INDEX(Calendario!$D$3:$H$55,MATCH(AP$4,Calendario!$A$3:$A$55,0),MATCH($I39,Calendario!$D$2:$H$2,0)),""),IF($K39=3,IF(AND((AN39=""),(AO39="")),INDEX(Calendario!$D$3:$H$55,MATCH(AP$4,Calendario!$A$3:$A$55,0),MATCH($I39,Calendario!$D$2:$H$2,0)),""),IF($K39=4,IF(AND((AM39=""),(AN39=""),(AO39="")),INDEX(Calendario!$D$3:$H$55,MATCH(AP$4,Calendario!$A$3:$A$55,0),MATCH($I39,Calendario!$D$2:$H$2,0)),""))))))))</f>
        <v/>
      </c>
      <c r="AQ39" s="107" t="str">
        <f>IF(ISBLANK($I39),"",IF(OR(EXACT(($I39),PROPER(TEXT(AQ38,"dddd"))),(EXACT(($I39),PROPER(TEXT(AQ37,"dddd"))))),"",IF(EXACT(($I39),(PROPER(TEXT(AQ$3,"dddd")))),"",IF($K39=1,INDEX(Calendario!$D$3:$H$55,MATCH(AQ$4,Calendario!$A$3:$A$55,0),MATCH($I39,Calendario!$D$2:$H$2,0)),IF($K39=2,IF(AP39="",INDEX(Calendario!$D$3:$H$55,MATCH(AQ$4,Calendario!$A$3:$A$55,0),MATCH($I39,Calendario!$D$2:$H$2,0)),""),IF($K39=3,IF(AND((AO39=""),(AP39="")),INDEX(Calendario!$D$3:$H$55,MATCH(AQ$4,Calendario!$A$3:$A$55,0),MATCH($I39,Calendario!$D$2:$H$2,0)),""),IF($K39=4,IF(AND((AN39=""),(AO39=""),(AP39="")),INDEX(Calendario!$D$3:$H$55,MATCH(AQ$4,Calendario!$A$3:$A$55,0),MATCH($I39,Calendario!$D$2:$H$2,0)),""))))))))</f>
        <v/>
      </c>
      <c r="AR39" s="108" t="str">
        <f>IF(ISBLANK($I39),"",IF(OR(EXACT(($I39),PROPER(TEXT(AR38,"dddd"))),(EXACT(($I39),PROPER(TEXT(AR37,"dddd"))))),"",IF(EXACT(($I39),(PROPER(TEXT(AR$3,"dddd")))),"",IF($K39=1,INDEX(Calendario!$D$3:$H$55,MATCH(AR$4,Calendario!$A$3:$A$55,0),MATCH($I39,Calendario!$D$2:$H$2,0)),IF($K39=2,IF(AQ39="",INDEX(Calendario!$D$3:$H$55,MATCH(AR$4,Calendario!$A$3:$A$55,0),MATCH($I39,Calendario!$D$2:$H$2,0)),""),IF($K39=3,IF(AND((AP39=""),(AQ39="")),INDEX(Calendario!$D$3:$H$55,MATCH(AR$4,Calendario!$A$3:$A$55,0),MATCH($I39,Calendario!$D$2:$H$2,0)),""),IF($K39=4,IF(AND((AO39=""),(AP39=""),(AQ39="")),INDEX(Calendario!$D$3:$H$55,MATCH(AR$4,Calendario!$A$3:$A$55,0),MATCH($I39,Calendario!$D$2:$H$2,0)),""))))))))</f>
        <v/>
      </c>
      <c r="AS39" s="108">
        <f>IF(ISBLANK($I39),"",IF(OR(EXACT(($I39),PROPER(TEXT(AS38,"dddd"))),(EXACT(($I39),PROPER(TEXT(AS37,"dddd"))))),"",IF(EXACT(($I39),(PROPER(TEXT(AS$3,"dddd")))),"",IF($K39=1,INDEX(Calendario!$D$3:$H$55,MATCH(AS$4,Calendario!$A$3:$A$55,0),MATCH($I39,Calendario!$D$2:$H$2,0)),IF($K39=2,IF(AR39="",INDEX(Calendario!$D$3:$H$55,MATCH(AS$4,Calendario!$A$3:$A$55,0),MATCH($I39,Calendario!$D$2:$H$2,0)),""),IF($K39=3,IF(AND((AQ39=""),(AR39="")),INDEX(Calendario!$D$3:$H$55,MATCH(AS$4,Calendario!$A$3:$A$55,0),MATCH($I39,Calendario!$D$2:$H$2,0)),""),IF($K39=4,IF(AND((AP39=""),(AQ39=""),(AR39="")),INDEX(Calendario!$D$3:$H$55,MATCH(AS$4,Calendario!$A$3:$A$55,0),MATCH($I39,Calendario!$D$2:$H$2,0)),""))))))))</f>
        <v>44781</v>
      </c>
      <c r="AT39" s="108" t="str">
        <f>IF(ISBLANK($I39),"",IF(OR(EXACT(($I39),PROPER(TEXT(AT38,"dddd"))),(EXACT(($I39),PROPER(TEXT(AT37,"dddd"))))),"",IF(EXACT(($I39),(PROPER(TEXT(AT$3,"dddd")))),"",IF($K39=1,INDEX(Calendario!$D$3:$H$55,MATCH(AT$4,Calendario!$A$3:$A$55,0),MATCH($I39,Calendario!$D$2:$H$2,0)),IF($K39=2,IF(AS39="",INDEX(Calendario!$D$3:$H$55,MATCH(AT$4,Calendario!$A$3:$A$55,0),MATCH($I39,Calendario!$D$2:$H$2,0)),""),IF($K39=3,IF(AND((AR39=""),(AS39="")),INDEX(Calendario!$D$3:$H$55,MATCH(AT$4,Calendario!$A$3:$A$55,0),MATCH($I39,Calendario!$D$2:$H$2,0)),""),IF($K39=4,IF(AND((AQ39=""),(AR39=""),(AS39="")),INDEX(Calendario!$D$3:$H$55,MATCH(AT$4,Calendario!$A$3:$A$55,0),MATCH($I39,Calendario!$D$2:$H$2,0)),""))))))))</f>
        <v/>
      </c>
      <c r="AU39" s="108" t="str">
        <f>IF(ISBLANK($I39),"",IF(OR(EXACT(($I39),PROPER(TEXT(AU38,"dddd"))),(EXACT(($I39),PROPER(TEXT(AU37,"dddd"))))),"",IF(EXACT(($I39),(PROPER(TEXT(AU$3,"dddd")))),"",IF($K39=1,INDEX(Calendario!$D$3:$H$55,MATCH(AU$4,Calendario!$A$3:$A$55,0),MATCH($I39,Calendario!$D$2:$H$2,0)),IF($K39=2,IF(AT39="",INDEX(Calendario!$D$3:$H$55,MATCH(AU$4,Calendario!$A$3:$A$55,0),MATCH($I39,Calendario!$D$2:$H$2,0)),""),IF($K39=3,IF(AND((AS39=""),(AT39="")),INDEX(Calendario!$D$3:$H$55,MATCH(AU$4,Calendario!$A$3:$A$55,0),MATCH($I39,Calendario!$D$2:$H$2,0)),""),IF($K39=4,IF(AND((AR39=""),(AS39=""),(AT39="")),INDEX(Calendario!$D$3:$H$55,MATCH(AU$4,Calendario!$A$3:$A$55,0),MATCH($I39,Calendario!$D$2:$H$2,0)),""))))))))</f>
        <v/>
      </c>
      <c r="AV39" s="107" t="str">
        <f>IF(ISBLANK($I39),"",IF(OR(EXACT(($I39),PROPER(TEXT(AV38,"dddd"))),(EXACT(($I39),PROPER(TEXT(AV37,"dddd"))))),"",IF(EXACT(($I39),(PROPER(TEXT(AV$3,"dddd")))),"",IF($K39=1,INDEX(Calendario!$D$3:$H$55,MATCH(AV$4,Calendario!$A$3:$A$55,0),MATCH($I39,Calendario!$D$2:$H$2,0)),IF($K39=2,IF(AU39="",INDEX(Calendario!$D$3:$H$55,MATCH(AV$4,Calendario!$A$3:$A$55,0),MATCH($I39,Calendario!$D$2:$H$2,0)),""),IF($K39=3,IF(AND((AT39=""),(AU39="")),INDEX(Calendario!$D$3:$H$55,MATCH(AV$4,Calendario!$A$3:$A$55,0),MATCH($I39,Calendario!$D$2:$H$2,0)),""),IF($K39=4,IF(AND((AS39=""),(AT39=""),(AU39="")),INDEX(Calendario!$D$3:$H$55,MATCH(AV$4,Calendario!$A$3:$A$55,0),MATCH($I39,Calendario!$D$2:$H$2,0)),""))))))))</f>
        <v/>
      </c>
      <c r="AW39" s="107">
        <f>IF(ISBLANK($I39),"",IF(OR(EXACT(($I39),PROPER(TEXT(AW38,"dddd"))),(EXACT(($I39),PROPER(TEXT(AW37,"dddd"))))),"",IF(EXACT(($I39),(PROPER(TEXT(AW$3,"dddd")))),"",IF($K39=1,INDEX(Calendario!$D$3:$H$55,MATCH(AW$4,Calendario!$A$3:$A$55,0),MATCH($I39,Calendario!$D$2:$H$2,0)),IF($K39=2,IF(AV39="",INDEX(Calendario!$D$3:$H$55,MATCH(AW$4,Calendario!$A$3:$A$55,0),MATCH($I39,Calendario!$D$2:$H$2,0)),""),IF($K39=3,IF(AND((AU39=""),(AV39="")),INDEX(Calendario!$D$3:$H$55,MATCH(AW$4,Calendario!$A$3:$A$55,0),MATCH($I39,Calendario!$D$2:$H$2,0)),""),IF($K39=4,IF(AND((AT39=""),(AU39=""),(AV39="")),INDEX(Calendario!$D$3:$H$55,MATCH(AW$4,Calendario!$A$3:$A$55,0),MATCH($I39,Calendario!$D$2:$H$2,0)),""))))))))</f>
        <v>44809</v>
      </c>
      <c r="AX39" s="107" t="str">
        <f>IF(ISBLANK($I39),"",IF(OR(EXACT(($I39),PROPER(TEXT(AX38,"dddd"))),(EXACT(($I39),PROPER(TEXT(AX37,"dddd"))))),"",IF(EXACT(($I39),(PROPER(TEXT(AX$3,"dddd")))),"",IF($K39=1,INDEX(Calendario!$D$3:$H$55,MATCH(AX$4,Calendario!$A$3:$A$55,0),MATCH($I39,Calendario!$D$2:$H$2,0)),IF($K39=2,IF(AW39="",INDEX(Calendario!$D$3:$H$55,MATCH(AX$4,Calendario!$A$3:$A$55,0),MATCH($I39,Calendario!$D$2:$H$2,0)),""),IF($K39=3,IF(AND((AV39=""),(AW39="")),INDEX(Calendario!$D$3:$H$55,MATCH(AX$4,Calendario!$A$3:$A$55,0),MATCH($I39,Calendario!$D$2:$H$2,0)),""),IF($K39=4,IF(AND((AU39=""),(AV39=""),(AW39="")),INDEX(Calendario!$D$3:$H$55,MATCH(AX$4,Calendario!$A$3:$A$55,0),MATCH($I39,Calendario!$D$2:$H$2,0)),""))))))))</f>
        <v/>
      </c>
      <c r="AY39" s="107" t="str">
        <f>IF(ISBLANK($I39),"",IF(OR(EXACT(($I39),PROPER(TEXT(AY38,"dddd"))),(EXACT(($I39),PROPER(TEXT(AY37,"dddd"))))),"",IF(EXACT(($I39),(PROPER(TEXT(AY$3,"dddd")))),"",IF($K39=1,INDEX(Calendario!$D$3:$H$55,MATCH(AY$4,Calendario!$A$3:$A$55,0),MATCH($I39,Calendario!$D$2:$H$2,0)),IF($K39=2,IF(AX39="",INDEX(Calendario!$D$3:$H$55,MATCH(AY$4,Calendario!$A$3:$A$55,0),MATCH($I39,Calendario!$D$2:$H$2,0)),""),IF($K39=3,IF(AND((AW39=""),(AX39="")),INDEX(Calendario!$D$3:$H$55,MATCH(AY$4,Calendario!$A$3:$A$55,0),MATCH($I39,Calendario!$D$2:$H$2,0)),""),IF($K39=4,IF(AND((AV39=""),(AW39=""),(AX39="")),INDEX(Calendario!$D$3:$H$55,MATCH(AY$4,Calendario!$A$3:$A$55,0),MATCH($I39,Calendario!$D$2:$H$2,0)),""))))))))</f>
        <v/>
      </c>
      <c r="AZ39" s="107" t="str">
        <f>IF(ISBLANK($I39),"",IF(OR(EXACT(($I39),PROPER(TEXT(AZ38,"dddd"))),(EXACT(($I39),PROPER(TEXT(AZ37,"dddd"))))),"",IF(EXACT(($I39),(PROPER(TEXT(AZ$3,"dddd")))),"",IF($K39=1,INDEX(Calendario!$D$3:$H$55,MATCH(AZ$4,Calendario!$A$3:$A$55,0),MATCH($I39,Calendario!$D$2:$H$2,0)),IF($K39=2,IF(AY39="",INDEX(Calendario!$D$3:$H$55,MATCH(AZ$4,Calendario!$A$3:$A$55,0),MATCH($I39,Calendario!$D$2:$H$2,0)),""),IF($K39=3,IF(AND((AX39=""),(AY39="")),INDEX(Calendario!$D$3:$H$55,MATCH(AZ$4,Calendario!$A$3:$A$55,0),MATCH($I39,Calendario!$D$2:$H$2,0)),""),IF($K39=4,IF(AND((AW39=""),(AX39=""),(AY39="")),INDEX(Calendario!$D$3:$H$55,MATCH(AZ$4,Calendario!$A$3:$A$55,0),MATCH($I39,Calendario!$D$2:$H$2,0)),""))))))))</f>
        <v/>
      </c>
      <c r="BA39" s="108">
        <f>IF(ISBLANK($I39),"",IF(OR(EXACT(($I39),PROPER(TEXT(BA38,"dddd"))),(EXACT(($I39),PROPER(TEXT(BA37,"dddd"))))),"",IF(EXACT(($I39),(PROPER(TEXT(BA$3,"dddd")))),"",IF($K39=1,INDEX(Calendario!$D$3:$H$55,MATCH(BA$4,Calendario!$A$3:$A$55,0),MATCH($I39,Calendario!$D$2:$H$2,0)),IF($K39=2,IF(AZ39="",INDEX(Calendario!$D$3:$H$55,MATCH(BA$4,Calendario!$A$3:$A$55,0),MATCH($I39,Calendario!$D$2:$H$2,0)),""),IF($K39=3,IF(AND((AY39=""),(AZ39="")),INDEX(Calendario!$D$3:$H$55,MATCH(BA$4,Calendario!$A$3:$A$55,0),MATCH($I39,Calendario!$D$2:$H$2,0)),""),IF($K39=4,IF(AND((AX39=""),(AY39=""),(AZ39="")),INDEX(Calendario!$D$3:$H$55,MATCH(BA$4,Calendario!$A$3:$A$55,0),MATCH($I39,Calendario!$D$2:$H$2,0)),""))))))))</f>
        <v>44837</v>
      </c>
      <c r="BB39" s="108" t="str">
        <f>IF(ISBLANK($I39),"",IF(OR(EXACT(($I39),PROPER(TEXT(BB38,"dddd"))),(EXACT(($I39),PROPER(TEXT(BB37,"dddd"))))),"",IF(EXACT(($I39),(PROPER(TEXT(BB$3,"dddd")))),"",IF($K39=1,INDEX(Calendario!$D$3:$H$55,MATCH(BB$4,Calendario!$A$3:$A$55,0),MATCH($I39,Calendario!$D$2:$H$2,0)),IF($K39=2,IF(BA39="",INDEX(Calendario!$D$3:$H$55,MATCH(BB$4,Calendario!$A$3:$A$55,0),MATCH($I39,Calendario!$D$2:$H$2,0)),""),IF($K39=3,IF(AND((AZ39=""),(BA39="")),INDEX(Calendario!$D$3:$H$55,MATCH(BB$4,Calendario!$A$3:$A$55,0),MATCH($I39,Calendario!$D$2:$H$2,0)),""),IF($K39=4,IF(AND((AY39=""),(AZ39=""),(BA39="")),INDEX(Calendario!$D$3:$H$55,MATCH(BB$4,Calendario!$A$3:$A$55,0),MATCH($I39,Calendario!$D$2:$H$2,0)),""))))))))</f>
        <v/>
      </c>
      <c r="BC39" s="108" t="str">
        <f>IF(ISBLANK($I39),"",IF(OR(EXACT(($I39),PROPER(TEXT(BC38,"dddd"))),(EXACT(($I39),PROPER(TEXT(BC37,"dddd"))))),"",IF(EXACT(($I39),(PROPER(TEXT(BC$3,"dddd")))),"",IF($K39=1,INDEX(Calendario!$D$3:$H$55,MATCH(BC$4,Calendario!$A$3:$A$55,0),MATCH($I39,Calendario!$D$2:$H$2,0)),IF($K39=2,IF(BB39="",INDEX(Calendario!$D$3:$H$55,MATCH(BC$4,Calendario!$A$3:$A$55,0),MATCH($I39,Calendario!$D$2:$H$2,0)),""),IF($K39=3,IF(AND((BA39=""),(BB39="")),INDEX(Calendario!$D$3:$H$55,MATCH(BC$4,Calendario!$A$3:$A$55,0),MATCH($I39,Calendario!$D$2:$H$2,0)),""),IF($K39=4,IF(AND((AZ39=""),(BA39=""),(BB39="")),INDEX(Calendario!$D$3:$H$55,MATCH(BC$4,Calendario!$A$3:$A$55,0),MATCH($I39,Calendario!$D$2:$H$2,0)),""))))))))</f>
        <v/>
      </c>
      <c r="BD39" s="108" t="str">
        <f>IF(ISBLANK($I39),"",IF(OR(EXACT(($I39),PROPER(TEXT(BD38,"dddd"))),(EXACT(($I39),PROPER(TEXT(BD37,"dddd"))))),"",IF(EXACT(($I39),(PROPER(TEXT(BD$3,"dddd")))),"",IF($K39=1,INDEX(Calendario!$D$3:$H$55,MATCH(BD$4,Calendario!$A$3:$A$55,0),MATCH($I39,Calendario!$D$2:$H$2,0)),IF($K39=2,IF(BC39="",INDEX(Calendario!$D$3:$H$55,MATCH(BD$4,Calendario!$A$3:$A$55,0),MATCH($I39,Calendario!$D$2:$H$2,0)),""),IF($K39=3,IF(AND((BB39=""),(BC39="")),INDEX(Calendario!$D$3:$H$55,MATCH(BD$4,Calendario!$A$3:$A$55,0),MATCH($I39,Calendario!$D$2:$H$2,0)),""),IF($K39=4,IF(AND((BA39=""),(BB39=""),(BC39="")),INDEX(Calendario!$D$3:$H$55,MATCH(BD$4,Calendario!$A$3:$A$55,0),MATCH($I39,Calendario!$D$2:$H$2,0)),""))))))))</f>
        <v/>
      </c>
      <c r="BE39" s="107">
        <f>IF(ISBLANK($I39),"",IF(OR(EXACT(($I39),PROPER(TEXT(BE38,"dddd"))),(EXACT(($I39),PROPER(TEXT(BE37,"dddd"))))),"",IF(EXACT(($I39),(PROPER(TEXT(BE$3,"dddd")))),"",IF($K39=1,INDEX(Calendario!$D$3:$H$55,MATCH(BE$4,Calendario!$A$3:$A$55,0),MATCH($I39,Calendario!$D$2:$H$2,0)),IF($K39=2,IF(BD39="",INDEX(Calendario!$D$3:$H$55,MATCH(BE$4,Calendario!$A$3:$A$55,0),MATCH($I39,Calendario!$D$2:$H$2,0)),""),IF($K39=3,IF(AND((BC39=""),(BD39="")),INDEX(Calendario!$D$3:$H$55,MATCH(BE$4,Calendario!$A$3:$A$55,0),MATCH($I39,Calendario!$D$2:$H$2,0)),""),IF($K39=4,IF(AND((BB39=""),(BC39=""),(BD39="")),INDEX(Calendario!$D$3:$H$55,MATCH(BE$4,Calendario!$A$3:$A$55,0),MATCH($I39,Calendario!$D$2:$H$2,0)),""))))))))</f>
        <v>44865</v>
      </c>
      <c r="BF39" s="107" t="str">
        <f>IF(ISBLANK($I39),"",IF(OR(EXACT(($I39),PROPER(TEXT(BF38,"dddd"))),(EXACT(($I39),PROPER(TEXT(BF37,"dddd"))))),"",IF(EXACT(($I39),(PROPER(TEXT(BF$3,"dddd")))),"",IF($K39=1,INDEX(Calendario!$D$3:$H$55,MATCH(BF$4,Calendario!$A$3:$A$55,0),MATCH($I39,Calendario!$D$2:$H$2,0)),IF($K39=2,IF(BE39="",INDEX(Calendario!$D$3:$H$55,MATCH(BF$4,Calendario!$A$3:$A$55,0),MATCH($I39,Calendario!$D$2:$H$2,0)),""),IF($K39=3,IF(AND((BD39=""),(BE39="")),INDEX(Calendario!$D$3:$H$55,MATCH(BF$4,Calendario!$A$3:$A$55,0),MATCH($I39,Calendario!$D$2:$H$2,0)),""),IF($K39=4,IF(AND((BC39=""),(BD39=""),(BE39="")),INDEX(Calendario!$D$3:$H$55,MATCH(BF$4,Calendario!$A$3:$A$55,0),MATCH($I39,Calendario!$D$2:$H$2,0)),""))))))))</f>
        <v/>
      </c>
      <c r="BG39" s="107" t="str">
        <f>IF(ISBLANK($I39),"",IF(OR(EXACT(($I39),PROPER(TEXT(BG38,"dddd"))),(EXACT(($I39),PROPER(TEXT(BG37,"dddd"))))),"",IF(EXACT(($I39),(PROPER(TEXT(BG$3,"dddd")))),"",IF($K39=1,INDEX(Calendario!$D$3:$H$55,MATCH(BG$4,Calendario!$A$3:$A$55,0),MATCH($I39,Calendario!$D$2:$H$2,0)),IF($K39=2,IF(BF39="",INDEX(Calendario!$D$3:$H$55,MATCH(BG$4,Calendario!$A$3:$A$55,0),MATCH($I39,Calendario!$D$2:$H$2,0)),""),IF($K39=3,IF(AND((BE39=""),(BF39="")),INDEX(Calendario!$D$3:$H$55,MATCH(BG$4,Calendario!$A$3:$A$55,0),MATCH($I39,Calendario!$D$2:$H$2,0)),""),IF($K39=4,IF(AND((BD39=""),(BE39=""),(BF39="")),INDEX(Calendario!$D$3:$H$55,MATCH(BG$4,Calendario!$A$3:$A$55,0),MATCH($I39,Calendario!$D$2:$H$2,0)),""))))))))</f>
        <v/>
      </c>
      <c r="BH39" s="107" t="str">
        <f>IF(ISBLANK($I39),"",IF(OR(EXACT(($I39),PROPER(TEXT(BH38,"dddd"))),(EXACT(($I39),PROPER(TEXT(BH37,"dddd"))))),"",IF(EXACT(($I39),(PROPER(TEXT(BH$3,"dddd")))),"",IF($K39=1,INDEX(Calendario!$D$3:$H$55,MATCH(BH$4,Calendario!$A$3:$A$55,0),MATCH($I39,Calendario!$D$2:$H$2,0)),IF($K39=2,IF(BG39="",INDEX(Calendario!$D$3:$H$55,MATCH(BH$4,Calendario!$A$3:$A$55,0),MATCH($I39,Calendario!$D$2:$H$2,0)),""),IF($K39=3,IF(AND((BF39=""),(BG39="")),INDEX(Calendario!$D$3:$H$55,MATCH(BH$4,Calendario!$A$3:$A$55,0),MATCH($I39,Calendario!$D$2:$H$2,0)),""),IF($K39=4,IF(AND((BE39=""),(BF39=""),(BG39="")),INDEX(Calendario!$D$3:$H$55,MATCH(BH$4,Calendario!$A$3:$A$55,0),MATCH($I39,Calendario!$D$2:$H$2,0)),""))))))))</f>
        <v/>
      </c>
      <c r="BI39" s="108">
        <f>IF(ISBLANK($I39),"",IF(OR(EXACT(($I39),PROPER(TEXT(BI38,"dddd"))),(EXACT(($I39),PROPER(TEXT(BI37,"dddd"))))),"",IF(EXACT(($I39),(PROPER(TEXT(BI$3,"dddd")))),"",IF($K39=1,INDEX(Calendario!$D$3:$H$55,MATCH(BI$4,Calendario!$A$3:$A$55,0),MATCH($I39,Calendario!$D$2:$H$2,0)),IF($K39=2,IF(BH39="",INDEX(Calendario!$D$3:$H$55,MATCH(BI$4,Calendario!$A$3:$A$55,0),MATCH($I39,Calendario!$D$2:$H$2,0)),""),IF($K39=3,IF(AND((BG39=""),(BH39="")),INDEX(Calendario!$D$3:$H$55,MATCH(BI$4,Calendario!$A$3:$A$55,0),MATCH($I39,Calendario!$D$2:$H$2,0)),""),IF($K39=4,IF(AND((BF39=""),(BG39=""),(BH39="")),INDEX(Calendario!$D$3:$H$55,MATCH(BI$4,Calendario!$A$3:$A$55,0),MATCH($I39,Calendario!$D$2:$H$2,0)),""))))))))</f>
        <v>44893</v>
      </c>
      <c r="BJ39" s="108" t="str">
        <f>IF(ISBLANK($I39),"",IF(OR(EXACT(($I39),PROPER(TEXT(BJ38,"dddd"))),(EXACT(($I39),PROPER(TEXT(BJ37,"dddd"))))),"",IF(EXACT(($I39),(PROPER(TEXT(BJ$3,"dddd")))),"",IF($K39=1,INDEX(Calendario!$D$3:$H$55,MATCH(BJ$4,Calendario!$A$3:$A$55,0),MATCH($I39,Calendario!$D$2:$H$2,0)),IF($K39=2,IF(BI39="",INDEX(Calendario!$D$3:$H$55,MATCH(BJ$4,Calendario!$A$3:$A$55,0),MATCH($I39,Calendario!$D$2:$H$2,0)),""),IF($K39=3,IF(AND((BH39=""),(BI39="")),INDEX(Calendario!$D$3:$H$55,MATCH(BJ$4,Calendario!$A$3:$A$55,0),MATCH($I39,Calendario!$D$2:$H$2,0)),""),IF($K39=4,IF(AND((BG39=""),(BH39=""),(BI39="")),INDEX(Calendario!$D$3:$H$55,MATCH(BJ$4,Calendario!$A$3:$A$55,0),MATCH($I39,Calendario!$D$2:$H$2,0)),""))))))))</f>
        <v/>
      </c>
      <c r="BK39" s="108" t="str">
        <f>IF(ISBLANK($I39),"",IF(OR(EXACT(($I39),PROPER(TEXT(BK38,"dddd"))),(EXACT(($I39),PROPER(TEXT(BK37,"dddd"))))),"",IF(EXACT(($I39),(PROPER(TEXT(BK$3,"dddd")))),"",IF($K39=1,INDEX(Calendario!$D$3:$H$55,MATCH(BK$4,Calendario!$A$3:$A$55,0),MATCH($I39,Calendario!$D$2:$H$2,0)),IF($K39=2,IF(BJ39="",INDEX(Calendario!$D$3:$H$55,MATCH(BK$4,Calendario!$A$3:$A$55,0),MATCH($I39,Calendario!$D$2:$H$2,0)),""),IF($K39=3,IF(AND((BI39=""),(BJ39="")),INDEX(Calendario!$D$3:$H$55,MATCH(BK$4,Calendario!$A$3:$A$55,0),MATCH($I39,Calendario!$D$2:$H$2,0)),""),IF($K39=4,IF(AND((BH39=""),(BI39=""),(BJ39="")),INDEX(Calendario!$D$3:$H$55,MATCH(BK$4,Calendario!$A$3:$A$55,0),MATCH($I39,Calendario!$D$2:$H$2,0)),""))))))))</f>
        <v/>
      </c>
      <c r="BL39" s="108" t="str">
        <f>IF(ISBLANK($I39),"",IF(OR(EXACT(($I39),PROPER(TEXT(BL38,"dddd"))),(EXACT(($I39),PROPER(TEXT(BL37,"dddd"))))),"",IF(EXACT(($I39),(PROPER(TEXT(BL$3,"dddd")))),"",IF($K39=1,INDEX(Calendario!$D$3:$H$55,MATCH(BL$4,Calendario!$A$3:$A$55,0),MATCH($I39,Calendario!$D$2:$H$2,0)),IF($K39=2,IF(BK39="",INDEX(Calendario!$D$3:$H$55,MATCH(BL$4,Calendario!$A$3:$A$55,0),MATCH($I39,Calendario!$D$2:$H$2,0)),""),IF($K39=3,IF(AND((BJ39=""),(BK39="")),INDEX(Calendario!$D$3:$H$55,MATCH(BL$4,Calendario!$A$3:$A$55,0),MATCH($I39,Calendario!$D$2:$H$2,0)),""),IF($K39=4,IF(AND((BI39=""),(BJ39=""),(BK39="")),INDEX(Calendario!$D$3:$H$55,MATCH(BL$4,Calendario!$A$3:$A$55,0),MATCH($I39,Calendario!$D$2:$H$2,0)),""))))))))</f>
        <v/>
      </c>
      <c r="BM39" s="108">
        <f>IF(ISBLANK($I39),"",IF(OR(EXACT(($I39),PROPER(TEXT(BM38,"dddd"))),(EXACT(($I39),PROPER(TEXT(BM37,"dddd"))))),"",IF(EXACT(($I39),(PROPER(TEXT(BM$3,"dddd")))),"",IF($K39=1,INDEX(Calendario!$D$3:$H$55,MATCH(BM$4,Calendario!$A$3:$A$55,0),MATCH($I39,Calendario!$D$2:$H$2,0)),IF($K39=2,IF(BL39="",INDEX(Calendario!$D$3:$H$55,MATCH(BM$4,Calendario!$A$3:$A$55,0),MATCH($I39,Calendario!$D$2:$H$2,0)),""),IF($K39=3,IF(AND((BK39=""),(BL39="")),INDEX(Calendario!$D$3:$H$55,MATCH(BM$4,Calendario!$A$3:$A$55,0),MATCH($I39,Calendario!$D$2:$H$2,0)),""),IF($K39=4,IF(AND((BJ39=""),(BK39=""),(BL39="")),INDEX(Calendario!$D$3:$H$55,MATCH(BM$4,Calendario!$A$3:$A$55,0),MATCH($I39,Calendario!$D$2:$H$2,0)),""))))))))</f>
        <v>44921</v>
      </c>
      <c r="BO39" s="88" t="s">
        <v>19</v>
      </c>
    </row>
    <row r="40" spans="1:67" s="88" customFormat="1" ht="26.25" customHeight="1" x14ac:dyDescent="0.25">
      <c r="A40" s="178">
        <f t="shared" si="1"/>
        <v>29</v>
      </c>
      <c r="B40" s="176" t="s">
        <v>1281</v>
      </c>
      <c r="C40" s="176" t="s">
        <v>1585</v>
      </c>
      <c r="D40" s="177" t="str">
        <f>IF(ISNA(VLOOKUP(C40,TSeccBS!$D:$H,5,FALSE)),"",VLOOKUP(C40,TSeccBS!$D:$H,5,FALSE))</f>
        <v>MANIZALES</v>
      </c>
      <c r="E40" s="176" t="s">
        <v>19</v>
      </c>
      <c r="F40" s="176" t="s">
        <v>33</v>
      </c>
      <c r="G40" s="177" t="str">
        <f>IF(ISNA(VLOOKUP(F40,Tmunic!$C$2:$D$1160,2,FALSE)),"",VLOOKUP(F40,Tmunic!$C$2:$D$1160,2,FALSE))</f>
        <v>UB ANSERMA</v>
      </c>
      <c r="H40" s="184" t="str">
        <f>IF(ISNA(VLOOKUP(G40,TDirReg!$F$1:$H$184,3,0)),"",VLOOKUP(G40,TDirReg!$F$1:$H$184,3,0))</f>
        <v>Carrera 5A - Calle 1A Hospital San Vicente de Paúl</v>
      </c>
      <c r="I40" s="196" t="s">
        <v>126</v>
      </c>
      <c r="J40" s="195" t="s">
        <v>136</v>
      </c>
      <c r="K40" s="197">
        <v>4</v>
      </c>
      <c r="L40" s="202">
        <f t="shared" si="2"/>
        <v>12</v>
      </c>
      <c r="M40" s="107" t="str">
        <f>IF(ISBLANK($I40),"",IF(EXACT(($I40),(PROPER(TEXT(M$3,"dddd")))),"",IF(EXACT(M$4,$J40),IF($K40=1,INDEX(Calendario!$D$3:$H$55,MATCH(M$4,Calendario!$A$3:$A$55,0),MATCH($I40,Calendario!$D$2:$H$2,0)),INDEX(Calendario!$D$3:$H$55,MATCH($J40,Calendario!$A$3:$A$55,0),MATCH($I40,Calendario!$D$2:$H$2,0))),"")))</f>
        <v/>
      </c>
      <c r="N40" s="107" t="str">
        <f>IF(ISBLANK($I40),"",IF(OR(EXACT(($I40),PROPER(TEXT(N38,"dddd"))),(EXACT(($I40),PROPER(TEXT(N39,"dddd"))))),"",IF(EXACT(($I40),(PROPER(TEXT(N$3,"dddd")))),"",IF(EXACT(N$4,$J40),IF(M40="",IF(OR(($K40=4),($K40=3),($K40=2),($K40=1)),INDEX(Calendario!$D$3:$H$55,MATCH(N$4,Calendario!$A$3:$A$55,0),MATCH($I40,Calendario!$D$2:$H$2,0)),"")),IF($K40=1,IF(AND(M40="",EXACT((N$4),(CONCATENATE(Calendario!$A$1," ",(MID($J40,8,2))+1)))),INDEX(Calendario!$D$3:$H$55,MATCH(N$4,Calendario!$A$3:$A$55,0),MATCH($I40,Calendario!$D$2:$H$2,0)),IF(M40="","",INDEX(Calendario!$D$3:$H$55,MATCH(N$4,Calendario!$A$3:$A$55,0),MATCH($I40,Calendario!$D$2:$H$2,0)))),IF($K40=2,IF(M40="",IF(EXACT($K40,N$4),INDEX(Calendario!$D$3:$H$55,MATCH(N$4,Calendario!$A$3:$A$55,0),MATCH($I40,Calendario!$D$2:$H$2,0)),""),""),IF($K40=3,IF((M40=""),IF(EXACT($K40,N$4),INDEX(Calendario!$D$3:$H$55,MATCH(N$4,Calendario!$A$3:$A$55,0),MATCH($I40,Calendario!$D$2:$H$2,0)),""),""),IF($K40=4,IF((M40=""),IF(EXACT($K40,N$4),INDEX(Calendario!$D$3:$H$55,MATCH(N$4,Calendario!$A$3:$A$55,0),MATCH($I40,Calendario!$D$2:$H$2,0)),""),""),1))))))))</f>
        <v/>
      </c>
      <c r="O40" s="107" t="str">
        <f>IF(ISBLANK($I40),"",IF(EXACT(($I40),(PROPER(TEXT(O$3,"dddd")))),"",IF(OR(EXACT(($I40),PROPER(TEXT(O38,"dddd"))),(EXACT(($I40),PROPER(TEXT(O39,"dddd"))))),"",IF(EXACT(O$4,$J40),IF(N40="",IF(OR(($K40=4),($K40=3),($K40=2),($K40=1)),INDEX(Calendario!$D$3:$H$55,MATCH(O$4,Calendario!$A$3:$A$55,0),MATCH($I40,Calendario!$D$2:$H$2,0)),"")),IF($K40=1,IF(AND(M40="",EXACT((O$4),(CONCATENATE(Calendario!$A$1," ",(MID($J40,8,2))+1)))),INDEX(Calendario!$D$3:$H$55,MATCH(O$4,Calendario!$A$3:$A$55,0),MATCH($I40,Calendario!$D$2:$H$2,0)),IF(N40="",IF(EXACT(($I40),(PROPER(TEXT(N$3,"dddd")))),INDEX(Calendario!$D$3:$H$55,MATCH(O$4,Calendario!$A$3:$A$55,0),MATCH($I40,Calendario!$D$2:$H$2,0)),""),INDEX(Calendario!$D$3:$H$55,MATCH(O$4,Calendario!$A$3:$A$55,0),MATCH($I40,Calendario!$D$2:$H$2,0)))),IF(EXACT($M$4,"Semana 1"),IF($K40=2,IF(N40="",IF(OR(($J40="Semana 1"),($J40="Semana 2"),($J40="Semana 3")),INDEX(Calendario!$D$3:$H$55,MATCH(O$4,Calendario!$A$3:$A$55,0),MATCH($I40,Calendario!$D$2:$H$2,0)),""),""),IF($K40=3,IF(AND((M40=""),(N40="")),IF(OR(($J40="Semana 1"),($J40="Semana 2"),($J40="Semana 3")),INDEX(Calendario!$D$3:$H$55,MATCH(O$4,Calendario!$A$3:$A$55,0),MATCH($I40,Calendario!$D$2:$H$2,0)),""),""),IF($K40=4,IF(AND((M40=""),(N40="")),IF(OR(($J40="Semana 1"),($J40="Semana 2"),($J40="Semana 3")),INDEX(Calendario!$D$3:$H$55,MATCH(O$4,Calendario!$A$3:$A$55,0),MATCH($I40,Calendario!$D$2:$H$2,0)),""),"")))),IF($K40=2,IF(N40="",IF(OR(($J40="Semana 1"),($J40="Semana 2")),INDEX(Calendario!$D$3:$H$55,MATCH(O$4,Calendario!$A$3:$A$55,0),MATCH($I40,Calendario!$D$2:$H$2,0)),""),""),IF($K40=3,IF(AND((M40=""),(N40="")),IF(OR(($J40="Semana 1"),($J40="Semana 2")),INDEX(Calendario!$D$3:$H$55,MATCH(O$4,Calendario!$A$3:$A$55,0),MATCH($I40,Calendario!$D$2:$H$2,0)),""),""),IF($K40=4,IF(AND((M40=""),(N40="")),IF(OR(($J40="Semana 1"),($J40="Semana 2")),INDEX(Calendario!$D$3:$H$55,MATCH(O$4,Calendario!$A$3:$A$55,0),MATCH($I40,Calendario!$D$2:$H$2,0)),""),""))))))))))</f>
        <v/>
      </c>
      <c r="P40" s="107" t="str">
        <f>IF(ISBLANK($I40),"",IF(EXACT(($I40),(PROPER(TEXT(P$3,"dddd")))),"",IF(OR(EXACT(($I40),PROPER(TEXT(P38,"dddd"))),(EXACT(($I40),PROPER(TEXT(P39,"dddd"))))),"",IF(EXACT(P$4,$J40),IF(O40="",IF(OR(($K40=4),($K40=3),($K40=2),($K40=1)),INDEX(Calendario!$D$3:$H$55,MATCH(P$4,Calendario!$A$3:$A$55,0),MATCH($I40,Calendario!$D$2:$H$2,0)),"")),IF($K40=1,IF(AND(M40="",EXACT((P$4),(CONCATENATE(Calendario!$A$1," ",(MID($J40,8,2))+1)))),INDEX(Calendario!$D$3:$H$55,MATCH(P$4,Calendario!$A$3:$A$55,0),MATCH($I40,Calendario!$D$2:$H$2,0)),IF(O40="",IF(EXACT(($I40),(PROPER(TEXT(O$3,"dddd")))),INDEX(Calendario!$D$3:$H$55,MATCH(P$4,Calendario!$A$3:$A$55,0),MATCH($I40,Calendario!$D$2:$H$2,0)),""),INDEX(Calendario!$D$3:$H$55,MATCH(P$4,Calendario!$A$3:$A$55,0),MATCH($I40,Calendario!$D$2:$H$2,0)))),IF(EXACT($M$4,"Semana 1"),IF($K40=2,IF(O40="",IF(OR(($J40="Semana 1"),($J40="Semana 2"),($J40="Semana 3"),($J40="Semana 4")),INDEX(Calendario!$D$3:$H$55,MATCH(P$4,Calendario!$A$3:$A$55,0),MATCH($I40,Calendario!$D$2:$H$2,0)),""),""),IF($K40=3,IF(AND((N40=""),(O40="")),IF(OR(($J40="Semana 1"),($J40="Semana 2"),($J40="Semana 3"),($J40="Semana 4")),INDEX(Calendario!$D$3:$H$55,MATCH(P$4,Calendario!$A$3:$A$55,0),MATCH($I40,Calendario!$D$2:$H$2,0)),""),""),IF($K40=4,IF(AND((M40=""),(N40=""),(O40="")),IF(OR(($J40="Semana 1"),($J40="Semana 2"),($J40="Semana 3"),($J40="Semana 4")),INDEX(Calendario!$D$3:$H$55,MATCH(P$4,Calendario!$A$3:$A$55,0),MATCH($I40,Calendario!$D$2:$H$2,0)),""),"")))),IF($K40=2,IF(O40="",IF(OR(($J40="Semana 1"),($J40="Semana 2"),($J40="Semana 3")),INDEX(Calendario!$D$3:$H$55,MATCH(P$4,Calendario!$A$3:$A$55,0),MATCH($I40,Calendario!$D$2:$H$2,0)),""),""),IF($K40=3,IF(AND((N40=""),(O40="")),IF(OR(($J40="Semana 1"),($J40="Semana 2"),($J40="Semana 3")),INDEX(Calendario!$D$3:$H$55,MATCH(P$4,Calendario!$A$3:$A$55,0),MATCH($I40,Calendario!$D$2:$H$2,0)),""),""),IF($K40=4,IF(AND((M40=""),(N40=""),(O40="")),IF(OR(($J40="Semana 1"),($J40="Semana 2"),($J40="Semana 3")),INDEX(Calendario!$D$3:$H$55,MATCH(P$4,Calendario!$A$3:$A$55,0),MATCH($I40,Calendario!$D$2:$H$2,0)),""),""))))))))))</f>
        <v/>
      </c>
      <c r="Q40" s="107" t="str">
        <f>IF(ISBLANK($I40),"",IF(EXACT(($I40),(PROPER(TEXT(Q$3,"dddd")))),"",IF(OR(EXACT(($I40),PROPER(TEXT(Q38,"dddd"))),(EXACT(($I40),PROPER(TEXT(Q39,"dddd"))))),"",IF(EXACT(Q$4,$J40),IF(P40="",IF(OR(($K40=4),($K40=3),($K40=2),($K40=1)),INDEX(Calendario!$D$3:$H$55,MATCH(Q$4,Calendario!$A$3:$A$55,0),MATCH($I40,Calendario!$D$2:$H$2,0)),"")),IF($K40=1,IF(AND(M40="",EXACT((Q$4),(CONCATENATE(Calendario!$A$1," ",(MID($J40,8,2))+1)))),INDEX(Calendario!$D$3:$H$55,MATCH(Q$4,Calendario!$A$3:$A$55,0),MATCH($I40,Calendario!$D$2:$H$2,0)),IF(P40="","",INDEX(Calendario!$D$3:$H$55,MATCH(Q$4,Calendario!$A$3:$A$55,0),MATCH($I40,Calendario!$D$2:$H$2,0)))),IF(EXACT($M$4,"Semana 1"),IF($K40=2,IF(P40="",IF(OR(($J40="Semana 1"),($J40="Semana 2"),($J40="Semana 3"),($J40="Semana 4"),($J40="Semana 5")),INDEX(Calendario!$D$3:$H$55,MATCH(Q$4,Calendario!$A$3:$A$55,0),MATCH($I40,Calendario!$D$2:$H$2,0)),""),""),IF($K40=3,IF(AND((O40=""),(P40="")),IF(OR(($J40="Semana 1"),($J40="Semana 2"),($J40="Semana 3"),($J40="Semana 4"),($J40="Semana 5")),INDEX(Calendario!$D$3:$H$55,MATCH(Q$4,Calendario!$A$3:$A$55,0),MATCH($I40,Calendario!$D$2:$H$2,0)),""),""),IF($K40=4,IF(AND((N40=""),(O40=""),(P40="")),IF(OR(($J40="Semana 1"),($J40="Semana 2"),($J40="Semana 3"),($J40="Semana 4"),($J40="Semana 5")),INDEX(Calendario!$D$3:$H$55,MATCH(Q$4,Calendario!$A$3:$A$55,0),MATCH($I40,Calendario!$D$2:$H$2,0)),""),"")))),IF($K40=2,IF(P40="",IF(OR(($J40="Semana 1"),($J40="Semana 2"),($J40="Semana 3"),($J40="Semana 4")),INDEX(Calendario!$D$3:$H$55,MATCH(Q$4,Calendario!$A$3:$A$55,0),MATCH($I40,Calendario!$D$2:$H$2,0)),""),""),IF($K40=3,IF(AND((O40=""),(P40="")),IF(OR(($J40="Semana 1"),($J40="Semana 2"),($J40="Semana 3"),($J40="Semana 4")),INDEX(Calendario!$D$3:$H$55,MATCH(Q$4,Calendario!$A$3:$A$55,0),MATCH($I40,Calendario!$D$2:$H$2,0)),""),""),IF($K40=4,IF(AND((N40=""),(O40=""),(P40="")),IF(OR(($J40="Semana 1"),($J40="Semana 2"),($J40="Semana 3"),($J40="Semana 4")),INDEX(Calendario!$D$3:$H$55,MATCH(Q$4,Calendario!$A$3:$A$55,0),MATCH($I40,Calendario!$D$2:$H$2,0)),""),""))))))))))</f>
        <v/>
      </c>
      <c r="R40" s="108" t="str">
        <f>IF(ISBLANK($I40),"",IF(EXACT(($I40),(PROPER(TEXT(R$3,"dddd")))),"",IF(OR(EXACT(($I40),PROPER(TEXT(R38,"dddd"))),(EXACT(($I40),PROPER(TEXT(R39,"dddd"))))),"",IF(EXACT(R$4,$J40),IF(Q40="",IF(OR(($K40=4),($K40=3),($K40=2),($K40=1)),INDEX(Calendario!$D$3:$H$55,MATCH(R$4,Calendario!$A$3:$A$55,0),MATCH($I40,Calendario!$D$2:$H$2,0)),"")),IF($K40=1,IF(AND(N40="",EXACT((R$4),(CONCATENATE(Calendario!$A$1," ",(MID($J40,8,2))+1)))),INDEX(Calendario!$D$3:$H$55,MATCH(R$4,Calendario!$A$3:$A$55,0),MATCH($I40,Calendario!$D$2:$H$2,0)),IF(Q40="","",INDEX(Calendario!$D$3:$H$55,MATCH(R$4,Calendario!$A$3:$A$55,0),MATCH($I40,Calendario!$D$2:$H$2,0)))),IF(EXACT($M$4,"Semana 1"),IF($K40=2,IF(Q40="",IF(OR(($J40="Semana 1"),($J40="Semana 2"),($J40="Semana 3"),($J40="Semana 4"),($J40="Semana 5"),($J40="Semana 6")),INDEX(Calendario!$D$3:$H$55,MATCH(R$4,Calendario!$A$3:$A$55,0),MATCH($I40,Calendario!$D$2:$H$2,0)),""),""),IF($K40=3,IF(AND((P40=""),(Q40="")),IF(OR(($J40="Semana 1"),($J40="Semana 2"),($J40="Semana 3"),($J40="Semana 4"),($J40="Semana 5"),($J40="Semana 6")),INDEX(Calendario!$D$3:$H$55,MATCH(R$4,Calendario!$A$3:$A$55,0),MATCH($I40,Calendario!$D$2:$H$2,0)),""),""),IF($K40=4,IF(AND((O40=""),(P40=""),(Q40="")),IF(OR(($J40="Semana 1"),($J40="Semana 2"),($J40="Semana 3"),($J40="Semana 4"),($J40="Semana 5"),($J40="Semana 6")),INDEX(Calendario!$D$3:$H$55,MATCH(R$4,Calendario!$A$3:$A$55,0),MATCH($I40,Calendario!$D$2:$H$2,0)),""),"")))),IF($K40=2,IF(Q40="",IF(OR(($J40="Semana 1"),($J40="Semana 2"),($J40="Semana 3"),($J40="Semana 4"),($J40="Semana 5")),INDEX(Calendario!$D$3:$H$55,MATCH(R$4,Calendario!$A$3:$A$55,0),MATCH($I40,Calendario!$D$2:$H$2,0)),""),""),IF($K40=3,IF(AND((P40=""),(Q40="")),IF(OR(($J40="Semana 1"),($J40="Semana 2"),($J40="Semana 3"),($J40="Semana 4"),($J40="Semana 5")),INDEX(Calendario!$D$3:$H$55,MATCH(R$4,Calendario!$A$3:$A$55,0),MATCH($I40,Calendario!$D$2:$H$2,0)),""),""),IF($K40=4,IF(AND((O40=""),(P40=""),(Q40="")),IF(OR(($J40="Semana 1"),($J40="Semana 2"),($J40="Semana 3"),($J40="Semana 4"),($J40="Semana 5")),INDEX(Calendario!$D$3:$H$55,MATCH(R$4,Calendario!$A$3:$A$55,0),MATCH($I40,Calendario!$D$2:$H$2,0)),""),""))))))))))</f>
        <v/>
      </c>
      <c r="S40" s="108">
        <f>IF(ISBLANK($I40),"",IF(EXACT(($I40),(PROPER(TEXT(S$3,"dddd")))),"",IF(OR(EXACT(($I40),PROPER(TEXT(S38,"dddd"))),(EXACT(($I40),PROPER(TEXT(S39,"dddd"))))),"",IF(EXACT(S$4,$J40),IF(R40="",IF(OR(($K40=4),($K40=3),($K40=2),($K40=1)),INDEX(Calendario!$D$3:$H$55,MATCH(S$4,Calendario!$A$3:$A$55,0),MATCH($I40,Calendario!$D$2:$H$2,0)),"")),IF($K40=1,IF(AND(O40="",EXACT((S$4),(CONCATENATE(Calendario!$A$1," ",(MID($J40,8,2))+1)))),INDEX(Calendario!$D$3:$H$55,MATCH(S$4,Calendario!$A$3:$A$55,0),MATCH($I40,Calendario!$D$2:$H$2,0)),IF(R40="",IF(EXACT(($I40),(PROPER(TEXT(R$3,"dddd")))),INDEX(Calendario!$D$3:$H$55,MATCH(S$4,Calendario!$A$3:$A$55,0),MATCH($I40,Calendario!$D$2:$H$2,0)),""),INDEX(Calendario!$D$3:$H$55,MATCH(S$4,Calendario!$A$3:$A$55,0),MATCH($I40,Calendario!$D$2:$H$2,0)))),IF(EXACT($M$4,"Semana 1"),IF($K40=2,IF(R40="",IF(OR(($J40="Semana 1"),($J40="Semana 2"),($J40="Semana 3"),($J40="Semana 4"),($J40="Semana 5"),($J40="Semana 6"),($J40="Semana 7")),INDEX(Calendario!$D$3:$H$55,MATCH(S$4,Calendario!$A$3:$A$55,0),MATCH($I40,Calendario!$D$2:$H$2,0)),""),""),IF($K40=3,IF(AND((Q40=""),(R40="")),IF(OR(($J40="Semana 1"),($J40="Semana 2"),($J40="Semana 3"),($J40="Semana 4"),($J40="Semana 5"),($J40="Semana 6"),($J40="Semana 7")),INDEX(Calendario!$D$3:$H$55,MATCH(S$4,Calendario!$A$3:$A$55,0),MATCH($I40,Calendario!$D$2:$H$2,0)),""),""),IF($K40=4,IF(AND((P40=""),(Q40=""),(R40="")),IF(OR(($J40="Semana 1"),($J40="Semana 2"),($J40="Semana 3"),($J40="Semana 4"),($J40="Semana 5"),($J40="Semana 6"),($J40="Semana 7")),INDEX(Calendario!$D$3:$H$55,MATCH(S$4,Calendario!$A$3:$A$55,0),MATCH($I40,Calendario!$D$2:$H$2,0)),""),"")))),IF($K40=2,IF(R40="",IF(OR(($J40="Semana 1"),($J40="Semana 2"),($J40="Semana 3"),($J40="Semana 4"),($J40="Semana 5"),($J40="Semana 6")),INDEX(Calendario!$D$3:$H$55,MATCH(S$4,Calendario!$A$3:$A$55,0),MATCH($I40,Calendario!$D$2:$H$2,0)),""),""),IF($K40=3,IF(AND((Q40=""),(R40="")),IF(OR(($J40="Semana 1"),($J40="Semana 2"),($J40="Semana 3"),($J40="Semana 4"),($J40="Semana 5"),($J40="Semana 6")),INDEX(Calendario!$D$3:$H$55,MATCH(S$4,Calendario!$A$3:$A$55,0),MATCH($I40,Calendario!$D$2:$H$2,0)),""),""),IF($K40=4,IF(AND((P40=""),(Q40=""),(R40="")),IF(OR(($J40="Semana 1"),($J40="Semana 2"),($J40="Semana 3"),($J40="Semana 4"),($J40="Semana 5"),($J40="Semana 6")),INDEX(Calendario!$D$3:$H$55,MATCH(S$4,Calendario!$A$3:$A$55,0),MATCH($I40,Calendario!$D$2:$H$2,0)),""),""))))))))))</f>
        <v>44600</v>
      </c>
      <c r="T40" s="108" t="str">
        <f>IF(ISBLANK($I40),"",IF(EXACT(($I40),(PROPER(TEXT(T$3,"dddd")))),"",IF(OR(EXACT(($I40),PROPER(TEXT(T38,"dddd"))),(EXACT(($I40),PROPER(TEXT(T39,"dddd"))))),"",IF(EXACT(T$4,$J40),IF(S40="",IF(OR(($K40=4),($K40=3),($K40=2),($K40=1)),INDEX(Calendario!$D$3:$H$55,MATCH(T$4,Calendario!$A$3:$A$55,0),MATCH($I40,Calendario!$D$2:$H$2,0)),"")),IF($K40=1,IF(AND(P40="",EXACT((T$4),(CONCATENATE(Calendario!$A$1," ",(MID($J40,8,2))+1)))),INDEX(Calendario!$D$3:$H$55,MATCH(T$4,Calendario!$A$3:$A$55,0),MATCH($I40,Calendario!$D$2:$H$2,0)),IF(S40="",IF(EXACT(($I40),(PROPER(TEXT(S$3,"dddd")))),INDEX(Calendario!$D$3:$H$55,MATCH(T$4,Calendario!$A$3:$A$55,0),MATCH($I40,Calendario!$D$2:$H$2,0)),""),INDEX(Calendario!$D$3:$H$55,MATCH(T$4,Calendario!$A$3:$A$55,0),MATCH($I40,Calendario!$D$2:$H$2,0)))),IF(EXACT($M$4,"Semana 1"),IF($K40=2,IF(S40="",IF(OR(($J40="Semana 1"),($J40="Semana 2"),($J40="Semana 3"),($J40="Semana 4"),($J40="Semana 5"),($J40="Semana 6"),($J40="Semana 7"),($J40="Semana 8")),INDEX(Calendario!$D$3:$H$55,MATCH(T$4,Calendario!$A$3:$A$55,0),MATCH($I40,Calendario!$D$2:$H$2,0)),""),""),IF($K40=3,IF(AND((R40=""),(S40="")),IF(OR(($J40="Semana 1"),($J40="Semana 2"),($J40="Semana 3"),($J40="Semana 4"),($J40="Semana 5"),($J40="Semana 6"),($J40="Semana 7"),($J40="Semana 8")),INDEX(Calendario!$D$3:$H$55,MATCH(T$4,Calendario!$A$3:$A$55,0),MATCH($I40,Calendario!$D$2:$H$2,0)),""),""),IF($K40=4,IF(AND((Q40=""),(R40=""),(S40="")),IF(OR(($J40="Semana 1"),($J40="Semana 2"),($J40="Semana 3"),($J40="Semana 4"),($J40="Semana 5"),($J40="Semana 6"),($J40="Semana 7"),($J40="Semana 8")),INDEX(Calendario!$D$3:$H$55,MATCH(T$4,Calendario!$A$3:$A$55,0),MATCH($I40,Calendario!$D$2:$H$2,0)),""),"")))),IF($K40=2,IF(S40="",IF(OR(($J40="Semana 1"),($J40="Semana 2"),($J40="Semana 3"),($J40="Semana 4"),($J40="Semana 5"),($J40="Semana 6"),($J40="Semana 7")),INDEX(Calendario!$D$3:$H$55,MATCH(T$4,Calendario!$A$3:$A$55,0),MATCH($I40,Calendario!$D$2:$H$2,0)),""),""),IF($K40=3,IF(AND((R40=""),(S40="")),IF(OR(($J40="Semana 1"),($J40="Semana 2"),($J40="Semana 3"),($J40="Semana 4"),($J40="Semana 5"),($J40="Semana 6"),($J40="Semana 7")),INDEX(Calendario!$D$3:$H$55,MATCH(T$4,Calendario!$A$3:$A$55,0),MATCH($I40,Calendario!$D$2:$H$2,0)),""),""),IF($K40=4,IF(AND((Q40=""),(R40=""),(S40="")),IF(OR(($J40="Semana 1"),($J40="Semana 2"),($J40="Semana 3"),($J40="Semana 4"),($J40="Semana 5"),($J40="Semana 6"),($J40="Semana 7")),INDEX(Calendario!$D$3:$H$55,MATCH(T$4,Calendario!$A$3:$A$55,0),MATCH($I40,Calendario!$D$2:$H$2,0)),""),""))))))))))</f>
        <v/>
      </c>
      <c r="U40" s="108" t="str">
        <f>IF(ISBLANK($I40),"",IF(OR(EXACT(($I40),PROPER(TEXT(U39,"dddd"))),(EXACT(($I40),PROPER(TEXT(U38,"dddd"))))),"",IF(EXACT(($I40),(PROPER(TEXT(U$3,"dddd")))),"",IF($K40=1,INDEX(Calendario!$D$3:$H$55,MATCH(U$4,Calendario!$A$3:$A$55,0),MATCH($I40,Calendario!$D$2:$H$2,0)),IF($K40=2,IF(T40="",INDEX(Calendario!$D$3:$H$55,MATCH(U$4,Calendario!$A$3:$A$55,0),MATCH($I40,Calendario!$D$2:$H$2,0)),""),IF($K40=3,IF(AND((S40=""),(T40="")),INDEX(Calendario!$D$3:$H$55,MATCH(U$4,Calendario!$A$3:$A$55,0),MATCH($I40,Calendario!$D$2:$H$2,0)),""),IF($K40=4,IF(AND((R40=""),(S40=""),(T40="")),INDEX(Calendario!$D$3:$H$55,MATCH(U$4,Calendario!$A$3:$A$55,0),MATCH($I40,Calendario!$D$2:$H$2,0)),""))))))))</f>
        <v/>
      </c>
      <c r="V40" s="107" t="str">
        <f>IF(ISBLANK($I40),"",IF(OR(EXACT(($I40),PROPER(TEXT(V39,"dddd"))),(EXACT(($I40),PROPER(TEXT(V38,"dddd"))))),"",IF(EXACT(($I40),(PROPER(TEXT(V$3,"dddd")))),"",IF($K40=1,INDEX(Calendario!$D$3:$H$55,MATCH(V$4,Calendario!$A$3:$A$55,0),MATCH($I40,Calendario!$D$2:$H$2,0)),IF($K40=2,IF(U40="",INDEX(Calendario!$D$3:$H$55,MATCH(V$4,Calendario!$A$3:$A$55,0),MATCH($I40,Calendario!$D$2:$H$2,0)),""),IF($K40=3,IF(AND((T40=""),(U40="")),INDEX(Calendario!$D$3:$H$55,MATCH(V$4,Calendario!$A$3:$A$55,0),MATCH($I40,Calendario!$D$2:$H$2,0)),""),IF($K40=4,IF(AND((S40=""),(T40=""),(U40="")),INDEX(Calendario!$D$3:$H$55,MATCH(V$4,Calendario!$A$3:$A$55,0),MATCH($I40,Calendario!$D$2:$H$2,0)),""))))))))</f>
        <v/>
      </c>
      <c r="W40" s="107">
        <f>IF(ISBLANK($I40),"",IF(OR(EXACT(($I40),PROPER(TEXT(W39,"dddd"))),(EXACT(($I40),PROPER(TEXT(W38,"dddd"))))),"",IF(EXACT(($I40),(PROPER(TEXT(W$3,"dddd")))),"",IF($K40=1,INDEX(Calendario!$D$3:$H$55,MATCH(W$4,Calendario!$A$3:$A$55,0),MATCH($I40,Calendario!$D$2:$H$2,0)),IF($K40=2,IF(V40="",INDEX(Calendario!$D$3:$H$55,MATCH(W$4,Calendario!$A$3:$A$55,0),MATCH($I40,Calendario!$D$2:$H$2,0)),""),IF($K40=3,IF(AND((U40=""),(V40="")),INDEX(Calendario!$D$3:$H$55,MATCH(W$4,Calendario!$A$3:$A$55,0),MATCH($I40,Calendario!$D$2:$H$2,0)),""),IF($K40=4,IF(AND((T40=""),(U40=""),(V40="")),INDEX(Calendario!$D$3:$H$55,MATCH(W$4,Calendario!$A$3:$A$55,0),MATCH($I40,Calendario!$D$2:$H$2,0)),""))))))))</f>
        <v>44628</v>
      </c>
      <c r="X40" s="107" t="str">
        <f>IF(ISBLANK($I40),"",IF(OR(EXACT(($I40),PROPER(TEXT(X39,"dddd"))),(EXACT(($I40),PROPER(TEXT(X38,"dddd"))))),"",IF(EXACT(($I40),(PROPER(TEXT(X$3,"dddd")))),"",IF($K40=1,INDEX(Calendario!$D$3:$H$55,MATCH(X$4,Calendario!$A$3:$A$55,0),MATCH($I40,Calendario!$D$2:$H$2,0)),IF($K40=2,IF(W40="",INDEX(Calendario!$D$3:$H$55,MATCH(X$4,Calendario!$A$3:$A$55,0),MATCH($I40,Calendario!$D$2:$H$2,0)),""),IF($K40=3,IF(AND((V40=""),(W40="")),INDEX(Calendario!$D$3:$H$55,MATCH(X$4,Calendario!$A$3:$A$55,0),MATCH($I40,Calendario!$D$2:$H$2,0)),""),IF($K40=4,IF(AND((U40=""),(V40=""),(W40="")),INDEX(Calendario!$D$3:$H$55,MATCH(X$4,Calendario!$A$3:$A$55,0),MATCH($I40,Calendario!$D$2:$H$2,0)),""))))))))</f>
        <v/>
      </c>
      <c r="Y40" s="107" t="str">
        <f>IF(ISBLANK($I40),"",IF(OR(EXACT(($I40),PROPER(TEXT(Y39,"dddd"))),(EXACT(($I40),PROPER(TEXT(Y38,"dddd"))))),"",IF(EXACT(($I40),(PROPER(TEXT(Y$3,"dddd")))),"",IF($K40=1,INDEX(Calendario!$D$3:$H$55,MATCH(Y$4,Calendario!$A$3:$A$55,0),MATCH($I40,Calendario!$D$2:$H$2,0)),IF($K40=2,IF(X40="",INDEX(Calendario!$D$3:$H$55,MATCH(Y$4,Calendario!$A$3:$A$55,0),MATCH($I40,Calendario!$D$2:$H$2,0)),""),IF($K40=3,IF(AND((W40=""),(X40="")),INDEX(Calendario!$D$3:$H$55,MATCH(Y$4,Calendario!$A$3:$A$55,0),MATCH($I40,Calendario!$D$2:$H$2,0)),""),IF($K40=4,IF(AND((V40=""),(W40=""),(X40="")),INDEX(Calendario!$D$3:$H$55,MATCH(Y$4,Calendario!$A$3:$A$55,0),MATCH($I40,Calendario!$D$2:$H$2,0)),""))))))))</f>
        <v/>
      </c>
      <c r="Z40" s="107" t="str">
        <f>IF(ISBLANK($I40),"",IF(OR(EXACT(($I40),PROPER(TEXT(Z39,"dddd"))),(EXACT(($I40),PROPER(TEXT(Z38,"dddd"))))),"",IF(EXACT(($I40),(PROPER(TEXT(Z$3,"dddd")))),"",IF($K40=1,INDEX(Calendario!$D$3:$H$55,MATCH(Z$4,Calendario!$A$3:$A$55,0),MATCH($I40,Calendario!$D$2:$H$2,0)),IF($K40=2,IF(Y40="",INDEX(Calendario!$D$3:$H$55,MATCH(Z$4,Calendario!$A$3:$A$55,0),MATCH($I40,Calendario!$D$2:$H$2,0)),""),IF($K40=3,IF(AND((X40=""),(Y40="")),INDEX(Calendario!$D$3:$H$55,MATCH(Z$4,Calendario!$A$3:$A$55,0),MATCH($I40,Calendario!$D$2:$H$2,0)),""),IF($K40=4,IF(AND((W40=""),(X40=""),(Y40="")),INDEX(Calendario!$D$3:$H$55,MATCH(Z$4,Calendario!$A$3:$A$55,0),MATCH($I40,Calendario!$D$2:$H$2,0)),""))))))))</f>
        <v/>
      </c>
      <c r="AA40" s="108">
        <f>IF(ISBLANK($I40),"",IF(OR(EXACT(($I40),PROPER(TEXT(AA39,"dddd"))),(EXACT(($I40),PROPER(TEXT(AA38,"dddd"))))),"",IF(EXACT(($I40),(PROPER(TEXT(AA$3,"dddd")))),"",IF($K40=1,INDEX(Calendario!$D$3:$H$55,MATCH(AA$4,Calendario!$A$3:$A$55,0),MATCH($I40,Calendario!$D$2:$H$2,0)),IF($K40=2,IF(Z40="",INDEX(Calendario!$D$3:$H$55,MATCH(AA$4,Calendario!$A$3:$A$55,0),MATCH($I40,Calendario!$D$2:$H$2,0)),""),IF($K40=3,IF(AND((Y40=""),(Z40="")),INDEX(Calendario!$D$3:$H$55,MATCH(AA$4,Calendario!$A$3:$A$55,0),MATCH($I40,Calendario!$D$2:$H$2,0)),""),IF($K40=4,IF(AND((X40=""),(Y40=""),(Z40="")),INDEX(Calendario!$D$3:$H$55,MATCH(AA$4,Calendario!$A$3:$A$55,0),MATCH($I40,Calendario!$D$2:$H$2,0)),""))))))))</f>
        <v>44656</v>
      </c>
      <c r="AB40" s="108" t="str">
        <f>IF(ISBLANK($I40),"",IF(OR(EXACT(($I40),PROPER(TEXT(AB39,"dddd"))),(EXACT(($I40),PROPER(TEXT(AB38,"dddd"))))),"",IF(EXACT(($I40),(PROPER(TEXT(AB$3,"dddd")))),"",IF($K40=1,INDEX(Calendario!$D$3:$H$55,MATCH(AB$4,Calendario!$A$3:$A$55,0),MATCH($I40,Calendario!$D$2:$H$2,0)),IF($K40=2,IF(AA40="",INDEX(Calendario!$D$3:$H$55,MATCH(AB$4,Calendario!$A$3:$A$55,0),MATCH($I40,Calendario!$D$2:$H$2,0)),""),IF($K40=3,IF(AND((Z40=""),(AA40="")),INDEX(Calendario!$D$3:$H$55,MATCH(AB$4,Calendario!$A$3:$A$55,0),MATCH($I40,Calendario!$D$2:$H$2,0)),""),IF($K40=4,IF(AND((Y40=""),(Z40=""),(AA40="")),INDEX(Calendario!$D$3:$H$55,MATCH(AB$4,Calendario!$A$3:$A$55,0),MATCH($I40,Calendario!$D$2:$H$2,0)),""))))))))</f>
        <v/>
      </c>
      <c r="AC40" s="108" t="str">
        <f>IF(ISBLANK($I40),"",IF(OR(EXACT(($I40),PROPER(TEXT(AC39,"dddd"))),(EXACT(($I40),PROPER(TEXT(AC38,"dddd"))))),"",IF(EXACT(($I40),(PROPER(TEXT(AC$3,"dddd")))),"",IF($K40=1,INDEX(Calendario!$D$3:$H$55,MATCH(AC$4,Calendario!$A$3:$A$55,0),MATCH($I40,Calendario!$D$2:$H$2,0)),IF($K40=2,IF(AB40="",INDEX(Calendario!$D$3:$H$55,MATCH(AC$4,Calendario!$A$3:$A$55,0),MATCH($I40,Calendario!$D$2:$H$2,0)),""),IF($K40=3,IF(AND((AA40=""),(AB40="")),INDEX(Calendario!$D$3:$H$55,MATCH(AC$4,Calendario!$A$3:$A$55,0),MATCH($I40,Calendario!$D$2:$H$2,0)),""),IF($K40=4,IF(AND((Z40=""),(AA40=""),(AB40="")),INDEX(Calendario!$D$3:$H$55,MATCH(AC$4,Calendario!$A$3:$A$55,0),MATCH($I40,Calendario!$D$2:$H$2,0)),""))))))))</f>
        <v/>
      </c>
      <c r="AD40" s="108" t="str">
        <f>IF(ISBLANK($I40),"",IF(OR(EXACT(($I40),PROPER(TEXT(AD39,"dddd"))),(EXACT(($I40),PROPER(TEXT(AD38,"dddd"))))),"",IF(EXACT(($I40),(PROPER(TEXT(AD$3,"dddd")))),"",IF($K40=1,INDEX(Calendario!$D$3:$H$55,MATCH(AD$4,Calendario!$A$3:$A$55,0),MATCH($I40,Calendario!$D$2:$H$2,0)),IF($K40=2,IF(AC40="",INDEX(Calendario!$D$3:$H$55,MATCH(AD$4,Calendario!$A$3:$A$55,0),MATCH($I40,Calendario!$D$2:$H$2,0)),""),IF($K40=3,IF(AND((AB40=""),(AC40="")),INDEX(Calendario!$D$3:$H$55,MATCH(AD$4,Calendario!$A$3:$A$55,0),MATCH($I40,Calendario!$D$2:$H$2,0)),""),IF($K40=4,IF(AND((AA40=""),(AB40=""),(AC40="")),INDEX(Calendario!$D$3:$H$55,MATCH(AD$4,Calendario!$A$3:$A$55,0),MATCH($I40,Calendario!$D$2:$H$2,0)),""))))))))</f>
        <v/>
      </c>
      <c r="AE40" s="107">
        <f>IF(ISBLANK($I40),"",IF(OR(EXACT(($I40),PROPER(TEXT(AE39,"dddd"))),(EXACT(($I40),PROPER(TEXT(AE38,"dddd"))))),"",IF(EXACT(($I40),(PROPER(TEXT(AE$3,"dddd")))),"",IF($K40=1,INDEX(Calendario!$D$3:$H$55,MATCH(AE$4,Calendario!$A$3:$A$55,0),MATCH($I40,Calendario!$D$2:$H$2,0)),IF($K40=2,IF(AD40="",INDEX(Calendario!$D$3:$H$55,MATCH(AE$4,Calendario!$A$3:$A$55,0),MATCH($I40,Calendario!$D$2:$H$2,0)),""),IF($K40=3,IF(AND((AC40=""),(AD40="")),INDEX(Calendario!$D$3:$H$55,MATCH(AE$4,Calendario!$A$3:$A$55,0),MATCH($I40,Calendario!$D$2:$H$2,0)),""),IF($K40=4,IF(AND((AB40=""),(AC40=""),(AD40="")),INDEX(Calendario!$D$3:$H$55,MATCH(AE$4,Calendario!$A$3:$A$55,0),MATCH($I40,Calendario!$D$2:$H$2,0)),""))))))))</f>
        <v>44684</v>
      </c>
      <c r="AF40" s="107" t="str">
        <f>IF(ISBLANK($I40),"",IF(OR(EXACT(($I40),PROPER(TEXT(AF39,"dddd"))),(EXACT(($I40),PROPER(TEXT(AF38,"dddd"))))),"",IF(EXACT(($I40),(PROPER(TEXT(AF$3,"dddd")))),"",IF($K40=1,INDEX(Calendario!$D$3:$H$55,MATCH(AF$4,Calendario!$A$3:$A$55,0),MATCH($I40,Calendario!$D$2:$H$2,0)),IF($K40=2,IF(AE40="",INDEX(Calendario!$D$3:$H$55,MATCH(AF$4,Calendario!$A$3:$A$55,0),MATCH($I40,Calendario!$D$2:$H$2,0)),""),IF($K40=3,IF(AND((AD40=""),(AE40="")),INDEX(Calendario!$D$3:$H$55,MATCH(AF$4,Calendario!$A$3:$A$55,0),MATCH($I40,Calendario!$D$2:$H$2,0)),""),IF($K40=4,IF(AND((AC40=""),(AD40=""),(AE40="")),INDEX(Calendario!$D$3:$H$55,MATCH(AF$4,Calendario!$A$3:$A$55,0),MATCH($I40,Calendario!$D$2:$H$2,0)),""))))))))</f>
        <v/>
      </c>
      <c r="AG40" s="107" t="str">
        <f>IF(ISBLANK($I40),"",IF(OR(EXACT(($I40),PROPER(TEXT(AG39,"dddd"))),(EXACT(($I40),PROPER(TEXT(AG38,"dddd"))))),"",IF(EXACT(($I40),(PROPER(TEXT(AG$3,"dddd")))),"",IF($K40=1,INDEX(Calendario!$D$3:$H$55,MATCH(AG$4,Calendario!$A$3:$A$55,0),MATCH($I40,Calendario!$D$2:$H$2,0)),IF($K40=2,IF(AF40="",INDEX(Calendario!$D$3:$H$55,MATCH(AG$4,Calendario!$A$3:$A$55,0),MATCH($I40,Calendario!$D$2:$H$2,0)),""),IF($K40=3,IF(AND((AE40=""),(AF40="")),INDEX(Calendario!$D$3:$H$55,MATCH(AG$4,Calendario!$A$3:$A$55,0),MATCH($I40,Calendario!$D$2:$H$2,0)),""),IF($K40=4,IF(AND((AD40=""),(AE40=""),(AF40="")),INDEX(Calendario!$D$3:$H$55,MATCH(AG$4,Calendario!$A$3:$A$55,0),MATCH($I40,Calendario!$D$2:$H$2,0)),""))))))))</f>
        <v/>
      </c>
      <c r="AH40" s="107" t="str">
        <f>IF(ISBLANK($I40),"",IF(OR(EXACT(($I40),PROPER(TEXT(AH39,"dddd"))),(EXACT(($I40),PROPER(TEXT(AH38,"dddd"))))),"",IF(EXACT(($I40),(PROPER(TEXT(AH$3,"dddd")))),"",IF($K40=1,INDEX(Calendario!$D$3:$H$55,MATCH(AH$4,Calendario!$A$3:$A$55,0),MATCH($I40,Calendario!$D$2:$H$2,0)),IF($K40=2,IF(AG40="",INDEX(Calendario!$D$3:$H$55,MATCH(AH$4,Calendario!$A$3:$A$55,0),MATCH($I40,Calendario!$D$2:$H$2,0)),""),IF($K40=3,IF(AND((AF40=""),(AG40="")),INDEX(Calendario!$D$3:$H$55,MATCH(AH$4,Calendario!$A$3:$A$55,0),MATCH($I40,Calendario!$D$2:$H$2,0)),""),IF($K40=4,IF(AND((AE40=""),(AF40=""),(AG40="")),INDEX(Calendario!$D$3:$H$55,MATCH(AH$4,Calendario!$A$3:$A$55,0),MATCH($I40,Calendario!$D$2:$H$2,0)),""))))))))</f>
        <v/>
      </c>
      <c r="AI40" s="108">
        <f>IF(ISBLANK($I40),"",IF(OR(EXACT(($I40),PROPER(TEXT(AI39,"dddd"))),(EXACT(($I40),PROPER(TEXT(AI38,"dddd"))))),"",IF(EXACT(($I40),(PROPER(TEXT(AI$3,"dddd")))),"",IF($K40=1,INDEX(Calendario!$D$3:$H$55,MATCH(AI$4,Calendario!$A$3:$A$55,0),MATCH($I40,Calendario!$D$2:$H$2,0)),IF($K40=2,IF(AH40="",INDEX(Calendario!$D$3:$H$55,MATCH(AI$4,Calendario!$A$3:$A$55,0),MATCH($I40,Calendario!$D$2:$H$2,0)),""),IF($K40=3,IF(AND((AG40=""),(AH40="")),INDEX(Calendario!$D$3:$H$55,MATCH(AI$4,Calendario!$A$3:$A$55,0),MATCH($I40,Calendario!$D$2:$H$2,0)),""),IF($K40=4,IF(AND((AF40=""),(AG40=""),(AH40="")),INDEX(Calendario!$D$3:$H$55,MATCH(AI$4,Calendario!$A$3:$A$55,0),MATCH($I40,Calendario!$D$2:$H$2,0)),""))))))))</f>
        <v>44712</v>
      </c>
      <c r="AJ40" s="108" t="str">
        <f>IF(ISBLANK($I40),"",IF(OR(EXACT(($I40),PROPER(TEXT(AJ39,"dddd"))),(EXACT(($I40),PROPER(TEXT(AJ38,"dddd"))))),"",IF(EXACT(($I40),(PROPER(TEXT(AJ$3,"dddd")))),"",IF($K40=1,INDEX(Calendario!$D$3:$H$55,MATCH(AJ$4,Calendario!$A$3:$A$55,0),MATCH($I40,Calendario!$D$2:$H$2,0)),IF($K40=2,IF(AI40="",INDEX(Calendario!$D$3:$H$55,MATCH(AJ$4,Calendario!$A$3:$A$55,0),MATCH($I40,Calendario!$D$2:$H$2,0)),""),IF($K40=3,IF(AND((AH40=""),(AI40="")),INDEX(Calendario!$D$3:$H$55,MATCH(AJ$4,Calendario!$A$3:$A$55,0),MATCH($I40,Calendario!$D$2:$H$2,0)),""),IF($K40=4,IF(AND((AG40=""),(AH40=""),(AI40="")),INDEX(Calendario!$D$3:$H$55,MATCH(AJ$4,Calendario!$A$3:$A$55,0),MATCH($I40,Calendario!$D$2:$H$2,0)),""))))))))</f>
        <v/>
      </c>
      <c r="AK40" s="108" t="str">
        <f>IF(ISBLANK($I40),"",IF(OR(EXACT(($I40),PROPER(TEXT(AK39,"dddd"))),(EXACT(($I40),PROPER(TEXT(AK38,"dddd"))))),"",IF(EXACT(($I40),(PROPER(TEXT(AK$3,"dddd")))),"",IF($K40=1,INDEX(Calendario!$D$3:$H$55,MATCH(AK$4,Calendario!$A$3:$A$55,0),MATCH($I40,Calendario!$D$2:$H$2,0)),IF($K40=2,IF(AJ40="",INDEX(Calendario!$D$3:$H$55,MATCH(AK$4,Calendario!$A$3:$A$55,0),MATCH($I40,Calendario!$D$2:$H$2,0)),""),IF($K40=3,IF(AND((AI40=""),(AJ40="")),INDEX(Calendario!$D$3:$H$55,MATCH(AK$4,Calendario!$A$3:$A$55,0),MATCH($I40,Calendario!$D$2:$H$2,0)),""),IF($K40=4,IF(AND((AH40=""),(AI40=""),(AJ40="")),INDEX(Calendario!$D$3:$H$55,MATCH(AK$4,Calendario!$A$3:$A$55,0),MATCH($I40,Calendario!$D$2:$H$2,0)),""))))))))</f>
        <v/>
      </c>
      <c r="AL40" s="108" t="str">
        <f>IF(ISBLANK($I40),"",IF(OR(EXACT(($I40),PROPER(TEXT(AL39,"dddd"))),(EXACT(($I40),PROPER(TEXT(AL38,"dddd"))))),"",IF(EXACT(($I40),(PROPER(TEXT(AL$3,"dddd")))),"",IF($K40=1,INDEX(Calendario!$D$3:$H$55,MATCH(AL$4,Calendario!$A$3:$A$55,0),MATCH($I40,Calendario!$D$2:$H$2,0)),IF($K40=2,IF(AK40="",INDEX(Calendario!$D$3:$H$55,MATCH(AL$4,Calendario!$A$3:$A$55,0),MATCH($I40,Calendario!$D$2:$H$2,0)),""),IF($K40=3,IF(AND((AJ40=""),(AK40="")),INDEX(Calendario!$D$3:$H$55,MATCH(AL$4,Calendario!$A$3:$A$55,0),MATCH($I40,Calendario!$D$2:$H$2,0)),""),IF($K40=4,IF(AND((AI40=""),(AJ40=""),(AK40="")),INDEX(Calendario!$D$3:$H$55,MATCH(AL$4,Calendario!$A$3:$A$55,0),MATCH($I40,Calendario!$D$2:$H$2,0)),""))))))))</f>
        <v/>
      </c>
      <c r="AM40" s="108">
        <f>IF(ISBLANK($I40),"",IF(OR(EXACT(($I40),PROPER(TEXT(AM39,"dddd"))),(EXACT(($I40),PROPER(TEXT(AM38,"dddd"))))),"",IF(EXACT(($I40),(PROPER(TEXT(AM$3,"dddd")))),"",IF($K40=1,INDEX(Calendario!$D$3:$H$55,MATCH(AM$4,Calendario!$A$3:$A$55,0),MATCH($I40,Calendario!$D$2:$H$2,0)),IF($K40=2,IF(AL40="",INDEX(Calendario!$D$3:$H$55,MATCH(AM$4,Calendario!$A$3:$A$55,0),MATCH($I40,Calendario!$D$2:$H$2,0)),""),IF($K40=3,IF(AND((AK40=""),(AL40="")),INDEX(Calendario!$D$3:$H$55,MATCH(AM$4,Calendario!$A$3:$A$55,0),MATCH($I40,Calendario!$D$2:$H$2,0)),""),IF($K40=4,IF(AND((AJ40=""),(AK40=""),(AL40="")),INDEX(Calendario!$D$3:$H$55,MATCH(AM$4,Calendario!$A$3:$A$55,0),MATCH($I40,Calendario!$D$2:$H$2,0)),""))))))))</f>
        <v>44740</v>
      </c>
      <c r="AN40" s="107" t="str">
        <f>IF(ISBLANK($I40),"",IF(OR(EXACT(($I40),PROPER(TEXT(AN39,"dddd"))),(EXACT(($I40),PROPER(TEXT(AN38,"dddd"))))),"",IF(EXACT(($I40),(PROPER(TEXT(AN$3,"dddd")))),"",IF($K40=1,INDEX(Calendario!$D$3:$H$55,MATCH(AN$4,Calendario!$A$3:$A$55,0),MATCH($I40,Calendario!$D$2:$H$2,0)),IF($K40=2,IF(AM40="",INDEX(Calendario!$D$3:$H$55,MATCH(AN$4,Calendario!$A$3:$A$55,0),MATCH($I40,Calendario!$D$2:$H$2,0)),""),IF($K40=3,IF(AND((AL40=""),(AM40="")),INDEX(Calendario!$D$3:$H$55,MATCH(AN$4,Calendario!$A$3:$A$55,0),MATCH($I40,Calendario!$D$2:$H$2,0)),""),IF($K40=4,IF(AND((AK40=""),(AL40=""),(AM40="")),INDEX(Calendario!$D$3:$H$55,MATCH(AN$4,Calendario!$A$3:$A$55,0),MATCH($I40,Calendario!$D$2:$H$2,0)),""))))))))</f>
        <v/>
      </c>
      <c r="AO40" s="107" t="str">
        <f>IF(ISBLANK($I40),"",IF(OR(EXACT(($I40),PROPER(TEXT(AO39,"dddd"))),(EXACT(($I40),PROPER(TEXT(AO38,"dddd"))))),"",IF(EXACT(($I40),(PROPER(TEXT(AO$3,"dddd")))),"",IF($K40=1,INDEX(Calendario!$D$3:$H$55,MATCH(AO$4,Calendario!$A$3:$A$55,0),MATCH($I40,Calendario!$D$2:$H$2,0)),IF($K40=2,IF(AN40="",INDEX(Calendario!$D$3:$H$55,MATCH(AO$4,Calendario!$A$3:$A$55,0),MATCH($I40,Calendario!$D$2:$H$2,0)),""),IF($K40=3,IF(AND((AM40=""),(AN40="")),INDEX(Calendario!$D$3:$H$55,MATCH(AO$4,Calendario!$A$3:$A$55,0),MATCH($I40,Calendario!$D$2:$H$2,0)),""),IF($K40=4,IF(AND((AL40=""),(AM40=""),(AN40="")),INDEX(Calendario!$D$3:$H$55,MATCH(AO$4,Calendario!$A$3:$A$55,0),MATCH($I40,Calendario!$D$2:$H$2,0)),""))))))))</f>
        <v/>
      </c>
      <c r="AP40" s="107" t="str">
        <f>IF(ISBLANK($I40),"",IF(OR(EXACT(($I40),PROPER(TEXT(AP39,"dddd"))),(EXACT(($I40),PROPER(TEXT(AP38,"dddd"))))),"",IF(EXACT(($I40),(PROPER(TEXT(AP$3,"dddd")))),"",IF($K40=1,INDEX(Calendario!$D$3:$H$55,MATCH(AP$4,Calendario!$A$3:$A$55,0),MATCH($I40,Calendario!$D$2:$H$2,0)),IF($K40=2,IF(AO40="",INDEX(Calendario!$D$3:$H$55,MATCH(AP$4,Calendario!$A$3:$A$55,0),MATCH($I40,Calendario!$D$2:$H$2,0)),""),IF($K40=3,IF(AND((AN40=""),(AO40="")),INDEX(Calendario!$D$3:$H$55,MATCH(AP$4,Calendario!$A$3:$A$55,0),MATCH($I40,Calendario!$D$2:$H$2,0)),""),IF($K40=4,IF(AND((AM40=""),(AN40=""),(AO40="")),INDEX(Calendario!$D$3:$H$55,MATCH(AP$4,Calendario!$A$3:$A$55,0),MATCH($I40,Calendario!$D$2:$H$2,0)),""))))))))</f>
        <v/>
      </c>
      <c r="AQ40" s="107">
        <f>IF(ISBLANK($I40),"",IF(OR(EXACT(($I40),PROPER(TEXT(AQ39,"dddd"))),(EXACT(($I40),PROPER(TEXT(AQ38,"dddd"))))),"",IF(EXACT(($I40),(PROPER(TEXT(AQ$3,"dddd")))),"",IF($K40=1,INDEX(Calendario!$D$3:$H$55,MATCH(AQ$4,Calendario!$A$3:$A$55,0),MATCH($I40,Calendario!$D$2:$H$2,0)),IF($K40=2,IF(AP40="",INDEX(Calendario!$D$3:$H$55,MATCH(AQ$4,Calendario!$A$3:$A$55,0),MATCH($I40,Calendario!$D$2:$H$2,0)),""),IF($K40=3,IF(AND((AO40=""),(AP40="")),INDEX(Calendario!$D$3:$H$55,MATCH(AQ$4,Calendario!$A$3:$A$55,0),MATCH($I40,Calendario!$D$2:$H$2,0)),""),IF($K40=4,IF(AND((AN40=""),(AO40=""),(AP40="")),INDEX(Calendario!$D$3:$H$55,MATCH(AQ$4,Calendario!$A$3:$A$55,0),MATCH($I40,Calendario!$D$2:$H$2,0)),""))))))))</f>
        <v>44768</v>
      </c>
      <c r="AR40" s="108" t="str">
        <f>IF(ISBLANK($I40),"",IF(OR(EXACT(($I40),PROPER(TEXT(AR39,"dddd"))),(EXACT(($I40),PROPER(TEXT(AR38,"dddd"))))),"",IF(EXACT(($I40),(PROPER(TEXT(AR$3,"dddd")))),"",IF($K40=1,INDEX(Calendario!$D$3:$H$55,MATCH(AR$4,Calendario!$A$3:$A$55,0),MATCH($I40,Calendario!$D$2:$H$2,0)),IF($K40=2,IF(AQ40="",INDEX(Calendario!$D$3:$H$55,MATCH(AR$4,Calendario!$A$3:$A$55,0),MATCH($I40,Calendario!$D$2:$H$2,0)),""),IF($K40=3,IF(AND((AP40=""),(AQ40="")),INDEX(Calendario!$D$3:$H$55,MATCH(AR$4,Calendario!$A$3:$A$55,0),MATCH($I40,Calendario!$D$2:$H$2,0)),""),IF($K40=4,IF(AND((AO40=""),(AP40=""),(AQ40="")),INDEX(Calendario!$D$3:$H$55,MATCH(AR$4,Calendario!$A$3:$A$55,0),MATCH($I40,Calendario!$D$2:$H$2,0)),""))))))))</f>
        <v/>
      </c>
      <c r="AS40" s="108" t="str">
        <f>IF(ISBLANK($I40),"",IF(OR(EXACT(($I40),PROPER(TEXT(AS39,"dddd"))),(EXACT(($I40),PROPER(TEXT(AS38,"dddd"))))),"",IF(EXACT(($I40),(PROPER(TEXT(AS$3,"dddd")))),"",IF($K40=1,INDEX(Calendario!$D$3:$H$55,MATCH(AS$4,Calendario!$A$3:$A$55,0),MATCH($I40,Calendario!$D$2:$H$2,0)),IF($K40=2,IF(AR40="",INDEX(Calendario!$D$3:$H$55,MATCH(AS$4,Calendario!$A$3:$A$55,0),MATCH($I40,Calendario!$D$2:$H$2,0)),""),IF($K40=3,IF(AND((AQ40=""),(AR40="")),INDEX(Calendario!$D$3:$H$55,MATCH(AS$4,Calendario!$A$3:$A$55,0),MATCH($I40,Calendario!$D$2:$H$2,0)),""),IF($K40=4,IF(AND((AP40=""),(AQ40=""),(AR40="")),INDEX(Calendario!$D$3:$H$55,MATCH(AS$4,Calendario!$A$3:$A$55,0),MATCH($I40,Calendario!$D$2:$H$2,0)),""))))))))</f>
        <v/>
      </c>
      <c r="AT40" s="108" t="str">
        <f>IF(ISBLANK($I40),"",IF(OR(EXACT(($I40),PROPER(TEXT(AT39,"dddd"))),(EXACT(($I40),PROPER(TEXT(AT38,"dddd"))))),"",IF(EXACT(($I40),(PROPER(TEXT(AT$3,"dddd")))),"",IF($K40=1,INDEX(Calendario!$D$3:$H$55,MATCH(AT$4,Calendario!$A$3:$A$55,0),MATCH($I40,Calendario!$D$2:$H$2,0)),IF($K40=2,IF(AS40="",INDEX(Calendario!$D$3:$H$55,MATCH(AT$4,Calendario!$A$3:$A$55,0),MATCH($I40,Calendario!$D$2:$H$2,0)),""),IF($K40=3,IF(AND((AR40=""),(AS40="")),INDEX(Calendario!$D$3:$H$55,MATCH(AT$4,Calendario!$A$3:$A$55,0),MATCH($I40,Calendario!$D$2:$H$2,0)),""),IF($K40=4,IF(AND((AQ40=""),(AR40=""),(AS40="")),INDEX(Calendario!$D$3:$H$55,MATCH(AT$4,Calendario!$A$3:$A$55,0),MATCH($I40,Calendario!$D$2:$H$2,0)),""))))))))</f>
        <v/>
      </c>
      <c r="AU40" s="108">
        <f>IF(ISBLANK($I40),"",IF(OR(EXACT(($I40),PROPER(TEXT(AU39,"dddd"))),(EXACT(($I40),PROPER(TEXT(AU38,"dddd"))))),"",IF(EXACT(($I40),(PROPER(TEXT(AU$3,"dddd")))),"",IF($K40=1,INDEX(Calendario!$D$3:$H$55,MATCH(AU$4,Calendario!$A$3:$A$55,0),MATCH($I40,Calendario!$D$2:$H$2,0)),IF($K40=2,IF(AT40="",INDEX(Calendario!$D$3:$H$55,MATCH(AU$4,Calendario!$A$3:$A$55,0),MATCH($I40,Calendario!$D$2:$H$2,0)),""),IF($K40=3,IF(AND((AS40=""),(AT40="")),INDEX(Calendario!$D$3:$H$55,MATCH(AU$4,Calendario!$A$3:$A$55,0),MATCH($I40,Calendario!$D$2:$H$2,0)),""),IF($K40=4,IF(AND((AR40=""),(AS40=""),(AT40="")),INDEX(Calendario!$D$3:$H$55,MATCH(AU$4,Calendario!$A$3:$A$55,0),MATCH($I40,Calendario!$D$2:$H$2,0)),""))))))))</f>
        <v>44796</v>
      </c>
      <c r="AV40" s="107" t="str">
        <f>IF(ISBLANK($I40),"",IF(OR(EXACT(($I40),PROPER(TEXT(AV39,"dddd"))),(EXACT(($I40),PROPER(TEXT(AV38,"dddd"))))),"",IF(EXACT(($I40),(PROPER(TEXT(AV$3,"dddd")))),"",IF($K40=1,INDEX(Calendario!$D$3:$H$55,MATCH(AV$4,Calendario!$A$3:$A$55,0),MATCH($I40,Calendario!$D$2:$H$2,0)),IF($K40=2,IF(AU40="",INDEX(Calendario!$D$3:$H$55,MATCH(AV$4,Calendario!$A$3:$A$55,0),MATCH($I40,Calendario!$D$2:$H$2,0)),""),IF($K40=3,IF(AND((AT40=""),(AU40="")),INDEX(Calendario!$D$3:$H$55,MATCH(AV$4,Calendario!$A$3:$A$55,0),MATCH($I40,Calendario!$D$2:$H$2,0)),""),IF($K40=4,IF(AND((AS40=""),(AT40=""),(AU40="")),INDEX(Calendario!$D$3:$H$55,MATCH(AV$4,Calendario!$A$3:$A$55,0),MATCH($I40,Calendario!$D$2:$H$2,0)),""))))))))</f>
        <v/>
      </c>
      <c r="AW40" s="107" t="str">
        <f>IF(ISBLANK($I40),"",IF(OR(EXACT(($I40),PROPER(TEXT(AW39,"dddd"))),(EXACT(($I40),PROPER(TEXT(AW38,"dddd"))))),"",IF(EXACT(($I40),(PROPER(TEXT(AW$3,"dddd")))),"",IF($K40=1,INDEX(Calendario!$D$3:$H$55,MATCH(AW$4,Calendario!$A$3:$A$55,0),MATCH($I40,Calendario!$D$2:$H$2,0)),IF($K40=2,IF(AV40="",INDEX(Calendario!$D$3:$H$55,MATCH(AW$4,Calendario!$A$3:$A$55,0),MATCH($I40,Calendario!$D$2:$H$2,0)),""),IF($K40=3,IF(AND((AU40=""),(AV40="")),INDEX(Calendario!$D$3:$H$55,MATCH(AW$4,Calendario!$A$3:$A$55,0),MATCH($I40,Calendario!$D$2:$H$2,0)),""),IF($K40=4,IF(AND((AT40=""),(AU40=""),(AV40="")),INDEX(Calendario!$D$3:$H$55,MATCH(AW$4,Calendario!$A$3:$A$55,0),MATCH($I40,Calendario!$D$2:$H$2,0)),""))))))))</f>
        <v/>
      </c>
      <c r="AX40" s="107" t="str">
        <f>IF(ISBLANK($I40),"",IF(OR(EXACT(($I40),PROPER(TEXT(AX39,"dddd"))),(EXACT(($I40),PROPER(TEXT(AX38,"dddd"))))),"",IF(EXACT(($I40),(PROPER(TEXT(AX$3,"dddd")))),"",IF($K40=1,INDEX(Calendario!$D$3:$H$55,MATCH(AX$4,Calendario!$A$3:$A$55,0),MATCH($I40,Calendario!$D$2:$H$2,0)),IF($K40=2,IF(AW40="",INDEX(Calendario!$D$3:$H$55,MATCH(AX$4,Calendario!$A$3:$A$55,0),MATCH($I40,Calendario!$D$2:$H$2,0)),""),IF($K40=3,IF(AND((AV40=""),(AW40="")),INDEX(Calendario!$D$3:$H$55,MATCH(AX$4,Calendario!$A$3:$A$55,0),MATCH($I40,Calendario!$D$2:$H$2,0)),""),IF($K40=4,IF(AND((AU40=""),(AV40=""),(AW40="")),INDEX(Calendario!$D$3:$H$55,MATCH(AX$4,Calendario!$A$3:$A$55,0),MATCH($I40,Calendario!$D$2:$H$2,0)),""))))))))</f>
        <v/>
      </c>
      <c r="AY40" s="107">
        <f>IF(ISBLANK($I40),"",IF(OR(EXACT(($I40),PROPER(TEXT(AY39,"dddd"))),(EXACT(($I40),PROPER(TEXT(AY38,"dddd"))))),"",IF(EXACT(($I40),(PROPER(TEXT(AY$3,"dddd")))),"",IF($K40=1,INDEX(Calendario!$D$3:$H$55,MATCH(AY$4,Calendario!$A$3:$A$55,0),MATCH($I40,Calendario!$D$2:$H$2,0)),IF($K40=2,IF(AX40="",INDEX(Calendario!$D$3:$H$55,MATCH(AY$4,Calendario!$A$3:$A$55,0),MATCH($I40,Calendario!$D$2:$H$2,0)),""),IF($K40=3,IF(AND((AW40=""),(AX40="")),INDEX(Calendario!$D$3:$H$55,MATCH(AY$4,Calendario!$A$3:$A$55,0),MATCH($I40,Calendario!$D$2:$H$2,0)),""),IF($K40=4,IF(AND((AV40=""),(AW40=""),(AX40="")),INDEX(Calendario!$D$3:$H$55,MATCH(AY$4,Calendario!$A$3:$A$55,0),MATCH($I40,Calendario!$D$2:$H$2,0)),""))))))))</f>
        <v>44824</v>
      </c>
      <c r="AZ40" s="107" t="str">
        <f>IF(ISBLANK($I40),"",IF(OR(EXACT(($I40),PROPER(TEXT(AZ39,"dddd"))),(EXACT(($I40),PROPER(TEXT(AZ38,"dddd"))))),"",IF(EXACT(($I40),(PROPER(TEXT(AZ$3,"dddd")))),"",IF($K40=1,INDEX(Calendario!$D$3:$H$55,MATCH(AZ$4,Calendario!$A$3:$A$55,0),MATCH($I40,Calendario!$D$2:$H$2,0)),IF($K40=2,IF(AY40="",INDEX(Calendario!$D$3:$H$55,MATCH(AZ$4,Calendario!$A$3:$A$55,0),MATCH($I40,Calendario!$D$2:$H$2,0)),""),IF($K40=3,IF(AND((AX40=""),(AY40="")),INDEX(Calendario!$D$3:$H$55,MATCH(AZ$4,Calendario!$A$3:$A$55,0),MATCH($I40,Calendario!$D$2:$H$2,0)),""),IF($K40=4,IF(AND((AW40=""),(AX40=""),(AY40="")),INDEX(Calendario!$D$3:$H$55,MATCH(AZ$4,Calendario!$A$3:$A$55,0),MATCH($I40,Calendario!$D$2:$H$2,0)),""))))))))</f>
        <v/>
      </c>
      <c r="BA40" s="108" t="str">
        <f>IF(ISBLANK($I40),"",IF(OR(EXACT(($I40),PROPER(TEXT(BA39,"dddd"))),(EXACT(($I40),PROPER(TEXT(BA38,"dddd"))))),"",IF(EXACT(($I40),(PROPER(TEXT(BA$3,"dddd")))),"",IF($K40=1,INDEX(Calendario!$D$3:$H$55,MATCH(BA$4,Calendario!$A$3:$A$55,0),MATCH($I40,Calendario!$D$2:$H$2,0)),IF($K40=2,IF(AZ40="",INDEX(Calendario!$D$3:$H$55,MATCH(BA$4,Calendario!$A$3:$A$55,0),MATCH($I40,Calendario!$D$2:$H$2,0)),""),IF($K40=3,IF(AND((AY40=""),(AZ40="")),INDEX(Calendario!$D$3:$H$55,MATCH(BA$4,Calendario!$A$3:$A$55,0),MATCH($I40,Calendario!$D$2:$H$2,0)),""),IF($K40=4,IF(AND((AX40=""),(AY40=""),(AZ40="")),INDEX(Calendario!$D$3:$H$55,MATCH(BA$4,Calendario!$A$3:$A$55,0),MATCH($I40,Calendario!$D$2:$H$2,0)),""))))))))</f>
        <v/>
      </c>
      <c r="BB40" s="108" t="str">
        <f>IF(ISBLANK($I40),"",IF(OR(EXACT(($I40),PROPER(TEXT(BB39,"dddd"))),(EXACT(($I40),PROPER(TEXT(BB38,"dddd"))))),"",IF(EXACT(($I40),(PROPER(TEXT(BB$3,"dddd")))),"",IF($K40=1,INDEX(Calendario!$D$3:$H$55,MATCH(BB$4,Calendario!$A$3:$A$55,0),MATCH($I40,Calendario!$D$2:$H$2,0)),IF($K40=2,IF(BA40="",INDEX(Calendario!$D$3:$H$55,MATCH(BB$4,Calendario!$A$3:$A$55,0),MATCH($I40,Calendario!$D$2:$H$2,0)),""),IF($K40=3,IF(AND((AZ40=""),(BA40="")),INDEX(Calendario!$D$3:$H$55,MATCH(BB$4,Calendario!$A$3:$A$55,0),MATCH($I40,Calendario!$D$2:$H$2,0)),""),IF($K40=4,IF(AND((AY40=""),(AZ40=""),(BA40="")),INDEX(Calendario!$D$3:$H$55,MATCH(BB$4,Calendario!$A$3:$A$55,0),MATCH($I40,Calendario!$D$2:$H$2,0)),""))))))))</f>
        <v/>
      </c>
      <c r="BC40" s="108">
        <f>IF(ISBLANK($I40),"",IF(OR(EXACT(($I40),PROPER(TEXT(BC39,"dddd"))),(EXACT(($I40),PROPER(TEXT(BC38,"dddd"))))),"",IF(EXACT(($I40),(PROPER(TEXT(BC$3,"dddd")))),"",IF($K40=1,INDEX(Calendario!$D$3:$H$55,MATCH(BC$4,Calendario!$A$3:$A$55,0),MATCH($I40,Calendario!$D$2:$H$2,0)),IF($K40=2,IF(BB40="",INDEX(Calendario!$D$3:$H$55,MATCH(BC$4,Calendario!$A$3:$A$55,0),MATCH($I40,Calendario!$D$2:$H$2,0)),""),IF($K40=3,IF(AND((BA40=""),(BB40="")),INDEX(Calendario!$D$3:$H$55,MATCH(BC$4,Calendario!$A$3:$A$55,0),MATCH($I40,Calendario!$D$2:$H$2,0)),""),IF($K40=4,IF(AND((AZ40=""),(BA40=""),(BB40="")),INDEX(Calendario!$D$3:$H$55,MATCH(BC$4,Calendario!$A$3:$A$55,0),MATCH($I40,Calendario!$D$2:$H$2,0)),""))))))))</f>
        <v>44852</v>
      </c>
      <c r="BD40" s="108" t="str">
        <f>IF(ISBLANK($I40),"",IF(OR(EXACT(($I40),PROPER(TEXT(BD39,"dddd"))),(EXACT(($I40),PROPER(TEXT(BD38,"dddd"))))),"",IF(EXACT(($I40),(PROPER(TEXT(BD$3,"dddd")))),"",IF($K40=1,INDEX(Calendario!$D$3:$H$55,MATCH(BD$4,Calendario!$A$3:$A$55,0),MATCH($I40,Calendario!$D$2:$H$2,0)),IF($K40=2,IF(BC40="",INDEX(Calendario!$D$3:$H$55,MATCH(BD$4,Calendario!$A$3:$A$55,0),MATCH($I40,Calendario!$D$2:$H$2,0)),""),IF($K40=3,IF(AND((BB40=""),(BC40="")),INDEX(Calendario!$D$3:$H$55,MATCH(BD$4,Calendario!$A$3:$A$55,0),MATCH($I40,Calendario!$D$2:$H$2,0)),""),IF($K40=4,IF(AND((BA40=""),(BB40=""),(BC40="")),INDEX(Calendario!$D$3:$H$55,MATCH(BD$4,Calendario!$A$3:$A$55,0),MATCH($I40,Calendario!$D$2:$H$2,0)),""))))))))</f>
        <v/>
      </c>
      <c r="BE40" s="107" t="str">
        <f>IF(ISBLANK($I40),"",IF(OR(EXACT(($I40),PROPER(TEXT(BE39,"dddd"))),(EXACT(($I40),PROPER(TEXT(BE38,"dddd"))))),"",IF(EXACT(($I40),(PROPER(TEXT(BE$3,"dddd")))),"",IF($K40=1,INDEX(Calendario!$D$3:$H$55,MATCH(BE$4,Calendario!$A$3:$A$55,0),MATCH($I40,Calendario!$D$2:$H$2,0)),IF($K40=2,IF(BD40="",INDEX(Calendario!$D$3:$H$55,MATCH(BE$4,Calendario!$A$3:$A$55,0),MATCH($I40,Calendario!$D$2:$H$2,0)),""),IF($K40=3,IF(AND((BC40=""),(BD40="")),INDEX(Calendario!$D$3:$H$55,MATCH(BE$4,Calendario!$A$3:$A$55,0),MATCH($I40,Calendario!$D$2:$H$2,0)),""),IF($K40=4,IF(AND((BB40=""),(BC40=""),(BD40="")),INDEX(Calendario!$D$3:$H$55,MATCH(BE$4,Calendario!$A$3:$A$55,0),MATCH($I40,Calendario!$D$2:$H$2,0)),""))))))))</f>
        <v/>
      </c>
      <c r="BF40" s="107" t="str">
        <f>IF(ISBLANK($I40),"",IF(OR(EXACT(($I40),PROPER(TEXT(BF39,"dddd"))),(EXACT(($I40),PROPER(TEXT(BF38,"dddd"))))),"",IF(EXACT(($I40),(PROPER(TEXT(BF$3,"dddd")))),"",IF($K40=1,INDEX(Calendario!$D$3:$H$55,MATCH(BF$4,Calendario!$A$3:$A$55,0),MATCH($I40,Calendario!$D$2:$H$2,0)),IF($K40=2,IF(BE40="",INDEX(Calendario!$D$3:$H$55,MATCH(BF$4,Calendario!$A$3:$A$55,0),MATCH($I40,Calendario!$D$2:$H$2,0)),""),IF($K40=3,IF(AND((BD40=""),(BE40="")),INDEX(Calendario!$D$3:$H$55,MATCH(BF$4,Calendario!$A$3:$A$55,0),MATCH($I40,Calendario!$D$2:$H$2,0)),""),IF($K40=4,IF(AND((BC40=""),(BD40=""),(BE40="")),INDEX(Calendario!$D$3:$H$55,MATCH(BF$4,Calendario!$A$3:$A$55,0),MATCH($I40,Calendario!$D$2:$H$2,0)),""))))))))</f>
        <v/>
      </c>
      <c r="BG40" s="107">
        <f>IF(ISBLANK($I40),"",IF(OR(EXACT(($I40),PROPER(TEXT(BG39,"dddd"))),(EXACT(($I40),PROPER(TEXT(BG38,"dddd"))))),"",IF(EXACT(($I40),(PROPER(TEXT(BG$3,"dddd")))),"",IF($K40=1,INDEX(Calendario!$D$3:$H$55,MATCH(BG$4,Calendario!$A$3:$A$55,0),MATCH($I40,Calendario!$D$2:$H$2,0)),IF($K40=2,IF(BF40="",INDEX(Calendario!$D$3:$H$55,MATCH(BG$4,Calendario!$A$3:$A$55,0),MATCH($I40,Calendario!$D$2:$H$2,0)),""),IF($K40=3,IF(AND((BE40=""),(BF40="")),INDEX(Calendario!$D$3:$H$55,MATCH(BG$4,Calendario!$A$3:$A$55,0),MATCH($I40,Calendario!$D$2:$H$2,0)),""),IF($K40=4,IF(AND((BD40=""),(BE40=""),(BF40="")),INDEX(Calendario!$D$3:$H$55,MATCH(BG$4,Calendario!$A$3:$A$55,0),MATCH($I40,Calendario!$D$2:$H$2,0)),""))))))))</f>
        <v>44880</v>
      </c>
      <c r="BH40" s="107" t="str">
        <f>IF(ISBLANK($I40),"",IF(OR(EXACT(($I40),PROPER(TEXT(BH39,"dddd"))),(EXACT(($I40),PROPER(TEXT(BH38,"dddd"))))),"",IF(EXACT(($I40),(PROPER(TEXT(BH$3,"dddd")))),"",IF($K40=1,INDEX(Calendario!$D$3:$H$55,MATCH(BH$4,Calendario!$A$3:$A$55,0),MATCH($I40,Calendario!$D$2:$H$2,0)),IF($K40=2,IF(BG40="",INDEX(Calendario!$D$3:$H$55,MATCH(BH$4,Calendario!$A$3:$A$55,0),MATCH($I40,Calendario!$D$2:$H$2,0)),""),IF($K40=3,IF(AND((BF40=""),(BG40="")),INDEX(Calendario!$D$3:$H$55,MATCH(BH$4,Calendario!$A$3:$A$55,0),MATCH($I40,Calendario!$D$2:$H$2,0)),""),IF($K40=4,IF(AND((BE40=""),(BF40=""),(BG40="")),INDEX(Calendario!$D$3:$H$55,MATCH(BH$4,Calendario!$A$3:$A$55,0),MATCH($I40,Calendario!$D$2:$H$2,0)),""))))))))</f>
        <v/>
      </c>
      <c r="BI40" s="108" t="str">
        <f>IF(ISBLANK($I40),"",IF(OR(EXACT(($I40),PROPER(TEXT(BI39,"dddd"))),(EXACT(($I40),PROPER(TEXT(BI38,"dddd"))))),"",IF(EXACT(($I40),(PROPER(TEXT(BI$3,"dddd")))),"",IF($K40=1,INDEX(Calendario!$D$3:$H$55,MATCH(BI$4,Calendario!$A$3:$A$55,0),MATCH($I40,Calendario!$D$2:$H$2,0)),IF($K40=2,IF(BH40="",INDEX(Calendario!$D$3:$H$55,MATCH(BI$4,Calendario!$A$3:$A$55,0),MATCH($I40,Calendario!$D$2:$H$2,0)),""),IF($K40=3,IF(AND((BG40=""),(BH40="")),INDEX(Calendario!$D$3:$H$55,MATCH(BI$4,Calendario!$A$3:$A$55,0),MATCH($I40,Calendario!$D$2:$H$2,0)),""),IF($K40=4,IF(AND((BF40=""),(BG40=""),(BH40="")),INDEX(Calendario!$D$3:$H$55,MATCH(BI$4,Calendario!$A$3:$A$55,0),MATCH($I40,Calendario!$D$2:$H$2,0)),""))))))))</f>
        <v/>
      </c>
      <c r="BJ40" s="108" t="str">
        <f>IF(ISBLANK($I40),"",IF(OR(EXACT(($I40),PROPER(TEXT(BJ39,"dddd"))),(EXACT(($I40),PROPER(TEXT(BJ38,"dddd"))))),"",IF(EXACT(($I40),(PROPER(TEXT(BJ$3,"dddd")))),"",IF($K40=1,INDEX(Calendario!$D$3:$H$55,MATCH(BJ$4,Calendario!$A$3:$A$55,0),MATCH($I40,Calendario!$D$2:$H$2,0)),IF($K40=2,IF(BI40="",INDEX(Calendario!$D$3:$H$55,MATCH(BJ$4,Calendario!$A$3:$A$55,0),MATCH($I40,Calendario!$D$2:$H$2,0)),""),IF($K40=3,IF(AND((BH40=""),(BI40="")),INDEX(Calendario!$D$3:$H$55,MATCH(BJ$4,Calendario!$A$3:$A$55,0),MATCH($I40,Calendario!$D$2:$H$2,0)),""),IF($K40=4,IF(AND((BG40=""),(BH40=""),(BI40="")),INDEX(Calendario!$D$3:$H$55,MATCH(BJ$4,Calendario!$A$3:$A$55,0),MATCH($I40,Calendario!$D$2:$H$2,0)),""))))))))</f>
        <v/>
      </c>
      <c r="BK40" s="108">
        <f>IF(ISBLANK($I40),"",IF(OR(EXACT(($I40),PROPER(TEXT(BK39,"dddd"))),(EXACT(($I40),PROPER(TEXT(BK38,"dddd"))))),"",IF(EXACT(($I40),(PROPER(TEXT(BK$3,"dddd")))),"",IF($K40=1,INDEX(Calendario!$D$3:$H$55,MATCH(BK$4,Calendario!$A$3:$A$55,0),MATCH($I40,Calendario!$D$2:$H$2,0)),IF($K40=2,IF(BJ40="",INDEX(Calendario!$D$3:$H$55,MATCH(BK$4,Calendario!$A$3:$A$55,0),MATCH($I40,Calendario!$D$2:$H$2,0)),""),IF($K40=3,IF(AND((BI40=""),(BJ40="")),INDEX(Calendario!$D$3:$H$55,MATCH(BK$4,Calendario!$A$3:$A$55,0),MATCH($I40,Calendario!$D$2:$H$2,0)),""),IF($K40=4,IF(AND((BH40=""),(BI40=""),(BJ40="")),INDEX(Calendario!$D$3:$H$55,MATCH(BK$4,Calendario!$A$3:$A$55,0),MATCH($I40,Calendario!$D$2:$H$2,0)),""))))))))</f>
        <v>44908</v>
      </c>
      <c r="BL40" s="108" t="str">
        <f>IF(ISBLANK($I40),"",IF(OR(EXACT(($I40),PROPER(TEXT(BL39,"dddd"))),(EXACT(($I40),PROPER(TEXT(BL38,"dddd"))))),"",IF(EXACT(($I40),(PROPER(TEXT(BL$3,"dddd")))),"",IF($K40=1,INDEX(Calendario!$D$3:$H$55,MATCH(BL$4,Calendario!$A$3:$A$55,0),MATCH($I40,Calendario!$D$2:$H$2,0)),IF($K40=2,IF(BK40="",INDEX(Calendario!$D$3:$H$55,MATCH(BL$4,Calendario!$A$3:$A$55,0),MATCH($I40,Calendario!$D$2:$H$2,0)),""),IF($K40=3,IF(AND((BJ40=""),(BK40="")),INDEX(Calendario!$D$3:$H$55,MATCH(BL$4,Calendario!$A$3:$A$55,0),MATCH($I40,Calendario!$D$2:$H$2,0)),""),IF($K40=4,IF(AND((BI40=""),(BJ40=""),(BK40="")),INDEX(Calendario!$D$3:$H$55,MATCH(BL$4,Calendario!$A$3:$A$55,0),MATCH($I40,Calendario!$D$2:$H$2,0)),""))))))))</f>
        <v/>
      </c>
      <c r="BM40" s="108" t="str">
        <f>IF(ISBLANK($I40),"",IF(OR(EXACT(($I40),PROPER(TEXT(BM39,"dddd"))),(EXACT(($I40),PROPER(TEXT(BM38,"dddd"))))),"",IF(EXACT(($I40),(PROPER(TEXT(BM$3,"dddd")))),"",IF($K40=1,INDEX(Calendario!$D$3:$H$55,MATCH(BM$4,Calendario!$A$3:$A$55,0),MATCH($I40,Calendario!$D$2:$H$2,0)),IF($K40=2,IF(BL40="",INDEX(Calendario!$D$3:$H$55,MATCH(BM$4,Calendario!$A$3:$A$55,0),MATCH($I40,Calendario!$D$2:$H$2,0)),""),IF($K40=3,IF(AND((BK40=""),(BL40="")),INDEX(Calendario!$D$3:$H$55,MATCH(BM$4,Calendario!$A$3:$A$55,0),MATCH($I40,Calendario!$D$2:$H$2,0)),""),IF($K40=4,IF(AND((BJ40=""),(BK40=""),(BL40="")),INDEX(Calendario!$D$3:$H$55,MATCH(BM$4,Calendario!$A$3:$A$55,0),MATCH($I40,Calendario!$D$2:$H$2,0)),""))))))))</f>
        <v/>
      </c>
      <c r="BO40" s="88" t="s">
        <v>19</v>
      </c>
    </row>
    <row r="41" spans="1:67" s="88" customFormat="1" ht="26.25" customHeight="1" x14ac:dyDescent="0.25">
      <c r="A41" s="178" t="str">
        <f t="shared" si="1"/>
        <v/>
      </c>
      <c r="B41" s="176" t="s">
        <v>1281</v>
      </c>
      <c r="C41" s="176" t="s">
        <v>1585</v>
      </c>
      <c r="D41" s="177" t="str">
        <f>IF(ISNA(VLOOKUP(C41,TSeccBS!$D:$H,5,FALSE)),"",VLOOKUP(C41,TSeccBS!$D:$H,5,FALSE))</f>
        <v>MANIZALES</v>
      </c>
      <c r="E41" s="176" t="s">
        <v>19</v>
      </c>
      <c r="F41" s="176" t="s">
        <v>1214</v>
      </c>
      <c r="G41" s="177" t="str">
        <f>IF(ISNA(VLOOKUP(F41,Tmunic!$C$2:$D$1160,2,FALSE)),"",VLOOKUP(F41,Tmunic!$C$2:$D$1160,2,FALSE))</f>
        <v/>
      </c>
      <c r="H41" s="184" t="str">
        <f>IF(ISNA(VLOOKUP(G41,TDirReg!$F$1:$H$184,3,0)),"",VLOOKUP(G41,TDirReg!$F$1:$H$184,3,0))</f>
        <v/>
      </c>
      <c r="I41" s="196" t="s">
        <v>129</v>
      </c>
      <c r="J41" s="195" t="s">
        <v>1735</v>
      </c>
      <c r="K41" s="197">
        <v>1</v>
      </c>
      <c r="L41" s="202" t="str">
        <f t="shared" si="2"/>
        <v/>
      </c>
      <c r="M41" s="107" t="str">
        <f>IF(ISBLANK($I41),"",IF(EXACT(($I41),(PROPER(TEXT(M$3,"dddd")))),"",IF(EXACT(M$4,$J41),IF($K41=1,INDEX(Calendario!$D$3:$H$55,MATCH(M$4,Calendario!$A$3:$A$55,0),MATCH($I41,Calendario!$D$2:$H$2,0)),INDEX(Calendario!$D$3:$H$55,MATCH($J41,Calendario!$A$3:$A$55,0),MATCH($I41,Calendario!$D$2:$H$2,0))),"")))</f>
        <v/>
      </c>
      <c r="N41" s="107">
        <f>IF(ISBLANK($I41),"",IF(OR(EXACT(($I41),PROPER(TEXT(N39,"dddd"))),(EXACT(($I41),PROPER(TEXT(N40,"dddd"))))),"",IF(EXACT(($I41),(PROPER(TEXT(N$3,"dddd")))),"",IF(EXACT(N$4,$J41),IF(M41="",IF(OR(($K41=4),($K41=3),($K41=2),($K41=1)),INDEX(Calendario!$D$3:$H$55,MATCH(N$4,Calendario!$A$3:$A$55,0),MATCH($I41,Calendario!$D$2:$H$2,0)),"")),IF($K41=1,IF(AND(M41="",EXACT((N$4),(CONCATENATE(Calendario!$A$1," ",(MID($J41,8,2))+1)))),INDEX(Calendario!$D$3:$H$55,MATCH(N$4,Calendario!$A$3:$A$55,0),MATCH($I41,Calendario!$D$2:$H$2,0)),IF(M41="","",INDEX(Calendario!$D$3:$H$55,MATCH(N$4,Calendario!$A$3:$A$55,0),MATCH($I41,Calendario!$D$2:$H$2,0)))),IF($K41=2,IF(M41="",IF(EXACT($K41,N$4),INDEX(Calendario!$D$3:$H$55,MATCH(N$4,Calendario!$A$3:$A$55,0),MATCH($I41,Calendario!$D$2:$H$2,0)),""),""),IF($K41=3,IF((M41=""),IF(EXACT($K41,N$4),INDEX(Calendario!$D$3:$H$55,MATCH(N$4,Calendario!$A$3:$A$55,0),MATCH($I41,Calendario!$D$2:$H$2,0)),""),""),IF($K41=4,IF((M41=""),IF(EXACT($K41,N$4),INDEX(Calendario!$D$3:$H$55,MATCH(N$4,Calendario!$A$3:$A$55,0),MATCH($I41,Calendario!$D$2:$H$2,0)),""),""),1))))))))</f>
        <v>44568</v>
      </c>
      <c r="O41" s="107">
        <f>IF(ISBLANK($I41),"",IF(EXACT(($I41),(PROPER(TEXT(O$3,"dddd")))),"",IF(OR(EXACT(($I41),PROPER(TEXT(O39,"dddd"))),(EXACT(($I41),PROPER(TEXT(O40,"dddd"))))),"",IF(EXACT(O$4,$J41),IF(N41="",IF(OR(($K41=4),($K41=3),($K41=2),($K41=1)),INDEX(Calendario!$D$3:$H$55,MATCH(O$4,Calendario!$A$3:$A$55,0),MATCH($I41,Calendario!$D$2:$H$2,0)),"")),IF($K41=1,IF(AND(M41="",EXACT((O$4),(CONCATENATE(Calendario!$A$1," ",(MID($J41,8,2))+1)))),INDEX(Calendario!$D$3:$H$55,MATCH(O$4,Calendario!$A$3:$A$55,0),MATCH($I41,Calendario!$D$2:$H$2,0)),IF(N41="",IF(EXACT(($I41),(PROPER(TEXT(N$3,"dddd")))),INDEX(Calendario!$D$3:$H$55,MATCH(O$4,Calendario!$A$3:$A$55,0),MATCH($I41,Calendario!$D$2:$H$2,0)),""),INDEX(Calendario!$D$3:$H$55,MATCH(O$4,Calendario!$A$3:$A$55,0),MATCH($I41,Calendario!$D$2:$H$2,0)))),IF(EXACT($M$4,"Semana 1"),IF($K41=2,IF(N41="",IF(OR(($J41="Semana 1"),($J41="Semana 2"),($J41="Semana 3")),INDEX(Calendario!$D$3:$H$55,MATCH(O$4,Calendario!$A$3:$A$55,0),MATCH($I41,Calendario!$D$2:$H$2,0)),""),""),IF($K41=3,IF(AND((M41=""),(N41="")),IF(OR(($J41="Semana 1"),($J41="Semana 2"),($J41="Semana 3")),INDEX(Calendario!$D$3:$H$55,MATCH(O$4,Calendario!$A$3:$A$55,0),MATCH($I41,Calendario!$D$2:$H$2,0)),""),""),IF($K41=4,IF(AND((M41=""),(N41="")),IF(OR(($J41="Semana 1"),($J41="Semana 2"),($J41="Semana 3")),INDEX(Calendario!$D$3:$H$55,MATCH(O$4,Calendario!$A$3:$A$55,0),MATCH($I41,Calendario!$D$2:$H$2,0)),""),"")))),IF($K41=2,IF(N41="",IF(OR(($J41="Semana 1"),($J41="Semana 2")),INDEX(Calendario!$D$3:$H$55,MATCH(O$4,Calendario!$A$3:$A$55,0),MATCH($I41,Calendario!$D$2:$H$2,0)),""),""),IF($K41=3,IF(AND((M41=""),(N41="")),IF(OR(($J41="Semana 1"),($J41="Semana 2")),INDEX(Calendario!$D$3:$H$55,MATCH(O$4,Calendario!$A$3:$A$55,0),MATCH($I41,Calendario!$D$2:$H$2,0)),""),""),IF($K41=4,IF(AND((M41=""),(N41="")),IF(OR(($J41="Semana 1"),($J41="Semana 2")),INDEX(Calendario!$D$3:$H$55,MATCH(O$4,Calendario!$A$3:$A$55,0),MATCH($I41,Calendario!$D$2:$H$2,0)),""),""))))))))))</f>
        <v>44575</v>
      </c>
      <c r="P41" s="107">
        <f>IF(ISBLANK($I41),"",IF(EXACT(($I41),(PROPER(TEXT(P$3,"dddd")))),"",IF(OR(EXACT(($I41),PROPER(TEXT(P39,"dddd"))),(EXACT(($I41),PROPER(TEXT(P40,"dddd"))))),"",IF(EXACT(P$4,$J41),IF(O41="",IF(OR(($K41=4),($K41=3),($K41=2),($K41=1)),INDEX(Calendario!$D$3:$H$55,MATCH(P$4,Calendario!$A$3:$A$55,0),MATCH($I41,Calendario!$D$2:$H$2,0)),"")),IF($K41=1,IF(AND(M41="",EXACT((P$4),(CONCATENATE(Calendario!$A$1," ",(MID($J41,8,2))+1)))),INDEX(Calendario!$D$3:$H$55,MATCH(P$4,Calendario!$A$3:$A$55,0),MATCH($I41,Calendario!$D$2:$H$2,0)),IF(O41="",IF(EXACT(($I41),(PROPER(TEXT(O$3,"dddd")))),INDEX(Calendario!$D$3:$H$55,MATCH(P$4,Calendario!$A$3:$A$55,0),MATCH($I41,Calendario!$D$2:$H$2,0)),""),INDEX(Calendario!$D$3:$H$55,MATCH(P$4,Calendario!$A$3:$A$55,0),MATCH($I41,Calendario!$D$2:$H$2,0)))),IF(EXACT($M$4,"Semana 1"),IF($K41=2,IF(O41="",IF(OR(($J41="Semana 1"),($J41="Semana 2"),($J41="Semana 3"),($J41="Semana 4")),INDEX(Calendario!$D$3:$H$55,MATCH(P$4,Calendario!$A$3:$A$55,0),MATCH($I41,Calendario!$D$2:$H$2,0)),""),""),IF($K41=3,IF(AND((N41=""),(O41="")),IF(OR(($J41="Semana 1"),($J41="Semana 2"),($J41="Semana 3"),($J41="Semana 4")),INDEX(Calendario!$D$3:$H$55,MATCH(P$4,Calendario!$A$3:$A$55,0),MATCH($I41,Calendario!$D$2:$H$2,0)),""),""),IF($K41=4,IF(AND((M41=""),(N41=""),(O41="")),IF(OR(($J41="Semana 1"),($J41="Semana 2"),($J41="Semana 3"),($J41="Semana 4")),INDEX(Calendario!$D$3:$H$55,MATCH(P$4,Calendario!$A$3:$A$55,0),MATCH($I41,Calendario!$D$2:$H$2,0)),""),"")))),IF($K41=2,IF(O41="",IF(OR(($J41="Semana 1"),($J41="Semana 2"),($J41="Semana 3")),INDEX(Calendario!$D$3:$H$55,MATCH(P$4,Calendario!$A$3:$A$55,0),MATCH($I41,Calendario!$D$2:$H$2,0)),""),""),IF($K41=3,IF(AND((N41=""),(O41="")),IF(OR(($J41="Semana 1"),($J41="Semana 2"),($J41="Semana 3")),INDEX(Calendario!$D$3:$H$55,MATCH(P$4,Calendario!$A$3:$A$55,0),MATCH($I41,Calendario!$D$2:$H$2,0)),""),""),IF($K41=4,IF(AND((M41=""),(N41=""),(O41="")),IF(OR(($J41="Semana 1"),($J41="Semana 2"),($J41="Semana 3")),INDEX(Calendario!$D$3:$H$55,MATCH(P$4,Calendario!$A$3:$A$55,0),MATCH($I41,Calendario!$D$2:$H$2,0)),""),""))))))))))</f>
        <v>44582</v>
      </c>
      <c r="Q41" s="107">
        <f>IF(ISBLANK($I41),"",IF(EXACT(($I41),(PROPER(TEXT(Q$3,"dddd")))),"",IF(OR(EXACT(($I41),PROPER(TEXT(Q39,"dddd"))),(EXACT(($I41),PROPER(TEXT(Q40,"dddd"))))),"",IF(EXACT(Q$4,$J41),IF(P41="",IF(OR(($K41=4),($K41=3),($K41=2),($K41=1)),INDEX(Calendario!$D$3:$H$55,MATCH(Q$4,Calendario!$A$3:$A$55,0),MATCH($I41,Calendario!$D$2:$H$2,0)),"")),IF($K41=1,IF(AND(M41="",EXACT((Q$4),(CONCATENATE(Calendario!$A$1," ",(MID($J41,8,2))+1)))),INDEX(Calendario!$D$3:$H$55,MATCH(Q$4,Calendario!$A$3:$A$55,0),MATCH($I41,Calendario!$D$2:$H$2,0)),IF(P41="","",INDEX(Calendario!$D$3:$H$55,MATCH(Q$4,Calendario!$A$3:$A$55,0),MATCH($I41,Calendario!$D$2:$H$2,0)))),IF(EXACT($M$4,"Semana 1"),IF($K41=2,IF(P41="",IF(OR(($J41="Semana 1"),($J41="Semana 2"),($J41="Semana 3"),($J41="Semana 4"),($J41="Semana 5")),INDEX(Calendario!$D$3:$H$55,MATCH(Q$4,Calendario!$A$3:$A$55,0),MATCH($I41,Calendario!$D$2:$H$2,0)),""),""),IF($K41=3,IF(AND((O41=""),(P41="")),IF(OR(($J41="Semana 1"),($J41="Semana 2"),($J41="Semana 3"),($J41="Semana 4"),($J41="Semana 5")),INDEX(Calendario!$D$3:$H$55,MATCH(Q$4,Calendario!$A$3:$A$55,0),MATCH($I41,Calendario!$D$2:$H$2,0)),""),""),IF($K41=4,IF(AND((N41=""),(O41=""),(P41="")),IF(OR(($J41="Semana 1"),($J41="Semana 2"),($J41="Semana 3"),($J41="Semana 4"),($J41="Semana 5")),INDEX(Calendario!$D$3:$H$55,MATCH(Q$4,Calendario!$A$3:$A$55,0),MATCH($I41,Calendario!$D$2:$H$2,0)),""),"")))),IF($K41=2,IF(P41="",IF(OR(($J41="Semana 1"),($J41="Semana 2"),($J41="Semana 3"),($J41="Semana 4")),INDEX(Calendario!$D$3:$H$55,MATCH(Q$4,Calendario!$A$3:$A$55,0),MATCH($I41,Calendario!$D$2:$H$2,0)),""),""),IF($K41=3,IF(AND((O41=""),(P41="")),IF(OR(($J41="Semana 1"),($J41="Semana 2"),($J41="Semana 3"),($J41="Semana 4")),INDEX(Calendario!$D$3:$H$55,MATCH(Q$4,Calendario!$A$3:$A$55,0),MATCH($I41,Calendario!$D$2:$H$2,0)),""),""),IF($K41=4,IF(AND((N41=""),(O41=""),(P41="")),IF(OR(($J41="Semana 1"),($J41="Semana 2"),($J41="Semana 3"),($J41="Semana 4")),INDEX(Calendario!$D$3:$H$55,MATCH(Q$4,Calendario!$A$3:$A$55,0),MATCH($I41,Calendario!$D$2:$H$2,0)),""),""))))))))))</f>
        <v>44589</v>
      </c>
      <c r="R41" s="108">
        <f>IF(ISBLANK($I41),"",IF(EXACT(($I41),(PROPER(TEXT(R$3,"dddd")))),"",IF(OR(EXACT(($I41),PROPER(TEXT(R39,"dddd"))),(EXACT(($I41),PROPER(TEXT(R40,"dddd"))))),"",IF(EXACT(R$4,$J41),IF(Q41="",IF(OR(($K41=4),($K41=3),($K41=2),($K41=1)),INDEX(Calendario!$D$3:$H$55,MATCH(R$4,Calendario!$A$3:$A$55,0),MATCH($I41,Calendario!$D$2:$H$2,0)),"")),IF($K41=1,IF(AND(N41="",EXACT((R$4),(CONCATENATE(Calendario!$A$1," ",(MID($J41,8,2))+1)))),INDEX(Calendario!$D$3:$H$55,MATCH(R$4,Calendario!$A$3:$A$55,0),MATCH($I41,Calendario!$D$2:$H$2,0)),IF(Q41="","",INDEX(Calendario!$D$3:$H$55,MATCH(R$4,Calendario!$A$3:$A$55,0),MATCH($I41,Calendario!$D$2:$H$2,0)))),IF(EXACT($M$4,"Semana 1"),IF($K41=2,IF(Q41="",IF(OR(($J41="Semana 1"),($J41="Semana 2"),($J41="Semana 3"),($J41="Semana 4"),($J41="Semana 5"),($J41="Semana 6")),INDEX(Calendario!$D$3:$H$55,MATCH(R$4,Calendario!$A$3:$A$55,0),MATCH($I41,Calendario!$D$2:$H$2,0)),""),""),IF($K41=3,IF(AND((P41=""),(Q41="")),IF(OR(($J41="Semana 1"),($J41="Semana 2"),($J41="Semana 3"),($J41="Semana 4"),($J41="Semana 5"),($J41="Semana 6")),INDEX(Calendario!$D$3:$H$55,MATCH(R$4,Calendario!$A$3:$A$55,0),MATCH($I41,Calendario!$D$2:$H$2,0)),""),""),IF($K41=4,IF(AND((O41=""),(P41=""),(Q41="")),IF(OR(($J41="Semana 1"),($J41="Semana 2"),($J41="Semana 3"),($J41="Semana 4"),($J41="Semana 5"),($J41="Semana 6")),INDEX(Calendario!$D$3:$H$55,MATCH(R$4,Calendario!$A$3:$A$55,0),MATCH($I41,Calendario!$D$2:$H$2,0)),""),"")))),IF($K41=2,IF(Q41="",IF(OR(($J41="Semana 1"),($J41="Semana 2"),($J41="Semana 3"),($J41="Semana 4"),($J41="Semana 5")),INDEX(Calendario!$D$3:$H$55,MATCH(R$4,Calendario!$A$3:$A$55,0),MATCH($I41,Calendario!$D$2:$H$2,0)),""),""),IF($K41=3,IF(AND((P41=""),(Q41="")),IF(OR(($J41="Semana 1"),($J41="Semana 2"),($J41="Semana 3"),($J41="Semana 4"),($J41="Semana 5")),INDEX(Calendario!$D$3:$H$55,MATCH(R$4,Calendario!$A$3:$A$55,0),MATCH($I41,Calendario!$D$2:$H$2,0)),""),""),IF($K41=4,IF(AND((O41=""),(P41=""),(Q41="")),IF(OR(($J41="Semana 1"),($J41="Semana 2"),($J41="Semana 3"),($J41="Semana 4"),($J41="Semana 5")),INDEX(Calendario!$D$3:$H$55,MATCH(R$4,Calendario!$A$3:$A$55,0),MATCH($I41,Calendario!$D$2:$H$2,0)),""),""))))))))))</f>
        <v>44596</v>
      </c>
      <c r="S41" s="108">
        <f>IF(ISBLANK($I41),"",IF(EXACT(($I41),(PROPER(TEXT(S$3,"dddd")))),"",IF(OR(EXACT(($I41),PROPER(TEXT(S39,"dddd"))),(EXACT(($I41),PROPER(TEXT(S40,"dddd"))))),"",IF(EXACT(S$4,$J41),IF(R41="",IF(OR(($K41=4),($K41=3),($K41=2),($K41=1)),INDEX(Calendario!$D$3:$H$55,MATCH(S$4,Calendario!$A$3:$A$55,0),MATCH($I41,Calendario!$D$2:$H$2,0)),"")),IF($K41=1,IF(AND(O41="",EXACT((S$4),(CONCATENATE(Calendario!$A$1," ",(MID($J41,8,2))+1)))),INDEX(Calendario!$D$3:$H$55,MATCH(S$4,Calendario!$A$3:$A$55,0),MATCH($I41,Calendario!$D$2:$H$2,0)),IF(R41="",IF(EXACT(($I41),(PROPER(TEXT(R$3,"dddd")))),INDEX(Calendario!$D$3:$H$55,MATCH(S$4,Calendario!$A$3:$A$55,0),MATCH($I41,Calendario!$D$2:$H$2,0)),""),INDEX(Calendario!$D$3:$H$55,MATCH(S$4,Calendario!$A$3:$A$55,0),MATCH($I41,Calendario!$D$2:$H$2,0)))),IF(EXACT($M$4,"Semana 1"),IF($K41=2,IF(R41="",IF(OR(($J41="Semana 1"),($J41="Semana 2"),($J41="Semana 3"),($J41="Semana 4"),($J41="Semana 5"),($J41="Semana 6"),($J41="Semana 7")),INDEX(Calendario!$D$3:$H$55,MATCH(S$4,Calendario!$A$3:$A$55,0),MATCH($I41,Calendario!$D$2:$H$2,0)),""),""),IF($K41=3,IF(AND((Q41=""),(R41="")),IF(OR(($J41="Semana 1"),($J41="Semana 2"),($J41="Semana 3"),($J41="Semana 4"),($J41="Semana 5"),($J41="Semana 6"),($J41="Semana 7")),INDEX(Calendario!$D$3:$H$55,MATCH(S$4,Calendario!$A$3:$A$55,0),MATCH($I41,Calendario!$D$2:$H$2,0)),""),""),IF($K41=4,IF(AND((P41=""),(Q41=""),(R41="")),IF(OR(($J41="Semana 1"),($J41="Semana 2"),($J41="Semana 3"),($J41="Semana 4"),($J41="Semana 5"),($J41="Semana 6"),($J41="Semana 7")),INDEX(Calendario!$D$3:$H$55,MATCH(S$4,Calendario!$A$3:$A$55,0),MATCH($I41,Calendario!$D$2:$H$2,0)),""),"")))),IF($K41=2,IF(R41="",IF(OR(($J41="Semana 1"),($J41="Semana 2"),($J41="Semana 3"),($J41="Semana 4"),($J41="Semana 5"),($J41="Semana 6")),INDEX(Calendario!$D$3:$H$55,MATCH(S$4,Calendario!$A$3:$A$55,0),MATCH($I41,Calendario!$D$2:$H$2,0)),""),""),IF($K41=3,IF(AND((Q41=""),(R41="")),IF(OR(($J41="Semana 1"),($J41="Semana 2"),($J41="Semana 3"),($J41="Semana 4"),($J41="Semana 5"),($J41="Semana 6")),INDEX(Calendario!$D$3:$H$55,MATCH(S$4,Calendario!$A$3:$A$55,0),MATCH($I41,Calendario!$D$2:$H$2,0)),""),""),IF($K41=4,IF(AND((P41=""),(Q41=""),(R41="")),IF(OR(($J41="Semana 1"),($J41="Semana 2"),($J41="Semana 3"),($J41="Semana 4"),($J41="Semana 5"),($J41="Semana 6")),INDEX(Calendario!$D$3:$H$55,MATCH(S$4,Calendario!$A$3:$A$55,0),MATCH($I41,Calendario!$D$2:$H$2,0)),""),""))))))))))</f>
        <v>44603</v>
      </c>
      <c r="T41" s="108">
        <f>IF(ISBLANK($I41),"",IF(EXACT(($I41),(PROPER(TEXT(T$3,"dddd")))),"",IF(OR(EXACT(($I41),PROPER(TEXT(T39,"dddd"))),(EXACT(($I41),PROPER(TEXT(T40,"dddd"))))),"",IF(EXACT(T$4,$J41),IF(S41="",IF(OR(($K41=4),($K41=3),($K41=2),($K41=1)),INDEX(Calendario!$D$3:$H$55,MATCH(T$4,Calendario!$A$3:$A$55,0),MATCH($I41,Calendario!$D$2:$H$2,0)),"")),IF($K41=1,IF(AND(P41="",EXACT((T$4),(CONCATENATE(Calendario!$A$1," ",(MID($J41,8,2))+1)))),INDEX(Calendario!$D$3:$H$55,MATCH(T$4,Calendario!$A$3:$A$55,0),MATCH($I41,Calendario!$D$2:$H$2,0)),IF(S41="",IF(EXACT(($I41),(PROPER(TEXT(S$3,"dddd")))),INDEX(Calendario!$D$3:$H$55,MATCH(T$4,Calendario!$A$3:$A$55,0),MATCH($I41,Calendario!$D$2:$H$2,0)),""),INDEX(Calendario!$D$3:$H$55,MATCH(T$4,Calendario!$A$3:$A$55,0),MATCH($I41,Calendario!$D$2:$H$2,0)))),IF(EXACT($M$4,"Semana 1"),IF($K41=2,IF(S41="",IF(OR(($J41="Semana 1"),($J41="Semana 2"),($J41="Semana 3"),($J41="Semana 4"),($J41="Semana 5"),($J41="Semana 6"),($J41="Semana 7"),($J41="Semana 8")),INDEX(Calendario!$D$3:$H$55,MATCH(T$4,Calendario!$A$3:$A$55,0),MATCH($I41,Calendario!$D$2:$H$2,0)),""),""),IF($K41=3,IF(AND((R41=""),(S41="")),IF(OR(($J41="Semana 1"),($J41="Semana 2"),($J41="Semana 3"),($J41="Semana 4"),($J41="Semana 5"),($J41="Semana 6"),($J41="Semana 7"),($J41="Semana 8")),INDEX(Calendario!$D$3:$H$55,MATCH(T$4,Calendario!$A$3:$A$55,0),MATCH($I41,Calendario!$D$2:$H$2,0)),""),""),IF($K41=4,IF(AND((Q41=""),(R41=""),(S41="")),IF(OR(($J41="Semana 1"),($J41="Semana 2"),($J41="Semana 3"),($J41="Semana 4"),($J41="Semana 5"),($J41="Semana 6"),($J41="Semana 7"),($J41="Semana 8")),INDEX(Calendario!$D$3:$H$55,MATCH(T$4,Calendario!$A$3:$A$55,0),MATCH($I41,Calendario!$D$2:$H$2,0)),""),"")))),IF($K41=2,IF(S41="",IF(OR(($J41="Semana 1"),($J41="Semana 2"),($J41="Semana 3"),($J41="Semana 4"),($J41="Semana 5"),($J41="Semana 6"),($J41="Semana 7")),INDEX(Calendario!$D$3:$H$55,MATCH(T$4,Calendario!$A$3:$A$55,0),MATCH($I41,Calendario!$D$2:$H$2,0)),""),""),IF($K41=3,IF(AND((R41=""),(S41="")),IF(OR(($J41="Semana 1"),($J41="Semana 2"),($J41="Semana 3"),($J41="Semana 4"),($J41="Semana 5"),($J41="Semana 6"),($J41="Semana 7")),INDEX(Calendario!$D$3:$H$55,MATCH(T$4,Calendario!$A$3:$A$55,0),MATCH($I41,Calendario!$D$2:$H$2,0)),""),""),IF($K41=4,IF(AND((Q41=""),(R41=""),(S41="")),IF(OR(($J41="Semana 1"),($J41="Semana 2"),($J41="Semana 3"),($J41="Semana 4"),($J41="Semana 5"),($J41="Semana 6"),($J41="Semana 7")),INDEX(Calendario!$D$3:$H$55,MATCH(T$4,Calendario!$A$3:$A$55,0),MATCH($I41,Calendario!$D$2:$H$2,0)),""),""))))))))))</f>
        <v>44610</v>
      </c>
      <c r="U41" s="108">
        <f>IF(ISBLANK($I41),"",IF(OR(EXACT(($I41),PROPER(TEXT(U40,"dddd"))),(EXACT(($I41),PROPER(TEXT(U39,"dddd"))))),"",IF(EXACT(($I41),(PROPER(TEXT(U$3,"dddd")))),"",IF($K41=1,INDEX(Calendario!$D$3:$H$55,MATCH(U$4,Calendario!$A$3:$A$55,0),MATCH($I41,Calendario!$D$2:$H$2,0)),IF($K41=2,IF(T41="",INDEX(Calendario!$D$3:$H$55,MATCH(U$4,Calendario!$A$3:$A$55,0),MATCH($I41,Calendario!$D$2:$H$2,0)),""),IF($K41=3,IF(AND((S41=""),(T41="")),INDEX(Calendario!$D$3:$H$55,MATCH(U$4,Calendario!$A$3:$A$55,0),MATCH($I41,Calendario!$D$2:$H$2,0)),""),IF($K41=4,IF(AND((R41=""),(S41=""),(T41="")),INDEX(Calendario!$D$3:$H$55,MATCH(U$4,Calendario!$A$3:$A$55,0),MATCH($I41,Calendario!$D$2:$H$2,0)),""))))))))</f>
        <v>44617</v>
      </c>
      <c r="V41" s="107">
        <f>IF(ISBLANK($I41),"",IF(OR(EXACT(($I41),PROPER(TEXT(V40,"dddd"))),(EXACT(($I41),PROPER(TEXT(V39,"dddd"))))),"",IF(EXACT(($I41),(PROPER(TEXT(V$3,"dddd")))),"",IF($K41=1,INDEX(Calendario!$D$3:$H$55,MATCH(V$4,Calendario!$A$3:$A$55,0),MATCH($I41,Calendario!$D$2:$H$2,0)),IF($K41=2,IF(U41="",INDEX(Calendario!$D$3:$H$55,MATCH(V$4,Calendario!$A$3:$A$55,0),MATCH($I41,Calendario!$D$2:$H$2,0)),""),IF($K41=3,IF(AND((T41=""),(U41="")),INDEX(Calendario!$D$3:$H$55,MATCH(V$4,Calendario!$A$3:$A$55,0),MATCH($I41,Calendario!$D$2:$H$2,0)),""),IF($K41=4,IF(AND((S41=""),(T41=""),(U41="")),INDEX(Calendario!$D$3:$H$55,MATCH(V$4,Calendario!$A$3:$A$55,0),MATCH($I41,Calendario!$D$2:$H$2,0)),""))))))))</f>
        <v>44624</v>
      </c>
      <c r="W41" s="107">
        <f>IF(ISBLANK($I41),"",IF(OR(EXACT(($I41),PROPER(TEXT(W40,"dddd"))),(EXACT(($I41),PROPER(TEXT(W39,"dddd"))))),"",IF(EXACT(($I41),(PROPER(TEXT(W$3,"dddd")))),"",IF($K41=1,INDEX(Calendario!$D$3:$H$55,MATCH(W$4,Calendario!$A$3:$A$55,0),MATCH($I41,Calendario!$D$2:$H$2,0)),IF($K41=2,IF(V41="",INDEX(Calendario!$D$3:$H$55,MATCH(W$4,Calendario!$A$3:$A$55,0),MATCH($I41,Calendario!$D$2:$H$2,0)),""),IF($K41=3,IF(AND((U41=""),(V41="")),INDEX(Calendario!$D$3:$H$55,MATCH(W$4,Calendario!$A$3:$A$55,0),MATCH($I41,Calendario!$D$2:$H$2,0)),""),IF($K41=4,IF(AND((T41=""),(U41=""),(V41="")),INDEX(Calendario!$D$3:$H$55,MATCH(W$4,Calendario!$A$3:$A$55,0),MATCH($I41,Calendario!$D$2:$H$2,0)),""))))))))</f>
        <v>44631</v>
      </c>
      <c r="X41" s="107">
        <f>IF(ISBLANK($I41),"",IF(OR(EXACT(($I41),PROPER(TEXT(X40,"dddd"))),(EXACT(($I41),PROPER(TEXT(X39,"dddd"))))),"",IF(EXACT(($I41),(PROPER(TEXT(X$3,"dddd")))),"",IF($K41=1,INDEX(Calendario!$D$3:$H$55,MATCH(X$4,Calendario!$A$3:$A$55,0),MATCH($I41,Calendario!$D$2:$H$2,0)),IF($K41=2,IF(W41="",INDEX(Calendario!$D$3:$H$55,MATCH(X$4,Calendario!$A$3:$A$55,0),MATCH($I41,Calendario!$D$2:$H$2,0)),""),IF($K41=3,IF(AND((V41=""),(W41="")),INDEX(Calendario!$D$3:$H$55,MATCH(X$4,Calendario!$A$3:$A$55,0),MATCH($I41,Calendario!$D$2:$H$2,0)),""),IF($K41=4,IF(AND((U41=""),(V41=""),(W41="")),INDEX(Calendario!$D$3:$H$55,MATCH(X$4,Calendario!$A$3:$A$55,0),MATCH($I41,Calendario!$D$2:$H$2,0)),""))))))))</f>
        <v>44638</v>
      </c>
      <c r="Y41" s="107">
        <f>IF(ISBLANK($I41),"",IF(OR(EXACT(($I41),PROPER(TEXT(Y40,"dddd"))),(EXACT(($I41),PROPER(TEXT(Y39,"dddd"))))),"",IF(EXACT(($I41),(PROPER(TEXT(Y$3,"dddd")))),"",IF($K41=1,INDEX(Calendario!$D$3:$H$55,MATCH(Y$4,Calendario!$A$3:$A$55,0),MATCH($I41,Calendario!$D$2:$H$2,0)),IF($K41=2,IF(X41="",INDEX(Calendario!$D$3:$H$55,MATCH(Y$4,Calendario!$A$3:$A$55,0),MATCH($I41,Calendario!$D$2:$H$2,0)),""),IF($K41=3,IF(AND((W41=""),(X41="")),INDEX(Calendario!$D$3:$H$55,MATCH(Y$4,Calendario!$A$3:$A$55,0),MATCH($I41,Calendario!$D$2:$H$2,0)),""),IF($K41=4,IF(AND((V41=""),(W41=""),(X41="")),INDEX(Calendario!$D$3:$H$55,MATCH(Y$4,Calendario!$A$3:$A$55,0),MATCH($I41,Calendario!$D$2:$H$2,0)),""))))))))</f>
        <v>44645</v>
      </c>
      <c r="Z41" s="107">
        <f>IF(ISBLANK($I41),"",IF(OR(EXACT(($I41),PROPER(TEXT(Z40,"dddd"))),(EXACT(($I41),PROPER(TEXT(Z39,"dddd"))))),"",IF(EXACT(($I41),(PROPER(TEXT(Z$3,"dddd")))),"",IF($K41=1,INDEX(Calendario!$D$3:$H$55,MATCH(Z$4,Calendario!$A$3:$A$55,0),MATCH($I41,Calendario!$D$2:$H$2,0)),IF($K41=2,IF(Y41="",INDEX(Calendario!$D$3:$H$55,MATCH(Z$4,Calendario!$A$3:$A$55,0),MATCH($I41,Calendario!$D$2:$H$2,0)),""),IF($K41=3,IF(AND((X41=""),(Y41="")),INDEX(Calendario!$D$3:$H$55,MATCH(Z$4,Calendario!$A$3:$A$55,0),MATCH($I41,Calendario!$D$2:$H$2,0)),""),IF($K41=4,IF(AND((W41=""),(X41=""),(Y41="")),INDEX(Calendario!$D$3:$H$55,MATCH(Z$4,Calendario!$A$3:$A$55,0),MATCH($I41,Calendario!$D$2:$H$2,0)),""))))))))</f>
        <v>44652</v>
      </c>
      <c r="AA41" s="108">
        <f>IF(ISBLANK($I41),"",IF(OR(EXACT(($I41),PROPER(TEXT(AA40,"dddd"))),(EXACT(($I41),PROPER(TEXT(AA39,"dddd"))))),"",IF(EXACT(($I41),(PROPER(TEXT(AA$3,"dddd")))),"",IF($K41=1,INDEX(Calendario!$D$3:$H$55,MATCH(AA$4,Calendario!$A$3:$A$55,0),MATCH($I41,Calendario!$D$2:$H$2,0)),IF($K41=2,IF(Z41="",INDEX(Calendario!$D$3:$H$55,MATCH(AA$4,Calendario!$A$3:$A$55,0),MATCH($I41,Calendario!$D$2:$H$2,0)),""),IF($K41=3,IF(AND((Y41=""),(Z41="")),INDEX(Calendario!$D$3:$H$55,MATCH(AA$4,Calendario!$A$3:$A$55,0),MATCH($I41,Calendario!$D$2:$H$2,0)),""),IF($K41=4,IF(AND((X41=""),(Y41=""),(Z41="")),INDEX(Calendario!$D$3:$H$55,MATCH(AA$4,Calendario!$A$3:$A$55,0),MATCH($I41,Calendario!$D$2:$H$2,0)),""))))))))</f>
        <v>44659</v>
      </c>
      <c r="AB41" s="108">
        <f>IF(ISBLANK($I41),"",IF(OR(EXACT(($I41),PROPER(TEXT(AB40,"dddd"))),(EXACT(($I41),PROPER(TEXT(AB39,"dddd"))))),"",IF(EXACT(($I41),(PROPER(TEXT(AB$3,"dddd")))),"",IF($K41=1,INDEX(Calendario!$D$3:$H$55,MATCH(AB$4,Calendario!$A$3:$A$55,0),MATCH($I41,Calendario!$D$2:$H$2,0)),IF($K41=2,IF(AA41="",INDEX(Calendario!$D$3:$H$55,MATCH(AB$4,Calendario!$A$3:$A$55,0),MATCH($I41,Calendario!$D$2:$H$2,0)),""),IF($K41=3,IF(AND((Z41=""),(AA41="")),INDEX(Calendario!$D$3:$H$55,MATCH(AB$4,Calendario!$A$3:$A$55,0),MATCH($I41,Calendario!$D$2:$H$2,0)),""),IF($K41=4,IF(AND((Y41=""),(Z41=""),(AA41="")),INDEX(Calendario!$D$3:$H$55,MATCH(AB$4,Calendario!$A$3:$A$55,0),MATCH($I41,Calendario!$D$2:$H$2,0)),""))))))))</f>
        <v>44666</v>
      </c>
      <c r="AC41" s="108">
        <f>IF(ISBLANK($I41),"",IF(OR(EXACT(($I41),PROPER(TEXT(AC40,"dddd"))),(EXACT(($I41),PROPER(TEXT(AC39,"dddd"))))),"",IF(EXACT(($I41),(PROPER(TEXT(AC$3,"dddd")))),"",IF($K41=1,INDEX(Calendario!$D$3:$H$55,MATCH(AC$4,Calendario!$A$3:$A$55,0),MATCH($I41,Calendario!$D$2:$H$2,0)),IF($K41=2,IF(AB41="",INDEX(Calendario!$D$3:$H$55,MATCH(AC$4,Calendario!$A$3:$A$55,0),MATCH($I41,Calendario!$D$2:$H$2,0)),""),IF($K41=3,IF(AND((AA41=""),(AB41="")),INDEX(Calendario!$D$3:$H$55,MATCH(AC$4,Calendario!$A$3:$A$55,0),MATCH($I41,Calendario!$D$2:$H$2,0)),""),IF($K41=4,IF(AND((Z41=""),(AA41=""),(AB41="")),INDEX(Calendario!$D$3:$H$55,MATCH(AC$4,Calendario!$A$3:$A$55,0),MATCH($I41,Calendario!$D$2:$H$2,0)),""))))))))</f>
        <v>44673</v>
      </c>
      <c r="AD41" s="108">
        <f>IF(ISBLANK($I41),"",IF(OR(EXACT(($I41),PROPER(TEXT(AD40,"dddd"))),(EXACT(($I41),PROPER(TEXT(AD39,"dddd"))))),"",IF(EXACT(($I41),(PROPER(TEXT(AD$3,"dddd")))),"",IF($K41=1,INDEX(Calendario!$D$3:$H$55,MATCH(AD$4,Calendario!$A$3:$A$55,0),MATCH($I41,Calendario!$D$2:$H$2,0)),IF($K41=2,IF(AC41="",INDEX(Calendario!$D$3:$H$55,MATCH(AD$4,Calendario!$A$3:$A$55,0),MATCH($I41,Calendario!$D$2:$H$2,0)),""),IF($K41=3,IF(AND((AB41=""),(AC41="")),INDEX(Calendario!$D$3:$H$55,MATCH(AD$4,Calendario!$A$3:$A$55,0),MATCH($I41,Calendario!$D$2:$H$2,0)),""),IF($K41=4,IF(AND((AA41=""),(AB41=""),(AC41="")),INDEX(Calendario!$D$3:$H$55,MATCH(AD$4,Calendario!$A$3:$A$55,0),MATCH($I41,Calendario!$D$2:$H$2,0)),""))))))))</f>
        <v>44680</v>
      </c>
      <c r="AE41" s="107">
        <f>IF(ISBLANK($I41),"",IF(OR(EXACT(($I41),PROPER(TEXT(AE40,"dddd"))),(EXACT(($I41),PROPER(TEXT(AE39,"dddd"))))),"",IF(EXACT(($I41),(PROPER(TEXT(AE$3,"dddd")))),"",IF($K41=1,INDEX(Calendario!$D$3:$H$55,MATCH(AE$4,Calendario!$A$3:$A$55,0),MATCH($I41,Calendario!$D$2:$H$2,0)),IF($K41=2,IF(AD41="",INDEX(Calendario!$D$3:$H$55,MATCH(AE$4,Calendario!$A$3:$A$55,0),MATCH($I41,Calendario!$D$2:$H$2,0)),""),IF($K41=3,IF(AND((AC41=""),(AD41="")),INDEX(Calendario!$D$3:$H$55,MATCH(AE$4,Calendario!$A$3:$A$55,0),MATCH($I41,Calendario!$D$2:$H$2,0)),""),IF($K41=4,IF(AND((AB41=""),(AC41=""),(AD41="")),INDEX(Calendario!$D$3:$H$55,MATCH(AE$4,Calendario!$A$3:$A$55,0),MATCH($I41,Calendario!$D$2:$H$2,0)),""))))))))</f>
        <v>44687</v>
      </c>
      <c r="AF41" s="107">
        <f>IF(ISBLANK($I41),"",IF(OR(EXACT(($I41),PROPER(TEXT(AF40,"dddd"))),(EXACT(($I41),PROPER(TEXT(AF39,"dddd"))))),"",IF(EXACT(($I41),(PROPER(TEXT(AF$3,"dddd")))),"",IF($K41=1,INDEX(Calendario!$D$3:$H$55,MATCH(AF$4,Calendario!$A$3:$A$55,0),MATCH($I41,Calendario!$D$2:$H$2,0)),IF($K41=2,IF(AE41="",INDEX(Calendario!$D$3:$H$55,MATCH(AF$4,Calendario!$A$3:$A$55,0),MATCH($I41,Calendario!$D$2:$H$2,0)),""),IF($K41=3,IF(AND((AD41=""),(AE41="")),INDEX(Calendario!$D$3:$H$55,MATCH(AF$4,Calendario!$A$3:$A$55,0),MATCH($I41,Calendario!$D$2:$H$2,0)),""),IF($K41=4,IF(AND((AC41=""),(AD41=""),(AE41="")),INDEX(Calendario!$D$3:$H$55,MATCH(AF$4,Calendario!$A$3:$A$55,0),MATCH($I41,Calendario!$D$2:$H$2,0)),""))))))))</f>
        <v>44694</v>
      </c>
      <c r="AG41" s="107">
        <f>IF(ISBLANK($I41),"",IF(OR(EXACT(($I41),PROPER(TEXT(AG40,"dddd"))),(EXACT(($I41),PROPER(TEXT(AG39,"dddd"))))),"",IF(EXACT(($I41),(PROPER(TEXT(AG$3,"dddd")))),"",IF($K41=1,INDEX(Calendario!$D$3:$H$55,MATCH(AG$4,Calendario!$A$3:$A$55,0),MATCH($I41,Calendario!$D$2:$H$2,0)),IF($K41=2,IF(AF41="",INDEX(Calendario!$D$3:$H$55,MATCH(AG$4,Calendario!$A$3:$A$55,0),MATCH($I41,Calendario!$D$2:$H$2,0)),""),IF($K41=3,IF(AND((AE41=""),(AF41="")),INDEX(Calendario!$D$3:$H$55,MATCH(AG$4,Calendario!$A$3:$A$55,0),MATCH($I41,Calendario!$D$2:$H$2,0)),""),IF($K41=4,IF(AND((AD41=""),(AE41=""),(AF41="")),INDEX(Calendario!$D$3:$H$55,MATCH(AG$4,Calendario!$A$3:$A$55,0),MATCH($I41,Calendario!$D$2:$H$2,0)),""))))))))</f>
        <v>44701</v>
      </c>
      <c r="AH41" s="107">
        <f>IF(ISBLANK($I41),"",IF(OR(EXACT(($I41),PROPER(TEXT(AH40,"dddd"))),(EXACT(($I41),PROPER(TEXT(AH39,"dddd"))))),"",IF(EXACT(($I41),(PROPER(TEXT(AH$3,"dddd")))),"",IF($K41=1,INDEX(Calendario!$D$3:$H$55,MATCH(AH$4,Calendario!$A$3:$A$55,0),MATCH($I41,Calendario!$D$2:$H$2,0)),IF($K41=2,IF(AG41="",INDEX(Calendario!$D$3:$H$55,MATCH(AH$4,Calendario!$A$3:$A$55,0),MATCH($I41,Calendario!$D$2:$H$2,0)),""),IF($K41=3,IF(AND((AF41=""),(AG41="")),INDEX(Calendario!$D$3:$H$55,MATCH(AH$4,Calendario!$A$3:$A$55,0),MATCH($I41,Calendario!$D$2:$H$2,0)),""),IF($K41=4,IF(AND((AE41=""),(AF41=""),(AG41="")),INDEX(Calendario!$D$3:$H$55,MATCH(AH$4,Calendario!$A$3:$A$55,0),MATCH($I41,Calendario!$D$2:$H$2,0)),""))))))))</f>
        <v>44708</v>
      </c>
      <c r="AI41" s="108">
        <f>IF(ISBLANK($I41),"",IF(OR(EXACT(($I41),PROPER(TEXT(AI40,"dddd"))),(EXACT(($I41),PROPER(TEXT(AI39,"dddd"))))),"",IF(EXACT(($I41),(PROPER(TEXT(AI$3,"dddd")))),"",IF($K41=1,INDEX(Calendario!$D$3:$H$55,MATCH(AI$4,Calendario!$A$3:$A$55,0),MATCH($I41,Calendario!$D$2:$H$2,0)),IF($K41=2,IF(AH41="",INDEX(Calendario!$D$3:$H$55,MATCH(AI$4,Calendario!$A$3:$A$55,0),MATCH($I41,Calendario!$D$2:$H$2,0)),""),IF($K41=3,IF(AND((AG41=""),(AH41="")),INDEX(Calendario!$D$3:$H$55,MATCH(AI$4,Calendario!$A$3:$A$55,0),MATCH($I41,Calendario!$D$2:$H$2,0)),""),IF($K41=4,IF(AND((AF41=""),(AG41=""),(AH41="")),INDEX(Calendario!$D$3:$H$55,MATCH(AI$4,Calendario!$A$3:$A$55,0),MATCH($I41,Calendario!$D$2:$H$2,0)),""))))))))</f>
        <v>44715</v>
      </c>
      <c r="AJ41" s="108">
        <f>IF(ISBLANK($I41),"",IF(OR(EXACT(($I41),PROPER(TEXT(AJ40,"dddd"))),(EXACT(($I41),PROPER(TEXT(AJ39,"dddd"))))),"",IF(EXACT(($I41),(PROPER(TEXT(AJ$3,"dddd")))),"",IF($K41=1,INDEX(Calendario!$D$3:$H$55,MATCH(AJ$4,Calendario!$A$3:$A$55,0),MATCH($I41,Calendario!$D$2:$H$2,0)),IF($K41=2,IF(AI41="",INDEX(Calendario!$D$3:$H$55,MATCH(AJ$4,Calendario!$A$3:$A$55,0),MATCH($I41,Calendario!$D$2:$H$2,0)),""),IF($K41=3,IF(AND((AH41=""),(AI41="")),INDEX(Calendario!$D$3:$H$55,MATCH(AJ$4,Calendario!$A$3:$A$55,0),MATCH($I41,Calendario!$D$2:$H$2,0)),""),IF($K41=4,IF(AND((AG41=""),(AH41=""),(AI41="")),INDEX(Calendario!$D$3:$H$55,MATCH(AJ$4,Calendario!$A$3:$A$55,0),MATCH($I41,Calendario!$D$2:$H$2,0)),""))))))))</f>
        <v>44722</v>
      </c>
      <c r="AK41" s="108">
        <f>IF(ISBLANK($I41),"",IF(OR(EXACT(($I41),PROPER(TEXT(AK40,"dddd"))),(EXACT(($I41),PROPER(TEXT(AK39,"dddd"))))),"",IF(EXACT(($I41),(PROPER(TEXT(AK$3,"dddd")))),"",IF($K41=1,INDEX(Calendario!$D$3:$H$55,MATCH(AK$4,Calendario!$A$3:$A$55,0),MATCH($I41,Calendario!$D$2:$H$2,0)),IF($K41=2,IF(AJ41="",INDEX(Calendario!$D$3:$H$55,MATCH(AK$4,Calendario!$A$3:$A$55,0),MATCH($I41,Calendario!$D$2:$H$2,0)),""),IF($K41=3,IF(AND((AI41=""),(AJ41="")),INDEX(Calendario!$D$3:$H$55,MATCH(AK$4,Calendario!$A$3:$A$55,0),MATCH($I41,Calendario!$D$2:$H$2,0)),""),IF($K41=4,IF(AND((AH41=""),(AI41=""),(AJ41="")),INDEX(Calendario!$D$3:$H$55,MATCH(AK$4,Calendario!$A$3:$A$55,0),MATCH($I41,Calendario!$D$2:$H$2,0)),""))))))))</f>
        <v>44729</v>
      </c>
      <c r="AL41" s="108">
        <f>IF(ISBLANK($I41),"",IF(OR(EXACT(($I41),PROPER(TEXT(AL40,"dddd"))),(EXACT(($I41),PROPER(TEXT(AL39,"dddd"))))),"",IF(EXACT(($I41),(PROPER(TEXT(AL$3,"dddd")))),"",IF($K41=1,INDEX(Calendario!$D$3:$H$55,MATCH(AL$4,Calendario!$A$3:$A$55,0),MATCH($I41,Calendario!$D$2:$H$2,0)),IF($K41=2,IF(AK41="",INDEX(Calendario!$D$3:$H$55,MATCH(AL$4,Calendario!$A$3:$A$55,0),MATCH($I41,Calendario!$D$2:$H$2,0)),""),IF($K41=3,IF(AND((AJ41=""),(AK41="")),INDEX(Calendario!$D$3:$H$55,MATCH(AL$4,Calendario!$A$3:$A$55,0),MATCH($I41,Calendario!$D$2:$H$2,0)),""),IF($K41=4,IF(AND((AI41=""),(AJ41=""),(AK41="")),INDEX(Calendario!$D$3:$H$55,MATCH(AL$4,Calendario!$A$3:$A$55,0),MATCH($I41,Calendario!$D$2:$H$2,0)),""))))))))</f>
        <v>44736</v>
      </c>
      <c r="AM41" s="108">
        <f>IF(ISBLANK($I41),"",IF(OR(EXACT(($I41),PROPER(TEXT(AM40,"dddd"))),(EXACT(($I41),PROPER(TEXT(AM39,"dddd"))))),"",IF(EXACT(($I41),(PROPER(TEXT(AM$3,"dddd")))),"",IF($K41=1,INDEX(Calendario!$D$3:$H$55,MATCH(AM$4,Calendario!$A$3:$A$55,0),MATCH($I41,Calendario!$D$2:$H$2,0)),IF($K41=2,IF(AL41="",INDEX(Calendario!$D$3:$H$55,MATCH(AM$4,Calendario!$A$3:$A$55,0),MATCH($I41,Calendario!$D$2:$H$2,0)),""),IF($K41=3,IF(AND((AK41=""),(AL41="")),INDEX(Calendario!$D$3:$H$55,MATCH(AM$4,Calendario!$A$3:$A$55,0),MATCH($I41,Calendario!$D$2:$H$2,0)),""),IF($K41=4,IF(AND((AJ41=""),(AK41=""),(AL41="")),INDEX(Calendario!$D$3:$H$55,MATCH(AM$4,Calendario!$A$3:$A$55,0),MATCH($I41,Calendario!$D$2:$H$2,0)),""))))))))</f>
        <v>44743</v>
      </c>
      <c r="AN41" s="107">
        <f>IF(ISBLANK($I41),"",IF(OR(EXACT(($I41),PROPER(TEXT(AN40,"dddd"))),(EXACT(($I41),PROPER(TEXT(AN39,"dddd"))))),"",IF(EXACT(($I41),(PROPER(TEXT(AN$3,"dddd")))),"",IF($K41=1,INDEX(Calendario!$D$3:$H$55,MATCH(AN$4,Calendario!$A$3:$A$55,0),MATCH($I41,Calendario!$D$2:$H$2,0)),IF($K41=2,IF(AM41="",INDEX(Calendario!$D$3:$H$55,MATCH(AN$4,Calendario!$A$3:$A$55,0),MATCH($I41,Calendario!$D$2:$H$2,0)),""),IF($K41=3,IF(AND((AL41=""),(AM41="")),INDEX(Calendario!$D$3:$H$55,MATCH(AN$4,Calendario!$A$3:$A$55,0),MATCH($I41,Calendario!$D$2:$H$2,0)),""),IF($K41=4,IF(AND((AK41=""),(AL41=""),(AM41="")),INDEX(Calendario!$D$3:$H$55,MATCH(AN$4,Calendario!$A$3:$A$55,0),MATCH($I41,Calendario!$D$2:$H$2,0)),""))))))))</f>
        <v>44750</v>
      </c>
      <c r="AO41" s="107">
        <f>IF(ISBLANK($I41),"",IF(OR(EXACT(($I41),PROPER(TEXT(AO40,"dddd"))),(EXACT(($I41),PROPER(TEXT(AO39,"dddd"))))),"",IF(EXACT(($I41),(PROPER(TEXT(AO$3,"dddd")))),"",IF($K41=1,INDEX(Calendario!$D$3:$H$55,MATCH(AO$4,Calendario!$A$3:$A$55,0),MATCH($I41,Calendario!$D$2:$H$2,0)),IF($K41=2,IF(AN41="",INDEX(Calendario!$D$3:$H$55,MATCH(AO$4,Calendario!$A$3:$A$55,0),MATCH($I41,Calendario!$D$2:$H$2,0)),""),IF($K41=3,IF(AND((AM41=""),(AN41="")),INDEX(Calendario!$D$3:$H$55,MATCH(AO$4,Calendario!$A$3:$A$55,0),MATCH($I41,Calendario!$D$2:$H$2,0)),""),IF($K41=4,IF(AND((AL41=""),(AM41=""),(AN41="")),INDEX(Calendario!$D$3:$H$55,MATCH(AO$4,Calendario!$A$3:$A$55,0),MATCH($I41,Calendario!$D$2:$H$2,0)),""))))))))</f>
        <v>44757</v>
      </c>
      <c r="AP41" s="107">
        <f>IF(ISBLANK($I41),"",IF(OR(EXACT(($I41),PROPER(TEXT(AP40,"dddd"))),(EXACT(($I41),PROPER(TEXT(AP39,"dddd"))))),"",IF(EXACT(($I41),(PROPER(TEXT(AP$3,"dddd")))),"",IF($K41=1,INDEX(Calendario!$D$3:$H$55,MATCH(AP$4,Calendario!$A$3:$A$55,0),MATCH($I41,Calendario!$D$2:$H$2,0)),IF($K41=2,IF(AO41="",INDEX(Calendario!$D$3:$H$55,MATCH(AP$4,Calendario!$A$3:$A$55,0),MATCH($I41,Calendario!$D$2:$H$2,0)),""),IF($K41=3,IF(AND((AN41=""),(AO41="")),INDEX(Calendario!$D$3:$H$55,MATCH(AP$4,Calendario!$A$3:$A$55,0),MATCH($I41,Calendario!$D$2:$H$2,0)),""),IF($K41=4,IF(AND((AM41=""),(AN41=""),(AO41="")),INDEX(Calendario!$D$3:$H$55,MATCH(AP$4,Calendario!$A$3:$A$55,0),MATCH($I41,Calendario!$D$2:$H$2,0)),""))))))))</f>
        <v>44764</v>
      </c>
      <c r="AQ41" s="107">
        <f>IF(ISBLANK($I41),"",IF(OR(EXACT(($I41),PROPER(TEXT(AQ40,"dddd"))),(EXACT(($I41),PROPER(TEXT(AQ39,"dddd"))))),"",IF(EXACT(($I41),(PROPER(TEXT(AQ$3,"dddd")))),"",IF($K41=1,INDEX(Calendario!$D$3:$H$55,MATCH(AQ$4,Calendario!$A$3:$A$55,0),MATCH($I41,Calendario!$D$2:$H$2,0)),IF($K41=2,IF(AP41="",INDEX(Calendario!$D$3:$H$55,MATCH(AQ$4,Calendario!$A$3:$A$55,0),MATCH($I41,Calendario!$D$2:$H$2,0)),""),IF($K41=3,IF(AND((AO41=""),(AP41="")),INDEX(Calendario!$D$3:$H$55,MATCH(AQ$4,Calendario!$A$3:$A$55,0),MATCH($I41,Calendario!$D$2:$H$2,0)),""),IF($K41=4,IF(AND((AN41=""),(AO41=""),(AP41="")),INDEX(Calendario!$D$3:$H$55,MATCH(AQ$4,Calendario!$A$3:$A$55,0),MATCH($I41,Calendario!$D$2:$H$2,0)),""))))))))</f>
        <v>44771</v>
      </c>
      <c r="AR41" s="108">
        <f>IF(ISBLANK($I41),"",IF(OR(EXACT(($I41),PROPER(TEXT(AR40,"dddd"))),(EXACT(($I41),PROPER(TEXT(AR39,"dddd"))))),"",IF(EXACT(($I41),(PROPER(TEXT(AR$3,"dddd")))),"",IF($K41=1,INDEX(Calendario!$D$3:$H$55,MATCH(AR$4,Calendario!$A$3:$A$55,0),MATCH($I41,Calendario!$D$2:$H$2,0)),IF($K41=2,IF(AQ41="",INDEX(Calendario!$D$3:$H$55,MATCH(AR$4,Calendario!$A$3:$A$55,0),MATCH($I41,Calendario!$D$2:$H$2,0)),""),IF($K41=3,IF(AND((AP41=""),(AQ41="")),INDEX(Calendario!$D$3:$H$55,MATCH(AR$4,Calendario!$A$3:$A$55,0),MATCH($I41,Calendario!$D$2:$H$2,0)),""),IF($K41=4,IF(AND((AO41=""),(AP41=""),(AQ41="")),INDEX(Calendario!$D$3:$H$55,MATCH(AR$4,Calendario!$A$3:$A$55,0),MATCH($I41,Calendario!$D$2:$H$2,0)),""))))))))</f>
        <v>44778</v>
      </c>
      <c r="AS41" s="108">
        <f>IF(ISBLANK($I41),"",IF(OR(EXACT(($I41),PROPER(TEXT(AS40,"dddd"))),(EXACT(($I41),PROPER(TEXT(AS39,"dddd"))))),"",IF(EXACT(($I41),(PROPER(TEXT(AS$3,"dddd")))),"",IF($K41=1,INDEX(Calendario!$D$3:$H$55,MATCH(AS$4,Calendario!$A$3:$A$55,0),MATCH($I41,Calendario!$D$2:$H$2,0)),IF($K41=2,IF(AR41="",INDEX(Calendario!$D$3:$H$55,MATCH(AS$4,Calendario!$A$3:$A$55,0),MATCH($I41,Calendario!$D$2:$H$2,0)),""),IF($K41=3,IF(AND((AQ41=""),(AR41="")),INDEX(Calendario!$D$3:$H$55,MATCH(AS$4,Calendario!$A$3:$A$55,0),MATCH($I41,Calendario!$D$2:$H$2,0)),""),IF($K41=4,IF(AND((AP41=""),(AQ41=""),(AR41="")),INDEX(Calendario!$D$3:$H$55,MATCH(AS$4,Calendario!$A$3:$A$55,0),MATCH($I41,Calendario!$D$2:$H$2,0)),""))))))))</f>
        <v>44785</v>
      </c>
      <c r="AT41" s="108">
        <f>IF(ISBLANK($I41),"",IF(OR(EXACT(($I41),PROPER(TEXT(AT40,"dddd"))),(EXACT(($I41),PROPER(TEXT(AT39,"dddd"))))),"",IF(EXACT(($I41),(PROPER(TEXT(AT$3,"dddd")))),"",IF($K41=1,INDEX(Calendario!$D$3:$H$55,MATCH(AT$4,Calendario!$A$3:$A$55,0),MATCH($I41,Calendario!$D$2:$H$2,0)),IF($K41=2,IF(AS41="",INDEX(Calendario!$D$3:$H$55,MATCH(AT$4,Calendario!$A$3:$A$55,0),MATCH($I41,Calendario!$D$2:$H$2,0)),""),IF($K41=3,IF(AND((AR41=""),(AS41="")),INDEX(Calendario!$D$3:$H$55,MATCH(AT$4,Calendario!$A$3:$A$55,0),MATCH($I41,Calendario!$D$2:$H$2,0)),""),IF($K41=4,IF(AND((AQ41=""),(AR41=""),(AS41="")),INDEX(Calendario!$D$3:$H$55,MATCH(AT$4,Calendario!$A$3:$A$55,0),MATCH($I41,Calendario!$D$2:$H$2,0)),""))))))))</f>
        <v>44792</v>
      </c>
      <c r="AU41" s="108">
        <f>IF(ISBLANK($I41),"",IF(OR(EXACT(($I41),PROPER(TEXT(AU40,"dddd"))),(EXACT(($I41),PROPER(TEXT(AU39,"dddd"))))),"",IF(EXACT(($I41),(PROPER(TEXT(AU$3,"dddd")))),"",IF($K41=1,INDEX(Calendario!$D$3:$H$55,MATCH(AU$4,Calendario!$A$3:$A$55,0),MATCH($I41,Calendario!$D$2:$H$2,0)),IF($K41=2,IF(AT41="",INDEX(Calendario!$D$3:$H$55,MATCH(AU$4,Calendario!$A$3:$A$55,0),MATCH($I41,Calendario!$D$2:$H$2,0)),""),IF($K41=3,IF(AND((AS41=""),(AT41="")),INDEX(Calendario!$D$3:$H$55,MATCH(AU$4,Calendario!$A$3:$A$55,0),MATCH($I41,Calendario!$D$2:$H$2,0)),""),IF($K41=4,IF(AND((AR41=""),(AS41=""),(AT41="")),INDEX(Calendario!$D$3:$H$55,MATCH(AU$4,Calendario!$A$3:$A$55,0),MATCH($I41,Calendario!$D$2:$H$2,0)),""))))))))</f>
        <v>44799</v>
      </c>
      <c r="AV41" s="107">
        <f>IF(ISBLANK($I41),"",IF(OR(EXACT(($I41),PROPER(TEXT(AV40,"dddd"))),(EXACT(($I41),PROPER(TEXT(AV39,"dddd"))))),"",IF(EXACT(($I41),(PROPER(TEXT(AV$3,"dddd")))),"",IF($K41=1,INDEX(Calendario!$D$3:$H$55,MATCH(AV$4,Calendario!$A$3:$A$55,0),MATCH($I41,Calendario!$D$2:$H$2,0)),IF($K41=2,IF(AU41="",INDEX(Calendario!$D$3:$H$55,MATCH(AV$4,Calendario!$A$3:$A$55,0),MATCH($I41,Calendario!$D$2:$H$2,0)),""),IF($K41=3,IF(AND((AT41=""),(AU41="")),INDEX(Calendario!$D$3:$H$55,MATCH(AV$4,Calendario!$A$3:$A$55,0),MATCH($I41,Calendario!$D$2:$H$2,0)),""),IF($K41=4,IF(AND((AS41=""),(AT41=""),(AU41="")),INDEX(Calendario!$D$3:$H$55,MATCH(AV$4,Calendario!$A$3:$A$55,0),MATCH($I41,Calendario!$D$2:$H$2,0)),""))))))))</f>
        <v>44806</v>
      </c>
      <c r="AW41" s="107">
        <f>IF(ISBLANK($I41),"",IF(OR(EXACT(($I41),PROPER(TEXT(AW40,"dddd"))),(EXACT(($I41),PROPER(TEXT(AW39,"dddd"))))),"",IF(EXACT(($I41),(PROPER(TEXT(AW$3,"dddd")))),"",IF($K41=1,INDEX(Calendario!$D$3:$H$55,MATCH(AW$4,Calendario!$A$3:$A$55,0),MATCH($I41,Calendario!$D$2:$H$2,0)),IF($K41=2,IF(AV41="",INDEX(Calendario!$D$3:$H$55,MATCH(AW$4,Calendario!$A$3:$A$55,0),MATCH($I41,Calendario!$D$2:$H$2,0)),""),IF($K41=3,IF(AND((AU41=""),(AV41="")),INDEX(Calendario!$D$3:$H$55,MATCH(AW$4,Calendario!$A$3:$A$55,0),MATCH($I41,Calendario!$D$2:$H$2,0)),""),IF($K41=4,IF(AND((AT41=""),(AU41=""),(AV41="")),INDEX(Calendario!$D$3:$H$55,MATCH(AW$4,Calendario!$A$3:$A$55,0),MATCH($I41,Calendario!$D$2:$H$2,0)),""))))))))</f>
        <v>44813</v>
      </c>
      <c r="AX41" s="107">
        <f>IF(ISBLANK($I41),"",IF(OR(EXACT(($I41),PROPER(TEXT(AX40,"dddd"))),(EXACT(($I41),PROPER(TEXT(AX39,"dddd"))))),"",IF(EXACT(($I41),(PROPER(TEXT(AX$3,"dddd")))),"",IF($K41=1,INDEX(Calendario!$D$3:$H$55,MATCH(AX$4,Calendario!$A$3:$A$55,0),MATCH($I41,Calendario!$D$2:$H$2,0)),IF($K41=2,IF(AW41="",INDEX(Calendario!$D$3:$H$55,MATCH(AX$4,Calendario!$A$3:$A$55,0),MATCH($I41,Calendario!$D$2:$H$2,0)),""),IF($K41=3,IF(AND((AV41=""),(AW41="")),INDEX(Calendario!$D$3:$H$55,MATCH(AX$4,Calendario!$A$3:$A$55,0),MATCH($I41,Calendario!$D$2:$H$2,0)),""),IF($K41=4,IF(AND((AU41=""),(AV41=""),(AW41="")),INDEX(Calendario!$D$3:$H$55,MATCH(AX$4,Calendario!$A$3:$A$55,0),MATCH($I41,Calendario!$D$2:$H$2,0)),""))))))))</f>
        <v>44820</v>
      </c>
      <c r="AY41" s="107">
        <f>IF(ISBLANK($I41),"",IF(OR(EXACT(($I41),PROPER(TEXT(AY40,"dddd"))),(EXACT(($I41),PROPER(TEXT(AY39,"dddd"))))),"",IF(EXACT(($I41),(PROPER(TEXT(AY$3,"dddd")))),"",IF($K41=1,INDEX(Calendario!$D$3:$H$55,MATCH(AY$4,Calendario!$A$3:$A$55,0),MATCH($I41,Calendario!$D$2:$H$2,0)),IF($K41=2,IF(AX41="",INDEX(Calendario!$D$3:$H$55,MATCH(AY$4,Calendario!$A$3:$A$55,0),MATCH($I41,Calendario!$D$2:$H$2,0)),""),IF($K41=3,IF(AND((AW41=""),(AX41="")),INDEX(Calendario!$D$3:$H$55,MATCH(AY$4,Calendario!$A$3:$A$55,0),MATCH($I41,Calendario!$D$2:$H$2,0)),""),IF($K41=4,IF(AND((AV41=""),(AW41=""),(AX41="")),INDEX(Calendario!$D$3:$H$55,MATCH(AY$4,Calendario!$A$3:$A$55,0),MATCH($I41,Calendario!$D$2:$H$2,0)),""))))))))</f>
        <v>44827</v>
      </c>
      <c r="AZ41" s="107">
        <f>IF(ISBLANK($I41),"",IF(OR(EXACT(($I41),PROPER(TEXT(AZ40,"dddd"))),(EXACT(($I41),PROPER(TEXT(AZ39,"dddd"))))),"",IF(EXACT(($I41),(PROPER(TEXT(AZ$3,"dddd")))),"",IF($K41=1,INDEX(Calendario!$D$3:$H$55,MATCH(AZ$4,Calendario!$A$3:$A$55,0),MATCH($I41,Calendario!$D$2:$H$2,0)),IF($K41=2,IF(AY41="",INDEX(Calendario!$D$3:$H$55,MATCH(AZ$4,Calendario!$A$3:$A$55,0),MATCH($I41,Calendario!$D$2:$H$2,0)),""),IF($K41=3,IF(AND((AX41=""),(AY41="")),INDEX(Calendario!$D$3:$H$55,MATCH(AZ$4,Calendario!$A$3:$A$55,0),MATCH($I41,Calendario!$D$2:$H$2,0)),""),IF($K41=4,IF(AND((AW41=""),(AX41=""),(AY41="")),INDEX(Calendario!$D$3:$H$55,MATCH(AZ$4,Calendario!$A$3:$A$55,0),MATCH($I41,Calendario!$D$2:$H$2,0)),""))))))))</f>
        <v>44834</v>
      </c>
      <c r="BA41" s="108">
        <f>IF(ISBLANK($I41),"",IF(OR(EXACT(($I41),PROPER(TEXT(BA40,"dddd"))),(EXACT(($I41),PROPER(TEXT(BA39,"dddd"))))),"",IF(EXACT(($I41),(PROPER(TEXT(BA$3,"dddd")))),"",IF($K41=1,INDEX(Calendario!$D$3:$H$55,MATCH(BA$4,Calendario!$A$3:$A$55,0),MATCH($I41,Calendario!$D$2:$H$2,0)),IF($K41=2,IF(AZ41="",INDEX(Calendario!$D$3:$H$55,MATCH(BA$4,Calendario!$A$3:$A$55,0),MATCH($I41,Calendario!$D$2:$H$2,0)),""),IF($K41=3,IF(AND((AY41=""),(AZ41="")),INDEX(Calendario!$D$3:$H$55,MATCH(BA$4,Calendario!$A$3:$A$55,0),MATCH($I41,Calendario!$D$2:$H$2,0)),""),IF($K41=4,IF(AND((AX41=""),(AY41=""),(AZ41="")),INDEX(Calendario!$D$3:$H$55,MATCH(BA$4,Calendario!$A$3:$A$55,0),MATCH($I41,Calendario!$D$2:$H$2,0)),""))))))))</f>
        <v>44841</v>
      </c>
      <c r="BB41" s="108">
        <f>IF(ISBLANK($I41),"",IF(OR(EXACT(($I41),PROPER(TEXT(BB40,"dddd"))),(EXACT(($I41),PROPER(TEXT(BB39,"dddd"))))),"",IF(EXACT(($I41),(PROPER(TEXT(BB$3,"dddd")))),"",IF($K41=1,INDEX(Calendario!$D$3:$H$55,MATCH(BB$4,Calendario!$A$3:$A$55,0),MATCH($I41,Calendario!$D$2:$H$2,0)),IF($K41=2,IF(BA41="",INDEX(Calendario!$D$3:$H$55,MATCH(BB$4,Calendario!$A$3:$A$55,0),MATCH($I41,Calendario!$D$2:$H$2,0)),""),IF($K41=3,IF(AND((AZ41=""),(BA41="")),INDEX(Calendario!$D$3:$H$55,MATCH(BB$4,Calendario!$A$3:$A$55,0),MATCH($I41,Calendario!$D$2:$H$2,0)),""),IF($K41=4,IF(AND((AY41=""),(AZ41=""),(BA41="")),INDEX(Calendario!$D$3:$H$55,MATCH(BB$4,Calendario!$A$3:$A$55,0),MATCH($I41,Calendario!$D$2:$H$2,0)),""))))))))</f>
        <v>44848</v>
      </c>
      <c r="BC41" s="108">
        <f>IF(ISBLANK($I41),"",IF(OR(EXACT(($I41),PROPER(TEXT(BC40,"dddd"))),(EXACT(($I41),PROPER(TEXT(BC39,"dddd"))))),"",IF(EXACT(($I41),(PROPER(TEXT(BC$3,"dddd")))),"",IF($K41=1,INDEX(Calendario!$D$3:$H$55,MATCH(BC$4,Calendario!$A$3:$A$55,0),MATCH($I41,Calendario!$D$2:$H$2,0)),IF($K41=2,IF(BB41="",INDEX(Calendario!$D$3:$H$55,MATCH(BC$4,Calendario!$A$3:$A$55,0),MATCH($I41,Calendario!$D$2:$H$2,0)),""),IF($K41=3,IF(AND((BA41=""),(BB41="")),INDEX(Calendario!$D$3:$H$55,MATCH(BC$4,Calendario!$A$3:$A$55,0),MATCH($I41,Calendario!$D$2:$H$2,0)),""),IF($K41=4,IF(AND((AZ41=""),(BA41=""),(BB41="")),INDEX(Calendario!$D$3:$H$55,MATCH(BC$4,Calendario!$A$3:$A$55,0),MATCH($I41,Calendario!$D$2:$H$2,0)),""))))))))</f>
        <v>44855</v>
      </c>
      <c r="BD41" s="108">
        <f>IF(ISBLANK($I41),"",IF(OR(EXACT(($I41),PROPER(TEXT(BD40,"dddd"))),(EXACT(($I41),PROPER(TEXT(BD39,"dddd"))))),"",IF(EXACT(($I41),(PROPER(TEXT(BD$3,"dddd")))),"",IF($K41=1,INDEX(Calendario!$D$3:$H$55,MATCH(BD$4,Calendario!$A$3:$A$55,0),MATCH($I41,Calendario!$D$2:$H$2,0)),IF($K41=2,IF(BC41="",INDEX(Calendario!$D$3:$H$55,MATCH(BD$4,Calendario!$A$3:$A$55,0),MATCH($I41,Calendario!$D$2:$H$2,0)),""),IF($K41=3,IF(AND((BB41=""),(BC41="")),INDEX(Calendario!$D$3:$H$55,MATCH(BD$4,Calendario!$A$3:$A$55,0),MATCH($I41,Calendario!$D$2:$H$2,0)),""),IF($K41=4,IF(AND((BA41=""),(BB41=""),(BC41="")),INDEX(Calendario!$D$3:$H$55,MATCH(BD$4,Calendario!$A$3:$A$55,0),MATCH($I41,Calendario!$D$2:$H$2,0)),""))))))))</f>
        <v>44862</v>
      </c>
      <c r="BE41" s="107">
        <f>IF(ISBLANK($I41),"",IF(OR(EXACT(($I41),PROPER(TEXT(BE40,"dddd"))),(EXACT(($I41),PROPER(TEXT(BE39,"dddd"))))),"",IF(EXACT(($I41),(PROPER(TEXT(BE$3,"dddd")))),"",IF($K41=1,INDEX(Calendario!$D$3:$H$55,MATCH(BE$4,Calendario!$A$3:$A$55,0),MATCH($I41,Calendario!$D$2:$H$2,0)),IF($K41=2,IF(BD41="",INDEX(Calendario!$D$3:$H$55,MATCH(BE$4,Calendario!$A$3:$A$55,0),MATCH($I41,Calendario!$D$2:$H$2,0)),""),IF($K41=3,IF(AND((BC41=""),(BD41="")),INDEX(Calendario!$D$3:$H$55,MATCH(BE$4,Calendario!$A$3:$A$55,0),MATCH($I41,Calendario!$D$2:$H$2,0)),""),IF($K41=4,IF(AND((BB41=""),(BC41=""),(BD41="")),INDEX(Calendario!$D$3:$H$55,MATCH(BE$4,Calendario!$A$3:$A$55,0),MATCH($I41,Calendario!$D$2:$H$2,0)),""))))))))</f>
        <v>44869</v>
      </c>
      <c r="BF41" s="107">
        <f>IF(ISBLANK($I41),"",IF(OR(EXACT(($I41),PROPER(TEXT(BF40,"dddd"))),(EXACT(($I41),PROPER(TEXT(BF39,"dddd"))))),"",IF(EXACT(($I41),(PROPER(TEXT(BF$3,"dddd")))),"",IF($K41=1,INDEX(Calendario!$D$3:$H$55,MATCH(BF$4,Calendario!$A$3:$A$55,0),MATCH($I41,Calendario!$D$2:$H$2,0)),IF($K41=2,IF(BE41="",INDEX(Calendario!$D$3:$H$55,MATCH(BF$4,Calendario!$A$3:$A$55,0),MATCH($I41,Calendario!$D$2:$H$2,0)),""),IF($K41=3,IF(AND((BD41=""),(BE41="")),INDEX(Calendario!$D$3:$H$55,MATCH(BF$4,Calendario!$A$3:$A$55,0),MATCH($I41,Calendario!$D$2:$H$2,0)),""),IF($K41=4,IF(AND((BC41=""),(BD41=""),(BE41="")),INDEX(Calendario!$D$3:$H$55,MATCH(BF$4,Calendario!$A$3:$A$55,0),MATCH($I41,Calendario!$D$2:$H$2,0)),""))))))))</f>
        <v>44876</v>
      </c>
      <c r="BG41" s="107">
        <f>IF(ISBLANK($I41),"",IF(OR(EXACT(($I41),PROPER(TEXT(BG40,"dddd"))),(EXACT(($I41),PROPER(TEXT(BG39,"dddd"))))),"",IF(EXACT(($I41),(PROPER(TEXT(BG$3,"dddd")))),"",IF($K41=1,INDEX(Calendario!$D$3:$H$55,MATCH(BG$4,Calendario!$A$3:$A$55,0),MATCH($I41,Calendario!$D$2:$H$2,0)),IF($K41=2,IF(BF41="",INDEX(Calendario!$D$3:$H$55,MATCH(BG$4,Calendario!$A$3:$A$55,0),MATCH($I41,Calendario!$D$2:$H$2,0)),""),IF($K41=3,IF(AND((BE41=""),(BF41="")),INDEX(Calendario!$D$3:$H$55,MATCH(BG$4,Calendario!$A$3:$A$55,0),MATCH($I41,Calendario!$D$2:$H$2,0)),""),IF($K41=4,IF(AND((BD41=""),(BE41=""),(BF41="")),INDEX(Calendario!$D$3:$H$55,MATCH(BG$4,Calendario!$A$3:$A$55,0),MATCH($I41,Calendario!$D$2:$H$2,0)),""))))))))</f>
        <v>44883</v>
      </c>
      <c r="BH41" s="107">
        <f>IF(ISBLANK($I41),"",IF(OR(EXACT(($I41),PROPER(TEXT(BH40,"dddd"))),(EXACT(($I41),PROPER(TEXT(BH39,"dddd"))))),"",IF(EXACT(($I41),(PROPER(TEXT(BH$3,"dddd")))),"",IF($K41=1,INDEX(Calendario!$D$3:$H$55,MATCH(BH$4,Calendario!$A$3:$A$55,0),MATCH($I41,Calendario!$D$2:$H$2,0)),IF($K41=2,IF(BG41="",INDEX(Calendario!$D$3:$H$55,MATCH(BH$4,Calendario!$A$3:$A$55,0),MATCH($I41,Calendario!$D$2:$H$2,0)),""),IF($K41=3,IF(AND((BF41=""),(BG41="")),INDEX(Calendario!$D$3:$H$55,MATCH(BH$4,Calendario!$A$3:$A$55,0),MATCH($I41,Calendario!$D$2:$H$2,0)),""),IF($K41=4,IF(AND((BE41=""),(BF41=""),(BG41="")),INDEX(Calendario!$D$3:$H$55,MATCH(BH$4,Calendario!$A$3:$A$55,0),MATCH($I41,Calendario!$D$2:$H$2,0)),""))))))))</f>
        <v>44890</v>
      </c>
      <c r="BI41" s="108">
        <f>IF(ISBLANK($I41),"",IF(OR(EXACT(($I41),PROPER(TEXT(BI40,"dddd"))),(EXACT(($I41),PROPER(TEXT(BI39,"dddd"))))),"",IF(EXACT(($I41),(PROPER(TEXT(BI$3,"dddd")))),"",IF($K41=1,INDEX(Calendario!$D$3:$H$55,MATCH(BI$4,Calendario!$A$3:$A$55,0),MATCH($I41,Calendario!$D$2:$H$2,0)),IF($K41=2,IF(BH41="",INDEX(Calendario!$D$3:$H$55,MATCH(BI$4,Calendario!$A$3:$A$55,0),MATCH($I41,Calendario!$D$2:$H$2,0)),""),IF($K41=3,IF(AND((BG41=""),(BH41="")),INDEX(Calendario!$D$3:$H$55,MATCH(BI$4,Calendario!$A$3:$A$55,0),MATCH($I41,Calendario!$D$2:$H$2,0)),""),IF($K41=4,IF(AND((BF41=""),(BG41=""),(BH41="")),INDEX(Calendario!$D$3:$H$55,MATCH(BI$4,Calendario!$A$3:$A$55,0),MATCH($I41,Calendario!$D$2:$H$2,0)),""))))))))</f>
        <v>44897</v>
      </c>
      <c r="BJ41" s="108">
        <f>IF(ISBLANK($I41),"",IF(OR(EXACT(($I41),PROPER(TEXT(BJ40,"dddd"))),(EXACT(($I41),PROPER(TEXT(BJ39,"dddd"))))),"",IF(EXACT(($I41),(PROPER(TEXT(BJ$3,"dddd")))),"",IF($K41=1,INDEX(Calendario!$D$3:$H$55,MATCH(BJ$4,Calendario!$A$3:$A$55,0),MATCH($I41,Calendario!$D$2:$H$2,0)),IF($K41=2,IF(BI41="",INDEX(Calendario!$D$3:$H$55,MATCH(BJ$4,Calendario!$A$3:$A$55,0),MATCH($I41,Calendario!$D$2:$H$2,0)),""),IF($K41=3,IF(AND((BH41=""),(BI41="")),INDEX(Calendario!$D$3:$H$55,MATCH(BJ$4,Calendario!$A$3:$A$55,0),MATCH($I41,Calendario!$D$2:$H$2,0)),""),IF($K41=4,IF(AND((BG41=""),(BH41=""),(BI41="")),INDEX(Calendario!$D$3:$H$55,MATCH(BJ$4,Calendario!$A$3:$A$55,0),MATCH($I41,Calendario!$D$2:$H$2,0)),""))))))))</f>
        <v>44904</v>
      </c>
      <c r="BK41" s="108">
        <f>IF(ISBLANK($I41),"",IF(OR(EXACT(($I41),PROPER(TEXT(BK40,"dddd"))),(EXACT(($I41),PROPER(TEXT(BK39,"dddd"))))),"",IF(EXACT(($I41),(PROPER(TEXT(BK$3,"dddd")))),"",IF($K41=1,INDEX(Calendario!$D$3:$H$55,MATCH(BK$4,Calendario!$A$3:$A$55,0),MATCH($I41,Calendario!$D$2:$H$2,0)),IF($K41=2,IF(BJ41="",INDEX(Calendario!$D$3:$H$55,MATCH(BK$4,Calendario!$A$3:$A$55,0),MATCH($I41,Calendario!$D$2:$H$2,0)),""),IF($K41=3,IF(AND((BI41=""),(BJ41="")),INDEX(Calendario!$D$3:$H$55,MATCH(BK$4,Calendario!$A$3:$A$55,0),MATCH($I41,Calendario!$D$2:$H$2,0)),""),IF($K41=4,IF(AND((BH41=""),(BI41=""),(BJ41="")),INDEX(Calendario!$D$3:$H$55,MATCH(BK$4,Calendario!$A$3:$A$55,0),MATCH($I41,Calendario!$D$2:$H$2,0)),""))))))))</f>
        <v>44911</v>
      </c>
      <c r="BL41" s="108">
        <f>IF(ISBLANK($I41),"",IF(OR(EXACT(($I41),PROPER(TEXT(BL40,"dddd"))),(EXACT(($I41),PROPER(TEXT(BL39,"dddd"))))),"",IF(EXACT(($I41),(PROPER(TEXT(BL$3,"dddd")))),"",IF($K41=1,INDEX(Calendario!$D$3:$H$55,MATCH(BL$4,Calendario!$A$3:$A$55,0),MATCH($I41,Calendario!$D$2:$H$2,0)),IF($K41=2,IF(BK41="",INDEX(Calendario!$D$3:$H$55,MATCH(BL$4,Calendario!$A$3:$A$55,0),MATCH($I41,Calendario!$D$2:$H$2,0)),""),IF($K41=3,IF(AND((BJ41=""),(BK41="")),INDEX(Calendario!$D$3:$H$55,MATCH(BL$4,Calendario!$A$3:$A$55,0),MATCH($I41,Calendario!$D$2:$H$2,0)),""),IF($K41=4,IF(AND((BI41=""),(BJ41=""),(BK41="")),INDEX(Calendario!$D$3:$H$55,MATCH(BL$4,Calendario!$A$3:$A$55,0),MATCH($I41,Calendario!$D$2:$H$2,0)),""))))))))</f>
        <v>44918</v>
      </c>
      <c r="BM41" s="108">
        <f>IF(ISBLANK($I41),"",IF(OR(EXACT(($I41),PROPER(TEXT(BM40,"dddd"))),(EXACT(($I41),PROPER(TEXT(BM39,"dddd"))))),"",IF(EXACT(($I41),(PROPER(TEXT(BM$3,"dddd")))),"",IF($K41=1,INDEX(Calendario!$D$3:$H$55,MATCH(BM$4,Calendario!$A$3:$A$55,0),MATCH($I41,Calendario!$D$2:$H$2,0)),IF($K41=2,IF(BL41="",INDEX(Calendario!$D$3:$H$55,MATCH(BM$4,Calendario!$A$3:$A$55,0),MATCH($I41,Calendario!$D$2:$H$2,0)),""),IF($K41=3,IF(AND((BK41=""),(BL41="")),INDEX(Calendario!$D$3:$H$55,MATCH(BM$4,Calendario!$A$3:$A$55,0),MATCH($I41,Calendario!$D$2:$H$2,0)),""),IF($K41=4,IF(AND((BJ41=""),(BK41=""),(BL41="")),INDEX(Calendario!$D$3:$H$55,MATCH(BM$4,Calendario!$A$3:$A$55,0),MATCH($I41,Calendario!$D$2:$H$2,0)),""))))))))</f>
        <v>44925</v>
      </c>
      <c r="BO41" s="88" t="s">
        <v>439</v>
      </c>
    </row>
    <row r="42" spans="1:67" s="88" customFormat="1" ht="26.25" customHeight="1" x14ac:dyDescent="0.25">
      <c r="A42" s="178">
        <f t="shared" si="1"/>
        <v>30</v>
      </c>
      <c r="B42" s="176" t="s">
        <v>1284</v>
      </c>
      <c r="C42" s="176" t="s">
        <v>1588</v>
      </c>
      <c r="D42" s="177" t="str">
        <f>IF(ISNA(VLOOKUP(C42,TSeccBS!$D:$H,5,FALSE)),"",VLOOKUP(C42,TSeccBS!$D:$H,5,FALSE))</f>
        <v>TUNJA</v>
      </c>
      <c r="E42" s="176" t="s">
        <v>439</v>
      </c>
      <c r="F42" s="176" t="s">
        <v>40</v>
      </c>
      <c r="G42" s="177" t="str">
        <f>IF(ISNA(VLOOKUP(F42,Tmunic!$C$2:$D$1160,2,FALSE)),"",VLOOKUP(F42,Tmunic!$C$2:$D$1160,2,FALSE))</f>
        <v>DS BOYACA</v>
      </c>
      <c r="H42" s="184" t="str">
        <f>IF(ISNA(VLOOKUP(G42,TDirReg!$F$1:$H$184,3,0)),"",VLOOKUP(G42,TDirReg!$F$1:$H$184,3,0))</f>
        <v>Antiguo hospital San Rafael, calle 24 N° 5A-61</v>
      </c>
      <c r="I42" s="196" t="s">
        <v>127</v>
      </c>
      <c r="J42" s="195" t="s">
        <v>1735</v>
      </c>
      <c r="K42" s="197">
        <v>1</v>
      </c>
      <c r="L42" s="202">
        <f t="shared" si="2"/>
        <v>51</v>
      </c>
      <c r="M42" s="107" t="str">
        <f>IF(ISBLANK($I42),"",IF(EXACT(($I42),(PROPER(TEXT(M$3,"dddd")))),"",IF(EXACT(M$4,$J42),IF($K42=1,INDEX(Calendario!$D$3:$H$55,MATCH(M$4,Calendario!$A$3:$A$55,0),MATCH($I42,Calendario!$D$2:$H$2,0)),INDEX(Calendario!$D$3:$H$55,MATCH($J42,Calendario!$A$3:$A$55,0),MATCH($I42,Calendario!$D$2:$H$2,0))),"")))</f>
        <v/>
      </c>
      <c r="N42" s="107">
        <f>IF(ISBLANK($I42),"",IF(OR(EXACT(($I42),PROPER(TEXT(N40,"dddd"))),(EXACT(($I42),PROPER(TEXT(N41,"dddd"))))),"",IF(EXACT(($I42),(PROPER(TEXT(N$3,"dddd")))),"",IF(EXACT(N$4,$J42),IF(M42="",IF(OR(($K42=4),($K42=3),($K42=2),($K42=1)),INDEX(Calendario!$D$3:$H$55,MATCH(N$4,Calendario!$A$3:$A$55,0),MATCH($I42,Calendario!$D$2:$H$2,0)),"")),IF($K42=1,IF(AND(M42="",EXACT((N$4),(CONCATENATE(Calendario!$A$1," ",(MID($J42,8,2))+1)))),INDEX(Calendario!$D$3:$H$55,MATCH(N$4,Calendario!$A$3:$A$55,0),MATCH($I42,Calendario!$D$2:$H$2,0)),IF(M42="","",INDEX(Calendario!$D$3:$H$55,MATCH(N$4,Calendario!$A$3:$A$55,0),MATCH($I42,Calendario!$D$2:$H$2,0)))),IF($K42=2,IF(M42="",IF(EXACT($K42,N$4),INDEX(Calendario!$D$3:$H$55,MATCH(N$4,Calendario!$A$3:$A$55,0),MATCH($I42,Calendario!$D$2:$H$2,0)),""),""),IF($K42=3,IF((M42=""),IF(EXACT($K42,N$4),INDEX(Calendario!$D$3:$H$55,MATCH(N$4,Calendario!$A$3:$A$55,0),MATCH($I42,Calendario!$D$2:$H$2,0)),""),""),IF($K42=4,IF((M42=""),IF(EXACT($K42,N$4),INDEX(Calendario!$D$3:$H$55,MATCH(N$4,Calendario!$A$3:$A$55,0),MATCH($I42,Calendario!$D$2:$H$2,0)),""),""),1))))))))</f>
        <v>44566</v>
      </c>
      <c r="O42" s="107">
        <f>IF(ISBLANK($I42),"",IF(EXACT(($I42),(PROPER(TEXT(O$3,"dddd")))),"",IF(OR(EXACT(($I42),PROPER(TEXT(O40,"dddd"))),(EXACT(($I42),PROPER(TEXT(O41,"dddd"))))),"",IF(EXACT(O$4,$J42),IF(N42="",IF(OR(($K42=4),($K42=3),($K42=2),($K42=1)),INDEX(Calendario!$D$3:$H$55,MATCH(O$4,Calendario!$A$3:$A$55,0),MATCH($I42,Calendario!$D$2:$H$2,0)),"")),IF($K42=1,IF(AND(M42="",EXACT((O$4),(CONCATENATE(Calendario!$A$1," ",(MID($J42,8,2))+1)))),INDEX(Calendario!$D$3:$H$55,MATCH(O$4,Calendario!$A$3:$A$55,0),MATCH($I42,Calendario!$D$2:$H$2,0)),IF(N42="",IF(EXACT(($I42),(PROPER(TEXT(N$3,"dddd")))),INDEX(Calendario!$D$3:$H$55,MATCH(O$4,Calendario!$A$3:$A$55,0),MATCH($I42,Calendario!$D$2:$H$2,0)),""),INDEX(Calendario!$D$3:$H$55,MATCH(O$4,Calendario!$A$3:$A$55,0),MATCH($I42,Calendario!$D$2:$H$2,0)))),IF(EXACT($M$4,"Semana 1"),IF($K42=2,IF(N42="",IF(OR(($J42="Semana 1"),($J42="Semana 2"),($J42="Semana 3")),INDEX(Calendario!$D$3:$H$55,MATCH(O$4,Calendario!$A$3:$A$55,0),MATCH($I42,Calendario!$D$2:$H$2,0)),""),""),IF($K42=3,IF(AND((M42=""),(N42="")),IF(OR(($J42="Semana 1"),($J42="Semana 2"),($J42="Semana 3")),INDEX(Calendario!$D$3:$H$55,MATCH(O$4,Calendario!$A$3:$A$55,0),MATCH($I42,Calendario!$D$2:$H$2,0)),""),""),IF($K42=4,IF(AND((M42=""),(N42="")),IF(OR(($J42="Semana 1"),($J42="Semana 2"),($J42="Semana 3")),INDEX(Calendario!$D$3:$H$55,MATCH(O$4,Calendario!$A$3:$A$55,0),MATCH($I42,Calendario!$D$2:$H$2,0)),""),"")))),IF($K42=2,IF(N42="",IF(OR(($J42="Semana 1"),($J42="Semana 2")),INDEX(Calendario!$D$3:$H$55,MATCH(O$4,Calendario!$A$3:$A$55,0),MATCH($I42,Calendario!$D$2:$H$2,0)),""),""),IF($K42=3,IF(AND((M42=""),(N42="")),IF(OR(($J42="Semana 1"),($J42="Semana 2")),INDEX(Calendario!$D$3:$H$55,MATCH(O$4,Calendario!$A$3:$A$55,0),MATCH($I42,Calendario!$D$2:$H$2,0)),""),""),IF($K42=4,IF(AND((M42=""),(N42="")),IF(OR(($J42="Semana 1"),($J42="Semana 2")),INDEX(Calendario!$D$3:$H$55,MATCH(O$4,Calendario!$A$3:$A$55,0),MATCH($I42,Calendario!$D$2:$H$2,0)),""),""))))))))))</f>
        <v>44573</v>
      </c>
      <c r="P42" s="107">
        <f>IF(ISBLANK($I42),"",IF(EXACT(($I42),(PROPER(TEXT(P$3,"dddd")))),"",IF(OR(EXACT(($I42),PROPER(TEXT(P40,"dddd"))),(EXACT(($I42),PROPER(TEXT(P41,"dddd"))))),"",IF(EXACT(P$4,$J42),IF(O42="",IF(OR(($K42=4),($K42=3),($K42=2),($K42=1)),INDEX(Calendario!$D$3:$H$55,MATCH(P$4,Calendario!$A$3:$A$55,0),MATCH($I42,Calendario!$D$2:$H$2,0)),"")),IF($K42=1,IF(AND(M42="",EXACT((P$4),(CONCATENATE(Calendario!$A$1," ",(MID($J42,8,2))+1)))),INDEX(Calendario!$D$3:$H$55,MATCH(P$4,Calendario!$A$3:$A$55,0),MATCH($I42,Calendario!$D$2:$H$2,0)),IF(O42="",IF(EXACT(($I42),(PROPER(TEXT(O$3,"dddd")))),INDEX(Calendario!$D$3:$H$55,MATCH(P$4,Calendario!$A$3:$A$55,0),MATCH($I42,Calendario!$D$2:$H$2,0)),""),INDEX(Calendario!$D$3:$H$55,MATCH(P$4,Calendario!$A$3:$A$55,0),MATCH($I42,Calendario!$D$2:$H$2,0)))),IF(EXACT($M$4,"Semana 1"),IF($K42=2,IF(O42="",IF(OR(($J42="Semana 1"),($J42="Semana 2"),($J42="Semana 3"),($J42="Semana 4")),INDEX(Calendario!$D$3:$H$55,MATCH(P$4,Calendario!$A$3:$A$55,0),MATCH($I42,Calendario!$D$2:$H$2,0)),""),""),IF($K42=3,IF(AND((N42=""),(O42="")),IF(OR(($J42="Semana 1"),($J42="Semana 2"),($J42="Semana 3"),($J42="Semana 4")),INDEX(Calendario!$D$3:$H$55,MATCH(P$4,Calendario!$A$3:$A$55,0),MATCH($I42,Calendario!$D$2:$H$2,0)),""),""),IF($K42=4,IF(AND((M42=""),(N42=""),(O42="")),IF(OR(($J42="Semana 1"),($J42="Semana 2"),($J42="Semana 3"),($J42="Semana 4")),INDEX(Calendario!$D$3:$H$55,MATCH(P$4,Calendario!$A$3:$A$55,0),MATCH($I42,Calendario!$D$2:$H$2,0)),""),"")))),IF($K42=2,IF(O42="",IF(OR(($J42="Semana 1"),($J42="Semana 2"),($J42="Semana 3")),INDEX(Calendario!$D$3:$H$55,MATCH(P$4,Calendario!$A$3:$A$55,0),MATCH($I42,Calendario!$D$2:$H$2,0)),""),""),IF($K42=3,IF(AND((N42=""),(O42="")),IF(OR(($J42="Semana 1"),($J42="Semana 2"),($J42="Semana 3")),INDEX(Calendario!$D$3:$H$55,MATCH(P$4,Calendario!$A$3:$A$55,0),MATCH($I42,Calendario!$D$2:$H$2,0)),""),""),IF($K42=4,IF(AND((M42=""),(N42=""),(O42="")),IF(OR(($J42="Semana 1"),($J42="Semana 2"),($J42="Semana 3")),INDEX(Calendario!$D$3:$H$55,MATCH(P$4,Calendario!$A$3:$A$55,0),MATCH($I42,Calendario!$D$2:$H$2,0)),""),""))))))))))</f>
        <v>44580</v>
      </c>
      <c r="Q42" s="107">
        <f>IF(ISBLANK($I42),"",IF(EXACT(($I42),(PROPER(TEXT(Q$3,"dddd")))),"",IF(OR(EXACT(($I42),PROPER(TEXT(Q40,"dddd"))),(EXACT(($I42),PROPER(TEXT(Q41,"dddd"))))),"",IF(EXACT(Q$4,$J42),IF(P42="",IF(OR(($K42=4),($K42=3),($K42=2),($K42=1)),INDEX(Calendario!$D$3:$H$55,MATCH(Q$4,Calendario!$A$3:$A$55,0),MATCH($I42,Calendario!$D$2:$H$2,0)),"")),IF($K42=1,IF(AND(M42="",EXACT((Q$4),(CONCATENATE(Calendario!$A$1," ",(MID($J42,8,2))+1)))),INDEX(Calendario!$D$3:$H$55,MATCH(Q$4,Calendario!$A$3:$A$55,0),MATCH($I42,Calendario!$D$2:$H$2,0)),IF(P42="","",INDEX(Calendario!$D$3:$H$55,MATCH(Q$4,Calendario!$A$3:$A$55,0),MATCH($I42,Calendario!$D$2:$H$2,0)))),IF(EXACT($M$4,"Semana 1"),IF($K42=2,IF(P42="",IF(OR(($J42="Semana 1"),($J42="Semana 2"),($J42="Semana 3"),($J42="Semana 4"),($J42="Semana 5")),INDEX(Calendario!$D$3:$H$55,MATCH(Q$4,Calendario!$A$3:$A$55,0),MATCH($I42,Calendario!$D$2:$H$2,0)),""),""),IF($K42=3,IF(AND((O42=""),(P42="")),IF(OR(($J42="Semana 1"),($J42="Semana 2"),($J42="Semana 3"),($J42="Semana 4"),($J42="Semana 5")),INDEX(Calendario!$D$3:$H$55,MATCH(Q$4,Calendario!$A$3:$A$55,0),MATCH($I42,Calendario!$D$2:$H$2,0)),""),""),IF($K42=4,IF(AND((N42=""),(O42=""),(P42="")),IF(OR(($J42="Semana 1"),($J42="Semana 2"),($J42="Semana 3"),($J42="Semana 4"),($J42="Semana 5")),INDEX(Calendario!$D$3:$H$55,MATCH(Q$4,Calendario!$A$3:$A$55,0),MATCH($I42,Calendario!$D$2:$H$2,0)),""),"")))),IF($K42=2,IF(P42="",IF(OR(($J42="Semana 1"),($J42="Semana 2"),($J42="Semana 3"),($J42="Semana 4")),INDEX(Calendario!$D$3:$H$55,MATCH(Q$4,Calendario!$A$3:$A$55,0),MATCH($I42,Calendario!$D$2:$H$2,0)),""),""),IF($K42=3,IF(AND((O42=""),(P42="")),IF(OR(($J42="Semana 1"),($J42="Semana 2"),($J42="Semana 3"),($J42="Semana 4")),INDEX(Calendario!$D$3:$H$55,MATCH(Q$4,Calendario!$A$3:$A$55,0),MATCH($I42,Calendario!$D$2:$H$2,0)),""),""),IF($K42=4,IF(AND((N42=""),(O42=""),(P42="")),IF(OR(($J42="Semana 1"),($J42="Semana 2"),($J42="Semana 3"),($J42="Semana 4")),INDEX(Calendario!$D$3:$H$55,MATCH(Q$4,Calendario!$A$3:$A$55,0),MATCH($I42,Calendario!$D$2:$H$2,0)),""),""))))))))))</f>
        <v>44587</v>
      </c>
      <c r="R42" s="108">
        <f>IF(ISBLANK($I42),"",IF(EXACT(($I42),(PROPER(TEXT(R$3,"dddd")))),"",IF(OR(EXACT(($I42),PROPER(TEXT(R40,"dddd"))),(EXACT(($I42),PROPER(TEXT(R41,"dddd"))))),"",IF(EXACT(R$4,$J42),IF(Q42="",IF(OR(($K42=4),($K42=3),($K42=2),($K42=1)),INDEX(Calendario!$D$3:$H$55,MATCH(R$4,Calendario!$A$3:$A$55,0),MATCH($I42,Calendario!$D$2:$H$2,0)),"")),IF($K42=1,IF(AND(N42="",EXACT((R$4),(CONCATENATE(Calendario!$A$1," ",(MID($J42,8,2))+1)))),INDEX(Calendario!$D$3:$H$55,MATCH(R$4,Calendario!$A$3:$A$55,0),MATCH($I42,Calendario!$D$2:$H$2,0)),IF(Q42="","",INDEX(Calendario!$D$3:$H$55,MATCH(R$4,Calendario!$A$3:$A$55,0),MATCH($I42,Calendario!$D$2:$H$2,0)))),IF(EXACT($M$4,"Semana 1"),IF($K42=2,IF(Q42="",IF(OR(($J42="Semana 1"),($J42="Semana 2"),($J42="Semana 3"),($J42="Semana 4"),($J42="Semana 5"),($J42="Semana 6")),INDEX(Calendario!$D$3:$H$55,MATCH(R$4,Calendario!$A$3:$A$55,0),MATCH($I42,Calendario!$D$2:$H$2,0)),""),""),IF($K42=3,IF(AND((P42=""),(Q42="")),IF(OR(($J42="Semana 1"),($J42="Semana 2"),($J42="Semana 3"),($J42="Semana 4"),($J42="Semana 5"),($J42="Semana 6")),INDEX(Calendario!$D$3:$H$55,MATCH(R$4,Calendario!$A$3:$A$55,0),MATCH($I42,Calendario!$D$2:$H$2,0)),""),""),IF($K42=4,IF(AND((O42=""),(P42=""),(Q42="")),IF(OR(($J42="Semana 1"),($J42="Semana 2"),($J42="Semana 3"),($J42="Semana 4"),($J42="Semana 5"),($J42="Semana 6")),INDEX(Calendario!$D$3:$H$55,MATCH(R$4,Calendario!$A$3:$A$55,0),MATCH($I42,Calendario!$D$2:$H$2,0)),""),"")))),IF($K42=2,IF(Q42="",IF(OR(($J42="Semana 1"),($J42="Semana 2"),($J42="Semana 3"),($J42="Semana 4"),($J42="Semana 5")),INDEX(Calendario!$D$3:$H$55,MATCH(R$4,Calendario!$A$3:$A$55,0),MATCH($I42,Calendario!$D$2:$H$2,0)),""),""),IF($K42=3,IF(AND((P42=""),(Q42="")),IF(OR(($J42="Semana 1"),($J42="Semana 2"),($J42="Semana 3"),($J42="Semana 4"),($J42="Semana 5")),INDEX(Calendario!$D$3:$H$55,MATCH(R$4,Calendario!$A$3:$A$55,0),MATCH($I42,Calendario!$D$2:$H$2,0)),""),""),IF($K42=4,IF(AND((O42=""),(P42=""),(Q42="")),IF(OR(($J42="Semana 1"),($J42="Semana 2"),($J42="Semana 3"),($J42="Semana 4"),($J42="Semana 5")),INDEX(Calendario!$D$3:$H$55,MATCH(R$4,Calendario!$A$3:$A$55,0),MATCH($I42,Calendario!$D$2:$H$2,0)),""),""))))))))))</f>
        <v>44594</v>
      </c>
      <c r="S42" s="108">
        <f>IF(ISBLANK($I42),"",IF(EXACT(($I42),(PROPER(TEXT(S$3,"dddd")))),"",IF(OR(EXACT(($I42),PROPER(TEXT(S40,"dddd"))),(EXACT(($I42),PROPER(TEXT(S41,"dddd"))))),"",IF(EXACT(S$4,$J42),IF(R42="",IF(OR(($K42=4),($K42=3),($K42=2),($K42=1)),INDEX(Calendario!$D$3:$H$55,MATCH(S$4,Calendario!$A$3:$A$55,0),MATCH($I42,Calendario!$D$2:$H$2,0)),"")),IF($K42=1,IF(AND(O42="",EXACT((S$4),(CONCATENATE(Calendario!$A$1," ",(MID($J42,8,2))+1)))),INDEX(Calendario!$D$3:$H$55,MATCH(S$4,Calendario!$A$3:$A$55,0),MATCH($I42,Calendario!$D$2:$H$2,0)),IF(R42="",IF(EXACT(($I42),(PROPER(TEXT(R$3,"dddd")))),INDEX(Calendario!$D$3:$H$55,MATCH(S$4,Calendario!$A$3:$A$55,0),MATCH($I42,Calendario!$D$2:$H$2,0)),""),INDEX(Calendario!$D$3:$H$55,MATCH(S$4,Calendario!$A$3:$A$55,0),MATCH($I42,Calendario!$D$2:$H$2,0)))),IF(EXACT($M$4,"Semana 1"),IF($K42=2,IF(R42="",IF(OR(($J42="Semana 1"),($J42="Semana 2"),($J42="Semana 3"),($J42="Semana 4"),($J42="Semana 5"),($J42="Semana 6"),($J42="Semana 7")),INDEX(Calendario!$D$3:$H$55,MATCH(S$4,Calendario!$A$3:$A$55,0),MATCH($I42,Calendario!$D$2:$H$2,0)),""),""),IF($K42=3,IF(AND((Q42=""),(R42="")),IF(OR(($J42="Semana 1"),($J42="Semana 2"),($J42="Semana 3"),($J42="Semana 4"),($J42="Semana 5"),($J42="Semana 6"),($J42="Semana 7")),INDEX(Calendario!$D$3:$H$55,MATCH(S$4,Calendario!$A$3:$A$55,0),MATCH($I42,Calendario!$D$2:$H$2,0)),""),""),IF($K42=4,IF(AND((P42=""),(Q42=""),(R42="")),IF(OR(($J42="Semana 1"),($J42="Semana 2"),($J42="Semana 3"),($J42="Semana 4"),($J42="Semana 5"),($J42="Semana 6"),($J42="Semana 7")),INDEX(Calendario!$D$3:$H$55,MATCH(S$4,Calendario!$A$3:$A$55,0),MATCH($I42,Calendario!$D$2:$H$2,0)),""),"")))),IF($K42=2,IF(R42="",IF(OR(($J42="Semana 1"),($J42="Semana 2"),($J42="Semana 3"),($J42="Semana 4"),($J42="Semana 5"),($J42="Semana 6")),INDEX(Calendario!$D$3:$H$55,MATCH(S$4,Calendario!$A$3:$A$55,0),MATCH($I42,Calendario!$D$2:$H$2,0)),""),""),IF($K42=3,IF(AND((Q42=""),(R42="")),IF(OR(($J42="Semana 1"),($J42="Semana 2"),($J42="Semana 3"),($J42="Semana 4"),($J42="Semana 5"),($J42="Semana 6")),INDEX(Calendario!$D$3:$H$55,MATCH(S$4,Calendario!$A$3:$A$55,0),MATCH($I42,Calendario!$D$2:$H$2,0)),""),""),IF($K42=4,IF(AND((P42=""),(Q42=""),(R42="")),IF(OR(($J42="Semana 1"),($J42="Semana 2"),($J42="Semana 3"),($J42="Semana 4"),($J42="Semana 5"),($J42="Semana 6")),INDEX(Calendario!$D$3:$H$55,MATCH(S$4,Calendario!$A$3:$A$55,0),MATCH($I42,Calendario!$D$2:$H$2,0)),""),""))))))))))</f>
        <v>44601</v>
      </c>
      <c r="T42" s="108">
        <f>IF(ISBLANK($I42),"",IF(EXACT(($I42),(PROPER(TEXT(T$3,"dddd")))),"",IF(OR(EXACT(($I42),PROPER(TEXT(T40,"dddd"))),(EXACT(($I42),PROPER(TEXT(T41,"dddd"))))),"",IF(EXACT(T$4,$J42),IF(S42="",IF(OR(($K42=4),($K42=3),($K42=2),($K42=1)),INDEX(Calendario!$D$3:$H$55,MATCH(T$4,Calendario!$A$3:$A$55,0),MATCH($I42,Calendario!$D$2:$H$2,0)),"")),IF($K42=1,IF(AND(P42="",EXACT((T$4),(CONCATENATE(Calendario!$A$1," ",(MID($J42,8,2))+1)))),INDEX(Calendario!$D$3:$H$55,MATCH(T$4,Calendario!$A$3:$A$55,0),MATCH($I42,Calendario!$D$2:$H$2,0)),IF(S42="",IF(EXACT(($I42),(PROPER(TEXT(S$3,"dddd")))),INDEX(Calendario!$D$3:$H$55,MATCH(T$4,Calendario!$A$3:$A$55,0),MATCH($I42,Calendario!$D$2:$H$2,0)),""),INDEX(Calendario!$D$3:$H$55,MATCH(T$4,Calendario!$A$3:$A$55,0),MATCH($I42,Calendario!$D$2:$H$2,0)))),IF(EXACT($M$4,"Semana 1"),IF($K42=2,IF(S42="",IF(OR(($J42="Semana 1"),($J42="Semana 2"),($J42="Semana 3"),($J42="Semana 4"),($J42="Semana 5"),($J42="Semana 6"),($J42="Semana 7"),($J42="Semana 8")),INDEX(Calendario!$D$3:$H$55,MATCH(T$4,Calendario!$A$3:$A$55,0),MATCH($I42,Calendario!$D$2:$H$2,0)),""),""),IF($K42=3,IF(AND((R42=""),(S42="")),IF(OR(($J42="Semana 1"),($J42="Semana 2"),($J42="Semana 3"),($J42="Semana 4"),($J42="Semana 5"),($J42="Semana 6"),($J42="Semana 7"),($J42="Semana 8")),INDEX(Calendario!$D$3:$H$55,MATCH(T$4,Calendario!$A$3:$A$55,0),MATCH($I42,Calendario!$D$2:$H$2,0)),""),""),IF($K42=4,IF(AND((Q42=""),(R42=""),(S42="")),IF(OR(($J42="Semana 1"),($J42="Semana 2"),($J42="Semana 3"),($J42="Semana 4"),($J42="Semana 5"),($J42="Semana 6"),($J42="Semana 7"),($J42="Semana 8")),INDEX(Calendario!$D$3:$H$55,MATCH(T$4,Calendario!$A$3:$A$55,0),MATCH($I42,Calendario!$D$2:$H$2,0)),""),"")))),IF($K42=2,IF(S42="",IF(OR(($J42="Semana 1"),($J42="Semana 2"),($J42="Semana 3"),($J42="Semana 4"),($J42="Semana 5"),($J42="Semana 6"),($J42="Semana 7")),INDEX(Calendario!$D$3:$H$55,MATCH(T$4,Calendario!$A$3:$A$55,0),MATCH($I42,Calendario!$D$2:$H$2,0)),""),""),IF($K42=3,IF(AND((R42=""),(S42="")),IF(OR(($J42="Semana 1"),($J42="Semana 2"),($J42="Semana 3"),($J42="Semana 4"),($J42="Semana 5"),($J42="Semana 6"),($J42="Semana 7")),INDEX(Calendario!$D$3:$H$55,MATCH(T$4,Calendario!$A$3:$A$55,0),MATCH($I42,Calendario!$D$2:$H$2,0)),""),""),IF($K42=4,IF(AND((Q42=""),(R42=""),(S42="")),IF(OR(($J42="Semana 1"),($J42="Semana 2"),($J42="Semana 3"),($J42="Semana 4"),($J42="Semana 5"),($J42="Semana 6"),($J42="Semana 7")),INDEX(Calendario!$D$3:$H$55,MATCH(T$4,Calendario!$A$3:$A$55,0),MATCH($I42,Calendario!$D$2:$H$2,0)),""),""))))))))))</f>
        <v>44608</v>
      </c>
      <c r="U42" s="108">
        <f>IF(ISBLANK($I42),"",IF(OR(EXACT(($I42),PROPER(TEXT(U41,"dddd"))),(EXACT(($I42),PROPER(TEXT(U40,"dddd"))))),"",IF(EXACT(($I42),(PROPER(TEXT(U$3,"dddd")))),"",IF($K42=1,INDEX(Calendario!$D$3:$H$55,MATCH(U$4,Calendario!$A$3:$A$55,0),MATCH($I42,Calendario!$D$2:$H$2,0)),IF($K42=2,IF(T42="",INDEX(Calendario!$D$3:$H$55,MATCH(U$4,Calendario!$A$3:$A$55,0),MATCH($I42,Calendario!$D$2:$H$2,0)),""),IF($K42=3,IF(AND((S42=""),(T42="")),INDEX(Calendario!$D$3:$H$55,MATCH(U$4,Calendario!$A$3:$A$55,0),MATCH($I42,Calendario!$D$2:$H$2,0)),""),IF($K42=4,IF(AND((R42=""),(S42=""),(T42="")),INDEX(Calendario!$D$3:$H$55,MATCH(U$4,Calendario!$A$3:$A$55,0),MATCH($I42,Calendario!$D$2:$H$2,0)),""))))))))</f>
        <v>44615</v>
      </c>
      <c r="V42" s="107">
        <f>IF(ISBLANK($I42),"",IF(OR(EXACT(($I42),PROPER(TEXT(V41,"dddd"))),(EXACT(($I42),PROPER(TEXT(V40,"dddd"))))),"",IF(EXACT(($I42),(PROPER(TEXT(V$3,"dddd")))),"",IF($K42=1,INDEX(Calendario!$D$3:$H$55,MATCH(V$4,Calendario!$A$3:$A$55,0),MATCH($I42,Calendario!$D$2:$H$2,0)),IF($K42=2,IF(U42="",INDEX(Calendario!$D$3:$H$55,MATCH(V$4,Calendario!$A$3:$A$55,0),MATCH($I42,Calendario!$D$2:$H$2,0)),""),IF($K42=3,IF(AND((T42=""),(U42="")),INDEX(Calendario!$D$3:$H$55,MATCH(V$4,Calendario!$A$3:$A$55,0),MATCH($I42,Calendario!$D$2:$H$2,0)),""),IF($K42=4,IF(AND((S42=""),(T42=""),(U42="")),INDEX(Calendario!$D$3:$H$55,MATCH(V$4,Calendario!$A$3:$A$55,0),MATCH($I42,Calendario!$D$2:$H$2,0)),""))))))))</f>
        <v>44622</v>
      </c>
      <c r="W42" s="107">
        <f>IF(ISBLANK($I42),"",IF(OR(EXACT(($I42),PROPER(TEXT(W41,"dddd"))),(EXACT(($I42),PROPER(TEXT(W40,"dddd"))))),"",IF(EXACT(($I42),(PROPER(TEXT(W$3,"dddd")))),"",IF($K42=1,INDEX(Calendario!$D$3:$H$55,MATCH(W$4,Calendario!$A$3:$A$55,0),MATCH($I42,Calendario!$D$2:$H$2,0)),IF($K42=2,IF(V42="",INDEX(Calendario!$D$3:$H$55,MATCH(W$4,Calendario!$A$3:$A$55,0),MATCH($I42,Calendario!$D$2:$H$2,0)),""),IF($K42=3,IF(AND((U42=""),(V42="")),INDEX(Calendario!$D$3:$H$55,MATCH(W$4,Calendario!$A$3:$A$55,0),MATCH($I42,Calendario!$D$2:$H$2,0)),""),IF($K42=4,IF(AND((T42=""),(U42=""),(V42="")),INDEX(Calendario!$D$3:$H$55,MATCH(W$4,Calendario!$A$3:$A$55,0),MATCH($I42,Calendario!$D$2:$H$2,0)),""))))))))</f>
        <v>44629</v>
      </c>
      <c r="X42" s="107">
        <f>IF(ISBLANK($I42),"",IF(OR(EXACT(($I42),PROPER(TEXT(X41,"dddd"))),(EXACT(($I42),PROPER(TEXT(X40,"dddd"))))),"",IF(EXACT(($I42),(PROPER(TEXT(X$3,"dddd")))),"",IF($K42=1,INDEX(Calendario!$D$3:$H$55,MATCH(X$4,Calendario!$A$3:$A$55,0),MATCH($I42,Calendario!$D$2:$H$2,0)),IF($K42=2,IF(W42="",INDEX(Calendario!$D$3:$H$55,MATCH(X$4,Calendario!$A$3:$A$55,0),MATCH($I42,Calendario!$D$2:$H$2,0)),""),IF($K42=3,IF(AND((V42=""),(W42="")),INDEX(Calendario!$D$3:$H$55,MATCH(X$4,Calendario!$A$3:$A$55,0),MATCH($I42,Calendario!$D$2:$H$2,0)),""),IF($K42=4,IF(AND((U42=""),(V42=""),(W42="")),INDEX(Calendario!$D$3:$H$55,MATCH(X$4,Calendario!$A$3:$A$55,0),MATCH($I42,Calendario!$D$2:$H$2,0)),""))))))))</f>
        <v>44636</v>
      </c>
      <c r="Y42" s="107">
        <f>IF(ISBLANK($I42),"",IF(OR(EXACT(($I42),PROPER(TEXT(Y41,"dddd"))),(EXACT(($I42),PROPER(TEXT(Y40,"dddd"))))),"",IF(EXACT(($I42),(PROPER(TEXT(Y$3,"dddd")))),"",IF($K42=1,INDEX(Calendario!$D$3:$H$55,MATCH(Y$4,Calendario!$A$3:$A$55,0),MATCH($I42,Calendario!$D$2:$H$2,0)),IF($K42=2,IF(X42="",INDEX(Calendario!$D$3:$H$55,MATCH(Y$4,Calendario!$A$3:$A$55,0),MATCH($I42,Calendario!$D$2:$H$2,0)),""),IF($K42=3,IF(AND((W42=""),(X42="")),INDEX(Calendario!$D$3:$H$55,MATCH(Y$4,Calendario!$A$3:$A$55,0),MATCH($I42,Calendario!$D$2:$H$2,0)),""),IF($K42=4,IF(AND((V42=""),(W42=""),(X42="")),INDEX(Calendario!$D$3:$H$55,MATCH(Y$4,Calendario!$A$3:$A$55,0),MATCH($I42,Calendario!$D$2:$H$2,0)),""))))))))</f>
        <v>44643</v>
      </c>
      <c r="Z42" s="107">
        <f>IF(ISBLANK($I42),"",IF(OR(EXACT(($I42),PROPER(TEXT(Z41,"dddd"))),(EXACT(($I42),PROPER(TEXT(Z40,"dddd"))))),"",IF(EXACT(($I42),(PROPER(TEXT(Z$3,"dddd")))),"",IF($K42=1,INDEX(Calendario!$D$3:$H$55,MATCH(Z$4,Calendario!$A$3:$A$55,0),MATCH($I42,Calendario!$D$2:$H$2,0)),IF($K42=2,IF(Y42="",INDEX(Calendario!$D$3:$H$55,MATCH(Z$4,Calendario!$A$3:$A$55,0),MATCH($I42,Calendario!$D$2:$H$2,0)),""),IF($K42=3,IF(AND((X42=""),(Y42="")),INDEX(Calendario!$D$3:$H$55,MATCH(Z$4,Calendario!$A$3:$A$55,0),MATCH($I42,Calendario!$D$2:$H$2,0)),""),IF($K42=4,IF(AND((W42=""),(X42=""),(Y42="")),INDEX(Calendario!$D$3:$H$55,MATCH(Z$4,Calendario!$A$3:$A$55,0),MATCH($I42,Calendario!$D$2:$H$2,0)),""))))))))</f>
        <v>44650</v>
      </c>
      <c r="AA42" s="108">
        <f>IF(ISBLANK($I42),"",IF(OR(EXACT(($I42),PROPER(TEXT(AA41,"dddd"))),(EXACT(($I42),PROPER(TEXT(AA40,"dddd"))))),"",IF(EXACT(($I42),(PROPER(TEXT(AA$3,"dddd")))),"",IF($K42=1,INDEX(Calendario!$D$3:$H$55,MATCH(AA$4,Calendario!$A$3:$A$55,0),MATCH($I42,Calendario!$D$2:$H$2,0)),IF($K42=2,IF(Z42="",INDEX(Calendario!$D$3:$H$55,MATCH(AA$4,Calendario!$A$3:$A$55,0),MATCH($I42,Calendario!$D$2:$H$2,0)),""),IF($K42=3,IF(AND((Y42=""),(Z42="")),INDEX(Calendario!$D$3:$H$55,MATCH(AA$4,Calendario!$A$3:$A$55,0),MATCH($I42,Calendario!$D$2:$H$2,0)),""),IF($K42=4,IF(AND((X42=""),(Y42=""),(Z42="")),INDEX(Calendario!$D$3:$H$55,MATCH(AA$4,Calendario!$A$3:$A$55,0),MATCH($I42,Calendario!$D$2:$H$2,0)),""))))))))</f>
        <v>44657</v>
      </c>
      <c r="AB42" s="108">
        <f>IF(ISBLANK($I42),"",IF(OR(EXACT(($I42),PROPER(TEXT(AB41,"dddd"))),(EXACT(($I42),PROPER(TEXT(AB40,"dddd"))))),"",IF(EXACT(($I42),(PROPER(TEXT(AB$3,"dddd")))),"",IF($K42=1,INDEX(Calendario!$D$3:$H$55,MATCH(AB$4,Calendario!$A$3:$A$55,0),MATCH($I42,Calendario!$D$2:$H$2,0)),IF($K42=2,IF(AA42="",INDEX(Calendario!$D$3:$H$55,MATCH(AB$4,Calendario!$A$3:$A$55,0),MATCH($I42,Calendario!$D$2:$H$2,0)),""),IF($K42=3,IF(AND((Z42=""),(AA42="")),INDEX(Calendario!$D$3:$H$55,MATCH(AB$4,Calendario!$A$3:$A$55,0),MATCH($I42,Calendario!$D$2:$H$2,0)),""),IF($K42=4,IF(AND((Y42=""),(Z42=""),(AA42="")),INDEX(Calendario!$D$3:$H$55,MATCH(AB$4,Calendario!$A$3:$A$55,0),MATCH($I42,Calendario!$D$2:$H$2,0)),""))))))))</f>
        <v>44664</v>
      </c>
      <c r="AC42" s="108">
        <f>IF(ISBLANK($I42),"",IF(OR(EXACT(($I42),PROPER(TEXT(AC41,"dddd"))),(EXACT(($I42),PROPER(TEXT(AC40,"dddd"))))),"",IF(EXACT(($I42),(PROPER(TEXT(AC$3,"dddd")))),"",IF($K42=1,INDEX(Calendario!$D$3:$H$55,MATCH(AC$4,Calendario!$A$3:$A$55,0),MATCH($I42,Calendario!$D$2:$H$2,0)),IF($K42=2,IF(AB42="",INDEX(Calendario!$D$3:$H$55,MATCH(AC$4,Calendario!$A$3:$A$55,0),MATCH($I42,Calendario!$D$2:$H$2,0)),""),IF($K42=3,IF(AND((AA42=""),(AB42="")),INDEX(Calendario!$D$3:$H$55,MATCH(AC$4,Calendario!$A$3:$A$55,0),MATCH($I42,Calendario!$D$2:$H$2,0)),""),IF($K42=4,IF(AND((Z42=""),(AA42=""),(AB42="")),INDEX(Calendario!$D$3:$H$55,MATCH(AC$4,Calendario!$A$3:$A$55,0),MATCH($I42,Calendario!$D$2:$H$2,0)),""))))))))</f>
        <v>44671</v>
      </c>
      <c r="AD42" s="108">
        <f>IF(ISBLANK($I42),"",IF(OR(EXACT(($I42),PROPER(TEXT(AD41,"dddd"))),(EXACT(($I42),PROPER(TEXT(AD40,"dddd"))))),"",IF(EXACT(($I42),(PROPER(TEXT(AD$3,"dddd")))),"",IF($K42=1,INDEX(Calendario!$D$3:$H$55,MATCH(AD$4,Calendario!$A$3:$A$55,0),MATCH($I42,Calendario!$D$2:$H$2,0)),IF($K42=2,IF(AC42="",INDEX(Calendario!$D$3:$H$55,MATCH(AD$4,Calendario!$A$3:$A$55,0),MATCH($I42,Calendario!$D$2:$H$2,0)),""),IF($K42=3,IF(AND((AB42=""),(AC42="")),INDEX(Calendario!$D$3:$H$55,MATCH(AD$4,Calendario!$A$3:$A$55,0),MATCH($I42,Calendario!$D$2:$H$2,0)),""),IF($K42=4,IF(AND((AA42=""),(AB42=""),(AC42="")),INDEX(Calendario!$D$3:$H$55,MATCH(AD$4,Calendario!$A$3:$A$55,0),MATCH($I42,Calendario!$D$2:$H$2,0)),""))))))))</f>
        <v>44678</v>
      </c>
      <c r="AE42" s="107">
        <f>IF(ISBLANK($I42),"",IF(OR(EXACT(($I42),PROPER(TEXT(AE41,"dddd"))),(EXACT(($I42),PROPER(TEXT(AE40,"dddd"))))),"",IF(EXACT(($I42),(PROPER(TEXT(AE$3,"dddd")))),"",IF($K42=1,INDEX(Calendario!$D$3:$H$55,MATCH(AE$4,Calendario!$A$3:$A$55,0),MATCH($I42,Calendario!$D$2:$H$2,0)),IF($K42=2,IF(AD42="",INDEX(Calendario!$D$3:$H$55,MATCH(AE$4,Calendario!$A$3:$A$55,0),MATCH($I42,Calendario!$D$2:$H$2,0)),""),IF($K42=3,IF(AND((AC42=""),(AD42="")),INDEX(Calendario!$D$3:$H$55,MATCH(AE$4,Calendario!$A$3:$A$55,0),MATCH($I42,Calendario!$D$2:$H$2,0)),""),IF($K42=4,IF(AND((AB42=""),(AC42=""),(AD42="")),INDEX(Calendario!$D$3:$H$55,MATCH(AE$4,Calendario!$A$3:$A$55,0),MATCH($I42,Calendario!$D$2:$H$2,0)),""))))))))</f>
        <v>44685</v>
      </c>
      <c r="AF42" s="107">
        <f>IF(ISBLANK($I42),"",IF(OR(EXACT(($I42),PROPER(TEXT(AF41,"dddd"))),(EXACT(($I42),PROPER(TEXT(AF40,"dddd"))))),"",IF(EXACT(($I42),(PROPER(TEXT(AF$3,"dddd")))),"",IF($K42=1,INDEX(Calendario!$D$3:$H$55,MATCH(AF$4,Calendario!$A$3:$A$55,0),MATCH($I42,Calendario!$D$2:$H$2,0)),IF($K42=2,IF(AE42="",INDEX(Calendario!$D$3:$H$55,MATCH(AF$4,Calendario!$A$3:$A$55,0),MATCH($I42,Calendario!$D$2:$H$2,0)),""),IF($K42=3,IF(AND((AD42=""),(AE42="")),INDEX(Calendario!$D$3:$H$55,MATCH(AF$4,Calendario!$A$3:$A$55,0),MATCH($I42,Calendario!$D$2:$H$2,0)),""),IF($K42=4,IF(AND((AC42=""),(AD42=""),(AE42="")),INDEX(Calendario!$D$3:$H$55,MATCH(AF$4,Calendario!$A$3:$A$55,0),MATCH($I42,Calendario!$D$2:$H$2,0)),""))))))))</f>
        <v>44692</v>
      </c>
      <c r="AG42" s="107">
        <f>IF(ISBLANK($I42),"",IF(OR(EXACT(($I42),PROPER(TEXT(AG41,"dddd"))),(EXACT(($I42),PROPER(TEXT(AG40,"dddd"))))),"",IF(EXACT(($I42),(PROPER(TEXT(AG$3,"dddd")))),"",IF($K42=1,INDEX(Calendario!$D$3:$H$55,MATCH(AG$4,Calendario!$A$3:$A$55,0),MATCH($I42,Calendario!$D$2:$H$2,0)),IF($K42=2,IF(AF42="",INDEX(Calendario!$D$3:$H$55,MATCH(AG$4,Calendario!$A$3:$A$55,0),MATCH($I42,Calendario!$D$2:$H$2,0)),""),IF($K42=3,IF(AND((AE42=""),(AF42="")),INDEX(Calendario!$D$3:$H$55,MATCH(AG$4,Calendario!$A$3:$A$55,0),MATCH($I42,Calendario!$D$2:$H$2,0)),""),IF($K42=4,IF(AND((AD42=""),(AE42=""),(AF42="")),INDEX(Calendario!$D$3:$H$55,MATCH(AG$4,Calendario!$A$3:$A$55,0),MATCH($I42,Calendario!$D$2:$H$2,0)),""))))))))</f>
        <v>44699</v>
      </c>
      <c r="AH42" s="107">
        <f>IF(ISBLANK($I42),"",IF(OR(EXACT(($I42),PROPER(TEXT(AH41,"dddd"))),(EXACT(($I42),PROPER(TEXT(AH40,"dddd"))))),"",IF(EXACT(($I42),(PROPER(TEXT(AH$3,"dddd")))),"",IF($K42=1,INDEX(Calendario!$D$3:$H$55,MATCH(AH$4,Calendario!$A$3:$A$55,0),MATCH($I42,Calendario!$D$2:$H$2,0)),IF($K42=2,IF(AG42="",INDEX(Calendario!$D$3:$H$55,MATCH(AH$4,Calendario!$A$3:$A$55,0),MATCH($I42,Calendario!$D$2:$H$2,0)),""),IF($K42=3,IF(AND((AF42=""),(AG42="")),INDEX(Calendario!$D$3:$H$55,MATCH(AH$4,Calendario!$A$3:$A$55,0),MATCH($I42,Calendario!$D$2:$H$2,0)),""),IF($K42=4,IF(AND((AE42=""),(AF42=""),(AG42="")),INDEX(Calendario!$D$3:$H$55,MATCH(AH$4,Calendario!$A$3:$A$55,0),MATCH($I42,Calendario!$D$2:$H$2,0)),""))))))))</f>
        <v>44706</v>
      </c>
      <c r="AI42" s="108">
        <f>IF(ISBLANK($I42),"",IF(OR(EXACT(($I42),PROPER(TEXT(AI41,"dddd"))),(EXACT(($I42),PROPER(TEXT(AI40,"dddd"))))),"",IF(EXACT(($I42),(PROPER(TEXT(AI$3,"dddd")))),"",IF($K42=1,INDEX(Calendario!$D$3:$H$55,MATCH(AI$4,Calendario!$A$3:$A$55,0),MATCH($I42,Calendario!$D$2:$H$2,0)),IF($K42=2,IF(AH42="",INDEX(Calendario!$D$3:$H$55,MATCH(AI$4,Calendario!$A$3:$A$55,0),MATCH($I42,Calendario!$D$2:$H$2,0)),""),IF($K42=3,IF(AND((AG42=""),(AH42="")),INDEX(Calendario!$D$3:$H$55,MATCH(AI$4,Calendario!$A$3:$A$55,0),MATCH($I42,Calendario!$D$2:$H$2,0)),""),IF($K42=4,IF(AND((AF42=""),(AG42=""),(AH42="")),INDEX(Calendario!$D$3:$H$55,MATCH(AI$4,Calendario!$A$3:$A$55,0),MATCH($I42,Calendario!$D$2:$H$2,0)),""))))))))</f>
        <v>44713</v>
      </c>
      <c r="AJ42" s="108">
        <f>IF(ISBLANK($I42),"",IF(OR(EXACT(($I42),PROPER(TEXT(AJ41,"dddd"))),(EXACT(($I42),PROPER(TEXT(AJ40,"dddd"))))),"",IF(EXACT(($I42),(PROPER(TEXT(AJ$3,"dddd")))),"",IF($K42=1,INDEX(Calendario!$D$3:$H$55,MATCH(AJ$4,Calendario!$A$3:$A$55,0),MATCH($I42,Calendario!$D$2:$H$2,0)),IF($K42=2,IF(AI42="",INDEX(Calendario!$D$3:$H$55,MATCH(AJ$4,Calendario!$A$3:$A$55,0),MATCH($I42,Calendario!$D$2:$H$2,0)),""),IF($K42=3,IF(AND((AH42=""),(AI42="")),INDEX(Calendario!$D$3:$H$55,MATCH(AJ$4,Calendario!$A$3:$A$55,0),MATCH($I42,Calendario!$D$2:$H$2,0)),""),IF($K42=4,IF(AND((AG42=""),(AH42=""),(AI42="")),INDEX(Calendario!$D$3:$H$55,MATCH(AJ$4,Calendario!$A$3:$A$55,0),MATCH($I42,Calendario!$D$2:$H$2,0)),""))))))))</f>
        <v>44720</v>
      </c>
      <c r="AK42" s="108">
        <f>IF(ISBLANK($I42),"",IF(OR(EXACT(($I42),PROPER(TEXT(AK41,"dddd"))),(EXACT(($I42),PROPER(TEXT(AK40,"dddd"))))),"",IF(EXACT(($I42),(PROPER(TEXT(AK$3,"dddd")))),"",IF($K42=1,INDEX(Calendario!$D$3:$H$55,MATCH(AK$4,Calendario!$A$3:$A$55,0),MATCH($I42,Calendario!$D$2:$H$2,0)),IF($K42=2,IF(AJ42="",INDEX(Calendario!$D$3:$H$55,MATCH(AK$4,Calendario!$A$3:$A$55,0),MATCH($I42,Calendario!$D$2:$H$2,0)),""),IF($K42=3,IF(AND((AI42=""),(AJ42="")),INDEX(Calendario!$D$3:$H$55,MATCH(AK$4,Calendario!$A$3:$A$55,0),MATCH($I42,Calendario!$D$2:$H$2,0)),""),IF($K42=4,IF(AND((AH42=""),(AI42=""),(AJ42="")),INDEX(Calendario!$D$3:$H$55,MATCH(AK$4,Calendario!$A$3:$A$55,0),MATCH($I42,Calendario!$D$2:$H$2,0)),""))))))))</f>
        <v>44727</v>
      </c>
      <c r="AL42" s="108">
        <f>IF(ISBLANK($I42),"",IF(OR(EXACT(($I42),PROPER(TEXT(AL41,"dddd"))),(EXACT(($I42),PROPER(TEXT(AL40,"dddd"))))),"",IF(EXACT(($I42),(PROPER(TEXT(AL$3,"dddd")))),"",IF($K42=1,INDEX(Calendario!$D$3:$H$55,MATCH(AL$4,Calendario!$A$3:$A$55,0),MATCH($I42,Calendario!$D$2:$H$2,0)),IF($K42=2,IF(AK42="",INDEX(Calendario!$D$3:$H$55,MATCH(AL$4,Calendario!$A$3:$A$55,0),MATCH($I42,Calendario!$D$2:$H$2,0)),""),IF($K42=3,IF(AND((AJ42=""),(AK42="")),INDEX(Calendario!$D$3:$H$55,MATCH(AL$4,Calendario!$A$3:$A$55,0),MATCH($I42,Calendario!$D$2:$H$2,0)),""),IF($K42=4,IF(AND((AI42=""),(AJ42=""),(AK42="")),INDEX(Calendario!$D$3:$H$55,MATCH(AL$4,Calendario!$A$3:$A$55,0),MATCH($I42,Calendario!$D$2:$H$2,0)),""))))))))</f>
        <v>44734</v>
      </c>
      <c r="AM42" s="108">
        <f>IF(ISBLANK($I42),"",IF(OR(EXACT(($I42),PROPER(TEXT(AM41,"dddd"))),(EXACT(($I42),PROPER(TEXT(AM40,"dddd"))))),"",IF(EXACT(($I42),(PROPER(TEXT(AM$3,"dddd")))),"",IF($K42=1,INDEX(Calendario!$D$3:$H$55,MATCH(AM$4,Calendario!$A$3:$A$55,0),MATCH($I42,Calendario!$D$2:$H$2,0)),IF($K42=2,IF(AL42="",INDEX(Calendario!$D$3:$H$55,MATCH(AM$4,Calendario!$A$3:$A$55,0),MATCH($I42,Calendario!$D$2:$H$2,0)),""),IF($K42=3,IF(AND((AK42=""),(AL42="")),INDEX(Calendario!$D$3:$H$55,MATCH(AM$4,Calendario!$A$3:$A$55,0),MATCH($I42,Calendario!$D$2:$H$2,0)),""),IF($K42=4,IF(AND((AJ42=""),(AK42=""),(AL42="")),INDEX(Calendario!$D$3:$H$55,MATCH(AM$4,Calendario!$A$3:$A$55,0),MATCH($I42,Calendario!$D$2:$H$2,0)),""))))))))</f>
        <v>44741</v>
      </c>
      <c r="AN42" s="107">
        <f>IF(ISBLANK($I42),"",IF(OR(EXACT(($I42),PROPER(TEXT(AN41,"dddd"))),(EXACT(($I42),PROPER(TEXT(AN40,"dddd"))))),"",IF(EXACT(($I42),(PROPER(TEXT(AN$3,"dddd")))),"",IF($K42=1,INDEX(Calendario!$D$3:$H$55,MATCH(AN$4,Calendario!$A$3:$A$55,0),MATCH($I42,Calendario!$D$2:$H$2,0)),IF($K42=2,IF(AM42="",INDEX(Calendario!$D$3:$H$55,MATCH(AN$4,Calendario!$A$3:$A$55,0),MATCH($I42,Calendario!$D$2:$H$2,0)),""),IF($K42=3,IF(AND((AL42=""),(AM42="")),INDEX(Calendario!$D$3:$H$55,MATCH(AN$4,Calendario!$A$3:$A$55,0),MATCH($I42,Calendario!$D$2:$H$2,0)),""),IF($K42=4,IF(AND((AK42=""),(AL42=""),(AM42="")),INDEX(Calendario!$D$3:$H$55,MATCH(AN$4,Calendario!$A$3:$A$55,0),MATCH($I42,Calendario!$D$2:$H$2,0)),""))))))))</f>
        <v>44748</v>
      </c>
      <c r="AO42" s="107">
        <f>IF(ISBLANK($I42),"",IF(OR(EXACT(($I42),PROPER(TEXT(AO41,"dddd"))),(EXACT(($I42),PROPER(TEXT(AO40,"dddd"))))),"",IF(EXACT(($I42),(PROPER(TEXT(AO$3,"dddd")))),"",IF($K42=1,INDEX(Calendario!$D$3:$H$55,MATCH(AO$4,Calendario!$A$3:$A$55,0),MATCH($I42,Calendario!$D$2:$H$2,0)),IF($K42=2,IF(AN42="",INDEX(Calendario!$D$3:$H$55,MATCH(AO$4,Calendario!$A$3:$A$55,0),MATCH($I42,Calendario!$D$2:$H$2,0)),""),IF($K42=3,IF(AND((AM42=""),(AN42="")),INDEX(Calendario!$D$3:$H$55,MATCH(AO$4,Calendario!$A$3:$A$55,0),MATCH($I42,Calendario!$D$2:$H$2,0)),""),IF($K42=4,IF(AND((AL42=""),(AM42=""),(AN42="")),INDEX(Calendario!$D$3:$H$55,MATCH(AO$4,Calendario!$A$3:$A$55,0),MATCH($I42,Calendario!$D$2:$H$2,0)),""))))))))</f>
        <v>44755</v>
      </c>
      <c r="AP42" s="107" t="str">
        <f>IF(ISBLANK($I42),"",IF(OR(EXACT(($I42),PROPER(TEXT(AP41,"dddd"))),(EXACT(($I42),PROPER(TEXT(AP40,"dddd"))))),"",IF(EXACT(($I42),(PROPER(TEXT(AP$3,"dddd")))),"",IF($K42=1,INDEX(Calendario!$D$3:$H$55,MATCH(AP$4,Calendario!$A$3:$A$55,0),MATCH($I42,Calendario!$D$2:$H$2,0)),IF($K42=2,IF(AO42="",INDEX(Calendario!$D$3:$H$55,MATCH(AP$4,Calendario!$A$3:$A$55,0),MATCH($I42,Calendario!$D$2:$H$2,0)),""),IF($K42=3,IF(AND((AN42=""),(AO42="")),INDEX(Calendario!$D$3:$H$55,MATCH(AP$4,Calendario!$A$3:$A$55,0),MATCH($I42,Calendario!$D$2:$H$2,0)),""),IF($K42=4,IF(AND((AM42=""),(AN42=""),(AO42="")),INDEX(Calendario!$D$3:$H$55,MATCH(AP$4,Calendario!$A$3:$A$55,0),MATCH($I42,Calendario!$D$2:$H$2,0)),""))))))))</f>
        <v/>
      </c>
      <c r="AQ42" s="107">
        <f>IF(ISBLANK($I42),"",IF(OR(EXACT(($I42),PROPER(TEXT(AQ41,"dddd"))),(EXACT(($I42),PROPER(TEXT(AQ40,"dddd"))))),"",IF(EXACT(($I42),(PROPER(TEXT(AQ$3,"dddd")))),"",IF($K42=1,INDEX(Calendario!$D$3:$H$55,MATCH(AQ$4,Calendario!$A$3:$A$55,0),MATCH($I42,Calendario!$D$2:$H$2,0)),IF($K42=2,IF(AP42="",INDEX(Calendario!$D$3:$H$55,MATCH(AQ$4,Calendario!$A$3:$A$55,0),MATCH($I42,Calendario!$D$2:$H$2,0)),""),IF($K42=3,IF(AND((AO42=""),(AP42="")),INDEX(Calendario!$D$3:$H$55,MATCH(AQ$4,Calendario!$A$3:$A$55,0),MATCH($I42,Calendario!$D$2:$H$2,0)),""),IF($K42=4,IF(AND((AN42=""),(AO42=""),(AP42="")),INDEX(Calendario!$D$3:$H$55,MATCH(AQ$4,Calendario!$A$3:$A$55,0),MATCH($I42,Calendario!$D$2:$H$2,0)),""))))))))</f>
        <v>44769</v>
      </c>
      <c r="AR42" s="108">
        <f>IF(ISBLANK($I42),"",IF(OR(EXACT(($I42),PROPER(TEXT(AR41,"dddd"))),(EXACT(($I42),PROPER(TEXT(AR40,"dddd"))))),"",IF(EXACT(($I42),(PROPER(TEXT(AR$3,"dddd")))),"",IF($K42=1,INDEX(Calendario!$D$3:$H$55,MATCH(AR$4,Calendario!$A$3:$A$55,0),MATCH($I42,Calendario!$D$2:$H$2,0)),IF($K42=2,IF(AQ42="",INDEX(Calendario!$D$3:$H$55,MATCH(AR$4,Calendario!$A$3:$A$55,0),MATCH($I42,Calendario!$D$2:$H$2,0)),""),IF($K42=3,IF(AND((AP42=""),(AQ42="")),INDEX(Calendario!$D$3:$H$55,MATCH(AR$4,Calendario!$A$3:$A$55,0),MATCH($I42,Calendario!$D$2:$H$2,0)),""),IF($K42=4,IF(AND((AO42=""),(AP42=""),(AQ42="")),INDEX(Calendario!$D$3:$H$55,MATCH(AR$4,Calendario!$A$3:$A$55,0),MATCH($I42,Calendario!$D$2:$H$2,0)),""))))))))</f>
        <v>44776</v>
      </c>
      <c r="AS42" s="108">
        <f>IF(ISBLANK($I42),"",IF(OR(EXACT(($I42),PROPER(TEXT(AS41,"dddd"))),(EXACT(($I42),PROPER(TEXT(AS40,"dddd"))))),"",IF(EXACT(($I42),(PROPER(TEXT(AS$3,"dddd")))),"",IF($K42=1,INDEX(Calendario!$D$3:$H$55,MATCH(AS$4,Calendario!$A$3:$A$55,0),MATCH($I42,Calendario!$D$2:$H$2,0)),IF($K42=2,IF(AR42="",INDEX(Calendario!$D$3:$H$55,MATCH(AS$4,Calendario!$A$3:$A$55,0),MATCH($I42,Calendario!$D$2:$H$2,0)),""),IF($K42=3,IF(AND((AQ42=""),(AR42="")),INDEX(Calendario!$D$3:$H$55,MATCH(AS$4,Calendario!$A$3:$A$55,0),MATCH($I42,Calendario!$D$2:$H$2,0)),""),IF($K42=4,IF(AND((AP42=""),(AQ42=""),(AR42="")),INDEX(Calendario!$D$3:$H$55,MATCH(AS$4,Calendario!$A$3:$A$55,0),MATCH($I42,Calendario!$D$2:$H$2,0)),""))))))))</f>
        <v>44783</v>
      </c>
      <c r="AT42" s="108">
        <f>IF(ISBLANK($I42),"",IF(OR(EXACT(($I42),PROPER(TEXT(AT41,"dddd"))),(EXACT(($I42),PROPER(TEXT(AT40,"dddd"))))),"",IF(EXACT(($I42),(PROPER(TEXT(AT$3,"dddd")))),"",IF($K42=1,INDEX(Calendario!$D$3:$H$55,MATCH(AT$4,Calendario!$A$3:$A$55,0),MATCH($I42,Calendario!$D$2:$H$2,0)),IF($K42=2,IF(AS42="",INDEX(Calendario!$D$3:$H$55,MATCH(AT$4,Calendario!$A$3:$A$55,0),MATCH($I42,Calendario!$D$2:$H$2,0)),""),IF($K42=3,IF(AND((AR42=""),(AS42="")),INDEX(Calendario!$D$3:$H$55,MATCH(AT$4,Calendario!$A$3:$A$55,0),MATCH($I42,Calendario!$D$2:$H$2,0)),""),IF($K42=4,IF(AND((AQ42=""),(AR42=""),(AS42="")),INDEX(Calendario!$D$3:$H$55,MATCH(AT$4,Calendario!$A$3:$A$55,0),MATCH($I42,Calendario!$D$2:$H$2,0)),""))))))))</f>
        <v>44790</v>
      </c>
      <c r="AU42" s="108">
        <f>IF(ISBLANK($I42),"",IF(OR(EXACT(($I42),PROPER(TEXT(AU41,"dddd"))),(EXACT(($I42),PROPER(TEXT(AU40,"dddd"))))),"",IF(EXACT(($I42),(PROPER(TEXT(AU$3,"dddd")))),"",IF($K42=1,INDEX(Calendario!$D$3:$H$55,MATCH(AU$4,Calendario!$A$3:$A$55,0),MATCH($I42,Calendario!$D$2:$H$2,0)),IF($K42=2,IF(AT42="",INDEX(Calendario!$D$3:$H$55,MATCH(AU$4,Calendario!$A$3:$A$55,0),MATCH($I42,Calendario!$D$2:$H$2,0)),""),IF($K42=3,IF(AND((AS42=""),(AT42="")),INDEX(Calendario!$D$3:$H$55,MATCH(AU$4,Calendario!$A$3:$A$55,0),MATCH($I42,Calendario!$D$2:$H$2,0)),""),IF($K42=4,IF(AND((AR42=""),(AS42=""),(AT42="")),INDEX(Calendario!$D$3:$H$55,MATCH(AU$4,Calendario!$A$3:$A$55,0),MATCH($I42,Calendario!$D$2:$H$2,0)),""))))))))</f>
        <v>44797</v>
      </c>
      <c r="AV42" s="107">
        <f>IF(ISBLANK($I42),"",IF(OR(EXACT(($I42),PROPER(TEXT(AV41,"dddd"))),(EXACT(($I42),PROPER(TEXT(AV40,"dddd"))))),"",IF(EXACT(($I42),(PROPER(TEXT(AV$3,"dddd")))),"",IF($K42=1,INDEX(Calendario!$D$3:$H$55,MATCH(AV$4,Calendario!$A$3:$A$55,0),MATCH($I42,Calendario!$D$2:$H$2,0)),IF($K42=2,IF(AU42="",INDEX(Calendario!$D$3:$H$55,MATCH(AV$4,Calendario!$A$3:$A$55,0),MATCH($I42,Calendario!$D$2:$H$2,0)),""),IF($K42=3,IF(AND((AT42=""),(AU42="")),INDEX(Calendario!$D$3:$H$55,MATCH(AV$4,Calendario!$A$3:$A$55,0),MATCH($I42,Calendario!$D$2:$H$2,0)),""),IF($K42=4,IF(AND((AS42=""),(AT42=""),(AU42="")),INDEX(Calendario!$D$3:$H$55,MATCH(AV$4,Calendario!$A$3:$A$55,0),MATCH($I42,Calendario!$D$2:$H$2,0)),""))))))))</f>
        <v>44804</v>
      </c>
      <c r="AW42" s="107">
        <f>IF(ISBLANK($I42),"",IF(OR(EXACT(($I42),PROPER(TEXT(AW41,"dddd"))),(EXACT(($I42),PROPER(TEXT(AW40,"dddd"))))),"",IF(EXACT(($I42),(PROPER(TEXT(AW$3,"dddd")))),"",IF($K42=1,INDEX(Calendario!$D$3:$H$55,MATCH(AW$4,Calendario!$A$3:$A$55,0),MATCH($I42,Calendario!$D$2:$H$2,0)),IF($K42=2,IF(AV42="",INDEX(Calendario!$D$3:$H$55,MATCH(AW$4,Calendario!$A$3:$A$55,0),MATCH($I42,Calendario!$D$2:$H$2,0)),""),IF($K42=3,IF(AND((AU42=""),(AV42="")),INDEX(Calendario!$D$3:$H$55,MATCH(AW$4,Calendario!$A$3:$A$55,0),MATCH($I42,Calendario!$D$2:$H$2,0)),""),IF($K42=4,IF(AND((AT42=""),(AU42=""),(AV42="")),INDEX(Calendario!$D$3:$H$55,MATCH(AW$4,Calendario!$A$3:$A$55,0),MATCH($I42,Calendario!$D$2:$H$2,0)),""))))))))</f>
        <v>44811</v>
      </c>
      <c r="AX42" s="107">
        <f>IF(ISBLANK($I42),"",IF(OR(EXACT(($I42),PROPER(TEXT(AX41,"dddd"))),(EXACT(($I42),PROPER(TEXT(AX40,"dddd"))))),"",IF(EXACT(($I42),(PROPER(TEXT(AX$3,"dddd")))),"",IF($K42=1,INDEX(Calendario!$D$3:$H$55,MATCH(AX$4,Calendario!$A$3:$A$55,0),MATCH($I42,Calendario!$D$2:$H$2,0)),IF($K42=2,IF(AW42="",INDEX(Calendario!$D$3:$H$55,MATCH(AX$4,Calendario!$A$3:$A$55,0),MATCH($I42,Calendario!$D$2:$H$2,0)),""),IF($K42=3,IF(AND((AV42=""),(AW42="")),INDEX(Calendario!$D$3:$H$55,MATCH(AX$4,Calendario!$A$3:$A$55,0),MATCH($I42,Calendario!$D$2:$H$2,0)),""),IF($K42=4,IF(AND((AU42=""),(AV42=""),(AW42="")),INDEX(Calendario!$D$3:$H$55,MATCH(AX$4,Calendario!$A$3:$A$55,0),MATCH($I42,Calendario!$D$2:$H$2,0)),""))))))))</f>
        <v>44818</v>
      </c>
      <c r="AY42" s="107">
        <f>IF(ISBLANK($I42),"",IF(OR(EXACT(($I42),PROPER(TEXT(AY41,"dddd"))),(EXACT(($I42),PROPER(TEXT(AY40,"dddd"))))),"",IF(EXACT(($I42),(PROPER(TEXT(AY$3,"dddd")))),"",IF($K42=1,INDEX(Calendario!$D$3:$H$55,MATCH(AY$4,Calendario!$A$3:$A$55,0),MATCH($I42,Calendario!$D$2:$H$2,0)),IF($K42=2,IF(AX42="",INDEX(Calendario!$D$3:$H$55,MATCH(AY$4,Calendario!$A$3:$A$55,0),MATCH($I42,Calendario!$D$2:$H$2,0)),""),IF($K42=3,IF(AND((AW42=""),(AX42="")),INDEX(Calendario!$D$3:$H$55,MATCH(AY$4,Calendario!$A$3:$A$55,0),MATCH($I42,Calendario!$D$2:$H$2,0)),""),IF($K42=4,IF(AND((AV42=""),(AW42=""),(AX42="")),INDEX(Calendario!$D$3:$H$55,MATCH(AY$4,Calendario!$A$3:$A$55,0),MATCH($I42,Calendario!$D$2:$H$2,0)),""))))))))</f>
        <v>44825</v>
      </c>
      <c r="AZ42" s="107">
        <f>IF(ISBLANK($I42),"",IF(OR(EXACT(($I42),PROPER(TEXT(AZ41,"dddd"))),(EXACT(($I42),PROPER(TEXT(AZ40,"dddd"))))),"",IF(EXACT(($I42),(PROPER(TEXT(AZ$3,"dddd")))),"",IF($K42=1,INDEX(Calendario!$D$3:$H$55,MATCH(AZ$4,Calendario!$A$3:$A$55,0),MATCH($I42,Calendario!$D$2:$H$2,0)),IF($K42=2,IF(AY42="",INDEX(Calendario!$D$3:$H$55,MATCH(AZ$4,Calendario!$A$3:$A$55,0),MATCH($I42,Calendario!$D$2:$H$2,0)),""),IF($K42=3,IF(AND((AX42=""),(AY42="")),INDEX(Calendario!$D$3:$H$55,MATCH(AZ$4,Calendario!$A$3:$A$55,0),MATCH($I42,Calendario!$D$2:$H$2,0)),""),IF($K42=4,IF(AND((AW42=""),(AX42=""),(AY42="")),INDEX(Calendario!$D$3:$H$55,MATCH(AZ$4,Calendario!$A$3:$A$55,0),MATCH($I42,Calendario!$D$2:$H$2,0)),""))))))))</f>
        <v>44832</v>
      </c>
      <c r="BA42" s="108">
        <f>IF(ISBLANK($I42),"",IF(OR(EXACT(($I42),PROPER(TEXT(BA41,"dddd"))),(EXACT(($I42),PROPER(TEXT(BA40,"dddd"))))),"",IF(EXACT(($I42),(PROPER(TEXT(BA$3,"dddd")))),"",IF($K42=1,INDEX(Calendario!$D$3:$H$55,MATCH(BA$4,Calendario!$A$3:$A$55,0),MATCH($I42,Calendario!$D$2:$H$2,0)),IF($K42=2,IF(AZ42="",INDEX(Calendario!$D$3:$H$55,MATCH(BA$4,Calendario!$A$3:$A$55,0),MATCH($I42,Calendario!$D$2:$H$2,0)),""),IF($K42=3,IF(AND((AY42=""),(AZ42="")),INDEX(Calendario!$D$3:$H$55,MATCH(BA$4,Calendario!$A$3:$A$55,0),MATCH($I42,Calendario!$D$2:$H$2,0)),""),IF($K42=4,IF(AND((AX42=""),(AY42=""),(AZ42="")),INDEX(Calendario!$D$3:$H$55,MATCH(BA$4,Calendario!$A$3:$A$55,0),MATCH($I42,Calendario!$D$2:$H$2,0)),""))))))))</f>
        <v>44839</v>
      </c>
      <c r="BB42" s="108">
        <f>IF(ISBLANK($I42),"",IF(OR(EXACT(($I42),PROPER(TEXT(BB41,"dddd"))),(EXACT(($I42),PROPER(TEXT(BB40,"dddd"))))),"",IF(EXACT(($I42),(PROPER(TEXT(BB$3,"dddd")))),"",IF($K42=1,INDEX(Calendario!$D$3:$H$55,MATCH(BB$4,Calendario!$A$3:$A$55,0),MATCH($I42,Calendario!$D$2:$H$2,0)),IF($K42=2,IF(BA42="",INDEX(Calendario!$D$3:$H$55,MATCH(BB$4,Calendario!$A$3:$A$55,0),MATCH($I42,Calendario!$D$2:$H$2,0)),""),IF($K42=3,IF(AND((AZ42=""),(BA42="")),INDEX(Calendario!$D$3:$H$55,MATCH(BB$4,Calendario!$A$3:$A$55,0),MATCH($I42,Calendario!$D$2:$H$2,0)),""),IF($K42=4,IF(AND((AY42=""),(AZ42=""),(BA42="")),INDEX(Calendario!$D$3:$H$55,MATCH(BB$4,Calendario!$A$3:$A$55,0),MATCH($I42,Calendario!$D$2:$H$2,0)),""))))))))</f>
        <v>44846</v>
      </c>
      <c r="BC42" s="108">
        <f>IF(ISBLANK($I42),"",IF(OR(EXACT(($I42),PROPER(TEXT(BC41,"dddd"))),(EXACT(($I42),PROPER(TEXT(BC40,"dddd"))))),"",IF(EXACT(($I42),(PROPER(TEXT(BC$3,"dddd")))),"",IF($K42=1,INDEX(Calendario!$D$3:$H$55,MATCH(BC$4,Calendario!$A$3:$A$55,0),MATCH($I42,Calendario!$D$2:$H$2,0)),IF($K42=2,IF(BB42="",INDEX(Calendario!$D$3:$H$55,MATCH(BC$4,Calendario!$A$3:$A$55,0),MATCH($I42,Calendario!$D$2:$H$2,0)),""),IF($K42=3,IF(AND((BA42=""),(BB42="")),INDEX(Calendario!$D$3:$H$55,MATCH(BC$4,Calendario!$A$3:$A$55,0),MATCH($I42,Calendario!$D$2:$H$2,0)),""),IF($K42=4,IF(AND((AZ42=""),(BA42=""),(BB42="")),INDEX(Calendario!$D$3:$H$55,MATCH(BC$4,Calendario!$A$3:$A$55,0),MATCH($I42,Calendario!$D$2:$H$2,0)),""))))))))</f>
        <v>44853</v>
      </c>
      <c r="BD42" s="108">
        <f>IF(ISBLANK($I42),"",IF(OR(EXACT(($I42),PROPER(TEXT(BD41,"dddd"))),(EXACT(($I42),PROPER(TEXT(BD40,"dddd"))))),"",IF(EXACT(($I42),(PROPER(TEXT(BD$3,"dddd")))),"",IF($K42=1,INDEX(Calendario!$D$3:$H$55,MATCH(BD$4,Calendario!$A$3:$A$55,0),MATCH($I42,Calendario!$D$2:$H$2,0)),IF($K42=2,IF(BC42="",INDEX(Calendario!$D$3:$H$55,MATCH(BD$4,Calendario!$A$3:$A$55,0),MATCH($I42,Calendario!$D$2:$H$2,0)),""),IF($K42=3,IF(AND((BB42=""),(BC42="")),INDEX(Calendario!$D$3:$H$55,MATCH(BD$4,Calendario!$A$3:$A$55,0),MATCH($I42,Calendario!$D$2:$H$2,0)),""),IF($K42=4,IF(AND((BA42=""),(BB42=""),(BC42="")),INDEX(Calendario!$D$3:$H$55,MATCH(BD$4,Calendario!$A$3:$A$55,0),MATCH($I42,Calendario!$D$2:$H$2,0)),""))))))))</f>
        <v>44860</v>
      </c>
      <c r="BE42" s="107">
        <f>IF(ISBLANK($I42),"",IF(OR(EXACT(($I42),PROPER(TEXT(BE41,"dddd"))),(EXACT(($I42),PROPER(TEXT(BE40,"dddd"))))),"",IF(EXACT(($I42),(PROPER(TEXT(BE$3,"dddd")))),"",IF($K42=1,INDEX(Calendario!$D$3:$H$55,MATCH(BE$4,Calendario!$A$3:$A$55,0),MATCH($I42,Calendario!$D$2:$H$2,0)),IF($K42=2,IF(BD42="",INDEX(Calendario!$D$3:$H$55,MATCH(BE$4,Calendario!$A$3:$A$55,0),MATCH($I42,Calendario!$D$2:$H$2,0)),""),IF($K42=3,IF(AND((BC42=""),(BD42="")),INDEX(Calendario!$D$3:$H$55,MATCH(BE$4,Calendario!$A$3:$A$55,0),MATCH($I42,Calendario!$D$2:$H$2,0)),""),IF($K42=4,IF(AND((BB42=""),(BC42=""),(BD42="")),INDEX(Calendario!$D$3:$H$55,MATCH(BE$4,Calendario!$A$3:$A$55,0),MATCH($I42,Calendario!$D$2:$H$2,0)),""))))))))</f>
        <v>44867</v>
      </c>
      <c r="BF42" s="107">
        <f>IF(ISBLANK($I42),"",IF(OR(EXACT(($I42),PROPER(TEXT(BF41,"dddd"))),(EXACT(($I42),PROPER(TEXT(BF40,"dddd"))))),"",IF(EXACT(($I42),(PROPER(TEXT(BF$3,"dddd")))),"",IF($K42=1,INDEX(Calendario!$D$3:$H$55,MATCH(BF$4,Calendario!$A$3:$A$55,0),MATCH($I42,Calendario!$D$2:$H$2,0)),IF($K42=2,IF(BE42="",INDEX(Calendario!$D$3:$H$55,MATCH(BF$4,Calendario!$A$3:$A$55,0),MATCH($I42,Calendario!$D$2:$H$2,0)),""),IF($K42=3,IF(AND((BD42=""),(BE42="")),INDEX(Calendario!$D$3:$H$55,MATCH(BF$4,Calendario!$A$3:$A$55,0),MATCH($I42,Calendario!$D$2:$H$2,0)),""),IF($K42=4,IF(AND((BC42=""),(BD42=""),(BE42="")),INDEX(Calendario!$D$3:$H$55,MATCH(BF$4,Calendario!$A$3:$A$55,0),MATCH($I42,Calendario!$D$2:$H$2,0)),""))))))))</f>
        <v>44874</v>
      </c>
      <c r="BG42" s="107">
        <f>IF(ISBLANK($I42),"",IF(OR(EXACT(($I42),PROPER(TEXT(BG41,"dddd"))),(EXACT(($I42),PROPER(TEXT(BG40,"dddd"))))),"",IF(EXACT(($I42),(PROPER(TEXT(BG$3,"dddd")))),"",IF($K42=1,INDEX(Calendario!$D$3:$H$55,MATCH(BG$4,Calendario!$A$3:$A$55,0),MATCH($I42,Calendario!$D$2:$H$2,0)),IF($K42=2,IF(BF42="",INDEX(Calendario!$D$3:$H$55,MATCH(BG$4,Calendario!$A$3:$A$55,0),MATCH($I42,Calendario!$D$2:$H$2,0)),""),IF($K42=3,IF(AND((BE42=""),(BF42="")),INDEX(Calendario!$D$3:$H$55,MATCH(BG$4,Calendario!$A$3:$A$55,0),MATCH($I42,Calendario!$D$2:$H$2,0)),""),IF($K42=4,IF(AND((BD42=""),(BE42=""),(BF42="")),INDEX(Calendario!$D$3:$H$55,MATCH(BG$4,Calendario!$A$3:$A$55,0),MATCH($I42,Calendario!$D$2:$H$2,0)),""))))))))</f>
        <v>44881</v>
      </c>
      <c r="BH42" s="107">
        <f>IF(ISBLANK($I42),"",IF(OR(EXACT(($I42),PROPER(TEXT(BH41,"dddd"))),(EXACT(($I42),PROPER(TEXT(BH40,"dddd"))))),"",IF(EXACT(($I42),(PROPER(TEXT(BH$3,"dddd")))),"",IF($K42=1,INDEX(Calendario!$D$3:$H$55,MATCH(BH$4,Calendario!$A$3:$A$55,0),MATCH($I42,Calendario!$D$2:$H$2,0)),IF($K42=2,IF(BG42="",INDEX(Calendario!$D$3:$H$55,MATCH(BH$4,Calendario!$A$3:$A$55,0),MATCH($I42,Calendario!$D$2:$H$2,0)),""),IF($K42=3,IF(AND((BF42=""),(BG42="")),INDEX(Calendario!$D$3:$H$55,MATCH(BH$4,Calendario!$A$3:$A$55,0),MATCH($I42,Calendario!$D$2:$H$2,0)),""),IF($K42=4,IF(AND((BE42=""),(BF42=""),(BG42="")),INDEX(Calendario!$D$3:$H$55,MATCH(BH$4,Calendario!$A$3:$A$55,0),MATCH($I42,Calendario!$D$2:$H$2,0)),""))))))))</f>
        <v>44888</v>
      </c>
      <c r="BI42" s="108">
        <f>IF(ISBLANK($I42),"",IF(OR(EXACT(($I42),PROPER(TEXT(BI41,"dddd"))),(EXACT(($I42),PROPER(TEXT(BI40,"dddd"))))),"",IF(EXACT(($I42),(PROPER(TEXT(BI$3,"dddd")))),"",IF($K42=1,INDEX(Calendario!$D$3:$H$55,MATCH(BI$4,Calendario!$A$3:$A$55,0),MATCH($I42,Calendario!$D$2:$H$2,0)),IF($K42=2,IF(BH42="",INDEX(Calendario!$D$3:$H$55,MATCH(BI$4,Calendario!$A$3:$A$55,0),MATCH($I42,Calendario!$D$2:$H$2,0)),""),IF($K42=3,IF(AND((BG42=""),(BH42="")),INDEX(Calendario!$D$3:$H$55,MATCH(BI$4,Calendario!$A$3:$A$55,0),MATCH($I42,Calendario!$D$2:$H$2,0)),""),IF($K42=4,IF(AND((BF42=""),(BG42=""),(BH42="")),INDEX(Calendario!$D$3:$H$55,MATCH(BI$4,Calendario!$A$3:$A$55,0),MATCH($I42,Calendario!$D$2:$H$2,0)),""))))))))</f>
        <v>44895</v>
      </c>
      <c r="BJ42" s="108">
        <f>IF(ISBLANK($I42),"",IF(OR(EXACT(($I42),PROPER(TEXT(BJ41,"dddd"))),(EXACT(($I42),PROPER(TEXT(BJ40,"dddd"))))),"",IF(EXACT(($I42),(PROPER(TEXT(BJ$3,"dddd")))),"",IF($K42=1,INDEX(Calendario!$D$3:$H$55,MATCH(BJ$4,Calendario!$A$3:$A$55,0),MATCH($I42,Calendario!$D$2:$H$2,0)),IF($K42=2,IF(BI42="",INDEX(Calendario!$D$3:$H$55,MATCH(BJ$4,Calendario!$A$3:$A$55,0),MATCH($I42,Calendario!$D$2:$H$2,0)),""),IF($K42=3,IF(AND((BH42=""),(BI42="")),INDEX(Calendario!$D$3:$H$55,MATCH(BJ$4,Calendario!$A$3:$A$55,0),MATCH($I42,Calendario!$D$2:$H$2,0)),""),IF($K42=4,IF(AND((BG42=""),(BH42=""),(BI42="")),INDEX(Calendario!$D$3:$H$55,MATCH(BJ$4,Calendario!$A$3:$A$55,0),MATCH($I42,Calendario!$D$2:$H$2,0)),""))))))))</f>
        <v>44902</v>
      </c>
      <c r="BK42" s="108">
        <f>IF(ISBLANK($I42),"",IF(OR(EXACT(($I42),PROPER(TEXT(BK41,"dddd"))),(EXACT(($I42),PROPER(TEXT(BK40,"dddd"))))),"",IF(EXACT(($I42),(PROPER(TEXT(BK$3,"dddd")))),"",IF($K42=1,INDEX(Calendario!$D$3:$H$55,MATCH(BK$4,Calendario!$A$3:$A$55,0),MATCH($I42,Calendario!$D$2:$H$2,0)),IF($K42=2,IF(BJ42="",INDEX(Calendario!$D$3:$H$55,MATCH(BK$4,Calendario!$A$3:$A$55,0),MATCH($I42,Calendario!$D$2:$H$2,0)),""),IF($K42=3,IF(AND((BI42=""),(BJ42="")),INDEX(Calendario!$D$3:$H$55,MATCH(BK$4,Calendario!$A$3:$A$55,0),MATCH($I42,Calendario!$D$2:$H$2,0)),""),IF($K42=4,IF(AND((BH42=""),(BI42=""),(BJ42="")),INDEX(Calendario!$D$3:$H$55,MATCH(BK$4,Calendario!$A$3:$A$55,0),MATCH($I42,Calendario!$D$2:$H$2,0)),""))))))))</f>
        <v>44909</v>
      </c>
      <c r="BL42" s="108">
        <f>IF(ISBLANK($I42),"",IF(OR(EXACT(($I42),PROPER(TEXT(BL41,"dddd"))),(EXACT(($I42),PROPER(TEXT(BL40,"dddd"))))),"",IF(EXACT(($I42),(PROPER(TEXT(BL$3,"dddd")))),"",IF($K42=1,INDEX(Calendario!$D$3:$H$55,MATCH(BL$4,Calendario!$A$3:$A$55,0),MATCH($I42,Calendario!$D$2:$H$2,0)),IF($K42=2,IF(BK42="",INDEX(Calendario!$D$3:$H$55,MATCH(BL$4,Calendario!$A$3:$A$55,0),MATCH($I42,Calendario!$D$2:$H$2,0)),""),IF($K42=3,IF(AND((BJ42=""),(BK42="")),INDEX(Calendario!$D$3:$H$55,MATCH(BL$4,Calendario!$A$3:$A$55,0),MATCH($I42,Calendario!$D$2:$H$2,0)),""),IF($K42=4,IF(AND((BI42=""),(BJ42=""),(BK42="")),INDEX(Calendario!$D$3:$H$55,MATCH(BL$4,Calendario!$A$3:$A$55,0),MATCH($I42,Calendario!$D$2:$H$2,0)),""))))))))</f>
        <v>44916</v>
      </c>
      <c r="BM42" s="108">
        <f>IF(ISBLANK($I42),"",IF(OR(EXACT(($I42),PROPER(TEXT(BM41,"dddd"))),(EXACT(($I42),PROPER(TEXT(BM40,"dddd"))))),"",IF(EXACT(($I42),(PROPER(TEXT(BM$3,"dddd")))),"",IF($K42=1,INDEX(Calendario!$D$3:$H$55,MATCH(BM$4,Calendario!$A$3:$A$55,0),MATCH($I42,Calendario!$D$2:$H$2,0)),IF($K42=2,IF(BL42="",INDEX(Calendario!$D$3:$H$55,MATCH(BM$4,Calendario!$A$3:$A$55,0),MATCH($I42,Calendario!$D$2:$H$2,0)),""),IF($K42=3,IF(AND((BK42=""),(BL42="")),INDEX(Calendario!$D$3:$H$55,MATCH(BM$4,Calendario!$A$3:$A$55,0),MATCH($I42,Calendario!$D$2:$H$2,0)),""),IF($K42=4,IF(AND((BJ42=""),(BK42=""),(BL42="")),INDEX(Calendario!$D$3:$H$55,MATCH(BM$4,Calendario!$A$3:$A$55,0),MATCH($I42,Calendario!$D$2:$H$2,0)),""))))))))</f>
        <v>44923</v>
      </c>
      <c r="BO42" s="88" t="s">
        <v>439</v>
      </c>
    </row>
    <row r="43" spans="1:67" s="88" customFormat="1" ht="26.25" customHeight="1" x14ac:dyDescent="0.25">
      <c r="A43" s="178">
        <f t="shared" si="1"/>
        <v>31</v>
      </c>
      <c r="B43" s="176" t="s">
        <v>1284</v>
      </c>
      <c r="C43" s="176" t="s">
        <v>1588</v>
      </c>
      <c r="D43" s="177" t="str">
        <f>IF(ISNA(VLOOKUP(C43,TSeccBS!$D:$H,5,FALSE)),"",VLOOKUP(C43,TSeccBS!$D:$H,5,FALSE))</f>
        <v>TUNJA</v>
      </c>
      <c r="E43" s="176" t="s">
        <v>439</v>
      </c>
      <c r="F43" s="176" t="s">
        <v>39</v>
      </c>
      <c r="G43" s="177" t="str">
        <f>IF(ISNA(VLOOKUP(F43,Tmunic!$C$2:$D$1160,2,FALSE)),"",VLOOKUP(F43,Tmunic!$C$2:$D$1160,2,FALSE))</f>
        <v>UB CHIQUINQUIRA</v>
      </c>
      <c r="H43" s="184" t="str">
        <f>IF(ISNA(VLOOKUP(G43,TDirReg!$F$1:$H$184,3,0)),"",VLOOKUP(G43,TDirReg!$F$1:$H$184,3,0))</f>
        <v>Hospital San Salvador Cra. 13 N° 18-60</v>
      </c>
      <c r="I43" s="196" t="s">
        <v>126</v>
      </c>
      <c r="J43" s="195" t="s">
        <v>134</v>
      </c>
      <c r="K43" s="197">
        <v>2</v>
      </c>
      <c r="L43" s="202">
        <f t="shared" si="2"/>
        <v>25</v>
      </c>
      <c r="M43" s="107" t="str">
        <f>IF(ISBLANK($I43),"",IF(EXACT(($I43),(PROPER(TEXT(M$3,"dddd")))),"",IF(EXACT(M$4,$J43),IF($K43=1,INDEX(Calendario!$D$3:$H$55,MATCH(M$4,Calendario!$A$3:$A$55,0),MATCH($I43,Calendario!$D$2:$H$2,0)),INDEX(Calendario!$D$3:$H$55,MATCH($J43,Calendario!$A$3:$A$55,0),MATCH($I43,Calendario!$D$2:$H$2,0))),"")))</f>
        <v/>
      </c>
      <c r="N43" s="107" t="str">
        <f>IF(ISBLANK($I43),"",IF(OR(EXACT(($I43),PROPER(TEXT(N41,"dddd"))),(EXACT(($I43),PROPER(TEXT(N42,"dddd"))))),"",IF(EXACT(($I43),(PROPER(TEXT(N$3,"dddd")))),"",IF(EXACT(N$4,$J43),IF(M43="",IF(OR(($K43=4),($K43=3),($K43=2),($K43=1)),INDEX(Calendario!$D$3:$H$55,MATCH(N$4,Calendario!$A$3:$A$55,0),MATCH($I43,Calendario!$D$2:$H$2,0)),"")),IF($K43=1,IF(AND(M43="",EXACT((N$4),(CONCATENATE(Calendario!$A$1," ",(MID($J43,8,2))+1)))),INDEX(Calendario!$D$3:$H$55,MATCH(N$4,Calendario!$A$3:$A$55,0),MATCH($I43,Calendario!$D$2:$H$2,0)),IF(M43="","",INDEX(Calendario!$D$3:$H$55,MATCH(N$4,Calendario!$A$3:$A$55,0),MATCH($I43,Calendario!$D$2:$H$2,0)))),IF($K43=2,IF(M43="",IF(EXACT($K43,N$4),INDEX(Calendario!$D$3:$H$55,MATCH(N$4,Calendario!$A$3:$A$55,0),MATCH($I43,Calendario!$D$2:$H$2,0)),""),""),IF($K43=3,IF((M43=""),IF(EXACT($K43,N$4),INDEX(Calendario!$D$3:$H$55,MATCH(N$4,Calendario!$A$3:$A$55,0),MATCH($I43,Calendario!$D$2:$H$2,0)),""),""),IF($K43=4,IF((M43=""),IF(EXACT($K43,N$4),INDEX(Calendario!$D$3:$H$55,MATCH(N$4,Calendario!$A$3:$A$55,0),MATCH($I43,Calendario!$D$2:$H$2,0)),""),""),1))))))))</f>
        <v/>
      </c>
      <c r="O43" s="107" t="str">
        <f>IF(ISBLANK($I43),"",IF(EXACT(($I43),(PROPER(TEXT(O$3,"dddd")))),"",IF(OR(EXACT(($I43),PROPER(TEXT(O41,"dddd"))),(EXACT(($I43),PROPER(TEXT(O42,"dddd"))))),"",IF(EXACT(O$4,$J43),IF(N43="",IF(OR(($K43=4),($K43=3),($K43=2),($K43=1)),INDEX(Calendario!$D$3:$H$55,MATCH(O$4,Calendario!$A$3:$A$55,0),MATCH($I43,Calendario!$D$2:$H$2,0)),"")),IF($K43=1,IF(AND(M43="",EXACT((O$4),(CONCATENATE(Calendario!$A$1," ",(MID($J43,8,2))+1)))),INDEX(Calendario!$D$3:$H$55,MATCH(O$4,Calendario!$A$3:$A$55,0),MATCH($I43,Calendario!$D$2:$H$2,0)),IF(N43="",IF(EXACT(($I43),(PROPER(TEXT(N$3,"dddd")))),INDEX(Calendario!$D$3:$H$55,MATCH(O$4,Calendario!$A$3:$A$55,0),MATCH($I43,Calendario!$D$2:$H$2,0)),""),INDEX(Calendario!$D$3:$H$55,MATCH(O$4,Calendario!$A$3:$A$55,0),MATCH($I43,Calendario!$D$2:$H$2,0)))),IF(EXACT($M$4,"Semana 1"),IF($K43=2,IF(N43="",IF(OR(($J43="Semana 1"),($J43="Semana 2"),($J43="Semana 3")),INDEX(Calendario!$D$3:$H$55,MATCH(O$4,Calendario!$A$3:$A$55,0),MATCH($I43,Calendario!$D$2:$H$2,0)),""),""),IF($K43=3,IF(AND((M43=""),(N43="")),IF(OR(($J43="Semana 1"),($J43="Semana 2"),($J43="Semana 3")),INDEX(Calendario!$D$3:$H$55,MATCH(O$4,Calendario!$A$3:$A$55,0),MATCH($I43,Calendario!$D$2:$H$2,0)),""),""),IF($K43=4,IF(AND((M43=""),(N43="")),IF(OR(($J43="Semana 1"),($J43="Semana 2"),($J43="Semana 3")),INDEX(Calendario!$D$3:$H$55,MATCH(O$4,Calendario!$A$3:$A$55,0),MATCH($I43,Calendario!$D$2:$H$2,0)),""),"")))),IF($K43=2,IF(N43="",IF(OR(($J43="Semana 1"),($J43="Semana 2")),INDEX(Calendario!$D$3:$H$55,MATCH(O$4,Calendario!$A$3:$A$55,0),MATCH($I43,Calendario!$D$2:$H$2,0)),""),""),IF($K43=3,IF(AND((M43=""),(N43="")),IF(OR(($J43="Semana 1"),($J43="Semana 2")),INDEX(Calendario!$D$3:$H$55,MATCH(O$4,Calendario!$A$3:$A$55,0),MATCH($I43,Calendario!$D$2:$H$2,0)),""),""),IF($K43=4,IF(AND((M43=""),(N43="")),IF(OR(($J43="Semana 1"),($J43="Semana 2")),INDEX(Calendario!$D$3:$H$55,MATCH(O$4,Calendario!$A$3:$A$55,0),MATCH($I43,Calendario!$D$2:$H$2,0)),""),""))))))))))</f>
        <v/>
      </c>
      <c r="P43" s="107" t="str">
        <f>IF(ISBLANK($I43),"",IF(EXACT(($I43),(PROPER(TEXT(P$3,"dddd")))),"",IF(OR(EXACT(($I43),PROPER(TEXT(P41,"dddd"))),(EXACT(($I43),PROPER(TEXT(P42,"dddd"))))),"",IF(EXACT(P$4,$J43),IF(O43="",IF(OR(($K43=4),($K43=3),($K43=2),($K43=1)),INDEX(Calendario!$D$3:$H$55,MATCH(P$4,Calendario!$A$3:$A$55,0),MATCH($I43,Calendario!$D$2:$H$2,0)),"")),IF($K43=1,IF(AND(M43="",EXACT((P$4),(CONCATENATE(Calendario!$A$1," ",(MID($J43,8,2))+1)))),INDEX(Calendario!$D$3:$H$55,MATCH(P$4,Calendario!$A$3:$A$55,0),MATCH($I43,Calendario!$D$2:$H$2,0)),IF(O43="",IF(EXACT(($I43),(PROPER(TEXT(O$3,"dddd")))),INDEX(Calendario!$D$3:$H$55,MATCH(P$4,Calendario!$A$3:$A$55,0),MATCH($I43,Calendario!$D$2:$H$2,0)),""),INDEX(Calendario!$D$3:$H$55,MATCH(P$4,Calendario!$A$3:$A$55,0),MATCH($I43,Calendario!$D$2:$H$2,0)))),IF(EXACT($M$4,"Semana 1"),IF($K43=2,IF(O43="",IF(OR(($J43="Semana 1"),($J43="Semana 2"),($J43="Semana 3"),($J43="Semana 4")),INDEX(Calendario!$D$3:$H$55,MATCH(P$4,Calendario!$A$3:$A$55,0),MATCH($I43,Calendario!$D$2:$H$2,0)),""),""),IF($K43=3,IF(AND((N43=""),(O43="")),IF(OR(($J43="Semana 1"),($J43="Semana 2"),($J43="Semana 3"),($J43="Semana 4")),INDEX(Calendario!$D$3:$H$55,MATCH(P$4,Calendario!$A$3:$A$55,0),MATCH($I43,Calendario!$D$2:$H$2,0)),""),""),IF($K43=4,IF(AND((M43=""),(N43=""),(O43="")),IF(OR(($J43="Semana 1"),($J43="Semana 2"),($J43="Semana 3"),($J43="Semana 4")),INDEX(Calendario!$D$3:$H$55,MATCH(P$4,Calendario!$A$3:$A$55,0),MATCH($I43,Calendario!$D$2:$H$2,0)),""),"")))),IF($K43=2,IF(O43="",IF(OR(($J43="Semana 1"),($J43="Semana 2"),($J43="Semana 3")),INDEX(Calendario!$D$3:$H$55,MATCH(P$4,Calendario!$A$3:$A$55,0),MATCH($I43,Calendario!$D$2:$H$2,0)),""),""),IF($K43=3,IF(AND((N43=""),(O43="")),IF(OR(($J43="Semana 1"),($J43="Semana 2"),($J43="Semana 3")),INDEX(Calendario!$D$3:$H$55,MATCH(P$4,Calendario!$A$3:$A$55,0),MATCH($I43,Calendario!$D$2:$H$2,0)),""),""),IF($K43=4,IF(AND((M43=""),(N43=""),(O43="")),IF(OR(($J43="Semana 1"),($J43="Semana 2"),($J43="Semana 3")),INDEX(Calendario!$D$3:$H$55,MATCH(P$4,Calendario!$A$3:$A$55,0),MATCH($I43,Calendario!$D$2:$H$2,0)),""),""))))))))))</f>
        <v/>
      </c>
      <c r="Q43" s="107">
        <f>IF(ISBLANK($I43),"",IF(EXACT(($I43),(PROPER(TEXT(Q$3,"dddd")))),"",IF(OR(EXACT(($I43),PROPER(TEXT(Q41,"dddd"))),(EXACT(($I43),PROPER(TEXT(Q42,"dddd"))))),"",IF(EXACT(Q$4,$J43),IF(P43="",IF(OR(($K43=4),($K43=3),($K43=2),($K43=1)),INDEX(Calendario!$D$3:$H$55,MATCH(Q$4,Calendario!$A$3:$A$55,0),MATCH($I43,Calendario!$D$2:$H$2,0)),"")),IF($K43=1,IF(AND(M43="",EXACT((Q$4),(CONCATENATE(Calendario!$A$1," ",(MID($J43,8,2))+1)))),INDEX(Calendario!$D$3:$H$55,MATCH(Q$4,Calendario!$A$3:$A$55,0),MATCH($I43,Calendario!$D$2:$H$2,0)),IF(P43="","",INDEX(Calendario!$D$3:$H$55,MATCH(Q$4,Calendario!$A$3:$A$55,0),MATCH($I43,Calendario!$D$2:$H$2,0)))),IF(EXACT($M$4,"Semana 1"),IF($K43=2,IF(P43="",IF(OR(($J43="Semana 1"),($J43="Semana 2"),($J43="Semana 3"),($J43="Semana 4"),($J43="Semana 5")),INDEX(Calendario!$D$3:$H$55,MATCH(Q$4,Calendario!$A$3:$A$55,0),MATCH($I43,Calendario!$D$2:$H$2,0)),""),""),IF($K43=3,IF(AND((O43=""),(P43="")),IF(OR(($J43="Semana 1"),($J43="Semana 2"),($J43="Semana 3"),($J43="Semana 4"),($J43="Semana 5")),INDEX(Calendario!$D$3:$H$55,MATCH(Q$4,Calendario!$A$3:$A$55,0),MATCH($I43,Calendario!$D$2:$H$2,0)),""),""),IF($K43=4,IF(AND((N43=""),(O43=""),(P43="")),IF(OR(($J43="Semana 1"),($J43="Semana 2"),($J43="Semana 3"),($J43="Semana 4"),($J43="Semana 5")),INDEX(Calendario!$D$3:$H$55,MATCH(Q$4,Calendario!$A$3:$A$55,0),MATCH($I43,Calendario!$D$2:$H$2,0)),""),"")))),IF($K43=2,IF(P43="",IF(OR(($J43="Semana 1"),($J43="Semana 2"),($J43="Semana 3"),($J43="Semana 4")),INDEX(Calendario!$D$3:$H$55,MATCH(Q$4,Calendario!$A$3:$A$55,0),MATCH($I43,Calendario!$D$2:$H$2,0)),""),""),IF($K43=3,IF(AND((O43=""),(P43="")),IF(OR(($J43="Semana 1"),($J43="Semana 2"),($J43="Semana 3"),($J43="Semana 4")),INDEX(Calendario!$D$3:$H$55,MATCH(Q$4,Calendario!$A$3:$A$55,0),MATCH($I43,Calendario!$D$2:$H$2,0)),""),""),IF($K43=4,IF(AND((N43=""),(O43=""),(P43="")),IF(OR(($J43="Semana 1"),($J43="Semana 2"),($J43="Semana 3"),($J43="Semana 4")),INDEX(Calendario!$D$3:$H$55,MATCH(Q$4,Calendario!$A$3:$A$55,0),MATCH($I43,Calendario!$D$2:$H$2,0)),""),""))))))))))</f>
        <v>44586</v>
      </c>
      <c r="R43" s="108" t="str">
        <f>IF(ISBLANK($I43),"",IF(EXACT(($I43),(PROPER(TEXT(R$3,"dddd")))),"",IF(OR(EXACT(($I43),PROPER(TEXT(R41,"dddd"))),(EXACT(($I43),PROPER(TEXT(R42,"dddd"))))),"",IF(EXACT(R$4,$J43),IF(Q43="",IF(OR(($K43=4),($K43=3),($K43=2),($K43=1)),INDEX(Calendario!$D$3:$H$55,MATCH(R$4,Calendario!$A$3:$A$55,0),MATCH($I43,Calendario!$D$2:$H$2,0)),"")),IF($K43=1,IF(AND(N43="",EXACT((R$4),(CONCATENATE(Calendario!$A$1," ",(MID($J43,8,2))+1)))),INDEX(Calendario!$D$3:$H$55,MATCH(R$4,Calendario!$A$3:$A$55,0),MATCH($I43,Calendario!$D$2:$H$2,0)),IF(Q43="","",INDEX(Calendario!$D$3:$H$55,MATCH(R$4,Calendario!$A$3:$A$55,0),MATCH($I43,Calendario!$D$2:$H$2,0)))),IF(EXACT($M$4,"Semana 1"),IF($K43=2,IF(Q43="",IF(OR(($J43="Semana 1"),($J43="Semana 2"),($J43="Semana 3"),($J43="Semana 4"),($J43="Semana 5"),($J43="Semana 6")),INDEX(Calendario!$D$3:$H$55,MATCH(R$4,Calendario!$A$3:$A$55,0),MATCH($I43,Calendario!$D$2:$H$2,0)),""),""),IF($K43=3,IF(AND((P43=""),(Q43="")),IF(OR(($J43="Semana 1"),($J43="Semana 2"),($J43="Semana 3"),($J43="Semana 4"),($J43="Semana 5"),($J43="Semana 6")),INDEX(Calendario!$D$3:$H$55,MATCH(R$4,Calendario!$A$3:$A$55,0),MATCH($I43,Calendario!$D$2:$H$2,0)),""),""),IF($K43=4,IF(AND((O43=""),(P43=""),(Q43="")),IF(OR(($J43="Semana 1"),($J43="Semana 2"),($J43="Semana 3"),($J43="Semana 4"),($J43="Semana 5"),($J43="Semana 6")),INDEX(Calendario!$D$3:$H$55,MATCH(R$4,Calendario!$A$3:$A$55,0),MATCH($I43,Calendario!$D$2:$H$2,0)),""),"")))),IF($K43=2,IF(Q43="",IF(OR(($J43="Semana 1"),($J43="Semana 2"),($J43="Semana 3"),($J43="Semana 4"),($J43="Semana 5")),INDEX(Calendario!$D$3:$H$55,MATCH(R$4,Calendario!$A$3:$A$55,0),MATCH($I43,Calendario!$D$2:$H$2,0)),""),""),IF($K43=3,IF(AND((P43=""),(Q43="")),IF(OR(($J43="Semana 1"),($J43="Semana 2"),($J43="Semana 3"),($J43="Semana 4"),($J43="Semana 5")),INDEX(Calendario!$D$3:$H$55,MATCH(R$4,Calendario!$A$3:$A$55,0),MATCH($I43,Calendario!$D$2:$H$2,0)),""),""),IF($K43=4,IF(AND((O43=""),(P43=""),(Q43="")),IF(OR(($J43="Semana 1"),($J43="Semana 2"),($J43="Semana 3"),($J43="Semana 4"),($J43="Semana 5")),INDEX(Calendario!$D$3:$H$55,MATCH(R$4,Calendario!$A$3:$A$55,0),MATCH($I43,Calendario!$D$2:$H$2,0)),""),""))))))))))</f>
        <v/>
      </c>
      <c r="S43" s="108">
        <f>IF(ISBLANK($I43),"",IF(EXACT(($I43),(PROPER(TEXT(S$3,"dddd")))),"",IF(OR(EXACT(($I43),PROPER(TEXT(S41,"dddd"))),(EXACT(($I43),PROPER(TEXT(S42,"dddd"))))),"",IF(EXACT(S$4,$J43),IF(R43="",IF(OR(($K43=4),($K43=3),($K43=2),($K43=1)),INDEX(Calendario!$D$3:$H$55,MATCH(S$4,Calendario!$A$3:$A$55,0),MATCH($I43,Calendario!$D$2:$H$2,0)),"")),IF($K43=1,IF(AND(O43="",EXACT((S$4),(CONCATENATE(Calendario!$A$1," ",(MID($J43,8,2))+1)))),INDEX(Calendario!$D$3:$H$55,MATCH(S$4,Calendario!$A$3:$A$55,0),MATCH($I43,Calendario!$D$2:$H$2,0)),IF(R43="",IF(EXACT(($I43),(PROPER(TEXT(R$3,"dddd")))),INDEX(Calendario!$D$3:$H$55,MATCH(S$4,Calendario!$A$3:$A$55,0),MATCH($I43,Calendario!$D$2:$H$2,0)),""),INDEX(Calendario!$D$3:$H$55,MATCH(S$4,Calendario!$A$3:$A$55,0),MATCH($I43,Calendario!$D$2:$H$2,0)))),IF(EXACT($M$4,"Semana 1"),IF($K43=2,IF(R43="",IF(OR(($J43="Semana 1"),($J43="Semana 2"),($J43="Semana 3"),($J43="Semana 4"),($J43="Semana 5"),($J43="Semana 6"),($J43="Semana 7")),INDEX(Calendario!$D$3:$H$55,MATCH(S$4,Calendario!$A$3:$A$55,0),MATCH($I43,Calendario!$D$2:$H$2,0)),""),""),IF($K43=3,IF(AND((Q43=""),(R43="")),IF(OR(($J43="Semana 1"),($J43="Semana 2"),($J43="Semana 3"),($J43="Semana 4"),($J43="Semana 5"),($J43="Semana 6"),($J43="Semana 7")),INDEX(Calendario!$D$3:$H$55,MATCH(S$4,Calendario!$A$3:$A$55,0),MATCH($I43,Calendario!$D$2:$H$2,0)),""),""),IF($K43=4,IF(AND((P43=""),(Q43=""),(R43="")),IF(OR(($J43="Semana 1"),($J43="Semana 2"),($J43="Semana 3"),($J43="Semana 4"),($J43="Semana 5"),($J43="Semana 6"),($J43="Semana 7")),INDEX(Calendario!$D$3:$H$55,MATCH(S$4,Calendario!$A$3:$A$55,0),MATCH($I43,Calendario!$D$2:$H$2,0)),""),"")))),IF($K43=2,IF(R43="",IF(OR(($J43="Semana 1"),($J43="Semana 2"),($J43="Semana 3"),($J43="Semana 4"),($J43="Semana 5"),($J43="Semana 6")),INDEX(Calendario!$D$3:$H$55,MATCH(S$4,Calendario!$A$3:$A$55,0),MATCH($I43,Calendario!$D$2:$H$2,0)),""),""),IF($K43=3,IF(AND((Q43=""),(R43="")),IF(OR(($J43="Semana 1"),($J43="Semana 2"),($J43="Semana 3"),($J43="Semana 4"),($J43="Semana 5"),($J43="Semana 6")),INDEX(Calendario!$D$3:$H$55,MATCH(S$4,Calendario!$A$3:$A$55,0),MATCH($I43,Calendario!$D$2:$H$2,0)),""),""),IF($K43=4,IF(AND((P43=""),(Q43=""),(R43="")),IF(OR(($J43="Semana 1"),($J43="Semana 2"),($J43="Semana 3"),($J43="Semana 4"),($J43="Semana 5"),($J43="Semana 6")),INDEX(Calendario!$D$3:$H$55,MATCH(S$4,Calendario!$A$3:$A$55,0),MATCH($I43,Calendario!$D$2:$H$2,0)),""),""))))))))))</f>
        <v>44600</v>
      </c>
      <c r="T43" s="108" t="str">
        <f>IF(ISBLANK($I43),"",IF(EXACT(($I43),(PROPER(TEXT(T$3,"dddd")))),"",IF(OR(EXACT(($I43),PROPER(TEXT(T41,"dddd"))),(EXACT(($I43),PROPER(TEXT(T42,"dddd"))))),"",IF(EXACT(T$4,$J43),IF(S43="",IF(OR(($K43=4),($K43=3),($K43=2),($K43=1)),INDEX(Calendario!$D$3:$H$55,MATCH(T$4,Calendario!$A$3:$A$55,0),MATCH($I43,Calendario!$D$2:$H$2,0)),"")),IF($K43=1,IF(AND(P43="",EXACT((T$4),(CONCATENATE(Calendario!$A$1," ",(MID($J43,8,2))+1)))),INDEX(Calendario!$D$3:$H$55,MATCH(T$4,Calendario!$A$3:$A$55,0),MATCH($I43,Calendario!$D$2:$H$2,0)),IF(S43="",IF(EXACT(($I43),(PROPER(TEXT(S$3,"dddd")))),INDEX(Calendario!$D$3:$H$55,MATCH(T$4,Calendario!$A$3:$A$55,0),MATCH($I43,Calendario!$D$2:$H$2,0)),""),INDEX(Calendario!$D$3:$H$55,MATCH(T$4,Calendario!$A$3:$A$55,0),MATCH($I43,Calendario!$D$2:$H$2,0)))),IF(EXACT($M$4,"Semana 1"),IF($K43=2,IF(S43="",IF(OR(($J43="Semana 1"),($J43="Semana 2"),($J43="Semana 3"),($J43="Semana 4"),($J43="Semana 5"),($J43="Semana 6"),($J43="Semana 7"),($J43="Semana 8")),INDEX(Calendario!$D$3:$H$55,MATCH(T$4,Calendario!$A$3:$A$55,0),MATCH($I43,Calendario!$D$2:$H$2,0)),""),""),IF($K43=3,IF(AND((R43=""),(S43="")),IF(OR(($J43="Semana 1"),($J43="Semana 2"),($J43="Semana 3"),($J43="Semana 4"),($J43="Semana 5"),($J43="Semana 6"),($J43="Semana 7"),($J43="Semana 8")),INDEX(Calendario!$D$3:$H$55,MATCH(T$4,Calendario!$A$3:$A$55,0),MATCH($I43,Calendario!$D$2:$H$2,0)),""),""),IF($K43=4,IF(AND((Q43=""),(R43=""),(S43="")),IF(OR(($J43="Semana 1"),($J43="Semana 2"),($J43="Semana 3"),($J43="Semana 4"),($J43="Semana 5"),($J43="Semana 6"),($J43="Semana 7"),($J43="Semana 8")),INDEX(Calendario!$D$3:$H$55,MATCH(T$4,Calendario!$A$3:$A$55,0),MATCH($I43,Calendario!$D$2:$H$2,0)),""),"")))),IF($K43=2,IF(S43="",IF(OR(($J43="Semana 1"),($J43="Semana 2"),($J43="Semana 3"),($J43="Semana 4"),($J43="Semana 5"),($J43="Semana 6"),($J43="Semana 7")),INDEX(Calendario!$D$3:$H$55,MATCH(T$4,Calendario!$A$3:$A$55,0),MATCH($I43,Calendario!$D$2:$H$2,0)),""),""),IF($K43=3,IF(AND((R43=""),(S43="")),IF(OR(($J43="Semana 1"),($J43="Semana 2"),($J43="Semana 3"),($J43="Semana 4"),($J43="Semana 5"),($J43="Semana 6"),($J43="Semana 7")),INDEX(Calendario!$D$3:$H$55,MATCH(T$4,Calendario!$A$3:$A$55,0),MATCH($I43,Calendario!$D$2:$H$2,0)),""),""),IF($K43=4,IF(AND((Q43=""),(R43=""),(S43="")),IF(OR(($J43="Semana 1"),($J43="Semana 2"),($J43="Semana 3"),($J43="Semana 4"),($J43="Semana 5"),($J43="Semana 6"),($J43="Semana 7")),INDEX(Calendario!$D$3:$H$55,MATCH(T$4,Calendario!$A$3:$A$55,0),MATCH($I43,Calendario!$D$2:$H$2,0)),""),""))))))))))</f>
        <v/>
      </c>
      <c r="U43" s="108">
        <f>IF(ISBLANK($I43),"",IF(OR(EXACT(($I43),PROPER(TEXT(U42,"dddd"))),(EXACT(($I43),PROPER(TEXT(U41,"dddd"))))),"",IF(EXACT(($I43),(PROPER(TEXT(U$3,"dddd")))),"",IF($K43=1,INDEX(Calendario!$D$3:$H$55,MATCH(U$4,Calendario!$A$3:$A$55,0),MATCH($I43,Calendario!$D$2:$H$2,0)),IF($K43=2,IF(T43="",INDEX(Calendario!$D$3:$H$55,MATCH(U$4,Calendario!$A$3:$A$55,0),MATCH($I43,Calendario!$D$2:$H$2,0)),""),IF($K43=3,IF(AND((S43=""),(T43="")),INDEX(Calendario!$D$3:$H$55,MATCH(U$4,Calendario!$A$3:$A$55,0),MATCH($I43,Calendario!$D$2:$H$2,0)),""),IF($K43=4,IF(AND((R43=""),(S43=""),(T43="")),INDEX(Calendario!$D$3:$H$55,MATCH(U$4,Calendario!$A$3:$A$55,0),MATCH($I43,Calendario!$D$2:$H$2,0)),""))))))))</f>
        <v>44614</v>
      </c>
      <c r="V43" s="107" t="str">
        <f>IF(ISBLANK($I43),"",IF(OR(EXACT(($I43),PROPER(TEXT(V42,"dddd"))),(EXACT(($I43),PROPER(TEXT(V41,"dddd"))))),"",IF(EXACT(($I43),(PROPER(TEXT(V$3,"dddd")))),"",IF($K43=1,INDEX(Calendario!$D$3:$H$55,MATCH(V$4,Calendario!$A$3:$A$55,0),MATCH($I43,Calendario!$D$2:$H$2,0)),IF($K43=2,IF(U43="",INDEX(Calendario!$D$3:$H$55,MATCH(V$4,Calendario!$A$3:$A$55,0),MATCH($I43,Calendario!$D$2:$H$2,0)),""),IF($K43=3,IF(AND((T43=""),(U43="")),INDEX(Calendario!$D$3:$H$55,MATCH(V$4,Calendario!$A$3:$A$55,0),MATCH($I43,Calendario!$D$2:$H$2,0)),""),IF($K43=4,IF(AND((S43=""),(T43=""),(U43="")),INDEX(Calendario!$D$3:$H$55,MATCH(V$4,Calendario!$A$3:$A$55,0),MATCH($I43,Calendario!$D$2:$H$2,0)),""))))))))</f>
        <v/>
      </c>
      <c r="W43" s="107">
        <f>IF(ISBLANK($I43),"",IF(OR(EXACT(($I43),PROPER(TEXT(W42,"dddd"))),(EXACT(($I43),PROPER(TEXT(W41,"dddd"))))),"",IF(EXACT(($I43),(PROPER(TEXT(W$3,"dddd")))),"",IF($K43=1,INDEX(Calendario!$D$3:$H$55,MATCH(W$4,Calendario!$A$3:$A$55,0),MATCH($I43,Calendario!$D$2:$H$2,0)),IF($K43=2,IF(V43="",INDEX(Calendario!$D$3:$H$55,MATCH(W$4,Calendario!$A$3:$A$55,0),MATCH($I43,Calendario!$D$2:$H$2,0)),""),IF($K43=3,IF(AND((U43=""),(V43="")),INDEX(Calendario!$D$3:$H$55,MATCH(W$4,Calendario!$A$3:$A$55,0),MATCH($I43,Calendario!$D$2:$H$2,0)),""),IF($K43=4,IF(AND((T43=""),(U43=""),(V43="")),INDEX(Calendario!$D$3:$H$55,MATCH(W$4,Calendario!$A$3:$A$55,0),MATCH($I43,Calendario!$D$2:$H$2,0)),""))))))))</f>
        <v>44628</v>
      </c>
      <c r="X43" s="107" t="str">
        <f>IF(ISBLANK($I43),"",IF(OR(EXACT(($I43),PROPER(TEXT(X42,"dddd"))),(EXACT(($I43),PROPER(TEXT(X41,"dddd"))))),"",IF(EXACT(($I43),(PROPER(TEXT(X$3,"dddd")))),"",IF($K43=1,INDEX(Calendario!$D$3:$H$55,MATCH(X$4,Calendario!$A$3:$A$55,0),MATCH($I43,Calendario!$D$2:$H$2,0)),IF($K43=2,IF(W43="",INDEX(Calendario!$D$3:$H$55,MATCH(X$4,Calendario!$A$3:$A$55,0),MATCH($I43,Calendario!$D$2:$H$2,0)),""),IF($K43=3,IF(AND((V43=""),(W43="")),INDEX(Calendario!$D$3:$H$55,MATCH(X$4,Calendario!$A$3:$A$55,0),MATCH($I43,Calendario!$D$2:$H$2,0)),""),IF($K43=4,IF(AND((U43=""),(V43=""),(W43="")),INDEX(Calendario!$D$3:$H$55,MATCH(X$4,Calendario!$A$3:$A$55,0),MATCH($I43,Calendario!$D$2:$H$2,0)),""))))))))</f>
        <v/>
      </c>
      <c r="Y43" s="107">
        <f>IF(ISBLANK($I43),"",IF(OR(EXACT(($I43),PROPER(TEXT(Y42,"dddd"))),(EXACT(($I43),PROPER(TEXT(Y41,"dddd"))))),"",IF(EXACT(($I43),(PROPER(TEXT(Y$3,"dddd")))),"",IF($K43=1,INDEX(Calendario!$D$3:$H$55,MATCH(Y$4,Calendario!$A$3:$A$55,0),MATCH($I43,Calendario!$D$2:$H$2,0)),IF($K43=2,IF(X43="",INDEX(Calendario!$D$3:$H$55,MATCH(Y$4,Calendario!$A$3:$A$55,0),MATCH($I43,Calendario!$D$2:$H$2,0)),""),IF($K43=3,IF(AND((W43=""),(X43="")),INDEX(Calendario!$D$3:$H$55,MATCH(Y$4,Calendario!$A$3:$A$55,0),MATCH($I43,Calendario!$D$2:$H$2,0)),""),IF($K43=4,IF(AND((V43=""),(W43=""),(X43="")),INDEX(Calendario!$D$3:$H$55,MATCH(Y$4,Calendario!$A$3:$A$55,0),MATCH($I43,Calendario!$D$2:$H$2,0)),""))))))))</f>
        <v>44642</v>
      </c>
      <c r="Z43" s="107" t="str">
        <f>IF(ISBLANK($I43),"",IF(OR(EXACT(($I43),PROPER(TEXT(Z42,"dddd"))),(EXACT(($I43),PROPER(TEXT(Z41,"dddd"))))),"",IF(EXACT(($I43),(PROPER(TEXT(Z$3,"dddd")))),"",IF($K43=1,INDEX(Calendario!$D$3:$H$55,MATCH(Z$4,Calendario!$A$3:$A$55,0),MATCH($I43,Calendario!$D$2:$H$2,0)),IF($K43=2,IF(Y43="",INDEX(Calendario!$D$3:$H$55,MATCH(Z$4,Calendario!$A$3:$A$55,0),MATCH($I43,Calendario!$D$2:$H$2,0)),""),IF($K43=3,IF(AND((X43=""),(Y43="")),INDEX(Calendario!$D$3:$H$55,MATCH(Z$4,Calendario!$A$3:$A$55,0),MATCH($I43,Calendario!$D$2:$H$2,0)),""),IF($K43=4,IF(AND((W43=""),(X43=""),(Y43="")),INDEX(Calendario!$D$3:$H$55,MATCH(Z$4,Calendario!$A$3:$A$55,0),MATCH($I43,Calendario!$D$2:$H$2,0)),""))))))))</f>
        <v/>
      </c>
      <c r="AA43" s="108">
        <f>IF(ISBLANK($I43),"",IF(OR(EXACT(($I43),PROPER(TEXT(AA42,"dddd"))),(EXACT(($I43),PROPER(TEXT(AA41,"dddd"))))),"",IF(EXACT(($I43),(PROPER(TEXT(AA$3,"dddd")))),"",IF($K43=1,INDEX(Calendario!$D$3:$H$55,MATCH(AA$4,Calendario!$A$3:$A$55,0),MATCH($I43,Calendario!$D$2:$H$2,0)),IF($K43=2,IF(Z43="",INDEX(Calendario!$D$3:$H$55,MATCH(AA$4,Calendario!$A$3:$A$55,0),MATCH($I43,Calendario!$D$2:$H$2,0)),""),IF($K43=3,IF(AND((Y43=""),(Z43="")),INDEX(Calendario!$D$3:$H$55,MATCH(AA$4,Calendario!$A$3:$A$55,0),MATCH($I43,Calendario!$D$2:$H$2,0)),""),IF($K43=4,IF(AND((X43=""),(Y43=""),(Z43="")),INDEX(Calendario!$D$3:$H$55,MATCH(AA$4,Calendario!$A$3:$A$55,0),MATCH($I43,Calendario!$D$2:$H$2,0)),""))))))))</f>
        <v>44656</v>
      </c>
      <c r="AB43" s="108" t="str">
        <f>IF(ISBLANK($I43),"",IF(OR(EXACT(($I43),PROPER(TEXT(AB42,"dddd"))),(EXACT(($I43),PROPER(TEXT(AB41,"dddd"))))),"",IF(EXACT(($I43),(PROPER(TEXT(AB$3,"dddd")))),"",IF($K43=1,INDEX(Calendario!$D$3:$H$55,MATCH(AB$4,Calendario!$A$3:$A$55,0),MATCH($I43,Calendario!$D$2:$H$2,0)),IF($K43=2,IF(AA43="",INDEX(Calendario!$D$3:$H$55,MATCH(AB$4,Calendario!$A$3:$A$55,0),MATCH($I43,Calendario!$D$2:$H$2,0)),""),IF($K43=3,IF(AND((Z43=""),(AA43="")),INDEX(Calendario!$D$3:$H$55,MATCH(AB$4,Calendario!$A$3:$A$55,0),MATCH($I43,Calendario!$D$2:$H$2,0)),""),IF($K43=4,IF(AND((Y43=""),(Z43=""),(AA43="")),INDEX(Calendario!$D$3:$H$55,MATCH(AB$4,Calendario!$A$3:$A$55,0),MATCH($I43,Calendario!$D$2:$H$2,0)),""))))))))</f>
        <v/>
      </c>
      <c r="AC43" s="108">
        <f>IF(ISBLANK($I43),"",IF(OR(EXACT(($I43),PROPER(TEXT(AC42,"dddd"))),(EXACT(($I43),PROPER(TEXT(AC41,"dddd"))))),"",IF(EXACT(($I43),(PROPER(TEXT(AC$3,"dddd")))),"",IF($K43=1,INDEX(Calendario!$D$3:$H$55,MATCH(AC$4,Calendario!$A$3:$A$55,0),MATCH($I43,Calendario!$D$2:$H$2,0)),IF($K43=2,IF(AB43="",INDEX(Calendario!$D$3:$H$55,MATCH(AC$4,Calendario!$A$3:$A$55,0),MATCH($I43,Calendario!$D$2:$H$2,0)),""),IF($K43=3,IF(AND((AA43=""),(AB43="")),INDEX(Calendario!$D$3:$H$55,MATCH(AC$4,Calendario!$A$3:$A$55,0),MATCH($I43,Calendario!$D$2:$H$2,0)),""),IF($K43=4,IF(AND((Z43=""),(AA43=""),(AB43="")),INDEX(Calendario!$D$3:$H$55,MATCH(AC$4,Calendario!$A$3:$A$55,0),MATCH($I43,Calendario!$D$2:$H$2,0)),""))))))))</f>
        <v>44670</v>
      </c>
      <c r="AD43" s="108" t="str">
        <f>IF(ISBLANK($I43),"",IF(OR(EXACT(($I43),PROPER(TEXT(AD42,"dddd"))),(EXACT(($I43),PROPER(TEXT(AD41,"dddd"))))),"",IF(EXACT(($I43),(PROPER(TEXT(AD$3,"dddd")))),"",IF($K43=1,INDEX(Calendario!$D$3:$H$55,MATCH(AD$4,Calendario!$A$3:$A$55,0),MATCH($I43,Calendario!$D$2:$H$2,0)),IF($K43=2,IF(AC43="",INDEX(Calendario!$D$3:$H$55,MATCH(AD$4,Calendario!$A$3:$A$55,0),MATCH($I43,Calendario!$D$2:$H$2,0)),""),IF($K43=3,IF(AND((AB43=""),(AC43="")),INDEX(Calendario!$D$3:$H$55,MATCH(AD$4,Calendario!$A$3:$A$55,0),MATCH($I43,Calendario!$D$2:$H$2,0)),""),IF($K43=4,IF(AND((AA43=""),(AB43=""),(AC43="")),INDEX(Calendario!$D$3:$H$55,MATCH(AD$4,Calendario!$A$3:$A$55,0),MATCH($I43,Calendario!$D$2:$H$2,0)),""))))))))</f>
        <v/>
      </c>
      <c r="AE43" s="107">
        <f>IF(ISBLANK($I43),"",IF(OR(EXACT(($I43),PROPER(TEXT(AE42,"dddd"))),(EXACT(($I43),PROPER(TEXT(AE41,"dddd"))))),"",IF(EXACT(($I43),(PROPER(TEXT(AE$3,"dddd")))),"",IF($K43=1,INDEX(Calendario!$D$3:$H$55,MATCH(AE$4,Calendario!$A$3:$A$55,0),MATCH($I43,Calendario!$D$2:$H$2,0)),IF($K43=2,IF(AD43="",INDEX(Calendario!$D$3:$H$55,MATCH(AE$4,Calendario!$A$3:$A$55,0),MATCH($I43,Calendario!$D$2:$H$2,0)),""),IF($K43=3,IF(AND((AC43=""),(AD43="")),INDEX(Calendario!$D$3:$H$55,MATCH(AE$4,Calendario!$A$3:$A$55,0),MATCH($I43,Calendario!$D$2:$H$2,0)),""),IF($K43=4,IF(AND((AB43=""),(AC43=""),(AD43="")),INDEX(Calendario!$D$3:$H$55,MATCH(AE$4,Calendario!$A$3:$A$55,0),MATCH($I43,Calendario!$D$2:$H$2,0)),""))))))))</f>
        <v>44684</v>
      </c>
      <c r="AF43" s="107" t="str">
        <f>IF(ISBLANK($I43),"",IF(OR(EXACT(($I43),PROPER(TEXT(AF42,"dddd"))),(EXACT(($I43),PROPER(TEXT(AF41,"dddd"))))),"",IF(EXACT(($I43),(PROPER(TEXT(AF$3,"dddd")))),"",IF($K43=1,INDEX(Calendario!$D$3:$H$55,MATCH(AF$4,Calendario!$A$3:$A$55,0),MATCH($I43,Calendario!$D$2:$H$2,0)),IF($K43=2,IF(AE43="",INDEX(Calendario!$D$3:$H$55,MATCH(AF$4,Calendario!$A$3:$A$55,0),MATCH($I43,Calendario!$D$2:$H$2,0)),""),IF($K43=3,IF(AND((AD43=""),(AE43="")),INDEX(Calendario!$D$3:$H$55,MATCH(AF$4,Calendario!$A$3:$A$55,0),MATCH($I43,Calendario!$D$2:$H$2,0)),""),IF($K43=4,IF(AND((AC43=""),(AD43=""),(AE43="")),INDEX(Calendario!$D$3:$H$55,MATCH(AF$4,Calendario!$A$3:$A$55,0),MATCH($I43,Calendario!$D$2:$H$2,0)),""))))))))</f>
        <v/>
      </c>
      <c r="AG43" s="107">
        <f>IF(ISBLANK($I43),"",IF(OR(EXACT(($I43),PROPER(TEXT(AG42,"dddd"))),(EXACT(($I43),PROPER(TEXT(AG41,"dddd"))))),"",IF(EXACT(($I43),(PROPER(TEXT(AG$3,"dddd")))),"",IF($K43=1,INDEX(Calendario!$D$3:$H$55,MATCH(AG$4,Calendario!$A$3:$A$55,0),MATCH($I43,Calendario!$D$2:$H$2,0)),IF($K43=2,IF(AF43="",INDEX(Calendario!$D$3:$H$55,MATCH(AG$4,Calendario!$A$3:$A$55,0),MATCH($I43,Calendario!$D$2:$H$2,0)),""),IF($K43=3,IF(AND((AE43=""),(AF43="")),INDEX(Calendario!$D$3:$H$55,MATCH(AG$4,Calendario!$A$3:$A$55,0),MATCH($I43,Calendario!$D$2:$H$2,0)),""),IF($K43=4,IF(AND((AD43=""),(AE43=""),(AF43="")),INDEX(Calendario!$D$3:$H$55,MATCH(AG$4,Calendario!$A$3:$A$55,0),MATCH($I43,Calendario!$D$2:$H$2,0)),""))))))))</f>
        <v>44698</v>
      </c>
      <c r="AH43" s="107" t="str">
        <f>IF(ISBLANK($I43),"",IF(OR(EXACT(($I43),PROPER(TEXT(AH42,"dddd"))),(EXACT(($I43),PROPER(TEXT(AH41,"dddd"))))),"",IF(EXACT(($I43),(PROPER(TEXT(AH$3,"dddd")))),"",IF($K43=1,INDEX(Calendario!$D$3:$H$55,MATCH(AH$4,Calendario!$A$3:$A$55,0),MATCH($I43,Calendario!$D$2:$H$2,0)),IF($K43=2,IF(AG43="",INDEX(Calendario!$D$3:$H$55,MATCH(AH$4,Calendario!$A$3:$A$55,0),MATCH($I43,Calendario!$D$2:$H$2,0)),""),IF($K43=3,IF(AND((AF43=""),(AG43="")),INDEX(Calendario!$D$3:$H$55,MATCH(AH$4,Calendario!$A$3:$A$55,0),MATCH($I43,Calendario!$D$2:$H$2,0)),""),IF($K43=4,IF(AND((AE43=""),(AF43=""),(AG43="")),INDEX(Calendario!$D$3:$H$55,MATCH(AH$4,Calendario!$A$3:$A$55,0),MATCH($I43,Calendario!$D$2:$H$2,0)),""))))))))</f>
        <v/>
      </c>
      <c r="AI43" s="108">
        <f>IF(ISBLANK($I43),"",IF(OR(EXACT(($I43),PROPER(TEXT(AI42,"dddd"))),(EXACT(($I43),PROPER(TEXT(AI41,"dddd"))))),"",IF(EXACT(($I43),(PROPER(TEXT(AI$3,"dddd")))),"",IF($K43=1,INDEX(Calendario!$D$3:$H$55,MATCH(AI$4,Calendario!$A$3:$A$55,0),MATCH($I43,Calendario!$D$2:$H$2,0)),IF($K43=2,IF(AH43="",INDEX(Calendario!$D$3:$H$55,MATCH(AI$4,Calendario!$A$3:$A$55,0),MATCH($I43,Calendario!$D$2:$H$2,0)),""),IF($K43=3,IF(AND((AG43=""),(AH43="")),INDEX(Calendario!$D$3:$H$55,MATCH(AI$4,Calendario!$A$3:$A$55,0),MATCH($I43,Calendario!$D$2:$H$2,0)),""),IF($K43=4,IF(AND((AF43=""),(AG43=""),(AH43="")),INDEX(Calendario!$D$3:$H$55,MATCH(AI$4,Calendario!$A$3:$A$55,0),MATCH($I43,Calendario!$D$2:$H$2,0)),""))))))))</f>
        <v>44712</v>
      </c>
      <c r="AJ43" s="108" t="str">
        <f>IF(ISBLANK($I43),"",IF(OR(EXACT(($I43),PROPER(TEXT(AJ42,"dddd"))),(EXACT(($I43),PROPER(TEXT(AJ41,"dddd"))))),"",IF(EXACT(($I43),(PROPER(TEXT(AJ$3,"dddd")))),"",IF($K43=1,INDEX(Calendario!$D$3:$H$55,MATCH(AJ$4,Calendario!$A$3:$A$55,0),MATCH($I43,Calendario!$D$2:$H$2,0)),IF($K43=2,IF(AI43="",INDEX(Calendario!$D$3:$H$55,MATCH(AJ$4,Calendario!$A$3:$A$55,0),MATCH($I43,Calendario!$D$2:$H$2,0)),""),IF($K43=3,IF(AND((AH43=""),(AI43="")),INDEX(Calendario!$D$3:$H$55,MATCH(AJ$4,Calendario!$A$3:$A$55,0),MATCH($I43,Calendario!$D$2:$H$2,0)),""),IF($K43=4,IF(AND((AG43=""),(AH43=""),(AI43="")),INDEX(Calendario!$D$3:$H$55,MATCH(AJ$4,Calendario!$A$3:$A$55,0),MATCH($I43,Calendario!$D$2:$H$2,0)),""))))))))</f>
        <v/>
      </c>
      <c r="AK43" s="108">
        <f>IF(ISBLANK($I43),"",IF(OR(EXACT(($I43),PROPER(TEXT(AK42,"dddd"))),(EXACT(($I43),PROPER(TEXT(AK41,"dddd"))))),"",IF(EXACT(($I43),(PROPER(TEXT(AK$3,"dddd")))),"",IF($K43=1,INDEX(Calendario!$D$3:$H$55,MATCH(AK$4,Calendario!$A$3:$A$55,0),MATCH($I43,Calendario!$D$2:$H$2,0)),IF($K43=2,IF(AJ43="",INDEX(Calendario!$D$3:$H$55,MATCH(AK$4,Calendario!$A$3:$A$55,0),MATCH($I43,Calendario!$D$2:$H$2,0)),""),IF($K43=3,IF(AND((AI43=""),(AJ43="")),INDEX(Calendario!$D$3:$H$55,MATCH(AK$4,Calendario!$A$3:$A$55,0),MATCH($I43,Calendario!$D$2:$H$2,0)),""),IF($K43=4,IF(AND((AH43=""),(AI43=""),(AJ43="")),INDEX(Calendario!$D$3:$H$55,MATCH(AK$4,Calendario!$A$3:$A$55,0),MATCH($I43,Calendario!$D$2:$H$2,0)),""))))))))</f>
        <v>44726</v>
      </c>
      <c r="AL43" s="108" t="str">
        <f>IF(ISBLANK($I43),"",IF(OR(EXACT(($I43),PROPER(TEXT(AL42,"dddd"))),(EXACT(($I43),PROPER(TEXT(AL41,"dddd"))))),"",IF(EXACT(($I43),(PROPER(TEXT(AL$3,"dddd")))),"",IF($K43=1,INDEX(Calendario!$D$3:$H$55,MATCH(AL$4,Calendario!$A$3:$A$55,0),MATCH($I43,Calendario!$D$2:$H$2,0)),IF($K43=2,IF(AK43="",INDEX(Calendario!$D$3:$H$55,MATCH(AL$4,Calendario!$A$3:$A$55,0),MATCH($I43,Calendario!$D$2:$H$2,0)),""),IF($K43=3,IF(AND((AJ43=""),(AK43="")),INDEX(Calendario!$D$3:$H$55,MATCH(AL$4,Calendario!$A$3:$A$55,0),MATCH($I43,Calendario!$D$2:$H$2,0)),""),IF($K43=4,IF(AND((AI43=""),(AJ43=""),(AK43="")),INDEX(Calendario!$D$3:$H$55,MATCH(AL$4,Calendario!$A$3:$A$55,0),MATCH($I43,Calendario!$D$2:$H$2,0)),""))))))))</f>
        <v/>
      </c>
      <c r="AM43" s="108">
        <f>IF(ISBLANK($I43),"",IF(OR(EXACT(($I43),PROPER(TEXT(AM42,"dddd"))),(EXACT(($I43),PROPER(TEXT(AM41,"dddd"))))),"",IF(EXACT(($I43),(PROPER(TEXT(AM$3,"dddd")))),"",IF($K43=1,INDEX(Calendario!$D$3:$H$55,MATCH(AM$4,Calendario!$A$3:$A$55,0),MATCH($I43,Calendario!$D$2:$H$2,0)),IF($K43=2,IF(AL43="",INDEX(Calendario!$D$3:$H$55,MATCH(AM$4,Calendario!$A$3:$A$55,0),MATCH($I43,Calendario!$D$2:$H$2,0)),""),IF($K43=3,IF(AND((AK43=""),(AL43="")),INDEX(Calendario!$D$3:$H$55,MATCH(AM$4,Calendario!$A$3:$A$55,0),MATCH($I43,Calendario!$D$2:$H$2,0)),""),IF($K43=4,IF(AND((AJ43=""),(AK43=""),(AL43="")),INDEX(Calendario!$D$3:$H$55,MATCH(AM$4,Calendario!$A$3:$A$55,0),MATCH($I43,Calendario!$D$2:$H$2,0)),""))))))))</f>
        <v>44740</v>
      </c>
      <c r="AN43" s="107" t="str">
        <f>IF(ISBLANK($I43),"",IF(OR(EXACT(($I43),PROPER(TEXT(AN42,"dddd"))),(EXACT(($I43),PROPER(TEXT(AN41,"dddd"))))),"",IF(EXACT(($I43),(PROPER(TEXT(AN$3,"dddd")))),"",IF($K43=1,INDEX(Calendario!$D$3:$H$55,MATCH(AN$4,Calendario!$A$3:$A$55,0),MATCH($I43,Calendario!$D$2:$H$2,0)),IF($K43=2,IF(AM43="",INDEX(Calendario!$D$3:$H$55,MATCH(AN$4,Calendario!$A$3:$A$55,0),MATCH($I43,Calendario!$D$2:$H$2,0)),""),IF($K43=3,IF(AND((AL43=""),(AM43="")),INDEX(Calendario!$D$3:$H$55,MATCH(AN$4,Calendario!$A$3:$A$55,0),MATCH($I43,Calendario!$D$2:$H$2,0)),""),IF($K43=4,IF(AND((AK43=""),(AL43=""),(AM43="")),INDEX(Calendario!$D$3:$H$55,MATCH(AN$4,Calendario!$A$3:$A$55,0),MATCH($I43,Calendario!$D$2:$H$2,0)),""))))))))</f>
        <v/>
      </c>
      <c r="AO43" s="107">
        <f>IF(ISBLANK($I43),"",IF(OR(EXACT(($I43),PROPER(TEXT(AO42,"dddd"))),(EXACT(($I43),PROPER(TEXT(AO41,"dddd"))))),"",IF(EXACT(($I43),(PROPER(TEXT(AO$3,"dddd")))),"",IF($K43=1,INDEX(Calendario!$D$3:$H$55,MATCH(AO$4,Calendario!$A$3:$A$55,0),MATCH($I43,Calendario!$D$2:$H$2,0)),IF($K43=2,IF(AN43="",INDEX(Calendario!$D$3:$H$55,MATCH(AO$4,Calendario!$A$3:$A$55,0),MATCH($I43,Calendario!$D$2:$H$2,0)),""),IF($K43=3,IF(AND((AM43=""),(AN43="")),INDEX(Calendario!$D$3:$H$55,MATCH(AO$4,Calendario!$A$3:$A$55,0),MATCH($I43,Calendario!$D$2:$H$2,0)),""),IF($K43=4,IF(AND((AL43=""),(AM43=""),(AN43="")),INDEX(Calendario!$D$3:$H$55,MATCH(AO$4,Calendario!$A$3:$A$55,0),MATCH($I43,Calendario!$D$2:$H$2,0)),""))))))))</f>
        <v>44754</v>
      </c>
      <c r="AP43" s="107" t="str">
        <f>IF(ISBLANK($I43),"",IF(OR(EXACT(($I43),PROPER(TEXT(AP42,"dddd"))),(EXACT(($I43),PROPER(TEXT(AP41,"dddd"))))),"",IF(EXACT(($I43),(PROPER(TEXT(AP$3,"dddd")))),"",IF($K43=1,INDEX(Calendario!$D$3:$H$55,MATCH(AP$4,Calendario!$A$3:$A$55,0),MATCH($I43,Calendario!$D$2:$H$2,0)),IF($K43=2,IF(AO43="",INDEX(Calendario!$D$3:$H$55,MATCH(AP$4,Calendario!$A$3:$A$55,0),MATCH($I43,Calendario!$D$2:$H$2,0)),""),IF($K43=3,IF(AND((AN43=""),(AO43="")),INDEX(Calendario!$D$3:$H$55,MATCH(AP$4,Calendario!$A$3:$A$55,0),MATCH($I43,Calendario!$D$2:$H$2,0)),""),IF($K43=4,IF(AND((AM43=""),(AN43=""),(AO43="")),INDEX(Calendario!$D$3:$H$55,MATCH(AP$4,Calendario!$A$3:$A$55,0),MATCH($I43,Calendario!$D$2:$H$2,0)),""))))))))</f>
        <v/>
      </c>
      <c r="AQ43" s="107">
        <f>IF(ISBLANK($I43),"",IF(OR(EXACT(($I43),PROPER(TEXT(AQ42,"dddd"))),(EXACT(($I43),PROPER(TEXT(AQ41,"dddd"))))),"",IF(EXACT(($I43),(PROPER(TEXT(AQ$3,"dddd")))),"",IF($K43=1,INDEX(Calendario!$D$3:$H$55,MATCH(AQ$4,Calendario!$A$3:$A$55,0),MATCH($I43,Calendario!$D$2:$H$2,0)),IF($K43=2,IF(AP43="",INDEX(Calendario!$D$3:$H$55,MATCH(AQ$4,Calendario!$A$3:$A$55,0),MATCH($I43,Calendario!$D$2:$H$2,0)),""),IF($K43=3,IF(AND((AO43=""),(AP43="")),INDEX(Calendario!$D$3:$H$55,MATCH(AQ$4,Calendario!$A$3:$A$55,0),MATCH($I43,Calendario!$D$2:$H$2,0)),""),IF($K43=4,IF(AND((AN43=""),(AO43=""),(AP43="")),INDEX(Calendario!$D$3:$H$55,MATCH(AQ$4,Calendario!$A$3:$A$55,0),MATCH($I43,Calendario!$D$2:$H$2,0)),""))))))))</f>
        <v>44768</v>
      </c>
      <c r="AR43" s="108" t="str">
        <f>IF(ISBLANK($I43),"",IF(OR(EXACT(($I43),PROPER(TEXT(AR42,"dddd"))),(EXACT(($I43),PROPER(TEXT(AR41,"dddd"))))),"",IF(EXACT(($I43),(PROPER(TEXT(AR$3,"dddd")))),"",IF($K43=1,INDEX(Calendario!$D$3:$H$55,MATCH(AR$4,Calendario!$A$3:$A$55,0),MATCH($I43,Calendario!$D$2:$H$2,0)),IF($K43=2,IF(AQ43="",INDEX(Calendario!$D$3:$H$55,MATCH(AR$4,Calendario!$A$3:$A$55,0),MATCH($I43,Calendario!$D$2:$H$2,0)),""),IF($K43=3,IF(AND((AP43=""),(AQ43="")),INDEX(Calendario!$D$3:$H$55,MATCH(AR$4,Calendario!$A$3:$A$55,0),MATCH($I43,Calendario!$D$2:$H$2,0)),""),IF($K43=4,IF(AND((AO43=""),(AP43=""),(AQ43="")),INDEX(Calendario!$D$3:$H$55,MATCH(AR$4,Calendario!$A$3:$A$55,0),MATCH($I43,Calendario!$D$2:$H$2,0)),""))))))))</f>
        <v/>
      </c>
      <c r="AS43" s="108">
        <f>IF(ISBLANK($I43),"",IF(OR(EXACT(($I43),PROPER(TEXT(AS42,"dddd"))),(EXACT(($I43),PROPER(TEXT(AS41,"dddd"))))),"",IF(EXACT(($I43),(PROPER(TEXT(AS$3,"dddd")))),"",IF($K43=1,INDEX(Calendario!$D$3:$H$55,MATCH(AS$4,Calendario!$A$3:$A$55,0),MATCH($I43,Calendario!$D$2:$H$2,0)),IF($K43=2,IF(AR43="",INDEX(Calendario!$D$3:$H$55,MATCH(AS$4,Calendario!$A$3:$A$55,0),MATCH($I43,Calendario!$D$2:$H$2,0)),""),IF($K43=3,IF(AND((AQ43=""),(AR43="")),INDEX(Calendario!$D$3:$H$55,MATCH(AS$4,Calendario!$A$3:$A$55,0),MATCH($I43,Calendario!$D$2:$H$2,0)),""),IF($K43=4,IF(AND((AP43=""),(AQ43=""),(AR43="")),INDEX(Calendario!$D$3:$H$55,MATCH(AS$4,Calendario!$A$3:$A$55,0),MATCH($I43,Calendario!$D$2:$H$2,0)),""))))))))</f>
        <v>44782</v>
      </c>
      <c r="AT43" s="108" t="str">
        <f>IF(ISBLANK($I43),"",IF(OR(EXACT(($I43),PROPER(TEXT(AT42,"dddd"))),(EXACT(($I43),PROPER(TEXT(AT41,"dddd"))))),"",IF(EXACT(($I43),(PROPER(TEXT(AT$3,"dddd")))),"",IF($K43=1,INDEX(Calendario!$D$3:$H$55,MATCH(AT$4,Calendario!$A$3:$A$55,0),MATCH($I43,Calendario!$D$2:$H$2,0)),IF($K43=2,IF(AS43="",INDEX(Calendario!$D$3:$H$55,MATCH(AT$4,Calendario!$A$3:$A$55,0),MATCH($I43,Calendario!$D$2:$H$2,0)),""),IF($K43=3,IF(AND((AR43=""),(AS43="")),INDEX(Calendario!$D$3:$H$55,MATCH(AT$4,Calendario!$A$3:$A$55,0),MATCH($I43,Calendario!$D$2:$H$2,0)),""),IF($K43=4,IF(AND((AQ43=""),(AR43=""),(AS43="")),INDEX(Calendario!$D$3:$H$55,MATCH(AT$4,Calendario!$A$3:$A$55,0),MATCH($I43,Calendario!$D$2:$H$2,0)),""))))))))</f>
        <v/>
      </c>
      <c r="AU43" s="108">
        <f>IF(ISBLANK($I43),"",IF(OR(EXACT(($I43),PROPER(TEXT(AU42,"dddd"))),(EXACT(($I43),PROPER(TEXT(AU41,"dddd"))))),"",IF(EXACT(($I43),(PROPER(TEXT(AU$3,"dddd")))),"",IF($K43=1,INDEX(Calendario!$D$3:$H$55,MATCH(AU$4,Calendario!$A$3:$A$55,0),MATCH($I43,Calendario!$D$2:$H$2,0)),IF($K43=2,IF(AT43="",INDEX(Calendario!$D$3:$H$55,MATCH(AU$4,Calendario!$A$3:$A$55,0),MATCH($I43,Calendario!$D$2:$H$2,0)),""),IF($K43=3,IF(AND((AS43=""),(AT43="")),INDEX(Calendario!$D$3:$H$55,MATCH(AU$4,Calendario!$A$3:$A$55,0),MATCH($I43,Calendario!$D$2:$H$2,0)),""),IF($K43=4,IF(AND((AR43=""),(AS43=""),(AT43="")),INDEX(Calendario!$D$3:$H$55,MATCH(AU$4,Calendario!$A$3:$A$55,0),MATCH($I43,Calendario!$D$2:$H$2,0)),""))))))))</f>
        <v>44796</v>
      </c>
      <c r="AV43" s="107" t="str">
        <f>IF(ISBLANK($I43),"",IF(OR(EXACT(($I43),PROPER(TEXT(AV42,"dddd"))),(EXACT(($I43),PROPER(TEXT(AV41,"dddd"))))),"",IF(EXACT(($I43),(PROPER(TEXT(AV$3,"dddd")))),"",IF($K43=1,INDEX(Calendario!$D$3:$H$55,MATCH(AV$4,Calendario!$A$3:$A$55,0),MATCH($I43,Calendario!$D$2:$H$2,0)),IF($K43=2,IF(AU43="",INDEX(Calendario!$D$3:$H$55,MATCH(AV$4,Calendario!$A$3:$A$55,0),MATCH($I43,Calendario!$D$2:$H$2,0)),""),IF($K43=3,IF(AND((AT43=""),(AU43="")),INDEX(Calendario!$D$3:$H$55,MATCH(AV$4,Calendario!$A$3:$A$55,0),MATCH($I43,Calendario!$D$2:$H$2,0)),""),IF($K43=4,IF(AND((AS43=""),(AT43=""),(AU43="")),INDEX(Calendario!$D$3:$H$55,MATCH(AV$4,Calendario!$A$3:$A$55,0),MATCH($I43,Calendario!$D$2:$H$2,0)),""))))))))</f>
        <v/>
      </c>
      <c r="AW43" s="107">
        <f>IF(ISBLANK($I43),"",IF(OR(EXACT(($I43),PROPER(TEXT(AW42,"dddd"))),(EXACT(($I43),PROPER(TEXT(AW41,"dddd"))))),"",IF(EXACT(($I43),(PROPER(TEXT(AW$3,"dddd")))),"",IF($K43=1,INDEX(Calendario!$D$3:$H$55,MATCH(AW$4,Calendario!$A$3:$A$55,0),MATCH($I43,Calendario!$D$2:$H$2,0)),IF($K43=2,IF(AV43="",INDEX(Calendario!$D$3:$H$55,MATCH(AW$4,Calendario!$A$3:$A$55,0),MATCH($I43,Calendario!$D$2:$H$2,0)),""),IF($K43=3,IF(AND((AU43=""),(AV43="")),INDEX(Calendario!$D$3:$H$55,MATCH(AW$4,Calendario!$A$3:$A$55,0),MATCH($I43,Calendario!$D$2:$H$2,0)),""),IF($K43=4,IF(AND((AT43=""),(AU43=""),(AV43="")),INDEX(Calendario!$D$3:$H$55,MATCH(AW$4,Calendario!$A$3:$A$55,0),MATCH($I43,Calendario!$D$2:$H$2,0)),""))))))))</f>
        <v>44810</v>
      </c>
      <c r="AX43" s="107" t="str">
        <f>IF(ISBLANK($I43),"",IF(OR(EXACT(($I43),PROPER(TEXT(AX42,"dddd"))),(EXACT(($I43),PROPER(TEXT(AX41,"dddd"))))),"",IF(EXACT(($I43),(PROPER(TEXT(AX$3,"dddd")))),"",IF($K43=1,INDEX(Calendario!$D$3:$H$55,MATCH(AX$4,Calendario!$A$3:$A$55,0),MATCH($I43,Calendario!$D$2:$H$2,0)),IF($K43=2,IF(AW43="",INDEX(Calendario!$D$3:$H$55,MATCH(AX$4,Calendario!$A$3:$A$55,0),MATCH($I43,Calendario!$D$2:$H$2,0)),""),IF($K43=3,IF(AND((AV43=""),(AW43="")),INDEX(Calendario!$D$3:$H$55,MATCH(AX$4,Calendario!$A$3:$A$55,0),MATCH($I43,Calendario!$D$2:$H$2,0)),""),IF($K43=4,IF(AND((AU43=""),(AV43=""),(AW43="")),INDEX(Calendario!$D$3:$H$55,MATCH(AX$4,Calendario!$A$3:$A$55,0),MATCH($I43,Calendario!$D$2:$H$2,0)),""))))))))</f>
        <v/>
      </c>
      <c r="AY43" s="107">
        <f>IF(ISBLANK($I43),"",IF(OR(EXACT(($I43),PROPER(TEXT(AY42,"dddd"))),(EXACT(($I43),PROPER(TEXT(AY41,"dddd"))))),"",IF(EXACT(($I43),(PROPER(TEXT(AY$3,"dddd")))),"",IF($K43=1,INDEX(Calendario!$D$3:$H$55,MATCH(AY$4,Calendario!$A$3:$A$55,0),MATCH($I43,Calendario!$D$2:$H$2,0)),IF($K43=2,IF(AX43="",INDEX(Calendario!$D$3:$H$55,MATCH(AY$4,Calendario!$A$3:$A$55,0),MATCH($I43,Calendario!$D$2:$H$2,0)),""),IF($K43=3,IF(AND((AW43=""),(AX43="")),INDEX(Calendario!$D$3:$H$55,MATCH(AY$4,Calendario!$A$3:$A$55,0),MATCH($I43,Calendario!$D$2:$H$2,0)),""),IF($K43=4,IF(AND((AV43=""),(AW43=""),(AX43="")),INDEX(Calendario!$D$3:$H$55,MATCH(AY$4,Calendario!$A$3:$A$55,0),MATCH($I43,Calendario!$D$2:$H$2,0)),""))))))))</f>
        <v>44824</v>
      </c>
      <c r="AZ43" s="107" t="str">
        <f>IF(ISBLANK($I43),"",IF(OR(EXACT(($I43),PROPER(TEXT(AZ42,"dddd"))),(EXACT(($I43),PROPER(TEXT(AZ41,"dddd"))))),"",IF(EXACT(($I43),(PROPER(TEXT(AZ$3,"dddd")))),"",IF($K43=1,INDEX(Calendario!$D$3:$H$55,MATCH(AZ$4,Calendario!$A$3:$A$55,0),MATCH($I43,Calendario!$D$2:$H$2,0)),IF($K43=2,IF(AY43="",INDEX(Calendario!$D$3:$H$55,MATCH(AZ$4,Calendario!$A$3:$A$55,0),MATCH($I43,Calendario!$D$2:$H$2,0)),""),IF($K43=3,IF(AND((AX43=""),(AY43="")),INDEX(Calendario!$D$3:$H$55,MATCH(AZ$4,Calendario!$A$3:$A$55,0),MATCH($I43,Calendario!$D$2:$H$2,0)),""),IF($K43=4,IF(AND((AW43=""),(AX43=""),(AY43="")),INDEX(Calendario!$D$3:$H$55,MATCH(AZ$4,Calendario!$A$3:$A$55,0),MATCH($I43,Calendario!$D$2:$H$2,0)),""))))))))</f>
        <v/>
      </c>
      <c r="BA43" s="108">
        <f>IF(ISBLANK($I43),"",IF(OR(EXACT(($I43),PROPER(TEXT(BA42,"dddd"))),(EXACT(($I43),PROPER(TEXT(BA41,"dddd"))))),"",IF(EXACT(($I43),(PROPER(TEXT(BA$3,"dddd")))),"",IF($K43=1,INDEX(Calendario!$D$3:$H$55,MATCH(BA$4,Calendario!$A$3:$A$55,0),MATCH($I43,Calendario!$D$2:$H$2,0)),IF($K43=2,IF(AZ43="",INDEX(Calendario!$D$3:$H$55,MATCH(BA$4,Calendario!$A$3:$A$55,0),MATCH($I43,Calendario!$D$2:$H$2,0)),""),IF($K43=3,IF(AND((AY43=""),(AZ43="")),INDEX(Calendario!$D$3:$H$55,MATCH(BA$4,Calendario!$A$3:$A$55,0),MATCH($I43,Calendario!$D$2:$H$2,0)),""),IF($K43=4,IF(AND((AX43=""),(AY43=""),(AZ43="")),INDEX(Calendario!$D$3:$H$55,MATCH(BA$4,Calendario!$A$3:$A$55,0),MATCH($I43,Calendario!$D$2:$H$2,0)),""))))))))</f>
        <v>44838</v>
      </c>
      <c r="BB43" s="108" t="str">
        <f>IF(ISBLANK($I43),"",IF(OR(EXACT(($I43),PROPER(TEXT(BB42,"dddd"))),(EXACT(($I43),PROPER(TEXT(BB41,"dddd"))))),"",IF(EXACT(($I43),(PROPER(TEXT(BB$3,"dddd")))),"",IF($K43=1,INDEX(Calendario!$D$3:$H$55,MATCH(BB$4,Calendario!$A$3:$A$55,0),MATCH($I43,Calendario!$D$2:$H$2,0)),IF($K43=2,IF(BA43="",INDEX(Calendario!$D$3:$H$55,MATCH(BB$4,Calendario!$A$3:$A$55,0),MATCH($I43,Calendario!$D$2:$H$2,0)),""),IF($K43=3,IF(AND((AZ43=""),(BA43="")),INDEX(Calendario!$D$3:$H$55,MATCH(BB$4,Calendario!$A$3:$A$55,0),MATCH($I43,Calendario!$D$2:$H$2,0)),""),IF($K43=4,IF(AND((AY43=""),(AZ43=""),(BA43="")),INDEX(Calendario!$D$3:$H$55,MATCH(BB$4,Calendario!$A$3:$A$55,0),MATCH($I43,Calendario!$D$2:$H$2,0)),""))))))))</f>
        <v/>
      </c>
      <c r="BC43" s="108">
        <f>IF(ISBLANK($I43),"",IF(OR(EXACT(($I43),PROPER(TEXT(BC42,"dddd"))),(EXACT(($I43),PROPER(TEXT(BC41,"dddd"))))),"",IF(EXACT(($I43),(PROPER(TEXT(BC$3,"dddd")))),"",IF($K43=1,INDEX(Calendario!$D$3:$H$55,MATCH(BC$4,Calendario!$A$3:$A$55,0),MATCH($I43,Calendario!$D$2:$H$2,0)),IF($K43=2,IF(BB43="",INDEX(Calendario!$D$3:$H$55,MATCH(BC$4,Calendario!$A$3:$A$55,0),MATCH($I43,Calendario!$D$2:$H$2,0)),""),IF($K43=3,IF(AND((BA43=""),(BB43="")),INDEX(Calendario!$D$3:$H$55,MATCH(BC$4,Calendario!$A$3:$A$55,0),MATCH($I43,Calendario!$D$2:$H$2,0)),""),IF($K43=4,IF(AND((AZ43=""),(BA43=""),(BB43="")),INDEX(Calendario!$D$3:$H$55,MATCH(BC$4,Calendario!$A$3:$A$55,0),MATCH($I43,Calendario!$D$2:$H$2,0)),""))))))))</f>
        <v>44852</v>
      </c>
      <c r="BD43" s="108" t="str">
        <f>IF(ISBLANK($I43),"",IF(OR(EXACT(($I43),PROPER(TEXT(BD42,"dddd"))),(EXACT(($I43),PROPER(TEXT(BD41,"dddd"))))),"",IF(EXACT(($I43),(PROPER(TEXT(BD$3,"dddd")))),"",IF($K43=1,INDEX(Calendario!$D$3:$H$55,MATCH(BD$4,Calendario!$A$3:$A$55,0),MATCH($I43,Calendario!$D$2:$H$2,0)),IF($K43=2,IF(BC43="",INDEX(Calendario!$D$3:$H$55,MATCH(BD$4,Calendario!$A$3:$A$55,0),MATCH($I43,Calendario!$D$2:$H$2,0)),""),IF($K43=3,IF(AND((BB43=""),(BC43="")),INDEX(Calendario!$D$3:$H$55,MATCH(BD$4,Calendario!$A$3:$A$55,0),MATCH($I43,Calendario!$D$2:$H$2,0)),""),IF($K43=4,IF(AND((BA43=""),(BB43=""),(BC43="")),INDEX(Calendario!$D$3:$H$55,MATCH(BD$4,Calendario!$A$3:$A$55,0),MATCH($I43,Calendario!$D$2:$H$2,0)),""))))))))</f>
        <v/>
      </c>
      <c r="BE43" s="107">
        <f>IF(ISBLANK($I43),"",IF(OR(EXACT(($I43),PROPER(TEXT(BE42,"dddd"))),(EXACT(($I43),PROPER(TEXT(BE41,"dddd"))))),"",IF(EXACT(($I43),(PROPER(TEXT(BE$3,"dddd")))),"",IF($K43=1,INDEX(Calendario!$D$3:$H$55,MATCH(BE$4,Calendario!$A$3:$A$55,0),MATCH($I43,Calendario!$D$2:$H$2,0)),IF($K43=2,IF(BD43="",INDEX(Calendario!$D$3:$H$55,MATCH(BE$4,Calendario!$A$3:$A$55,0),MATCH($I43,Calendario!$D$2:$H$2,0)),""),IF($K43=3,IF(AND((BC43=""),(BD43="")),INDEX(Calendario!$D$3:$H$55,MATCH(BE$4,Calendario!$A$3:$A$55,0),MATCH($I43,Calendario!$D$2:$H$2,0)),""),IF($K43=4,IF(AND((BB43=""),(BC43=""),(BD43="")),INDEX(Calendario!$D$3:$H$55,MATCH(BE$4,Calendario!$A$3:$A$55,0),MATCH($I43,Calendario!$D$2:$H$2,0)),""))))))))</f>
        <v>44866</v>
      </c>
      <c r="BF43" s="107" t="str">
        <f>IF(ISBLANK($I43),"",IF(OR(EXACT(($I43),PROPER(TEXT(BF42,"dddd"))),(EXACT(($I43),PROPER(TEXT(BF41,"dddd"))))),"",IF(EXACT(($I43),(PROPER(TEXT(BF$3,"dddd")))),"",IF($K43=1,INDEX(Calendario!$D$3:$H$55,MATCH(BF$4,Calendario!$A$3:$A$55,0),MATCH($I43,Calendario!$D$2:$H$2,0)),IF($K43=2,IF(BE43="",INDEX(Calendario!$D$3:$H$55,MATCH(BF$4,Calendario!$A$3:$A$55,0),MATCH($I43,Calendario!$D$2:$H$2,0)),""),IF($K43=3,IF(AND((BD43=""),(BE43="")),INDEX(Calendario!$D$3:$H$55,MATCH(BF$4,Calendario!$A$3:$A$55,0),MATCH($I43,Calendario!$D$2:$H$2,0)),""),IF($K43=4,IF(AND((BC43=""),(BD43=""),(BE43="")),INDEX(Calendario!$D$3:$H$55,MATCH(BF$4,Calendario!$A$3:$A$55,0),MATCH($I43,Calendario!$D$2:$H$2,0)),""))))))))</f>
        <v/>
      </c>
      <c r="BG43" s="107">
        <f>IF(ISBLANK($I43),"",IF(OR(EXACT(($I43),PROPER(TEXT(BG42,"dddd"))),(EXACT(($I43),PROPER(TEXT(BG41,"dddd"))))),"",IF(EXACT(($I43),(PROPER(TEXT(BG$3,"dddd")))),"",IF($K43=1,INDEX(Calendario!$D$3:$H$55,MATCH(BG$4,Calendario!$A$3:$A$55,0),MATCH($I43,Calendario!$D$2:$H$2,0)),IF($K43=2,IF(BF43="",INDEX(Calendario!$D$3:$H$55,MATCH(BG$4,Calendario!$A$3:$A$55,0),MATCH($I43,Calendario!$D$2:$H$2,0)),""),IF($K43=3,IF(AND((BE43=""),(BF43="")),INDEX(Calendario!$D$3:$H$55,MATCH(BG$4,Calendario!$A$3:$A$55,0),MATCH($I43,Calendario!$D$2:$H$2,0)),""),IF($K43=4,IF(AND((BD43=""),(BE43=""),(BF43="")),INDEX(Calendario!$D$3:$H$55,MATCH(BG$4,Calendario!$A$3:$A$55,0),MATCH($I43,Calendario!$D$2:$H$2,0)),""))))))))</f>
        <v>44880</v>
      </c>
      <c r="BH43" s="107" t="str">
        <f>IF(ISBLANK($I43),"",IF(OR(EXACT(($I43),PROPER(TEXT(BH42,"dddd"))),(EXACT(($I43),PROPER(TEXT(BH41,"dddd"))))),"",IF(EXACT(($I43),(PROPER(TEXT(BH$3,"dddd")))),"",IF($K43=1,INDEX(Calendario!$D$3:$H$55,MATCH(BH$4,Calendario!$A$3:$A$55,0),MATCH($I43,Calendario!$D$2:$H$2,0)),IF($K43=2,IF(BG43="",INDEX(Calendario!$D$3:$H$55,MATCH(BH$4,Calendario!$A$3:$A$55,0),MATCH($I43,Calendario!$D$2:$H$2,0)),""),IF($K43=3,IF(AND((BF43=""),(BG43="")),INDEX(Calendario!$D$3:$H$55,MATCH(BH$4,Calendario!$A$3:$A$55,0),MATCH($I43,Calendario!$D$2:$H$2,0)),""),IF($K43=4,IF(AND((BE43=""),(BF43=""),(BG43="")),INDEX(Calendario!$D$3:$H$55,MATCH(BH$4,Calendario!$A$3:$A$55,0),MATCH($I43,Calendario!$D$2:$H$2,0)),""))))))))</f>
        <v/>
      </c>
      <c r="BI43" s="108">
        <f>IF(ISBLANK($I43),"",IF(OR(EXACT(($I43),PROPER(TEXT(BI42,"dddd"))),(EXACT(($I43),PROPER(TEXT(BI41,"dddd"))))),"",IF(EXACT(($I43),(PROPER(TEXT(BI$3,"dddd")))),"",IF($K43=1,INDEX(Calendario!$D$3:$H$55,MATCH(BI$4,Calendario!$A$3:$A$55,0),MATCH($I43,Calendario!$D$2:$H$2,0)),IF($K43=2,IF(BH43="",INDEX(Calendario!$D$3:$H$55,MATCH(BI$4,Calendario!$A$3:$A$55,0),MATCH($I43,Calendario!$D$2:$H$2,0)),""),IF($K43=3,IF(AND((BG43=""),(BH43="")),INDEX(Calendario!$D$3:$H$55,MATCH(BI$4,Calendario!$A$3:$A$55,0),MATCH($I43,Calendario!$D$2:$H$2,0)),""),IF($K43=4,IF(AND((BF43=""),(BG43=""),(BH43="")),INDEX(Calendario!$D$3:$H$55,MATCH(BI$4,Calendario!$A$3:$A$55,0),MATCH($I43,Calendario!$D$2:$H$2,0)),""))))))))</f>
        <v>44894</v>
      </c>
      <c r="BJ43" s="108" t="str">
        <f>IF(ISBLANK($I43),"",IF(OR(EXACT(($I43),PROPER(TEXT(BJ42,"dddd"))),(EXACT(($I43),PROPER(TEXT(BJ41,"dddd"))))),"",IF(EXACT(($I43),(PROPER(TEXT(BJ$3,"dddd")))),"",IF($K43=1,INDEX(Calendario!$D$3:$H$55,MATCH(BJ$4,Calendario!$A$3:$A$55,0),MATCH($I43,Calendario!$D$2:$H$2,0)),IF($K43=2,IF(BI43="",INDEX(Calendario!$D$3:$H$55,MATCH(BJ$4,Calendario!$A$3:$A$55,0),MATCH($I43,Calendario!$D$2:$H$2,0)),""),IF($K43=3,IF(AND((BH43=""),(BI43="")),INDEX(Calendario!$D$3:$H$55,MATCH(BJ$4,Calendario!$A$3:$A$55,0),MATCH($I43,Calendario!$D$2:$H$2,0)),""),IF($K43=4,IF(AND((BG43=""),(BH43=""),(BI43="")),INDEX(Calendario!$D$3:$H$55,MATCH(BJ$4,Calendario!$A$3:$A$55,0),MATCH($I43,Calendario!$D$2:$H$2,0)),""))))))))</f>
        <v/>
      </c>
      <c r="BK43" s="108">
        <f>IF(ISBLANK($I43),"",IF(OR(EXACT(($I43),PROPER(TEXT(BK42,"dddd"))),(EXACT(($I43),PROPER(TEXT(BK41,"dddd"))))),"",IF(EXACT(($I43),(PROPER(TEXT(BK$3,"dddd")))),"",IF($K43=1,INDEX(Calendario!$D$3:$H$55,MATCH(BK$4,Calendario!$A$3:$A$55,0),MATCH($I43,Calendario!$D$2:$H$2,0)),IF($K43=2,IF(BJ43="",INDEX(Calendario!$D$3:$H$55,MATCH(BK$4,Calendario!$A$3:$A$55,0),MATCH($I43,Calendario!$D$2:$H$2,0)),""),IF($K43=3,IF(AND((BI43=""),(BJ43="")),INDEX(Calendario!$D$3:$H$55,MATCH(BK$4,Calendario!$A$3:$A$55,0),MATCH($I43,Calendario!$D$2:$H$2,0)),""),IF($K43=4,IF(AND((BH43=""),(BI43=""),(BJ43="")),INDEX(Calendario!$D$3:$H$55,MATCH(BK$4,Calendario!$A$3:$A$55,0),MATCH($I43,Calendario!$D$2:$H$2,0)),""))))))))</f>
        <v>44908</v>
      </c>
      <c r="BL43" s="108" t="str">
        <f>IF(ISBLANK($I43),"",IF(OR(EXACT(($I43),PROPER(TEXT(BL42,"dddd"))),(EXACT(($I43),PROPER(TEXT(BL41,"dddd"))))),"",IF(EXACT(($I43),(PROPER(TEXT(BL$3,"dddd")))),"",IF($K43=1,INDEX(Calendario!$D$3:$H$55,MATCH(BL$4,Calendario!$A$3:$A$55,0),MATCH($I43,Calendario!$D$2:$H$2,0)),IF($K43=2,IF(BK43="",INDEX(Calendario!$D$3:$H$55,MATCH(BL$4,Calendario!$A$3:$A$55,0),MATCH($I43,Calendario!$D$2:$H$2,0)),""),IF($K43=3,IF(AND((BJ43=""),(BK43="")),INDEX(Calendario!$D$3:$H$55,MATCH(BL$4,Calendario!$A$3:$A$55,0),MATCH($I43,Calendario!$D$2:$H$2,0)),""),IF($K43=4,IF(AND((BI43=""),(BJ43=""),(BK43="")),INDEX(Calendario!$D$3:$H$55,MATCH(BL$4,Calendario!$A$3:$A$55,0),MATCH($I43,Calendario!$D$2:$H$2,0)),""))))))))</f>
        <v/>
      </c>
      <c r="BM43" s="108">
        <f>IF(ISBLANK($I43),"",IF(OR(EXACT(($I43),PROPER(TEXT(BM42,"dddd"))),(EXACT(($I43),PROPER(TEXT(BM41,"dddd"))))),"",IF(EXACT(($I43),(PROPER(TEXT(BM$3,"dddd")))),"",IF($K43=1,INDEX(Calendario!$D$3:$H$55,MATCH(BM$4,Calendario!$A$3:$A$55,0),MATCH($I43,Calendario!$D$2:$H$2,0)),IF($K43=2,IF(BL43="",INDEX(Calendario!$D$3:$H$55,MATCH(BM$4,Calendario!$A$3:$A$55,0),MATCH($I43,Calendario!$D$2:$H$2,0)),""),IF($K43=3,IF(AND((BK43=""),(BL43="")),INDEX(Calendario!$D$3:$H$55,MATCH(BM$4,Calendario!$A$3:$A$55,0),MATCH($I43,Calendario!$D$2:$H$2,0)),""),IF($K43=4,IF(AND((BJ43=""),(BK43=""),(BL43="")),INDEX(Calendario!$D$3:$H$55,MATCH(BM$4,Calendario!$A$3:$A$55,0),MATCH($I43,Calendario!$D$2:$H$2,0)),""))))))))</f>
        <v>44922</v>
      </c>
      <c r="BO43" s="88" t="s">
        <v>439</v>
      </c>
    </row>
    <row r="44" spans="1:67" s="88" customFormat="1" ht="26.25" customHeight="1" x14ac:dyDescent="0.25">
      <c r="A44" s="178">
        <f t="shared" si="1"/>
        <v>32</v>
      </c>
      <c r="B44" s="176" t="s">
        <v>1284</v>
      </c>
      <c r="C44" s="176" t="s">
        <v>1588</v>
      </c>
      <c r="D44" s="177" t="str">
        <f>IF(ISNA(VLOOKUP(C44,TSeccBS!$D:$H,5,FALSE)),"",VLOOKUP(C44,TSeccBS!$D:$H,5,FALSE))</f>
        <v>TUNJA</v>
      </c>
      <c r="E44" s="176" t="s">
        <v>439</v>
      </c>
      <c r="F44" s="176" t="s">
        <v>38</v>
      </c>
      <c r="G44" s="177" t="str">
        <f>IF(ISNA(VLOOKUP(F44,Tmunic!$C$2:$D$1160,2,FALSE)),"",VLOOKUP(F44,Tmunic!$C$2:$D$1160,2,FALSE))</f>
        <v>UB SOGAMOSO</v>
      </c>
      <c r="H44" s="184" t="str">
        <f>IF(ISNA(VLOOKUP(G44,TDirReg!$F$1:$H$184,3,0)),"",VLOOKUP(G44,TDirReg!$F$1:$H$184,3,0))</f>
        <v>Hospital Regional Calle 8 N° 11-43</v>
      </c>
      <c r="I44" s="196" t="s">
        <v>126</v>
      </c>
      <c r="J44" s="195" t="s">
        <v>133</v>
      </c>
      <c r="K44" s="197">
        <v>2</v>
      </c>
      <c r="L44" s="202">
        <f t="shared" si="2"/>
        <v>25</v>
      </c>
      <c r="M44" s="107" t="str">
        <f>IF(ISBLANK($I44),"",IF(EXACT(($I44),(PROPER(TEXT(M$3,"dddd")))),"",IF(EXACT(M$4,$J44),IF($K44=1,INDEX(Calendario!$D$3:$H$55,MATCH(M$4,Calendario!$A$3:$A$55,0),MATCH($I44,Calendario!$D$2:$H$2,0)),INDEX(Calendario!$D$3:$H$55,MATCH($J44,Calendario!$A$3:$A$55,0),MATCH($I44,Calendario!$D$2:$H$2,0))),"")))</f>
        <v/>
      </c>
      <c r="N44" s="107" t="str">
        <f>IF(ISBLANK($I44),"",IF(OR(EXACT(($I44),PROPER(TEXT(N42,"dddd"))),(EXACT(($I44),PROPER(TEXT(N43,"dddd"))))),"",IF(EXACT(($I44),(PROPER(TEXT(N$3,"dddd")))),"",IF(EXACT(N$4,$J44),IF(M44="",IF(OR(($K44=4),($K44=3),($K44=2),($K44=1)),INDEX(Calendario!$D$3:$H$55,MATCH(N$4,Calendario!$A$3:$A$55,0),MATCH($I44,Calendario!$D$2:$H$2,0)),"")),IF($K44=1,IF(AND(M44="",EXACT((N$4),(CONCATENATE(Calendario!$A$1," ",(MID($J44,8,2))+1)))),INDEX(Calendario!$D$3:$H$55,MATCH(N$4,Calendario!$A$3:$A$55,0),MATCH($I44,Calendario!$D$2:$H$2,0)),IF(M44="","",INDEX(Calendario!$D$3:$H$55,MATCH(N$4,Calendario!$A$3:$A$55,0),MATCH($I44,Calendario!$D$2:$H$2,0)))),IF($K44=2,IF(M44="",IF(EXACT($K44,N$4),INDEX(Calendario!$D$3:$H$55,MATCH(N$4,Calendario!$A$3:$A$55,0),MATCH($I44,Calendario!$D$2:$H$2,0)),""),""),IF($K44=3,IF((M44=""),IF(EXACT($K44,N$4),INDEX(Calendario!$D$3:$H$55,MATCH(N$4,Calendario!$A$3:$A$55,0),MATCH($I44,Calendario!$D$2:$H$2,0)),""),""),IF($K44=4,IF((M44=""),IF(EXACT($K44,N$4),INDEX(Calendario!$D$3:$H$55,MATCH(N$4,Calendario!$A$3:$A$55,0),MATCH($I44,Calendario!$D$2:$H$2,0)),""),""),1))))))))</f>
        <v/>
      </c>
      <c r="O44" s="107" t="str">
        <f>IF(ISBLANK($I44),"",IF(EXACT(($I44),(PROPER(TEXT(O$3,"dddd")))),"",IF(OR(EXACT(($I44),PROPER(TEXT(O42,"dddd"))),(EXACT(($I44),PROPER(TEXT(O43,"dddd"))))),"",IF(EXACT(O$4,$J44),IF(N44="",IF(OR(($K44=4),($K44=3),($K44=2),($K44=1)),INDEX(Calendario!$D$3:$H$55,MATCH(O$4,Calendario!$A$3:$A$55,0),MATCH($I44,Calendario!$D$2:$H$2,0)),"")),IF($K44=1,IF(AND(M44="",EXACT((O$4),(CONCATENATE(Calendario!$A$1," ",(MID($J44,8,2))+1)))),INDEX(Calendario!$D$3:$H$55,MATCH(O$4,Calendario!$A$3:$A$55,0),MATCH($I44,Calendario!$D$2:$H$2,0)),IF(N44="",IF(EXACT(($I44),(PROPER(TEXT(N$3,"dddd")))),INDEX(Calendario!$D$3:$H$55,MATCH(O$4,Calendario!$A$3:$A$55,0),MATCH($I44,Calendario!$D$2:$H$2,0)),""),INDEX(Calendario!$D$3:$H$55,MATCH(O$4,Calendario!$A$3:$A$55,0),MATCH($I44,Calendario!$D$2:$H$2,0)))),IF(EXACT($M$4,"Semana 1"),IF($K44=2,IF(N44="",IF(OR(($J44="Semana 1"),($J44="Semana 2"),($J44="Semana 3")),INDEX(Calendario!$D$3:$H$55,MATCH(O$4,Calendario!$A$3:$A$55,0),MATCH($I44,Calendario!$D$2:$H$2,0)),""),""),IF($K44=3,IF(AND((M44=""),(N44="")),IF(OR(($J44="Semana 1"),($J44="Semana 2"),($J44="Semana 3")),INDEX(Calendario!$D$3:$H$55,MATCH(O$4,Calendario!$A$3:$A$55,0),MATCH($I44,Calendario!$D$2:$H$2,0)),""),""),IF($K44=4,IF(AND((M44=""),(N44="")),IF(OR(($J44="Semana 1"),($J44="Semana 2"),($J44="Semana 3")),INDEX(Calendario!$D$3:$H$55,MATCH(O$4,Calendario!$A$3:$A$55,0),MATCH($I44,Calendario!$D$2:$H$2,0)),""),"")))),IF($K44=2,IF(N44="",IF(OR(($J44="Semana 1"),($J44="Semana 2")),INDEX(Calendario!$D$3:$H$55,MATCH(O$4,Calendario!$A$3:$A$55,0),MATCH($I44,Calendario!$D$2:$H$2,0)),""),""),IF($K44=3,IF(AND((M44=""),(N44="")),IF(OR(($J44="Semana 1"),($J44="Semana 2")),INDEX(Calendario!$D$3:$H$55,MATCH(O$4,Calendario!$A$3:$A$55,0),MATCH($I44,Calendario!$D$2:$H$2,0)),""),""),IF($K44=4,IF(AND((M44=""),(N44="")),IF(OR(($J44="Semana 1"),($J44="Semana 2")),INDEX(Calendario!$D$3:$H$55,MATCH(O$4,Calendario!$A$3:$A$55,0),MATCH($I44,Calendario!$D$2:$H$2,0)),""),""))))))))))</f>
        <v/>
      </c>
      <c r="P44" s="107">
        <f>IF(ISBLANK($I44),"",IF(EXACT(($I44),(PROPER(TEXT(P$3,"dddd")))),"",IF(OR(EXACT(($I44),PROPER(TEXT(P42,"dddd"))),(EXACT(($I44),PROPER(TEXT(P43,"dddd"))))),"",IF(EXACT(P$4,$J44),IF(O44="",IF(OR(($K44=4),($K44=3),($K44=2),($K44=1)),INDEX(Calendario!$D$3:$H$55,MATCH(P$4,Calendario!$A$3:$A$55,0),MATCH($I44,Calendario!$D$2:$H$2,0)),"")),IF($K44=1,IF(AND(M44="",EXACT((P$4),(CONCATENATE(Calendario!$A$1," ",(MID($J44,8,2))+1)))),INDEX(Calendario!$D$3:$H$55,MATCH(P$4,Calendario!$A$3:$A$55,0),MATCH($I44,Calendario!$D$2:$H$2,0)),IF(O44="",IF(EXACT(($I44),(PROPER(TEXT(O$3,"dddd")))),INDEX(Calendario!$D$3:$H$55,MATCH(P$4,Calendario!$A$3:$A$55,0),MATCH($I44,Calendario!$D$2:$H$2,0)),""),INDEX(Calendario!$D$3:$H$55,MATCH(P$4,Calendario!$A$3:$A$55,0),MATCH($I44,Calendario!$D$2:$H$2,0)))),IF(EXACT($M$4,"Semana 1"),IF($K44=2,IF(O44="",IF(OR(($J44="Semana 1"),($J44="Semana 2"),($J44="Semana 3"),($J44="Semana 4")),INDEX(Calendario!$D$3:$H$55,MATCH(P$4,Calendario!$A$3:$A$55,0),MATCH($I44,Calendario!$D$2:$H$2,0)),""),""),IF($K44=3,IF(AND((N44=""),(O44="")),IF(OR(($J44="Semana 1"),($J44="Semana 2"),($J44="Semana 3"),($J44="Semana 4")),INDEX(Calendario!$D$3:$H$55,MATCH(P$4,Calendario!$A$3:$A$55,0),MATCH($I44,Calendario!$D$2:$H$2,0)),""),""),IF($K44=4,IF(AND((M44=""),(N44=""),(O44="")),IF(OR(($J44="Semana 1"),($J44="Semana 2"),($J44="Semana 3"),($J44="Semana 4")),INDEX(Calendario!$D$3:$H$55,MATCH(P$4,Calendario!$A$3:$A$55,0),MATCH($I44,Calendario!$D$2:$H$2,0)),""),"")))),IF($K44=2,IF(O44="",IF(OR(($J44="Semana 1"),($J44="Semana 2"),($J44="Semana 3")),INDEX(Calendario!$D$3:$H$55,MATCH(P$4,Calendario!$A$3:$A$55,0),MATCH($I44,Calendario!$D$2:$H$2,0)),""),""),IF($K44=3,IF(AND((N44=""),(O44="")),IF(OR(($J44="Semana 1"),($J44="Semana 2"),($J44="Semana 3")),INDEX(Calendario!$D$3:$H$55,MATCH(P$4,Calendario!$A$3:$A$55,0),MATCH($I44,Calendario!$D$2:$H$2,0)),""),""),IF($K44=4,IF(AND((M44=""),(N44=""),(O44="")),IF(OR(($J44="Semana 1"),($J44="Semana 2"),($J44="Semana 3")),INDEX(Calendario!$D$3:$H$55,MATCH(P$4,Calendario!$A$3:$A$55,0),MATCH($I44,Calendario!$D$2:$H$2,0)),""),""))))))))))</f>
        <v>44579</v>
      </c>
      <c r="Q44" s="107" t="str">
        <f>IF(ISBLANK($I44),"",IF(EXACT(($I44),(PROPER(TEXT(Q$3,"dddd")))),"",IF(OR(EXACT(($I44),PROPER(TEXT(Q42,"dddd"))),(EXACT(($I44),PROPER(TEXT(Q43,"dddd"))))),"",IF(EXACT(Q$4,$J44),IF(P44="",IF(OR(($K44=4),($K44=3),($K44=2),($K44=1)),INDEX(Calendario!$D$3:$H$55,MATCH(Q$4,Calendario!$A$3:$A$55,0),MATCH($I44,Calendario!$D$2:$H$2,0)),"")),IF($K44=1,IF(AND(M44="",EXACT((Q$4),(CONCATENATE(Calendario!$A$1," ",(MID($J44,8,2))+1)))),INDEX(Calendario!$D$3:$H$55,MATCH(Q$4,Calendario!$A$3:$A$55,0),MATCH($I44,Calendario!$D$2:$H$2,0)),IF(P44="","",INDEX(Calendario!$D$3:$H$55,MATCH(Q$4,Calendario!$A$3:$A$55,0),MATCH($I44,Calendario!$D$2:$H$2,0)))),IF(EXACT($M$4,"Semana 1"),IF($K44=2,IF(P44="",IF(OR(($J44="Semana 1"),($J44="Semana 2"),($J44="Semana 3"),($J44="Semana 4"),($J44="Semana 5")),INDEX(Calendario!$D$3:$H$55,MATCH(Q$4,Calendario!$A$3:$A$55,0),MATCH($I44,Calendario!$D$2:$H$2,0)),""),""),IF($K44=3,IF(AND((O44=""),(P44="")),IF(OR(($J44="Semana 1"),($J44="Semana 2"),($J44="Semana 3"),($J44="Semana 4"),($J44="Semana 5")),INDEX(Calendario!$D$3:$H$55,MATCH(Q$4,Calendario!$A$3:$A$55,0),MATCH($I44,Calendario!$D$2:$H$2,0)),""),""),IF($K44=4,IF(AND((N44=""),(O44=""),(P44="")),IF(OR(($J44="Semana 1"),($J44="Semana 2"),($J44="Semana 3"),($J44="Semana 4"),($J44="Semana 5")),INDEX(Calendario!$D$3:$H$55,MATCH(Q$4,Calendario!$A$3:$A$55,0),MATCH($I44,Calendario!$D$2:$H$2,0)),""),"")))),IF($K44=2,IF(P44="",IF(OR(($J44="Semana 1"),($J44="Semana 2"),($J44="Semana 3"),($J44="Semana 4")),INDEX(Calendario!$D$3:$H$55,MATCH(Q$4,Calendario!$A$3:$A$55,0),MATCH($I44,Calendario!$D$2:$H$2,0)),""),""),IF($K44=3,IF(AND((O44=""),(P44="")),IF(OR(($J44="Semana 1"),($J44="Semana 2"),($J44="Semana 3"),($J44="Semana 4")),INDEX(Calendario!$D$3:$H$55,MATCH(Q$4,Calendario!$A$3:$A$55,0),MATCH($I44,Calendario!$D$2:$H$2,0)),""),""),IF($K44=4,IF(AND((N44=""),(O44=""),(P44="")),IF(OR(($J44="Semana 1"),($J44="Semana 2"),($J44="Semana 3"),($J44="Semana 4")),INDEX(Calendario!$D$3:$H$55,MATCH(Q$4,Calendario!$A$3:$A$55,0),MATCH($I44,Calendario!$D$2:$H$2,0)),""),""))))))))))</f>
        <v/>
      </c>
      <c r="R44" s="108">
        <f>IF(ISBLANK($I44),"",IF(EXACT(($I44),(PROPER(TEXT(R$3,"dddd")))),"",IF(OR(EXACT(($I44),PROPER(TEXT(R42,"dddd"))),(EXACT(($I44),PROPER(TEXT(R43,"dddd"))))),"",IF(EXACT(R$4,$J44),IF(Q44="",IF(OR(($K44=4),($K44=3),($K44=2),($K44=1)),INDEX(Calendario!$D$3:$H$55,MATCH(R$4,Calendario!$A$3:$A$55,0),MATCH($I44,Calendario!$D$2:$H$2,0)),"")),IF($K44=1,IF(AND(N44="",EXACT((R$4),(CONCATENATE(Calendario!$A$1," ",(MID($J44,8,2))+1)))),INDEX(Calendario!$D$3:$H$55,MATCH(R$4,Calendario!$A$3:$A$55,0),MATCH($I44,Calendario!$D$2:$H$2,0)),IF(Q44="","",INDEX(Calendario!$D$3:$H$55,MATCH(R$4,Calendario!$A$3:$A$55,0),MATCH($I44,Calendario!$D$2:$H$2,0)))),IF(EXACT($M$4,"Semana 1"),IF($K44=2,IF(Q44="",IF(OR(($J44="Semana 1"),($J44="Semana 2"),($J44="Semana 3"),($J44="Semana 4"),($J44="Semana 5"),($J44="Semana 6")),INDEX(Calendario!$D$3:$H$55,MATCH(R$4,Calendario!$A$3:$A$55,0),MATCH($I44,Calendario!$D$2:$H$2,0)),""),""),IF($K44=3,IF(AND((P44=""),(Q44="")),IF(OR(($J44="Semana 1"),($J44="Semana 2"),($J44="Semana 3"),($J44="Semana 4"),($J44="Semana 5"),($J44="Semana 6")),INDEX(Calendario!$D$3:$H$55,MATCH(R$4,Calendario!$A$3:$A$55,0),MATCH($I44,Calendario!$D$2:$H$2,0)),""),""),IF($K44=4,IF(AND((O44=""),(P44=""),(Q44="")),IF(OR(($J44="Semana 1"),($J44="Semana 2"),($J44="Semana 3"),($J44="Semana 4"),($J44="Semana 5"),($J44="Semana 6")),INDEX(Calendario!$D$3:$H$55,MATCH(R$4,Calendario!$A$3:$A$55,0),MATCH($I44,Calendario!$D$2:$H$2,0)),""),"")))),IF($K44=2,IF(Q44="",IF(OR(($J44="Semana 1"),($J44="Semana 2"),($J44="Semana 3"),($J44="Semana 4"),($J44="Semana 5")),INDEX(Calendario!$D$3:$H$55,MATCH(R$4,Calendario!$A$3:$A$55,0),MATCH($I44,Calendario!$D$2:$H$2,0)),""),""),IF($K44=3,IF(AND((P44=""),(Q44="")),IF(OR(($J44="Semana 1"),($J44="Semana 2"),($J44="Semana 3"),($J44="Semana 4"),($J44="Semana 5")),INDEX(Calendario!$D$3:$H$55,MATCH(R$4,Calendario!$A$3:$A$55,0),MATCH($I44,Calendario!$D$2:$H$2,0)),""),""),IF($K44=4,IF(AND((O44=""),(P44=""),(Q44="")),IF(OR(($J44="Semana 1"),($J44="Semana 2"),($J44="Semana 3"),($J44="Semana 4"),($J44="Semana 5")),INDEX(Calendario!$D$3:$H$55,MATCH(R$4,Calendario!$A$3:$A$55,0),MATCH($I44,Calendario!$D$2:$H$2,0)),""),""))))))))))</f>
        <v>44593</v>
      </c>
      <c r="S44" s="108" t="str">
        <f>IF(ISBLANK($I44),"",IF(EXACT(($I44),(PROPER(TEXT(S$3,"dddd")))),"",IF(OR(EXACT(($I44),PROPER(TEXT(S42,"dddd"))),(EXACT(($I44),PROPER(TEXT(S43,"dddd"))))),"",IF(EXACT(S$4,$J44),IF(R44="",IF(OR(($K44=4),($K44=3),($K44=2),($K44=1)),INDEX(Calendario!$D$3:$H$55,MATCH(S$4,Calendario!$A$3:$A$55,0),MATCH($I44,Calendario!$D$2:$H$2,0)),"")),IF($K44=1,IF(AND(O44="",EXACT((S$4),(CONCATENATE(Calendario!$A$1," ",(MID($J44,8,2))+1)))),INDEX(Calendario!$D$3:$H$55,MATCH(S$4,Calendario!$A$3:$A$55,0),MATCH($I44,Calendario!$D$2:$H$2,0)),IF(R44="",IF(EXACT(($I44),(PROPER(TEXT(R$3,"dddd")))),INDEX(Calendario!$D$3:$H$55,MATCH(S$4,Calendario!$A$3:$A$55,0),MATCH($I44,Calendario!$D$2:$H$2,0)),""),INDEX(Calendario!$D$3:$H$55,MATCH(S$4,Calendario!$A$3:$A$55,0),MATCH($I44,Calendario!$D$2:$H$2,0)))),IF(EXACT($M$4,"Semana 1"),IF($K44=2,IF(R44="",IF(OR(($J44="Semana 1"),($J44="Semana 2"),($J44="Semana 3"),($J44="Semana 4"),($J44="Semana 5"),($J44="Semana 6"),($J44="Semana 7")),INDEX(Calendario!$D$3:$H$55,MATCH(S$4,Calendario!$A$3:$A$55,0),MATCH($I44,Calendario!$D$2:$H$2,0)),""),""),IF($K44=3,IF(AND((Q44=""),(R44="")),IF(OR(($J44="Semana 1"),($J44="Semana 2"),($J44="Semana 3"),($J44="Semana 4"),($J44="Semana 5"),($J44="Semana 6"),($J44="Semana 7")),INDEX(Calendario!$D$3:$H$55,MATCH(S$4,Calendario!$A$3:$A$55,0),MATCH($I44,Calendario!$D$2:$H$2,0)),""),""),IF($K44=4,IF(AND((P44=""),(Q44=""),(R44="")),IF(OR(($J44="Semana 1"),($J44="Semana 2"),($J44="Semana 3"),($J44="Semana 4"),($J44="Semana 5"),($J44="Semana 6"),($J44="Semana 7")),INDEX(Calendario!$D$3:$H$55,MATCH(S$4,Calendario!$A$3:$A$55,0),MATCH($I44,Calendario!$D$2:$H$2,0)),""),"")))),IF($K44=2,IF(R44="",IF(OR(($J44="Semana 1"),($J44="Semana 2"),($J44="Semana 3"),($J44="Semana 4"),($J44="Semana 5"),($J44="Semana 6")),INDEX(Calendario!$D$3:$H$55,MATCH(S$4,Calendario!$A$3:$A$55,0),MATCH($I44,Calendario!$D$2:$H$2,0)),""),""),IF($K44=3,IF(AND((Q44=""),(R44="")),IF(OR(($J44="Semana 1"),($J44="Semana 2"),($J44="Semana 3"),($J44="Semana 4"),($J44="Semana 5"),($J44="Semana 6")),INDEX(Calendario!$D$3:$H$55,MATCH(S$4,Calendario!$A$3:$A$55,0),MATCH($I44,Calendario!$D$2:$H$2,0)),""),""),IF($K44=4,IF(AND((P44=""),(Q44=""),(R44="")),IF(OR(($J44="Semana 1"),($J44="Semana 2"),($J44="Semana 3"),($J44="Semana 4"),($J44="Semana 5"),($J44="Semana 6")),INDEX(Calendario!$D$3:$H$55,MATCH(S$4,Calendario!$A$3:$A$55,0),MATCH($I44,Calendario!$D$2:$H$2,0)),""),""))))))))))</f>
        <v/>
      </c>
      <c r="T44" s="108">
        <f>IF(ISBLANK($I44),"",IF(EXACT(($I44),(PROPER(TEXT(T$3,"dddd")))),"",IF(OR(EXACT(($I44),PROPER(TEXT(T42,"dddd"))),(EXACT(($I44),PROPER(TEXT(T43,"dddd"))))),"",IF(EXACT(T$4,$J44),IF(S44="",IF(OR(($K44=4),($K44=3),($K44=2),($K44=1)),INDEX(Calendario!$D$3:$H$55,MATCH(T$4,Calendario!$A$3:$A$55,0),MATCH($I44,Calendario!$D$2:$H$2,0)),"")),IF($K44=1,IF(AND(P44="",EXACT((T$4),(CONCATENATE(Calendario!$A$1," ",(MID($J44,8,2))+1)))),INDEX(Calendario!$D$3:$H$55,MATCH(T$4,Calendario!$A$3:$A$55,0),MATCH($I44,Calendario!$D$2:$H$2,0)),IF(S44="",IF(EXACT(($I44),(PROPER(TEXT(S$3,"dddd")))),INDEX(Calendario!$D$3:$H$55,MATCH(T$4,Calendario!$A$3:$A$55,0),MATCH($I44,Calendario!$D$2:$H$2,0)),""),INDEX(Calendario!$D$3:$H$55,MATCH(T$4,Calendario!$A$3:$A$55,0),MATCH($I44,Calendario!$D$2:$H$2,0)))),IF(EXACT($M$4,"Semana 1"),IF($K44=2,IF(S44="",IF(OR(($J44="Semana 1"),($J44="Semana 2"),($J44="Semana 3"),($J44="Semana 4"),($J44="Semana 5"),($J44="Semana 6"),($J44="Semana 7"),($J44="Semana 8")),INDEX(Calendario!$D$3:$H$55,MATCH(T$4,Calendario!$A$3:$A$55,0),MATCH($I44,Calendario!$D$2:$H$2,0)),""),""),IF($K44=3,IF(AND((R44=""),(S44="")),IF(OR(($J44="Semana 1"),($J44="Semana 2"),($J44="Semana 3"),($J44="Semana 4"),($J44="Semana 5"),($J44="Semana 6"),($J44="Semana 7"),($J44="Semana 8")),INDEX(Calendario!$D$3:$H$55,MATCH(T$4,Calendario!$A$3:$A$55,0),MATCH($I44,Calendario!$D$2:$H$2,0)),""),""),IF($K44=4,IF(AND((Q44=""),(R44=""),(S44="")),IF(OR(($J44="Semana 1"),($J44="Semana 2"),($J44="Semana 3"),($J44="Semana 4"),($J44="Semana 5"),($J44="Semana 6"),($J44="Semana 7"),($J44="Semana 8")),INDEX(Calendario!$D$3:$H$55,MATCH(T$4,Calendario!$A$3:$A$55,0),MATCH($I44,Calendario!$D$2:$H$2,0)),""),"")))),IF($K44=2,IF(S44="",IF(OR(($J44="Semana 1"),($J44="Semana 2"),($J44="Semana 3"),($J44="Semana 4"),($J44="Semana 5"),($J44="Semana 6"),($J44="Semana 7")),INDEX(Calendario!$D$3:$H$55,MATCH(T$4,Calendario!$A$3:$A$55,0),MATCH($I44,Calendario!$D$2:$H$2,0)),""),""),IF($K44=3,IF(AND((R44=""),(S44="")),IF(OR(($J44="Semana 1"),($J44="Semana 2"),($J44="Semana 3"),($J44="Semana 4"),($J44="Semana 5"),($J44="Semana 6"),($J44="Semana 7")),INDEX(Calendario!$D$3:$H$55,MATCH(T$4,Calendario!$A$3:$A$55,0),MATCH($I44,Calendario!$D$2:$H$2,0)),""),""),IF($K44=4,IF(AND((Q44=""),(R44=""),(S44="")),IF(OR(($J44="Semana 1"),($J44="Semana 2"),($J44="Semana 3"),($J44="Semana 4"),($J44="Semana 5"),($J44="Semana 6"),($J44="Semana 7")),INDEX(Calendario!$D$3:$H$55,MATCH(T$4,Calendario!$A$3:$A$55,0),MATCH($I44,Calendario!$D$2:$H$2,0)),""),""))))))))))</f>
        <v>44607</v>
      </c>
      <c r="U44" s="108" t="str">
        <f>IF(ISBLANK($I44),"",IF(OR(EXACT(($I44),PROPER(TEXT(U43,"dddd"))),(EXACT(($I44),PROPER(TEXT(U42,"dddd"))))),"",IF(EXACT(($I44),(PROPER(TEXT(U$3,"dddd")))),"",IF($K44=1,INDEX(Calendario!$D$3:$H$55,MATCH(U$4,Calendario!$A$3:$A$55,0),MATCH($I44,Calendario!$D$2:$H$2,0)),IF($K44=2,IF(T44="",INDEX(Calendario!$D$3:$H$55,MATCH(U$4,Calendario!$A$3:$A$55,0),MATCH($I44,Calendario!$D$2:$H$2,0)),""),IF($K44=3,IF(AND((S44=""),(T44="")),INDEX(Calendario!$D$3:$H$55,MATCH(U$4,Calendario!$A$3:$A$55,0),MATCH($I44,Calendario!$D$2:$H$2,0)),""),IF($K44=4,IF(AND((R44=""),(S44=""),(T44="")),INDEX(Calendario!$D$3:$H$55,MATCH(U$4,Calendario!$A$3:$A$55,0),MATCH($I44,Calendario!$D$2:$H$2,0)),""))))))))</f>
        <v/>
      </c>
      <c r="V44" s="107">
        <f>IF(ISBLANK($I44),"",IF(OR(EXACT(($I44),PROPER(TEXT(V43,"dddd"))),(EXACT(($I44),PROPER(TEXT(V42,"dddd"))))),"",IF(EXACT(($I44),(PROPER(TEXT(V$3,"dddd")))),"",IF($K44=1,INDEX(Calendario!$D$3:$H$55,MATCH(V$4,Calendario!$A$3:$A$55,0),MATCH($I44,Calendario!$D$2:$H$2,0)),IF($K44=2,IF(U44="",INDEX(Calendario!$D$3:$H$55,MATCH(V$4,Calendario!$A$3:$A$55,0),MATCH($I44,Calendario!$D$2:$H$2,0)),""),IF($K44=3,IF(AND((T44=""),(U44="")),INDEX(Calendario!$D$3:$H$55,MATCH(V$4,Calendario!$A$3:$A$55,0),MATCH($I44,Calendario!$D$2:$H$2,0)),""),IF($K44=4,IF(AND((S44=""),(T44=""),(U44="")),INDEX(Calendario!$D$3:$H$55,MATCH(V$4,Calendario!$A$3:$A$55,0),MATCH($I44,Calendario!$D$2:$H$2,0)),""))))))))</f>
        <v>44621</v>
      </c>
      <c r="W44" s="107" t="str">
        <f>IF(ISBLANK($I44),"",IF(OR(EXACT(($I44),PROPER(TEXT(W43,"dddd"))),(EXACT(($I44),PROPER(TEXT(W42,"dddd"))))),"",IF(EXACT(($I44),(PROPER(TEXT(W$3,"dddd")))),"",IF($K44=1,INDEX(Calendario!$D$3:$H$55,MATCH(W$4,Calendario!$A$3:$A$55,0),MATCH($I44,Calendario!$D$2:$H$2,0)),IF($K44=2,IF(V44="",INDEX(Calendario!$D$3:$H$55,MATCH(W$4,Calendario!$A$3:$A$55,0),MATCH($I44,Calendario!$D$2:$H$2,0)),""),IF($K44=3,IF(AND((U44=""),(V44="")),INDEX(Calendario!$D$3:$H$55,MATCH(W$4,Calendario!$A$3:$A$55,0),MATCH($I44,Calendario!$D$2:$H$2,0)),""),IF($K44=4,IF(AND((T44=""),(U44=""),(V44="")),INDEX(Calendario!$D$3:$H$55,MATCH(W$4,Calendario!$A$3:$A$55,0),MATCH($I44,Calendario!$D$2:$H$2,0)),""))))))))</f>
        <v/>
      </c>
      <c r="X44" s="107">
        <f>IF(ISBLANK($I44),"",IF(OR(EXACT(($I44),PROPER(TEXT(X43,"dddd"))),(EXACT(($I44),PROPER(TEXT(X42,"dddd"))))),"",IF(EXACT(($I44),(PROPER(TEXT(X$3,"dddd")))),"",IF($K44=1,INDEX(Calendario!$D$3:$H$55,MATCH(X$4,Calendario!$A$3:$A$55,0),MATCH($I44,Calendario!$D$2:$H$2,0)),IF($K44=2,IF(W44="",INDEX(Calendario!$D$3:$H$55,MATCH(X$4,Calendario!$A$3:$A$55,0),MATCH($I44,Calendario!$D$2:$H$2,0)),""),IF($K44=3,IF(AND((V44=""),(W44="")),INDEX(Calendario!$D$3:$H$55,MATCH(X$4,Calendario!$A$3:$A$55,0),MATCH($I44,Calendario!$D$2:$H$2,0)),""),IF($K44=4,IF(AND((U44=""),(V44=""),(W44="")),INDEX(Calendario!$D$3:$H$55,MATCH(X$4,Calendario!$A$3:$A$55,0),MATCH($I44,Calendario!$D$2:$H$2,0)),""))))))))</f>
        <v>44635</v>
      </c>
      <c r="Y44" s="107" t="str">
        <f>IF(ISBLANK($I44),"",IF(OR(EXACT(($I44),PROPER(TEXT(Y43,"dddd"))),(EXACT(($I44),PROPER(TEXT(Y42,"dddd"))))),"",IF(EXACT(($I44),(PROPER(TEXT(Y$3,"dddd")))),"",IF($K44=1,INDEX(Calendario!$D$3:$H$55,MATCH(Y$4,Calendario!$A$3:$A$55,0),MATCH($I44,Calendario!$D$2:$H$2,0)),IF($K44=2,IF(X44="",INDEX(Calendario!$D$3:$H$55,MATCH(Y$4,Calendario!$A$3:$A$55,0),MATCH($I44,Calendario!$D$2:$H$2,0)),""),IF($K44=3,IF(AND((W44=""),(X44="")),INDEX(Calendario!$D$3:$H$55,MATCH(Y$4,Calendario!$A$3:$A$55,0),MATCH($I44,Calendario!$D$2:$H$2,0)),""),IF($K44=4,IF(AND((V44=""),(W44=""),(X44="")),INDEX(Calendario!$D$3:$H$55,MATCH(Y$4,Calendario!$A$3:$A$55,0),MATCH($I44,Calendario!$D$2:$H$2,0)),""))))))))</f>
        <v/>
      </c>
      <c r="Z44" s="107">
        <f>IF(ISBLANK($I44),"",IF(OR(EXACT(($I44),PROPER(TEXT(Z43,"dddd"))),(EXACT(($I44),PROPER(TEXT(Z42,"dddd"))))),"",IF(EXACT(($I44),(PROPER(TEXT(Z$3,"dddd")))),"",IF($K44=1,INDEX(Calendario!$D$3:$H$55,MATCH(Z$4,Calendario!$A$3:$A$55,0),MATCH($I44,Calendario!$D$2:$H$2,0)),IF($K44=2,IF(Y44="",INDEX(Calendario!$D$3:$H$55,MATCH(Z$4,Calendario!$A$3:$A$55,0),MATCH($I44,Calendario!$D$2:$H$2,0)),""),IF($K44=3,IF(AND((X44=""),(Y44="")),INDEX(Calendario!$D$3:$H$55,MATCH(Z$4,Calendario!$A$3:$A$55,0),MATCH($I44,Calendario!$D$2:$H$2,0)),""),IF($K44=4,IF(AND((W44=""),(X44=""),(Y44="")),INDEX(Calendario!$D$3:$H$55,MATCH(Z$4,Calendario!$A$3:$A$55,0),MATCH($I44,Calendario!$D$2:$H$2,0)),""))))))))</f>
        <v>44649</v>
      </c>
      <c r="AA44" s="108" t="str">
        <f>IF(ISBLANK($I44),"",IF(OR(EXACT(($I44),PROPER(TEXT(AA43,"dddd"))),(EXACT(($I44),PROPER(TEXT(AA42,"dddd"))))),"",IF(EXACT(($I44),(PROPER(TEXT(AA$3,"dddd")))),"",IF($K44=1,INDEX(Calendario!$D$3:$H$55,MATCH(AA$4,Calendario!$A$3:$A$55,0),MATCH($I44,Calendario!$D$2:$H$2,0)),IF($K44=2,IF(Z44="",INDEX(Calendario!$D$3:$H$55,MATCH(AA$4,Calendario!$A$3:$A$55,0),MATCH($I44,Calendario!$D$2:$H$2,0)),""),IF($K44=3,IF(AND((Y44=""),(Z44="")),INDEX(Calendario!$D$3:$H$55,MATCH(AA$4,Calendario!$A$3:$A$55,0),MATCH($I44,Calendario!$D$2:$H$2,0)),""),IF($K44=4,IF(AND((X44=""),(Y44=""),(Z44="")),INDEX(Calendario!$D$3:$H$55,MATCH(AA$4,Calendario!$A$3:$A$55,0),MATCH($I44,Calendario!$D$2:$H$2,0)),""))))))))</f>
        <v/>
      </c>
      <c r="AB44" s="108">
        <f>IF(ISBLANK($I44),"",IF(OR(EXACT(($I44),PROPER(TEXT(AB43,"dddd"))),(EXACT(($I44),PROPER(TEXT(AB42,"dddd"))))),"",IF(EXACT(($I44),(PROPER(TEXT(AB$3,"dddd")))),"",IF($K44=1,INDEX(Calendario!$D$3:$H$55,MATCH(AB$4,Calendario!$A$3:$A$55,0),MATCH($I44,Calendario!$D$2:$H$2,0)),IF($K44=2,IF(AA44="",INDEX(Calendario!$D$3:$H$55,MATCH(AB$4,Calendario!$A$3:$A$55,0),MATCH($I44,Calendario!$D$2:$H$2,0)),""),IF($K44=3,IF(AND((Z44=""),(AA44="")),INDEX(Calendario!$D$3:$H$55,MATCH(AB$4,Calendario!$A$3:$A$55,0),MATCH($I44,Calendario!$D$2:$H$2,0)),""),IF($K44=4,IF(AND((Y44=""),(Z44=""),(AA44="")),INDEX(Calendario!$D$3:$H$55,MATCH(AB$4,Calendario!$A$3:$A$55,0),MATCH($I44,Calendario!$D$2:$H$2,0)),""))))))))</f>
        <v>44663</v>
      </c>
      <c r="AC44" s="108" t="str">
        <f>IF(ISBLANK($I44),"",IF(OR(EXACT(($I44),PROPER(TEXT(AC43,"dddd"))),(EXACT(($I44),PROPER(TEXT(AC42,"dddd"))))),"",IF(EXACT(($I44),(PROPER(TEXT(AC$3,"dddd")))),"",IF($K44=1,INDEX(Calendario!$D$3:$H$55,MATCH(AC$4,Calendario!$A$3:$A$55,0),MATCH($I44,Calendario!$D$2:$H$2,0)),IF($K44=2,IF(AB44="",INDEX(Calendario!$D$3:$H$55,MATCH(AC$4,Calendario!$A$3:$A$55,0),MATCH($I44,Calendario!$D$2:$H$2,0)),""),IF($K44=3,IF(AND((AA44=""),(AB44="")),INDEX(Calendario!$D$3:$H$55,MATCH(AC$4,Calendario!$A$3:$A$55,0),MATCH($I44,Calendario!$D$2:$H$2,0)),""),IF($K44=4,IF(AND((Z44=""),(AA44=""),(AB44="")),INDEX(Calendario!$D$3:$H$55,MATCH(AC$4,Calendario!$A$3:$A$55,0),MATCH($I44,Calendario!$D$2:$H$2,0)),""))))))))</f>
        <v/>
      </c>
      <c r="AD44" s="108">
        <f>IF(ISBLANK($I44),"",IF(OR(EXACT(($I44),PROPER(TEXT(AD43,"dddd"))),(EXACT(($I44),PROPER(TEXT(AD42,"dddd"))))),"",IF(EXACT(($I44),(PROPER(TEXT(AD$3,"dddd")))),"",IF($K44=1,INDEX(Calendario!$D$3:$H$55,MATCH(AD$4,Calendario!$A$3:$A$55,0),MATCH($I44,Calendario!$D$2:$H$2,0)),IF($K44=2,IF(AC44="",INDEX(Calendario!$D$3:$H$55,MATCH(AD$4,Calendario!$A$3:$A$55,0),MATCH($I44,Calendario!$D$2:$H$2,0)),""),IF($K44=3,IF(AND((AB44=""),(AC44="")),INDEX(Calendario!$D$3:$H$55,MATCH(AD$4,Calendario!$A$3:$A$55,0),MATCH($I44,Calendario!$D$2:$H$2,0)),""),IF($K44=4,IF(AND((AA44=""),(AB44=""),(AC44="")),INDEX(Calendario!$D$3:$H$55,MATCH(AD$4,Calendario!$A$3:$A$55,0),MATCH($I44,Calendario!$D$2:$H$2,0)),""))))))))</f>
        <v>44677</v>
      </c>
      <c r="AE44" s="107" t="str">
        <f>IF(ISBLANK($I44),"",IF(OR(EXACT(($I44),PROPER(TEXT(AE43,"dddd"))),(EXACT(($I44),PROPER(TEXT(AE42,"dddd"))))),"",IF(EXACT(($I44),(PROPER(TEXT(AE$3,"dddd")))),"",IF($K44=1,INDEX(Calendario!$D$3:$H$55,MATCH(AE$4,Calendario!$A$3:$A$55,0),MATCH($I44,Calendario!$D$2:$H$2,0)),IF($K44=2,IF(AD44="",INDEX(Calendario!$D$3:$H$55,MATCH(AE$4,Calendario!$A$3:$A$55,0),MATCH($I44,Calendario!$D$2:$H$2,0)),""),IF($K44=3,IF(AND((AC44=""),(AD44="")),INDEX(Calendario!$D$3:$H$55,MATCH(AE$4,Calendario!$A$3:$A$55,0),MATCH($I44,Calendario!$D$2:$H$2,0)),""),IF($K44=4,IF(AND((AB44=""),(AC44=""),(AD44="")),INDEX(Calendario!$D$3:$H$55,MATCH(AE$4,Calendario!$A$3:$A$55,0),MATCH($I44,Calendario!$D$2:$H$2,0)),""))))))))</f>
        <v/>
      </c>
      <c r="AF44" s="107">
        <f>IF(ISBLANK($I44),"",IF(OR(EXACT(($I44),PROPER(TEXT(AF43,"dddd"))),(EXACT(($I44),PROPER(TEXT(AF42,"dddd"))))),"",IF(EXACT(($I44),(PROPER(TEXT(AF$3,"dddd")))),"",IF($K44=1,INDEX(Calendario!$D$3:$H$55,MATCH(AF$4,Calendario!$A$3:$A$55,0),MATCH($I44,Calendario!$D$2:$H$2,0)),IF($K44=2,IF(AE44="",INDEX(Calendario!$D$3:$H$55,MATCH(AF$4,Calendario!$A$3:$A$55,0),MATCH($I44,Calendario!$D$2:$H$2,0)),""),IF($K44=3,IF(AND((AD44=""),(AE44="")),INDEX(Calendario!$D$3:$H$55,MATCH(AF$4,Calendario!$A$3:$A$55,0),MATCH($I44,Calendario!$D$2:$H$2,0)),""),IF($K44=4,IF(AND((AC44=""),(AD44=""),(AE44="")),INDEX(Calendario!$D$3:$H$55,MATCH(AF$4,Calendario!$A$3:$A$55,0),MATCH($I44,Calendario!$D$2:$H$2,0)),""))))))))</f>
        <v>44691</v>
      </c>
      <c r="AG44" s="107" t="str">
        <f>IF(ISBLANK($I44),"",IF(OR(EXACT(($I44),PROPER(TEXT(AG43,"dddd"))),(EXACT(($I44),PROPER(TEXT(AG42,"dddd"))))),"",IF(EXACT(($I44),(PROPER(TEXT(AG$3,"dddd")))),"",IF($K44=1,INDEX(Calendario!$D$3:$H$55,MATCH(AG$4,Calendario!$A$3:$A$55,0),MATCH($I44,Calendario!$D$2:$H$2,0)),IF($K44=2,IF(AF44="",INDEX(Calendario!$D$3:$H$55,MATCH(AG$4,Calendario!$A$3:$A$55,0),MATCH($I44,Calendario!$D$2:$H$2,0)),""),IF($K44=3,IF(AND((AE44=""),(AF44="")),INDEX(Calendario!$D$3:$H$55,MATCH(AG$4,Calendario!$A$3:$A$55,0),MATCH($I44,Calendario!$D$2:$H$2,0)),""),IF($K44=4,IF(AND((AD44=""),(AE44=""),(AF44="")),INDEX(Calendario!$D$3:$H$55,MATCH(AG$4,Calendario!$A$3:$A$55,0),MATCH($I44,Calendario!$D$2:$H$2,0)),""))))))))</f>
        <v/>
      </c>
      <c r="AH44" s="107">
        <f>IF(ISBLANK($I44),"",IF(OR(EXACT(($I44),PROPER(TEXT(AH43,"dddd"))),(EXACT(($I44),PROPER(TEXT(AH42,"dddd"))))),"",IF(EXACT(($I44),(PROPER(TEXT(AH$3,"dddd")))),"",IF($K44=1,INDEX(Calendario!$D$3:$H$55,MATCH(AH$4,Calendario!$A$3:$A$55,0),MATCH($I44,Calendario!$D$2:$H$2,0)),IF($K44=2,IF(AG44="",INDEX(Calendario!$D$3:$H$55,MATCH(AH$4,Calendario!$A$3:$A$55,0),MATCH($I44,Calendario!$D$2:$H$2,0)),""),IF($K44=3,IF(AND((AF44=""),(AG44="")),INDEX(Calendario!$D$3:$H$55,MATCH(AH$4,Calendario!$A$3:$A$55,0),MATCH($I44,Calendario!$D$2:$H$2,0)),""),IF($K44=4,IF(AND((AE44=""),(AF44=""),(AG44="")),INDEX(Calendario!$D$3:$H$55,MATCH(AH$4,Calendario!$A$3:$A$55,0),MATCH($I44,Calendario!$D$2:$H$2,0)),""))))))))</f>
        <v>44705</v>
      </c>
      <c r="AI44" s="108" t="str">
        <f>IF(ISBLANK($I44),"",IF(OR(EXACT(($I44),PROPER(TEXT(AI43,"dddd"))),(EXACT(($I44),PROPER(TEXT(AI42,"dddd"))))),"",IF(EXACT(($I44),(PROPER(TEXT(AI$3,"dddd")))),"",IF($K44=1,INDEX(Calendario!$D$3:$H$55,MATCH(AI$4,Calendario!$A$3:$A$55,0),MATCH($I44,Calendario!$D$2:$H$2,0)),IF($K44=2,IF(AH44="",INDEX(Calendario!$D$3:$H$55,MATCH(AI$4,Calendario!$A$3:$A$55,0),MATCH($I44,Calendario!$D$2:$H$2,0)),""),IF($K44=3,IF(AND((AG44=""),(AH44="")),INDEX(Calendario!$D$3:$H$55,MATCH(AI$4,Calendario!$A$3:$A$55,0),MATCH($I44,Calendario!$D$2:$H$2,0)),""),IF($K44=4,IF(AND((AF44=""),(AG44=""),(AH44="")),INDEX(Calendario!$D$3:$H$55,MATCH(AI$4,Calendario!$A$3:$A$55,0),MATCH($I44,Calendario!$D$2:$H$2,0)),""))))))))</f>
        <v/>
      </c>
      <c r="AJ44" s="108">
        <f>IF(ISBLANK($I44),"",IF(OR(EXACT(($I44),PROPER(TEXT(AJ43,"dddd"))),(EXACT(($I44),PROPER(TEXT(AJ42,"dddd"))))),"",IF(EXACT(($I44),(PROPER(TEXT(AJ$3,"dddd")))),"",IF($K44=1,INDEX(Calendario!$D$3:$H$55,MATCH(AJ$4,Calendario!$A$3:$A$55,0),MATCH($I44,Calendario!$D$2:$H$2,0)),IF($K44=2,IF(AI44="",INDEX(Calendario!$D$3:$H$55,MATCH(AJ$4,Calendario!$A$3:$A$55,0),MATCH($I44,Calendario!$D$2:$H$2,0)),""),IF($K44=3,IF(AND((AH44=""),(AI44="")),INDEX(Calendario!$D$3:$H$55,MATCH(AJ$4,Calendario!$A$3:$A$55,0),MATCH($I44,Calendario!$D$2:$H$2,0)),""),IF($K44=4,IF(AND((AG44=""),(AH44=""),(AI44="")),INDEX(Calendario!$D$3:$H$55,MATCH(AJ$4,Calendario!$A$3:$A$55,0),MATCH($I44,Calendario!$D$2:$H$2,0)),""))))))))</f>
        <v>44719</v>
      </c>
      <c r="AK44" s="108" t="str">
        <f>IF(ISBLANK($I44),"",IF(OR(EXACT(($I44),PROPER(TEXT(AK43,"dddd"))),(EXACT(($I44),PROPER(TEXT(AK42,"dddd"))))),"",IF(EXACT(($I44),(PROPER(TEXT(AK$3,"dddd")))),"",IF($K44=1,INDEX(Calendario!$D$3:$H$55,MATCH(AK$4,Calendario!$A$3:$A$55,0),MATCH($I44,Calendario!$D$2:$H$2,0)),IF($K44=2,IF(AJ44="",INDEX(Calendario!$D$3:$H$55,MATCH(AK$4,Calendario!$A$3:$A$55,0),MATCH($I44,Calendario!$D$2:$H$2,0)),""),IF($K44=3,IF(AND((AI44=""),(AJ44="")),INDEX(Calendario!$D$3:$H$55,MATCH(AK$4,Calendario!$A$3:$A$55,0),MATCH($I44,Calendario!$D$2:$H$2,0)),""),IF($K44=4,IF(AND((AH44=""),(AI44=""),(AJ44="")),INDEX(Calendario!$D$3:$H$55,MATCH(AK$4,Calendario!$A$3:$A$55,0),MATCH($I44,Calendario!$D$2:$H$2,0)),""))))))))</f>
        <v/>
      </c>
      <c r="AL44" s="108">
        <f>IF(ISBLANK($I44),"",IF(OR(EXACT(($I44),PROPER(TEXT(AL43,"dddd"))),(EXACT(($I44),PROPER(TEXT(AL42,"dddd"))))),"",IF(EXACT(($I44),(PROPER(TEXT(AL$3,"dddd")))),"",IF($K44=1,INDEX(Calendario!$D$3:$H$55,MATCH(AL$4,Calendario!$A$3:$A$55,0),MATCH($I44,Calendario!$D$2:$H$2,0)),IF($K44=2,IF(AK44="",INDEX(Calendario!$D$3:$H$55,MATCH(AL$4,Calendario!$A$3:$A$55,0),MATCH($I44,Calendario!$D$2:$H$2,0)),""),IF($K44=3,IF(AND((AJ44=""),(AK44="")),INDEX(Calendario!$D$3:$H$55,MATCH(AL$4,Calendario!$A$3:$A$55,0),MATCH($I44,Calendario!$D$2:$H$2,0)),""),IF($K44=4,IF(AND((AI44=""),(AJ44=""),(AK44="")),INDEX(Calendario!$D$3:$H$55,MATCH(AL$4,Calendario!$A$3:$A$55,0),MATCH($I44,Calendario!$D$2:$H$2,0)),""))))))))</f>
        <v>44733</v>
      </c>
      <c r="AM44" s="108" t="str">
        <f>IF(ISBLANK($I44),"",IF(OR(EXACT(($I44),PROPER(TEXT(AM43,"dddd"))),(EXACT(($I44),PROPER(TEXT(AM42,"dddd"))))),"",IF(EXACT(($I44),(PROPER(TEXT(AM$3,"dddd")))),"",IF($K44=1,INDEX(Calendario!$D$3:$H$55,MATCH(AM$4,Calendario!$A$3:$A$55,0),MATCH($I44,Calendario!$D$2:$H$2,0)),IF($K44=2,IF(AL44="",INDEX(Calendario!$D$3:$H$55,MATCH(AM$4,Calendario!$A$3:$A$55,0),MATCH($I44,Calendario!$D$2:$H$2,0)),""),IF($K44=3,IF(AND((AK44=""),(AL44="")),INDEX(Calendario!$D$3:$H$55,MATCH(AM$4,Calendario!$A$3:$A$55,0),MATCH($I44,Calendario!$D$2:$H$2,0)),""),IF($K44=4,IF(AND((AJ44=""),(AK44=""),(AL44="")),INDEX(Calendario!$D$3:$H$55,MATCH(AM$4,Calendario!$A$3:$A$55,0),MATCH($I44,Calendario!$D$2:$H$2,0)),""))))))))</f>
        <v/>
      </c>
      <c r="AN44" s="107">
        <f>IF(ISBLANK($I44),"",IF(OR(EXACT(($I44),PROPER(TEXT(AN43,"dddd"))),(EXACT(($I44),PROPER(TEXT(AN42,"dddd"))))),"",IF(EXACT(($I44),(PROPER(TEXT(AN$3,"dddd")))),"",IF($K44=1,INDEX(Calendario!$D$3:$H$55,MATCH(AN$4,Calendario!$A$3:$A$55,0),MATCH($I44,Calendario!$D$2:$H$2,0)),IF($K44=2,IF(AM44="",INDEX(Calendario!$D$3:$H$55,MATCH(AN$4,Calendario!$A$3:$A$55,0),MATCH($I44,Calendario!$D$2:$H$2,0)),""),IF($K44=3,IF(AND((AL44=""),(AM44="")),INDEX(Calendario!$D$3:$H$55,MATCH(AN$4,Calendario!$A$3:$A$55,0),MATCH($I44,Calendario!$D$2:$H$2,0)),""),IF($K44=4,IF(AND((AK44=""),(AL44=""),(AM44="")),INDEX(Calendario!$D$3:$H$55,MATCH(AN$4,Calendario!$A$3:$A$55,0),MATCH($I44,Calendario!$D$2:$H$2,0)),""))))))))</f>
        <v>44747</v>
      </c>
      <c r="AO44" s="107" t="str">
        <f>IF(ISBLANK($I44),"",IF(OR(EXACT(($I44),PROPER(TEXT(AO43,"dddd"))),(EXACT(($I44),PROPER(TEXT(AO42,"dddd"))))),"",IF(EXACT(($I44),(PROPER(TEXT(AO$3,"dddd")))),"",IF($K44=1,INDEX(Calendario!$D$3:$H$55,MATCH(AO$4,Calendario!$A$3:$A$55,0),MATCH($I44,Calendario!$D$2:$H$2,0)),IF($K44=2,IF(AN44="",INDEX(Calendario!$D$3:$H$55,MATCH(AO$4,Calendario!$A$3:$A$55,0),MATCH($I44,Calendario!$D$2:$H$2,0)),""),IF($K44=3,IF(AND((AM44=""),(AN44="")),INDEX(Calendario!$D$3:$H$55,MATCH(AO$4,Calendario!$A$3:$A$55,0),MATCH($I44,Calendario!$D$2:$H$2,0)),""),IF($K44=4,IF(AND((AL44=""),(AM44=""),(AN44="")),INDEX(Calendario!$D$3:$H$55,MATCH(AO$4,Calendario!$A$3:$A$55,0),MATCH($I44,Calendario!$D$2:$H$2,0)),""))))))))</f>
        <v/>
      </c>
      <c r="AP44" s="107">
        <f>IF(ISBLANK($I44),"",IF(OR(EXACT(($I44),PROPER(TEXT(AP43,"dddd"))),(EXACT(($I44),PROPER(TEXT(AP42,"dddd"))))),"",IF(EXACT(($I44),(PROPER(TEXT(AP$3,"dddd")))),"",IF($K44=1,INDEX(Calendario!$D$3:$H$55,MATCH(AP$4,Calendario!$A$3:$A$55,0),MATCH($I44,Calendario!$D$2:$H$2,0)),IF($K44=2,IF(AO44="",INDEX(Calendario!$D$3:$H$55,MATCH(AP$4,Calendario!$A$3:$A$55,0),MATCH($I44,Calendario!$D$2:$H$2,0)),""),IF($K44=3,IF(AND((AN44=""),(AO44="")),INDEX(Calendario!$D$3:$H$55,MATCH(AP$4,Calendario!$A$3:$A$55,0),MATCH($I44,Calendario!$D$2:$H$2,0)),""),IF($K44=4,IF(AND((AM44=""),(AN44=""),(AO44="")),INDEX(Calendario!$D$3:$H$55,MATCH(AP$4,Calendario!$A$3:$A$55,0),MATCH($I44,Calendario!$D$2:$H$2,0)),""))))))))</f>
        <v>44761</v>
      </c>
      <c r="AQ44" s="107" t="str">
        <f>IF(ISBLANK($I44),"",IF(OR(EXACT(($I44),PROPER(TEXT(AQ43,"dddd"))),(EXACT(($I44),PROPER(TEXT(AQ42,"dddd"))))),"",IF(EXACT(($I44),(PROPER(TEXT(AQ$3,"dddd")))),"",IF($K44=1,INDEX(Calendario!$D$3:$H$55,MATCH(AQ$4,Calendario!$A$3:$A$55,0),MATCH($I44,Calendario!$D$2:$H$2,0)),IF($K44=2,IF(AP44="",INDEX(Calendario!$D$3:$H$55,MATCH(AQ$4,Calendario!$A$3:$A$55,0),MATCH($I44,Calendario!$D$2:$H$2,0)),""),IF($K44=3,IF(AND((AO44=""),(AP44="")),INDEX(Calendario!$D$3:$H$55,MATCH(AQ$4,Calendario!$A$3:$A$55,0),MATCH($I44,Calendario!$D$2:$H$2,0)),""),IF($K44=4,IF(AND((AN44=""),(AO44=""),(AP44="")),INDEX(Calendario!$D$3:$H$55,MATCH(AQ$4,Calendario!$A$3:$A$55,0),MATCH($I44,Calendario!$D$2:$H$2,0)),""))))))))</f>
        <v/>
      </c>
      <c r="AR44" s="108">
        <f>IF(ISBLANK($I44),"",IF(OR(EXACT(($I44),PROPER(TEXT(AR43,"dddd"))),(EXACT(($I44),PROPER(TEXT(AR42,"dddd"))))),"",IF(EXACT(($I44),(PROPER(TEXT(AR$3,"dddd")))),"",IF($K44=1,INDEX(Calendario!$D$3:$H$55,MATCH(AR$4,Calendario!$A$3:$A$55,0),MATCH($I44,Calendario!$D$2:$H$2,0)),IF($K44=2,IF(AQ44="",INDEX(Calendario!$D$3:$H$55,MATCH(AR$4,Calendario!$A$3:$A$55,0),MATCH($I44,Calendario!$D$2:$H$2,0)),""),IF($K44=3,IF(AND((AP44=""),(AQ44="")),INDEX(Calendario!$D$3:$H$55,MATCH(AR$4,Calendario!$A$3:$A$55,0),MATCH($I44,Calendario!$D$2:$H$2,0)),""),IF($K44=4,IF(AND((AO44=""),(AP44=""),(AQ44="")),INDEX(Calendario!$D$3:$H$55,MATCH(AR$4,Calendario!$A$3:$A$55,0),MATCH($I44,Calendario!$D$2:$H$2,0)),""))))))))</f>
        <v>44775</v>
      </c>
      <c r="AS44" s="108" t="str">
        <f>IF(ISBLANK($I44),"",IF(OR(EXACT(($I44),PROPER(TEXT(AS43,"dddd"))),(EXACT(($I44),PROPER(TEXT(AS42,"dddd"))))),"",IF(EXACT(($I44),(PROPER(TEXT(AS$3,"dddd")))),"",IF($K44=1,INDEX(Calendario!$D$3:$H$55,MATCH(AS$4,Calendario!$A$3:$A$55,0),MATCH($I44,Calendario!$D$2:$H$2,0)),IF($K44=2,IF(AR44="",INDEX(Calendario!$D$3:$H$55,MATCH(AS$4,Calendario!$A$3:$A$55,0),MATCH($I44,Calendario!$D$2:$H$2,0)),""),IF($K44=3,IF(AND((AQ44=""),(AR44="")),INDEX(Calendario!$D$3:$H$55,MATCH(AS$4,Calendario!$A$3:$A$55,0),MATCH($I44,Calendario!$D$2:$H$2,0)),""),IF($K44=4,IF(AND((AP44=""),(AQ44=""),(AR44="")),INDEX(Calendario!$D$3:$H$55,MATCH(AS$4,Calendario!$A$3:$A$55,0),MATCH($I44,Calendario!$D$2:$H$2,0)),""))))))))</f>
        <v/>
      </c>
      <c r="AT44" s="108">
        <f>IF(ISBLANK($I44),"",IF(OR(EXACT(($I44),PROPER(TEXT(AT43,"dddd"))),(EXACT(($I44),PROPER(TEXT(AT42,"dddd"))))),"",IF(EXACT(($I44),(PROPER(TEXT(AT$3,"dddd")))),"",IF($K44=1,INDEX(Calendario!$D$3:$H$55,MATCH(AT$4,Calendario!$A$3:$A$55,0),MATCH($I44,Calendario!$D$2:$H$2,0)),IF($K44=2,IF(AS44="",INDEX(Calendario!$D$3:$H$55,MATCH(AT$4,Calendario!$A$3:$A$55,0),MATCH($I44,Calendario!$D$2:$H$2,0)),""),IF($K44=3,IF(AND((AR44=""),(AS44="")),INDEX(Calendario!$D$3:$H$55,MATCH(AT$4,Calendario!$A$3:$A$55,0),MATCH($I44,Calendario!$D$2:$H$2,0)),""),IF($K44=4,IF(AND((AQ44=""),(AR44=""),(AS44="")),INDEX(Calendario!$D$3:$H$55,MATCH(AT$4,Calendario!$A$3:$A$55,0),MATCH($I44,Calendario!$D$2:$H$2,0)),""))))))))</f>
        <v>44789</v>
      </c>
      <c r="AU44" s="108" t="str">
        <f>IF(ISBLANK($I44),"",IF(OR(EXACT(($I44),PROPER(TEXT(AU43,"dddd"))),(EXACT(($I44),PROPER(TEXT(AU42,"dddd"))))),"",IF(EXACT(($I44),(PROPER(TEXT(AU$3,"dddd")))),"",IF($K44=1,INDEX(Calendario!$D$3:$H$55,MATCH(AU$4,Calendario!$A$3:$A$55,0),MATCH($I44,Calendario!$D$2:$H$2,0)),IF($K44=2,IF(AT44="",INDEX(Calendario!$D$3:$H$55,MATCH(AU$4,Calendario!$A$3:$A$55,0),MATCH($I44,Calendario!$D$2:$H$2,0)),""),IF($K44=3,IF(AND((AS44=""),(AT44="")),INDEX(Calendario!$D$3:$H$55,MATCH(AU$4,Calendario!$A$3:$A$55,0),MATCH($I44,Calendario!$D$2:$H$2,0)),""),IF($K44=4,IF(AND((AR44=""),(AS44=""),(AT44="")),INDEX(Calendario!$D$3:$H$55,MATCH(AU$4,Calendario!$A$3:$A$55,0),MATCH($I44,Calendario!$D$2:$H$2,0)),""))))))))</f>
        <v/>
      </c>
      <c r="AV44" s="107">
        <f>IF(ISBLANK($I44),"",IF(OR(EXACT(($I44),PROPER(TEXT(AV43,"dddd"))),(EXACT(($I44),PROPER(TEXT(AV42,"dddd"))))),"",IF(EXACT(($I44),(PROPER(TEXT(AV$3,"dddd")))),"",IF($K44=1,INDEX(Calendario!$D$3:$H$55,MATCH(AV$4,Calendario!$A$3:$A$55,0),MATCH($I44,Calendario!$D$2:$H$2,0)),IF($K44=2,IF(AU44="",INDEX(Calendario!$D$3:$H$55,MATCH(AV$4,Calendario!$A$3:$A$55,0),MATCH($I44,Calendario!$D$2:$H$2,0)),""),IF($K44=3,IF(AND((AT44=""),(AU44="")),INDEX(Calendario!$D$3:$H$55,MATCH(AV$4,Calendario!$A$3:$A$55,0),MATCH($I44,Calendario!$D$2:$H$2,0)),""),IF($K44=4,IF(AND((AS44=""),(AT44=""),(AU44="")),INDEX(Calendario!$D$3:$H$55,MATCH(AV$4,Calendario!$A$3:$A$55,0),MATCH($I44,Calendario!$D$2:$H$2,0)),""))))))))</f>
        <v>44803</v>
      </c>
      <c r="AW44" s="107" t="str">
        <f>IF(ISBLANK($I44),"",IF(OR(EXACT(($I44),PROPER(TEXT(AW43,"dddd"))),(EXACT(($I44),PROPER(TEXT(AW42,"dddd"))))),"",IF(EXACT(($I44),(PROPER(TEXT(AW$3,"dddd")))),"",IF($K44=1,INDEX(Calendario!$D$3:$H$55,MATCH(AW$4,Calendario!$A$3:$A$55,0),MATCH($I44,Calendario!$D$2:$H$2,0)),IF($K44=2,IF(AV44="",INDEX(Calendario!$D$3:$H$55,MATCH(AW$4,Calendario!$A$3:$A$55,0),MATCH($I44,Calendario!$D$2:$H$2,0)),""),IF($K44=3,IF(AND((AU44=""),(AV44="")),INDEX(Calendario!$D$3:$H$55,MATCH(AW$4,Calendario!$A$3:$A$55,0),MATCH($I44,Calendario!$D$2:$H$2,0)),""),IF($K44=4,IF(AND((AT44=""),(AU44=""),(AV44="")),INDEX(Calendario!$D$3:$H$55,MATCH(AW$4,Calendario!$A$3:$A$55,0),MATCH($I44,Calendario!$D$2:$H$2,0)),""))))))))</f>
        <v/>
      </c>
      <c r="AX44" s="107">
        <f>IF(ISBLANK($I44),"",IF(OR(EXACT(($I44),PROPER(TEXT(AX43,"dddd"))),(EXACT(($I44),PROPER(TEXT(AX42,"dddd"))))),"",IF(EXACT(($I44),(PROPER(TEXT(AX$3,"dddd")))),"",IF($K44=1,INDEX(Calendario!$D$3:$H$55,MATCH(AX$4,Calendario!$A$3:$A$55,0),MATCH($I44,Calendario!$D$2:$H$2,0)),IF($K44=2,IF(AW44="",INDEX(Calendario!$D$3:$H$55,MATCH(AX$4,Calendario!$A$3:$A$55,0),MATCH($I44,Calendario!$D$2:$H$2,0)),""),IF($K44=3,IF(AND((AV44=""),(AW44="")),INDEX(Calendario!$D$3:$H$55,MATCH(AX$4,Calendario!$A$3:$A$55,0),MATCH($I44,Calendario!$D$2:$H$2,0)),""),IF($K44=4,IF(AND((AU44=""),(AV44=""),(AW44="")),INDEX(Calendario!$D$3:$H$55,MATCH(AX$4,Calendario!$A$3:$A$55,0),MATCH($I44,Calendario!$D$2:$H$2,0)),""))))))))</f>
        <v>44817</v>
      </c>
      <c r="AY44" s="107" t="str">
        <f>IF(ISBLANK($I44),"",IF(OR(EXACT(($I44),PROPER(TEXT(AY43,"dddd"))),(EXACT(($I44),PROPER(TEXT(AY42,"dddd"))))),"",IF(EXACT(($I44),(PROPER(TEXT(AY$3,"dddd")))),"",IF($K44=1,INDEX(Calendario!$D$3:$H$55,MATCH(AY$4,Calendario!$A$3:$A$55,0),MATCH($I44,Calendario!$D$2:$H$2,0)),IF($K44=2,IF(AX44="",INDEX(Calendario!$D$3:$H$55,MATCH(AY$4,Calendario!$A$3:$A$55,0),MATCH($I44,Calendario!$D$2:$H$2,0)),""),IF($K44=3,IF(AND((AW44=""),(AX44="")),INDEX(Calendario!$D$3:$H$55,MATCH(AY$4,Calendario!$A$3:$A$55,0),MATCH($I44,Calendario!$D$2:$H$2,0)),""),IF($K44=4,IF(AND((AV44=""),(AW44=""),(AX44="")),INDEX(Calendario!$D$3:$H$55,MATCH(AY$4,Calendario!$A$3:$A$55,0),MATCH($I44,Calendario!$D$2:$H$2,0)),""))))))))</f>
        <v/>
      </c>
      <c r="AZ44" s="107">
        <f>IF(ISBLANK($I44),"",IF(OR(EXACT(($I44),PROPER(TEXT(AZ43,"dddd"))),(EXACT(($I44),PROPER(TEXT(AZ42,"dddd"))))),"",IF(EXACT(($I44),(PROPER(TEXT(AZ$3,"dddd")))),"",IF($K44=1,INDEX(Calendario!$D$3:$H$55,MATCH(AZ$4,Calendario!$A$3:$A$55,0),MATCH($I44,Calendario!$D$2:$H$2,0)),IF($K44=2,IF(AY44="",INDEX(Calendario!$D$3:$H$55,MATCH(AZ$4,Calendario!$A$3:$A$55,0),MATCH($I44,Calendario!$D$2:$H$2,0)),""),IF($K44=3,IF(AND((AX44=""),(AY44="")),INDEX(Calendario!$D$3:$H$55,MATCH(AZ$4,Calendario!$A$3:$A$55,0),MATCH($I44,Calendario!$D$2:$H$2,0)),""),IF($K44=4,IF(AND((AW44=""),(AX44=""),(AY44="")),INDEX(Calendario!$D$3:$H$55,MATCH(AZ$4,Calendario!$A$3:$A$55,0),MATCH($I44,Calendario!$D$2:$H$2,0)),""))))))))</f>
        <v>44831</v>
      </c>
      <c r="BA44" s="108" t="str">
        <f>IF(ISBLANK($I44),"",IF(OR(EXACT(($I44),PROPER(TEXT(BA43,"dddd"))),(EXACT(($I44),PROPER(TEXT(BA42,"dddd"))))),"",IF(EXACT(($I44),(PROPER(TEXT(BA$3,"dddd")))),"",IF($K44=1,INDEX(Calendario!$D$3:$H$55,MATCH(BA$4,Calendario!$A$3:$A$55,0),MATCH($I44,Calendario!$D$2:$H$2,0)),IF($K44=2,IF(AZ44="",INDEX(Calendario!$D$3:$H$55,MATCH(BA$4,Calendario!$A$3:$A$55,0),MATCH($I44,Calendario!$D$2:$H$2,0)),""),IF($K44=3,IF(AND((AY44=""),(AZ44="")),INDEX(Calendario!$D$3:$H$55,MATCH(BA$4,Calendario!$A$3:$A$55,0),MATCH($I44,Calendario!$D$2:$H$2,0)),""),IF($K44=4,IF(AND((AX44=""),(AY44=""),(AZ44="")),INDEX(Calendario!$D$3:$H$55,MATCH(BA$4,Calendario!$A$3:$A$55,0),MATCH($I44,Calendario!$D$2:$H$2,0)),""))))))))</f>
        <v/>
      </c>
      <c r="BB44" s="108">
        <f>IF(ISBLANK($I44),"",IF(OR(EXACT(($I44),PROPER(TEXT(BB43,"dddd"))),(EXACT(($I44),PROPER(TEXT(BB42,"dddd"))))),"",IF(EXACT(($I44),(PROPER(TEXT(BB$3,"dddd")))),"",IF($K44=1,INDEX(Calendario!$D$3:$H$55,MATCH(BB$4,Calendario!$A$3:$A$55,0),MATCH($I44,Calendario!$D$2:$H$2,0)),IF($K44=2,IF(BA44="",INDEX(Calendario!$D$3:$H$55,MATCH(BB$4,Calendario!$A$3:$A$55,0),MATCH($I44,Calendario!$D$2:$H$2,0)),""),IF($K44=3,IF(AND((AZ44=""),(BA44="")),INDEX(Calendario!$D$3:$H$55,MATCH(BB$4,Calendario!$A$3:$A$55,0),MATCH($I44,Calendario!$D$2:$H$2,0)),""),IF($K44=4,IF(AND((AY44=""),(AZ44=""),(BA44="")),INDEX(Calendario!$D$3:$H$55,MATCH(BB$4,Calendario!$A$3:$A$55,0),MATCH($I44,Calendario!$D$2:$H$2,0)),""))))))))</f>
        <v>44845</v>
      </c>
      <c r="BC44" s="108" t="str">
        <f>IF(ISBLANK($I44),"",IF(OR(EXACT(($I44),PROPER(TEXT(BC43,"dddd"))),(EXACT(($I44),PROPER(TEXT(BC42,"dddd"))))),"",IF(EXACT(($I44),(PROPER(TEXT(BC$3,"dddd")))),"",IF($K44=1,INDEX(Calendario!$D$3:$H$55,MATCH(BC$4,Calendario!$A$3:$A$55,0),MATCH($I44,Calendario!$D$2:$H$2,0)),IF($K44=2,IF(BB44="",INDEX(Calendario!$D$3:$H$55,MATCH(BC$4,Calendario!$A$3:$A$55,0),MATCH($I44,Calendario!$D$2:$H$2,0)),""),IF($K44=3,IF(AND((BA44=""),(BB44="")),INDEX(Calendario!$D$3:$H$55,MATCH(BC$4,Calendario!$A$3:$A$55,0),MATCH($I44,Calendario!$D$2:$H$2,0)),""),IF($K44=4,IF(AND((AZ44=""),(BA44=""),(BB44="")),INDEX(Calendario!$D$3:$H$55,MATCH(BC$4,Calendario!$A$3:$A$55,0),MATCH($I44,Calendario!$D$2:$H$2,0)),""))))))))</f>
        <v/>
      </c>
      <c r="BD44" s="108">
        <f>IF(ISBLANK($I44),"",IF(OR(EXACT(($I44),PROPER(TEXT(BD43,"dddd"))),(EXACT(($I44),PROPER(TEXT(BD42,"dddd"))))),"",IF(EXACT(($I44),(PROPER(TEXT(BD$3,"dddd")))),"",IF($K44=1,INDEX(Calendario!$D$3:$H$55,MATCH(BD$4,Calendario!$A$3:$A$55,0),MATCH($I44,Calendario!$D$2:$H$2,0)),IF($K44=2,IF(BC44="",INDEX(Calendario!$D$3:$H$55,MATCH(BD$4,Calendario!$A$3:$A$55,0),MATCH($I44,Calendario!$D$2:$H$2,0)),""),IF($K44=3,IF(AND((BB44=""),(BC44="")),INDEX(Calendario!$D$3:$H$55,MATCH(BD$4,Calendario!$A$3:$A$55,0),MATCH($I44,Calendario!$D$2:$H$2,0)),""),IF($K44=4,IF(AND((BA44=""),(BB44=""),(BC44="")),INDEX(Calendario!$D$3:$H$55,MATCH(BD$4,Calendario!$A$3:$A$55,0),MATCH($I44,Calendario!$D$2:$H$2,0)),""))))))))</f>
        <v>44859</v>
      </c>
      <c r="BE44" s="107" t="str">
        <f>IF(ISBLANK($I44),"",IF(OR(EXACT(($I44),PROPER(TEXT(BE43,"dddd"))),(EXACT(($I44),PROPER(TEXT(BE42,"dddd"))))),"",IF(EXACT(($I44),(PROPER(TEXT(BE$3,"dddd")))),"",IF($K44=1,INDEX(Calendario!$D$3:$H$55,MATCH(BE$4,Calendario!$A$3:$A$55,0),MATCH($I44,Calendario!$D$2:$H$2,0)),IF($K44=2,IF(BD44="",INDEX(Calendario!$D$3:$H$55,MATCH(BE$4,Calendario!$A$3:$A$55,0),MATCH($I44,Calendario!$D$2:$H$2,0)),""),IF($K44=3,IF(AND((BC44=""),(BD44="")),INDEX(Calendario!$D$3:$H$55,MATCH(BE$4,Calendario!$A$3:$A$55,0),MATCH($I44,Calendario!$D$2:$H$2,0)),""),IF($K44=4,IF(AND((BB44=""),(BC44=""),(BD44="")),INDEX(Calendario!$D$3:$H$55,MATCH(BE$4,Calendario!$A$3:$A$55,0),MATCH($I44,Calendario!$D$2:$H$2,0)),""))))))))</f>
        <v/>
      </c>
      <c r="BF44" s="107">
        <f>IF(ISBLANK($I44),"",IF(OR(EXACT(($I44),PROPER(TEXT(BF43,"dddd"))),(EXACT(($I44),PROPER(TEXT(BF42,"dddd"))))),"",IF(EXACT(($I44),(PROPER(TEXT(BF$3,"dddd")))),"",IF($K44=1,INDEX(Calendario!$D$3:$H$55,MATCH(BF$4,Calendario!$A$3:$A$55,0),MATCH($I44,Calendario!$D$2:$H$2,0)),IF($K44=2,IF(BE44="",INDEX(Calendario!$D$3:$H$55,MATCH(BF$4,Calendario!$A$3:$A$55,0),MATCH($I44,Calendario!$D$2:$H$2,0)),""),IF($K44=3,IF(AND((BD44=""),(BE44="")),INDEX(Calendario!$D$3:$H$55,MATCH(BF$4,Calendario!$A$3:$A$55,0),MATCH($I44,Calendario!$D$2:$H$2,0)),""),IF($K44=4,IF(AND((BC44=""),(BD44=""),(BE44="")),INDEX(Calendario!$D$3:$H$55,MATCH(BF$4,Calendario!$A$3:$A$55,0),MATCH($I44,Calendario!$D$2:$H$2,0)),""))))))))</f>
        <v>44873</v>
      </c>
      <c r="BG44" s="107" t="str">
        <f>IF(ISBLANK($I44),"",IF(OR(EXACT(($I44),PROPER(TEXT(BG43,"dddd"))),(EXACT(($I44),PROPER(TEXT(BG42,"dddd"))))),"",IF(EXACT(($I44),(PROPER(TEXT(BG$3,"dddd")))),"",IF($K44=1,INDEX(Calendario!$D$3:$H$55,MATCH(BG$4,Calendario!$A$3:$A$55,0),MATCH($I44,Calendario!$D$2:$H$2,0)),IF($K44=2,IF(BF44="",INDEX(Calendario!$D$3:$H$55,MATCH(BG$4,Calendario!$A$3:$A$55,0),MATCH($I44,Calendario!$D$2:$H$2,0)),""),IF($K44=3,IF(AND((BE44=""),(BF44="")),INDEX(Calendario!$D$3:$H$55,MATCH(BG$4,Calendario!$A$3:$A$55,0),MATCH($I44,Calendario!$D$2:$H$2,0)),""),IF($K44=4,IF(AND((BD44=""),(BE44=""),(BF44="")),INDEX(Calendario!$D$3:$H$55,MATCH(BG$4,Calendario!$A$3:$A$55,0),MATCH($I44,Calendario!$D$2:$H$2,0)),""))))))))</f>
        <v/>
      </c>
      <c r="BH44" s="107">
        <f>IF(ISBLANK($I44),"",IF(OR(EXACT(($I44),PROPER(TEXT(BH43,"dddd"))),(EXACT(($I44),PROPER(TEXT(BH42,"dddd"))))),"",IF(EXACT(($I44),(PROPER(TEXT(BH$3,"dddd")))),"",IF($K44=1,INDEX(Calendario!$D$3:$H$55,MATCH(BH$4,Calendario!$A$3:$A$55,0),MATCH($I44,Calendario!$D$2:$H$2,0)),IF($K44=2,IF(BG44="",INDEX(Calendario!$D$3:$H$55,MATCH(BH$4,Calendario!$A$3:$A$55,0),MATCH($I44,Calendario!$D$2:$H$2,0)),""),IF($K44=3,IF(AND((BF44=""),(BG44="")),INDEX(Calendario!$D$3:$H$55,MATCH(BH$4,Calendario!$A$3:$A$55,0),MATCH($I44,Calendario!$D$2:$H$2,0)),""),IF($K44=4,IF(AND((BE44=""),(BF44=""),(BG44="")),INDEX(Calendario!$D$3:$H$55,MATCH(BH$4,Calendario!$A$3:$A$55,0),MATCH($I44,Calendario!$D$2:$H$2,0)),""))))))))</f>
        <v>44887</v>
      </c>
      <c r="BI44" s="108" t="str">
        <f>IF(ISBLANK($I44),"",IF(OR(EXACT(($I44),PROPER(TEXT(BI43,"dddd"))),(EXACT(($I44),PROPER(TEXT(BI42,"dddd"))))),"",IF(EXACT(($I44),(PROPER(TEXT(BI$3,"dddd")))),"",IF($K44=1,INDEX(Calendario!$D$3:$H$55,MATCH(BI$4,Calendario!$A$3:$A$55,0),MATCH($I44,Calendario!$D$2:$H$2,0)),IF($K44=2,IF(BH44="",INDEX(Calendario!$D$3:$H$55,MATCH(BI$4,Calendario!$A$3:$A$55,0),MATCH($I44,Calendario!$D$2:$H$2,0)),""),IF($K44=3,IF(AND((BG44=""),(BH44="")),INDEX(Calendario!$D$3:$H$55,MATCH(BI$4,Calendario!$A$3:$A$55,0),MATCH($I44,Calendario!$D$2:$H$2,0)),""),IF($K44=4,IF(AND((BF44=""),(BG44=""),(BH44="")),INDEX(Calendario!$D$3:$H$55,MATCH(BI$4,Calendario!$A$3:$A$55,0),MATCH($I44,Calendario!$D$2:$H$2,0)),""))))))))</f>
        <v/>
      </c>
      <c r="BJ44" s="108">
        <f>IF(ISBLANK($I44),"",IF(OR(EXACT(($I44),PROPER(TEXT(BJ43,"dddd"))),(EXACT(($I44),PROPER(TEXT(BJ42,"dddd"))))),"",IF(EXACT(($I44),(PROPER(TEXT(BJ$3,"dddd")))),"",IF($K44=1,INDEX(Calendario!$D$3:$H$55,MATCH(BJ$4,Calendario!$A$3:$A$55,0),MATCH($I44,Calendario!$D$2:$H$2,0)),IF($K44=2,IF(BI44="",INDEX(Calendario!$D$3:$H$55,MATCH(BJ$4,Calendario!$A$3:$A$55,0),MATCH($I44,Calendario!$D$2:$H$2,0)),""),IF($K44=3,IF(AND((BH44=""),(BI44="")),INDEX(Calendario!$D$3:$H$55,MATCH(BJ$4,Calendario!$A$3:$A$55,0),MATCH($I44,Calendario!$D$2:$H$2,0)),""),IF($K44=4,IF(AND((BG44=""),(BH44=""),(BI44="")),INDEX(Calendario!$D$3:$H$55,MATCH(BJ$4,Calendario!$A$3:$A$55,0),MATCH($I44,Calendario!$D$2:$H$2,0)),""))))))))</f>
        <v>44901</v>
      </c>
      <c r="BK44" s="108" t="str">
        <f>IF(ISBLANK($I44),"",IF(OR(EXACT(($I44),PROPER(TEXT(BK43,"dddd"))),(EXACT(($I44),PROPER(TEXT(BK42,"dddd"))))),"",IF(EXACT(($I44),(PROPER(TEXT(BK$3,"dddd")))),"",IF($K44=1,INDEX(Calendario!$D$3:$H$55,MATCH(BK$4,Calendario!$A$3:$A$55,0),MATCH($I44,Calendario!$D$2:$H$2,0)),IF($K44=2,IF(BJ44="",INDEX(Calendario!$D$3:$H$55,MATCH(BK$4,Calendario!$A$3:$A$55,0),MATCH($I44,Calendario!$D$2:$H$2,0)),""),IF($K44=3,IF(AND((BI44=""),(BJ44="")),INDEX(Calendario!$D$3:$H$55,MATCH(BK$4,Calendario!$A$3:$A$55,0),MATCH($I44,Calendario!$D$2:$H$2,0)),""),IF($K44=4,IF(AND((BH44=""),(BI44=""),(BJ44="")),INDEX(Calendario!$D$3:$H$55,MATCH(BK$4,Calendario!$A$3:$A$55,0),MATCH($I44,Calendario!$D$2:$H$2,0)),""))))))))</f>
        <v/>
      </c>
      <c r="BL44" s="108">
        <f>IF(ISBLANK($I44),"",IF(OR(EXACT(($I44),PROPER(TEXT(BL43,"dddd"))),(EXACT(($I44),PROPER(TEXT(BL42,"dddd"))))),"",IF(EXACT(($I44),(PROPER(TEXT(BL$3,"dddd")))),"",IF($K44=1,INDEX(Calendario!$D$3:$H$55,MATCH(BL$4,Calendario!$A$3:$A$55,0),MATCH($I44,Calendario!$D$2:$H$2,0)),IF($K44=2,IF(BK44="",INDEX(Calendario!$D$3:$H$55,MATCH(BL$4,Calendario!$A$3:$A$55,0),MATCH($I44,Calendario!$D$2:$H$2,0)),""),IF($K44=3,IF(AND((BJ44=""),(BK44="")),INDEX(Calendario!$D$3:$H$55,MATCH(BL$4,Calendario!$A$3:$A$55,0),MATCH($I44,Calendario!$D$2:$H$2,0)),""),IF($K44=4,IF(AND((BI44=""),(BJ44=""),(BK44="")),INDEX(Calendario!$D$3:$H$55,MATCH(BL$4,Calendario!$A$3:$A$55,0),MATCH($I44,Calendario!$D$2:$H$2,0)),""))))))))</f>
        <v>44915</v>
      </c>
      <c r="BM44" s="108" t="str">
        <f>IF(ISBLANK($I44),"",IF(OR(EXACT(($I44),PROPER(TEXT(BM43,"dddd"))),(EXACT(($I44),PROPER(TEXT(BM42,"dddd"))))),"",IF(EXACT(($I44),(PROPER(TEXT(BM$3,"dddd")))),"",IF($K44=1,INDEX(Calendario!$D$3:$H$55,MATCH(BM$4,Calendario!$A$3:$A$55,0),MATCH($I44,Calendario!$D$2:$H$2,0)),IF($K44=2,IF(BL44="",INDEX(Calendario!$D$3:$H$55,MATCH(BM$4,Calendario!$A$3:$A$55,0),MATCH($I44,Calendario!$D$2:$H$2,0)),""),IF($K44=3,IF(AND((BK44=""),(BL44="")),INDEX(Calendario!$D$3:$H$55,MATCH(BM$4,Calendario!$A$3:$A$55,0),MATCH($I44,Calendario!$D$2:$H$2,0)),""),IF($K44=4,IF(AND((BJ44=""),(BK44=""),(BL44="")),INDEX(Calendario!$D$3:$H$55,MATCH(BM$4,Calendario!$A$3:$A$55,0),MATCH($I44,Calendario!$D$2:$H$2,0)),""))))))))</f>
        <v/>
      </c>
      <c r="BO44" s="88" t="s">
        <v>439</v>
      </c>
    </row>
    <row r="45" spans="1:67" s="88" customFormat="1" ht="26.25" customHeight="1" x14ac:dyDescent="0.25">
      <c r="A45" s="178">
        <f t="shared" si="1"/>
        <v>33</v>
      </c>
      <c r="B45" s="176" t="s">
        <v>1284</v>
      </c>
      <c r="C45" s="176" t="s">
        <v>1588</v>
      </c>
      <c r="D45" s="177" t="str">
        <f>IF(ISNA(VLOOKUP(C45,TSeccBS!$D:$H,5,FALSE)),"",VLOOKUP(C45,TSeccBS!$D:$H,5,FALSE))</f>
        <v>TUNJA</v>
      </c>
      <c r="E45" s="176" t="s">
        <v>439</v>
      </c>
      <c r="F45" s="176" t="s">
        <v>37</v>
      </c>
      <c r="G45" s="177" t="str">
        <f>IF(ISNA(VLOOKUP(F45,Tmunic!$C$2:$D$1160,2,FALSE)),"",VLOOKUP(F45,Tmunic!$C$2:$D$1160,2,FALSE))</f>
        <v>UB GARAGOA - GUATEQUE</v>
      </c>
      <c r="H45" s="184" t="str">
        <f>IF(ISNA(VLOOKUP(G45,TDirReg!$F$1:$H$184,3,0)),"",VLOOKUP(G45,TDirReg!$F$1:$H$184,3,0))</f>
        <v>Transversal 8 N° 6-06</v>
      </c>
      <c r="I45" s="196" t="s">
        <v>125</v>
      </c>
      <c r="J45" s="195" t="s">
        <v>134</v>
      </c>
      <c r="K45" s="197">
        <v>4</v>
      </c>
      <c r="L45" s="202">
        <f t="shared" si="2"/>
        <v>12</v>
      </c>
      <c r="M45" s="107" t="str">
        <f>IF(ISBLANK($I45),"",IF(EXACT(($I45),(PROPER(TEXT(M$3,"dddd")))),"",IF(EXACT(M$4,$J45),IF($K45=1,INDEX(Calendario!$D$3:$H$55,MATCH(M$4,Calendario!$A$3:$A$55,0),MATCH($I45,Calendario!$D$2:$H$2,0)),INDEX(Calendario!$D$3:$H$55,MATCH($J45,Calendario!$A$3:$A$55,0),MATCH($I45,Calendario!$D$2:$H$2,0))),"")))</f>
        <v/>
      </c>
      <c r="N45" s="107" t="str">
        <f>IF(ISBLANK($I45),"",IF(OR(EXACT(($I45),PROPER(TEXT(N43,"dddd"))),(EXACT(($I45),PROPER(TEXT(N44,"dddd"))))),"",IF(EXACT(($I45),(PROPER(TEXT(N$3,"dddd")))),"",IF(EXACT(N$4,$J45),IF(M45="",IF(OR(($K45=4),($K45=3),($K45=2),($K45=1)),INDEX(Calendario!$D$3:$H$55,MATCH(N$4,Calendario!$A$3:$A$55,0),MATCH($I45,Calendario!$D$2:$H$2,0)),"")),IF($K45=1,IF(AND(M45="",EXACT((N$4),(CONCATENATE(Calendario!$A$1," ",(MID($J45,8,2))+1)))),INDEX(Calendario!$D$3:$H$55,MATCH(N$4,Calendario!$A$3:$A$55,0),MATCH($I45,Calendario!$D$2:$H$2,0)),IF(M45="","",INDEX(Calendario!$D$3:$H$55,MATCH(N$4,Calendario!$A$3:$A$55,0),MATCH($I45,Calendario!$D$2:$H$2,0)))),IF($K45=2,IF(M45="",IF(EXACT($K45,N$4),INDEX(Calendario!$D$3:$H$55,MATCH(N$4,Calendario!$A$3:$A$55,0),MATCH($I45,Calendario!$D$2:$H$2,0)),""),""),IF($K45=3,IF((M45=""),IF(EXACT($K45,N$4),INDEX(Calendario!$D$3:$H$55,MATCH(N$4,Calendario!$A$3:$A$55,0),MATCH($I45,Calendario!$D$2:$H$2,0)),""),""),IF($K45=4,IF((M45=""),IF(EXACT($K45,N$4),INDEX(Calendario!$D$3:$H$55,MATCH(N$4,Calendario!$A$3:$A$55,0),MATCH($I45,Calendario!$D$2:$H$2,0)),""),""),1))))))))</f>
        <v/>
      </c>
      <c r="O45" s="107" t="str">
        <f>IF(ISBLANK($I45),"",IF(EXACT(($I45),(PROPER(TEXT(O$3,"dddd")))),"",IF(OR(EXACT(($I45),PROPER(TEXT(O43,"dddd"))),(EXACT(($I45),PROPER(TEXT(O44,"dddd"))))),"",IF(EXACT(O$4,$J45),IF(N45="",IF(OR(($K45=4),($K45=3),($K45=2),($K45=1)),INDEX(Calendario!$D$3:$H$55,MATCH(O$4,Calendario!$A$3:$A$55,0),MATCH($I45,Calendario!$D$2:$H$2,0)),"")),IF($K45=1,IF(AND(M45="",EXACT((O$4),(CONCATENATE(Calendario!$A$1," ",(MID($J45,8,2))+1)))),INDEX(Calendario!$D$3:$H$55,MATCH(O$4,Calendario!$A$3:$A$55,0),MATCH($I45,Calendario!$D$2:$H$2,0)),IF(N45="",IF(EXACT(($I45),(PROPER(TEXT(N$3,"dddd")))),INDEX(Calendario!$D$3:$H$55,MATCH(O$4,Calendario!$A$3:$A$55,0),MATCH($I45,Calendario!$D$2:$H$2,0)),""),INDEX(Calendario!$D$3:$H$55,MATCH(O$4,Calendario!$A$3:$A$55,0),MATCH($I45,Calendario!$D$2:$H$2,0)))),IF(EXACT($M$4,"Semana 1"),IF($K45=2,IF(N45="",IF(OR(($J45="Semana 1"),($J45="Semana 2"),($J45="Semana 3")),INDEX(Calendario!$D$3:$H$55,MATCH(O$4,Calendario!$A$3:$A$55,0),MATCH($I45,Calendario!$D$2:$H$2,0)),""),""),IF($K45=3,IF(AND((M45=""),(N45="")),IF(OR(($J45="Semana 1"),($J45="Semana 2"),($J45="Semana 3")),INDEX(Calendario!$D$3:$H$55,MATCH(O$4,Calendario!$A$3:$A$55,0),MATCH($I45,Calendario!$D$2:$H$2,0)),""),""),IF($K45=4,IF(AND((M45=""),(N45="")),IF(OR(($J45="Semana 1"),($J45="Semana 2"),($J45="Semana 3")),INDEX(Calendario!$D$3:$H$55,MATCH(O$4,Calendario!$A$3:$A$55,0),MATCH($I45,Calendario!$D$2:$H$2,0)),""),"")))),IF($K45=2,IF(N45="",IF(OR(($J45="Semana 1"),($J45="Semana 2")),INDEX(Calendario!$D$3:$H$55,MATCH(O$4,Calendario!$A$3:$A$55,0),MATCH($I45,Calendario!$D$2:$H$2,0)),""),""),IF($K45=3,IF(AND((M45=""),(N45="")),IF(OR(($J45="Semana 1"),($J45="Semana 2")),INDEX(Calendario!$D$3:$H$55,MATCH(O$4,Calendario!$A$3:$A$55,0),MATCH($I45,Calendario!$D$2:$H$2,0)),""),""),IF($K45=4,IF(AND((M45=""),(N45="")),IF(OR(($J45="Semana 1"),($J45="Semana 2")),INDEX(Calendario!$D$3:$H$55,MATCH(O$4,Calendario!$A$3:$A$55,0),MATCH($I45,Calendario!$D$2:$H$2,0)),""),""))))))))))</f>
        <v/>
      </c>
      <c r="P45" s="107" t="str">
        <f>IF(ISBLANK($I45),"",IF(EXACT(($I45),(PROPER(TEXT(P$3,"dddd")))),"",IF(OR(EXACT(($I45),PROPER(TEXT(P43,"dddd"))),(EXACT(($I45),PROPER(TEXT(P44,"dddd"))))),"",IF(EXACT(P$4,$J45),IF(O45="",IF(OR(($K45=4),($K45=3),($K45=2),($K45=1)),INDEX(Calendario!$D$3:$H$55,MATCH(P$4,Calendario!$A$3:$A$55,0),MATCH($I45,Calendario!$D$2:$H$2,0)),"")),IF($K45=1,IF(AND(M45="",EXACT((P$4),(CONCATENATE(Calendario!$A$1," ",(MID($J45,8,2))+1)))),INDEX(Calendario!$D$3:$H$55,MATCH(P$4,Calendario!$A$3:$A$55,0),MATCH($I45,Calendario!$D$2:$H$2,0)),IF(O45="",IF(EXACT(($I45),(PROPER(TEXT(O$3,"dddd")))),INDEX(Calendario!$D$3:$H$55,MATCH(P$4,Calendario!$A$3:$A$55,0),MATCH($I45,Calendario!$D$2:$H$2,0)),""),INDEX(Calendario!$D$3:$H$55,MATCH(P$4,Calendario!$A$3:$A$55,0),MATCH($I45,Calendario!$D$2:$H$2,0)))),IF(EXACT($M$4,"Semana 1"),IF($K45=2,IF(O45="",IF(OR(($J45="Semana 1"),($J45="Semana 2"),($J45="Semana 3"),($J45="Semana 4")),INDEX(Calendario!$D$3:$H$55,MATCH(P$4,Calendario!$A$3:$A$55,0),MATCH($I45,Calendario!$D$2:$H$2,0)),""),""),IF($K45=3,IF(AND((N45=""),(O45="")),IF(OR(($J45="Semana 1"),($J45="Semana 2"),($J45="Semana 3"),($J45="Semana 4")),INDEX(Calendario!$D$3:$H$55,MATCH(P$4,Calendario!$A$3:$A$55,0),MATCH($I45,Calendario!$D$2:$H$2,0)),""),""),IF($K45=4,IF(AND((M45=""),(N45=""),(O45="")),IF(OR(($J45="Semana 1"),($J45="Semana 2"),($J45="Semana 3"),($J45="Semana 4")),INDEX(Calendario!$D$3:$H$55,MATCH(P$4,Calendario!$A$3:$A$55,0),MATCH($I45,Calendario!$D$2:$H$2,0)),""),"")))),IF($K45=2,IF(O45="",IF(OR(($J45="Semana 1"),($J45="Semana 2"),($J45="Semana 3")),INDEX(Calendario!$D$3:$H$55,MATCH(P$4,Calendario!$A$3:$A$55,0),MATCH($I45,Calendario!$D$2:$H$2,0)),""),""),IF($K45=3,IF(AND((N45=""),(O45="")),IF(OR(($J45="Semana 1"),($J45="Semana 2"),($J45="Semana 3")),INDEX(Calendario!$D$3:$H$55,MATCH(P$4,Calendario!$A$3:$A$55,0),MATCH($I45,Calendario!$D$2:$H$2,0)),""),""),IF($K45=4,IF(AND((M45=""),(N45=""),(O45="")),IF(OR(($J45="Semana 1"),($J45="Semana 2"),($J45="Semana 3")),INDEX(Calendario!$D$3:$H$55,MATCH(P$4,Calendario!$A$3:$A$55,0),MATCH($I45,Calendario!$D$2:$H$2,0)),""),""))))))))))</f>
        <v/>
      </c>
      <c r="Q45" s="107">
        <f>IF(ISBLANK($I45),"",IF(EXACT(($I45),(PROPER(TEXT(Q$3,"dddd")))),"",IF(OR(EXACT(($I45),PROPER(TEXT(Q43,"dddd"))),(EXACT(($I45),PROPER(TEXT(Q44,"dddd"))))),"",IF(EXACT(Q$4,$J45),IF(P45="",IF(OR(($K45=4),($K45=3),($K45=2),($K45=1)),INDEX(Calendario!$D$3:$H$55,MATCH(Q$4,Calendario!$A$3:$A$55,0),MATCH($I45,Calendario!$D$2:$H$2,0)),"")),IF($K45=1,IF(AND(M45="",EXACT((Q$4),(CONCATENATE(Calendario!$A$1," ",(MID($J45,8,2))+1)))),INDEX(Calendario!$D$3:$H$55,MATCH(Q$4,Calendario!$A$3:$A$55,0),MATCH($I45,Calendario!$D$2:$H$2,0)),IF(P45="","",INDEX(Calendario!$D$3:$H$55,MATCH(Q$4,Calendario!$A$3:$A$55,0),MATCH($I45,Calendario!$D$2:$H$2,0)))),IF(EXACT($M$4,"Semana 1"),IF($K45=2,IF(P45="",IF(OR(($J45="Semana 1"),($J45="Semana 2"),($J45="Semana 3"),($J45="Semana 4"),($J45="Semana 5")),INDEX(Calendario!$D$3:$H$55,MATCH(Q$4,Calendario!$A$3:$A$55,0),MATCH($I45,Calendario!$D$2:$H$2,0)),""),""),IF($K45=3,IF(AND((O45=""),(P45="")),IF(OR(($J45="Semana 1"),($J45="Semana 2"),($J45="Semana 3"),($J45="Semana 4"),($J45="Semana 5")),INDEX(Calendario!$D$3:$H$55,MATCH(Q$4,Calendario!$A$3:$A$55,0),MATCH($I45,Calendario!$D$2:$H$2,0)),""),""),IF($K45=4,IF(AND((N45=""),(O45=""),(P45="")),IF(OR(($J45="Semana 1"),($J45="Semana 2"),($J45="Semana 3"),($J45="Semana 4"),($J45="Semana 5")),INDEX(Calendario!$D$3:$H$55,MATCH(Q$4,Calendario!$A$3:$A$55,0),MATCH($I45,Calendario!$D$2:$H$2,0)),""),"")))),IF($K45=2,IF(P45="",IF(OR(($J45="Semana 1"),($J45="Semana 2"),($J45="Semana 3"),($J45="Semana 4")),INDEX(Calendario!$D$3:$H$55,MATCH(Q$4,Calendario!$A$3:$A$55,0),MATCH($I45,Calendario!$D$2:$H$2,0)),""),""),IF($K45=3,IF(AND((O45=""),(P45="")),IF(OR(($J45="Semana 1"),($J45="Semana 2"),($J45="Semana 3"),($J45="Semana 4")),INDEX(Calendario!$D$3:$H$55,MATCH(Q$4,Calendario!$A$3:$A$55,0),MATCH($I45,Calendario!$D$2:$H$2,0)),""),""),IF($K45=4,IF(AND((N45=""),(O45=""),(P45="")),IF(OR(($J45="Semana 1"),($J45="Semana 2"),($J45="Semana 3"),($J45="Semana 4")),INDEX(Calendario!$D$3:$H$55,MATCH(Q$4,Calendario!$A$3:$A$55,0),MATCH($I45,Calendario!$D$2:$H$2,0)),""),""))))))))))</f>
        <v>44585</v>
      </c>
      <c r="R45" s="108" t="str">
        <f>IF(ISBLANK($I45),"",IF(EXACT(($I45),(PROPER(TEXT(R$3,"dddd")))),"",IF(OR(EXACT(($I45),PROPER(TEXT(R43,"dddd"))),(EXACT(($I45),PROPER(TEXT(R44,"dddd"))))),"",IF(EXACT(R$4,$J45),IF(Q45="",IF(OR(($K45=4),($K45=3),($K45=2),($K45=1)),INDEX(Calendario!$D$3:$H$55,MATCH(R$4,Calendario!$A$3:$A$55,0),MATCH($I45,Calendario!$D$2:$H$2,0)),"")),IF($K45=1,IF(AND(N45="",EXACT((R$4),(CONCATENATE(Calendario!$A$1," ",(MID($J45,8,2))+1)))),INDEX(Calendario!$D$3:$H$55,MATCH(R$4,Calendario!$A$3:$A$55,0),MATCH($I45,Calendario!$D$2:$H$2,0)),IF(Q45="","",INDEX(Calendario!$D$3:$H$55,MATCH(R$4,Calendario!$A$3:$A$55,0),MATCH($I45,Calendario!$D$2:$H$2,0)))),IF(EXACT($M$4,"Semana 1"),IF($K45=2,IF(Q45="",IF(OR(($J45="Semana 1"),($J45="Semana 2"),($J45="Semana 3"),($J45="Semana 4"),($J45="Semana 5"),($J45="Semana 6")),INDEX(Calendario!$D$3:$H$55,MATCH(R$4,Calendario!$A$3:$A$55,0),MATCH($I45,Calendario!$D$2:$H$2,0)),""),""),IF($K45=3,IF(AND((P45=""),(Q45="")),IF(OR(($J45="Semana 1"),($J45="Semana 2"),($J45="Semana 3"),($J45="Semana 4"),($J45="Semana 5"),($J45="Semana 6")),INDEX(Calendario!$D$3:$H$55,MATCH(R$4,Calendario!$A$3:$A$55,0),MATCH($I45,Calendario!$D$2:$H$2,0)),""),""),IF($K45=4,IF(AND((O45=""),(P45=""),(Q45="")),IF(OR(($J45="Semana 1"),($J45="Semana 2"),($J45="Semana 3"),($J45="Semana 4"),($J45="Semana 5"),($J45="Semana 6")),INDEX(Calendario!$D$3:$H$55,MATCH(R$4,Calendario!$A$3:$A$55,0),MATCH($I45,Calendario!$D$2:$H$2,0)),""),"")))),IF($K45=2,IF(Q45="",IF(OR(($J45="Semana 1"),($J45="Semana 2"),($J45="Semana 3"),($J45="Semana 4"),($J45="Semana 5")),INDEX(Calendario!$D$3:$H$55,MATCH(R$4,Calendario!$A$3:$A$55,0),MATCH($I45,Calendario!$D$2:$H$2,0)),""),""),IF($K45=3,IF(AND((P45=""),(Q45="")),IF(OR(($J45="Semana 1"),($J45="Semana 2"),($J45="Semana 3"),($J45="Semana 4"),($J45="Semana 5")),INDEX(Calendario!$D$3:$H$55,MATCH(R$4,Calendario!$A$3:$A$55,0),MATCH($I45,Calendario!$D$2:$H$2,0)),""),""),IF($K45=4,IF(AND((O45=""),(P45=""),(Q45="")),IF(OR(($J45="Semana 1"),($J45="Semana 2"),($J45="Semana 3"),($J45="Semana 4"),($J45="Semana 5")),INDEX(Calendario!$D$3:$H$55,MATCH(R$4,Calendario!$A$3:$A$55,0),MATCH($I45,Calendario!$D$2:$H$2,0)),""),""))))))))))</f>
        <v/>
      </c>
      <c r="S45" s="108" t="str">
        <f>IF(ISBLANK($I45),"",IF(EXACT(($I45),(PROPER(TEXT(S$3,"dddd")))),"",IF(OR(EXACT(($I45),PROPER(TEXT(S43,"dddd"))),(EXACT(($I45),PROPER(TEXT(S44,"dddd"))))),"",IF(EXACT(S$4,$J45),IF(R45="",IF(OR(($K45=4),($K45=3),($K45=2),($K45=1)),INDEX(Calendario!$D$3:$H$55,MATCH(S$4,Calendario!$A$3:$A$55,0),MATCH($I45,Calendario!$D$2:$H$2,0)),"")),IF($K45=1,IF(AND(O45="",EXACT((S$4),(CONCATENATE(Calendario!$A$1," ",(MID($J45,8,2))+1)))),INDEX(Calendario!$D$3:$H$55,MATCH(S$4,Calendario!$A$3:$A$55,0),MATCH($I45,Calendario!$D$2:$H$2,0)),IF(R45="",IF(EXACT(($I45),(PROPER(TEXT(R$3,"dddd")))),INDEX(Calendario!$D$3:$H$55,MATCH(S$4,Calendario!$A$3:$A$55,0),MATCH($I45,Calendario!$D$2:$H$2,0)),""),INDEX(Calendario!$D$3:$H$55,MATCH(S$4,Calendario!$A$3:$A$55,0),MATCH($I45,Calendario!$D$2:$H$2,0)))),IF(EXACT($M$4,"Semana 1"),IF($K45=2,IF(R45="",IF(OR(($J45="Semana 1"),($J45="Semana 2"),($J45="Semana 3"),($J45="Semana 4"),($J45="Semana 5"),($J45="Semana 6"),($J45="Semana 7")),INDEX(Calendario!$D$3:$H$55,MATCH(S$4,Calendario!$A$3:$A$55,0),MATCH($I45,Calendario!$D$2:$H$2,0)),""),""),IF($K45=3,IF(AND((Q45=""),(R45="")),IF(OR(($J45="Semana 1"),($J45="Semana 2"),($J45="Semana 3"),($J45="Semana 4"),($J45="Semana 5"),($J45="Semana 6"),($J45="Semana 7")),INDEX(Calendario!$D$3:$H$55,MATCH(S$4,Calendario!$A$3:$A$55,0),MATCH($I45,Calendario!$D$2:$H$2,0)),""),""),IF($K45=4,IF(AND((P45=""),(Q45=""),(R45="")),IF(OR(($J45="Semana 1"),($J45="Semana 2"),($J45="Semana 3"),($J45="Semana 4"),($J45="Semana 5"),($J45="Semana 6"),($J45="Semana 7")),INDEX(Calendario!$D$3:$H$55,MATCH(S$4,Calendario!$A$3:$A$55,0),MATCH($I45,Calendario!$D$2:$H$2,0)),""),"")))),IF($K45=2,IF(R45="",IF(OR(($J45="Semana 1"),($J45="Semana 2"),($J45="Semana 3"),($J45="Semana 4"),($J45="Semana 5"),($J45="Semana 6")),INDEX(Calendario!$D$3:$H$55,MATCH(S$4,Calendario!$A$3:$A$55,0),MATCH($I45,Calendario!$D$2:$H$2,0)),""),""),IF($K45=3,IF(AND((Q45=""),(R45="")),IF(OR(($J45="Semana 1"),($J45="Semana 2"),($J45="Semana 3"),($J45="Semana 4"),($J45="Semana 5"),($J45="Semana 6")),INDEX(Calendario!$D$3:$H$55,MATCH(S$4,Calendario!$A$3:$A$55,0),MATCH($I45,Calendario!$D$2:$H$2,0)),""),""),IF($K45=4,IF(AND((P45=""),(Q45=""),(R45="")),IF(OR(($J45="Semana 1"),($J45="Semana 2"),($J45="Semana 3"),($J45="Semana 4"),($J45="Semana 5"),($J45="Semana 6")),INDEX(Calendario!$D$3:$H$55,MATCH(S$4,Calendario!$A$3:$A$55,0),MATCH($I45,Calendario!$D$2:$H$2,0)),""),""))))))))))</f>
        <v/>
      </c>
      <c r="T45" s="108" t="str">
        <f>IF(ISBLANK($I45),"",IF(EXACT(($I45),(PROPER(TEXT(T$3,"dddd")))),"",IF(OR(EXACT(($I45),PROPER(TEXT(T43,"dddd"))),(EXACT(($I45),PROPER(TEXT(T44,"dddd"))))),"",IF(EXACT(T$4,$J45),IF(S45="",IF(OR(($K45=4),($K45=3),($K45=2),($K45=1)),INDEX(Calendario!$D$3:$H$55,MATCH(T$4,Calendario!$A$3:$A$55,0),MATCH($I45,Calendario!$D$2:$H$2,0)),"")),IF($K45=1,IF(AND(P45="",EXACT((T$4),(CONCATENATE(Calendario!$A$1," ",(MID($J45,8,2))+1)))),INDEX(Calendario!$D$3:$H$55,MATCH(T$4,Calendario!$A$3:$A$55,0),MATCH($I45,Calendario!$D$2:$H$2,0)),IF(S45="",IF(EXACT(($I45),(PROPER(TEXT(S$3,"dddd")))),INDEX(Calendario!$D$3:$H$55,MATCH(T$4,Calendario!$A$3:$A$55,0),MATCH($I45,Calendario!$D$2:$H$2,0)),""),INDEX(Calendario!$D$3:$H$55,MATCH(T$4,Calendario!$A$3:$A$55,0),MATCH($I45,Calendario!$D$2:$H$2,0)))),IF(EXACT($M$4,"Semana 1"),IF($K45=2,IF(S45="",IF(OR(($J45="Semana 1"),($J45="Semana 2"),($J45="Semana 3"),($J45="Semana 4"),($J45="Semana 5"),($J45="Semana 6"),($J45="Semana 7"),($J45="Semana 8")),INDEX(Calendario!$D$3:$H$55,MATCH(T$4,Calendario!$A$3:$A$55,0),MATCH($I45,Calendario!$D$2:$H$2,0)),""),""),IF($K45=3,IF(AND((R45=""),(S45="")),IF(OR(($J45="Semana 1"),($J45="Semana 2"),($J45="Semana 3"),($J45="Semana 4"),($J45="Semana 5"),($J45="Semana 6"),($J45="Semana 7"),($J45="Semana 8")),INDEX(Calendario!$D$3:$H$55,MATCH(T$4,Calendario!$A$3:$A$55,0),MATCH($I45,Calendario!$D$2:$H$2,0)),""),""),IF($K45=4,IF(AND((Q45=""),(R45=""),(S45="")),IF(OR(($J45="Semana 1"),($J45="Semana 2"),($J45="Semana 3"),($J45="Semana 4"),($J45="Semana 5"),($J45="Semana 6"),($J45="Semana 7"),($J45="Semana 8")),INDEX(Calendario!$D$3:$H$55,MATCH(T$4,Calendario!$A$3:$A$55,0),MATCH($I45,Calendario!$D$2:$H$2,0)),""),"")))),IF($K45=2,IF(S45="",IF(OR(($J45="Semana 1"),($J45="Semana 2"),($J45="Semana 3"),($J45="Semana 4"),($J45="Semana 5"),($J45="Semana 6"),($J45="Semana 7")),INDEX(Calendario!$D$3:$H$55,MATCH(T$4,Calendario!$A$3:$A$55,0),MATCH($I45,Calendario!$D$2:$H$2,0)),""),""),IF($K45=3,IF(AND((R45=""),(S45="")),IF(OR(($J45="Semana 1"),($J45="Semana 2"),($J45="Semana 3"),($J45="Semana 4"),($J45="Semana 5"),($J45="Semana 6"),($J45="Semana 7")),INDEX(Calendario!$D$3:$H$55,MATCH(T$4,Calendario!$A$3:$A$55,0),MATCH($I45,Calendario!$D$2:$H$2,0)),""),""),IF($K45=4,IF(AND((Q45=""),(R45=""),(S45="")),IF(OR(($J45="Semana 1"),($J45="Semana 2"),($J45="Semana 3"),($J45="Semana 4"),($J45="Semana 5"),($J45="Semana 6"),($J45="Semana 7")),INDEX(Calendario!$D$3:$H$55,MATCH(T$4,Calendario!$A$3:$A$55,0),MATCH($I45,Calendario!$D$2:$H$2,0)),""),""))))))))))</f>
        <v/>
      </c>
      <c r="U45" s="108">
        <f>IF(ISBLANK($I45),"",IF(OR(EXACT(($I45),PROPER(TEXT(U44,"dddd"))),(EXACT(($I45),PROPER(TEXT(U43,"dddd"))))),"",IF(EXACT(($I45),(PROPER(TEXT(U$3,"dddd")))),"",IF($K45=1,INDEX(Calendario!$D$3:$H$55,MATCH(U$4,Calendario!$A$3:$A$55,0),MATCH($I45,Calendario!$D$2:$H$2,0)),IF($K45=2,IF(T45="",INDEX(Calendario!$D$3:$H$55,MATCH(U$4,Calendario!$A$3:$A$55,0),MATCH($I45,Calendario!$D$2:$H$2,0)),""),IF($K45=3,IF(AND((S45=""),(T45="")),INDEX(Calendario!$D$3:$H$55,MATCH(U$4,Calendario!$A$3:$A$55,0),MATCH($I45,Calendario!$D$2:$H$2,0)),""),IF($K45=4,IF(AND((R45=""),(S45=""),(T45="")),INDEX(Calendario!$D$3:$H$55,MATCH(U$4,Calendario!$A$3:$A$55,0),MATCH($I45,Calendario!$D$2:$H$2,0)),""))))))))</f>
        <v>44613</v>
      </c>
      <c r="V45" s="107" t="str">
        <f>IF(ISBLANK($I45),"",IF(OR(EXACT(($I45),PROPER(TEXT(V44,"dddd"))),(EXACT(($I45),PROPER(TEXT(V43,"dddd"))))),"",IF(EXACT(($I45),(PROPER(TEXT(V$3,"dddd")))),"",IF($K45=1,INDEX(Calendario!$D$3:$H$55,MATCH(V$4,Calendario!$A$3:$A$55,0),MATCH($I45,Calendario!$D$2:$H$2,0)),IF($K45=2,IF(U45="",INDEX(Calendario!$D$3:$H$55,MATCH(V$4,Calendario!$A$3:$A$55,0),MATCH($I45,Calendario!$D$2:$H$2,0)),""),IF($K45=3,IF(AND((T45=""),(U45="")),INDEX(Calendario!$D$3:$H$55,MATCH(V$4,Calendario!$A$3:$A$55,0),MATCH($I45,Calendario!$D$2:$H$2,0)),""),IF($K45=4,IF(AND((S45=""),(T45=""),(U45="")),INDEX(Calendario!$D$3:$H$55,MATCH(V$4,Calendario!$A$3:$A$55,0),MATCH($I45,Calendario!$D$2:$H$2,0)),""))))))))</f>
        <v/>
      </c>
      <c r="W45" s="107" t="str">
        <f>IF(ISBLANK($I45),"",IF(OR(EXACT(($I45),PROPER(TEXT(W44,"dddd"))),(EXACT(($I45),PROPER(TEXT(W43,"dddd"))))),"",IF(EXACT(($I45),(PROPER(TEXT(W$3,"dddd")))),"",IF($K45=1,INDEX(Calendario!$D$3:$H$55,MATCH(W$4,Calendario!$A$3:$A$55,0),MATCH($I45,Calendario!$D$2:$H$2,0)),IF($K45=2,IF(V45="",INDEX(Calendario!$D$3:$H$55,MATCH(W$4,Calendario!$A$3:$A$55,0),MATCH($I45,Calendario!$D$2:$H$2,0)),""),IF($K45=3,IF(AND((U45=""),(V45="")),INDEX(Calendario!$D$3:$H$55,MATCH(W$4,Calendario!$A$3:$A$55,0),MATCH($I45,Calendario!$D$2:$H$2,0)),""),IF($K45=4,IF(AND((T45=""),(U45=""),(V45="")),INDEX(Calendario!$D$3:$H$55,MATCH(W$4,Calendario!$A$3:$A$55,0),MATCH($I45,Calendario!$D$2:$H$2,0)),""))))))))</f>
        <v/>
      </c>
      <c r="X45" s="107" t="str">
        <f>IF(ISBLANK($I45),"",IF(OR(EXACT(($I45),PROPER(TEXT(X44,"dddd"))),(EXACT(($I45),PROPER(TEXT(X43,"dddd"))))),"",IF(EXACT(($I45),(PROPER(TEXT(X$3,"dddd")))),"",IF($K45=1,INDEX(Calendario!$D$3:$H$55,MATCH(X$4,Calendario!$A$3:$A$55,0),MATCH($I45,Calendario!$D$2:$H$2,0)),IF($K45=2,IF(W45="",INDEX(Calendario!$D$3:$H$55,MATCH(X$4,Calendario!$A$3:$A$55,0),MATCH($I45,Calendario!$D$2:$H$2,0)),""),IF($K45=3,IF(AND((V45=""),(W45="")),INDEX(Calendario!$D$3:$H$55,MATCH(X$4,Calendario!$A$3:$A$55,0),MATCH($I45,Calendario!$D$2:$H$2,0)),""),IF($K45=4,IF(AND((U45=""),(V45=""),(W45="")),INDEX(Calendario!$D$3:$H$55,MATCH(X$4,Calendario!$A$3:$A$55,0),MATCH($I45,Calendario!$D$2:$H$2,0)),""))))))))</f>
        <v/>
      </c>
      <c r="Y45" s="107" t="str">
        <f>IF(ISBLANK($I45),"",IF(OR(EXACT(($I45),PROPER(TEXT(Y44,"dddd"))),(EXACT(($I45),PROPER(TEXT(Y43,"dddd"))))),"",IF(EXACT(($I45),(PROPER(TEXT(Y$3,"dddd")))),"",IF($K45=1,INDEX(Calendario!$D$3:$H$55,MATCH(Y$4,Calendario!$A$3:$A$55,0),MATCH($I45,Calendario!$D$2:$H$2,0)),IF($K45=2,IF(X45="",INDEX(Calendario!$D$3:$H$55,MATCH(Y$4,Calendario!$A$3:$A$55,0),MATCH($I45,Calendario!$D$2:$H$2,0)),""),IF($K45=3,IF(AND((W45=""),(X45="")),INDEX(Calendario!$D$3:$H$55,MATCH(Y$4,Calendario!$A$3:$A$55,0),MATCH($I45,Calendario!$D$2:$H$2,0)),""),IF($K45=4,IF(AND((V45=""),(W45=""),(X45="")),INDEX(Calendario!$D$3:$H$55,MATCH(Y$4,Calendario!$A$3:$A$55,0),MATCH($I45,Calendario!$D$2:$H$2,0)),""))))))))</f>
        <v/>
      </c>
      <c r="Z45" s="107">
        <f>IF(ISBLANK($I45),"",IF(OR(EXACT(($I45),PROPER(TEXT(Z44,"dddd"))),(EXACT(($I45),PROPER(TEXT(Z43,"dddd"))))),"",IF(EXACT(($I45),(PROPER(TEXT(Z$3,"dddd")))),"",IF($K45=1,INDEX(Calendario!$D$3:$H$55,MATCH(Z$4,Calendario!$A$3:$A$55,0),MATCH($I45,Calendario!$D$2:$H$2,0)),IF($K45=2,IF(Y45="",INDEX(Calendario!$D$3:$H$55,MATCH(Z$4,Calendario!$A$3:$A$55,0),MATCH($I45,Calendario!$D$2:$H$2,0)),""),IF($K45=3,IF(AND((X45=""),(Y45="")),INDEX(Calendario!$D$3:$H$55,MATCH(Z$4,Calendario!$A$3:$A$55,0),MATCH($I45,Calendario!$D$2:$H$2,0)),""),IF($K45=4,IF(AND((W45=""),(X45=""),(Y45="")),INDEX(Calendario!$D$3:$H$55,MATCH(Z$4,Calendario!$A$3:$A$55,0),MATCH($I45,Calendario!$D$2:$H$2,0)),""))))))))</f>
        <v>44648</v>
      </c>
      <c r="AA45" s="108" t="str">
        <f>IF(ISBLANK($I45),"",IF(OR(EXACT(($I45),PROPER(TEXT(AA44,"dddd"))),(EXACT(($I45),PROPER(TEXT(AA43,"dddd"))))),"",IF(EXACT(($I45),(PROPER(TEXT(AA$3,"dddd")))),"",IF($K45=1,INDEX(Calendario!$D$3:$H$55,MATCH(AA$4,Calendario!$A$3:$A$55,0),MATCH($I45,Calendario!$D$2:$H$2,0)),IF($K45=2,IF(Z45="",INDEX(Calendario!$D$3:$H$55,MATCH(AA$4,Calendario!$A$3:$A$55,0),MATCH($I45,Calendario!$D$2:$H$2,0)),""),IF($K45=3,IF(AND((Y45=""),(Z45="")),INDEX(Calendario!$D$3:$H$55,MATCH(AA$4,Calendario!$A$3:$A$55,0),MATCH($I45,Calendario!$D$2:$H$2,0)),""),IF($K45=4,IF(AND((X45=""),(Y45=""),(Z45="")),INDEX(Calendario!$D$3:$H$55,MATCH(AA$4,Calendario!$A$3:$A$55,0),MATCH($I45,Calendario!$D$2:$H$2,0)),""))))))))</f>
        <v/>
      </c>
      <c r="AB45" s="108" t="str">
        <f>IF(ISBLANK($I45),"",IF(OR(EXACT(($I45),PROPER(TEXT(AB44,"dddd"))),(EXACT(($I45),PROPER(TEXT(AB43,"dddd"))))),"",IF(EXACT(($I45),(PROPER(TEXT(AB$3,"dddd")))),"",IF($K45=1,INDEX(Calendario!$D$3:$H$55,MATCH(AB$4,Calendario!$A$3:$A$55,0),MATCH($I45,Calendario!$D$2:$H$2,0)),IF($K45=2,IF(AA45="",INDEX(Calendario!$D$3:$H$55,MATCH(AB$4,Calendario!$A$3:$A$55,0),MATCH($I45,Calendario!$D$2:$H$2,0)),""),IF($K45=3,IF(AND((Z45=""),(AA45="")),INDEX(Calendario!$D$3:$H$55,MATCH(AB$4,Calendario!$A$3:$A$55,0),MATCH($I45,Calendario!$D$2:$H$2,0)),""),IF($K45=4,IF(AND((Y45=""),(Z45=""),(AA45="")),INDEX(Calendario!$D$3:$H$55,MATCH(AB$4,Calendario!$A$3:$A$55,0),MATCH($I45,Calendario!$D$2:$H$2,0)),""))))))))</f>
        <v/>
      </c>
      <c r="AC45" s="108" t="str">
        <f>IF(ISBLANK($I45),"",IF(OR(EXACT(($I45),PROPER(TEXT(AC44,"dddd"))),(EXACT(($I45),PROPER(TEXT(AC43,"dddd"))))),"",IF(EXACT(($I45),(PROPER(TEXT(AC$3,"dddd")))),"",IF($K45=1,INDEX(Calendario!$D$3:$H$55,MATCH(AC$4,Calendario!$A$3:$A$55,0),MATCH($I45,Calendario!$D$2:$H$2,0)),IF($K45=2,IF(AB45="",INDEX(Calendario!$D$3:$H$55,MATCH(AC$4,Calendario!$A$3:$A$55,0),MATCH($I45,Calendario!$D$2:$H$2,0)),""),IF($K45=3,IF(AND((AA45=""),(AB45="")),INDEX(Calendario!$D$3:$H$55,MATCH(AC$4,Calendario!$A$3:$A$55,0),MATCH($I45,Calendario!$D$2:$H$2,0)),""),IF($K45=4,IF(AND((Z45=""),(AA45=""),(AB45="")),INDEX(Calendario!$D$3:$H$55,MATCH(AC$4,Calendario!$A$3:$A$55,0),MATCH($I45,Calendario!$D$2:$H$2,0)),""))))))))</f>
        <v/>
      </c>
      <c r="AD45" s="108">
        <f>IF(ISBLANK($I45),"",IF(OR(EXACT(($I45),PROPER(TEXT(AD44,"dddd"))),(EXACT(($I45),PROPER(TEXT(AD43,"dddd"))))),"",IF(EXACT(($I45),(PROPER(TEXT(AD$3,"dddd")))),"",IF($K45=1,INDEX(Calendario!$D$3:$H$55,MATCH(AD$4,Calendario!$A$3:$A$55,0),MATCH($I45,Calendario!$D$2:$H$2,0)),IF($K45=2,IF(AC45="",INDEX(Calendario!$D$3:$H$55,MATCH(AD$4,Calendario!$A$3:$A$55,0),MATCH($I45,Calendario!$D$2:$H$2,0)),""),IF($K45=3,IF(AND((AB45=""),(AC45="")),INDEX(Calendario!$D$3:$H$55,MATCH(AD$4,Calendario!$A$3:$A$55,0),MATCH($I45,Calendario!$D$2:$H$2,0)),""),IF($K45=4,IF(AND((AA45=""),(AB45=""),(AC45="")),INDEX(Calendario!$D$3:$H$55,MATCH(AD$4,Calendario!$A$3:$A$55,0),MATCH($I45,Calendario!$D$2:$H$2,0)),""))))))))</f>
        <v>44676</v>
      </c>
      <c r="AE45" s="107" t="str">
        <f>IF(ISBLANK($I45),"",IF(OR(EXACT(($I45),PROPER(TEXT(AE44,"dddd"))),(EXACT(($I45),PROPER(TEXT(AE43,"dddd"))))),"",IF(EXACT(($I45),(PROPER(TEXT(AE$3,"dddd")))),"",IF($K45=1,INDEX(Calendario!$D$3:$H$55,MATCH(AE$4,Calendario!$A$3:$A$55,0),MATCH($I45,Calendario!$D$2:$H$2,0)),IF($K45=2,IF(AD45="",INDEX(Calendario!$D$3:$H$55,MATCH(AE$4,Calendario!$A$3:$A$55,0),MATCH($I45,Calendario!$D$2:$H$2,0)),""),IF($K45=3,IF(AND((AC45=""),(AD45="")),INDEX(Calendario!$D$3:$H$55,MATCH(AE$4,Calendario!$A$3:$A$55,0),MATCH($I45,Calendario!$D$2:$H$2,0)),""),IF($K45=4,IF(AND((AB45=""),(AC45=""),(AD45="")),INDEX(Calendario!$D$3:$H$55,MATCH(AE$4,Calendario!$A$3:$A$55,0),MATCH($I45,Calendario!$D$2:$H$2,0)),""))))))))</f>
        <v/>
      </c>
      <c r="AF45" s="107" t="str">
        <f>IF(ISBLANK($I45),"",IF(OR(EXACT(($I45),PROPER(TEXT(AF44,"dddd"))),(EXACT(($I45),PROPER(TEXT(AF43,"dddd"))))),"",IF(EXACT(($I45),(PROPER(TEXT(AF$3,"dddd")))),"",IF($K45=1,INDEX(Calendario!$D$3:$H$55,MATCH(AF$4,Calendario!$A$3:$A$55,0),MATCH($I45,Calendario!$D$2:$H$2,0)),IF($K45=2,IF(AE45="",INDEX(Calendario!$D$3:$H$55,MATCH(AF$4,Calendario!$A$3:$A$55,0),MATCH($I45,Calendario!$D$2:$H$2,0)),""),IF($K45=3,IF(AND((AD45=""),(AE45="")),INDEX(Calendario!$D$3:$H$55,MATCH(AF$4,Calendario!$A$3:$A$55,0),MATCH($I45,Calendario!$D$2:$H$2,0)),""),IF($K45=4,IF(AND((AC45=""),(AD45=""),(AE45="")),INDEX(Calendario!$D$3:$H$55,MATCH(AF$4,Calendario!$A$3:$A$55,0),MATCH($I45,Calendario!$D$2:$H$2,0)),""))))))))</f>
        <v/>
      </c>
      <c r="AG45" s="107" t="str">
        <f>IF(ISBLANK($I45),"",IF(OR(EXACT(($I45),PROPER(TEXT(AG44,"dddd"))),(EXACT(($I45),PROPER(TEXT(AG43,"dddd"))))),"",IF(EXACT(($I45),(PROPER(TEXT(AG$3,"dddd")))),"",IF($K45=1,INDEX(Calendario!$D$3:$H$55,MATCH(AG$4,Calendario!$A$3:$A$55,0),MATCH($I45,Calendario!$D$2:$H$2,0)),IF($K45=2,IF(AF45="",INDEX(Calendario!$D$3:$H$55,MATCH(AG$4,Calendario!$A$3:$A$55,0),MATCH($I45,Calendario!$D$2:$H$2,0)),""),IF($K45=3,IF(AND((AE45=""),(AF45="")),INDEX(Calendario!$D$3:$H$55,MATCH(AG$4,Calendario!$A$3:$A$55,0),MATCH($I45,Calendario!$D$2:$H$2,0)),""),IF($K45=4,IF(AND((AD45=""),(AE45=""),(AF45="")),INDEX(Calendario!$D$3:$H$55,MATCH(AG$4,Calendario!$A$3:$A$55,0),MATCH($I45,Calendario!$D$2:$H$2,0)),""))))))))</f>
        <v/>
      </c>
      <c r="AH45" s="107">
        <f>IF(ISBLANK($I45),"",IF(OR(EXACT(($I45),PROPER(TEXT(AH44,"dddd"))),(EXACT(($I45),PROPER(TEXT(AH43,"dddd"))))),"",IF(EXACT(($I45),(PROPER(TEXT(AH$3,"dddd")))),"",IF($K45=1,INDEX(Calendario!$D$3:$H$55,MATCH(AH$4,Calendario!$A$3:$A$55,0),MATCH($I45,Calendario!$D$2:$H$2,0)),IF($K45=2,IF(AG45="",INDEX(Calendario!$D$3:$H$55,MATCH(AH$4,Calendario!$A$3:$A$55,0),MATCH($I45,Calendario!$D$2:$H$2,0)),""),IF($K45=3,IF(AND((AF45=""),(AG45="")),INDEX(Calendario!$D$3:$H$55,MATCH(AH$4,Calendario!$A$3:$A$55,0),MATCH($I45,Calendario!$D$2:$H$2,0)),""),IF($K45=4,IF(AND((AE45=""),(AF45=""),(AG45="")),INDEX(Calendario!$D$3:$H$55,MATCH(AH$4,Calendario!$A$3:$A$55,0),MATCH($I45,Calendario!$D$2:$H$2,0)),""))))))))</f>
        <v>44704</v>
      </c>
      <c r="AI45" s="108" t="str">
        <f>IF(ISBLANK($I45),"",IF(OR(EXACT(($I45),PROPER(TEXT(AI44,"dddd"))),(EXACT(($I45),PROPER(TEXT(AI43,"dddd"))))),"",IF(EXACT(($I45),(PROPER(TEXT(AI$3,"dddd")))),"",IF($K45=1,INDEX(Calendario!$D$3:$H$55,MATCH(AI$4,Calendario!$A$3:$A$55,0),MATCH($I45,Calendario!$D$2:$H$2,0)),IF($K45=2,IF(AH45="",INDEX(Calendario!$D$3:$H$55,MATCH(AI$4,Calendario!$A$3:$A$55,0),MATCH($I45,Calendario!$D$2:$H$2,0)),""),IF($K45=3,IF(AND((AG45=""),(AH45="")),INDEX(Calendario!$D$3:$H$55,MATCH(AI$4,Calendario!$A$3:$A$55,0),MATCH($I45,Calendario!$D$2:$H$2,0)),""),IF($K45=4,IF(AND((AF45=""),(AG45=""),(AH45="")),INDEX(Calendario!$D$3:$H$55,MATCH(AI$4,Calendario!$A$3:$A$55,0),MATCH($I45,Calendario!$D$2:$H$2,0)),""))))))))</f>
        <v/>
      </c>
      <c r="AJ45" s="108" t="str">
        <f>IF(ISBLANK($I45),"",IF(OR(EXACT(($I45),PROPER(TEXT(AJ44,"dddd"))),(EXACT(($I45),PROPER(TEXT(AJ43,"dddd"))))),"",IF(EXACT(($I45),(PROPER(TEXT(AJ$3,"dddd")))),"",IF($K45=1,INDEX(Calendario!$D$3:$H$55,MATCH(AJ$4,Calendario!$A$3:$A$55,0),MATCH($I45,Calendario!$D$2:$H$2,0)),IF($K45=2,IF(AI45="",INDEX(Calendario!$D$3:$H$55,MATCH(AJ$4,Calendario!$A$3:$A$55,0),MATCH($I45,Calendario!$D$2:$H$2,0)),""),IF($K45=3,IF(AND((AH45=""),(AI45="")),INDEX(Calendario!$D$3:$H$55,MATCH(AJ$4,Calendario!$A$3:$A$55,0),MATCH($I45,Calendario!$D$2:$H$2,0)),""),IF($K45=4,IF(AND((AG45=""),(AH45=""),(AI45="")),INDEX(Calendario!$D$3:$H$55,MATCH(AJ$4,Calendario!$A$3:$A$55,0),MATCH($I45,Calendario!$D$2:$H$2,0)),""))))))))</f>
        <v/>
      </c>
      <c r="AK45" s="108" t="str">
        <f>IF(ISBLANK($I45),"",IF(OR(EXACT(($I45),PROPER(TEXT(AK44,"dddd"))),(EXACT(($I45),PROPER(TEXT(AK43,"dddd"))))),"",IF(EXACT(($I45),(PROPER(TEXT(AK$3,"dddd")))),"",IF($K45=1,INDEX(Calendario!$D$3:$H$55,MATCH(AK$4,Calendario!$A$3:$A$55,0),MATCH($I45,Calendario!$D$2:$H$2,0)),IF($K45=2,IF(AJ45="",INDEX(Calendario!$D$3:$H$55,MATCH(AK$4,Calendario!$A$3:$A$55,0),MATCH($I45,Calendario!$D$2:$H$2,0)),""),IF($K45=3,IF(AND((AI45=""),(AJ45="")),INDEX(Calendario!$D$3:$H$55,MATCH(AK$4,Calendario!$A$3:$A$55,0),MATCH($I45,Calendario!$D$2:$H$2,0)),""),IF($K45=4,IF(AND((AH45=""),(AI45=""),(AJ45="")),INDEX(Calendario!$D$3:$H$55,MATCH(AK$4,Calendario!$A$3:$A$55,0),MATCH($I45,Calendario!$D$2:$H$2,0)),""))))))))</f>
        <v/>
      </c>
      <c r="AL45" s="108" t="str">
        <f>IF(ISBLANK($I45),"",IF(OR(EXACT(($I45),PROPER(TEXT(AL44,"dddd"))),(EXACT(($I45),PROPER(TEXT(AL43,"dddd"))))),"",IF(EXACT(($I45),(PROPER(TEXT(AL$3,"dddd")))),"",IF($K45=1,INDEX(Calendario!$D$3:$H$55,MATCH(AL$4,Calendario!$A$3:$A$55,0),MATCH($I45,Calendario!$D$2:$H$2,0)),IF($K45=2,IF(AK45="",INDEX(Calendario!$D$3:$H$55,MATCH(AL$4,Calendario!$A$3:$A$55,0),MATCH($I45,Calendario!$D$2:$H$2,0)),""),IF($K45=3,IF(AND((AJ45=""),(AK45="")),INDEX(Calendario!$D$3:$H$55,MATCH(AL$4,Calendario!$A$3:$A$55,0),MATCH($I45,Calendario!$D$2:$H$2,0)),""),IF($K45=4,IF(AND((AI45=""),(AJ45=""),(AK45="")),INDEX(Calendario!$D$3:$H$55,MATCH(AL$4,Calendario!$A$3:$A$55,0),MATCH($I45,Calendario!$D$2:$H$2,0)),""))))))))</f>
        <v/>
      </c>
      <c r="AM45" s="108" t="str">
        <f>IF(ISBLANK($I45),"",IF(OR(EXACT(($I45),PROPER(TEXT(AM44,"dddd"))),(EXACT(($I45),PROPER(TEXT(AM43,"dddd"))))),"",IF(EXACT(($I45),(PROPER(TEXT(AM$3,"dddd")))),"",IF($K45=1,INDEX(Calendario!$D$3:$H$55,MATCH(AM$4,Calendario!$A$3:$A$55,0),MATCH($I45,Calendario!$D$2:$H$2,0)),IF($K45=2,IF(AL45="",INDEX(Calendario!$D$3:$H$55,MATCH(AM$4,Calendario!$A$3:$A$55,0),MATCH($I45,Calendario!$D$2:$H$2,0)),""),IF($K45=3,IF(AND((AK45=""),(AL45="")),INDEX(Calendario!$D$3:$H$55,MATCH(AM$4,Calendario!$A$3:$A$55,0),MATCH($I45,Calendario!$D$2:$H$2,0)),""),IF($K45=4,IF(AND((AJ45=""),(AK45=""),(AL45="")),INDEX(Calendario!$D$3:$H$55,MATCH(AM$4,Calendario!$A$3:$A$55,0),MATCH($I45,Calendario!$D$2:$H$2,0)),""))))))))</f>
        <v/>
      </c>
      <c r="AN45" s="107" t="str">
        <f>IF(ISBLANK($I45),"",IF(OR(EXACT(($I45),PROPER(TEXT(AN44,"dddd"))),(EXACT(($I45),PROPER(TEXT(AN43,"dddd"))))),"",IF(EXACT(($I45),(PROPER(TEXT(AN$3,"dddd")))),"",IF($K45=1,INDEX(Calendario!$D$3:$H$55,MATCH(AN$4,Calendario!$A$3:$A$55,0),MATCH($I45,Calendario!$D$2:$H$2,0)),IF($K45=2,IF(AM45="",INDEX(Calendario!$D$3:$H$55,MATCH(AN$4,Calendario!$A$3:$A$55,0),MATCH($I45,Calendario!$D$2:$H$2,0)),""),IF($K45=3,IF(AND((AL45=""),(AM45="")),INDEX(Calendario!$D$3:$H$55,MATCH(AN$4,Calendario!$A$3:$A$55,0),MATCH($I45,Calendario!$D$2:$H$2,0)),""),IF($K45=4,IF(AND((AK45=""),(AL45=""),(AM45="")),INDEX(Calendario!$D$3:$H$55,MATCH(AN$4,Calendario!$A$3:$A$55,0),MATCH($I45,Calendario!$D$2:$H$2,0)),""))))))))</f>
        <v/>
      </c>
      <c r="AO45" s="107">
        <f>IF(ISBLANK($I45),"",IF(OR(EXACT(($I45),PROPER(TEXT(AO44,"dddd"))),(EXACT(($I45),PROPER(TEXT(AO43,"dddd"))))),"",IF(EXACT(($I45),(PROPER(TEXT(AO$3,"dddd")))),"",IF($K45=1,INDEX(Calendario!$D$3:$H$55,MATCH(AO$4,Calendario!$A$3:$A$55,0),MATCH($I45,Calendario!$D$2:$H$2,0)),IF($K45=2,IF(AN45="",INDEX(Calendario!$D$3:$H$55,MATCH(AO$4,Calendario!$A$3:$A$55,0),MATCH($I45,Calendario!$D$2:$H$2,0)),""),IF($K45=3,IF(AND((AM45=""),(AN45="")),INDEX(Calendario!$D$3:$H$55,MATCH(AO$4,Calendario!$A$3:$A$55,0),MATCH($I45,Calendario!$D$2:$H$2,0)),""),IF($K45=4,IF(AND((AL45=""),(AM45=""),(AN45="")),INDEX(Calendario!$D$3:$H$55,MATCH(AO$4,Calendario!$A$3:$A$55,0),MATCH($I45,Calendario!$D$2:$H$2,0)),""))))))))</f>
        <v>44753</v>
      </c>
      <c r="AP45" s="107" t="str">
        <f>IF(ISBLANK($I45),"",IF(OR(EXACT(($I45),PROPER(TEXT(AP44,"dddd"))),(EXACT(($I45),PROPER(TEXT(AP43,"dddd"))))),"",IF(EXACT(($I45),(PROPER(TEXT(AP$3,"dddd")))),"",IF($K45=1,INDEX(Calendario!$D$3:$H$55,MATCH(AP$4,Calendario!$A$3:$A$55,0),MATCH($I45,Calendario!$D$2:$H$2,0)),IF($K45=2,IF(AO45="",INDEX(Calendario!$D$3:$H$55,MATCH(AP$4,Calendario!$A$3:$A$55,0),MATCH($I45,Calendario!$D$2:$H$2,0)),""),IF($K45=3,IF(AND((AN45=""),(AO45="")),INDEX(Calendario!$D$3:$H$55,MATCH(AP$4,Calendario!$A$3:$A$55,0),MATCH($I45,Calendario!$D$2:$H$2,0)),""),IF($K45=4,IF(AND((AM45=""),(AN45=""),(AO45="")),INDEX(Calendario!$D$3:$H$55,MATCH(AP$4,Calendario!$A$3:$A$55,0),MATCH($I45,Calendario!$D$2:$H$2,0)),""))))))))</f>
        <v/>
      </c>
      <c r="AQ45" s="107" t="str">
        <f>IF(ISBLANK($I45),"",IF(OR(EXACT(($I45),PROPER(TEXT(AQ44,"dddd"))),(EXACT(($I45),PROPER(TEXT(AQ43,"dddd"))))),"",IF(EXACT(($I45),(PROPER(TEXT(AQ$3,"dddd")))),"",IF($K45=1,INDEX(Calendario!$D$3:$H$55,MATCH(AQ$4,Calendario!$A$3:$A$55,0),MATCH($I45,Calendario!$D$2:$H$2,0)),IF($K45=2,IF(AP45="",INDEX(Calendario!$D$3:$H$55,MATCH(AQ$4,Calendario!$A$3:$A$55,0),MATCH($I45,Calendario!$D$2:$H$2,0)),""),IF($K45=3,IF(AND((AO45=""),(AP45="")),INDEX(Calendario!$D$3:$H$55,MATCH(AQ$4,Calendario!$A$3:$A$55,0),MATCH($I45,Calendario!$D$2:$H$2,0)),""),IF($K45=4,IF(AND((AN45=""),(AO45=""),(AP45="")),INDEX(Calendario!$D$3:$H$55,MATCH(AQ$4,Calendario!$A$3:$A$55,0),MATCH($I45,Calendario!$D$2:$H$2,0)),""))))))))</f>
        <v/>
      </c>
      <c r="AR45" s="108" t="str">
        <f>IF(ISBLANK($I45),"",IF(OR(EXACT(($I45),PROPER(TEXT(AR44,"dddd"))),(EXACT(($I45),PROPER(TEXT(AR43,"dddd"))))),"",IF(EXACT(($I45),(PROPER(TEXT(AR$3,"dddd")))),"",IF($K45=1,INDEX(Calendario!$D$3:$H$55,MATCH(AR$4,Calendario!$A$3:$A$55,0),MATCH($I45,Calendario!$D$2:$H$2,0)),IF($K45=2,IF(AQ45="",INDEX(Calendario!$D$3:$H$55,MATCH(AR$4,Calendario!$A$3:$A$55,0),MATCH($I45,Calendario!$D$2:$H$2,0)),""),IF($K45=3,IF(AND((AP45=""),(AQ45="")),INDEX(Calendario!$D$3:$H$55,MATCH(AR$4,Calendario!$A$3:$A$55,0),MATCH($I45,Calendario!$D$2:$H$2,0)),""),IF($K45=4,IF(AND((AO45=""),(AP45=""),(AQ45="")),INDEX(Calendario!$D$3:$H$55,MATCH(AR$4,Calendario!$A$3:$A$55,0),MATCH($I45,Calendario!$D$2:$H$2,0)),""))))))))</f>
        <v/>
      </c>
      <c r="AS45" s="108">
        <f>IF(ISBLANK($I45),"",IF(OR(EXACT(($I45),PROPER(TEXT(AS44,"dddd"))),(EXACT(($I45),PROPER(TEXT(AS43,"dddd"))))),"",IF(EXACT(($I45),(PROPER(TEXT(AS$3,"dddd")))),"",IF($K45=1,INDEX(Calendario!$D$3:$H$55,MATCH(AS$4,Calendario!$A$3:$A$55,0),MATCH($I45,Calendario!$D$2:$H$2,0)),IF($K45=2,IF(AR45="",INDEX(Calendario!$D$3:$H$55,MATCH(AS$4,Calendario!$A$3:$A$55,0),MATCH($I45,Calendario!$D$2:$H$2,0)),""),IF($K45=3,IF(AND((AQ45=""),(AR45="")),INDEX(Calendario!$D$3:$H$55,MATCH(AS$4,Calendario!$A$3:$A$55,0),MATCH($I45,Calendario!$D$2:$H$2,0)),""),IF($K45=4,IF(AND((AP45=""),(AQ45=""),(AR45="")),INDEX(Calendario!$D$3:$H$55,MATCH(AS$4,Calendario!$A$3:$A$55,0),MATCH($I45,Calendario!$D$2:$H$2,0)),""))))))))</f>
        <v>44781</v>
      </c>
      <c r="AT45" s="108" t="str">
        <f>IF(ISBLANK($I45),"",IF(OR(EXACT(($I45),PROPER(TEXT(AT44,"dddd"))),(EXACT(($I45),PROPER(TEXT(AT43,"dddd"))))),"",IF(EXACT(($I45),(PROPER(TEXT(AT$3,"dddd")))),"",IF($K45=1,INDEX(Calendario!$D$3:$H$55,MATCH(AT$4,Calendario!$A$3:$A$55,0),MATCH($I45,Calendario!$D$2:$H$2,0)),IF($K45=2,IF(AS45="",INDEX(Calendario!$D$3:$H$55,MATCH(AT$4,Calendario!$A$3:$A$55,0),MATCH($I45,Calendario!$D$2:$H$2,0)),""),IF($K45=3,IF(AND((AR45=""),(AS45="")),INDEX(Calendario!$D$3:$H$55,MATCH(AT$4,Calendario!$A$3:$A$55,0),MATCH($I45,Calendario!$D$2:$H$2,0)),""),IF($K45=4,IF(AND((AQ45=""),(AR45=""),(AS45="")),INDEX(Calendario!$D$3:$H$55,MATCH(AT$4,Calendario!$A$3:$A$55,0),MATCH($I45,Calendario!$D$2:$H$2,0)),""))))))))</f>
        <v/>
      </c>
      <c r="AU45" s="108" t="str">
        <f>IF(ISBLANK($I45),"",IF(OR(EXACT(($I45),PROPER(TEXT(AU44,"dddd"))),(EXACT(($I45),PROPER(TEXT(AU43,"dddd"))))),"",IF(EXACT(($I45),(PROPER(TEXT(AU$3,"dddd")))),"",IF($K45=1,INDEX(Calendario!$D$3:$H$55,MATCH(AU$4,Calendario!$A$3:$A$55,0),MATCH($I45,Calendario!$D$2:$H$2,0)),IF($K45=2,IF(AT45="",INDEX(Calendario!$D$3:$H$55,MATCH(AU$4,Calendario!$A$3:$A$55,0),MATCH($I45,Calendario!$D$2:$H$2,0)),""),IF($K45=3,IF(AND((AS45=""),(AT45="")),INDEX(Calendario!$D$3:$H$55,MATCH(AU$4,Calendario!$A$3:$A$55,0),MATCH($I45,Calendario!$D$2:$H$2,0)),""),IF($K45=4,IF(AND((AR45=""),(AS45=""),(AT45="")),INDEX(Calendario!$D$3:$H$55,MATCH(AU$4,Calendario!$A$3:$A$55,0),MATCH($I45,Calendario!$D$2:$H$2,0)),""))))))))</f>
        <v/>
      </c>
      <c r="AV45" s="107" t="str">
        <f>IF(ISBLANK($I45),"",IF(OR(EXACT(($I45),PROPER(TEXT(AV44,"dddd"))),(EXACT(($I45),PROPER(TEXT(AV43,"dddd"))))),"",IF(EXACT(($I45),(PROPER(TEXT(AV$3,"dddd")))),"",IF($K45=1,INDEX(Calendario!$D$3:$H$55,MATCH(AV$4,Calendario!$A$3:$A$55,0),MATCH($I45,Calendario!$D$2:$H$2,0)),IF($K45=2,IF(AU45="",INDEX(Calendario!$D$3:$H$55,MATCH(AV$4,Calendario!$A$3:$A$55,0),MATCH($I45,Calendario!$D$2:$H$2,0)),""),IF($K45=3,IF(AND((AT45=""),(AU45="")),INDEX(Calendario!$D$3:$H$55,MATCH(AV$4,Calendario!$A$3:$A$55,0),MATCH($I45,Calendario!$D$2:$H$2,0)),""),IF($K45=4,IF(AND((AS45=""),(AT45=""),(AU45="")),INDEX(Calendario!$D$3:$H$55,MATCH(AV$4,Calendario!$A$3:$A$55,0),MATCH($I45,Calendario!$D$2:$H$2,0)),""))))))))</f>
        <v/>
      </c>
      <c r="AW45" s="107">
        <f>IF(ISBLANK($I45),"",IF(OR(EXACT(($I45),PROPER(TEXT(AW44,"dddd"))),(EXACT(($I45),PROPER(TEXT(AW43,"dddd"))))),"",IF(EXACT(($I45),(PROPER(TEXT(AW$3,"dddd")))),"",IF($K45=1,INDEX(Calendario!$D$3:$H$55,MATCH(AW$4,Calendario!$A$3:$A$55,0),MATCH($I45,Calendario!$D$2:$H$2,0)),IF($K45=2,IF(AV45="",INDEX(Calendario!$D$3:$H$55,MATCH(AW$4,Calendario!$A$3:$A$55,0),MATCH($I45,Calendario!$D$2:$H$2,0)),""),IF($K45=3,IF(AND((AU45=""),(AV45="")),INDEX(Calendario!$D$3:$H$55,MATCH(AW$4,Calendario!$A$3:$A$55,0),MATCH($I45,Calendario!$D$2:$H$2,0)),""),IF($K45=4,IF(AND((AT45=""),(AU45=""),(AV45="")),INDEX(Calendario!$D$3:$H$55,MATCH(AW$4,Calendario!$A$3:$A$55,0),MATCH($I45,Calendario!$D$2:$H$2,0)),""))))))))</f>
        <v>44809</v>
      </c>
      <c r="AX45" s="107" t="str">
        <f>IF(ISBLANK($I45),"",IF(OR(EXACT(($I45),PROPER(TEXT(AX44,"dddd"))),(EXACT(($I45),PROPER(TEXT(AX43,"dddd"))))),"",IF(EXACT(($I45),(PROPER(TEXT(AX$3,"dddd")))),"",IF($K45=1,INDEX(Calendario!$D$3:$H$55,MATCH(AX$4,Calendario!$A$3:$A$55,0),MATCH($I45,Calendario!$D$2:$H$2,0)),IF($K45=2,IF(AW45="",INDEX(Calendario!$D$3:$H$55,MATCH(AX$4,Calendario!$A$3:$A$55,0),MATCH($I45,Calendario!$D$2:$H$2,0)),""),IF($K45=3,IF(AND((AV45=""),(AW45="")),INDEX(Calendario!$D$3:$H$55,MATCH(AX$4,Calendario!$A$3:$A$55,0),MATCH($I45,Calendario!$D$2:$H$2,0)),""),IF($K45=4,IF(AND((AU45=""),(AV45=""),(AW45="")),INDEX(Calendario!$D$3:$H$55,MATCH(AX$4,Calendario!$A$3:$A$55,0),MATCH($I45,Calendario!$D$2:$H$2,0)),""))))))))</f>
        <v/>
      </c>
      <c r="AY45" s="107" t="str">
        <f>IF(ISBLANK($I45),"",IF(OR(EXACT(($I45),PROPER(TEXT(AY44,"dddd"))),(EXACT(($I45),PROPER(TEXT(AY43,"dddd"))))),"",IF(EXACT(($I45),(PROPER(TEXT(AY$3,"dddd")))),"",IF($K45=1,INDEX(Calendario!$D$3:$H$55,MATCH(AY$4,Calendario!$A$3:$A$55,0),MATCH($I45,Calendario!$D$2:$H$2,0)),IF($K45=2,IF(AX45="",INDEX(Calendario!$D$3:$H$55,MATCH(AY$4,Calendario!$A$3:$A$55,0),MATCH($I45,Calendario!$D$2:$H$2,0)),""),IF($K45=3,IF(AND((AW45=""),(AX45="")),INDEX(Calendario!$D$3:$H$55,MATCH(AY$4,Calendario!$A$3:$A$55,0),MATCH($I45,Calendario!$D$2:$H$2,0)),""),IF($K45=4,IF(AND((AV45=""),(AW45=""),(AX45="")),INDEX(Calendario!$D$3:$H$55,MATCH(AY$4,Calendario!$A$3:$A$55,0),MATCH($I45,Calendario!$D$2:$H$2,0)),""))))))))</f>
        <v/>
      </c>
      <c r="AZ45" s="107" t="str">
        <f>IF(ISBLANK($I45),"",IF(OR(EXACT(($I45),PROPER(TEXT(AZ44,"dddd"))),(EXACT(($I45),PROPER(TEXT(AZ43,"dddd"))))),"",IF(EXACT(($I45),(PROPER(TEXT(AZ$3,"dddd")))),"",IF($K45=1,INDEX(Calendario!$D$3:$H$55,MATCH(AZ$4,Calendario!$A$3:$A$55,0),MATCH($I45,Calendario!$D$2:$H$2,0)),IF($K45=2,IF(AY45="",INDEX(Calendario!$D$3:$H$55,MATCH(AZ$4,Calendario!$A$3:$A$55,0),MATCH($I45,Calendario!$D$2:$H$2,0)),""),IF($K45=3,IF(AND((AX45=""),(AY45="")),INDEX(Calendario!$D$3:$H$55,MATCH(AZ$4,Calendario!$A$3:$A$55,0),MATCH($I45,Calendario!$D$2:$H$2,0)),""),IF($K45=4,IF(AND((AW45=""),(AX45=""),(AY45="")),INDEX(Calendario!$D$3:$H$55,MATCH(AZ$4,Calendario!$A$3:$A$55,0),MATCH($I45,Calendario!$D$2:$H$2,0)),""))))))))</f>
        <v/>
      </c>
      <c r="BA45" s="108">
        <f>IF(ISBLANK($I45),"",IF(OR(EXACT(($I45),PROPER(TEXT(BA44,"dddd"))),(EXACT(($I45),PROPER(TEXT(BA43,"dddd"))))),"",IF(EXACT(($I45),(PROPER(TEXT(BA$3,"dddd")))),"",IF($K45=1,INDEX(Calendario!$D$3:$H$55,MATCH(BA$4,Calendario!$A$3:$A$55,0),MATCH($I45,Calendario!$D$2:$H$2,0)),IF($K45=2,IF(AZ45="",INDEX(Calendario!$D$3:$H$55,MATCH(BA$4,Calendario!$A$3:$A$55,0),MATCH($I45,Calendario!$D$2:$H$2,0)),""),IF($K45=3,IF(AND((AY45=""),(AZ45="")),INDEX(Calendario!$D$3:$H$55,MATCH(BA$4,Calendario!$A$3:$A$55,0),MATCH($I45,Calendario!$D$2:$H$2,0)),""),IF($K45=4,IF(AND((AX45=""),(AY45=""),(AZ45="")),INDEX(Calendario!$D$3:$H$55,MATCH(BA$4,Calendario!$A$3:$A$55,0),MATCH($I45,Calendario!$D$2:$H$2,0)),""))))))))</f>
        <v>44837</v>
      </c>
      <c r="BB45" s="108" t="str">
        <f>IF(ISBLANK($I45),"",IF(OR(EXACT(($I45),PROPER(TEXT(BB44,"dddd"))),(EXACT(($I45),PROPER(TEXT(BB43,"dddd"))))),"",IF(EXACT(($I45),(PROPER(TEXT(BB$3,"dddd")))),"",IF($K45=1,INDEX(Calendario!$D$3:$H$55,MATCH(BB$4,Calendario!$A$3:$A$55,0),MATCH($I45,Calendario!$D$2:$H$2,0)),IF($K45=2,IF(BA45="",INDEX(Calendario!$D$3:$H$55,MATCH(BB$4,Calendario!$A$3:$A$55,0),MATCH($I45,Calendario!$D$2:$H$2,0)),""),IF($K45=3,IF(AND((AZ45=""),(BA45="")),INDEX(Calendario!$D$3:$H$55,MATCH(BB$4,Calendario!$A$3:$A$55,0),MATCH($I45,Calendario!$D$2:$H$2,0)),""),IF($K45=4,IF(AND((AY45=""),(AZ45=""),(BA45="")),INDEX(Calendario!$D$3:$H$55,MATCH(BB$4,Calendario!$A$3:$A$55,0),MATCH($I45,Calendario!$D$2:$H$2,0)),""))))))))</f>
        <v/>
      </c>
      <c r="BC45" s="108" t="str">
        <f>IF(ISBLANK($I45),"",IF(OR(EXACT(($I45),PROPER(TEXT(BC44,"dddd"))),(EXACT(($I45),PROPER(TEXT(BC43,"dddd"))))),"",IF(EXACT(($I45),(PROPER(TEXT(BC$3,"dddd")))),"",IF($K45=1,INDEX(Calendario!$D$3:$H$55,MATCH(BC$4,Calendario!$A$3:$A$55,0),MATCH($I45,Calendario!$D$2:$H$2,0)),IF($K45=2,IF(BB45="",INDEX(Calendario!$D$3:$H$55,MATCH(BC$4,Calendario!$A$3:$A$55,0),MATCH($I45,Calendario!$D$2:$H$2,0)),""),IF($K45=3,IF(AND((BA45=""),(BB45="")),INDEX(Calendario!$D$3:$H$55,MATCH(BC$4,Calendario!$A$3:$A$55,0),MATCH($I45,Calendario!$D$2:$H$2,0)),""),IF($K45=4,IF(AND((AZ45=""),(BA45=""),(BB45="")),INDEX(Calendario!$D$3:$H$55,MATCH(BC$4,Calendario!$A$3:$A$55,0),MATCH($I45,Calendario!$D$2:$H$2,0)),""))))))))</f>
        <v/>
      </c>
      <c r="BD45" s="108" t="str">
        <f>IF(ISBLANK($I45),"",IF(OR(EXACT(($I45),PROPER(TEXT(BD44,"dddd"))),(EXACT(($I45),PROPER(TEXT(BD43,"dddd"))))),"",IF(EXACT(($I45),(PROPER(TEXT(BD$3,"dddd")))),"",IF($K45=1,INDEX(Calendario!$D$3:$H$55,MATCH(BD$4,Calendario!$A$3:$A$55,0),MATCH($I45,Calendario!$D$2:$H$2,0)),IF($K45=2,IF(BC45="",INDEX(Calendario!$D$3:$H$55,MATCH(BD$4,Calendario!$A$3:$A$55,0),MATCH($I45,Calendario!$D$2:$H$2,0)),""),IF($K45=3,IF(AND((BB45=""),(BC45="")),INDEX(Calendario!$D$3:$H$55,MATCH(BD$4,Calendario!$A$3:$A$55,0),MATCH($I45,Calendario!$D$2:$H$2,0)),""),IF($K45=4,IF(AND((BA45=""),(BB45=""),(BC45="")),INDEX(Calendario!$D$3:$H$55,MATCH(BD$4,Calendario!$A$3:$A$55,0),MATCH($I45,Calendario!$D$2:$H$2,0)),""))))))))</f>
        <v/>
      </c>
      <c r="BE45" s="107">
        <f>IF(ISBLANK($I45),"",IF(OR(EXACT(($I45),PROPER(TEXT(BE44,"dddd"))),(EXACT(($I45),PROPER(TEXT(BE43,"dddd"))))),"",IF(EXACT(($I45),(PROPER(TEXT(BE$3,"dddd")))),"",IF($K45=1,INDEX(Calendario!$D$3:$H$55,MATCH(BE$4,Calendario!$A$3:$A$55,0),MATCH($I45,Calendario!$D$2:$H$2,0)),IF($K45=2,IF(BD45="",INDEX(Calendario!$D$3:$H$55,MATCH(BE$4,Calendario!$A$3:$A$55,0),MATCH($I45,Calendario!$D$2:$H$2,0)),""),IF($K45=3,IF(AND((BC45=""),(BD45="")),INDEX(Calendario!$D$3:$H$55,MATCH(BE$4,Calendario!$A$3:$A$55,0),MATCH($I45,Calendario!$D$2:$H$2,0)),""),IF($K45=4,IF(AND((BB45=""),(BC45=""),(BD45="")),INDEX(Calendario!$D$3:$H$55,MATCH(BE$4,Calendario!$A$3:$A$55,0),MATCH($I45,Calendario!$D$2:$H$2,0)),""))))))))</f>
        <v>44865</v>
      </c>
      <c r="BF45" s="107" t="str">
        <f>IF(ISBLANK($I45),"",IF(OR(EXACT(($I45),PROPER(TEXT(BF44,"dddd"))),(EXACT(($I45),PROPER(TEXT(BF43,"dddd"))))),"",IF(EXACT(($I45),(PROPER(TEXT(BF$3,"dddd")))),"",IF($K45=1,INDEX(Calendario!$D$3:$H$55,MATCH(BF$4,Calendario!$A$3:$A$55,0),MATCH($I45,Calendario!$D$2:$H$2,0)),IF($K45=2,IF(BE45="",INDEX(Calendario!$D$3:$H$55,MATCH(BF$4,Calendario!$A$3:$A$55,0),MATCH($I45,Calendario!$D$2:$H$2,0)),""),IF($K45=3,IF(AND((BD45=""),(BE45="")),INDEX(Calendario!$D$3:$H$55,MATCH(BF$4,Calendario!$A$3:$A$55,0),MATCH($I45,Calendario!$D$2:$H$2,0)),""),IF($K45=4,IF(AND((BC45=""),(BD45=""),(BE45="")),INDEX(Calendario!$D$3:$H$55,MATCH(BF$4,Calendario!$A$3:$A$55,0),MATCH($I45,Calendario!$D$2:$H$2,0)),""))))))))</f>
        <v/>
      </c>
      <c r="BG45" s="107" t="str">
        <f>IF(ISBLANK($I45),"",IF(OR(EXACT(($I45),PROPER(TEXT(BG44,"dddd"))),(EXACT(($I45),PROPER(TEXT(BG43,"dddd"))))),"",IF(EXACT(($I45),(PROPER(TEXT(BG$3,"dddd")))),"",IF($K45=1,INDEX(Calendario!$D$3:$H$55,MATCH(BG$4,Calendario!$A$3:$A$55,0),MATCH($I45,Calendario!$D$2:$H$2,0)),IF($K45=2,IF(BF45="",INDEX(Calendario!$D$3:$H$55,MATCH(BG$4,Calendario!$A$3:$A$55,0),MATCH($I45,Calendario!$D$2:$H$2,0)),""),IF($K45=3,IF(AND((BE45=""),(BF45="")),INDEX(Calendario!$D$3:$H$55,MATCH(BG$4,Calendario!$A$3:$A$55,0),MATCH($I45,Calendario!$D$2:$H$2,0)),""),IF($K45=4,IF(AND((BD45=""),(BE45=""),(BF45="")),INDEX(Calendario!$D$3:$H$55,MATCH(BG$4,Calendario!$A$3:$A$55,0),MATCH($I45,Calendario!$D$2:$H$2,0)),""))))))))</f>
        <v/>
      </c>
      <c r="BH45" s="107" t="str">
        <f>IF(ISBLANK($I45),"",IF(OR(EXACT(($I45),PROPER(TEXT(BH44,"dddd"))),(EXACT(($I45),PROPER(TEXT(BH43,"dddd"))))),"",IF(EXACT(($I45),(PROPER(TEXT(BH$3,"dddd")))),"",IF($K45=1,INDEX(Calendario!$D$3:$H$55,MATCH(BH$4,Calendario!$A$3:$A$55,0),MATCH($I45,Calendario!$D$2:$H$2,0)),IF($K45=2,IF(BG45="",INDEX(Calendario!$D$3:$H$55,MATCH(BH$4,Calendario!$A$3:$A$55,0),MATCH($I45,Calendario!$D$2:$H$2,0)),""),IF($K45=3,IF(AND((BF45=""),(BG45="")),INDEX(Calendario!$D$3:$H$55,MATCH(BH$4,Calendario!$A$3:$A$55,0),MATCH($I45,Calendario!$D$2:$H$2,0)),""),IF($K45=4,IF(AND((BE45=""),(BF45=""),(BG45="")),INDEX(Calendario!$D$3:$H$55,MATCH(BH$4,Calendario!$A$3:$A$55,0),MATCH($I45,Calendario!$D$2:$H$2,0)),""))))))))</f>
        <v/>
      </c>
      <c r="BI45" s="108">
        <f>IF(ISBLANK($I45),"",IF(OR(EXACT(($I45),PROPER(TEXT(BI44,"dddd"))),(EXACT(($I45),PROPER(TEXT(BI43,"dddd"))))),"",IF(EXACT(($I45),(PROPER(TEXT(BI$3,"dddd")))),"",IF($K45=1,INDEX(Calendario!$D$3:$H$55,MATCH(BI$4,Calendario!$A$3:$A$55,0),MATCH($I45,Calendario!$D$2:$H$2,0)),IF($K45=2,IF(BH45="",INDEX(Calendario!$D$3:$H$55,MATCH(BI$4,Calendario!$A$3:$A$55,0),MATCH($I45,Calendario!$D$2:$H$2,0)),""),IF($K45=3,IF(AND((BG45=""),(BH45="")),INDEX(Calendario!$D$3:$H$55,MATCH(BI$4,Calendario!$A$3:$A$55,0),MATCH($I45,Calendario!$D$2:$H$2,0)),""),IF($K45=4,IF(AND((BF45=""),(BG45=""),(BH45="")),INDEX(Calendario!$D$3:$H$55,MATCH(BI$4,Calendario!$A$3:$A$55,0),MATCH($I45,Calendario!$D$2:$H$2,0)),""))))))))</f>
        <v>44893</v>
      </c>
      <c r="BJ45" s="108" t="str">
        <f>IF(ISBLANK($I45),"",IF(OR(EXACT(($I45),PROPER(TEXT(BJ44,"dddd"))),(EXACT(($I45),PROPER(TEXT(BJ43,"dddd"))))),"",IF(EXACT(($I45),(PROPER(TEXT(BJ$3,"dddd")))),"",IF($K45=1,INDEX(Calendario!$D$3:$H$55,MATCH(BJ$4,Calendario!$A$3:$A$55,0),MATCH($I45,Calendario!$D$2:$H$2,0)),IF($K45=2,IF(BI45="",INDEX(Calendario!$D$3:$H$55,MATCH(BJ$4,Calendario!$A$3:$A$55,0),MATCH($I45,Calendario!$D$2:$H$2,0)),""),IF($K45=3,IF(AND((BH45=""),(BI45="")),INDEX(Calendario!$D$3:$H$55,MATCH(BJ$4,Calendario!$A$3:$A$55,0),MATCH($I45,Calendario!$D$2:$H$2,0)),""),IF($K45=4,IF(AND((BG45=""),(BH45=""),(BI45="")),INDEX(Calendario!$D$3:$H$55,MATCH(BJ$4,Calendario!$A$3:$A$55,0),MATCH($I45,Calendario!$D$2:$H$2,0)),""))))))))</f>
        <v/>
      </c>
      <c r="BK45" s="108" t="str">
        <f>IF(ISBLANK($I45),"",IF(OR(EXACT(($I45),PROPER(TEXT(BK44,"dddd"))),(EXACT(($I45),PROPER(TEXT(BK43,"dddd"))))),"",IF(EXACT(($I45),(PROPER(TEXT(BK$3,"dddd")))),"",IF($K45=1,INDEX(Calendario!$D$3:$H$55,MATCH(BK$4,Calendario!$A$3:$A$55,0),MATCH($I45,Calendario!$D$2:$H$2,0)),IF($K45=2,IF(BJ45="",INDEX(Calendario!$D$3:$H$55,MATCH(BK$4,Calendario!$A$3:$A$55,0),MATCH($I45,Calendario!$D$2:$H$2,0)),""),IF($K45=3,IF(AND((BI45=""),(BJ45="")),INDEX(Calendario!$D$3:$H$55,MATCH(BK$4,Calendario!$A$3:$A$55,0),MATCH($I45,Calendario!$D$2:$H$2,0)),""),IF($K45=4,IF(AND((BH45=""),(BI45=""),(BJ45="")),INDEX(Calendario!$D$3:$H$55,MATCH(BK$4,Calendario!$A$3:$A$55,0),MATCH($I45,Calendario!$D$2:$H$2,0)),""))))))))</f>
        <v/>
      </c>
      <c r="BL45" s="108" t="str">
        <f>IF(ISBLANK($I45),"",IF(OR(EXACT(($I45),PROPER(TEXT(BL44,"dddd"))),(EXACT(($I45),PROPER(TEXT(BL43,"dddd"))))),"",IF(EXACT(($I45),(PROPER(TEXT(BL$3,"dddd")))),"",IF($K45=1,INDEX(Calendario!$D$3:$H$55,MATCH(BL$4,Calendario!$A$3:$A$55,0),MATCH($I45,Calendario!$D$2:$H$2,0)),IF($K45=2,IF(BK45="",INDEX(Calendario!$D$3:$H$55,MATCH(BL$4,Calendario!$A$3:$A$55,0),MATCH($I45,Calendario!$D$2:$H$2,0)),""),IF($K45=3,IF(AND((BJ45=""),(BK45="")),INDEX(Calendario!$D$3:$H$55,MATCH(BL$4,Calendario!$A$3:$A$55,0),MATCH($I45,Calendario!$D$2:$H$2,0)),""),IF($K45=4,IF(AND((BI45=""),(BJ45=""),(BK45="")),INDEX(Calendario!$D$3:$H$55,MATCH(BL$4,Calendario!$A$3:$A$55,0),MATCH($I45,Calendario!$D$2:$H$2,0)),""))))))))</f>
        <v/>
      </c>
      <c r="BM45" s="108">
        <f>IF(ISBLANK($I45),"",IF(OR(EXACT(($I45),PROPER(TEXT(BM44,"dddd"))),(EXACT(($I45),PROPER(TEXT(BM43,"dddd"))))),"",IF(EXACT(($I45),(PROPER(TEXT(BM$3,"dddd")))),"",IF($K45=1,INDEX(Calendario!$D$3:$H$55,MATCH(BM$4,Calendario!$A$3:$A$55,0),MATCH($I45,Calendario!$D$2:$H$2,0)),IF($K45=2,IF(BL45="",INDEX(Calendario!$D$3:$H$55,MATCH(BM$4,Calendario!$A$3:$A$55,0),MATCH($I45,Calendario!$D$2:$H$2,0)),""),IF($K45=3,IF(AND((BK45=""),(BL45="")),INDEX(Calendario!$D$3:$H$55,MATCH(BM$4,Calendario!$A$3:$A$55,0),MATCH($I45,Calendario!$D$2:$H$2,0)),""),IF($K45=4,IF(AND((BJ45=""),(BK45=""),(BL45="")),INDEX(Calendario!$D$3:$H$55,MATCH(BM$4,Calendario!$A$3:$A$55,0),MATCH($I45,Calendario!$D$2:$H$2,0)),""))))))))</f>
        <v>44921</v>
      </c>
      <c r="BO45" s="88" t="s">
        <v>439</v>
      </c>
    </row>
    <row r="46" spans="1:67" s="88" customFormat="1" ht="26.25" customHeight="1" x14ac:dyDescent="0.25">
      <c r="A46" s="178">
        <f t="shared" si="1"/>
        <v>34</v>
      </c>
      <c r="B46" s="176" t="s">
        <v>1284</v>
      </c>
      <c r="C46" s="176" t="s">
        <v>1588</v>
      </c>
      <c r="D46" s="177" t="str">
        <f>IF(ISNA(VLOOKUP(C46,TSeccBS!$D:$H,5,FALSE)),"",VLOOKUP(C46,TSeccBS!$D:$H,5,FALSE))</f>
        <v>TUNJA</v>
      </c>
      <c r="E46" s="176" t="s">
        <v>439</v>
      </c>
      <c r="F46" s="176" t="s">
        <v>41</v>
      </c>
      <c r="G46" s="177" t="str">
        <f>IF(ISNA(VLOOKUP(F46,Tmunic!$C$2:$D$1160,2,FALSE)),"",VLOOKUP(F46,Tmunic!$C$2:$D$1160,2,FALSE))</f>
        <v>UB DUITAMA</v>
      </c>
      <c r="H46" s="184" t="str">
        <f>IF(ISNA(VLOOKUP(G46,TDirReg!$F$1:$H$184,3,0)),"",VLOOKUP(G46,TDirReg!$F$1:$H$184,3,0))</f>
        <v>Hospital Regional Av. Las Américas Cra.35 P.1</v>
      </c>
      <c r="I46" s="196" t="s">
        <v>128</v>
      </c>
      <c r="J46" s="195" t="s">
        <v>133</v>
      </c>
      <c r="K46" s="197">
        <v>2</v>
      </c>
      <c r="L46" s="202">
        <f t="shared" si="2"/>
        <v>25</v>
      </c>
      <c r="M46" s="107" t="str">
        <f>IF(ISBLANK($I46),"",IF(EXACT(($I46),(PROPER(TEXT(M$3,"dddd")))),"",IF(EXACT(M$4,$J46),IF($K46=1,INDEX(Calendario!$D$3:$H$55,MATCH(M$4,Calendario!$A$3:$A$55,0),MATCH($I46,Calendario!$D$2:$H$2,0)),INDEX(Calendario!$D$3:$H$55,MATCH($J46,Calendario!$A$3:$A$55,0),MATCH($I46,Calendario!$D$2:$H$2,0))),"")))</f>
        <v/>
      </c>
      <c r="N46" s="107" t="str">
        <f>IF(ISBLANK($I46),"",IF(OR(EXACT(($I46),PROPER(TEXT(N44,"dddd"))),(EXACT(($I46),PROPER(TEXT(N45,"dddd"))))),"",IF(EXACT(($I46),(PROPER(TEXT(N$3,"dddd")))),"",IF(EXACT(N$4,$J46),IF(M46="",IF(OR(($K46=4),($K46=3),($K46=2),($K46=1)),INDEX(Calendario!$D$3:$H$55,MATCH(N$4,Calendario!$A$3:$A$55,0),MATCH($I46,Calendario!$D$2:$H$2,0)),"")),IF($K46=1,IF(AND(M46="",EXACT((N$4),(CONCATENATE(Calendario!$A$1," ",(MID($J46,8,2))+1)))),INDEX(Calendario!$D$3:$H$55,MATCH(N$4,Calendario!$A$3:$A$55,0),MATCH($I46,Calendario!$D$2:$H$2,0)),IF(M46="","",INDEX(Calendario!$D$3:$H$55,MATCH(N$4,Calendario!$A$3:$A$55,0),MATCH($I46,Calendario!$D$2:$H$2,0)))),IF($K46=2,IF(M46="",IF(EXACT($K46,N$4),INDEX(Calendario!$D$3:$H$55,MATCH(N$4,Calendario!$A$3:$A$55,0),MATCH($I46,Calendario!$D$2:$H$2,0)),""),""),IF($K46=3,IF((M46=""),IF(EXACT($K46,N$4),INDEX(Calendario!$D$3:$H$55,MATCH(N$4,Calendario!$A$3:$A$55,0),MATCH($I46,Calendario!$D$2:$H$2,0)),""),""),IF($K46=4,IF((M46=""),IF(EXACT($K46,N$4),INDEX(Calendario!$D$3:$H$55,MATCH(N$4,Calendario!$A$3:$A$55,0),MATCH($I46,Calendario!$D$2:$H$2,0)),""),""),1))))))))</f>
        <v/>
      </c>
      <c r="O46" s="107" t="str">
        <f>IF(ISBLANK($I46),"",IF(EXACT(($I46),(PROPER(TEXT(O$3,"dddd")))),"",IF(OR(EXACT(($I46),PROPER(TEXT(O44,"dddd"))),(EXACT(($I46),PROPER(TEXT(O45,"dddd"))))),"",IF(EXACT(O$4,$J46),IF(N46="",IF(OR(($K46=4),($K46=3),($K46=2),($K46=1)),INDEX(Calendario!$D$3:$H$55,MATCH(O$4,Calendario!$A$3:$A$55,0),MATCH($I46,Calendario!$D$2:$H$2,0)),"")),IF($K46=1,IF(AND(M46="",EXACT((O$4),(CONCATENATE(Calendario!$A$1," ",(MID($J46,8,2))+1)))),INDEX(Calendario!$D$3:$H$55,MATCH(O$4,Calendario!$A$3:$A$55,0),MATCH($I46,Calendario!$D$2:$H$2,0)),IF(N46="",IF(EXACT(($I46),(PROPER(TEXT(N$3,"dddd")))),INDEX(Calendario!$D$3:$H$55,MATCH(O$4,Calendario!$A$3:$A$55,0),MATCH($I46,Calendario!$D$2:$H$2,0)),""),INDEX(Calendario!$D$3:$H$55,MATCH(O$4,Calendario!$A$3:$A$55,0),MATCH($I46,Calendario!$D$2:$H$2,0)))),IF(EXACT($M$4,"Semana 1"),IF($K46=2,IF(N46="",IF(OR(($J46="Semana 1"),($J46="Semana 2"),($J46="Semana 3")),INDEX(Calendario!$D$3:$H$55,MATCH(O$4,Calendario!$A$3:$A$55,0),MATCH($I46,Calendario!$D$2:$H$2,0)),""),""),IF($K46=3,IF(AND((M46=""),(N46="")),IF(OR(($J46="Semana 1"),($J46="Semana 2"),($J46="Semana 3")),INDEX(Calendario!$D$3:$H$55,MATCH(O$4,Calendario!$A$3:$A$55,0),MATCH($I46,Calendario!$D$2:$H$2,0)),""),""),IF($K46=4,IF(AND((M46=""),(N46="")),IF(OR(($J46="Semana 1"),($J46="Semana 2"),($J46="Semana 3")),INDEX(Calendario!$D$3:$H$55,MATCH(O$4,Calendario!$A$3:$A$55,0),MATCH($I46,Calendario!$D$2:$H$2,0)),""),"")))),IF($K46=2,IF(N46="",IF(OR(($J46="Semana 1"),($J46="Semana 2")),INDEX(Calendario!$D$3:$H$55,MATCH(O$4,Calendario!$A$3:$A$55,0),MATCH($I46,Calendario!$D$2:$H$2,0)),""),""),IF($K46=3,IF(AND((M46=""),(N46="")),IF(OR(($J46="Semana 1"),($J46="Semana 2")),INDEX(Calendario!$D$3:$H$55,MATCH(O$4,Calendario!$A$3:$A$55,0),MATCH($I46,Calendario!$D$2:$H$2,0)),""),""),IF($K46=4,IF(AND((M46=""),(N46="")),IF(OR(($J46="Semana 1"),($J46="Semana 2")),INDEX(Calendario!$D$3:$H$55,MATCH(O$4,Calendario!$A$3:$A$55,0),MATCH($I46,Calendario!$D$2:$H$2,0)),""),""))))))))))</f>
        <v/>
      </c>
      <c r="P46" s="107">
        <f>IF(ISBLANK($I46),"",IF(EXACT(($I46),(PROPER(TEXT(P$3,"dddd")))),"",IF(OR(EXACT(($I46),PROPER(TEXT(P44,"dddd"))),(EXACT(($I46),PROPER(TEXT(P45,"dddd"))))),"",IF(EXACT(P$4,$J46),IF(O46="",IF(OR(($K46=4),($K46=3),($K46=2),($K46=1)),INDEX(Calendario!$D$3:$H$55,MATCH(P$4,Calendario!$A$3:$A$55,0),MATCH($I46,Calendario!$D$2:$H$2,0)),"")),IF($K46=1,IF(AND(M46="",EXACT((P$4),(CONCATENATE(Calendario!$A$1," ",(MID($J46,8,2))+1)))),INDEX(Calendario!$D$3:$H$55,MATCH(P$4,Calendario!$A$3:$A$55,0),MATCH($I46,Calendario!$D$2:$H$2,0)),IF(O46="",IF(EXACT(($I46),(PROPER(TEXT(O$3,"dddd")))),INDEX(Calendario!$D$3:$H$55,MATCH(P$4,Calendario!$A$3:$A$55,0),MATCH($I46,Calendario!$D$2:$H$2,0)),""),INDEX(Calendario!$D$3:$H$55,MATCH(P$4,Calendario!$A$3:$A$55,0),MATCH($I46,Calendario!$D$2:$H$2,0)))),IF(EXACT($M$4,"Semana 1"),IF($K46=2,IF(O46="",IF(OR(($J46="Semana 1"),($J46="Semana 2"),($J46="Semana 3"),($J46="Semana 4")),INDEX(Calendario!$D$3:$H$55,MATCH(P$4,Calendario!$A$3:$A$55,0),MATCH($I46,Calendario!$D$2:$H$2,0)),""),""),IF($K46=3,IF(AND((N46=""),(O46="")),IF(OR(($J46="Semana 1"),($J46="Semana 2"),($J46="Semana 3"),($J46="Semana 4")),INDEX(Calendario!$D$3:$H$55,MATCH(P$4,Calendario!$A$3:$A$55,0),MATCH($I46,Calendario!$D$2:$H$2,0)),""),""),IF($K46=4,IF(AND((M46=""),(N46=""),(O46="")),IF(OR(($J46="Semana 1"),($J46="Semana 2"),($J46="Semana 3"),($J46="Semana 4")),INDEX(Calendario!$D$3:$H$55,MATCH(P$4,Calendario!$A$3:$A$55,0),MATCH($I46,Calendario!$D$2:$H$2,0)),""),"")))),IF($K46=2,IF(O46="",IF(OR(($J46="Semana 1"),($J46="Semana 2"),($J46="Semana 3")),INDEX(Calendario!$D$3:$H$55,MATCH(P$4,Calendario!$A$3:$A$55,0),MATCH($I46,Calendario!$D$2:$H$2,0)),""),""),IF($K46=3,IF(AND((N46=""),(O46="")),IF(OR(($J46="Semana 1"),($J46="Semana 2"),($J46="Semana 3")),INDEX(Calendario!$D$3:$H$55,MATCH(P$4,Calendario!$A$3:$A$55,0),MATCH($I46,Calendario!$D$2:$H$2,0)),""),""),IF($K46=4,IF(AND((M46=""),(N46=""),(O46="")),IF(OR(($J46="Semana 1"),($J46="Semana 2"),($J46="Semana 3")),INDEX(Calendario!$D$3:$H$55,MATCH(P$4,Calendario!$A$3:$A$55,0),MATCH($I46,Calendario!$D$2:$H$2,0)),""),""))))))))))</f>
        <v>44581</v>
      </c>
      <c r="Q46" s="107" t="str">
        <f>IF(ISBLANK($I46),"",IF(EXACT(($I46),(PROPER(TEXT(Q$3,"dddd")))),"",IF(OR(EXACT(($I46),PROPER(TEXT(Q44,"dddd"))),(EXACT(($I46),PROPER(TEXT(Q45,"dddd"))))),"",IF(EXACT(Q$4,$J46),IF(P46="",IF(OR(($K46=4),($K46=3),($K46=2),($K46=1)),INDEX(Calendario!$D$3:$H$55,MATCH(Q$4,Calendario!$A$3:$A$55,0),MATCH($I46,Calendario!$D$2:$H$2,0)),"")),IF($K46=1,IF(AND(M46="",EXACT((Q$4),(CONCATENATE(Calendario!$A$1," ",(MID($J46,8,2))+1)))),INDEX(Calendario!$D$3:$H$55,MATCH(Q$4,Calendario!$A$3:$A$55,0),MATCH($I46,Calendario!$D$2:$H$2,0)),IF(P46="","",INDEX(Calendario!$D$3:$H$55,MATCH(Q$4,Calendario!$A$3:$A$55,0),MATCH($I46,Calendario!$D$2:$H$2,0)))),IF(EXACT($M$4,"Semana 1"),IF($K46=2,IF(P46="",IF(OR(($J46="Semana 1"),($J46="Semana 2"),($J46="Semana 3"),($J46="Semana 4"),($J46="Semana 5")),INDEX(Calendario!$D$3:$H$55,MATCH(Q$4,Calendario!$A$3:$A$55,0),MATCH($I46,Calendario!$D$2:$H$2,0)),""),""),IF($K46=3,IF(AND((O46=""),(P46="")),IF(OR(($J46="Semana 1"),($J46="Semana 2"),($J46="Semana 3"),($J46="Semana 4"),($J46="Semana 5")),INDEX(Calendario!$D$3:$H$55,MATCH(Q$4,Calendario!$A$3:$A$55,0),MATCH($I46,Calendario!$D$2:$H$2,0)),""),""),IF($K46=4,IF(AND((N46=""),(O46=""),(P46="")),IF(OR(($J46="Semana 1"),($J46="Semana 2"),($J46="Semana 3"),($J46="Semana 4"),($J46="Semana 5")),INDEX(Calendario!$D$3:$H$55,MATCH(Q$4,Calendario!$A$3:$A$55,0),MATCH($I46,Calendario!$D$2:$H$2,0)),""),"")))),IF($K46=2,IF(P46="",IF(OR(($J46="Semana 1"),($J46="Semana 2"),($J46="Semana 3"),($J46="Semana 4")),INDEX(Calendario!$D$3:$H$55,MATCH(Q$4,Calendario!$A$3:$A$55,0),MATCH($I46,Calendario!$D$2:$H$2,0)),""),""),IF($K46=3,IF(AND((O46=""),(P46="")),IF(OR(($J46="Semana 1"),($J46="Semana 2"),($J46="Semana 3"),($J46="Semana 4")),INDEX(Calendario!$D$3:$H$55,MATCH(Q$4,Calendario!$A$3:$A$55,0),MATCH($I46,Calendario!$D$2:$H$2,0)),""),""),IF($K46=4,IF(AND((N46=""),(O46=""),(P46="")),IF(OR(($J46="Semana 1"),($J46="Semana 2"),($J46="Semana 3"),($J46="Semana 4")),INDEX(Calendario!$D$3:$H$55,MATCH(Q$4,Calendario!$A$3:$A$55,0),MATCH($I46,Calendario!$D$2:$H$2,0)),""),""))))))))))</f>
        <v/>
      </c>
      <c r="R46" s="108">
        <f>IF(ISBLANK($I46),"",IF(EXACT(($I46),(PROPER(TEXT(R$3,"dddd")))),"",IF(OR(EXACT(($I46),PROPER(TEXT(R44,"dddd"))),(EXACT(($I46),PROPER(TEXT(R45,"dddd"))))),"",IF(EXACT(R$4,$J46),IF(Q46="",IF(OR(($K46=4),($K46=3),($K46=2),($K46=1)),INDEX(Calendario!$D$3:$H$55,MATCH(R$4,Calendario!$A$3:$A$55,0),MATCH($I46,Calendario!$D$2:$H$2,0)),"")),IF($K46=1,IF(AND(N46="",EXACT((R$4),(CONCATENATE(Calendario!$A$1," ",(MID($J46,8,2))+1)))),INDEX(Calendario!$D$3:$H$55,MATCH(R$4,Calendario!$A$3:$A$55,0),MATCH($I46,Calendario!$D$2:$H$2,0)),IF(Q46="","",INDEX(Calendario!$D$3:$H$55,MATCH(R$4,Calendario!$A$3:$A$55,0),MATCH($I46,Calendario!$D$2:$H$2,0)))),IF(EXACT($M$4,"Semana 1"),IF($K46=2,IF(Q46="",IF(OR(($J46="Semana 1"),($J46="Semana 2"),($J46="Semana 3"),($J46="Semana 4"),($J46="Semana 5"),($J46="Semana 6")),INDEX(Calendario!$D$3:$H$55,MATCH(R$4,Calendario!$A$3:$A$55,0),MATCH($I46,Calendario!$D$2:$H$2,0)),""),""),IF($K46=3,IF(AND((P46=""),(Q46="")),IF(OR(($J46="Semana 1"),($J46="Semana 2"),($J46="Semana 3"),($J46="Semana 4"),($J46="Semana 5"),($J46="Semana 6")),INDEX(Calendario!$D$3:$H$55,MATCH(R$4,Calendario!$A$3:$A$55,0),MATCH($I46,Calendario!$D$2:$H$2,0)),""),""),IF($K46=4,IF(AND((O46=""),(P46=""),(Q46="")),IF(OR(($J46="Semana 1"),($J46="Semana 2"),($J46="Semana 3"),($J46="Semana 4"),($J46="Semana 5"),($J46="Semana 6")),INDEX(Calendario!$D$3:$H$55,MATCH(R$4,Calendario!$A$3:$A$55,0),MATCH($I46,Calendario!$D$2:$H$2,0)),""),"")))),IF($K46=2,IF(Q46="",IF(OR(($J46="Semana 1"),($J46="Semana 2"),($J46="Semana 3"),($J46="Semana 4"),($J46="Semana 5")),INDEX(Calendario!$D$3:$H$55,MATCH(R$4,Calendario!$A$3:$A$55,0),MATCH($I46,Calendario!$D$2:$H$2,0)),""),""),IF($K46=3,IF(AND((P46=""),(Q46="")),IF(OR(($J46="Semana 1"),($J46="Semana 2"),($J46="Semana 3"),($J46="Semana 4"),($J46="Semana 5")),INDEX(Calendario!$D$3:$H$55,MATCH(R$4,Calendario!$A$3:$A$55,0),MATCH($I46,Calendario!$D$2:$H$2,0)),""),""),IF($K46=4,IF(AND((O46=""),(P46=""),(Q46="")),IF(OR(($J46="Semana 1"),($J46="Semana 2"),($J46="Semana 3"),($J46="Semana 4"),($J46="Semana 5")),INDEX(Calendario!$D$3:$H$55,MATCH(R$4,Calendario!$A$3:$A$55,0),MATCH($I46,Calendario!$D$2:$H$2,0)),""),""))))))))))</f>
        <v>44595</v>
      </c>
      <c r="S46" s="108" t="str">
        <f>IF(ISBLANK($I46),"",IF(EXACT(($I46),(PROPER(TEXT(S$3,"dddd")))),"",IF(OR(EXACT(($I46),PROPER(TEXT(S44,"dddd"))),(EXACT(($I46),PROPER(TEXT(S45,"dddd"))))),"",IF(EXACT(S$4,$J46),IF(R46="",IF(OR(($K46=4),($K46=3),($K46=2),($K46=1)),INDEX(Calendario!$D$3:$H$55,MATCH(S$4,Calendario!$A$3:$A$55,0),MATCH($I46,Calendario!$D$2:$H$2,0)),"")),IF($K46=1,IF(AND(O46="",EXACT((S$4),(CONCATENATE(Calendario!$A$1," ",(MID($J46,8,2))+1)))),INDEX(Calendario!$D$3:$H$55,MATCH(S$4,Calendario!$A$3:$A$55,0),MATCH($I46,Calendario!$D$2:$H$2,0)),IF(R46="",IF(EXACT(($I46),(PROPER(TEXT(R$3,"dddd")))),INDEX(Calendario!$D$3:$H$55,MATCH(S$4,Calendario!$A$3:$A$55,0),MATCH($I46,Calendario!$D$2:$H$2,0)),""),INDEX(Calendario!$D$3:$H$55,MATCH(S$4,Calendario!$A$3:$A$55,0),MATCH($I46,Calendario!$D$2:$H$2,0)))),IF(EXACT($M$4,"Semana 1"),IF($K46=2,IF(R46="",IF(OR(($J46="Semana 1"),($J46="Semana 2"),($J46="Semana 3"),($J46="Semana 4"),($J46="Semana 5"),($J46="Semana 6"),($J46="Semana 7")),INDEX(Calendario!$D$3:$H$55,MATCH(S$4,Calendario!$A$3:$A$55,0),MATCH($I46,Calendario!$D$2:$H$2,0)),""),""),IF($K46=3,IF(AND((Q46=""),(R46="")),IF(OR(($J46="Semana 1"),($J46="Semana 2"),($J46="Semana 3"),($J46="Semana 4"),($J46="Semana 5"),($J46="Semana 6"),($J46="Semana 7")),INDEX(Calendario!$D$3:$H$55,MATCH(S$4,Calendario!$A$3:$A$55,0),MATCH($I46,Calendario!$D$2:$H$2,0)),""),""),IF($K46=4,IF(AND((P46=""),(Q46=""),(R46="")),IF(OR(($J46="Semana 1"),($J46="Semana 2"),($J46="Semana 3"),($J46="Semana 4"),($J46="Semana 5"),($J46="Semana 6"),($J46="Semana 7")),INDEX(Calendario!$D$3:$H$55,MATCH(S$4,Calendario!$A$3:$A$55,0),MATCH($I46,Calendario!$D$2:$H$2,0)),""),"")))),IF($K46=2,IF(R46="",IF(OR(($J46="Semana 1"),($J46="Semana 2"),($J46="Semana 3"),($J46="Semana 4"),($J46="Semana 5"),($J46="Semana 6")),INDEX(Calendario!$D$3:$H$55,MATCH(S$4,Calendario!$A$3:$A$55,0),MATCH($I46,Calendario!$D$2:$H$2,0)),""),""),IF($K46=3,IF(AND((Q46=""),(R46="")),IF(OR(($J46="Semana 1"),($J46="Semana 2"),($J46="Semana 3"),($J46="Semana 4"),($J46="Semana 5"),($J46="Semana 6")),INDEX(Calendario!$D$3:$H$55,MATCH(S$4,Calendario!$A$3:$A$55,0),MATCH($I46,Calendario!$D$2:$H$2,0)),""),""),IF($K46=4,IF(AND((P46=""),(Q46=""),(R46="")),IF(OR(($J46="Semana 1"),($J46="Semana 2"),($J46="Semana 3"),($J46="Semana 4"),($J46="Semana 5"),($J46="Semana 6")),INDEX(Calendario!$D$3:$H$55,MATCH(S$4,Calendario!$A$3:$A$55,0),MATCH($I46,Calendario!$D$2:$H$2,0)),""),""))))))))))</f>
        <v/>
      </c>
      <c r="T46" s="108">
        <f>IF(ISBLANK($I46),"",IF(EXACT(($I46),(PROPER(TEXT(T$3,"dddd")))),"",IF(OR(EXACT(($I46),PROPER(TEXT(T44,"dddd"))),(EXACT(($I46),PROPER(TEXT(T45,"dddd"))))),"",IF(EXACT(T$4,$J46),IF(S46="",IF(OR(($K46=4),($K46=3),($K46=2),($K46=1)),INDEX(Calendario!$D$3:$H$55,MATCH(T$4,Calendario!$A$3:$A$55,0),MATCH($I46,Calendario!$D$2:$H$2,0)),"")),IF($K46=1,IF(AND(P46="",EXACT((T$4),(CONCATENATE(Calendario!$A$1," ",(MID($J46,8,2))+1)))),INDEX(Calendario!$D$3:$H$55,MATCH(T$4,Calendario!$A$3:$A$55,0),MATCH($I46,Calendario!$D$2:$H$2,0)),IF(S46="",IF(EXACT(($I46),(PROPER(TEXT(S$3,"dddd")))),INDEX(Calendario!$D$3:$H$55,MATCH(T$4,Calendario!$A$3:$A$55,0),MATCH($I46,Calendario!$D$2:$H$2,0)),""),INDEX(Calendario!$D$3:$H$55,MATCH(T$4,Calendario!$A$3:$A$55,0),MATCH($I46,Calendario!$D$2:$H$2,0)))),IF(EXACT($M$4,"Semana 1"),IF($K46=2,IF(S46="",IF(OR(($J46="Semana 1"),($J46="Semana 2"),($J46="Semana 3"),($J46="Semana 4"),($J46="Semana 5"),($J46="Semana 6"),($J46="Semana 7"),($J46="Semana 8")),INDEX(Calendario!$D$3:$H$55,MATCH(T$4,Calendario!$A$3:$A$55,0),MATCH($I46,Calendario!$D$2:$H$2,0)),""),""),IF($K46=3,IF(AND((R46=""),(S46="")),IF(OR(($J46="Semana 1"),($J46="Semana 2"),($J46="Semana 3"),($J46="Semana 4"),($J46="Semana 5"),($J46="Semana 6"),($J46="Semana 7"),($J46="Semana 8")),INDEX(Calendario!$D$3:$H$55,MATCH(T$4,Calendario!$A$3:$A$55,0),MATCH($I46,Calendario!$D$2:$H$2,0)),""),""),IF($K46=4,IF(AND((Q46=""),(R46=""),(S46="")),IF(OR(($J46="Semana 1"),($J46="Semana 2"),($J46="Semana 3"),($J46="Semana 4"),($J46="Semana 5"),($J46="Semana 6"),($J46="Semana 7"),($J46="Semana 8")),INDEX(Calendario!$D$3:$H$55,MATCH(T$4,Calendario!$A$3:$A$55,0),MATCH($I46,Calendario!$D$2:$H$2,0)),""),"")))),IF($K46=2,IF(S46="",IF(OR(($J46="Semana 1"),($J46="Semana 2"),($J46="Semana 3"),($J46="Semana 4"),($J46="Semana 5"),($J46="Semana 6"),($J46="Semana 7")),INDEX(Calendario!$D$3:$H$55,MATCH(T$4,Calendario!$A$3:$A$55,0),MATCH($I46,Calendario!$D$2:$H$2,0)),""),""),IF($K46=3,IF(AND((R46=""),(S46="")),IF(OR(($J46="Semana 1"),($J46="Semana 2"),($J46="Semana 3"),($J46="Semana 4"),($J46="Semana 5"),($J46="Semana 6"),($J46="Semana 7")),INDEX(Calendario!$D$3:$H$55,MATCH(T$4,Calendario!$A$3:$A$55,0),MATCH($I46,Calendario!$D$2:$H$2,0)),""),""),IF($K46=4,IF(AND((Q46=""),(R46=""),(S46="")),IF(OR(($J46="Semana 1"),($J46="Semana 2"),($J46="Semana 3"),($J46="Semana 4"),($J46="Semana 5"),($J46="Semana 6"),($J46="Semana 7")),INDEX(Calendario!$D$3:$H$55,MATCH(T$4,Calendario!$A$3:$A$55,0),MATCH($I46,Calendario!$D$2:$H$2,0)),""),""))))))))))</f>
        <v>44609</v>
      </c>
      <c r="U46" s="108" t="str">
        <f>IF(ISBLANK($I46),"",IF(OR(EXACT(($I46),PROPER(TEXT(U45,"dddd"))),(EXACT(($I46),PROPER(TEXT(U44,"dddd"))))),"",IF(EXACT(($I46),(PROPER(TEXT(U$3,"dddd")))),"",IF($K46=1,INDEX(Calendario!$D$3:$H$55,MATCH(U$4,Calendario!$A$3:$A$55,0),MATCH($I46,Calendario!$D$2:$H$2,0)),IF($K46=2,IF(T46="",INDEX(Calendario!$D$3:$H$55,MATCH(U$4,Calendario!$A$3:$A$55,0),MATCH($I46,Calendario!$D$2:$H$2,0)),""),IF($K46=3,IF(AND((S46=""),(T46="")),INDEX(Calendario!$D$3:$H$55,MATCH(U$4,Calendario!$A$3:$A$55,0),MATCH($I46,Calendario!$D$2:$H$2,0)),""),IF($K46=4,IF(AND((R46=""),(S46=""),(T46="")),INDEX(Calendario!$D$3:$H$55,MATCH(U$4,Calendario!$A$3:$A$55,0),MATCH($I46,Calendario!$D$2:$H$2,0)),""))))))))</f>
        <v/>
      </c>
      <c r="V46" s="107">
        <f>IF(ISBLANK($I46),"",IF(OR(EXACT(($I46),PROPER(TEXT(V45,"dddd"))),(EXACT(($I46),PROPER(TEXT(V44,"dddd"))))),"",IF(EXACT(($I46),(PROPER(TEXT(V$3,"dddd")))),"",IF($K46=1,INDEX(Calendario!$D$3:$H$55,MATCH(V$4,Calendario!$A$3:$A$55,0),MATCH($I46,Calendario!$D$2:$H$2,0)),IF($K46=2,IF(U46="",INDEX(Calendario!$D$3:$H$55,MATCH(V$4,Calendario!$A$3:$A$55,0),MATCH($I46,Calendario!$D$2:$H$2,0)),""),IF($K46=3,IF(AND((T46=""),(U46="")),INDEX(Calendario!$D$3:$H$55,MATCH(V$4,Calendario!$A$3:$A$55,0),MATCH($I46,Calendario!$D$2:$H$2,0)),""),IF($K46=4,IF(AND((S46=""),(T46=""),(U46="")),INDEX(Calendario!$D$3:$H$55,MATCH(V$4,Calendario!$A$3:$A$55,0),MATCH($I46,Calendario!$D$2:$H$2,0)),""))))))))</f>
        <v>44623</v>
      </c>
      <c r="W46" s="107" t="str">
        <f>IF(ISBLANK($I46),"",IF(OR(EXACT(($I46),PROPER(TEXT(W45,"dddd"))),(EXACT(($I46),PROPER(TEXT(W44,"dddd"))))),"",IF(EXACT(($I46),(PROPER(TEXT(W$3,"dddd")))),"",IF($K46=1,INDEX(Calendario!$D$3:$H$55,MATCH(W$4,Calendario!$A$3:$A$55,0),MATCH($I46,Calendario!$D$2:$H$2,0)),IF($K46=2,IF(V46="",INDEX(Calendario!$D$3:$H$55,MATCH(W$4,Calendario!$A$3:$A$55,0),MATCH($I46,Calendario!$D$2:$H$2,0)),""),IF($K46=3,IF(AND((U46=""),(V46="")),INDEX(Calendario!$D$3:$H$55,MATCH(W$4,Calendario!$A$3:$A$55,0),MATCH($I46,Calendario!$D$2:$H$2,0)),""),IF($K46=4,IF(AND((T46=""),(U46=""),(V46="")),INDEX(Calendario!$D$3:$H$55,MATCH(W$4,Calendario!$A$3:$A$55,0),MATCH($I46,Calendario!$D$2:$H$2,0)),""))))))))</f>
        <v/>
      </c>
      <c r="X46" s="107">
        <f>IF(ISBLANK($I46),"",IF(OR(EXACT(($I46),PROPER(TEXT(X45,"dddd"))),(EXACT(($I46),PROPER(TEXT(X44,"dddd"))))),"",IF(EXACT(($I46),(PROPER(TEXT(X$3,"dddd")))),"",IF($K46=1,INDEX(Calendario!$D$3:$H$55,MATCH(X$4,Calendario!$A$3:$A$55,0),MATCH($I46,Calendario!$D$2:$H$2,0)),IF($K46=2,IF(W46="",INDEX(Calendario!$D$3:$H$55,MATCH(X$4,Calendario!$A$3:$A$55,0),MATCH($I46,Calendario!$D$2:$H$2,0)),""),IF($K46=3,IF(AND((V46=""),(W46="")),INDEX(Calendario!$D$3:$H$55,MATCH(X$4,Calendario!$A$3:$A$55,0),MATCH($I46,Calendario!$D$2:$H$2,0)),""),IF($K46=4,IF(AND((U46=""),(V46=""),(W46="")),INDEX(Calendario!$D$3:$H$55,MATCH(X$4,Calendario!$A$3:$A$55,0),MATCH($I46,Calendario!$D$2:$H$2,0)),""))))))))</f>
        <v>44637</v>
      </c>
      <c r="Y46" s="107" t="str">
        <f>IF(ISBLANK($I46),"",IF(OR(EXACT(($I46),PROPER(TEXT(Y45,"dddd"))),(EXACT(($I46),PROPER(TEXT(Y44,"dddd"))))),"",IF(EXACT(($I46),(PROPER(TEXT(Y$3,"dddd")))),"",IF($K46=1,INDEX(Calendario!$D$3:$H$55,MATCH(Y$4,Calendario!$A$3:$A$55,0),MATCH($I46,Calendario!$D$2:$H$2,0)),IF($K46=2,IF(X46="",INDEX(Calendario!$D$3:$H$55,MATCH(Y$4,Calendario!$A$3:$A$55,0),MATCH($I46,Calendario!$D$2:$H$2,0)),""),IF($K46=3,IF(AND((W46=""),(X46="")),INDEX(Calendario!$D$3:$H$55,MATCH(Y$4,Calendario!$A$3:$A$55,0),MATCH($I46,Calendario!$D$2:$H$2,0)),""),IF($K46=4,IF(AND((V46=""),(W46=""),(X46="")),INDEX(Calendario!$D$3:$H$55,MATCH(Y$4,Calendario!$A$3:$A$55,0),MATCH($I46,Calendario!$D$2:$H$2,0)),""))))))))</f>
        <v/>
      </c>
      <c r="Z46" s="107">
        <f>IF(ISBLANK($I46),"",IF(OR(EXACT(($I46),PROPER(TEXT(Z45,"dddd"))),(EXACT(($I46),PROPER(TEXT(Z44,"dddd"))))),"",IF(EXACT(($I46),(PROPER(TEXT(Z$3,"dddd")))),"",IF($K46=1,INDEX(Calendario!$D$3:$H$55,MATCH(Z$4,Calendario!$A$3:$A$55,0),MATCH($I46,Calendario!$D$2:$H$2,0)),IF($K46=2,IF(Y46="",INDEX(Calendario!$D$3:$H$55,MATCH(Z$4,Calendario!$A$3:$A$55,0),MATCH($I46,Calendario!$D$2:$H$2,0)),""),IF($K46=3,IF(AND((X46=""),(Y46="")),INDEX(Calendario!$D$3:$H$55,MATCH(Z$4,Calendario!$A$3:$A$55,0),MATCH($I46,Calendario!$D$2:$H$2,0)),""),IF($K46=4,IF(AND((W46=""),(X46=""),(Y46="")),INDEX(Calendario!$D$3:$H$55,MATCH(Z$4,Calendario!$A$3:$A$55,0),MATCH($I46,Calendario!$D$2:$H$2,0)),""))))))))</f>
        <v>44651</v>
      </c>
      <c r="AA46" s="108" t="str">
        <f>IF(ISBLANK($I46),"",IF(OR(EXACT(($I46),PROPER(TEXT(AA45,"dddd"))),(EXACT(($I46),PROPER(TEXT(AA44,"dddd"))))),"",IF(EXACT(($I46),(PROPER(TEXT(AA$3,"dddd")))),"",IF($K46=1,INDEX(Calendario!$D$3:$H$55,MATCH(AA$4,Calendario!$A$3:$A$55,0),MATCH($I46,Calendario!$D$2:$H$2,0)),IF($K46=2,IF(Z46="",INDEX(Calendario!$D$3:$H$55,MATCH(AA$4,Calendario!$A$3:$A$55,0),MATCH($I46,Calendario!$D$2:$H$2,0)),""),IF($K46=3,IF(AND((Y46=""),(Z46="")),INDEX(Calendario!$D$3:$H$55,MATCH(AA$4,Calendario!$A$3:$A$55,0),MATCH($I46,Calendario!$D$2:$H$2,0)),""),IF($K46=4,IF(AND((X46=""),(Y46=""),(Z46="")),INDEX(Calendario!$D$3:$H$55,MATCH(AA$4,Calendario!$A$3:$A$55,0),MATCH($I46,Calendario!$D$2:$H$2,0)),""))))))))</f>
        <v/>
      </c>
      <c r="AB46" s="108" t="str">
        <f>IF(ISBLANK($I46),"",IF(OR(EXACT(($I46),PROPER(TEXT(AB45,"dddd"))),(EXACT(($I46),PROPER(TEXT(AB44,"dddd"))))),"",IF(EXACT(($I46),(PROPER(TEXT(AB$3,"dddd")))),"",IF($K46=1,INDEX(Calendario!$D$3:$H$55,MATCH(AB$4,Calendario!$A$3:$A$55,0),MATCH($I46,Calendario!$D$2:$H$2,0)),IF($K46=2,IF(AA46="",INDEX(Calendario!$D$3:$H$55,MATCH(AB$4,Calendario!$A$3:$A$55,0),MATCH($I46,Calendario!$D$2:$H$2,0)),""),IF($K46=3,IF(AND((Z46=""),(AA46="")),INDEX(Calendario!$D$3:$H$55,MATCH(AB$4,Calendario!$A$3:$A$55,0),MATCH($I46,Calendario!$D$2:$H$2,0)),""),IF($K46=4,IF(AND((Y46=""),(Z46=""),(AA46="")),INDEX(Calendario!$D$3:$H$55,MATCH(AB$4,Calendario!$A$3:$A$55,0),MATCH($I46,Calendario!$D$2:$H$2,0)),""))))))))</f>
        <v/>
      </c>
      <c r="AC46" s="108">
        <f>IF(ISBLANK($I46),"",IF(OR(EXACT(($I46),PROPER(TEXT(AC45,"dddd"))),(EXACT(($I46),PROPER(TEXT(AC44,"dddd"))))),"",IF(EXACT(($I46),(PROPER(TEXT(AC$3,"dddd")))),"",IF($K46=1,INDEX(Calendario!$D$3:$H$55,MATCH(AC$4,Calendario!$A$3:$A$55,0),MATCH($I46,Calendario!$D$2:$H$2,0)),IF($K46=2,IF(AB46="",INDEX(Calendario!$D$3:$H$55,MATCH(AC$4,Calendario!$A$3:$A$55,0),MATCH($I46,Calendario!$D$2:$H$2,0)),""),IF($K46=3,IF(AND((AA46=""),(AB46="")),INDEX(Calendario!$D$3:$H$55,MATCH(AC$4,Calendario!$A$3:$A$55,0),MATCH($I46,Calendario!$D$2:$H$2,0)),""),IF($K46=4,IF(AND((Z46=""),(AA46=""),(AB46="")),INDEX(Calendario!$D$3:$H$55,MATCH(AC$4,Calendario!$A$3:$A$55,0),MATCH($I46,Calendario!$D$2:$H$2,0)),""))))))))</f>
        <v>44672</v>
      </c>
      <c r="AD46" s="108" t="str">
        <f>IF(ISBLANK($I46),"",IF(OR(EXACT(($I46),PROPER(TEXT(AD45,"dddd"))),(EXACT(($I46),PROPER(TEXT(AD44,"dddd"))))),"",IF(EXACT(($I46),(PROPER(TEXT(AD$3,"dddd")))),"",IF($K46=1,INDEX(Calendario!$D$3:$H$55,MATCH(AD$4,Calendario!$A$3:$A$55,0),MATCH($I46,Calendario!$D$2:$H$2,0)),IF($K46=2,IF(AC46="",INDEX(Calendario!$D$3:$H$55,MATCH(AD$4,Calendario!$A$3:$A$55,0),MATCH($I46,Calendario!$D$2:$H$2,0)),""),IF($K46=3,IF(AND((AB46=""),(AC46="")),INDEX(Calendario!$D$3:$H$55,MATCH(AD$4,Calendario!$A$3:$A$55,0),MATCH($I46,Calendario!$D$2:$H$2,0)),""),IF($K46=4,IF(AND((AA46=""),(AB46=""),(AC46="")),INDEX(Calendario!$D$3:$H$55,MATCH(AD$4,Calendario!$A$3:$A$55,0),MATCH($I46,Calendario!$D$2:$H$2,0)),""))))))))</f>
        <v/>
      </c>
      <c r="AE46" s="107">
        <f>IF(ISBLANK($I46),"",IF(OR(EXACT(($I46),PROPER(TEXT(AE45,"dddd"))),(EXACT(($I46),PROPER(TEXT(AE44,"dddd"))))),"",IF(EXACT(($I46),(PROPER(TEXT(AE$3,"dddd")))),"",IF($K46=1,INDEX(Calendario!$D$3:$H$55,MATCH(AE$4,Calendario!$A$3:$A$55,0),MATCH($I46,Calendario!$D$2:$H$2,0)),IF($K46=2,IF(AD46="",INDEX(Calendario!$D$3:$H$55,MATCH(AE$4,Calendario!$A$3:$A$55,0),MATCH($I46,Calendario!$D$2:$H$2,0)),""),IF($K46=3,IF(AND((AC46=""),(AD46="")),INDEX(Calendario!$D$3:$H$55,MATCH(AE$4,Calendario!$A$3:$A$55,0),MATCH($I46,Calendario!$D$2:$H$2,0)),""),IF($K46=4,IF(AND((AB46=""),(AC46=""),(AD46="")),INDEX(Calendario!$D$3:$H$55,MATCH(AE$4,Calendario!$A$3:$A$55,0),MATCH($I46,Calendario!$D$2:$H$2,0)),""))))))))</f>
        <v>44686</v>
      </c>
      <c r="AF46" s="107" t="str">
        <f>IF(ISBLANK($I46),"",IF(OR(EXACT(($I46),PROPER(TEXT(AF45,"dddd"))),(EXACT(($I46),PROPER(TEXT(AF44,"dddd"))))),"",IF(EXACT(($I46),(PROPER(TEXT(AF$3,"dddd")))),"",IF($K46=1,INDEX(Calendario!$D$3:$H$55,MATCH(AF$4,Calendario!$A$3:$A$55,0),MATCH($I46,Calendario!$D$2:$H$2,0)),IF($K46=2,IF(AE46="",INDEX(Calendario!$D$3:$H$55,MATCH(AF$4,Calendario!$A$3:$A$55,0),MATCH($I46,Calendario!$D$2:$H$2,0)),""),IF($K46=3,IF(AND((AD46=""),(AE46="")),INDEX(Calendario!$D$3:$H$55,MATCH(AF$4,Calendario!$A$3:$A$55,0),MATCH($I46,Calendario!$D$2:$H$2,0)),""),IF($K46=4,IF(AND((AC46=""),(AD46=""),(AE46="")),INDEX(Calendario!$D$3:$H$55,MATCH(AF$4,Calendario!$A$3:$A$55,0),MATCH($I46,Calendario!$D$2:$H$2,0)),""))))))))</f>
        <v/>
      </c>
      <c r="AG46" s="107">
        <f>IF(ISBLANK($I46),"",IF(OR(EXACT(($I46),PROPER(TEXT(AG45,"dddd"))),(EXACT(($I46),PROPER(TEXT(AG44,"dddd"))))),"",IF(EXACT(($I46),(PROPER(TEXT(AG$3,"dddd")))),"",IF($K46=1,INDEX(Calendario!$D$3:$H$55,MATCH(AG$4,Calendario!$A$3:$A$55,0),MATCH($I46,Calendario!$D$2:$H$2,0)),IF($K46=2,IF(AF46="",INDEX(Calendario!$D$3:$H$55,MATCH(AG$4,Calendario!$A$3:$A$55,0),MATCH($I46,Calendario!$D$2:$H$2,0)),""),IF($K46=3,IF(AND((AE46=""),(AF46="")),INDEX(Calendario!$D$3:$H$55,MATCH(AG$4,Calendario!$A$3:$A$55,0),MATCH($I46,Calendario!$D$2:$H$2,0)),""),IF($K46=4,IF(AND((AD46=""),(AE46=""),(AF46="")),INDEX(Calendario!$D$3:$H$55,MATCH(AG$4,Calendario!$A$3:$A$55,0),MATCH($I46,Calendario!$D$2:$H$2,0)),""))))))))</f>
        <v>44700</v>
      </c>
      <c r="AH46" s="107" t="str">
        <f>IF(ISBLANK($I46),"",IF(OR(EXACT(($I46),PROPER(TEXT(AH45,"dddd"))),(EXACT(($I46),PROPER(TEXT(AH44,"dddd"))))),"",IF(EXACT(($I46),(PROPER(TEXT(AH$3,"dddd")))),"",IF($K46=1,INDEX(Calendario!$D$3:$H$55,MATCH(AH$4,Calendario!$A$3:$A$55,0),MATCH($I46,Calendario!$D$2:$H$2,0)),IF($K46=2,IF(AG46="",INDEX(Calendario!$D$3:$H$55,MATCH(AH$4,Calendario!$A$3:$A$55,0),MATCH($I46,Calendario!$D$2:$H$2,0)),""),IF($K46=3,IF(AND((AF46=""),(AG46="")),INDEX(Calendario!$D$3:$H$55,MATCH(AH$4,Calendario!$A$3:$A$55,0),MATCH($I46,Calendario!$D$2:$H$2,0)),""),IF($K46=4,IF(AND((AE46=""),(AF46=""),(AG46="")),INDEX(Calendario!$D$3:$H$55,MATCH(AH$4,Calendario!$A$3:$A$55,0),MATCH($I46,Calendario!$D$2:$H$2,0)),""))))))))</f>
        <v/>
      </c>
      <c r="AI46" s="108">
        <f>IF(ISBLANK($I46),"",IF(OR(EXACT(($I46),PROPER(TEXT(AI45,"dddd"))),(EXACT(($I46),PROPER(TEXT(AI44,"dddd"))))),"",IF(EXACT(($I46),(PROPER(TEXT(AI$3,"dddd")))),"",IF($K46=1,INDEX(Calendario!$D$3:$H$55,MATCH(AI$4,Calendario!$A$3:$A$55,0),MATCH($I46,Calendario!$D$2:$H$2,0)),IF($K46=2,IF(AH46="",INDEX(Calendario!$D$3:$H$55,MATCH(AI$4,Calendario!$A$3:$A$55,0),MATCH($I46,Calendario!$D$2:$H$2,0)),""),IF($K46=3,IF(AND((AG46=""),(AH46="")),INDEX(Calendario!$D$3:$H$55,MATCH(AI$4,Calendario!$A$3:$A$55,0),MATCH($I46,Calendario!$D$2:$H$2,0)),""),IF($K46=4,IF(AND((AF46=""),(AG46=""),(AH46="")),INDEX(Calendario!$D$3:$H$55,MATCH(AI$4,Calendario!$A$3:$A$55,0),MATCH($I46,Calendario!$D$2:$H$2,0)),""))))))))</f>
        <v>44714</v>
      </c>
      <c r="AJ46" s="108" t="str">
        <f>IF(ISBLANK($I46),"",IF(OR(EXACT(($I46),PROPER(TEXT(AJ45,"dddd"))),(EXACT(($I46),PROPER(TEXT(AJ44,"dddd"))))),"",IF(EXACT(($I46),(PROPER(TEXT(AJ$3,"dddd")))),"",IF($K46=1,INDEX(Calendario!$D$3:$H$55,MATCH(AJ$4,Calendario!$A$3:$A$55,0),MATCH($I46,Calendario!$D$2:$H$2,0)),IF($K46=2,IF(AI46="",INDEX(Calendario!$D$3:$H$55,MATCH(AJ$4,Calendario!$A$3:$A$55,0),MATCH($I46,Calendario!$D$2:$H$2,0)),""),IF($K46=3,IF(AND((AH46=""),(AI46="")),INDEX(Calendario!$D$3:$H$55,MATCH(AJ$4,Calendario!$A$3:$A$55,0),MATCH($I46,Calendario!$D$2:$H$2,0)),""),IF($K46=4,IF(AND((AG46=""),(AH46=""),(AI46="")),INDEX(Calendario!$D$3:$H$55,MATCH(AJ$4,Calendario!$A$3:$A$55,0),MATCH($I46,Calendario!$D$2:$H$2,0)),""))))))))</f>
        <v/>
      </c>
      <c r="AK46" s="108">
        <f>IF(ISBLANK($I46),"",IF(OR(EXACT(($I46),PROPER(TEXT(AK45,"dddd"))),(EXACT(($I46),PROPER(TEXT(AK44,"dddd"))))),"",IF(EXACT(($I46),(PROPER(TEXT(AK$3,"dddd")))),"",IF($K46=1,INDEX(Calendario!$D$3:$H$55,MATCH(AK$4,Calendario!$A$3:$A$55,0),MATCH($I46,Calendario!$D$2:$H$2,0)),IF($K46=2,IF(AJ46="",INDEX(Calendario!$D$3:$H$55,MATCH(AK$4,Calendario!$A$3:$A$55,0),MATCH($I46,Calendario!$D$2:$H$2,0)),""),IF($K46=3,IF(AND((AI46=""),(AJ46="")),INDEX(Calendario!$D$3:$H$55,MATCH(AK$4,Calendario!$A$3:$A$55,0),MATCH($I46,Calendario!$D$2:$H$2,0)),""),IF($K46=4,IF(AND((AH46=""),(AI46=""),(AJ46="")),INDEX(Calendario!$D$3:$H$55,MATCH(AK$4,Calendario!$A$3:$A$55,0),MATCH($I46,Calendario!$D$2:$H$2,0)),""))))))))</f>
        <v>44728</v>
      </c>
      <c r="AL46" s="108" t="str">
        <f>IF(ISBLANK($I46),"",IF(OR(EXACT(($I46),PROPER(TEXT(AL45,"dddd"))),(EXACT(($I46),PROPER(TEXT(AL44,"dddd"))))),"",IF(EXACT(($I46),(PROPER(TEXT(AL$3,"dddd")))),"",IF($K46=1,INDEX(Calendario!$D$3:$H$55,MATCH(AL$4,Calendario!$A$3:$A$55,0),MATCH($I46,Calendario!$D$2:$H$2,0)),IF($K46=2,IF(AK46="",INDEX(Calendario!$D$3:$H$55,MATCH(AL$4,Calendario!$A$3:$A$55,0),MATCH($I46,Calendario!$D$2:$H$2,0)),""),IF($K46=3,IF(AND((AJ46=""),(AK46="")),INDEX(Calendario!$D$3:$H$55,MATCH(AL$4,Calendario!$A$3:$A$55,0),MATCH($I46,Calendario!$D$2:$H$2,0)),""),IF($K46=4,IF(AND((AI46=""),(AJ46=""),(AK46="")),INDEX(Calendario!$D$3:$H$55,MATCH(AL$4,Calendario!$A$3:$A$55,0),MATCH($I46,Calendario!$D$2:$H$2,0)),""))))))))</f>
        <v/>
      </c>
      <c r="AM46" s="108">
        <f>IF(ISBLANK($I46),"",IF(OR(EXACT(($I46),PROPER(TEXT(AM45,"dddd"))),(EXACT(($I46),PROPER(TEXT(AM44,"dddd"))))),"",IF(EXACT(($I46),(PROPER(TEXT(AM$3,"dddd")))),"",IF($K46=1,INDEX(Calendario!$D$3:$H$55,MATCH(AM$4,Calendario!$A$3:$A$55,0),MATCH($I46,Calendario!$D$2:$H$2,0)),IF($K46=2,IF(AL46="",INDEX(Calendario!$D$3:$H$55,MATCH(AM$4,Calendario!$A$3:$A$55,0),MATCH($I46,Calendario!$D$2:$H$2,0)),""),IF($K46=3,IF(AND((AK46=""),(AL46="")),INDEX(Calendario!$D$3:$H$55,MATCH(AM$4,Calendario!$A$3:$A$55,0),MATCH($I46,Calendario!$D$2:$H$2,0)),""),IF($K46=4,IF(AND((AJ46=""),(AK46=""),(AL46="")),INDEX(Calendario!$D$3:$H$55,MATCH(AM$4,Calendario!$A$3:$A$55,0),MATCH($I46,Calendario!$D$2:$H$2,0)),""))))))))</f>
        <v>44742</v>
      </c>
      <c r="AN46" s="107" t="str">
        <f>IF(ISBLANK($I46),"",IF(OR(EXACT(($I46),PROPER(TEXT(AN45,"dddd"))),(EXACT(($I46),PROPER(TEXT(AN44,"dddd"))))),"",IF(EXACT(($I46),(PROPER(TEXT(AN$3,"dddd")))),"",IF($K46=1,INDEX(Calendario!$D$3:$H$55,MATCH(AN$4,Calendario!$A$3:$A$55,0),MATCH($I46,Calendario!$D$2:$H$2,0)),IF($K46=2,IF(AM46="",INDEX(Calendario!$D$3:$H$55,MATCH(AN$4,Calendario!$A$3:$A$55,0),MATCH($I46,Calendario!$D$2:$H$2,0)),""),IF($K46=3,IF(AND((AL46=""),(AM46="")),INDEX(Calendario!$D$3:$H$55,MATCH(AN$4,Calendario!$A$3:$A$55,0),MATCH($I46,Calendario!$D$2:$H$2,0)),""),IF($K46=4,IF(AND((AK46=""),(AL46=""),(AM46="")),INDEX(Calendario!$D$3:$H$55,MATCH(AN$4,Calendario!$A$3:$A$55,0),MATCH($I46,Calendario!$D$2:$H$2,0)),""))))))))</f>
        <v/>
      </c>
      <c r="AO46" s="107">
        <f>IF(ISBLANK($I46),"",IF(OR(EXACT(($I46),PROPER(TEXT(AO45,"dddd"))),(EXACT(($I46),PROPER(TEXT(AO44,"dddd"))))),"",IF(EXACT(($I46),(PROPER(TEXT(AO$3,"dddd")))),"",IF($K46=1,INDEX(Calendario!$D$3:$H$55,MATCH(AO$4,Calendario!$A$3:$A$55,0),MATCH($I46,Calendario!$D$2:$H$2,0)),IF($K46=2,IF(AN46="",INDEX(Calendario!$D$3:$H$55,MATCH(AO$4,Calendario!$A$3:$A$55,0),MATCH($I46,Calendario!$D$2:$H$2,0)),""),IF($K46=3,IF(AND((AM46=""),(AN46="")),INDEX(Calendario!$D$3:$H$55,MATCH(AO$4,Calendario!$A$3:$A$55,0),MATCH($I46,Calendario!$D$2:$H$2,0)),""),IF($K46=4,IF(AND((AL46=""),(AM46=""),(AN46="")),INDEX(Calendario!$D$3:$H$55,MATCH(AO$4,Calendario!$A$3:$A$55,0),MATCH($I46,Calendario!$D$2:$H$2,0)),""))))))))</f>
        <v>44756</v>
      </c>
      <c r="AP46" s="107" t="str">
        <f>IF(ISBLANK($I46),"",IF(OR(EXACT(($I46),PROPER(TEXT(AP45,"dddd"))),(EXACT(($I46),PROPER(TEXT(AP44,"dddd"))))),"",IF(EXACT(($I46),(PROPER(TEXT(AP$3,"dddd")))),"",IF($K46=1,INDEX(Calendario!$D$3:$H$55,MATCH(AP$4,Calendario!$A$3:$A$55,0),MATCH($I46,Calendario!$D$2:$H$2,0)),IF($K46=2,IF(AO46="",INDEX(Calendario!$D$3:$H$55,MATCH(AP$4,Calendario!$A$3:$A$55,0),MATCH($I46,Calendario!$D$2:$H$2,0)),""),IF($K46=3,IF(AND((AN46=""),(AO46="")),INDEX(Calendario!$D$3:$H$55,MATCH(AP$4,Calendario!$A$3:$A$55,0),MATCH($I46,Calendario!$D$2:$H$2,0)),""),IF($K46=4,IF(AND((AM46=""),(AN46=""),(AO46="")),INDEX(Calendario!$D$3:$H$55,MATCH(AP$4,Calendario!$A$3:$A$55,0),MATCH($I46,Calendario!$D$2:$H$2,0)),""))))))))</f>
        <v/>
      </c>
      <c r="AQ46" s="107">
        <f>IF(ISBLANK($I46),"",IF(OR(EXACT(($I46),PROPER(TEXT(AQ45,"dddd"))),(EXACT(($I46),PROPER(TEXT(AQ44,"dddd"))))),"",IF(EXACT(($I46),(PROPER(TEXT(AQ$3,"dddd")))),"",IF($K46=1,INDEX(Calendario!$D$3:$H$55,MATCH(AQ$4,Calendario!$A$3:$A$55,0),MATCH($I46,Calendario!$D$2:$H$2,0)),IF($K46=2,IF(AP46="",INDEX(Calendario!$D$3:$H$55,MATCH(AQ$4,Calendario!$A$3:$A$55,0),MATCH($I46,Calendario!$D$2:$H$2,0)),""),IF($K46=3,IF(AND((AO46=""),(AP46="")),INDEX(Calendario!$D$3:$H$55,MATCH(AQ$4,Calendario!$A$3:$A$55,0),MATCH($I46,Calendario!$D$2:$H$2,0)),""),IF($K46=4,IF(AND((AN46=""),(AO46=""),(AP46="")),INDEX(Calendario!$D$3:$H$55,MATCH(AQ$4,Calendario!$A$3:$A$55,0),MATCH($I46,Calendario!$D$2:$H$2,0)),""))))))))</f>
        <v>44770</v>
      </c>
      <c r="AR46" s="108" t="str">
        <f>IF(ISBLANK($I46),"",IF(OR(EXACT(($I46),PROPER(TEXT(AR45,"dddd"))),(EXACT(($I46),PROPER(TEXT(AR44,"dddd"))))),"",IF(EXACT(($I46),(PROPER(TEXT(AR$3,"dddd")))),"",IF($K46=1,INDEX(Calendario!$D$3:$H$55,MATCH(AR$4,Calendario!$A$3:$A$55,0),MATCH($I46,Calendario!$D$2:$H$2,0)),IF($K46=2,IF(AQ46="",INDEX(Calendario!$D$3:$H$55,MATCH(AR$4,Calendario!$A$3:$A$55,0),MATCH($I46,Calendario!$D$2:$H$2,0)),""),IF($K46=3,IF(AND((AP46=""),(AQ46="")),INDEX(Calendario!$D$3:$H$55,MATCH(AR$4,Calendario!$A$3:$A$55,0),MATCH($I46,Calendario!$D$2:$H$2,0)),""),IF($K46=4,IF(AND((AO46=""),(AP46=""),(AQ46="")),INDEX(Calendario!$D$3:$H$55,MATCH(AR$4,Calendario!$A$3:$A$55,0),MATCH($I46,Calendario!$D$2:$H$2,0)),""))))))))</f>
        <v/>
      </c>
      <c r="AS46" s="108">
        <f>IF(ISBLANK($I46),"",IF(OR(EXACT(($I46),PROPER(TEXT(AS45,"dddd"))),(EXACT(($I46),PROPER(TEXT(AS44,"dddd"))))),"",IF(EXACT(($I46),(PROPER(TEXT(AS$3,"dddd")))),"",IF($K46=1,INDEX(Calendario!$D$3:$H$55,MATCH(AS$4,Calendario!$A$3:$A$55,0),MATCH($I46,Calendario!$D$2:$H$2,0)),IF($K46=2,IF(AR46="",INDEX(Calendario!$D$3:$H$55,MATCH(AS$4,Calendario!$A$3:$A$55,0),MATCH($I46,Calendario!$D$2:$H$2,0)),""),IF($K46=3,IF(AND((AQ46=""),(AR46="")),INDEX(Calendario!$D$3:$H$55,MATCH(AS$4,Calendario!$A$3:$A$55,0),MATCH($I46,Calendario!$D$2:$H$2,0)),""),IF($K46=4,IF(AND((AP46=""),(AQ46=""),(AR46="")),INDEX(Calendario!$D$3:$H$55,MATCH(AS$4,Calendario!$A$3:$A$55,0),MATCH($I46,Calendario!$D$2:$H$2,0)),""))))))))</f>
        <v>44784</v>
      </c>
      <c r="AT46" s="108" t="str">
        <f>IF(ISBLANK($I46),"",IF(OR(EXACT(($I46),PROPER(TEXT(AT45,"dddd"))),(EXACT(($I46),PROPER(TEXT(AT44,"dddd"))))),"",IF(EXACT(($I46),(PROPER(TEXT(AT$3,"dddd")))),"",IF($K46=1,INDEX(Calendario!$D$3:$H$55,MATCH(AT$4,Calendario!$A$3:$A$55,0),MATCH($I46,Calendario!$D$2:$H$2,0)),IF($K46=2,IF(AS46="",INDEX(Calendario!$D$3:$H$55,MATCH(AT$4,Calendario!$A$3:$A$55,0),MATCH($I46,Calendario!$D$2:$H$2,0)),""),IF($K46=3,IF(AND((AR46=""),(AS46="")),INDEX(Calendario!$D$3:$H$55,MATCH(AT$4,Calendario!$A$3:$A$55,0),MATCH($I46,Calendario!$D$2:$H$2,0)),""),IF($K46=4,IF(AND((AQ46=""),(AR46=""),(AS46="")),INDEX(Calendario!$D$3:$H$55,MATCH(AT$4,Calendario!$A$3:$A$55,0),MATCH($I46,Calendario!$D$2:$H$2,0)),""))))))))</f>
        <v/>
      </c>
      <c r="AU46" s="108">
        <f>IF(ISBLANK($I46),"",IF(OR(EXACT(($I46),PROPER(TEXT(AU45,"dddd"))),(EXACT(($I46),PROPER(TEXT(AU44,"dddd"))))),"",IF(EXACT(($I46),(PROPER(TEXT(AU$3,"dddd")))),"",IF($K46=1,INDEX(Calendario!$D$3:$H$55,MATCH(AU$4,Calendario!$A$3:$A$55,0),MATCH($I46,Calendario!$D$2:$H$2,0)),IF($K46=2,IF(AT46="",INDEX(Calendario!$D$3:$H$55,MATCH(AU$4,Calendario!$A$3:$A$55,0),MATCH($I46,Calendario!$D$2:$H$2,0)),""),IF($K46=3,IF(AND((AS46=""),(AT46="")),INDEX(Calendario!$D$3:$H$55,MATCH(AU$4,Calendario!$A$3:$A$55,0),MATCH($I46,Calendario!$D$2:$H$2,0)),""),IF($K46=4,IF(AND((AR46=""),(AS46=""),(AT46="")),INDEX(Calendario!$D$3:$H$55,MATCH(AU$4,Calendario!$A$3:$A$55,0),MATCH($I46,Calendario!$D$2:$H$2,0)),""))))))))</f>
        <v>44798</v>
      </c>
      <c r="AV46" s="107" t="str">
        <f>IF(ISBLANK($I46),"",IF(OR(EXACT(($I46),PROPER(TEXT(AV45,"dddd"))),(EXACT(($I46),PROPER(TEXT(AV44,"dddd"))))),"",IF(EXACT(($I46),(PROPER(TEXT(AV$3,"dddd")))),"",IF($K46=1,INDEX(Calendario!$D$3:$H$55,MATCH(AV$4,Calendario!$A$3:$A$55,0),MATCH($I46,Calendario!$D$2:$H$2,0)),IF($K46=2,IF(AU46="",INDEX(Calendario!$D$3:$H$55,MATCH(AV$4,Calendario!$A$3:$A$55,0),MATCH($I46,Calendario!$D$2:$H$2,0)),""),IF($K46=3,IF(AND((AT46=""),(AU46="")),INDEX(Calendario!$D$3:$H$55,MATCH(AV$4,Calendario!$A$3:$A$55,0),MATCH($I46,Calendario!$D$2:$H$2,0)),""),IF($K46=4,IF(AND((AS46=""),(AT46=""),(AU46="")),INDEX(Calendario!$D$3:$H$55,MATCH(AV$4,Calendario!$A$3:$A$55,0),MATCH($I46,Calendario!$D$2:$H$2,0)),""))))))))</f>
        <v/>
      </c>
      <c r="AW46" s="107">
        <f>IF(ISBLANK($I46),"",IF(OR(EXACT(($I46),PROPER(TEXT(AW45,"dddd"))),(EXACT(($I46),PROPER(TEXT(AW44,"dddd"))))),"",IF(EXACT(($I46),(PROPER(TEXT(AW$3,"dddd")))),"",IF($K46=1,INDEX(Calendario!$D$3:$H$55,MATCH(AW$4,Calendario!$A$3:$A$55,0),MATCH($I46,Calendario!$D$2:$H$2,0)),IF($K46=2,IF(AV46="",INDEX(Calendario!$D$3:$H$55,MATCH(AW$4,Calendario!$A$3:$A$55,0),MATCH($I46,Calendario!$D$2:$H$2,0)),""),IF($K46=3,IF(AND((AU46=""),(AV46="")),INDEX(Calendario!$D$3:$H$55,MATCH(AW$4,Calendario!$A$3:$A$55,0),MATCH($I46,Calendario!$D$2:$H$2,0)),""),IF($K46=4,IF(AND((AT46=""),(AU46=""),(AV46="")),INDEX(Calendario!$D$3:$H$55,MATCH(AW$4,Calendario!$A$3:$A$55,0),MATCH($I46,Calendario!$D$2:$H$2,0)),""))))))))</f>
        <v>44812</v>
      </c>
      <c r="AX46" s="107" t="str">
        <f>IF(ISBLANK($I46),"",IF(OR(EXACT(($I46),PROPER(TEXT(AX45,"dddd"))),(EXACT(($I46),PROPER(TEXT(AX44,"dddd"))))),"",IF(EXACT(($I46),(PROPER(TEXT(AX$3,"dddd")))),"",IF($K46=1,INDEX(Calendario!$D$3:$H$55,MATCH(AX$4,Calendario!$A$3:$A$55,0),MATCH($I46,Calendario!$D$2:$H$2,0)),IF($K46=2,IF(AW46="",INDEX(Calendario!$D$3:$H$55,MATCH(AX$4,Calendario!$A$3:$A$55,0),MATCH($I46,Calendario!$D$2:$H$2,0)),""),IF($K46=3,IF(AND((AV46=""),(AW46="")),INDEX(Calendario!$D$3:$H$55,MATCH(AX$4,Calendario!$A$3:$A$55,0),MATCH($I46,Calendario!$D$2:$H$2,0)),""),IF($K46=4,IF(AND((AU46=""),(AV46=""),(AW46="")),INDEX(Calendario!$D$3:$H$55,MATCH(AX$4,Calendario!$A$3:$A$55,0),MATCH($I46,Calendario!$D$2:$H$2,0)),""))))))))</f>
        <v/>
      </c>
      <c r="AY46" s="107">
        <f>IF(ISBLANK($I46),"",IF(OR(EXACT(($I46),PROPER(TEXT(AY45,"dddd"))),(EXACT(($I46),PROPER(TEXT(AY44,"dddd"))))),"",IF(EXACT(($I46),(PROPER(TEXT(AY$3,"dddd")))),"",IF($K46=1,INDEX(Calendario!$D$3:$H$55,MATCH(AY$4,Calendario!$A$3:$A$55,0),MATCH($I46,Calendario!$D$2:$H$2,0)),IF($K46=2,IF(AX46="",INDEX(Calendario!$D$3:$H$55,MATCH(AY$4,Calendario!$A$3:$A$55,0),MATCH($I46,Calendario!$D$2:$H$2,0)),""),IF($K46=3,IF(AND((AW46=""),(AX46="")),INDEX(Calendario!$D$3:$H$55,MATCH(AY$4,Calendario!$A$3:$A$55,0),MATCH($I46,Calendario!$D$2:$H$2,0)),""),IF($K46=4,IF(AND((AV46=""),(AW46=""),(AX46="")),INDEX(Calendario!$D$3:$H$55,MATCH(AY$4,Calendario!$A$3:$A$55,0),MATCH($I46,Calendario!$D$2:$H$2,0)),""))))))))</f>
        <v>44826</v>
      </c>
      <c r="AZ46" s="107" t="str">
        <f>IF(ISBLANK($I46),"",IF(OR(EXACT(($I46),PROPER(TEXT(AZ45,"dddd"))),(EXACT(($I46),PROPER(TEXT(AZ44,"dddd"))))),"",IF(EXACT(($I46),(PROPER(TEXT(AZ$3,"dddd")))),"",IF($K46=1,INDEX(Calendario!$D$3:$H$55,MATCH(AZ$4,Calendario!$A$3:$A$55,0),MATCH($I46,Calendario!$D$2:$H$2,0)),IF($K46=2,IF(AY46="",INDEX(Calendario!$D$3:$H$55,MATCH(AZ$4,Calendario!$A$3:$A$55,0),MATCH($I46,Calendario!$D$2:$H$2,0)),""),IF($K46=3,IF(AND((AX46=""),(AY46="")),INDEX(Calendario!$D$3:$H$55,MATCH(AZ$4,Calendario!$A$3:$A$55,0),MATCH($I46,Calendario!$D$2:$H$2,0)),""),IF($K46=4,IF(AND((AW46=""),(AX46=""),(AY46="")),INDEX(Calendario!$D$3:$H$55,MATCH(AZ$4,Calendario!$A$3:$A$55,0),MATCH($I46,Calendario!$D$2:$H$2,0)),""))))))))</f>
        <v/>
      </c>
      <c r="BA46" s="108">
        <f>IF(ISBLANK($I46),"",IF(OR(EXACT(($I46),PROPER(TEXT(BA45,"dddd"))),(EXACT(($I46),PROPER(TEXT(BA44,"dddd"))))),"",IF(EXACT(($I46),(PROPER(TEXT(BA$3,"dddd")))),"",IF($K46=1,INDEX(Calendario!$D$3:$H$55,MATCH(BA$4,Calendario!$A$3:$A$55,0),MATCH($I46,Calendario!$D$2:$H$2,0)),IF($K46=2,IF(AZ46="",INDEX(Calendario!$D$3:$H$55,MATCH(BA$4,Calendario!$A$3:$A$55,0),MATCH($I46,Calendario!$D$2:$H$2,0)),""),IF($K46=3,IF(AND((AY46=""),(AZ46="")),INDEX(Calendario!$D$3:$H$55,MATCH(BA$4,Calendario!$A$3:$A$55,0),MATCH($I46,Calendario!$D$2:$H$2,0)),""),IF($K46=4,IF(AND((AX46=""),(AY46=""),(AZ46="")),INDEX(Calendario!$D$3:$H$55,MATCH(BA$4,Calendario!$A$3:$A$55,0),MATCH($I46,Calendario!$D$2:$H$2,0)),""))))))))</f>
        <v>44840</v>
      </c>
      <c r="BB46" s="108" t="str">
        <f>IF(ISBLANK($I46),"",IF(OR(EXACT(($I46),PROPER(TEXT(BB45,"dddd"))),(EXACT(($I46),PROPER(TEXT(BB44,"dddd"))))),"",IF(EXACT(($I46),(PROPER(TEXT(BB$3,"dddd")))),"",IF($K46=1,INDEX(Calendario!$D$3:$H$55,MATCH(BB$4,Calendario!$A$3:$A$55,0),MATCH($I46,Calendario!$D$2:$H$2,0)),IF($K46=2,IF(BA46="",INDEX(Calendario!$D$3:$H$55,MATCH(BB$4,Calendario!$A$3:$A$55,0),MATCH($I46,Calendario!$D$2:$H$2,0)),""),IF($K46=3,IF(AND((AZ46=""),(BA46="")),INDEX(Calendario!$D$3:$H$55,MATCH(BB$4,Calendario!$A$3:$A$55,0),MATCH($I46,Calendario!$D$2:$H$2,0)),""),IF($K46=4,IF(AND((AY46=""),(AZ46=""),(BA46="")),INDEX(Calendario!$D$3:$H$55,MATCH(BB$4,Calendario!$A$3:$A$55,0),MATCH($I46,Calendario!$D$2:$H$2,0)),""))))))))</f>
        <v/>
      </c>
      <c r="BC46" s="108">
        <f>IF(ISBLANK($I46),"",IF(OR(EXACT(($I46),PROPER(TEXT(BC45,"dddd"))),(EXACT(($I46),PROPER(TEXT(BC44,"dddd"))))),"",IF(EXACT(($I46),(PROPER(TEXT(BC$3,"dddd")))),"",IF($K46=1,INDEX(Calendario!$D$3:$H$55,MATCH(BC$4,Calendario!$A$3:$A$55,0),MATCH($I46,Calendario!$D$2:$H$2,0)),IF($K46=2,IF(BB46="",INDEX(Calendario!$D$3:$H$55,MATCH(BC$4,Calendario!$A$3:$A$55,0),MATCH($I46,Calendario!$D$2:$H$2,0)),""),IF($K46=3,IF(AND((BA46=""),(BB46="")),INDEX(Calendario!$D$3:$H$55,MATCH(BC$4,Calendario!$A$3:$A$55,0),MATCH($I46,Calendario!$D$2:$H$2,0)),""),IF($K46=4,IF(AND((AZ46=""),(BA46=""),(BB46="")),INDEX(Calendario!$D$3:$H$55,MATCH(BC$4,Calendario!$A$3:$A$55,0),MATCH($I46,Calendario!$D$2:$H$2,0)),""))))))))</f>
        <v>44854</v>
      </c>
      <c r="BD46" s="108" t="str">
        <f>IF(ISBLANK($I46),"",IF(OR(EXACT(($I46),PROPER(TEXT(BD45,"dddd"))),(EXACT(($I46),PROPER(TEXT(BD44,"dddd"))))),"",IF(EXACT(($I46),(PROPER(TEXT(BD$3,"dddd")))),"",IF($K46=1,INDEX(Calendario!$D$3:$H$55,MATCH(BD$4,Calendario!$A$3:$A$55,0),MATCH($I46,Calendario!$D$2:$H$2,0)),IF($K46=2,IF(BC46="",INDEX(Calendario!$D$3:$H$55,MATCH(BD$4,Calendario!$A$3:$A$55,0),MATCH($I46,Calendario!$D$2:$H$2,0)),""),IF($K46=3,IF(AND((BB46=""),(BC46="")),INDEX(Calendario!$D$3:$H$55,MATCH(BD$4,Calendario!$A$3:$A$55,0),MATCH($I46,Calendario!$D$2:$H$2,0)),""),IF($K46=4,IF(AND((BA46=""),(BB46=""),(BC46="")),INDEX(Calendario!$D$3:$H$55,MATCH(BD$4,Calendario!$A$3:$A$55,0),MATCH($I46,Calendario!$D$2:$H$2,0)),""))))))))</f>
        <v/>
      </c>
      <c r="BE46" s="107">
        <f>IF(ISBLANK($I46),"",IF(OR(EXACT(($I46),PROPER(TEXT(BE45,"dddd"))),(EXACT(($I46),PROPER(TEXT(BE44,"dddd"))))),"",IF(EXACT(($I46),(PROPER(TEXT(BE$3,"dddd")))),"",IF($K46=1,INDEX(Calendario!$D$3:$H$55,MATCH(BE$4,Calendario!$A$3:$A$55,0),MATCH($I46,Calendario!$D$2:$H$2,0)),IF($K46=2,IF(BD46="",INDEX(Calendario!$D$3:$H$55,MATCH(BE$4,Calendario!$A$3:$A$55,0),MATCH($I46,Calendario!$D$2:$H$2,0)),""),IF($K46=3,IF(AND((BC46=""),(BD46="")),INDEX(Calendario!$D$3:$H$55,MATCH(BE$4,Calendario!$A$3:$A$55,0),MATCH($I46,Calendario!$D$2:$H$2,0)),""),IF($K46=4,IF(AND((BB46=""),(BC46=""),(BD46="")),INDEX(Calendario!$D$3:$H$55,MATCH(BE$4,Calendario!$A$3:$A$55,0),MATCH($I46,Calendario!$D$2:$H$2,0)),""))))))))</f>
        <v>44868</v>
      </c>
      <c r="BF46" s="107" t="str">
        <f>IF(ISBLANK($I46),"",IF(OR(EXACT(($I46),PROPER(TEXT(BF45,"dddd"))),(EXACT(($I46),PROPER(TEXT(BF44,"dddd"))))),"",IF(EXACT(($I46),(PROPER(TEXT(BF$3,"dddd")))),"",IF($K46=1,INDEX(Calendario!$D$3:$H$55,MATCH(BF$4,Calendario!$A$3:$A$55,0),MATCH($I46,Calendario!$D$2:$H$2,0)),IF($K46=2,IF(BE46="",INDEX(Calendario!$D$3:$H$55,MATCH(BF$4,Calendario!$A$3:$A$55,0),MATCH($I46,Calendario!$D$2:$H$2,0)),""),IF($K46=3,IF(AND((BD46=""),(BE46="")),INDEX(Calendario!$D$3:$H$55,MATCH(BF$4,Calendario!$A$3:$A$55,0),MATCH($I46,Calendario!$D$2:$H$2,0)),""),IF($K46=4,IF(AND((BC46=""),(BD46=""),(BE46="")),INDEX(Calendario!$D$3:$H$55,MATCH(BF$4,Calendario!$A$3:$A$55,0),MATCH($I46,Calendario!$D$2:$H$2,0)),""))))))))</f>
        <v/>
      </c>
      <c r="BG46" s="107">
        <f>IF(ISBLANK($I46),"",IF(OR(EXACT(($I46),PROPER(TEXT(BG45,"dddd"))),(EXACT(($I46),PROPER(TEXT(BG44,"dddd"))))),"",IF(EXACT(($I46),(PROPER(TEXT(BG$3,"dddd")))),"",IF($K46=1,INDEX(Calendario!$D$3:$H$55,MATCH(BG$4,Calendario!$A$3:$A$55,0),MATCH($I46,Calendario!$D$2:$H$2,0)),IF($K46=2,IF(BF46="",INDEX(Calendario!$D$3:$H$55,MATCH(BG$4,Calendario!$A$3:$A$55,0),MATCH($I46,Calendario!$D$2:$H$2,0)),""),IF($K46=3,IF(AND((BE46=""),(BF46="")),INDEX(Calendario!$D$3:$H$55,MATCH(BG$4,Calendario!$A$3:$A$55,0),MATCH($I46,Calendario!$D$2:$H$2,0)),""),IF($K46=4,IF(AND((BD46=""),(BE46=""),(BF46="")),INDEX(Calendario!$D$3:$H$55,MATCH(BG$4,Calendario!$A$3:$A$55,0),MATCH($I46,Calendario!$D$2:$H$2,0)),""))))))))</f>
        <v>44882</v>
      </c>
      <c r="BH46" s="107" t="str">
        <f>IF(ISBLANK($I46),"",IF(OR(EXACT(($I46),PROPER(TEXT(BH45,"dddd"))),(EXACT(($I46),PROPER(TEXT(BH44,"dddd"))))),"",IF(EXACT(($I46),(PROPER(TEXT(BH$3,"dddd")))),"",IF($K46=1,INDEX(Calendario!$D$3:$H$55,MATCH(BH$4,Calendario!$A$3:$A$55,0),MATCH($I46,Calendario!$D$2:$H$2,0)),IF($K46=2,IF(BG46="",INDEX(Calendario!$D$3:$H$55,MATCH(BH$4,Calendario!$A$3:$A$55,0),MATCH($I46,Calendario!$D$2:$H$2,0)),""),IF($K46=3,IF(AND((BF46=""),(BG46="")),INDEX(Calendario!$D$3:$H$55,MATCH(BH$4,Calendario!$A$3:$A$55,0),MATCH($I46,Calendario!$D$2:$H$2,0)),""),IF($K46=4,IF(AND((BE46=""),(BF46=""),(BG46="")),INDEX(Calendario!$D$3:$H$55,MATCH(BH$4,Calendario!$A$3:$A$55,0),MATCH($I46,Calendario!$D$2:$H$2,0)),""))))))))</f>
        <v/>
      </c>
      <c r="BI46" s="108">
        <f>IF(ISBLANK($I46),"",IF(OR(EXACT(($I46),PROPER(TEXT(BI45,"dddd"))),(EXACT(($I46),PROPER(TEXT(BI44,"dddd"))))),"",IF(EXACT(($I46),(PROPER(TEXT(BI$3,"dddd")))),"",IF($K46=1,INDEX(Calendario!$D$3:$H$55,MATCH(BI$4,Calendario!$A$3:$A$55,0),MATCH($I46,Calendario!$D$2:$H$2,0)),IF($K46=2,IF(BH46="",INDEX(Calendario!$D$3:$H$55,MATCH(BI$4,Calendario!$A$3:$A$55,0),MATCH($I46,Calendario!$D$2:$H$2,0)),""),IF($K46=3,IF(AND((BG46=""),(BH46="")),INDEX(Calendario!$D$3:$H$55,MATCH(BI$4,Calendario!$A$3:$A$55,0),MATCH($I46,Calendario!$D$2:$H$2,0)),""),IF($K46=4,IF(AND((BF46=""),(BG46=""),(BH46="")),INDEX(Calendario!$D$3:$H$55,MATCH(BI$4,Calendario!$A$3:$A$55,0),MATCH($I46,Calendario!$D$2:$H$2,0)),""))))))))</f>
        <v>44896</v>
      </c>
      <c r="BJ46" s="108" t="str">
        <f>IF(ISBLANK($I46),"",IF(OR(EXACT(($I46),PROPER(TEXT(BJ45,"dddd"))),(EXACT(($I46),PROPER(TEXT(BJ44,"dddd"))))),"",IF(EXACT(($I46),(PROPER(TEXT(BJ$3,"dddd")))),"",IF($K46=1,INDEX(Calendario!$D$3:$H$55,MATCH(BJ$4,Calendario!$A$3:$A$55,0),MATCH($I46,Calendario!$D$2:$H$2,0)),IF($K46=2,IF(BI46="",INDEX(Calendario!$D$3:$H$55,MATCH(BJ$4,Calendario!$A$3:$A$55,0),MATCH($I46,Calendario!$D$2:$H$2,0)),""),IF($K46=3,IF(AND((BH46=""),(BI46="")),INDEX(Calendario!$D$3:$H$55,MATCH(BJ$4,Calendario!$A$3:$A$55,0),MATCH($I46,Calendario!$D$2:$H$2,0)),""),IF($K46=4,IF(AND((BG46=""),(BH46=""),(BI46="")),INDEX(Calendario!$D$3:$H$55,MATCH(BJ$4,Calendario!$A$3:$A$55,0),MATCH($I46,Calendario!$D$2:$H$2,0)),""))))))))</f>
        <v/>
      </c>
      <c r="BK46" s="108">
        <f>IF(ISBLANK($I46),"",IF(OR(EXACT(($I46),PROPER(TEXT(BK45,"dddd"))),(EXACT(($I46),PROPER(TEXT(BK44,"dddd"))))),"",IF(EXACT(($I46),(PROPER(TEXT(BK$3,"dddd")))),"",IF($K46=1,INDEX(Calendario!$D$3:$H$55,MATCH(BK$4,Calendario!$A$3:$A$55,0),MATCH($I46,Calendario!$D$2:$H$2,0)),IF($K46=2,IF(BJ46="",INDEX(Calendario!$D$3:$H$55,MATCH(BK$4,Calendario!$A$3:$A$55,0),MATCH($I46,Calendario!$D$2:$H$2,0)),""),IF($K46=3,IF(AND((BI46=""),(BJ46="")),INDEX(Calendario!$D$3:$H$55,MATCH(BK$4,Calendario!$A$3:$A$55,0),MATCH($I46,Calendario!$D$2:$H$2,0)),""),IF($K46=4,IF(AND((BH46=""),(BI46=""),(BJ46="")),INDEX(Calendario!$D$3:$H$55,MATCH(BK$4,Calendario!$A$3:$A$55,0),MATCH($I46,Calendario!$D$2:$H$2,0)),""))))))))</f>
        <v>44910</v>
      </c>
      <c r="BL46" s="108" t="str">
        <f>IF(ISBLANK($I46),"",IF(OR(EXACT(($I46),PROPER(TEXT(BL45,"dddd"))),(EXACT(($I46),PROPER(TEXT(BL44,"dddd"))))),"",IF(EXACT(($I46),(PROPER(TEXT(BL$3,"dddd")))),"",IF($K46=1,INDEX(Calendario!$D$3:$H$55,MATCH(BL$4,Calendario!$A$3:$A$55,0),MATCH($I46,Calendario!$D$2:$H$2,0)),IF($K46=2,IF(BK46="",INDEX(Calendario!$D$3:$H$55,MATCH(BL$4,Calendario!$A$3:$A$55,0),MATCH($I46,Calendario!$D$2:$H$2,0)),""),IF($K46=3,IF(AND((BJ46=""),(BK46="")),INDEX(Calendario!$D$3:$H$55,MATCH(BL$4,Calendario!$A$3:$A$55,0),MATCH($I46,Calendario!$D$2:$H$2,0)),""),IF($K46=4,IF(AND((BI46=""),(BJ46=""),(BK46="")),INDEX(Calendario!$D$3:$H$55,MATCH(BL$4,Calendario!$A$3:$A$55,0),MATCH($I46,Calendario!$D$2:$H$2,0)),""))))))))</f>
        <v/>
      </c>
      <c r="BM46" s="108">
        <f>IF(ISBLANK($I46),"",IF(OR(EXACT(($I46),PROPER(TEXT(BM45,"dddd"))),(EXACT(($I46),PROPER(TEXT(BM44,"dddd"))))),"",IF(EXACT(($I46),(PROPER(TEXT(BM$3,"dddd")))),"",IF($K46=1,INDEX(Calendario!$D$3:$H$55,MATCH(BM$4,Calendario!$A$3:$A$55,0),MATCH($I46,Calendario!$D$2:$H$2,0)),IF($K46=2,IF(BL46="",INDEX(Calendario!$D$3:$H$55,MATCH(BM$4,Calendario!$A$3:$A$55,0),MATCH($I46,Calendario!$D$2:$H$2,0)),""),IF($K46=3,IF(AND((BK46=""),(BL46="")),INDEX(Calendario!$D$3:$H$55,MATCH(BM$4,Calendario!$A$3:$A$55,0),MATCH($I46,Calendario!$D$2:$H$2,0)),""),IF($K46=4,IF(AND((BJ46=""),(BK46=""),(BL46="")),INDEX(Calendario!$D$3:$H$55,MATCH(BM$4,Calendario!$A$3:$A$55,0),MATCH($I46,Calendario!$D$2:$H$2,0)),""))))))))</f>
        <v>44924</v>
      </c>
      <c r="BO46" s="88" t="s">
        <v>439</v>
      </c>
    </row>
    <row r="47" spans="1:67" s="88" customFormat="1" ht="26.25" customHeight="1" x14ac:dyDescent="0.25">
      <c r="A47" s="178">
        <f t="shared" si="1"/>
        <v>35</v>
      </c>
      <c r="B47" s="176" t="s">
        <v>1283</v>
      </c>
      <c r="C47" s="176" t="s">
        <v>1579</v>
      </c>
      <c r="D47" s="177" t="str">
        <f>IF(ISNA(VLOOKUP(C47,TSeccBS!$D:$H,5,FALSE)),"",VLOOKUP(C47,TSeccBS!$D:$H,5,FALSE))</f>
        <v>BUCARAMANGA</v>
      </c>
      <c r="E47" s="176" t="s">
        <v>945</v>
      </c>
      <c r="F47" s="176" t="s">
        <v>43</v>
      </c>
      <c r="G47" s="177" t="str">
        <f>IF(ISNA(VLOOKUP(F47,Tmunic!$C$2:$D$1160,2,FALSE)),"",VLOOKUP(F47,Tmunic!$C$2:$D$1160,2,FALSE))</f>
        <v>UB VELEZ</v>
      </c>
      <c r="H47" s="184" t="str">
        <f>IF(ISNA(VLOOKUP(G47,TDirReg!$F$1:$H$184,3,0)),"",VLOOKUP(G47,TDirReg!$F$1:$H$184,3,0))</f>
        <v>Calle 8 N° 2-30</v>
      </c>
      <c r="I47" s="196" t="s">
        <v>128</v>
      </c>
      <c r="J47" s="195" t="s">
        <v>136</v>
      </c>
      <c r="K47" s="197">
        <v>4</v>
      </c>
      <c r="L47" s="202">
        <f t="shared" si="2"/>
        <v>12</v>
      </c>
      <c r="M47" s="107" t="str">
        <f>IF(ISBLANK($I47),"",IF(EXACT(($I47),(PROPER(TEXT(M$3,"dddd")))),"",IF(EXACT(M$4,$J47),IF($K47=1,INDEX(Calendario!$D$3:$H$55,MATCH(M$4,Calendario!$A$3:$A$55,0),MATCH($I47,Calendario!$D$2:$H$2,0)),INDEX(Calendario!$D$3:$H$55,MATCH($J47,Calendario!$A$3:$A$55,0),MATCH($I47,Calendario!$D$2:$H$2,0))),"")))</f>
        <v/>
      </c>
      <c r="N47" s="107" t="str">
        <f>IF(ISBLANK($I47),"",IF(OR(EXACT(($I47),PROPER(TEXT(N45,"dddd"))),(EXACT(($I47),PROPER(TEXT(N46,"dddd"))))),"",IF(EXACT(($I47),(PROPER(TEXT(N$3,"dddd")))),"",IF(EXACT(N$4,$J47),IF(M47="",IF(OR(($K47=4),($K47=3),($K47=2),($K47=1)),INDEX(Calendario!$D$3:$H$55,MATCH(N$4,Calendario!$A$3:$A$55,0),MATCH($I47,Calendario!$D$2:$H$2,0)),"")),IF($K47=1,IF(AND(M47="",EXACT((N$4),(CONCATENATE(Calendario!$A$1," ",(MID($J47,8,2))+1)))),INDEX(Calendario!$D$3:$H$55,MATCH(N$4,Calendario!$A$3:$A$55,0),MATCH($I47,Calendario!$D$2:$H$2,0)),IF(M47="","",INDEX(Calendario!$D$3:$H$55,MATCH(N$4,Calendario!$A$3:$A$55,0),MATCH($I47,Calendario!$D$2:$H$2,0)))),IF($K47=2,IF(M47="",IF(EXACT($K47,N$4),INDEX(Calendario!$D$3:$H$55,MATCH(N$4,Calendario!$A$3:$A$55,0),MATCH($I47,Calendario!$D$2:$H$2,0)),""),""),IF($K47=3,IF((M47=""),IF(EXACT($K47,N$4),INDEX(Calendario!$D$3:$H$55,MATCH(N$4,Calendario!$A$3:$A$55,0),MATCH($I47,Calendario!$D$2:$H$2,0)),""),""),IF($K47=4,IF((M47=""),IF(EXACT($K47,N$4),INDEX(Calendario!$D$3:$H$55,MATCH(N$4,Calendario!$A$3:$A$55,0),MATCH($I47,Calendario!$D$2:$H$2,0)),""),""),1))))))))</f>
        <v/>
      </c>
      <c r="O47" s="107" t="str">
        <f>IF(ISBLANK($I47),"",IF(EXACT(($I47),(PROPER(TEXT(O$3,"dddd")))),"",IF(OR(EXACT(($I47),PROPER(TEXT(O45,"dddd"))),(EXACT(($I47),PROPER(TEXT(O46,"dddd"))))),"",IF(EXACT(O$4,$J47),IF(N47="",IF(OR(($K47=4),($K47=3),($K47=2),($K47=1)),INDEX(Calendario!$D$3:$H$55,MATCH(O$4,Calendario!$A$3:$A$55,0),MATCH($I47,Calendario!$D$2:$H$2,0)),"")),IF($K47=1,IF(AND(M47="",EXACT((O$4),(CONCATENATE(Calendario!$A$1," ",(MID($J47,8,2))+1)))),INDEX(Calendario!$D$3:$H$55,MATCH(O$4,Calendario!$A$3:$A$55,0),MATCH($I47,Calendario!$D$2:$H$2,0)),IF(N47="",IF(EXACT(($I47),(PROPER(TEXT(N$3,"dddd")))),INDEX(Calendario!$D$3:$H$55,MATCH(O$4,Calendario!$A$3:$A$55,0),MATCH($I47,Calendario!$D$2:$H$2,0)),""),INDEX(Calendario!$D$3:$H$55,MATCH(O$4,Calendario!$A$3:$A$55,0),MATCH($I47,Calendario!$D$2:$H$2,0)))),IF(EXACT($M$4,"Semana 1"),IF($K47=2,IF(N47="",IF(OR(($J47="Semana 1"),($J47="Semana 2"),($J47="Semana 3")),INDEX(Calendario!$D$3:$H$55,MATCH(O$4,Calendario!$A$3:$A$55,0),MATCH($I47,Calendario!$D$2:$H$2,0)),""),""),IF($K47=3,IF(AND((M47=""),(N47="")),IF(OR(($J47="Semana 1"),($J47="Semana 2"),($J47="Semana 3")),INDEX(Calendario!$D$3:$H$55,MATCH(O$4,Calendario!$A$3:$A$55,0),MATCH($I47,Calendario!$D$2:$H$2,0)),""),""),IF($K47=4,IF(AND((M47=""),(N47="")),IF(OR(($J47="Semana 1"),($J47="Semana 2"),($J47="Semana 3")),INDEX(Calendario!$D$3:$H$55,MATCH(O$4,Calendario!$A$3:$A$55,0),MATCH($I47,Calendario!$D$2:$H$2,0)),""),"")))),IF($K47=2,IF(N47="",IF(OR(($J47="Semana 1"),($J47="Semana 2")),INDEX(Calendario!$D$3:$H$55,MATCH(O$4,Calendario!$A$3:$A$55,0),MATCH($I47,Calendario!$D$2:$H$2,0)),""),""),IF($K47=3,IF(AND((M47=""),(N47="")),IF(OR(($J47="Semana 1"),($J47="Semana 2")),INDEX(Calendario!$D$3:$H$55,MATCH(O$4,Calendario!$A$3:$A$55,0),MATCH($I47,Calendario!$D$2:$H$2,0)),""),""),IF($K47=4,IF(AND((M47=""),(N47="")),IF(OR(($J47="Semana 1"),($J47="Semana 2")),INDEX(Calendario!$D$3:$H$55,MATCH(O$4,Calendario!$A$3:$A$55,0),MATCH($I47,Calendario!$D$2:$H$2,0)),""),""))))))))))</f>
        <v/>
      </c>
      <c r="P47" s="107" t="str">
        <f>IF(ISBLANK($I47),"",IF(EXACT(($I47),(PROPER(TEXT(P$3,"dddd")))),"",IF(OR(EXACT(($I47),PROPER(TEXT(P45,"dddd"))),(EXACT(($I47),PROPER(TEXT(P46,"dddd"))))),"",IF(EXACT(P$4,$J47),IF(O47="",IF(OR(($K47=4),($K47=3),($K47=2),($K47=1)),INDEX(Calendario!$D$3:$H$55,MATCH(P$4,Calendario!$A$3:$A$55,0),MATCH($I47,Calendario!$D$2:$H$2,0)),"")),IF($K47=1,IF(AND(M47="",EXACT((P$4),(CONCATENATE(Calendario!$A$1," ",(MID($J47,8,2))+1)))),INDEX(Calendario!$D$3:$H$55,MATCH(P$4,Calendario!$A$3:$A$55,0),MATCH($I47,Calendario!$D$2:$H$2,0)),IF(O47="",IF(EXACT(($I47),(PROPER(TEXT(O$3,"dddd")))),INDEX(Calendario!$D$3:$H$55,MATCH(P$4,Calendario!$A$3:$A$55,0),MATCH($I47,Calendario!$D$2:$H$2,0)),""),INDEX(Calendario!$D$3:$H$55,MATCH(P$4,Calendario!$A$3:$A$55,0),MATCH($I47,Calendario!$D$2:$H$2,0)))),IF(EXACT($M$4,"Semana 1"),IF($K47=2,IF(O47="",IF(OR(($J47="Semana 1"),($J47="Semana 2"),($J47="Semana 3"),($J47="Semana 4")),INDEX(Calendario!$D$3:$H$55,MATCH(P$4,Calendario!$A$3:$A$55,0),MATCH($I47,Calendario!$D$2:$H$2,0)),""),""),IF($K47=3,IF(AND((N47=""),(O47="")),IF(OR(($J47="Semana 1"),($J47="Semana 2"),($J47="Semana 3"),($J47="Semana 4")),INDEX(Calendario!$D$3:$H$55,MATCH(P$4,Calendario!$A$3:$A$55,0),MATCH($I47,Calendario!$D$2:$H$2,0)),""),""),IF($K47=4,IF(AND((M47=""),(N47=""),(O47="")),IF(OR(($J47="Semana 1"),($J47="Semana 2"),($J47="Semana 3"),($J47="Semana 4")),INDEX(Calendario!$D$3:$H$55,MATCH(P$4,Calendario!$A$3:$A$55,0),MATCH($I47,Calendario!$D$2:$H$2,0)),""),"")))),IF($K47=2,IF(O47="",IF(OR(($J47="Semana 1"),($J47="Semana 2"),($J47="Semana 3")),INDEX(Calendario!$D$3:$H$55,MATCH(P$4,Calendario!$A$3:$A$55,0),MATCH($I47,Calendario!$D$2:$H$2,0)),""),""),IF($K47=3,IF(AND((N47=""),(O47="")),IF(OR(($J47="Semana 1"),($J47="Semana 2"),($J47="Semana 3")),INDEX(Calendario!$D$3:$H$55,MATCH(P$4,Calendario!$A$3:$A$55,0),MATCH($I47,Calendario!$D$2:$H$2,0)),""),""),IF($K47=4,IF(AND((M47=""),(N47=""),(O47="")),IF(OR(($J47="Semana 1"),($J47="Semana 2"),($J47="Semana 3")),INDEX(Calendario!$D$3:$H$55,MATCH(P$4,Calendario!$A$3:$A$55,0),MATCH($I47,Calendario!$D$2:$H$2,0)),""),""))))))))))</f>
        <v/>
      </c>
      <c r="Q47" s="107" t="str">
        <f>IF(ISBLANK($I47),"",IF(EXACT(($I47),(PROPER(TEXT(Q$3,"dddd")))),"",IF(OR(EXACT(($I47),PROPER(TEXT(Q45,"dddd"))),(EXACT(($I47),PROPER(TEXT(Q46,"dddd"))))),"",IF(EXACT(Q$4,$J47),IF(P47="",IF(OR(($K47=4),($K47=3),($K47=2),($K47=1)),INDEX(Calendario!$D$3:$H$55,MATCH(Q$4,Calendario!$A$3:$A$55,0),MATCH($I47,Calendario!$D$2:$H$2,0)),"")),IF($K47=1,IF(AND(M47="",EXACT((Q$4),(CONCATENATE(Calendario!$A$1," ",(MID($J47,8,2))+1)))),INDEX(Calendario!$D$3:$H$55,MATCH(Q$4,Calendario!$A$3:$A$55,0),MATCH($I47,Calendario!$D$2:$H$2,0)),IF(P47="","",INDEX(Calendario!$D$3:$H$55,MATCH(Q$4,Calendario!$A$3:$A$55,0),MATCH($I47,Calendario!$D$2:$H$2,0)))),IF(EXACT($M$4,"Semana 1"),IF($K47=2,IF(P47="",IF(OR(($J47="Semana 1"),($J47="Semana 2"),($J47="Semana 3"),($J47="Semana 4"),($J47="Semana 5")),INDEX(Calendario!$D$3:$H$55,MATCH(Q$4,Calendario!$A$3:$A$55,0),MATCH($I47,Calendario!$D$2:$H$2,0)),""),""),IF($K47=3,IF(AND((O47=""),(P47="")),IF(OR(($J47="Semana 1"),($J47="Semana 2"),($J47="Semana 3"),($J47="Semana 4"),($J47="Semana 5")),INDEX(Calendario!$D$3:$H$55,MATCH(Q$4,Calendario!$A$3:$A$55,0),MATCH($I47,Calendario!$D$2:$H$2,0)),""),""),IF($K47=4,IF(AND((N47=""),(O47=""),(P47="")),IF(OR(($J47="Semana 1"),($J47="Semana 2"),($J47="Semana 3"),($J47="Semana 4"),($J47="Semana 5")),INDEX(Calendario!$D$3:$H$55,MATCH(Q$4,Calendario!$A$3:$A$55,0),MATCH($I47,Calendario!$D$2:$H$2,0)),""),"")))),IF($K47=2,IF(P47="",IF(OR(($J47="Semana 1"),($J47="Semana 2"),($J47="Semana 3"),($J47="Semana 4")),INDEX(Calendario!$D$3:$H$55,MATCH(Q$4,Calendario!$A$3:$A$55,0),MATCH($I47,Calendario!$D$2:$H$2,0)),""),""),IF($K47=3,IF(AND((O47=""),(P47="")),IF(OR(($J47="Semana 1"),($J47="Semana 2"),($J47="Semana 3"),($J47="Semana 4")),INDEX(Calendario!$D$3:$H$55,MATCH(Q$4,Calendario!$A$3:$A$55,0),MATCH($I47,Calendario!$D$2:$H$2,0)),""),""),IF($K47=4,IF(AND((N47=""),(O47=""),(P47="")),IF(OR(($J47="Semana 1"),($J47="Semana 2"),($J47="Semana 3"),($J47="Semana 4")),INDEX(Calendario!$D$3:$H$55,MATCH(Q$4,Calendario!$A$3:$A$55,0),MATCH($I47,Calendario!$D$2:$H$2,0)),""),""))))))))))</f>
        <v/>
      </c>
      <c r="R47" s="108" t="str">
        <f>IF(ISBLANK($I47),"",IF(EXACT(($I47),(PROPER(TEXT(R$3,"dddd")))),"",IF(OR(EXACT(($I47),PROPER(TEXT(R45,"dddd"))),(EXACT(($I47),PROPER(TEXT(R46,"dddd"))))),"",IF(EXACT(R$4,$J47),IF(Q47="",IF(OR(($K47=4),($K47=3),($K47=2),($K47=1)),INDEX(Calendario!$D$3:$H$55,MATCH(R$4,Calendario!$A$3:$A$55,0),MATCH($I47,Calendario!$D$2:$H$2,0)),"")),IF($K47=1,IF(AND(N47="",EXACT((R$4),(CONCATENATE(Calendario!$A$1," ",(MID($J47,8,2))+1)))),INDEX(Calendario!$D$3:$H$55,MATCH(R$4,Calendario!$A$3:$A$55,0),MATCH($I47,Calendario!$D$2:$H$2,0)),IF(Q47="","",INDEX(Calendario!$D$3:$H$55,MATCH(R$4,Calendario!$A$3:$A$55,0),MATCH($I47,Calendario!$D$2:$H$2,0)))),IF(EXACT($M$4,"Semana 1"),IF($K47=2,IF(Q47="",IF(OR(($J47="Semana 1"),($J47="Semana 2"),($J47="Semana 3"),($J47="Semana 4"),($J47="Semana 5"),($J47="Semana 6")),INDEX(Calendario!$D$3:$H$55,MATCH(R$4,Calendario!$A$3:$A$55,0),MATCH($I47,Calendario!$D$2:$H$2,0)),""),""),IF($K47=3,IF(AND((P47=""),(Q47="")),IF(OR(($J47="Semana 1"),($J47="Semana 2"),($J47="Semana 3"),($J47="Semana 4"),($J47="Semana 5"),($J47="Semana 6")),INDEX(Calendario!$D$3:$H$55,MATCH(R$4,Calendario!$A$3:$A$55,0),MATCH($I47,Calendario!$D$2:$H$2,0)),""),""),IF($K47=4,IF(AND((O47=""),(P47=""),(Q47="")),IF(OR(($J47="Semana 1"),($J47="Semana 2"),($J47="Semana 3"),($J47="Semana 4"),($J47="Semana 5"),($J47="Semana 6")),INDEX(Calendario!$D$3:$H$55,MATCH(R$4,Calendario!$A$3:$A$55,0),MATCH($I47,Calendario!$D$2:$H$2,0)),""),"")))),IF($K47=2,IF(Q47="",IF(OR(($J47="Semana 1"),($J47="Semana 2"),($J47="Semana 3"),($J47="Semana 4"),($J47="Semana 5")),INDEX(Calendario!$D$3:$H$55,MATCH(R$4,Calendario!$A$3:$A$55,0),MATCH($I47,Calendario!$D$2:$H$2,0)),""),""),IF($K47=3,IF(AND((P47=""),(Q47="")),IF(OR(($J47="Semana 1"),($J47="Semana 2"),($J47="Semana 3"),($J47="Semana 4"),($J47="Semana 5")),INDEX(Calendario!$D$3:$H$55,MATCH(R$4,Calendario!$A$3:$A$55,0),MATCH($I47,Calendario!$D$2:$H$2,0)),""),""),IF($K47=4,IF(AND((O47=""),(P47=""),(Q47="")),IF(OR(($J47="Semana 1"),($J47="Semana 2"),($J47="Semana 3"),($J47="Semana 4"),($J47="Semana 5")),INDEX(Calendario!$D$3:$H$55,MATCH(R$4,Calendario!$A$3:$A$55,0),MATCH($I47,Calendario!$D$2:$H$2,0)),""),""))))))))))</f>
        <v/>
      </c>
      <c r="S47" s="108">
        <f>IF(ISBLANK($I47),"",IF(EXACT(($I47),(PROPER(TEXT(S$3,"dddd")))),"",IF(OR(EXACT(($I47),PROPER(TEXT(S45,"dddd"))),(EXACT(($I47),PROPER(TEXT(S46,"dddd"))))),"",IF(EXACT(S$4,$J47),IF(R47="",IF(OR(($K47=4),($K47=3),($K47=2),($K47=1)),INDEX(Calendario!$D$3:$H$55,MATCH(S$4,Calendario!$A$3:$A$55,0),MATCH($I47,Calendario!$D$2:$H$2,0)),"")),IF($K47=1,IF(AND(O47="",EXACT((S$4),(CONCATENATE(Calendario!$A$1," ",(MID($J47,8,2))+1)))),INDEX(Calendario!$D$3:$H$55,MATCH(S$4,Calendario!$A$3:$A$55,0),MATCH($I47,Calendario!$D$2:$H$2,0)),IF(R47="",IF(EXACT(($I47),(PROPER(TEXT(R$3,"dddd")))),INDEX(Calendario!$D$3:$H$55,MATCH(S$4,Calendario!$A$3:$A$55,0),MATCH($I47,Calendario!$D$2:$H$2,0)),""),INDEX(Calendario!$D$3:$H$55,MATCH(S$4,Calendario!$A$3:$A$55,0),MATCH($I47,Calendario!$D$2:$H$2,0)))),IF(EXACT($M$4,"Semana 1"),IF($K47=2,IF(R47="",IF(OR(($J47="Semana 1"),($J47="Semana 2"),($J47="Semana 3"),($J47="Semana 4"),($J47="Semana 5"),($J47="Semana 6"),($J47="Semana 7")),INDEX(Calendario!$D$3:$H$55,MATCH(S$4,Calendario!$A$3:$A$55,0),MATCH($I47,Calendario!$D$2:$H$2,0)),""),""),IF($K47=3,IF(AND((Q47=""),(R47="")),IF(OR(($J47="Semana 1"),($J47="Semana 2"),($J47="Semana 3"),($J47="Semana 4"),($J47="Semana 5"),($J47="Semana 6"),($J47="Semana 7")),INDEX(Calendario!$D$3:$H$55,MATCH(S$4,Calendario!$A$3:$A$55,0),MATCH($I47,Calendario!$D$2:$H$2,0)),""),""),IF($K47=4,IF(AND((P47=""),(Q47=""),(R47="")),IF(OR(($J47="Semana 1"),($J47="Semana 2"),($J47="Semana 3"),($J47="Semana 4"),($J47="Semana 5"),($J47="Semana 6"),($J47="Semana 7")),INDEX(Calendario!$D$3:$H$55,MATCH(S$4,Calendario!$A$3:$A$55,0),MATCH($I47,Calendario!$D$2:$H$2,0)),""),"")))),IF($K47=2,IF(R47="",IF(OR(($J47="Semana 1"),($J47="Semana 2"),($J47="Semana 3"),($J47="Semana 4"),($J47="Semana 5"),($J47="Semana 6")),INDEX(Calendario!$D$3:$H$55,MATCH(S$4,Calendario!$A$3:$A$55,0),MATCH($I47,Calendario!$D$2:$H$2,0)),""),""),IF($K47=3,IF(AND((Q47=""),(R47="")),IF(OR(($J47="Semana 1"),($J47="Semana 2"),($J47="Semana 3"),($J47="Semana 4"),($J47="Semana 5"),($J47="Semana 6")),INDEX(Calendario!$D$3:$H$55,MATCH(S$4,Calendario!$A$3:$A$55,0),MATCH($I47,Calendario!$D$2:$H$2,0)),""),""),IF($K47=4,IF(AND((P47=""),(Q47=""),(R47="")),IF(OR(($J47="Semana 1"),($J47="Semana 2"),($J47="Semana 3"),($J47="Semana 4"),($J47="Semana 5"),($J47="Semana 6")),INDEX(Calendario!$D$3:$H$55,MATCH(S$4,Calendario!$A$3:$A$55,0),MATCH($I47,Calendario!$D$2:$H$2,0)),""),""))))))))))</f>
        <v>44602</v>
      </c>
      <c r="T47" s="108" t="str">
        <f>IF(ISBLANK($I47),"",IF(EXACT(($I47),(PROPER(TEXT(T$3,"dddd")))),"",IF(OR(EXACT(($I47),PROPER(TEXT(T45,"dddd"))),(EXACT(($I47),PROPER(TEXT(T46,"dddd"))))),"",IF(EXACT(T$4,$J47),IF(S47="",IF(OR(($K47=4),($K47=3),($K47=2),($K47=1)),INDEX(Calendario!$D$3:$H$55,MATCH(T$4,Calendario!$A$3:$A$55,0),MATCH($I47,Calendario!$D$2:$H$2,0)),"")),IF($K47=1,IF(AND(P47="",EXACT((T$4),(CONCATENATE(Calendario!$A$1," ",(MID($J47,8,2))+1)))),INDEX(Calendario!$D$3:$H$55,MATCH(T$4,Calendario!$A$3:$A$55,0),MATCH($I47,Calendario!$D$2:$H$2,0)),IF(S47="",IF(EXACT(($I47),(PROPER(TEXT(S$3,"dddd")))),INDEX(Calendario!$D$3:$H$55,MATCH(T$4,Calendario!$A$3:$A$55,0),MATCH($I47,Calendario!$D$2:$H$2,0)),""),INDEX(Calendario!$D$3:$H$55,MATCH(T$4,Calendario!$A$3:$A$55,0),MATCH($I47,Calendario!$D$2:$H$2,0)))),IF(EXACT($M$4,"Semana 1"),IF($K47=2,IF(S47="",IF(OR(($J47="Semana 1"),($J47="Semana 2"),($J47="Semana 3"),($J47="Semana 4"),($J47="Semana 5"),($J47="Semana 6"),($J47="Semana 7"),($J47="Semana 8")),INDEX(Calendario!$D$3:$H$55,MATCH(T$4,Calendario!$A$3:$A$55,0),MATCH($I47,Calendario!$D$2:$H$2,0)),""),""),IF($K47=3,IF(AND((R47=""),(S47="")),IF(OR(($J47="Semana 1"),($J47="Semana 2"),($J47="Semana 3"),($J47="Semana 4"),($J47="Semana 5"),($J47="Semana 6"),($J47="Semana 7"),($J47="Semana 8")),INDEX(Calendario!$D$3:$H$55,MATCH(T$4,Calendario!$A$3:$A$55,0),MATCH($I47,Calendario!$D$2:$H$2,0)),""),""),IF($K47=4,IF(AND((Q47=""),(R47=""),(S47="")),IF(OR(($J47="Semana 1"),($J47="Semana 2"),($J47="Semana 3"),($J47="Semana 4"),($J47="Semana 5"),($J47="Semana 6"),($J47="Semana 7"),($J47="Semana 8")),INDEX(Calendario!$D$3:$H$55,MATCH(T$4,Calendario!$A$3:$A$55,0),MATCH($I47,Calendario!$D$2:$H$2,0)),""),"")))),IF($K47=2,IF(S47="",IF(OR(($J47="Semana 1"),($J47="Semana 2"),($J47="Semana 3"),($J47="Semana 4"),($J47="Semana 5"),($J47="Semana 6"),($J47="Semana 7")),INDEX(Calendario!$D$3:$H$55,MATCH(T$4,Calendario!$A$3:$A$55,0),MATCH($I47,Calendario!$D$2:$H$2,0)),""),""),IF($K47=3,IF(AND((R47=""),(S47="")),IF(OR(($J47="Semana 1"),($J47="Semana 2"),($J47="Semana 3"),($J47="Semana 4"),($J47="Semana 5"),($J47="Semana 6"),($J47="Semana 7")),INDEX(Calendario!$D$3:$H$55,MATCH(T$4,Calendario!$A$3:$A$55,0),MATCH($I47,Calendario!$D$2:$H$2,0)),""),""),IF($K47=4,IF(AND((Q47=""),(R47=""),(S47="")),IF(OR(($J47="Semana 1"),($J47="Semana 2"),($J47="Semana 3"),($J47="Semana 4"),($J47="Semana 5"),($J47="Semana 6"),($J47="Semana 7")),INDEX(Calendario!$D$3:$H$55,MATCH(T$4,Calendario!$A$3:$A$55,0),MATCH($I47,Calendario!$D$2:$H$2,0)),""),""))))))))))</f>
        <v/>
      </c>
      <c r="U47" s="108" t="str">
        <f>IF(ISBLANK($I47),"",IF(OR(EXACT(($I47),PROPER(TEXT(U46,"dddd"))),(EXACT(($I47),PROPER(TEXT(U45,"dddd"))))),"",IF(EXACT(($I47),(PROPER(TEXT(U$3,"dddd")))),"",IF($K47=1,INDEX(Calendario!$D$3:$H$55,MATCH(U$4,Calendario!$A$3:$A$55,0),MATCH($I47,Calendario!$D$2:$H$2,0)),IF($K47=2,IF(T47="",INDEX(Calendario!$D$3:$H$55,MATCH(U$4,Calendario!$A$3:$A$55,0),MATCH($I47,Calendario!$D$2:$H$2,0)),""),IF($K47=3,IF(AND((S47=""),(T47="")),INDEX(Calendario!$D$3:$H$55,MATCH(U$4,Calendario!$A$3:$A$55,0),MATCH($I47,Calendario!$D$2:$H$2,0)),""),IF($K47=4,IF(AND((R47=""),(S47=""),(T47="")),INDEX(Calendario!$D$3:$H$55,MATCH(U$4,Calendario!$A$3:$A$55,0),MATCH($I47,Calendario!$D$2:$H$2,0)),""))))))))</f>
        <v/>
      </c>
      <c r="V47" s="107" t="str">
        <f>IF(ISBLANK($I47),"",IF(OR(EXACT(($I47),PROPER(TEXT(V46,"dddd"))),(EXACT(($I47),PROPER(TEXT(V45,"dddd"))))),"",IF(EXACT(($I47),(PROPER(TEXT(V$3,"dddd")))),"",IF($K47=1,INDEX(Calendario!$D$3:$H$55,MATCH(V$4,Calendario!$A$3:$A$55,0),MATCH($I47,Calendario!$D$2:$H$2,0)),IF($K47=2,IF(U47="",INDEX(Calendario!$D$3:$H$55,MATCH(V$4,Calendario!$A$3:$A$55,0),MATCH($I47,Calendario!$D$2:$H$2,0)),""),IF($K47=3,IF(AND((T47=""),(U47="")),INDEX(Calendario!$D$3:$H$55,MATCH(V$4,Calendario!$A$3:$A$55,0),MATCH($I47,Calendario!$D$2:$H$2,0)),""),IF($K47=4,IF(AND((S47=""),(T47=""),(U47="")),INDEX(Calendario!$D$3:$H$55,MATCH(V$4,Calendario!$A$3:$A$55,0),MATCH($I47,Calendario!$D$2:$H$2,0)),""))))))))</f>
        <v/>
      </c>
      <c r="W47" s="107">
        <f>IF(ISBLANK($I47),"",IF(OR(EXACT(($I47),PROPER(TEXT(W46,"dddd"))),(EXACT(($I47),PROPER(TEXT(W45,"dddd"))))),"",IF(EXACT(($I47),(PROPER(TEXT(W$3,"dddd")))),"",IF($K47=1,INDEX(Calendario!$D$3:$H$55,MATCH(W$4,Calendario!$A$3:$A$55,0),MATCH($I47,Calendario!$D$2:$H$2,0)),IF($K47=2,IF(V47="",INDEX(Calendario!$D$3:$H$55,MATCH(W$4,Calendario!$A$3:$A$55,0),MATCH($I47,Calendario!$D$2:$H$2,0)),""),IF($K47=3,IF(AND((U47=""),(V47="")),INDEX(Calendario!$D$3:$H$55,MATCH(W$4,Calendario!$A$3:$A$55,0),MATCH($I47,Calendario!$D$2:$H$2,0)),""),IF($K47=4,IF(AND((T47=""),(U47=""),(V47="")),INDEX(Calendario!$D$3:$H$55,MATCH(W$4,Calendario!$A$3:$A$55,0),MATCH($I47,Calendario!$D$2:$H$2,0)),""))))))))</f>
        <v>44630</v>
      </c>
      <c r="X47" s="107" t="str">
        <f>IF(ISBLANK($I47),"",IF(OR(EXACT(($I47),PROPER(TEXT(X46,"dddd"))),(EXACT(($I47),PROPER(TEXT(X45,"dddd"))))),"",IF(EXACT(($I47),(PROPER(TEXT(X$3,"dddd")))),"",IF($K47=1,INDEX(Calendario!$D$3:$H$55,MATCH(X$4,Calendario!$A$3:$A$55,0),MATCH($I47,Calendario!$D$2:$H$2,0)),IF($K47=2,IF(W47="",INDEX(Calendario!$D$3:$H$55,MATCH(X$4,Calendario!$A$3:$A$55,0),MATCH($I47,Calendario!$D$2:$H$2,0)),""),IF($K47=3,IF(AND((V47=""),(W47="")),INDEX(Calendario!$D$3:$H$55,MATCH(X$4,Calendario!$A$3:$A$55,0),MATCH($I47,Calendario!$D$2:$H$2,0)),""),IF($K47=4,IF(AND((U47=""),(V47=""),(W47="")),INDEX(Calendario!$D$3:$H$55,MATCH(X$4,Calendario!$A$3:$A$55,0),MATCH($I47,Calendario!$D$2:$H$2,0)),""))))))))</f>
        <v/>
      </c>
      <c r="Y47" s="107" t="str">
        <f>IF(ISBLANK($I47),"",IF(OR(EXACT(($I47),PROPER(TEXT(Y46,"dddd"))),(EXACT(($I47),PROPER(TEXT(Y45,"dddd"))))),"",IF(EXACT(($I47),(PROPER(TEXT(Y$3,"dddd")))),"",IF($K47=1,INDEX(Calendario!$D$3:$H$55,MATCH(Y$4,Calendario!$A$3:$A$55,0),MATCH($I47,Calendario!$D$2:$H$2,0)),IF($K47=2,IF(X47="",INDEX(Calendario!$D$3:$H$55,MATCH(Y$4,Calendario!$A$3:$A$55,0),MATCH($I47,Calendario!$D$2:$H$2,0)),""),IF($K47=3,IF(AND((W47=""),(X47="")),INDEX(Calendario!$D$3:$H$55,MATCH(Y$4,Calendario!$A$3:$A$55,0),MATCH($I47,Calendario!$D$2:$H$2,0)),""),IF($K47=4,IF(AND((V47=""),(W47=""),(X47="")),INDEX(Calendario!$D$3:$H$55,MATCH(Y$4,Calendario!$A$3:$A$55,0),MATCH($I47,Calendario!$D$2:$H$2,0)),""))))))))</f>
        <v/>
      </c>
      <c r="Z47" s="107" t="str">
        <f>IF(ISBLANK($I47),"",IF(OR(EXACT(($I47),PROPER(TEXT(Z46,"dddd"))),(EXACT(($I47),PROPER(TEXT(Z45,"dddd"))))),"",IF(EXACT(($I47),(PROPER(TEXT(Z$3,"dddd")))),"",IF($K47=1,INDEX(Calendario!$D$3:$H$55,MATCH(Z$4,Calendario!$A$3:$A$55,0),MATCH($I47,Calendario!$D$2:$H$2,0)),IF($K47=2,IF(Y47="",INDEX(Calendario!$D$3:$H$55,MATCH(Z$4,Calendario!$A$3:$A$55,0),MATCH($I47,Calendario!$D$2:$H$2,0)),""),IF($K47=3,IF(AND((X47=""),(Y47="")),INDEX(Calendario!$D$3:$H$55,MATCH(Z$4,Calendario!$A$3:$A$55,0),MATCH($I47,Calendario!$D$2:$H$2,0)),""),IF($K47=4,IF(AND((W47=""),(X47=""),(Y47="")),INDEX(Calendario!$D$3:$H$55,MATCH(Z$4,Calendario!$A$3:$A$55,0),MATCH($I47,Calendario!$D$2:$H$2,0)),""))))))))</f>
        <v/>
      </c>
      <c r="AA47" s="108">
        <f>IF(ISBLANK($I47),"",IF(OR(EXACT(($I47),PROPER(TEXT(AA46,"dddd"))),(EXACT(($I47),PROPER(TEXT(AA45,"dddd"))))),"",IF(EXACT(($I47),(PROPER(TEXT(AA$3,"dddd")))),"",IF($K47=1,INDEX(Calendario!$D$3:$H$55,MATCH(AA$4,Calendario!$A$3:$A$55,0),MATCH($I47,Calendario!$D$2:$H$2,0)),IF($K47=2,IF(Z47="",INDEX(Calendario!$D$3:$H$55,MATCH(AA$4,Calendario!$A$3:$A$55,0),MATCH($I47,Calendario!$D$2:$H$2,0)),""),IF($K47=3,IF(AND((Y47=""),(Z47="")),INDEX(Calendario!$D$3:$H$55,MATCH(AA$4,Calendario!$A$3:$A$55,0),MATCH($I47,Calendario!$D$2:$H$2,0)),""),IF($K47=4,IF(AND((X47=""),(Y47=""),(Z47="")),INDEX(Calendario!$D$3:$H$55,MATCH(AA$4,Calendario!$A$3:$A$55,0),MATCH($I47,Calendario!$D$2:$H$2,0)),""))))))))</f>
        <v>44658</v>
      </c>
      <c r="AB47" s="108" t="str">
        <f>IF(ISBLANK($I47),"",IF(OR(EXACT(($I47),PROPER(TEXT(AB46,"dddd"))),(EXACT(($I47),PROPER(TEXT(AB45,"dddd"))))),"",IF(EXACT(($I47),(PROPER(TEXT(AB$3,"dddd")))),"",IF($K47=1,INDEX(Calendario!$D$3:$H$55,MATCH(AB$4,Calendario!$A$3:$A$55,0),MATCH($I47,Calendario!$D$2:$H$2,0)),IF($K47=2,IF(AA47="",INDEX(Calendario!$D$3:$H$55,MATCH(AB$4,Calendario!$A$3:$A$55,0),MATCH($I47,Calendario!$D$2:$H$2,0)),""),IF($K47=3,IF(AND((Z47=""),(AA47="")),INDEX(Calendario!$D$3:$H$55,MATCH(AB$4,Calendario!$A$3:$A$55,0),MATCH($I47,Calendario!$D$2:$H$2,0)),""),IF($K47=4,IF(AND((Y47=""),(Z47=""),(AA47="")),INDEX(Calendario!$D$3:$H$55,MATCH(AB$4,Calendario!$A$3:$A$55,0),MATCH($I47,Calendario!$D$2:$H$2,0)),""))))))))</f>
        <v/>
      </c>
      <c r="AC47" s="108" t="str">
        <f>IF(ISBLANK($I47),"",IF(OR(EXACT(($I47),PROPER(TEXT(AC46,"dddd"))),(EXACT(($I47),PROPER(TEXT(AC45,"dddd"))))),"",IF(EXACT(($I47),(PROPER(TEXT(AC$3,"dddd")))),"",IF($K47=1,INDEX(Calendario!$D$3:$H$55,MATCH(AC$4,Calendario!$A$3:$A$55,0),MATCH($I47,Calendario!$D$2:$H$2,0)),IF($K47=2,IF(AB47="",INDEX(Calendario!$D$3:$H$55,MATCH(AC$4,Calendario!$A$3:$A$55,0),MATCH($I47,Calendario!$D$2:$H$2,0)),""),IF($K47=3,IF(AND((AA47=""),(AB47="")),INDEX(Calendario!$D$3:$H$55,MATCH(AC$4,Calendario!$A$3:$A$55,0),MATCH($I47,Calendario!$D$2:$H$2,0)),""),IF($K47=4,IF(AND((Z47=""),(AA47=""),(AB47="")),INDEX(Calendario!$D$3:$H$55,MATCH(AC$4,Calendario!$A$3:$A$55,0),MATCH($I47,Calendario!$D$2:$H$2,0)),""))))))))</f>
        <v/>
      </c>
      <c r="AD47" s="108" t="str">
        <f>IF(ISBLANK($I47),"",IF(OR(EXACT(($I47),PROPER(TEXT(AD46,"dddd"))),(EXACT(($I47),PROPER(TEXT(AD45,"dddd"))))),"",IF(EXACT(($I47),(PROPER(TEXT(AD$3,"dddd")))),"",IF($K47=1,INDEX(Calendario!$D$3:$H$55,MATCH(AD$4,Calendario!$A$3:$A$55,0),MATCH($I47,Calendario!$D$2:$H$2,0)),IF($K47=2,IF(AC47="",INDEX(Calendario!$D$3:$H$55,MATCH(AD$4,Calendario!$A$3:$A$55,0),MATCH($I47,Calendario!$D$2:$H$2,0)),""),IF($K47=3,IF(AND((AB47=""),(AC47="")),INDEX(Calendario!$D$3:$H$55,MATCH(AD$4,Calendario!$A$3:$A$55,0),MATCH($I47,Calendario!$D$2:$H$2,0)),""),IF($K47=4,IF(AND((AA47=""),(AB47=""),(AC47="")),INDEX(Calendario!$D$3:$H$55,MATCH(AD$4,Calendario!$A$3:$A$55,0),MATCH($I47,Calendario!$D$2:$H$2,0)),""))))))))</f>
        <v/>
      </c>
      <c r="AE47" s="107" t="str">
        <f>IF(ISBLANK($I47),"",IF(OR(EXACT(($I47),PROPER(TEXT(AE46,"dddd"))),(EXACT(($I47),PROPER(TEXT(AE45,"dddd"))))),"",IF(EXACT(($I47),(PROPER(TEXT(AE$3,"dddd")))),"",IF($K47=1,INDEX(Calendario!$D$3:$H$55,MATCH(AE$4,Calendario!$A$3:$A$55,0),MATCH($I47,Calendario!$D$2:$H$2,0)),IF($K47=2,IF(AD47="",INDEX(Calendario!$D$3:$H$55,MATCH(AE$4,Calendario!$A$3:$A$55,0),MATCH($I47,Calendario!$D$2:$H$2,0)),""),IF($K47=3,IF(AND((AC47=""),(AD47="")),INDEX(Calendario!$D$3:$H$55,MATCH(AE$4,Calendario!$A$3:$A$55,0),MATCH($I47,Calendario!$D$2:$H$2,0)),""),IF($K47=4,IF(AND((AB47=""),(AC47=""),(AD47="")),INDEX(Calendario!$D$3:$H$55,MATCH(AE$4,Calendario!$A$3:$A$55,0),MATCH($I47,Calendario!$D$2:$H$2,0)),""))))))))</f>
        <v/>
      </c>
      <c r="AF47" s="107">
        <f>IF(ISBLANK($I47),"",IF(OR(EXACT(($I47),PROPER(TEXT(AF46,"dddd"))),(EXACT(($I47),PROPER(TEXT(AF45,"dddd"))))),"",IF(EXACT(($I47),(PROPER(TEXT(AF$3,"dddd")))),"",IF($K47=1,INDEX(Calendario!$D$3:$H$55,MATCH(AF$4,Calendario!$A$3:$A$55,0),MATCH($I47,Calendario!$D$2:$H$2,0)),IF($K47=2,IF(AE47="",INDEX(Calendario!$D$3:$H$55,MATCH(AF$4,Calendario!$A$3:$A$55,0),MATCH($I47,Calendario!$D$2:$H$2,0)),""),IF($K47=3,IF(AND((AD47=""),(AE47="")),INDEX(Calendario!$D$3:$H$55,MATCH(AF$4,Calendario!$A$3:$A$55,0),MATCH($I47,Calendario!$D$2:$H$2,0)),""),IF($K47=4,IF(AND((AC47=""),(AD47=""),(AE47="")),INDEX(Calendario!$D$3:$H$55,MATCH(AF$4,Calendario!$A$3:$A$55,0),MATCH($I47,Calendario!$D$2:$H$2,0)),""))))))))</f>
        <v>44693</v>
      </c>
      <c r="AG47" s="107" t="str">
        <f>IF(ISBLANK($I47),"",IF(OR(EXACT(($I47),PROPER(TEXT(AG46,"dddd"))),(EXACT(($I47),PROPER(TEXT(AG45,"dddd"))))),"",IF(EXACT(($I47),(PROPER(TEXT(AG$3,"dddd")))),"",IF($K47=1,INDEX(Calendario!$D$3:$H$55,MATCH(AG$4,Calendario!$A$3:$A$55,0),MATCH($I47,Calendario!$D$2:$H$2,0)),IF($K47=2,IF(AF47="",INDEX(Calendario!$D$3:$H$55,MATCH(AG$4,Calendario!$A$3:$A$55,0),MATCH($I47,Calendario!$D$2:$H$2,0)),""),IF($K47=3,IF(AND((AE47=""),(AF47="")),INDEX(Calendario!$D$3:$H$55,MATCH(AG$4,Calendario!$A$3:$A$55,0),MATCH($I47,Calendario!$D$2:$H$2,0)),""),IF($K47=4,IF(AND((AD47=""),(AE47=""),(AF47="")),INDEX(Calendario!$D$3:$H$55,MATCH(AG$4,Calendario!$A$3:$A$55,0),MATCH($I47,Calendario!$D$2:$H$2,0)),""))))))))</f>
        <v/>
      </c>
      <c r="AH47" s="107" t="str">
        <f>IF(ISBLANK($I47),"",IF(OR(EXACT(($I47),PROPER(TEXT(AH46,"dddd"))),(EXACT(($I47),PROPER(TEXT(AH45,"dddd"))))),"",IF(EXACT(($I47),(PROPER(TEXT(AH$3,"dddd")))),"",IF($K47=1,INDEX(Calendario!$D$3:$H$55,MATCH(AH$4,Calendario!$A$3:$A$55,0),MATCH($I47,Calendario!$D$2:$H$2,0)),IF($K47=2,IF(AG47="",INDEX(Calendario!$D$3:$H$55,MATCH(AH$4,Calendario!$A$3:$A$55,0),MATCH($I47,Calendario!$D$2:$H$2,0)),""),IF($K47=3,IF(AND((AF47=""),(AG47="")),INDEX(Calendario!$D$3:$H$55,MATCH(AH$4,Calendario!$A$3:$A$55,0),MATCH($I47,Calendario!$D$2:$H$2,0)),""),IF($K47=4,IF(AND((AE47=""),(AF47=""),(AG47="")),INDEX(Calendario!$D$3:$H$55,MATCH(AH$4,Calendario!$A$3:$A$55,0),MATCH($I47,Calendario!$D$2:$H$2,0)),""))))))))</f>
        <v/>
      </c>
      <c r="AI47" s="108" t="str">
        <f>IF(ISBLANK($I47),"",IF(OR(EXACT(($I47),PROPER(TEXT(AI46,"dddd"))),(EXACT(($I47),PROPER(TEXT(AI45,"dddd"))))),"",IF(EXACT(($I47),(PROPER(TEXT(AI$3,"dddd")))),"",IF($K47=1,INDEX(Calendario!$D$3:$H$55,MATCH(AI$4,Calendario!$A$3:$A$55,0),MATCH($I47,Calendario!$D$2:$H$2,0)),IF($K47=2,IF(AH47="",INDEX(Calendario!$D$3:$H$55,MATCH(AI$4,Calendario!$A$3:$A$55,0),MATCH($I47,Calendario!$D$2:$H$2,0)),""),IF($K47=3,IF(AND((AG47=""),(AH47="")),INDEX(Calendario!$D$3:$H$55,MATCH(AI$4,Calendario!$A$3:$A$55,0),MATCH($I47,Calendario!$D$2:$H$2,0)),""),IF($K47=4,IF(AND((AF47=""),(AG47=""),(AH47="")),INDEX(Calendario!$D$3:$H$55,MATCH(AI$4,Calendario!$A$3:$A$55,0),MATCH($I47,Calendario!$D$2:$H$2,0)),""))))))))</f>
        <v/>
      </c>
      <c r="AJ47" s="108">
        <f>IF(ISBLANK($I47),"",IF(OR(EXACT(($I47),PROPER(TEXT(AJ46,"dddd"))),(EXACT(($I47),PROPER(TEXT(AJ45,"dddd"))))),"",IF(EXACT(($I47),(PROPER(TEXT(AJ$3,"dddd")))),"",IF($K47=1,INDEX(Calendario!$D$3:$H$55,MATCH(AJ$4,Calendario!$A$3:$A$55,0),MATCH($I47,Calendario!$D$2:$H$2,0)),IF($K47=2,IF(AI47="",INDEX(Calendario!$D$3:$H$55,MATCH(AJ$4,Calendario!$A$3:$A$55,0),MATCH($I47,Calendario!$D$2:$H$2,0)),""),IF($K47=3,IF(AND((AH47=""),(AI47="")),INDEX(Calendario!$D$3:$H$55,MATCH(AJ$4,Calendario!$A$3:$A$55,0),MATCH($I47,Calendario!$D$2:$H$2,0)),""),IF($K47=4,IF(AND((AG47=""),(AH47=""),(AI47="")),INDEX(Calendario!$D$3:$H$55,MATCH(AJ$4,Calendario!$A$3:$A$55,0),MATCH($I47,Calendario!$D$2:$H$2,0)),""))))))))</f>
        <v>44721</v>
      </c>
      <c r="AK47" s="108" t="str">
        <f>IF(ISBLANK($I47),"",IF(OR(EXACT(($I47),PROPER(TEXT(AK46,"dddd"))),(EXACT(($I47),PROPER(TEXT(AK45,"dddd"))))),"",IF(EXACT(($I47),(PROPER(TEXT(AK$3,"dddd")))),"",IF($K47=1,INDEX(Calendario!$D$3:$H$55,MATCH(AK$4,Calendario!$A$3:$A$55,0),MATCH($I47,Calendario!$D$2:$H$2,0)),IF($K47=2,IF(AJ47="",INDEX(Calendario!$D$3:$H$55,MATCH(AK$4,Calendario!$A$3:$A$55,0),MATCH($I47,Calendario!$D$2:$H$2,0)),""),IF($K47=3,IF(AND((AI47=""),(AJ47="")),INDEX(Calendario!$D$3:$H$55,MATCH(AK$4,Calendario!$A$3:$A$55,0),MATCH($I47,Calendario!$D$2:$H$2,0)),""),IF($K47=4,IF(AND((AH47=""),(AI47=""),(AJ47="")),INDEX(Calendario!$D$3:$H$55,MATCH(AK$4,Calendario!$A$3:$A$55,0),MATCH($I47,Calendario!$D$2:$H$2,0)),""))))))))</f>
        <v/>
      </c>
      <c r="AL47" s="108" t="str">
        <f>IF(ISBLANK($I47),"",IF(OR(EXACT(($I47),PROPER(TEXT(AL46,"dddd"))),(EXACT(($I47),PROPER(TEXT(AL45,"dddd"))))),"",IF(EXACT(($I47),(PROPER(TEXT(AL$3,"dddd")))),"",IF($K47=1,INDEX(Calendario!$D$3:$H$55,MATCH(AL$4,Calendario!$A$3:$A$55,0),MATCH($I47,Calendario!$D$2:$H$2,0)),IF($K47=2,IF(AK47="",INDEX(Calendario!$D$3:$H$55,MATCH(AL$4,Calendario!$A$3:$A$55,0),MATCH($I47,Calendario!$D$2:$H$2,0)),""),IF($K47=3,IF(AND((AJ47=""),(AK47="")),INDEX(Calendario!$D$3:$H$55,MATCH(AL$4,Calendario!$A$3:$A$55,0),MATCH($I47,Calendario!$D$2:$H$2,0)),""),IF($K47=4,IF(AND((AI47=""),(AJ47=""),(AK47="")),INDEX(Calendario!$D$3:$H$55,MATCH(AL$4,Calendario!$A$3:$A$55,0),MATCH($I47,Calendario!$D$2:$H$2,0)),""))))))))</f>
        <v/>
      </c>
      <c r="AM47" s="108" t="str">
        <f>IF(ISBLANK($I47),"",IF(OR(EXACT(($I47),PROPER(TEXT(AM46,"dddd"))),(EXACT(($I47),PROPER(TEXT(AM45,"dddd"))))),"",IF(EXACT(($I47),(PROPER(TEXT(AM$3,"dddd")))),"",IF($K47=1,INDEX(Calendario!$D$3:$H$55,MATCH(AM$4,Calendario!$A$3:$A$55,0),MATCH($I47,Calendario!$D$2:$H$2,0)),IF($K47=2,IF(AL47="",INDEX(Calendario!$D$3:$H$55,MATCH(AM$4,Calendario!$A$3:$A$55,0),MATCH($I47,Calendario!$D$2:$H$2,0)),""),IF($K47=3,IF(AND((AK47=""),(AL47="")),INDEX(Calendario!$D$3:$H$55,MATCH(AM$4,Calendario!$A$3:$A$55,0),MATCH($I47,Calendario!$D$2:$H$2,0)),""),IF($K47=4,IF(AND((AJ47=""),(AK47=""),(AL47="")),INDEX(Calendario!$D$3:$H$55,MATCH(AM$4,Calendario!$A$3:$A$55,0),MATCH($I47,Calendario!$D$2:$H$2,0)),""))))))))</f>
        <v/>
      </c>
      <c r="AN47" s="107">
        <f>IF(ISBLANK($I47),"",IF(OR(EXACT(($I47),PROPER(TEXT(AN46,"dddd"))),(EXACT(($I47),PROPER(TEXT(AN45,"dddd"))))),"",IF(EXACT(($I47),(PROPER(TEXT(AN$3,"dddd")))),"",IF($K47=1,INDEX(Calendario!$D$3:$H$55,MATCH(AN$4,Calendario!$A$3:$A$55,0),MATCH($I47,Calendario!$D$2:$H$2,0)),IF($K47=2,IF(AM47="",INDEX(Calendario!$D$3:$H$55,MATCH(AN$4,Calendario!$A$3:$A$55,0),MATCH($I47,Calendario!$D$2:$H$2,0)),""),IF($K47=3,IF(AND((AL47=""),(AM47="")),INDEX(Calendario!$D$3:$H$55,MATCH(AN$4,Calendario!$A$3:$A$55,0),MATCH($I47,Calendario!$D$2:$H$2,0)),""),IF($K47=4,IF(AND((AK47=""),(AL47=""),(AM47="")),INDEX(Calendario!$D$3:$H$55,MATCH(AN$4,Calendario!$A$3:$A$55,0),MATCH($I47,Calendario!$D$2:$H$2,0)),""))))))))</f>
        <v>44749</v>
      </c>
      <c r="AO47" s="107" t="str">
        <f>IF(ISBLANK($I47),"",IF(OR(EXACT(($I47),PROPER(TEXT(AO46,"dddd"))),(EXACT(($I47),PROPER(TEXT(AO45,"dddd"))))),"",IF(EXACT(($I47),(PROPER(TEXT(AO$3,"dddd")))),"",IF($K47=1,INDEX(Calendario!$D$3:$H$55,MATCH(AO$4,Calendario!$A$3:$A$55,0),MATCH($I47,Calendario!$D$2:$H$2,0)),IF($K47=2,IF(AN47="",INDEX(Calendario!$D$3:$H$55,MATCH(AO$4,Calendario!$A$3:$A$55,0),MATCH($I47,Calendario!$D$2:$H$2,0)),""),IF($K47=3,IF(AND((AM47=""),(AN47="")),INDEX(Calendario!$D$3:$H$55,MATCH(AO$4,Calendario!$A$3:$A$55,0),MATCH($I47,Calendario!$D$2:$H$2,0)),""),IF($K47=4,IF(AND((AL47=""),(AM47=""),(AN47="")),INDEX(Calendario!$D$3:$H$55,MATCH(AO$4,Calendario!$A$3:$A$55,0),MATCH($I47,Calendario!$D$2:$H$2,0)),""))))))))</f>
        <v/>
      </c>
      <c r="AP47" s="107" t="str">
        <f>IF(ISBLANK($I47),"",IF(OR(EXACT(($I47),PROPER(TEXT(AP46,"dddd"))),(EXACT(($I47),PROPER(TEXT(AP45,"dddd"))))),"",IF(EXACT(($I47),(PROPER(TEXT(AP$3,"dddd")))),"",IF($K47=1,INDEX(Calendario!$D$3:$H$55,MATCH(AP$4,Calendario!$A$3:$A$55,0),MATCH($I47,Calendario!$D$2:$H$2,0)),IF($K47=2,IF(AO47="",INDEX(Calendario!$D$3:$H$55,MATCH(AP$4,Calendario!$A$3:$A$55,0),MATCH($I47,Calendario!$D$2:$H$2,0)),""),IF($K47=3,IF(AND((AN47=""),(AO47="")),INDEX(Calendario!$D$3:$H$55,MATCH(AP$4,Calendario!$A$3:$A$55,0),MATCH($I47,Calendario!$D$2:$H$2,0)),""),IF($K47=4,IF(AND((AM47=""),(AN47=""),(AO47="")),INDEX(Calendario!$D$3:$H$55,MATCH(AP$4,Calendario!$A$3:$A$55,0),MATCH($I47,Calendario!$D$2:$H$2,0)),""))))))))</f>
        <v/>
      </c>
      <c r="AQ47" s="107" t="str">
        <f>IF(ISBLANK($I47),"",IF(OR(EXACT(($I47),PROPER(TEXT(AQ46,"dddd"))),(EXACT(($I47),PROPER(TEXT(AQ45,"dddd"))))),"",IF(EXACT(($I47),(PROPER(TEXT(AQ$3,"dddd")))),"",IF($K47=1,INDEX(Calendario!$D$3:$H$55,MATCH(AQ$4,Calendario!$A$3:$A$55,0),MATCH($I47,Calendario!$D$2:$H$2,0)),IF($K47=2,IF(AP47="",INDEX(Calendario!$D$3:$H$55,MATCH(AQ$4,Calendario!$A$3:$A$55,0),MATCH($I47,Calendario!$D$2:$H$2,0)),""),IF($K47=3,IF(AND((AO47=""),(AP47="")),INDEX(Calendario!$D$3:$H$55,MATCH(AQ$4,Calendario!$A$3:$A$55,0),MATCH($I47,Calendario!$D$2:$H$2,0)),""),IF($K47=4,IF(AND((AN47=""),(AO47=""),(AP47="")),INDEX(Calendario!$D$3:$H$55,MATCH(AQ$4,Calendario!$A$3:$A$55,0),MATCH($I47,Calendario!$D$2:$H$2,0)),""))))))))</f>
        <v/>
      </c>
      <c r="AR47" s="108">
        <f>IF(ISBLANK($I47),"",IF(OR(EXACT(($I47),PROPER(TEXT(AR46,"dddd"))),(EXACT(($I47),PROPER(TEXT(AR45,"dddd"))))),"",IF(EXACT(($I47),(PROPER(TEXT(AR$3,"dddd")))),"",IF($K47=1,INDEX(Calendario!$D$3:$H$55,MATCH(AR$4,Calendario!$A$3:$A$55,0),MATCH($I47,Calendario!$D$2:$H$2,0)),IF($K47=2,IF(AQ47="",INDEX(Calendario!$D$3:$H$55,MATCH(AR$4,Calendario!$A$3:$A$55,0),MATCH($I47,Calendario!$D$2:$H$2,0)),""),IF($K47=3,IF(AND((AP47=""),(AQ47="")),INDEX(Calendario!$D$3:$H$55,MATCH(AR$4,Calendario!$A$3:$A$55,0),MATCH($I47,Calendario!$D$2:$H$2,0)),""),IF($K47=4,IF(AND((AO47=""),(AP47=""),(AQ47="")),INDEX(Calendario!$D$3:$H$55,MATCH(AR$4,Calendario!$A$3:$A$55,0),MATCH($I47,Calendario!$D$2:$H$2,0)),""))))))))</f>
        <v>44777</v>
      </c>
      <c r="AS47" s="108" t="str">
        <f>IF(ISBLANK($I47),"",IF(OR(EXACT(($I47),PROPER(TEXT(AS46,"dddd"))),(EXACT(($I47),PROPER(TEXT(AS45,"dddd"))))),"",IF(EXACT(($I47),(PROPER(TEXT(AS$3,"dddd")))),"",IF($K47=1,INDEX(Calendario!$D$3:$H$55,MATCH(AS$4,Calendario!$A$3:$A$55,0),MATCH($I47,Calendario!$D$2:$H$2,0)),IF($K47=2,IF(AR47="",INDEX(Calendario!$D$3:$H$55,MATCH(AS$4,Calendario!$A$3:$A$55,0),MATCH($I47,Calendario!$D$2:$H$2,0)),""),IF($K47=3,IF(AND((AQ47=""),(AR47="")),INDEX(Calendario!$D$3:$H$55,MATCH(AS$4,Calendario!$A$3:$A$55,0),MATCH($I47,Calendario!$D$2:$H$2,0)),""),IF($K47=4,IF(AND((AP47=""),(AQ47=""),(AR47="")),INDEX(Calendario!$D$3:$H$55,MATCH(AS$4,Calendario!$A$3:$A$55,0),MATCH($I47,Calendario!$D$2:$H$2,0)),""))))))))</f>
        <v/>
      </c>
      <c r="AT47" s="108" t="str">
        <f>IF(ISBLANK($I47),"",IF(OR(EXACT(($I47),PROPER(TEXT(AT46,"dddd"))),(EXACT(($I47),PROPER(TEXT(AT45,"dddd"))))),"",IF(EXACT(($I47),(PROPER(TEXT(AT$3,"dddd")))),"",IF($K47=1,INDEX(Calendario!$D$3:$H$55,MATCH(AT$4,Calendario!$A$3:$A$55,0),MATCH($I47,Calendario!$D$2:$H$2,0)),IF($K47=2,IF(AS47="",INDEX(Calendario!$D$3:$H$55,MATCH(AT$4,Calendario!$A$3:$A$55,0),MATCH($I47,Calendario!$D$2:$H$2,0)),""),IF($K47=3,IF(AND((AR47=""),(AS47="")),INDEX(Calendario!$D$3:$H$55,MATCH(AT$4,Calendario!$A$3:$A$55,0),MATCH($I47,Calendario!$D$2:$H$2,0)),""),IF($K47=4,IF(AND((AQ47=""),(AR47=""),(AS47="")),INDEX(Calendario!$D$3:$H$55,MATCH(AT$4,Calendario!$A$3:$A$55,0),MATCH($I47,Calendario!$D$2:$H$2,0)),""))))))))</f>
        <v/>
      </c>
      <c r="AU47" s="108" t="str">
        <f>IF(ISBLANK($I47),"",IF(OR(EXACT(($I47),PROPER(TEXT(AU46,"dddd"))),(EXACT(($I47),PROPER(TEXT(AU45,"dddd"))))),"",IF(EXACT(($I47),(PROPER(TEXT(AU$3,"dddd")))),"",IF($K47=1,INDEX(Calendario!$D$3:$H$55,MATCH(AU$4,Calendario!$A$3:$A$55,0),MATCH($I47,Calendario!$D$2:$H$2,0)),IF($K47=2,IF(AT47="",INDEX(Calendario!$D$3:$H$55,MATCH(AU$4,Calendario!$A$3:$A$55,0),MATCH($I47,Calendario!$D$2:$H$2,0)),""),IF($K47=3,IF(AND((AS47=""),(AT47="")),INDEX(Calendario!$D$3:$H$55,MATCH(AU$4,Calendario!$A$3:$A$55,0),MATCH($I47,Calendario!$D$2:$H$2,0)),""),IF($K47=4,IF(AND((AR47=""),(AS47=""),(AT47="")),INDEX(Calendario!$D$3:$H$55,MATCH(AU$4,Calendario!$A$3:$A$55,0),MATCH($I47,Calendario!$D$2:$H$2,0)),""))))))))</f>
        <v/>
      </c>
      <c r="AV47" s="107">
        <f>IF(ISBLANK($I47),"",IF(OR(EXACT(($I47),PROPER(TEXT(AV46,"dddd"))),(EXACT(($I47),PROPER(TEXT(AV45,"dddd"))))),"",IF(EXACT(($I47),(PROPER(TEXT(AV$3,"dddd")))),"",IF($K47=1,INDEX(Calendario!$D$3:$H$55,MATCH(AV$4,Calendario!$A$3:$A$55,0),MATCH($I47,Calendario!$D$2:$H$2,0)),IF($K47=2,IF(AU47="",INDEX(Calendario!$D$3:$H$55,MATCH(AV$4,Calendario!$A$3:$A$55,0),MATCH($I47,Calendario!$D$2:$H$2,0)),""),IF($K47=3,IF(AND((AT47=""),(AU47="")),INDEX(Calendario!$D$3:$H$55,MATCH(AV$4,Calendario!$A$3:$A$55,0),MATCH($I47,Calendario!$D$2:$H$2,0)),""),IF($K47=4,IF(AND((AS47=""),(AT47=""),(AU47="")),INDEX(Calendario!$D$3:$H$55,MATCH(AV$4,Calendario!$A$3:$A$55,0),MATCH($I47,Calendario!$D$2:$H$2,0)),""))))))))</f>
        <v>44805</v>
      </c>
      <c r="AW47" s="107" t="str">
        <f>IF(ISBLANK($I47),"",IF(OR(EXACT(($I47),PROPER(TEXT(AW46,"dddd"))),(EXACT(($I47),PROPER(TEXT(AW45,"dddd"))))),"",IF(EXACT(($I47),(PROPER(TEXT(AW$3,"dddd")))),"",IF($K47=1,INDEX(Calendario!$D$3:$H$55,MATCH(AW$4,Calendario!$A$3:$A$55,0),MATCH($I47,Calendario!$D$2:$H$2,0)),IF($K47=2,IF(AV47="",INDEX(Calendario!$D$3:$H$55,MATCH(AW$4,Calendario!$A$3:$A$55,0),MATCH($I47,Calendario!$D$2:$H$2,0)),""),IF($K47=3,IF(AND((AU47=""),(AV47="")),INDEX(Calendario!$D$3:$H$55,MATCH(AW$4,Calendario!$A$3:$A$55,0),MATCH($I47,Calendario!$D$2:$H$2,0)),""),IF($K47=4,IF(AND((AT47=""),(AU47=""),(AV47="")),INDEX(Calendario!$D$3:$H$55,MATCH(AW$4,Calendario!$A$3:$A$55,0),MATCH($I47,Calendario!$D$2:$H$2,0)),""))))))))</f>
        <v/>
      </c>
      <c r="AX47" s="107" t="str">
        <f>IF(ISBLANK($I47),"",IF(OR(EXACT(($I47),PROPER(TEXT(AX46,"dddd"))),(EXACT(($I47),PROPER(TEXT(AX45,"dddd"))))),"",IF(EXACT(($I47),(PROPER(TEXT(AX$3,"dddd")))),"",IF($K47=1,INDEX(Calendario!$D$3:$H$55,MATCH(AX$4,Calendario!$A$3:$A$55,0),MATCH($I47,Calendario!$D$2:$H$2,0)),IF($K47=2,IF(AW47="",INDEX(Calendario!$D$3:$H$55,MATCH(AX$4,Calendario!$A$3:$A$55,0),MATCH($I47,Calendario!$D$2:$H$2,0)),""),IF($K47=3,IF(AND((AV47=""),(AW47="")),INDEX(Calendario!$D$3:$H$55,MATCH(AX$4,Calendario!$A$3:$A$55,0),MATCH($I47,Calendario!$D$2:$H$2,0)),""),IF($K47=4,IF(AND((AU47=""),(AV47=""),(AW47="")),INDEX(Calendario!$D$3:$H$55,MATCH(AX$4,Calendario!$A$3:$A$55,0),MATCH($I47,Calendario!$D$2:$H$2,0)),""))))))))</f>
        <v/>
      </c>
      <c r="AY47" s="107" t="str">
        <f>IF(ISBLANK($I47),"",IF(OR(EXACT(($I47),PROPER(TEXT(AY46,"dddd"))),(EXACT(($I47),PROPER(TEXT(AY45,"dddd"))))),"",IF(EXACT(($I47),(PROPER(TEXT(AY$3,"dddd")))),"",IF($K47=1,INDEX(Calendario!$D$3:$H$55,MATCH(AY$4,Calendario!$A$3:$A$55,0),MATCH($I47,Calendario!$D$2:$H$2,0)),IF($K47=2,IF(AX47="",INDEX(Calendario!$D$3:$H$55,MATCH(AY$4,Calendario!$A$3:$A$55,0),MATCH($I47,Calendario!$D$2:$H$2,0)),""),IF($K47=3,IF(AND((AW47=""),(AX47="")),INDEX(Calendario!$D$3:$H$55,MATCH(AY$4,Calendario!$A$3:$A$55,0),MATCH($I47,Calendario!$D$2:$H$2,0)),""),IF($K47=4,IF(AND((AV47=""),(AW47=""),(AX47="")),INDEX(Calendario!$D$3:$H$55,MATCH(AY$4,Calendario!$A$3:$A$55,0),MATCH($I47,Calendario!$D$2:$H$2,0)),""))))))))</f>
        <v/>
      </c>
      <c r="AZ47" s="107">
        <f>IF(ISBLANK($I47),"",IF(OR(EXACT(($I47),PROPER(TEXT(AZ46,"dddd"))),(EXACT(($I47),PROPER(TEXT(AZ45,"dddd"))))),"",IF(EXACT(($I47),(PROPER(TEXT(AZ$3,"dddd")))),"",IF($K47=1,INDEX(Calendario!$D$3:$H$55,MATCH(AZ$4,Calendario!$A$3:$A$55,0),MATCH($I47,Calendario!$D$2:$H$2,0)),IF($K47=2,IF(AY47="",INDEX(Calendario!$D$3:$H$55,MATCH(AZ$4,Calendario!$A$3:$A$55,0),MATCH($I47,Calendario!$D$2:$H$2,0)),""),IF($K47=3,IF(AND((AX47=""),(AY47="")),INDEX(Calendario!$D$3:$H$55,MATCH(AZ$4,Calendario!$A$3:$A$55,0),MATCH($I47,Calendario!$D$2:$H$2,0)),""),IF($K47=4,IF(AND((AW47=""),(AX47=""),(AY47="")),INDEX(Calendario!$D$3:$H$55,MATCH(AZ$4,Calendario!$A$3:$A$55,0),MATCH($I47,Calendario!$D$2:$H$2,0)),""))))))))</f>
        <v>44833</v>
      </c>
      <c r="BA47" s="108" t="str">
        <f>IF(ISBLANK($I47),"",IF(OR(EXACT(($I47),PROPER(TEXT(BA46,"dddd"))),(EXACT(($I47),PROPER(TEXT(BA45,"dddd"))))),"",IF(EXACT(($I47),(PROPER(TEXT(BA$3,"dddd")))),"",IF($K47=1,INDEX(Calendario!$D$3:$H$55,MATCH(BA$4,Calendario!$A$3:$A$55,0),MATCH($I47,Calendario!$D$2:$H$2,0)),IF($K47=2,IF(AZ47="",INDEX(Calendario!$D$3:$H$55,MATCH(BA$4,Calendario!$A$3:$A$55,0),MATCH($I47,Calendario!$D$2:$H$2,0)),""),IF($K47=3,IF(AND((AY47=""),(AZ47="")),INDEX(Calendario!$D$3:$H$55,MATCH(BA$4,Calendario!$A$3:$A$55,0),MATCH($I47,Calendario!$D$2:$H$2,0)),""),IF($K47=4,IF(AND((AX47=""),(AY47=""),(AZ47="")),INDEX(Calendario!$D$3:$H$55,MATCH(BA$4,Calendario!$A$3:$A$55,0),MATCH($I47,Calendario!$D$2:$H$2,0)),""))))))))</f>
        <v/>
      </c>
      <c r="BB47" s="108" t="str">
        <f>IF(ISBLANK($I47),"",IF(OR(EXACT(($I47),PROPER(TEXT(BB46,"dddd"))),(EXACT(($I47),PROPER(TEXT(BB45,"dddd"))))),"",IF(EXACT(($I47),(PROPER(TEXT(BB$3,"dddd")))),"",IF($K47=1,INDEX(Calendario!$D$3:$H$55,MATCH(BB$4,Calendario!$A$3:$A$55,0),MATCH($I47,Calendario!$D$2:$H$2,0)),IF($K47=2,IF(BA47="",INDEX(Calendario!$D$3:$H$55,MATCH(BB$4,Calendario!$A$3:$A$55,0),MATCH($I47,Calendario!$D$2:$H$2,0)),""),IF($K47=3,IF(AND((AZ47=""),(BA47="")),INDEX(Calendario!$D$3:$H$55,MATCH(BB$4,Calendario!$A$3:$A$55,0),MATCH($I47,Calendario!$D$2:$H$2,0)),""),IF($K47=4,IF(AND((AY47=""),(AZ47=""),(BA47="")),INDEX(Calendario!$D$3:$H$55,MATCH(BB$4,Calendario!$A$3:$A$55,0),MATCH($I47,Calendario!$D$2:$H$2,0)),""))))))))</f>
        <v/>
      </c>
      <c r="BC47" s="108" t="str">
        <f>IF(ISBLANK($I47),"",IF(OR(EXACT(($I47),PROPER(TEXT(BC46,"dddd"))),(EXACT(($I47),PROPER(TEXT(BC45,"dddd"))))),"",IF(EXACT(($I47),(PROPER(TEXT(BC$3,"dddd")))),"",IF($K47=1,INDEX(Calendario!$D$3:$H$55,MATCH(BC$4,Calendario!$A$3:$A$55,0),MATCH($I47,Calendario!$D$2:$H$2,0)),IF($K47=2,IF(BB47="",INDEX(Calendario!$D$3:$H$55,MATCH(BC$4,Calendario!$A$3:$A$55,0),MATCH($I47,Calendario!$D$2:$H$2,0)),""),IF($K47=3,IF(AND((BA47=""),(BB47="")),INDEX(Calendario!$D$3:$H$55,MATCH(BC$4,Calendario!$A$3:$A$55,0),MATCH($I47,Calendario!$D$2:$H$2,0)),""),IF($K47=4,IF(AND((AZ47=""),(BA47=""),(BB47="")),INDEX(Calendario!$D$3:$H$55,MATCH(BC$4,Calendario!$A$3:$A$55,0),MATCH($I47,Calendario!$D$2:$H$2,0)),""))))))))</f>
        <v/>
      </c>
      <c r="BD47" s="108">
        <f>IF(ISBLANK($I47),"",IF(OR(EXACT(($I47),PROPER(TEXT(BD46,"dddd"))),(EXACT(($I47),PROPER(TEXT(BD45,"dddd"))))),"",IF(EXACT(($I47),(PROPER(TEXT(BD$3,"dddd")))),"",IF($K47=1,INDEX(Calendario!$D$3:$H$55,MATCH(BD$4,Calendario!$A$3:$A$55,0),MATCH($I47,Calendario!$D$2:$H$2,0)),IF($K47=2,IF(BC47="",INDEX(Calendario!$D$3:$H$55,MATCH(BD$4,Calendario!$A$3:$A$55,0),MATCH($I47,Calendario!$D$2:$H$2,0)),""),IF($K47=3,IF(AND((BB47=""),(BC47="")),INDEX(Calendario!$D$3:$H$55,MATCH(BD$4,Calendario!$A$3:$A$55,0),MATCH($I47,Calendario!$D$2:$H$2,0)),""),IF($K47=4,IF(AND((BA47=""),(BB47=""),(BC47="")),INDEX(Calendario!$D$3:$H$55,MATCH(BD$4,Calendario!$A$3:$A$55,0),MATCH($I47,Calendario!$D$2:$H$2,0)),""))))))))</f>
        <v>44861</v>
      </c>
      <c r="BE47" s="107" t="str">
        <f>IF(ISBLANK($I47),"",IF(OR(EXACT(($I47),PROPER(TEXT(BE46,"dddd"))),(EXACT(($I47),PROPER(TEXT(BE45,"dddd"))))),"",IF(EXACT(($I47),(PROPER(TEXT(BE$3,"dddd")))),"",IF($K47=1,INDEX(Calendario!$D$3:$H$55,MATCH(BE$4,Calendario!$A$3:$A$55,0),MATCH($I47,Calendario!$D$2:$H$2,0)),IF($K47=2,IF(BD47="",INDEX(Calendario!$D$3:$H$55,MATCH(BE$4,Calendario!$A$3:$A$55,0),MATCH($I47,Calendario!$D$2:$H$2,0)),""),IF($K47=3,IF(AND((BC47=""),(BD47="")),INDEX(Calendario!$D$3:$H$55,MATCH(BE$4,Calendario!$A$3:$A$55,0),MATCH($I47,Calendario!$D$2:$H$2,0)),""),IF($K47=4,IF(AND((BB47=""),(BC47=""),(BD47="")),INDEX(Calendario!$D$3:$H$55,MATCH(BE$4,Calendario!$A$3:$A$55,0),MATCH($I47,Calendario!$D$2:$H$2,0)),""))))))))</f>
        <v/>
      </c>
      <c r="BF47" s="107" t="str">
        <f>IF(ISBLANK($I47),"",IF(OR(EXACT(($I47),PROPER(TEXT(BF46,"dddd"))),(EXACT(($I47),PROPER(TEXT(BF45,"dddd"))))),"",IF(EXACT(($I47),(PROPER(TEXT(BF$3,"dddd")))),"",IF($K47=1,INDEX(Calendario!$D$3:$H$55,MATCH(BF$4,Calendario!$A$3:$A$55,0),MATCH($I47,Calendario!$D$2:$H$2,0)),IF($K47=2,IF(BE47="",INDEX(Calendario!$D$3:$H$55,MATCH(BF$4,Calendario!$A$3:$A$55,0),MATCH($I47,Calendario!$D$2:$H$2,0)),""),IF($K47=3,IF(AND((BD47=""),(BE47="")),INDEX(Calendario!$D$3:$H$55,MATCH(BF$4,Calendario!$A$3:$A$55,0),MATCH($I47,Calendario!$D$2:$H$2,0)),""),IF($K47=4,IF(AND((BC47=""),(BD47=""),(BE47="")),INDEX(Calendario!$D$3:$H$55,MATCH(BF$4,Calendario!$A$3:$A$55,0),MATCH($I47,Calendario!$D$2:$H$2,0)),""))))))))</f>
        <v/>
      </c>
      <c r="BG47" s="107" t="str">
        <f>IF(ISBLANK($I47),"",IF(OR(EXACT(($I47),PROPER(TEXT(BG46,"dddd"))),(EXACT(($I47),PROPER(TEXT(BG45,"dddd"))))),"",IF(EXACT(($I47),(PROPER(TEXT(BG$3,"dddd")))),"",IF($K47=1,INDEX(Calendario!$D$3:$H$55,MATCH(BG$4,Calendario!$A$3:$A$55,0),MATCH($I47,Calendario!$D$2:$H$2,0)),IF($K47=2,IF(BF47="",INDEX(Calendario!$D$3:$H$55,MATCH(BG$4,Calendario!$A$3:$A$55,0),MATCH($I47,Calendario!$D$2:$H$2,0)),""),IF($K47=3,IF(AND((BE47=""),(BF47="")),INDEX(Calendario!$D$3:$H$55,MATCH(BG$4,Calendario!$A$3:$A$55,0),MATCH($I47,Calendario!$D$2:$H$2,0)),""),IF($K47=4,IF(AND((BD47=""),(BE47=""),(BF47="")),INDEX(Calendario!$D$3:$H$55,MATCH(BG$4,Calendario!$A$3:$A$55,0),MATCH($I47,Calendario!$D$2:$H$2,0)),""))))))))</f>
        <v/>
      </c>
      <c r="BH47" s="107">
        <f>IF(ISBLANK($I47),"",IF(OR(EXACT(($I47),PROPER(TEXT(BH46,"dddd"))),(EXACT(($I47),PROPER(TEXT(BH45,"dddd"))))),"",IF(EXACT(($I47),(PROPER(TEXT(BH$3,"dddd")))),"",IF($K47=1,INDEX(Calendario!$D$3:$H$55,MATCH(BH$4,Calendario!$A$3:$A$55,0),MATCH($I47,Calendario!$D$2:$H$2,0)),IF($K47=2,IF(BG47="",INDEX(Calendario!$D$3:$H$55,MATCH(BH$4,Calendario!$A$3:$A$55,0),MATCH($I47,Calendario!$D$2:$H$2,0)),""),IF($K47=3,IF(AND((BF47=""),(BG47="")),INDEX(Calendario!$D$3:$H$55,MATCH(BH$4,Calendario!$A$3:$A$55,0),MATCH($I47,Calendario!$D$2:$H$2,0)),""),IF($K47=4,IF(AND((BE47=""),(BF47=""),(BG47="")),INDEX(Calendario!$D$3:$H$55,MATCH(BH$4,Calendario!$A$3:$A$55,0),MATCH($I47,Calendario!$D$2:$H$2,0)),""))))))))</f>
        <v>44889</v>
      </c>
      <c r="BI47" s="108" t="str">
        <f>IF(ISBLANK($I47),"",IF(OR(EXACT(($I47),PROPER(TEXT(BI46,"dddd"))),(EXACT(($I47),PROPER(TEXT(BI45,"dddd"))))),"",IF(EXACT(($I47),(PROPER(TEXT(BI$3,"dddd")))),"",IF($K47=1,INDEX(Calendario!$D$3:$H$55,MATCH(BI$4,Calendario!$A$3:$A$55,0),MATCH($I47,Calendario!$D$2:$H$2,0)),IF($K47=2,IF(BH47="",INDEX(Calendario!$D$3:$H$55,MATCH(BI$4,Calendario!$A$3:$A$55,0),MATCH($I47,Calendario!$D$2:$H$2,0)),""),IF($K47=3,IF(AND((BG47=""),(BH47="")),INDEX(Calendario!$D$3:$H$55,MATCH(BI$4,Calendario!$A$3:$A$55,0),MATCH($I47,Calendario!$D$2:$H$2,0)),""),IF($K47=4,IF(AND((BF47=""),(BG47=""),(BH47="")),INDEX(Calendario!$D$3:$H$55,MATCH(BI$4,Calendario!$A$3:$A$55,0),MATCH($I47,Calendario!$D$2:$H$2,0)),""))))))))</f>
        <v/>
      </c>
      <c r="BJ47" s="108" t="str">
        <f>IF(ISBLANK($I47),"",IF(OR(EXACT(($I47),PROPER(TEXT(BJ46,"dddd"))),(EXACT(($I47),PROPER(TEXT(BJ45,"dddd"))))),"",IF(EXACT(($I47),(PROPER(TEXT(BJ$3,"dddd")))),"",IF($K47=1,INDEX(Calendario!$D$3:$H$55,MATCH(BJ$4,Calendario!$A$3:$A$55,0),MATCH($I47,Calendario!$D$2:$H$2,0)),IF($K47=2,IF(BI47="",INDEX(Calendario!$D$3:$H$55,MATCH(BJ$4,Calendario!$A$3:$A$55,0),MATCH($I47,Calendario!$D$2:$H$2,0)),""),IF($K47=3,IF(AND((BH47=""),(BI47="")),INDEX(Calendario!$D$3:$H$55,MATCH(BJ$4,Calendario!$A$3:$A$55,0),MATCH($I47,Calendario!$D$2:$H$2,0)),""),IF($K47=4,IF(AND((BG47=""),(BH47=""),(BI47="")),INDEX(Calendario!$D$3:$H$55,MATCH(BJ$4,Calendario!$A$3:$A$55,0),MATCH($I47,Calendario!$D$2:$H$2,0)),""))))))))</f>
        <v/>
      </c>
      <c r="BK47" s="108" t="str">
        <f>IF(ISBLANK($I47),"",IF(OR(EXACT(($I47),PROPER(TEXT(BK46,"dddd"))),(EXACT(($I47),PROPER(TEXT(BK45,"dddd"))))),"",IF(EXACT(($I47),(PROPER(TEXT(BK$3,"dddd")))),"",IF($K47=1,INDEX(Calendario!$D$3:$H$55,MATCH(BK$4,Calendario!$A$3:$A$55,0),MATCH($I47,Calendario!$D$2:$H$2,0)),IF($K47=2,IF(BJ47="",INDEX(Calendario!$D$3:$H$55,MATCH(BK$4,Calendario!$A$3:$A$55,0),MATCH($I47,Calendario!$D$2:$H$2,0)),""),IF($K47=3,IF(AND((BI47=""),(BJ47="")),INDEX(Calendario!$D$3:$H$55,MATCH(BK$4,Calendario!$A$3:$A$55,0),MATCH($I47,Calendario!$D$2:$H$2,0)),""),IF($K47=4,IF(AND((BH47=""),(BI47=""),(BJ47="")),INDEX(Calendario!$D$3:$H$55,MATCH(BK$4,Calendario!$A$3:$A$55,0),MATCH($I47,Calendario!$D$2:$H$2,0)),""))))))))</f>
        <v/>
      </c>
      <c r="BL47" s="108">
        <f>IF(ISBLANK($I47),"",IF(OR(EXACT(($I47),PROPER(TEXT(BL46,"dddd"))),(EXACT(($I47),PROPER(TEXT(BL45,"dddd"))))),"",IF(EXACT(($I47),(PROPER(TEXT(BL$3,"dddd")))),"",IF($K47=1,INDEX(Calendario!$D$3:$H$55,MATCH(BL$4,Calendario!$A$3:$A$55,0),MATCH($I47,Calendario!$D$2:$H$2,0)),IF($K47=2,IF(BK47="",INDEX(Calendario!$D$3:$H$55,MATCH(BL$4,Calendario!$A$3:$A$55,0),MATCH($I47,Calendario!$D$2:$H$2,0)),""),IF($K47=3,IF(AND((BJ47=""),(BK47="")),INDEX(Calendario!$D$3:$H$55,MATCH(BL$4,Calendario!$A$3:$A$55,0),MATCH($I47,Calendario!$D$2:$H$2,0)),""),IF($K47=4,IF(AND((BI47=""),(BJ47=""),(BK47="")),INDEX(Calendario!$D$3:$H$55,MATCH(BL$4,Calendario!$A$3:$A$55,0),MATCH($I47,Calendario!$D$2:$H$2,0)),""))))))))</f>
        <v>44917</v>
      </c>
      <c r="BM47" s="108" t="str">
        <f>IF(ISBLANK($I47),"",IF(OR(EXACT(($I47),PROPER(TEXT(BM46,"dddd"))),(EXACT(($I47),PROPER(TEXT(BM45,"dddd"))))),"",IF(EXACT(($I47),(PROPER(TEXT(BM$3,"dddd")))),"",IF($K47=1,INDEX(Calendario!$D$3:$H$55,MATCH(BM$4,Calendario!$A$3:$A$55,0),MATCH($I47,Calendario!$D$2:$H$2,0)),IF($K47=2,IF(BL47="",INDEX(Calendario!$D$3:$H$55,MATCH(BM$4,Calendario!$A$3:$A$55,0),MATCH($I47,Calendario!$D$2:$H$2,0)),""),IF($K47=3,IF(AND((BK47=""),(BL47="")),INDEX(Calendario!$D$3:$H$55,MATCH(BM$4,Calendario!$A$3:$A$55,0),MATCH($I47,Calendario!$D$2:$H$2,0)),""),IF($K47=4,IF(AND((BJ47=""),(BK47=""),(BL47="")),INDEX(Calendario!$D$3:$H$55,MATCH(BM$4,Calendario!$A$3:$A$55,0),MATCH($I47,Calendario!$D$2:$H$2,0)),""))))))))</f>
        <v/>
      </c>
      <c r="BO47" s="88" t="s">
        <v>945</v>
      </c>
    </row>
    <row r="48" spans="1:67" s="88" customFormat="1" ht="26.25" customHeight="1" x14ac:dyDescent="0.25">
      <c r="A48" s="178" t="str">
        <f t="shared" si="1"/>
        <v/>
      </c>
      <c r="B48" s="176" t="s">
        <v>1284</v>
      </c>
      <c r="C48" s="176" t="s">
        <v>1588</v>
      </c>
      <c r="D48" s="177" t="str">
        <f>IF(ISNA(VLOOKUP(C48,TSeccBS!$D:$H,5,FALSE)),"",VLOOKUP(C48,TSeccBS!$D:$H,5,FALSE))</f>
        <v>TUNJA</v>
      </c>
      <c r="E48" s="176"/>
      <c r="F48" s="176"/>
      <c r="G48" s="177" t="str">
        <f>IF(ISNA(VLOOKUP(F48,Tmunic!$C$2:$D$1160,2,FALSE)),"",VLOOKUP(F48,Tmunic!$C$2:$D$1160,2,FALSE))</f>
        <v/>
      </c>
      <c r="H48" s="184" t="str">
        <f>IF(ISNA(VLOOKUP(G48,TDirReg!$F$1:$H$184,3,0)),"",VLOOKUP(G48,TDirReg!$F$1:$H$184,3,0))</f>
        <v/>
      </c>
      <c r="I48" s="196"/>
      <c r="J48" s="195" t="s">
        <v>136</v>
      </c>
      <c r="K48" s="197">
        <v>4</v>
      </c>
      <c r="L48" s="202">
        <f t="shared" ref="L48" si="5">IF(I48="viernes","",COUNT(M48:BM48))</f>
        <v>0</v>
      </c>
      <c r="M48" s="107" t="str">
        <f>IF(ISBLANK($I48),"",IF(EXACT(($I48),(PROPER(TEXT(M$3,"dddd")))),"",IF(EXACT(M$4,$J48),IF($K48=1,INDEX(Calendario!$D$3:$H$55,MATCH(M$4,Calendario!$A$3:$A$55,0),MATCH($I48,Calendario!$D$2:$H$2,0)),INDEX(Calendario!$D$3:$H$55,MATCH($J48,Calendario!$A$3:$A$55,0),MATCH($I48,Calendario!$D$2:$H$2,0))),"")))</f>
        <v/>
      </c>
      <c r="N48" s="107" t="str">
        <f>IF(ISBLANK($I48),"",IF(OR(EXACT(($I48),PROPER(TEXT(N46,"dddd"))),(EXACT(($I48),PROPER(TEXT(N47,"dddd"))))),"",IF(EXACT(($I48),(PROPER(TEXT(N$3,"dddd")))),"",IF(EXACT(N$4,$J48),IF(M48="",IF(OR(($K48=4),($K48=3),($K48=2),($K48=1)),INDEX(Calendario!$D$3:$H$55,MATCH(N$4,Calendario!$A$3:$A$55,0),MATCH($I48,Calendario!$D$2:$H$2,0)),"")),IF($K48=1,IF(AND(M48="",EXACT((N$4),(CONCATENATE(Calendario!$A$1," ",(MID($J48,8,2))+1)))),INDEX(Calendario!$D$3:$H$55,MATCH(N$4,Calendario!$A$3:$A$55,0),MATCH($I48,Calendario!$D$2:$H$2,0)),IF(M48="","",INDEX(Calendario!$D$3:$H$55,MATCH(N$4,Calendario!$A$3:$A$55,0),MATCH($I48,Calendario!$D$2:$H$2,0)))),IF($K48=2,IF(M48="",IF(EXACT($K48,N$4),INDEX(Calendario!$D$3:$H$55,MATCH(N$4,Calendario!$A$3:$A$55,0),MATCH($I48,Calendario!$D$2:$H$2,0)),""),""),IF($K48=3,IF((M48=""),IF(EXACT($K48,N$4),INDEX(Calendario!$D$3:$H$55,MATCH(N$4,Calendario!$A$3:$A$55,0),MATCH($I48,Calendario!$D$2:$H$2,0)),""),""),IF($K48=4,IF((M48=""),IF(EXACT($K48,N$4),INDEX(Calendario!$D$3:$H$55,MATCH(N$4,Calendario!$A$3:$A$55,0),MATCH($I48,Calendario!$D$2:$H$2,0)),""),""),1))))))))</f>
        <v/>
      </c>
      <c r="O48" s="107" t="str">
        <f>IF(ISBLANK($I48),"",IF(EXACT(($I48),(PROPER(TEXT(O$3,"dddd")))),"",IF(OR(EXACT(($I48),PROPER(TEXT(O46,"dddd"))),(EXACT(($I48),PROPER(TEXT(O47,"dddd"))))),"",IF(EXACT(O$4,$J48),IF(N48="",IF(OR(($K48=4),($K48=3),($K48=2),($K48=1)),INDEX(Calendario!$D$3:$H$55,MATCH(O$4,Calendario!$A$3:$A$55,0),MATCH($I48,Calendario!$D$2:$H$2,0)),"")),IF($K48=1,IF(AND(M48="",EXACT((O$4),(CONCATENATE(Calendario!$A$1," ",(MID($J48,8,2))+1)))),INDEX(Calendario!$D$3:$H$55,MATCH(O$4,Calendario!$A$3:$A$55,0),MATCH($I48,Calendario!$D$2:$H$2,0)),IF(N48="",IF(EXACT(($I48),(PROPER(TEXT(N$3,"dddd")))),INDEX(Calendario!$D$3:$H$55,MATCH(O$4,Calendario!$A$3:$A$55,0),MATCH($I48,Calendario!$D$2:$H$2,0)),""),INDEX(Calendario!$D$3:$H$55,MATCH(O$4,Calendario!$A$3:$A$55,0),MATCH($I48,Calendario!$D$2:$H$2,0)))),IF(EXACT($M$4,"Semana 1"),IF($K48=2,IF(N48="",IF(OR(($J48="Semana 1"),($J48="Semana 2"),($J48="Semana 3")),INDEX(Calendario!$D$3:$H$55,MATCH(O$4,Calendario!$A$3:$A$55,0),MATCH($I48,Calendario!$D$2:$H$2,0)),""),""),IF($K48=3,IF(AND((M48=""),(N48="")),IF(OR(($J48="Semana 1"),($J48="Semana 2"),($J48="Semana 3")),INDEX(Calendario!$D$3:$H$55,MATCH(O$4,Calendario!$A$3:$A$55,0),MATCH($I48,Calendario!$D$2:$H$2,0)),""),""),IF($K48=4,IF(AND((M48=""),(N48="")),IF(OR(($J48="Semana 1"),($J48="Semana 2"),($J48="Semana 3")),INDEX(Calendario!$D$3:$H$55,MATCH(O$4,Calendario!$A$3:$A$55,0),MATCH($I48,Calendario!$D$2:$H$2,0)),""),"")))),IF($K48=2,IF(N48="",IF(OR(($J48="Semana 1"),($J48="Semana 2")),INDEX(Calendario!$D$3:$H$55,MATCH(O$4,Calendario!$A$3:$A$55,0),MATCH($I48,Calendario!$D$2:$H$2,0)),""),""),IF($K48=3,IF(AND((M48=""),(N48="")),IF(OR(($J48="Semana 1"),($J48="Semana 2")),INDEX(Calendario!$D$3:$H$55,MATCH(O$4,Calendario!$A$3:$A$55,0),MATCH($I48,Calendario!$D$2:$H$2,0)),""),""),IF($K48=4,IF(AND((M48=""),(N48="")),IF(OR(($J48="Semana 1"),($J48="Semana 2")),INDEX(Calendario!$D$3:$H$55,MATCH(O$4,Calendario!$A$3:$A$55,0),MATCH($I48,Calendario!$D$2:$H$2,0)),""),""))))))))))</f>
        <v/>
      </c>
      <c r="P48" s="107" t="str">
        <f>IF(ISBLANK($I48),"",IF(EXACT(($I48),(PROPER(TEXT(P$3,"dddd")))),"",IF(OR(EXACT(($I48),PROPER(TEXT(P46,"dddd"))),(EXACT(($I48),PROPER(TEXT(P47,"dddd"))))),"",IF(EXACT(P$4,$J48),IF(O48="",IF(OR(($K48=4),($K48=3),($K48=2),($K48=1)),INDEX(Calendario!$D$3:$H$55,MATCH(P$4,Calendario!$A$3:$A$55,0),MATCH($I48,Calendario!$D$2:$H$2,0)),"")),IF($K48=1,IF(AND(M48="",EXACT((P$4),(CONCATENATE(Calendario!$A$1," ",(MID($J48,8,2))+1)))),INDEX(Calendario!$D$3:$H$55,MATCH(P$4,Calendario!$A$3:$A$55,0),MATCH($I48,Calendario!$D$2:$H$2,0)),IF(O48="",IF(EXACT(($I48),(PROPER(TEXT(O$3,"dddd")))),INDEX(Calendario!$D$3:$H$55,MATCH(P$4,Calendario!$A$3:$A$55,0),MATCH($I48,Calendario!$D$2:$H$2,0)),""),INDEX(Calendario!$D$3:$H$55,MATCH(P$4,Calendario!$A$3:$A$55,0),MATCH($I48,Calendario!$D$2:$H$2,0)))),IF(EXACT($M$4,"Semana 1"),IF($K48=2,IF(O48="",IF(OR(($J48="Semana 1"),($J48="Semana 2"),($J48="Semana 3"),($J48="Semana 4")),INDEX(Calendario!$D$3:$H$55,MATCH(P$4,Calendario!$A$3:$A$55,0),MATCH($I48,Calendario!$D$2:$H$2,0)),""),""),IF($K48=3,IF(AND((N48=""),(O48="")),IF(OR(($J48="Semana 1"),($J48="Semana 2"),($J48="Semana 3"),($J48="Semana 4")),INDEX(Calendario!$D$3:$H$55,MATCH(P$4,Calendario!$A$3:$A$55,0),MATCH($I48,Calendario!$D$2:$H$2,0)),""),""),IF($K48=4,IF(AND((M48=""),(N48=""),(O48="")),IF(OR(($J48="Semana 1"),($J48="Semana 2"),($J48="Semana 3"),($J48="Semana 4")),INDEX(Calendario!$D$3:$H$55,MATCH(P$4,Calendario!$A$3:$A$55,0),MATCH($I48,Calendario!$D$2:$H$2,0)),""),"")))),IF($K48=2,IF(O48="",IF(OR(($J48="Semana 1"),($J48="Semana 2"),($J48="Semana 3")),INDEX(Calendario!$D$3:$H$55,MATCH(P$4,Calendario!$A$3:$A$55,0),MATCH($I48,Calendario!$D$2:$H$2,0)),""),""),IF($K48=3,IF(AND((N48=""),(O48="")),IF(OR(($J48="Semana 1"),($J48="Semana 2"),($J48="Semana 3")),INDEX(Calendario!$D$3:$H$55,MATCH(P$4,Calendario!$A$3:$A$55,0),MATCH($I48,Calendario!$D$2:$H$2,0)),""),""),IF($K48=4,IF(AND((M48=""),(N48=""),(O48="")),IF(OR(($J48="Semana 1"),($J48="Semana 2"),($J48="Semana 3")),INDEX(Calendario!$D$3:$H$55,MATCH(P$4,Calendario!$A$3:$A$55,0),MATCH($I48,Calendario!$D$2:$H$2,0)),""),""))))))))))</f>
        <v/>
      </c>
      <c r="Q48" s="107" t="str">
        <f>IF(ISBLANK($I48),"",IF(EXACT(($I48),(PROPER(TEXT(Q$3,"dddd")))),"",IF(OR(EXACT(($I48),PROPER(TEXT(Q46,"dddd"))),(EXACT(($I48),PROPER(TEXT(Q47,"dddd"))))),"",IF(EXACT(Q$4,$J48),IF(P48="",IF(OR(($K48=4),($K48=3),($K48=2),($K48=1)),INDEX(Calendario!$D$3:$H$55,MATCH(Q$4,Calendario!$A$3:$A$55,0),MATCH($I48,Calendario!$D$2:$H$2,0)),"")),IF($K48=1,IF(AND(M48="",EXACT((Q$4),(CONCATENATE(Calendario!$A$1," ",(MID($J48,8,2))+1)))),INDEX(Calendario!$D$3:$H$55,MATCH(Q$4,Calendario!$A$3:$A$55,0),MATCH($I48,Calendario!$D$2:$H$2,0)),IF(P48="","",INDEX(Calendario!$D$3:$H$55,MATCH(Q$4,Calendario!$A$3:$A$55,0),MATCH($I48,Calendario!$D$2:$H$2,0)))),IF(EXACT($M$4,"Semana 1"),IF($K48=2,IF(P48="",IF(OR(($J48="Semana 1"),($J48="Semana 2"),($J48="Semana 3"),($J48="Semana 4"),($J48="Semana 5")),INDEX(Calendario!$D$3:$H$55,MATCH(Q$4,Calendario!$A$3:$A$55,0),MATCH($I48,Calendario!$D$2:$H$2,0)),""),""),IF($K48=3,IF(AND((O48=""),(P48="")),IF(OR(($J48="Semana 1"),($J48="Semana 2"),($J48="Semana 3"),($J48="Semana 4"),($J48="Semana 5")),INDEX(Calendario!$D$3:$H$55,MATCH(Q$4,Calendario!$A$3:$A$55,0),MATCH($I48,Calendario!$D$2:$H$2,0)),""),""),IF($K48=4,IF(AND((N48=""),(O48=""),(P48="")),IF(OR(($J48="Semana 1"),($J48="Semana 2"),($J48="Semana 3"),($J48="Semana 4"),($J48="Semana 5")),INDEX(Calendario!$D$3:$H$55,MATCH(Q$4,Calendario!$A$3:$A$55,0),MATCH($I48,Calendario!$D$2:$H$2,0)),""),"")))),IF($K48=2,IF(P48="",IF(OR(($J48="Semana 1"),($J48="Semana 2"),($J48="Semana 3"),($J48="Semana 4")),INDEX(Calendario!$D$3:$H$55,MATCH(Q$4,Calendario!$A$3:$A$55,0),MATCH($I48,Calendario!$D$2:$H$2,0)),""),""),IF($K48=3,IF(AND((O48=""),(P48="")),IF(OR(($J48="Semana 1"),($J48="Semana 2"),($J48="Semana 3"),($J48="Semana 4")),INDEX(Calendario!$D$3:$H$55,MATCH(Q$4,Calendario!$A$3:$A$55,0),MATCH($I48,Calendario!$D$2:$H$2,0)),""),""),IF($K48=4,IF(AND((N48=""),(O48=""),(P48="")),IF(OR(($J48="Semana 1"),($J48="Semana 2"),($J48="Semana 3"),($J48="Semana 4")),INDEX(Calendario!$D$3:$H$55,MATCH(Q$4,Calendario!$A$3:$A$55,0),MATCH($I48,Calendario!$D$2:$H$2,0)),""),""))))))))))</f>
        <v/>
      </c>
      <c r="R48" s="108" t="str">
        <f>IF(ISBLANK($I48),"",IF(EXACT(($I48),(PROPER(TEXT(R$3,"dddd")))),"",IF(OR(EXACT(($I48),PROPER(TEXT(R46,"dddd"))),(EXACT(($I48),PROPER(TEXT(R47,"dddd"))))),"",IF(EXACT(R$4,$J48),IF(Q48="",IF(OR(($K48=4),($K48=3),($K48=2),($K48=1)),INDEX(Calendario!$D$3:$H$55,MATCH(R$4,Calendario!$A$3:$A$55,0),MATCH($I48,Calendario!$D$2:$H$2,0)),"")),IF($K48=1,IF(AND(N48="",EXACT((R$4),(CONCATENATE(Calendario!$A$1," ",(MID($J48,8,2))+1)))),INDEX(Calendario!$D$3:$H$55,MATCH(R$4,Calendario!$A$3:$A$55,0),MATCH($I48,Calendario!$D$2:$H$2,0)),IF(Q48="","",INDEX(Calendario!$D$3:$H$55,MATCH(R$4,Calendario!$A$3:$A$55,0),MATCH($I48,Calendario!$D$2:$H$2,0)))),IF(EXACT($M$4,"Semana 1"),IF($K48=2,IF(Q48="",IF(OR(($J48="Semana 1"),($J48="Semana 2"),($J48="Semana 3"),($J48="Semana 4"),($J48="Semana 5"),($J48="Semana 6")),INDEX(Calendario!$D$3:$H$55,MATCH(R$4,Calendario!$A$3:$A$55,0),MATCH($I48,Calendario!$D$2:$H$2,0)),""),""),IF($K48=3,IF(AND((P48=""),(Q48="")),IF(OR(($J48="Semana 1"),($J48="Semana 2"),($J48="Semana 3"),($J48="Semana 4"),($J48="Semana 5"),($J48="Semana 6")),INDEX(Calendario!$D$3:$H$55,MATCH(R$4,Calendario!$A$3:$A$55,0),MATCH($I48,Calendario!$D$2:$H$2,0)),""),""),IF($K48=4,IF(AND((O48=""),(P48=""),(Q48="")),IF(OR(($J48="Semana 1"),($J48="Semana 2"),($J48="Semana 3"),($J48="Semana 4"),($J48="Semana 5"),($J48="Semana 6")),INDEX(Calendario!$D$3:$H$55,MATCH(R$4,Calendario!$A$3:$A$55,0),MATCH($I48,Calendario!$D$2:$H$2,0)),""),"")))),IF($K48=2,IF(Q48="",IF(OR(($J48="Semana 1"),($J48="Semana 2"),($J48="Semana 3"),($J48="Semana 4"),($J48="Semana 5")),INDEX(Calendario!$D$3:$H$55,MATCH(R$4,Calendario!$A$3:$A$55,0),MATCH($I48,Calendario!$D$2:$H$2,0)),""),""),IF($K48=3,IF(AND((P48=""),(Q48="")),IF(OR(($J48="Semana 1"),($J48="Semana 2"),($J48="Semana 3"),($J48="Semana 4"),($J48="Semana 5")),INDEX(Calendario!$D$3:$H$55,MATCH(R$4,Calendario!$A$3:$A$55,0),MATCH($I48,Calendario!$D$2:$H$2,0)),""),""),IF($K48=4,IF(AND((O48=""),(P48=""),(Q48="")),IF(OR(($J48="Semana 1"),($J48="Semana 2"),($J48="Semana 3"),($J48="Semana 4"),($J48="Semana 5")),INDEX(Calendario!$D$3:$H$55,MATCH(R$4,Calendario!$A$3:$A$55,0),MATCH($I48,Calendario!$D$2:$H$2,0)),""),""))))))))))</f>
        <v/>
      </c>
      <c r="S48" s="108" t="str">
        <f>IF(ISBLANK($I48),"",IF(EXACT(($I48),(PROPER(TEXT(S$3,"dddd")))),"",IF(OR(EXACT(($I48),PROPER(TEXT(S46,"dddd"))),(EXACT(($I48),PROPER(TEXT(S47,"dddd"))))),"",IF(EXACT(S$4,$J48),IF(R48="",IF(OR(($K48=4),($K48=3),($K48=2),($K48=1)),INDEX(Calendario!$D$3:$H$55,MATCH(S$4,Calendario!$A$3:$A$55,0),MATCH($I48,Calendario!$D$2:$H$2,0)),"")),IF($K48=1,IF(AND(O48="",EXACT((S$4),(CONCATENATE(Calendario!$A$1," ",(MID($J48,8,2))+1)))),INDEX(Calendario!$D$3:$H$55,MATCH(S$4,Calendario!$A$3:$A$55,0),MATCH($I48,Calendario!$D$2:$H$2,0)),IF(R48="",IF(EXACT(($I48),(PROPER(TEXT(R$3,"dddd")))),INDEX(Calendario!$D$3:$H$55,MATCH(S$4,Calendario!$A$3:$A$55,0),MATCH($I48,Calendario!$D$2:$H$2,0)),""),INDEX(Calendario!$D$3:$H$55,MATCH(S$4,Calendario!$A$3:$A$55,0),MATCH($I48,Calendario!$D$2:$H$2,0)))),IF(EXACT($M$4,"Semana 1"),IF($K48=2,IF(R48="",IF(OR(($J48="Semana 1"),($J48="Semana 2"),($J48="Semana 3"),($J48="Semana 4"),($J48="Semana 5"),($J48="Semana 6"),($J48="Semana 7")),INDEX(Calendario!$D$3:$H$55,MATCH(S$4,Calendario!$A$3:$A$55,0),MATCH($I48,Calendario!$D$2:$H$2,0)),""),""),IF($K48=3,IF(AND((Q48=""),(R48="")),IF(OR(($J48="Semana 1"),($J48="Semana 2"),($J48="Semana 3"),($J48="Semana 4"),($J48="Semana 5"),($J48="Semana 6"),($J48="Semana 7")),INDEX(Calendario!$D$3:$H$55,MATCH(S$4,Calendario!$A$3:$A$55,0),MATCH($I48,Calendario!$D$2:$H$2,0)),""),""),IF($K48=4,IF(AND((P48=""),(Q48=""),(R48="")),IF(OR(($J48="Semana 1"),($J48="Semana 2"),($J48="Semana 3"),($J48="Semana 4"),($J48="Semana 5"),($J48="Semana 6"),($J48="Semana 7")),INDEX(Calendario!$D$3:$H$55,MATCH(S$4,Calendario!$A$3:$A$55,0),MATCH($I48,Calendario!$D$2:$H$2,0)),""),"")))),IF($K48=2,IF(R48="",IF(OR(($J48="Semana 1"),($J48="Semana 2"),($J48="Semana 3"),($J48="Semana 4"),($J48="Semana 5"),($J48="Semana 6")),INDEX(Calendario!$D$3:$H$55,MATCH(S$4,Calendario!$A$3:$A$55,0),MATCH($I48,Calendario!$D$2:$H$2,0)),""),""),IF($K48=3,IF(AND((Q48=""),(R48="")),IF(OR(($J48="Semana 1"),($J48="Semana 2"),($J48="Semana 3"),($J48="Semana 4"),($J48="Semana 5"),($J48="Semana 6")),INDEX(Calendario!$D$3:$H$55,MATCH(S$4,Calendario!$A$3:$A$55,0),MATCH($I48,Calendario!$D$2:$H$2,0)),""),""),IF($K48=4,IF(AND((P48=""),(Q48=""),(R48="")),IF(OR(($J48="Semana 1"),($J48="Semana 2"),($J48="Semana 3"),($J48="Semana 4"),($J48="Semana 5"),($J48="Semana 6")),INDEX(Calendario!$D$3:$H$55,MATCH(S$4,Calendario!$A$3:$A$55,0),MATCH($I48,Calendario!$D$2:$H$2,0)),""),""))))))))))</f>
        <v/>
      </c>
      <c r="T48" s="108" t="str">
        <f>IF(ISBLANK($I48),"",IF(EXACT(($I48),(PROPER(TEXT(T$3,"dddd")))),"",IF(OR(EXACT(($I48),PROPER(TEXT(T46,"dddd"))),(EXACT(($I48),PROPER(TEXT(T47,"dddd"))))),"",IF(EXACT(T$4,$J48),IF(S48="",IF(OR(($K48=4),($K48=3),($K48=2),($K48=1)),INDEX(Calendario!$D$3:$H$55,MATCH(T$4,Calendario!$A$3:$A$55,0),MATCH($I48,Calendario!$D$2:$H$2,0)),"")),IF($K48=1,IF(AND(P48="",EXACT((T$4),(CONCATENATE(Calendario!$A$1," ",(MID($J48,8,2))+1)))),INDEX(Calendario!$D$3:$H$55,MATCH(T$4,Calendario!$A$3:$A$55,0),MATCH($I48,Calendario!$D$2:$H$2,0)),IF(S48="",IF(EXACT(($I48),(PROPER(TEXT(S$3,"dddd")))),INDEX(Calendario!$D$3:$H$55,MATCH(T$4,Calendario!$A$3:$A$55,0),MATCH($I48,Calendario!$D$2:$H$2,0)),""),INDEX(Calendario!$D$3:$H$55,MATCH(T$4,Calendario!$A$3:$A$55,0),MATCH($I48,Calendario!$D$2:$H$2,0)))),IF(EXACT($M$4,"Semana 1"),IF($K48=2,IF(S48="",IF(OR(($J48="Semana 1"),($J48="Semana 2"),($J48="Semana 3"),($J48="Semana 4"),($J48="Semana 5"),($J48="Semana 6"),($J48="Semana 7"),($J48="Semana 8")),INDEX(Calendario!$D$3:$H$55,MATCH(T$4,Calendario!$A$3:$A$55,0),MATCH($I48,Calendario!$D$2:$H$2,0)),""),""),IF($K48=3,IF(AND((R48=""),(S48="")),IF(OR(($J48="Semana 1"),($J48="Semana 2"),($J48="Semana 3"),($J48="Semana 4"),($J48="Semana 5"),($J48="Semana 6"),($J48="Semana 7"),($J48="Semana 8")),INDEX(Calendario!$D$3:$H$55,MATCH(T$4,Calendario!$A$3:$A$55,0),MATCH($I48,Calendario!$D$2:$H$2,0)),""),""),IF($K48=4,IF(AND((Q48=""),(R48=""),(S48="")),IF(OR(($J48="Semana 1"),($J48="Semana 2"),($J48="Semana 3"),($J48="Semana 4"),($J48="Semana 5"),($J48="Semana 6"),($J48="Semana 7"),($J48="Semana 8")),INDEX(Calendario!$D$3:$H$55,MATCH(T$4,Calendario!$A$3:$A$55,0),MATCH($I48,Calendario!$D$2:$H$2,0)),""),"")))),IF($K48=2,IF(S48="",IF(OR(($J48="Semana 1"),($J48="Semana 2"),($J48="Semana 3"),($J48="Semana 4"),($J48="Semana 5"),($J48="Semana 6"),($J48="Semana 7")),INDEX(Calendario!$D$3:$H$55,MATCH(T$4,Calendario!$A$3:$A$55,0),MATCH($I48,Calendario!$D$2:$H$2,0)),""),""),IF($K48=3,IF(AND((R48=""),(S48="")),IF(OR(($J48="Semana 1"),($J48="Semana 2"),($J48="Semana 3"),($J48="Semana 4"),($J48="Semana 5"),($J48="Semana 6"),($J48="Semana 7")),INDEX(Calendario!$D$3:$H$55,MATCH(T$4,Calendario!$A$3:$A$55,0),MATCH($I48,Calendario!$D$2:$H$2,0)),""),""),IF($K48=4,IF(AND((Q48=""),(R48=""),(S48="")),IF(OR(($J48="Semana 1"),($J48="Semana 2"),($J48="Semana 3"),($J48="Semana 4"),($J48="Semana 5"),($J48="Semana 6"),($J48="Semana 7")),INDEX(Calendario!$D$3:$H$55,MATCH(T$4,Calendario!$A$3:$A$55,0),MATCH($I48,Calendario!$D$2:$H$2,0)),""),""))))))))))</f>
        <v/>
      </c>
      <c r="U48" s="108" t="str">
        <f>IF(ISBLANK($I48),"",IF(OR(EXACT(($I48),PROPER(TEXT(U47,"dddd"))),(EXACT(($I48),PROPER(TEXT(U46,"dddd"))))),"",IF(EXACT(($I48),(PROPER(TEXT(U$3,"dddd")))),"",IF($K48=1,INDEX(Calendario!$D$3:$H$55,MATCH(U$4,Calendario!$A$3:$A$55,0),MATCH($I48,Calendario!$D$2:$H$2,0)),IF($K48=2,IF(T48="",INDEX(Calendario!$D$3:$H$55,MATCH(U$4,Calendario!$A$3:$A$55,0),MATCH($I48,Calendario!$D$2:$H$2,0)),""),IF($K48=3,IF(AND((S48=""),(T48="")),INDEX(Calendario!$D$3:$H$55,MATCH(U$4,Calendario!$A$3:$A$55,0),MATCH($I48,Calendario!$D$2:$H$2,0)),""),IF($K48=4,IF(AND((R48=""),(S48=""),(T48="")),INDEX(Calendario!$D$3:$H$55,MATCH(U$4,Calendario!$A$3:$A$55,0),MATCH($I48,Calendario!$D$2:$H$2,0)),""))))))))</f>
        <v/>
      </c>
      <c r="V48" s="107" t="str">
        <f>IF(ISBLANK($I48),"",IF(OR(EXACT(($I48),PROPER(TEXT(V47,"dddd"))),(EXACT(($I48),PROPER(TEXT(V46,"dddd"))))),"",IF(EXACT(($I48),(PROPER(TEXT(V$3,"dddd")))),"",IF($K48=1,INDEX(Calendario!$D$3:$H$55,MATCH(V$4,Calendario!$A$3:$A$55,0),MATCH($I48,Calendario!$D$2:$H$2,0)),IF($K48=2,IF(U48="",INDEX(Calendario!$D$3:$H$55,MATCH(V$4,Calendario!$A$3:$A$55,0),MATCH($I48,Calendario!$D$2:$H$2,0)),""),IF($K48=3,IF(AND((T48=""),(U48="")),INDEX(Calendario!$D$3:$H$55,MATCH(V$4,Calendario!$A$3:$A$55,0),MATCH($I48,Calendario!$D$2:$H$2,0)),""),IF($K48=4,IF(AND((S48=""),(T48=""),(U48="")),INDEX(Calendario!$D$3:$H$55,MATCH(V$4,Calendario!$A$3:$A$55,0),MATCH($I48,Calendario!$D$2:$H$2,0)),""))))))))</f>
        <v/>
      </c>
      <c r="W48" s="107" t="str">
        <f>IF(ISBLANK($I48),"",IF(OR(EXACT(($I48),PROPER(TEXT(W47,"dddd"))),(EXACT(($I48),PROPER(TEXT(W46,"dddd"))))),"",IF(EXACT(($I48),(PROPER(TEXT(W$3,"dddd")))),"",IF($K48=1,INDEX(Calendario!$D$3:$H$55,MATCH(W$4,Calendario!$A$3:$A$55,0),MATCH($I48,Calendario!$D$2:$H$2,0)),IF($K48=2,IF(V48="",INDEX(Calendario!$D$3:$H$55,MATCH(W$4,Calendario!$A$3:$A$55,0),MATCH($I48,Calendario!$D$2:$H$2,0)),""),IF($K48=3,IF(AND((U48=""),(V48="")),INDEX(Calendario!$D$3:$H$55,MATCH(W$4,Calendario!$A$3:$A$55,0),MATCH($I48,Calendario!$D$2:$H$2,0)),""),IF($K48=4,IF(AND((T48=""),(U48=""),(V48="")),INDEX(Calendario!$D$3:$H$55,MATCH(W$4,Calendario!$A$3:$A$55,0),MATCH($I48,Calendario!$D$2:$H$2,0)),""))))))))</f>
        <v/>
      </c>
      <c r="X48" s="107" t="str">
        <f>IF(ISBLANK($I48),"",IF(OR(EXACT(($I48),PROPER(TEXT(X47,"dddd"))),(EXACT(($I48),PROPER(TEXT(X46,"dddd"))))),"",IF(EXACT(($I48),(PROPER(TEXT(X$3,"dddd")))),"",IF($K48=1,INDEX(Calendario!$D$3:$H$55,MATCH(X$4,Calendario!$A$3:$A$55,0),MATCH($I48,Calendario!$D$2:$H$2,0)),IF($K48=2,IF(W48="",INDEX(Calendario!$D$3:$H$55,MATCH(X$4,Calendario!$A$3:$A$55,0),MATCH($I48,Calendario!$D$2:$H$2,0)),""),IF($K48=3,IF(AND((V48=""),(W48="")),INDEX(Calendario!$D$3:$H$55,MATCH(X$4,Calendario!$A$3:$A$55,0),MATCH($I48,Calendario!$D$2:$H$2,0)),""),IF($K48=4,IF(AND((U48=""),(V48=""),(W48="")),INDEX(Calendario!$D$3:$H$55,MATCH(X$4,Calendario!$A$3:$A$55,0),MATCH($I48,Calendario!$D$2:$H$2,0)),""))))))))</f>
        <v/>
      </c>
      <c r="Y48" s="107" t="str">
        <f>IF(ISBLANK($I48),"",IF(OR(EXACT(($I48),PROPER(TEXT(Y47,"dddd"))),(EXACT(($I48),PROPER(TEXT(Y46,"dddd"))))),"",IF(EXACT(($I48),(PROPER(TEXT(Y$3,"dddd")))),"",IF($K48=1,INDEX(Calendario!$D$3:$H$55,MATCH(Y$4,Calendario!$A$3:$A$55,0),MATCH($I48,Calendario!$D$2:$H$2,0)),IF($K48=2,IF(X48="",INDEX(Calendario!$D$3:$H$55,MATCH(Y$4,Calendario!$A$3:$A$55,0),MATCH($I48,Calendario!$D$2:$H$2,0)),""),IF($K48=3,IF(AND((W48=""),(X48="")),INDEX(Calendario!$D$3:$H$55,MATCH(Y$4,Calendario!$A$3:$A$55,0),MATCH($I48,Calendario!$D$2:$H$2,0)),""),IF($K48=4,IF(AND((V48=""),(W48=""),(X48="")),INDEX(Calendario!$D$3:$H$55,MATCH(Y$4,Calendario!$A$3:$A$55,0),MATCH($I48,Calendario!$D$2:$H$2,0)),""))))))))</f>
        <v/>
      </c>
      <c r="Z48" s="107" t="str">
        <f>IF(ISBLANK($I48),"",IF(OR(EXACT(($I48),PROPER(TEXT(Z47,"dddd"))),(EXACT(($I48),PROPER(TEXT(Z46,"dddd"))))),"",IF(EXACT(($I48),(PROPER(TEXT(Z$3,"dddd")))),"",IF($K48=1,INDEX(Calendario!$D$3:$H$55,MATCH(Z$4,Calendario!$A$3:$A$55,0),MATCH($I48,Calendario!$D$2:$H$2,0)),IF($K48=2,IF(Y48="",INDEX(Calendario!$D$3:$H$55,MATCH(Z$4,Calendario!$A$3:$A$55,0),MATCH($I48,Calendario!$D$2:$H$2,0)),""),IF($K48=3,IF(AND((X48=""),(Y48="")),INDEX(Calendario!$D$3:$H$55,MATCH(Z$4,Calendario!$A$3:$A$55,0),MATCH($I48,Calendario!$D$2:$H$2,0)),""),IF($K48=4,IF(AND((W48=""),(X48=""),(Y48="")),INDEX(Calendario!$D$3:$H$55,MATCH(Z$4,Calendario!$A$3:$A$55,0),MATCH($I48,Calendario!$D$2:$H$2,0)),""))))))))</f>
        <v/>
      </c>
      <c r="AA48" s="108" t="str">
        <f>IF(ISBLANK($I48),"",IF(OR(EXACT(($I48),PROPER(TEXT(AA47,"dddd"))),(EXACT(($I48),PROPER(TEXT(AA46,"dddd"))))),"",IF(EXACT(($I48),(PROPER(TEXT(AA$3,"dddd")))),"",IF($K48=1,INDEX(Calendario!$D$3:$H$55,MATCH(AA$4,Calendario!$A$3:$A$55,0),MATCH($I48,Calendario!$D$2:$H$2,0)),IF($K48=2,IF(Z48="",INDEX(Calendario!$D$3:$H$55,MATCH(AA$4,Calendario!$A$3:$A$55,0),MATCH($I48,Calendario!$D$2:$H$2,0)),""),IF($K48=3,IF(AND((Y48=""),(Z48="")),INDEX(Calendario!$D$3:$H$55,MATCH(AA$4,Calendario!$A$3:$A$55,0),MATCH($I48,Calendario!$D$2:$H$2,0)),""),IF($K48=4,IF(AND((X48=""),(Y48=""),(Z48="")),INDEX(Calendario!$D$3:$H$55,MATCH(AA$4,Calendario!$A$3:$A$55,0),MATCH($I48,Calendario!$D$2:$H$2,0)),""))))))))</f>
        <v/>
      </c>
      <c r="AB48" s="108" t="str">
        <f>IF(ISBLANK($I48),"",IF(OR(EXACT(($I48),PROPER(TEXT(AB47,"dddd"))),(EXACT(($I48),PROPER(TEXT(AB46,"dddd"))))),"",IF(EXACT(($I48),(PROPER(TEXT(AB$3,"dddd")))),"",IF($K48=1,INDEX(Calendario!$D$3:$H$55,MATCH(AB$4,Calendario!$A$3:$A$55,0),MATCH($I48,Calendario!$D$2:$H$2,0)),IF($K48=2,IF(AA48="",INDEX(Calendario!$D$3:$H$55,MATCH(AB$4,Calendario!$A$3:$A$55,0),MATCH($I48,Calendario!$D$2:$H$2,0)),""),IF($K48=3,IF(AND((Z48=""),(AA48="")),INDEX(Calendario!$D$3:$H$55,MATCH(AB$4,Calendario!$A$3:$A$55,0),MATCH($I48,Calendario!$D$2:$H$2,0)),""),IF($K48=4,IF(AND((Y48=""),(Z48=""),(AA48="")),INDEX(Calendario!$D$3:$H$55,MATCH(AB$4,Calendario!$A$3:$A$55,0),MATCH($I48,Calendario!$D$2:$H$2,0)),""))))))))</f>
        <v/>
      </c>
      <c r="AC48" s="108" t="str">
        <f>IF(ISBLANK($I48),"",IF(OR(EXACT(($I48),PROPER(TEXT(AC47,"dddd"))),(EXACT(($I48),PROPER(TEXT(AC46,"dddd"))))),"",IF(EXACT(($I48),(PROPER(TEXT(AC$3,"dddd")))),"",IF($K48=1,INDEX(Calendario!$D$3:$H$55,MATCH(AC$4,Calendario!$A$3:$A$55,0),MATCH($I48,Calendario!$D$2:$H$2,0)),IF($K48=2,IF(AB48="",INDEX(Calendario!$D$3:$H$55,MATCH(AC$4,Calendario!$A$3:$A$55,0),MATCH($I48,Calendario!$D$2:$H$2,0)),""),IF($K48=3,IF(AND((AA48=""),(AB48="")),INDEX(Calendario!$D$3:$H$55,MATCH(AC$4,Calendario!$A$3:$A$55,0),MATCH($I48,Calendario!$D$2:$H$2,0)),""),IF($K48=4,IF(AND((Z48=""),(AA48=""),(AB48="")),INDEX(Calendario!$D$3:$H$55,MATCH(AC$4,Calendario!$A$3:$A$55,0),MATCH($I48,Calendario!$D$2:$H$2,0)),""))))))))</f>
        <v/>
      </c>
      <c r="AD48" s="108" t="str">
        <f>IF(ISBLANK($I48),"",IF(OR(EXACT(($I48),PROPER(TEXT(AD47,"dddd"))),(EXACT(($I48),PROPER(TEXT(AD46,"dddd"))))),"",IF(EXACT(($I48),(PROPER(TEXT(AD$3,"dddd")))),"",IF($K48=1,INDEX(Calendario!$D$3:$H$55,MATCH(AD$4,Calendario!$A$3:$A$55,0),MATCH($I48,Calendario!$D$2:$H$2,0)),IF($K48=2,IF(AC48="",INDEX(Calendario!$D$3:$H$55,MATCH(AD$4,Calendario!$A$3:$A$55,0),MATCH($I48,Calendario!$D$2:$H$2,0)),""),IF($K48=3,IF(AND((AB48=""),(AC48="")),INDEX(Calendario!$D$3:$H$55,MATCH(AD$4,Calendario!$A$3:$A$55,0),MATCH($I48,Calendario!$D$2:$H$2,0)),""),IF($K48=4,IF(AND((AA48=""),(AB48=""),(AC48="")),INDEX(Calendario!$D$3:$H$55,MATCH(AD$4,Calendario!$A$3:$A$55,0),MATCH($I48,Calendario!$D$2:$H$2,0)),""))))))))</f>
        <v/>
      </c>
      <c r="AE48" s="107" t="str">
        <f>IF(ISBLANK($I48),"",IF(OR(EXACT(($I48),PROPER(TEXT(AE47,"dddd"))),(EXACT(($I48),PROPER(TEXT(AE46,"dddd"))))),"",IF(EXACT(($I48),(PROPER(TEXT(AE$3,"dddd")))),"",IF($K48=1,INDEX(Calendario!$D$3:$H$55,MATCH(AE$4,Calendario!$A$3:$A$55,0),MATCH($I48,Calendario!$D$2:$H$2,0)),IF($K48=2,IF(AD48="",INDEX(Calendario!$D$3:$H$55,MATCH(AE$4,Calendario!$A$3:$A$55,0),MATCH($I48,Calendario!$D$2:$H$2,0)),""),IF($K48=3,IF(AND((AC48=""),(AD48="")),INDEX(Calendario!$D$3:$H$55,MATCH(AE$4,Calendario!$A$3:$A$55,0),MATCH($I48,Calendario!$D$2:$H$2,0)),""),IF($K48=4,IF(AND((AB48=""),(AC48=""),(AD48="")),INDEX(Calendario!$D$3:$H$55,MATCH(AE$4,Calendario!$A$3:$A$55,0),MATCH($I48,Calendario!$D$2:$H$2,0)),""))))))))</f>
        <v/>
      </c>
      <c r="AF48" s="107" t="str">
        <f>IF(ISBLANK($I48),"",IF(OR(EXACT(($I48),PROPER(TEXT(AF47,"dddd"))),(EXACT(($I48),PROPER(TEXT(AF46,"dddd"))))),"",IF(EXACT(($I48),(PROPER(TEXT(AF$3,"dddd")))),"",IF($K48=1,INDEX(Calendario!$D$3:$H$55,MATCH(AF$4,Calendario!$A$3:$A$55,0),MATCH($I48,Calendario!$D$2:$H$2,0)),IF($K48=2,IF(AE48="",INDEX(Calendario!$D$3:$H$55,MATCH(AF$4,Calendario!$A$3:$A$55,0),MATCH($I48,Calendario!$D$2:$H$2,0)),""),IF($K48=3,IF(AND((AD48=""),(AE48="")),INDEX(Calendario!$D$3:$H$55,MATCH(AF$4,Calendario!$A$3:$A$55,0),MATCH($I48,Calendario!$D$2:$H$2,0)),""),IF($K48=4,IF(AND((AC48=""),(AD48=""),(AE48="")),INDEX(Calendario!$D$3:$H$55,MATCH(AF$4,Calendario!$A$3:$A$55,0),MATCH($I48,Calendario!$D$2:$H$2,0)),""))))))))</f>
        <v/>
      </c>
      <c r="AG48" s="107" t="str">
        <f>IF(ISBLANK($I48),"",IF(OR(EXACT(($I48),PROPER(TEXT(AG47,"dddd"))),(EXACT(($I48),PROPER(TEXT(AG46,"dddd"))))),"",IF(EXACT(($I48),(PROPER(TEXT(AG$3,"dddd")))),"",IF($K48=1,INDEX(Calendario!$D$3:$H$55,MATCH(AG$4,Calendario!$A$3:$A$55,0),MATCH($I48,Calendario!$D$2:$H$2,0)),IF($K48=2,IF(AF48="",INDEX(Calendario!$D$3:$H$55,MATCH(AG$4,Calendario!$A$3:$A$55,0),MATCH($I48,Calendario!$D$2:$H$2,0)),""),IF($K48=3,IF(AND((AE48=""),(AF48="")),INDEX(Calendario!$D$3:$H$55,MATCH(AG$4,Calendario!$A$3:$A$55,0),MATCH($I48,Calendario!$D$2:$H$2,0)),""),IF($K48=4,IF(AND((AD48=""),(AE48=""),(AF48="")),INDEX(Calendario!$D$3:$H$55,MATCH(AG$4,Calendario!$A$3:$A$55,0),MATCH($I48,Calendario!$D$2:$H$2,0)),""))))))))</f>
        <v/>
      </c>
      <c r="AH48" s="107" t="str">
        <f>IF(ISBLANK($I48),"",IF(OR(EXACT(($I48),PROPER(TEXT(AH47,"dddd"))),(EXACT(($I48),PROPER(TEXT(AH46,"dddd"))))),"",IF(EXACT(($I48),(PROPER(TEXT(AH$3,"dddd")))),"",IF($K48=1,INDEX(Calendario!$D$3:$H$55,MATCH(AH$4,Calendario!$A$3:$A$55,0),MATCH($I48,Calendario!$D$2:$H$2,0)),IF($K48=2,IF(AG48="",INDEX(Calendario!$D$3:$H$55,MATCH(AH$4,Calendario!$A$3:$A$55,0),MATCH($I48,Calendario!$D$2:$H$2,0)),""),IF($K48=3,IF(AND((AF48=""),(AG48="")),INDEX(Calendario!$D$3:$H$55,MATCH(AH$4,Calendario!$A$3:$A$55,0),MATCH($I48,Calendario!$D$2:$H$2,0)),""),IF($K48=4,IF(AND((AE48=""),(AF48=""),(AG48="")),INDEX(Calendario!$D$3:$H$55,MATCH(AH$4,Calendario!$A$3:$A$55,0),MATCH($I48,Calendario!$D$2:$H$2,0)),""))))))))</f>
        <v/>
      </c>
      <c r="AI48" s="108" t="str">
        <f>IF(ISBLANK($I48),"",IF(OR(EXACT(($I48),PROPER(TEXT(AI47,"dddd"))),(EXACT(($I48),PROPER(TEXT(AI46,"dddd"))))),"",IF(EXACT(($I48),(PROPER(TEXT(AI$3,"dddd")))),"",IF($K48=1,INDEX(Calendario!$D$3:$H$55,MATCH(AI$4,Calendario!$A$3:$A$55,0),MATCH($I48,Calendario!$D$2:$H$2,0)),IF($K48=2,IF(AH48="",INDEX(Calendario!$D$3:$H$55,MATCH(AI$4,Calendario!$A$3:$A$55,0),MATCH($I48,Calendario!$D$2:$H$2,0)),""),IF($K48=3,IF(AND((AG48=""),(AH48="")),INDEX(Calendario!$D$3:$H$55,MATCH(AI$4,Calendario!$A$3:$A$55,0),MATCH($I48,Calendario!$D$2:$H$2,0)),""),IF($K48=4,IF(AND((AF48=""),(AG48=""),(AH48="")),INDEX(Calendario!$D$3:$H$55,MATCH(AI$4,Calendario!$A$3:$A$55,0),MATCH($I48,Calendario!$D$2:$H$2,0)),""))))))))</f>
        <v/>
      </c>
      <c r="AJ48" s="108" t="str">
        <f>IF(ISBLANK($I48),"",IF(OR(EXACT(($I48),PROPER(TEXT(AJ47,"dddd"))),(EXACT(($I48),PROPER(TEXT(AJ46,"dddd"))))),"",IF(EXACT(($I48),(PROPER(TEXT(AJ$3,"dddd")))),"",IF($K48=1,INDEX(Calendario!$D$3:$H$55,MATCH(AJ$4,Calendario!$A$3:$A$55,0),MATCH($I48,Calendario!$D$2:$H$2,0)),IF($K48=2,IF(AI48="",INDEX(Calendario!$D$3:$H$55,MATCH(AJ$4,Calendario!$A$3:$A$55,0),MATCH($I48,Calendario!$D$2:$H$2,0)),""),IF($K48=3,IF(AND((AH48=""),(AI48="")),INDEX(Calendario!$D$3:$H$55,MATCH(AJ$4,Calendario!$A$3:$A$55,0),MATCH($I48,Calendario!$D$2:$H$2,0)),""),IF($K48=4,IF(AND((AG48=""),(AH48=""),(AI48="")),INDEX(Calendario!$D$3:$H$55,MATCH(AJ$4,Calendario!$A$3:$A$55,0),MATCH($I48,Calendario!$D$2:$H$2,0)),""))))))))</f>
        <v/>
      </c>
      <c r="AK48" s="108" t="str">
        <f>IF(ISBLANK($I48),"",IF(OR(EXACT(($I48),PROPER(TEXT(AK47,"dddd"))),(EXACT(($I48),PROPER(TEXT(AK46,"dddd"))))),"",IF(EXACT(($I48),(PROPER(TEXT(AK$3,"dddd")))),"",IF($K48=1,INDEX(Calendario!$D$3:$H$55,MATCH(AK$4,Calendario!$A$3:$A$55,0),MATCH($I48,Calendario!$D$2:$H$2,0)),IF($K48=2,IF(AJ48="",INDEX(Calendario!$D$3:$H$55,MATCH(AK$4,Calendario!$A$3:$A$55,0),MATCH($I48,Calendario!$D$2:$H$2,0)),""),IF($K48=3,IF(AND((AI48=""),(AJ48="")),INDEX(Calendario!$D$3:$H$55,MATCH(AK$4,Calendario!$A$3:$A$55,0),MATCH($I48,Calendario!$D$2:$H$2,0)),""),IF($K48=4,IF(AND((AH48=""),(AI48=""),(AJ48="")),INDEX(Calendario!$D$3:$H$55,MATCH(AK$4,Calendario!$A$3:$A$55,0),MATCH($I48,Calendario!$D$2:$H$2,0)),""))))))))</f>
        <v/>
      </c>
      <c r="AL48" s="108" t="str">
        <f>IF(ISBLANK($I48),"",IF(OR(EXACT(($I48),PROPER(TEXT(AL47,"dddd"))),(EXACT(($I48),PROPER(TEXT(AL46,"dddd"))))),"",IF(EXACT(($I48),(PROPER(TEXT(AL$3,"dddd")))),"",IF($K48=1,INDEX(Calendario!$D$3:$H$55,MATCH(AL$4,Calendario!$A$3:$A$55,0),MATCH($I48,Calendario!$D$2:$H$2,0)),IF($K48=2,IF(AK48="",INDEX(Calendario!$D$3:$H$55,MATCH(AL$4,Calendario!$A$3:$A$55,0),MATCH($I48,Calendario!$D$2:$H$2,0)),""),IF($K48=3,IF(AND((AJ48=""),(AK48="")),INDEX(Calendario!$D$3:$H$55,MATCH(AL$4,Calendario!$A$3:$A$55,0),MATCH($I48,Calendario!$D$2:$H$2,0)),""),IF($K48=4,IF(AND((AI48=""),(AJ48=""),(AK48="")),INDEX(Calendario!$D$3:$H$55,MATCH(AL$4,Calendario!$A$3:$A$55,0),MATCH($I48,Calendario!$D$2:$H$2,0)),""))))))))</f>
        <v/>
      </c>
      <c r="AM48" s="108" t="str">
        <f>IF(ISBLANK($I48),"",IF(OR(EXACT(($I48),PROPER(TEXT(AM47,"dddd"))),(EXACT(($I48),PROPER(TEXT(AM46,"dddd"))))),"",IF(EXACT(($I48),(PROPER(TEXT(AM$3,"dddd")))),"",IF($K48=1,INDEX(Calendario!$D$3:$H$55,MATCH(AM$4,Calendario!$A$3:$A$55,0),MATCH($I48,Calendario!$D$2:$H$2,0)),IF($K48=2,IF(AL48="",INDEX(Calendario!$D$3:$H$55,MATCH(AM$4,Calendario!$A$3:$A$55,0),MATCH($I48,Calendario!$D$2:$H$2,0)),""),IF($K48=3,IF(AND((AK48=""),(AL48="")),INDEX(Calendario!$D$3:$H$55,MATCH(AM$4,Calendario!$A$3:$A$55,0),MATCH($I48,Calendario!$D$2:$H$2,0)),""),IF($K48=4,IF(AND((AJ48=""),(AK48=""),(AL48="")),INDEX(Calendario!$D$3:$H$55,MATCH(AM$4,Calendario!$A$3:$A$55,0),MATCH($I48,Calendario!$D$2:$H$2,0)),""))))))))</f>
        <v/>
      </c>
      <c r="AN48" s="107" t="str">
        <f>IF(ISBLANK($I48),"",IF(OR(EXACT(($I48),PROPER(TEXT(AN47,"dddd"))),(EXACT(($I48),PROPER(TEXT(AN46,"dddd"))))),"",IF(EXACT(($I48),(PROPER(TEXT(AN$3,"dddd")))),"",IF($K48=1,INDEX(Calendario!$D$3:$H$55,MATCH(AN$4,Calendario!$A$3:$A$55,0),MATCH($I48,Calendario!$D$2:$H$2,0)),IF($K48=2,IF(AM48="",INDEX(Calendario!$D$3:$H$55,MATCH(AN$4,Calendario!$A$3:$A$55,0),MATCH($I48,Calendario!$D$2:$H$2,0)),""),IF($K48=3,IF(AND((AL48=""),(AM48="")),INDEX(Calendario!$D$3:$H$55,MATCH(AN$4,Calendario!$A$3:$A$55,0),MATCH($I48,Calendario!$D$2:$H$2,0)),""),IF($K48=4,IF(AND((AK48=""),(AL48=""),(AM48="")),INDEX(Calendario!$D$3:$H$55,MATCH(AN$4,Calendario!$A$3:$A$55,0),MATCH($I48,Calendario!$D$2:$H$2,0)),""))))))))</f>
        <v/>
      </c>
      <c r="AO48" s="107" t="str">
        <f>IF(ISBLANK($I48),"",IF(OR(EXACT(($I48),PROPER(TEXT(AO47,"dddd"))),(EXACT(($I48),PROPER(TEXT(AO46,"dddd"))))),"",IF(EXACT(($I48),(PROPER(TEXT(AO$3,"dddd")))),"",IF($K48=1,INDEX(Calendario!$D$3:$H$55,MATCH(AO$4,Calendario!$A$3:$A$55,0),MATCH($I48,Calendario!$D$2:$H$2,0)),IF($K48=2,IF(AN48="",INDEX(Calendario!$D$3:$H$55,MATCH(AO$4,Calendario!$A$3:$A$55,0),MATCH($I48,Calendario!$D$2:$H$2,0)),""),IF($K48=3,IF(AND((AM48=""),(AN48="")),INDEX(Calendario!$D$3:$H$55,MATCH(AO$4,Calendario!$A$3:$A$55,0),MATCH($I48,Calendario!$D$2:$H$2,0)),""),IF($K48=4,IF(AND((AL48=""),(AM48=""),(AN48="")),INDEX(Calendario!$D$3:$H$55,MATCH(AO$4,Calendario!$A$3:$A$55,0),MATCH($I48,Calendario!$D$2:$H$2,0)),""))))))))</f>
        <v/>
      </c>
      <c r="AP48" s="107" t="str">
        <f>IF(ISBLANK($I48),"",IF(OR(EXACT(($I48),PROPER(TEXT(AP47,"dddd"))),(EXACT(($I48),PROPER(TEXT(AP46,"dddd"))))),"",IF(EXACT(($I48),(PROPER(TEXT(AP$3,"dddd")))),"",IF($K48=1,INDEX(Calendario!$D$3:$H$55,MATCH(AP$4,Calendario!$A$3:$A$55,0),MATCH($I48,Calendario!$D$2:$H$2,0)),IF($K48=2,IF(AO48="",INDEX(Calendario!$D$3:$H$55,MATCH(AP$4,Calendario!$A$3:$A$55,0),MATCH($I48,Calendario!$D$2:$H$2,0)),""),IF($K48=3,IF(AND((AN48=""),(AO48="")),INDEX(Calendario!$D$3:$H$55,MATCH(AP$4,Calendario!$A$3:$A$55,0),MATCH($I48,Calendario!$D$2:$H$2,0)),""),IF($K48=4,IF(AND((AM48=""),(AN48=""),(AO48="")),INDEX(Calendario!$D$3:$H$55,MATCH(AP$4,Calendario!$A$3:$A$55,0),MATCH($I48,Calendario!$D$2:$H$2,0)),""))))))))</f>
        <v/>
      </c>
      <c r="AQ48" s="107" t="str">
        <f>IF(ISBLANK($I48),"",IF(OR(EXACT(($I48),PROPER(TEXT(AQ47,"dddd"))),(EXACT(($I48),PROPER(TEXT(AQ46,"dddd"))))),"",IF(EXACT(($I48),(PROPER(TEXT(AQ$3,"dddd")))),"",IF($K48=1,INDEX(Calendario!$D$3:$H$55,MATCH(AQ$4,Calendario!$A$3:$A$55,0),MATCH($I48,Calendario!$D$2:$H$2,0)),IF($K48=2,IF(AP48="",INDEX(Calendario!$D$3:$H$55,MATCH(AQ$4,Calendario!$A$3:$A$55,0),MATCH($I48,Calendario!$D$2:$H$2,0)),""),IF($K48=3,IF(AND((AO48=""),(AP48="")),INDEX(Calendario!$D$3:$H$55,MATCH(AQ$4,Calendario!$A$3:$A$55,0),MATCH($I48,Calendario!$D$2:$H$2,0)),""),IF($K48=4,IF(AND((AN48=""),(AO48=""),(AP48="")),INDEX(Calendario!$D$3:$H$55,MATCH(AQ$4,Calendario!$A$3:$A$55,0),MATCH($I48,Calendario!$D$2:$H$2,0)),""))))))))</f>
        <v/>
      </c>
      <c r="AR48" s="108" t="str">
        <f>IF(ISBLANK($I48),"",IF(OR(EXACT(($I48),PROPER(TEXT(AR47,"dddd"))),(EXACT(($I48),PROPER(TEXT(AR46,"dddd"))))),"",IF(EXACT(($I48),(PROPER(TEXT(AR$3,"dddd")))),"",IF($K48=1,INDEX(Calendario!$D$3:$H$55,MATCH(AR$4,Calendario!$A$3:$A$55,0),MATCH($I48,Calendario!$D$2:$H$2,0)),IF($K48=2,IF(AQ48="",INDEX(Calendario!$D$3:$H$55,MATCH(AR$4,Calendario!$A$3:$A$55,0),MATCH($I48,Calendario!$D$2:$H$2,0)),""),IF($K48=3,IF(AND((AP48=""),(AQ48="")),INDEX(Calendario!$D$3:$H$55,MATCH(AR$4,Calendario!$A$3:$A$55,0),MATCH($I48,Calendario!$D$2:$H$2,0)),""),IF($K48=4,IF(AND((AO48=""),(AP48=""),(AQ48="")),INDEX(Calendario!$D$3:$H$55,MATCH(AR$4,Calendario!$A$3:$A$55,0),MATCH($I48,Calendario!$D$2:$H$2,0)),""))))))))</f>
        <v/>
      </c>
      <c r="AS48" s="108" t="str">
        <f>IF(ISBLANK($I48),"",IF(OR(EXACT(($I48),PROPER(TEXT(AS47,"dddd"))),(EXACT(($I48),PROPER(TEXT(AS46,"dddd"))))),"",IF(EXACT(($I48),(PROPER(TEXT(AS$3,"dddd")))),"",IF($K48=1,INDEX(Calendario!$D$3:$H$55,MATCH(AS$4,Calendario!$A$3:$A$55,0),MATCH($I48,Calendario!$D$2:$H$2,0)),IF($K48=2,IF(AR48="",INDEX(Calendario!$D$3:$H$55,MATCH(AS$4,Calendario!$A$3:$A$55,0),MATCH($I48,Calendario!$D$2:$H$2,0)),""),IF($K48=3,IF(AND((AQ48=""),(AR48="")),INDEX(Calendario!$D$3:$H$55,MATCH(AS$4,Calendario!$A$3:$A$55,0),MATCH($I48,Calendario!$D$2:$H$2,0)),""),IF($K48=4,IF(AND((AP48=""),(AQ48=""),(AR48="")),INDEX(Calendario!$D$3:$H$55,MATCH(AS$4,Calendario!$A$3:$A$55,0),MATCH($I48,Calendario!$D$2:$H$2,0)),""))))))))</f>
        <v/>
      </c>
      <c r="AT48" s="108" t="str">
        <f>IF(ISBLANK($I48),"",IF(OR(EXACT(($I48),PROPER(TEXT(AT47,"dddd"))),(EXACT(($I48),PROPER(TEXT(AT46,"dddd"))))),"",IF(EXACT(($I48),(PROPER(TEXT(AT$3,"dddd")))),"",IF($K48=1,INDEX(Calendario!$D$3:$H$55,MATCH(AT$4,Calendario!$A$3:$A$55,0),MATCH($I48,Calendario!$D$2:$H$2,0)),IF($K48=2,IF(AS48="",INDEX(Calendario!$D$3:$H$55,MATCH(AT$4,Calendario!$A$3:$A$55,0),MATCH($I48,Calendario!$D$2:$H$2,0)),""),IF($K48=3,IF(AND((AR48=""),(AS48="")),INDEX(Calendario!$D$3:$H$55,MATCH(AT$4,Calendario!$A$3:$A$55,0),MATCH($I48,Calendario!$D$2:$H$2,0)),""),IF($K48=4,IF(AND((AQ48=""),(AR48=""),(AS48="")),INDEX(Calendario!$D$3:$H$55,MATCH(AT$4,Calendario!$A$3:$A$55,0),MATCH($I48,Calendario!$D$2:$H$2,0)),""))))))))</f>
        <v/>
      </c>
      <c r="AU48" s="108" t="str">
        <f>IF(ISBLANK($I48),"",IF(OR(EXACT(($I48),PROPER(TEXT(AU47,"dddd"))),(EXACT(($I48),PROPER(TEXT(AU46,"dddd"))))),"",IF(EXACT(($I48),(PROPER(TEXT(AU$3,"dddd")))),"",IF($K48=1,INDEX(Calendario!$D$3:$H$55,MATCH(AU$4,Calendario!$A$3:$A$55,0),MATCH($I48,Calendario!$D$2:$H$2,0)),IF($K48=2,IF(AT48="",INDEX(Calendario!$D$3:$H$55,MATCH(AU$4,Calendario!$A$3:$A$55,0),MATCH($I48,Calendario!$D$2:$H$2,0)),""),IF($K48=3,IF(AND((AS48=""),(AT48="")),INDEX(Calendario!$D$3:$H$55,MATCH(AU$4,Calendario!$A$3:$A$55,0),MATCH($I48,Calendario!$D$2:$H$2,0)),""),IF($K48=4,IF(AND((AR48=""),(AS48=""),(AT48="")),INDEX(Calendario!$D$3:$H$55,MATCH(AU$4,Calendario!$A$3:$A$55,0),MATCH($I48,Calendario!$D$2:$H$2,0)),""))))))))</f>
        <v/>
      </c>
      <c r="AV48" s="107" t="str">
        <f>IF(ISBLANK($I48),"",IF(OR(EXACT(($I48),PROPER(TEXT(AV47,"dddd"))),(EXACT(($I48),PROPER(TEXT(AV46,"dddd"))))),"",IF(EXACT(($I48),(PROPER(TEXT(AV$3,"dddd")))),"",IF($K48=1,INDEX(Calendario!$D$3:$H$55,MATCH(AV$4,Calendario!$A$3:$A$55,0),MATCH($I48,Calendario!$D$2:$H$2,0)),IF($K48=2,IF(AU48="",INDEX(Calendario!$D$3:$H$55,MATCH(AV$4,Calendario!$A$3:$A$55,0),MATCH($I48,Calendario!$D$2:$H$2,0)),""),IF($K48=3,IF(AND((AT48=""),(AU48="")),INDEX(Calendario!$D$3:$H$55,MATCH(AV$4,Calendario!$A$3:$A$55,0),MATCH($I48,Calendario!$D$2:$H$2,0)),""),IF($K48=4,IF(AND((AS48=""),(AT48=""),(AU48="")),INDEX(Calendario!$D$3:$H$55,MATCH(AV$4,Calendario!$A$3:$A$55,0),MATCH($I48,Calendario!$D$2:$H$2,0)),""))))))))</f>
        <v/>
      </c>
      <c r="AW48" s="107" t="str">
        <f>IF(ISBLANK($I48),"",IF(OR(EXACT(($I48),PROPER(TEXT(AW47,"dddd"))),(EXACT(($I48),PROPER(TEXT(AW46,"dddd"))))),"",IF(EXACT(($I48),(PROPER(TEXT(AW$3,"dddd")))),"",IF($K48=1,INDEX(Calendario!$D$3:$H$55,MATCH(AW$4,Calendario!$A$3:$A$55,0),MATCH($I48,Calendario!$D$2:$H$2,0)),IF($K48=2,IF(AV48="",INDEX(Calendario!$D$3:$H$55,MATCH(AW$4,Calendario!$A$3:$A$55,0),MATCH($I48,Calendario!$D$2:$H$2,0)),""),IF($K48=3,IF(AND((AU48=""),(AV48="")),INDEX(Calendario!$D$3:$H$55,MATCH(AW$4,Calendario!$A$3:$A$55,0),MATCH($I48,Calendario!$D$2:$H$2,0)),""),IF($K48=4,IF(AND((AT48=""),(AU48=""),(AV48="")),INDEX(Calendario!$D$3:$H$55,MATCH(AW$4,Calendario!$A$3:$A$55,0),MATCH($I48,Calendario!$D$2:$H$2,0)),""))))))))</f>
        <v/>
      </c>
      <c r="AX48" s="107" t="str">
        <f>IF(ISBLANK($I48),"",IF(OR(EXACT(($I48),PROPER(TEXT(AX47,"dddd"))),(EXACT(($I48),PROPER(TEXT(AX46,"dddd"))))),"",IF(EXACT(($I48),(PROPER(TEXT(AX$3,"dddd")))),"",IF($K48=1,INDEX(Calendario!$D$3:$H$55,MATCH(AX$4,Calendario!$A$3:$A$55,0),MATCH($I48,Calendario!$D$2:$H$2,0)),IF($K48=2,IF(AW48="",INDEX(Calendario!$D$3:$H$55,MATCH(AX$4,Calendario!$A$3:$A$55,0),MATCH($I48,Calendario!$D$2:$H$2,0)),""),IF($K48=3,IF(AND((AV48=""),(AW48="")),INDEX(Calendario!$D$3:$H$55,MATCH(AX$4,Calendario!$A$3:$A$55,0),MATCH($I48,Calendario!$D$2:$H$2,0)),""),IF($K48=4,IF(AND((AU48=""),(AV48=""),(AW48="")),INDEX(Calendario!$D$3:$H$55,MATCH(AX$4,Calendario!$A$3:$A$55,0),MATCH($I48,Calendario!$D$2:$H$2,0)),""))))))))</f>
        <v/>
      </c>
      <c r="AY48" s="107" t="str">
        <f>IF(ISBLANK($I48),"",IF(OR(EXACT(($I48),PROPER(TEXT(AY47,"dddd"))),(EXACT(($I48),PROPER(TEXT(AY46,"dddd"))))),"",IF(EXACT(($I48),(PROPER(TEXT(AY$3,"dddd")))),"",IF($K48=1,INDEX(Calendario!$D$3:$H$55,MATCH(AY$4,Calendario!$A$3:$A$55,0),MATCH($I48,Calendario!$D$2:$H$2,0)),IF($K48=2,IF(AX48="",INDEX(Calendario!$D$3:$H$55,MATCH(AY$4,Calendario!$A$3:$A$55,0),MATCH($I48,Calendario!$D$2:$H$2,0)),""),IF($K48=3,IF(AND((AW48=""),(AX48="")),INDEX(Calendario!$D$3:$H$55,MATCH(AY$4,Calendario!$A$3:$A$55,0),MATCH($I48,Calendario!$D$2:$H$2,0)),""),IF($K48=4,IF(AND((AV48=""),(AW48=""),(AX48="")),INDEX(Calendario!$D$3:$H$55,MATCH(AY$4,Calendario!$A$3:$A$55,0),MATCH($I48,Calendario!$D$2:$H$2,0)),""))))))))</f>
        <v/>
      </c>
      <c r="AZ48" s="107" t="str">
        <f>IF(ISBLANK($I48),"",IF(OR(EXACT(($I48),PROPER(TEXT(AZ47,"dddd"))),(EXACT(($I48),PROPER(TEXT(AZ46,"dddd"))))),"",IF(EXACT(($I48),(PROPER(TEXT(AZ$3,"dddd")))),"",IF($K48=1,INDEX(Calendario!$D$3:$H$55,MATCH(AZ$4,Calendario!$A$3:$A$55,0),MATCH($I48,Calendario!$D$2:$H$2,0)),IF($K48=2,IF(AY48="",INDEX(Calendario!$D$3:$H$55,MATCH(AZ$4,Calendario!$A$3:$A$55,0),MATCH($I48,Calendario!$D$2:$H$2,0)),""),IF($K48=3,IF(AND((AX48=""),(AY48="")),INDEX(Calendario!$D$3:$H$55,MATCH(AZ$4,Calendario!$A$3:$A$55,0),MATCH($I48,Calendario!$D$2:$H$2,0)),""),IF($K48=4,IF(AND((AW48=""),(AX48=""),(AY48="")),INDEX(Calendario!$D$3:$H$55,MATCH(AZ$4,Calendario!$A$3:$A$55,0),MATCH($I48,Calendario!$D$2:$H$2,0)),""))))))))</f>
        <v/>
      </c>
      <c r="BA48" s="108" t="str">
        <f>IF(ISBLANK($I48),"",IF(OR(EXACT(($I48),PROPER(TEXT(BA47,"dddd"))),(EXACT(($I48),PROPER(TEXT(BA46,"dddd"))))),"",IF(EXACT(($I48),(PROPER(TEXT(BA$3,"dddd")))),"",IF($K48=1,INDEX(Calendario!$D$3:$H$55,MATCH(BA$4,Calendario!$A$3:$A$55,0),MATCH($I48,Calendario!$D$2:$H$2,0)),IF($K48=2,IF(AZ48="",INDEX(Calendario!$D$3:$H$55,MATCH(BA$4,Calendario!$A$3:$A$55,0),MATCH($I48,Calendario!$D$2:$H$2,0)),""),IF($K48=3,IF(AND((AY48=""),(AZ48="")),INDEX(Calendario!$D$3:$H$55,MATCH(BA$4,Calendario!$A$3:$A$55,0),MATCH($I48,Calendario!$D$2:$H$2,0)),""),IF($K48=4,IF(AND((AX48=""),(AY48=""),(AZ48="")),INDEX(Calendario!$D$3:$H$55,MATCH(BA$4,Calendario!$A$3:$A$55,0),MATCH($I48,Calendario!$D$2:$H$2,0)),""))))))))</f>
        <v/>
      </c>
      <c r="BB48" s="108" t="str">
        <f>IF(ISBLANK($I48),"",IF(OR(EXACT(($I48),PROPER(TEXT(BB47,"dddd"))),(EXACT(($I48),PROPER(TEXT(BB46,"dddd"))))),"",IF(EXACT(($I48),(PROPER(TEXT(BB$3,"dddd")))),"",IF($K48=1,INDEX(Calendario!$D$3:$H$55,MATCH(BB$4,Calendario!$A$3:$A$55,0),MATCH($I48,Calendario!$D$2:$H$2,0)),IF($K48=2,IF(BA48="",INDEX(Calendario!$D$3:$H$55,MATCH(BB$4,Calendario!$A$3:$A$55,0),MATCH($I48,Calendario!$D$2:$H$2,0)),""),IF($K48=3,IF(AND((AZ48=""),(BA48="")),INDEX(Calendario!$D$3:$H$55,MATCH(BB$4,Calendario!$A$3:$A$55,0),MATCH($I48,Calendario!$D$2:$H$2,0)),""),IF($K48=4,IF(AND((AY48=""),(AZ48=""),(BA48="")),INDEX(Calendario!$D$3:$H$55,MATCH(BB$4,Calendario!$A$3:$A$55,0),MATCH($I48,Calendario!$D$2:$H$2,0)),""))))))))</f>
        <v/>
      </c>
      <c r="BC48" s="108" t="str">
        <f>IF(ISBLANK($I48),"",IF(OR(EXACT(($I48),PROPER(TEXT(BC47,"dddd"))),(EXACT(($I48),PROPER(TEXT(BC46,"dddd"))))),"",IF(EXACT(($I48),(PROPER(TEXT(BC$3,"dddd")))),"",IF($K48=1,INDEX(Calendario!$D$3:$H$55,MATCH(BC$4,Calendario!$A$3:$A$55,0),MATCH($I48,Calendario!$D$2:$H$2,0)),IF($K48=2,IF(BB48="",INDEX(Calendario!$D$3:$H$55,MATCH(BC$4,Calendario!$A$3:$A$55,0),MATCH($I48,Calendario!$D$2:$H$2,0)),""),IF($K48=3,IF(AND((BA48=""),(BB48="")),INDEX(Calendario!$D$3:$H$55,MATCH(BC$4,Calendario!$A$3:$A$55,0),MATCH($I48,Calendario!$D$2:$H$2,0)),""),IF($K48=4,IF(AND((AZ48=""),(BA48=""),(BB48="")),INDEX(Calendario!$D$3:$H$55,MATCH(BC$4,Calendario!$A$3:$A$55,0),MATCH($I48,Calendario!$D$2:$H$2,0)),""))))))))</f>
        <v/>
      </c>
      <c r="BD48" s="108" t="str">
        <f>IF(ISBLANK($I48),"",IF(OR(EXACT(($I48),PROPER(TEXT(BD47,"dddd"))),(EXACT(($I48),PROPER(TEXT(BD46,"dddd"))))),"",IF(EXACT(($I48),(PROPER(TEXT(BD$3,"dddd")))),"",IF($K48=1,INDEX(Calendario!$D$3:$H$55,MATCH(BD$4,Calendario!$A$3:$A$55,0),MATCH($I48,Calendario!$D$2:$H$2,0)),IF($K48=2,IF(BC48="",INDEX(Calendario!$D$3:$H$55,MATCH(BD$4,Calendario!$A$3:$A$55,0),MATCH($I48,Calendario!$D$2:$H$2,0)),""),IF($K48=3,IF(AND((BB48=""),(BC48="")),INDEX(Calendario!$D$3:$H$55,MATCH(BD$4,Calendario!$A$3:$A$55,0),MATCH($I48,Calendario!$D$2:$H$2,0)),""),IF($K48=4,IF(AND((BA48=""),(BB48=""),(BC48="")),INDEX(Calendario!$D$3:$H$55,MATCH(BD$4,Calendario!$A$3:$A$55,0),MATCH($I48,Calendario!$D$2:$H$2,0)),""))))))))</f>
        <v/>
      </c>
      <c r="BE48" s="107" t="str">
        <f>IF(ISBLANK($I48),"",IF(OR(EXACT(($I48),PROPER(TEXT(BE47,"dddd"))),(EXACT(($I48),PROPER(TEXT(BE46,"dddd"))))),"",IF(EXACT(($I48),(PROPER(TEXT(BE$3,"dddd")))),"",IF($K48=1,INDEX(Calendario!$D$3:$H$55,MATCH(BE$4,Calendario!$A$3:$A$55,0),MATCH($I48,Calendario!$D$2:$H$2,0)),IF($K48=2,IF(BD48="",INDEX(Calendario!$D$3:$H$55,MATCH(BE$4,Calendario!$A$3:$A$55,0),MATCH($I48,Calendario!$D$2:$H$2,0)),""),IF($K48=3,IF(AND((BC48=""),(BD48="")),INDEX(Calendario!$D$3:$H$55,MATCH(BE$4,Calendario!$A$3:$A$55,0),MATCH($I48,Calendario!$D$2:$H$2,0)),""),IF($K48=4,IF(AND((BB48=""),(BC48=""),(BD48="")),INDEX(Calendario!$D$3:$H$55,MATCH(BE$4,Calendario!$A$3:$A$55,0),MATCH($I48,Calendario!$D$2:$H$2,0)),""))))))))</f>
        <v/>
      </c>
      <c r="BF48" s="107" t="str">
        <f>IF(ISBLANK($I48),"",IF(OR(EXACT(($I48),PROPER(TEXT(BF47,"dddd"))),(EXACT(($I48),PROPER(TEXT(BF46,"dddd"))))),"",IF(EXACT(($I48),(PROPER(TEXT(BF$3,"dddd")))),"",IF($K48=1,INDEX(Calendario!$D$3:$H$55,MATCH(BF$4,Calendario!$A$3:$A$55,0),MATCH($I48,Calendario!$D$2:$H$2,0)),IF($K48=2,IF(BE48="",INDEX(Calendario!$D$3:$H$55,MATCH(BF$4,Calendario!$A$3:$A$55,0),MATCH($I48,Calendario!$D$2:$H$2,0)),""),IF($K48=3,IF(AND((BD48=""),(BE48="")),INDEX(Calendario!$D$3:$H$55,MATCH(BF$4,Calendario!$A$3:$A$55,0),MATCH($I48,Calendario!$D$2:$H$2,0)),""),IF($K48=4,IF(AND((BC48=""),(BD48=""),(BE48="")),INDEX(Calendario!$D$3:$H$55,MATCH(BF$4,Calendario!$A$3:$A$55,0),MATCH($I48,Calendario!$D$2:$H$2,0)),""))))))))</f>
        <v/>
      </c>
      <c r="BG48" s="107" t="str">
        <f>IF(ISBLANK($I48),"",IF(OR(EXACT(($I48),PROPER(TEXT(BG47,"dddd"))),(EXACT(($I48),PROPER(TEXT(BG46,"dddd"))))),"",IF(EXACT(($I48),(PROPER(TEXT(BG$3,"dddd")))),"",IF($K48=1,INDEX(Calendario!$D$3:$H$55,MATCH(BG$4,Calendario!$A$3:$A$55,0),MATCH($I48,Calendario!$D$2:$H$2,0)),IF($K48=2,IF(BF48="",INDEX(Calendario!$D$3:$H$55,MATCH(BG$4,Calendario!$A$3:$A$55,0),MATCH($I48,Calendario!$D$2:$H$2,0)),""),IF($K48=3,IF(AND((BE48=""),(BF48="")),INDEX(Calendario!$D$3:$H$55,MATCH(BG$4,Calendario!$A$3:$A$55,0),MATCH($I48,Calendario!$D$2:$H$2,0)),""),IF($K48=4,IF(AND((BD48=""),(BE48=""),(BF48="")),INDEX(Calendario!$D$3:$H$55,MATCH(BG$4,Calendario!$A$3:$A$55,0),MATCH($I48,Calendario!$D$2:$H$2,0)),""))))))))</f>
        <v/>
      </c>
      <c r="BH48" s="107" t="str">
        <f>IF(ISBLANK($I48),"",IF(OR(EXACT(($I48),PROPER(TEXT(BH47,"dddd"))),(EXACT(($I48),PROPER(TEXT(BH46,"dddd"))))),"",IF(EXACT(($I48),(PROPER(TEXT(BH$3,"dddd")))),"",IF($K48=1,INDEX(Calendario!$D$3:$H$55,MATCH(BH$4,Calendario!$A$3:$A$55,0),MATCH($I48,Calendario!$D$2:$H$2,0)),IF($K48=2,IF(BG48="",INDEX(Calendario!$D$3:$H$55,MATCH(BH$4,Calendario!$A$3:$A$55,0),MATCH($I48,Calendario!$D$2:$H$2,0)),""),IF($K48=3,IF(AND((BF48=""),(BG48="")),INDEX(Calendario!$D$3:$H$55,MATCH(BH$4,Calendario!$A$3:$A$55,0),MATCH($I48,Calendario!$D$2:$H$2,0)),""),IF($K48=4,IF(AND((BE48=""),(BF48=""),(BG48="")),INDEX(Calendario!$D$3:$H$55,MATCH(BH$4,Calendario!$A$3:$A$55,0),MATCH($I48,Calendario!$D$2:$H$2,0)),""))))))))</f>
        <v/>
      </c>
      <c r="BI48" s="108" t="str">
        <f>IF(ISBLANK($I48),"",IF(OR(EXACT(($I48),PROPER(TEXT(BI47,"dddd"))),(EXACT(($I48),PROPER(TEXT(BI46,"dddd"))))),"",IF(EXACT(($I48),(PROPER(TEXT(BI$3,"dddd")))),"",IF($K48=1,INDEX(Calendario!$D$3:$H$55,MATCH(BI$4,Calendario!$A$3:$A$55,0),MATCH($I48,Calendario!$D$2:$H$2,0)),IF($K48=2,IF(BH48="",INDEX(Calendario!$D$3:$H$55,MATCH(BI$4,Calendario!$A$3:$A$55,0),MATCH($I48,Calendario!$D$2:$H$2,0)),""),IF($K48=3,IF(AND((BG48=""),(BH48="")),INDEX(Calendario!$D$3:$H$55,MATCH(BI$4,Calendario!$A$3:$A$55,0),MATCH($I48,Calendario!$D$2:$H$2,0)),""),IF($K48=4,IF(AND((BF48=""),(BG48=""),(BH48="")),INDEX(Calendario!$D$3:$H$55,MATCH(BI$4,Calendario!$A$3:$A$55,0),MATCH($I48,Calendario!$D$2:$H$2,0)),""))))))))</f>
        <v/>
      </c>
      <c r="BJ48" s="108" t="str">
        <f>IF(ISBLANK($I48),"",IF(OR(EXACT(($I48),PROPER(TEXT(BJ47,"dddd"))),(EXACT(($I48),PROPER(TEXT(BJ46,"dddd"))))),"",IF(EXACT(($I48),(PROPER(TEXT(BJ$3,"dddd")))),"",IF($K48=1,INDEX(Calendario!$D$3:$H$55,MATCH(BJ$4,Calendario!$A$3:$A$55,0),MATCH($I48,Calendario!$D$2:$H$2,0)),IF($K48=2,IF(BI48="",INDEX(Calendario!$D$3:$H$55,MATCH(BJ$4,Calendario!$A$3:$A$55,0),MATCH($I48,Calendario!$D$2:$H$2,0)),""),IF($K48=3,IF(AND((BH48=""),(BI48="")),INDEX(Calendario!$D$3:$H$55,MATCH(BJ$4,Calendario!$A$3:$A$55,0),MATCH($I48,Calendario!$D$2:$H$2,0)),""),IF($K48=4,IF(AND((BG48=""),(BH48=""),(BI48="")),INDEX(Calendario!$D$3:$H$55,MATCH(BJ$4,Calendario!$A$3:$A$55,0),MATCH($I48,Calendario!$D$2:$H$2,0)),""))))))))</f>
        <v/>
      </c>
      <c r="BK48" s="108" t="str">
        <f>IF(ISBLANK($I48),"",IF(OR(EXACT(($I48),PROPER(TEXT(BK47,"dddd"))),(EXACT(($I48),PROPER(TEXT(BK46,"dddd"))))),"",IF(EXACT(($I48),(PROPER(TEXT(BK$3,"dddd")))),"",IF($K48=1,INDEX(Calendario!$D$3:$H$55,MATCH(BK$4,Calendario!$A$3:$A$55,0),MATCH($I48,Calendario!$D$2:$H$2,0)),IF($K48=2,IF(BJ48="",INDEX(Calendario!$D$3:$H$55,MATCH(BK$4,Calendario!$A$3:$A$55,0),MATCH($I48,Calendario!$D$2:$H$2,0)),""),IF($K48=3,IF(AND((BI48=""),(BJ48="")),INDEX(Calendario!$D$3:$H$55,MATCH(BK$4,Calendario!$A$3:$A$55,0),MATCH($I48,Calendario!$D$2:$H$2,0)),""),IF($K48=4,IF(AND((BH48=""),(BI48=""),(BJ48="")),INDEX(Calendario!$D$3:$H$55,MATCH(BK$4,Calendario!$A$3:$A$55,0),MATCH($I48,Calendario!$D$2:$H$2,0)),""))))))))</f>
        <v/>
      </c>
      <c r="BL48" s="108" t="str">
        <f>IF(ISBLANK($I48),"",IF(OR(EXACT(($I48),PROPER(TEXT(BL47,"dddd"))),(EXACT(($I48),PROPER(TEXT(BL46,"dddd"))))),"",IF(EXACT(($I48),(PROPER(TEXT(BL$3,"dddd")))),"",IF($K48=1,INDEX(Calendario!$D$3:$H$55,MATCH(BL$4,Calendario!$A$3:$A$55,0),MATCH($I48,Calendario!$D$2:$H$2,0)),IF($K48=2,IF(BK48="",INDEX(Calendario!$D$3:$H$55,MATCH(BL$4,Calendario!$A$3:$A$55,0),MATCH($I48,Calendario!$D$2:$H$2,0)),""),IF($K48=3,IF(AND((BJ48=""),(BK48="")),INDEX(Calendario!$D$3:$H$55,MATCH(BL$4,Calendario!$A$3:$A$55,0),MATCH($I48,Calendario!$D$2:$H$2,0)),""),IF($K48=4,IF(AND((BI48=""),(BJ48=""),(BK48="")),INDEX(Calendario!$D$3:$H$55,MATCH(BL$4,Calendario!$A$3:$A$55,0),MATCH($I48,Calendario!$D$2:$H$2,0)),""))))))))</f>
        <v/>
      </c>
      <c r="BM48" s="108" t="str">
        <f>IF(ISBLANK($I48),"",IF(OR(EXACT(($I48),PROPER(TEXT(BM47,"dddd"))),(EXACT(($I48),PROPER(TEXT(BM46,"dddd"))))),"",IF(EXACT(($I48),(PROPER(TEXT(BM$3,"dddd")))),"",IF($K48=1,INDEX(Calendario!$D$3:$H$55,MATCH(BM$4,Calendario!$A$3:$A$55,0),MATCH($I48,Calendario!$D$2:$H$2,0)),IF($K48=2,IF(BL48="",INDEX(Calendario!$D$3:$H$55,MATCH(BM$4,Calendario!$A$3:$A$55,0),MATCH($I48,Calendario!$D$2:$H$2,0)),""),IF($K48=3,IF(AND((BK48=""),(BL48="")),INDEX(Calendario!$D$3:$H$55,MATCH(BM$4,Calendario!$A$3:$A$55,0),MATCH($I48,Calendario!$D$2:$H$2,0)),""),IF($K48=4,IF(AND((BJ48=""),(BK48=""),(BL48="")),INDEX(Calendario!$D$3:$H$55,MATCH(BM$4,Calendario!$A$3:$A$55,0),MATCH($I48,Calendario!$D$2:$H$2,0)),""))))))))</f>
        <v/>
      </c>
    </row>
    <row r="49" spans="1:67" s="88" customFormat="1" ht="26.25" customHeight="1" x14ac:dyDescent="0.25">
      <c r="A49" s="178" t="str">
        <f t="shared" si="1"/>
        <v/>
      </c>
      <c r="B49" s="179" t="s">
        <v>1284</v>
      </c>
      <c r="C49" s="179" t="s">
        <v>1588</v>
      </c>
      <c r="D49" s="177" t="str">
        <f>IF(ISNA(VLOOKUP(C49,TSeccBS!$D:$H,5,FALSE)),"",VLOOKUP(C49,TSeccBS!$D:$H,5,FALSE))</f>
        <v>TUNJA</v>
      </c>
      <c r="E49" s="176" t="s">
        <v>439</v>
      </c>
      <c r="F49" s="179" t="s">
        <v>1214</v>
      </c>
      <c r="G49" s="177" t="str">
        <f>IF(ISNA(VLOOKUP(F49,Tmunic!$C$2:$D$1160,2,FALSE)),"",VLOOKUP(F49,Tmunic!$C$2:$D$1160,2,FALSE))</f>
        <v/>
      </c>
      <c r="H49" s="184" t="str">
        <f>IF(ISNA(VLOOKUP(G49,TDirReg!$F$1:$H$184,3,0)),"",VLOOKUP(G49,TDirReg!$F$1:$H$184,3,0))</f>
        <v/>
      </c>
      <c r="I49" s="196" t="s">
        <v>129</v>
      </c>
      <c r="J49" s="195" t="s">
        <v>1735</v>
      </c>
      <c r="K49" s="197">
        <v>1</v>
      </c>
      <c r="L49" s="202" t="str">
        <f t="shared" si="2"/>
        <v/>
      </c>
      <c r="M49" s="107" t="str">
        <f>IF(ISBLANK($I49),"",IF(EXACT(($I49),(PROPER(TEXT(M$3,"dddd")))),"",IF(EXACT(M$4,$J49),IF($K49=1,INDEX(Calendario!$D$3:$H$55,MATCH(M$4,Calendario!$A$3:$A$55,0),MATCH($I49,Calendario!$D$2:$H$2,0)),INDEX(Calendario!$D$3:$H$55,MATCH($J49,Calendario!$A$3:$A$55,0),MATCH($I49,Calendario!$D$2:$H$2,0))),"")))</f>
        <v/>
      </c>
      <c r="N49" s="107">
        <f>IF(ISBLANK($I49),"",IF(OR(EXACT(($I49),PROPER(TEXT(N47,"dddd"))),(EXACT(($I49),PROPER(TEXT(N48,"dddd"))))),"",IF(EXACT(($I49),(PROPER(TEXT(N$3,"dddd")))),"",IF(EXACT(N$4,$J49),IF(M49="",IF(OR(($K49=4),($K49=3),($K49=2),($K49=1)),INDEX(Calendario!$D$3:$H$55,MATCH(N$4,Calendario!$A$3:$A$55,0),MATCH($I49,Calendario!$D$2:$H$2,0)),"")),IF($K49=1,IF(AND(M49="",EXACT((N$4),(CONCATENATE(Calendario!$A$1," ",(MID($J49,8,2))+1)))),INDEX(Calendario!$D$3:$H$55,MATCH(N$4,Calendario!$A$3:$A$55,0),MATCH($I49,Calendario!$D$2:$H$2,0)),IF(M49="","",INDEX(Calendario!$D$3:$H$55,MATCH(N$4,Calendario!$A$3:$A$55,0),MATCH($I49,Calendario!$D$2:$H$2,0)))),IF($K49=2,IF(M49="",IF(EXACT($K49,N$4),INDEX(Calendario!$D$3:$H$55,MATCH(N$4,Calendario!$A$3:$A$55,0),MATCH($I49,Calendario!$D$2:$H$2,0)),""),""),IF($K49=3,IF((M49=""),IF(EXACT($K49,N$4),INDEX(Calendario!$D$3:$H$55,MATCH(N$4,Calendario!$A$3:$A$55,0),MATCH($I49,Calendario!$D$2:$H$2,0)),""),""),IF($K49=4,IF((M49=""),IF(EXACT($K49,N$4),INDEX(Calendario!$D$3:$H$55,MATCH(N$4,Calendario!$A$3:$A$55,0),MATCH($I49,Calendario!$D$2:$H$2,0)),""),""),1))))))))</f>
        <v>44568</v>
      </c>
      <c r="O49" s="107">
        <f>IF(ISBLANK($I49),"",IF(EXACT(($I49),(PROPER(TEXT(O$3,"dddd")))),"",IF(OR(EXACT(($I49),PROPER(TEXT(O47,"dddd"))),(EXACT(($I49),PROPER(TEXT(O48,"dddd"))))),"",IF(EXACT(O$4,$J49),IF(N49="",IF(OR(($K49=4),($K49=3),($K49=2),($K49=1)),INDEX(Calendario!$D$3:$H$55,MATCH(O$4,Calendario!$A$3:$A$55,0),MATCH($I49,Calendario!$D$2:$H$2,0)),"")),IF($K49=1,IF(AND(M49="",EXACT((O$4),(CONCATENATE(Calendario!$A$1," ",(MID($J49,8,2))+1)))),INDEX(Calendario!$D$3:$H$55,MATCH(O$4,Calendario!$A$3:$A$55,0),MATCH($I49,Calendario!$D$2:$H$2,0)),IF(N49="",IF(EXACT(($I49),(PROPER(TEXT(N$3,"dddd")))),INDEX(Calendario!$D$3:$H$55,MATCH(O$4,Calendario!$A$3:$A$55,0),MATCH($I49,Calendario!$D$2:$H$2,0)),""),INDEX(Calendario!$D$3:$H$55,MATCH(O$4,Calendario!$A$3:$A$55,0),MATCH($I49,Calendario!$D$2:$H$2,0)))),IF(EXACT($M$4,"Semana 1"),IF($K49=2,IF(N49="",IF(OR(($J49="Semana 1"),($J49="Semana 2"),($J49="Semana 3")),INDEX(Calendario!$D$3:$H$55,MATCH(O$4,Calendario!$A$3:$A$55,0),MATCH($I49,Calendario!$D$2:$H$2,0)),""),""),IF($K49=3,IF(AND((M49=""),(N49="")),IF(OR(($J49="Semana 1"),($J49="Semana 2"),($J49="Semana 3")),INDEX(Calendario!$D$3:$H$55,MATCH(O$4,Calendario!$A$3:$A$55,0),MATCH($I49,Calendario!$D$2:$H$2,0)),""),""),IF($K49=4,IF(AND((M49=""),(N49="")),IF(OR(($J49="Semana 1"),($J49="Semana 2"),($J49="Semana 3")),INDEX(Calendario!$D$3:$H$55,MATCH(O$4,Calendario!$A$3:$A$55,0),MATCH($I49,Calendario!$D$2:$H$2,0)),""),"")))),IF($K49=2,IF(N49="",IF(OR(($J49="Semana 1"),($J49="Semana 2")),INDEX(Calendario!$D$3:$H$55,MATCH(O$4,Calendario!$A$3:$A$55,0),MATCH($I49,Calendario!$D$2:$H$2,0)),""),""),IF($K49=3,IF(AND((M49=""),(N49="")),IF(OR(($J49="Semana 1"),($J49="Semana 2")),INDEX(Calendario!$D$3:$H$55,MATCH(O$4,Calendario!$A$3:$A$55,0),MATCH($I49,Calendario!$D$2:$H$2,0)),""),""),IF($K49=4,IF(AND((M49=""),(N49="")),IF(OR(($J49="Semana 1"),($J49="Semana 2")),INDEX(Calendario!$D$3:$H$55,MATCH(O$4,Calendario!$A$3:$A$55,0),MATCH($I49,Calendario!$D$2:$H$2,0)),""),""))))))))))</f>
        <v>44575</v>
      </c>
      <c r="P49" s="107">
        <f>IF(ISBLANK($I49),"",IF(EXACT(($I49),(PROPER(TEXT(P$3,"dddd")))),"",IF(OR(EXACT(($I49),PROPER(TEXT(P47,"dddd"))),(EXACT(($I49),PROPER(TEXT(P48,"dddd"))))),"",IF(EXACT(P$4,$J49),IF(O49="",IF(OR(($K49=4),($K49=3),($K49=2),($K49=1)),INDEX(Calendario!$D$3:$H$55,MATCH(P$4,Calendario!$A$3:$A$55,0),MATCH($I49,Calendario!$D$2:$H$2,0)),"")),IF($K49=1,IF(AND(M49="",EXACT((P$4),(CONCATENATE(Calendario!$A$1," ",(MID($J49,8,2))+1)))),INDEX(Calendario!$D$3:$H$55,MATCH(P$4,Calendario!$A$3:$A$55,0),MATCH($I49,Calendario!$D$2:$H$2,0)),IF(O49="",IF(EXACT(($I49),(PROPER(TEXT(O$3,"dddd")))),INDEX(Calendario!$D$3:$H$55,MATCH(P$4,Calendario!$A$3:$A$55,0),MATCH($I49,Calendario!$D$2:$H$2,0)),""),INDEX(Calendario!$D$3:$H$55,MATCH(P$4,Calendario!$A$3:$A$55,0),MATCH($I49,Calendario!$D$2:$H$2,0)))),IF(EXACT($M$4,"Semana 1"),IF($K49=2,IF(O49="",IF(OR(($J49="Semana 1"),($J49="Semana 2"),($J49="Semana 3"),($J49="Semana 4")),INDEX(Calendario!$D$3:$H$55,MATCH(P$4,Calendario!$A$3:$A$55,0),MATCH($I49,Calendario!$D$2:$H$2,0)),""),""),IF($K49=3,IF(AND((N49=""),(O49="")),IF(OR(($J49="Semana 1"),($J49="Semana 2"),($J49="Semana 3"),($J49="Semana 4")),INDEX(Calendario!$D$3:$H$55,MATCH(P$4,Calendario!$A$3:$A$55,0),MATCH($I49,Calendario!$D$2:$H$2,0)),""),""),IF($K49=4,IF(AND((M49=""),(N49=""),(O49="")),IF(OR(($J49="Semana 1"),($J49="Semana 2"),($J49="Semana 3"),($J49="Semana 4")),INDEX(Calendario!$D$3:$H$55,MATCH(P$4,Calendario!$A$3:$A$55,0),MATCH($I49,Calendario!$D$2:$H$2,0)),""),"")))),IF($K49=2,IF(O49="",IF(OR(($J49="Semana 1"),($J49="Semana 2"),($J49="Semana 3")),INDEX(Calendario!$D$3:$H$55,MATCH(P$4,Calendario!$A$3:$A$55,0),MATCH($I49,Calendario!$D$2:$H$2,0)),""),""),IF($K49=3,IF(AND((N49=""),(O49="")),IF(OR(($J49="Semana 1"),($J49="Semana 2"),($J49="Semana 3")),INDEX(Calendario!$D$3:$H$55,MATCH(P$4,Calendario!$A$3:$A$55,0),MATCH($I49,Calendario!$D$2:$H$2,0)),""),""),IF($K49=4,IF(AND((M49=""),(N49=""),(O49="")),IF(OR(($J49="Semana 1"),($J49="Semana 2"),($J49="Semana 3")),INDEX(Calendario!$D$3:$H$55,MATCH(P$4,Calendario!$A$3:$A$55,0),MATCH($I49,Calendario!$D$2:$H$2,0)),""),""))))))))))</f>
        <v>44582</v>
      </c>
      <c r="Q49" s="107">
        <f>IF(ISBLANK($I49),"",IF(EXACT(($I49),(PROPER(TEXT(Q$3,"dddd")))),"",IF(OR(EXACT(($I49),PROPER(TEXT(Q47,"dddd"))),(EXACT(($I49),PROPER(TEXT(Q48,"dddd"))))),"",IF(EXACT(Q$4,$J49),IF(P49="",IF(OR(($K49=4),($K49=3),($K49=2),($K49=1)),INDEX(Calendario!$D$3:$H$55,MATCH(Q$4,Calendario!$A$3:$A$55,0),MATCH($I49,Calendario!$D$2:$H$2,0)),"")),IF($K49=1,IF(AND(M49="",EXACT((Q$4),(CONCATENATE(Calendario!$A$1," ",(MID($J49,8,2))+1)))),INDEX(Calendario!$D$3:$H$55,MATCH(Q$4,Calendario!$A$3:$A$55,0),MATCH($I49,Calendario!$D$2:$H$2,0)),IF(P49="","",INDEX(Calendario!$D$3:$H$55,MATCH(Q$4,Calendario!$A$3:$A$55,0),MATCH($I49,Calendario!$D$2:$H$2,0)))),IF(EXACT($M$4,"Semana 1"),IF($K49=2,IF(P49="",IF(OR(($J49="Semana 1"),($J49="Semana 2"),($J49="Semana 3"),($J49="Semana 4"),($J49="Semana 5")),INDEX(Calendario!$D$3:$H$55,MATCH(Q$4,Calendario!$A$3:$A$55,0),MATCH($I49,Calendario!$D$2:$H$2,0)),""),""),IF($K49=3,IF(AND((O49=""),(P49="")),IF(OR(($J49="Semana 1"),($J49="Semana 2"),($J49="Semana 3"),($J49="Semana 4"),($J49="Semana 5")),INDEX(Calendario!$D$3:$H$55,MATCH(Q$4,Calendario!$A$3:$A$55,0),MATCH($I49,Calendario!$D$2:$H$2,0)),""),""),IF($K49=4,IF(AND((N49=""),(O49=""),(P49="")),IF(OR(($J49="Semana 1"),($J49="Semana 2"),($J49="Semana 3"),($J49="Semana 4"),($J49="Semana 5")),INDEX(Calendario!$D$3:$H$55,MATCH(Q$4,Calendario!$A$3:$A$55,0),MATCH($I49,Calendario!$D$2:$H$2,0)),""),"")))),IF($K49=2,IF(P49="",IF(OR(($J49="Semana 1"),($J49="Semana 2"),($J49="Semana 3"),($J49="Semana 4")),INDEX(Calendario!$D$3:$H$55,MATCH(Q$4,Calendario!$A$3:$A$55,0),MATCH($I49,Calendario!$D$2:$H$2,0)),""),""),IF($K49=3,IF(AND((O49=""),(P49="")),IF(OR(($J49="Semana 1"),($J49="Semana 2"),($J49="Semana 3"),($J49="Semana 4")),INDEX(Calendario!$D$3:$H$55,MATCH(Q$4,Calendario!$A$3:$A$55,0),MATCH($I49,Calendario!$D$2:$H$2,0)),""),""),IF($K49=4,IF(AND((N49=""),(O49=""),(P49="")),IF(OR(($J49="Semana 1"),($J49="Semana 2"),($J49="Semana 3"),($J49="Semana 4")),INDEX(Calendario!$D$3:$H$55,MATCH(Q$4,Calendario!$A$3:$A$55,0),MATCH($I49,Calendario!$D$2:$H$2,0)),""),""))))))))))</f>
        <v>44589</v>
      </c>
      <c r="R49" s="108">
        <f>IF(ISBLANK($I49),"",IF(EXACT(($I49),(PROPER(TEXT(R$3,"dddd")))),"",IF(OR(EXACT(($I49),PROPER(TEXT(R47,"dddd"))),(EXACT(($I49),PROPER(TEXT(R48,"dddd"))))),"",IF(EXACT(R$4,$J49),IF(Q49="",IF(OR(($K49=4),($K49=3),($K49=2),($K49=1)),INDEX(Calendario!$D$3:$H$55,MATCH(R$4,Calendario!$A$3:$A$55,0),MATCH($I49,Calendario!$D$2:$H$2,0)),"")),IF($K49=1,IF(AND(N49="",EXACT((R$4),(CONCATENATE(Calendario!$A$1," ",(MID($J49,8,2))+1)))),INDEX(Calendario!$D$3:$H$55,MATCH(R$4,Calendario!$A$3:$A$55,0),MATCH($I49,Calendario!$D$2:$H$2,0)),IF(Q49="","",INDEX(Calendario!$D$3:$H$55,MATCH(R$4,Calendario!$A$3:$A$55,0),MATCH($I49,Calendario!$D$2:$H$2,0)))),IF(EXACT($M$4,"Semana 1"),IF($K49=2,IF(Q49="",IF(OR(($J49="Semana 1"),($J49="Semana 2"),($J49="Semana 3"),($J49="Semana 4"),($J49="Semana 5"),($J49="Semana 6")),INDEX(Calendario!$D$3:$H$55,MATCH(R$4,Calendario!$A$3:$A$55,0),MATCH($I49,Calendario!$D$2:$H$2,0)),""),""),IF($K49=3,IF(AND((P49=""),(Q49="")),IF(OR(($J49="Semana 1"),($J49="Semana 2"),($J49="Semana 3"),($J49="Semana 4"),($J49="Semana 5"),($J49="Semana 6")),INDEX(Calendario!$D$3:$H$55,MATCH(R$4,Calendario!$A$3:$A$55,0),MATCH($I49,Calendario!$D$2:$H$2,0)),""),""),IF($K49=4,IF(AND((O49=""),(P49=""),(Q49="")),IF(OR(($J49="Semana 1"),($J49="Semana 2"),($J49="Semana 3"),($J49="Semana 4"),($J49="Semana 5"),($J49="Semana 6")),INDEX(Calendario!$D$3:$H$55,MATCH(R$4,Calendario!$A$3:$A$55,0),MATCH($I49,Calendario!$D$2:$H$2,0)),""),"")))),IF($K49=2,IF(Q49="",IF(OR(($J49="Semana 1"),($J49="Semana 2"),($J49="Semana 3"),($J49="Semana 4"),($J49="Semana 5")),INDEX(Calendario!$D$3:$H$55,MATCH(R$4,Calendario!$A$3:$A$55,0),MATCH($I49,Calendario!$D$2:$H$2,0)),""),""),IF($K49=3,IF(AND((P49=""),(Q49="")),IF(OR(($J49="Semana 1"),($J49="Semana 2"),($J49="Semana 3"),($J49="Semana 4"),($J49="Semana 5")),INDEX(Calendario!$D$3:$H$55,MATCH(R$4,Calendario!$A$3:$A$55,0),MATCH($I49,Calendario!$D$2:$H$2,0)),""),""),IF($K49=4,IF(AND((O49=""),(P49=""),(Q49="")),IF(OR(($J49="Semana 1"),($J49="Semana 2"),($J49="Semana 3"),($J49="Semana 4"),($J49="Semana 5")),INDEX(Calendario!$D$3:$H$55,MATCH(R$4,Calendario!$A$3:$A$55,0),MATCH($I49,Calendario!$D$2:$H$2,0)),""),""))))))))))</f>
        <v>44596</v>
      </c>
      <c r="S49" s="108">
        <f>IF(ISBLANK($I49),"",IF(EXACT(($I49),(PROPER(TEXT(S$3,"dddd")))),"",IF(OR(EXACT(($I49),PROPER(TEXT(S47,"dddd"))),(EXACT(($I49),PROPER(TEXT(S48,"dddd"))))),"",IF(EXACT(S$4,$J49),IF(R49="",IF(OR(($K49=4),($K49=3),($K49=2),($K49=1)),INDEX(Calendario!$D$3:$H$55,MATCH(S$4,Calendario!$A$3:$A$55,0),MATCH($I49,Calendario!$D$2:$H$2,0)),"")),IF($K49=1,IF(AND(O49="",EXACT((S$4),(CONCATENATE(Calendario!$A$1," ",(MID($J49,8,2))+1)))),INDEX(Calendario!$D$3:$H$55,MATCH(S$4,Calendario!$A$3:$A$55,0),MATCH($I49,Calendario!$D$2:$H$2,0)),IF(R49="",IF(EXACT(($I49),(PROPER(TEXT(R$3,"dddd")))),INDEX(Calendario!$D$3:$H$55,MATCH(S$4,Calendario!$A$3:$A$55,0),MATCH($I49,Calendario!$D$2:$H$2,0)),""),INDEX(Calendario!$D$3:$H$55,MATCH(S$4,Calendario!$A$3:$A$55,0),MATCH($I49,Calendario!$D$2:$H$2,0)))),IF(EXACT($M$4,"Semana 1"),IF($K49=2,IF(R49="",IF(OR(($J49="Semana 1"),($J49="Semana 2"),($J49="Semana 3"),($J49="Semana 4"),($J49="Semana 5"),($J49="Semana 6"),($J49="Semana 7")),INDEX(Calendario!$D$3:$H$55,MATCH(S$4,Calendario!$A$3:$A$55,0),MATCH($I49,Calendario!$D$2:$H$2,0)),""),""),IF($K49=3,IF(AND((Q49=""),(R49="")),IF(OR(($J49="Semana 1"),($J49="Semana 2"),($J49="Semana 3"),($J49="Semana 4"),($J49="Semana 5"),($J49="Semana 6"),($J49="Semana 7")),INDEX(Calendario!$D$3:$H$55,MATCH(S$4,Calendario!$A$3:$A$55,0),MATCH($I49,Calendario!$D$2:$H$2,0)),""),""),IF($K49=4,IF(AND((P49=""),(Q49=""),(R49="")),IF(OR(($J49="Semana 1"),($J49="Semana 2"),($J49="Semana 3"),($J49="Semana 4"),($J49="Semana 5"),($J49="Semana 6"),($J49="Semana 7")),INDEX(Calendario!$D$3:$H$55,MATCH(S$4,Calendario!$A$3:$A$55,0),MATCH($I49,Calendario!$D$2:$H$2,0)),""),"")))),IF($K49=2,IF(R49="",IF(OR(($J49="Semana 1"),($J49="Semana 2"),($J49="Semana 3"),($J49="Semana 4"),($J49="Semana 5"),($J49="Semana 6")),INDEX(Calendario!$D$3:$H$55,MATCH(S$4,Calendario!$A$3:$A$55,0),MATCH($I49,Calendario!$D$2:$H$2,0)),""),""),IF($K49=3,IF(AND((Q49=""),(R49="")),IF(OR(($J49="Semana 1"),($J49="Semana 2"),($J49="Semana 3"),($J49="Semana 4"),($J49="Semana 5"),($J49="Semana 6")),INDEX(Calendario!$D$3:$H$55,MATCH(S$4,Calendario!$A$3:$A$55,0),MATCH($I49,Calendario!$D$2:$H$2,0)),""),""),IF($K49=4,IF(AND((P49=""),(Q49=""),(R49="")),IF(OR(($J49="Semana 1"),($J49="Semana 2"),($J49="Semana 3"),($J49="Semana 4"),($J49="Semana 5"),($J49="Semana 6")),INDEX(Calendario!$D$3:$H$55,MATCH(S$4,Calendario!$A$3:$A$55,0),MATCH($I49,Calendario!$D$2:$H$2,0)),""),""))))))))))</f>
        <v>44603</v>
      </c>
      <c r="T49" s="108">
        <f>IF(ISBLANK($I49),"",IF(EXACT(($I49),(PROPER(TEXT(T$3,"dddd")))),"",IF(OR(EXACT(($I49),PROPER(TEXT(T47,"dddd"))),(EXACT(($I49),PROPER(TEXT(T48,"dddd"))))),"",IF(EXACT(T$4,$J49),IF(S49="",IF(OR(($K49=4),($K49=3),($K49=2),($K49=1)),INDEX(Calendario!$D$3:$H$55,MATCH(T$4,Calendario!$A$3:$A$55,0),MATCH($I49,Calendario!$D$2:$H$2,0)),"")),IF($K49=1,IF(AND(P49="",EXACT((T$4),(CONCATENATE(Calendario!$A$1," ",(MID($J49,8,2))+1)))),INDEX(Calendario!$D$3:$H$55,MATCH(T$4,Calendario!$A$3:$A$55,0),MATCH($I49,Calendario!$D$2:$H$2,0)),IF(S49="",IF(EXACT(($I49),(PROPER(TEXT(S$3,"dddd")))),INDEX(Calendario!$D$3:$H$55,MATCH(T$4,Calendario!$A$3:$A$55,0),MATCH($I49,Calendario!$D$2:$H$2,0)),""),INDEX(Calendario!$D$3:$H$55,MATCH(T$4,Calendario!$A$3:$A$55,0),MATCH($I49,Calendario!$D$2:$H$2,0)))),IF(EXACT($M$4,"Semana 1"),IF($K49=2,IF(S49="",IF(OR(($J49="Semana 1"),($J49="Semana 2"),($J49="Semana 3"),($J49="Semana 4"),($J49="Semana 5"),($J49="Semana 6"),($J49="Semana 7"),($J49="Semana 8")),INDEX(Calendario!$D$3:$H$55,MATCH(T$4,Calendario!$A$3:$A$55,0),MATCH($I49,Calendario!$D$2:$H$2,0)),""),""),IF($K49=3,IF(AND((R49=""),(S49="")),IF(OR(($J49="Semana 1"),($J49="Semana 2"),($J49="Semana 3"),($J49="Semana 4"),($J49="Semana 5"),($J49="Semana 6"),($J49="Semana 7"),($J49="Semana 8")),INDEX(Calendario!$D$3:$H$55,MATCH(T$4,Calendario!$A$3:$A$55,0),MATCH($I49,Calendario!$D$2:$H$2,0)),""),""),IF($K49=4,IF(AND((Q49=""),(R49=""),(S49="")),IF(OR(($J49="Semana 1"),($J49="Semana 2"),($J49="Semana 3"),($J49="Semana 4"),($J49="Semana 5"),($J49="Semana 6"),($J49="Semana 7"),($J49="Semana 8")),INDEX(Calendario!$D$3:$H$55,MATCH(T$4,Calendario!$A$3:$A$55,0),MATCH($I49,Calendario!$D$2:$H$2,0)),""),"")))),IF($K49=2,IF(S49="",IF(OR(($J49="Semana 1"),($J49="Semana 2"),($J49="Semana 3"),($J49="Semana 4"),($J49="Semana 5"),($J49="Semana 6"),($J49="Semana 7")),INDEX(Calendario!$D$3:$H$55,MATCH(T$4,Calendario!$A$3:$A$55,0),MATCH($I49,Calendario!$D$2:$H$2,0)),""),""),IF($K49=3,IF(AND((R49=""),(S49="")),IF(OR(($J49="Semana 1"),($J49="Semana 2"),($J49="Semana 3"),($J49="Semana 4"),($J49="Semana 5"),($J49="Semana 6"),($J49="Semana 7")),INDEX(Calendario!$D$3:$H$55,MATCH(T$4,Calendario!$A$3:$A$55,0),MATCH($I49,Calendario!$D$2:$H$2,0)),""),""),IF($K49=4,IF(AND((Q49=""),(R49=""),(S49="")),IF(OR(($J49="Semana 1"),($J49="Semana 2"),($J49="Semana 3"),($J49="Semana 4"),($J49="Semana 5"),($J49="Semana 6"),($J49="Semana 7")),INDEX(Calendario!$D$3:$H$55,MATCH(T$4,Calendario!$A$3:$A$55,0),MATCH($I49,Calendario!$D$2:$H$2,0)),""),""))))))))))</f>
        <v>44610</v>
      </c>
      <c r="U49" s="108">
        <f>IF(ISBLANK($I49),"",IF(OR(EXACT(($I49),PROPER(TEXT(U48,"dddd"))),(EXACT(($I49),PROPER(TEXT(U47,"dddd"))))),"",IF(EXACT(($I49),(PROPER(TEXT(U$3,"dddd")))),"",IF($K49=1,INDEX(Calendario!$D$3:$H$55,MATCH(U$4,Calendario!$A$3:$A$55,0),MATCH($I49,Calendario!$D$2:$H$2,0)),IF($K49=2,IF(T49="",INDEX(Calendario!$D$3:$H$55,MATCH(U$4,Calendario!$A$3:$A$55,0),MATCH($I49,Calendario!$D$2:$H$2,0)),""),IF($K49=3,IF(AND((S49=""),(T49="")),INDEX(Calendario!$D$3:$H$55,MATCH(U$4,Calendario!$A$3:$A$55,0),MATCH($I49,Calendario!$D$2:$H$2,0)),""),IF($K49=4,IF(AND((R49=""),(S49=""),(T49="")),INDEX(Calendario!$D$3:$H$55,MATCH(U$4,Calendario!$A$3:$A$55,0),MATCH($I49,Calendario!$D$2:$H$2,0)),""))))))))</f>
        <v>44617</v>
      </c>
      <c r="V49" s="107">
        <f>IF(ISBLANK($I49),"",IF(OR(EXACT(($I49),PROPER(TEXT(V48,"dddd"))),(EXACT(($I49),PROPER(TEXT(V47,"dddd"))))),"",IF(EXACT(($I49),(PROPER(TEXT(V$3,"dddd")))),"",IF($K49=1,INDEX(Calendario!$D$3:$H$55,MATCH(V$4,Calendario!$A$3:$A$55,0),MATCH($I49,Calendario!$D$2:$H$2,0)),IF($K49=2,IF(U49="",INDEX(Calendario!$D$3:$H$55,MATCH(V$4,Calendario!$A$3:$A$55,0),MATCH($I49,Calendario!$D$2:$H$2,0)),""),IF($K49=3,IF(AND((T49=""),(U49="")),INDEX(Calendario!$D$3:$H$55,MATCH(V$4,Calendario!$A$3:$A$55,0),MATCH($I49,Calendario!$D$2:$H$2,0)),""),IF($K49=4,IF(AND((S49=""),(T49=""),(U49="")),INDEX(Calendario!$D$3:$H$55,MATCH(V$4,Calendario!$A$3:$A$55,0),MATCH($I49,Calendario!$D$2:$H$2,0)),""))))))))</f>
        <v>44624</v>
      </c>
      <c r="W49" s="107">
        <f>IF(ISBLANK($I49),"",IF(OR(EXACT(($I49),PROPER(TEXT(W48,"dddd"))),(EXACT(($I49),PROPER(TEXT(W47,"dddd"))))),"",IF(EXACT(($I49),(PROPER(TEXT(W$3,"dddd")))),"",IF($K49=1,INDEX(Calendario!$D$3:$H$55,MATCH(W$4,Calendario!$A$3:$A$55,0),MATCH($I49,Calendario!$D$2:$H$2,0)),IF($K49=2,IF(V49="",INDEX(Calendario!$D$3:$H$55,MATCH(W$4,Calendario!$A$3:$A$55,0),MATCH($I49,Calendario!$D$2:$H$2,0)),""),IF($K49=3,IF(AND((U49=""),(V49="")),INDEX(Calendario!$D$3:$H$55,MATCH(W$4,Calendario!$A$3:$A$55,0),MATCH($I49,Calendario!$D$2:$H$2,0)),""),IF($K49=4,IF(AND((T49=""),(U49=""),(V49="")),INDEX(Calendario!$D$3:$H$55,MATCH(W$4,Calendario!$A$3:$A$55,0),MATCH($I49,Calendario!$D$2:$H$2,0)),""))))))))</f>
        <v>44631</v>
      </c>
      <c r="X49" s="107">
        <f>IF(ISBLANK($I49),"",IF(OR(EXACT(($I49),PROPER(TEXT(X48,"dddd"))),(EXACT(($I49),PROPER(TEXT(X47,"dddd"))))),"",IF(EXACT(($I49),(PROPER(TEXT(X$3,"dddd")))),"",IF($K49=1,INDEX(Calendario!$D$3:$H$55,MATCH(X$4,Calendario!$A$3:$A$55,0),MATCH($I49,Calendario!$D$2:$H$2,0)),IF($K49=2,IF(W49="",INDEX(Calendario!$D$3:$H$55,MATCH(X$4,Calendario!$A$3:$A$55,0),MATCH($I49,Calendario!$D$2:$H$2,0)),""),IF($K49=3,IF(AND((V49=""),(W49="")),INDEX(Calendario!$D$3:$H$55,MATCH(X$4,Calendario!$A$3:$A$55,0),MATCH($I49,Calendario!$D$2:$H$2,0)),""),IF($K49=4,IF(AND((U49=""),(V49=""),(W49="")),INDEX(Calendario!$D$3:$H$55,MATCH(X$4,Calendario!$A$3:$A$55,0),MATCH($I49,Calendario!$D$2:$H$2,0)),""))))))))</f>
        <v>44638</v>
      </c>
      <c r="Y49" s="107">
        <f>IF(ISBLANK($I49),"",IF(OR(EXACT(($I49),PROPER(TEXT(Y48,"dddd"))),(EXACT(($I49),PROPER(TEXT(Y47,"dddd"))))),"",IF(EXACT(($I49),(PROPER(TEXT(Y$3,"dddd")))),"",IF($K49=1,INDEX(Calendario!$D$3:$H$55,MATCH(Y$4,Calendario!$A$3:$A$55,0),MATCH($I49,Calendario!$D$2:$H$2,0)),IF($K49=2,IF(X49="",INDEX(Calendario!$D$3:$H$55,MATCH(Y$4,Calendario!$A$3:$A$55,0),MATCH($I49,Calendario!$D$2:$H$2,0)),""),IF($K49=3,IF(AND((W49=""),(X49="")),INDEX(Calendario!$D$3:$H$55,MATCH(Y$4,Calendario!$A$3:$A$55,0),MATCH($I49,Calendario!$D$2:$H$2,0)),""),IF($K49=4,IF(AND((V49=""),(W49=""),(X49="")),INDEX(Calendario!$D$3:$H$55,MATCH(Y$4,Calendario!$A$3:$A$55,0),MATCH($I49,Calendario!$D$2:$H$2,0)),""))))))))</f>
        <v>44645</v>
      </c>
      <c r="Z49" s="107">
        <f>IF(ISBLANK($I49),"",IF(OR(EXACT(($I49),PROPER(TEXT(Z48,"dddd"))),(EXACT(($I49),PROPER(TEXT(Z47,"dddd"))))),"",IF(EXACT(($I49),(PROPER(TEXT(Z$3,"dddd")))),"",IF($K49=1,INDEX(Calendario!$D$3:$H$55,MATCH(Z$4,Calendario!$A$3:$A$55,0),MATCH($I49,Calendario!$D$2:$H$2,0)),IF($K49=2,IF(Y49="",INDEX(Calendario!$D$3:$H$55,MATCH(Z$4,Calendario!$A$3:$A$55,0),MATCH($I49,Calendario!$D$2:$H$2,0)),""),IF($K49=3,IF(AND((X49=""),(Y49="")),INDEX(Calendario!$D$3:$H$55,MATCH(Z$4,Calendario!$A$3:$A$55,0),MATCH($I49,Calendario!$D$2:$H$2,0)),""),IF($K49=4,IF(AND((W49=""),(X49=""),(Y49="")),INDEX(Calendario!$D$3:$H$55,MATCH(Z$4,Calendario!$A$3:$A$55,0),MATCH($I49,Calendario!$D$2:$H$2,0)),""))))))))</f>
        <v>44652</v>
      </c>
      <c r="AA49" s="108">
        <f>IF(ISBLANK($I49),"",IF(OR(EXACT(($I49),PROPER(TEXT(AA48,"dddd"))),(EXACT(($I49),PROPER(TEXT(AA47,"dddd"))))),"",IF(EXACT(($I49),(PROPER(TEXT(AA$3,"dddd")))),"",IF($K49=1,INDEX(Calendario!$D$3:$H$55,MATCH(AA$4,Calendario!$A$3:$A$55,0),MATCH($I49,Calendario!$D$2:$H$2,0)),IF($K49=2,IF(Z49="",INDEX(Calendario!$D$3:$H$55,MATCH(AA$4,Calendario!$A$3:$A$55,0),MATCH($I49,Calendario!$D$2:$H$2,0)),""),IF($K49=3,IF(AND((Y49=""),(Z49="")),INDEX(Calendario!$D$3:$H$55,MATCH(AA$4,Calendario!$A$3:$A$55,0),MATCH($I49,Calendario!$D$2:$H$2,0)),""),IF($K49=4,IF(AND((X49=""),(Y49=""),(Z49="")),INDEX(Calendario!$D$3:$H$55,MATCH(AA$4,Calendario!$A$3:$A$55,0),MATCH($I49,Calendario!$D$2:$H$2,0)),""))))))))</f>
        <v>44659</v>
      </c>
      <c r="AB49" s="108">
        <f>IF(ISBLANK($I49),"",IF(OR(EXACT(($I49),PROPER(TEXT(AB48,"dddd"))),(EXACT(($I49),PROPER(TEXT(AB47,"dddd"))))),"",IF(EXACT(($I49),(PROPER(TEXT(AB$3,"dddd")))),"",IF($K49=1,INDEX(Calendario!$D$3:$H$55,MATCH(AB$4,Calendario!$A$3:$A$55,0),MATCH($I49,Calendario!$D$2:$H$2,0)),IF($K49=2,IF(AA49="",INDEX(Calendario!$D$3:$H$55,MATCH(AB$4,Calendario!$A$3:$A$55,0),MATCH($I49,Calendario!$D$2:$H$2,0)),""),IF($K49=3,IF(AND((Z49=""),(AA49="")),INDEX(Calendario!$D$3:$H$55,MATCH(AB$4,Calendario!$A$3:$A$55,0),MATCH($I49,Calendario!$D$2:$H$2,0)),""),IF($K49=4,IF(AND((Y49=""),(Z49=""),(AA49="")),INDEX(Calendario!$D$3:$H$55,MATCH(AB$4,Calendario!$A$3:$A$55,0),MATCH($I49,Calendario!$D$2:$H$2,0)),""))))))))</f>
        <v>44666</v>
      </c>
      <c r="AC49" s="108">
        <f>IF(ISBLANK($I49),"",IF(OR(EXACT(($I49),PROPER(TEXT(AC48,"dddd"))),(EXACT(($I49),PROPER(TEXT(AC47,"dddd"))))),"",IF(EXACT(($I49),(PROPER(TEXT(AC$3,"dddd")))),"",IF($K49=1,INDEX(Calendario!$D$3:$H$55,MATCH(AC$4,Calendario!$A$3:$A$55,0),MATCH($I49,Calendario!$D$2:$H$2,0)),IF($K49=2,IF(AB49="",INDEX(Calendario!$D$3:$H$55,MATCH(AC$4,Calendario!$A$3:$A$55,0),MATCH($I49,Calendario!$D$2:$H$2,0)),""),IF($K49=3,IF(AND((AA49=""),(AB49="")),INDEX(Calendario!$D$3:$H$55,MATCH(AC$4,Calendario!$A$3:$A$55,0),MATCH($I49,Calendario!$D$2:$H$2,0)),""),IF($K49=4,IF(AND((Z49=""),(AA49=""),(AB49="")),INDEX(Calendario!$D$3:$H$55,MATCH(AC$4,Calendario!$A$3:$A$55,0),MATCH($I49,Calendario!$D$2:$H$2,0)),""))))))))</f>
        <v>44673</v>
      </c>
      <c r="AD49" s="108">
        <f>IF(ISBLANK($I49),"",IF(OR(EXACT(($I49),PROPER(TEXT(AD48,"dddd"))),(EXACT(($I49),PROPER(TEXT(AD47,"dddd"))))),"",IF(EXACT(($I49),(PROPER(TEXT(AD$3,"dddd")))),"",IF($K49=1,INDEX(Calendario!$D$3:$H$55,MATCH(AD$4,Calendario!$A$3:$A$55,0),MATCH($I49,Calendario!$D$2:$H$2,0)),IF($K49=2,IF(AC49="",INDEX(Calendario!$D$3:$H$55,MATCH(AD$4,Calendario!$A$3:$A$55,0),MATCH($I49,Calendario!$D$2:$H$2,0)),""),IF($K49=3,IF(AND((AB49=""),(AC49="")),INDEX(Calendario!$D$3:$H$55,MATCH(AD$4,Calendario!$A$3:$A$55,0),MATCH($I49,Calendario!$D$2:$H$2,0)),""),IF($K49=4,IF(AND((AA49=""),(AB49=""),(AC49="")),INDEX(Calendario!$D$3:$H$55,MATCH(AD$4,Calendario!$A$3:$A$55,0),MATCH($I49,Calendario!$D$2:$H$2,0)),""))))))))</f>
        <v>44680</v>
      </c>
      <c r="AE49" s="107">
        <f>IF(ISBLANK($I49),"",IF(OR(EXACT(($I49),PROPER(TEXT(AE48,"dddd"))),(EXACT(($I49),PROPER(TEXT(AE47,"dddd"))))),"",IF(EXACT(($I49),(PROPER(TEXT(AE$3,"dddd")))),"",IF($K49=1,INDEX(Calendario!$D$3:$H$55,MATCH(AE$4,Calendario!$A$3:$A$55,0),MATCH($I49,Calendario!$D$2:$H$2,0)),IF($K49=2,IF(AD49="",INDEX(Calendario!$D$3:$H$55,MATCH(AE$4,Calendario!$A$3:$A$55,0),MATCH($I49,Calendario!$D$2:$H$2,0)),""),IF($K49=3,IF(AND((AC49=""),(AD49="")),INDEX(Calendario!$D$3:$H$55,MATCH(AE$4,Calendario!$A$3:$A$55,0),MATCH($I49,Calendario!$D$2:$H$2,0)),""),IF($K49=4,IF(AND((AB49=""),(AC49=""),(AD49="")),INDEX(Calendario!$D$3:$H$55,MATCH(AE$4,Calendario!$A$3:$A$55,0),MATCH($I49,Calendario!$D$2:$H$2,0)),""))))))))</f>
        <v>44687</v>
      </c>
      <c r="AF49" s="107">
        <f>IF(ISBLANK($I49),"",IF(OR(EXACT(($I49),PROPER(TEXT(AF48,"dddd"))),(EXACT(($I49),PROPER(TEXT(AF47,"dddd"))))),"",IF(EXACT(($I49),(PROPER(TEXT(AF$3,"dddd")))),"",IF($K49=1,INDEX(Calendario!$D$3:$H$55,MATCH(AF$4,Calendario!$A$3:$A$55,0),MATCH($I49,Calendario!$D$2:$H$2,0)),IF($K49=2,IF(AE49="",INDEX(Calendario!$D$3:$H$55,MATCH(AF$4,Calendario!$A$3:$A$55,0),MATCH($I49,Calendario!$D$2:$H$2,0)),""),IF($K49=3,IF(AND((AD49=""),(AE49="")),INDEX(Calendario!$D$3:$H$55,MATCH(AF$4,Calendario!$A$3:$A$55,0),MATCH($I49,Calendario!$D$2:$H$2,0)),""),IF($K49=4,IF(AND((AC49=""),(AD49=""),(AE49="")),INDEX(Calendario!$D$3:$H$55,MATCH(AF$4,Calendario!$A$3:$A$55,0),MATCH($I49,Calendario!$D$2:$H$2,0)),""))))))))</f>
        <v>44694</v>
      </c>
      <c r="AG49" s="107">
        <f>IF(ISBLANK($I49),"",IF(OR(EXACT(($I49),PROPER(TEXT(AG48,"dddd"))),(EXACT(($I49),PROPER(TEXT(AG47,"dddd"))))),"",IF(EXACT(($I49),(PROPER(TEXT(AG$3,"dddd")))),"",IF($K49=1,INDEX(Calendario!$D$3:$H$55,MATCH(AG$4,Calendario!$A$3:$A$55,0),MATCH($I49,Calendario!$D$2:$H$2,0)),IF($K49=2,IF(AF49="",INDEX(Calendario!$D$3:$H$55,MATCH(AG$4,Calendario!$A$3:$A$55,0),MATCH($I49,Calendario!$D$2:$H$2,0)),""),IF($K49=3,IF(AND((AE49=""),(AF49="")),INDEX(Calendario!$D$3:$H$55,MATCH(AG$4,Calendario!$A$3:$A$55,0),MATCH($I49,Calendario!$D$2:$H$2,0)),""),IF($K49=4,IF(AND((AD49=""),(AE49=""),(AF49="")),INDEX(Calendario!$D$3:$H$55,MATCH(AG$4,Calendario!$A$3:$A$55,0),MATCH($I49,Calendario!$D$2:$H$2,0)),""))))))))</f>
        <v>44701</v>
      </c>
      <c r="AH49" s="107">
        <f>IF(ISBLANK($I49),"",IF(OR(EXACT(($I49),PROPER(TEXT(AH48,"dddd"))),(EXACT(($I49),PROPER(TEXT(AH47,"dddd"))))),"",IF(EXACT(($I49),(PROPER(TEXT(AH$3,"dddd")))),"",IF($K49=1,INDEX(Calendario!$D$3:$H$55,MATCH(AH$4,Calendario!$A$3:$A$55,0),MATCH($I49,Calendario!$D$2:$H$2,0)),IF($K49=2,IF(AG49="",INDEX(Calendario!$D$3:$H$55,MATCH(AH$4,Calendario!$A$3:$A$55,0),MATCH($I49,Calendario!$D$2:$H$2,0)),""),IF($K49=3,IF(AND((AF49=""),(AG49="")),INDEX(Calendario!$D$3:$H$55,MATCH(AH$4,Calendario!$A$3:$A$55,0),MATCH($I49,Calendario!$D$2:$H$2,0)),""),IF($K49=4,IF(AND((AE49=""),(AF49=""),(AG49="")),INDEX(Calendario!$D$3:$H$55,MATCH(AH$4,Calendario!$A$3:$A$55,0),MATCH($I49,Calendario!$D$2:$H$2,0)),""))))))))</f>
        <v>44708</v>
      </c>
      <c r="AI49" s="108">
        <f>IF(ISBLANK($I49),"",IF(OR(EXACT(($I49),PROPER(TEXT(AI48,"dddd"))),(EXACT(($I49),PROPER(TEXT(AI47,"dddd"))))),"",IF(EXACT(($I49),(PROPER(TEXT(AI$3,"dddd")))),"",IF($K49=1,INDEX(Calendario!$D$3:$H$55,MATCH(AI$4,Calendario!$A$3:$A$55,0),MATCH($I49,Calendario!$D$2:$H$2,0)),IF($K49=2,IF(AH49="",INDEX(Calendario!$D$3:$H$55,MATCH(AI$4,Calendario!$A$3:$A$55,0),MATCH($I49,Calendario!$D$2:$H$2,0)),""),IF($K49=3,IF(AND((AG49=""),(AH49="")),INDEX(Calendario!$D$3:$H$55,MATCH(AI$4,Calendario!$A$3:$A$55,0),MATCH($I49,Calendario!$D$2:$H$2,0)),""),IF($K49=4,IF(AND((AF49=""),(AG49=""),(AH49="")),INDEX(Calendario!$D$3:$H$55,MATCH(AI$4,Calendario!$A$3:$A$55,0),MATCH($I49,Calendario!$D$2:$H$2,0)),""))))))))</f>
        <v>44715</v>
      </c>
      <c r="AJ49" s="108">
        <f>IF(ISBLANK($I49),"",IF(OR(EXACT(($I49),PROPER(TEXT(AJ48,"dddd"))),(EXACT(($I49),PROPER(TEXT(AJ47,"dddd"))))),"",IF(EXACT(($I49),(PROPER(TEXT(AJ$3,"dddd")))),"",IF($K49=1,INDEX(Calendario!$D$3:$H$55,MATCH(AJ$4,Calendario!$A$3:$A$55,0),MATCH($I49,Calendario!$D$2:$H$2,0)),IF($K49=2,IF(AI49="",INDEX(Calendario!$D$3:$H$55,MATCH(AJ$4,Calendario!$A$3:$A$55,0),MATCH($I49,Calendario!$D$2:$H$2,0)),""),IF($K49=3,IF(AND((AH49=""),(AI49="")),INDEX(Calendario!$D$3:$H$55,MATCH(AJ$4,Calendario!$A$3:$A$55,0),MATCH($I49,Calendario!$D$2:$H$2,0)),""),IF($K49=4,IF(AND((AG49=""),(AH49=""),(AI49="")),INDEX(Calendario!$D$3:$H$55,MATCH(AJ$4,Calendario!$A$3:$A$55,0),MATCH($I49,Calendario!$D$2:$H$2,0)),""))))))))</f>
        <v>44722</v>
      </c>
      <c r="AK49" s="108">
        <f>IF(ISBLANK($I49),"",IF(OR(EXACT(($I49),PROPER(TEXT(AK48,"dddd"))),(EXACT(($I49),PROPER(TEXT(AK47,"dddd"))))),"",IF(EXACT(($I49),(PROPER(TEXT(AK$3,"dddd")))),"",IF($K49=1,INDEX(Calendario!$D$3:$H$55,MATCH(AK$4,Calendario!$A$3:$A$55,0),MATCH($I49,Calendario!$D$2:$H$2,0)),IF($K49=2,IF(AJ49="",INDEX(Calendario!$D$3:$H$55,MATCH(AK$4,Calendario!$A$3:$A$55,0),MATCH($I49,Calendario!$D$2:$H$2,0)),""),IF($K49=3,IF(AND((AI49=""),(AJ49="")),INDEX(Calendario!$D$3:$H$55,MATCH(AK$4,Calendario!$A$3:$A$55,0),MATCH($I49,Calendario!$D$2:$H$2,0)),""),IF($K49=4,IF(AND((AH49=""),(AI49=""),(AJ49="")),INDEX(Calendario!$D$3:$H$55,MATCH(AK$4,Calendario!$A$3:$A$55,0),MATCH($I49,Calendario!$D$2:$H$2,0)),""))))))))</f>
        <v>44729</v>
      </c>
      <c r="AL49" s="108">
        <f>IF(ISBLANK($I49),"",IF(OR(EXACT(($I49),PROPER(TEXT(AL48,"dddd"))),(EXACT(($I49),PROPER(TEXT(AL47,"dddd"))))),"",IF(EXACT(($I49),(PROPER(TEXT(AL$3,"dddd")))),"",IF($K49=1,INDEX(Calendario!$D$3:$H$55,MATCH(AL$4,Calendario!$A$3:$A$55,0),MATCH($I49,Calendario!$D$2:$H$2,0)),IF($K49=2,IF(AK49="",INDEX(Calendario!$D$3:$H$55,MATCH(AL$4,Calendario!$A$3:$A$55,0),MATCH($I49,Calendario!$D$2:$H$2,0)),""),IF($K49=3,IF(AND((AJ49=""),(AK49="")),INDEX(Calendario!$D$3:$H$55,MATCH(AL$4,Calendario!$A$3:$A$55,0),MATCH($I49,Calendario!$D$2:$H$2,0)),""),IF($K49=4,IF(AND((AI49=""),(AJ49=""),(AK49="")),INDEX(Calendario!$D$3:$H$55,MATCH(AL$4,Calendario!$A$3:$A$55,0),MATCH($I49,Calendario!$D$2:$H$2,0)),""))))))))</f>
        <v>44736</v>
      </c>
      <c r="AM49" s="108">
        <f>IF(ISBLANK($I49),"",IF(OR(EXACT(($I49),PROPER(TEXT(AM48,"dddd"))),(EXACT(($I49),PROPER(TEXT(AM47,"dddd"))))),"",IF(EXACT(($I49),(PROPER(TEXT(AM$3,"dddd")))),"",IF($K49=1,INDEX(Calendario!$D$3:$H$55,MATCH(AM$4,Calendario!$A$3:$A$55,0),MATCH($I49,Calendario!$D$2:$H$2,0)),IF($K49=2,IF(AL49="",INDEX(Calendario!$D$3:$H$55,MATCH(AM$4,Calendario!$A$3:$A$55,0),MATCH($I49,Calendario!$D$2:$H$2,0)),""),IF($K49=3,IF(AND((AK49=""),(AL49="")),INDEX(Calendario!$D$3:$H$55,MATCH(AM$4,Calendario!$A$3:$A$55,0),MATCH($I49,Calendario!$D$2:$H$2,0)),""),IF($K49=4,IF(AND((AJ49=""),(AK49=""),(AL49="")),INDEX(Calendario!$D$3:$H$55,MATCH(AM$4,Calendario!$A$3:$A$55,0),MATCH($I49,Calendario!$D$2:$H$2,0)),""))))))))</f>
        <v>44743</v>
      </c>
      <c r="AN49" s="107">
        <f>IF(ISBLANK($I49),"",IF(OR(EXACT(($I49),PROPER(TEXT(AN48,"dddd"))),(EXACT(($I49),PROPER(TEXT(AN47,"dddd"))))),"",IF(EXACT(($I49),(PROPER(TEXT(AN$3,"dddd")))),"",IF($K49=1,INDEX(Calendario!$D$3:$H$55,MATCH(AN$4,Calendario!$A$3:$A$55,0),MATCH($I49,Calendario!$D$2:$H$2,0)),IF($K49=2,IF(AM49="",INDEX(Calendario!$D$3:$H$55,MATCH(AN$4,Calendario!$A$3:$A$55,0),MATCH($I49,Calendario!$D$2:$H$2,0)),""),IF($K49=3,IF(AND((AL49=""),(AM49="")),INDEX(Calendario!$D$3:$H$55,MATCH(AN$4,Calendario!$A$3:$A$55,0),MATCH($I49,Calendario!$D$2:$H$2,0)),""),IF($K49=4,IF(AND((AK49=""),(AL49=""),(AM49="")),INDEX(Calendario!$D$3:$H$55,MATCH(AN$4,Calendario!$A$3:$A$55,0),MATCH($I49,Calendario!$D$2:$H$2,0)),""))))))))</f>
        <v>44750</v>
      </c>
      <c r="AO49" s="107">
        <f>IF(ISBLANK($I49),"",IF(OR(EXACT(($I49),PROPER(TEXT(AO48,"dddd"))),(EXACT(($I49),PROPER(TEXT(AO47,"dddd"))))),"",IF(EXACT(($I49),(PROPER(TEXT(AO$3,"dddd")))),"",IF($K49=1,INDEX(Calendario!$D$3:$H$55,MATCH(AO$4,Calendario!$A$3:$A$55,0),MATCH($I49,Calendario!$D$2:$H$2,0)),IF($K49=2,IF(AN49="",INDEX(Calendario!$D$3:$H$55,MATCH(AO$4,Calendario!$A$3:$A$55,0),MATCH($I49,Calendario!$D$2:$H$2,0)),""),IF($K49=3,IF(AND((AM49=""),(AN49="")),INDEX(Calendario!$D$3:$H$55,MATCH(AO$4,Calendario!$A$3:$A$55,0),MATCH($I49,Calendario!$D$2:$H$2,0)),""),IF($K49=4,IF(AND((AL49=""),(AM49=""),(AN49="")),INDEX(Calendario!$D$3:$H$55,MATCH(AO$4,Calendario!$A$3:$A$55,0),MATCH($I49,Calendario!$D$2:$H$2,0)),""))))))))</f>
        <v>44757</v>
      </c>
      <c r="AP49" s="107">
        <f>IF(ISBLANK($I49),"",IF(OR(EXACT(($I49),PROPER(TEXT(AP48,"dddd"))),(EXACT(($I49),PROPER(TEXT(AP47,"dddd"))))),"",IF(EXACT(($I49),(PROPER(TEXT(AP$3,"dddd")))),"",IF($K49=1,INDEX(Calendario!$D$3:$H$55,MATCH(AP$4,Calendario!$A$3:$A$55,0),MATCH($I49,Calendario!$D$2:$H$2,0)),IF($K49=2,IF(AO49="",INDEX(Calendario!$D$3:$H$55,MATCH(AP$4,Calendario!$A$3:$A$55,0),MATCH($I49,Calendario!$D$2:$H$2,0)),""),IF($K49=3,IF(AND((AN49=""),(AO49="")),INDEX(Calendario!$D$3:$H$55,MATCH(AP$4,Calendario!$A$3:$A$55,0),MATCH($I49,Calendario!$D$2:$H$2,0)),""),IF($K49=4,IF(AND((AM49=""),(AN49=""),(AO49="")),INDEX(Calendario!$D$3:$H$55,MATCH(AP$4,Calendario!$A$3:$A$55,0),MATCH($I49,Calendario!$D$2:$H$2,0)),""))))))))</f>
        <v>44764</v>
      </c>
      <c r="AQ49" s="107">
        <f>IF(ISBLANK($I49),"",IF(OR(EXACT(($I49),PROPER(TEXT(AQ48,"dddd"))),(EXACT(($I49),PROPER(TEXT(AQ47,"dddd"))))),"",IF(EXACT(($I49),(PROPER(TEXT(AQ$3,"dddd")))),"",IF($K49=1,INDEX(Calendario!$D$3:$H$55,MATCH(AQ$4,Calendario!$A$3:$A$55,0),MATCH($I49,Calendario!$D$2:$H$2,0)),IF($K49=2,IF(AP49="",INDEX(Calendario!$D$3:$H$55,MATCH(AQ$4,Calendario!$A$3:$A$55,0),MATCH($I49,Calendario!$D$2:$H$2,0)),""),IF($K49=3,IF(AND((AO49=""),(AP49="")),INDEX(Calendario!$D$3:$H$55,MATCH(AQ$4,Calendario!$A$3:$A$55,0),MATCH($I49,Calendario!$D$2:$H$2,0)),""),IF($K49=4,IF(AND((AN49=""),(AO49=""),(AP49="")),INDEX(Calendario!$D$3:$H$55,MATCH(AQ$4,Calendario!$A$3:$A$55,0),MATCH($I49,Calendario!$D$2:$H$2,0)),""))))))))</f>
        <v>44771</v>
      </c>
      <c r="AR49" s="108">
        <f>IF(ISBLANK($I49),"",IF(OR(EXACT(($I49),PROPER(TEXT(AR48,"dddd"))),(EXACT(($I49),PROPER(TEXT(AR47,"dddd"))))),"",IF(EXACT(($I49),(PROPER(TEXT(AR$3,"dddd")))),"",IF($K49=1,INDEX(Calendario!$D$3:$H$55,MATCH(AR$4,Calendario!$A$3:$A$55,0),MATCH($I49,Calendario!$D$2:$H$2,0)),IF($K49=2,IF(AQ49="",INDEX(Calendario!$D$3:$H$55,MATCH(AR$4,Calendario!$A$3:$A$55,0),MATCH($I49,Calendario!$D$2:$H$2,0)),""),IF($K49=3,IF(AND((AP49=""),(AQ49="")),INDEX(Calendario!$D$3:$H$55,MATCH(AR$4,Calendario!$A$3:$A$55,0),MATCH($I49,Calendario!$D$2:$H$2,0)),""),IF($K49=4,IF(AND((AO49=""),(AP49=""),(AQ49="")),INDEX(Calendario!$D$3:$H$55,MATCH(AR$4,Calendario!$A$3:$A$55,0),MATCH($I49,Calendario!$D$2:$H$2,0)),""))))))))</f>
        <v>44778</v>
      </c>
      <c r="AS49" s="108">
        <f>IF(ISBLANK($I49),"",IF(OR(EXACT(($I49),PROPER(TEXT(AS48,"dddd"))),(EXACT(($I49),PROPER(TEXT(AS47,"dddd"))))),"",IF(EXACT(($I49),(PROPER(TEXT(AS$3,"dddd")))),"",IF($K49=1,INDEX(Calendario!$D$3:$H$55,MATCH(AS$4,Calendario!$A$3:$A$55,0),MATCH($I49,Calendario!$D$2:$H$2,0)),IF($K49=2,IF(AR49="",INDEX(Calendario!$D$3:$H$55,MATCH(AS$4,Calendario!$A$3:$A$55,0),MATCH($I49,Calendario!$D$2:$H$2,0)),""),IF($K49=3,IF(AND((AQ49=""),(AR49="")),INDEX(Calendario!$D$3:$H$55,MATCH(AS$4,Calendario!$A$3:$A$55,0),MATCH($I49,Calendario!$D$2:$H$2,0)),""),IF($K49=4,IF(AND((AP49=""),(AQ49=""),(AR49="")),INDEX(Calendario!$D$3:$H$55,MATCH(AS$4,Calendario!$A$3:$A$55,0),MATCH($I49,Calendario!$D$2:$H$2,0)),""))))))))</f>
        <v>44785</v>
      </c>
      <c r="AT49" s="108">
        <f>IF(ISBLANK($I49),"",IF(OR(EXACT(($I49),PROPER(TEXT(AT48,"dddd"))),(EXACT(($I49),PROPER(TEXT(AT47,"dddd"))))),"",IF(EXACT(($I49),(PROPER(TEXT(AT$3,"dddd")))),"",IF($K49=1,INDEX(Calendario!$D$3:$H$55,MATCH(AT$4,Calendario!$A$3:$A$55,0),MATCH($I49,Calendario!$D$2:$H$2,0)),IF($K49=2,IF(AS49="",INDEX(Calendario!$D$3:$H$55,MATCH(AT$4,Calendario!$A$3:$A$55,0),MATCH($I49,Calendario!$D$2:$H$2,0)),""),IF($K49=3,IF(AND((AR49=""),(AS49="")),INDEX(Calendario!$D$3:$H$55,MATCH(AT$4,Calendario!$A$3:$A$55,0),MATCH($I49,Calendario!$D$2:$H$2,0)),""),IF($K49=4,IF(AND((AQ49=""),(AR49=""),(AS49="")),INDEX(Calendario!$D$3:$H$55,MATCH(AT$4,Calendario!$A$3:$A$55,0),MATCH($I49,Calendario!$D$2:$H$2,0)),""))))))))</f>
        <v>44792</v>
      </c>
      <c r="AU49" s="108">
        <f>IF(ISBLANK($I49),"",IF(OR(EXACT(($I49),PROPER(TEXT(AU48,"dddd"))),(EXACT(($I49),PROPER(TEXT(AU47,"dddd"))))),"",IF(EXACT(($I49),(PROPER(TEXT(AU$3,"dddd")))),"",IF($K49=1,INDEX(Calendario!$D$3:$H$55,MATCH(AU$4,Calendario!$A$3:$A$55,0),MATCH($I49,Calendario!$D$2:$H$2,0)),IF($K49=2,IF(AT49="",INDEX(Calendario!$D$3:$H$55,MATCH(AU$4,Calendario!$A$3:$A$55,0),MATCH($I49,Calendario!$D$2:$H$2,0)),""),IF($K49=3,IF(AND((AS49=""),(AT49="")),INDEX(Calendario!$D$3:$H$55,MATCH(AU$4,Calendario!$A$3:$A$55,0),MATCH($I49,Calendario!$D$2:$H$2,0)),""),IF($K49=4,IF(AND((AR49=""),(AS49=""),(AT49="")),INDEX(Calendario!$D$3:$H$55,MATCH(AU$4,Calendario!$A$3:$A$55,0),MATCH($I49,Calendario!$D$2:$H$2,0)),""))))))))</f>
        <v>44799</v>
      </c>
      <c r="AV49" s="107">
        <f>IF(ISBLANK($I49),"",IF(OR(EXACT(($I49),PROPER(TEXT(AV48,"dddd"))),(EXACT(($I49),PROPER(TEXT(AV47,"dddd"))))),"",IF(EXACT(($I49),(PROPER(TEXT(AV$3,"dddd")))),"",IF($K49=1,INDEX(Calendario!$D$3:$H$55,MATCH(AV$4,Calendario!$A$3:$A$55,0),MATCH($I49,Calendario!$D$2:$H$2,0)),IF($K49=2,IF(AU49="",INDEX(Calendario!$D$3:$H$55,MATCH(AV$4,Calendario!$A$3:$A$55,0),MATCH($I49,Calendario!$D$2:$H$2,0)),""),IF($K49=3,IF(AND((AT49=""),(AU49="")),INDEX(Calendario!$D$3:$H$55,MATCH(AV$4,Calendario!$A$3:$A$55,0),MATCH($I49,Calendario!$D$2:$H$2,0)),""),IF($K49=4,IF(AND((AS49=""),(AT49=""),(AU49="")),INDEX(Calendario!$D$3:$H$55,MATCH(AV$4,Calendario!$A$3:$A$55,0),MATCH($I49,Calendario!$D$2:$H$2,0)),""))))))))</f>
        <v>44806</v>
      </c>
      <c r="AW49" s="107">
        <f>IF(ISBLANK($I49),"",IF(OR(EXACT(($I49),PROPER(TEXT(AW48,"dddd"))),(EXACT(($I49),PROPER(TEXT(AW47,"dddd"))))),"",IF(EXACT(($I49),(PROPER(TEXT(AW$3,"dddd")))),"",IF($K49=1,INDEX(Calendario!$D$3:$H$55,MATCH(AW$4,Calendario!$A$3:$A$55,0),MATCH($I49,Calendario!$D$2:$H$2,0)),IF($K49=2,IF(AV49="",INDEX(Calendario!$D$3:$H$55,MATCH(AW$4,Calendario!$A$3:$A$55,0),MATCH($I49,Calendario!$D$2:$H$2,0)),""),IF($K49=3,IF(AND((AU49=""),(AV49="")),INDEX(Calendario!$D$3:$H$55,MATCH(AW$4,Calendario!$A$3:$A$55,0),MATCH($I49,Calendario!$D$2:$H$2,0)),""),IF($K49=4,IF(AND((AT49=""),(AU49=""),(AV49="")),INDEX(Calendario!$D$3:$H$55,MATCH(AW$4,Calendario!$A$3:$A$55,0),MATCH($I49,Calendario!$D$2:$H$2,0)),""))))))))</f>
        <v>44813</v>
      </c>
      <c r="AX49" s="107">
        <f>IF(ISBLANK($I49),"",IF(OR(EXACT(($I49),PROPER(TEXT(AX48,"dddd"))),(EXACT(($I49),PROPER(TEXT(AX47,"dddd"))))),"",IF(EXACT(($I49),(PROPER(TEXT(AX$3,"dddd")))),"",IF($K49=1,INDEX(Calendario!$D$3:$H$55,MATCH(AX$4,Calendario!$A$3:$A$55,0),MATCH($I49,Calendario!$D$2:$H$2,0)),IF($K49=2,IF(AW49="",INDEX(Calendario!$D$3:$H$55,MATCH(AX$4,Calendario!$A$3:$A$55,0),MATCH($I49,Calendario!$D$2:$H$2,0)),""),IF($K49=3,IF(AND((AV49=""),(AW49="")),INDEX(Calendario!$D$3:$H$55,MATCH(AX$4,Calendario!$A$3:$A$55,0),MATCH($I49,Calendario!$D$2:$H$2,0)),""),IF($K49=4,IF(AND((AU49=""),(AV49=""),(AW49="")),INDEX(Calendario!$D$3:$H$55,MATCH(AX$4,Calendario!$A$3:$A$55,0),MATCH($I49,Calendario!$D$2:$H$2,0)),""))))))))</f>
        <v>44820</v>
      </c>
      <c r="AY49" s="107">
        <f>IF(ISBLANK($I49),"",IF(OR(EXACT(($I49),PROPER(TEXT(AY48,"dddd"))),(EXACT(($I49),PROPER(TEXT(AY47,"dddd"))))),"",IF(EXACT(($I49),(PROPER(TEXT(AY$3,"dddd")))),"",IF($K49=1,INDEX(Calendario!$D$3:$H$55,MATCH(AY$4,Calendario!$A$3:$A$55,0),MATCH($I49,Calendario!$D$2:$H$2,0)),IF($K49=2,IF(AX49="",INDEX(Calendario!$D$3:$H$55,MATCH(AY$4,Calendario!$A$3:$A$55,0),MATCH($I49,Calendario!$D$2:$H$2,0)),""),IF($K49=3,IF(AND((AW49=""),(AX49="")),INDEX(Calendario!$D$3:$H$55,MATCH(AY$4,Calendario!$A$3:$A$55,0),MATCH($I49,Calendario!$D$2:$H$2,0)),""),IF($K49=4,IF(AND((AV49=""),(AW49=""),(AX49="")),INDEX(Calendario!$D$3:$H$55,MATCH(AY$4,Calendario!$A$3:$A$55,0),MATCH($I49,Calendario!$D$2:$H$2,0)),""))))))))</f>
        <v>44827</v>
      </c>
      <c r="AZ49" s="107">
        <f>IF(ISBLANK($I49),"",IF(OR(EXACT(($I49),PROPER(TEXT(AZ48,"dddd"))),(EXACT(($I49),PROPER(TEXT(AZ47,"dddd"))))),"",IF(EXACT(($I49),(PROPER(TEXT(AZ$3,"dddd")))),"",IF($K49=1,INDEX(Calendario!$D$3:$H$55,MATCH(AZ$4,Calendario!$A$3:$A$55,0),MATCH($I49,Calendario!$D$2:$H$2,0)),IF($K49=2,IF(AY49="",INDEX(Calendario!$D$3:$H$55,MATCH(AZ$4,Calendario!$A$3:$A$55,0),MATCH($I49,Calendario!$D$2:$H$2,0)),""),IF($K49=3,IF(AND((AX49=""),(AY49="")),INDEX(Calendario!$D$3:$H$55,MATCH(AZ$4,Calendario!$A$3:$A$55,0),MATCH($I49,Calendario!$D$2:$H$2,0)),""),IF($K49=4,IF(AND((AW49=""),(AX49=""),(AY49="")),INDEX(Calendario!$D$3:$H$55,MATCH(AZ$4,Calendario!$A$3:$A$55,0),MATCH($I49,Calendario!$D$2:$H$2,0)),""))))))))</f>
        <v>44834</v>
      </c>
      <c r="BA49" s="108">
        <f>IF(ISBLANK($I49),"",IF(OR(EXACT(($I49),PROPER(TEXT(BA48,"dddd"))),(EXACT(($I49),PROPER(TEXT(BA47,"dddd"))))),"",IF(EXACT(($I49),(PROPER(TEXT(BA$3,"dddd")))),"",IF($K49=1,INDEX(Calendario!$D$3:$H$55,MATCH(BA$4,Calendario!$A$3:$A$55,0),MATCH($I49,Calendario!$D$2:$H$2,0)),IF($K49=2,IF(AZ49="",INDEX(Calendario!$D$3:$H$55,MATCH(BA$4,Calendario!$A$3:$A$55,0),MATCH($I49,Calendario!$D$2:$H$2,0)),""),IF($K49=3,IF(AND((AY49=""),(AZ49="")),INDEX(Calendario!$D$3:$H$55,MATCH(BA$4,Calendario!$A$3:$A$55,0),MATCH($I49,Calendario!$D$2:$H$2,0)),""),IF($K49=4,IF(AND((AX49=""),(AY49=""),(AZ49="")),INDEX(Calendario!$D$3:$H$55,MATCH(BA$4,Calendario!$A$3:$A$55,0),MATCH($I49,Calendario!$D$2:$H$2,0)),""))))))))</f>
        <v>44841</v>
      </c>
      <c r="BB49" s="108">
        <f>IF(ISBLANK($I49),"",IF(OR(EXACT(($I49),PROPER(TEXT(BB48,"dddd"))),(EXACT(($I49),PROPER(TEXT(BB47,"dddd"))))),"",IF(EXACT(($I49),(PROPER(TEXT(BB$3,"dddd")))),"",IF($K49=1,INDEX(Calendario!$D$3:$H$55,MATCH(BB$4,Calendario!$A$3:$A$55,0),MATCH($I49,Calendario!$D$2:$H$2,0)),IF($K49=2,IF(BA49="",INDEX(Calendario!$D$3:$H$55,MATCH(BB$4,Calendario!$A$3:$A$55,0),MATCH($I49,Calendario!$D$2:$H$2,0)),""),IF($K49=3,IF(AND((AZ49=""),(BA49="")),INDEX(Calendario!$D$3:$H$55,MATCH(BB$4,Calendario!$A$3:$A$55,0),MATCH($I49,Calendario!$D$2:$H$2,0)),""),IF($K49=4,IF(AND((AY49=""),(AZ49=""),(BA49="")),INDEX(Calendario!$D$3:$H$55,MATCH(BB$4,Calendario!$A$3:$A$55,0),MATCH($I49,Calendario!$D$2:$H$2,0)),""))))))))</f>
        <v>44848</v>
      </c>
      <c r="BC49" s="108">
        <f>IF(ISBLANK($I49),"",IF(OR(EXACT(($I49),PROPER(TEXT(BC48,"dddd"))),(EXACT(($I49),PROPER(TEXT(BC47,"dddd"))))),"",IF(EXACT(($I49),(PROPER(TEXT(BC$3,"dddd")))),"",IF($K49=1,INDEX(Calendario!$D$3:$H$55,MATCH(BC$4,Calendario!$A$3:$A$55,0),MATCH($I49,Calendario!$D$2:$H$2,0)),IF($K49=2,IF(BB49="",INDEX(Calendario!$D$3:$H$55,MATCH(BC$4,Calendario!$A$3:$A$55,0),MATCH($I49,Calendario!$D$2:$H$2,0)),""),IF($K49=3,IF(AND((BA49=""),(BB49="")),INDEX(Calendario!$D$3:$H$55,MATCH(BC$4,Calendario!$A$3:$A$55,0),MATCH($I49,Calendario!$D$2:$H$2,0)),""),IF($K49=4,IF(AND((AZ49=""),(BA49=""),(BB49="")),INDEX(Calendario!$D$3:$H$55,MATCH(BC$4,Calendario!$A$3:$A$55,0),MATCH($I49,Calendario!$D$2:$H$2,0)),""))))))))</f>
        <v>44855</v>
      </c>
      <c r="BD49" s="108">
        <f>IF(ISBLANK($I49),"",IF(OR(EXACT(($I49),PROPER(TEXT(BD48,"dddd"))),(EXACT(($I49),PROPER(TEXT(BD47,"dddd"))))),"",IF(EXACT(($I49),(PROPER(TEXT(BD$3,"dddd")))),"",IF($K49=1,INDEX(Calendario!$D$3:$H$55,MATCH(BD$4,Calendario!$A$3:$A$55,0),MATCH($I49,Calendario!$D$2:$H$2,0)),IF($K49=2,IF(BC49="",INDEX(Calendario!$D$3:$H$55,MATCH(BD$4,Calendario!$A$3:$A$55,0),MATCH($I49,Calendario!$D$2:$H$2,0)),""),IF($K49=3,IF(AND((BB49=""),(BC49="")),INDEX(Calendario!$D$3:$H$55,MATCH(BD$4,Calendario!$A$3:$A$55,0),MATCH($I49,Calendario!$D$2:$H$2,0)),""),IF($K49=4,IF(AND((BA49=""),(BB49=""),(BC49="")),INDEX(Calendario!$D$3:$H$55,MATCH(BD$4,Calendario!$A$3:$A$55,0),MATCH($I49,Calendario!$D$2:$H$2,0)),""))))))))</f>
        <v>44862</v>
      </c>
      <c r="BE49" s="107">
        <f>IF(ISBLANK($I49),"",IF(OR(EXACT(($I49),PROPER(TEXT(BE48,"dddd"))),(EXACT(($I49),PROPER(TEXT(BE47,"dddd"))))),"",IF(EXACT(($I49),(PROPER(TEXT(BE$3,"dddd")))),"",IF($K49=1,INDEX(Calendario!$D$3:$H$55,MATCH(BE$4,Calendario!$A$3:$A$55,0),MATCH($I49,Calendario!$D$2:$H$2,0)),IF($K49=2,IF(BD49="",INDEX(Calendario!$D$3:$H$55,MATCH(BE$4,Calendario!$A$3:$A$55,0),MATCH($I49,Calendario!$D$2:$H$2,0)),""),IF($K49=3,IF(AND((BC49=""),(BD49="")),INDEX(Calendario!$D$3:$H$55,MATCH(BE$4,Calendario!$A$3:$A$55,0),MATCH($I49,Calendario!$D$2:$H$2,0)),""),IF($K49=4,IF(AND((BB49=""),(BC49=""),(BD49="")),INDEX(Calendario!$D$3:$H$55,MATCH(BE$4,Calendario!$A$3:$A$55,0),MATCH($I49,Calendario!$D$2:$H$2,0)),""))))))))</f>
        <v>44869</v>
      </c>
      <c r="BF49" s="107">
        <f>IF(ISBLANK($I49),"",IF(OR(EXACT(($I49),PROPER(TEXT(BF48,"dddd"))),(EXACT(($I49),PROPER(TEXT(BF47,"dddd"))))),"",IF(EXACT(($I49),(PROPER(TEXT(BF$3,"dddd")))),"",IF($K49=1,INDEX(Calendario!$D$3:$H$55,MATCH(BF$4,Calendario!$A$3:$A$55,0),MATCH($I49,Calendario!$D$2:$H$2,0)),IF($K49=2,IF(BE49="",INDEX(Calendario!$D$3:$H$55,MATCH(BF$4,Calendario!$A$3:$A$55,0),MATCH($I49,Calendario!$D$2:$H$2,0)),""),IF($K49=3,IF(AND((BD49=""),(BE49="")),INDEX(Calendario!$D$3:$H$55,MATCH(BF$4,Calendario!$A$3:$A$55,0),MATCH($I49,Calendario!$D$2:$H$2,0)),""),IF($K49=4,IF(AND((BC49=""),(BD49=""),(BE49="")),INDEX(Calendario!$D$3:$H$55,MATCH(BF$4,Calendario!$A$3:$A$55,0),MATCH($I49,Calendario!$D$2:$H$2,0)),""))))))))</f>
        <v>44876</v>
      </c>
      <c r="BG49" s="107">
        <f>IF(ISBLANK($I49),"",IF(OR(EXACT(($I49),PROPER(TEXT(BG48,"dddd"))),(EXACT(($I49),PROPER(TEXT(BG47,"dddd"))))),"",IF(EXACT(($I49),(PROPER(TEXT(BG$3,"dddd")))),"",IF($K49=1,INDEX(Calendario!$D$3:$H$55,MATCH(BG$4,Calendario!$A$3:$A$55,0),MATCH($I49,Calendario!$D$2:$H$2,0)),IF($K49=2,IF(BF49="",INDEX(Calendario!$D$3:$H$55,MATCH(BG$4,Calendario!$A$3:$A$55,0),MATCH($I49,Calendario!$D$2:$H$2,0)),""),IF($K49=3,IF(AND((BE49=""),(BF49="")),INDEX(Calendario!$D$3:$H$55,MATCH(BG$4,Calendario!$A$3:$A$55,0),MATCH($I49,Calendario!$D$2:$H$2,0)),""),IF($K49=4,IF(AND((BD49=""),(BE49=""),(BF49="")),INDEX(Calendario!$D$3:$H$55,MATCH(BG$4,Calendario!$A$3:$A$55,0),MATCH($I49,Calendario!$D$2:$H$2,0)),""))))))))</f>
        <v>44883</v>
      </c>
      <c r="BH49" s="107">
        <f>IF(ISBLANK($I49),"",IF(OR(EXACT(($I49),PROPER(TEXT(BH48,"dddd"))),(EXACT(($I49),PROPER(TEXT(BH47,"dddd"))))),"",IF(EXACT(($I49),(PROPER(TEXT(BH$3,"dddd")))),"",IF($K49=1,INDEX(Calendario!$D$3:$H$55,MATCH(BH$4,Calendario!$A$3:$A$55,0),MATCH($I49,Calendario!$D$2:$H$2,0)),IF($K49=2,IF(BG49="",INDEX(Calendario!$D$3:$H$55,MATCH(BH$4,Calendario!$A$3:$A$55,0),MATCH($I49,Calendario!$D$2:$H$2,0)),""),IF($K49=3,IF(AND((BF49=""),(BG49="")),INDEX(Calendario!$D$3:$H$55,MATCH(BH$4,Calendario!$A$3:$A$55,0),MATCH($I49,Calendario!$D$2:$H$2,0)),""),IF($K49=4,IF(AND((BE49=""),(BF49=""),(BG49="")),INDEX(Calendario!$D$3:$H$55,MATCH(BH$4,Calendario!$A$3:$A$55,0),MATCH($I49,Calendario!$D$2:$H$2,0)),""))))))))</f>
        <v>44890</v>
      </c>
      <c r="BI49" s="108">
        <f>IF(ISBLANK($I49),"",IF(OR(EXACT(($I49),PROPER(TEXT(BI48,"dddd"))),(EXACT(($I49),PROPER(TEXT(BI47,"dddd"))))),"",IF(EXACT(($I49),(PROPER(TEXT(BI$3,"dddd")))),"",IF($K49=1,INDEX(Calendario!$D$3:$H$55,MATCH(BI$4,Calendario!$A$3:$A$55,0),MATCH($I49,Calendario!$D$2:$H$2,0)),IF($K49=2,IF(BH49="",INDEX(Calendario!$D$3:$H$55,MATCH(BI$4,Calendario!$A$3:$A$55,0),MATCH($I49,Calendario!$D$2:$H$2,0)),""),IF($K49=3,IF(AND((BG49=""),(BH49="")),INDEX(Calendario!$D$3:$H$55,MATCH(BI$4,Calendario!$A$3:$A$55,0),MATCH($I49,Calendario!$D$2:$H$2,0)),""),IF($K49=4,IF(AND((BF49=""),(BG49=""),(BH49="")),INDEX(Calendario!$D$3:$H$55,MATCH(BI$4,Calendario!$A$3:$A$55,0),MATCH($I49,Calendario!$D$2:$H$2,0)),""))))))))</f>
        <v>44897</v>
      </c>
      <c r="BJ49" s="108">
        <f>IF(ISBLANK($I49),"",IF(OR(EXACT(($I49),PROPER(TEXT(BJ48,"dddd"))),(EXACT(($I49),PROPER(TEXT(BJ47,"dddd"))))),"",IF(EXACT(($I49),(PROPER(TEXT(BJ$3,"dddd")))),"",IF($K49=1,INDEX(Calendario!$D$3:$H$55,MATCH(BJ$4,Calendario!$A$3:$A$55,0),MATCH($I49,Calendario!$D$2:$H$2,0)),IF($K49=2,IF(BI49="",INDEX(Calendario!$D$3:$H$55,MATCH(BJ$4,Calendario!$A$3:$A$55,0),MATCH($I49,Calendario!$D$2:$H$2,0)),""),IF($K49=3,IF(AND((BH49=""),(BI49="")),INDEX(Calendario!$D$3:$H$55,MATCH(BJ$4,Calendario!$A$3:$A$55,0),MATCH($I49,Calendario!$D$2:$H$2,0)),""),IF($K49=4,IF(AND((BG49=""),(BH49=""),(BI49="")),INDEX(Calendario!$D$3:$H$55,MATCH(BJ$4,Calendario!$A$3:$A$55,0),MATCH($I49,Calendario!$D$2:$H$2,0)),""))))))))</f>
        <v>44904</v>
      </c>
      <c r="BK49" s="108">
        <f>IF(ISBLANK($I49),"",IF(OR(EXACT(($I49),PROPER(TEXT(BK48,"dddd"))),(EXACT(($I49),PROPER(TEXT(BK47,"dddd"))))),"",IF(EXACT(($I49),(PROPER(TEXT(BK$3,"dddd")))),"",IF($K49=1,INDEX(Calendario!$D$3:$H$55,MATCH(BK$4,Calendario!$A$3:$A$55,0),MATCH($I49,Calendario!$D$2:$H$2,0)),IF($K49=2,IF(BJ49="",INDEX(Calendario!$D$3:$H$55,MATCH(BK$4,Calendario!$A$3:$A$55,0),MATCH($I49,Calendario!$D$2:$H$2,0)),""),IF($K49=3,IF(AND((BI49=""),(BJ49="")),INDEX(Calendario!$D$3:$H$55,MATCH(BK$4,Calendario!$A$3:$A$55,0),MATCH($I49,Calendario!$D$2:$H$2,0)),""),IF($K49=4,IF(AND((BH49=""),(BI49=""),(BJ49="")),INDEX(Calendario!$D$3:$H$55,MATCH(BK$4,Calendario!$A$3:$A$55,0),MATCH($I49,Calendario!$D$2:$H$2,0)),""))))))))</f>
        <v>44911</v>
      </c>
      <c r="BL49" s="108">
        <f>IF(ISBLANK($I49),"",IF(OR(EXACT(($I49),PROPER(TEXT(BL48,"dddd"))),(EXACT(($I49),PROPER(TEXT(BL47,"dddd"))))),"",IF(EXACT(($I49),(PROPER(TEXT(BL$3,"dddd")))),"",IF($K49=1,INDEX(Calendario!$D$3:$H$55,MATCH(BL$4,Calendario!$A$3:$A$55,0),MATCH($I49,Calendario!$D$2:$H$2,0)),IF($K49=2,IF(BK49="",INDEX(Calendario!$D$3:$H$55,MATCH(BL$4,Calendario!$A$3:$A$55,0),MATCH($I49,Calendario!$D$2:$H$2,0)),""),IF($K49=3,IF(AND((BJ49=""),(BK49="")),INDEX(Calendario!$D$3:$H$55,MATCH(BL$4,Calendario!$A$3:$A$55,0),MATCH($I49,Calendario!$D$2:$H$2,0)),""),IF($K49=4,IF(AND((BI49=""),(BJ49=""),(BK49="")),INDEX(Calendario!$D$3:$H$55,MATCH(BL$4,Calendario!$A$3:$A$55,0),MATCH($I49,Calendario!$D$2:$H$2,0)),""))))))))</f>
        <v>44918</v>
      </c>
      <c r="BM49" s="108">
        <f>IF(ISBLANK($I49),"",IF(OR(EXACT(($I49),PROPER(TEXT(BM48,"dddd"))),(EXACT(($I49),PROPER(TEXT(BM47,"dddd"))))),"",IF(EXACT(($I49),(PROPER(TEXT(BM$3,"dddd")))),"",IF($K49=1,INDEX(Calendario!$D$3:$H$55,MATCH(BM$4,Calendario!$A$3:$A$55,0),MATCH($I49,Calendario!$D$2:$H$2,0)),IF($K49=2,IF(BL49="",INDEX(Calendario!$D$3:$H$55,MATCH(BM$4,Calendario!$A$3:$A$55,0),MATCH($I49,Calendario!$D$2:$H$2,0)),""),IF($K49=3,IF(AND((BK49=""),(BL49="")),INDEX(Calendario!$D$3:$H$55,MATCH(BM$4,Calendario!$A$3:$A$55,0),MATCH($I49,Calendario!$D$2:$H$2,0)),""),IF($K49=4,IF(AND((BJ49=""),(BK49=""),(BL49="")),INDEX(Calendario!$D$3:$H$55,MATCH(BM$4,Calendario!$A$3:$A$55,0),MATCH($I49,Calendario!$D$2:$H$2,0)),""))))))))</f>
        <v>44925</v>
      </c>
      <c r="BO49" s="88" t="s">
        <v>439</v>
      </c>
    </row>
    <row r="50" spans="1:67" s="88" customFormat="1" ht="26.25" customHeight="1" x14ac:dyDescent="0.25">
      <c r="A50" s="178">
        <f t="shared" si="1"/>
        <v>36</v>
      </c>
      <c r="B50" s="176" t="s">
        <v>1444</v>
      </c>
      <c r="C50" s="176" t="s">
        <v>1598</v>
      </c>
      <c r="D50" s="177" t="str">
        <f>IF(ISNA(VLOOKUP(C50,TSeccBS!$D:$H,5,FALSE)),"",VLOOKUP(C50,TSeccBS!$D:$H,5,FALSE))</f>
        <v>BOGOTA D. C.</v>
      </c>
      <c r="E50" s="176" t="s">
        <v>394</v>
      </c>
      <c r="F50" s="176" t="s">
        <v>394</v>
      </c>
      <c r="G50" s="177" t="str">
        <f>IF(ISNA(VLOOKUP(F50,Tmunic!$C$2:$D$1160,2,FALSE)),"",VLOOKUP(F50,Tmunic!$C$2:$D$1160,2,FALSE))</f>
        <v>DR BOGOTA</v>
      </c>
      <c r="H50" s="184" t="str">
        <f>IF(ISNA(VLOOKUP(G50,TDirReg!$F$1:$H$184,3,0)),"",VLOOKUP(G50,TDirReg!$F$1:$H$184,3,0))</f>
        <v>Carrera 13 N° 6A-97 Piso 1</v>
      </c>
      <c r="I50" s="196" t="s">
        <v>127</v>
      </c>
      <c r="J50" s="195" t="s">
        <v>1735</v>
      </c>
      <c r="K50" s="197">
        <v>1</v>
      </c>
      <c r="L50" s="202">
        <f t="shared" si="2"/>
        <v>51</v>
      </c>
      <c r="M50" s="107" t="str">
        <f>IF(ISBLANK($I50),"",IF(EXACT(($I50),(PROPER(TEXT(M$3,"dddd")))),"",IF(EXACT(M$4,$J50),IF($K50=1,INDEX(Calendario!$D$3:$H$55,MATCH(M$4,Calendario!$A$3:$A$55,0),MATCH($I50,Calendario!$D$2:$H$2,0)),INDEX(Calendario!$D$3:$H$55,MATCH($J50,Calendario!$A$3:$A$55,0),MATCH($I50,Calendario!$D$2:$H$2,0))),"")))</f>
        <v/>
      </c>
      <c r="N50" s="107">
        <f>IF(ISBLANK($I50),"",IF(OR(EXACT(($I50),PROPER(TEXT(N48,"dddd"))),(EXACT(($I50),PROPER(TEXT(N49,"dddd"))))),"",IF(EXACT(($I50),(PROPER(TEXT(N$3,"dddd")))),"",IF(EXACT(N$4,$J50),IF(M50="",IF(OR(($K50=4),($K50=3),($K50=2),($K50=1)),INDEX(Calendario!$D$3:$H$55,MATCH(N$4,Calendario!$A$3:$A$55,0),MATCH($I50,Calendario!$D$2:$H$2,0)),"")),IF($K50=1,IF(AND(M50="",EXACT((N$4),(CONCATENATE(Calendario!$A$1," ",(MID($J50,8,2))+1)))),INDEX(Calendario!$D$3:$H$55,MATCH(N$4,Calendario!$A$3:$A$55,0),MATCH($I50,Calendario!$D$2:$H$2,0)),IF(M50="","",INDEX(Calendario!$D$3:$H$55,MATCH(N$4,Calendario!$A$3:$A$55,0),MATCH($I50,Calendario!$D$2:$H$2,0)))),IF($K50=2,IF(M50="",IF(EXACT($K50,N$4),INDEX(Calendario!$D$3:$H$55,MATCH(N$4,Calendario!$A$3:$A$55,0),MATCH($I50,Calendario!$D$2:$H$2,0)),""),""),IF($K50=3,IF((M50=""),IF(EXACT($K50,N$4),INDEX(Calendario!$D$3:$H$55,MATCH(N$4,Calendario!$A$3:$A$55,0),MATCH($I50,Calendario!$D$2:$H$2,0)),""),""),IF($K50=4,IF((M50=""),IF(EXACT($K50,N$4),INDEX(Calendario!$D$3:$H$55,MATCH(N$4,Calendario!$A$3:$A$55,0),MATCH($I50,Calendario!$D$2:$H$2,0)),""),""),1))))))))</f>
        <v>44566</v>
      </c>
      <c r="O50" s="107">
        <f>IF(ISBLANK($I50),"",IF(EXACT(($I50),(PROPER(TEXT(O$3,"dddd")))),"",IF(OR(EXACT(($I50),PROPER(TEXT(O48,"dddd"))),(EXACT(($I50),PROPER(TEXT(O49,"dddd"))))),"",IF(EXACT(O$4,$J50),IF(N50="",IF(OR(($K50=4),($K50=3),($K50=2),($K50=1)),INDEX(Calendario!$D$3:$H$55,MATCH(O$4,Calendario!$A$3:$A$55,0),MATCH($I50,Calendario!$D$2:$H$2,0)),"")),IF($K50=1,IF(AND(M50="",EXACT((O$4),(CONCATENATE(Calendario!$A$1," ",(MID($J50,8,2))+1)))),INDEX(Calendario!$D$3:$H$55,MATCH(O$4,Calendario!$A$3:$A$55,0),MATCH($I50,Calendario!$D$2:$H$2,0)),IF(N50="",IF(EXACT(($I50),(PROPER(TEXT(N$3,"dddd")))),INDEX(Calendario!$D$3:$H$55,MATCH(O$4,Calendario!$A$3:$A$55,0),MATCH($I50,Calendario!$D$2:$H$2,0)),""),INDEX(Calendario!$D$3:$H$55,MATCH(O$4,Calendario!$A$3:$A$55,0),MATCH($I50,Calendario!$D$2:$H$2,0)))),IF(EXACT($M$4,"Semana 1"),IF($K50=2,IF(N50="",IF(OR(($J50="Semana 1"),($J50="Semana 2"),($J50="Semana 3")),INDEX(Calendario!$D$3:$H$55,MATCH(O$4,Calendario!$A$3:$A$55,0),MATCH($I50,Calendario!$D$2:$H$2,0)),""),""),IF($K50=3,IF(AND((M50=""),(N50="")),IF(OR(($J50="Semana 1"),($J50="Semana 2"),($J50="Semana 3")),INDEX(Calendario!$D$3:$H$55,MATCH(O$4,Calendario!$A$3:$A$55,0),MATCH($I50,Calendario!$D$2:$H$2,0)),""),""),IF($K50=4,IF(AND((M50=""),(N50="")),IF(OR(($J50="Semana 1"),($J50="Semana 2"),($J50="Semana 3")),INDEX(Calendario!$D$3:$H$55,MATCH(O$4,Calendario!$A$3:$A$55,0),MATCH($I50,Calendario!$D$2:$H$2,0)),""),"")))),IF($K50=2,IF(N50="",IF(OR(($J50="Semana 1"),($J50="Semana 2")),INDEX(Calendario!$D$3:$H$55,MATCH(O$4,Calendario!$A$3:$A$55,0),MATCH($I50,Calendario!$D$2:$H$2,0)),""),""),IF($K50=3,IF(AND((M50=""),(N50="")),IF(OR(($J50="Semana 1"),($J50="Semana 2")),INDEX(Calendario!$D$3:$H$55,MATCH(O$4,Calendario!$A$3:$A$55,0),MATCH($I50,Calendario!$D$2:$H$2,0)),""),""),IF($K50=4,IF(AND((M50=""),(N50="")),IF(OR(($J50="Semana 1"),($J50="Semana 2")),INDEX(Calendario!$D$3:$H$55,MATCH(O$4,Calendario!$A$3:$A$55,0),MATCH($I50,Calendario!$D$2:$H$2,0)),""),""))))))))))</f>
        <v>44573</v>
      </c>
      <c r="P50" s="107">
        <f>IF(ISBLANK($I50),"",IF(EXACT(($I50),(PROPER(TEXT(P$3,"dddd")))),"",IF(OR(EXACT(($I50),PROPER(TEXT(P48,"dddd"))),(EXACT(($I50),PROPER(TEXT(P49,"dddd"))))),"",IF(EXACT(P$4,$J50),IF(O50="",IF(OR(($K50=4),($K50=3),($K50=2),($K50=1)),INDEX(Calendario!$D$3:$H$55,MATCH(P$4,Calendario!$A$3:$A$55,0),MATCH($I50,Calendario!$D$2:$H$2,0)),"")),IF($K50=1,IF(AND(M50="",EXACT((P$4),(CONCATENATE(Calendario!$A$1," ",(MID($J50,8,2))+1)))),INDEX(Calendario!$D$3:$H$55,MATCH(P$4,Calendario!$A$3:$A$55,0),MATCH($I50,Calendario!$D$2:$H$2,0)),IF(O50="",IF(EXACT(($I50),(PROPER(TEXT(O$3,"dddd")))),INDEX(Calendario!$D$3:$H$55,MATCH(P$4,Calendario!$A$3:$A$55,0),MATCH($I50,Calendario!$D$2:$H$2,0)),""),INDEX(Calendario!$D$3:$H$55,MATCH(P$4,Calendario!$A$3:$A$55,0),MATCH($I50,Calendario!$D$2:$H$2,0)))),IF(EXACT($M$4,"Semana 1"),IF($K50=2,IF(O50="",IF(OR(($J50="Semana 1"),($J50="Semana 2"),($J50="Semana 3"),($J50="Semana 4")),INDEX(Calendario!$D$3:$H$55,MATCH(P$4,Calendario!$A$3:$A$55,0),MATCH($I50,Calendario!$D$2:$H$2,0)),""),""),IF($K50=3,IF(AND((N50=""),(O50="")),IF(OR(($J50="Semana 1"),($J50="Semana 2"),($J50="Semana 3"),($J50="Semana 4")),INDEX(Calendario!$D$3:$H$55,MATCH(P$4,Calendario!$A$3:$A$55,0),MATCH($I50,Calendario!$D$2:$H$2,0)),""),""),IF($K50=4,IF(AND((M50=""),(N50=""),(O50="")),IF(OR(($J50="Semana 1"),($J50="Semana 2"),($J50="Semana 3"),($J50="Semana 4")),INDEX(Calendario!$D$3:$H$55,MATCH(P$4,Calendario!$A$3:$A$55,0),MATCH($I50,Calendario!$D$2:$H$2,0)),""),"")))),IF($K50=2,IF(O50="",IF(OR(($J50="Semana 1"),($J50="Semana 2"),($J50="Semana 3")),INDEX(Calendario!$D$3:$H$55,MATCH(P$4,Calendario!$A$3:$A$55,0),MATCH($I50,Calendario!$D$2:$H$2,0)),""),""),IF($K50=3,IF(AND((N50=""),(O50="")),IF(OR(($J50="Semana 1"),($J50="Semana 2"),($J50="Semana 3")),INDEX(Calendario!$D$3:$H$55,MATCH(P$4,Calendario!$A$3:$A$55,0),MATCH($I50,Calendario!$D$2:$H$2,0)),""),""),IF($K50=4,IF(AND((M50=""),(N50=""),(O50="")),IF(OR(($J50="Semana 1"),($J50="Semana 2"),($J50="Semana 3")),INDEX(Calendario!$D$3:$H$55,MATCH(P$4,Calendario!$A$3:$A$55,0),MATCH($I50,Calendario!$D$2:$H$2,0)),""),""))))))))))</f>
        <v>44580</v>
      </c>
      <c r="Q50" s="107">
        <f>IF(ISBLANK($I50),"",IF(EXACT(($I50),(PROPER(TEXT(Q$3,"dddd")))),"",IF(OR(EXACT(($I50),PROPER(TEXT(Q48,"dddd"))),(EXACT(($I50),PROPER(TEXT(Q49,"dddd"))))),"",IF(EXACT(Q$4,$J50),IF(P50="",IF(OR(($K50=4),($K50=3),($K50=2),($K50=1)),INDEX(Calendario!$D$3:$H$55,MATCH(Q$4,Calendario!$A$3:$A$55,0),MATCH($I50,Calendario!$D$2:$H$2,0)),"")),IF($K50=1,IF(AND(M50="",EXACT((Q$4),(CONCATENATE(Calendario!$A$1," ",(MID($J50,8,2))+1)))),INDEX(Calendario!$D$3:$H$55,MATCH(Q$4,Calendario!$A$3:$A$55,0),MATCH($I50,Calendario!$D$2:$H$2,0)),IF(P50="","",INDEX(Calendario!$D$3:$H$55,MATCH(Q$4,Calendario!$A$3:$A$55,0),MATCH($I50,Calendario!$D$2:$H$2,0)))),IF(EXACT($M$4,"Semana 1"),IF($K50=2,IF(P50="",IF(OR(($J50="Semana 1"),($J50="Semana 2"),($J50="Semana 3"),($J50="Semana 4"),($J50="Semana 5")),INDEX(Calendario!$D$3:$H$55,MATCH(Q$4,Calendario!$A$3:$A$55,0),MATCH($I50,Calendario!$D$2:$H$2,0)),""),""),IF($K50=3,IF(AND((O50=""),(P50="")),IF(OR(($J50="Semana 1"),($J50="Semana 2"),($J50="Semana 3"),($J50="Semana 4"),($J50="Semana 5")),INDEX(Calendario!$D$3:$H$55,MATCH(Q$4,Calendario!$A$3:$A$55,0),MATCH($I50,Calendario!$D$2:$H$2,0)),""),""),IF($K50=4,IF(AND((N50=""),(O50=""),(P50="")),IF(OR(($J50="Semana 1"),($J50="Semana 2"),($J50="Semana 3"),($J50="Semana 4"),($J50="Semana 5")),INDEX(Calendario!$D$3:$H$55,MATCH(Q$4,Calendario!$A$3:$A$55,0),MATCH($I50,Calendario!$D$2:$H$2,0)),""),"")))),IF($K50=2,IF(P50="",IF(OR(($J50="Semana 1"),($J50="Semana 2"),($J50="Semana 3"),($J50="Semana 4")),INDEX(Calendario!$D$3:$H$55,MATCH(Q$4,Calendario!$A$3:$A$55,0),MATCH($I50,Calendario!$D$2:$H$2,0)),""),""),IF($K50=3,IF(AND((O50=""),(P50="")),IF(OR(($J50="Semana 1"),($J50="Semana 2"),($J50="Semana 3"),($J50="Semana 4")),INDEX(Calendario!$D$3:$H$55,MATCH(Q$4,Calendario!$A$3:$A$55,0),MATCH($I50,Calendario!$D$2:$H$2,0)),""),""),IF($K50=4,IF(AND((N50=""),(O50=""),(P50="")),IF(OR(($J50="Semana 1"),($J50="Semana 2"),($J50="Semana 3"),($J50="Semana 4")),INDEX(Calendario!$D$3:$H$55,MATCH(Q$4,Calendario!$A$3:$A$55,0),MATCH($I50,Calendario!$D$2:$H$2,0)),""),""))))))))))</f>
        <v>44587</v>
      </c>
      <c r="R50" s="108">
        <f>IF(ISBLANK($I50),"",IF(EXACT(($I50),(PROPER(TEXT(R$3,"dddd")))),"",IF(OR(EXACT(($I50),PROPER(TEXT(R48,"dddd"))),(EXACT(($I50),PROPER(TEXT(R49,"dddd"))))),"",IF(EXACT(R$4,$J50),IF(Q50="",IF(OR(($K50=4),($K50=3),($K50=2),($K50=1)),INDEX(Calendario!$D$3:$H$55,MATCH(R$4,Calendario!$A$3:$A$55,0),MATCH($I50,Calendario!$D$2:$H$2,0)),"")),IF($K50=1,IF(AND(N50="",EXACT((R$4),(CONCATENATE(Calendario!$A$1," ",(MID($J50,8,2))+1)))),INDEX(Calendario!$D$3:$H$55,MATCH(R$4,Calendario!$A$3:$A$55,0),MATCH($I50,Calendario!$D$2:$H$2,0)),IF(Q50="","",INDEX(Calendario!$D$3:$H$55,MATCH(R$4,Calendario!$A$3:$A$55,0),MATCH($I50,Calendario!$D$2:$H$2,0)))),IF(EXACT($M$4,"Semana 1"),IF($K50=2,IF(Q50="",IF(OR(($J50="Semana 1"),($J50="Semana 2"),($J50="Semana 3"),($J50="Semana 4"),($J50="Semana 5"),($J50="Semana 6")),INDEX(Calendario!$D$3:$H$55,MATCH(R$4,Calendario!$A$3:$A$55,0),MATCH($I50,Calendario!$D$2:$H$2,0)),""),""),IF($K50=3,IF(AND((P50=""),(Q50="")),IF(OR(($J50="Semana 1"),($J50="Semana 2"),($J50="Semana 3"),($J50="Semana 4"),($J50="Semana 5"),($J50="Semana 6")),INDEX(Calendario!$D$3:$H$55,MATCH(R$4,Calendario!$A$3:$A$55,0),MATCH($I50,Calendario!$D$2:$H$2,0)),""),""),IF($K50=4,IF(AND((O50=""),(P50=""),(Q50="")),IF(OR(($J50="Semana 1"),($J50="Semana 2"),($J50="Semana 3"),($J50="Semana 4"),($J50="Semana 5"),($J50="Semana 6")),INDEX(Calendario!$D$3:$H$55,MATCH(R$4,Calendario!$A$3:$A$55,0),MATCH($I50,Calendario!$D$2:$H$2,0)),""),"")))),IF($K50=2,IF(Q50="",IF(OR(($J50="Semana 1"),($J50="Semana 2"),($J50="Semana 3"),($J50="Semana 4"),($J50="Semana 5")),INDEX(Calendario!$D$3:$H$55,MATCH(R$4,Calendario!$A$3:$A$55,0),MATCH($I50,Calendario!$D$2:$H$2,0)),""),""),IF($K50=3,IF(AND((P50=""),(Q50="")),IF(OR(($J50="Semana 1"),($J50="Semana 2"),($J50="Semana 3"),($J50="Semana 4"),($J50="Semana 5")),INDEX(Calendario!$D$3:$H$55,MATCH(R$4,Calendario!$A$3:$A$55,0),MATCH($I50,Calendario!$D$2:$H$2,0)),""),""),IF($K50=4,IF(AND((O50=""),(P50=""),(Q50="")),IF(OR(($J50="Semana 1"),($J50="Semana 2"),($J50="Semana 3"),($J50="Semana 4"),($J50="Semana 5")),INDEX(Calendario!$D$3:$H$55,MATCH(R$4,Calendario!$A$3:$A$55,0),MATCH($I50,Calendario!$D$2:$H$2,0)),""),""))))))))))</f>
        <v>44594</v>
      </c>
      <c r="S50" s="108">
        <f>IF(ISBLANK($I50),"",IF(EXACT(($I50),(PROPER(TEXT(S$3,"dddd")))),"",IF(OR(EXACT(($I50),PROPER(TEXT(S48,"dddd"))),(EXACT(($I50),PROPER(TEXT(S49,"dddd"))))),"",IF(EXACT(S$4,$J50),IF(R50="",IF(OR(($K50=4),($K50=3),($K50=2),($K50=1)),INDEX(Calendario!$D$3:$H$55,MATCH(S$4,Calendario!$A$3:$A$55,0),MATCH($I50,Calendario!$D$2:$H$2,0)),"")),IF($K50=1,IF(AND(O50="",EXACT((S$4),(CONCATENATE(Calendario!$A$1," ",(MID($J50,8,2))+1)))),INDEX(Calendario!$D$3:$H$55,MATCH(S$4,Calendario!$A$3:$A$55,0),MATCH($I50,Calendario!$D$2:$H$2,0)),IF(R50="",IF(EXACT(($I50),(PROPER(TEXT(R$3,"dddd")))),INDEX(Calendario!$D$3:$H$55,MATCH(S$4,Calendario!$A$3:$A$55,0),MATCH($I50,Calendario!$D$2:$H$2,0)),""),INDEX(Calendario!$D$3:$H$55,MATCH(S$4,Calendario!$A$3:$A$55,0),MATCH($I50,Calendario!$D$2:$H$2,0)))),IF(EXACT($M$4,"Semana 1"),IF($K50=2,IF(R50="",IF(OR(($J50="Semana 1"),($J50="Semana 2"),($J50="Semana 3"),($J50="Semana 4"),($J50="Semana 5"),($J50="Semana 6"),($J50="Semana 7")),INDEX(Calendario!$D$3:$H$55,MATCH(S$4,Calendario!$A$3:$A$55,0),MATCH($I50,Calendario!$D$2:$H$2,0)),""),""),IF($K50=3,IF(AND((Q50=""),(R50="")),IF(OR(($J50="Semana 1"),($J50="Semana 2"),($J50="Semana 3"),($J50="Semana 4"),($J50="Semana 5"),($J50="Semana 6"),($J50="Semana 7")),INDEX(Calendario!$D$3:$H$55,MATCH(S$4,Calendario!$A$3:$A$55,0),MATCH($I50,Calendario!$D$2:$H$2,0)),""),""),IF($K50=4,IF(AND((P50=""),(Q50=""),(R50="")),IF(OR(($J50="Semana 1"),($J50="Semana 2"),($J50="Semana 3"),($J50="Semana 4"),($J50="Semana 5"),($J50="Semana 6"),($J50="Semana 7")),INDEX(Calendario!$D$3:$H$55,MATCH(S$4,Calendario!$A$3:$A$55,0),MATCH($I50,Calendario!$D$2:$H$2,0)),""),"")))),IF($K50=2,IF(R50="",IF(OR(($J50="Semana 1"),($J50="Semana 2"),($J50="Semana 3"),($J50="Semana 4"),($J50="Semana 5"),($J50="Semana 6")),INDEX(Calendario!$D$3:$H$55,MATCH(S$4,Calendario!$A$3:$A$55,0),MATCH($I50,Calendario!$D$2:$H$2,0)),""),""),IF($K50=3,IF(AND((Q50=""),(R50="")),IF(OR(($J50="Semana 1"),($J50="Semana 2"),($J50="Semana 3"),($J50="Semana 4"),($J50="Semana 5"),($J50="Semana 6")),INDEX(Calendario!$D$3:$H$55,MATCH(S$4,Calendario!$A$3:$A$55,0),MATCH($I50,Calendario!$D$2:$H$2,0)),""),""),IF($K50=4,IF(AND((P50=""),(Q50=""),(R50="")),IF(OR(($J50="Semana 1"),($J50="Semana 2"),($J50="Semana 3"),($J50="Semana 4"),($J50="Semana 5"),($J50="Semana 6")),INDEX(Calendario!$D$3:$H$55,MATCH(S$4,Calendario!$A$3:$A$55,0),MATCH($I50,Calendario!$D$2:$H$2,0)),""),""))))))))))</f>
        <v>44601</v>
      </c>
      <c r="T50" s="108">
        <f>IF(ISBLANK($I50),"",IF(EXACT(($I50),(PROPER(TEXT(T$3,"dddd")))),"",IF(OR(EXACT(($I50),PROPER(TEXT(T48,"dddd"))),(EXACT(($I50),PROPER(TEXT(T49,"dddd"))))),"",IF(EXACT(T$4,$J50),IF(S50="",IF(OR(($K50=4),($K50=3),($K50=2),($K50=1)),INDEX(Calendario!$D$3:$H$55,MATCH(T$4,Calendario!$A$3:$A$55,0),MATCH($I50,Calendario!$D$2:$H$2,0)),"")),IF($K50=1,IF(AND(P50="",EXACT((T$4),(CONCATENATE(Calendario!$A$1," ",(MID($J50,8,2))+1)))),INDEX(Calendario!$D$3:$H$55,MATCH(T$4,Calendario!$A$3:$A$55,0),MATCH($I50,Calendario!$D$2:$H$2,0)),IF(S50="",IF(EXACT(($I50),(PROPER(TEXT(S$3,"dddd")))),INDEX(Calendario!$D$3:$H$55,MATCH(T$4,Calendario!$A$3:$A$55,0),MATCH($I50,Calendario!$D$2:$H$2,0)),""),INDEX(Calendario!$D$3:$H$55,MATCH(T$4,Calendario!$A$3:$A$55,0),MATCH($I50,Calendario!$D$2:$H$2,0)))),IF(EXACT($M$4,"Semana 1"),IF($K50=2,IF(S50="",IF(OR(($J50="Semana 1"),($J50="Semana 2"),($J50="Semana 3"),($J50="Semana 4"),($J50="Semana 5"),($J50="Semana 6"),($J50="Semana 7"),($J50="Semana 8")),INDEX(Calendario!$D$3:$H$55,MATCH(T$4,Calendario!$A$3:$A$55,0),MATCH($I50,Calendario!$D$2:$H$2,0)),""),""),IF($K50=3,IF(AND((R50=""),(S50="")),IF(OR(($J50="Semana 1"),($J50="Semana 2"),($J50="Semana 3"),($J50="Semana 4"),($J50="Semana 5"),($J50="Semana 6"),($J50="Semana 7"),($J50="Semana 8")),INDEX(Calendario!$D$3:$H$55,MATCH(T$4,Calendario!$A$3:$A$55,0),MATCH($I50,Calendario!$D$2:$H$2,0)),""),""),IF($K50=4,IF(AND((Q50=""),(R50=""),(S50="")),IF(OR(($J50="Semana 1"),($J50="Semana 2"),($J50="Semana 3"),($J50="Semana 4"),($J50="Semana 5"),($J50="Semana 6"),($J50="Semana 7"),($J50="Semana 8")),INDEX(Calendario!$D$3:$H$55,MATCH(T$4,Calendario!$A$3:$A$55,0),MATCH($I50,Calendario!$D$2:$H$2,0)),""),"")))),IF($K50=2,IF(S50="",IF(OR(($J50="Semana 1"),($J50="Semana 2"),($J50="Semana 3"),($J50="Semana 4"),($J50="Semana 5"),($J50="Semana 6"),($J50="Semana 7")),INDEX(Calendario!$D$3:$H$55,MATCH(T$4,Calendario!$A$3:$A$55,0),MATCH($I50,Calendario!$D$2:$H$2,0)),""),""),IF($K50=3,IF(AND((R50=""),(S50="")),IF(OR(($J50="Semana 1"),($J50="Semana 2"),($J50="Semana 3"),($J50="Semana 4"),($J50="Semana 5"),($J50="Semana 6"),($J50="Semana 7")),INDEX(Calendario!$D$3:$H$55,MATCH(T$4,Calendario!$A$3:$A$55,0),MATCH($I50,Calendario!$D$2:$H$2,0)),""),""),IF($K50=4,IF(AND((Q50=""),(R50=""),(S50="")),IF(OR(($J50="Semana 1"),($J50="Semana 2"),($J50="Semana 3"),($J50="Semana 4"),($J50="Semana 5"),($J50="Semana 6"),($J50="Semana 7")),INDEX(Calendario!$D$3:$H$55,MATCH(T$4,Calendario!$A$3:$A$55,0),MATCH($I50,Calendario!$D$2:$H$2,0)),""),""))))))))))</f>
        <v>44608</v>
      </c>
      <c r="U50" s="108">
        <f>IF(ISBLANK($I50),"",IF(OR(EXACT(($I50),PROPER(TEXT(U49,"dddd"))),(EXACT(($I50),PROPER(TEXT(U48,"dddd"))))),"",IF(EXACT(($I50),(PROPER(TEXT(U$3,"dddd")))),"",IF($K50=1,INDEX(Calendario!$D$3:$H$55,MATCH(U$4,Calendario!$A$3:$A$55,0),MATCH($I50,Calendario!$D$2:$H$2,0)),IF($K50=2,IF(T50="",INDEX(Calendario!$D$3:$H$55,MATCH(U$4,Calendario!$A$3:$A$55,0),MATCH($I50,Calendario!$D$2:$H$2,0)),""),IF($K50=3,IF(AND((S50=""),(T50="")),INDEX(Calendario!$D$3:$H$55,MATCH(U$4,Calendario!$A$3:$A$55,0),MATCH($I50,Calendario!$D$2:$H$2,0)),""),IF($K50=4,IF(AND((R50=""),(S50=""),(T50="")),INDEX(Calendario!$D$3:$H$55,MATCH(U$4,Calendario!$A$3:$A$55,0),MATCH($I50,Calendario!$D$2:$H$2,0)),""))))))))</f>
        <v>44615</v>
      </c>
      <c r="V50" s="107">
        <f>IF(ISBLANK($I50),"",IF(OR(EXACT(($I50),PROPER(TEXT(V49,"dddd"))),(EXACT(($I50),PROPER(TEXT(V48,"dddd"))))),"",IF(EXACT(($I50),(PROPER(TEXT(V$3,"dddd")))),"",IF($K50=1,INDEX(Calendario!$D$3:$H$55,MATCH(V$4,Calendario!$A$3:$A$55,0),MATCH($I50,Calendario!$D$2:$H$2,0)),IF($K50=2,IF(U50="",INDEX(Calendario!$D$3:$H$55,MATCH(V$4,Calendario!$A$3:$A$55,0),MATCH($I50,Calendario!$D$2:$H$2,0)),""),IF($K50=3,IF(AND((T50=""),(U50="")),INDEX(Calendario!$D$3:$H$55,MATCH(V$4,Calendario!$A$3:$A$55,0),MATCH($I50,Calendario!$D$2:$H$2,0)),""),IF($K50=4,IF(AND((S50=""),(T50=""),(U50="")),INDEX(Calendario!$D$3:$H$55,MATCH(V$4,Calendario!$A$3:$A$55,0),MATCH($I50,Calendario!$D$2:$H$2,0)),""))))))))</f>
        <v>44622</v>
      </c>
      <c r="W50" s="107">
        <f>IF(ISBLANK($I50),"",IF(OR(EXACT(($I50),PROPER(TEXT(W49,"dddd"))),(EXACT(($I50),PROPER(TEXT(W48,"dddd"))))),"",IF(EXACT(($I50),(PROPER(TEXT(W$3,"dddd")))),"",IF($K50=1,INDEX(Calendario!$D$3:$H$55,MATCH(W$4,Calendario!$A$3:$A$55,0),MATCH($I50,Calendario!$D$2:$H$2,0)),IF($K50=2,IF(V50="",INDEX(Calendario!$D$3:$H$55,MATCH(W$4,Calendario!$A$3:$A$55,0),MATCH($I50,Calendario!$D$2:$H$2,0)),""),IF($K50=3,IF(AND((U50=""),(V50="")),INDEX(Calendario!$D$3:$H$55,MATCH(W$4,Calendario!$A$3:$A$55,0),MATCH($I50,Calendario!$D$2:$H$2,0)),""),IF($K50=4,IF(AND((T50=""),(U50=""),(V50="")),INDEX(Calendario!$D$3:$H$55,MATCH(W$4,Calendario!$A$3:$A$55,0),MATCH($I50,Calendario!$D$2:$H$2,0)),""))))))))</f>
        <v>44629</v>
      </c>
      <c r="X50" s="107">
        <f>IF(ISBLANK($I50),"",IF(OR(EXACT(($I50),PROPER(TEXT(X49,"dddd"))),(EXACT(($I50),PROPER(TEXT(X48,"dddd"))))),"",IF(EXACT(($I50),(PROPER(TEXT(X$3,"dddd")))),"",IF($K50=1,INDEX(Calendario!$D$3:$H$55,MATCH(X$4,Calendario!$A$3:$A$55,0),MATCH($I50,Calendario!$D$2:$H$2,0)),IF($K50=2,IF(W50="",INDEX(Calendario!$D$3:$H$55,MATCH(X$4,Calendario!$A$3:$A$55,0),MATCH($I50,Calendario!$D$2:$H$2,0)),""),IF($K50=3,IF(AND((V50=""),(W50="")),INDEX(Calendario!$D$3:$H$55,MATCH(X$4,Calendario!$A$3:$A$55,0),MATCH($I50,Calendario!$D$2:$H$2,0)),""),IF($K50=4,IF(AND((U50=""),(V50=""),(W50="")),INDEX(Calendario!$D$3:$H$55,MATCH(X$4,Calendario!$A$3:$A$55,0),MATCH($I50,Calendario!$D$2:$H$2,0)),""))))))))</f>
        <v>44636</v>
      </c>
      <c r="Y50" s="107">
        <f>IF(ISBLANK($I50),"",IF(OR(EXACT(($I50),PROPER(TEXT(Y49,"dddd"))),(EXACT(($I50),PROPER(TEXT(Y48,"dddd"))))),"",IF(EXACT(($I50),(PROPER(TEXT(Y$3,"dddd")))),"",IF($K50=1,INDEX(Calendario!$D$3:$H$55,MATCH(Y$4,Calendario!$A$3:$A$55,0),MATCH($I50,Calendario!$D$2:$H$2,0)),IF($K50=2,IF(X50="",INDEX(Calendario!$D$3:$H$55,MATCH(Y$4,Calendario!$A$3:$A$55,0),MATCH($I50,Calendario!$D$2:$H$2,0)),""),IF($K50=3,IF(AND((W50=""),(X50="")),INDEX(Calendario!$D$3:$H$55,MATCH(Y$4,Calendario!$A$3:$A$55,0),MATCH($I50,Calendario!$D$2:$H$2,0)),""),IF($K50=4,IF(AND((V50=""),(W50=""),(X50="")),INDEX(Calendario!$D$3:$H$55,MATCH(Y$4,Calendario!$A$3:$A$55,0),MATCH($I50,Calendario!$D$2:$H$2,0)),""))))))))</f>
        <v>44643</v>
      </c>
      <c r="Z50" s="107">
        <f>IF(ISBLANK($I50),"",IF(OR(EXACT(($I50),PROPER(TEXT(Z49,"dddd"))),(EXACT(($I50),PROPER(TEXT(Z48,"dddd"))))),"",IF(EXACT(($I50),(PROPER(TEXT(Z$3,"dddd")))),"",IF($K50=1,INDEX(Calendario!$D$3:$H$55,MATCH(Z$4,Calendario!$A$3:$A$55,0),MATCH($I50,Calendario!$D$2:$H$2,0)),IF($K50=2,IF(Y50="",INDEX(Calendario!$D$3:$H$55,MATCH(Z$4,Calendario!$A$3:$A$55,0),MATCH($I50,Calendario!$D$2:$H$2,0)),""),IF($K50=3,IF(AND((X50=""),(Y50="")),INDEX(Calendario!$D$3:$H$55,MATCH(Z$4,Calendario!$A$3:$A$55,0),MATCH($I50,Calendario!$D$2:$H$2,0)),""),IF($K50=4,IF(AND((W50=""),(X50=""),(Y50="")),INDEX(Calendario!$D$3:$H$55,MATCH(Z$4,Calendario!$A$3:$A$55,0),MATCH($I50,Calendario!$D$2:$H$2,0)),""))))))))</f>
        <v>44650</v>
      </c>
      <c r="AA50" s="108">
        <f>IF(ISBLANK($I50),"",IF(OR(EXACT(($I50),PROPER(TEXT(AA49,"dddd"))),(EXACT(($I50),PROPER(TEXT(AA48,"dddd"))))),"",IF(EXACT(($I50),(PROPER(TEXT(AA$3,"dddd")))),"",IF($K50=1,INDEX(Calendario!$D$3:$H$55,MATCH(AA$4,Calendario!$A$3:$A$55,0),MATCH($I50,Calendario!$D$2:$H$2,0)),IF($K50=2,IF(Z50="",INDEX(Calendario!$D$3:$H$55,MATCH(AA$4,Calendario!$A$3:$A$55,0),MATCH($I50,Calendario!$D$2:$H$2,0)),""),IF($K50=3,IF(AND((Y50=""),(Z50="")),INDEX(Calendario!$D$3:$H$55,MATCH(AA$4,Calendario!$A$3:$A$55,0),MATCH($I50,Calendario!$D$2:$H$2,0)),""),IF($K50=4,IF(AND((X50=""),(Y50=""),(Z50="")),INDEX(Calendario!$D$3:$H$55,MATCH(AA$4,Calendario!$A$3:$A$55,0),MATCH($I50,Calendario!$D$2:$H$2,0)),""))))))))</f>
        <v>44657</v>
      </c>
      <c r="AB50" s="108">
        <f>IF(ISBLANK($I50),"",IF(OR(EXACT(($I50),PROPER(TEXT(AB49,"dddd"))),(EXACT(($I50),PROPER(TEXT(AB48,"dddd"))))),"",IF(EXACT(($I50),(PROPER(TEXT(AB$3,"dddd")))),"",IF($K50=1,INDEX(Calendario!$D$3:$H$55,MATCH(AB$4,Calendario!$A$3:$A$55,0),MATCH($I50,Calendario!$D$2:$H$2,0)),IF($K50=2,IF(AA50="",INDEX(Calendario!$D$3:$H$55,MATCH(AB$4,Calendario!$A$3:$A$55,0),MATCH($I50,Calendario!$D$2:$H$2,0)),""),IF($K50=3,IF(AND((Z50=""),(AA50="")),INDEX(Calendario!$D$3:$H$55,MATCH(AB$4,Calendario!$A$3:$A$55,0),MATCH($I50,Calendario!$D$2:$H$2,0)),""),IF($K50=4,IF(AND((Y50=""),(Z50=""),(AA50="")),INDEX(Calendario!$D$3:$H$55,MATCH(AB$4,Calendario!$A$3:$A$55,0),MATCH($I50,Calendario!$D$2:$H$2,0)),""))))))))</f>
        <v>44664</v>
      </c>
      <c r="AC50" s="108">
        <f>IF(ISBLANK($I50),"",IF(OR(EXACT(($I50),PROPER(TEXT(AC49,"dddd"))),(EXACT(($I50),PROPER(TEXT(AC48,"dddd"))))),"",IF(EXACT(($I50),(PROPER(TEXT(AC$3,"dddd")))),"",IF($K50=1,INDEX(Calendario!$D$3:$H$55,MATCH(AC$4,Calendario!$A$3:$A$55,0),MATCH($I50,Calendario!$D$2:$H$2,0)),IF($K50=2,IF(AB50="",INDEX(Calendario!$D$3:$H$55,MATCH(AC$4,Calendario!$A$3:$A$55,0),MATCH($I50,Calendario!$D$2:$H$2,0)),""),IF($K50=3,IF(AND((AA50=""),(AB50="")),INDEX(Calendario!$D$3:$H$55,MATCH(AC$4,Calendario!$A$3:$A$55,0),MATCH($I50,Calendario!$D$2:$H$2,0)),""),IF($K50=4,IF(AND((Z50=""),(AA50=""),(AB50="")),INDEX(Calendario!$D$3:$H$55,MATCH(AC$4,Calendario!$A$3:$A$55,0),MATCH($I50,Calendario!$D$2:$H$2,0)),""))))))))</f>
        <v>44671</v>
      </c>
      <c r="AD50" s="108">
        <f>IF(ISBLANK($I50),"",IF(OR(EXACT(($I50),PROPER(TEXT(AD49,"dddd"))),(EXACT(($I50),PROPER(TEXT(AD48,"dddd"))))),"",IF(EXACT(($I50),(PROPER(TEXT(AD$3,"dddd")))),"",IF($K50=1,INDEX(Calendario!$D$3:$H$55,MATCH(AD$4,Calendario!$A$3:$A$55,0),MATCH($I50,Calendario!$D$2:$H$2,0)),IF($K50=2,IF(AC50="",INDEX(Calendario!$D$3:$H$55,MATCH(AD$4,Calendario!$A$3:$A$55,0),MATCH($I50,Calendario!$D$2:$H$2,0)),""),IF($K50=3,IF(AND((AB50=""),(AC50="")),INDEX(Calendario!$D$3:$H$55,MATCH(AD$4,Calendario!$A$3:$A$55,0),MATCH($I50,Calendario!$D$2:$H$2,0)),""),IF($K50=4,IF(AND((AA50=""),(AB50=""),(AC50="")),INDEX(Calendario!$D$3:$H$55,MATCH(AD$4,Calendario!$A$3:$A$55,0),MATCH($I50,Calendario!$D$2:$H$2,0)),""))))))))</f>
        <v>44678</v>
      </c>
      <c r="AE50" s="107">
        <f>IF(ISBLANK($I50),"",IF(OR(EXACT(($I50),PROPER(TEXT(AE49,"dddd"))),(EXACT(($I50),PROPER(TEXT(AE48,"dddd"))))),"",IF(EXACT(($I50),(PROPER(TEXT(AE$3,"dddd")))),"",IF($K50=1,INDEX(Calendario!$D$3:$H$55,MATCH(AE$4,Calendario!$A$3:$A$55,0),MATCH($I50,Calendario!$D$2:$H$2,0)),IF($K50=2,IF(AD50="",INDEX(Calendario!$D$3:$H$55,MATCH(AE$4,Calendario!$A$3:$A$55,0),MATCH($I50,Calendario!$D$2:$H$2,0)),""),IF($K50=3,IF(AND((AC50=""),(AD50="")),INDEX(Calendario!$D$3:$H$55,MATCH(AE$4,Calendario!$A$3:$A$55,0),MATCH($I50,Calendario!$D$2:$H$2,0)),""),IF($K50=4,IF(AND((AB50=""),(AC50=""),(AD50="")),INDEX(Calendario!$D$3:$H$55,MATCH(AE$4,Calendario!$A$3:$A$55,0),MATCH($I50,Calendario!$D$2:$H$2,0)),""))))))))</f>
        <v>44685</v>
      </c>
      <c r="AF50" s="107">
        <f>IF(ISBLANK($I50),"",IF(OR(EXACT(($I50),PROPER(TEXT(AF49,"dddd"))),(EXACT(($I50),PROPER(TEXT(AF48,"dddd"))))),"",IF(EXACT(($I50),(PROPER(TEXT(AF$3,"dddd")))),"",IF($K50=1,INDEX(Calendario!$D$3:$H$55,MATCH(AF$4,Calendario!$A$3:$A$55,0),MATCH($I50,Calendario!$D$2:$H$2,0)),IF($K50=2,IF(AE50="",INDEX(Calendario!$D$3:$H$55,MATCH(AF$4,Calendario!$A$3:$A$55,0),MATCH($I50,Calendario!$D$2:$H$2,0)),""),IF($K50=3,IF(AND((AD50=""),(AE50="")),INDEX(Calendario!$D$3:$H$55,MATCH(AF$4,Calendario!$A$3:$A$55,0),MATCH($I50,Calendario!$D$2:$H$2,0)),""),IF($K50=4,IF(AND((AC50=""),(AD50=""),(AE50="")),INDEX(Calendario!$D$3:$H$55,MATCH(AF$4,Calendario!$A$3:$A$55,0),MATCH($I50,Calendario!$D$2:$H$2,0)),""))))))))</f>
        <v>44692</v>
      </c>
      <c r="AG50" s="107">
        <f>IF(ISBLANK($I50),"",IF(OR(EXACT(($I50),PROPER(TEXT(AG49,"dddd"))),(EXACT(($I50),PROPER(TEXT(AG48,"dddd"))))),"",IF(EXACT(($I50),(PROPER(TEXT(AG$3,"dddd")))),"",IF($K50=1,INDEX(Calendario!$D$3:$H$55,MATCH(AG$4,Calendario!$A$3:$A$55,0),MATCH($I50,Calendario!$D$2:$H$2,0)),IF($K50=2,IF(AF50="",INDEX(Calendario!$D$3:$H$55,MATCH(AG$4,Calendario!$A$3:$A$55,0),MATCH($I50,Calendario!$D$2:$H$2,0)),""),IF($K50=3,IF(AND((AE50=""),(AF50="")),INDEX(Calendario!$D$3:$H$55,MATCH(AG$4,Calendario!$A$3:$A$55,0),MATCH($I50,Calendario!$D$2:$H$2,0)),""),IF($K50=4,IF(AND((AD50=""),(AE50=""),(AF50="")),INDEX(Calendario!$D$3:$H$55,MATCH(AG$4,Calendario!$A$3:$A$55,0),MATCH($I50,Calendario!$D$2:$H$2,0)),""))))))))</f>
        <v>44699</v>
      </c>
      <c r="AH50" s="107">
        <f>IF(ISBLANK($I50),"",IF(OR(EXACT(($I50),PROPER(TEXT(AH49,"dddd"))),(EXACT(($I50),PROPER(TEXT(AH48,"dddd"))))),"",IF(EXACT(($I50),(PROPER(TEXT(AH$3,"dddd")))),"",IF($K50=1,INDEX(Calendario!$D$3:$H$55,MATCH(AH$4,Calendario!$A$3:$A$55,0),MATCH($I50,Calendario!$D$2:$H$2,0)),IF($K50=2,IF(AG50="",INDEX(Calendario!$D$3:$H$55,MATCH(AH$4,Calendario!$A$3:$A$55,0),MATCH($I50,Calendario!$D$2:$H$2,0)),""),IF($K50=3,IF(AND((AF50=""),(AG50="")),INDEX(Calendario!$D$3:$H$55,MATCH(AH$4,Calendario!$A$3:$A$55,0),MATCH($I50,Calendario!$D$2:$H$2,0)),""),IF($K50=4,IF(AND((AE50=""),(AF50=""),(AG50="")),INDEX(Calendario!$D$3:$H$55,MATCH(AH$4,Calendario!$A$3:$A$55,0),MATCH($I50,Calendario!$D$2:$H$2,0)),""))))))))</f>
        <v>44706</v>
      </c>
      <c r="AI50" s="108">
        <f>IF(ISBLANK($I50),"",IF(OR(EXACT(($I50),PROPER(TEXT(AI49,"dddd"))),(EXACT(($I50),PROPER(TEXT(AI48,"dddd"))))),"",IF(EXACT(($I50),(PROPER(TEXT(AI$3,"dddd")))),"",IF($K50=1,INDEX(Calendario!$D$3:$H$55,MATCH(AI$4,Calendario!$A$3:$A$55,0),MATCH($I50,Calendario!$D$2:$H$2,0)),IF($K50=2,IF(AH50="",INDEX(Calendario!$D$3:$H$55,MATCH(AI$4,Calendario!$A$3:$A$55,0),MATCH($I50,Calendario!$D$2:$H$2,0)),""),IF($K50=3,IF(AND((AG50=""),(AH50="")),INDEX(Calendario!$D$3:$H$55,MATCH(AI$4,Calendario!$A$3:$A$55,0),MATCH($I50,Calendario!$D$2:$H$2,0)),""),IF($K50=4,IF(AND((AF50=""),(AG50=""),(AH50="")),INDEX(Calendario!$D$3:$H$55,MATCH(AI$4,Calendario!$A$3:$A$55,0),MATCH($I50,Calendario!$D$2:$H$2,0)),""))))))))</f>
        <v>44713</v>
      </c>
      <c r="AJ50" s="108">
        <f>IF(ISBLANK($I50),"",IF(OR(EXACT(($I50),PROPER(TEXT(AJ49,"dddd"))),(EXACT(($I50),PROPER(TEXT(AJ48,"dddd"))))),"",IF(EXACT(($I50),(PROPER(TEXT(AJ$3,"dddd")))),"",IF($K50=1,INDEX(Calendario!$D$3:$H$55,MATCH(AJ$4,Calendario!$A$3:$A$55,0),MATCH($I50,Calendario!$D$2:$H$2,0)),IF($K50=2,IF(AI50="",INDEX(Calendario!$D$3:$H$55,MATCH(AJ$4,Calendario!$A$3:$A$55,0),MATCH($I50,Calendario!$D$2:$H$2,0)),""),IF($K50=3,IF(AND((AH50=""),(AI50="")),INDEX(Calendario!$D$3:$H$55,MATCH(AJ$4,Calendario!$A$3:$A$55,0),MATCH($I50,Calendario!$D$2:$H$2,0)),""),IF($K50=4,IF(AND((AG50=""),(AH50=""),(AI50="")),INDEX(Calendario!$D$3:$H$55,MATCH(AJ$4,Calendario!$A$3:$A$55,0),MATCH($I50,Calendario!$D$2:$H$2,0)),""))))))))</f>
        <v>44720</v>
      </c>
      <c r="AK50" s="108">
        <f>IF(ISBLANK($I50),"",IF(OR(EXACT(($I50),PROPER(TEXT(AK49,"dddd"))),(EXACT(($I50),PROPER(TEXT(AK48,"dddd"))))),"",IF(EXACT(($I50),(PROPER(TEXT(AK$3,"dddd")))),"",IF($K50=1,INDEX(Calendario!$D$3:$H$55,MATCH(AK$4,Calendario!$A$3:$A$55,0),MATCH($I50,Calendario!$D$2:$H$2,0)),IF($K50=2,IF(AJ50="",INDEX(Calendario!$D$3:$H$55,MATCH(AK$4,Calendario!$A$3:$A$55,0),MATCH($I50,Calendario!$D$2:$H$2,0)),""),IF($K50=3,IF(AND((AI50=""),(AJ50="")),INDEX(Calendario!$D$3:$H$55,MATCH(AK$4,Calendario!$A$3:$A$55,0),MATCH($I50,Calendario!$D$2:$H$2,0)),""),IF($K50=4,IF(AND((AH50=""),(AI50=""),(AJ50="")),INDEX(Calendario!$D$3:$H$55,MATCH(AK$4,Calendario!$A$3:$A$55,0),MATCH($I50,Calendario!$D$2:$H$2,0)),""))))))))</f>
        <v>44727</v>
      </c>
      <c r="AL50" s="108">
        <f>IF(ISBLANK($I50),"",IF(OR(EXACT(($I50),PROPER(TEXT(AL49,"dddd"))),(EXACT(($I50),PROPER(TEXT(AL48,"dddd"))))),"",IF(EXACT(($I50),(PROPER(TEXT(AL$3,"dddd")))),"",IF($K50=1,INDEX(Calendario!$D$3:$H$55,MATCH(AL$4,Calendario!$A$3:$A$55,0),MATCH($I50,Calendario!$D$2:$H$2,0)),IF($K50=2,IF(AK50="",INDEX(Calendario!$D$3:$H$55,MATCH(AL$4,Calendario!$A$3:$A$55,0),MATCH($I50,Calendario!$D$2:$H$2,0)),""),IF($K50=3,IF(AND((AJ50=""),(AK50="")),INDEX(Calendario!$D$3:$H$55,MATCH(AL$4,Calendario!$A$3:$A$55,0),MATCH($I50,Calendario!$D$2:$H$2,0)),""),IF($K50=4,IF(AND((AI50=""),(AJ50=""),(AK50="")),INDEX(Calendario!$D$3:$H$55,MATCH(AL$4,Calendario!$A$3:$A$55,0),MATCH($I50,Calendario!$D$2:$H$2,0)),""))))))))</f>
        <v>44734</v>
      </c>
      <c r="AM50" s="108">
        <f>IF(ISBLANK($I50),"",IF(OR(EXACT(($I50),PROPER(TEXT(AM49,"dddd"))),(EXACT(($I50),PROPER(TEXT(AM48,"dddd"))))),"",IF(EXACT(($I50),(PROPER(TEXT(AM$3,"dddd")))),"",IF($K50=1,INDEX(Calendario!$D$3:$H$55,MATCH(AM$4,Calendario!$A$3:$A$55,0),MATCH($I50,Calendario!$D$2:$H$2,0)),IF($K50=2,IF(AL50="",INDEX(Calendario!$D$3:$H$55,MATCH(AM$4,Calendario!$A$3:$A$55,0),MATCH($I50,Calendario!$D$2:$H$2,0)),""),IF($K50=3,IF(AND((AK50=""),(AL50="")),INDEX(Calendario!$D$3:$H$55,MATCH(AM$4,Calendario!$A$3:$A$55,0),MATCH($I50,Calendario!$D$2:$H$2,0)),""),IF($K50=4,IF(AND((AJ50=""),(AK50=""),(AL50="")),INDEX(Calendario!$D$3:$H$55,MATCH(AM$4,Calendario!$A$3:$A$55,0),MATCH($I50,Calendario!$D$2:$H$2,0)),""))))))))</f>
        <v>44741</v>
      </c>
      <c r="AN50" s="107">
        <f>IF(ISBLANK($I50),"",IF(OR(EXACT(($I50),PROPER(TEXT(AN49,"dddd"))),(EXACT(($I50),PROPER(TEXT(AN48,"dddd"))))),"",IF(EXACT(($I50),(PROPER(TEXT(AN$3,"dddd")))),"",IF($K50=1,INDEX(Calendario!$D$3:$H$55,MATCH(AN$4,Calendario!$A$3:$A$55,0),MATCH($I50,Calendario!$D$2:$H$2,0)),IF($K50=2,IF(AM50="",INDEX(Calendario!$D$3:$H$55,MATCH(AN$4,Calendario!$A$3:$A$55,0),MATCH($I50,Calendario!$D$2:$H$2,0)),""),IF($K50=3,IF(AND((AL50=""),(AM50="")),INDEX(Calendario!$D$3:$H$55,MATCH(AN$4,Calendario!$A$3:$A$55,0),MATCH($I50,Calendario!$D$2:$H$2,0)),""),IF($K50=4,IF(AND((AK50=""),(AL50=""),(AM50="")),INDEX(Calendario!$D$3:$H$55,MATCH(AN$4,Calendario!$A$3:$A$55,0),MATCH($I50,Calendario!$D$2:$H$2,0)),""))))))))</f>
        <v>44748</v>
      </c>
      <c r="AO50" s="107">
        <f>IF(ISBLANK($I50),"",IF(OR(EXACT(($I50),PROPER(TEXT(AO49,"dddd"))),(EXACT(($I50),PROPER(TEXT(AO48,"dddd"))))),"",IF(EXACT(($I50),(PROPER(TEXT(AO$3,"dddd")))),"",IF($K50=1,INDEX(Calendario!$D$3:$H$55,MATCH(AO$4,Calendario!$A$3:$A$55,0),MATCH($I50,Calendario!$D$2:$H$2,0)),IF($K50=2,IF(AN50="",INDEX(Calendario!$D$3:$H$55,MATCH(AO$4,Calendario!$A$3:$A$55,0),MATCH($I50,Calendario!$D$2:$H$2,0)),""),IF($K50=3,IF(AND((AM50=""),(AN50="")),INDEX(Calendario!$D$3:$H$55,MATCH(AO$4,Calendario!$A$3:$A$55,0),MATCH($I50,Calendario!$D$2:$H$2,0)),""),IF($K50=4,IF(AND((AL50=""),(AM50=""),(AN50="")),INDEX(Calendario!$D$3:$H$55,MATCH(AO$4,Calendario!$A$3:$A$55,0),MATCH($I50,Calendario!$D$2:$H$2,0)),""))))))))</f>
        <v>44755</v>
      </c>
      <c r="AP50" s="107" t="str">
        <f>IF(ISBLANK($I50),"",IF(OR(EXACT(($I50),PROPER(TEXT(AP49,"dddd"))),(EXACT(($I50),PROPER(TEXT(AP48,"dddd"))))),"",IF(EXACT(($I50),(PROPER(TEXT(AP$3,"dddd")))),"",IF($K50=1,INDEX(Calendario!$D$3:$H$55,MATCH(AP$4,Calendario!$A$3:$A$55,0),MATCH($I50,Calendario!$D$2:$H$2,0)),IF($K50=2,IF(AO50="",INDEX(Calendario!$D$3:$H$55,MATCH(AP$4,Calendario!$A$3:$A$55,0),MATCH($I50,Calendario!$D$2:$H$2,0)),""),IF($K50=3,IF(AND((AN50=""),(AO50="")),INDEX(Calendario!$D$3:$H$55,MATCH(AP$4,Calendario!$A$3:$A$55,0),MATCH($I50,Calendario!$D$2:$H$2,0)),""),IF($K50=4,IF(AND((AM50=""),(AN50=""),(AO50="")),INDEX(Calendario!$D$3:$H$55,MATCH(AP$4,Calendario!$A$3:$A$55,0),MATCH($I50,Calendario!$D$2:$H$2,0)),""))))))))</f>
        <v/>
      </c>
      <c r="AQ50" s="107">
        <f>IF(ISBLANK($I50),"",IF(OR(EXACT(($I50),PROPER(TEXT(AQ49,"dddd"))),(EXACT(($I50),PROPER(TEXT(AQ48,"dddd"))))),"",IF(EXACT(($I50),(PROPER(TEXT(AQ$3,"dddd")))),"",IF($K50=1,INDEX(Calendario!$D$3:$H$55,MATCH(AQ$4,Calendario!$A$3:$A$55,0),MATCH($I50,Calendario!$D$2:$H$2,0)),IF($K50=2,IF(AP50="",INDEX(Calendario!$D$3:$H$55,MATCH(AQ$4,Calendario!$A$3:$A$55,0),MATCH($I50,Calendario!$D$2:$H$2,0)),""),IF($K50=3,IF(AND((AO50=""),(AP50="")),INDEX(Calendario!$D$3:$H$55,MATCH(AQ$4,Calendario!$A$3:$A$55,0),MATCH($I50,Calendario!$D$2:$H$2,0)),""),IF($K50=4,IF(AND((AN50=""),(AO50=""),(AP50="")),INDEX(Calendario!$D$3:$H$55,MATCH(AQ$4,Calendario!$A$3:$A$55,0),MATCH($I50,Calendario!$D$2:$H$2,0)),""))))))))</f>
        <v>44769</v>
      </c>
      <c r="AR50" s="108">
        <f>IF(ISBLANK($I50),"",IF(OR(EXACT(($I50),PROPER(TEXT(AR49,"dddd"))),(EXACT(($I50),PROPER(TEXT(AR48,"dddd"))))),"",IF(EXACT(($I50),(PROPER(TEXT(AR$3,"dddd")))),"",IF($K50=1,INDEX(Calendario!$D$3:$H$55,MATCH(AR$4,Calendario!$A$3:$A$55,0),MATCH($I50,Calendario!$D$2:$H$2,0)),IF($K50=2,IF(AQ50="",INDEX(Calendario!$D$3:$H$55,MATCH(AR$4,Calendario!$A$3:$A$55,0),MATCH($I50,Calendario!$D$2:$H$2,0)),""),IF($K50=3,IF(AND((AP50=""),(AQ50="")),INDEX(Calendario!$D$3:$H$55,MATCH(AR$4,Calendario!$A$3:$A$55,0),MATCH($I50,Calendario!$D$2:$H$2,0)),""),IF($K50=4,IF(AND((AO50=""),(AP50=""),(AQ50="")),INDEX(Calendario!$D$3:$H$55,MATCH(AR$4,Calendario!$A$3:$A$55,0),MATCH($I50,Calendario!$D$2:$H$2,0)),""))))))))</f>
        <v>44776</v>
      </c>
      <c r="AS50" s="108">
        <f>IF(ISBLANK($I50),"",IF(OR(EXACT(($I50),PROPER(TEXT(AS49,"dddd"))),(EXACT(($I50),PROPER(TEXT(AS48,"dddd"))))),"",IF(EXACT(($I50),(PROPER(TEXT(AS$3,"dddd")))),"",IF($K50=1,INDEX(Calendario!$D$3:$H$55,MATCH(AS$4,Calendario!$A$3:$A$55,0),MATCH($I50,Calendario!$D$2:$H$2,0)),IF($K50=2,IF(AR50="",INDEX(Calendario!$D$3:$H$55,MATCH(AS$4,Calendario!$A$3:$A$55,0),MATCH($I50,Calendario!$D$2:$H$2,0)),""),IF($K50=3,IF(AND((AQ50=""),(AR50="")),INDEX(Calendario!$D$3:$H$55,MATCH(AS$4,Calendario!$A$3:$A$55,0),MATCH($I50,Calendario!$D$2:$H$2,0)),""),IF($K50=4,IF(AND((AP50=""),(AQ50=""),(AR50="")),INDEX(Calendario!$D$3:$H$55,MATCH(AS$4,Calendario!$A$3:$A$55,0),MATCH($I50,Calendario!$D$2:$H$2,0)),""))))))))</f>
        <v>44783</v>
      </c>
      <c r="AT50" s="108">
        <f>IF(ISBLANK($I50),"",IF(OR(EXACT(($I50),PROPER(TEXT(AT49,"dddd"))),(EXACT(($I50),PROPER(TEXT(AT48,"dddd"))))),"",IF(EXACT(($I50),(PROPER(TEXT(AT$3,"dddd")))),"",IF($K50=1,INDEX(Calendario!$D$3:$H$55,MATCH(AT$4,Calendario!$A$3:$A$55,0),MATCH($I50,Calendario!$D$2:$H$2,0)),IF($K50=2,IF(AS50="",INDEX(Calendario!$D$3:$H$55,MATCH(AT$4,Calendario!$A$3:$A$55,0),MATCH($I50,Calendario!$D$2:$H$2,0)),""),IF($K50=3,IF(AND((AR50=""),(AS50="")),INDEX(Calendario!$D$3:$H$55,MATCH(AT$4,Calendario!$A$3:$A$55,0),MATCH($I50,Calendario!$D$2:$H$2,0)),""),IF($K50=4,IF(AND((AQ50=""),(AR50=""),(AS50="")),INDEX(Calendario!$D$3:$H$55,MATCH(AT$4,Calendario!$A$3:$A$55,0),MATCH($I50,Calendario!$D$2:$H$2,0)),""))))))))</f>
        <v>44790</v>
      </c>
      <c r="AU50" s="108">
        <f>IF(ISBLANK($I50),"",IF(OR(EXACT(($I50),PROPER(TEXT(AU49,"dddd"))),(EXACT(($I50),PROPER(TEXT(AU48,"dddd"))))),"",IF(EXACT(($I50),(PROPER(TEXT(AU$3,"dddd")))),"",IF($K50=1,INDEX(Calendario!$D$3:$H$55,MATCH(AU$4,Calendario!$A$3:$A$55,0),MATCH($I50,Calendario!$D$2:$H$2,0)),IF($K50=2,IF(AT50="",INDEX(Calendario!$D$3:$H$55,MATCH(AU$4,Calendario!$A$3:$A$55,0),MATCH($I50,Calendario!$D$2:$H$2,0)),""),IF($K50=3,IF(AND((AS50=""),(AT50="")),INDEX(Calendario!$D$3:$H$55,MATCH(AU$4,Calendario!$A$3:$A$55,0),MATCH($I50,Calendario!$D$2:$H$2,0)),""),IF($K50=4,IF(AND((AR50=""),(AS50=""),(AT50="")),INDEX(Calendario!$D$3:$H$55,MATCH(AU$4,Calendario!$A$3:$A$55,0),MATCH($I50,Calendario!$D$2:$H$2,0)),""))))))))</f>
        <v>44797</v>
      </c>
      <c r="AV50" s="107">
        <f>IF(ISBLANK($I50),"",IF(OR(EXACT(($I50),PROPER(TEXT(AV49,"dddd"))),(EXACT(($I50),PROPER(TEXT(AV48,"dddd"))))),"",IF(EXACT(($I50),(PROPER(TEXT(AV$3,"dddd")))),"",IF($K50=1,INDEX(Calendario!$D$3:$H$55,MATCH(AV$4,Calendario!$A$3:$A$55,0),MATCH($I50,Calendario!$D$2:$H$2,0)),IF($K50=2,IF(AU50="",INDEX(Calendario!$D$3:$H$55,MATCH(AV$4,Calendario!$A$3:$A$55,0),MATCH($I50,Calendario!$D$2:$H$2,0)),""),IF($K50=3,IF(AND((AT50=""),(AU50="")),INDEX(Calendario!$D$3:$H$55,MATCH(AV$4,Calendario!$A$3:$A$55,0),MATCH($I50,Calendario!$D$2:$H$2,0)),""),IF($K50=4,IF(AND((AS50=""),(AT50=""),(AU50="")),INDEX(Calendario!$D$3:$H$55,MATCH(AV$4,Calendario!$A$3:$A$55,0),MATCH($I50,Calendario!$D$2:$H$2,0)),""))))))))</f>
        <v>44804</v>
      </c>
      <c r="AW50" s="107">
        <f>IF(ISBLANK($I50),"",IF(OR(EXACT(($I50),PROPER(TEXT(AW49,"dddd"))),(EXACT(($I50),PROPER(TEXT(AW48,"dddd"))))),"",IF(EXACT(($I50),(PROPER(TEXT(AW$3,"dddd")))),"",IF($K50=1,INDEX(Calendario!$D$3:$H$55,MATCH(AW$4,Calendario!$A$3:$A$55,0),MATCH($I50,Calendario!$D$2:$H$2,0)),IF($K50=2,IF(AV50="",INDEX(Calendario!$D$3:$H$55,MATCH(AW$4,Calendario!$A$3:$A$55,0),MATCH($I50,Calendario!$D$2:$H$2,0)),""),IF($K50=3,IF(AND((AU50=""),(AV50="")),INDEX(Calendario!$D$3:$H$55,MATCH(AW$4,Calendario!$A$3:$A$55,0),MATCH($I50,Calendario!$D$2:$H$2,0)),""),IF($K50=4,IF(AND((AT50=""),(AU50=""),(AV50="")),INDEX(Calendario!$D$3:$H$55,MATCH(AW$4,Calendario!$A$3:$A$55,0),MATCH($I50,Calendario!$D$2:$H$2,0)),""))))))))</f>
        <v>44811</v>
      </c>
      <c r="AX50" s="107">
        <f>IF(ISBLANK($I50),"",IF(OR(EXACT(($I50),PROPER(TEXT(AX49,"dddd"))),(EXACT(($I50),PROPER(TEXT(AX48,"dddd"))))),"",IF(EXACT(($I50),(PROPER(TEXT(AX$3,"dddd")))),"",IF($K50=1,INDEX(Calendario!$D$3:$H$55,MATCH(AX$4,Calendario!$A$3:$A$55,0),MATCH($I50,Calendario!$D$2:$H$2,0)),IF($K50=2,IF(AW50="",INDEX(Calendario!$D$3:$H$55,MATCH(AX$4,Calendario!$A$3:$A$55,0),MATCH($I50,Calendario!$D$2:$H$2,0)),""),IF($K50=3,IF(AND((AV50=""),(AW50="")),INDEX(Calendario!$D$3:$H$55,MATCH(AX$4,Calendario!$A$3:$A$55,0),MATCH($I50,Calendario!$D$2:$H$2,0)),""),IF($K50=4,IF(AND((AU50=""),(AV50=""),(AW50="")),INDEX(Calendario!$D$3:$H$55,MATCH(AX$4,Calendario!$A$3:$A$55,0),MATCH($I50,Calendario!$D$2:$H$2,0)),""))))))))</f>
        <v>44818</v>
      </c>
      <c r="AY50" s="107">
        <f>IF(ISBLANK($I50),"",IF(OR(EXACT(($I50),PROPER(TEXT(AY49,"dddd"))),(EXACT(($I50),PROPER(TEXT(AY48,"dddd"))))),"",IF(EXACT(($I50),(PROPER(TEXT(AY$3,"dddd")))),"",IF($K50=1,INDEX(Calendario!$D$3:$H$55,MATCH(AY$4,Calendario!$A$3:$A$55,0),MATCH($I50,Calendario!$D$2:$H$2,0)),IF($K50=2,IF(AX50="",INDEX(Calendario!$D$3:$H$55,MATCH(AY$4,Calendario!$A$3:$A$55,0),MATCH($I50,Calendario!$D$2:$H$2,0)),""),IF($K50=3,IF(AND((AW50=""),(AX50="")),INDEX(Calendario!$D$3:$H$55,MATCH(AY$4,Calendario!$A$3:$A$55,0),MATCH($I50,Calendario!$D$2:$H$2,0)),""),IF($K50=4,IF(AND((AV50=""),(AW50=""),(AX50="")),INDEX(Calendario!$D$3:$H$55,MATCH(AY$4,Calendario!$A$3:$A$55,0),MATCH($I50,Calendario!$D$2:$H$2,0)),""))))))))</f>
        <v>44825</v>
      </c>
      <c r="AZ50" s="107">
        <f>IF(ISBLANK($I50),"",IF(OR(EXACT(($I50),PROPER(TEXT(AZ49,"dddd"))),(EXACT(($I50),PROPER(TEXT(AZ48,"dddd"))))),"",IF(EXACT(($I50),(PROPER(TEXT(AZ$3,"dddd")))),"",IF($K50=1,INDEX(Calendario!$D$3:$H$55,MATCH(AZ$4,Calendario!$A$3:$A$55,0),MATCH($I50,Calendario!$D$2:$H$2,0)),IF($K50=2,IF(AY50="",INDEX(Calendario!$D$3:$H$55,MATCH(AZ$4,Calendario!$A$3:$A$55,0),MATCH($I50,Calendario!$D$2:$H$2,0)),""),IF($K50=3,IF(AND((AX50=""),(AY50="")),INDEX(Calendario!$D$3:$H$55,MATCH(AZ$4,Calendario!$A$3:$A$55,0),MATCH($I50,Calendario!$D$2:$H$2,0)),""),IF($K50=4,IF(AND((AW50=""),(AX50=""),(AY50="")),INDEX(Calendario!$D$3:$H$55,MATCH(AZ$4,Calendario!$A$3:$A$55,0),MATCH($I50,Calendario!$D$2:$H$2,0)),""))))))))</f>
        <v>44832</v>
      </c>
      <c r="BA50" s="108">
        <f>IF(ISBLANK($I50),"",IF(OR(EXACT(($I50),PROPER(TEXT(BA49,"dddd"))),(EXACT(($I50),PROPER(TEXT(BA48,"dddd"))))),"",IF(EXACT(($I50),(PROPER(TEXT(BA$3,"dddd")))),"",IF($K50=1,INDEX(Calendario!$D$3:$H$55,MATCH(BA$4,Calendario!$A$3:$A$55,0),MATCH($I50,Calendario!$D$2:$H$2,0)),IF($K50=2,IF(AZ50="",INDEX(Calendario!$D$3:$H$55,MATCH(BA$4,Calendario!$A$3:$A$55,0),MATCH($I50,Calendario!$D$2:$H$2,0)),""),IF($K50=3,IF(AND((AY50=""),(AZ50="")),INDEX(Calendario!$D$3:$H$55,MATCH(BA$4,Calendario!$A$3:$A$55,0),MATCH($I50,Calendario!$D$2:$H$2,0)),""),IF($K50=4,IF(AND((AX50=""),(AY50=""),(AZ50="")),INDEX(Calendario!$D$3:$H$55,MATCH(BA$4,Calendario!$A$3:$A$55,0),MATCH($I50,Calendario!$D$2:$H$2,0)),""))))))))</f>
        <v>44839</v>
      </c>
      <c r="BB50" s="108">
        <f>IF(ISBLANK($I50),"",IF(OR(EXACT(($I50),PROPER(TEXT(BB49,"dddd"))),(EXACT(($I50),PROPER(TEXT(BB48,"dddd"))))),"",IF(EXACT(($I50),(PROPER(TEXT(BB$3,"dddd")))),"",IF($K50=1,INDEX(Calendario!$D$3:$H$55,MATCH(BB$4,Calendario!$A$3:$A$55,0),MATCH($I50,Calendario!$D$2:$H$2,0)),IF($K50=2,IF(BA50="",INDEX(Calendario!$D$3:$H$55,MATCH(BB$4,Calendario!$A$3:$A$55,0),MATCH($I50,Calendario!$D$2:$H$2,0)),""),IF($K50=3,IF(AND((AZ50=""),(BA50="")),INDEX(Calendario!$D$3:$H$55,MATCH(BB$4,Calendario!$A$3:$A$55,0),MATCH($I50,Calendario!$D$2:$H$2,0)),""),IF($K50=4,IF(AND((AY50=""),(AZ50=""),(BA50="")),INDEX(Calendario!$D$3:$H$55,MATCH(BB$4,Calendario!$A$3:$A$55,0),MATCH($I50,Calendario!$D$2:$H$2,0)),""))))))))</f>
        <v>44846</v>
      </c>
      <c r="BC50" s="108">
        <f>IF(ISBLANK($I50),"",IF(OR(EXACT(($I50),PROPER(TEXT(BC49,"dddd"))),(EXACT(($I50),PROPER(TEXT(BC48,"dddd"))))),"",IF(EXACT(($I50),(PROPER(TEXT(BC$3,"dddd")))),"",IF($K50=1,INDEX(Calendario!$D$3:$H$55,MATCH(BC$4,Calendario!$A$3:$A$55,0),MATCH($I50,Calendario!$D$2:$H$2,0)),IF($K50=2,IF(BB50="",INDEX(Calendario!$D$3:$H$55,MATCH(BC$4,Calendario!$A$3:$A$55,0),MATCH($I50,Calendario!$D$2:$H$2,0)),""),IF($K50=3,IF(AND((BA50=""),(BB50="")),INDEX(Calendario!$D$3:$H$55,MATCH(BC$4,Calendario!$A$3:$A$55,0),MATCH($I50,Calendario!$D$2:$H$2,0)),""),IF($K50=4,IF(AND((AZ50=""),(BA50=""),(BB50="")),INDEX(Calendario!$D$3:$H$55,MATCH(BC$4,Calendario!$A$3:$A$55,0),MATCH($I50,Calendario!$D$2:$H$2,0)),""))))))))</f>
        <v>44853</v>
      </c>
      <c r="BD50" s="108">
        <f>IF(ISBLANK($I50),"",IF(OR(EXACT(($I50),PROPER(TEXT(BD49,"dddd"))),(EXACT(($I50),PROPER(TEXT(BD48,"dddd"))))),"",IF(EXACT(($I50),(PROPER(TEXT(BD$3,"dddd")))),"",IF($K50=1,INDEX(Calendario!$D$3:$H$55,MATCH(BD$4,Calendario!$A$3:$A$55,0),MATCH($I50,Calendario!$D$2:$H$2,0)),IF($K50=2,IF(BC50="",INDEX(Calendario!$D$3:$H$55,MATCH(BD$4,Calendario!$A$3:$A$55,0),MATCH($I50,Calendario!$D$2:$H$2,0)),""),IF($K50=3,IF(AND((BB50=""),(BC50="")),INDEX(Calendario!$D$3:$H$55,MATCH(BD$4,Calendario!$A$3:$A$55,0),MATCH($I50,Calendario!$D$2:$H$2,0)),""),IF($K50=4,IF(AND((BA50=""),(BB50=""),(BC50="")),INDEX(Calendario!$D$3:$H$55,MATCH(BD$4,Calendario!$A$3:$A$55,0),MATCH($I50,Calendario!$D$2:$H$2,0)),""))))))))</f>
        <v>44860</v>
      </c>
      <c r="BE50" s="107">
        <f>IF(ISBLANK($I50),"",IF(OR(EXACT(($I50),PROPER(TEXT(BE49,"dddd"))),(EXACT(($I50),PROPER(TEXT(BE48,"dddd"))))),"",IF(EXACT(($I50),(PROPER(TEXT(BE$3,"dddd")))),"",IF($K50=1,INDEX(Calendario!$D$3:$H$55,MATCH(BE$4,Calendario!$A$3:$A$55,0),MATCH($I50,Calendario!$D$2:$H$2,0)),IF($K50=2,IF(BD50="",INDEX(Calendario!$D$3:$H$55,MATCH(BE$4,Calendario!$A$3:$A$55,0),MATCH($I50,Calendario!$D$2:$H$2,0)),""),IF($K50=3,IF(AND((BC50=""),(BD50="")),INDEX(Calendario!$D$3:$H$55,MATCH(BE$4,Calendario!$A$3:$A$55,0),MATCH($I50,Calendario!$D$2:$H$2,0)),""),IF($K50=4,IF(AND((BB50=""),(BC50=""),(BD50="")),INDEX(Calendario!$D$3:$H$55,MATCH(BE$4,Calendario!$A$3:$A$55,0),MATCH($I50,Calendario!$D$2:$H$2,0)),""))))))))</f>
        <v>44867</v>
      </c>
      <c r="BF50" s="107">
        <f>IF(ISBLANK($I50),"",IF(OR(EXACT(($I50),PROPER(TEXT(BF49,"dddd"))),(EXACT(($I50),PROPER(TEXT(BF48,"dddd"))))),"",IF(EXACT(($I50),(PROPER(TEXT(BF$3,"dddd")))),"",IF($K50=1,INDEX(Calendario!$D$3:$H$55,MATCH(BF$4,Calendario!$A$3:$A$55,0),MATCH($I50,Calendario!$D$2:$H$2,0)),IF($K50=2,IF(BE50="",INDEX(Calendario!$D$3:$H$55,MATCH(BF$4,Calendario!$A$3:$A$55,0),MATCH($I50,Calendario!$D$2:$H$2,0)),""),IF($K50=3,IF(AND((BD50=""),(BE50="")),INDEX(Calendario!$D$3:$H$55,MATCH(BF$4,Calendario!$A$3:$A$55,0),MATCH($I50,Calendario!$D$2:$H$2,0)),""),IF($K50=4,IF(AND((BC50=""),(BD50=""),(BE50="")),INDEX(Calendario!$D$3:$H$55,MATCH(BF$4,Calendario!$A$3:$A$55,0),MATCH($I50,Calendario!$D$2:$H$2,0)),""))))))))</f>
        <v>44874</v>
      </c>
      <c r="BG50" s="107">
        <f>IF(ISBLANK($I50),"",IF(OR(EXACT(($I50),PROPER(TEXT(BG49,"dddd"))),(EXACT(($I50),PROPER(TEXT(BG48,"dddd"))))),"",IF(EXACT(($I50),(PROPER(TEXT(BG$3,"dddd")))),"",IF($K50=1,INDEX(Calendario!$D$3:$H$55,MATCH(BG$4,Calendario!$A$3:$A$55,0),MATCH($I50,Calendario!$D$2:$H$2,0)),IF($K50=2,IF(BF50="",INDEX(Calendario!$D$3:$H$55,MATCH(BG$4,Calendario!$A$3:$A$55,0),MATCH($I50,Calendario!$D$2:$H$2,0)),""),IF($K50=3,IF(AND((BE50=""),(BF50="")),INDEX(Calendario!$D$3:$H$55,MATCH(BG$4,Calendario!$A$3:$A$55,0),MATCH($I50,Calendario!$D$2:$H$2,0)),""),IF($K50=4,IF(AND((BD50=""),(BE50=""),(BF50="")),INDEX(Calendario!$D$3:$H$55,MATCH(BG$4,Calendario!$A$3:$A$55,0),MATCH($I50,Calendario!$D$2:$H$2,0)),""))))))))</f>
        <v>44881</v>
      </c>
      <c r="BH50" s="107">
        <f>IF(ISBLANK($I50),"",IF(OR(EXACT(($I50),PROPER(TEXT(BH49,"dddd"))),(EXACT(($I50),PROPER(TEXT(BH48,"dddd"))))),"",IF(EXACT(($I50),(PROPER(TEXT(BH$3,"dddd")))),"",IF($K50=1,INDEX(Calendario!$D$3:$H$55,MATCH(BH$4,Calendario!$A$3:$A$55,0),MATCH($I50,Calendario!$D$2:$H$2,0)),IF($K50=2,IF(BG50="",INDEX(Calendario!$D$3:$H$55,MATCH(BH$4,Calendario!$A$3:$A$55,0),MATCH($I50,Calendario!$D$2:$H$2,0)),""),IF($K50=3,IF(AND((BF50=""),(BG50="")),INDEX(Calendario!$D$3:$H$55,MATCH(BH$4,Calendario!$A$3:$A$55,0),MATCH($I50,Calendario!$D$2:$H$2,0)),""),IF($K50=4,IF(AND((BE50=""),(BF50=""),(BG50="")),INDEX(Calendario!$D$3:$H$55,MATCH(BH$4,Calendario!$A$3:$A$55,0),MATCH($I50,Calendario!$D$2:$H$2,0)),""))))))))</f>
        <v>44888</v>
      </c>
      <c r="BI50" s="108">
        <f>IF(ISBLANK($I50),"",IF(OR(EXACT(($I50),PROPER(TEXT(BI49,"dddd"))),(EXACT(($I50),PROPER(TEXT(BI48,"dddd"))))),"",IF(EXACT(($I50),(PROPER(TEXT(BI$3,"dddd")))),"",IF($K50=1,INDEX(Calendario!$D$3:$H$55,MATCH(BI$4,Calendario!$A$3:$A$55,0),MATCH($I50,Calendario!$D$2:$H$2,0)),IF($K50=2,IF(BH50="",INDEX(Calendario!$D$3:$H$55,MATCH(BI$4,Calendario!$A$3:$A$55,0),MATCH($I50,Calendario!$D$2:$H$2,0)),""),IF($K50=3,IF(AND((BG50=""),(BH50="")),INDEX(Calendario!$D$3:$H$55,MATCH(BI$4,Calendario!$A$3:$A$55,0),MATCH($I50,Calendario!$D$2:$H$2,0)),""),IF($K50=4,IF(AND((BF50=""),(BG50=""),(BH50="")),INDEX(Calendario!$D$3:$H$55,MATCH(BI$4,Calendario!$A$3:$A$55,0),MATCH($I50,Calendario!$D$2:$H$2,0)),""))))))))</f>
        <v>44895</v>
      </c>
      <c r="BJ50" s="108">
        <f>IF(ISBLANK($I50),"",IF(OR(EXACT(($I50),PROPER(TEXT(BJ49,"dddd"))),(EXACT(($I50),PROPER(TEXT(BJ48,"dddd"))))),"",IF(EXACT(($I50),(PROPER(TEXT(BJ$3,"dddd")))),"",IF($K50=1,INDEX(Calendario!$D$3:$H$55,MATCH(BJ$4,Calendario!$A$3:$A$55,0),MATCH($I50,Calendario!$D$2:$H$2,0)),IF($K50=2,IF(BI50="",INDEX(Calendario!$D$3:$H$55,MATCH(BJ$4,Calendario!$A$3:$A$55,0),MATCH($I50,Calendario!$D$2:$H$2,0)),""),IF($K50=3,IF(AND((BH50=""),(BI50="")),INDEX(Calendario!$D$3:$H$55,MATCH(BJ$4,Calendario!$A$3:$A$55,0),MATCH($I50,Calendario!$D$2:$H$2,0)),""),IF($K50=4,IF(AND((BG50=""),(BH50=""),(BI50="")),INDEX(Calendario!$D$3:$H$55,MATCH(BJ$4,Calendario!$A$3:$A$55,0),MATCH($I50,Calendario!$D$2:$H$2,0)),""))))))))</f>
        <v>44902</v>
      </c>
      <c r="BK50" s="108">
        <f>IF(ISBLANK($I50),"",IF(OR(EXACT(($I50),PROPER(TEXT(BK49,"dddd"))),(EXACT(($I50),PROPER(TEXT(BK48,"dddd"))))),"",IF(EXACT(($I50),(PROPER(TEXT(BK$3,"dddd")))),"",IF($K50=1,INDEX(Calendario!$D$3:$H$55,MATCH(BK$4,Calendario!$A$3:$A$55,0),MATCH($I50,Calendario!$D$2:$H$2,0)),IF($K50=2,IF(BJ50="",INDEX(Calendario!$D$3:$H$55,MATCH(BK$4,Calendario!$A$3:$A$55,0),MATCH($I50,Calendario!$D$2:$H$2,0)),""),IF($K50=3,IF(AND((BI50=""),(BJ50="")),INDEX(Calendario!$D$3:$H$55,MATCH(BK$4,Calendario!$A$3:$A$55,0),MATCH($I50,Calendario!$D$2:$H$2,0)),""),IF($K50=4,IF(AND((BH50=""),(BI50=""),(BJ50="")),INDEX(Calendario!$D$3:$H$55,MATCH(BK$4,Calendario!$A$3:$A$55,0),MATCH($I50,Calendario!$D$2:$H$2,0)),""))))))))</f>
        <v>44909</v>
      </c>
      <c r="BL50" s="108">
        <f>IF(ISBLANK($I50),"",IF(OR(EXACT(($I50),PROPER(TEXT(BL49,"dddd"))),(EXACT(($I50),PROPER(TEXT(BL48,"dddd"))))),"",IF(EXACT(($I50),(PROPER(TEXT(BL$3,"dddd")))),"",IF($K50=1,INDEX(Calendario!$D$3:$H$55,MATCH(BL$4,Calendario!$A$3:$A$55,0),MATCH($I50,Calendario!$D$2:$H$2,0)),IF($K50=2,IF(BK50="",INDEX(Calendario!$D$3:$H$55,MATCH(BL$4,Calendario!$A$3:$A$55,0),MATCH($I50,Calendario!$D$2:$H$2,0)),""),IF($K50=3,IF(AND((BJ50=""),(BK50="")),INDEX(Calendario!$D$3:$H$55,MATCH(BL$4,Calendario!$A$3:$A$55,0),MATCH($I50,Calendario!$D$2:$H$2,0)),""),IF($K50=4,IF(AND((BI50=""),(BJ50=""),(BK50="")),INDEX(Calendario!$D$3:$H$55,MATCH(BL$4,Calendario!$A$3:$A$55,0),MATCH($I50,Calendario!$D$2:$H$2,0)),""))))))))</f>
        <v>44916</v>
      </c>
      <c r="BM50" s="108">
        <f>IF(ISBLANK($I50),"",IF(OR(EXACT(($I50),PROPER(TEXT(BM49,"dddd"))),(EXACT(($I50),PROPER(TEXT(BM48,"dddd"))))),"",IF(EXACT(($I50),(PROPER(TEXT(BM$3,"dddd")))),"",IF($K50=1,INDEX(Calendario!$D$3:$H$55,MATCH(BM$4,Calendario!$A$3:$A$55,0),MATCH($I50,Calendario!$D$2:$H$2,0)),IF($K50=2,IF(BL50="",INDEX(Calendario!$D$3:$H$55,MATCH(BM$4,Calendario!$A$3:$A$55,0),MATCH($I50,Calendario!$D$2:$H$2,0)),""),IF($K50=3,IF(AND((BK50=""),(BL50="")),INDEX(Calendario!$D$3:$H$55,MATCH(BM$4,Calendario!$A$3:$A$55,0),MATCH($I50,Calendario!$D$2:$H$2,0)),""),IF($K50=4,IF(AND((BJ50=""),(BK50=""),(BL50="")),INDEX(Calendario!$D$3:$H$55,MATCH(BM$4,Calendario!$A$3:$A$55,0),MATCH($I50,Calendario!$D$2:$H$2,0)),""))))))))</f>
        <v>44923</v>
      </c>
      <c r="BO50" s="88" t="s">
        <v>394</v>
      </c>
    </row>
    <row r="51" spans="1:67" s="88" customFormat="1" ht="26.25" customHeight="1" x14ac:dyDescent="0.25">
      <c r="A51" s="178">
        <f t="shared" si="1"/>
        <v>37</v>
      </c>
      <c r="B51" s="176" t="s">
        <v>1284</v>
      </c>
      <c r="C51" s="176" t="s">
        <v>1598</v>
      </c>
      <c r="D51" s="177" t="str">
        <f>IF(ISNA(VLOOKUP(C51,TSeccBS!$D:$H,5,FALSE)),"",VLOOKUP(C51,TSeccBS!$D:$H,5,FALSE))</f>
        <v>BOGOTA D. C.</v>
      </c>
      <c r="E51" s="176" t="s">
        <v>50</v>
      </c>
      <c r="F51" s="176" t="s">
        <v>55</v>
      </c>
      <c r="G51" s="177" t="str">
        <f>IF(ISNA(VLOOKUP(F51,Tmunic!$C$2:$D$1160,2,FALSE)),"",VLOOKUP(F51,Tmunic!$C$2:$D$1160,2,FALSE))</f>
        <v>UB FACATATIVA</v>
      </c>
      <c r="H51" s="184" t="str">
        <f>IF(ISNA(VLOOKUP(G51,TDirReg!$F$1:$H$184,3,0)),"",VLOOKUP(G51,TDirReg!$F$1:$H$184,3,0))</f>
        <v>Hospital San Rafael Cra. 2a. N° 1-80</v>
      </c>
      <c r="I51" s="196" t="s">
        <v>126</v>
      </c>
      <c r="J51" s="195" t="s">
        <v>133</v>
      </c>
      <c r="K51" s="197">
        <v>2</v>
      </c>
      <c r="L51" s="202">
        <f t="shared" si="2"/>
        <v>25</v>
      </c>
      <c r="M51" s="107" t="str">
        <f>IF(ISBLANK($I51),"",IF(EXACT(($I51),(PROPER(TEXT(M$3,"dddd")))),"",IF(EXACT(M$4,$J51),IF($K51=1,INDEX(Calendario!$D$3:$H$55,MATCH(M$4,Calendario!$A$3:$A$55,0),MATCH($I51,Calendario!$D$2:$H$2,0)),INDEX(Calendario!$D$3:$H$55,MATCH($J51,Calendario!$A$3:$A$55,0),MATCH($I51,Calendario!$D$2:$H$2,0))),"")))</f>
        <v/>
      </c>
      <c r="N51" s="107" t="str">
        <f>IF(ISBLANK($I51),"",IF(OR(EXACT(($I51),PROPER(TEXT(N49,"dddd"))),(EXACT(($I51),PROPER(TEXT(N50,"dddd"))))),"",IF(EXACT(($I51),(PROPER(TEXT(N$3,"dddd")))),"",IF(EXACT(N$4,$J51),IF(M51="",IF(OR(($K51=4),($K51=3),($K51=2),($K51=1)),INDEX(Calendario!$D$3:$H$55,MATCH(N$4,Calendario!$A$3:$A$55,0),MATCH($I51,Calendario!$D$2:$H$2,0)),"")),IF($K51=1,IF(AND(M51="",EXACT((N$4),(CONCATENATE(Calendario!$A$1," ",(MID($J51,8,2))+1)))),INDEX(Calendario!$D$3:$H$55,MATCH(N$4,Calendario!$A$3:$A$55,0),MATCH($I51,Calendario!$D$2:$H$2,0)),IF(M51="","",INDEX(Calendario!$D$3:$H$55,MATCH(N$4,Calendario!$A$3:$A$55,0),MATCH($I51,Calendario!$D$2:$H$2,0)))),IF($K51=2,IF(M51="",IF(EXACT($K51,N$4),INDEX(Calendario!$D$3:$H$55,MATCH(N$4,Calendario!$A$3:$A$55,0),MATCH($I51,Calendario!$D$2:$H$2,0)),""),""),IF($K51=3,IF((M51=""),IF(EXACT($K51,N$4),INDEX(Calendario!$D$3:$H$55,MATCH(N$4,Calendario!$A$3:$A$55,0),MATCH($I51,Calendario!$D$2:$H$2,0)),""),""),IF($K51=4,IF((M51=""),IF(EXACT($K51,N$4),INDEX(Calendario!$D$3:$H$55,MATCH(N$4,Calendario!$A$3:$A$55,0),MATCH($I51,Calendario!$D$2:$H$2,0)),""),""),1))))))))</f>
        <v/>
      </c>
      <c r="O51" s="107" t="str">
        <f>IF(ISBLANK($I51),"",IF(EXACT(($I51),(PROPER(TEXT(O$3,"dddd")))),"",IF(OR(EXACT(($I51),PROPER(TEXT(O49,"dddd"))),(EXACT(($I51),PROPER(TEXT(O50,"dddd"))))),"",IF(EXACT(O$4,$J51),IF(N51="",IF(OR(($K51=4),($K51=3),($K51=2),($K51=1)),INDEX(Calendario!$D$3:$H$55,MATCH(O$4,Calendario!$A$3:$A$55,0),MATCH($I51,Calendario!$D$2:$H$2,0)),"")),IF($K51=1,IF(AND(M51="",EXACT((O$4),(CONCATENATE(Calendario!$A$1," ",(MID($J51,8,2))+1)))),INDEX(Calendario!$D$3:$H$55,MATCH(O$4,Calendario!$A$3:$A$55,0),MATCH($I51,Calendario!$D$2:$H$2,0)),IF(N51="",IF(EXACT(($I51),(PROPER(TEXT(N$3,"dddd")))),INDEX(Calendario!$D$3:$H$55,MATCH(O$4,Calendario!$A$3:$A$55,0),MATCH($I51,Calendario!$D$2:$H$2,0)),""),INDEX(Calendario!$D$3:$H$55,MATCH(O$4,Calendario!$A$3:$A$55,0),MATCH($I51,Calendario!$D$2:$H$2,0)))),IF(EXACT($M$4,"Semana 1"),IF($K51=2,IF(N51="",IF(OR(($J51="Semana 1"),($J51="Semana 2"),($J51="Semana 3")),INDEX(Calendario!$D$3:$H$55,MATCH(O$4,Calendario!$A$3:$A$55,0),MATCH($I51,Calendario!$D$2:$H$2,0)),""),""),IF($K51=3,IF(AND((M51=""),(N51="")),IF(OR(($J51="Semana 1"),($J51="Semana 2"),($J51="Semana 3")),INDEX(Calendario!$D$3:$H$55,MATCH(O$4,Calendario!$A$3:$A$55,0),MATCH($I51,Calendario!$D$2:$H$2,0)),""),""),IF($K51=4,IF(AND((M51=""),(N51="")),IF(OR(($J51="Semana 1"),($J51="Semana 2"),($J51="Semana 3")),INDEX(Calendario!$D$3:$H$55,MATCH(O$4,Calendario!$A$3:$A$55,0),MATCH($I51,Calendario!$D$2:$H$2,0)),""),"")))),IF($K51=2,IF(N51="",IF(OR(($J51="Semana 1"),($J51="Semana 2")),INDEX(Calendario!$D$3:$H$55,MATCH(O$4,Calendario!$A$3:$A$55,0),MATCH($I51,Calendario!$D$2:$H$2,0)),""),""),IF($K51=3,IF(AND((M51=""),(N51="")),IF(OR(($J51="Semana 1"),($J51="Semana 2")),INDEX(Calendario!$D$3:$H$55,MATCH(O$4,Calendario!$A$3:$A$55,0),MATCH($I51,Calendario!$D$2:$H$2,0)),""),""),IF($K51=4,IF(AND((M51=""),(N51="")),IF(OR(($J51="Semana 1"),($J51="Semana 2")),INDEX(Calendario!$D$3:$H$55,MATCH(O$4,Calendario!$A$3:$A$55,0),MATCH($I51,Calendario!$D$2:$H$2,0)),""),""))))))))))</f>
        <v/>
      </c>
      <c r="P51" s="107">
        <f>IF(ISBLANK($I51),"",IF(EXACT(($I51),(PROPER(TEXT(P$3,"dddd")))),"",IF(OR(EXACT(($I51),PROPER(TEXT(P49,"dddd"))),(EXACT(($I51),PROPER(TEXT(P50,"dddd"))))),"",IF(EXACT(P$4,$J51),IF(O51="",IF(OR(($K51=4),($K51=3),($K51=2),($K51=1)),INDEX(Calendario!$D$3:$H$55,MATCH(P$4,Calendario!$A$3:$A$55,0),MATCH($I51,Calendario!$D$2:$H$2,0)),"")),IF($K51=1,IF(AND(M51="",EXACT((P$4),(CONCATENATE(Calendario!$A$1," ",(MID($J51,8,2))+1)))),INDEX(Calendario!$D$3:$H$55,MATCH(P$4,Calendario!$A$3:$A$55,0),MATCH($I51,Calendario!$D$2:$H$2,0)),IF(O51="",IF(EXACT(($I51),(PROPER(TEXT(O$3,"dddd")))),INDEX(Calendario!$D$3:$H$55,MATCH(P$4,Calendario!$A$3:$A$55,0),MATCH($I51,Calendario!$D$2:$H$2,0)),""),INDEX(Calendario!$D$3:$H$55,MATCH(P$4,Calendario!$A$3:$A$55,0),MATCH($I51,Calendario!$D$2:$H$2,0)))),IF(EXACT($M$4,"Semana 1"),IF($K51=2,IF(O51="",IF(OR(($J51="Semana 1"),($J51="Semana 2"),($J51="Semana 3"),($J51="Semana 4")),INDEX(Calendario!$D$3:$H$55,MATCH(P$4,Calendario!$A$3:$A$55,0),MATCH($I51,Calendario!$D$2:$H$2,0)),""),""),IF($K51=3,IF(AND((N51=""),(O51="")),IF(OR(($J51="Semana 1"),($J51="Semana 2"),($J51="Semana 3"),($J51="Semana 4")),INDEX(Calendario!$D$3:$H$55,MATCH(P$4,Calendario!$A$3:$A$55,0),MATCH($I51,Calendario!$D$2:$H$2,0)),""),""),IF($K51=4,IF(AND((M51=""),(N51=""),(O51="")),IF(OR(($J51="Semana 1"),($J51="Semana 2"),($J51="Semana 3"),($J51="Semana 4")),INDEX(Calendario!$D$3:$H$55,MATCH(P$4,Calendario!$A$3:$A$55,0),MATCH($I51,Calendario!$D$2:$H$2,0)),""),"")))),IF($K51=2,IF(O51="",IF(OR(($J51="Semana 1"),($J51="Semana 2"),($J51="Semana 3")),INDEX(Calendario!$D$3:$H$55,MATCH(P$4,Calendario!$A$3:$A$55,0),MATCH($I51,Calendario!$D$2:$H$2,0)),""),""),IF($K51=3,IF(AND((N51=""),(O51="")),IF(OR(($J51="Semana 1"),($J51="Semana 2"),($J51="Semana 3")),INDEX(Calendario!$D$3:$H$55,MATCH(P$4,Calendario!$A$3:$A$55,0),MATCH($I51,Calendario!$D$2:$H$2,0)),""),""),IF($K51=4,IF(AND((M51=""),(N51=""),(O51="")),IF(OR(($J51="Semana 1"),($J51="Semana 2"),($J51="Semana 3")),INDEX(Calendario!$D$3:$H$55,MATCH(P$4,Calendario!$A$3:$A$55,0),MATCH($I51,Calendario!$D$2:$H$2,0)),""),""))))))))))</f>
        <v>44579</v>
      </c>
      <c r="Q51" s="107" t="str">
        <f>IF(ISBLANK($I51),"",IF(EXACT(($I51),(PROPER(TEXT(Q$3,"dddd")))),"",IF(OR(EXACT(($I51),PROPER(TEXT(Q49,"dddd"))),(EXACT(($I51),PROPER(TEXT(Q50,"dddd"))))),"",IF(EXACT(Q$4,$J51),IF(P51="",IF(OR(($K51=4),($K51=3),($K51=2),($K51=1)),INDEX(Calendario!$D$3:$H$55,MATCH(Q$4,Calendario!$A$3:$A$55,0),MATCH($I51,Calendario!$D$2:$H$2,0)),"")),IF($K51=1,IF(AND(M51="",EXACT((Q$4),(CONCATENATE(Calendario!$A$1," ",(MID($J51,8,2))+1)))),INDEX(Calendario!$D$3:$H$55,MATCH(Q$4,Calendario!$A$3:$A$55,0),MATCH($I51,Calendario!$D$2:$H$2,0)),IF(P51="","",INDEX(Calendario!$D$3:$H$55,MATCH(Q$4,Calendario!$A$3:$A$55,0),MATCH($I51,Calendario!$D$2:$H$2,0)))),IF(EXACT($M$4,"Semana 1"),IF($K51=2,IF(P51="",IF(OR(($J51="Semana 1"),($J51="Semana 2"),($J51="Semana 3"),($J51="Semana 4"),($J51="Semana 5")),INDEX(Calendario!$D$3:$H$55,MATCH(Q$4,Calendario!$A$3:$A$55,0),MATCH($I51,Calendario!$D$2:$H$2,0)),""),""),IF($K51=3,IF(AND((O51=""),(P51="")),IF(OR(($J51="Semana 1"),($J51="Semana 2"),($J51="Semana 3"),($J51="Semana 4"),($J51="Semana 5")),INDEX(Calendario!$D$3:$H$55,MATCH(Q$4,Calendario!$A$3:$A$55,0),MATCH($I51,Calendario!$D$2:$H$2,0)),""),""),IF($K51=4,IF(AND((N51=""),(O51=""),(P51="")),IF(OR(($J51="Semana 1"),($J51="Semana 2"),($J51="Semana 3"),($J51="Semana 4"),($J51="Semana 5")),INDEX(Calendario!$D$3:$H$55,MATCH(Q$4,Calendario!$A$3:$A$55,0),MATCH($I51,Calendario!$D$2:$H$2,0)),""),"")))),IF($K51=2,IF(P51="",IF(OR(($J51="Semana 1"),($J51="Semana 2"),($J51="Semana 3"),($J51="Semana 4")),INDEX(Calendario!$D$3:$H$55,MATCH(Q$4,Calendario!$A$3:$A$55,0),MATCH($I51,Calendario!$D$2:$H$2,0)),""),""),IF($K51=3,IF(AND((O51=""),(P51="")),IF(OR(($J51="Semana 1"),($J51="Semana 2"),($J51="Semana 3"),($J51="Semana 4")),INDEX(Calendario!$D$3:$H$55,MATCH(Q$4,Calendario!$A$3:$A$55,0),MATCH($I51,Calendario!$D$2:$H$2,0)),""),""),IF($K51=4,IF(AND((N51=""),(O51=""),(P51="")),IF(OR(($J51="Semana 1"),($J51="Semana 2"),($J51="Semana 3"),($J51="Semana 4")),INDEX(Calendario!$D$3:$H$55,MATCH(Q$4,Calendario!$A$3:$A$55,0),MATCH($I51,Calendario!$D$2:$H$2,0)),""),""))))))))))</f>
        <v/>
      </c>
      <c r="R51" s="108">
        <f>IF(ISBLANK($I51),"",IF(EXACT(($I51),(PROPER(TEXT(R$3,"dddd")))),"",IF(OR(EXACT(($I51),PROPER(TEXT(R49,"dddd"))),(EXACT(($I51),PROPER(TEXT(R50,"dddd"))))),"",IF(EXACT(R$4,$J51),IF(Q51="",IF(OR(($K51=4),($K51=3),($K51=2),($K51=1)),INDEX(Calendario!$D$3:$H$55,MATCH(R$4,Calendario!$A$3:$A$55,0),MATCH($I51,Calendario!$D$2:$H$2,0)),"")),IF($K51=1,IF(AND(N51="",EXACT((R$4),(CONCATENATE(Calendario!$A$1," ",(MID($J51,8,2))+1)))),INDEX(Calendario!$D$3:$H$55,MATCH(R$4,Calendario!$A$3:$A$55,0),MATCH($I51,Calendario!$D$2:$H$2,0)),IF(Q51="","",INDEX(Calendario!$D$3:$H$55,MATCH(R$4,Calendario!$A$3:$A$55,0),MATCH($I51,Calendario!$D$2:$H$2,0)))),IF(EXACT($M$4,"Semana 1"),IF($K51=2,IF(Q51="",IF(OR(($J51="Semana 1"),($J51="Semana 2"),($J51="Semana 3"),($J51="Semana 4"),($J51="Semana 5"),($J51="Semana 6")),INDEX(Calendario!$D$3:$H$55,MATCH(R$4,Calendario!$A$3:$A$55,0),MATCH($I51,Calendario!$D$2:$H$2,0)),""),""),IF($K51=3,IF(AND((P51=""),(Q51="")),IF(OR(($J51="Semana 1"),($J51="Semana 2"),($J51="Semana 3"),($J51="Semana 4"),($J51="Semana 5"),($J51="Semana 6")),INDEX(Calendario!$D$3:$H$55,MATCH(R$4,Calendario!$A$3:$A$55,0),MATCH($I51,Calendario!$D$2:$H$2,0)),""),""),IF($K51=4,IF(AND((O51=""),(P51=""),(Q51="")),IF(OR(($J51="Semana 1"),($J51="Semana 2"),($J51="Semana 3"),($J51="Semana 4"),($J51="Semana 5"),($J51="Semana 6")),INDEX(Calendario!$D$3:$H$55,MATCH(R$4,Calendario!$A$3:$A$55,0),MATCH($I51,Calendario!$D$2:$H$2,0)),""),"")))),IF($K51=2,IF(Q51="",IF(OR(($J51="Semana 1"),($J51="Semana 2"),($J51="Semana 3"),($J51="Semana 4"),($J51="Semana 5")),INDEX(Calendario!$D$3:$H$55,MATCH(R$4,Calendario!$A$3:$A$55,0),MATCH($I51,Calendario!$D$2:$H$2,0)),""),""),IF($K51=3,IF(AND((P51=""),(Q51="")),IF(OR(($J51="Semana 1"),($J51="Semana 2"),($J51="Semana 3"),($J51="Semana 4"),($J51="Semana 5")),INDEX(Calendario!$D$3:$H$55,MATCH(R$4,Calendario!$A$3:$A$55,0),MATCH($I51,Calendario!$D$2:$H$2,0)),""),""),IF($K51=4,IF(AND((O51=""),(P51=""),(Q51="")),IF(OR(($J51="Semana 1"),($J51="Semana 2"),($J51="Semana 3"),($J51="Semana 4"),($J51="Semana 5")),INDEX(Calendario!$D$3:$H$55,MATCH(R$4,Calendario!$A$3:$A$55,0),MATCH($I51,Calendario!$D$2:$H$2,0)),""),""))))))))))</f>
        <v>44593</v>
      </c>
      <c r="S51" s="108" t="str">
        <f>IF(ISBLANK($I51),"",IF(EXACT(($I51),(PROPER(TEXT(S$3,"dddd")))),"",IF(OR(EXACT(($I51),PROPER(TEXT(S49,"dddd"))),(EXACT(($I51),PROPER(TEXT(S50,"dddd"))))),"",IF(EXACT(S$4,$J51),IF(R51="",IF(OR(($K51=4),($K51=3),($K51=2),($K51=1)),INDEX(Calendario!$D$3:$H$55,MATCH(S$4,Calendario!$A$3:$A$55,0),MATCH($I51,Calendario!$D$2:$H$2,0)),"")),IF($K51=1,IF(AND(O51="",EXACT((S$4),(CONCATENATE(Calendario!$A$1," ",(MID($J51,8,2))+1)))),INDEX(Calendario!$D$3:$H$55,MATCH(S$4,Calendario!$A$3:$A$55,0),MATCH($I51,Calendario!$D$2:$H$2,0)),IF(R51="",IF(EXACT(($I51),(PROPER(TEXT(R$3,"dddd")))),INDEX(Calendario!$D$3:$H$55,MATCH(S$4,Calendario!$A$3:$A$55,0),MATCH($I51,Calendario!$D$2:$H$2,0)),""),INDEX(Calendario!$D$3:$H$55,MATCH(S$4,Calendario!$A$3:$A$55,0),MATCH($I51,Calendario!$D$2:$H$2,0)))),IF(EXACT($M$4,"Semana 1"),IF($K51=2,IF(R51="",IF(OR(($J51="Semana 1"),($J51="Semana 2"),($J51="Semana 3"),($J51="Semana 4"),($J51="Semana 5"),($J51="Semana 6"),($J51="Semana 7")),INDEX(Calendario!$D$3:$H$55,MATCH(S$4,Calendario!$A$3:$A$55,0),MATCH($I51,Calendario!$D$2:$H$2,0)),""),""),IF($K51=3,IF(AND((Q51=""),(R51="")),IF(OR(($J51="Semana 1"),($J51="Semana 2"),($J51="Semana 3"),($J51="Semana 4"),($J51="Semana 5"),($J51="Semana 6"),($J51="Semana 7")),INDEX(Calendario!$D$3:$H$55,MATCH(S$4,Calendario!$A$3:$A$55,0),MATCH($I51,Calendario!$D$2:$H$2,0)),""),""),IF($K51=4,IF(AND((P51=""),(Q51=""),(R51="")),IF(OR(($J51="Semana 1"),($J51="Semana 2"),($J51="Semana 3"),($J51="Semana 4"),($J51="Semana 5"),($J51="Semana 6"),($J51="Semana 7")),INDEX(Calendario!$D$3:$H$55,MATCH(S$4,Calendario!$A$3:$A$55,0),MATCH($I51,Calendario!$D$2:$H$2,0)),""),"")))),IF($K51=2,IF(R51="",IF(OR(($J51="Semana 1"),($J51="Semana 2"),($J51="Semana 3"),($J51="Semana 4"),($J51="Semana 5"),($J51="Semana 6")),INDEX(Calendario!$D$3:$H$55,MATCH(S$4,Calendario!$A$3:$A$55,0),MATCH($I51,Calendario!$D$2:$H$2,0)),""),""),IF($K51=3,IF(AND((Q51=""),(R51="")),IF(OR(($J51="Semana 1"),($J51="Semana 2"),($J51="Semana 3"),($J51="Semana 4"),($J51="Semana 5"),($J51="Semana 6")),INDEX(Calendario!$D$3:$H$55,MATCH(S$4,Calendario!$A$3:$A$55,0),MATCH($I51,Calendario!$D$2:$H$2,0)),""),""),IF($K51=4,IF(AND((P51=""),(Q51=""),(R51="")),IF(OR(($J51="Semana 1"),($J51="Semana 2"),($J51="Semana 3"),($J51="Semana 4"),($J51="Semana 5"),($J51="Semana 6")),INDEX(Calendario!$D$3:$H$55,MATCH(S$4,Calendario!$A$3:$A$55,0),MATCH($I51,Calendario!$D$2:$H$2,0)),""),""))))))))))</f>
        <v/>
      </c>
      <c r="T51" s="108">
        <f>IF(ISBLANK($I51),"",IF(EXACT(($I51),(PROPER(TEXT(T$3,"dddd")))),"",IF(OR(EXACT(($I51),PROPER(TEXT(T49,"dddd"))),(EXACT(($I51),PROPER(TEXT(T50,"dddd"))))),"",IF(EXACT(T$4,$J51),IF(S51="",IF(OR(($K51=4),($K51=3),($K51=2),($K51=1)),INDEX(Calendario!$D$3:$H$55,MATCH(T$4,Calendario!$A$3:$A$55,0),MATCH($I51,Calendario!$D$2:$H$2,0)),"")),IF($K51=1,IF(AND(P51="",EXACT((T$4),(CONCATENATE(Calendario!$A$1," ",(MID($J51,8,2))+1)))),INDEX(Calendario!$D$3:$H$55,MATCH(T$4,Calendario!$A$3:$A$55,0),MATCH($I51,Calendario!$D$2:$H$2,0)),IF(S51="",IF(EXACT(($I51),(PROPER(TEXT(S$3,"dddd")))),INDEX(Calendario!$D$3:$H$55,MATCH(T$4,Calendario!$A$3:$A$55,0),MATCH($I51,Calendario!$D$2:$H$2,0)),""),INDEX(Calendario!$D$3:$H$55,MATCH(T$4,Calendario!$A$3:$A$55,0),MATCH($I51,Calendario!$D$2:$H$2,0)))),IF(EXACT($M$4,"Semana 1"),IF($K51=2,IF(S51="",IF(OR(($J51="Semana 1"),($J51="Semana 2"),($J51="Semana 3"),($J51="Semana 4"),($J51="Semana 5"),($J51="Semana 6"),($J51="Semana 7"),($J51="Semana 8")),INDEX(Calendario!$D$3:$H$55,MATCH(T$4,Calendario!$A$3:$A$55,0),MATCH($I51,Calendario!$D$2:$H$2,0)),""),""),IF($K51=3,IF(AND((R51=""),(S51="")),IF(OR(($J51="Semana 1"),($J51="Semana 2"),($J51="Semana 3"),($J51="Semana 4"),($J51="Semana 5"),($J51="Semana 6"),($J51="Semana 7"),($J51="Semana 8")),INDEX(Calendario!$D$3:$H$55,MATCH(T$4,Calendario!$A$3:$A$55,0),MATCH($I51,Calendario!$D$2:$H$2,0)),""),""),IF($K51=4,IF(AND((Q51=""),(R51=""),(S51="")),IF(OR(($J51="Semana 1"),($J51="Semana 2"),($J51="Semana 3"),($J51="Semana 4"),($J51="Semana 5"),($J51="Semana 6"),($J51="Semana 7"),($J51="Semana 8")),INDEX(Calendario!$D$3:$H$55,MATCH(T$4,Calendario!$A$3:$A$55,0),MATCH($I51,Calendario!$D$2:$H$2,0)),""),"")))),IF($K51=2,IF(S51="",IF(OR(($J51="Semana 1"),($J51="Semana 2"),($J51="Semana 3"),($J51="Semana 4"),($J51="Semana 5"),($J51="Semana 6"),($J51="Semana 7")),INDEX(Calendario!$D$3:$H$55,MATCH(T$4,Calendario!$A$3:$A$55,0),MATCH($I51,Calendario!$D$2:$H$2,0)),""),""),IF($K51=3,IF(AND((R51=""),(S51="")),IF(OR(($J51="Semana 1"),($J51="Semana 2"),($J51="Semana 3"),($J51="Semana 4"),($J51="Semana 5"),($J51="Semana 6"),($J51="Semana 7")),INDEX(Calendario!$D$3:$H$55,MATCH(T$4,Calendario!$A$3:$A$55,0),MATCH($I51,Calendario!$D$2:$H$2,0)),""),""),IF($K51=4,IF(AND((Q51=""),(R51=""),(S51="")),IF(OR(($J51="Semana 1"),($J51="Semana 2"),($J51="Semana 3"),($J51="Semana 4"),($J51="Semana 5"),($J51="Semana 6"),($J51="Semana 7")),INDEX(Calendario!$D$3:$H$55,MATCH(T$4,Calendario!$A$3:$A$55,0),MATCH($I51,Calendario!$D$2:$H$2,0)),""),""))))))))))</f>
        <v>44607</v>
      </c>
      <c r="U51" s="108" t="str">
        <f>IF(ISBLANK($I51),"",IF(OR(EXACT(($I51),PROPER(TEXT(U50,"dddd"))),(EXACT(($I51),PROPER(TEXT(U49,"dddd"))))),"",IF(EXACT(($I51),(PROPER(TEXT(U$3,"dddd")))),"",IF($K51=1,INDEX(Calendario!$D$3:$H$55,MATCH(U$4,Calendario!$A$3:$A$55,0),MATCH($I51,Calendario!$D$2:$H$2,0)),IF($K51=2,IF(T51="",INDEX(Calendario!$D$3:$H$55,MATCH(U$4,Calendario!$A$3:$A$55,0),MATCH($I51,Calendario!$D$2:$H$2,0)),""),IF($K51=3,IF(AND((S51=""),(T51="")),INDEX(Calendario!$D$3:$H$55,MATCH(U$4,Calendario!$A$3:$A$55,0),MATCH($I51,Calendario!$D$2:$H$2,0)),""),IF($K51=4,IF(AND((R51=""),(S51=""),(T51="")),INDEX(Calendario!$D$3:$H$55,MATCH(U$4,Calendario!$A$3:$A$55,0),MATCH($I51,Calendario!$D$2:$H$2,0)),""))))))))</f>
        <v/>
      </c>
      <c r="V51" s="107">
        <f>IF(ISBLANK($I51),"",IF(OR(EXACT(($I51),PROPER(TEXT(V50,"dddd"))),(EXACT(($I51),PROPER(TEXT(V49,"dddd"))))),"",IF(EXACT(($I51),(PROPER(TEXT(V$3,"dddd")))),"",IF($K51=1,INDEX(Calendario!$D$3:$H$55,MATCH(V$4,Calendario!$A$3:$A$55,0),MATCH($I51,Calendario!$D$2:$H$2,0)),IF($K51=2,IF(U51="",INDEX(Calendario!$D$3:$H$55,MATCH(V$4,Calendario!$A$3:$A$55,0),MATCH($I51,Calendario!$D$2:$H$2,0)),""),IF($K51=3,IF(AND((T51=""),(U51="")),INDEX(Calendario!$D$3:$H$55,MATCH(V$4,Calendario!$A$3:$A$55,0),MATCH($I51,Calendario!$D$2:$H$2,0)),""),IF($K51=4,IF(AND((S51=""),(T51=""),(U51="")),INDEX(Calendario!$D$3:$H$55,MATCH(V$4,Calendario!$A$3:$A$55,0),MATCH($I51,Calendario!$D$2:$H$2,0)),""))))))))</f>
        <v>44621</v>
      </c>
      <c r="W51" s="107" t="str">
        <f>IF(ISBLANK($I51),"",IF(OR(EXACT(($I51),PROPER(TEXT(W50,"dddd"))),(EXACT(($I51),PROPER(TEXT(W49,"dddd"))))),"",IF(EXACT(($I51),(PROPER(TEXT(W$3,"dddd")))),"",IF($K51=1,INDEX(Calendario!$D$3:$H$55,MATCH(W$4,Calendario!$A$3:$A$55,0),MATCH($I51,Calendario!$D$2:$H$2,0)),IF($K51=2,IF(V51="",INDEX(Calendario!$D$3:$H$55,MATCH(W$4,Calendario!$A$3:$A$55,0),MATCH($I51,Calendario!$D$2:$H$2,0)),""),IF($K51=3,IF(AND((U51=""),(V51="")),INDEX(Calendario!$D$3:$H$55,MATCH(W$4,Calendario!$A$3:$A$55,0),MATCH($I51,Calendario!$D$2:$H$2,0)),""),IF($K51=4,IF(AND((T51=""),(U51=""),(V51="")),INDEX(Calendario!$D$3:$H$55,MATCH(W$4,Calendario!$A$3:$A$55,0),MATCH($I51,Calendario!$D$2:$H$2,0)),""))))))))</f>
        <v/>
      </c>
      <c r="X51" s="107">
        <f>IF(ISBLANK($I51),"",IF(OR(EXACT(($I51),PROPER(TEXT(X50,"dddd"))),(EXACT(($I51),PROPER(TEXT(X49,"dddd"))))),"",IF(EXACT(($I51),(PROPER(TEXT(X$3,"dddd")))),"",IF($K51=1,INDEX(Calendario!$D$3:$H$55,MATCH(X$4,Calendario!$A$3:$A$55,0),MATCH($I51,Calendario!$D$2:$H$2,0)),IF($K51=2,IF(W51="",INDEX(Calendario!$D$3:$H$55,MATCH(X$4,Calendario!$A$3:$A$55,0),MATCH($I51,Calendario!$D$2:$H$2,0)),""),IF($K51=3,IF(AND((V51=""),(W51="")),INDEX(Calendario!$D$3:$H$55,MATCH(X$4,Calendario!$A$3:$A$55,0),MATCH($I51,Calendario!$D$2:$H$2,0)),""),IF($K51=4,IF(AND((U51=""),(V51=""),(W51="")),INDEX(Calendario!$D$3:$H$55,MATCH(X$4,Calendario!$A$3:$A$55,0),MATCH($I51,Calendario!$D$2:$H$2,0)),""))))))))</f>
        <v>44635</v>
      </c>
      <c r="Y51" s="107" t="str">
        <f>IF(ISBLANK($I51),"",IF(OR(EXACT(($I51),PROPER(TEXT(Y50,"dddd"))),(EXACT(($I51),PROPER(TEXT(Y49,"dddd"))))),"",IF(EXACT(($I51),(PROPER(TEXT(Y$3,"dddd")))),"",IF($K51=1,INDEX(Calendario!$D$3:$H$55,MATCH(Y$4,Calendario!$A$3:$A$55,0),MATCH($I51,Calendario!$D$2:$H$2,0)),IF($K51=2,IF(X51="",INDEX(Calendario!$D$3:$H$55,MATCH(Y$4,Calendario!$A$3:$A$55,0),MATCH($I51,Calendario!$D$2:$H$2,0)),""),IF($K51=3,IF(AND((W51=""),(X51="")),INDEX(Calendario!$D$3:$H$55,MATCH(Y$4,Calendario!$A$3:$A$55,0),MATCH($I51,Calendario!$D$2:$H$2,0)),""),IF($K51=4,IF(AND((V51=""),(W51=""),(X51="")),INDEX(Calendario!$D$3:$H$55,MATCH(Y$4,Calendario!$A$3:$A$55,0),MATCH($I51,Calendario!$D$2:$H$2,0)),""))))))))</f>
        <v/>
      </c>
      <c r="Z51" s="107">
        <f>IF(ISBLANK($I51),"",IF(OR(EXACT(($I51),PROPER(TEXT(Z50,"dddd"))),(EXACT(($I51),PROPER(TEXT(Z49,"dddd"))))),"",IF(EXACT(($I51),(PROPER(TEXT(Z$3,"dddd")))),"",IF($K51=1,INDEX(Calendario!$D$3:$H$55,MATCH(Z$4,Calendario!$A$3:$A$55,0),MATCH($I51,Calendario!$D$2:$H$2,0)),IF($K51=2,IF(Y51="",INDEX(Calendario!$D$3:$H$55,MATCH(Z$4,Calendario!$A$3:$A$55,0),MATCH($I51,Calendario!$D$2:$H$2,0)),""),IF($K51=3,IF(AND((X51=""),(Y51="")),INDEX(Calendario!$D$3:$H$55,MATCH(Z$4,Calendario!$A$3:$A$55,0),MATCH($I51,Calendario!$D$2:$H$2,0)),""),IF($K51=4,IF(AND((W51=""),(X51=""),(Y51="")),INDEX(Calendario!$D$3:$H$55,MATCH(Z$4,Calendario!$A$3:$A$55,0),MATCH($I51,Calendario!$D$2:$H$2,0)),""))))))))</f>
        <v>44649</v>
      </c>
      <c r="AA51" s="108" t="str">
        <f>IF(ISBLANK($I51),"",IF(OR(EXACT(($I51),PROPER(TEXT(AA50,"dddd"))),(EXACT(($I51),PROPER(TEXT(AA49,"dddd"))))),"",IF(EXACT(($I51),(PROPER(TEXT(AA$3,"dddd")))),"",IF($K51=1,INDEX(Calendario!$D$3:$H$55,MATCH(AA$4,Calendario!$A$3:$A$55,0),MATCH($I51,Calendario!$D$2:$H$2,0)),IF($K51=2,IF(Z51="",INDEX(Calendario!$D$3:$H$55,MATCH(AA$4,Calendario!$A$3:$A$55,0),MATCH($I51,Calendario!$D$2:$H$2,0)),""),IF($K51=3,IF(AND((Y51=""),(Z51="")),INDEX(Calendario!$D$3:$H$55,MATCH(AA$4,Calendario!$A$3:$A$55,0),MATCH($I51,Calendario!$D$2:$H$2,0)),""),IF($K51=4,IF(AND((X51=""),(Y51=""),(Z51="")),INDEX(Calendario!$D$3:$H$55,MATCH(AA$4,Calendario!$A$3:$A$55,0),MATCH($I51,Calendario!$D$2:$H$2,0)),""))))))))</f>
        <v/>
      </c>
      <c r="AB51" s="108">
        <f>IF(ISBLANK($I51),"",IF(OR(EXACT(($I51),PROPER(TEXT(AB50,"dddd"))),(EXACT(($I51),PROPER(TEXT(AB49,"dddd"))))),"",IF(EXACT(($I51),(PROPER(TEXT(AB$3,"dddd")))),"",IF($K51=1,INDEX(Calendario!$D$3:$H$55,MATCH(AB$4,Calendario!$A$3:$A$55,0),MATCH($I51,Calendario!$D$2:$H$2,0)),IF($K51=2,IF(AA51="",INDEX(Calendario!$D$3:$H$55,MATCH(AB$4,Calendario!$A$3:$A$55,0),MATCH($I51,Calendario!$D$2:$H$2,0)),""),IF($K51=3,IF(AND((Z51=""),(AA51="")),INDEX(Calendario!$D$3:$H$55,MATCH(AB$4,Calendario!$A$3:$A$55,0),MATCH($I51,Calendario!$D$2:$H$2,0)),""),IF($K51=4,IF(AND((Y51=""),(Z51=""),(AA51="")),INDEX(Calendario!$D$3:$H$55,MATCH(AB$4,Calendario!$A$3:$A$55,0),MATCH($I51,Calendario!$D$2:$H$2,0)),""))))))))</f>
        <v>44663</v>
      </c>
      <c r="AC51" s="108" t="str">
        <f>IF(ISBLANK($I51),"",IF(OR(EXACT(($I51),PROPER(TEXT(AC50,"dddd"))),(EXACT(($I51),PROPER(TEXT(AC49,"dddd"))))),"",IF(EXACT(($I51),(PROPER(TEXT(AC$3,"dddd")))),"",IF($K51=1,INDEX(Calendario!$D$3:$H$55,MATCH(AC$4,Calendario!$A$3:$A$55,0),MATCH($I51,Calendario!$D$2:$H$2,0)),IF($K51=2,IF(AB51="",INDEX(Calendario!$D$3:$H$55,MATCH(AC$4,Calendario!$A$3:$A$55,0),MATCH($I51,Calendario!$D$2:$H$2,0)),""),IF($K51=3,IF(AND((AA51=""),(AB51="")),INDEX(Calendario!$D$3:$H$55,MATCH(AC$4,Calendario!$A$3:$A$55,0),MATCH($I51,Calendario!$D$2:$H$2,0)),""),IF($K51=4,IF(AND((Z51=""),(AA51=""),(AB51="")),INDEX(Calendario!$D$3:$H$55,MATCH(AC$4,Calendario!$A$3:$A$55,0),MATCH($I51,Calendario!$D$2:$H$2,0)),""))))))))</f>
        <v/>
      </c>
      <c r="AD51" s="108">
        <f>IF(ISBLANK($I51),"",IF(OR(EXACT(($I51),PROPER(TEXT(AD50,"dddd"))),(EXACT(($I51),PROPER(TEXT(AD49,"dddd"))))),"",IF(EXACT(($I51),(PROPER(TEXT(AD$3,"dddd")))),"",IF($K51=1,INDEX(Calendario!$D$3:$H$55,MATCH(AD$4,Calendario!$A$3:$A$55,0),MATCH($I51,Calendario!$D$2:$H$2,0)),IF($K51=2,IF(AC51="",INDEX(Calendario!$D$3:$H$55,MATCH(AD$4,Calendario!$A$3:$A$55,0),MATCH($I51,Calendario!$D$2:$H$2,0)),""),IF($K51=3,IF(AND((AB51=""),(AC51="")),INDEX(Calendario!$D$3:$H$55,MATCH(AD$4,Calendario!$A$3:$A$55,0),MATCH($I51,Calendario!$D$2:$H$2,0)),""),IF($K51=4,IF(AND((AA51=""),(AB51=""),(AC51="")),INDEX(Calendario!$D$3:$H$55,MATCH(AD$4,Calendario!$A$3:$A$55,0),MATCH($I51,Calendario!$D$2:$H$2,0)),""))))))))</f>
        <v>44677</v>
      </c>
      <c r="AE51" s="107" t="str">
        <f>IF(ISBLANK($I51),"",IF(OR(EXACT(($I51),PROPER(TEXT(AE50,"dddd"))),(EXACT(($I51),PROPER(TEXT(AE49,"dddd"))))),"",IF(EXACT(($I51),(PROPER(TEXT(AE$3,"dddd")))),"",IF($K51=1,INDEX(Calendario!$D$3:$H$55,MATCH(AE$4,Calendario!$A$3:$A$55,0),MATCH($I51,Calendario!$D$2:$H$2,0)),IF($K51=2,IF(AD51="",INDEX(Calendario!$D$3:$H$55,MATCH(AE$4,Calendario!$A$3:$A$55,0),MATCH($I51,Calendario!$D$2:$H$2,0)),""),IF($K51=3,IF(AND((AC51=""),(AD51="")),INDEX(Calendario!$D$3:$H$55,MATCH(AE$4,Calendario!$A$3:$A$55,0),MATCH($I51,Calendario!$D$2:$H$2,0)),""),IF($K51=4,IF(AND((AB51=""),(AC51=""),(AD51="")),INDEX(Calendario!$D$3:$H$55,MATCH(AE$4,Calendario!$A$3:$A$55,0),MATCH($I51,Calendario!$D$2:$H$2,0)),""))))))))</f>
        <v/>
      </c>
      <c r="AF51" s="107">
        <f>IF(ISBLANK($I51),"",IF(OR(EXACT(($I51),PROPER(TEXT(AF50,"dddd"))),(EXACT(($I51),PROPER(TEXT(AF49,"dddd"))))),"",IF(EXACT(($I51),(PROPER(TEXT(AF$3,"dddd")))),"",IF($K51=1,INDEX(Calendario!$D$3:$H$55,MATCH(AF$4,Calendario!$A$3:$A$55,0),MATCH($I51,Calendario!$D$2:$H$2,0)),IF($K51=2,IF(AE51="",INDEX(Calendario!$D$3:$H$55,MATCH(AF$4,Calendario!$A$3:$A$55,0),MATCH($I51,Calendario!$D$2:$H$2,0)),""),IF($K51=3,IF(AND((AD51=""),(AE51="")),INDEX(Calendario!$D$3:$H$55,MATCH(AF$4,Calendario!$A$3:$A$55,0),MATCH($I51,Calendario!$D$2:$H$2,0)),""),IF($K51=4,IF(AND((AC51=""),(AD51=""),(AE51="")),INDEX(Calendario!$D$3:$H$55,MATCH(AF$4,Calendario!$A$3:$A$55,0),MATCH($I51,Calendario!$D$2:$H$2,0)),""))))))))</f>
        <v>44691</v>
      </c>
      <c r="AG51" s="107" t="str">
        <f>IF(ISBLANK($I51),"",IF(OR(EXACT(($I51),PROPER(TEXT(AG50,"dddd"))),(EXACT(($I51),PROPER(TEXT(AG49,"dddd"))))),"",IF(EXACT(($I51),(PROPER(TEXT(AG$3,"dddd")))),"",IF($K51=1,INDEX(Calendario!$D$3:$H$55,MATCH(AG$4,Calendario!$A$3:$A$55,0),MATCH($I51,Calendario!$D$2:$H$2,0)),IF($K51=2,IF(AF51="",INDEX(Calendario!$D$3:$H$55,MATCH(AG$4,Calendario!$A$3:$A$55,0),MATCH($I51,Calendario!$D$2:$H$2,0)),""),IF($K51=3,IF(AND((AE51=""),(AF51="")),INDEX(Calendario!$D$3:$H$55,MATCH(AG$4,Calendario!$A$3:$A$55,0),MATCH($I51,Calendario!$D$2:$H$2,0)),""),IF($K51=4,IF(AND((AD51=""),(AE51=""),(AF51="")),INDEX(Calendario!$D$3:$H$55,MATCH(AG$4,Calendario!$A$3:$A$55,0),MATCH($I51,Calendario!$D$2:$H$2,0)),""))))))))</f>
        <v/>
      </c>
      <c r="AH51" s="107">
        <f>IF(ISBLANK($I51),"",IF(OR(EXACT(($I51),PROPER(TEXT(AH50,"dddd"))),(EXACT(($I51),PROPER(TEXT(AH49,"dddd"))))),"",IF(EXACT(($I51),(PROPER(TEXT(AH$3,"dddd")))),"",IF($K51=1,INDEX(Calendario!$D$3:$H$55,MATCH(AH$4,Calendario!$A$3:$A$55,0),MATCH($I51,Calendario!$D$2:$H$2,0)),IF($K51=2,IF(AG51="",INDEX(Calendario!$D$3:$H$55,MATCH(AH$4,Calendario!$A$3:$A$55,0),MATCH($I51,Calendario!$D$2:$H$2,0)),""),IF($K51=3,IF(AND((AF51=""),(AG51="")),INDEX(Calendario!$D$3:$H$55,MATCH(AH$4,Calendario!$A$3:$A$55,0),MATCH($I51,Calendario!$D$2:$H$2,0)),""),IF($K51=4,IF(AND((AE51=""),(AF51=""),(AG51="")),INDEX(Calendario!$D$3:$H$55,MATCH(AH$4,Calendario!$A$3:$A$55,0),MATCH($I51,Calendario!$D$2:$H$2,0)),""))))))))</f>
        <v>44705</v>
      </c>
      <c r="AI51" s="108" t="str">
        <f>IF(ISBLANK($I51),"",IF(OR(EXACT(($I51),PROPER(TEXT(AI50,"dddd"))),(EXACT(($I51),PROPER(TEXT(AI49,"dddd"))))),"",IF(EXACT(($I51),(PROPER(TEXT(AI$3,"dddd")))),"",IF($K51=1,INDEX(Calendario!$D$3:$H$55,MATCH(AI$4,Calendario!$A$3:$A$55,0),MATCH($I51,Calendario!$D$2:$H$2,0)),IF($K51=2,IF(AH51="",INDEX(Calendario!$D$3:$H$55,MATCH(AI$4,Calendario!$A$3:$A$55,0),MATCH($I51,Calendario!$D$2:$H$2,0)),""),IF($K51=3,IF(AND((AG51=""),(AH51="")),INDEX(Calendario!$D$3:$H$55,MATCH(AI$4,Calendario!$A$3:$A$55,0),MATCH($I51,Calendario!$D$2:$H$2,0)),""),IF($K51=4,IF(AND((AF51=""),(AG51=""),(AH51="")),INDEX(Calendario!$D$3:$H$55,MATCH(AI$4,Calendario!$A$3:$A$55,0),MATCH($I51,Calendario!$D$2:$H$2,0)),""))))))))</f>
        <v/>
      </c>
      <c r="AJ51" s="108">
        <f>IF(ISBLANK($I51),"",IF(OR(EXACT(($I51),PROPER(TEXT(AJ50,"dddd"))),(EXACT(($I51),PROPER(TEXT(AJ49,"dddd"))))),"",IF(EXACT(($I51),(PROPER(TEXT(AJ$3,"dddd")))),"",IF($K51=1,INDEX(Calendario!$D$3:$H$55,MATCH(AJ$4,Calendario!$A$3:$A$55,0),MATCH($I51,Calendario!$D$2:$H$2,0)),IF($K51=2,IF(AI51="",INDEX(Calendario!$D$3:$H$55,MATCH(AJ$4,Calendario!$A$3:$A$55,0),MATCH($I51,Calendario!$D$2:$H$2,0)),""),IF($K51=3,IF(AND((AH51=""),(AI51="")),INDEX(Calendario!$D$3:$H$55,MATCH(AJ$4,Calendario!$A$3:$A$55,0),MATCH($I51,Calendario!$D$2:$H$2,0)),""),IF($K51=4,IF(AND((AG51=""),(AH51=""),(AI51="")),INDEX(Calendario!$D$3:$H$55,MATCH(AJ$4,Calendario!$A$3:$A$55,0),MATCH($I51,Calendario!$D$2:$H$2,0)),""))))))))</f>
        <v>44719</v>
      </c>
      <c r="AK51" s="108" t="str">
        <f>IF(ISBLANK($I51),"",IF(OR(EXACT(($I51),PROPER(TEXT(AK50,"dddd"))),(EXACT(($I51),PROPER(TEXT(AK49,"dddd"))))),"",IF(EXACT(($I51),(PROPER(TEXT(AK$3,"dddd")))),"",IF($K51=1,INDEX(Calendario!$D$3:$H$55,MATCH(AK$4,Calendario!$A$3:$A$55,0),MATCH($I51,Calendario!$D$2:$H$2,0)),IF($K51=2,IF(AJ51="",INDEX(Calendario!$D$3:$H$55,MATCH(AK$4,Calendario!$A$3:$A$55,0),MATCH($I51,Calendario!$D$2:$H$2,0)),""),IF($K51=3,IF(AND((AI51=""),(AJ51="")),INDEX(Calendario!$D$3:$H$55,MATCH(AK$4,Calendario!$A$3:$A$55,0),MATCH($I51,Calendario!$D$2:$H$2,0)),""),IF($K51=4,IF(AND((AH51=""),(AI51=""),(AJ51="")),INDEX(Calendario!$D$3:$H$55,MATCH(AK$4,Calendario!$A$3:$A$55,0),MATCH($I51,Calendario!$D$2:$H$2,0)),""))))))))</f>
        <v/>
      </c>
      <c r="AL51" s="108">
        <f>IF(ISBLANK($I51),"",IF(OR(EXACT(($I51),PROPER(TEXT(AL50,"dddd"))),(EXACT(($I51),PROPER(TEXT(AL49,"dddd"))))),"",IF(EXACT(($I51),(PROPER(TEXT(AL$3,"dddd")))),"",IF($K51=1,INDEX(Calendario!$D$3:$H$55,MATCH(AL$4,Calendario!$A$3:$A$55,0),MATCH($I51,Calendario!$D$2:$H$2,0)),IF($K51=2,IF(AK51="",INDEX(Calendario!$D$3:$H$55,MATCH(AL$4,Calendario!$A$3:$A$55,0),MATCH($I51,Calendario!$D$2:$H$2,0)),""),IF($K51=3,IF(AND((AJ51=""),(AK51="")),INDEX(Calendario!$D$3:$H$55,MATCH(AL$4,Calendario!$A$3:$A$55,0),MATCH($I51,Calendario!$D$2:$H$2,0)),""),IF($K51=4,IF(AND((AI51=""),(AJ51=""),(AK51="")),INDEX(Calendario!$D$3:$H$55,MATCH(AL$4,Calendario!$A$3:$A$55,0),MATCH($I51,Calendario!$D$2:$H$2,0)),""))))))))</f>
        <v>44733</v>
      </c>
      <c r="AM51" s="108" t="str">
        <f>IF(ISBLANK($I51),"",IF(OR(EXACT(($I51),PROPER(TEXT(AM50,"dddd"))),(EXACT(($I51),PROPER(TEXT(AM49,"dddd"))))),"",IF(EXACT(($I51),(PROPER(TEXT(AM$3,"dddd")))),"",IF($K51=1,INDEX(Calendario!$D$3:$H$55,MATCH(AM$4,Calendario!$A$3:$A$55,0),MATCH($I51,Calendario!$D$2:$H$2,0)),IF($K51=2,IF(AL51="",INDEX(Calendario!$D$3:$H$55,MATCH(AM$4,Calendario!$A$3:$A$55,0),MATCH($I51,Calendario!$D$2:$H$2,0)),""),IF($K51=3,IF(AND((AK51=""),(AL51="")),INDEX(Calendario!$D$3:$H$55,MATCH(AM$4,Calendario!$A$3:$A$55,0),MATCH($I51,Calendario!$D$2:$H$2,0)),""),IF($K51=4,IF(AND((AJ51=""),(AK51=""),(AL51="")),INDEX(Calendario!$D$3:$H$55,MATCH(AM$4,Calendario!$A$3:$A$55,0),MATCH($I51,Calendario!$D$2:$H$2,0)),""))))))))</f>
        <v/>
      </c>
      <c r="AN51" s="107">
        <f>IF(ISBLANK($I51),"",IF(OR(EXACT(($I51),PROPER(TEXT(AN50,"dddd"))),(EXACT(($I51),PROPER(TEXT(AN49,"dddd"))))),"",IF(EXACT(($I51),(PROPER(TEXT(AN$3,"dddd")))),"",IF($K51=1,INDEX(Calendario!$D$3:$H$55,MATCH(AN$4,Calendario!$A$3:$A$55,0),MATCH($I51,Calendario!$D$2:$H$2,0)),IF($K51=2,IF(AM51="",INDEX(Calendario!$D$3:$H$55,MATCH(AN$4,Calendario!$A$3:$A$55,0),MATCH($I51,Calendario!$D$2:$H$2,0)),""),IF($K51=3,IF(AND((AL51=""),(AM51="")),INDEX(Calendario!$D$3:$H$55,MATCH(AN$4,Calendario!$A$3:$A$55,0),MATCH($I51,Calendario!$D$2:$H$2,0)),""),IF($K51=4,IF(AND((AK51=""),(AL51=""),(AM51="")),INDEX(Calendario!$D$3:$H$55,MATCH(AN$4,Calendario!$A$3:$A$55,0),MATCH($I51,Calendario!$D$2:$H$2,0)),""))))))))</f>
        <v>44747</v>
      </c>
      <c r="AO51" s="107" t="str">
        <f>IF(ISBLANK($I51),"",IF(OR(EXACT(($I51),PROPER(TEXT(AO50,"dddd"))),(EXACT(($I51),PROPER(TEXT(AO49,"dddd"))))),"",IF(EXACT(($I51),(PROPER(TEXT(AO$3,"dddd")))),"",IF($K51=1,INDEX(Calendario!$D$3:$H$55,MATCH(AO$4,Calendario!$A$3:$A$55,0),MATCH($I51,Calendario!$D$2:$H$2,0)),IF($K51=2,IF(AN51="",INDEX(Calendario!$D$3:$H$55,MATCH(AO$4,Calendario!$A$3:$A$55,0),MATCH($I51,Calendario!$D$2:$H$2,0)),""),IF($K51=3,IF(AND((AM51=""),(AN51="")),INDEX(Calendario!$D$3:$H$55,MATCH(AO$4,Calendario!$A$3:$A$55,0),MATCH($I51,Calendario!$D$2:$H$2,0)),""),IF($K51=4,IF(AND((AL51=""),(AM51=""),(AN51="")),INDEX(Calendario!$D$3:$H$55,MATCH(AO$4,Calendario!$A$3:$A$55,0),MATCH($I51,Calendario!$D$2:$H$2,0)),""))))))))</f>
        <v/>
      </c>
      <c r="AP51" s="107">
        <f>IF(ISBLANK($I51),"",IF(OR(EXACT(($I51),PROPER(TEXT(AP50,"dddd"))),(EXACT(($I51),PROPER(TEXT(AP49,"dddd"))))),"",IF(EXACT(($I51),(PROPER(TEXT(AP$3,"dddd")))),"",IF($K51=1,INDEX(Calendario!$D$3:$H$55,MATCH(AP$4,Calendario!$A$3:$A$55,0),MATCH($I51,Calendario!$D$2:$H$2,0)),IF($K51=2,IF(AO51="",INDEX(Calendario!$D$3:$H$55,MATCH(AP$4,Calendario!$A$3:$A$55,0),MATCH($I51,Calendario!$D$2:$H$2,0)),""),IF($K51=3,IF(AND((AN51=""),(AO51="")),INDEX(Calendario!$D$3:$H$55,MATCH(AP$4,Calendario!$A$3:$A$55,0),MATCH($I51,Calendario!$D$2:$H$2,0)),""),IF($K51=4,IF(AND((AM51=""),(AN51=""),(AO51="")),INDEX(Calendario!$D$3:$H$55,MATCH(AP$4,Calendario!$A$3:$A$55,0),MATCH($I51,Calendario!$D$2:$H$2,0)),""))))))))</f>
        <v>44761</v>
      </c>
      <c r="AQ51" s="107" t="str">
        <f>IF(ISBLANK($I51),"",IF(OR(EXACT(($I51),PROPER(TEXT(AQ50,"dddd"))),(EXACT(($I51),PROPER(TEXT(AQ49,"dddd"))))),"",IF(EXACT(($I51),(PROPER(TEXT(AQ$3,"dddd")))),"",IF($K51=1,INDEX(Calendario!$D$3:$H$55,MATCH(AQ$4,Calendario!$A$3:$A$55,0),MATCH($I51,Calendario!$D$2:$H$2,0)),IF($K51=2,IF(AP51="",INDEX(Calendario!$D$3:$H$55,MATCH(AQ$4,Calendario!$A$3:$A$55,0),MATCH($I51,Calendario!$D$2:$H$2,0)),""),IF($K51=3,IF(AND((AO51=""),(AP51="")),INDEX(Calendario!$D$3:$H$55,MATCH(AQ$4,Calendario!$A$3:$A$55,0),MATCH($I51,Calendario!$D$2:$H$2,0)),""),IF($K51=4,IF(AND((AN51=""),(AO51=""),(AP51="")),INDEX(Calendario!$D$3:$H$55,MATCH(AQ$4,Calendario!$A$3:$A$55,0),MATCH($I51,Calendario!$D$2:$H$2,0)),""))))))))</f>
        <v/>
      </c>
      <c r="AR51" s="108">
        <f>IF(ISBLANK($I51),"",IF(OR(EXACT(($I51),PROPER(TEXT(AR50,"dddd"))),(EXACT(($I51),PROPER(TEXT(AR49,"dddd"))))),"",IF(EXACT(($I51),(PROPER(TEXT(AR$3,"dddd")))),"",IF($K51=1,INDEX(Calendario!$D$3:$H$55,MATCH(AR$4,Calendario!$A$3:$A$55,0),MATCH($I51,Calendario!$D$2:$H$2,0)),IF($K51=2,IF(AQ51="",INDEX(Calendario!$D$3:$H$55,MATCH(AR$4,Calendario!$A$3:$A$55,0),MATCH($I51,Calendario!$D$2:$H$2,0)),""),IF($K51=3,IF(AND((AP51=""),(AQ51="")),INDEX(Calendario!$D$3:$H$55,MATCH(AR$4,Calendario!$A$3:$A$55,0),MATCH($I51,Calendario!$D$2:$H$2,0)),""),IF($K51=4,IF(AND((AO51=""),(AP51=""),(AQ51="")),INDEX(Calendario!$D$3:$H$55,MATCH(AR$4,Calendario!$A$3:$A$55,0),MATCH($I51,Calendario!$D$2:$H$2,0)),""))))))))</f>
        <v>44775</v>
      </c>
      <c r="AS51" s="108" t="str">
        <f>IF(ISBLANK($I51),"",IF(OR(EXACT(($I51),PROPER(TEXT(AS50,"dddd"))),(EXACT(($I51),PROPER(TEXT(AS49,"dddd"))))),"",IF(EXACT(($I51),(PROPER(TEXT(AS$3,"dddd")))),"",IF($K51=1,INDEX(Calendario!$D$3:$H$55,MATCH(AS$4,Calendario!$A$3:$A$55,0),MATCH($I51,Calendario!$D$2:$H$2,0)),IF($K51=2,IF(AR51="",INDEX(Calendario!$D$3:$H$55,MATCH(AS$4,Calendario!$A$3:$A$55,0),MATCH($I51,Calendario!$D$2:$H$2,0)),""),IF($K51=3,IF(AND((AQ51=""),(AR51="")),INDEX(Calendario!$D$3:$H$55,MATCH(AS$4,Calendario!$A$3:$A$55,0),MATCH($I51,Calendario!$D$2:$H$2,0)),""),IF($K51=4,IF(AND((AP51=""),(AQ51=""),(AR51="")),INDEX(Calendario!$D$3:$H$55,MATCH(AS$4,Calendario!$A$3:$A$55,0),MATCH($I51,Calendario!$D$2:$H$2,0)),""))))))))</f>
        <v/>
      </c>
      <c r="AT51" s="108">
        <f>IF(ISBLANK($I51),"",IF(OR(EXACT(($I51),PROPER(TEXT(AT50,"dddd"))),(EXACT(($I51),PROPER(TEXT(AT49,"dddd"))))),"",IF(EXACT(($I51),(PROPER(TEXT(AT$3,"dddd")))),"",IF($K51=1,INDEX(Calendario!$D$3:$H$55,MATCH(AT$4,Calendario!$A$3:$A$55,0),MATCH($I51,Calendario!$D$2:$H$2,0)),IF($K51=2,IF(AS51="",INDEX(Calendario!$D$3:$H$55,MATCH(AT$4,Calendario!$A$3:$A$55,0),MATCH($I51,Calendario!$D$2:$H$2,0)),""),IF($K51=3,IF(AND((AR51=""),(AS51="")),INDEX(Calendario!$D$3:$H$55,MATCH(AT$4,Calendario!$A$3:$A$55,0),MATCH($I51,Calendario!$D$2:$H$2,0)),""),IF($K51=4,IF(AND((AQ51=""),(AR51=""),(AS51="")),INDEX(Calendario!$D$3:$H$55,MATCH(AT$4,Calendario!$A$3:$A$55,0),MATCH($I51,Calendario!$D$2:$H$2,0)),""))))))))</f>
        <v>44789</v>
      </c>
      <c r="AU51" s="108" t="str">
        <f>IF(ISBLANK($I51),"",IF(OR(EXACT(($I51),PROPER(TEXT(AU50,"dddd"))),(EXACT(($I51),PROPER(TEXT(AU49,"dddd"))))),"",IF(EXACT(($I51),(PROPER(TEXT(AU$3,"dddd")))),"",IF($K51=1,INDEX(Calendario!$D$3:$H$55,MATCH(AU$4,Calendario!$A$3:$A$55,0),MATCH($I51,Calendario!$D$2:$H$2,0)),IF($K51=2,IF(AT51="",INDEX(Calendario!$D$3:$H$55,MATCH(AU$4,Calendario!$A$3:$A$55,0),MATCH($I51,Calendario!$D$2:$H$2,0)),""),IF($K51=3,IF(AND((AS51=""),(AT51="")),INDEX(Calendario!$D$3:$H$55,MATCH(AU$4,Calendario!$A$3:$A$55,0),MATCH($I51,Calendario!$D$2:$H$2,0)),""),IF($K51=4,IF(AND((AR51=""),(AS51=""),(AT51="")),INDEX(Calendario!$D$3:$H$55,MATCH(AU$4,Calendario!$A$3:$A$55,0),MATCH($I51,Calendario!$D$2:$H$2,0)),""))))))))</f>
        <v/>
      </c>
      <c r="AV51" s="107">
        <f>IF(ISBLANK($I51),"",IF(OR(EXACT(($I51),PROPER(TEXT(AV50,"dddd"))),(EXACT(($I51),PROPER(TEXT(AV49,"dddd"))))),"",IF(EXACT(($I51),(PROPER(TEXT(AV$3,"dddd")))),"",IF($K51=1,INDEX(Calendario!$D$3:$H$55,MATCH(AV$4,Calendario!$A$3:$A$55,0),MATCH($I51,Calendario!$D$2:$H$2,0)),IF($K51=2,IF(AU51="",INDEX(Calendario!$D$3:$H$55,MATCH(AV$4,Calendario!$A$3:$A$55,0),MATCH($I51,Calendario!$D$2:$H$2,0)),""),IF($K51=3,IF(AND((AT51=""),(AU51="")),INDEX(Calendario!$D$3:$H$55,MATCH(AV$4,Calendario!$A$3:$A$55,0),MATCH($I51,Calendario!$D$2:$H$2,0)),""),IF($K51=4,IF(AND((AS51=""),(AT51=""),(AU51="")),INDEX(Calendario!$D$3:$H$55,MATCH(AV$4,Calendario!$A$3:$A$55,0),MATCH($I51,Calendario!$D$2:$H$2,0)),""))))))))</f>
        <v>44803</v>
      </c>
      <c r="AW51" s="107" t="str">
        <f>IF(ISBLANK($I51),"",IF(OR(EXACT(($I51),PROPER(TEXT(AW50,"dddd"))),(EXACT(($I51),PROPER(TEXT(AW49,"dddd"))))),"",IF(EXACT(($I51),(PROPER(TEXT(AW$3,"dddd")))),"",IF($K51=1,INDEX(Calendario!$D$3:$H$55,MATCH(AW$4,Calendario!$A$3:$A$55,0),MATCH($I51,Calendario!$D$2:$H$2,0)),IF($K51=2,IF(AV51="",INDEX(Calendario!$D$3:$H$55,MATCH(AW$4,Calendario!$A$3:$A$55,0),MATCH($I51,Calendario!$D$2:$H$2,0)),""),IF($K51=3,IF(AND((AU51=""),(AV51="")),INDEX(Calendario!$D$3:$H$55,MATCH(AW$4,Calendario!$A$3:$A$55,0),MATCH($I51,Calendario!$D$2:$H$2,0)),""),IF($K51=4,IF(AND((AT51=""),(AU51=""),(AV51="")),INDEX(Calendario!$D$3:$H$55,MATCH(AW$4,Calendario!$A$3:$A$55,0),MATCH($I51,Calendario!$D$2:$H$2,0)),""))))))))</f>
        <v/>
      </c>
      <c r="AX51" s="107">
        <f>IF(ISBLANK($I51),"",IF(OR(EXACT(($I51),PROPER(TEXT(AX50,"dddd"))),(EXACT(($I51),PROPER(TEXT(AX49,"dddd"))))),"",IF(EXACT(($I51),(PROPER(TEXT(AX$3,"dddd")))),"",IF($K51=1,INDEX(Calendario!$D$3:$H$55,MATCH(AX$4,Calendario!$A$3:$A$55,0),MATCH($I51,Calendario!$D$2:$H$2,0)),IF($K51=2,IF(AW51="",INDEX(Calendario!$D$3:$H$55,MATCH(AX$4,Calendario!$A$3:$A$55,0),MATCH($I51,Calendario!$D$2:$H$2,0)),""),IF($K51=3,IF(AND((AV51=""),(AW51="")),INDEX(Calendario!$D$3:$H$55,MATCH(AX$4,Calendario!$A$3:$A$55,0),MATCH($I51,Calendario!$D$2:$H$2,0)),""),IF($K51=4,IF(AND((AU51=""),(AV51=""),(AW51="")),INDEX(Calendario!$D$3:$H$55,MATCH(AX$4,Calendario!$A$3:$A$55,0),MATCH($I51,Calendario!$D$2:$H$2,0)),""))))))))</f>
        <v>44817</v>
      </c>
      <c r="AY51" s="107" t="str">
        <f>IF(ISBLANK($I51),"",IF(OR(EXACT(($I51),PROPER(TEXT(AY50,"dddd"))),(EXACT(($I51),PROPER(TEXT(AY49,"dddd"))))),"",IF(EXACT(($I51),(PROPER(TEXT(AY$3,"dddd")))),"",IF($K51=1,INDEX(Calendario!$D$3:$H$55,MATCH(AY$4,Calendario!$A$3:$A$55,0),MATCH($I51,Calendario!$D$2:$H$2,0)),IF($K51=2,IF(AX51="",INDEX(Calendario!$D$3:$H$55,MATCH(AY$4,Calendario!$A$3:$A$55,0),MATCH($I51,Calendario!$D$2:$H$2,0)),""),IF($K51=3,IF(AND((AW51=""),(AX51="")),INDEX(Calendario!$D$3:$H$55,MATCH(AY$4,Calendario!$A$3:$A$55,0),MATCH($I51,Calendario!$D$2:$H$2,0)),""),IF($K51=4,IF(AND((AV51=""),(AW51=""),(AX51="")),INDEX(Calendario!$D$3:$H$55,MATCH(AY$4,Calendario!$A$3:$A$55,0),MATCH($I51,Calendario!$D$2:$H$2,0)),""))))))))</f>
        <v/>
      </c>
      <c r="AZ51" s="107">
        <f>IF(ISBLANK($I51),"",IF(OR(EXACT(($I51),PROPER(TEXT(AZ50,"dddd"))),(EXACT(($I51),PROPER(TEXT(AZ49,"dddd"))))),"",IF(EXACT(($I51),(PROPER(TEXT(AZ$3,"dddd")))),"",IF($K51=1,INDEX(Calendario!$D$3:$H$55,MATCH(AZ$4,Calendario!$A$3:$A$55,0),MATCH($I51,Calendario!$D$2:$H$2,0)),IF($K51=2,IF(AY51="",INDEX(Calendario!$D$3:$H$55,MATCH(AZ$4,Calendario!$A$3:$A$55,0),MATCH($I51,Calendario!$D$2:$H$2,0)),""),IF($K51=3,IF(AND((AX51=""),(AY51="")),INDEX(Calendario!$D$3:$H$55,MATCH(AZ$4,Calendario!$A$3:$A$55,0),MATCH($I51,Calendario!$D$2:$H$2,0)),""),IF($K51=4,IF(AND((AW51=""),(AX51=""),(AY51="")),INDEX(Calendario!$D$3:$H$55,MATCH(AZ$4,Calendario!$A$3:$A$55,0),MATCH($I51,Calendario!$D$2:$H$2,0)),""))))))))</f>
        <v>44831</v>
      </c>
      <c r="BA51" s="108" t="str">
        <f>IF(ISBLANK($I51),"",IF(OR(EXACT(($I51),PROPER(TEXT(BA50,"dddd"))),(EXACT(($I51),PROPER(TEXT(BA49,"dddd"))))),"",IF(EXACT(($I51),(PROPER(TEXT(BA$3,"dddd")))),"",IF($K51=1,INDEX(Calendario!$D$3:$H$55,MATCH(BA$4,Calendario!$A$3:$A$55,0),MATCH($I51,Calendario!$D$2:$H$2,0)),IF($K51=2,IF(AZ51="",INDEX(Calendario!$D$3:$H$55,MATCH(BA$4,Calendario!$A$3:$A$55,0),MATCH($I51,Calendario!$D$2:$H$2,0)),""),IF($K51=3,IF(AND((AY51=""),(AZ51="")),INDEX(Calendario!$D$3:$H$55,MATCH(BA$4,Calendario!$A$3:$A$55,0),MATCH($I51,Calendario!$D$2:$H$2,0)),""),IF($K51=4,IF(AND((AX51=""),(AY51=""),(AZ51="")),INDEX(Calendario!$D$3:$H$55,MATCH(BA$4,Calendario!$A$3:$A$55,0),MATCH($I51,Calendario!$D$2:$H$2,0)),""))))))))</f>
        <v/>
      </c>
      <c r="BB51" s="108">
        <f>IF(ISBLANK($I51),"",IF(OR(EXACT(($I51),PROPER(TEXT(BB50,"dddd"))),(EXACT(($I51),PROPER(TEXT(BB49,"dddd"))))),"",IF(EXACT(($I51),(PROPER(TEXT(BB$3,"dddd")))),"",IF($K51=1,INDEX(Calendario!$D$3:$H$55,MATCH(BB$4,Calendario!$A$3:$A$55,0),MATCH($I51,Calendario!$D$2:$H$2,0)),IF($K51=2,IF(BA51="",INDEX(Calendario!$D$3:$H$55,MATCH(BB$4,Calendario!$A$3:$A$55,0),MATCH($I51,Calendario!$D$2:$H$2,0)),""),IF($K51=3,IF(AND((AZ51=""),(BA51="")),INDEX(Calendario!$D$3:$H$55,MATCH(BB$4,Calendario!$A$3:$A$55,0),MATCH($I51,Calendario!$D$2:$H$2,0)),""),IF($K51=4,IF(AND((AY51=""),(AZ51=""),(BA51="")),INDEX(Calendario!$D$3:$H$55,MATCH(BB$4,Calendario!$A$3:$A$55,0),MATCH($I51,Calendario!$D$2:$H$2,0)),""))))))))</f>
        <v>44845</v>
      </c>
      <c r="BC51" s="108" t="str">
        <f>IF(ISBLANK($I51),"",IF(OR(EXACT(($I51),PROPER(TEXT(BC50,"dddd"))),(EXACT(($I51),PROPER(TEXT(BC49,"dddd"))))),"",IF(EXACT(($I51),(PROPER(TEXT(BC$3,"dddd")))),"",IF($K51=1,INDEX(Calendario!$D$3:$H$55,MATCH(BC$4,Calendario!$A$3:$A$55,0),MATCH($I51,Calendario!$D$2:$H$2,0)),IF($K51=2,IF(BB51="",INDEX(Calendario!$D$3:$H$55,MATCH(BC$4,Calendario!$A$3:$A$55,0),MATCH($I51,Calendario!$D$2:$H$2,0)),""),IF($K51=3,IF(AND((BA51=""),(BB51="")),INDEX(Calendario!$D$3:$H$55,MATCH(BC$4,Calendario!$A$3:$A$55,0),MATCH($I51,Calendario!$D$2:$H$2,0)),""),IF($K51=4,IF(AND((AZ51=""),(BA51=""),(BB51="")),INDEX(Calendario!$D$3:$H$55,MATCH(BC$4,Calendario!$A$3:$A$55,0),MATCH($I51,Calendario!$D$2:$H$2,0)),""))))))))</f>
        <v/>
      </c>
      <c r="BD51" s="108">
        <f>IF(ISBLANK($I51),"",IF(OR(EXACT(($I51),PROPER(TEXT(BD50,"dddd"))),(EXACT(($I51),PROPER(TEXT(BD49,"dddd"))))),"",IF(EXACT(($I51),(PROPER(TEXT(BD$3,"dddd")))),"",IF($K51=1,INDEX(Calendario!$D$3:$H$55,MATCH(BD$4,Calendario!$A$3:$A$55,0),MATCH($I51,Calendario!$D$2:$H$2,0)),IF($K51=2,IF(BC51="",INDEX(Calendario!$D$3:$H$55,MATCH(BD$4,Calendario!$A$3:$A$55,0),MATCH($I51,Calendario!$D$2:$H$2,0)),""),IF($K51=3,IF(AND((BB51=""),(BC51="")),INDEX(Calendario!$D$3:$H$55,MATCH(BD$4,Calendario!$A$3:$A$55,0),MATCH($I51,Calendario!$D$2:$H$2,0)),""),IF($K51=4,IF(AND((BA51=""),(BB51=""),(BC51="")),INDEX(Calendario!$D$3:$H$55,MATCH(BD$4,Calendario!$A$3:$A$55,0),MATCH($I51,Calendario!$D$2:$H$2,0)),""))))))))</f>
        <v>44859</v>
      </c>
      <c r="BE51" s="107" t="str">
        <f>IF(ISBLANK($I51),"",IF(OR(EXACT(($I51),PROPER(TEXT(BE50,"dddd"))),(EXACT(($I51),PROPER(TEXT(BE49,"dddd"))))),"",IF(EXACT(($I51),(PROPER(TEXT(BE$3,"dddd")))),"",IF($K51=1,INDEX(Calendario!$D$3:$H$55,MATCH(BE$4,Calendario!$A$3:$A$55,0),MATCH($I51,Calendario!$D$2:$H$2,0)),IF($K51=2,IF(BD51="",INDEX(Calendario!$D$3:$H$55,MATCH(BE$4,Calendario!$A$3:$A$55,0),MATCH($I51,Calendario!$D$2:$H$2,0)),""),IF($K51=3,IF(AND((BC51=""),(BD51="")),INDEX(Calendario!$D$3:$H$55,MATCH(BE$4,Calendario!$A$3:$A$55,0),MATCH($I51,Calendario!$D$2:$H$2,0)),""),IF($K51=4,IF(AND((BB51=""),(BC51=""),(BD51="")),INDEX(Calendario!$D$3:$H$55,MATCH(BE$4,Calendario!$A$3:$A$55,0),MATCH($I51,Calendario!$D$2:$H$2,0)),""))))))))</f>
        <v/>
      </c>
      <c r="BF51" s="107">
        <f>IF(ISBLANK($I51),"",IF(OR(EXACT(($I51),PROPER(TEXT(BF50,"dddd"))),(EXACT(($I51),PROPER(TEXT(BF49,"dddd"))))),"",IF(EXACT(($I51),(PROPER(TEXT(BF$3,"dddd")))),"",IF($K51=1,INDEX(Calendario!$D$3:$H$55,MATCH(BF$4,Calendario!$A$3:$A$55,0),MATCH($I51,Calendario!$D$2:$H$2,0)),IF($K51=2,IF(BE51="",INDEX(Calendario!$D$3:$H$55,MATCH(BF$4,Calendario!$A$3:$A$55,0),MATCH($I51,Calendario!$D$2:$H$2,0)),""),IF($K51=3,IF(AND((BD51=""),(BE51="")),INDEX(Calendario!$D$3:$H$55,MATCH(BF$4,Calendario!$A$3:$A$55,0),MATCH($I51,Calendario!$D$2:$H$2,0)),""),IF($K51=4,IF(AND((BC51=""),(BD51=""),(BE51="")),INDEX(Calendario!$D$3:$H$55,MATCH(BF$4,Calendario!$A$3:$A$55,0),MATCH($I51,Calendario!$D$2:$H$2,0)),""))))))))</f>
        <v>44873</v>
      </c>
      <c r="BG51" s="107" t="str">
        <f>IF(ISBLANK($I51),"",IF(OR(EXACT(($I51),PROPER(TEXT(BG50,"dddd"))),(EXACT(($I51),PROPER(TEXT(BG49,"dddd"))))),"",IF(EXACT(($I51),(PROPER(TEXT(BG$3,"dddd")))),"",IF($K51=1,INDEX(Calendario!$D$3:$H$55,MATCH(BG$4,Calendario!$A$3:$A$55,0),MATCH($I51,Calendario!$D$2:$H$2,0)),IF($K51=2,IF(BF51="",INDEX(Calendario!$D$3:$H$55,MATCH(BG$4,Calendario!$A$3:$A$55,0),MATCH($I51,Calendario!$D$2:$H$2,0)),""),IF($K51=3,IF(AND((BE51=""),(BF51="")),INDEX(Calendario!$D$3:$H$55,MATCH(BG$4,Calendario!$A$3:$A$55,0),MATCH($I51,Calendario!$D$2:$H$2,0)),""),IF($K51=4,IF(AND((BD51=""),(BE51=""),(BF51="")),INDEX(Calendario!$D$3:$H$55,MATCH(BG$4,Calendario!$A$3:$A$55,0),MATCH($I51,Calendario!$D$2:$H$2,0)),""))))))))</f>
        <v/>
      </c>
      <c r="BH51" s="107">
        <f>IF(ISBLANK($I51),"",IF(OR(EXACT(($I51),PROPER(TEXT(BH50,"dddd"))),(EXACT(($I51),PROPER(TEXT(BH49,"dddd"))))),"",IF(EXACT(($I51),(PROPER(TEXT(BH$3,"dddd")))),"",IF($K51=1,INDEX(Calendario!$D$3:$H$55,MATCH(BH$4,Calendario!$A$3:$A$55,0),MATCH($I51,Calendario!$D$2:$H$2,0)),IF($K51=2,IF(BG51="",INDEX(Calendario!$D$3:$H$55,MATCH(BH$4,Calendario!$A$3:$A$55,0),MATCH($I51,Calendario!$D$2:$H$2,0)),""),IF($K51=3,IF(AND((BF51=""),(BG51="")),INDEX(Calendario!$D$3:$H$55,MATCH(BH$4,Calendario!$A$3:$A$55,0),MATCH($I51,Calendario!$D$2:$H$2,0)),""),IF($K51=4,IF(AND((BE51=""),(BF51=""),(BG51="")),INDEX(Calendario!$D$3:$H$55,MATCH(BH$4,Calendario!$A$3:$A$55,0),MATCH($I51,Calendario!$D$2:$H$2,0)),""))))))))</f>
        <v>44887</v>
      </c>
      <c r="BI51" s="108" t="str">
        <f>IF(ISBLANK($I51),"",IF(OR(EXACT(($I51),PROPER(TEXT(BI50,"dddd"))),(EXACT(($I51),PROPER(TEXT(BI49,"dddd"))))),"",IF(EXACT(($I51),(PROPER(TEXT(BI$3,"dddd")))),"",IF($K51=1,INDEX(Calendario!$D$3:$H$55,MATCH(BI$4,Calendario!$A$3:$A$55,0),MATCH($I51,Calendario!$D$2:$H$2,0)),IF($K51=2,IF(BH51="",INDEX(Calendario!$D$3:$H$55,MATCH(BI$4,Calendario!$A$3:$A$55,0),MATCH($I51,Calendario!$D$2:$H$2,0)),""),IF($K51=3,IF(AND((BG51=""),(BH51="")),INDEX(Calendario!$D$3:$H$55,MATCH(BI$4,Calendario!$A$3:$A$55,0),MATCH($I51,Calendario!$D$2:$H$2,0)),""),IF($K51=4,IF(AND((BF51=""),(BG51=""),(BH51="")),INDEX(Calendario!$D$3:$H$55,MATCH(BI$4,Calendario!$A$3:$A$55,0),MATCH($I51,Calendario!$D$2:$H$2,0)),""))))))))</f>
        <v/>
      </c>
      <c r="BJ51" s="108">
        <f>IF(ISBLANK($I51),"",IF(OR(EXACT(($I51),PROPER(TEXT(BJ50,"dddd"))),(EXACT(($I51),PROPER(TEXT(BJ49,"dddd"))))),"",IF(EXACT(($I51),(PROPER(TEXT(BJ$3,"dddd")))),"",IF($K51=1,INDEX(Calendario!$D$3:$H$55,MATCH(BJ$4,Calendario!$A$3:$A$55,0),MATCH($I51,Calendario!$D$2:$H$2,0)),IF($K51=2,IF(BI51="",INDEX(Calendario!$D$3:$H$55,MATCH(BJ$4,Calendario!$A$3:$A$55,0),MATCH($I51,Calendario!$D$2:$H$2,0)),""),IF($K51=3,IF(AND((BH51=""),(BI51="")),INDEX(Calendario!$D$3:$H$55,MATCH(BJ$4,Calendario!$A$3:$A$55,0),MATCH($I51,Calendario!$D$2:$H$2,0)),""),IF($K51=4,IF(AND((BG51=""),(BH51=""),(BI51="")),INDEX(Calendario!$D$3:$H$55,MATCH(BJ$4,Calendario!$A$3:$A$55,0),MATCH($I51,Calendario!$D$2:$H$2,0)),""))))))))</f>
        <v>44901</v>
      </c>
      <c r="BK51" s="108" t="str">
        <f>IF(ISBLANK($I51),"",IF(OR(EXACT(($I51),PROPER(TEXT(BK50,"dddd"))),(EXACT(($I51),PROPER(TEXT(BK49,"dddd"))))),"",IF(EXACT(($I51),(PROPER(TEXT(BK$3,"dddd")))),"",IF($K51=1,INDEX(Calendario!$D$3:$H$55,MATCH(BK$4,Calendario!$A$3:$A$55,0),MATCH($I51,Calendario!$D$2:$H$2,0)),IF($K51=2,IF(BJ51="",INDEX(Calendario!$D$3:$H$55,MATCH(BK$4,Calendario!$A$3:$A$55,0),MATCH($I51,Calendario!$D$2:$H$2,0)),""),IF($K51=3,IF(AND((BI51=""),(BJ51="")),INDEX(Calendario!$D$3:$H$55,MATCH(BK$4,Calendario!$A$3:$A$55,0),MATCH($I51,Calendario!$D$2:$H$2,0)),""),IF($K51=4,IF(AND((BH51=""),(BI51=""),(BJ51="")),INDEX(Calendario!$D$3:$H$55,MATCH(BK$4,Calendario!$A$3:$A$55,0),MATCH($I51,Calendario!$D$2:$H$2,0)),""))))))))</f>
        <v/>
      </c>
      <c r="BL51" s="108">
        <f>IF(ISBLANK($I51),"",IF(OR(EXACT(($I51),PROPER(TEXT(BL50,"dddd"))),(EXACT(($I51),PROPER(TEXT(BL49,"dddd"))))),"",IF(EXACT(($I51),(PROPER(TEXT(BL$3,"dddd")))),"",IF($K51=1,INDEX(Calendario!$D$3:$H$55,MATCH(BL$4,Calendario!$A$3:$A$55,0),MATCH($I51,Calendario!$D$2:$H$2,0)),IF($K51=2,IF(BK51="",INDEX(Calendario!$D$3:$H$55,MATCH(BL$4,Calendario!$A$3:$A$55,0),MATCH($I51,Calendario!$D$2:$H$2,0)),""),IF($K51=3,IF(AND((BJ51=""),(BK51="")),INDEX(Calendario!$D$3:$H$55,MATCH(BL$4,Calendario!$A$3:$A$55,0),MATCH($I51,Calendario!$D$2:$H$2,0)),""),IF($K51=4,IF(AND((BI51=""),(BJ51=""),(BK51="")),INDEX(Calendario!$D$3:$H$55,MATCH(BL$4,Calendario!$A$3:$A$55,0),MATCH($I51,Calendario!$D$2:$H$2,0)),""))))))))</f>
        <v>44915</v>
      </c>
      <c r="BM51" s="108" t="str">
        <f>IF(ISBLANK($I51),"",IF(OR(EXACT(($I51),PROPER(TEXT(BM50,"dddd"))),(EXACT(($I51),PROPER(TEXT(BM49,"dddd"))))),"",IF(EXACT(($I51),(PROPER(TEXT(BM$3,"dddd")))),"",IF($K51=1,INDEX(Calendario!$D$3:$H$55,MATCH(BM$4,Calendario!$A$3:$A$55,0),MATCH($I51,Calendario!$D$2:$H$2,0)),IF($K51=2,IF(BL51="",INDEX(Calendario!$D$3:$H$55,MATCH(BM$4,Calendario!$A$3:$A$55,0),MATCH($I51,Calendario!$D$2:$H$2,0)),""),IF($K51=3,IF(AND((BK51=""),(BL51="")),INDEX(Calendario!$D$3:$H$55,MATCH(BM$4,Calendario!$A$3:$A$55,0),MATCH($I51,Calendario!$D$2:$H$2,0)),""),IF($K51=4,IF(AND((BJ51=""),(BK51=""),(BL51="")),INDEX(Calendario!$D$3:$H$55,MATCH(BM$4,Calendario!$A$3:$A$55,0),MATCH($I51,Calendario!$D$2:$H$2,0)),""))))))))</f>
        <v/>
      </c>
      <c r="BO51" s="88" t="s">
        <v>50</v>
      </c>
    </row>
    <row r="52" spans="1:67" s="88" customFormat="1" ht="26.25" customHeight="1" x14ac:dyDescent="0.25">
      <c r="A52" s="178">
        <f t="shared" si="1"/>
        <v>38</v>
      </c>
      <c r="B52" s="176" t="s">
        <v>1284</v>
      </c>
      <c r="C52" s="176" t="s">
        <v>1598</v>
      </c>
      <c r="D52" s="177" t="str">
        <f>IF(ISNA(VLOOKUP(C52,TSeccBS!$D:$H,5,FALSE)),"",VLOOKUP(C52,TSeccBS!$D:$H,5,FALSE))</f>
        <v>BOGOTA D. C.</v>
      </c>
      <c r="E52" s="176" t="s">
        <v>50</v>
      </c>
      <c r="F52" s="176" t="s">
        <v>57</v>
      </c>
      <c r="G52" s="176" t="str">
        <f>IF(ISNA(VLOOKUP(F52,Tmunic!$C$2:$D$1160,2,FALSE)),"",VLOOKUP(F52,Tmunic!$C$2:$D$1160,2,FALSE))</f>
        <v>UB VILLETA</v>
      </c>
      <c r="H52" s="184" t="str">
        <f>IF(ISNA(VLOOKUP(G52,TDirReg!$F$1:$H$184,3,0)),"",VLOOKUP(G52,TDirReg!$F$1:$H$184,3,0))</f>
        <v>Hospital Fernando Salazar Cl. 1a. N° 7-56</v>
      </c>
      <c r="I52" s="196" t="s">
        <v>128</v>
      </c>
      <c r="J52" s="195" t="s">
        <v>134</v>
      </c>
      <c r="K52" s="197">
        <v>4</v>
      </c>
      <c r="L52" s="202">
        <f t="shared" si="2"/>
        <v>13</v>
      </c>
      <c r="M52" s="107" t="str">
        <f>IF(ISBLANK($I52),"",IF(EXACT(($I52),(PROPER(TEXT(M$3,"dddd")))),"",IF(EXACT(M$4,$J52),IF($K52=1,INDEX(Calendario!$D$3:$H$55,MATCH(M$4,Calendario!$A$3:$A$55,0),MATCH($I52,Calendario!$D$2:$H$2,0)),INDEX(Calendario!$D$3:$H$55,MATCH($J52,Calendario!$A$3:$A$55,0),MATCH($I52,Calendario!$D$2:$H$2,0))),"")))</f>
        <v/>
      </c>
      <c r="N52" s="107" t="str">
        <f>IF(ISBLANK($I52),"",IF(OR(EXACT(($I52),PROPER(TEXT(N50,"dddd"))),(EXACT(($I52),PROPER(TEXT(N51,"dddd"))))),"",IF(EXACT(($I52),(PROPER(TEXT(N$3,"dddd")))),"",IF(EXACT(N$4,$J52),IF(M52="",IF(OR(($K52=4),($K52=3),($K52=2),($K52=1)),INDEX(Calendario!$D$3:$H$55,MATCH(N$4,Calendario!$A$3:$A$55,0),MATCH($I52,Calendario!$D$2:$H$2,0)),"")),IF($K52=1,IF(AND(M52="",EXACT((N$4),(CONCATENATE(Calendario!$A$1," ",(MID($J52,8,2))+1)))),INDEX(Calendario!$D$3:$H$55,MATCH(N$4,Calendario!$A$3:$A$55,0),MATCH($I52,Calendario!$D$2:$H$2,0)),IF(M52="","",INDEX(Calendario!$D$3:$H$55,MATCH(N$4,Calendario!$A$3:$A$55,0),MATCH($I52,Calendario!$D$2:$H$2,0)))),IF($K52=2,IF(M52="",IF(EXACT($K52,N$4),INDEX(Calendario!$D$3:$H$55,MATCH(N$4,Calendario!$A$3:$A$55,0),MATCH($I52,Calendario!$D$2:$H$2,0)),""),""),IF($K52=3,IF((M52=""),IF(EXACT($K52,N$4),INDEX(Calendario!$D$3:$H$55,MATCH(N$4,Calendario!$A$3:$A$55,0),MATCH($I52,Calendario!$D$2:$H$2,0)),""),""),IF($K52=4,IF((M52=""),IF(EXACT($K52,N$4),INDEX(Calendario!$D$3:$H$55,MATCH(N$4,Calendario!$A$3:$A$55,0),MATCH($I52,Calendario!$D$2:$H$2,0)),""),""),1))))))))</f>
        <v/>
      </c>
      <c r="O52" s="107" t="str">
        <f>IF(ISBLANK($I52),"",IF(EXACT(($I52),(PROPER(TEXT(O$3,"dddd")))),"",IF(OR(EXACT(($I52),PROPER(TEXT(O50,"dddd"))),(EXACT(($I52),PROPER(TEXT(O51,"dddd"))))),"",IF(EXACT(O$4,$J52),IF(N52="",IF(OR(($K52=4),($K52=3),($K52=2),($K52=1)),INDEX(Calendario!$D$3:$H$55,MATCH(O$4,Calendario!$A$3:$A$55,0),MATCH($I52,Calendario!$D$2:$H$2,0)),"")),IF($K52=1,IF(AND(M52="",EXACT((O$4),(CONCATENATE(Calendario!$A$1," ",(MID($J52,8,2))+1)))),INDEX(Calendario!$D$3:$H$55,MATCH(O$4,Calendario!$A$3:$A$55,0),MATCH($I52,Calendario!$D$2:$H$2,0)),IF(N52="",IF(EXACT(($I52),(PROPER(TEXT(N$3,"dddd")))),INDEX(Calendario!$D$3:$H$55,MATCH(O$4,Calendario!$A$3:$A$55,0),MATCH($I52,Calendario!$D$2:$H$2,0)),""),INDEX(Calendario!$D$3:$H$55,MATCH(O$4,Calendario!$A$3:$A$55,0),MATCH($I52,Calendario!$D$2:$H$2,0)))),IF(EXACT($M$4,"Semana 1"),IF($K52=2,IF(N52="",IF(OR(($J52="Semana 1"),($J52="Semana 2"),($J52="Semana 3")),INDEX(Calendario!$D$3:$H$55,MATCH(O$4,Calendario!$A$3:$A$55,0),MATCH($I52,Calendario!$D$2:$H$2,0)),""),""),IF($K52=3,IF(AND((M52=""),(N52="")),IF(OR(($J52="Semana 1"),($J52="Semana 2"),($J52="Semana 3")),INDEX(Calendario!$D$3:$H$55,MATCH(O$4,Calendario!$A$3:$A$55,0),MATCH($I52,Calendario!$D$2:$H$2,0)),""),""),IF($K52=4,IF(AND((M52=""),(N52="")),IF(OR(($J52="Semana 1"),($J52="Semana 2"),($J52="Semana 3")),INDEX(Calendario!$D$3:$H$55,MATCH(O$4,Calendario!$A$3:$A$55,0),MATCH($I52,Calendario!$D$2:$H$2,0)),""),"")))),IF($K52=2,IF(N52="",IF(OR(($J52="Semana 1"),($J52="Semana 2")),INDEX(Calendario!$D$3:$H$55,MATCH(O$4,Calendario!$A$3:$A$55,0),MATCH($I52,Calendario!$D$2:$H$2,0)),""),""),IF($K52=3,IF(AND((M52=""),(N52="")),IF(OR(($J52="Semana 1"),($J52="Semana 2")),INDEX(Calendario!$D$3:$H$55,MATCH(O$4,Calendario!$A$3:$A$55,0),MATCH($I52,Calendario!$D$2:$H$2,0)),""),""),IF($K52=4,IF(AND((M52=""),(N52="")),IF(OR(($J52="Semana 1"),($J52="Semana 2")),INDEX(Calendario!$D$3:$H$55,MATCH(O$4,Calendario!$A$3:$A$55,0),MATCH($I52,Calendario!$D$2:$H$2,0)),""),""))))))))))</f>
        <v/>
      </c>
      <c r="P52" s="107" t="str">
        <f>IF(ISBLANK($I52),"",IF(EXACT(($I52),(PROPER(TEXT(P$3,"dddd")))),"",IF(OR(EXACT(($I52),PROPER(TEXT(P50,"dddd"))),(EXACT(($I52),PROPER(TEXT(P51,"dddd"))))),"",IF(EXACT(P$4,$J52),IF(O52="",IF(OR(($K52=4),($K52=3),($K52=2),($K52=1)),INDEX(Calendario!$D$3:$H$55,MATCH(P$4,Calendario!$A$3:$A$55,0),MATCH($I52,Calendario!$D$2:$H$2,0)),"")),IF($K52=1,IF(AND(M52="",EXACT((P$4),(CONCATENATE(Calendario!$A$1," ",(MID($J52,8,2))+1)))),INDEX(Calendario!$D$3:$H$55,MATCH(P$4,Calendario!$A$3:$A$55,0),MATCH($I52,Calendario!$D$2:$H$2,0)),IF(O52="",IF(EXACT(($I52),(PROPER(TEXT(O$3,"dddd")))),INDEX(Calendario!$D$3:$H$55,MATCH(P$4,Calendario!$A$3:$A$55,0),MATCH($I52,Calendario!$D$2:$H$2,0)),""),INDEX(Calendario!$D$3:$H$55,MATCH(P$4,Calendario!$A$3:$A$55,0),MATCH($I52,Calendario!$D$2:$H$2,0)))),IF(EXACT($M$4,"Semana 1"),IF($K52=2,IF(O52="",IF(OR(($J52="Semana 1"),($J52="Semana 2"),($J52="Semana 3"),($J52="Semana 4")),INDEX(Calendario!$D$3:$H$55,MATCH(P$4,Calendario!$A$3:$A$55,0),MATCH($I52,Calendario!$D$2:$H$2,0)),""),""),IF($K52=3,IF(AND((N52=""),(O52="")),IF(OR(($J52="Semana 1"),($J52="Semana 2"),($J52="Semana 3"),($J52="Semana 4")),INDEX(Calendario!$D$3:$H$55,MATCH(P$4,Calendario!$A$3:$A$55,0),MATCH($I52,Calendario!$D$2:$H$2,0)),""),""),IF($K52=4,IF(AND((M52=""),(N52=""),(O52="")),IF(OR(($J52="Semana 1"),($J52="Semana 2"),($J52="Semana 3"),($J52="Semana 4")),INDEX(Calendario!$D$3:$H$55,MATCH(P$4,Calendario!$A$3:$A$55,0),MATCH($I52,Calendario!$D$2:$H$2,0)),""),"")))),IF($K52=2,IF(O52="",IF(OR(($J52="Semana 1"),($J52="Semana 2"),($J52="Semana 3")),INDEX(Calendario!$D$3:$H$55,MATCH(P$4,Calendario!$A$3:$A$55,0),MATCH($I52,Calendario!$D$2:$H$2,0)),""),""),IF($K52=3,IF(AND((N52=""),(O52="")),IF(OR(($J52="Semana 1"),($J52="Semana 2"),($J52="Semana 3")),INDEX(Calendario!$D$3:$H$55,MATCH(P$4,Calendario!$A$3:$A$55,0),MATCH($I52,Calendario!$D$2:$H$2,0)),""),""),IF($K52=4,IF(AND((M52=""),(N52=""),(O52="")),IF(OR(($J52="Semana 1"),($J52="Semana 2"),($J52="Semana 3")),INDEX(Calendario!$D$3:$H$55,MATCH(P$4,Calendario!$A$3:$A$55,0),MATCH($I52,Calendario!$D$2:$H$2,0)),""),""))))))))))</f>
        <v/>
      </c>
      <c r="Q52" s="107">
        <f>IF(ISBLANK($I52),"",IF(EXACT(($I52),(PROPER(TEXT(Q$3,"dddd")))),"",IF(OR(EXACT(($I52),PROPER(TEXT(Q50,"dddd"))),(EXACT(($I52),PROPER(TEXT(Q51,"dddd"))))),"",IF(EXACT(Q$4,$J52),IF(P52="",IF(OR(($K52=4),($K52=3),($K52=2),($K52=1)),INDEX(Calendario!$D$3:$H$55,MATCH(Q$4,Calendario!$A$3:$A$55,0),MATCH($I52,Calendario!$D$2:$H$2,0)),"")),IF($K52=1,IF(AND(M52="",EXACT((Q$4),(CONCATENATE(Calendario!$A$1," ",(MID($J52,8,2))+1)))),INDEX(Calendario!$D$3:$H$55,MATCH(Q$4,Calendario!$A$3:$A$55,0),MATCH($I52,Calendario!$D$2:$H$2,0)),IF(P52="","",INDEX(Calendario!$D$3:$H$55,MATCH(Q$4,Calendario!$A$3:$A$55,0),MATCH($I52,Calendario!$D$2:$H$2,0)))),IF(EXACT($M$4,"Semana 1"),IF($K52=2,IF(P52="",IF(OR(($J52="Semana 1"),($J52="Semana 2"),($J52="Semana 3"),($J52="Semana 4"),($J52="Semana 5")),INDEX(Calendario!$D$3:$H$55,MATCH(Q$4,Calendario!$A$3:$A$55,0),MATCH($I52,Calendario!$D$2:$H$2,0)),""),""),IF($K52=3,IF(AND((O52=""),(P52="")),IF(OR(($J52="Semana 1"),($J52="Semana 2"),($J52="Semana 3"),($J52="Semana 4"),($J52="Semana 5")),INDEX(Calendario!$D$3:$H$55,MATCH(Q$4,Calendario!$A$3:$A$55,0),MATCH($I52,Calendario!$D$2:$H$2,0)),""),""),IF($K52=4,IF(AND((N52=""),(O52=""),(P52="")),IF(OR(($J52="Semana 1"),($J52="Semana 2"),($J52="Semana 3"),($J52="Semana 4"),($J52="Semana 5")),INDEX(Calendario!$D$3:$H$55,MATCH(Q$4,Calendario!$A$3:$A$55,0),MATCH($I52,Calendario!$D$2:$H$2,0)),""),"")))),IF($K52=2,IF(P52="",IF(OR(($J52="Semana 1"),($J52="Semana 2"),($J52="Semana 3"),($J52="Semana 4")),INDEX(Calendario!$D$3:$H$55,MATCH(Q$4,Calendario!$A$3:$A$55,0),MATCH($I52,Calendario!$D$2:$H$2,0)),""),""),IF($K52=3,IF(AND((O52=""),(P52="")),IF(OR(($J52="Semana 1"),($J52="Semana 2"),($J52="Semana 3"),($J52="Semana 4")),INDEX(Calendario!$D$3:$H$55,MATCH(Q$4,Calendario!$A$3:$A$55,0),MATCH($I52,Calendario!$D$2:$H$2,0)),""),""),IF($K52=4,IF(AND((N52=""),(O52=""),(P52="")),IF(OR(($J52="Semana 1"),($J52="Semana 2"),($J52="Semana 3"),($J52="Semana 4")),INDEX(Calendario!$D$3:$H$55,MATCH(Q$4,Calendario!$A$3:$A$55,0),MATCH($I52,Calendario!$D$2:$H$2,0)),""),""))))))))))</f>
        <v>44588</v>
      </c>
      <c r="R52" s="108" t="str">
        <f>IF(ISBLANK($I52),"",IF(EXACT(($I52),(PROPER(TEXT(R$3,"dddd")))),"",IF(OR(EXACT(($I52),PROPER(TEXT(R50,"dddd"))),(EXACT(($I52),PROPER(TEXT(R51,"dddd"))))),"",IF(EXACT(R$4,$J52),IF(Q52="",IF(OR(($K52=4),($K52=3),($K52=2),($K52=1)),INDEX(Calendario!$D$3:$H$55,MATCH(R$4,Calendario!$A$3:$A$55,0),MATCH($I52,Calendario!$D$2:$H$2,0)),"")),IF($K52=1,IF(AND(N52="",EXACT((R$4),(CONCATENATE(Calendario!$A$1," ",(MID($J52,8,2))+1)))),INDEX(Calendario!$D$3:$H$55,MATCH(R$4,Calendario!$A$3:$A$55,0),MATCH($I52,Calendario!$D$2:$H$2,0)),IF(Q52="","",INDEX(Calendario!$D$3:$H$55,MATCH(R$4,Calendario!$A$3:$A$55,0),MATCH($I52,Calendario!$D$2:$H$2,0)))),IF(EXACT($M$4,"Semana 1"),IF($K52=2,IF(Q52="",IF(OR(($J52="Semana 1"),($J52="Semana 2"),($J52="Semana 3"),($J52="Semana 4"),($J52="Semana 5"),($J52="Semana 6")),INDEX(Calendario!$D$3:$H$55,MATCH(R$4,Calendario!$A$3:$A$55,0),MATCH($I52,Calendario!$D$2:$H$2,0)),""),""),IF($K52=3,IF(AND((P52=""),(Q52="")),IF(OR(($J52="Semana 1"),($J52="Semana 2"),($J52="Semana 3"),($J52="Semana 4"),($J52="Semana 5"),($J52="Semana 6")),INDEX(Calendario!$D$3:$H$55,MATCH(R$4,Calendario!$A$3:$A$55,0),MATCH($I52,Calendario!$D$2:$H$2,0)),""),""),IF($K52=4,IF(AND((O52=""),(P52=""),(Q52="")),IF(OR(($J52="Semana 1"),($J52="Semana 2"),($J52="Semana 3"),($J52="Semana 4"),($J52="Semana 5"),($J52="Semana 6")),INDEX(Calendario!$D$3:$H$55,MATCH(R$4,Calendario!$A$3:$A$55,0),MATCH($I52,Calendario!$D$2:$H$2,0)),""),"")))),IF($K52=2,IF(Q52="",IF(OR(($J52="Semana 1"),($J52="Semana 2"),($J52="Semana 3"),($J52="Semana 4"),($J52="Semana 5")),INDEX(Calendario!$D$3:$H$55,MATCH(R$4,Calendario!$A$3:$A$55,0),MATCH($I52,Calendario!$D$2:$H$2,0)),""),""),IF($K52=3,IF(AND((P52=""),(Q52="")),IF(OR(($J52="Semana 1"),($J52="Semana 2"),($J52="Semana 3"),($J52="Semana 4"),($J52="Semana 5")),INDEX(Calendario!$D$3:$H$55,MATCH(R$4,Calendario!$A$3:$A$55,0),MATCH($I52,Calendario!$D$2:$H$2,0)),""),""),IF($K52=4,IF(AND((O52=""),(P52=""),(Q52="")),IF(OR(($J52="Semana 1"),($J52="Semana 2"),($J52="Semana 3"),($J52="Semana 4"),($J52="Semana 5")),INDEX(Calendario!$D$3:$H$55,MATCH(R$4,Calendario!$A$3:$A$55,0),MATCH($I52,Calendario!$D$2:$H$2,0)),""),""))))))))))</f>
        <v/>
      </c>
      <c r="S52" s="108" t="str">
        <f>IF(ISBLANK($I52),"",IF(EXACT(($I52),(PROPER(TEXT(S$3,"dddd")))),"",IF(OR(EXACT(($I52),PROPER(TEXT(S50,"dddd"))),(EXACT(($I52),PROPER(TEXT(S51,"dddd"))))),"",IF(EXACT(S$4,$J52),IF(R52="",IF(OR(($K52=4),($K52=3),($K52=2),($K52=1)),INDEX(Calendario!$D$3:$H$55,MATCH(S$4,Calendario!$A$3:$A$55,0),MATCH($I52,Calendario!$D$2:$H$2,0)),"")),IF($K52=1,IF(AND(O52="",EXACT((S$4),(CONCATENATE(Calendario!$A$1," ",(MID($J52,8,2))+1)))),INDEX(Calendario!$D$3:$H$55,MATCH(S$4,Calendario!$A$3:$A$55,0),MATCH($I52,Calendario!$D$2:$H$2,0)),IF(R52="",IF(EXACT(($I52),(PROPER(TEXT(R$3,"dddd")))),INDEX(Calendario!$D$3:$H$55,MATCH(S$4,Calendario!$A$3:$A$55,0),MATCH($I52,Calendario!$D$2:$H$2,0)),""),INDEX(Calendario!$D$3:$H$55,MATCH(S$4,Calendario!$A$3:$A$55,0),MATCH($I52,Calendario!$D$2:$H$2,0)))),IF(EXACT($M$4,"Semana 1"),IF($K52=2,IF(R52="",IF(OR(($J52="Semana 1"),($J52="Semana 2"),($J52="Semana 3"),($J52="Semana 4"),($J52="Semana 5"),($J52="Semana 6"),($J52="Semana 7")),INDEX(Calendario!$D$3:$H$55,MATCH(S$4,Calendario!$A$3:$A$55,0),MATCH($I52,Calendario!$D$2:$H$2,0)),""),""),IF($K52=3,IF(AND((Q52=""),(R52="")),IF(OR(($J52="Semana 1"),($J52="Semana 2"),($J52="Semana 3"),($J52="Semana 4"),($J52="Semana 5"),($J52="Semana 6"),($J52="Semana 7")),INDEX(Calendario!$D$3:$H$55,MATCH(S$4,Calendario!$A$3:$A$55,0),MATCH($I52,Calendario!$D$2:$H$2,0)),""),""),IF($K52=4,IF(AND((P52=""),(Q52=""),(R52="")),IF(OR(($J52="Semana 1"),($J52="Semana 2"),($J52="Semana 3"),($J52="Semana 4"),($J52="Semana 5"),($J52="Semana 6"),($J52="Semana 7")),INDEX(Calendario!$D$3:$H$55,MATCH(S$4,Calendario!$A$3:$A$55,0),MATCH($I52,Calendario!$D$2:$H$2,0)),""),"")))),IF($K52=2,IF(R52="",IF(OR(($J52="Semana 1"),($J52="Semana 2"),($J52="Semana 3"),($J52="Semana 4"),($J52="Semana 5"),($J52="Semana 6")),INDEX(Calendario!$D$3:$H$55,MATCH(S$4,Calendario!$A$3:$A$55,0),MATCH($I52,Calendario!$D$2:$H$2,0)),""),""),IF($K52=3,IF(AND((Q52=""),(R52="")),IF(OR(($J52="Semana 1"),($J52="Semana 2"),($J52="Semana 3"),($J52="Semana 4"),($J52="Semana 5"),($J52="Semana 6")),INDEX(Calendario!$D$3:$H$55,MATCH(S$4,Calendario!$A$3:$A$55,0),MATCH($I52,Calendario!$D$2:$H$2,0)),""),""),IF($K52=4,IF(AND((P52=""),(Q52=""),(R52="")),IF(OR(($J52="Semana 1"),($J52="Semana 2"),($J52="Semana 3"),($J52="Semana 4"),($J52="Semana 5"),($J52="Semana 6")),INDEX(Calendario!$D$3:$H$55,MATCH(S$4,Calendario!$A$3:$A$55,0),MATCH($I52,Calendario!$D$2:$H$2,0)),""),""))))))))))</f>
        <v/>
      </c>
      <c r="T52" s="108" t="str">
        <f>IF(ISBLANK($I52),"",IF(EXACT(($I52),(PROPER(TEXT(T$3,"dddd")))),"",IF(OR(EXACT(($I52),PROPER(TEXT(T50,"dddd"))),(EXACT(($I52),PROPER(TEXT(T51,"dddd"))))),"",IF(EXACT(T$4,$J52),IF(S52="",IF(OR(($K52=4),($K52=3),($K52=2),($K52=1)),INDEX(Calendario!$D$3:$H$55,MATCH(T$4,Calendario!$A$3:$A$55,0),MATCH($I52,Calendario!$D$2:$H$2,0)),"")),IF($K52=1,IF(AND(P52="",EXACT((T$4),(CONCATENATE(Calendario!$A$1," ",(MID($J52,8,2))+1)))),INDEX(Calendario!$D$3:$H$55,MATCH(T$4,Calendario!$A$3:$A$55,0),MATCH($I52,Calendario!$D$2:$H$2,0)),IF(S52="",IF(EXACT(($I52),(PROPER(TEXT(S$3,"dddd")))),INDEX(Calendario!$D$3:$H$55,MATCH(T$4,Calendario!$A$3:$A$55,0),MATCH($I52,Calendario!$D$2:$H$2,0)),""),INDEX(Calendario!$D$3:$H$55,MATCH(T$4,Calendario!$A$3:$A$55,0),MATCH($I52,Calendario!$D$2:$H$2,0)))),IF(EXACT($M$4,"Semana 1"),IF($K52=2,IF(S52="",IF(OR(($J52="Semana 1"),($J52="Semana 2"),($J52="Semana 3"),($J52="Semana 4"),($J52="Semana 5"),($J52="Semana 6"),($J52="Semana 7"),($J52="Semana 8")),INDEX(Calendario!$D$3:$H$55,MATCH(T$4,Calendario!$A$3:$A$55,0),MATCH($I52,Calendario!$D$2:$H$2,0)),""),""),IF($K52=3,IF(AND((R52=""),(S52="")),IF(OR(($J52="Semana 1"),($J52="Semana 2"),($J52="Semana 3"),($J52="Semana 4"),($J52="Semana 5"),($J52="Semana 6"),($J52="Semana 7"),($J52="Semana 8")),INDEX(Calendario!$D$3:$H$55,MATCH(T$4,Calendario!$A$3:$A$55,0),MATCH($I52,Calendario!$D$2:$H$2,0)),""),""),IF($K52=4,IF(AND((Q52=""),(R52=""),(S52="")),IF(OR(($J52="Semana 1"),($J52="Semana 2"),($J52="Semana 3"),($J52="Semana 4"),($J52="Semana 5"),($J52="Semana 6"),($J52="Semana 7"),($J52="Semana 8")),INDEX(Calendario!$D$3:$H$55,MATCH(T$4,Calendario!$A$3:$A$55,0),MATCH($I52,Calendario!$D$2:$H$2,0)),""),"")))),IF($K52=2,IF(S52="",IF(OR(($J52="Semana 1"),($J52="Semana 2"),($J52="Semana 3"),($J52="Semana 4"),($J52="Semana 5"),($J52="Semana 6"),($J52="Semana 7")),INDEX(Calendario!$D$3:$H$55,MATCH(T$4,Calendario!$A$3:$A$55,0),MATCH($I52,Calendario!$D$2:$H$2,0)),""),""),IF($K52=3,IF(AND((R52=""),(S52="")),IF(OR(($J52="Semana 1"),($J52="Semana 2"),($J52="Semana 3"),($J52="Semana 4"),($J52="Semana 5"),($J52="Semana 6"),($J52="Semana 7")),INDEX(Calendario!$D$3:$H$55,MATCH(T$4,Calendario!$A$3:$A$55,0),MATCH($I52,Calendario!$D$2:$H$2,0)),""),""),IF($K52=4,IF(AND((Q52=""),(R52=""),(S52="")),IF(OR(($J52="Semana 1"),($J52="Semana 2"),($J52="Semana 3"),($J52="Semana 4"),($J52="Semana 5"),($J52="Semana 6"),($J52="Semana 7")),INDEX(Calendario!$D$3:$H$55,MATCH(T$4,Calendario!$A$3:$A$55,0),MATCH($I52,Calendario!$D$2:$H$2,0)),""),""))))))))))</f>
        <v/>
      </c>
      <c r="U52" s="108">
        <f>IF(ISBLANK($I52),"",IF(OR(EXACT(($I52),PROPER(TEXT(U51,"dddd"))),(EXACT(($I52),PROPER(TEXT(U50,"dddd"))))),"",IF(EXACT(($I52),(PROPER(TEXT(U$3,"dddd")))),"",IF($K52=1,INDEX(Calendario!$D$3:$H$55,MATCH(U$4,Calendario!$A$3:$A$55,0),MATCH($I52,Calendario!$D$2:$H$2,0)),IF($K52=2,IF(T52="",INDEX(Calendario!$D$3:$H$55,MATCH(U$4,Calendario!$A$3:$A$55,0),MATCH($I52,Calendario!$D$2:$H$2,0)),""),IF($K52=3,IF(AND((S52=""),(T52="")),INDEX(Calendario!$D$3:$H$55,MATCH(U$4,Calendario!$A$3:$A$55,0),MATCH($I52,Calendario!$D$2:$H$2,0)),""),IF($K52=4,IF(AND((R52=""),(S52=""),(T52="")),INDEX(Calendario!$D$3:$H$55,MATCH(U$4,Calendario!$A$3:$A$55,0),MATCH($I52,Calendario!$D$2:$H$2,0)),""))))))))</f>
        <v>44616</v>
      </c>
      <c r="V52" s="107" t="str">
        <f>IF(ISBLANK($I52),"",IF(OR(EXACT(($I52),PROPER(TEXT(V51,"dddd"))),(EXACT(($I52),PROPER(TEXT(V50,"dddd"))))),"",IF(EXACT(($I52),(PROPER(TEXT(V$3,"dddd")))),"",IF($K52=1,INDEX(Calendario!$D$3:$H$55,MATCH(V$4,Calendario!$A$3:$A$55,0),MATCH($I52,Calendario!$D$2:$H$2,0)),IF($K52=2,IF(U52="",INDEX(Calendario!$D$3:$H$55,MATCH(V$4,Calendario!$A$3:$A$55,0),MATCH($I52,Calendario!$D$2:$H$2,0)),""),IF($K52=3,IF(AND((T52=""),(U52="")),INDEX(Calendario!$D$3:$H$55,MATCH(V$4,Calendario!$A$3:$A$55,0),MATCH($I52,Calendario!$D$2:$H$2,0)),""),IF($K52=4,IF(AND((S52=""),(T52=""),(U52="")),INDEX(Calendario!$D$3:$H$55,MATCH(V$4,Calendario!$A$3:$A$55,0),MATCH($I52,Calendario!$D$2:$H$2,0)),""))))))))</f>
        <v/>
      </c>
      <c r="W52" s="107" t="str">
        <f>IF(ISBLANK($I52),"",IF(OR(EXACT(($I52),PROPER(TEXT(W51,"dddd"))),(EXACT(($I52),PROPER(TEXT(W50,"dddd"))))),"",IF(EXACT(($I52),(PROPER(TEXT(W$3,"dddd")))),"",IF($K52=1,INDEX(Calendario!$D$3:$H$55,MATCH(W$4,Calendario!$A$3:$A$55,0),MATCH($I52,Calendario!$D$2:$H$2,0)),IF($K52=2,IF(V52="",INDEX(Calendario!$D$3:$H$55,MATCH(W$4,Calendario!$A$3:$A$55,0),MATCH($I52,Calendario!$D$2:$H$2,0)),""),IF($K52=3,IF(AND((U52=""),(V52="")),INDEX(Calendario!$D$3:$H$55,MATCH(W$4,Calendario!$A$3:$A$55,0),MATCH($I52,Calendario!$D$2:$H$2,0)),""),IF($K52=4,IF(AND((T52=""),(U52=""),(V52="")),INDEX(Calendario!$D$3:$H$55,MATCH(W$4,Calendario!$A$3:$A$55,0),MATCH($I52,Calendario!$D$2:$H$2,0)),""))))))))</f>
        <v/>
      </c>
      <c r="X52" s="107" t="str">
        <f>IF(ISBLANK($I52),"",IF(OR(EXACT(($I52),PROPER(TEXT(X51,"dddd"))),(EXACT(($I52),PROPER(TEXT(X50,"dddd"))))),"",IF(EXACT(($I52),(PROPER(TEXT(X$3,"dddd")))),"",IF($K52=1,INDEX(Calendario!$D$3:$H$55,MATCH(X$4,Calendario!$A$3:$A$55,0),MATCH($I52,Calendario!$D$2:$H$2,0)),IF($K52=2,IF(W52="",INDEX(Calendario!$D$3:$H$55,MATCH(X$4,Calendario!$A$3:$A$55,0),MATCH($I52,Calendario!$D$2:$H$2,0)),""),IF($K52=3,IF(AND((V52=""),(W52="")),INDEX(Calendario!$D$3:$H$55,MATCH(X$4,Calendario!$A$3:$A$55,0),MATCH($I52,Calendario!$D$2:$H$2,0)),""),IF($K52=4,IF(AND((U52=""),(V52=""),(W52="")),INDEX(Calendario!$D$3:$H$55,MATCH(X$4,Calendario!$A$3:$A$55,0),MATCH($I52,Calendario!$D$2:$H$2,0)),""))))))))</f>
        <v/>
      </c>
      <c r="Y52" s="107">
        <f>IF(ISBLANK($I52),"",IF(OR(EXACT(($I52),PROPER(TEXT(Y51,"dddd"))),(EXACT(($I52),PROPER(TEXT(Y50,"dddd"))))),"",IF(EXACT(($I52),(PROPER(TEXT(Y$3,"dddd")))),"",IF($K52=1,INDEX(Calendario!$D$3:$H$55,MATCH(Y$4,Calendario!$A$3:$A$55,0),MATCH($I52,Calendario!$D$2:$H$2,0)),IF($K52=2,IF(X52="",INDEX(Calendario!$D$3:$H$55,MATCH(Y$4,Calendario!$A$3:$A$55,0),MATCH($I52,Calendario!$D$2:$H$2,0)),""),IF($K52=3,IF(AND((W52=""),(X52="")),INDEX(Calendario!$D$3:$H$55,MATCH(Y$4,Calendario!$A$3:$A$55,0),MATCH($I52,Calendario!$D$2:$H$2,0)),""),IF($K52=4,IF(AND((V52=""),(W52=""),(X52="")),INDEX(Calendario!$D$3:$H$55,MATCH(Y$4,Calendario!$A$3:$A$55,0),MATCH($I52,Calendario!$D$2:$H$2,0)),""))))))))</f>
        <v>44644</v>
      </c>
      <c r="Z52" s="107" t="str">
        <f>IF(ISBLANK($I52),"",IF(OR(EXACT(($I52),PROPER(TEXT(Z51,"dddd"))),(EXACT(($I52),PROPER(TEXT(Z50,"dddd"))))),"",IF(EXACT(($I52),(PROPER(TEXT(Z$3,"dddd")))),"",IF($K52=1,INDEX(Calendario!$D$3:$H$55,MATCH(Z$4,Calendario!$A$3:$A$55,0),MATCH($I52,Calendario!$D$2:$H$2,0)),IF($K52=2,IF(Y52="",INDEX(Calendario!$D$3:$H$55,MATCH(Z$4,Calendario!$A$3:$A$55,0),MATCH($I52,Calendario!$D$2:$H$2,0)),""),IF($K52=3,IF(AND((X52=""),(Y52="")),INDEX(Calendario!$D$3:$H$55,MATCH(Z$4,Calendario!$A$3:$A$55,0),MATCH($I52,Calendario!$D$2:$H$2,0)),""),IF($K52=4,IF(AND((W52=""),(X52=""),(Y52="")),INDEX(Calendario!$D$3:$H$55,MATCH(Z$4,Calendario!$A$3:$A$55,0),MATCH($I52,Calendario!$D$2:$H$2,0)),""))))))))</f>
        <v/>
      </c>
      <c r="AA52" s="108" t="str">
        <f>IF(ISBLANK($I52),"",IF(OR(EXACT(($I52),PROPER(TEXT(AA51,"dddd"))),(EXACT(($I52),PROPER(TEXT(AA50,"dddd"))))),"",IF(EXACT(($I52),(PROPER(TEXT(AA$3,"dddd")))),"",IF($K52=1,INDEX(Calendario!$D$3:$H$55,MATCH(AA$4,Calendario!$A$3:$A$55,0),MATCH($I52,Calendario!$D$2:$H$2,0)),IF($K52=2,IF(Z52="",INDEX(Calendario!$D$3:$H$55,MATCH(AA$4,Calendario!$A$3:$A$55,0),MATCH($I52,Calendario!$D$2:$H$2,0)),""),IF($K52=3,IF(AND((Y52=""),(Z52="")),INDEX(Calendario!$D$3:$H$55,MATCH(AA$4,Calendario!$A$3:$A$55,0),MATCH($I52,Calendario!$D$2:$H$2,0)),""),IF($K52=4,IF(AND((X52=""),(Y52=""),(Z52="")),INDEX(Calendario!$D$3:$H$55,MATCH(AA$4,Calendario!$A$3:$A$55,0),MATCH($I52,Calendario!$D$2:$H$2,0)),""))))))))</f>
        <v/>
      </c>
      <c r="AB52" s="108" t="str">
        <f>IF(ISBLANK($I52),"",IF(OR(EXACT(($I52),PROPER(TEXT(AB51,"dddd"))),(EXACT(($I52),PROPER(TEXT(AB50,"dddd"))))),"",IF(EXACT(($I52),(PROPER(TEXT(AB$3,"dddd")))),"",IF($K52=1,INDEX(Calendario!$D$3:$H$55,MATCH(AB$4,Calendario!$A$3:$A$55,0),MATCH($I52,Calendario!$D$2:$H$2,0)),IF($K52=2,IF(AA52="",INDEX(Calendario!$D$3:$H$55,MATCH(AB$4,Calendario!$A$3:$A$55,0),MATCH($I52,Calendario!$D$2:$H$2,0)),""),IF($K52=3,IF(AND((Z52=""),(AA52="")),INDEX(Calendario!$D$3:$H$55,MATCH(AB$4,Calendario!$A$3:$A$55,0),MATCH($I52,Calendario!$D$2:$H$2,0)),""),IF($K52=4,IF(AND((Y52=""),(Z52=""),(AA52="")),INDEX(Calendario!$D$3:$H$55,MATCH(AB$4,Calendario!$A$3:$A$55,0),MATCH($I52,Calendario!$D$2:$H$2,0)),""))))))))</f>
        <v/>
      </c>
      <c r="AC52" s="108">
        <f>IF(ISBLANK($I52),"",IF(OR(EXACT(($I52),PROPER(TEXT(AC51,"dddd"))),(EXACT(($I52),PROPER(TEXT(AC50,"dddd"))))),"",IF(EXACT(($I52),(PROPER(TEXT(AC$3,"dddd")))),"",IF($K52=1,INDEX(Calendario!$D$3:$H$55,MATCH(AC$4,Calendario!$A$3:$A$55,0),MATCH($I52,Calendario!$D$2:$H$2,0)),IF($K52=2,IF(AB52="",INDEX(Calendario!$D$3:$H$55,MATCH(AC$4,Calendario!$A$3:$A$55,0),MATCH($I52,Calendario!$D$2:$H$2,0)),""),IF($K52=3,IF(AND((AA52=""),(AB52="")),INDEX(Calendario!$D$3:$H$55,MATCH(AC$4,Calendario!$A$3:$A$55,0),MATCH($I52,Calendario!$D$2:$H$2,0)),""),IF($K52=4,IF(AND((Z52=""),(AA52=""),(AB52="")),INDEX(Calendario!$D$3:$H$55,MATCH(AC$4,Calendario!$A$3:$A$55,0),MATCH($I52,Calendario!$D$2:$H$2,0)),""))))))))</f>
        <v>44672</v>
      </c>
      <c r="AD52" s="108" t="str">
        <f>IF(ISBLANK($I52),"",IF(OR(EXACT(($I52),PROPER(TEXT(AD51,"dddd"))),(EXACT(($I52),PROPER(TEXT(AD50,"dddd"))))),"",IF(EXACT(($I52),(PROPER(TEXT(AD$3,"dddd")))),"",IF($K52=1,INDEX(Calendario!$D$3:$H$55,MATCH(AD$4,Calendario!$A$3:$A$55,0),MATCH($I52,Calendario!$D$2:$H$2,0)),IF($K52=2,IF(AC52="",INDEX(Calendario!$D$3:$H$55,MATCH(AD$4,Calendario!$A$3:$A$55,0),MATCH($I52,Calendario!$D$2:$H$2,0)),""),IF($K52=3,IF(AND((AB52=""),(AC52="")),INDEX(Calendario!$D$3:$H$55,MATCH(AD$4,Calendario!$A$3:$A$55,0),MATCH($I52,Calendario!$D$2:$H$2,0)),""),IF($K52=4,IF(AND((AA52=""),(AB52=""),(AC52="")),INDEX(Calendario!$D$3:$H$55,MATCH(AD$4,Calendario!$A$3:$A$55,0),MATCH($I52,Calendario!$D$2:$H$2,0)),""))))))))</f>
        <v/>
      </c>
      <c r="AE52" s="107" t="str">
        <f>IF(ISBLANK($I52),"",IF(OR(EXACT(($I52),PROPER(TEXT(AE51,"dddd"))),(EXACT(($I52),PROPER(TEXT(AE50,"dddd"))))),"",IF(EXACT(($I52),(PROPER(TEXT(AE$3,"dddd")))),"",IF($K52=1,INDEX(Calendario!$D$3:$H$55,MATCH(AE$4,Calendario!$A$3:$A$55,0),MATCH($I52,Calendario!$D$2:$H$2,0)),IF($K52=2,IF(AD52="",INDEX(Calendario!$D$3:$H$55,MATCH(AE$4,Calendario!$A$3:$A$55,0),MATCH($I52,Calendario!$D$2:$H$2,0)),""),IF($K52=3,IF(AND((AC52=""),(AD52="")),INDEX(Calendario!$D$3:$H$55,MATCH(AE$4,Calendario!$A$3:$A$55,0),MATCH($I52,Calendario!$D$2:$H$2,0)),""),IF($K52=4,IF(AND((AB52=""),(AC52=""),(AD52="")),INDEX(Calendario!$D$3:$H$55,MATCH(AE$4,Calendario!$A$3:$A$55,0),MATCH($I52,Calendario!$D$2:$H$2,0)),""))))))))</f>
        <v/>
      </c>
      <c r="AF52" s="107" t="str">
        <f>IF(ISBLANK($I52),"",IF(OR(EXACT(($I52),PROPER(TEXT(AF51,"dddd"))),(EXACT(($I52),PROPER(TEXT(AF50,"dddd"))))),"",IF(EXACT(($I52),(PROPER(TEXT(AF$3,"dddd")))),"",IF($K52=1,INDEX(Calendario!$D$3:$H$55,MATCH(AF$4,Calendario!$A$3:$A$55,0),MATCH($I52,Calendario!$D$2:$H$2,0)),IF($K52=2,IF(AE52="",INDEX(Calendario!$D$3:$H$55,MATCH(AF$4,Calendario!$A$3:$A$55,0),MATCH($I52,Calendario!$D$2:$H$2,0)),""),IF($K52=3,IF(AND((AD52=""),(AE52="")),INDEX(Calendario!$D$3:$H$55,MATCH(AF$4,Calendario!$A$3:$A$55,0),MATCH($I52,Calendario!$D$2:$H$2,0)),""),IF($K52=4,IF(AND((AC52=""),(AD52=""),(AE52="")),INDEX(Calendario!$D$3:$H$55,MATCH(AF$4,Calendario!$A$3:$A$55,0),MATCH($I52,Calendario!$D$2:$H$2,0)),""))))))))</f>
        <v/>
      </c>
      <c r="AG52" s="107">
        <f>IF(ISBLANK($I52),"",IF(OR(EXACT(($I52),PROPER(TEXT(AG51,"dddd"))),(EXACT(($I52),PROPER(TEXT(AG50,"dddd"))))),"",IF(EXACT(($I52),(PROPER(TEXT(AG$3,"dddd")))),"",IF($K52=1,INDEX(Calendario!$D$3:$H$55,MATCH(AG$4,Calendario!$A$3:$A$55,0),MATCH($I52,Calendario!$D$2:$H$2,0)),IF($K52=2,IF(AF52="",INDEX(Calendario!$D$3:$H$55,MATCH(AG$4,Calendario!$A$3:$A$55,0),MATCH($I52,Calendario!$D$2:$H$2,0)),""),IF($K52=3,IF(AND((AE52=""),(AF52="")),INDEX(Calendario!$D$3:$H$55,MATCH(AG$4,Calendario!$A$3:$A$55,0),MATCH($I52,Calendario!$D$2:$H$2,0)),""),IF($K52=4,IF(AND((AD52=""),(AE52=""),(AF52="")),INDEX(Calendario!$D$3:$H$55,MATCH(AG$4,Calendario!$A$3:$A$55,0),MATCH($I52,Calendario!$D$2:$H$2,0)),""))))))))</f>
        <v>44700</v>
      </c>
      <c r="AH52" s="107" t="str">
        <f>IF(ISBLANK($I52),"",IF(OR(EXACT(($I52),PROPER(TEXT(AH51,"dddd"))),(EXACT(($I52),PROPER(TEXT(AH50,"dddd"))))),"",IF(EXACT(($I52),(PROPER(TEXT(AH$3,"dddd")))),"",IF($K52=1,INDEX(Calendario!$D$3:$H$55,MATCH(AH$4,Calendario!$A$3:$A$55,0),MATCH($I52,Calendario!$D$2:$H$2,0)),IF($K52=2,IF(AG52="",INDEX(Calendario!$D$3:$H$55,MATCH(AH$4,Calendario!$A$3:$A$55,0),MATCH($I52,Calendario!$D$2:$H$2,0)),""),IF($K52=3,IF(AND((AF52=""),(AG52="")),INDEX(Calendario!$D$3:$H$55,MATCH(AH$4,Calendario!$A$3:$A$55,0),MATCH($I52,Calendario!$D$2:$H$2,0)),""),IF($K52=4,IF(AND((AE52=""),(AF52=""),(AG52="")),INDEX(Calendario!$D$3:$H$55,MATCH(AH$4,Calendario!$A$3:$A$55,0),MATCH($I52,Calendario!$D$2:$H$2,0)),""))))))))</f>
        <v/>
      </c>
      <c r="AI52" s="108" t="str">
        <f>IF(ISBLANK($I52),"",IF(OR(EXACT(($I52),PROPER(TEXT(AI51,"dddd"))),(EXACT(($I52),PROPER(TEXT(AI50,"dddd"))))),"",IF(EXACT(($I52),(PROPER(TEXT(AI$3,"dddd")))),"",IF($K52=1,INDEX(Calendario!$D$3:$H$55,MATCH(AI$4,Calendario!$A$3:$A$55,0),MATCH($I52,Calendario!$D$2:$H$2,0)),IF($K52=2,IF(AH52="",INDEX(Calendario!$D$3:$H$55,MATCH(AI$4,Calendario!$A$3:$A$55,0),MATCH($I52,Calendario!$D$2:$H$2,0)),""),IF($K52=3,IF(AND((AG52=""),(AH52="")),INDEX(Calendario!$D$3:$H$55,MATCH(AI$4,Calendario!$A$3:$A$55,0),MATCH($I52,Calendario!$D$2:$H$2,0)),""),IF($K52=4,IF(AND((AF52=""),(AG52=""),(AH52="")),INDEX(Calendario!$D$3:$H$55,MATCH(AI$4,Calendario!$A$3:$A$55,0),MATCH($I52,Calendario!$D$2:$H$2,0)),""))))))))</f>
        <v/>
      </c>
      <c r="AJ52" s="108" t="str">
        <f>IF(ISBLANK($I52),"",IF(OR(EXACT(($I52),PROPER(TEXT(AJ51,"dddd"))),(EXACT(($I52),PROPER(TEXT(AJ50,"dddd"))))),"",IF(EXACT(($I52),(PROPER(TEXT(AJ$3,"dddd")))),"",IF($K52=1,INDEX(Calendario!$D$3:$H$55,MATCH(AJ$4,Calendario!$A$3:$A$55,0),MATCH($I52,Calendario!$D$2:$H$2,0)),IF($K52=2,IF(AI52="",INDEX(Calendario!$D$3:$H$55,MATCH(AJ$4,Calendario!$A$3:$A$55,0),MATCH($I52,Calendario!$D$2:$H$2,0)),""),IF($K52=3,IF(AND((AH52=""),(AI52="")),INDEX(Calendario!$D$3:$H$55,MATCH(AJ$4,Calendario!$A$3:$A$55,0),MATCH($I52,Calendario!$D$2:$H$2,0)),""),IF($K52=4,IF(AND((AG52=""),(AH52=""),(AI52="")),INDEX(Calendario!$D$3:$H$55,MATCH(AJ$4,Calendario!$A$3:$A$55,0),MATCH($I52,Calendario!$D$2:$H$2,0)),""))))))))</f>
        <v/>
      </c>
      <c r="AK52" s="108">
        <f>IF(ISBLANK($I52),"",IF(OR(EXACT(($I52),PROPER(TEXT(AK51,"dddd"))),(EXACT(($I52),PROPER(TEXT(AK50,"dddd"))))),"",IF(EXACT(($I52),(PROPER(TEXT(AK$3,"dddd")))),"",IF($K52=1,INDEX(Calendario!$D$3:$H$55,MATCH(AK$4,Calendario!$A$3:$A$55,0),MATCH($I52,Calendario!$D$2:$H$2,0)),IF($K52=2,IF(AJ52="",INDEX(Calendario!$D$3:$H$55,MATCH(AK$4,Calendario!$A$3:$A$55,0),MATCH($I52,Calendario!$D$2:$H$2,0)),""),IF($K52=3,IF(AND((AI52=""),(AJ52="")),INDEX(Calendario!$D$3:$H$55,MATCH(AK$4,Calendario!$A$3:$A$55,0),MATCH($I52,Calendario!$D$2:$H$2,0)),""),IF($K52=4,IF(AND((AH52=""),(AI52=""),(AJ52="")),INDEX(Calendario!$D$3:$H$55,MATCH(AK$4,Calendario!$A$3:$A$55,0),MATCH($I52,Calendario!$D$2:$H$2,0)),""))))))))</f>
        <v>44728</v>
      </c>
      <c r="AL52" s="108" t="str">
        <f>IF(ISBLANK($I52),"",IF(OR(EXACT(($I52),PROPER(TEXT(AL51,"dddd"))),(EXACT(($I52),PROPER(TEXT(AL50,"dddd"))))),"",IF(EXACT(($I52),(PROPER(TEXT(AL$3,"dddd")))),"",IF($K52=1,INDEX(Calendario!$D$3:$H$55,MATCH(AL$4,Calendario!$A$3:$A$55,0),MATCH($I52,Calendario!$D$2:$H$2,0)),IF($K52=2,IF(AK52="",INDEX(Calendario!$D$3:$H$55,MATCH(AL$4,Calendario!$A$3:$A$55,0),MATCH($I52,Calendario!$D$2:$H$2,0)),""),IF($K52=3,IF(AND((AJ52=""),(AK52="")),INDEX(Calendario!$D$3:$H$55,MATCH(AL$4,Calendario!$A$3:$A$55,0),MATCH($I52,Calendario!$D$2:$H$2,0)),""),IF($K52=4,IF(AND((AI52=""),(AJ52=""),(AK52="")),INDEX(Calendario!$D$3:$H$55,MATCH(AL$4,Calendario!$A$3:$A$55,0),MATCH($I52,Calendario!$D$2:$H$2,0)),""))))))))</f>
        <v/>
      </c>
      <c r="AM52" s="108" t="str">
        <f>IF(ISBLANK($I52),"",IF(OR(EXACT(($I52),PROPER(TEXT(AM51,"dddd"))),(EXACT(($I52),PROPER(TEXT(AM50,"dddd"))))),"",IF(EXACT(($I52),(PROPER(TEXT(AM$3,"dddd")))),"",IF($K52=1,INDEX(Calendario!$D$3:$H$55,MATCH(AM$4,Calendario!$A$3:$A$55,0),MATCH($I52,Calendario!$D$2:$H$2,0)),IF($K52=2,IF(AL52="",INDEX(Calendario!$D$3:$H$55,MATCH(AM$4,Calendario!$A$3:$A$55,0),MATCH($I52,Calendario!$D$2:$H$2,0)),""),IF($K52=3,IF(AND((AK52=""),(AL52="")),INDEX(Calendario!$D$3:$H$55,MATCH(AM$4,Calendario!$A$3:$A$55,0),MATCH($I52,Calendario!$D$2:$H$2,0)),""),IF($K52=4,IF(AND((AJ52=""),(AK52=""),(AL52="")),INDEX(Calendario!$D$3:$H$55,MATCH(AM$4,Calendario!$A$3:$A$55,0),MATCH($I52,Calendario!$D$2:$H$2,0)),""))))))))</f>
        <v/>
      </c>
      <c r="AN52" s="107" t="str">
        <f>IF(ISBLANK($I52),"",IF(OR(EXACT(($I52),PROPER(TEXT(AN51,"dddd"))),(EXACT(($I52),PROPER(TEXT(AN50,"dddd"))))),"",IF(EXACT(($I52),(PROPER(TEXT(AN$3,"dddd")))),"",IF($K52=1,INDEX(Calendario!$D$3:$H$55,MATCH(AN$4,Calendario!$A$3:$A$55,0),MATCH($I52,Calendario!$D$2:$H$2,0)),IF($K52=2,IF(AM52="",INDEX(Calendario!$D$3:$H$55,MATCH(AN$4,Calendario!$A$3:$A$55,0),MATCH($I52,Calendario!$D$2:$H$2,0)),""),IF($K52=3,IF(AND((AL52=""),(AM52="")),INDEX(Calendario!$D$3:$H$55,MATCH(AN$4,Calendario!$A$3:$A$55,0),MATCH($I52,Calendario!$D$2:$H$2,0)),""),IF($K52=4,IF(AND((AK52=""),(AL52=""),(AM52="")),INDEX(Calendario!$D$3:$H$55,MATCH(AN$4,Calendario!$A$3:$A$55,0),MATCH($I52,Calendario!$D$2:$H$2,0)),""))))))))</f>
        <v/>
      </c>
      <c r="AO52" s="107">
        <f>IF(ISBLANK($I52),"",IF(OR(EXACT(($I52),PROPER(TEXT(AO51,"dddd"))),(EXACT(($I52),PROPER(TEXT(AO50,"dddd"))))),"",IF(EXACT(($I52),(PROPER(TEXT(AO$3,"dddd")))),"",IF($K52=1,INDEX(Calendario!$D$3:$H$55,MATCH(AO$4,Calendario!$A$3:$A$55,0),MATCH($I52,Calendario!$D$2:$H$2,0)),IF($K52=2,IF(AN52="",INDEX(Calendario!$D$3:$H$55,MATCH(AO$4,Calendario!$A$3:$A$55,0),MATCH($I52,Calendario!$D$2:$H$2,0)),""),IF($K52=3,IF(AND((AM52=""),(AN52="")),INDEX(Calendario!$D$3:$H$55,MATCH(AO$4,Calendario!$A$3:$A$55,0),MATCH($I52,Calendario!$D$2:$H$2,0)),""),IF($K52=4,IF(AND((AL52=""),(AM52=""),(AN52="")),INDEX(Calendario!$D$3:$H$55,MATCH(AO$4,Calendario!$A$3:$A$55,0),MATCH($I52,Calendario!$D$2:$H$2,0)),""))))))))</f>
        <v>44756</v>
      </c>
      <c r="AP52" s="107" t="str">
        <f>IF(ISBLANK($I52),"",IF(OR(EXACT(($I52),PROPER(TEXT(AP51,"dddd"))),(EXACT(($I52),PROPER(TEXT(AP50,"dddd"))))),"",IF(EXACT(($I52),(PROPER(TEXT(AP$3,"dddd")))),"",IF($K52=1,INDEX(Calendario!$D$3:$H$55,MATCH(AP$4,Calendario!$A$3:$A$55,0),MATCH($I52,Calendario!$D$2:$H$2,0)),IF($K52=2,IF(AO52="",INDEX(Calendario!$D$3:$H$55,MATCH(AP$4,Calendario!$A$3:$A$55,0),MATCH($I52,Calendario!$D$2:$H$2,0)),""),IF($K52=3,IF(AND((AN52=""),(AO52="")),INDEX(Calendario!$D$3:$H$55,MATCH(AP$4,Calendario!$A$3:$A$55,0),MATCH($I52,Calendario!$D$2:$H$2,0)),""),IF($K52=4,IF(AND((AM52=""),(AN52=""),(AO52="")),INDEX(Calendario!$D$3:$H$55,MATCH(AP$4,Calendario!$A$3:$A$55,0),MATCH($I52,Calendario!$D$2:$H$2,0)),""))))))))</f>
        <v/>
      </c>
      <c r="AQ52" s="107" t="str">
        <f>IF(ISBLANK($I52),"",IF(OR(EXACT(($I52),PROPER(TEXT(AQ51,"dddd"))),(EXACT(($I52),PROPER(TEXT(AQ50,"dddd"))))),"",IF(EXACT(($I52),(PROPER(TEXT(AQ$3,"dddd")))),"",IF($K52=1,INDEX(Calendario!$D$3:$H$55,MATCH(AQ$4,Calendario!$A$3:$A$55,0),MATCH($I52,Calendario!$D$2:$H$2,0)),IF($K52=2,IF(AP52="",INDEX(Calendario!$D$3:$H$55,MATCH(AQ$4,Calendario!$A$3:$A$55,0),MATCH($I52,Calendario!$D$2:$H$2,0)),""),IF($K52=3,IF(AND((AO52=""),(AP52="")),INDEX(Calendario!$D$3:$H$55,MATCH(AQ$4,Calendario!$A$3:$A$55,0),MATCH($I52,Calendario!$D$2:$H$2,0)),""),IF($K52=4,IF(AND((AN52=""),(AO52=""),(AP52="")),INDEX(Calendario!$D$3:$H$55,MATCH(AQ$4,Calendario!$A$3:$A$55,0),MATCH($I52,Calendario!$D$2:$H$2,0)),""))))))))</f>
        <v/>
      </c>
      <c r="AR52" s="108" t="str">
        <f>IF(ISBLANK($I52),"",IF(OR(EXACT(($I52),PROPER(TEXT(AR51,"dddd"))),(EXACT(($I52),PROPER(TEXT(AR50,"dddd"))))),"",IF(EXACT(($I52),(PROPER(TEXT(AR$3,"dddd")))),"",IF($K52=1,INDEX(Calendario!$D$3:$H$55,MATCH(AR$4,Calendario!$A$3:$A$55,0),MATCH($I52,Calendario!$D$2:$H$2,0)),IF($K52=2,IF(AQ52="",INDEX(Calendario!$D$3:$H$55,MATCH(AR$4,Calendario!$A$3:$A$55,0),MATCH($I52,Calendario!$D$2:$H$2,0)),""),IF($K52=3,IF(AND((AP52=""),(AQ52="")),INDEX(Calendario!$D$3:$H$55,MATCH(AR$4,Calendario!$A$3:$A$55,0),MATCH($I52,Calendario!$D$2:$H$2,0)),""),IF($K52=4,IF(AND((AO52=""),(AP52=""),(AQ52="")),INDEX(Calendario!$D$3:$H$55,MATCH(AR$4,Calendario!$A$3:$A$55,0),MATCH($I52,Calendario!$D$2:$H$2,0)),""))))))))</f>
        <v/>
      </c>
      <c r="AS52" s="108">
        <f>IF(ISBLANK($I52),"",IF(OR(EXACT(($I52),PROPER(TEXT(AS51,"dddd"))),(EXACT(($I52),PROPER(TEXT(AS50,"dddd"))))),"",IF(EXACT(($I52),(PROPER(TEXT(AS$3,"dddd")))),"",IF($K52=1,INDEX(Calendario!$D$3:$H$55,MATCH(AS$4,Calendario!$A$3:$A$55,0),MATCH($I52,Calendario!$D$2:$H$2,0)),IF($K52=2,IF(AR52="",INDEX(Calendario!$D$3:$H$55,MATCH(AS$4,Calendario!$A$3:$A$55,0),MATCH($I52,Calendario!$D$2:$H$2,0)),""),IF($K52=3,IF(AND((AQ52=""),(AR52="")),INDEX(Calendario!$D$3:$H$55,MATCH(AS$4,Calendario!$A$3:$A$55,0),MATCH($I52,Calendario!$D$2:$H$2,0)),""),IF($K52=4,IF(AND((AP52=""),(AQ52=""),(AR52="")),INDEX(Calendario!$D$3:$H$55,MATCH(AS$4,Calendario!$A$3:$A$55,0),MATCH($I52,Calendario!$D$2:$H$2,0)),""))))))))</f>
        <v>44784</v>
      </c>
      <c r="AT52" s="108" t="str">
        <f>IF(ISBLANK($I52),"",IF(OR(EXACT(($I52),PROPER(TEXT(AT51,"dddd"))),(EXACT(($I52),PROPER(TEXT(AT50,"dddd"))))),"",IF(EXACT(($I52),(PROPER(TEXT(AT$3,"dddd")))),"",IF($K52=1,INDEX(Calendario!$D$3:$H$55,MATCH(AT$4,Calendario!$A$3:$A$55,0),MATCH($I52,Calendario!$D$2:$H$2,0)),IF($K52=2,IF(AS52="",INDEX(Calendario!$D$3:$H$55,MATCH(AT$4,Calendario!$A$3:$A$55,0),MATCH($I52,Calendario!$D$2:$H$2,0)),""),IF($K52=3,IF(AND((AR52=""),(AS52="")),INDEX(Calendario!$D$3:$H$55,MATCH(AT$4,Calendario!$A$3:$A$55,0),MATCH($I52,Calendario!$D$2:$H$2,0)),""),IF($K52=4,IF(AND((AQ52=""),(AR52=""),(AS52="")),INDEX(Calendario!$D$3:$H$55,MATCH(AT$4,Calendario!$A$3:$A$55,0),MATCH($I52,Calendario!$D$2:$H$2,0)),""))))))))</f>
        <v/>
      </c>
      <c r="AU52" s="108" t="str">
        <f>IF(ISBLANK($I52),"",IF(OR(EXACT(($I52),PROPER(TEXT(AU51,"dddd"))),(EXACT(($I52),PROPER(TEXT(AU50,"dddd"))))),"",IF(EXACT(($I52),(PROPER(TEXT(AU$3,"dddd")))),"",IF($K52=1,INDEX(Calendario!$D$3:$H$55,MATCH(AU$4,Calendario!$A$3:$A$55,0),MATCH($I52,Calendario!$D$2:$H$2,0)),IF($K52=2,IF(AT52="",INDEX(Calendario!$D$3:$H$55,MATCH(AU$4,Calendario!$A$3:$A$55,0),MATCH($I52,Calendario!$D$2:$H$2,0)),""),IF($K52=3,IF(AND((AS52=""),(AT52="")),INDEX(Calendario!$D$3:$H$55,MATCH(AU$4,Calendario!$A$3:$A$55,0),MATCH($I52,Calendario!$D$2:$H$2,0)),""),IF($K52=4,IF(AND((AR52=""),(AS52=""),(AT52="")),INDEX(Calendario!$D$3:$H$55,MATCH(AU$4,Calendario!$A$3:$A$55,0),MATCH($I52,Calendario!$D$2:$H$2,0)),""))))))))</f>
        <v/>
      </c>
      <c r="AV52" s="107" t="str">
        <f>IF(ISBLANK($I52),"",IF(OR(EXACT(($I52),PROPER(TEXT(AV51,"dddd"))),(EXACT(($I52),PROPER(TEXT(AV50,"dddd"))))),"",IF(EXACT(($I52),(PROPER(TEXT(AV$3,"dddd")))),"",IF($K52=1,INDEX(Calendario!$D$3:$H$55,MATCH(AV$4,Calendario!$A$3:$A$55,0),MATCH($I52,Calendario!$D$2:$H$2,0)),IF($K52=2,IF(AU52="",INDEX(Calendario!$D$3:$H$55,MATCH(AV$4,Calendario!$A$3:$A$55,0),MATCH($I52,Calendario!$D$2:$H$2,0)),""),IF($K52=3,IF(AND((AT52=""),(AU52="")),INDEX(Calendario!$D$3:$H$55,MATCH(AV$4,Calendario!$A$3:$A$55,0),MATCH($I52,Calendario!$D$2:$H$2,0)),""),IF($K52=4,IF(AND((AS52=""),(AT52=""),(AU52="")),INDEX(Calendario!$D$3:$H$55,MATCH(AV$4,Calendario!$A$3:$A$55,0),MATCH($I52,Calendario!$D$2:$H$2,0)),""))))))))</f>
        <v/>
      </c>
      <c r="AW52" s="107">
        <f>IF(ISBLANK($I52),"",IF(OR(EXACT(($I52),PROPER(TEXT(AW51,"dddd"))),(EXACT(($I52),PROPER(TEXT(AW50,"dddd"))))),"",IF(EXACT(($I52),(PROPER(TEXT(AW$3,"dddd")))),"",IF($K52=1,INDEX(Calendario!$D$3:$H$55,MATCH(AW$4,Calendario!$A$3:$A$55,0),MATCH($I52,Calendario!$D$2:$H$2,0)),IF($K52=2,IF(AV52="",INDEX(Calendario!$D$3:$H$55,MATCH(AW$4,Calendario!$A$3:$A$55,0),MATCH($I52,Calendario!$D$2:$H$2,0)),""),IF($K52=3,IF(AND((AU52=""),(AV52="")),INDEX(Calendario!$D$3:$H$55,MATCH(AW$4,Calendario!$A$3:$A$55,0),MATCH($I52,Calendario!$D$2:$H$2,0)),""),IF($K52=4,IF(AND((AT52=""),(AU52=""),(AV52="")),INDEX(Calendario!$D$3:$H$55,MATCH(AW$4,Calendario!$A$3:$A$55,0),MATCH($I52,Calendario!$D$2:$H$2,0)),""))))))))</f>
        <v>44812</v>
      </c>
      <c r="AX52" s="107" t="str">
        <f>IF(ISBLANK($I52),"",IF(OR(EXACT(($I52),PROPER(TEXT(AX51,"dddd"))),(EXACT(($I52),PROPER(TEXT(AX50,"dddd"))))),"",IF(EXACT(($I52),(PROPER(TEXT(AX$3,"dddd")))),"",IF($K52=1,INDEX(Calendario!$D$3:$H$55,MATCH(AX$4,Calendario!$A$3:$A$55,0),MATCH($I52,Calendario!$D$2:$H$2,0)),IF($K52=2,IF(AW52="",INDEX(Calendario!$D$3:$H$55,MATCH(AX$4,Calendario!$A$3:$A$55,0),MATCH($I52,Calendario!$D$2:$H$2,0)),""),IF($K52=3,IF(AND((AV52=""),(AW52="")),INDEX(Calendario!$D$3:$H$55,MATCH(AX$4,Calendario!$A$3:$A$55,0),MATCH($I52,Calendario!$D$2:$H$2,0)),""),IF($K52=4,IF(AND((AU52=""),(AV52=""),(AW52="")),INDEX(Calendario!$D$3:$H$55,MATCH(AX$4,Calendario!$A$3:$A$55,0),MATCH($I52,Calendario!$D$2:$H$2,0)),""))))))))</f>
        <v/>
      </c>
      <c r="AY52" s="107" t="str">
        <f>IF(ISBLANK($I52),"",IF(OR(EXACT(($I52),PROPER(TEXT(AY51,"dddd"))),(EXACT(($I52),PROPER(TEXT(AY50,"dddd"))))),"",IF(EXACT(($I52),(PROPER(TEXT(AY$3,"dddd")))),"",IF($K52=1,INDEX(Calendario!$D$3:$H$55,MATCH(AY$4,Calendario!$A$3:$A$55,0),MATCH($I52,Calendario!$D$2:$H$2,0)),IF($K52=2,IF(AX52="",INDEX(Calendario!$D$3:$H$55,MATCH(AY$4,Calendario!$A$3:$A$55,0),MATCH($I52,Calendario!$D$2:$H$2,0)),""),IF($K52=3,IF(AND((AW52=""),(AX52="")),INDEX(Calendario!$D$3:$H$55,MATCH(AY$4,Calendario!$A$3:$A$55,0),MATCH($I52,Calendario!$D$2:$H$2,0)),""),IF($K52=4,IF(AND((AV52=""),(AW52=""),(AX52="")),INDEX(Calendario!$D$3:$H$55,MATCH(AY$4,Calendario!$A$3:$A$55,0),MATCH($I52,Calendario!$D$2:$H$2,0)),""))))))))</f>
        <v/>
      </c>
      <c r="AZ52" s="107" t="str">
        <f>IF(ISBLANK($I52),"",IF(OR(EXACT(($I52),PROPER(TEXT(AZ51,"dddd"))),(EXACT(($I52),PROPER(TEXT(AZ50,"dddd"))))),"",IF(EXACT(($I52),(PROPER(TEXT(AZ$3,"dddd")))),"",IF($K52=1,INDEX(Calendario!$D$3:$H$55,MATCH(AZ$4,Calendario!$A$3:$A$55,0),MATCH($I52,Calendario!$D$2:$H$2,0)),IF($K52=2,IF(AY52="",INDEX(Calendario!$D$3:$H$55,MATCH(AZ$4,Calendario!$A$3:$A$55,0),MATCH($I52,Calendario!$D$2:$H$2,0)),""),IF($K52=3,IF(AND((AX52=""),(AY52="")),INDEX(Calendario!$D$3:$H$55,MATCH(AZ$4,Calendario!$A$3:$A$55,0),MATCH($I52,Calendario!$D$2:$H$2,0)),""),IF($K52=4,IF(AND((AW52=""),(AX52=""),(AY52="")),INDEX(Calendario!$D$3:$H$55,MATCH(AZ$4,Calendario!$A$3:$A$55,0),MATCH($I52,Calendario!$D$2:$H$2,0)),""))))))))</f>
        <v/>
      </c>
      <c r="BA52" s="108">
        <f>IF(ISBLANK($I52),"",IF(OR(EXACT(($I52),PROPER(TEXT(BA51,"dddd"))),(EXACT(($I52),PROPER(TEXT(BA50,"dddd"))))),"",IF(EXACT(($I52),(PROPER(TEXT(BA$3,"dddd")))),"",IF($K52=1,INDEX(Calendario!$D$3:$H$55,MATCH(BA$4,Calendario!$A$3:$A$55,0),MATCH($I52,Calendario!$D$2:$H$2,0)),IF($K52=2,IF(AZ52="",INDEX(Calendario!$D$3:$H$55,MATCH(BA$4,Calendario!$A$3:$A$55,0),MATCH($I52,Calendario!$D$2:$H$2,0)),""),IF($K52=3,IF(AND((AY52=""),(AZ52="")),INDEX(Calendario!$D$3:$H$55,MATCH(BA$4,Calendario!$A$3:$A$55,0),MATCH($I52,Calendario!$D$2:$H$2,0)),""),IF($K52=4,IF(AND((AX52=""),(AY52=""),(AZ52="")),INDEX(Calendario!$D$3:$H$55,MATCH(BA$4,Calendario!$A$3:$A$55,0),MATCH($I52,Calendario!$D$2:$H$2,0)),""))))))))</f>
        <v>44840</v>
      </c>
      <c r="BB52" s="108" t="str">
        <f>IF(ISBLANK($I52),"",IF(OR(EXACT(($I52),PROPER(TEXT(BB51,"dddd"))),(EXACT(($I52),PROPER(TEXT(BB50,"dddd"))))),"",IF(EXACT(($I52),(PROPER(TEXT(BB$3,"dddd")))),"",IF($K52=1,INDEX(Calendario!$D$3:$H$55,MATCH(BB$4,Calendario!$A$3:$A$55,0),MATCH($I52,Calendario!$D$2:$H$2,0)),IF($K52=2,IF(BA52="",INDEX(Calendario!$D$3:$H$55,MATCH(BB$4,Calendario!$A$3:$A$55,0),MATCH($I52,Calendario!$D$2:$H$2,0)),""),IF($K52=3,IF(AND((AZ52=""),(BA52="")),INDEX(Calendario!$D$3:$H$55,MATCH(BB$4,Calendario!$A$3:$A$55,0),MATCH($I52,Calendario!$D$2:$H$2,0)),""),IF($K52=4,IF(AND((AY52=""),(AZ52=""),(BA52="")),INDEX(Calendario!$D$3:$H$55,MATCH(BB$4,Calendario!$A$3:$A$55,0),MATCH($I52,Calendario!$D$2:$H$2,0)),""))))))))</f>
        <v/>
      </c>
      <c r="BC52" s="108" t="str">
        <f>IF(ISBLANK($I52),"",IF(OR(EXACT(($I52),PROPER(TEXT(BC51,"dddd"))),(EXACT(($I52),PROPER(TEXT(BC50,"dddd"))))),"",IF(EXACT(($I52),(PROPER(TEXT(BC$3,"dddd")))),"",IF($K52=1,INDEX(Calendario!$D$3:$H$55,MATCH(BC$4,Calendario!$A$3:$A$55,0),MATCH($I52,Calendario!$D$2:$H$2,0)),IF($K52=2,IF(BB52="",INDEX(Calendario!$D$3:$H$55,MATCH(BC$4,Calendario!$A$3:$A$55,0),MATCH($I52,Calendario!$D$2:$H$2,0)),""),IF($K52=3,IF(AND((BA52=""),(BB52="")),INDEX(Calendario!$D$3:$H$55,MATCH(BC$4,Calendario!$A$3:$A$55,0),MATCH($I52,Calendario!$D$2:$H$2,0)),""),IF($K52=4,IF(AND((AZ52=""),(BA52=""),(BB52="")),INDEX(Calendario!$D$3:$H$55,MATCH(BC$4,Calendario!$A$3:$A$55,0),MATCH($I52,Calendario!$D$2:$H$2,0)),""))))))))</f>
        <v/>
      </c>
      <c r="BD52" s="108" t="str">
        <f>IF(ISBLANK($I52),"",IF(OR(EXACT(($I52),PROPER(TEXT(BD51,"dddd"))),(EXACT(($I52),PROPER(TEXT(BD50,"dddd"))))),"",IF(EXACT(($I52),(PROPER(TEXT(BD$3,"dddd")))),"",IF($K52=1,INDEX(Calendario!$D$3:$H$55,MATCH(BD$4,Calendario!$A$3:$A$55,0),MATCH($I52,Calendario!$D$2:$H$2,0)),IF($K52=2,IF(BC52="",INDEX(Calendario!$D$3:$H$55,MATCH(BD$4,Calendario!$A$3:$A$55,0),MATCH($I52,Calendario!$D$2:$H$2,0)),""),IF($K52=3,IF(AND((BB52=""),(BC52="")),INDEX(Calendario!$D$3:$H$55,MATCH(BD$4,Calendario!$A$3:$A$55,0),MATCH($I52,Calendario!$D$2:$H$2,0)),""),IF($K52=4,IF(AND((BA52=""),(BB52=""),(BC52="")),INDEX(Calendario!$D$3:$H$55,MATCH(BD$4,Calendario!$A$3:$A$55,0),MATCH($I52,Calendario!$D$2:$H$2,0)),""))))))))</f>
        <v/>
      </c>
      <c r="BE52" s="107">
        <f>IF(ISBLANK($I52),"",IF(OR(EXACT(($I52),PROPER(TEXT(BE51,"dddd"))),(EXACT(($I52),PROPER(TEXT(BE50,"dddd"))))),"",IF(EXACT(($I52),(PROPER(TEXT(BE$3,"dddd")))),"",IF($K52=1,INDEX(Calendario!$D$3:$H$55,MATCH(BE$4,Calendario!$A$3:$A$55,0),MATCH($I52,Calendario!$D$2:$H$2,0)),IF($K52=2,IF(BD52="",INDEX(Calendario!$D$3:$H$55,MATCH(BE$4,Calendario!$A$3:$A$55,0),MATCH($I52,Calendario!$D$2:$H$2,0)),""),IF($K52=3,IF(AND((BC52=""),(BD52="")),INDEX(Calendario!$D$3:$H$55,MATCH(BE$4,Calendario!$A$3:$A$55,0),MATCH($I52,Calendario!$D$2:$H$2,0)),""),IF($K52=4,IF(AND((BB52=""),(BC52=""),(BD52="")),INDEX(Calendario!$D$3:$H$55,MATCH(BE$4,Calendario!$A$3:$A$55,0),MATCH($I52,Calendario!$D$2:$H$2,0)),""))))))))</f>
        <v>44868</v>
      </c>
      <c r="BF52" s="107" t="str">
        <f>IF(ISBLANK($I52),"",IF(OR(EXACT(($I52),PROPER(TEXT(BF51,"dddd"))),(EXACT(($I52),PROPER(TEXT(BF50,"dddd"))))),"",IF(EXACT(($I52),(PROPER(TEXT(BF$3,"dddd")))),"",IF($K52=1,INDEX(Calendario!$D$3:$H$55,MATCH(BF$4,Calendario!$A$3:$A$55,0),MATCH($I52,Calendario!$D$2:$H$2,0)),IF($K52=2,IF(BE52="",INDEX(Calendario!$D$3:$H$55,MATCH(BF$4,Calendario!$A$3:$A$55,0),MATCH($I52,Calendario!$D$2:$H$2,0)),""),IF($K52=3,IF(AND((BD52=""),(BE52="")),INDEX(Calendario!$D$3:$H$55,MATCH(BF$4,Calendario!$A$3:$A$55,0),MATCH($I52,Calendario!$D$2:$H$2,0)),""),IF($K52=4,IF(AND((BC52=""),(BD52=""),(BE52="")),INDEX(Calendario!$D$3:$H$55,MATCH(BF$4,Calendario!$A$3:$A$55,0),MATCH($I52,Calendario!$D$2:$H$2,0)),""))))))))</f>
        <v/>
      </c>
      <c r="BG52" s="107" t="str">
        <f>IF(ISBLANK($I52),"",IF(OR(EXACT(($I52),PROPER(TEXT(BG51,"dddd"))),(EXACT(($I52),PROPER(TEXT(BG50,"dddd"))))),"",IF(EXACT(($I52),(PROPER(TEXT(BG$3,"dddd")))),"",IF($K52=1,INDEX(Calendario!$D$3:$H$55,MATCH(BG$4,Calendario!$A$3:$A$55,0),MATCH($I52,Calendario!$D$2:$H$2,0)),IF($K52=2,IF(BF52="",INDEX(Calendario!$D$3:$H$55,MATCH(BG$4,Calendario!$A$3:$A$55,0),MATCH($I52,Calendario!$D$2:$H$2,0)),""),IF($K52=3,IF(AND((BE52=""),(BF52="")),INDEX(Calendario!$D$3:$H$55,MATCH(BG$4,Calendario!$A$3:$A$55,0),MATCH($I52,Calendario!$D$2:$H$2,0)),""),IF($K52=4,IF(AND((BD52=""),(BE52=""),(BF52="")),INDEX(Calendario!$D$3:$H$55,MATCH(BG$4,Calendario!$A$3:$A$55,0),MATCH($I52,Calendario!$D$2:$H$2,0)),""))))))))</f>
        <v/>
      </c>
      <c r="BH52" s="107" t="str">
        <f>IF(ISBLANK($I52),"",IF(OR(EXACT(($I52),PROPER(TEXT(BH51,"dddd"))),(EXACT(($I52),PROPER(TEXT(BH50,"dddd"))))),"",IF(EXACT(($I52),(PROPER(TEXT(BH$3,"dddd")))),"",IF($K52=1,INDEX(Calendario!$D$3:$H$55,MATCH(BH$4,Calendario!$A$3:$A$55,0),MATCH($I52,Calendario!$D$2:$H$2,0)),IF($K52=2,IF(BG52="",INDEX(Calendario!$D$3:$H$55,MATCH(BH$4,Calendario!$A$3:$A$55,0),MATCH($I52,Calendario!$D$2:$H$2,0)),""),IF($K52=3,IF(AND((BF52=""),(BG52="")),INDEX(Calendario!$D$3:$H$55,MATCH(BH$4,Calendario!$A$3:$A$55,0),MATCH($I52,Calendario!$D$2:$H$2,0)),""),IF($K52=4,IF(AND((BE52=""),(BF52=""),(BG52="")),INDEX(Calendario!$D$3:$H$55,MATCH(BH$4,Calendario!$A$3:$A$55,0),MATCH($I52,Calendario!$D$2:$H$2,0)),""))))))))</f>
        <v/>
      </c>
      <c r="BI52" s="108">
        <f>IF(ISBLANK($I52),"",IF(OR(EXACT(($I52),PROPER(TEXT(BI51,"dddd"))),(EXACT(($I52),PROPER(TEXT(BI50,"dddd"))))),"",IF(EXACT(($I52),(PROPER(TEXT(BI$3,"dddd")))),"",IF($K52=1,INDEX(Calendario!$D$3:$H$55,MATCH(BI$4,Calendario!$A$3:$A$55,0),MATCH($I52,Calendario!$D$2:$H$2,0)),IF($K52=2,IF(BH52="",INDEX(Calendario!$D$3:$H$55,MATCH(BI$4,Calendario!$A$3:$A$55,0),MATCH($I52,Calendario!$D$2:$H$2,0)),""),IF($K52=3,IF(AND((BG52=""),(BH52="")),INDEX(Calendario!$D$3:$H$55,MATCH(BI$4,Calendario!$A$3:$A$55,0),MATCH($I52,Calendario!$D$2:$H$2,0)),""),IF($K52=4,IF(AND((BF52=""),(BG52=""),(BH52="")),INDEX(Calendario!$D$3:$H$55,MATCH(BI$4,Calendario!$A$3:$A$55,0),MATCH($I52,Calendario!$D$2:$H$2,0)),""))))))))</f>
        <v>44896</v>
      </c>
      <c r="BJ52" s="108" t="str">
        <f>IF(ISBLANK($I52),"",IF(OR(EXACT(($I52),PROPER(TEXT(BJ51,"dddd"))),(EXACT(($I52),PROPER(TEXT(BJ50,"dddd"))))),"",IF(EXACT(($I52),(PROPER(TEXT(BJ$3,"dddd")))),"",IF($K52=1,INDEX(Calendario!$D$3:$H$55,MATCH(BJ$4,Calendario!$A$3:$A$55,0),MATCH($I52,Calendario!$D$2:$H$2,0)),IF($K52=2,IF(BI52="",INDEX(Calendario!$D$3:$H$55,MATCH(BJ$4,Calendario!$A$3:$A$55,0),MATCH($I52,Calendario!$D$2:$H$2,0)),""),IF($K52=3,IF(AND((BH52=""),(BI52="")),INDEX(Calendario!$D$3:$H$55,MATCH(BJ$4,Calendario!$A$3:$A$55,0),MATCH($I52,Calendario!$D$2:$H$2,0)),""),IF($K52=4,IF(AND((BG52=""),(BH52=""),(BI52="")),INDEX(Calendario!$D$3:$H$55,MATCH(BJ$4,Calendario!$A$3:$A$55,0),MATCH($I52,Calendario!$D$2:$H$2,0)),""))))))))</f>
        <v/>
      </c>
      <c r="BK52" s="108" t="str">
        <f>IF(ISBLANK($I52),"",IF(OR(EXACT(($I52),PROPER(TEXT(BK51,"dddd"))),(EXACT(($I52),PROPER(TEXT(BK50,"dddd"))))),"",IF(EXACT(($I52),(PROPER(TEXT(BK$3,"dddd")))),"",IF($K52=1,INDEX(Calendario!$D$3:$H$55,MATCH(BK$4,Calendario!$A$3:$A$55,0),MATCH($I52,Calendario!$D$2:$H$2,0)),IF($K52=2,IF(BJ52="",INDEX(Calendario!$D$3:$H$55,MATCH(BK$4,Calendario!$A$3:$A$55,0),MATCH($I52,Calendario!$D$2:$H$2,0)),""),IF($K52=3,IF(AND((BI52=""),(BJ52="")),INDEX(Calendario!$D$3:$H$55,MATCH(BK$4,Calendario!$A$3:$A$55,0),MATCH($I52,Calendario!$D$2:$H$2,0)),""),IF($K52=4,IF(AND((BH52=""),(BI52=""),(BJ52="")),INDEX(Calendario!$D$3:$H$55,MATCH(BK$4,Calendario!$A$3:$A$55,0),MATCH($I52,Calendario!$D$2:$H$2,0)),""))))))))</f>
        <v/>
      </c>
      <c r="BL52" s="108" t="str">
        <f>IF(ISBLANK($I52),"",IF(OR(EXACT(($I52),PROPER(TEXT(BL51,"dddd"))),(EXACT(($I52),PROPER(TEXT(BL50,"dddd"))))),"",IF(EXACT(($I52),(PROPER(TEXT(BL$3,"dddd")))),"",IF($K52=1,INDEX(Calendario!$D$3:$H$55,MATCH(BL$4,Calendario!$A$3:$A$55,0),MATCH($I52,Calendario!$D$2:$H$2,0)),IF($K52=2,IF(BK52="",INDEX(Calendario!$D$3:$H$55,MATCH(BL$4,Calendario!$A$3:$A$55,0),MATCH($I52,Calendario!$D$2:$H$2,0)),""),IF($K52=3,IF(AND((BJ52=""),(BK52="")),INDEX(Calendario!$D$3:$H$55,MATCH(BL$4,Calendario!$A$3:$A$55,0),MATCH($I52,Calendario!$D$2:$H$2,0)),""),IF($K52=4,IF(AND((BI52=""),(BJ52=""),(BK52="")),INDEX(Calendario!$D$3:$H$55,MATCH(BL$4,Calendario!$A$3:$A$55,0),MATCH($I52,Calendario!$D$2:$H$2,0)),""))))))))</f>
        <v/>
      </c>
      <c r="BM52" s="108">
        <f>IF(ISBLANK($I52),"",IF(OR(EXACT(($I52),PROPER(TEXT(BM51,"dddd"))),(EXACT(($I52),PROPER(TEXT(BM50,"dddd"))))),"",IF(EXACT(($I52),(PROPER(TEXT(BM$3,"dddd")))),"",IF($K52=1,INDEX(Calendario!$D$3:$H$55,MATCH(BM$4,Calendario!$A$3:$A$55,0),MATCH($I52,Calendario!$D$2:$H$2,0)),IF($K52=2,IF(BL52="",INDEX(Calendario!$D$3:$H$55,MATCH(BM$4,Calendario!$A$3:$A$55,0),MATCH($I52,Calendario!$D$2:$H$2,0)),""),IF($K52=3,IF(AND((BK52=""),(BL52="")),INDEX(Calendario!$D$3:$H$55,MATCH(BM$4,Calendario!$A$3:$A$55,0),MATCH($I52,Calendario!$D$2:$H$2,0)),""),IF($K52=4,IF(AND((BJ52=""),(BK52=""),(BL52="")),INDEX(Calendario!$D$3:$H$55,MATCH(BM$4,Calendario!$A$3:$A$55,0),MATCH($I52,Calendario!$D$2:$H$2,0)),""))))))))</f>
        <v>44924</v>
      </c>
      <c r="BO52" s="88" t="s">
        <v>50</v>
      </c>
    </row>
    <row r="53" spans="1:67" s="88" customFormat="1" ht="26.25" customHeight="1" x14ac:dyDescent="0.25">
      <c r="A53" s="178">
        <f t="shared" si="1"/>
        <v>39</v>
      </c>
      <c r="B53" s="176" t="s">
        <v>1284</v>
      </c>
      <c r="C53" s="176" t="s">
        <v>1598</v>
      </c>
      <c r="D53" s="177" t="str">
        <f>IF(ISNA(VLOOKUP(C53,TSeccBS!$D:$H,5,FALSE)),"",VLOOKUP(C53,TSeccBS!$D:$H,5,FALSE))</f>
        <v>BOGOTA D. C.</v>
      </c>
      <c r="E53" s="176" t="s">
        <v>50</v>
      </c>
      <c r="F53" s="176" t="s">
        <v>58</v>
      </c>
      <c r="G53" s="177" t="str">
        <f>IF(ISNA(VLOOKUP(F53,Tmunic!$C$2:$D$1160,2,FALSE)),"",VLOOKUP(F53,Tmunic!$C$2:$D$1160,2,FALSE))</f>
        <v>UB ZIPAQUIRA</v>
      </c>
      <c r="H53" s="184" t="str">
        <f>IF(ISNA(VLOOKUP(G53,TDirReg!$F$1:$H$184,3,0)),"",VLOOKUP(G53,TDirReg!$F$1:$H$184,3,0))</f>
        <v>Hospital Universitario de la Samaritana Unidad Funcional Zipaquira CL.10 N°6-70</v>
      </c>
      <c r="I53" s="196" t="s">
        <v>128</v>
      </c>
      <c r="J53" s="195" t="s">
        <v>133</v>
      </c>
      <c r="K53" s="197">
        <v>2</v>
      </c>
      <c r="L53" s="202">
        <f t="shared" si="2"/>
        <v>23</v>
      </c>
      <c r="M53" s="107" t="str">
        <f>IF(ISBLANK($I53),"",IF(EXACT(($I53),(PROPER(TEXT(M$3,"dddd")))),"",IF(EXACT(M$4,$J53),IF($K53=1,INDEX(Calendario!$D$3:$H$55,MATCH(M$4,Calendario!$A$3:$A$55,0),MATCH($I53,Calendario!$D$2:$H$2,0)),INDEX(Calendario!$D$3:$H$55,MATCH($J53,Calendario!$A$3:$A$55,0),MATCH($I53,Calendario!$D$2:$H$2,0))),"")))</f>
        <v/>
      </c>
      <c r="N53" s="107" t="str">
        <f>IF(ISBLANK($I53),"",IF(OR(EXACT(($I53),PROPER(TEXT(N51,"dddd"))),(EXACT(($I53),PROPER(TEXT(N52,"dddd"))))),"",IF(EXACT(($I53),(PROPER(TEXT(N$3,"dddd")))),"",IF(EXACT(N$4,$J53),IF(M53="",IF(OR(($K53=4),($K53=3),($K53=2),($K53=1)),INDEX(Calendario!$D$3:$H$55,MATCH(N$4,Calendario!$A$3:$A$55,0),MATCH($I53,Calendario!$D$2:$H$2,0)),"")),IF($K53=1,IF(AND(M53="",EXACT((N$4),(CONCATENATE(Calendario!$A$1," ",(MID($J53,8,2))+1)))),INDEX(Calendario!$D$3:$H$55,MATCH(N$4,Calendario!$A$3:$A$55,0),MATCH($I53,Calendario!$D$2:$H$2,0)),IF(M53="","",INDEX(Calendario!$D$3:$H$55,MATCH(N$4,Calendario!$A$3:$A$55,0),MATCH($I53,Calendario!$D$2:$H$2,0)))),IF($K53=2,IF(M53="",IF(EXACT($K53,N$4),INDEX(Calendario!$D$3:$H$55,MATCH(N$4,Calendario!$A$3:$A$55,0),MATCH($I53,Calendario!$D$2:$H$2,0)),""),""),IF($K53=3,IF((M53=""),IF(EXACT($K53,N$4),INDEX(Calendario!$D$3:$H$55,MATCH(N$4,Calendario!$A$3:$A$55,0),MATCH($I53,Calendario!$D$2:$H$2,0)),""),""),IF($K53=4,IF((M53=""),IF(EXACT($K53,N$4),INDEX(Calendario!$D$3:$H$55,MATCH(N$4,Calendario!$A$3:$A$55,0),MATCH($I53,Calendario!$D$2:$H$2,0)),""),""),1))))))))</f>
        <v/>
      </c>
      <c r="O53" s="107" t="str">
        <f>IF(ISBLANK($I53),"",IF(EXACT(($I53),(PROPER(TEXT(O$3,"dddd")))),"",IF(OR(EXACT(($I53),PROPER(TEXT(O51,"dddd"))),(EXACT(($I53),PROPER(TEXT(O52,"dddd"))))),"",IF(EXACT(O$4,$J53),IF(N53="",IF(OR(($K53=4),($K53=3),($K53=2),($K53=1)),INDEX(Calendario!$D$3:$H$55,MATCH(O$4,Calendario!$A$3:$A$55,0),MATCH($I53,Calendario!$D$2:$H$2,0)),"")),IF($K53=1,IF(AND(M53="",EXACT((O$4),(CONCATENATE(Calendario!$A$1," ",(MID($J53,8,2))+1)))),INDEX(Calendario!$D$3:$H$55,MATCH(O$4,Calendario!$A$3:$A$55,0),MATCH($I53,Calendario!$D$2:$H$2,0)),IF(N53="",IF(EXACT(($I53),(PROPER(TEXT(N$3,"dddd")))),INDEX(Calendario!$D$3:$H$55,MATCH(O$4,Calendario!$A$3:$A$55,0),MATCH($I53,Calendario!$D$2:$H$2,0)),""),INDEX(Calendario!$D$3:$H$55,MATCH(O$4,Calendario!$A$3:$A$55,0),MATCH($I53,Calendario!$D$2:$H$2,0)))),IF(EXACT($M$4,"Semana 1"),IF($K53=2,IF(N53="",IF(OR(($J53="Semana 1"),($J53="Semana 2"),($J53="Semana 3")),INDEX(Calendario!$D$3:$H$55,MATCH(O$4,Calendario!$A$3:$A$55,0),MATCH($I53,Calendario!$D$2:$H$2,0)),""),""),IF($K53=3,IF(AND((M53=""),(N53="")),IF(OR(($J53="Semana 1"),($J53="Semana 2"),($J53="Semana 3")),INDEX(Calendario!$D$3:$H$55,MATCH(O$4,Calendario!$A$3:$A$55,0),MATCH($I53,Calendario!$D$2:$H$2,0)),""),""),IF($K53=4,IF(AND((M53=""),(N53="")),IF(OR(($J53="Semana 1"),($J53="Semana 2"),($J53="Semana 3")),INDEX(Calendario!$D$3:$H$55,MATCH(O$4,Calendario!$A$3:$A$55,0),MATCH($I53,Calendario!$D$2:$H$2,0)),""),"")))),IF($K53=2,IF(N53="",IF(OR(($J53="Semana 1"),($J53="Semana 2")),INDEX(Calendario!$D$3:$H$55,MATCH(O$4,Calendario!$A$3:$A$55,0),MATCH($I53,Calendario!$D$2:$H$2,0)),""),""),IF($K53=3,IF(AND((M53=""),(N53="")),IF(OR(($J53="Semana 1"),($J53="Semana 2")),INDEX(Calendario!$D$3:$H$55,MATCH(O$4,Calendario!$A$3:$A$55,0),MATCH($I53,Calendario!$D$2:$H$2,0)),""),""),IF($K53=4,IF(AND((M53=""),(N53="")),IF(OR(($J53="Semana 1"),($J53="Semana 2")),INDEX(Calendario!$D$3:$H$55,MATCH(O$4,Calendario!$A$3:$A$55,0),MATCH($I53,Calendario!$D$2:$H$2,0)),""),""))))))))))</f>
        <v/>
      </c>
      <c r="P53" s="107">
        <f>IF(ISBLANK($I53),"",IF(EXACT(($I53),(PROPER(TEXT(P$3,"dddd")))),"",IF(OR(EXACT(($I53),PROPER(TEXT(P51,"dddd"))),(EXACT(($I53),PROPER(TEXT(P52,"dddd"))))),"",IF(EXACT(P$4,$J53),IF(O53="",IF(OR(($K53=4),($K53=3),($K53=2),($K53=1)),INDEX(Calendario!$D$3:$H$55,MATCH(P$4,Calendario!$A$3:$A$55,0),MATCH($I53,Calendario!$D$2:$H$2,0)),"")),IF($K53=1,IF(AND(M53="",EXACT((P$4),(CONCATENATE(Calendario!$A$1," ",(MID($J53,8,2))+1)))),INDEX(Calendario!$D$3:$H$55,MATCH(P$4,Calendario!$A$3:$A$55,0),MATCH($I53,Calendario!$D$2:$H$2,0)),IF(O53="",IF(EXACT(($I53),(PROPER(TEXT(O$3,"dddd")))),INDEX(Calendario!$D$3:$H$55,MATCH(P$4,Calendario!$A$3:$A$55,0),MATCH($I53,Calendario!$D$2:$H$2,0)),""),INDEX(Calendario!$D$3:$H$55,MATCH(P$4,Calendario!$A$3:$A$55,0),MATCH($I53,Calendario!$D$2:$H$2,0)))),IF(EXACT($M$4,"Semana 1"),IF($K53=2,IF(O53="",IF(OR(($J53="Semana 1"),($J53="Semana 2"),($J53="Semana 3"),($J53="Semana 4")),INDEX(Calendario!$D$3:$H$55,MATCH(P$4,Calendario!$A$3:$A$55,0),MATCH($I53,Calendario!$D$2:$H$2,0)),""),""),IF($K53=3,IF(AND((N53=""),(O53="")),IF(OR(($J53="Semana 1"),($J53="Semana 2"),($J53="Semana 3"),($J53="Semana 4")),INDEX(Calendario!$D$3:$H$55,MATCH(P$4,Calendario!$A$3:$A$55,0),MATCH($I53,Calendario!$D$2:$H$2,0)),""),""),IF($K53=4,IF(AND((M53=""),(N53=""),(O53="")),IF(OR(($J53="Semana 1"),($J53="Semana 2"),($J53="Semana 3"),($J53="Semana 4")),INDEX(Calendario!$D$3:$H$55,MATCH(P$4,Calendario!$A$3:$A$55,0),MATCH($I53,Calendario!$D$2:$H$2,0)),""),"")))),IF($K53=2,IF(O53="",IF(OR(($J53="Semana 1"),($J53="Semana 2"),($J53="Semana 3")),INDEX(Calendario!$D$3:$H$55,MATCH(P$4,Calendario!$A$3:$A$55,0),MATCH($I53,Calendario!$D$2:$H$2,0)),""),""),IF($K53=3,IF(AND((N53=""),(O53="")),IF(OR(($J53="Semana 1"),($J53="Semana 2"),($J53="Semana 3")),INDEX(Calendario!$D$3:$H$55,MATCH(P$4,Calendario!$A$3:$A$55,0),MATCH($I53,Calendario!$D$2:$H$2,0)),""),""),IF($K53=4,IF(AND((M53=""),(N53=""),(O53="")),IF(OR(($J53="Semana 1"),($J53="Semana 2"),($J53="Semana 3")),INDEX(Calendario!$D$3:$H$55,MATCH(P$4,Calendario!$A$3:$A$55,0),MATCH($I53,Calendario!$D$2:$H$2,0)),""),""))))))))))</f>
        <v>44581</v>
      </c>
      <c r="Q53" s="107" t="str">
        <f>IF(ISBLANK($I53),"",IF(EXACT(($I53),(PROPER(TEXT(Q$3,"dddd")))),"",IF(OR(EXACT(($I53),PROPER(TEXT(Q51,"dddd"))),(EXACT(($I53),PROPER(TEXT(Q52,"dddd"))))),"",IF(EXACT(Q$4,$J53),IF(P53="",IF(OR(($K53=4),($K53=3),($K53=2),($K53=1)),INDEX(Calendario!$D$3:$H$55,MATCH(Q$4,Calendario!$A$3:$A$55,0),MATCH($I53,Calendario!$D$2:$H$2,0)),"")),IF($K53=1,IF(AND(M53="",EXACT((Q$4),(CONCATENATE(Calendario!$A$1," ",(MID($J53,8,2))+1)))),INDEX(Calendario!$D$3:$H$55,MATCH(Q$4,Calendario!$A$3:$A$55,0),MATCH($I53,Calendario!$D$2:$H$2,0)),IF(P53="","",INDEX(Calendario!$D$3:$H$55,MATCH(Q$4,Calendario!$A$3:$A$55,0),MATCH($I53,Calendario!$D$2:$H$2,0)))),IF(EXACT($M$4,"Semana 1"),IF($K53=2,IF(P53="",IF(OR(($J53="Semana 1"),($J53="Semana 2"),($J53="Semana 3"),($J53="Semana 4"),($J53="Semana 5")),INDEX(Calendario!$D$3:$H$55,MATCH(Q$4,Calendario!$A$3:$A$55,0),MATCH($I53,Calendario!$D$2:$H$2,0)),""),""),IF($K53=3,IF(AND((O53=""),(P53="")),IF(OR(($J53="Semana 1"),($J53="Semana 2"),($J53="Semana 3"),($J53="Semana 4"),($J53="Semana 5")),INDEX(Calendario!$D$3:$H$55,MATCH(Q$4,Calendario!$A$3:$A$55,0),MATCH($I53,Calendario!$D$2:$H$2,0)),""),""),IF($K53=4,IF(AND((N53=""),(O53=""),(P53="")),IF(OR(($J53="Semana 1"),($J53="Semana 2"),($J53="Semana 3"),($J53="Semana 4"),($J53="Semana 5")),INDEX(Calendario!$D$3:$H$55,MATCH(Q$4,Calendario!$A$3:$A$55,0),MATCH($I53,Calendario!$D$2:$H$2,0)),""),"")))),IF($K53=2,IF(P53="",IF(OR(($J53="Semana 1"),($J53="Semana 2"),($J53="Semana 3"),($J53="Semana 4")),INDEX(Calendario!$D$3:$H$55,MATCH(Q$4,Calendario!$A$3:$A$55,0),MATCH($I53,Calendario!$D$2:$H$2,0)),""),""),IF($K53=3,IF(AND((O53=""),(P53="")),IF(OR(($J53="Semana 1"),($J53="Semana 2"),($J53="Semana 3"),($J53="Semana 4")),INDEX(Calendario!$D$3:$H$55,MATCH(Q$4,Calendario!$A$3:$A$55,0),MATCH($I53,Calendario!$D$2:$H$2,0)),""),""),IF($K53=4,IF(AND((N53=""),(O53=""),(P53="")),IF(OR(($J53="Semana 1"),($J53="Semana 2"),($J53="Semana 3"),($J53="Semana 4")),INDEX(Calendario!$D$3:$H$55,MATCH(Q$4,Calendario!$A$3:$A$55,0),MATCH($I53,Calendario!$D$2:$H$2,0)),""),""))))))))))</f>
        <v/>
      </c>
      <c r="R53" s="108">
        <f>IF(ISBLANK($I53),"",IF(EXACT(($I53),(PROPER(TEXT(R$3,"dddd")))),"",IF(OR(EXACT(($I53),PROPER(TEXT(R51,"dddd"))),(EXACT(($I53),PROPER(TEXT(R52,"dddd"))))),"",IF(EXACT(R$4,$J53),IF(Q53="",IF(OR(($K53=4),($K53=3),($K53=2),($K53=1)),INDEX(Calendario!$D$3:$H$55,MATCH(R$4,Calendario!$A$3:$A$55,0),MATCH($I53,Calendario!$D$2:$H$2,0)),"")),IF($K53=1,IF(AND(N53="",EXACT((R$4),(CONCATENATE(Calendario!$A$1," ",(MID($J53,8,2))+1)))),INDEX(Calendario!$D$3:$H$55,MATCH(R$4,Calendario!$A$3:$A$55,0),MATCH($I53,Calendario!$D$2:$H$2,0)),IF(Q53="","",INDEX(Calendario!$D$3:$H$55,MATCH(R$4,Calendario!$A$3:$A$55,0),MATCH($I53,Calendario!$D$2:$H$2,0)))),IF(EXACT($M$4,"Semana 1"),IF($K53=2,IF(Q53="",IF(OR(($J53="Semana 1"),($J53="Semana 2"),($J53="Semana 3"),($J53="Semana 4"),($J53="Semana 5"),($J53="Semana 6")),INDEX(Calendario!$D$3:$H$55,MATCH(R$4,Calendario!$A$3:$A$55,0),MATCH($I53,Calendario!$D$2:$H$2,0)),""),""),IF($K53=3,IF(AND((P53=""),(Q53="")),IF(OR(($J53="Semana 1"),($J53="Semana 2"),($J53="Semana 3"),($J53="Semana 4"),($J53="Semana 5"),($J53="Semana 6")),INDEX(Calendario!$D$3:$H$55,MATCH(R$4,Calendario!$A$3:$A$55,0),MATCH($I53,Calendario!$D$2:$H$2,0)),""),""),IF($K53=4,IF(AND((O53=""),(P53=""),(Q53="")),IF(OR(($J53="Semana 1"),($J53="Semana 2"),($J53="Semana 3"),($J53="Semana 4"),($J53="Semana 5"),($J53="Semana 6")),INDEX(Calendario!$D$3:$H$55,MATCH(R$4,Calendario!$A$3:$A$55,0),MATCH($I53,Calendario!$D$2:$H$2,0)),""),"")))),IF($K53=2,IF(Q53="",IF(OR(($J53="Semana 1"),($J53="Semana 2"),($J53="Semana 3"),($J53="Semana 4"),($J53="Semana 5")),INDEX(Calendario!$D$3:$H$55,MATCH(R$4,Calendario!$A$3:$A$55,0),MATCH($I53,Calendario!$D$2:$H$2,0)),""),""),IF($K53=3,IF(AND((P53=""),(Q53="")),IF(OR(($J53="Semana 1"),($J53="Semana 2"),($J53="Semana 3"),($J53="Semana 4"),($J53="Semana 5")),INDEX(Calendario!$D$3:$H$55,MATCH(R$4,Calendario!$A$3:$A$55,0),MATCH($I53,Calendario!$D$2:$H$2,0)),""),""),IF($K53=4,IF(AND((O53=""),(P53=""),(Q53="")),IF(OR(($J53="Semana 1"),($J53="Semana 2"),($J53="Semana 3"),($J53="Semana 4"),($J53="Semana 5")),INDEX(Calendario!$D$3:$H$55,MATCH(R$4,Calendario!$A$3:$A$55,0),MATCH($I53,Calendario!$D$2:$H$2,0)),""),""))))))))))</f>
        <v>44595</v>
      </c>
      <c r="S53" s="108" t="str">
        <f>IF(ISBLANK($I53),"",IF(EXACT(($I53),(PROPER(TEXT(S$3,"dddd")))),"",IF(OR(EXACT(($I53),PROPER(TEXT(S51,"dddd"))),(EXACT(($I53),PROPER(TEXT(S52,"dddd"))))),"",IF(EXACT(S$4,$J53),IF(R53="",IF(OR(($K53=4),($K53=3),($K53=2),($K53=1)),INDEX(Calendario!$D$3:$H$55,MATCH(S$4,Calendario!$A$3:$A$55,0),MATCH($I53,Calendario!$D$2:$H$2,0)),"")),IF($K53=1,IF(AND(O53="",EXACT((S$4),(CONCATENATE(Calendario!$A$1," ",(MID($J53,8,2))+1)))),INDEX(Calendario!$D$3:$H$55,MATCH(S$4,Calendario!$A$3:$A$55,0),MATCH($I53,Calendario!$D$2:$H$2,0)),IF(R53="",IF(EXACT(($I53),(PROPER(TEXT(R$3,"dddd")))),INDEX(Calendario!$D$3:$H$55,MATCH(S$4,Calendario!$A$3:$A$55,0),MATCH($I53,Calendario!$D$2:$H$2,0)),""),INDEX(Calendario!$D$3:$H$55,MATCH(S$4,Calendario!$A$3:$A$55,0),MATCH($I53,Calendario!$D$2:$H$2,0)))),IF(EXACT($M$4,"Semana 1"),IF($K53=2,IF(R53="",IF(OR(($J53="Semana 1"),($J53="Semana 2"),($J53="Semana 3"),($J53="Semana 4"),($J53="Semana 5"),($J53="Semana 6"),($J53="Semana 7")),INDEX(Calendario!$D$3:$H$55,MATCH(S$4,Calendario!$A$3:$A$55,0),MATCH($I53,Calendario!$D$2:$H$2,0)),""),""),IF($K53=3,IF(AND((Q53=""),(R53="")),IF(OR(($J53="Semana 1"),($J53="Semana 2"),($J53="Semana 3"),($J53="Semana 4"),($J53="Semana 5"),($J53="Semana 6"),($J53="Semana 7")),INDEX(Calendario!$D$3:$H$55,MATCH(S$4,Calendario!$A$3:$A$55,0),MATCH($I53,Calendario!$D$2:$H$2,0)),""),""),IF($K53=4,IF(AND((P53=""),(Q53=""),(R53="")),IF(OR(($J53="Semana 1"),($J53="Semana 2"),($J53="Semana 3"),($J53="Semana 4"),($J53="Semana 5"),($J53="Semana 6"),($J53="Semana 7")),INDEX(Calendario!$D$3:$H$55,MATCH(S$4,Calendario!$A$3:$A$55,0),MATCH($I53,Calendario!$D$2:$H$2,0)),""),"")))),IF($K53=2,IF(R53="",IF(OR(($J53="Semana 1"),($J53="Semana 2"),($J53="Semana 3"),($J53="Semana 4"),($J53="Semana 5"),($J53="Semana 6")),INDEX(Calendario!$D$3:$H$55,MATCH(S$4,Calendario!$A$3:$A$55,0),MATCH($I53,Calendario!$D$2:$H$2,0)),""),""),IF($K53=3,IF(AND((Q53=""),(R53="")),IF(OR(($J53="Semana 1"),($J53="Semana 2"),($J53="Semana 3"),($J53="Semana 4"),($J53="Semana 5"),($J53="Semana 6")),INDEX(Calendario!$D$3:$H$55,MATCH(S$4,Calendario!$A$3:$A$55,0),MATCH($I53,Calendario!$D$2:$H$2,0)),""),""),IF($K53=4,IF(AND((P53=""),(Q53=""),(R53="")),IF(OR(($J53="Semana 1"),($J53="Semana 2"),($J53="Semana 3"),($J53="Semana 4"),($J53="Semana 5"),($J53="Semana 6")),INDEX(Calendario!$D$3:$H$55,MATCH(S$4,Calendario!$A$3:$A$55,0),MATCH($I53,Calendario!$D$2:$H$2,0)),""),""))))))))))</f>
        <v/>
      </c>
      <c r="T53" s="108">
        <f>IF(ISBLANK($I53),"",IF(EXACT(($I53),(PROPER(TEXT(T$3,"dddd")))),"",IF(OR(EXACT(($I53),PROPER(TEXT(T51,"dddd"))),(EXACT(($I53),PROPER(TEXT(T52,"dddd"))))),"",IF(EXACT(T$4,$J53),IF(S53="",IF(OR(($K53=4),($K53=3),($K53=2),($K53=1)),INDEX(Calendario!$D$3:$H$55,MATCH(T$4,Calendario!$A$3:$A$55,0),MATCH($I53,Calendario!$D$2:$H$2,0)),"")),IF($K53=1,IF(AND(P53="",EXACT((T$4),(CONCATENATE(Calendario!$A$1," ",(MID($J53,8,2))+1)))),INDEX(Calendario!$D$3:$H$55,MATCH(T$4,Calendario!$A$3:$A$55,0),MATCH($I53,Calendario!$D$2:$H$2,0)),IF(S53="",IF(EXACT(($I53),(PROPER(TEXT(S$3,"dddd")))),INDEX(Calendario!$D$3:$H$55,MATCH(T$4,Calendario!$A$3:$A$55,0),MATCH($I53,Calendario!$D$2:$H$2,0)),""),INDEX(Calendario!$D$3:$H$55,MATCH(T$4,Calendario!$A$3:$A$55,0),MATCH($I53,Calendario!$D$2:$H$2,0)))),IF(EXACT($M$4,"Semana 1"),IF($K53=2,IF(S53="",IF(OR(($J53="Semana 1"),($J53="Semana 2"),($J53="Semana 3"),($J53="Semana 4"),($J53="Semana 5"),($J53="Semana 6"),($J53="Semana 7"),($J53="Semana 8")),INDEX(Calendario!$D$3:$H$55,MATCH(T$4,Calendario!$A$3:$A$55,0),MATCH($I53,Calendario!$D$2:$H$2,0)),""),""),IF($K53=3,IF(AND((R53=""),(S53="")),IF(OR(($J53="Semana 1"),($J53="Semana 2"),($J53="Semana 3"),($J53="Semana 4"),($J53="Semana 5"),($J53="Semana 6"),($J53="Semana 7"),($J53="Semana 8")),INDEX(Calendario!$D$3:$H$55,MATCH(T$4,Calendario!$A$3:$A$55,0),MATCH($I53,Calendario!$D$2:$H$2,0)),""),""),IF($K53=4,IF(AND((Q53=""),(R53=""),(S53="")),IF(OR(($J53="Semana 1"),($J53="Semana 2"),($J53="Semana 3"),($J53="Semana 4"),($J53="Semana 5"),($J53="Semana 6"),($J53="Semana 7"),($J53="Semana 8")),INDEX(Calendario!$D$3:$H$55,MATCH(T$4,Calendario!$A$3:$A$55,0),MATCH($I53,Calendario!$D$2:$H$2,0)),""),"")))),IF($K53=2,IF(S53="",IF(OR(($J53="Semana 1"),($J53="Semana 2"),($J53="Semana 3"),($J53="Semana 4"),($J53="Semana 5"),($J53="Semana 6"),($J53="Semana 7")),INDEX(Calendario!$D$3:$H$55,MATCH(T$4,Calendario!$A$3:$A$55,0),MATCH($I53,Calendario!$D$2:$H$2,0)),""),""),IF($K53=3,IF(AND((R53=""),(S53="")),IF(OR(($J53="Semana 1"),($J53="Semana 2"),($J53="Semana 3"),($J53="Semana 4"),($J53="Semana 5"),($J53="Semana 6"),($J53="Semana 7")),INDEX(Calendario!$D$3:$H$55,MATCH(T$4,Calendario!$A$3:$A$55,0),MATCH($I53,Calendario!$D$2:$H$2,0)),""),""),IF($K53=4,IF(AND((Q53=""),(R53=""),(S53="")),IF(OR(($J53="Semana 1"),($J53="Semana 2"),($J53="Semana 3"),($J53="Semana 4"),($J53="Semana 5"),($J53="Semana 6"),($J53="Semana 7")),INDEX(Calendario!$D$3:$H$55,MATCH(T$4,Calendario!$A$3:$A$55,0),MATCH($I53,Calendario!$D$2:$H$2,0)),""),""))))))))))</f>
        <v>44609</v>
      </c>
      <c r="U53" s="108" t="str">
        <f>IF(ISBLANK($I53),"",IF(OR(EXACT(($I53),PROPER(TEXT(U52,"dddd"))),(EXACT(($I53),PROPER(TEXT(U51,"dddd"))))),"",IF(EXACT(($I53),(PROPER(TEXT(U$3,"dddd")))),"",IF($K53=1,INDEX(Calendario!$D$3:$H$55,MATCH(U$4,Calendario!$A$3:$A$55,0),MATCH($I53,Calendario!$D$2:$H$2,0)),IF($K53=2,IF(T53="",INDEX(Calendario!$D$3:$H$55,MATCH(U$4,Calendario!$A$3:$A$55,0),MATCH($I53,Calendario!$D$2:$H$2,0)),""),IF($K53=3,IF(AND((S53=""),(T53="")),INDEX(Calendario!$D$3:$H$55,MATCH(U$4,Calendario!$A$3:$A$55,0),MATCH($I53,Calendario!$D$2:$H$2,0)),""),IF($K53=4,IF(AND((R53=""),(S53=""),(T53="")),INDEX(Calendario!$D$3:$H$55,MATCH(U$4,Calendario!$A$3:$A$55,0),MATCH($I53,Calendario!$D$2:$H$2,0)),""))))))))</f>
        <v/>
      </c>
      <c r="V53" s="107">
        <f>IF(ISBLANK($I53),"",IF(OR(EXACT(($I53),PROPER(TEXT(V52,"dddd"))),(EXACT(($I53),PROPER(TEXT(V51,"dddd"))))),"",IF(EXACT(($I53),(PROPER(TEXT(V$3,"dddd")))),"",IF($K53=1,INDEX(Calendario!$D$3:$H$55,MATCH(V$4,Calendario!$A$3:$A$55,0),MATCH($I53,Calendario!$D$2:$H$2,0)),IF($K53=2,IF(U53="",INDEX(Calendario!$D$3:$H$55,MATCH(V$4,Calendario!$A$3:$A$55,0),MATCH($I53,Calendario!$D$2:$H$2,0)),""),IF($K53=3,IF(AND((T53=""),(U53="")),INDEX(Calendario!$D$3:$H$55,MATCH(V$4,Calendario!$A$3:$A$55,0),MATCH($I53,Calendario!$D$2:$H$2,0)),""),IF($K53=4,IF(AND((S53=""),(T53=""),(U53="")),INDEX(Calendario!$D$3:$H$55,MATCH(V$4,Calendario!$A$3:$A$55,0),MATCH($I53,Calendario!$D$2:$H$2,0)),""))))))))</f>
        <v>44623</v>
      </c>
      <c r="W53" s="107" t="str">
        <f>IF(ISBLANK($I53),"",IF(OR(EXACT(($I53),PROPER(TEXT(W52,"dddd"))),(EXACT(($I53),PROPER(TEXT(W51,"dddd"))))),"",IF(EXACT(($I53),(PROPER(TEXT(W$3,"dddd")))),"",IF($K53=1,INDEX(Calendario!$D$3:$H$55,MATCH(W$4,Calendario!$A$3:$A$55,0),MATCH($I53,Calendario!$D$2:$H$2,0)),IF($K53=2,IF(V53="",INDEX(Calendario!$D$3:$H$55,MATCH(W$4,Calendario!$A$3:$A$55,0),MATCH($I53,Calendario!$D$2:$H$2,0)),""),IF($K53=3,IF(AND((U53=""),(V53="")),INDEX(Calendario!$D$3:$H$55,MATCH(W$4,Calendario!$A$3:$A$55,0),MATCH($I53,Calendario!$D$2:$H$2,0)),""),IF($K53=4,IF(AND((T53=""),(U53=""),(V53="")),INDEX(Calendario!$D$3:$H$55,MATCH(W$4,Calendario!$A$3:$A$55,0),MATCH($I53,Calendario!$D$2:$H$2,0)),""))))))))</f>
        <v/>
      </c>
      <c r="X53" s="107">
        <f>IF(ISBLANK($I53),"",IF(OR(EXACT(($I53),PROPER(TEXT(X52,"dddd"))),(EXACT(($I53),PROPER(TEXT(X51,"dddd"))))),"",IF(EXACT(($I53),(PROPER(TEXT(X$3,"dddd")))),"",IF($K53=1,INDEX(Calendario!$D$3:$H$55,MATCH(X$4,Calendario!$A$3:$A$55,0),MATCH($I53,Calendario!$D$2:$H$2,0)),IF($K53=2,IF(W53="",INDEX(Calendario!$D$3:$H$55,MATCH(X$4,Calendario!$A$3:$A$55,0),MATCH($I53,Calendario!$D$2:$H$2,0)),""),IF($K53=3,IF(AND((V53=""),(W53="")),INDEX(Calendario!$D$3:$H$55,MATCH(X$4,Calendario!$A$3:$A$55,0),MATCH($I53,Calendario!$D$2:$H$2,0)),""),IF($K53=4,IF(AND((U53=""),(V53=""),(W53="")),INDEX(Calendario!$D$3:$H$55,MATCH(X$4,Calendario!$A$3:$A$55,0),MATCH($I53,Calendario!$D$2:$H$2,0)),""))))))))</f>
        <v>44637</v>
      </c>
      <c r="Y53" s="107" t="str">
        <f>IF(ISBLANK($I53),"",IF(OR(EXACT(($I53),PROPER(TEXT(Y52,"dddd"))),(EXACT(($I53),PROPER(TEXT(Y51,"dddd"))))),"",IF(EXACT(($I53),(PROPER(TEXT(Y$3,"dddd")))),"",IF($K53=1,INDEX(Calendario!$D$3:$H$55,MATCH(Y$4,Calendario!$A$3:$A$55,0),MATCH($I53,Calendario!$D$2:$H$2,0)),IF($K53=2,IF(X53="",INDEX(Calendario!$D$3:$H$55,MATCH(Y$4,Calendario!$A$3:$A$55,0),MATCH($I53,Calendario!$D$2:$H$2,0)),""),IF($K53=3,IF(AND((W53=""),(X53="")),INDEX(Calendario!$D$3:$H$55,MATCH(Y$4,Calendario!$A$3:$A$55,0),MATCH($I53,Calendario!$D$2:$H$2,0)),""),IF($K53=4,IF(AND((V53=""),(W53=""),(X53="")),INDEX(Calendario!$D$3:$H$55,MATCH(Y$4,Calendario!$A$3:$A$55,0),MATCH($I53,Calendario!$D$2:$H$2,0)),""))))))))</f>
        <v/>
      </c>
      <c r="Z53" s="107">
        <f>IF(ISBLANK($I53),"",IF(OR(EXACT(($I53),PROPER(TEXT(Z52,"dddd"))),(EXACT(($I53),PROPER(TEXT(Z51,"dddd"))))),"",IF(EXACT(($I53),(PROPER(TEXT(Z$3,"dddd")))),"",IF($K53=1,INDEX(Calendario!$D$3:$H$55,MATCH(Z$4,Calendario!$A$3:$A$55,0),MATCH($I53,Calendario!$D$2:$H$2,0)),IF($K53=2,IF(Y53="",INDEX(Calendario!$D$3:$H$55,MATCH(Z$4,Calendario!$A$3:$A$55,0),MATCH($I53,Calendario!$D$2:$H$2,0)),""),IF($K53=3,IF(AND((X53=""),(Y53="")),INDEX(Calendario!$D$3:$H$55,MATCH(Z$4,Calendario!$A$3:$A$55,0),MATCH($I53,Calendario!$D$2:$H$2,0)),""),IF($K53=4,IF(AND((W53=""),(X53=""),(Y53="")),INDEX(Calendario!$D$3:$H$55,MATCH(Z$4,Calendario!$A$3:$A$55,0),MATCH($I53,Calendario!$D$2:$H$2,0)),""))))))))</f>
        <v>44651</v>
      </c>
      <c r="AA53" s="108" t="str">
        <f>IF(ISBLANK($I53),"",IF(OR(EXACT(($I53),PROPER(TEXT(AA52,"dddd"))),(EXACT(($I53),PROPER(TEXT(AA51,"dddd"))))),"",IF(EXACT(($I53),(PROPER(TEXT(AA$3,"dddd")))),"",IF($K53=1,INDEX(Calendario!$D$3:$H$55,MATCH(AA$4,Calendario!$A$3:$A$55,0),MATCH($I53,Calendario!$D$2:$H$2,0)),IF($K53=2,IF(Z53="",INDEX(Calendario!$D$3:$H$55,MATCH(AA$4,Calendario!$A$3:$A$55,0),MATCH($I53,Calendario!$D$2:$H$2,0)),""),IF($K53=3,IF(AND((Y53=""),(Z53="")),INDEX(Calendario!$D$3:$H$55,MATCH(AA$4,Calendario!$A$3:$A$55,0),MATCH($I53,Calendario!$D$2:$H$2,0)),""),IF($K53=4,IF(AND((X53=""),(Y53=""),(Z53="")),INDEX(Calendario!$D$3:$H$55,MATCH(AA$4,Calendario!$A$3:$A$55,0),MATCH($I53,Calendario!$D$2:$H$2,0)),""))))))))</f>
        <v/>
      </c>
      <c r="AB53" s="108" t="str">
        <f>IF(ISBLANK($I53),"",IF(OR(EXACT(($I53),PROPER(TEXT(AB52,"dddd"))),(EXACT(($I53),PROPER(TEXT(AB51,"dddd"))))),"",IF(EXACT(($I53),(PROPER(TEXT(AB$3,"dddd")))),"",IF($K53=1,INDEX(Calendario!$D$3:$H$55,MATCH(AB$4,Calendario!$A$3:$A$55,0),MATCH($I53,Calendario!$D$2:$H$2,0)),IF($K53=2,IF(AA53="",INDEX(Calendario!$D$3:$H$55,MATCH(AB$4,Calendario!$A$3:$A$55,0),MATCH($I53,Calendario!$D$2:$H$2,0)),""),IF($K53=3,IF(AND((Z53=""),(AA53="")),INDEX(Calendario!$D$3:$H$55,MATCH(AB$4,Calendario!$A$3:$A$55,0),MATCH($I53,Calendario!$D$2:$H$2,0)),""),IF($K53=4,IF(AND((Y53=""),(Z53=""),(AA53="")),INDEX(Calendario!$D$3:$H$55,MATCH(AB$4,Calendario!$A$3:$A$55,0),MATCH($I53,Calendario!$D$2:$H$2,0)),""))))))))</f>
        <v/>
      </c>
      <c r="AC53" s="108" t="str">
        <f>IF(ISBLANK($I53),"",IF(OR(EXACT(($I53),PROPER(TEXT(AC52,"dddd"))),(EXACT(($I53),PROPER(TEXT(AC51,"dddd"))))),"",IF(EXACT(($I53),(PROPER(TEXT(AC$3,"dddd")))),"",IF($K53=1,INDEX(Calendario!$D$3:$H$55,MATCH(AC$4,Calendario!$A$3:$A$55,0),MATCH($I53,Calendario!$D$2:$H$2,0)),IF($K53=2,IF(AB53="",INDEX(Calendario!$D$3:$H$55,MATCH(AC$4,Calendario!$A$3:$A$55,0),MATCH($I53,Calendario!$D$2:$H$2,0)),""),IF($K53=3,IF(AND((AA53=""),(AB53="")),INDEX(Calendario!$D$3:$H$55,MATCH(AC$4,Calendario!$A$3:$A$55,0),MATCH($I53,Calendario!$D$2:$H$2,0)),""),IF($K53=4,IF(AND((Z53=""),(AA53=""),(AB53="")),INDEX(Calendario!$D$3:$H$55,MATCH(AC$4,Calendario!$A$3:$A$55,0),MATCH($I53,Calendario!$D$2:$H$2,0)),""))))))))</f>
        <v/>
      </c>
      <c r="AD53" s="108">
        <f>IF(ISBLANK($I53),"",IF(OR(EXACT(($I53),PROPER(TEXT(AD52,"dddd"))),(EXACT(($I53),PROPER(TEXT(AD51,"dddd"))))),"",IF(EXACT(($I53),(PROPER(TEXT(AD$3,"dddd")))),"",IF($K53=1,INDEX(Calendario!$D$3:$H$55,MATCH(AD$4,Calendario!$A$3:$A$55,0),MATCH($I53,Calendario!$D$2:$H$2,0)),IF($K53=2,IF(AC53="",INDEX(Calendario!$D$3:$H$55,MATCH(AD$4,Calendario!$A$3:$A$55,0),MATCH($I53,Calendario!$D$2:$H$2,0)),""),IF($K53=3,IF(AND((AB53=""),(AC53="")),INDEX(Calendario!$D$3:$H$55,MATCH(AD$4,Calendario!$A$3:$A$55,0),MATCH($I53,Calendario!$D$2:$H$2,0)),""),IF($K53=4,IF(AND((AA53=""),(AB53=""),(AC53="")),INDEX(Calendario!$D$3:$H$55,MATCH(AD$4,Calendario!$A$3:$A$55,0),MATCH($I53,Calendario!$D$2:$H$2,0)),""))))))))</f>
        <v>44679</v>
      </c>
      <c r="AE53" s="107" t="str">
        <f>IF(ISBLANK($I53),"",IF(OR(EXACT(($I53),PROPER(TEXT(AE52,"dddd"))),(EXACT(($I53),PROPER(TEXT(AE51,"dddd"))))),"",IF(EXACT(($I53),(PROPER(TEXT(AE$3,"dddd")))),"",IF($K53=1,INDEX(Calendario!$D$3:$H$55,MATCH(AE$4,Calendario!$A$3:$A$55,0),MATCH($I53,Calendario!$D$2:$H$2,0)),IF($K53=2,IF(AD53="",INDEX(Calendario!$D$3:$H$55,MATCH(AE$4,Calendario!$A$3:$A$55,0),MATCH($I53,Calendario!$D$2:$H$2,0)),""),IF($K53=3,IF(AND((AC53=""),(AD53="")),INDEX(Calendario!$D$3:$H$55,MATCH(AE$4,Calendario!$A$3:$A$55,0),MATCH($I53,Calendario!$D$2:$H$2,0)),""),IF($K53=4,IF(AND((AB53=""),(AC53=""),(AD53="")),INDEX(Calendario!$D$3:$H$55,MATCH(AE$4,Calendario!$A$3:$A$55,0),MATCH($I53,Calendario!$D$2:$H$2,0)),""))))))))</f>
        <v/>
      </c>
      <c r="AF53" s="107">
        <f>IF(ISBLANK($I53),"",IF(OR(EXACT(($I53),PROPER(TEXT(AF52,"dddd"))),(EXACT(($I53),PROPER(TEXT(AF51,"dddd"))))),"",IF(EXACT(($I53),(PROPER(TEXT(AF$3,"dddd")))),"",IF($K53=1,INDEX(Calendario!$D$3:$H$55,MATCH(AF$4,Calendario!$A$3:$A$55,0),MATCH($I53,Calendario!$D$2:$H$2,0)),IF($K53=2,IF(AE53="",INDEX(Calendario!$D$3:$H$55,MATCH(AF$4,Calendario!$A$3:$A$55,0),MATCH($I53,Calendario!$D$2:$H$2,0)),""),IF($K53=3,IF(AND((AD53=""),(AE53="")),INDEX(Calendario!$D$3:$H$55,MATCH(AF$4,Calendario!$A$3:$A$55,0),MATCH($I53,Calendario!$D$2:$H$2,0)),""),IF($K53=4,IF(AND((AC53=""),(AD53=""),(AE53="")),INDEX(Calendario!$D$3:$H$55,MATCH(AF$4,Calendario!$A$3:$A$55,0),MATCH($I53,Calendario!$D$2:$H$2,0)),""))))))))</f>
        <v>44693</v>
      </c>
      <c r="AG53" s="107" t="str">
        <f>IF(ISBLANK($I53),"",IF(OR(EXACT(($I53),PROPER(TEXT(AG52,"dddd"))),(EXACT(($I53),PROPER(TEXT(AG51,"dddd"))))),"",IF(EXACT(($I53),(PROPER(TEXT(AG$3,"dddd")))),"",IF($K53=1,INDEX(Calendario!$D$3:$H$55,MATCH(AG$4,Calendario!$A$3:$A$55,0),MATCH($I53,Calendario!$D$2:$H$2,0)),IF($K53=2,IF(AF53="",INDEX(Calendario!$D$3:$H$55,MATCH(AG$4,Calendario!$A$3:$A$55,0),MATCH($I53,Calendario!$D$2:$H$2,0)),""),IF($K53=3,IF(AND((AE53=""),(AF53="")),INDEX(Calendario!$D$3:$H$55,MATCH(AG$4,Calendario!$A$3:$A$55,0),MATCH($I53,Calendario!$D$2:$H$2,0)),""),IF($K53=4,IF(AND((AD53=""),(AE53=""),(AF53="")),INDEX(Calendario!$D$3:$H$55,MATCH(AG$4,Calendario!$A$3:$A$55,0),MATCH($I53,Calendario!$D$2:$H$2,0)),""))))))))</f>
        <v/>
      </c>
      <c r="AH53" s="107">
        <f>IF(ISBLANK($I53),"",IF(OR(EXACT(($I53),PROPER(TEXT(AH52,"dddd"))),(EXACT(($I53),PROPER(TEXT(AH51,"dddd"))))),"",IF(EXACT(($I53),(PROPER(TEXT(AH$3,"dddd")))),"",IF($K53=1,INDEX(Calendario!$D$3:$H$55,MATCH(AH$4,Calendario!$A$3:$A$55,0),MATCH($I53,Calendario!$D$2:$H$2,0)),IF($K53=2,IF(AG53="",INDEX(Calendario!$D$3:$H$55,MATCH(AH$4,Calendario!$A$3:$A$55,0),MATCH($I53,Calendario!$D$2:$H$2,0)),""),IF($K53=3,IF(AND((AF53=""),(AG53="")),INDEX(Calendario!$D$3:$H$55,MATCH(AH$4,Calendario!$A$3:$A$55,0),MATCH($I53,Calendario!$D$2:$H$2,0)),""),IF($K53=4,IF(AND((AE53=""),(AF53=""),(AG53="")),INDEX(Calendario!$D$3:$H$55,MATCH(AH$4,Calendario!$A$3:$A$55,0),MATCH($I53,Calendario!$D$2:$H$2,0)),""))))))))</f>
        <v>44707</v>
      </c>
      <c r="AI53" s="108" t="str">
        <f>IF(ISBLANK($I53),"",IF(OR(EXACT(($I53),PROPER(TEXT(AI52,"dddd"))),(EXACT(($I53),PROPER(TEXT(AI51,"dddd"))))),"",IF(EXACT(($I53),(PROPER(TEXT(AI$3,"dddd")))),"",IF($K53=1,INDEX(Calendario!$D$3:$H$55,MATCH(AI$4,Calendario!$A$3:$A$55,0),MATCH($I53,Calendario!$D$2:$H$2,0)),IF($K53=2,IF(AH53="",INDEX(Calendario!$D$3:$H$55,MATCH(AI$4,Calendario!$A$3:$A$55,0),MATCH($I53,Calendario!$D$2:$H$2,0)),""),IF($K53=3,IF(AND((AG53=""),(AH53="")),INDEX(Calendario!$D$3:$H$55,MATCH(AI$4,Calendario!$A$3:$A$55,0),MATCH($I53,Calendario!$D$2:$H$2,0)),""),IF($K53=4,IF(AND((AF53=""),(AG53=""),(AH53="")),INDEX(Calendario!$D$3:$H$55,MATCH(AI$4,Calendario!$A$3:$A$55,0),MATCH($I53,Calendario!$D$2:$H$2,0)),""))))))))</f>
        <v/>
      </c>
      <c r="AJ53" s="108">
        <f>IF(ISBLANK($I53),"",IF(OR(EXACT(($I53),PROPER(TEXT(AJ52,"dddd"))),(EXACT(($I53),PROPER(TEXT(AJ51,"dddd"))))),"",IF(EXACT(($I53),(PROPER(TEXT(AJ$3,"dddd")))),"",IF($K53=1,INDEX(Calendario!$D$3:$H$55,MATCH(AJ$4,Calendario!$A$3:$A$55,0),MATCH($I53,Calendario!$D$2:$H$2,0)),IF($K53=2,IF(AI53="",INDEX(Calendario!$D$3:$H$55,MATCH(AJ$4,Calendario!$A$3:$A$55,0),MATCH($I53,Calendario!$D$2:$H$2,0)),""),IF($K53=3,IF(AND((AH53=""),(AI53="")),INDEX(Calendario!$D$3:$H$55,MATCH(AJ$4,Calendario!$A$3:$A$55,0),MATCH($I53,Calendario!$D$2:$H$2,0)),""),IF($K53=4,IF(AND((AG53=""),(AH53=""),(AI53="")),INDEX(Calendario!$D$3:$H$55,MATCH(AJ$4,Calendario!$A$3:$A$55,0),MATCH($I53,Calendario!$D$2:$H$2,0)),""))))))))</f>
        <v>44721</v>
      </c>
      <c r="AK53" s="108" t="str">
        <f>IF(ISBLANK($I53),"",IF(OR(EXACT(($I53),PROPER(TEXT(AK52,"dddd"))),(EXACT(($I53),PROPER(TEXT(AK51,"dddd"))))),"",IF(EXACT(($I53),(PROPER(TEXT(AK$3,"dddd")))),"",IF($K53=1,INDEX(Calendario!$D$3:$H$55,MATCH(AK$4,Calendario!$A$3:$A$55,0),MATCH($I53,Calendario!$D$2:$H$2,0)),IF($K53=2,IF(AJ53="",INDEX(Calendario!$D$3:$H$55,MATCH(AK$4,Calendario!$A$3:$A$55,0),MATCH($I53,Calendario!$D$2:$H$2,0)),""),IF($K53=3,IF(AND((AI53=""),(AJ53="")),INDEX(Calendario!$D$3:$H$55,MATCH(AK$4,Calendario!$A$3:$A$55,0),MATCH($I53,Calendario!$D$2:$H$2,0)),""),IF($K53=4,IF(AND((AH53=""),(AI53=""),(AJ53="")),INDEX(Calendario!$D$3:$H$55,MATCH(AK$4,Calendario!$A$3:$A$55,0),MATCH($I53,Calendario!$D$2:$H$2,0)),""))))))))</f>
        <v/>
      </c>
      <c r="AL53" s="108">
        <f>IF(ISBLANK($I53),"",IF(OR(EXACT(($I53),PROPER(TEXT(AL52,"dddd"))),(EXACT(($I53),PROPER(TEXT(AL51,"dddd"))))),"",IF(EXACT(($I53),(PROPER(TEXT(AL$3,"dddd")))),"",IF($K53=1,INDEX(Calendario!$D$3:$H$55,MATCH(AL$4,Calendario!$A$3:$A$55,0),MATCH($I53,Calendario!$D$2:$H$2,0)),IF($K53=2,IF(AK53="",INDEX(Calendario!$D$3:$H$55,MATCH(AL$4,Calendario!$A$3:$A$55,0),MATCH($I53,Calendario!$D$2:$H$2,0)),""),IF($K53=3,IF(AND((AJ53=""),(AK53="")),INDEX(Calendario!$D$3:$H$55,MATCH(AL$4,Calendario!$A$3:$A$55,0),MATCH($I53,Calendario!$D$2:$H$2,0)),""),IF($K53=4,IF(AND((AI53=""),(AJ53=""),(AK53="")),INDEX(Calendario!$D$3:$H$55,MATCH(AL$4,Calendario!$A$3:$A$55,0),MATCH($I53,Calendario!$D$2:$H$2,0)),""))))))))</f>
        <v>44735</v>
      </c>
      <c r="AM53" s="108" t="str">
        <f>IF(ISBLANK($I53),"",IF(OR(EXACT(($I53),PROPER(TEXT(AM52,"dddd"))),(EXACT(($I53),PROPER(TEXT(AM51,"dddd"))))),"",IF(EXACT(($I53),(PROPER(TEXT(AM$3,"dddd")))),"",IF($K53=1,INDEX(Calendario!$D$3:$H$55,MATCH(AM$4,Calendario!$A$3:$A$55,0),MATCH($I53,Calendario!$D$2:$H$2,0)),IF($K53=2,IF(AL53="",INDEX(Calendario!$D$3:$H$55,MATCH(AM$4,Calendario!$A$3:$A$55,0),MATCH($I53,Calendario!$D$2:$H$2,0)),""),IF($K53=3,IF(AND((AK53=""),(AL53="")),INDEX(Calendario!$D$3:$H$55,MATCH(AM$4,Calendario!$A$3:$A$55,0),MATCH($I53,Calendario!$D$2:$H$2,0)),""),IF($K53=4,IF(AND((AJ53=""),(AK53=""),(AL53="")),INDEX(Calendario!$D$3:$H$55,MATCH(AM$4,Calendario!$A$3:$A$55,0),MATCH($I53,Calendario!$D$2:$H$2,0)),""))))))))</f>
        <v/>
      </c>
      <c r="AN53" s="107">
        <f>IF(ISBLANK($I53),"",IF(OR(EXACT(($I53),PROPER(TEXT(AN52,"dddd"))),(EXACT(($I53),PROPER(TEXT(AN51,"dddd"))))),"",IF(EXACT(($I53),(PROPER(TEXT(AN$3,"dddd")))),"",IF($K53=1,INDEX(Calendario!$D$3:$H$55,MATCH(AN$4,Calendario!$A$3:$A$55,0),MATCH($I53,Calendario!$D$2:$H$2,0)),IF($K53=2,IF(AM53="",INDEX(Calendario!$D$3:$H$55,MATCH(AN$4,Calendario!$A$3:$A$55,0),MATCH($I53,Calendario!$D$2:$H$2,0)),""),IF($K53=3,IF(AND((AL53=""),(AM53="")),INDEX(Calendario!$D$3:$H$55,MATCH(AN$4,Calendario!$A$3:$A$55,0),MATCH($I53,Calendario!$D$2:$H$2,0)),""),IF($K53=4,IF(AND((AK53=""),(AL53=""),(AM53="")),INDEX(Calendario!$D$3:$H$55,MATCH(AN$4,Calendario!$A$3:$A$55,0),MATCH($I53,Calendario!$D$2:$H$2,0)),""))))))))</f>
        <v>44749</v>
      </c>
      <c r="AO53" s="107" t="str">
        <f>IF(ISBLANK($I53),"",IF(OR(EXACT(($I53),PROPER(TEXT(AO52,"dddd"))),(EXACT(($I53),PROPER(TEXT(AO51,"dddd"))))),"",IF(EXACT(($I53),(PROPER(TEXT(AO$3,"dddd")))),"",IF($K53=1,INDEX(Calendario!$D$3:$H$55,MATCH(AO$4,Calendario!$A$3:$A$55,0),MATCH($I53,Calendario!$D$2:$H$2,0)),IF($K53=2,IF(AN53="",INDEX(Calendario!$D$3:$H$55,MATCH(AO$4,Calendario!$A$3:$A$55,0),MATCH($I53,Calendario!$D$2:$H$2,0)),""),IF($K53=3,IF(AND((AM53=""),(AN53="")),INDEX(Calendario!$D$3:$H$55,MATCH(AO$4,Calendario!$A$3:$A$55,0),MATCH($I53,Calendario!$D$2:$H$2,0)),""),IF($K53=4,IF(AND((AL53=""),(AM53=""),(AN53="")),INDEX(Calendario!$D$3:$H$55,MATCH(AO$4,Calendario!$A$3:$A$55,0),MATCH($I53,Calendario!$D$2:$H$2,0)),""))))))))</f>
        <v/>
      </c>
      <c r="AP53" s="107">
        <f>IF(ISBLANK($I53),"",IF(OR(EXACT(($I53),PROPER(TEXT(AP52,"dddd"))),(EXACT(($I53),PROPER(TEXT(AP51,"dddd"))))),"",IF(EXACT(($I53),(PROPER(TEXT(AP$3,"dddd")))),"",IF($K53=1,INDEX(Calendario!$D$3:$H$55,MATCH(AP$4,Calendario!$A$3:$A$55,0),MATCH($I53,Calendario!$D$2:$H$2,0)),IF($K53=2,IF(AO53="",INDEX(Calendario!$D$3:$H$55,MATCH(AP$4,Calendario!$A$3:$A$55,0),MATCH($I53,Calendario!$D$2:$H$2,0)),""),IF($K53=3,IF(AND((AN53=""),(AO53="")),INDEX(Calendario!$D$3:$H$55,MATCH(AP$4,Calendario!$A$3:$A$55,0),MATCH($I53,Calendario!$D$2:$H$2,0)),""),IF($K53=4,IF(AND((AM53=""),(AN53=""),(AO53="")),INDEX(Calendario!$D$3:$H$55,MATCH(AP$4,Calendario!$A$3:$A$55,0),MATCH($I53,Calendario!$D$2:$H$2,0)),""))))))))</f>
        <v>44763</v>
      </c>
      <c r="AQ53" s="107" t="str">
        <f>IF(ISBLANK($I53),"",IF(OR(EXACT(($I53),PROPER(TEXT(AQ52,"dddd"))),(EXACT(($I53),PROPER(TEXT(AQ51,"dddd"))))),"",IF(EXACT(($I53),(PROPER(TEXT(AQ$3,"dddd")))),"",IF($K53=1,INDEX(Calendario!$D$3:$H$55,MATCH(AQ$4,Calendario!$A$3:$A$55,0),MATCH($I53,Calendario!$D$2:$H$2,0)),IF($K53=2,IF(AP53="",INDEX(Calendario!$D$3:$H$55,MATCH(AQ$4,Calendario!$A$3:$A$55,0),MATCH($I53,Calendario!$D$2:$H$2,0)),""),IF($K53=3,IF(AND((AO53=""),(AP53="")),INDEX(Calendario!$D$3:$H$55,MATCH(AQ$4,Calendario!$A$3:$A$55,0),MATCH($I53,Calendario!$D$2:$H$2,0)),""),IF($K53=4,IF(AND((AN53=""),(AO53=""),(AP53="")),INDEX(Calendario!$D$3:$H$55,MATCH(AQ$4,Calendario!$A$3:$A$55,0),MATCH($I53,Calendario!$D$2:$H$2,0)),""))))))))</f>
        <v/>
      </c>
      <c r="AR53" s="108">
        <f>IF(ISBLANK($I53),"",IF(OR(EXACT(($I53),PROPER(TEXT(AR52,"dddd"))),(EXACT(($I53),PROPER(TEXT(AR51,"dddd"))))),"",IF(EXACT(($I53),(PROPER(TEXT(AR$3,"dddd")))),"",IF($K53=1,INDEX(Calendario!$D$3:$H$55,MATCH(AR$4,Calendario!$A$3:$A$55,0),MATCH($I53,Calendario!$D$2:$H$2,0)),IF($K53=2,IF(AQ53="",INDEX(Calendario!$D$3:$H$55,MATCH(AR$4,Calendario!$A$3:$A$55,0),MATCH($I53,Calendario!$D$2:$H$2,0)),""),IF($K53=3,IF(AND((AP53=""),(AQ53="")),INDEX(Calendario!$D$3:$H$55,MATCH(AR$4,Calendario!$A$3:$A$55,0),MATCH($I53,Calendario!$D$2:$H$2,0)),""),IF($K53=4,IF(AND((AO53=""),(AP53=""),(AQ53="")),INDEX(Calendario!$D$3:$H$55,MATCH(AR$4,Calendario!$A$3:$A$55,0),MATCH($I53,Calendario!$D$2:$H$2,0)),""))))))))</f>
        <v>44777</v>
      </c>
      <c r="AS53" s="108" t="str">
        <f>IF(ISBLANK($I53),"",IF(OR(EXACT(($I53),PROPER(TEXT(AS52,"dddd"))),(EXACT(($I53),PROPER(TEXT(AS51,"dddd"))))),"",IF(EXACT(($I53),(PROPER(TEXT(AS$3,"dddd")))),"",IF($K53=1,INDEX(Calendario!$D$3:$H$55,MATCH(AS$4,Calendario!$A$3:$A$55,0),MATCH($I53,Calendario!$D$2:$H$2,0)),IF($K53=2,IF(AR53="",INDEX(Calendario!$D$3:$H$55,MATCH(AS$4,Calendario!$A$3:$A$55,0),MATCH($I53,Calendario!$D$2:$H$2,0)),""),IF($K53=3,IF(AND((AQ53=""),(AR53="")),INDEX(Calendario!$D$3:$H$55,MATCH(AS$4,Calendario!$A$3:$A$55,0),MATCH($I53,Calendario!$D$2:$H$2,0)),""),IF($K53=4,IF(AND((AP53=""),(AQ53=""),(AR53="")),INDEX(Calendario!$D$3:$H$55,MATCH(AS$4,Calendario!$A$3:$A$55,0),MATCH($I53,Calendario!$D$2:$H$2,0)),""))))))))</f>
        <v/>
      </c>
      <c r="AT53" s="108">
        <f>IF(ISBLANK($I53),"",IF(OR(EXACT(($I53),PROPER(TEXT(AT52,"dddd"))),(EXACT(($I53),PROPER(TEXT(AT51,"dddd"))))),"",IF(EXACT(($I53),(PROPER(TEXT(AT$3,"dddd")))),"",IF($K53=1,INDEX(Calendario!$D$3:$H$55,MATCH(AT$4,Calendario!$A$3:$A$55,0),MATCH($I53,Calendario!$D$2:$H$2,0)),IF($K53=2,IF(AS53="",INDEX(Calendario!$D$3:$H$55,MATCH(AT$4,Calendario!$A$3:$A$55,0),MATCH($I53,Calendario!$D$2:$H$2,0)),""),IF($K53=3,IF(AND((AR53=""),(AS53="")),INDEX(Calendario!$D$3:$H$55,MATCH(AT$4,Calendario!$A$3:$A$55,0),MATCH($I53,Calendario!$D$2:$H$2,0)),""),IF($K53=4,IF(AND((AQ53=""),(AR53=""),(AS53="")),INDEX(Calendario!$D$3:$H$55,MATCH(AT$4,Calendario!$A$3:$A$55,0),MATCH($I53,Calendario!$D$2:$H$2,0)),""))))))))</f>
        <v>44791</v>
      </c>
      <c r="AU53" s="108" t="str">
        <f>IF(ISBLANK($I53),"",IF(OR(EXACT(($I53),PROPER(TEXT(AU52,"dddd"))),(EXACT(($I53),PROPER(TEXT(AU51,"dddd"))))),"",IF(EXACT(($I53),(PROPER(TEXT(AU$3,"dddd")))),"",IF($K53=1,INDEX(Calendario!$D$3:$H$55,MATCH(AU$4,Calendario!$A$3:$A$55,0),MATCH($I53,Calendario!$D$2:$H$2,0)),IF($K53=2,IF(AT53="",INDEX(Calendario!$D$3:$H$55,MATCH(AU$4,Calendario!$A$3:$A$55,0),MATCH($I53,Calendario!$D$2:$H$2,0)),""),IF($K53=3,IF(AND((AS53=""),(AT53="")),INDEX(Calendario!$D$3:$H$55,MATCH(AU$4,Calendario!$A$3:$A$55,0),MATCH($I53,Calendario!$D$2:$H$2,0)),""),IF($K53=4,IF(AND((AR53=""),(AS53=""),(AT53="")),INDEX(Calendario!$D$3:$H$55,MATCH(AU$4,Calendario!$A$3:$A$55,0),MATCH($I53,Calendario!$D$2:$H$2,0)),""))))))))</f>
        <v/>
      </c>
      <c r="AV53" s="107">
        <f>IF(ISBLANK($I53),"",IF(OR(EXACT(($I53),PROPER(TEXT(AV52,"dddd"))),(EXACT(($I53),PROPER(TEXT(AV51,"dddd"))))),"",IF(EXACT(($I53),(PROPER(TEXT(AV$3,"dddd")))),"",IF($K53=1,INDEX(Calendario!$D$3:$H$55,MATCH(AV$4,Calendario!$A$3:$A$55,0),MATCH($I53,Calendario!$D$2:$H$2,0)),IF($K53=2,IF(AU53="",INDEX(Calendario!$D$3:$H$55,MATCH(AV$4,Calendario!$A$3:$A$55,0),MATCH($I53,Calendario!$D$2:$H$2,0)),""),IF($K53=3,IF(AND((AT53=""),(AU53="")),INDEX(Calendario!$D$3:$H$55,MATCH(AV$4,Calendario!$A$3:$A$55,0),MATCH($I53,Calendario!$D$2:$H$2,0)),""),IF($K53=4,IF(AND((AS53=""),(AT53=""),(AU53="")),INDEX(Calendario!$D$3:$H$55,MATCH(AV$4,Calendario!$A$3:$A$55,0),MATCH($I53,Calendario!$D$2:$H$2,0)),""))))))))</f>
        <v>44805</v>
      </c>
      <c r="AW53" s="107" t="str">
        <f>IF(ISBLANK($I53),"",IF(OR(EXACT(($I53),PROPER(TEXT(AW52,"dddd"))),(EXACT(($I53),PROPER(TEXT(AW51,"dddd"))))),"",IF(EXACT(($I53),(PROPER(TEXT(AW$3,"dddd")))),"",IF($K53=1,INDEX(Calendario!$D$3:$H$55,MATCH(AW$4,Calendario!$A$3:$A$55,0),MATCH($I53,Calendario!$D$2:$H$2,0)),IF($K53=2,IF(AV53="",INDEX(Calendario!$D$3:$H$55,MATCH(AW$4,Calendario!$A$3:$A$55,0),MATCH($I53,Calendario!$D$2:$H$2,0)),""),IF($K53=3,IF(AND((AU53=""),(AV53="")),INDEX(Calendario!$D$3:$H$55,MATCH(AW$4,Calendario!$A$3:$A$55,0),MATCH($I53,Calendario!$D$2:$H$2,0)),""),IF($K53=4,IF(AND((AT53=""),(AU53=""),(AV53="")),INDEX(Calendario!$D$3:$H$55,MATCH(AW$4,Calendario!$A$3:$A$55,0),MATCH($I53,Calendario!$D$2:$H$2,0)),""))))))))</f>
        <v/>
      </c>
      <c r="AX53" s="107">
        <f>IF(ISBLANK($I53),"",IF(OR(EXACT(($I53),PROPER(TEXT(AX52,"dddd"))),(EXACT(($I53),PROPER(TEXT(AX51,"dddd"))))),"",IF(EXACT(($I53),(PROPER(TEXT(AX$3,"dddd")))),"",IF($K53=1,INDEX(Calendario!$D$3:$H$55,MATCH(AX$4,Calendario!$A$3:$A$55,0),MATCH($I53,Calendario!$D$2:$H$2,0)),IF($K53=2,IF(AW53="",INDEX(Calendario!$D$3:$H$55,MATCH(AX$4,Calendario!$A$3:$A$55,0),MATCH($I53,Calendario!$D$2:$H$2,0)),""),IF($K53=3,IF(AND((AV53=""),(AW53="")),INDEX(Calendario!$D$3:$H$55,MATCH(AX$4,Calendario!$A$3:$A$55,0),MATCH($I53,Calendario!$D$2:$H$2,0)),""),IF($K53=4,IF(AND((AU53=""),(AV53=""),(AW53="")),INDEX(Calendario!$D$3:$H$55,MATCH(AX$4,Calendario!$A$3:$A$55,0),MATCH($I53,Calendario!$D$2:$H$2,0)),""))))))))</f>
        <v>44819</v>
      </c>
      <c r="AY53" s="107" t="str">
        <f>IF(ISBLANK($I53),"",IF(OR(EXACT(($I53),PROPER(TEXT(AY52,"dddd"))),(EXACT(($I53),PROPER(TEXT(AY51,"dddd"))))),"",IF(EXACT(($I53),(PROPER(TEXT(AY$3,"dddd")))),"",IF($K53=1,INDEX(Calendario!$D$3:$H$55,MATCH(AY$4,Calendario!$A$3:$A$55,0),MATCH($I53,Calendario!$D$2:$H$2,0)),IF($K53=2,IF(AX53="",INDEX(Calendario!$D$3:$H$55,MATCH(AY$4,Calendario!$A$3:$A$55,0),MATCH($I53,Calendario!$D$2:$H$2,0)),""),IF($K53=3,IF(AND((AW53=""),(AX53="")),INDEX(Calendario!$D$3:$H$55,MATCH(AY$4,Calendario!$A$3:$A$55,0),MATCH($I53,Calendario!$D$2:$H$2,0)),""),IF($K53=4,IF(AND((AV53=""),(AW53=""),(AX53="")),INDEX(Calendario!$D$3:$H$55,MATCH(AY$4,Calendario!$A$3:$A$55,0),MATCH($I53,Calendario!$D$2:$H$2,0)),""))))))))</f>
        <v/>
      </c>
      <c r="AZ53" s="107">
        <f>IF(ISBLANK($I53),"",IF(OR(EXACT(($I53),PROPER(TEXT(AZ52,"dddd"))),(EXACT(($I53),PROPER(TEXT(AZ51,"dddd"))))),"",IF(EXACT(($I53),(PROPER(TEXT(AZ$3,"dddd")))),"",IF($K53=1,INDEX(Calendario!$D$3:$H$55,MATCH(AZ$4,Calendario!$A$3:$A$55,0),MATCH($I53,Calendario!$D$2:$H$2,0)),IF($K53=2,IF(AY53="",INDEX(Calendario!$D$3:$H$55,MATCH(AZ$4,Calendario!$A$3:$A$55,0),MATCH($I53,Calendario!$D$2:$H$2,0)),""),IF($K53=3,IF(AND((AX53=""),(AY53="")),INDEX(Calendario!$D$3:$H$55,MATCH(AZ$4,Calendario!$A$3:$A$55,0),MATCH($I53,Calendario!$D$2:$H$2,0)),""),IF($K53=4,IF(AND((AW53=""),(AX53=""),(AY53="")),INDEX(Calendario!$D$3:$H$55,MATCH(AZ$4,Calendario!$A$3:$A$55,0),MATCH($I53,Calendario!$D$2:$H$2,0)),""))))))))</f>
        <v>44833</v>
      </c>
      <c r="BA53" s="108" t="str">
        <f>IF(ISBLANK($I53),"",IF(OR(EXACT(($I53),PROPER(TEXT(BA52,"dddd"))),(EXACT(($I53),PROPER(TEXT(BA51,"dddd"))))),"",IF(EXACT(($I53),(PROPER(TEXT(BA$3,"dddd")))),"",IF($K53=1,INDEX(Calendario!$D$3:$H$55,MATCH(BA$4,Calendario!$A$3:$A$55,0),MATCH($I53,Calendario!$D$2:$H$2,0)),IF($K53=2,IF(AZ53="",INDEX(Calendario!$D$3:$H$55,MATCH(BA$4,Calendario!$A$3:$A$55,0),MATCH($I53,Calendario!$D$2:$H$2,0)),""),IF($K53=3,IF(AND((AY53=""),(AZ53="")),INDEX(Calendario!$D$3:$H$55,MATCH(BA$4,Calendario!$A$3:$A$55,0),MATCH($I53,Calendario!$D$2:$H$2,0)),""),IF($K53=4,IF(AND((AX53=""),(AY53=""),(AZ53="")),INDEX(Calendario!$D$3:$H$55,MATCH(BA$4,Calendario!$A$3:$A$55,0),MATCH($I53,Calendario!$D$2:$H$2,0)),""))))))))</f>
        <v/>
      </c>
      <c r="BB53" s="108">
        <f>IF(ISBLANK($I53),"",IF(OR(EXACT(($I53),PROPER(TEXT(BB52,"dddd"))),(EXACT(($I53),PROPER(TEXT(BB51,"dddd"))))),"",IF(EXACT(($I53),(PROPER(TEXT(BB$3,"dddd")))),"",IF($K53=1,INDEX(Calendario!$D$3:$H$55,MATCH(BB$4,Calendario!$A$3:$A$55,0),MATCH($I53,Calendario!$D$2:$H$2,0)),IF($K53=2,IF(BA53="",INDEX(Calendario!$D$3:$H$55,MATCH(BB$4,Calendario!$A$3:$A$55,0),MATCH($I53,Calendario!$D$2:$H$2,0)),""),IF($K53=3,IF(AND((AZ53=""),(BA53="")),INDEX(Calendario!$D$3:$H$55,MATCH(BB$4,Calendario!$A$3:$A$55,0),MATCH($I53,Calendario!$D$2:$H$2,0)),""),IF($K53=4,IF(AND((AY53=""),(AZ53=""),(BA53="")),INDEX(Calendario!$D$3:$H$55,MATCH(BB$4,Calendario!$A$3:$A$55,0),MATCH($I53,Calendario!$D$2:$H$2,0)),""))))))))</f>
        <v>44847</v>
      </c>
      <c r="BC53" s="108" t="str">
        <f>IF(ISBLANK($I53),"",IF(OR(EXACT(($I53),PROPER(TEXT(BC52,"dddd"))),(EXACT(($I53),PROPER(TEXT(BC51,"dddd"))))),"",IF(EXACT(($I53),(PROPER(TEXT(BC$3,"dddd")))),"",IF($K53=1,INDEX(Calendario!$D$3:$H$55,MATCH(BC$4,Calendario!$A$3:$A$55,0),MATCH($I53,Calendario!$D$2:$H$2,0)),IF($K53=2,IF(BB53="",INDEX(Calendario!$D$3:$H$55,MATCH(BC$4,Calendario!$A$3:$A$55,0),MATCH($I53,Calendario!$D$2:$H$2,0)),""),IF($K53=3,IF(AND((BA53=""),(BB53="")),INDEX(Calendario!$D$3:$H$55,MATCH(BC$4,Calendario!$A$3:$A$55,0),MATCH($I53,Calendario!$D$2:$H$2,0)),""),IF($K53=4,IF(AND((AZ53=""),(BA53=""),(BB53="")),INDEX(Calendario!$D$3:$H$55,MATCH(BC$4,Calendario!$A$3:$A$55,0),MATCH($I53,Calendario!$D$2:$H$2,0)),""))))))))</f>
        <v/>
      </c>
      <c r="BD53" s="108">
        <f>IF(ISBLANK($I53),"",IF(OR(EXACT(($I53),PROPER(TEXT(BD52,"dddd"))),(EXACT(($I53),PROPER(TEXT(BD51,"dddd"))))),"",IF(EXACT(($I53),(PROPER(TEXT(BD$3,"dddd")))),"",IF($K53=1,INDEX(Calendario!$D$3:$H$55,MATCH(BD$4,Calendario!$A$3:$A$55,0),MATCH($I53,Calendario!$D$2:$H$2,0)),IF($K53=2,IF(BC53="",INDEX(Calendario!$D$3:$H$55,MATCH(BD$4,Calendario!$A$3:$A$55,0),MATCH($I53,Calendario!$D$2:$H$2,0)),""),IF($K53=3,IF(AND((BB53=""),(BC53="")),INDEX(Calendario!$D$3:$H$55,MATCH(BD$4,Calendario!$A$3:$A$55,0),MATCH($I53,Calendario!$D$2:$H$2,0)),""),IF($K53=4,IF(AND((BA53=""),(BB53=""),(BC53="")),INDEX(Calendario!$D$3:$H$55,MATCH(BD$4,Calendario!$A$3:$A$55,0),MATCH($I53,Calendario!$D$2:$H$2,0)),""))))))))</f>
        <v>44861</v>
      </c>
      <c r="BE53" s="107" t="str">
        <f>IF(ISBLANK($I53),"",IF(OR(EXACT(($I53),PROPER(TEXT(BE52,"dddd"))),(EXACT(($I53),PROPER(TEXT(BE51,"dddd"))))),"",IF(EXACT(($I53),(PROPER(TEXT(BE$3,"dddd")))),"",IF($K53=1,INDEX(Calendario!$D$3:$H$55,MATCH(BE$4,Calendario!$A$3:$A$55,0),MATCH($I53,Calendario!$D$2:$H$2,0)),IF($K53=2,IF(BD53="",INDEX(Calendario!$D$3:$H$55,MATCH(BE$4,Calendario!$A$3:$A$55,0),MATCH($I53,Calendario!$D$2:$H$2,0)),""),IF($K53=3,IF(AND((BC53=""),(BD53="")),INDEX(Calendario!$D$3:$H$55,MATCH(BE$4,Calendario!$A$3:$A$55,0),MATCH($I53,Calendario!$D$2:$H$2,0)),""),IF($K53=4,IF(AND((BB53=""),(BC53=""),(BD53="")),INDEX(Calendario!$D$3:$H$55,MATCH(BE$4,Calendario!$A$3:$A$55,0),MATCH($I53,Calendario!$D$2:$H$2,0)),""))))))))</f>
        <v/>
      </c>
      <c r="BF53" s="107">
        <f>IF(ISBLANK($I53),"",IF(OR(EXACT(($I53),PROPER(TEXT(BF52,"dddd"))),(EXACT(($I53),PROPER(TEXT(BF51,"dddd"))))),"",IF(EXACT(($I53),(PROPER(TEXT(BF$3,"dddd")))),"",IF($K53=1,INDEX(Calendario!$D$3:$H$55,MATCH(BF$4,Calendario!$A$3:$A$55,0),MATCH($I53,Calendario!$D$2:$H$2,0)),IF($K53=2,IF(BE53="",INDEX(Calendario!$D$3:$H$55,MATCH(BF$4,Calendario!$A$3:$A$55,0),MATCH($I53,Calendario!$D$2:$H$2,0)),""),IF($K53=3,IF(AND((BD53=""),(BE53="")),INDEX(Calendario!$D$3:$H$55,MATCH(BF$4,Calendario!$A$3:$A$55,0),MATCH($I53,Calendario!$D$2:$H$2,0)),""),IF($K53=4,IF(AND((BC53=""),(BD53=""),(BE53="")),INDEX(Calendario!$D$3:$H$55,MATCH(BF$4,Calendario!$A$3:$A$55,0),MATCH($I53,Calendario!$D$2:$H$2,0)),""))))))))</f>
        <v>44875</v>
      </c>
      <c r="BG53" s="107" t="str">
        <f>IF(ISBLANK($I53),"",IF(OR(EXACT(($I53),PROPER(TEXT(BG52,"dddd"))),(EXACT(($I53),PROPER(TEXT(BG51,"dddd"))))),"",IF(EXACT(($I53),(PROPER(TEXT(BG$3,"dddd")))),"",IF($K53=1,INDEX(Calendario!$D$3:$H$55,MATCH(BG$4,Calendario!$A$3:$A$55,0),MATCH($I53,Calendario!$D$2:$H$2,0)),IF($K53=2,IF(BF53="",INDEX(Calendario!$D$3:$H$55,MATCH(BG$4,Calendario!$A$3:$A$55,0),MATCH($I53,Calendario!$D$2:$H$2,0)),""),IF($K53=3,IF(AND((BE53=""),(BF53="")),INDEX(Calendario!$D$3:$H$55,MATCH(BG$4,Calendario!$A$3:$A$55,0),MATCH($I53,Calendario!$D$2:$H$2,0)),""),IF($K53=4,IF(AND((BD53=""),(BE53=""),(BF53="")),INDEX(Calendario!$D$3:$H$55,MATCH(BG$4,Calendario!$A$3:$A$55,0),MATCH($I53,Calendario!$D$2:$H$2,0)),""))))))))</f>
        <v/>
      </c>
      <c r="BH53" s="107">
        <f>IF(ISBLANK($I53),"",IF(OR(EXACT(($I53),PROPER(TEXT(BH52,"dddd"))),(EXACT(($I53),PROPER(TEXT(BH51,"dddd"))))),"",IF(EXACT(($I53),(PROPER(TEXT(BH$3,"dddd")))),"",IF($K53=1,INDEX(Calendario!$D$3:$H$55,MATCH(BH$4,Calendario!$A$3:$A$55,0),MATCH($I53,Calendario!$D$2:$H$2,0)),IF($K53=2,IF(BG53="",INDEX(Calendario!$D$3:$H$55,MATCH(BH$4,Calendario!$A$3:$A$55,0),MATCH($I53,Calendario!$D$2:$H$2,0)),""),IF($K53=3,IF(AND((BF53=""),(BG53="")),INDEX(Calendario!$D$3:$H$55,MATCH(BH$4,Calendario!$A$3:$A$55,0),MATCH($I53,Calendario!$D$2:$H$2,0)),""),IF($K53=4,IF(AND((BE53=""),(BF53=""),(BG53="")),INDEX(Calendario!$D$3:$H$55,MATCH(BH$4,Calendario!$A$3:$A$55,0),MATCH($I53,Calendario!$D$2:$H$2,0)),""))))))))</f>
        <v>44889</v>
      </c>
      <c r="BI53" s="108" t="str">
        <f>IF(ISBLANK($I53),"",IF(OR(EXACT(($I53),PROPER(TEXT(BI52,"dddd"))),(EXACT(($I53),PROPER(TEXT(BI51,"dddd"))))),"",IF(EXACT(($I53),(PROPER(TEXT(BI$3,"dddd")))),"",IF($K53=1,INDEX(Calendario!$D$3:$H$55,MATCH(BI$4,Calendario!$A$3:$A$55,0),MATCH($I53,Calendario!$D$2:$H$2,0)),IF($K53=2,IF(BH53="",INDEX(Calendario!$D$3:$H$55,MATCH(BI$4,Calendario!$A$3:$A$55,0),MATCH($I53,Calendario!$D$2:$H$2,0)),""),IF($K53=3,IF(AND((BG53=""),(BH53="")),INDEX(Calendario!$D$3:$H$55,MATCH(BI$4,Calendario!$A$3:$A$55,0),MATCH($I53,Calendario!$D$2:$H$2,0)),""),IF($K53=4,IF(AND((BF53=""),(BG53=""),(BH53="")),INDEX(Calendario!$D$3:$H$55,MATCH(BI$4,Calendario!$A$3:$A$55,0),MATCH($I53,Calendario!$D$2:$H$2,0)),""))))))))</f>
        <v/>
      </c>
      <c r="BJ53" s="108" t="str">
        <f>IF(ISBLANK($I53),"",IF(OR(EXACT(($I53),PROPER(TEXT(BJ52,"dddd"))),(EXACT(($I53),PROPER(TEXT(BJ51,"dddd"))))),"",IF(EXACT(($I53),(PROPER(TEXT(BJ$3,"dddd")))),"",IF($K53=1,INDEX(Calendario!$D$3:$H$55,MATCH(BJ$4,Calendario!$A$3:$A$55,0),MATCH($I53,Calendario!$D$2:$H$2,0)),IF($K53=2,IF(BI53="",INDEX(Calendario!$D$3:$H$55,MATCH(BJ$4,Calendario!$A$3:$A$55,0),MATCH($I53,Calendario!$D$2:$H$2,0)),""),IF($K53=3,IF(AND((BH53=""),(BI53="")),INDEX(Calendario!$D$3:$H$55,MATCH(BJ$4,Calendario!$A$3:$A$55,0),MATCH($I53,Calendario!$D$2:$H$2,0)),""),IF($K53=4,IF(AND((BG53=""),(BH53=""),(BI53="")),INDEX(Calendario!$D$3:$H$55,MATCH(BJ$4,Calendario!$A$3:$A$55,0),MATCH($I53,Calendario!$D$2:$H$2,0)),""))))))))</f>
        <v/>
      </c>
      <c r="BK53" s="108">
        <f>IF(ISBLANK($I53),"",IF(OR(EXACT(($I53),PROPER(TEXT(BK52,"dddd"))),(EXACT(($I53),PROPER(TEXT(BK51,"dddd"))))),"",IF(EXACT(($I53),(PROPER(TEXT(BK$3,"dddd")))),"",IF($K53=1,INDEX(Calendario!$D$3:$H$55,MATCH(BK$4,Calendario!$A$3:$A$55,0),MATCH($I53,Calendario!$D$2:$H$2,0)),IF($K53=2,IF(BJ53="",INDEX(Calendario!$D$3:$H$55,MATCH(BK$4,Calendario!$A$3:$A$55,0),MATCH($I53,Calendario!$D$2:$H$2,0)),""),IF($K53=3,IF(AND((BI53=""),(BJ53="")),INDEX(Calendario!$D$3:$H$55,MATCH(BK$4,Calendario!$A$3:$A$55,0),MATCH($I53,Calendario!$D$2:$H$2,0)),""),IF($K53=4,IF(AND((BH53=""),(BI53=""),(BJ53="")),INDEX(Calendario!$D$3:$H$55,MATCH(BK$4,Calendario!$A$3:$A$55,0),MATCH($I53,Calendario!$D$2:$H$2,0)),""))))))))</f>
        <v>44910</v>
      </c>
      <c r="BL53" s="108" t="str">
        <f>IF(ISBLANK($I53),"",IF(OR(EXACT(($I53),PROPER(TEXT(BL52,"dddd"))),(EXACT(($I53),PROPER(TEXT(BL51,"dddd"))))),"",IF(EXACT(($I53),(PROPER(TEXT(BL$3,"dddd")))),"",IF($K53=1,INDEX(Calendario!$D$3:$H$55,MATCH(BL$4,Calendario!$A$3:$A$55,0),MATCH($I53,Calendario!$D$2:$H$2,0)),IF($K53=2,IF(BK53="",INDEX(Calendario!$D$3:$H$55,MATCH(BL$4,Calendario!$A$3:$A$55,0),MATCH($I53,Calendario!$D$2:$H$2,0)),""),IF($K53=3,IF(AND((BJ53=""),(BK53="")),INDEX(Calendario!$D$3:$H$55,MATCH(BL$4,Calendario!$A$3:$A$55,0),MATCH($I53,Calendario!$D$2:$H$2,0)),""),IF($K53=4,IF(AND((BI53=""),(BJ53=""),(BK53="")),INDEX(Calendario!$D$3:$H$55,MATCH(BL$4,Calendario!$A$3:$A$55,0),MATCH($I53,Calendario!$D$2:$H$2,0)),""))))))))</f>
        <v/>
      </c>
      <c r="BM53" s="108" t="str">
        <f>IF(ISBLANK($I53),"",IF(OR(EXACT(($I53),PROPER(TEXT(BM52,"dddd"))),(EXACT(($I53),PROPER(TEXT(BM51,"dddd"))))),"",IF(EXACT(($I53),(PROPER(TEXT(BM$3,"dddd")))),"",IF($K53=1,INDEX(Calendario!$D$3:$H$55,MATCH(BM$4,Calendario!$A$3:$A$55,0),MATCH($I53,Calendario!$D$2:$H$2,0)),IF($K53=2,IF(BL53="",INDEX(Calendario!$D$3:$H$55,MATCH(BM$4,Calendario!$A$3:$A$55,0),MATCH($I53,Calendario!$D$2:$H$2,0)),""),IF($K53=3,IF(AND((BK53=""),(BL53="")),INDEX(Calendario!$D$3:$H$55,MATCH(BM$4,Calendario!$A$3:$A$55,0),MATCH($I53,Calendario!$D$2:$H$2,0)),""),IF($K53=4,IF(AND((BJ53=""),(BK53=""),(BL53="")),INDEX(Calendario!$D$3:$H$55,MATCH(BM$4,Calendario!$A$3:$A$55,0),MATCH($I53,Calendario!$D$2:$H$2,0)),""))))))))</f>
        <v/>
      </c>
      <c r="BO53" s="88" t="s">
        <v>50</v>
      </c>
    </row>
    <row r="54" spans="1:67" s="88" customFormat="1" ht="26.25" customHeight="1" x14ac:dyDescent="0.25">
      <c r="A54" s="178" t="str">
        <f t="shared" si="1"/>
        <v/>
      </c>
      <c r="B54" s="176" t="s">
        <v>1284</v>
      </c>
      <c r="C54" s="176" t="s">
        <v>1598</v>
      </c>
      <c r="D54" s="177" t="str">
        <f>IF(ISNA(VLOOKUP(C54,TSeccBS!$D:$H,5,FALSE)),"",VLOOKUP(C54,TSeccBS!$D:$H,5,FALSE))</f>
        <v>BOGOTA D. C.</v>
      </c>
      <c r="E54" s="176" t="s">
        <v>50</v>
      </c>
      <c r="F54" s="284"/>
      <c r="G54" s="177" t="str">
        <f>IF(ISNA(VLOOKUP(F54,Tmunic!$C$2:$D$1160,2,FALSE)),"",VLOOKUP(F54,Tmunic!$C$2:$D$1160,2,FALSE))</f>
        <v/>
      </c>
      <c r="H54" s="184" t="str">
        <f>IF(ISNA(VLOOKUP(G54,TDirReg!$F$1:$H$184,3,0)),"",VLOOKUP(G54,TDirReg!$F$1:$H$184,3,0))</f>
        <v/>
      </c>
      <c r="I54" s="196"/>
      <c r="J54" s="195" t="s">
        <v>135</v>
      </c>
      <c r="K54" s="197">
        <v>4</v>
      </c>
      <c r="L54" s="202">
        <f t="shared" si="2"/>
        <v>0</v>
      </c>
      <c r="M54" s="107" t="str">
        <f>IF(ISBLANK($I54),"",IF(EXACT(($I54),(PROPER(TEXT(M$3,"dddd")))),"",IF(EXACT(M$4,$J54),IF($K54=1,INDEX(Calendario!$D$3:$H$55,MATCH(M$4,Calendario!$A$3:$A$55,0),MATCH($I54,Calendario!$D$2:$H$2,0)),INDEX(Calendario!$D$3:$H$55,MATCH($J54,Calendario!$A$3:$A$55,0),MATCH($I54,Calendario!$D$2:$H$2,0))),"")))</f>
        <v/>
      </c>
      <c r="N54" s="107" t="str">
        <f>IF(ISBLANK($I54),"",IF(OR(EXACT(($I54),PROPER(TEXT(N52,"dddd"))),(EXACT(($I54),PROPER(TEXT(N53,"dddd"))))),"",IF(EXACT(($I54),(PROPER(TEXT(N$3,"dddd")))),"",IF(EXACT(N$4,$J54),IF(M54="",IF(OR(($K54=4),($K54=3),($K54=2),($K54=1)),INDEX(Calendario!$D$3:$H$55,MATCH(N$4,Calendario!$A$3:$A$55,0),MATCH($I54,Calendario!$D$2:$H$2,0)),"")),IF($K54=1,IF(AND(M54="",EXACT((N$4),(CONCATENATE(Calendario!$A$1," ",(MID($J54,8,2))+1)))),INDEX(Calendario!$D$3:$H$55,MATCH(N$4,Calendario!$A$3:$A$55,0),MATCH($I54,Calendario!$D$2:$H$2,0)),IF(M54="","",INDEX(Calendario!$D$3:$H$55,MATCH(N$4,Calendario!$A$3:$A$55,0),MATCH($I54,Calendario!$D$2:$H$2,0)))),IF($K54=2,IF(M54="",IF(EXACT($K54,N$4),INDEX(Calendario!$D$3:$H$55,MATCH(N$4,Calendario!$A$3:$A$55,0),MATCH($I54,Calendario!$D$2:$H$2,0)),""),""),IF($K54=3,IF((M54=""),IF(EXACT($K54,N$4),INDEX(Calendario!$D$3:$H$55,MATCH(N$4,Calendario!$A$3:$A$55,0),MATCH($I54,Calendario!$D$2:$H$2,0)),""),""),IF($K54=4,IF((M54=""),IF(EXACT($K54,N$4),INDEX(Calendario!$D$3:$H$55,MATCH(N$4,Calendario!$A$3:$A$55,0),MATCH($I54,Calendario!$D$2:$H$2,0)),""),""),1))))))))</f>
        <v/>
      </c>
      <c r="O54" s="107" t="str">
        <f>IF(ISBLANK($I54),"",IF(EXACT(($I54),(PROPER(TEXT(O$3,"dddd")))),"",IF(OR(EXACT(($I54),PROPER(TEXT(O52,"dddd"))),(EXACT(($I54),PROPER(TEXT(O53,"dddd"))))),"",IF(EXACT(O$4,$J54),IF(N54="",IF(OR(($K54=4),($K54=3),($K54=2),($K54=1)),INDEX(Calendario!$D$3:$H$55,MATCH(O$4,Calendario!$A$3:$A$55,0),MATCH($I54,Calendario!$D$2:$H$2,0)),"")),IF($K54=1,IF(AND(M54="",EXACT((O$4),(CONCATENATE(Calendario!$A$1," ",(MID($J54,8,2))+1)))),INDEX(Calendario!$D$3:$H$55,MATCH(O$4,Calendario!$A$3:$A$55,0),MATCH($I54,Calendario!$D$2:$H$2,0)),IF(N54="",IF(EXACT(($I54),(PROPER(TEXT(N$3,"dddd")))),INDEX(Calendario!$D$3:$H$55,MATCH(O$4,Calendario!$A$3:$A$55,0),MATCH($I54,Calendario!$D$2:$H$2,0)),""),INDEX(Calendario!$D$3:$H$55,MATCH(O$4,Calendario!$A$3:$A$55,0),MATCH($I54,Calendario!$D$2:$H$2,0)))),IF(EXACT($M$4,"Semana 1"),IF($K54=2,IF(N54="",IF(OR(($J54="Semana 1"),($J54="Semana 2"),($J54="Semana 3")),INDEX(Calendario!$D$3:$H$55,MATCH(O$4,Calendario!$A$3:$A$55,0),MATCH($I54,Calendario!$D$2:$H$2,0)),""),""),IF($K54=3,IF(AND((M54=""),(N54="")),IF(OR(($J54="Semana 1"),($J54="Semana 2"),($J54="Semana 3")),INDEX(Calendario!$D$3:$H$55,MATCH(O$4,Calendario!$A$3:$A$55,0),MATCH($I54,Calendario!$D$2:$H$2,0)),""),""),IF($K54=4,IF(AND((M54=""),(N54="")),IF(OR(($J54="Semana 1"),($J54="Semana 2"),($J54="Semana 3")),INDEX(Calendario!$D$3:$H$55,MATCH(O$4,Calendario!$A$3:$A$55,0),MATCH($I54,Calendario!$D$2:$H$2,0)),""),"")))),IF($K54=2,IF(N54="",IF(OR(($J54="Semana 1"),($J54="Semana 2")),INDEX(Calendario!$D$3:$H$55,MATCH(O$4,Calendario!$A$3:$A$55,0),MATCH($I54,Calendario!$D$2:$H$2,0)),""),""),IF($K54=3,IF(AND((M54=""),(N54="")),IF(OR(($J54="Semana 1"),($J54="Semana 2")),INDEX(Calendario!$D$3:$H$55,MATCH(O$4,Calendario!$A$3:$A$55,0),MATCH($I54,Calendario!$D$2:$H$2,0)),""),""),IF($K54=4,IF(AND((M54=""),(N54="")),IF(OR(($J54="Semana 1"),($J54="Semana 2")),INDEX(Calendario!$D$3:$H$55,MATCH(O$4,Calendario!$A$3:$A$55,0),MATCH($I54,Calendario!$D$2:$H$2,0)),""),""))))))))))</f>
        <v/>
      </c>
      <c r="P54" s="107" t="str">
        <f>IF(ISBLANK($I54),"",IF(EXACT(($I54),(PROPER(TEXT(P$3,"dddd")))),"",IF(OR(EXACT(($I54),PROPER(TEXT(P52,"dddd"))),(EXACT(($I54),PROPER(TEXT(P53,"dddd"))))),"",IF(EXACT(P$4,$J54),IF(O54="",IF(OR(($K54=4),($K54=3),($K54=2),($K54=1)),INDEX(Calendario!$D$3:$H$55,MATCH(P$4,Calendario!$A$3:$A$55,0),MATCH($I54,Calendario!$D$2:$H$2,0)),"")),IF($K54=1,IF(AND(M54="",EXACT((P$4),(CONCATENATE(Calendario!$A$1," ",(MID($J54,8,2))+1)))),INDEX(Calendario!$D$3:$H$55,MATCH(P$4,Calendario!$A$3:$A$55,0),MATCH($I54,Calendario!$D$2:$H$2,0)),IF(O54="",IF(EXACT(($I54),(PROPER(TEXT(O$3,"dddd")))),INDEX(Calendario!$D$3:$H$55,MATCH(P$4,Calendario!$A$3:$A$55,0),MATCH($I54,Calendario!$D$2:$H$2,0)),""),INDEX(Calendario!$D$3:$H$55,MATCH(P$4,Calendario!$A$3:$A$55,0),MATCH($I54,Calendario!$D$2:$H$2,0)))),IF(EXACT($M$4,"Semana 1"),IF($K54=2,IF(O54="",IF(OR(($J54="Semana 1"),($J54="Semana 2"),($J54="Semana 3"),($J54="Semana 4")),INDEX(Calendario!$D$3:$H$55,MATCH(P$4,Calendario!$A$3:$A$55,0),MATCH($I54,Calendario!$D$2:$H$2,0)),""),""),IF($K54=3,IF(AND((N54=""),(O54="")),IF(OR(($J54="Semana 1"),($J54="Semana 2"),($J54="Semana 3"),($J54="Semana 4")),INDEX(Calendario!$D$3:$H$55,MATCH(P$4,Calendario!$A$3:$A$55,0),MATCH($I54,Calendario!$D$2:$H$2,0)),""),""),IF($K54=4,IF(AND((M54=""),(N54=""),(O54="")),IF(OR(($J54="Semana 1"),($J54="Semana 2"),($J54="Semana 3"),($J54="Semana 4")),INDEX(Calendario!$D$3:$H$55,MATCH(P$4,Calendario!$A$3:$A$55,0),MATCH($I54,Calendario!$D$2:$H$2,0)),""),"")))),IF($K54=2,IF(O54="",IF(OR(($J54="Semana 1"),($J54="Semana 2"),($J54="Semana 3")),INDEX(Calendario!$D$3:$H$55,MATCH(P$4,Calendario!$A$3:$A$55,0),MATCH($I54,Calendario!$D$2:$H$2,0)),""),""),IF($K54=3,IF(AND((N54=""),(O54="")),IF(OR(($J54="Semana 1"),($J54="Semana 2"),($J54="Semana 3")),INDEX(Calendario!$D$3:$H$55,MATCH(P$4,Calendario!$A$3:$A$55,0),MATCH($I54,Calendario!$D$2:$H$2,0)),""),""),IF($K54=4,IF(AND((M54=""),(N54=""),(O54="")),IF(OR(($J54="Semana 1"),($J54="Semana 2"),($J54="Semana 3")),INDEX(Calendario!$D$3:$H$55,MATCH(P$4,Calendario!$A$3:$A$55,0),MATCH($I54,Calendario!$D$2:$H$2,0)),""),""))))))))))</f>
        <v/>
      </c>
      <c r="Q54" s="107" t="str">
        <f>IF(ISBLANK($I54),"",IF(EXACT(($I54),(PROPER(TEXT(Q$3,"dddd")))),"",IF(OR(EXACT(($I54),PROPER(TEXT(Q52,"dddd"))),(EXACT(($I54),PROPER(TEXT(Q53,"dddd"))))),"",IF(EXACT(Q$4,$J54),IF(P54="",IF(OR(($K54=4),($K54=3),($K54=2),($K54=1)),INDEX(Calendario!$D$3:$H$55,MATCH(Q$4,Calendario!$A$3:$A$55,0),MATCH($I54,Calendario!$D$2:$H$2,0)),"")),IF($K54=1,IF(AND(M54="",EXACT((Q$4),(CONCATENATE(Calendario!$A$1," ",(MID($J54,8,2))+1)))),INDEX(Calendario!$D$3:$H$55,MATCH(Q$4,Calendario!$A$3:$A$55,0),MATCH($I54,Calendario!$D$2:$H$2,0)),IF(P54="","",INDEX(Calendario!$D$3:$H$55,MATCH(Q$4,Calendario!$A$3:$A$55,0),MATCH($I54,Calendario!$D$2:$H$2,0)))),IF(EXACT($M$4,"Semana 1"),IF($K54=2,IF(P54="",IF(OR(($J54="Semana 1"),($J54="Semana 2"),($J54="Semana 3"),($J54="Semana 4"),($J54="Semana 5")),INDEX(Calendario!$D$3:$H$55,MATCH(Q$4,Calendario!$A$3:$A$55,0),MATCH($I54,Calendario!$D$2:$H$2,0)),""),""),IF($K54=3,IF(AND((O54=""),(P54="")),IF(OR(($J54="Semana 1"),($J54="Semana 2"),($J54="Semana 3"),($J54="Semana 4"),($J54="Semana 5")),INDEX(Calendario!$D$3:$H$55,MATCH(Q$4,Calendario!$A$3:$A$55,0),MATCH($I54,Calendario!$D$2:$H$2,0)),""),""),IF($K54=4,IF(AND((N54=""),(O54=""),(P54="")),IF(OR(($J54="Semana 1"),($J54="Semana 2"),($J54="Semana 3"),($J54="Semana 4"),($J54="Semana 5")),INDEX(Calendario!$D$3:$H$55,MATCH(Q$4,Calendario!$A$3:$A$55,0),MATCH($I54,Calendario!$D$2:$H$2,0)),""),"")))),IF($K54=2,IF(P54="",IF(OR(($J54="Semana 1"),($J54="Semana 2"),($J54="Semana 3"),($J54="Semana 4")),INDEX(Calendario!$D$3:$H$55,MATCH(Q$4,Calendario!$A$3:$A$55,0),MATCH($I54,Calendario!$D$2:$H$2,0)),""),""),IF($K54=3,IF(AND((O54=""),(P54="")),IF(OR(($J54="Semana 1"),($J54="Semana 2"),($J54="Semana 3"),($J54="Semana 4")),INDEX(Calendario!$D$3:$H$55,MATCH(Q$4,Calendario!$A$3:$A$55,0),MATCH($I54,Calendario!$D$2:$H$2,0)),""),""),IF($K54=4,IF(AND((N54=""),(O54=""),(P54="")),IF(OR(($J54="Semana 1"),($J54="Semana 2"),($J54="Semana 3"),($J54="Semana 4")),INDEX(Calendario!$D$3:$H$55,MATCH(Q$4,Calendario!$A$3:$A$55,0),MATCH($I54,Calendario!$D$2:$H$2,0)),""),""))))))))))</f>
        <v/>
      </c>
      <c r="R54" s="108" t="str">
        <f>IF(ISBLANK($I54),"",IF(EXACT(($I54),(PROPER(TEXT(R$3,"dddd")))),"",IF(OR(EXACT(($I54),PROPER(TEXT(R52,"dddd"))),(EXACT(($I54),PROPER(TEXT(R53,"dddd"))))),"",IF(EXACT(R$4,$J54),IF(Q54="",IF(OR(($K54=4),($K54=3),($K54=2),($K54=1)),INDEX(Calendario!$D$3:$H$55,MATCH(R$4,Calendario!$A$3:$A$55,0),MATCH($I54,Calendario!$D$2:$H$2,0)),"")),IF($K54=1,IF(AND(N54="",EXACT((R$4),(CONCATENATE(Calendario!$A$1," ",(MID($J54,8,2))+1)))),INDEX(Calendario!$D$3:$H$55,MATCH(R$4,Calendario!$A$3:$A$55,0),MATCH($I54,Calendario!$D$2:$H$2,0)),IF(Q54="","",INDEX(Calendario!$D$3:$H$55,MATCH(R$4,Calendario!$A$3:$A$55,0),MATCH($I54,Calendario!$D$2:$H$2,0)))),IF(EXACT($M$4,"Semana 1"),IF($K54=2,IF(Q54="",IF(OR(($J54="Semana 1"),($J54="Semana 2"),($J54="Semana 3"),($J54="Semana 4"),($J54="Semana 5"),($J54="Semana 6")),INDEX(Calendario!$D$3:$H$55,MATCH(R$4,Calendario!$A$3:$A$55,0),MATCH($I54,Calendario!$D$2:$H$2,0)),""),""),IF($K54=3,IF(AND((P54=""),(Q54="")),IF(OR(($J54="Semana 1"),($J54="Semana 2"),($J54="Semana 3"),($J54="Semana 4"),($J54="Semana 5"),($J54="Semana 6")),INDEX(Calendario!$D$3:$H$55,MATCH(R$4,Calendario!$A$3:$A$55,0),MATCH($I54,Calendario!$D$2:$H$2,0)),""),""),IF($K54=4,IF(AND((O54=""),(P54=""),(Q54="")),IF(OR(($J54="Semana 1"),($J54="Semana 2"),($J54="Semana 3"),($J54="Semana 4"),($J54="Semana 5"),($J54="Semana 6")),INDEX(Calendario!$D$3:$H$55,MATCH(R$4,Calendario!$A$3:$A$55,0),MATCH($I54,Calendario!$D$2:$H$2,0)),""),"")))),IF($K54=2,IF(Q54="",IF(OR(($J54="Semana 1"),($J54="Semana 2"),($J54="Semana 3"),($J54="Semana 4"),($J54="Semana 5")),INDEX(Calendario!$D$3:$H$55,MATCH(R$4,Calendario!$A$3:$A$55,0),MATCH($I54,Calendario!$D$2:$H$2,0)),""),""),IF($K54=3,IF(AND((P54=""),(Q54="")),IF(OR(($J54="Semana 1"),($J54="Semana 2"),($J54="Semana 3"),($J54="Semana 4"),($J54="Semana 5")),INDEX(Calendario!$D$3:$H$55,MATCH(R$4,Calendario!$A$3:$A$55,0),MATCH($I54,Calendario!$D$2:$H$2,0)),""),""),IF($K54=4,IF(AND((O54=""),(P54=""),(Q54="")),IF(OR(($J54="Semana 1"),($J54="Semana 2"),($J54="Semana 3"),($J54="Semana 4"),($J54="Semana 5")),INDEX(Calendario!$D$3:$H$55,MATCH(R$4,Calendario!$A$3:$A$55,0),MATCH($I54,Calendario!$D$2:$H$2,0)),""),""))))))))))</f>
        <v/>
      </c>
      <c r="S54" s="108" t="str">
        <f>IF(ISBLANK($I54),"",IF(EXACT(($I54),(PROPER(TEXT(S$3,"dddd")))),"",IF(OR(EXACT(($I54),PROPER(TEXT(S52,"dddd"))),(EXACT(($I54),PROPER(TEXT(S53,"dddd"))))),"",IF(EXACT(S$4,$J54),IF(R54="",IF(OR(($K54=4),($K54=3),($K54=2),($K54=1)),INDEX(Calendario!$D$3:$H$55,MATCH(S$4,Calendario!$A$3:$A$55,0),MATCH($I54,Calendario!$D$2:$H$2,0)),"")),IF($K54=1,IF(AND(O54="",EXACT((S$4),(CONCATENATE(Calendario!$A$1," ",(MID($J54,8,2))+1)))),INDEX(Calendario!$D$3:$H$55,MATCH(S$4,Calendario!$A$3:$A$55,0),MATCH($I54,Calendario!$D$2:$H$2,0)),IF(R54="",IF(EXACT(($I54),(PROPER(TEXT(R$3,"dddd")))),INDEX(Calendario!$D$3:$H$55,MATCH(S$4,Calendario!$A$3:$A$55,0),MATCH($I54,Calendario!$D$2:$H$2,0)),""),INDEX(Calendario!$D$3:$H$55,MATCH(S$4,Calendario!$A$3:$A$55,0),MATCH($I54,Calendario!$D$2:$H$2,0)))),IF(EXACT($M$4,"Semana 1"),IF($K54=2,IF(R54="",IF(OR(($J54="Semana 1"),($J54="Semana 2"),($J54="Semana 3"),($J54="Semana 4"),($J54="Semana 5"),($J54="Semana 6"),($J54="Semana 7")),INDEX(Calendario!$D$3:$H$55,MATCH(S$4,Calendario!$A$3:$A$55,0),MATCH($I54,Calendario!$D$2:$H$2,0)),""),""),IF($K54=3,IF(AND((Q54=""),(R54="")),IF(OR(($J54="Semana 1"),($J54="Semana 2"),($J54="Semana 3"),($J54="Semana 4"),($J54="Semana 5"),($J54="Semana 6"),($J54="Semana 7")),INDEX(Calendario!$D$3:$H$55,MATCH(S$4,Calendario!$A$3:$A$55,0),MATCH($I54,Calendario!$D$2:$H$2,0)),""),""),IF($K54=4,IF(AND((P54=""),(Q54=""),(R54="")),IF(OR(($J54="Semana 1"),($J54="Semana 2"),($J54="Semana 3"),($J54="Semana 4"),($J54="Semana 5"),($J54="Semana 6"),($J54="Semana 7")),INDEX(Calendario!$D$3:$H$55,MATCH(S$4,Calendario!$A$3:$A$55,0),MATCH($I54,Calendario!$D$2:$H$2,0)),""),"")))),IF($K54=2,IF(R54="",IF(OR(($J54="Semana 1"),($J54="Semana 2"),($J54="Semana 3"),($J54="Semana 4"),($J54="Semana 5"),($J54="Semana 6")),INDEX(Calendario!$D$3:$H$55,MATCH(S$4,Calendario!$A$3:$A$55,0),MATCH($I54,Calendario!$D$2:$H$2,0)),""),""),IF($K54=3,IF(AND((Q54=""),(R54="")),IF(OR(($J54="Semana 1"),($J54="Semana 2"),($J54="Semana 3"),($J54="Semana 4"),($J54="Semana 5"),($J54="Semana 6")),INDEX(Calendario!$D$3:$H$55,MATCH(S$4,Calendario!$A$3:$A$55,0),MATCH($I54,Calendario!$D$2:$H$2,0)),""),""),IF($K54=4,IF(AND((P54=""),(Q54=""),(R54="")),IF(OR(($J54="Semana 1"),($J54="Semana 2"),($J54="Semana 3"),($J54="Semana 4"),($J54="Semana 5"),($J54="Semana 6")),INDEX(Calendario!$D$3:$H$55,MATCH(S$4,Calendario!$A$3:$A$55,0),MATCH($I54,Calendario!$D$2:$H$2,0)),""),""))))))))))</f>
        <v/>
      </c>
      <c r="T54" s="108" t="str">
        <f>IF(ISBLANK($I54),"",IF(EXACT(($I54),(PROPER(TEXT(T$3,"dddd")))),"",IF(OR(EXACT(($I54),PROPER(TEXT(T52,"dddd"))),(EXACT(($I54),PROPER(TEXT(T53,"dddd"))))),"",IF(EXACT(T$4,$J54),IF(S54="",IF(OR(($K54=4),($K54=3),($K54=2),($K54=1)),INDEX(Calendario!$D$3:$H$55,MATCH(T$4,Calendario!$A$3:$A$55,0),MATCH($I54,Calendario!$D$2:$H$2,0)),"")),IF($K54=1,IF(AND(P54="",EXACT((T$4),(CONCATENATE(Calendario!$A$1," ",(MID($J54,8,2))+1)))),INDEX(Calendario!$D$3:$H$55,MATCH(T$4,Calendario!$A$3:$A$55,0),MATCH($I54,Calendario!$D$2:$H$2,0)),IF(S54="",IF(EXACT(($I54),(PROPER(TEXT(S$3,"dddd")))),INDEX(Calendario!$D$3:$H$55,MATCH(T$4,Calendario!$A$3:$A$55,0),MATCH($I54,Calendario!$D$2:$H$2,0)),""),INDEX(Calendario!$D$3:$H$55,MATCH(T$4,Calendario!$A$3:$A$55,0),MATCH($I54,Calendario!$D$2:$H$2,0)))),IF(EXACT($M$4,"Semana 1"),IF($K54=2,IF(S54="",IF(OR(($J54="Semana 1"),($J54="Semana 2"),($J54="Semana 3"),($J54="Semana 4"),($J54="Semana 5"),($J54="Semana 6"),($J54="Semana 7"),($J54="Semana 8")),INDEX(Calendario!$D$3:$H$55,MATCH(T$4,Calendario!$A$3:$A$55,0),MATCH($I54,Calendario!$D$2:$H$2,0)),""),""),IF($K54=3,IF(AND((R54=""),(S54="")),IF(OR(($J54="Semana 1"),($J54="Semana 2"),($J54="Semana 3"),($J54="Semana 4"),($J54="Semana 5"),($J54="Semana 6"),($J54="Semana 7"),($J54="Semana 8")),INDEX(Calendario!$D$3:$H$55,MATCH(T$4,Calendario!$A$3:$A$55,0),MATCH($I54,Calendario!$D$2:$H$2,0)),""),""),IF($K54=4,IF(AND((Q54=""),(R54=""),(S54="")),IF(OR(($J54="Semana 1"),($J54="Semana 2"),($J54="Semana 3"),($J54="Semana 4"),($J54="Semana 5"),($J54="Semana 6"),($J54="Semana 7"),($J54="Semana 8")),INDEX(Calendario!$D$3:$H$55,MATCH(T$4,Calendario!$A$3:$A$55,0),MATCH($I54,Calendario!$D$2:$H$2,0)),""),"")))),IF($K54=2,IF(S54="",IF(OR(($J54="Semana 1"),($J54="Semana 2"),($J54="Semana 3"),($J54="Semana 4"),($J54="Semana 5"),($J54="Semana 6"),($J54="Semana 7")),INDEX(Calendario!$D$3:$H$55,MATCH(T$4,Calendario!$A$3:$A$55,0),MATCH($I54,Calendario!$D$2:$H$2,0)),""),""),IF($K54=3,IF(AND((R54=""),(S54="")),IF(OR(($J54="Semana 1"),($J54="Semana 2"),($J54="Semana 3"),($J54="Semana 4"),($J54="Semana 5"),($J54="Semana 6"),($J54="Semana 7")),INDEX(Calendario!$D$3:$H$55,MATCH(T$4,Calendario!$A$3:$A$55,0),MATCH($I54,Calendario!$D$2:$H$2,0)),""),""),IF($K54=4,IF(AND((Q54=""),(R54=""),(S54="")),IF(OR(($J54="Semana 1"),($J54="Semana 2"),($J54="Semana 3"),($J54="Semana 4"),($J54="Semana 5"),($J54="Semana 6"),($J54="Semana 7")),INDEX(Calendario!$D$3:$H$55,MATCH(T$4,Calendario!$A$3:$A$55,0),MATCH($I54,Calendario!$D$2:$H$2,0)),""),""))))))))))</f>
        <v/>
      </c>
      <c r="U54" s="108" t="str">
        <f>IF(ISBLANK($I54),"",IF(OR(EXACT(($I54),PROPER(TEXT(U53,"dddd"))),(EXACT(($I54),PROPER(TEXT(U52,"dddd"))))),"",IF(EXACT(($I54),(PROPER(TEXT(U$3,"dddd")))),"",IF($K54=1,INDEX(Calendario!$D$3:$H$55,MATCH(U$4,Calendario!$A$3:$A$55,0),MATCH($I54,Calendario!$D$2:$H$2,0)),IF($K54=2,IF(T54="",INDEX(Calendario!$D$3:$H$55,MATCH(U$4,Calendario!$A$3:$A$55,0),MATCH($I54,Calendario!$D$2:$H$2,0)),""),IF($K54=3,IF(AND((S54=""),(T54="")),INDEX(Calendario!$D$3:$H$55,MATCH(U$4,Calendario!$A$3:$A$55,0),MATCH($I54,Calendario!$D$2:$H$2,0)),""),IF($K54=4,IF(AND((R54=""),(S54=""),(T54="")),INDEX(Calendario!$D$3:$H$55,MATCH(U$4,Calendario!$A$3:$A$55,0),MATCH($I54,Calendario!$D$2:$H$2,0)),""))))))))</f>
        <v/>
      </c>
      <c r="V54" s="107" t="str">
        <f>IF(ISBLANK($I54),"",IF(OR(EXACT(($I54),PROPER(TEXT(V53,"dddd"))),(EXACT(($I54),PROPER(TEXT(V52,"dddd"))))),"",IF(EXACT(($I54),(PROPER(TEXT(V$3,"dddd")))),"",IF($K54=1,INDEX(Calendario!$D$3:$H$55,MATCH(V$4,Calendario!$A$3:$A$55,0),MATCH($I54,Calendario!$D$2:$H$2,0)),IF($K54=2,IF(U54="",INDEX(Calendario!$D$3:$H$55,MATCH(V$4,Calendario!$A$3:$A$55,0),MATCH($I54,Calendario!$D$2:$H$2,0)),""),IF($K54=3,IF(AND((T54=""),(U54="")),INDEX(Calendario!$D$3:$H$55,MATCH(V$4,Calendario!$A$3:$A$55,0),MATCH($I54,Calendario!$D$2:$H$2,0)),""),IF($K54=4,IF(AND((S54=""),(T54=""),(U54="")),INDEX(Calendario!$D$3:$H$55,MATCH(V$4,Calendario!$A$3:$A$55,0),MATCH($I54,Calendario!$D$2:$H$2,0)),""))))))))</f>
        <v/>
      </c>
      <c r="W54" s="107" t="str">
        <f>IF(ISBLANK($I54),"",IF(OR(EXACT(($I54),PROPER(TEXT(W53,"dddd"))),(EXACT(($I54),PROPER(TEXT(W52,"dddd"))))),"",IF(EXACT(($I54),(PROPER(TEXT(W$3,"dddd")))),"",IF($K54=1,INDEX(Calendario!$D$3:$H$55,MATCH(W$4,Calendario!$A$3:$A$55,0),MATCH($I54,Calendario!$D$2:$H$2,0)),IF($K54=2,IF(V54="",INDEX(Calendario!$D$3:$H$55,MATCH(W$4,Calendario!$A$3:$A$55,0),MATCH($I54,Calendario!$D$2:$H$2,0)),""),IF($K54=3,IF(AND((U54=""),(V54="")),INDEX(Calendario!$D$3:$H$55,MATCH(W$4,Calendario!$A$3:$A$55,0),MATCH($I54,Calendario!$D$2:$H$2,0)),""),IF($K54=4,IF(AND((T54=""),(U54=""),(V54="")),INDEX(Calendario!$D$3:$H$55,MATCH(W$4,Calendario!$A$3:$A$55,0),MATCH($I54,Calendario!$D$2:$H$2,0)),""))))))))</f>
        <v/>
      </c>
      <c r="X54" s="107" t="str">
        <f>IF(ISBLANK($I54),"",IF(OR(EXACT(($I54),PROPER(TEXT(X53,"dddd"))),(EXACT(($I54),PROPER(TEXT(X52,"dddd"))))),"",IF(EXACT(($I54),(PROPER(TEXT(X$3,"dddd")))),"",IF($K54=1,INDEX(Calendario!$D$3:$H$55,MATCH(X$4,Calendario!$A$3:$A$55,0),MATCH($I54,Calendario!$D$2:$H$2,0)),IF($K54=2,IF(W54="",INDEX(Calendario!$D$3:$H$55,MATCH(X$4,Calendario!$A$3:$A$55,0),MATCH($I54,Calendario!$D$2:$H$2,0)),""),IF($K54=3,IF(AND((V54=""),(W54="")),INDEX(Calendario!$D$3:$H$55,MATCH(X$4,Calendario!$A$3:$A$55,0),MATCH($I54,Calendario!$D$2:$H$2,0)),""),IF($K54=4,IF(AND((U54=""),(V54=""),(W54="")),INDEX(Calendario!$D$3:$H$55,MATCH(X$4,Calendario!$A$3:$A$55,0),MATCH($I54,Calendario!$D$2:$H$2,0)),""))))))))</f>
        <v/>
      </c>
      <c r="Y54" s="107" t="str">
        <f>IF(ISBLANK($I54),"",IF(OR(EXACT(($I54),PROPER(TEXT(Y53,"dddd"))),(EXACT(($I54),PROPER(TEXT(Y52,"dddd"))))),"",IF(EXACT(($I54),(PROPER(TEXT(Y$3,"dddd")))),"",IF($K54=1,INDEX(Calendario!$D$3:$H$55,MATCH(Y$4,Calendario!$A$3:$A$55,0),MATCH($I54,Calendario!$D$2:$H$2,0)),IF($K54=2,IF(X54="",INDEX(Calendario!$D$3:$H$55,MATCH(Y$4,Calendario!$A$3:$A$55,0),MATCH($I54,Calendario!$D$2:$H$2,0)),""),IF($K54=3,IF(AND((W54=""),(X54="")),INDEX(Calendario!$D$3:$H$55,MATCH(Y$4,Calendario!$A$3:$A$55,0),MATCH($I54,Calendario!$D$2:$H$2,0)),""),IF($K54=4,IF(AND((V54=""),(W54=""),(X54="")),INDEX(Calendario!$D$3:$H$55,MATCH(Y$4,Calendario!$A$3:$A$55,0),MATCH($I54,Calendario!$D$2:$H$2,0)),""))))))))</f>
        <v/>
      </c>
      <c r="Z54" s="107" t="str">
        <f>IF(ISBLANK($I54),"",IF(OR(EXACT(($I54),PROPER(TEXT(Z53,"dddd"))),(EXACT(($I54),PROPER(TEXT(Z52,"dddd"))))),"",IF(EXACT(($I54),(PROPER(TEXT(Z$3,"dddd")))),"",IF($K54=1,INDEX(Calendario!$D$3:$H$55,MATCH(Z$4,Calendario!$A$3:$A$55,0),MATCH($I54,Calendario!$D$2:$H$2,0)),IF($K54=2,IF(Y54="",INDEX(Calendario!$D$3:$H$55,MATCH(Z$4,Calendario!$A$3:$A$55,0),MATCH($I54,Calendario!$D$2:$H$2,0)),""),IF($K54=3,IF(AND((X54=""),(Y54="")),INDEX(Calendario!$D$3:$H$55,MATCH(Z$4,Calendario!$A$3:$A$55,0),MATCH($I54,Calendario!$D$2:$H$2,0)),""),IF($K54=4,IF(AND((W54=""),(X54=""),(Y54="")),INDEX(Calendario!$D$3:$H$55,MATCH(Z$4,Calendario!$A$3:$A$55,0),MATCH($I54,Calendario!$D$2:$H$2,0)),""))))))))</f>
        <v/>
      </c>
      <c r="AA54" s="108" t="str">
        <f>IF(ISBLANK($I54),"",IF(OR(EXACT(($I54),PROPER(TEXT(AA53,"dddd"))),(EXACT(($I54),PROPER(TEXT(AA52,"dddd"))))),"",IF(EXACT(($I54),(PROPER(TEXT(AA$3,"dddd")))),"",IF($K54=1,INDEX(Calendario!$D$3:$H$55,MATCH(AA$4,Calendario!$A$3:$A$55,0),MATCH($I54,Calendario!$D$2:$H$2,0)),IF($K54=2,IF(Z54="",INDEX(Calendario!$D$3:$H$55,MATCH(AA$4,Calendario!$A$3:$A$55,0),MATCH($I54,Calendario!$D$2:$H$2,0)),""),IF($K54=3,IF(AND((Y54=""),(Z54="")),INDEX(Calendario!$D$3:$H$55,MATCH(AA$4,Calendario!$A$3:$A$55,0),MATCH($I54,Calendario!$D$2:$H$2,0)),""),IF($K54=4,IF(AND((X54=""),(Y54=""),(Z54="")),INDEX(Calendario!$D$3:$H$55,MATCH(AA$4,Calendario!$A$3:$A$55,0),MATCH($I54,Calendario!$D$2:$H$2,0)),""))))))))</f>
        <v/>
      </c>
      <c r="AB54" s="108" t="str">
        <f>IF(ISBLANK($I54),"",IF(OR(EXACT(($I54),PROPER(TEXT(AB53,"dddd"))),(EXACT(($I54),PROPER(TEXT(AB52,"dddd"))))),"",IF(EXACT(($I54),(PROPER(TEXT(AB$3,"dddd")))),"",IF($K54=1,INDEX(Calendario!$D$3:$H$55,MATCH(AB$4,Calendario!$A$3:$A$55,0),MATCH($I54,Calendario!$D$2:$H$2,0)),IF($K54=2,IF(AA54="",INDEX(Calendario!$D$3:$H$55,MATCH(AB$4,Calendario!$A$3:$A$55,0),MATCH($I54,Calendario!$D$2:$H$2,0)),""),IF($K54=3,IF(AND((Z54=""),(AA54="")),INDEX(Calendario!$D$3:$H$55,MATCH(AB$4,Calendario!$A$3:$A$55,0),MATCH($I54,Calendario!$D$2:$H$2,0)),""),IF($K54=4,IF(AND((Y54=""),(Z54=""),(AA54="")),INDEX(Calendario!$D$3:$H$55,MATCH(AB$4,Calendario!$A$3:$A$55,0),MATCH($I54,Calendario!$D$2:$H$2,0)),""))))))))</f>
        <v/>
      </c>
      <c r="AC54" s="108" t="str">
        <f>IF(ISBLANK($I54),"",IF(OR(EXACT(($I54),PROPER(TEXT(AC53,"dddd"))),(EXACT(($I54),PROPER(TEXT(AC52,"dddd"))))),"",IF(EXACT(($I54),(PROPER(TEXT(AC$3,"dddd")))),"",IF($K54=1,INDEX(Calendario!$D$3:$H$55,MATCH(AC$4,Calendario!$A$3:$A$55,0),MATCH($I54,Calendario!$D$2:$H$2,0)),IF($K54=2,IF(AB54="",INDEX(Calendario!$D$3:$H$55,MATCH(AC$4,Calendario!$A$3:$A$55,0),MATCH($I54,Calendario!$D$2:$H$2,0)),""),IF($K54=3,IF(AND((AA54=""),(AB54="")),INDEX(Calendario!$D$3:$H$55,MATCH(AC$4,Calendario!$A$3:$A$55,0),MATCH($I54,Calendario!$D$2:$H$2,0)),""),IF($K54=4,IF(AND((Z54=""),(AA54=""),(AB54="")),INDEX(Calendario!$D$3:$H$55,MATCH(AC$4,Calendario!$A$3:$A$55,0),MATCH($I54,Calendario!$D$2:$H$2,0)),""))))))))</f>
        <v/>
      </c>
      <c r="AD54" s="108" t="str">
        <f>IF(ISBLANK($I54),"",IF(OR(EXACT(($I54),PROPER(TEXT(AD53,"dddd"))),(EXACT(($I54),PROPER(TEXT(AD52,"dddd"))))),"",IF(EXACT(($I54),(PROPER(TEXT(AD$3,"dddd")))),"",IF($K54=1,INDEX(Calendario!$D$3:$H$55,MATCH(AD$4,Calendario!$A$3:$A$55,0),MATCH($I54,Calendario!$D$2:$H$2,0)),IF($K54=2,IF(AC54="",INDEX(Calendario!$D$3:$H$55,MATCH(AD$4,Calendario!$A$3:$A$55,0),MATCH($I54,Calendario!$D$2:$H$2,0)),""),IF($K54=3,IF(AND((AB54=""),(AC54="")),INDEX(Calendario!$D$3:$H$55,MATCH(AD$4,Calendario!$A$3:$A$55,0),MATCH($I54,Calendario!$D$2:$H$2,0)),""),IF($K54=4,IF(AND((AA54=""),(AB54=""),(AC54="")),INDEX(Calendario!$D$3:$H$55,MATCH(AD$4,Calendario!$A$3:$A$55,0),MATCH($I54,Calendario!$D$2:$H$2,0)),""))))))))</f>
        <v/>
      </c>
      <c r="AE54" s="107" t="str">
        <f>IF(ISBLANK($I54),"",IF(OR(EXACT(($I54),PROPER(TEXT(AE53,"dddd"))),(EXACT(($I54),PROPER(TEXT(AE52,"dddd"))))),"",IF(EXACT(($I54),(PROPER(TEXT(AE$3,"dddd")))),"",IF($K54=1,INDEX(Calendario!$D$3:$H$55,MATCH(AE$4,Calendario!$A$3:$A$55,0),MATCH($I54,Calendario!$D$2:$H$2,0)),IF($K54=2,IF(AD54="",INDEX(Calendario!$D$3:$H$55,MATCH(AE$4,Calendario!$A$3:$A$55,0),MATCH($I54,Calendario!$D$2:$H$2,0)),""),IF($K54=3,IF(AND((AC54=""),(AD54="")),INDEX(Calendario!$D$3:$H$55,MATCH(AE$4,Calendario!$A$3:$A$55,0),MATCH($I54,Calendario!$D$2:$H$2,0)),""),IF($K54=4,IF(AND((AB54=""),(AC54=""),(AD54="")),INDEX(Calendario!$D$3:$H$55,MATCH(AE$4,Calendario!$A$3:$A$55,0),MATCH($I54,Calendario!$D$2:$H$2,0)),""))))))))</f>
        <v/>
      </c>
      <c r="AF54" s="107" t="str">
        <f>IF(ISBLANK($I54),"",IF(OR(EXACT(($I54),PROPER(TEXT(AF53,"dddd"))),(EXACT(($I54),PROPER(TEXT(AF52,"dddd"))))),"",IF(EXACT(($I54),(PROPER(TEXT(AF$3,"dddd")))),"",IF($K54=1,INDEX(Calendario!$D$3:$H$55,MATCH(AF$4,Calendario!$A$3:$A$55,0),MATCH($I54,Calendario!$D$2:$H$2,0)),IF($K54=2,IF(AE54="",INDEX(Calendario!$D$3:$H$55,MATCH(AF$4,Calendario!$A$3:$A$55,0),MATCH($I54,Calendario!$D$2:$H$2,0)),""),IF($K54=3,IF(AND((AD54=""),(AE54="")),INDEX(Calendario!$D$3:$H$55,MATCH(AF$4,Calendario!$A$3:$A$55,0),MATCH($I54,Calendario!$D$2:$H$2,0)),""),IF($K54=4,IF(AND((AC54=""),(AD54=""),(AE54="")),INDEX(Calendario!$D$3:$H$55,MATCH(AF$4,Calendario!$A$3:$A$55,0),MATCH($I54,Calendario!$D$2:$H$2,0)),""))))))))</f>
        <v/>
      </c>
      <c r="AG54" s="107" t="str">
        <f>IF(ISBLANK($I54),"",IF(OR(EXACT(($I54),PROPER(TEXT(AG53,"dddd"))),(EXACT(($I54),PROPER(TEXT(AG52,"dddd"))))),"",IF(EXACT(($I54),(PROPER(TEXT(AG$3,"dddd")))),"",IF($K54=1,INDEX(Calendario!$D$3:$H$55,MATCH(AG$4,Calendario!$A$3:$A$55,0),MATCH($I54,Calendario!$D$2:$H$2,0)),IF($K54=2,IF(AF54="",INDEX(Calendario!$D$3:$H$55,MATCH(AG$4,Calendario!$A$3:$A$55,0),MATCH($I54,Calendario!$D$2:$H$2,0)),""),IF($K54=3,IF(AND((AE54=""),(AF54="")),INDEX(Calendario!$D$3:$H$55,MATCH(AG$4,Calendario!$A$3:$A$55,0),MATCH($I54,Calendario!$D$2:$H$2,0)),""),IF($K54=4,IF(AND((AD54=""),(AE54=""),(AF54="")),INDEX(Calendario!$D$3:$H$55,MATCH(AG$4,Calendario!$A$3:$A$55,0),MATCH($I54,Calendario!$D$2:$H$2,0)),""))))))))</f>
        <v/>
      </c>
      <c r="AH54" s="107" t="str">
        <f>IF(ISBLANK($I54),"",IF(OR(EXACT(($I54),PROPER(TEXT(AH53,"dddd"))),(EXACT(($I54),PROPER(TEXT(AH52,"dddd"))))),"",IF(EXACT(($I54),(PROPER(TEXT(AH$3,"dddd")))),"",IF($K54=1,INDEX(Calendario!$D$3:$H$55,MATCH(AH$4,Calendario!$A$3:$A$55,0),MATCH($I54,Calendario!$D$2:$H$2,0)),IF($K54=2,IF(AG54="",INDEX(Calendario!$D$3:$H$55,MATCH(AH$4,Calendario!$A$3:$A$55,0),MATCH($I54,Calendario!$D$2:$H$2,0)),""),IF($K54=3,IF(AND((AF54=""),(AG54="")),INDEX(Calendario!$D$3:$H$55,MATCH(AH$4,Calendario!$A$3:$A$55,0),MATCH($I54,Calendario!$D$2:$H$2,0)),""),IF($K54=4,IF(AND((AE54=""),(AF54=""),(AG54="")),INDEX(Calendario!$D$3:$H$55,MATCH(AH$4,Calendario!$A$3:$A$55,0),MATCH($I54,Calendario!$D$2:$H$2,0)),""))))))))</f>
        <v/>
      </c>
      <c r="AI54" s="108" t="str">
        <f>IF(ISBLANK($I54),"",IF(OR(EXACT(($I54),PROPER(TEXT(AI53,"dddd"))),(EXACT(($I54),PROPER(TEXT(AI52,"dddd"))))),"",IF(EXACT(($I54),(PROPER(TEXT(AI$3,"dddd")))),"",IF($K54=1,INDEX(Calendario!$D$3:$H$55,MATCH(AI$4,Calendario!$A$3:$A$55,0),MATCH($I54,Calendario!$D$2:$H$2,0)),IF($K54=2,IF(AH54="",INDEX(Calendario!$D$3:$H$55,MATCH(AI$4,Calendario!$A$3:$A$55,0),MATCH($I54,Calendario!$D$2:$H$2,0)),""),IF($K54=3,IF(AND((AG54=""),(AH54="")),INDEX(Calendario!$D$3:$H$55,MATCH(AI$4,Calendario!$A$3:$A$55,0),MATCH($I54,Calendario!$D$2:$H$2,0)),""),IF($K54=4,IF(AND((AF54=""),(AG54=""),(AH54="")),INDEX(Calendario!$D$3:$H$55,MATCH(AI$4,Calendario!$A$3:$A$55,0),MATCH($I54,Calendario!$D$2:$H$2,0)),""))))))))</f>
        <v/>
      </c>
      <c r="AJ54" s="108" t="str">
        <f>IF(ISBLANK($I54),"",IF(OR(EXACT(($I54),PROPER(TEXT(AJ53,"dddd"))),(EXACT(($I54),PROPER(TEXT(AJ52,"dddd"))))),"",IF(EXACT(($I54),(PROPER(TEXT(AJ$3,"dddd")))),"",IF($K54=1,INDEX(Calendario!$D$3:$H$55,MATCH(AJ$4,Calendario!$A$3:$A$55,0),MATCH($I54,Calendario!$D$2:$H$2,0)),IF($K54=2,IF(AI54="",INDEX(Calendario!$D$3:$H$55,MATCH(AJ$4,Calendario!$A$3:$A$55,0),MATCH($I54,Calendario!$D$2:$H$2,0)),""),IF($K54=3,IF(AND((AH54=""),(AI54="")),INDEX(Calendario!$D$3:$H$55,MATCH(AJ$4,Calendario!$A$3:$A$55,0),MATCH($I54,Calendario!$D$2:$H$2,0)),""),IF($K54=4,IF(AND((AG54=""),(AH54=""),(AI54="")),INDEX(Calendario!$D$3:$H$55,MATCH(AJ$4,Calendario!$A$3:$A$55,0),MATCH($I54,Calendario!$D$2:$H$2,0)),""))))))))</f>
        <v/>
      </c>
      <c r="AK54" s="108" t="str">
        <f>IF(ISBLANK($I54),"",IF(OR(EXACT(($I54),PROPER(TEXT(AK53,"dddd"))),(EXACT(($I54),PROPER(TEXT(AK52,"dddd"))))),"",IF(EXACT(($I54),(PROPER(TEXT(AK$3,"dddd")))),"",IF($K54=1,INDEX(Calendario!$D$3:$H$55,MATCH(AK$4,Calendario!$A$3:$A$55,0),MATCH($I54,Calendario!$D$2:$H$2,0)),IF($K54=2,IF(AJ54="",INDEX(Calendario!$D$3:$H$55,MATCH(AK$4,Calendario!$A$3:$A$55,0),MATCH($I54,Calendario!$D$2:$H$2,0)),""),IF($K54=3,IF(AND((AI54=""),(AJ54="")),INDEX(Calendario!$D$3:$H$55,MATCH(AK$4,Calendario!$A$3:$A$55,0),MATCH($I54,Calendario!$D$2:$H$2,0)),""),IF($K54=4,IF(AND((AH54=""),(AI54=""),(AJ54="")),INDEX(Calendario!$D$3:$H$55,MATCH(AK$4,Calendario!$A$3:$A$55,0),MATCH($I54,Calendario!$D$2:$H$2,0)),""))))))))</f>
        <v/>
      </c>
      <c r="AL54" s="108" t="str">
        <f>IF(ISBLANK($I54),"",IF(OR(EXACT(($I54),PROPER(TEXT(AL53,"dddd"))),(EXACT(($I54),PROPER(TEXT(AL52,"dddd"))))),"",IF(EXACT(($I54),(PROPER(TEXT(AL$3,"dddd")))),"",IF($K54=1,INDEX(Calendario!$D$3:$H$55,MATCH(AL$4,Calendario!$A$3:$A$55,0),MATCH($I54,Calendario!$D$2:$H$2,0)),IF($K54=2,IF(AK54="",INDEX(Calendario!$D$3:$H$55,MATCH(AL$4,Calendario!$A$3:$A$55,0),MATCH($I54,Calendario!$D$2:$H$2,0)),""),IF($K54=3,IF(AND((AJ54=""),(AK54="")),INDEX(Calendario!$D$3:$H$55,MATCH(AL$4,Calendario!$A$3:$A$55,0),MATCH($I54,Calendario!$D$2:$H$2,0)),""),IF($K54=4,IF(AND((AI54=""),(AJ54=""),(AK54="")),INDEX(Calendario!$D$3:$H$55,MATCH(AL$4,Calendario!$A$3:$A$55,0),MATCH($I54,Calendario!$D$2:$H$2,0)),""))))))))</f>
        <v/>
      </c>
      <c r="AM54" s="108" t="str">
        <f>IF(ISBLANK($I54),"",IF(OR(EXACT(($I54),PROPER(TEXT(AM53,"dddd"))),(EXACT(($I54),PROPER(TEXT(AM52,"dddd"))))),"",IF(EXACT(($I54),(PROPER(TEXT(AM$3,"dddd")))),"",IF($K54=1,INDEX(Calendario!$D$3:$H$55,MATCH(AM$4,Calendario!$A$3:$A$55,0),MATCH($I54,Calendario!$D$2:$H$2,0)),IF($K54=2,IF(AL54="",INDEX(Calendario!$D$3:$H$55,MATCH(AM$4,Calendario!$A$3:$A$55,0),MATCH($I54,Calendario!$D$2:$H$2,0)),""),IF($K54=3,IF(AND((AK54=""),(AL54="")),INDEX(Calendario!$D$3:$H$55,MATCH(AM$4,Calendario!$A$3:$A$55,0),MATCH($I54,Calendario!$D$2:$H$2,0)),""),IF($K54=4,IF(AND((AJ54=""),(AK54=""),(AL54="")),INDEX(Calendario!$D$3:$H$55,MATCH(AM$4,Calendario!$A$3:$A$55,0),MATCH($I54,Calendario!$D$2:$H$2,0)),""))))))))</f>
        <v/>
      </c>
      <c r="AN54" s="107" t="str">
        <f>IF(ISBLANK($I54),"",IF(OR(EXACT(($I54),PROPER(TEXT(AN53,"dddd"))),(EXACT(($I54),PROPER(TEXT(AN52,"dddd"))))),"",IF(EXACT(($I54),(PROPER(TEXT(AN$3,"dddd")))),"",IF($K54=1,INDEX(Calendario!$D$3:$H$55,MATCH(AN$4,Calendario!$A$3:$A$55,0),MATCH($I54,Calendario!$D$2:$H$2,0)),IF($K54=2,IF(AM54="",INDEX(Calendario!$D$3:$H$55,MATCH(AN$4,Calendario!$A$3:$A$55,0),MATCH($I54,Calendario!$D$2:$H$2,0)),""),IF($K54=3,IF(AND((AL54=""),(AM54="")),INDEX(Calendario!$D$3:$H$55,MATCH(AN$4,Calendario!$A$3:$A$55,0),MATCH($I54,Calendario!$D$2:$H$2,0)),""),IF($K54=4,IF(AND((AK54=""),(AL54=""),(AM54="")),INDEX(Calendario!$D$3:$H$55,MATCH(AN$4,Calendario!$A$3:$A$55,0),MATCH($I54,Calendario!$D$2:$H$2,0)),""))))))))</f>
        <v/>
      </c>
      <c r="AO54" s="107" t="str">
        <f>IF(ISBLANK($I54),"",IF(OR(EXACT(($I54),PROPER(TEXT(AO53,"dddd"))),(EXACT(($I54),PROPER(TEXT(AO52,"dddd"))))),"",IF(EXACT(($I54),(PROPER(TEXT(AO$3,"dddd")))),"",IF($K54=1,INDEX(Calendario!$D$3:$H$55,MATCH(AO$4,Calendario!$A$3:$A$55,0),MATCH($I54,Calendario!$D$2:$H$2,0)),IF($K54=2,IF(AN54="",INDEX(Calendario!$D$3:$H$55,MATCH(AO$4,Calendario!$A$3:$A$55,0),MATCH($I54,Calendario!$D$2:$H$2,0)),""),IF($K54=3,IF(AND((AM54=""),(AN54="")),INDEX(Calendario!$D$3:$H$55,MATCH(AO$4,Calendario!$A$3:$A$55,0),MATCH($I54,Calendario!$D$2:$H$2,0)),""),IF($K54=4,IF(AND((AL54=""),(AM54=""),(AN54="")),INDEX(Calendario!$D$3:$H$55,MATCH(AO$4,Calendario!$A$3:$A$55,0),MATCH($I54,Calendario!$D$2:$H$2,0)),""))))))))</f>
        <v/>
      </c>
      <c r="AP54" s="107" t="str">
        <f>IF(ISBLANK($I54),"",IF(OR(EXACT(($I54),PROPER(TEXT(AP53,"dddd"))),(EXACT(($I54),PROPER(TEXT(AP52,"dddd"))))),"",IF(EXACT(($I54),(PROPER(TEXT(AP$3,"dddd")))),"",IF($K54=1,INDEX(Calendario!$D$3:$H$55,MATCH(AP$4,Calendario!$A$3:$A$55,0),MATCH($I54,Calendario!$D$2:$H$2,0)),IF($K54=2,IF(AO54="",INDEX(Calendario!$D$3:$H$55,MATCH(AP$4,Calendario!$A$3:$A$55,0),MATCH($I54,Calendario!$D$2:$H$2,0)),""),IF($K54=3,IF(AND((AN54=""),(AO54="")),INDEX(Calendario!$D$3:$H$55,MATCH(AP$4,Calendario!$A$3:$A$55,0),MATCH($I54,Calendario!$D$2:$H$2,0)),""),IF($K54=4,IF(AND((AM54=""),(AN54=""),(AO54="")),INDEX(Calendario!$D$3:$H$55,MATCH(AP$4,Calendario!$A$3:$A$55,0),MATCH($I54,Calendario!$D$2:$H$2,0)),""))))))))</f>
        <v/>
      </c>
      <c r="AQ54" s="107" t="str">
        <f>IF(ISBLANK($I54),"",IF(OR(EXACT(($I54),PROPER(TEXT(AQ53,"dddd"))),(EXACT(($I54),PROPER(TEXT(AQ52,"dddd"))))),"",IF(EXACT(($I54),(PROPER(TEXT(AQ$3,"dddd")))),"",IF($K54=1,INDEX(Calendario!$D$3:$H$55,MATCH(AQ$4,Calendario!$A$3:$A$55,0),MATCH($I54,Calendario!$D$2:$H$2,0)),IF($K54=2,IF(AP54="",INDEX(Calendario!$D$3:$H$55,MATCH(AQ$4,Calendario!$A$3:$A$55,0),MATCH($I54,Calendario!$D$2:$H$2,0)),""),IF($K54=3,IF(AND((AO54=""),(AP54="")),INDEX(Calendario!$D$3:$H$55,MATCH(AQ$4,Calendario!$A$3:$A$55,0),MATCH($I54,Calendario!$D$2:$H$2,0)),""),IF($K54=4,IF(AND((AN54=""),(AO54=""),(AP54="")),INDEX(Calendario!$D$3:$H$55,MATCH(AQ$4,Calendario!$A$3:$A$55,0),MATCH($I54,Calendario!$D$2:$H$2,0)),""))))))))</f>
        <v/>
      </c>
      <c r="AR54" s="108" t="str">
        <f>IF(ISBLANK($I54),"",IF(OR(EXACT(($I54),PROPER(TEXT(AR53,"dddd"))),(EXACT(($I54),PROPER(TEXT(AR52,"dddd"))))),"",IF(EXACT(($I54),(PROPER(TEXT(AR$3,"dddd")))),"",IF($K54=1,INDEX(Calendario!$D$3:$H$55,MATCH(AR$4,Calendario!$A$3:$A$55,0),MATCH($I54,Calendario!$D$2:$H$2,0)),IF($K54=2,IF(AQ54="",INDEX(Calendario!$D$3:$H$55,MATCH(AR$4,Calendario!$A$3:$A$55,0),MATCH($I54,Calendario!$D$2:$H$2,0)),""),IF($K54=3,IF(AND((AP54=""),(AQ54="")),INDEX(Calendario!$D$3:$H$55,MATCH(AR$4,Calendario!$A$3:$A$55,0),MATCH($I54,Calendario!$D$2:$H$2,0)),""),IF($K54=4,IF(AND((AO54=""),(AP54=""),(AQ54="")),INDEX(Calendario!$D$3:$H$55,MATCH(AR$4,Calendario!$A$3:$A$55,0),MATCH($I54,Calendario!$D$2:$H$2,0)),""))))))))</f>
        <v/>
      </c>
      <c r="AS54" s="108" t="str">
        <f>IF(ISBLANK($I54),"",IF(OR(EXACT(($I54),PROPER(TEXT(AS53,"dddd"))),(EXACT(($I54),PROPER(TEXT(AS52,"dddd"))))),"",IF(EXACT(($I54),(PROPER(TEXT(AS$3,"dddd")))),"",IF($K54=1,INDEX(Calendario!$D$3:$H$55,MATCH(AS$4,Calendario!$A$3:$A$55,0),MATCH($I54,Calendario!$D$2:$H$2,0)),IF($K54=2,IF(AR54="",INDEX(Calendario!$D$3:$H$55,MATCH(AS$4,Calendario!$A$3:$A$55,0),MATCH($I54,Calendario!$D$2:$H$2,0)),""),IF($K54=3,IF(AND((AQ54=""),(AR54="")),INDEX(Calendario!$D$3:$H$55,MATCH(AS$4,Calendario!$A$3:$A$55,0),MATCH($I54,Calendario!$D$2:$H$2,0)),""),IF($K54=4,IF(AND((AP54=""),(AQ54=""),(AR54="")),INDEX(Calendario!$D$3:$H$55,MATCH(AS$4,Calendario!$A$3:$A$55,0),MATCH($I54,Calendario!$D$2:$H$2,0)),""))))))))</f>
        <v/>
      </c>
      <c r="AT54" s="108" t="str">
        <f>IF(ISBLANK($I54),"",IF(OR(EXACT(($I54),PROPER(TEXT(AT53,"dddd"))),(EXACT(($I54),PROPER(TEXT(AT52,"dddd"))))),"",IF(EXACT(($I54),(PROPER(TEXT(AT$3,"dddd")))),"",IF($K54=1,INDEX(Calendario!$D$3:$H$55,MATCH(AT$4,Calendario!$A$3:$A$55,0),MATCH($I54,Calendario!$D$2:$H$2,0)),IF($K54=2,IF(AS54="",INDEX(Calendario!$D$3:$H$55,MATCH(AT$4,Calendario!$A$3:$A$55,0),MATCH($I54,Calendario!$D$2:$H$2,0)),""),IF($K54=3,IF(AND((AR54=""),(AS54="")),INDEX(Calendario!$D$3:$H$55,MATCH(AT$4,Calendario!$A$3:$A$55,0),MATCH($I54,Calendario!$D$2:$H$2,0)),""),IF($K54=4,IF(AND((AQ54=""),(AR54=""),(AS54="")),INDEX(Calendario!$D$3:$H$55,MATCH(AT$4,Calendario!$A$3:$A$55,0),MATCH($I54,Calendario!$D$2:$H$2,0)),""))))))))</f>
        <v/>
      </c>
      <c r="AU54" s="108" t="str">
        <f>IF(ISBLANK($I54),"",IF(OR(EXACT(($I54),PROPER(TEXT(AU53,"dddd"))),(EXACT(($I54),PROPER(TEXT(AU52,"dddd"))))),"",IF(EXACT(($I54),(PROPER(TEXT(AU$3,"dddd")))),"",IF($K54=1,INDEX(Calendario!$D$3:$H$55,MATCH(AU$4,Calendario!$A$3:$A$55,0),MATCH($I54,Calendario!$D$2:$H$2,0)),IF($K54=2,IF(AT54="",INDEX(Calendario!$D$3:$H$55,MATCH(AU$4,Calendario!$A$3:$A$55,0),MATCH($I54,Calendario!$D$2:$H$2,0)),""),IF($K54=3,IF(AND((AS54=""),(AT54="")),INDEX(Calendario!$D$3:$H$55,MATCH(AU$4,Calendario!$A$3:$A$55,0),MATCH($I54,Calendario!$D$2:$H$2,0)),""),IF($K54=4,IF(AND((AR54=""),(AS54=""),(AT54="")),INDEX(Calendario!$D$3:$H$55,MATCH(AU$4,Calendario!$A$3:$A$55,0),MATCH($I54,Calendario!$D$2:$H$2,0)),""))))))))</f>
        <v/>
      </c>
      <c r="AV54" s="107" t="str">
        <f>IF(ISBLANK($I54),"",IF(OR(EXACT(($I54),PROPER(TEXT(AV53,"dddd"))),(EXACT(($I54),PROPER(TEXT(AV52,"dddd"))))),"",IF(EXACT(($I54),(PROPER(TEXT(AV$3,"dddd")))),"",IF($K54=1,INDEX(Calendario!$D$3:$H$55,MATCH(AV$4,Calendario!$A$3:$A$55,0),MATCH($I54,Calendario!$D$2:$H$2,0)),IF($K54=2,IF(AU54="",INDEX(Calendario!$D$3:$H$55,MATCH(AV$4,Calendario!$A$3:$A$55,0),MATCH($I54,Calendario!$D$2:$H$2,0)),""),IF($K54=3,IF(AND((AT54=""),(AU54="")),INDEX(Calendario!$D$3:$H$55,MATCH(AV$4,Calendario!$A$3:$A$55,0),MATCH($I54,Calendario!$D$2:$H$2,0)),""),IF($K54=4,IF(AND((AS54=""),(AT54=""),(AU54="")),INDEX(Calendario!$D$3:$H$55,MATCH(AV$4,Calendario!$A$3:$A$55,0),MATCH($I54,Calendario!$D$2:$H$2,0)),""))))))))</f>
        <v/>
      </c>
      <c r="AW54" s="107" t="str">
        <f>IF(ISBLANK($I54),"",IF(OR(EXACT(($I54),PROPER(TEXT(AW53,"dddd"))),(EXACT(($I54),PROPER(TEXT(AW52,"dddd"))))),"",IF(EXACT(($I54),(PROPER(TEXT(AW$3,"dddd")))),"",IF($K54=1,INDEX(Calendario!$D$3:$H$55,MATCH(AW$4,Calendario!$A$3:$A$55,0),MATCH($I54,Calendario!$D$2:$H$2,0)),IF($K54=2,IF(AV54="",INDEX(Calendario!$D$3:$H$55,MATCH(AW$4,Calendario!$A$3:$A$55,0),MATCH($I54,Calendario!$D$2:$H$2,0)),""),IF($K54=3,IF(AND((AU54=""),(AV54="")),INDEX(Calendario!$D$3:$H$55,MATCH(AW$4,Calendario!$A$3:$A$55,0),MATCH($I54,Calendario!$D$2:$H$2,0)),""),IF($K54=4,IF(AND((AT54=""),(AU54=""),(AV54="")),INDEX(Calendario!$D$3:$H$55,MATCH(AW$4,Calendario!$A$3:$A$55,0),MATCH($I54,Calendario!$D$2:$H$2,0)),""))))))))</f>
        <v/>
      </c>
      <c r="AX54" s="107" t="str">
        <f>IF(ISBLANK($I54),"",IF(OR(EXACT(($I54),PROPER(TEXT(AX53,"dddd"))),(EXACT(($I54),PROPER(TEXT(AX52,"dddd"))))),"",IF(EXACT(($I54),(PROPER(TEXT(AX$3,"dddd")))),"",IF($K54=1,INDEX(Calendario!$D$3:$H$55,MATCH(AX$4,Calendario!$A$3:$A$55,0),MATCH($I54,Calendario!$D$2:$H$2,0)),IF($K54=2,IF(AW54="",INDEX(Calendario!$D$3:$H$55,MATCH(AX$4,Calendario!$A$3:$A$55,0),MATCH($I54,Calendario!$D$2:$H$2,0)),""),IF($K54=3,IF(AND((AV54=""),(AW54="")),INDEX(Calendario!$D$3:$H$55,MATCH(AX$4,Calendario!$A$3:$A$55,0),MATCH($I54,Calendario!$D$2:$H$2,0)),""),IF($K54=4,IF(AND((AU54=""),(AV54=""),(AW54="")),INDEX(Calendario!$D$3:$H$55,MATCH(AX$4,Calendario!$A$3:$A$55,0),MATCH($I54,Calendario!$D$2:$H$2,0)),""))))))))</f>
        <v/>
      </c>
      <c r="AY54" s="107" t="str">
        <f>IF(ISBLANK($I54),"",IF(OR(EXACT(($I54),PROPER(TEXT(AY53,"dddd"))),(EXACT(($I54),PROPER(TEXT(AY52,"dddd"))))),"",IF(EXACT(($I54),(PROPER(TEXT(AY$3,"dddd")))),"",IF($K54=1,INDEX(Calendario!$D$3:$H$55,MATCH(AY$4,Calendario!$A$3:$A$55,0),MATCH($I54,Calendario!$D$2:$H$2,0)),IF($K54=2,IF(AX54="",INDEX(Calendario!$D$3:$H$55,MATCH(AY$4,Calendario!$A$3:$A$55,0),MATCH($I54,Calendario!$D$2:$H$2,0)),""),IF($K54=3,IF(AND((AW54=""),(AX54="")),INDEX(Calendario!$D$3:$H$55,MATCH(AY$4,Calendario!$A$3:$A$55,0),MATCH($I54,Calendario!$D$2:$H$2,0)),""),IF($K54=4,IF(AND((AV54=""),(AW54=""),(AX54="")),INDEX(Calendario!$D$3:$H$55,MATCH(AY$4,Calendario!$A$3:$A$55,0),MATCH($I54,Calendario!$D$2:$H$2,0)),""))))))))</f>
        <v/>
      </c>
      <c r="AZ54" s="107" t="str">
        <f>IF(ISBLANK($I54),"",IF(OR(EXACT(($I54),PROPER(TEXT(AZ53,"dddd"))),(EXACT(($I54),PROPER(TEXT(AZ52,"dddd"))))),"",IF(EXACT(($I54),(PROPER(TEXT(AZ$3,"dddd")))),"",IF($K54=1,INDEX(Calendario!$D$3:$H$55,MATCH(AZ$4,Calendario!$A$3:$A$55,0),MATCH($I54,Calendario!$D$2:$H$2,0)),IF($K54=2,IF(AY54="",INDEX(Calendario!$D$3:$H$55,MATCH(AZ$4,Calendario!$A$3:$A$55,0),MATCH($I54,Calendario!$D$2:$H$2,0)),""),IF($K54=3,IF(AND((AX54=""),(AY54="")),INDEX(Calendario!$D$3:$H$55,MATCH(AZ$4,Calendario!$A$3:$A$55,0),MATCH($I54,Calendario!$D$2:$H$2,0)),""),IF($K54=4,IF(AND((AW54=""),(AX54=""),(AY54="")),INDEX(Calendario!$D$3:$H$55,MATCH(AZ$4,Calendario!$A$3:$A$55,0),MATCH($I54,Calendario!$D$2:$H$2,0)),""))))))))</f>
        <v/>
      </c>
      <c r="BA54" s="108" t="str">
        <f>IF(ISBLANK($I54),"",IF(OR(EXACT(($I54),PROPER(TEXT(BA53,"dddd"))),(EXACT(($I54),PROPER(TEXT(BA52,"dddd"))))),"",IF(EXACT(($I54),(PROPER(TEXT(BA$3,"dddd")))),"",IF($K54=1,INDEX(Calendario!$D$3:$H$55,MATCH(BA$4,Calendario!$A$3:$A$55,0),MATCH($I54,Calendario!$D$2:$H$2,0)),IF($K54=2,IF(AZ54="",INDEX(Calendario!$D$3:$H$55,MATCH(BA$4,Calendario!$A$3:$A$55,0),MATCH($I54,Calendario!$D$2:$H$2,0)),""),IF($K54=3,IF(AND((AY54=""),(AZ54="")),INDEX(Calendario!$D$3:$H$55,MATCH(BA$4,Calendario!$A$3:$A$55,0),MATCH($I54,Calendario!$D$2:$H$2,0)),""),IF($K54=4,IF(AND((AX54=""),(AY54=""),(AZ54="")),INDEX(Calendario!$D$3:$H$55,MATCH(BA$4,Calendario!$A$3:$A$55,0),MATCH($I54,Calendario!$D$2:$H$2,0)),""))))))))</f>
        <v/>
      </c>
      <c r="BB54" s="108" t="str">
        <f>IF(ISBLANK($I54),"",IF(OR(EXACT(($I54),PROPER(TEXT(BB53,"dddd"))),(EXACT(($I54),PROPER(TEXT(BB52,"dddd"))))),"",IF(EXACT(($I54),(PROPER(TEXT(BB$3,"dddd")))),"",IF($K54=1,INDEX(Calendario!$D$3:$H$55,MATCH(BB$4,Calendario!$A$3:$A$55,0),MATCH($I54,Calendario!$D$2:$H$2,0)),IF($K54=2,IF(BA54="",INDEX(Calendario!$D$3:$H$55,MATCH(BB$4,Calendario!$A$3:$A$55,0),MATCH($I54,Calendario!$D$2:$H$2,0)),""),IF($K54=3,IF(AND((AZ54=""),(BA54="")),INDEX(Calendario!$D$3:$H$55,MATCH(BB$4,Calendario!$A$3:$A$55,0),MATCH($I54,Calendario!$D$2:$H$2,0)),""),IF($K54=4,IF(AND((AY54=""),(AZ54=""),(BA54="")),INDEX(Calendario!$D$3:$H$55,MATCH(BB$4,Calendario!$A$3:$A$55,0),MATCH($I54,Calendario!$D$2:$H$2,0)),""))))))))</f>
        <v/>
      </c>
      <c r="BC54" s="108" t="str">
        <f>IF(ISBLANK($I54),"",IF(OR(EXACT(($I54),PROPER(TEXT(BC53,"dddd"))),(EXACT(($I54),PROPER(TEXT(BC52,"dddd"))))),"",IF(EXACT(($I54),(PROPER(TEXT(BC$3,"dddd")))),"",IF($K54=1,INDEX(Calendario!$D$3:$H$55,MATCH(BC$4,Calendario!$A$3:$A$55,0),MATCH($I54,Calendario!$D$2:$H$2,0)),IF($K54=2,IF(BB54="",INDEX(Calendario!$D$3:$H$55,MATCH(BC$4,Calendario!$A$3:$A$55,0),MATCH($I54,Calendario!$D$2:$H$2,0)),""),IF($K54=3,IF(AND((BA54=""),(BB54="")),INDEX(Calendario!$D$3:$H$55,MATCH(BC$4,Calendario!$A$3:$A$55,0),MATCH($I54,Calendario!$D$2:$H$2,0)),""),IF($K54=4,IF(AND((AZ54=""),(BA54=""),(BB54="")),INDEX(Calendario!$D$3:$H$55,MATCH(BC$4,Calendario!$A$3:$A$55,0),MATCH($I54,Calendario!$D$2:$H$2,0)),""))))))))</f>
        <v/>
      </c>
      <c r="BD54" s="108" t="str">
        <f>IF(ISBLANK($I54),"",IF(OR(EXACT(($I54),PROPER(TEXT(BD53,"dddd"))),(EXACT(($I54),PROPER(TEXT(BD52,"dddd"))))),"",IF(EXACT(($I54),(PROPER(TEXT(BD$3,"dddd")))),"",IF($K54=1,INDEX(Calendario!$D$3:$H$55,MATCH(BD$4,Calendario!$A$3:$A$55,0),MATCH($I54,Calendario!$D$2:$H$2,0)),IF($K54=2,IF(BC54="",INDEX(Calendario!$D$3:$H$55,MATCH(BD$4,Calendario!$A$3:$A$55,0),MATCH($I54,Calendario!$D$2:$H$2,0)),""),IF($K54=3,IF(AND((BB54=""),(BC54="")),INDEX(Calendario!$D$3:$H$55,MATCH(BD$4,Calendario!$A$3:$A$55,0),MATCH($I54,Calendario!$D$2:$H$2,0)),""),IF($K54=4,IF(AND((BA54=""),(BB54=""),(BC54="")),INDEX(Calendario!$D$3:$H$55,MATCH(BD$4,Calendario!$A$3:$A$55,0),MATCH($I54,Calendario!$D$2:$H$2,0)),""))))))))</f>
        <v/>
      </c>
      <c r="BE54" s="107" t="str">
        <f>IF(ISBLANK($I54),"",IF(OR(EXACT(($I54),PROPER(TEXT(BE53,"dddd"))),(EXACT(($I54),PROPER(TEXT(BE52,"dddd"))))),"",IF(EXACT(($I54),(PROPER(TEXT(BE$3,"dddd")))),"",IF($K54=1,INDEX(Calendario!$D$3:$H$55,MATCH(BE$4,Calendario!$A$3:$A$55,0),MATCH($I54,Calendario!$D$2:$H$2,0)),IF($K54=2,IF(BD54="",INDEX(Calendario!$D$3:$H$55,MATCH(BE$4,Calendario!$A$3:$A$55,0),MATCH($I54,Calendario!$D$2:$H$2,0)),""),IF($K54=3,IF(AND((BC54=""),(BD54="")),INDEX(Calendario!$D$3:$H$55,MATCH(BE$4,Calendario!$A$3:$A$55,0),MATCH($I54,Calendario!$D$2:$H$2,0)),""),IF($K54=4,IF(AND((BB54=""),(BC54=""),(BD54="")),INDEX(Calendario!$D$3:$H$55,MATCH(BE$4,Calendario!$A$3:$A$55,0),MATCH($I54,Calendario!$D$2:$H$2,0)),""))))))))</f>
        <v/>
      </c>
      <c r="BF54" s="107" t="str">
        <f>IF(ISBLANK($I54),"",IF(OR(EXACT(($I54),PROPER(TEXT(BF53,"dddd"))),(EXACT(($I54),PROPER(TEXT(BF52,"dddd"))))),"",IF(EXACT(($I54),(PROPER(TEXT(BF$3,"dddd")))),"",IF($K54=1,INDEX(Calendario!$D$3:$H$55,MATCH(BF$4,Calendario!$A$3:$A$55,0),MATCH($I54,Calendario!$D$2:$H$2,0)),IF($K54=2,IF(BE54="",INDEX(Calendario!$D$3:$H$55,MATCH(BF$4,Calendario!$A$3:$A$55,0),MATCH($I54,Calendario!$D$2:$H$2,0)),""),IF($K54=3,IF(AND((BD54=""),(BE54="")),INDEX(Calendario!$D$3:$H$55,MATCH(BF$4,Calendario!$A$3:$A$55,0),MATCH($I54,Calendario!$D$2:$H$2,0)),""),IF($K54=4,IF(AND((BC54=""),(BD54=""),(BE54="")),INDEX(Calendario!$D$3:$H$55,MATCH(BF$4,Calendario!$A$3:$A$55,0),MATCH($I54,Calendario!$D$2:$H$2,0)),""))))))))</f>
        <v/>
      </c>
      <c r="BG54" s="107" t="str">
        <f>IF(ISBLANK($I54),"",IF(OR(EXACT(($I54),PROPER(TEXT(BG53,"dddd"))),(EXACT(($I54),PROPER(TEXT(BG52,"dddd"))))),"",IF(EXACT(($I54),(PROPER(TEXT(BG$3,"dddd")))),"",IF($K54=1,INDEX(Calendario!$D$3:$H$55,MATCH(BG$4,Calendario!$A$3:$A$55,0),MATCH($I54,Calendario!$D$2:$H$2,0)),IF($K54=2,IF(BF54="",INDEX(Calendario!$D$3:$H$55,MATCH(BG$4,Calendario!$A$3:$A$55,0),MATCH($I54,Calendario!$D$2:$H$2,0)),""),IF($K54=3,IF(AND((BE54=""),(BF54="")),INDEX(Calendario!$D$3:$H$55,MATCH(BG$4,Calendario!$A$3:$A$55,0),MATCH($I54,Calendario!$D$2:$H$2,0)),""),IF($K54=4,IF(AND((BD54=""),(BE54=""),(BF54="")),INDEX(Calendario!$D$3:$H$55,MATCH(BG$4,Calendario!$A$3:$A$55,0),MATCH($I54,Calendario!$D$2:$H$2,0)),""))))))))</f>
        <v/>
      </c>
      <c r="BH54" s="107" t="str">
        <f>IF(ISBLANK($I54),"",IF(OR(EXACT(($I54),PROPER(TEXT(BH53,"dddd"))),(EXACT(($I54),PROPER(TEXT(BH52,"dddd"))))),"",IF(EXACT(($I54),(PROPER(TEXT(BH$3,"dddd")))),"",IF($K54=1,INDEX(Calendario!$D$3:$H$55,MATCH(BH$4,Calendario!$A$3:$A$55,0),MATCH($I54,Calendario!$D$2:$H$2,0)),IF($K54=2,IF(BG54="",INDEX(Calendario!$D$3:$H$55,MATCH(BH$4,Calendario!$A$3:$A$55,0),MATCH($I54,Calendario!$D$2:$H$2,0)),""),IF($K54=3,IF(AND((BF54=""),(BG54="")),INDEX(Calendario!$D$3:$H$55,MATCH(BH$4,Calendario!$A$3:$A$55,0),MATCH($I54,Calendario!$D$2:$H$2,0)),""),IF($K54=4,IF(AND((BE54=""),(BF54=""),(BG54="")),INDEX(Calendario!$D$3:$H$55,MATCH(BH$4,Calendario!$A$3:$A$55,0),MATCH($I54,Calendario!$D$2:$H$2,0)),""))))))))</f>
        <v/>
      </c>
      <c r="BI54" s="108" t="str">
        <f>IF(ISBLANK($I54),"",IF(OR(EXACT(($I54),PROPER(TEXT(BI53,"dddd"))),(EXACT(($I54),PROPER(TEXT(BI52,"dddd"))))),"",IF(EXACT(($I54),(PROPER(TEXT(BI$3,"dddd")))),"",IF($K54=1,INDEX(Calendario!$D$3:$H$55,MATCH(BI$4,Calendario!$A$3:$A$55,0),MATCH($I54,Calendario!$D$2:$H$2,0)),IF($K54=2,IF(BH54="",INDEX(Calendario!$D$3:$H$55,MATCH(BI$4,Calendario!$A$3:$A$55,0),MATCH($I54,Calendario!$D$2:$H$2,0)),""),IF($K54=3,IF(AND((BG54=""),(BH54="")),INDEX(Calendario!$D$3:$H$55,MATCH(BI$4,Calendario!$A$3:$A$55,0),MATCH($I54,Calendario!$D$2:$H$2,0)),""),IF($K54=4,IF(AND((BF54=""),(BG54=""),(BH54="")),INDEX(Calendario!$D$3:$H$55,MATCH(BI$4,Calendario!$A$3:$A$55,0),MATCH($I54,Calendario!$D$2:$H$2,0)),""))))))))</f>
        <v/>
      </c>
      <c r="BJ54" s="108" t="str">
        <f>IF(ISBLANK($I54),"",IF(OR(EXACT(($I54),PROPER(TEXT(BJ53,"dddd"))),(EXACT(($I54),PROPER(TEXT(BJ52,"dddd"))))),"",IF(EXACT(($I54),(PROPER(TEXT(BJ$3,"dddd")))),"",IF($K54=1,INDEX(Calendario!$D$3:$H$55,MATCH(BJ$4,Calendario!$A$3:$A$55,0),MATCH($I54,Calendario!$D$2:$H$2,0)),IF($K54=2,IF(BI54="",INDEX(Calendario!$D$3:$H$55,MATCH(BJ$4,Calendario!$A$3:$A$55,0),MATCH($I54,Calendario!$D$2:$H$2,0)),""),IF($K54=3,IF(AND((BH54=""),(BI54="")),INDEX(Calendario!$D$3:$H$55,MATCH(BJ$4,Calendario!$A$3:$A$55,0),MATCH($I54,Calendario!$D$2:$H$2,0)),""),IF($K54=4,IF(AND((BG54=""),(BH54=""),(BI54="")),INDEX(Calendario!$D$3:$H$55,MATCH(BJ$4,Calendario!$A$3:$A$55,0),MATCH($I54,Calendario!$D$2:$H$2,0)),""))))))))</f>
        <v/>
      </c>
      <c r="BK54" s="108" t="str">
        <f>IF(ISBLANK($I54),"",IF(OR(EXACT(($I54),PROPER(TEXT(BK53,"dddd"))),(EXACT(($I54),PROPER(TEXT(BK52,"dddd"))))),"",IF(EXACT(($I54),(PROPER(TEXT(BK$3,"dddd")))),"",IF($K54=1,INDEX(Calendario!$D$3:$H$55,MATCH(BK$4,Calendario!$A$3:$A$55,0),MATCH($I54,Calendario!$D$2:$H$2,0)),IF($K54=2,IF(BJ54="",INDEX(Calendario!$D$3:$H$55,MATCH(BK$4,Calendario!$A$3:$A$55,0),MATCH($I54,Calendario!$D$2:$H$2,0)),""),IF($K54=3,IF(AND((BI54=""),(BJ54="")),INDEX(Calendario!$D$3:$H$55,MATCH(BK$4,Calendario!$A$3:$A$55,0),MATCH($I54,Calendario!$D$2:$H$2,0)),""),IF($K54=4,IF(AND((BH54=""),(BI54=""),(BJ54="")),INDEX(Calendario!$D$3:$H$55,MATCH(BK$4,Calendario!$A$3:$A$55,0),MATCH($I54,Calendario!$D$2:$H$2,0)),""))))))))</f>
        <v/>
      </c>
      <c r="BL54" s="108" t="str">
        <f>IF(ISBLANK($I54),"",IF(OR(EXACT(($I54),PROPER(TEXT(BL53,"dddd"))),(EXACT(($I54),PROPER(TEXT(BL52,"dddd"))))),"",IF(EXACT(($I54),(PROPER(TEXT(BL$3,"dddd")))),"",IF($K54=1,INDEX(Calendario!$D$3:$H$55,MATCH(BL$4,Calendario!$A$3:$A$55,0),MATCH($I54,Calendario!$D$2:$H$2,0)),IF($K54=2,IF(BK54="",INDEX(Calendario!$D$3:$H$55,MATCH(BL$4,Calendario!$A$3:$A$55,0),MATCH($I54,Calendario!$D$2:$H$2,0)),""),IF($K54=3,IF(AND((BJ54=""),(BK54="")),INDEX(Calendario!$D$3:$H$55,MATCH(BL$4,Calendario!$A$3:$A$55,0),MATCH($I54,Calendario!$D$2:$H$2,0)),""),IF($K54=4,IF(AND((BI54=""),(BJ54=""),(BK54="")),INDEX(Calendario!$D$3:$H$55,MATCH(BL$4,Calendario!$A$3:$A$55,0),MATCH($I54,Calendario!$D$2:$H$2,0)),""))))))))</f>
        <v/>
      </c>
      <c r="BM54" s="108" t="str">
        <f>IF(ISBLANK($I54),"",IF(OR(EXACT(($I54),PROPER(TEXT(BM53,"dddd"))),(EXACT(($I54),PROPER(TEXT(BM52,"dddd"))))),"",IF(EXACT(($I54),(PROPER(TEXT(BM$3,"dddd")))),"",IF($K54=1,INDEX(Calendario!$D$3:$H$55,MATCH(BM$4,Calendario!$A$3:$A$55,0),MATCH($I54,Calendario!$D$2:$H$2,0)),IF($K54=2,IF(BL54="",INDEX(Calendario!$D$3:$H$55,MATCH(BM$4,Calendario!$A$3:$A$55,0),MATCH($I54,Calendario!$D$2:$H$2,0)),""),IF($K54=3,IF(AND((BK54=""),(BL54="")),INDEX(Calendario!$D$3:$H$55,MATCH(BM$4,Calendario!$A$3:$A$55,0),MATCH($I54,Calendario!$D$2:$H$2,0)),""),IF($K54=4,IF(AND((BJ54=""),(BK54=""),(BL54="")),INDEX(Calendario!$D$3:$H$55,MATCH(BM$4,Calendario!$A$3:$A$55,0),MATCH($I54,Calendario!$D$2:$H$2,0)),""))))))))</f>
        <v/>
      </c>
      <c r="BO54" s="88" t="s">
        <v>50</v>
      </c>
    </row>
    <row r="55" spans="1:67" s="88" customFormat="1" ht="26.25" customHeight="1" x14ac:dyDescent="0.25">
      <c r="A55" s="178" t="str">
        <f t="shared" si="1"/>
        <v/>
      </c>
      <c r="B55" s="176" t="s">
        <v>1284</v>
      </c>
      <c r="C55" s="176" t="s">
        <v>1598</v>
      </c>
      <c r="D55" s="177" t="str">
        <f>IF(ISNA(VLOOKUP(C55,TSeccBS!$D:$H,5,FALSE)),"",VLOOKUP(C55,TSeccBS!$D:$H,5,FALSE))</f>
        <v>BOGOTA D. C.</v>
      </c>
      <c r="E55" s="176" t="s">
        <v>50</v>
      </c>
      <c r="F55" s="176"/>
      <c r="G55" s="177" t="str">
        <f>IF(ISNA(VLOOKUP(F55,Tmunic!$C$2:$D$1160,2,FALSE)),"",VLOOKUP(F55,Tmunic!$C$2:$D$1160,2,FALSE))</f>
        <v/>
      </c>
      <c r="H55" s="184" t="str">
        <f>IF(ISNA(VLOOKUP(G55,TDirReg!$F$1:$H$184,3,0)),"",VLOOKUP(G55,TDirReg!$F$1:$H$184,3,0))</f>
        <v/>
      </c>
      <c r="I55" s="196"/>
      <c r="J55" s="195" t="s">
        <v>132</v>
      </c>
      <c r="K55" s="197">
        <v>2</v>
      </c>
      <c r="L55" s="202">
        <f t="shared" si="2"/>
        <v>0</v>
      </c>
      <c r="M55" s="107" t="str">
        <f>IF(ISBLANK($I55),"",IF(EXACT(($I55),(PROPER(TEXT(M$3,"dddd")))),"",IF(EXACT(M$4,$J55),IF($K55=1,INDEX(Calendario!$D$3:$H$55,MATCH(M$4,Calendario!$A$3:$A$55,0),MATCH($I55,Calendario!$D$2:$H$2,0)),INDEX(Calendario!$D$3:$H$55,MATCH($J55,Calendario!$A$3:$A$55,0),MATCH($I55,Calendario!$D$2:$H$2,0))),"")))</f>
        <v/>
      </c>
      <c r="N55" s="107" t="str">
        <f>IF(ISBLANK($I55),"",IF(OR(EXACT(($I55),PROPER(TEXT(N53,"dddd"))),(EXACT(($I55),PROPER(TEXT(N54,"dddd"))))),"",IF(EXACT(($I55),(PROPER(TEXT(N$3,"dddd")))),"",IF(EXACT(N$4,$J55),IF(M55="",IF(OR(($K55=4),($K55=3),($K55=2),($K55=1)),INDEX(Calendario!$D$3:$H$55,MATCH(N$4,Calendario!$A$3:$A$55,0),MATCH($I55,Calendario!$D$2:$H$2,0)),"")),IF($K55=1,IF(AND(M55="",EXACT((N$4),(CONCATENATE(Calendario!$A$1," ",(MID($J55,8,2))+1)))),INDEX(Calendario!$D$3:$H$55,MATCH(N$4,Calendario!$A$3:$A$55,0),MATCH($I55,Calendario!$D$2:$H$2,0)),IF(M55="","",INDEX(Calendario!$D$3:$H$55,MATCH(N$4,Calendario!$A$3:$A$55,0),MATCH($I55,Calendario!$D$2:$H$2,0)))),IF($K55=2,IF(M55="",IF(EXACT($K55,N$4),INDEX(Calendario!$D$3:$H$55,MATCH(N$4,Calendario!$A$3:$A$55,0),MATCH($I55,Calendario!$D$2:$H$2,0)),""),""),IF($K55=3,IF((M55=""),IF(EXACT($K55,N$4),INDEX(Calendario!$D$3:$H$55,MATCH(N$4,Calendario!$A$3:$A$55,0),MATCH($I55,Calendario!$D$2:$H$2,0)),""),""),IF($K55=4,IF((M55=""),IF(EXACT($K55,N$4),INDEX(Calendario!$D$3:$H$55,MATCH(N$4,Calendario!$A$3:$A$55,0),MATCH($I55,Calendario!$D$2:$H$2,0)),""),""),1))))))))</f>
        <v/>
      </c>
      <c r="O55" s="107" t="str">
        <f>IF(ISBLANK($I55),"",IF(EXACT(($I55),(PROPER(TEXT(O$3,"dddd")))),"",IF(OR(EXACT(($I55),PROPER(TEXT(O53,"dddd"))),(EXACT(($I55),PROPER(TEXT(O54,"dddd"))))),"",IF(EXACT(O$4,$J55),IF(N55="",IF(OR(($K55=4),($K55=3),($K55=2),($K55=1)),INDEX(Calendario!$D$3:$H$55,MATCH(O$4,Calendario!$A$3:$A$55,0),MATCH($I55,Calendario!$D$2:$H$2,0)),"")),IF($K55=1,IF(AND(M55="",EXACT((O$4),(CONCATENATE(Calendario!$A$1," ",(MID($J55,8,2))+1)))),INDEX(Calendario!$D$3:$H$55,MATCH(O$4,Calendario!$A$3:$A$55,0),MATCH($I55,Calendario!$D$2:$H$2,0)),IF(N55="",IF(EXACT(($I55),(PROPER(TEXT(N$3,"dddd")))),INDEX(Calendario!$D$3:$H$55,MATCH(O$4,Calendario!$A$3:$A$55,0),MATCH($I55,Calendario!$D$2:$H$2,0)),""),INDEX(Calendario!$D$3:$H$55,MATCH(O$4,Calendario!$A$3:$A$55,0),MATCH($I55,Calendario!$D$2:$H$2,0)))),IF(EXACT($M$4,"Semana 1"),IF($K55=2,IF(N55="",IF(OR(($J55="Semana 1"),($J55="Semana 2"),($J55="Semana 3")),INDEX(Calendario!$D$3:$H$55,MATCH(O$4,Calendario!$A$3:$A$55,0),MATCH($I55,Calendario!$D$2:$H$2,0)),""),""),IF($K55=3,IF(AND((M55=""),(N55="")),IF(OR(($J55="Semana 1"),($J55="Semana 2"),($J55="Semana 3")),INDEX(Calendario!$D$3:$H$55,MATCH(O$4,Calendario!$A$3:$A$55,0),MATCH($I55,Calendario!$D$2:$H$2,0)),""),""),IF($K55=4,IF(AND((M55=""),(N55="")),IF(OR(($J55="Semana 1"),($J55="Semana 2"),($J55="Semana 3")),INDEX(Calendario!$D$3:$H$55,MATCH(O$4,Calendario!$A$3:$A$55,0),MATCH($I55,Calendario!$D$2:$H$2,0)),""),"")))),IF($K55=2,IF(N55="",IF(OR(($J55="Semana 1"),($J55="Semana 2")),INDEX(Calendario!$D$3:$H$55,MATCH(O$4,Calendario!$A$3:$A$55,0),MATCH($I55,Calendario!$D$2:$H$2,0)),""),""),IF($K55=3,IF(AND((M55=""),(N55="")),IF(OR(($J55="Semana 1"),($J55="Semana 2")),INDEX(Calendario!$D$3:$H$55,MATCH(O$4,Calendario!$A$3:$A$55,0),MATCH($I55,Calendario!$D$2:$H$2,0)),""),""),IF($K55=4,IF(AND((M55=""),(N55="")),IF(OR(($J55="Semana 1"),($J55="Semana 2")),INDEX(Calendario!$D$3:$H$55,MATCH(O$4,Calendario!$A$3:$A$55,0),MATCH($I55,Calendario!$D$2:$H$2,0)),""),""))))))))))</f>
        <v/>
      </c>
      <c r="P55" s="107" t="str">
        <f>IF(ISBLANK($I55),"",IF(EXACT(($I55),(PROPER(TEXT(P$3,"dddd")))),"",IF(OR(EXACT(($I55),PROPER(TEXT(P53,"dddd"))),(EXACT(($I55),PROPER(TEXT(P54,"dddd"))))),"",IF(EXACT(P$4,$J55),IF(O55="",IF(OR(($K55=4),($K55=3),($K55=2),($K55=1)),INDEX(Calendario!$D$3:$H$55,MATCH(P$4,Calendario!$A$3:$A$55,0),MATCH($I55,Calendario!$D$2:$H$2,0)),"")),IF($K55=1,IF(AND(M55="",EXACT((P$4),(CONCATENATE(Calendario!$A$1," ",(MID($J55,8,2))+1)))),INDEX(Calendario!$D$3:$H$55,MATCH(P$4,Calendario!$A$3:$A$55,0),MATCH($I55,Calendario!$D$2:$H$2,0)),IF(O55="",IF(EXACT(($I55),(PROPER(TEXT(O$3,"dddd")))),INDEX(Calendario!$D$3:$H$55,MATCH(P$4,Calendario!$A$3:$A$55,0),MATCH($I55,Calendario!$D$2:$H$2,0)),""),INDEX(Calendario!$D$3:$H$55,MATCH(P$4,Calendario!$A$3:$A$55,0),MATCH($I55,Calendario!$D$2:$H$2,0)))),IF(EXACT($M$4,"Semana 1"),IF($K55=2,IF(O55="",IF(OR(($J55="Semana 1"),($J55="Semana 2"),($J55="Semana 3"),($J55="Semana 4")),INDEX(Calendario!$D$3:$H$55,MATCH(P$4,Calendario!$A$3:$A$55,0),MATCH($I55,Calendario!$D$2:$H$2,0)),""),""),IF($K55=3,IF(AND((N55=""),(O55="")),IF(OR(($J55="Semana 1"),($J55="Semana 2"),($J55="Semana 3"),($J55="Semana 4")),INDEX(Calendario!$D$3:$H$55,MATCH(P$4,Calendario!$A$3:$A$55,0),MATCH($I55,Calendario!$D$2:$H$2,0)),""),""),IF($K55=4,IF(AND((M55=""),(N55=""),(O55="")),IF(OR(($J55="Semana 1"),($J55="Semana 2"),($J55="Semana 3"),($J55="Semana 4")),INDEX(Calendario!$D$3:$H$55,MATCH(P$4,Calendario!$A$3:$A$55,0),MATCH($I55,Calendario!$D$2:$H$2,0)),""),"")))),IF($K55=2,IF(O55="",IF(OR(($J55="Semana 1"),($J55="Semana 2"),($J55="Semana 3")),INDEX(Calendario!$D$3:$H$55,MATCH(P$4,Calendario!$A$3:$A$55,0),MATCH($I55,Calendario!$D$2:$H$2,0)),""),""),IF($K55=3,IF(AND((N55=""),(O55="")),IF(OR(($J55="Semana 1"),($J55="Semana 2"),($J55="Semana 3")),INDEX(Calendario!$D$3:$H$55,MATCH(P$4,Calendario!$A$3:$A$55,0),MATCH($I55,Calendario!$D$2:$H$2,0)),""),""),IF($K55=4,IF(AND((M55=""),(N55=""),(O55="")),IF(OR(($J55="Semana 1"),($J55="Semana 2"),($J55="Semana 3")),INDEX(Calendario!$D$3:$H$55,MATCH(P$4,Calendario!$A$3:$A$55,0),MATCH($I55,Calendario!$D$2:$H$2,0)),""),""))))))))))</f>
        <v/>
      </c>
      <c r="Q55" s="107" t="str">
        <f>IF(ISBLANK($I55),"",IF(EXACT(($I55),(PROPER(TEXT(Q$3,"dddd")))),"",IF(OR(EXACT(($I55),PROPER(TEXT(Q53,"dddd"))),(EXACT(($I55),PROPER(TEXT(Q54,"dddd"))))),"",IF(EXACT(Q$4,$J55),IF(P55="",IF(OR(($K55=4),($K55=3),($K55=2),($K55=1)),INDEX(Calendario!$D$3:$H$55,MATCH(Q$4,Calendario!$A$3:$A$55,0),MATCH($I55,Calendario!$D$2:$H$2,0)),"")),IF($K55=1,IF(AND(M55="",EXACT((Q$4),(CONCATENATE(Calendario!$A$1," ",(MID($J55,8,2))+1)))),INDEX(Calendario!$D$3:$H$55,MATCH(Q$4,Calendario!$A$3:$A$55,0),MATCH($I55,Calendario!$D$2:$H$2,0)),IF(P55="","",INDEX(Calendario!$D$3:$H$55,MATCH(Q$4,Calendario!$A$3:$A$55,0),MATCH($I55,Calendario!$D$2:$H$2,0)))),IF(EXACT($M$4,"Semana 1"),IF($K55=2,IF(P55="",IF(OR(($J55="Semana 1"),($J55="Semana 2"),($J55="Semana 3"),($J55="Semana 4"),($J55="Semana 5")),INDEX(Calendario!$D$3:$H$55,MATCH(Q$4,Calendario!$A$3:$A$55,0),MATCH($I55,Calendario!$D$2:$H$2,0)),""),""),IF($K55=3,IF(AND((O55=""),(P55="")),IF(OR(($J55="Semana 1"),($J55="Semana 2"),($J55="Semana 3"),($J55="Semana 4"),($J55="Semana 5")),INDEX(Calendario!$D$3:$H$55,MATCH(Q$4,Calendario!$A$3:$A$55,0),MATCH($I55,Calendario!$D$2:$H$2,0)),""),""),IF($K55=4,IF(AND((N55=""),(O55=""),(P55="")),IF(OR(($J55="Semana 1"),($J55="Semana 2"),($J55="Semana 3"),($J55="Semana 4"),($J55="Semana 5")),INDEX(Calendario!$D$3:$H$55,MATCH(Q$4,Calendario!$A$3:$A$55,0),MATCH($I55,Calendario!$D$2:$H$2,0)),""),"")))),IF($K55=2,IF(P55="",IF(OR(($J55="Semana 1"),($J55="Semana 2"),($J55="Semana 3"),($J55="Semana 4")),INDEX(Calendario!$D$3:$H$55,MATCH(Q$4,Calendario!$A$3:$A$55,0),MATCH($I55,Calendario!$D$2:$H$2,0)),""),""),IF($K55=3,IF(AND((O55=""),(P55="")),IF(OR(($J55="Semana 1"),($J55="Semana 2"),($J55="Semana 3"),($J55="Semana 4")),INDEX(Calendario!$D$3:$H$55,MATCH(Q$4,Calendario!$A$3:$A$55,0),MATCH($I55,Calendario!$D$2:$H$2,0)),""),""),IF($K55=4,IF(AND((N55=""),(O55=""),(P55="")),IF(OR(($J55="Semana 1"),($J55="Semana 2"),($J55="Semana 3"),($J55="Semana 4")),INDEX(Calendario!$D$3:$H$55,MATCH(Q$4,Calendario!$A$3:$A$55,0),MATCH($I55,Calendario!$D$2:$H$2,0)),""),""))))))))))</f>
        <v/>
      </c>
      <c r="R55" s="108" t="str">
        <f>IF(ISBLANK($I55),"",IF(EXACT(($I55),(PROPER(TEXT(R$3,"dddd")))),"",IF(OR(EXACT(($I55),PROPER(TEXT(R53,"dddd"))),(EXACT(($I55),PROPER(TEXT(R54,"dddd"))))),"",IF(EXACT(R$4,$J55),IF(Q55="",IF(OR(($K55=4),($K55=3),($K55=2),($K55=1)),INDEX(Calendario!$D$3:$H$55,MATCH(R$4,Calendario!$A$3:$A$55,0),MATCH($I55,Calendario!$D$2:$H$2,0)),"")),IF($K55=1,IF(AND(N55="",EXACT((R$4),(CONCATENATE(Calendario!$A$1," ",(MID($J55,8,2))+1)))),INDEX(Calendario!$D$3:$H$55,MATCH(R$4,Calendario!$A$3:$A$55,0),MATCH($I55,Calendario!$D$2:$H$2,0)),IF(Q55="","",INDEX(Calendario!$D$3:$H$55,MATCH(R$4,Calendario!$A$3:$A$55,0),MATCH($I55,Calendario!$D$2:$H$2,0)))),IF(EXACT($M$4,"Semana 1"),IF($K55=2,IF(Q55="",IF(OR(($J55="Semana 1"),($J55="Semana 2"),($J55="Semana 3"),($J55="Semana 4"),($J55="Semana 5"),($J55="Semana 6")),INDEX(Calendario!$D$3:$H$55,MATCH(R$4,Calendario!$A$3:$A$55,0),MATCH($I55,Calendario!$D$2:$H$2,0)),""),""),IF($K55=3,IF(AND((P55=""),(Q55="")),IF(OR(($J55="Semana 1"),($J55="Semana 2"),($J55="Semana 3"),($J55="Semana 4"),($J55="Semana 5"),($J55="Semana 6")),INDEX(Calendario!$D$3:$H$55,MATCH(R$4,Calendario!$A$3:$A$55,0),MATCH($I55,Calendario!$D$2:$H$2,0)),""),""),IF($K55=4,IF(AND((O55=""),(P55=""),(Q55="")),IF(OR(($J55="Semana 1"),($J55="Semana 2"),($J55="Semana 3"),($J55="Semana 4"),($J55="Semana 5"),($J55="Semana 6")),INDEX(Calendario!$D$3:$H$55,MATCH(R$4,Calendario!$A$3:$A$55,0),MATCH($I55,Calendario!$D$2:$H$2,0)),""),"")))),IF($K55=2,IF(Q55="",IF(OR(($J55="Semana 1"),($J55="Semana 2"),($J55="Semana 3"),($J55="Semana 4"),($J55="Semana 5")),INDEX(Calendario!$D$3:$H$55,MATCH(R$4,Calendario!$A$3:$A$55,0),MATCH($I55,Calendario!$D$2:$H$2,0)),""),""),IF($K55=3,IF(AND((P55=""),(Q55="")),IF(OR(($J55="Semana 1"),($J55="Semana 2"),($J55="Semana 3"),($J55="Semana 4"),($J55="Semana 5")),INDEX(Calendario!$D$3:$H$55,MATCH(R$4,Calendario!$A$3:$A$55,0),MATCH($I55,Calendario!$D$2:$H$2,0)),""),""),IF($K55=4,IF(AND((O55=""),(P55=""),(Q55="")),IF(OR(($J55="Semana 1"),($J55="Semana 2"),($J55="Semana 3"),($J55="Semana 4"),($J55="Semana 5")),INDEX(Calendario!$D$3:$H$55,MATCH(R$4,Calendario!$A$3:$A$55,0),MATCH($I55,Calendario!$D$2:$H$2,0)),""),""))))))))))</f>
        <v/>
      </c>
      <c r="S55" s="108" t="str">
        <f>IF(ISBLANK($I55),"",IF(EXACT(($I55),(PROPER(TEXT(S$3,"dddd")))),"",IF(OR(EXACT(($I55),PROPER(TEXT(S53,"dddd"))),(EXACT(($I55),PROPER(TEXT(S54,"dddd"))))),"",IF(EXACT(S$4,$J55),IF(R55="",IF(OR(($K55=4),($K55=3),($K55=2),($K55=1)),INDEX(Calendario!$D$3:$H$55,MATCH(S$4,Calendario!$A$3:$A$55,0),MATCH($I55,Calendario!$D$2:$H$2,0)),"")),IF($K55=1,IF(AND(O55="",EXACT((S$4),(CONCATENATE(Calendario!$A$1," ",(MID($J55,8,2))+1)))),INDEX(Calendario!$D$3:$H$55,MATCH(S$4,Calendario!$A$3:$A$55,0),MATCH($I55,Calendario!$D$2:$H$2,0)),IF(R55="",IF(EXACT(($I55),(PROPER(TEXT(R$3,"dddd")))),INDEX(Calendario!$D$3:$H$55,MATCH(S$4,Calendario!$A$3:$A$55,0),MATCH($I55,Calendario!$D$2:$H$2,0)),""),INDEX(Calendario!$D$3:$H$55,MATCH(S$4,Calendario!$A$3:$A$55,0),MATCH($I55,Calendario!$D$2:$H$2,0)))),IF(EXACT($M$4,"Semana 1"),IF($K55=2,IF(R55="",IF(OR(($J55="Semana 1"),($J55="Semana 2"),($J55="Semana 3"),($J55="Semana 4"),($J55="Semana 5"),($J55="Semana 6"),($J55="Semana 7")),INDEX(Calendario!$D$3:$H$55,MATCH(S$4,Calendario!$A$3:$A$55,0),MATCH($I55,Calendario!$D$2:$H$2,0)),""),""),IF($K55=3,IF(AND((Q55=""),(R55="")),IF(OR(($J55="Semana 1"),($J55="Semana 2"),($J55="Semana 3"),($J55="Semana 4"),($J55="Semana 5"),($J55="Semana 6"),($J55="Semana 7")),INDEX(Calendario!$D$3:$H$55,MATCH(S$4,Calendario!$A$3:$A$55,0),MATCH($I55,Calendario!$D$2:$H$2,0)),""),""),IF($K55=4,IF(AND((P55=""),(Q55=""),(R55="")),IF(OR(($J55="Semana 1"),($J55="Semana 2"),($J55="Semana 3"),($J55="Semana 4"),($J55="Semana 5"),($J55="Semana 6"),($J55="Semana 7")),INDEX(Calendario!$D$3:$H$55,MATCH(S$4,Calendario!$A$3:$A$55,0),MATCH($I55,Calendario!$D$2:$H$2,0)),""),"")))),IF($K55=2,IF(R55="",IF(OR(($J55="Semana 1"),($J55="Semana 2"),($J55="Semana 3"),($J55="Semana 4"),($J55="Semana 5"),($J55="Semana 6")),INDEX(Calendario!$D$3:$H$55,MATCH(S$4,Calendario!$A$3:$A$55,0),MATCH($I55,Calendario!$D$2:$H$2,0)),""),""),IF($K55=3,IF(AND((Q55=""),(R55="")),IF(OR(($J55="Semana 1"),($J55="Semana 2"),($J55="Semana 3"),($J55="Semana 4"),($J55="Semana 5"),($J55="Semana 6")),INDEX(Calendario!$D$3:$H$55,MATCH(S$4,Calendario!$A$3:$A$55,0),MATCH($I55,Calendario!$D$2:$H$2,0)),""),""),IF($K55=4,IF(AND((P55=""),(Q55=""),(R55="")),IF(OR(($J55="Semana 1"),($J55="Semana 2"),($J55="Semana 3"),($J55="Semana 4"),($J55="Semana 5"),($J55="Semana 6")),INDEX(Calendario!$D$3:$H$55,MATCH(S$4,Calendario!$A$3:$A$55,0),MATCH($I55,Calendario!$D$2:$H$2,0)),""),""))))))))))</f>
        <v/>
      </c>
      <c r="T55" s="108" t="str">
        <f>IF(ISBLANK($I55),"",IF(EXACT(($I55),(PROPER(TEXT(T$3,"dddd")))),"",IF(OR(EXACT(($I55),PROPER(TEXT(T53,"dddd"))),(EXACT(($I55),PROPER(TEXT(T54,"dddd"))))),"",IF(EXACT(T$4,$J55),IF(S55="",IF(OR(($K55=4),($K55=3),($K55=2),($K55=1)),INDEX(Calendario!$D$3:$H$55,MATCH(T$4,Calendario!$A$3:$A$55,0),MATCH($I55,Calendario!$D$2:$H$2,0)),"")),IF($K55=1,IF(AND(P55="",EXACT((T$4),(CONCATENATE(Calendario!$A$1," ",(MID($J55,8,2))+1)))),INDEX(Calendario!$D$3:$H$55,MATCH(T$4,Calendario!$A$3:$A$55,0),MATCH($I55,Calendario!$D$2:$H$2,0)),IF(S55="",IF(EXACT(($I55),(PROPER(TEXT(S$3,"dddd")))),INDEX(Calendario!$D$3:$H$55,MATCH(T$4,Calendario!$A$3:$A$55,0),MATCH($I55,Calendario!$D$2:$H$2,0)),""),INDEX(Calendario!$D$3:$H$55,MATCH(T$4,Calendario!$A$3:$A$55,0),MATCH($I55,Calendario!$D$2:$H$2,0)))),IF(EXACT($M$4,"Semana 1"),IF($K55=2,IF(S55="",IF(OR(($J55="Semana 1"),($J55="Semana 2"),($J55="Semana 3"),($J55="Semana 4"),($J55="Semana 5"),($J55="Semana 6"),($J55="Semana 7"),($J55="Semana 8")),INDEX(Calendario!$D$3:$H$55,MATCH(T$4,Calendario!$A$3:$A$55,0),MATCH($I55,Calendario!$D$2:$H$2,0)),""),""),IF($K55=3,IF(AND((R55=""),(S55="")),IF(OR(($J55="Semana 1"),($J55="Semana 2"),($J55="Semana 3"),($J55="Semana 4"),($J55="Semana 5"),($J55="Semana 6"),($J55="Semana 7"),($J55="Semana 8")),INDEX(Calendario!$D$3:$H$55,MATCH(T$4,Calendario!$A$3:$A$55,0),MATCH($I55,Calendario!$D$2:$H$2,0)),""),""),IF($K55=4,IF(AND((Q55=""),(R55=""),(S55="")),IF(OR(($J55="Semana 1"),($J55="Semana 2"),($J55="Semana 3"),($J55="Semana 4"),($J55="Semana 5"),($J55="Semana 6"),($J55="Semana 7"),($J55="Semana 8")),INDEX(Calendario!$D$3:$H$55,MATCH(T$4,Calendario!$A$3:$A$55,0),MATCH($I55,Calendario!$D$2:$H$2,0)),""),"")))),IF($K55=2,IF(S55="",IF(OR(($J55="Semana 1"),($J55="Semana 2"),($J55="Semana 3"),($J55="Semana 4"),($J55="Semana 5"),($J55="Semana 6"),($J55="Semana 7")),INDEX(Calendario!$D$3:$H$55,MATCH(T$4,Calendario!$A$3:$A$55,0),MATCH($I55,Calendario!$D$2:$H$2,0)),""),""),IF($K55=3,IF(AND((R55=""),(S55="")),IF(OR(($J55="Semana 1"),($J55="Semana 2"),($J55="Semana 3"),($J55="Semana 4"),($J55="Semana 5"),($J55="Semana 6"),($J55="Semana 7")),INDEX(Calendario!$D$3:$H$55,MATCH(T$4,Calendario!$A$3:$A$55,0),MATCH($I55,Calendario!$D$2:$H$2,0)),""),""),IF($K55=4,IF(AND((Q55=""),(R55=""),(S55="")),IF(OR(($J55="Semana 1"),($J55="Semana 2"),($J55="Semana 3"),($J55="Semana 4"),($J55="Semana 5"),($J55="Semana 6"),($J55="Semana 7")),INDEX(Calendario!$D$3:$H$55,MATCH(T$4,Calendario!$A$3:$A$55,0),MATCH($I55,Calendario!$D$2:$H$2,0)),""),""))))))))))</f>
        <v/>
      </c>
      <c r="U55" s="108" t="str">
        <f>IF(ISBLANK($I55),"",IF(OR(EXACT(($I55),PROPER(TEXT(U54,"dddd"))),(EXACT(($I55),PROPER(TEXT(U53,"dddd"))))),"",IF(EXACT(($I55),(PROPER(TEXT(U$3,"dddd")))),"",IF($K55=1,INDEX(Calendario!$D$3:$H$55,MATCH(U$4,Calendario!$A$3:$A$55,0),MATCH($I55,Calendario!$D$2:$H$2,0)),IF($K55=2,IF(T55="",INDEX(Calendario!$D$3:$H$55,MATCH(U$4,Calendario!$A$3:$A$55,0),MATCH($I55,Calendario!$D$2:$H$2,0)),""),IF($K55=3,IF(AND((S55=""),(T55="")),INDEX(Calendario!$D$3:$H$55,MATCH(U$4,Calendario!$A$3:$A$55,0),MATCH($I55,Calendario!$D$2:$H$2,0)),""),IF($K55=4,IF(AND((R55=""),(S55=""),(T55="")),INDEX(Calendario!$D$3:$H$55,MATCH(U$4,Calendario!$A$3:$A$55,0),MATCH($I55,Calendario!$D$2:$H$2,0)),""))))))))</f>
        <v/>
      </c>
      <c r="V55" s="107" t="str">
        <f>IF(ISBLANK($I55),"",IF(OR(EXACT(($I55),PROPER(TEXT(V54,"dddd"))),(EXACT(($I55),PROPER(TEXT(V53,"dddd"))))),"",IF(EXACT(($I55),(PROPER(TEXT(V$3,"dddd")))),"",IF($K55=1,INDEX(Calendario!$D$3:$H$55,MATCH(V$4,Calendario!$A$3:$A$55,0),MATCH($I55,Calendario!$D$2:$H$2,0)),IF($K55=2,IF(U55="",INDEX(Calendario!$D$3:$H$55,MATCH(V$4,Calendario!$A$3:$A$55,0),MATCH($I55,Calendario!$D$2:$H$2,0)),""),IF($K55=3,IF(AND((T55=""),(U55="")),INDEX(Calendario!$D$3:$H$55,MATCH(V$4,Calendario!$A$3:$A$55,0),MATCH($I55,Calendario!$D$2:$H$2,0)),""),IF($K55=4,IF(AND((S55=""),(T55=""),(U55="")),INDEX(Calendario!$D$3:$H$55,MATCH(V$4,Calendario!$A$3:$A$55,0),MATCH($I55,Calendario!$D$2:$H$2,0)),""))))))))</f>
        <v/>
      </c>
      <c r="W55" s="107" t="str">
        <f>IF(ISBLANK($I55),"",IF(OR(EXACT(($I55),PROPER(TEXT(W54,"dddd"))),(EXACT(($I55),PROPER(TEXT(W53,"dddd"))))),"",IF(EXACT(($I55),(PROPER(TEXT(W$3,"dddd")))),"",IF($K55=1,INDEX(Calendario!$D$3:$H$55,MATCH(W$4,Calendario!$A$3:$A$55,0),MATCH($I55,Calendario!$D$2:$H$2,0)),IF($K55=2,IF(V55="",INDEX(Calendario!$D$3:$H$55,MATCH(W$4,Calendario!$A$3:$A$55,0),MATCH($I55,Calendario!$D$2:$H$2,0)),""),IF($K55=3,IF(AND((U55=""),(V55="")),INDEX(Calendario!$D$3:$H$55,MATCH(W$4,Calendario!$A$3:$A$55,0),MATCH($I55,Calendario!$D$2:$H$2,0)),""),IF($K55=4,IF(AND((T55=""),(U55=""),(V55="")),INDEX(Calendario!$D$3:$H$55,MATCH(W$4,Calendario!$A$3:$A$55,0),MATCH($I55,Calendario!$D$2:$H$2,0)),""))))))))</f>
        <v/>
      </c>
      <c r="X55" s="107" t="str">
        <f>IF(ISBLANK($I55),"",IF(OR(EXACT(($I55),PROPER(TEXT(X54,"dddd"))),(EXACT(($I55),PROPER(TEXT(X53,"dddd"))))),"",IF(EXACT(($I55),(PROPER(TEXT(X$3,"dddd")))),"",IF($K55=1,INDEX(Calendario!$D$3:$H$55,MATCH(X$4,Calendario!$A$3:$A$55,0),MATCH($I55,Calendario!$D$2:$H$2,0)),IF($K55=2,IF(W55="",INDEX(Calendario!$D$3:$H$55,MATCH(X$4,Calendario!$A$3:$A$55,0),MATCH($I55,Calendario!$D$2:$H$2,0)),""),IF($K55=3,IF(AND((V55=""),(W55="")),INDEX(Calendario!$D$3:$H$55,MATCH(X$4,Calendario!$A$3:$A$55,0),MATCH($I55,Calendario!$D$2:$H$2,0)),""),IF($K55=4,IF(AND((U55=""),(V55=""),(W55="")),INDEX(Calendario!$D$3:$H$55,MATCH(X$4,Calendario!$A$3:$A$55,0),MATCH($I55,Calendario!$D$2:$H$2,0)),""))))))))</f>
        <v/>
      </c>
      <c r="Y55" s="107" t="str">
        <f>IF(ISBLANK($I55),"",IF(OR(EXACT(($I55),PROPER(TEXT(Y54,"dddd"))),(EXACT(($I55),PROPER(TEXT(Y53,"dddd"))))),"",IF(EXACT(($I55),(PROPER(TEXT(Y$3,"dddd")))),"",IF($K55=1,INDEX(Calendario!$D$3:$H$55,MATCH(Y$4,Calendario!$A$3:$A$55,0),MATCH($I55,Calendario!$D$2:$H$2,0)),IF($K55=2,IF(X55="",INDEX(Calendario!$D$3:$H$55,MATCH(Y$4,Calendario!$A$3:$A$55,0),MATCH($I55,Calendario!$D$2:$H$2,0)),""),IF($K55=3,IF(AND((W55=""),(X55="")),INDEX(Calendario!$D$3:$H$55,MATCH(Y$4,Calendario!$A$3:$A$55,0),MATCH($I55,Calendario!$D$2:$H$2,0)),""),IF($K55=4,IF(AND((V55=""),(W55=""),(X55="")),INDEX(Calendario!$D$3:$H$55,MATCH(Y$4,Calendario!$A$3:$A$55,0),MATCH($I55,Calendario!$D$2:$H$2,0)),""))))))))</f>
        <v/>
      </c>
      <c r="Z55" s="107" t="str">
        <f>IF(ISBLANK($I55),"",IF(OR(EXACT(($I55),PROPER(TEXT(Z54,"dddd"))),(EXACT(($I55),PROPER(TEXT(Z53,"dddd"))))),"",IF(EXACT(($I55),(PROPER(TEXT(Z$3,"dddd")))),"",IF($K55=1,INDEX(Calendario!$D$3:$H$55,MATCH(Z$4,Calendario!$A$3:$A$55,0),MATCH($I55,Calendario!$D$2:$H$2,0)),IF($K55=2,IF(Y55="",INDEX(Calendario!$D$3:$H$55,MATCH(Z$4,Calendario!$A$3:$A$55,0),MATCH($I55,Calendario!$D$2:$H$2,0)),""),IF($K55=3,IF(AND((X55=""),(Y55="")),INDEX(Calendario!$D$3:$H$55,MATCH(Z$4,Calendario!$A$3:$A$55,0),MATCH($I55,Calendario!$D$2:$H$2,0)),""),IF($K55=4,IF(AND((W55=""),(X55=""),(Y55="")),INDEX(Calendario!$D$3:$H$55,MATCH(Z$4,Calendario!$A$3:$A$55,0),MATCH($I55,Calendario!$D$2:$H$2,0)),""))))))))</f>
        <v/>
      </c>
      <c r="AA55" s="108" t="str">
        <f>IF(ISBLANK($I55),"",IF(OR(EXACT(($I55),PROPER(TEXT(AA54,"dddd"))),(EXACT(($I55),PROPER(TEXT(AA53,"dddd"))))),"",IF(EXACT(($I55),(PROPER(TEXT(AA$3,"dddd")))),"",IF($K55=1,INDEX(Calendario!$D$3:$H$55,MATCH(AA$4,Calendario!$A$3:$A$55,0),MATCH($I55,Calendario!$D$2:$H$2,0)),IF($K55=2,IF(Z55="",INDEX(Calendario!$D$3:$H$55,MATCH(AA$4,Calendario!$A$3:$A$55,0),MATCH($I55,Calendario!$D$2:$H$2,0)),""),IF($K55=3,IF(AND((Y55=""),(Z55="")),INDEX(Calendario!$D$3:$H$55,MATCH(AA$4,Calendario!$A$3:$A$55,0),MATCH($I55,Calendario!$D$2:$H$2,0)),""),IF($K55=4,IF(AND((X55=""),(Y55=""),(Z55="")),INDEX(Calendario!$D$3:$H$55,MATCH(AA$4,Calendario!$A$3:$A$55,0),MATCH($I55,Calendario!$D$2:$H$2,0)),""))))))))</f>
        <v/>
      </c>
      <c r="AB55" s="108" t="str">
        <f>IF(ISBLANK($I55),"",IF(OR(EXACT(($I55),PROPER(TEXT(AB54,"dddd"))),(EXACT(($I55),PROPER(TEXT(AB53,"dddd"))))),"",IF(EXACT(($I55),(PROPER(TEXT(AB$3,"dddd")))),"",IF($K55=1,INDEX(Calendario!$D$3:$H$55,MATCH(AB$4,Calendario!$A$3:$A$55,0),MATCH($I55,Calendario!$D$2:$H$2,0)),IF($K55=2,IF(AA55="",INDEX(Calendario!$D$3:$H$55,MATCH(AB$4,Calendario!$A$3:$A$55,0),MATCH($I55,Calendario!$D$2:$H$2,0)),""),IF($K55=3,IF(AND((Z55=""),(AA55="")),INDEX(Calendario!$D$3:$H$55,MATCH(AB$4,Calendario!$A$3:$A$55,0),MATCH($I55,Calendario!$D$2:$H$2,0)),""),IF($K55=4,IF(AND((Y55=""),(Z55=""),(AA55="")),INDEX(Calendario!$D$3:$H$55,MATCH(AB$4,Calendario!$A$3:$A$55,0),MATCH($I55,Calendario!$D$2:$H$2,0)),""))))))))</f>
        <v/>
      </c>
      <c r="AC55" s="108" t="str">
        <f>IF(ISBLANK($I55),"",IF(OR(EXACT(($I55),PROPER(TEXT(AC54,"dddd"))),(EXACT(($I55),PROPER(TEXT(AC53,"dddd"))))),"",IF(EXACT(($I55),(PROPER(TEXT(AC$3,"dddd")))),"",IF($K55=1,INDEX(Calendario!$D$3:$H$55,MATCH(AC$4,Calendario!$A$3:$A$55,0),MATCH($I55,Calendario!$D$2:$H$2,0)),IF($K55=2,IF(AB55="",INDEX(Calendario!$D$3:$H$55,MATCH(AC$4,Calendario!$A$3:$A$55,0),MATCH($I55,Calendario!$D$2:$H$2,0)),""),IF($K55=3,IF(AND((AA55=""),(AB55="")),INDEX(Calendario!$D$3:$H$55,MATCH(AC$4,Calendario!$A$3:$A$55,0),MATCH($I55,Calendario!$D$2:$H$2,0)),""),IF($K55=4,IF(AND((Z55=""),(AA55=""),(AB55="")),INDEX(Calendario!$D$3:$H$55,MATCH(AC$4,Calendario!$A$3:$A$55,0),MATCH($I55,Calendario!$D$2:$H$2,0)),""))))))))</f>
        <v/>
      </c>
      <c r="AD55" s="108" t="str">
        <f>IF(ISBLANK($I55),"",IF(OR(EXACT(($I55),PROPER(TEXT(AD54,"dddd"))),(EXACT(($I55),PROPER(TEXT(AD53,"dddd"))))),"",IF(EXACT(($I55),(PROPER(TEXT(AD$3,"dddd")))),"",IF($K55=1,INDEX(Calendario!$D$3:$H$55,MATCH(AD$4,Calendario!$A$3:$A$55,0),MATCH($I55,Calendario!$D$2:$H$2,0)),IF($K55=2,IF(AC55="",INDEX(Calendario!$D$3:$H$55,MATCH(AD$4,Calendario!$A$3:$A$55,0),MATCH($I55,Calendario!$D$2:$H$2,0)),""),IF($K55=3,IF(AND((AB55=""),(AC55="")),INDEX(Calendario!$D$3:$H$55,MATCH(AD$4,Calendario!$A$3:$A$55,0),MATCH($I55,Calendario!$D$2:$H$2,0)),""),IF($K55=4,IF(AND((AA55=""),(AB55=""),(AC55="")),INDEX(Calendario!$D$3:$H$55,MATCH(AD$4,Calendario!$A$3:$A$55,0),MATCH($I55,Calendario!$D$2:$H$2,0)),""))))))))</f>
        <v/>
      </c>
      <c r="AE55" s="107" t="str">
        <f>IF(ISBLANK($I55),"",IF(OR(EXACT(($I55),PROPER(TEXT(AE54,"dddd"))),(EXACT(($I55),PROPER(TEXT(AE53,"dddd"))))),"",IF(EXACT(($I55),(PROPER(TEXT(AE$3,"dddd")))),"",IF($K55=1,INDEX(Calendario!$D$3:$H$55,MATCH(AE$4,Calendario!$A$3:$A$55,0),MATCH($I55,Calendario!$D$2:$H$2,0)),IF($K55=2,IF(AD55="",INDEX(Calendario!$D$3:$H$55,MATCH(AE$4,Calendario!$A$3:$A$55,0),MATCH($I55,Calendario!$D$2:$H$2,0)),""),IF($K55=3,IF(AND((AC55=""),(AD55="")),INDEX(Calendario!$D$3:$H$55,MATCH(AE$4,Calendario!$A$3:$A$55,0),MATCH($I55,Calendario!$D$2:$H$2,0)),""),IF($K55=4,IF(AND((AB55=""),(AC55=""),(AD55="")),INDEX(Calendario!$D$3:$H$55,MATCH(AE$4,Calendario!$A$3:$A$55,0),MATCH($I55,Calendario!$D$2:$H$2,0)),""))))))))</f>
        <v/>
      </c>
      <c r="AF55" s="107" t="str">
        <f>IF(ISBLANK($I55),"",IF(OR(EXACT(($I55),PROPER(TEXT(AF54,"dddd"))),(EXACT(($I55),PROPER(TEXT(AF53,"dddd"))))),"",IF(EXACT(($I55),(PROPER(TEXT(AF$3,"dddd")))),"",IF($K55=1,INDEX(Calendario!$D$3:$H$55,MATCH(AF$4,Calendario!$A$3:$A$55,0),MATCH($I55,Calendario!$D$2:$H$2,0)),IF($K55=2,IF(AE55="",INDEX(Calendario!$D$3:$H$55,MATCH(AF$4,Calendario!$A$3:$A$55,0),MATCH($I55,Calendario!$D$2:$H$2,0)),""),IF($K55=3,IF(AND((AD55=""),(AE55="")),INDEX(Calendario!$D$3:$H$55,MATCH(AF$4,Calendario!$A$3:$A$55,0),MATCH($I55,Calendario!$D$2:$H$2,0)),""),IF($K55=4,IF(AND((AC55=""),(AD55=""),(AE55="")),INDEX(Calendario!$D$3:$H$55,MATCH(AF$4,Calendario!$A$3:$A$55,0),MATCH($I55,Calendario!$D$2:$H$2,0)),""))))))))</f>
        <v/>
      </c>
      <c r="AG55" s="107" t="str">
        <f>IF(ISBLANK($I55),"",IF(OR(EXACT(($I55),PROPER(TEXT(AG54,"dddd"))),(EXACT(($I55),PROPER(TEXT(AG53,"dddd"))))),"",IF(EXACT(($I55),(PROPER(TEXT(AG$3,"dddd")))),"",IF($K55=1,INDEX(Calendario!$D$3:$H$55,MATCH(AG$4,Calendario!$A$3:$A$55,0),MATCH($I55,Calendario!$D$2:$H$2,0)),IF($K55=2,IF(AF55="",INDEX(Calendario!$D$3:$H$55,MATCH(AG$4,Calendario!$A$3:$A$55,0),MATCH($I55,Calendario!$D$2:$H$2,0)),""),IF($K55=3,IF(AND((AE55=""),(AF55="")),INDEX(Calendario!$D$3:$H$55,MATCH(AG$4,Calendario!$A$3:$A$55,0),MATCH($I55,Calendario!$D$2:$H$2,0)),""),IF($K55=4,IF(AND((AD55=""),(AE55=""),(AF55="")),INDEX(Calendario!$D$3:$H$55,MATCH(AG$4,Calendario!$A$3:$A$55,0),MATCH($I55,Calendario!$D$2:$H$2,0)),""))))))))</f>
        <v/>
      </c>
      <c r="AH55" s="107" t="str">
        <f>IF(ISBLANK($I55),"",IF(OR(EXACT(($I55),PROPER(TEXT(AH54,"dddd"))),(EXACT(($I55),PROPER(TEXT(AH53,"dddd"))))),"",IF(EXACT(($I55),(PROPER(TEXT(AH$3,"dddd")))),"",IF($K55=1,INDEX(Calendario!$D$3:$H$55,MATCH(AH$4,Calendario!$A$3:$A$55,0),MATCH($I55,Calendario!$D$2:$H$2,0)),IF($K55=2,IF(AG55="",INDEX(Calendario!$D$3:$H$55,MATCH(AH$4,Calendario!$A$3:$A$55,0),MATCH($I55,Calendario!$D$2:$H$2,0)),""),IF($K55=3,IF(AND((AF55=""),(AG55="")),INDEX(Calendario!$D$3:$H$55,MATCH(AH$4,Calendario!$A$3:$A$55,0),MATCH($I55,Calendario!$D$2:$H$2,0)),""),IF($K55=4,IF(AND((AE55=""),(AF55=""),(AG55="")),INDEX(Calendario!$D$3:$H$55,MATCH(AH$4,Calendario!$A$3:$A$55,0),MATCH($I55,Calendario!$D$2:$H$2,0)),""))))))))</f>
        <v/>
      </c>
      <c r="AI55" s="108" t="str">
        <f>IF(ISBLANK($I55),"",IF(OR(EXACT(($I55),PROPER(TEXT(AI54,"dddd"))),(EXACT(($I55),PROPER(TEXT(AI53,"dddd"))))),"",IF(EXACT(($I55),(PROPER(TEXT(AI$3,"dddd")))),"",IF($K55=1,INDEX(Calendario!$D$3:$H$55,MATCH(AI$4,Calendario!$A$3:$A$55,0),MATCH($I55,Calendario!$D$2:$H$2,0)),IF($K55=2,IF(AH55="",INDEX(Calendario!$D$3:$H$55,MATCH(AI$4,Calendario!$A$3:$A$55,0),MATCH($I55,Calendario!$D$2:$H$2,0)),""),IF($K55=3,IF(AND((AG55=""),(AH55="")),INDEX(Calendario!$D$3:$H$55,MATCH(AI$4,Calendario!$A$3:$A$55,0),MATCH($I55,Calendario!$D$2:$H$2,0)),""),IF($K55=4,IF(AND((AF55=""),(AG55=""),(AH55="")),INDEX(Calendario!$D$3:$H$55,MATCH(AI$4,Calendario!$A$3:$A$55,0),MATCH($I55,Calendario!$D$2:$H$2,0)),""))))))))</f>
        <v/>
      </c>
      <c r="AJ55" s="108" t="str">
        <f>IF(ISBLANK($I55),"",IF(OR(EXACT(($I55),PROPER(TEXT(AJ54,"dddd"))),(EXACT(($I55),PROPER(TEXT(AJ53,"dddd"))))),"",IF(EXACT(($I55),(PROPER(TEXT(AJ$3,"dddd")))),"",IF($K55=1,INDEX(Calendario!$D$3:$H$55,MATCH(AJ$4,Calendario!$A$3:$A$55,0),MATCH($I55,Calendario!$D$2:$H$2,0)),IF($K55=2,IF(AI55="",INDEX(Calendario!$D$3:$H$55,MATCH(AJ$4,Calendario!$A$3:$A$55,0),MATCH($I55,Calendario!$D$2:$H$2,0)),""),IF($K55=3,IF(AND((AH55=""),(AI55="")),INDEX(Calendario!$D$3:$H$55,MATCH(AJ$4,Calendario!$A$3:$A$55,0),MATCH($I55,Calendario!$D$2:$H$2,0)),""),IF($K55=4,IF(AND((AG55=""),(AH55=""),(AI55="")),INDEX(Calendario!$D$3:$H$55,MATCH(AJ$4,Calendario!$A$3:$A$55,0),MATCH($I55,Calendario!$D$2:$H$2,0)),""))))))))</f>
        <v/>
      </c>
      <c r="AK55" s="108" t="str">
        <f>IF(ISBLANK($I55),"",IF(OR(EXACT(($I55),PROPER(TEXT(AK54,"dddd"))),(EXACT(($I55),PROPER(TEXT(AK53,"dddd"))))),"",IF(EXACT(($I55),(PROPER(TEXT(AK$3,"dddd")))),"",IF($K55=1,INDEX(Calendario!$D$3:$H$55,MATCH(AK$4,Calendario!$A$3:$A$55,0),MATCH($I55,Calendario!$D$2:$H$2,0)),IF($K55=2,IF(AJ55="",INDEX(Calendario!$D$3:$H$55,MATCH(AK$4,Calendario!$A$3:$A$55,0),MATCH($I55,Calendario!$D$2:$H$2,0)),""),IF($K55=3,IF(AND((AI55=""),(AJ55="")),INDEX(Calendario!$D$3:$H$55,MATCH(AK$4,Calendario!$A$3:$A$55,0),MATCH($I55,Calendario!$D$2:$H$2,0)),""),IF($K55=4,IF(AND((AH55=""),(AI55=""),(AJ55="")),INDEX(Calendario!$D$3:$H$55,MATCH(AK$4,Calendario!$A$3:$A$55,0),MATCH($I55,Calendario!$D$2:$H$2,0)),""))))))))</f>
        <v/>
      </c>
      <c r="AL55" s="108" t="str">
        <f>IF(ISBLANK($I55),"",IF(OR(EXACT(($I55),PROPER(TEXT(AL54,"dddd"))),(EXACT(($I55),PROPER(TEXT(AL53,"dddd"))))),"",IF(EXACT(($I55),(PROPER(TEXT(AL$3,"dddd")))),"",IF($K55=1,INDEX(Calendario!$D$3:$H$55,MATCH(AL$4,Calendario!$A$3:$A$55,0),MATCH($I55,Calendario!$D$2:$H$2,0)),IF($K55=2,IF(AK55="",INDEX(Calendario!$D$3:$H$55,MATCH(AL$4,Calendario!$A$3:$A$55,0),MATCH($I55,Calendario!$D$2:$H$2,0)),""),IF($K55=3,IF(AND((AJ55=""),(AK55="")),INDEX(Calendario!$D$3:$H$55,MATCH(AL$4,Calendario!$A$3:$A$55,0),MATCH($I55,Calendario!$D$2:$H$2,0)),""),IF($K55=4,IF(AND((AI55=""),(AJ55=""),(AK55="")),INDEX(Calendario!$D$3:$H$55,MATCH(AL$4,Calendario!$A$3:$A$55,0),MATCH($I55,Calendario!$D$2:$H$2,0)),""))))))))</f>
        <v/>
      </c>
      <c r="AM55" s="108" t="str">
        <f>IF(ISBLANK($I55),"",IF(OR(EXACT(($I55),PROPER(TEXT(AM54,"dddd"))),(EXACT(($I55),PROPER(TEXT(AM53,"dddd"))))),"",IF(EXACT(($I55),(PROPER(TEXT(AM$3,"dddd")))),"",IF($K55=1,INDEX(Calendario!$D$3:$H$55,MATCH(AM$4,Calendario!$A$3:$A$55,0),MATCH($I55,Calendario!$D$2:$H$2,0)),IF($K55=2,IF(AL55="",INDEX(Calendario!$D$3:$H$55,MATCH(AM$4,Calendario!$A$3:$A$55,0),MATCH($I55,Calendario!$D$2:$H$2,0)),""),IF($K55=3,IF(AND((AK55=""),(AL55="")),INDEX(Calendario!$D$3:$H$55,MATCH(AM$4,Calendario!$A$3:$A$55,0),MATCH($I55,Calendario!$D$2:$H$2,0)),""),IF($K55=4,IF(AND((AJ55=""),(AK55=""),(AL55="")),INDEX(Calendario!$D$3:$H$55,MATCH(AM$4,Calendario!$A$3:$A$55,0),MATCH($I55,Calendario!$D$2:$H$2,0)),""))))))))</f>
        <v/>
      </c>
      <c r="AN55" s="107" t="str">
        <f>IF(ISBLANK($I55),"",IF(OR(EXACT(($I55),PROPER(TEXT(AN54,"dddd"))),(EXACT(($I55),PROPER(TEXT(AN53,"dddd"))))),"",IF(EXACT(($I55),(PROPER(TEXT(AN$3,"dddd")))),"",IF($K55=1,INDEX(Calendario!$D$3:$H$55,MATCH(AN$4,Calendario!$A$3:$A$55,0),MATCH($I55,Calendario!$D$2:$H$2,0)),IF($K55=2,IF(AM55="",INDEX(Calendario!$D$3:$H$55,MATCH(AN$4,Calendario!$A$3:$A$55,0),MATCH($I55,Calendario!$D$2:$H$2,0)),""),IF($K55=3,IF(AND((AL55=""),(AM55="")),INDEX(Calendario!$D$3:$H$55,MATCH(AN$4,Calendario!$A$3:$A$55,0),MATCH($I55,Calendario!$D$2:$H$2,0)),""),IF($K55=4,IF(AND((AK55=""),(AL55=""),(AM55="")),INDEX(Calendario!$D$3:$H$55,MATCH(AN$4,Calendario!$A$3:$A$55,0),MATCH($I55,Calendario!$D$2:$H$2,0)),""))))))))</f>
        <v/>
      </c>
      <c r="AO55" s="107" t="str">
        <f>IF(ISBLANK($I55),"",IF(OR(EXACT(($I55),PROPER(TEXT(AO54,"dddd"))),(EXACT(($I55),PROPER(TEXT(AO53,"dddd"))))),"",IF(EXACT(($I55),(PROPER(TEXT(AO$3,"dddd")))),"",IF($K55=1,INDEX(Calendario!$D$3:$H$55,MATCH(AO$4,Calendario!$A$3:$A$55,0),MATCH($I55,Calendario!$D$2:$H$2,0)),IF($K55=2,IF(AN55="",INDEX(Calendario!$D$3:$H$55,MATCH(AO$4,Calendario!$A$3:$A$55,0),MATCH($I55,Calendario!$D$2:$H$2,0)),""),IF($K55=3,IF(AND((AM55=""),(AN55="")),INDEX(Calendario!$D$3:$H$55,MATCH(AO$4,Calendario!$A$3:$A$55,0),MATCH($I55,Calendario!$D$2:$H$2,0)),""),IF($K55=4,IF(AND((AL55=""),(AM55=""),(AN55="")),INDEX(Calendario!$D$3:$H$55,MATCH(AO$4,Calendario!$A$3:$A$55,0),MATCH($I55,Calendario!$D$2:$H$2,0)),""))))))))</f>
        <v/>
      </c>
      <c r="AP55" s="107" t="str">
        <f>IF(ISBLANK($I55),"",IF(OR(EXACT(($I55),PROPER(TEXT(AP54,"dddd"))),(EXACT(($I55),PROPER(TEXT(AP53,"dddd"))))),"",IF(EXACT(($I55),(PROPER(TEXT(AP$3,"dddd")))),"",IF($K55=1,INDEX(Calendario!$D$3:$H$55,MATCH(AP$4,Calendario!$A$3:$A$55,0),MATCH($I55,Calendario!$D$2:$H$2,0)),IF($K55=2,IF(AO55="",INDEX(Calendario!$D$3:$H$55,MATCH(AP$4,Calendario!$A$3:$A$55,0),MATCH($I55,Calendario!$D$2:$H$2,0)),""),IF($K55=3,IF(AND((AN55=""),(AO55="")),INDEX(Calendario!$D$3:$H$55,MATCH(AP$4,Calendario!$A$3:$A$55,0),MATCH($I55,Calendario!$D$2:$H$2,0)),""),IF($K55=4,IF(AND((AM55=""),(AN55=""),(AO55="")),INDEX(Calendario!$D$3:$H$55,MATCH(AP$4,Calendario!$A$3:$A$55,0),MATCH($I55,Calendario!$D$2:$H$2,0)),""))))))))</f>
        <v/>
      </c>
      <c r="AQ55" s="107" t="str">
        <f>IF(ISBLANK($I55),"",IF(OR(EXACT(($I55),PROPER(TEXT(AQ54,"dddd"))),(EXACT(($I55),PROPER(TEXT(AQ53,"dddd"))))),"",IF(EXACT(($I55),(PROPER(TEXT(AQ$3,"dddd")))),"",IF($K55=1,INDEX(Calendario!$D$3:$H$55,MATCH(AQ$4,Calendario!$A$3:$A$55,0),MATCH($I55,Calendario!$D$2:$H$2,0)),IF($K55=2,IF(AP55="",INDEX(Calendario!$D$3:$H$55,MATCH(AQ$4,Calendario!$A$3:$A$55,0),MATCH($I55,Calendario!$D$2:$H$2,0)),""),IF($K55=3,IF(AND((AO55=""),(AP55="")),INDEX(Calendario!$D$3:$H$55,MATCH(AQ$4,Calendario!$A$3:$A$55,0),MATCH($I55,Calendario!$D$2:$H$2,0)),""),IF($K55=4,IF(AND((AN55=""),(AO55=""),(AP55="")),INDEX(Calendario!$D$3:$H$55,MATCH(AQ$4,Calendario!$A$3:$A$55,0),MATCH($I55,Calendario!$D$2:$H$2,0)),""))))))))</f>
        <v/>
      </c>
      <c r="AR55" s="108" t="str">
        <f>IF(ISBLANK($I55),"",IF(OR(EXACT(($I55),PROPER(TEXT(AR54,"dddd"))),(EXACT(($I55),PROPER(TEXT(AR53,"dddd"))))),"",IF(EXACT(($I55),(PROPER(TEXT(AR$3,"dddd")))),"",IF($K55=1,INDEX(Calendario!$D$3:$H$55,MATCH(AR$4,Calendario!$A$3:$A$55,0),MATCH($I55,Calendario!$D$2:$H$2,0)),IF($K55=2,IF(AQ55="",INDEX(Calendario!$D$3:$H$55,MATCH(AR$4,Calendario!$A$3:$A$55,0),MATCH($I55,Calendario!$D$2:$H$2,0)),""),IF($K55=3,IF(AND((AP55=""),(AQ55="")),INDEX(Calendario!$D$3:$H$55,MATCH(AR$4,Calendario!$A$3:$A$55,0),MATCH($I55,Calendario!$D$2:$H$2,0)),""),IF($K55=4,IF(AND((AO55=""),(AP55=""),(AQ55="")),INDEX(Calendario!$D$3:$H$55,MATCH(AR$4,Calendario!$A$3:$A$55,0),MATCH($I55,Calendario!$D$2:$H$2,0)),""))))))))</f>
        <v/>
      </c>
      <c r="AS55" s="108" t="str">
        <f>IF(ISBLANK($I55),"",IF(OR(EXACT(($I55),PROPER(TEXT(AS54,"dddd"))),(EXACT(($I55),PROPER(TEXT(AS53,"dddd"))))),"",IF(EXACT(($I55),(PROPER(TEXT(AS$3,"dddd")))),"",IF($K55=1,INDEX(Calendario!$D$3:$H$55,MATCH(AS$4,Calendario!$A$3:$A$55,0),MATCH($I55,Calendario!$D$2:$H$2,0)),IF($K55=2,IF(AR55="",INDEX(Calendario!$D$3:$H$55,MATCH(AS$4,Calendario!$A$3:$A$55,0),MATCH($I55,Calendario!$D$2:$H$2,0)),""),IF($K55=3,IF(AND((AQ55=""),(AR55="")),INDEX(Calendario!$D$3:$H$55,MATCH(AS$4,Calendario!$A$3:$A$55,0),MATCH($I55,Calendario!$D$2:$H$2,0)),""),IF($K55=4,IF(AND((AP55=""),(AQ55=""),(AR55="")),INDEX(Calendario!$D$3:$H$55,MATCH(AS$4,Calendario!$A$3:$A$55,0),MATCH($I55,Calendario!$D$2:$H$2,0)),""))))))))</f>
        <v/>
      </c>
      <c r="AT55" s="108" t="str">
        <f>IF(ISBLANK($I55),"",IF(OR(EXACT(($I55),PROPER(TEXT(AT54,"dddd"))),(EXACT(($I55),PROPER(TEXT(AT53,"dddd"))))),"",IF(EXACT(($I55),(PROPER(TEXT(AT$3,"dddd")))),"",IF($K55=1,INDEX(Calendario!$D$3:$H$55,MATCH(AT$4,Calendario!$A$3:$A$55,0),MATCH($I55,Calendario!$D$2:$H$2,0)),IF($K55=2,IF(AS55="",INDEX(Calendario!$D$3:$H$55,MATCH(AT$4,Calendario!$A$3:$A$55,0),MATCH($I55,Calendario!$D$2:$H$2,0)),""),IF($K55=3,IF(AND((AR55=""),(AS55="")),INDEX(Calendario!$D$3:$H$55,MATCH(AT$4,Calendario!$A$3:$A$55,0),MATCH($I55,Calendario!$D$2:$H$2,0)),""),IF($K55=4,IF(AND((AQ55=""),(AR55=""),(AS55="")),INDEX(Calendario!$D$3:$H$55,MATCH(AT$4,Calendario!$A$3:$A$55,0),MATCH($I55,Calendario!$D$2:$H$2,0)),""))))))))</f>
        <v/>
      </c>
      <c r="AU55" s="108" t="str">
        <f>IF(ISBLANK($I55),"",IF(OR(EXACT(($I55),PROPER(TEXT(AU54,"dddd"))),(EXACT(($I55),PROPER(TEXT(AU53,"dddd"))))),"",IF(EXACT(($I55),(PROPER(TEXT(AU$3,"dddd")))),"",IF($K55=1,INDEX(Calendario!$D$3:$H$55,MATCH(AU$4,Calendario!$A$3:$A$55,0),MATCH($I55,Calendario!$D$2:$H$2,0)),IF($K55=2,IF(AT55="",INDEX(Calendario!$D$3:$H$55,MATCH(AU$4,Calendario!$A$3:$A$55,0),MATCH($I55,Calendario!$D$2:$H$2,0)),""),IF($K55=3,IF(AND((AS55=""),(AT55="")),INDEX(Calendario!$D$3:$H$55,MATCH(AU$4,Calendario!$A$3:$A$55,0),MATCH($I55,Calendario!$D$2:$H$2,0)),""),IF($K55=4,IF(AND((AR55=""),(AS55=""),(AT55="")),INDEX(Calendario!$D$3:$H$55,MATCH(AU$4,Calendario!$A$3:$A$55,0),MATCH($I55,Calendario!$D$2:$H$2,0)),""))))))))</f>
        <v/>
      </c>
      <c r="AV55" s="107" t="str">
        <f>IF(ISBLANK($I55),"",IF(OR(EXACT(($I55),PROPER(TEXT(AV54,"dddd"))),(EXACT(($I55),PROPER(TEXT(AV53,"dddd"))))),"",IF(EXACT(($I55),(PROPER(TEXT(AV$3,"dddd")))),"",IF($K55=1,INDEX(Calendario!$D$3:$H$55,MATCH(AV$4,Calendario!$A$3:$A$55,0),MATCH($I55,Calendario!$D$2:$H$2,0)),IF($K55=2,IF(AU55="",INDEX(Calendario!$D$3:$H$55,MATCH(AV$4,Calendario!$A$3:$A$55,0),MATCH($I55,Calendario!$D$2:$H$2,0)),""),IF($K55=3,IF(AND((AT55=""),(AU55="")),INDEX(Calendario!$D$3:$H$55,MATCH(AV$4,Calendario!$A$3:$A$55,0),MATCH($I55,Calendario!$D$2:$H$2,0)),""),IF($K55=4,IF(AND((AS55=""),(AT55=""),(AU55="")),INDEX(Calendario!$D$3:$H$55,MATCH(AV$4,Calendario!$A$3:$A$55,0),MATCH($I55,Calendario!$D$2:$H$2,0)),""))))))))</f>
        <v/>
      </c>
      <c r="AW55" s="107" t="str">
        <f>IF(ISBLANK($I55),"",IF(OR(EXACT(($I55),PROPER(TEXT(AW54,"dddd"))),(EXACT(($I55),PROPER(TEXT(AW53,"dddd"))))),"",IF(EXACT(($I55),(PROPER(TEXT(AW$3,"dddd")))),"",IF($K55=1,INDEX(Calendario!$D$3:$H$55,MATCH(AW$4,Calendario!$A$3:$A$55,0),MATCH($I55,Calendario!$D$2:$H$2,0)),IF($K55=2,IF(AV55="",INDEX(Calendario!$D$3:$H$55,MATCH(AW$4,Calendario!$A$3:$A$55,0),MATCH($I55,Calendario!$D$2:$H$2,0)),""),IF($K55=3,IF(AND((AU55=""),(AV55="")),INDEX(Calendario!$D$3:$H$55,MATCH(AW$4,Calendario!$A$3:$A$55,0),MATCH($I55,Calendario!$D$2:$H$2,0)),""),IF($K55=4,IF(AND((AT55=""),(AU55=""),(AV55="")),INDEX(Calendario!$D$3:$H$55,MATCH(AW$4,Calendario!$A$3:$A$55,0),MATCH($I55,Calendario!$D$2:$H$2,0)),""))))))))</f>
        <v/>
      </c>
      <c r="AX55" s="107" t="str">
        <f>IF(ISBLANK($I55),"",IF(OR(EXACT(($I55),PROPER(TEXT(AX54,"dddd"))),(EXACT(($I55),PROPER(TEXT(AX53,"dddd"))))),"",IF(EXACT(($I55),(PROPER(TEXT(AX$3,"dddd")))),"",IF($K55=1,INDEX(Calendario!$D$3:$H$55,MATCH(AX$4,Calendario!$A$3:$A$55,0),MATCH($I55,Calendario!$D$2:$H$2,0)),IF($K55=2,IF(AW55="",INDEX(Calendario!$D$3:$H$55,MATCH(AX$4,Calendario!$A$3:$A$55,0),MATCH($I55,Calendario!$D$2:$H$2,0)),""),IF($K55=3,IF(AND((AV55=""),(AW55="")),INDEX(Calendario!$D$3:$H$55,MATCH(AX$4,Calendario!$A$3:$A$55,0),MATCH($I55,Calendario!$D$2:$H$2,0)),""),IF($K55=4,IF(AND((AU55=""),(AV55=""),(AW55="")),INDEX(Calendario!$D$3:$H$55,MATCH(AX$4,Calendario!$A$3:$A$55,0),MATCH($I55,Calendario!$D$2:$H$2,0)),""))))))))</f>
        <v/>
      </c>
      <c r="AY55" s="107" t="str">
        <f>IF(ISBLANK($I55),"",IF(OR(EXACT(($I55),PROPER(TEXT(AY54,"dddd"))),(EXACT(($I55),PROPER(TEXT(AY53,"dddd"))))),"",IF(EXACT(($I55),(PROPER(TEXT(AY$3,"dddd")))),"",IF($K55=1,INDEX(Calendario!$D$3:$H$55,MATCH(AY$4,Calendario!$A$3:$A$55,0),MATCH($I55,Calendario!$D$2:$H$2,0)),IF($K55=2,IF(AX55="",INDEX(Calendario!$D$3:$H$55,MATCH(AY$4,Calendario!$A$3:$A$55,0),MATCH($I55,Calendario!$D$2:$H$2,0)),""),IF($K55=3,IF(AND((AW55=""),(AX55="")),INDEX(Calendario!$D$3:$H$55,MATCH(AY$4,Calendario!$A$3:$A$55,0),MATCH($I55,Calendario!$D$2:$H$2,0)),""),IF($K55=4,IF(AND((AV55=""),(AW55=""),(AX55="")),INDEX(Calendario!$D$3:$H$55,MATCH(AY$4,Calendario!$A$3:$A$55,0),MATCH($I55,Calendario!$D$2:$H$2,0)),""))))))))</f>
        <v/>
      </c>
      <c r="AZ55" s="107" t="str">
        <f>IF(ISBLANK($I55),"",IF(OR(EXACT(($I55),PROPER(TEXT(AZ54,"dddd"))),(EXACT(($I55),PROPER(TEXT(AZ53,"dddd"))))),"",IF(EXACT(($I55),(PROPER(TEXT(AZ$3,"dddd")))),"",IF($K55=1,INDEX(Calendario!$D$3:$H$55,MATCH(AZ$4,Calendario!$A$3:$A$55,0),MATCH($I55,Calendario!$D$2:$H$2,0)),IF($K55=2,IF(AY55="",INDEX(Calendario!$D$3:$H$55,MATCH(AZ$4,Calendario!$A$3:$A$55,0),MATCH($I55,Calendario!$D$2:$H$2,0)),""),IF($K55=3,IF(AND((AX55=""),(AY55="")),INDEX(Calendario!$D$3:$H$55,MATCH(AZ$4,Calendario!$A$3:$A$55,0),MATCH($I55,Calendario!$D$2:$H$2,0)),""),IF($K55=4,IF(AND((AW55=""),(AX55=""),(AY55="")),INDEX(Calendario!$D$3:$H$55,MATCH(AZ$4,Calendario!$A$3:$A$55,0),MATCH($I55,Calendario!$D$2:$H$2,0)),""))))))))</f>
        <v/>
      </c>
      <c r="BA55" s="108" t="str">
        <f>IF(ISBLANK($I55),"",IF(OR(EXACT(($I55),PROPER(TEXT(BA54,"dddd"))),(EXACT(($I55),PROPER(TEXT(BA53,"dddd"))))),"",IF(EXACT(($I55),(PROPER(TEXT(BA$3,"dddd")))),"",IF($K55=1,INDEX(Calendario!$D$3:$H$55,MATCH(BA$4,Calendario!$A$3:$A$55,0),MATCH($I55,Calendario!$D$2:$H$2,0)),IF($K55=2,IF(AZ55="",INDEX(Calendario!$D$3:$H$55,MATCH(BA$4,Calendario!$A$3:$A$55,0),MATCH($I55,Calendario!$D$2:$H$2,0)),""),IF($K55=3,IF(AND((AY55=""),(AZ55="")),INDEX(Calendario!$D$3:$H$55,MATCH(BA$4,Calendario!$A$3:$A$55,0),MATCH($I55,Calendario!$D$2:$H$2,0)),""),IF($K55=4,IF(AND((AX55=""),(AY55=""),(AZ55="")),INDEX(Calendario!$D$3:$H$55,MATCH(BA$4,Calendario!$A$3:$A$55,0),MATCH($I55,Calendario!$D$2:$H$2,0)),""))))))))</f>
        <v/>
      </c>
      <c r="BB55" s="108" t="str">
        <f>IF(ISBLANK($I55),"",IF(OR(EXACT(($I55),PROPER(TEXT(BB54,"dddd"))),(EXACT(($I55),PROPER(TEXT(BB53,"dddd"))))),"",IF(EXACT(($I55),(PROPER(TEXT(BB$3,"dddd")))),"",IF($K55=1,INDEX(Calendario!$D$3:$H$55,MATCH(BB$4,Calendario!$A$3:$A$55,0),MATCH($I55,Calendario!$D$2:$H$2,0)),IF($K55=2,IF(BA55="",INDEX(Calendario!$D$3:$H$55,MATCH(BB$4,Calendario!$A$3:$A$55,0),MATCH($I55,Calendario!$D$2:$H$2,0)),""),IF($K55=3,IF(AND((AZ55=""),(BA55="")),INDEX(Calendario!$D$3:$H$55,MATCH(BB$4,Calendario!$A$3:$A$55,0),MATCH($I55,Calendario!$D$2:$H$2,0)),""),IF($K55=4,IF(AND((AY55=""),(AZ55=""),(BA55="")),INDEX(Calendario!$D$3:$H$55,MATCH(BB$4,Calendario!$A$3:$A$55,0),MATCH($I55,Calendario!$D$2:$H$2,0)),""))))))))</f>
        <v/>
      </c>
      <c r="BC55" s="108" t="str">
        <f>IF(ISBLANK($I55),"",IF(OR(EXACT(($I55),PROPER(TEXT(BC54,"dddd"))),(EXACT(($I55),PROPER(TEXT(BC53,"dddd"))))),"",IF(EXACT(($I55),(PROPER(TEXT(BC$3,"dddd")))),"",IF($K55=1,INDEX(Calendario!$D$3:$H$55,MATCH(BC$4,Calendario!$A$3:$A$55,0),MATCH($I55,Calendario!$D$2:$H$2,0)),IF($K55=2,IF(BB55="",INDEX(Calendario!$D$3:$H$55,MATCH(BC$4,Calendario!$A$3:$A$55,0),MATCH($I55,Calendario!$D$2:$H$2,0)),""),IF($K55=3,IF(AND((BA55=""),(BB55="")),INDEX(Calendario!$D$3:$H$55,MATCH(BC$4,Calendario!$A$3:$A$55,0),MATCH($I55,Calendario!$D$2:$H$2,0)),""),IF($K55=4,IF(AND((AZ55=""),(BA55=""),(BB55="")),INDEX(Calendario!$D$3:$H$55,MATCH(BC$4,Calendario!$A$3:$A$55,0),MATCH($I55,Calendario!$D$2:$H$2,0)),""))))))))</f>
        <v/>
      </c>
      <c r="BD55" s="108" t="str">
        <f>IF(ISBLANK($I55),"",IF(OR(EXACT(($I55),PROPER(TEXT(BD54,"dddd"))),(EXACT(($I55),PROPER(TEXT(BD53,"dddd"))))),"",IF(EXACT(($I55),(PROPER(TEXT(BD$3,"dddd")))),"",IF($K55=1,INDEX(Calendario!$D$3:$H$55,MATCH(BD$4,Calendario!$A$3:$A$55,0),MATCH($I55,Calendario!$D$2:$H$2,0)),IF($K55=2,IF(BC55="",INDEX(Calendario!$D$3:$H$55,MATCH(BD$4,Calendario!$A$3:$A$55,0),MATCH($I55,Calendario!$D$2:$H$2,0)),""),IF($K55=3,IF(AND((BB55=""),(BC55="")),INDEX(Calendario!$D$3:$H$55,MATCH(BD$4,Calendario!$A$3:$A$55,0),MATCH($I55,Calendario!$D$2:$H$2,0)),""),IF($K55=4,IF(AND((BA55=""),(BB55=""),(BC55="")),INDEX(Calendario!$D$3:$H$55,MATCH(BD$4,Calendario!$A$3:$A$55,0),MATCH($I55,Calendario!$D$2:$H$2,0)),""))))))))</f>
        <v/>
      </c>
      <c r="BE55" s="107" t="str">
        <f>IF(ISBLANK($I55),"",IF(OR(EXACT(($I55),PROPER(TEXT(BE54,"dddd"))),(EXACT(($I55),PROPER(TEXT(BE53,"dddd"))))),"",IF(EXACT(($I55),(PROPER(TEXT(BE$3,"dddd")))),"",IF($K55=1,INDEX(Calendario!$D$3:$H$55,MATCH(BE$4,Calendario!$A$3:$A$55,0),MATCH($I55,Calendario!$D$2:$H$2,0)),IF($K55=2,IF(BD55="",INDEX(Calendario!$D$3:$H$55,MATCH(BE$4,Calendario!$A$3:$A$55,0),MATCH($I55,Calendario!$D$2:$H$2,0)),""),IF($K55=3,IF(AND((BC55=""),(BD55="")),INDEX(Calendario!$D$3:$H$55,MATCH(BE$4,Calendario!$A$3:$A$55,0),MATCH($I55,Calendario!$D$2:$H$2,0)),""),IF($K55=4,IF(AND((BB55=""),(BC55=""),(BD55="")),INDEX(Calendario!$D$3:$H$55,MATCH(BE$4,Calendario!$A$3:$A$55,0),MATCH($I55,Calendario!$D$2:$H$2,0)),""))))))))</f>
        <v/>
      </c>
      <c r="BF55" s="107" t="str">
        <f>IF(ISBLANK($I55),"",IF(OR(EXACT(($I55),PROPER(TEXT(BF54,"dddd"))),(EXACT(($I55),PROPER(TEXT(BF53,"dddd"))))),"",IF(EXACT(($I55),(PROPER(TEXT(BF$3,"dddd")))),"",IF($K55=1,INDEX(Calendario!$D$3:$H$55,MATCH(BF$4,Calendario!$A$3:$A$55,0),MATCH($I55,Calendario!$D$2:$H$2,0)),IF($K55=2,IF(BE55="",INDEX(Calendario!$D$3:$H$55,MATCH(BF$4,Calendario!$A$3:$A$55,0),MATCH($I55,Calendario!$D$2:$H$2,0)),""),IF($K55=3,IF(AND((BD55=""),(BE55="")),INDEX(Calendario!$D$3:$H$55,MATCH(BF$4,Calendario!$A$3:$A$55,0),MATCH($I55,Calendario!$D$2:$H$2,0)),""),IF($K55=4,IF(AND((BC55=""),(BD55=""),(BE55="")),INDEX(Calendario!$D$3:$H$55,MATCH(BF$4,Calendario!$A$3:$A$55,0),MATCH($I55,Calendario!$D$2:$H$2,0)),""))))))))</f>
        <v/>
      </c>
      <c r="BG55" s="107" t="str">
        <f>IF(ISBLANK($I55),"",IF(OR(EXACT(($I55),PROPER(TEXT(BG54,"dddd"))),(EXACT(($I55),PROPER(TEXT(BG53,"dddd"))))),"",IF(EXACT(($I55),(PROPER(TEXT(BG$3,"dddd")))),"",IF($K55=1,INDEX(Calendario!$D$3:$H$55,MATCH(BG$4,Calendario!$A$3:$A$55,0),MATCH($I55,Calendario!$D$2:$H$2,0)),IF($K55=2,IF(BF55="",INDEX(Calendario!$D$3:$H$55,MATCH(BG$4,Calendario!$A$3:$A$55,0),MATCH($I55,Calendario!$D$2:$H$2,0)),""),IF($K55=3,IF(AND((BE55=""),(BF55="")),INDEX(Calendario!$D$3:$H$55,MATCH(BG$4,Calendario!$A$3:$A$55,0),MATCH($I55,Calendario!$D$2:$H$2,0)),""),IF($K55=4,IF(AND((BD55=""),(BE55=""),(BF55="")),INDEX(Calendario!$D$3:$H$55,MATCH(BG$4,Calendario!$A$3:$A$55,0),MATCH($I55,Calendario!$D$2:$H$2,0)),""))))))))</f>
        <v/>
      </c>
      <c r="BH55" s="107" t="str">
        <f>IF(ISBLANK($I55),"",IF(OR(EXACT(($I55),PROPER(TEXT(BH54,"dddd"))),(EXACT(($I55),PROPER(TEXT(BH53,"dddd"))))),"",IF(EXACT(($I55),(PROPER(TEXT(BH$3,"dddd")))),"",IF($K55=1,INDEX(Calendario!$D$3:$H$55,MATCH(BH$4,Calendario!$A$3:$A$55,0),MATCH($I55,Calendario!$D$2:$H$2,0)),IF($K55=2,IF(BG55="",INDEX(Calendario!$D$3:$H$55,MATCH(BH$4,Calendario!$A$3:$A$55,0),MATCH($I55,Calendario!$D$2:$H$2,0)),""),IF($K55=3,IF(AND((BF55=""),(BG55="")),INDEX(Calendario!$D$3:$H$55,MATCH(BH$4,Calendario!$A$3:$A$55,0),MATCH($I55,Calendario!$D$2:$H$2,0)),""),IF($K55=4,IF(AND((BE55=""),(BF55=""),(BG55="")),INDEX(Calendario!$D$3:$H$55,MATCH(BH$4,Calendario!$A$3:$A$55,0),MATCH($I55,Calendario!$D$2:$H$2,0)),""))))))))</f>
        <v/>
      </c>
      <c r="BI55" s="108" t="str">
        <f>IF(ISBLANK($I55),"",IF(OR(EXACT(($I55),PROPER(TEXT(BI54,"dddd"))),(EXACT(($I55),PROPER(TEXT(BI53,"dddd"))))),"",IF(EXACT(($I55),(PROPER(TEXT(BI$3,"dddd")))),"",IF($K55=1,INDEX(Calendario!$D$3:$H$55,MATCH(BI$4,Calendario!$A$3:$A$55,0),MATCH($I55,Calendario!$D$2:$H$2,0)),IF($K55=2,IF(BH55="",INDEX(Calendario!$D$3:$H$55,MATCH(BI$4,Calendario!$A$3:$A$55,0),MATCH($I55,Calendario!$D$2:$H$2,0)),""),IF($K55=3,IF(AND((BG55=""),(BH55="")),INDEX(Calendario!$D$3:$H$55,MATCH(BI$4,Calendario!$A$3:$A$55,0),MATCH($I55,Calendario!$D$2:$H$2,0)),""),IF($K55=4,IF(AND((BF55=""),(BG55=""),(BH55="")),INDEX(Calendario!$D$3:$H$55,MATCH(BI$4,Calendario!$A$3:$A$55,0),MATCH($I55,Calendario!$D$2:$H$2,0)),""))))))))</f>
        <v/>
      </c>
      <c r="BJ55" s="108" t="str">
        <f>IF(ISBLANK($I55),"",IF(OR(EXACT(($I55),PROPER(TEXT(BJ54,"dddd"))),(EXACT(($I55),PROPER(TEXT(BJ53,"dddd"))))),"",IF(EXACT(($I55),(PROPER(TEXT(BJ$3,"dddd")))),"",IF($K55=1,INDEX(Calendario!$D$3:$H$55,MATCH(BJ$4,Calendario!$A$3:$A$55,0),MATCH($I55,Calendario!$D$2:$H$2,0)),IF($K55=2,IF(BI55="",INDEX(Calendario!$D$3:$H$55,MATCH(BJ$4,Calendario!$A$3:$A$55,0),MATCH($I55,Calendario!$D$2:$H$2,0)),""),IF($K55=3,IF(AND((BH55=""),(BI55="")),INDEX(Calendario!$D$3:$H$55,MATCH(BJ$4,Calendario!$A$3:$A$55,0),MATCH($I55,Calendario!$D$2:$H$2,0)),""),IF($K55=4,IF(AND((BG55=""),(BH55=""),(BI55="")),INDEX(Calendario!$D$3:$H$55,MATCH(BJ$4,Calendario!$A$3:$A$55,0),MATCH($I55,Calendario!$D$2:$H$2,0)),""))))))))</f>
        <v/>
      </c>
      <c r="BK55" s="108" t="str">
        <f>IF(ISBLANK($I55),"",IF(OR(EXACT(($I55),PROPER(TEXT(BK54,"dddd"))),(EXACT(($I55),PROPER(TEXT(BK53,"dddd"))))),"",IF(EXACT(($I55),(PROPER(TEXT(BK$3,"dddd")))),"",IF($K55=1,INDEX(Calendario!$D$3:$H$55,MATCH(BK$4,Calendario!$A$3:$A$55,0),MATCH($I55,Calendario!$D$2:$H$2,0)),IF($K55=2,IF(BJ55="",INDEX(Calendario!$D$3:$H$55,MATCH(BK$4,Calendario!$A$3:$A$55,0),MATCH($I55,Calendario!$D$2:$H$2,0)),""),IF($K55=3,IF(AND((BI55=""),(BJ55="")),INDEX(Calendario!$D$3:$H$55,MATCH(BK$4,Calendario!$A$3:$A$55,0),MATCH($I55,Calendario!$D$2:$H$2,0)),""),IF($K55=4,IF(AND((BH55=""),(BI55=""),(BJ55="")),INDEX(Calendario!$D$3:$H$55,MATCH(BK$4,Calendario!$A$3:$A$55,0),MATCH($I55,Calendario!$D$2:$H$2,0)),""))))))))</f>
        <v/>
      </c>
      <c r="BL55" s="108" t="str">
        <f>IF(ISBLANK($I55),"",IF(OR(EXACT(($I55),PROPER(TEXT(BL54,"dddd"))),(EXACT(($I55),PROPER(TEXT(BL53,"dddd"))))),"",IF(EXACT(($I55),(PROPER(TEXT(BL$3,"dddd")))),"",IF($K55=1,INDEX(Calendario!$D$3:$H$55,MATCH(BL$4,Calendario!$A$3:$A$55,0),MATCH($I55,Calendario!$D$2:$H$2,0)),IF($K55=2,IF(BK55="",INDEX(Calendario!$D$3:$H$55,MATCH(BL$4,Calendario!$A$3:$A$55,0),MATCH($I55,Calendario!$D$2:$H$2,0)),""),IF($K55=3,IF(AND((BJ55=""),(BK55="")),INDEX(Calendario!$D$3:$H$55,MATCH(BL$4,Calendario!$A$3:$A$55,0),MATCH($I55,Calendario!$D$2:$H$2,0)),""),IF($K55=4,IF(AND((BI55=""),(BJ55=""),(BK55="")),INDEX(Calendario!$D$3:$H$55,MATCH(BL$4,Calendario!$A$3:$A$55,0),MATCH($I55,Calendario!$D$2:$H$2,0)),""))))))))</f>
        <v/>
      </c>
      <c r="BM55" s="108" t="str">
        <f>IF(ISBLANK($I55),"",IF(OR(EXACT(($I55),PROPER(TEXT(BM54,"dddd"))),(EXACT(($I55),PROPER(TEXT(BM53,"dddd"))))),"",IF(EXACT(($I55),(PROPER(TEXT(BM$3,"dddd")))),"",IF($K55=1,INDEX(Calendario!$D$3:$H$55,MATCH(BM$4,Calendario!$A$3:$A$55,0),MATCH($I55,Calendario!$D$2:$H$2,0)),IF($K55=2,IF(BL55="",INDEX(Calendario!$D$3:$H$55,MATCH(BM$4,Calendario!$A$3:$A$55,0),MATCH($I55,Calendario!$D$2:$H$2,0)),""),IF($K55=3,IF(AND((BK55=""),(BL55="")),INDEX(Calendario!$D$3:$H$55,MATCH(BM$4,Calendario!$A$3:$A$55,0),MATCH($I55,Calendario!$D$2:$H$2,0)),""),IF($K55=4,IF(AND((BJ55=""),(BK55=""),(BL55="")),INDEX(Calendario!$D$3:$H$55,MATCH(BM$4,Calendario!$A$3:$A$55,0),MATCH($I55,Calendario!$D$2:$H$2,0)),""))))))))</f>
        <v/>
      </c>
      <c r="BO55" s="88" t="s">
        <v>50</v>
      </c>
    </row>
    <row r="56" spans="1:67" s="88" customFormat="1" ht="26.25" customHeight="1" x14ac:dyDescent="0.25">
      <c r="A56" s="178" t="str">
        <f t="shared" si="1"/>
        <v/>
      </c>
      <c r="B56" s="176" t="s">
        <v>1444</v>
      </c>
      <c r="C56" s="176" t="s">
        <v>1598</v>
      </c>
      <c r="D56" s="177" t="str">
        <f>IF(ISNA(VLOOKUP(C56,TSeccBS!$D:$H,5,FALSE)),"",VLOOKUP(C56,TSeccBS!$D:$H,5,FALSE))</f>
        <v>BOGOTA D. C.</v>
      </c>
      <c r="E56" s="176" t="s">
        <v>394</v>
      </c>
      <c r="F56" s="176" t="s">
        <v>1214</v>
      </c>
      <c r="G56" s="177" t="str">
        <f>IF(ISNA(VLOOKUP(F56,Tmunic!$C$2:$D$1160,2,FALSE)),"",VLOOKUP(F56,Tmunic!$C$2:$D$1160,2,FALSE))</f>
        <v/>
      </c>
      <c r="H56" s="184" t="str">
        <f>IF(ISNA(VLOOKUP(G56,TDirReg!$F$1:$H$184,3,0)),"",VLOOKUP(G56,TDirReg!$F$1:$H$184,3,0))</f>
        <v/>
      </c>
      <c r="I56" s="196" t="s">
        <v>129</v>
      </c>
      <c r="J56" s="195" t="s">
        <v>1735</v>
      </c>
      <c r="K56" s="197">
        <v>1</v>
      </c>
      <c r="L56" s="202" t="str">
        <f t="shared" si="2"/>
        <v/>
      </c>
      <c r="M56" s="107" t="str">
        <f>IF(ISBLANK($I56),"",IF(EXACT(($I56),(PROPER(TEXT(M$3,"dddd")))),"",IF(EXACT(M$4,$J56),IF($K56=1,INDEX(Calendario!$D$3:$H$55,MATCH(M$4,Calendario!$A$3:$A$55,0),MATCH($I56,Calendario!$D$2:$H$2,0)),INDEX(Calendario!$D$3:$H$55,MATCH($J56,Calendario!$A$3:$A$55,0),MATCH($I56,Calendario!$D$2:$H$2,0))),"")))</f>
        <v/>
      </c>
      <c r="N56" s="107">
        <f>IF(ISBLANK($I56),"",IF(OR(EXACT(($I56),PROPER(TEXT(N54,"dddd"))),(EXACT(($I56),PROPER(TEXT(N55,"dddd"))))),"",IF(EXACT(($I56),(PROPER(TEXT(N$3,"dddd")))),"",IF(EXACT(N$4,$J56),IF(M56="",IF(OR(($K56=4),($K56=3),($K56=2),($K56=1)),INDEX(Calendario!$D$3:$H$55,MATCH(N$4,Calendario!$A$3:$A$55,0),MATCH($I56,Calendario!$D$2:$H$2,0)),"")),IF($K56=1,IF(AND(M56="",EXACT((N$4),(CONCATENATE(Calendario!$A$1," ",(MID($J56,8,2))+1)))),INDEX(Calendario!$D$3:$H$55,MATCH(N$4,Calendario!$A$3:$A$55,0),MATCH($I56,Calendario!$D$2:$H$2,0)),IF(M56="","",INDEX(Calendario!$D$3:$H$55,MATCH(N$4,Calendario!$A$3:$A$55,0),MATCH($I56,Calendario!$D$2:$H$2,0)))),IF($K56=2,IF(M56="",IF(EXACT($K56,N$4),INDEX(Calendario!$D$3:$H$55,MATCH(N$4,Calendario!$A$3:$A$55,0),MATCH($I56,Calendario!$D$2:$H$2,0)),""),""),IF($K56=3,IF((M56=""),IF(EXACT($K56,N$4),INDEX(Calendario!$D$3:$H$55,MATCH(N$4,Calendario!$A$3:$A$55,0),MATCH($I56,Calendario!$D$2:$H$2,0)),""),""),IF($K56=4,IF((M56=""),IF(EXACT($K56,N$4),INDEX(Calendario!$D$3:$H$55,MATCH(N$4,Calendario!$A$3:$A$55,0),MATCH($I56,Calendario!$D$2:$H$2,0)),""),""),1))))))))</f>
        <v>44568</v>
      </c>
      <c r="O56" s="107">
        <f>IF(ISBLANK($I56),"",IF(EXACT(($I56),(PROPER(TEXT(O$3,"dddd")))),"",IF(OR(EXACT(($I56),PROPER(TEXT(O54,"dddd"))),(EXACT(($I56),PROPER(TEXT(O55,"dddd"))))),"",IF(EXACT(O$4,$J56),IF(N56="",IF(OR(($K56=4),($K56=3),($K56=2),($K56=1)),INDEX(Calendario!$D$3:$H$55,MATCH(O$4,Calendario!$A$3:$A$55,0),MATCH($I56,Calendario!$D$2:$H$2,0)),"")),IF($K56=1,IF(AND(M56="",EXACT((O$4),(CONCATENATE(Calendario!$A$1," ",(MID($J56,8,2))+1)))),INDEX(Calendario!$D$3:$H$55,MATCH(O$4,Calendario!$A$3:$A$55,0),MATCH($I56,Calendario!$D$2:$H$2,0)),IF(N56="",IF(EXACT(($I56),(PROPER(TEXT(N$3,"dddd")))),INDEX(Calendario!$D$3:$H$55,MATCH(O$4,Calendario!$A$3:$A$55,0),MATCH($I56,Calendario!$D$2:$H$2,0)),""),INDEX(Calendario!$D$3:$H$55,MATCH(O$4,Calendario!$A$3:$A$55,0),MATCH($I56,Calendario!$D$2:$H$2,0)))),IF(EXACT($M$4,"Semana 1"),IF($K56=2,IF(N56="",IF(OR(($J56="Semana 1"),($J56="Semana 2"),($J56="Semana 3")),INDEX(Calendario!$D$3:$H$55,MATCH(O$4,Calendario!$A$3:$A$55,0),MATCH($I56,Calendario!$D$2:$H$2,0)),""),""),IF($K56=3,IF(AND((M56=""),(N56="")),IF(OR(($J56="Semana 1"),($J56="Semana 2"),($J56="Semana 3")),INDEX(Calendario!$D$3:$H$55,MATCH(O$4,Calendario!$A$3:$A$55,0),MATCH($I56,Calendario!$D$2:$H$2,0)),""),""),IF($K56=4,IF(AND((M56=""),(N56="")),IF(OR(($J56="Semana 1"),($J56="Semana 2"),($J56="Semana 3")),INDEX(Calendario!$D$3:$H$55,MATCH(O$4,Calendario!$A$3:$A$55,0),MATCH($I56,Calendario!$D$2:$H$2,0)),""),"")))),IF($K56=2,IF(N56="",IF(OR(($J56="Semana 1"),($J56="Semana 2")),INDEX(Calendario!$D$3:$H$55,MATCH(O$4,Calendario!$A$3:$A$55,0),MATCH($I56,Calendario!$D$2:$H$2,0)),""),""),IF($K56=3,IF(AND((M56=""),(N56="")),IF(OR(($J56="Semana 1"),($J56="Semana 2")),INDEX(Calendario!$D$3:$H$55,MATCH(O$4,Calendario!$A$3:$A$55,0),MATCH($I56,Calendario!$D$2:$H$2,0)),""),""),IF($K56=4,IF(AND((M56=""),(N56="")),IF(OR(($J56="Semana 1"),($J56="Semana 2")),INDEX(Calendario!$D$3:$H$55,MATCH(O$4,Calendario!$A$3:$A$55,0),MATCH($I56,Calendario!$D$2:$H$2,0)),""),""))))))))))</f>
        <v>44575</v>
      </c>
      <c r="P56" s="107">
        <f>IF(ISBLANK($I56),"",IF(EXACT(($I56),(PROPER(TEXT(P$3,"dddd")))),"",IF(OR(EXACT(($I56),PROPER(TEXT(P54,"dddd"))),(EXACT(($I56),PROPER(TEXT(P55,"dddd"))))),"",IF(EXACT(P$4,$J56),IF(O56="",IF(OR(($K56=4),($K56=3),($K56=2),($K56=1)),INDEX(Calendario!$D$3:$H$55,MATCH(P$4,Calendario!$A$3:$A$55,0),MATCH($I56,Calendario!$D$2:$H$2,0)),"")),IF($K56=1,IF(AND(M56="",EXACT((P$4),(CONCATENATE(Calendario!$A$1," ",(MID($J56,8,2))+1)))),INDEX(Calendario!$D$3:$H$55,MATCH(P$4,Calendario!$A$3:$A$55,0),MATCH($I56,Calendario!$D$2:$H$2,0)),IF(O56="",IF(EXACT(($I56),(PROPER(TEXT(O$3,"dddd")))),INDEX(Calendario!$D$3:$H$55,MATCH(P$4,Calendario!$A$3:$A$55,0),MATCH($I56,Calendario!$D$2:$H$2,0)),""),INDEX(Calendario!$D$3:$H$55,MATCH(P$4,Calendario!$A$3:$A$55,0),MATCH($I56,Calendario!$D$2:$H$2,0)))),IF(EXACT($M$4,"Semana 1"),IF($K56=2,IF(O56="",IF(OR(($J56="Semana 1"),($J56="Semana 2"),($J56="Semana 3"),($J56="Semana 4")),INDEX(Calendario!$D$3:$H$55,MATCH(P$4,Calendario!$A$3:$A$55,0),MATCH($I56,Calendario!$D$2:$H$2,0)),""),""),IF($K56=3,IF(AND((N56=""),(O56="")),IF(OR(($J56="Semana 1"),($J56="Semana 2"),($J56="Semana 3"),($J56="Semana 4")),INDEX(Calendario!$D$3:$H$55,MATCH(P$4,Calendario!$A$3:$A$55,0),MATCH($I56,Calendario!$D$2:$H$2,0)),""),""),IF($K56=4,IF(AND((M56=""),(N56=""),(O56="")),IF(OR(($J56="Semana 1"),($J56="Semana 2"),($J56="Semana 3"),($J56="Semana 4")),INDEX(Calendario!$D$3:$H$55,MATCH(P$4,Calendario!$A$3:$A$55,0),MATCH($I56,Calendario!$D$2:$H$2,0)),""),"")))),IF($K56=2,IF(O56="",IF(OR(($J56="Semana 1"),($J56="Semana 2"),($J56="Semana 3")),INDEX(Calendario!$D$3:$H$55,MATCH(P$4,Calendario!$A$3:$A$55,0),MATCH($I56,Calendario!$D$2:$H$2,0)),""),""),IF($K56=3,IF(AND((N56=""),(O56="")),IF(OR(($J56="Semana 1"),($J56="Semana 2"),($J56="Semana 3")),INDEX(Calendario!$D$3:$H$55,MATCH(P$4,Calendario!$A$3:$A$55,0),MATCH($I56,Calendario!$D$2:$H$2,0)),""),""),IF($K56=4,IF(AND((M56=""),(N56=""),(O56="")),IF(OR(($J56="Semana 1"),($J56="Semana 2"),($J56="Semana 3")),INDEX(Calendario!$D$3:$H$55,MATCH(P$4,Calendario!$A$3:$A$55,0),MATCH($I56,Calendario!$D$2:$H$2,0)),""),""))))))))))</f>
        <v>44582</v>
      </c>
      <c r="Q56" s="107">
        <f>IF(ISBLANK($I56),"",IF(EXACT(($I56),(PROPER(TEXT(Q$3,"dddd")))),"",IF(OR(EXACT(($I56),PROPER(TEXT(Q54,"dddd"))),(EXACT(($I56),PROPER(TEXT(Q55,"dddd"))))),"",IF(EXACT(Q$4,$J56),IF(P56="",IF(OR(($K56=4),($K56=3),($K56=2),($K56=1)),INDEX(Calendario!$D$3:$H$55,MATCH(Q$4,Calendario!$A$3:$A$55,0),MATCH($I56,Calendario!$D$2:$H$2,0)),"")),IF($K56=1,IF(AND(M56="",EXACT((Q$4),(CONCATENATE(Calendario!$A$1," ",(MID($J56,8,2))+1)))),INDEX(Calendario!$D$3:$H$55,MATCH(Q$4,Calendario!$A$3:$A$55,0),MATCH($I56,Calendario!$D$2:$H$2,0)),IF(P56="","",INDEX(Calendario!$D$3:$H$55,MATCH(Q$4,Calendario!$A$3:$A$55,0),MATCH($I56,Calendario!$D$2:$H$2,0)))),IF(EXACT($M$4,"Semana 1"),IF($K56=2,IF(P56="",IF(OR(($J56="Semana 1"),($J56="Semana 2"),($J56="Semana 3"),($J56="Semana 4"),($J56="Semana 5")),INDEX(Calendario!$D$3:$H$55,MATCH(Q$4,Calendario!$A$3:$A$55,0),MATCH($I56,Calendario!$D$2:$H$2,0)),""),""),IF($K56=3,IF(AND((O56=""),(P56="")),IF(OR(($J56="Semana 1"),($J56="Semana 2"),($J56="Semana 3"),($J56="Semana 4"),($J56="Semana 5")),INDEX(Calendario!$D$3:$H$55,MATCH(Q$4,Calendario!$A$3:$A$55,0),MATCH($I56,Calendario!$D$2:$H$2,0)),""),""),IF($K56=4,IF(AND((N56=""),(O56=""),(P56="")),IF(OR(($J56="Semana 1"),($J56="Semana 2"),($J56="Semana 3"),($J56="Semana 4"),($J56="Semana 5")),INDEX(Calendario!$D$3:$H$55,MATCH(Q$4,Calendario!$A$3:$A$55,0),MATCH($I56,Calendario!$D$2:$H$2,0)),""),"")))),IF($K56=2,IF(P56="",IF(OR(($J56="Semana 1"),($J56="Semana 2"),($J56="Semana 3"),($J56="Semana 4")),INDEX(Calendario!$D$3:$H$55,MATCH(Q$4,Calendario!$A$3:$A$55,0),MATCH($I56,Calendario!$D$2:$H$2,0)),""),""),IF($K56=3,IF(AND((O56=""),(P56="")),IF(OR(($J56="Semana 1"),($J56="Semana 2"),($J56="Semana 3"),($J56="Semana 4")),INDEX(Calendario!$D$3:$H$55,MATCH(Q$4,Calendario!$A$3:$A$55,0),MATCH($I56,Calendario!$D$2:$H$2,0)),""),""),IF($K56=4,IF(AND((N56=""),(O56=""),(P56="")),IF(OR(($J56="Semana 1"),($J56="Semana 2"),($J56="Semana 3"),($J56="Semana 4")),INDEX(Calendario!$D$3:$H$55,MATCH(Q$4,Calendario!$A$3:$A$55,0),MATCH($I56,Calendario!$D$2:$H$2,0)),""),""))))))))))</f>
        <v>44589</v>
      </c>
      <c r="R56" s="108">
        <f>IF(ISBLANK($I56),"",IF(EXACT(($I56),(PROPER(TEXT(R$3,"dddd")))),"",IF(OR(EXACT(($I56),PROPER(TEXT(R54,"dddd"))),(EXACT(($I56),PROPER(TEXT(R55,"dddd"))))),"",IF(EXACT(R$4,$J56),IF(Q56="",IF(OR(($K56=4),($K56=3),($K56=2),($K56=1)),INDEX(Calendario!$D$3:$H$55,MATCH(R$4,Calendario!$A$3:$A$55,0),MATCH($I56,Calendario!$D$2:$H$2,0)),"")),IF($K56=1,IF(AND(N56="",EXACT((R$4),(CONCATENATE(Calendario!$A$1," ",(MID($J56,8,2))+1)))),INDEX(Calendario!$D$3:$H$55,MATCH(R$4,Calendario!$A$3:$A$55,0),MATCH($I56,Calendario!$D$2:$H$2,0)),IF(Q56="","",INDEX(Calendario!$D$3:$H$55,MATCH(R$4,Calendario!$A$3:$A$55,0),MATCH($I56,Calendario!$D$2:$H$2,0)))),IF(EXACT($M$4,"Semana 1"),IF($K56=2,IF(Q56="",IF(OR(($J56="Semana 1"),($J56="Semana 2"),($J56="Semana 3"),($J56="Semana 4"),($J56="Semana 5"),($J56="Semana 6")),INDEX(Calendario!$D$3:$H$55,MATCH(R$4,Calendario!$A$3:$A$55,0),MATCH($I56,Calendario!$D$2:$H$2,0)),""),""),IF($K56=3,IF(AND((P56=""),(Q56="")),IF(OR(($J56="Semana 1"),($J56="Semana 2"),($J56="Semana 3"),($J56="Semana 4"),($J56="Semana 5"),($J56="Semana 6")),INDEX(Calendario!$D$3:$H$55,MATCH(R$4,Calendario!$A$3:$A$55,0),MATCH($I56,Calendario!$D$2:$H$2,0)),""),""),IF($K56=4,IF(AND((O56=""),(P56=""),(Q56="")),IF(OR(($J56="Semana 1"),($J56="Semana 2"),($J56="Semana 3"),($J56="Semana 4"),($J56="Semana 5"),($J56="Semana 6")),INDEX(Calendario!$D$3:$H$55,MATCH(R$4,Calendario!$A$3:$A$55,0),MATCH($I56,Calendario!$D$2:$H$2,0)),""),"")))),IF($K56=2,IF(Q56="",IF(OR(($J56="Semana 1"),($J56="Semana 2"),($J56="Semana 3"),($J56="Semana 4"),($J56="Semana 5")),INDEX(Calendario!$D$3:$H$55,MATCH(R$4,Calendario!$A$3:$A$55,0),MATCH($I56,Calendario!$D$2:$H$2,0)),""),""),IF($K56=3,IF(AND((P56=""),(Q56="")),IF(OR(($J56="Semana 1"),($J56="Semana 2"),($J56="Semana 3"),($J56="Semana 4"),($J56="Semana 5")),INDEX(Calendario!$D$3:$H$55,MATCH(R$4,Calendario!$A$3:$A$55,0),MATCH($I56,Calendario!$D$2:$H$2,0)),""),""),IF($K56=4,IF(AND((O56=""),(P56=""),(Q56="")),IF(OR(($J56="Semana 1"),($J56="Semana 2"),($J56="Semana 3"),($J56="Semana 4"),($J56="Semana 5")),INDEX(Calendario!$D$3:$H$55,MATCH(R$4,Calendario!$A$3:$A$55,0),MATCH($I56,Calendario!$D$2:$H$2,0)),""),""))))))))))</f>
        <v>44596</v>
      </c>
      <c r="S56" s="108">
        <f>IF(ISBLANK($I56),"",IF(EXACT(($I56),(PROPER(TEXT(S$3,"dddd")))),"",IF(OR(EXACT(($I56),PROPER(TEXT(S54,"dddd"))),(EXACT(($I56),PROPER(TEXT(S55,"dddd"))))),"",IF(EXACT(S$4,$J56),IF(R56="",IF(OR(($K56=4),($K56=3),($K56=2),($K56=1)),INDEX(Calendario!$D$3:$H$55,MATCH(S$4,Calendario!$A$3:$A$55,0),MATCH($I56,Calendario!$D$2:$H$2,0)),"")),IF($K56=1,IF(AND(O56="",EXACT((S$4),(CONCATENATE(Calendario!$A$1," ",(MID($J56,8,2))+1)))),INDEX(Calendario!$D$3:$H$55,MATCH(S$4,Calendario!$A$3:$A$55,0),MATCH($I56,Calendario!$D$2:$H$2,0)),IF(R56="",IF(EXACT(($I56),(PROPER(TEXT(R$3,"dddd")))),INDEX(Calendario!$D$3:$H$55,MATCH(S$4,Calendario!$A$3:$A$55,0),MATCH($I56,Calendario!$D$2:$H$2,0)),""),INDEX(Calendario!$D$3:$H$55,MATCH(S$4,Calendario!$A$3:$A$55,0),MATCH($I56,Calendario!$D$2:$H$2,0)))),IF(EXACT($M$4,"Semana 1"),IF($K56=2,IF(R56="",IF(OR(($J56="Semana 1"),($J56="Semana 2"),($J56="Semana 3"),($J56="Semana 4"),($J56="Semana 5"),($J56="Semana 6"),($J56="Semana 7")),INDEX(Calendario!$D$3:$H$55,MATCH(S$4,Calendario!$A$3:$A$55,0),MATCH($I56,Calendario!$D$2:$H$2,0)),""),""),IF($K56=3,IF(AND((Q56=""),(R56="")),IF(OR(($J56="Semana 1"),($J56="Semana 2"),($J56="Semana 3"),($J56="Semana 4"),($J56="Semana 5"),($J56="Semana 6"),($J56="Semana 7")),INDEX(Calendario!$D$3:$H$55,MATCH(S$4,Calendario!$A$3:$A$55,0),MATCH($I56,Calendario!$D$2:$H$2,0)),""),""),IF($K56=4,IF(AND((P56=""),(Q56=""),(R56="")),IF(OR(($J56="Semana 1"),($J56="Semana 2"),($J56="Semana 3"),($J56="Semana 4"),($J56="Semana 5"),($J56="Semana 6"),($J56="Semana 7")),INDEX(Calendario!$D$3:$H$55,MATCH(S$4,Calendario!$A$3:$A$55,0),MATCH($I56,Calendario!$D$2:$H$2,0)),""),"")))),IF($K56=2,IF(R56="",IF(OR(($J56="Semana 1"),($J56="Semana 2"),($J56="Semana 3"),($J56="Semana 4"),($J56="Semana 5"),($J56="Semana 6")),INDEX(Calendario!$D$3:$H$55,MATCH(S$4,Calendario!$A$3:$A$55,0),MATCH($I56,Calendario!$D$2:$H$2,0)),""),""),IF($K56=3,IF(AND((Q56=""),(R56="")),IF(OR(($J56="Semana 1"),($J56="Semana 2"),($J56="Semana 3"),($J56="Semana 4"),($J56="Semana 5"),($J56="Semana 6")),INDEX(Calendario!$D$3:$H$55,MATCH(S$4,Calendario!$A$3:$A$55,0),MATCH($I56,Calendario!$D$2:$H$2,0)),""),""),IF($K56=4,IF(AND((P56=""),(Q56=""),(R56="")),IF(OR(($J56="Semana 1"),($J56="Semana 2"),($J56="Semana 3"),($J56="Semana 4"),($J56="Semana 5"),($J56="Semana 6")),INDEX(Calendario!$D$3:$H$55,MATCH(S$4,Calendario!$A$3:$A$55,0),MATCH($I56,Calendario!$D$2:$H$2,0)),""),""))))))))))</f>
        <v>44603</v>
      </c>
      <c r="T56" s="108">
        <f>IF(ISBLANK($I56),"",IF(EXACT(($I56),(PROPER(TEXT(T$3,"dddd")))),"",IF(OR(EXACT(($I56),PROPER(TEXT(T54,"dddd"))),(EXACT(($I56),PROPER(TEXT(T55,"dddd"))))),"",IF(EXACT(T$4,$J56),IF(S56="",IF(OR(($K56=4),($K56=3),($K56=2),($K56=1)),INDEX(Calendario!$D$3:$H$55,MATCH(T$4,Calendario!$A$3:$A$55,0),MATCH($I56,Calendario!$D$2:$H$2,0)),"")),IF($K56=1,IF(AND(P56="",EXACT((T$4),(CONCATENATE(Calendario!$A$1," ",(MID($J56,8,2))+1)))),INDEX(Calendario!$D$3:$H$55,MATCH(T$4,Calendario!$A$3:$A$55,0),MATCH($I56,Calendario!$D$2:$H$2,0)),IF(S56="",IF(EXACT(($I56),(PROPER(TEXT(S$3,"dddd")))),INDEX(Calendario!$D$3:$H$55,MATCH(T$4,Calendario!$A$3:$A$55,0),MATCH($I56,Calendario!$D$2:$H$2,0)),""),INDEX(Calendario!$D$3:$H$55,MATCH(T$4,Calendario!$A$3:$A$55,0),MATCH($I56,Calendario!$D$2:$H$2,0)))),IF(EXACT($M$4,"Semana 1"),IF($K56=2,IF(S56="",IF(OR(($J56="Semana 1"),($J56="Semana 2"),($J56="Semana 3"),($J56="Semana 4"),($J56="Semana 5"),($J56="Semana 6"),($J56="Semana 7"),($J56="Semana 8")),INDEX(Calendario!$D$3:$H$55,MATCH(T$4,Calendario!$A$3:$A$55,0),MATCH($I56,Calendario!$D$2:$H$2,0)),""),""),IF($K56=3,IF(AND((R56=""),(S56="")),IF(OR(($J56="Semana 1"),($J56="Semana 2"),($J56="Semana 3"),($J56="Semana 4"),($J56="Semana 5"),($J56="Semana 6"),($J56="Semana 7"),($J56="Semana 8")),INDEX(Calendario!$D$3:$H$55,MATCH(T$4,Calendario!$A$3:$A$55,0),MATCH($I56,Calendario!$D$2:$H$2,0)),""),""),IF($K56=4,IF(AND((Q56=""),(R56=""),(S56="")),IF(OR(($J56="Semana 1"),($J56="Semana 2"),($J56="Semana 3"),($J56="Semana 4"),($J56="Semana 5"),($J56="Semana 6"),($J56="Semana 7"),($J56="Semana 8")),INDEX(Calendario!$D$3:$H$55,MATCH(T$4,Calendario!$A$3:$A$55,0),MATCH($I56,Calendario!$D$2:$H$2,0)),""),"")))),IF($K56=2,IF(S56="",IF(OR(($J56="Semana 1"),($J56="Semana 2"),($J56="Semana 3"),($J56="Semana 4"),($J56="Semana 5"),($J56="Semana 6"),($J56="Semana 7")),INDEX(Calendario!$D$3:$H$55,MATCH(T$4,Calendario!$A$3:$A$55,0),MATCH($I56,Calendario!$D$2:$H$2,0)),""),""),IF($K56=3,IF(AND((R56=""),(S56="")),IF(OR(($J56="Semana 1"),($J56="Semana 2"),($J56="Semana 3"),($J56="Semana 4"),($J56="Semana 5"),($J56="Semana 6"),($J56="Semana 7")),INDEX(Calendario!$D$3:$H$55,MATCH(T$4,Calendario!$A$3:$A$55,0),MATCH($I56,Calendario!$D$2:$H$2,0)),""),""),IF($K56=4,IF(AND((Q56=""),(R56=""),(S56="")),IF(OR(($J56="Semana 1"),($J56="Semana 2"),($J56="Semana 3"),($J56="Semana 4"),($J56="Semana 5"),($J56="Semana 6"),($J56="Semana 7")),INDEX(Calendario!$D$3:$H$55,MATCH(T$4,Calendario!$A$3:$A$55,0),MATCH($I56,Calendario!$D$2:$H$2,0)),""),""))))))))))</f>
        <v>44610</v>
      </c>
      <c r="U56" s="108">
        <f>IF(ISBLANK($I56),"",IF(OR(EXACT(($I56),PROPER(TEXT(U55,"dddd"))),(EXACT(($I56),PROPER(TEXT(U54,"dddd"))))),"",IF(EXACT(($I56),(PROPER(TEXT(U$3,"dddd")))),"",IF($K56=1,INDEX(Calendario!$D$3:$H$55,MATCH(U$4,Calendario!$A$3:$A$55,0),MATCH($I56,Calendario!$D$2:$H$2,0)),IF($K56=2,IF(T56="",INDEX(Calendario!$D$3:$H$55,MATCH(U$4,Calendario!$A$3:$A$55,0),MATCH($I56,Calendario!$D$2:$H$2,0)),""),IF($K56=3,IF(AND((S56=""),(T56="")),INDEX(Calendario!$D$3:$H$55,MATCH(U$4,Calendario!$A$3:$A$55,0),MATCH($I56,Calendario!$D$2:$H$2,0)),""),IF($K56=4,IF(AND((R56=""),(S56=""),(T56="")),INDEX(Calendario!$D$3:$H$55,MATCH(U$4,Calendario!$A$3:$A$55,0),MATCH($I56,Calendario!$D$2:$H$2,0)),""))))))))</f>
        <v>44617</v>
      </c>
      <c r="V56" s="107">
        <f>IF(ISBLANK($I56),"",IF(OR(EXACT(($I56),PROPER(TEXT(V55,"dddd"))),(EXACT(($I56),PROPER(TEXT(V54,"dddd"))))),"",IF(EXACT(($I56),(PROPER(TEXT(V$3,"dddd")))),"",IF($K56=1,INDEX(Calendario!$D$3:$H$55,MATCH(V$4,Calendario!$A$3:$A$55,0),MATCH($I56,Calendario!$D$2:$H$2,0)),IF($K56=2,IF(U56="",INDEX(Calendario!$D$3:$H$55,MATCH(V$4,Calendario!$A$3:$A$55,0),MATCH($I56,Calendario!$D$2:$H$2,0)),""),IF($K56=3,IF(AND((T56=""),(U56="")),INDEX(Calendario!$D$3:$H$55,MATCH(V$4,Calendario!$A$3:$A$55,0),MATCH($I56,Calendario!$D$2:$H$2,0)),""),IF($K56=4,IF(AND((S56=""),(T56=""),(U56="")),INDEX(Calendario!$D$3:$H$55,MATCH(V$4,Calendario!$A$3:$A$55,0),MATCH($I56,Calendario!$D$2:$H$2,0)),""))))))))</f>
        <v>44624</v>
      </c>
      <c r="W56" s="107">
        <f>IF(ISBLANK($I56),"",IF(OR(EXACT(($I56),PROPER(TEXT(W55,"dddd"))),(EXACT(($I56),PROPER(TEXT(W54,"dddd"))))),"",IF(EXACT(($I56),(PROPER(TEXT(W$3,"dddd")))),"",IF($K56=1,INDEX(Calendario!$D$3:$H$55,MATCH(W$4,Calendario!$A$3:$A$55,0),MATCH($I56,Calendario!$D$2:$H$2,0)),IF($K56=2,IF(V56="",INDEX(Calendario!$D$3:$H$55,MATCH(W$4,Calendario!$A$3:$A$55,0),MATCH($I56,Calendario!$D$2:$H$2,0)),""),IF($K56=3,IF(AND((U56=""),(V56="")),INDEX(Calendario!$D$3:$H$55,MATCH(W$4,Calendario!$A$3:$A$55,0),MATCH($I56,Calendario!$D$2:$H$2,0)),""),IF($K56=4,IF(AND((T56=""),(U56=""),(V56="")),INDEX(Calendario!$D$3:$H$55,MATCH(W$4,Calendario!$A$3:$A$55,0),MATCH($I56,Calendario!$D$2:$H$2,0)),""))))))))</f>
        <v>44631</v>
      </c>
      <c r="X56" s="107">
        <f>IF(ISBLANK($I56),"",IF(OR(EXACT(($I56),PROPER(TEXT(X55,"dddd"))),(EXACT(($I56),PROPER(TEXT(X54,"dddd"))))),"",IF(EXACT(($I56),(PROPER(TEXT(X$3,"dddd")))),"",IF($K56=1,INDEX(Calendario!$D$3:$H$55,MATCH(X$4,Calendario!$A$3:$A$55,0),MATCH($I56,Calendario!$D$2:$H$2,0)),IF($K56=2,IF(W56="",INDEX(Calendario!$D$3:$H$55,MATCH(X$4,Calendario!$A$3:$A$55,0),MATCH($I56,Calendario!$D$2:$H$2,0)),""),IF($K56=3,IF(AND((V56=""),(W56="")),INDEX(Calendario!$D$3:$H$55,MATCH(X$4,Calendario!$A$3:$A$55,0),MATCH($I56,Calendario!$D$2:$H$2,0)),""),IF($K56=4,IF(AND((U56=""),(V56=""),(W56="")),INDEX(Calendario!$D$3:$H$55,MATCH(X$4,Calendario!$A$3:$A$55,0),MATCH($I56,Calendario!$D$2:$H$2,0)),""))))))))</f>
        <v>44638</v>
      </c>
      <c r="Y56" s="107">
        <f>IF(ISBLANK($I56),"",IF(OR(EXACT(($I56),PROPER(TEXT(Y55,"dddd"))),(EXACT(($I56),PROPER(TEXT(Y54,"dddd"))))),"",IF(EXACT(($I56),(PROPER(TEXT(Y$3,"dddd")))),"",IF($K56=1,INDEX(Calendario!$D$3:$H$55,MATCH(Y$4,Calendario!$A$3:$A$55,0),MATCH($I56,Calendario!$D$2:$H$2,0)),IF($K56=2,IF(X56="",INDEX(Calendario!$D$3:$H$55,MATCH(Y$4,Calendario!$A$3:$A$55,0),MATCH($I56,Calendario!$D$2:$H$2,0)),""),IF($K56=3,IF(AND((W56=""),(X56="")),INDEX(Calendario!$D$3:$H$55,MATCH(Y$4,Calendario!$A$3:$A$55,0),MATCH($I56,Calendario!$D$2:$H$2,0)),""),IF($K56=4,IF(AND((V56=""),(W56=""),(X56="")),INDEX(Calendario!$D$3:$H$55,MATCH(Y$4,Calendario!$A$3:$A$55,0),MATCH($I56,Calendario!$D$2:$H$2,0)),""))))))))</f>
        <v>44645</v>
      </c>
      <c r="Z56" s="107">
        <f>IF(ISBLANK($I56),"",IF(OR(EXACT(($I56),PROPER(TEXT(Z55,"dddd"))),(EXACT(($I56),PROPER(TEXT(Z54,"dddd"))))),"",IF(EXACT(($I56),(PROPER(TEXT(Z$3,"dddd")))),"",IF($K56=1,INDEX(Calendario!$D$3:$H$55,MATCH(Z$4,Calendario!$A$3:$A$55,0),MATCH($I56,Calendario!$D$2:$H$2,0)),IF($K56=2,IF(Y56="",INDEX(Calendario!$D$3:$H$55,MATCH(Z$4,Calendario!$A$3:$A$55,0),MATCH($I56,Calendario!$D$2:$H$2,0)),""),IF($K56=3,IF(AND((X56=""),(Y56="")),INDEX(Calendario!$D$3:$H$55,MATCH(Z$4,Calendario!$A$3:$A$55,0),MATCH($I56,Calendario!$D$2:$H$2,0)),""),IF($K56=4,IF(AND((W56=""),(X56=""),(Y56="")),INDEX(Calendario!$D$3:$H$55,MATCH(Z$4,Calendario!$A$3:$A$55,0),MATCH($I56,Calendario!$D$2:$H$2,0)),""))))))))</f>
        <v>44652</v>
      </c>
      <c r="AA56" s="108">
        <f>IF(ISBLANK($I56),"",IF(OR(EXACT(($I56),PROPER(TEXT(AA55,"dddd"))),(EXACT(($I56),PROPER(TEXT(AA54,"dddd"))))),"",IF(EXACT(($I56),(PROPER(TEXT(AA$3,"dddd")))),"",IF($K56=1,INDEX(Calendario!$D$3:$H$55,MATCH(AA$4,Calendario!$A$3:$A$55,0),MATCH($I56,Calendario!$D$2:$H$2,0)),IF($K56=2,IF(Z56="",INDEX(Calendario!$D$3:$H$55,MATCH(AA$4,Calendario!$A$3:$A$55,0),MATCH($I56,Calendario!$D$2:$H$2,0)),""),IF($K56=3,IF(AND((Y56=""),(Z56="")),INDEX(Calendario!$D$3:$H$55,MATCH(AA$4,Calendario!$A$3:$A$55,0),MATCH($I56,Calendario!$D$2:$H$2,0)),""),IF($K56=4,IF(AND((X56=""),(Y56=""),(Z56="")),INDEX(Calendario!$D$3:$H$55,MATCH(AA$4,Calendario!$A$3:$A$55,0),MATCH($I56,Calendario!$D$2:$H$2,0)),""))))))))</f>
        <v>44659</v>
      </c>
      <c r="AB56" s="108">
        <f>IF(ISBLANK($I56),"",IF(OR(EXACT(($I56),PROPER(TEXT(AB55,"dddd"))),(EXACT(($I56),PROPER(TEXT(AB54,"dddd"))))),"",IF(EXACT(($I56),(PROPER(TEXT(AB$3,"dddd")))),"",IF($K56=1,INDEX(Calendario!$D$3:$H$55,MATCH(AB$4,Calendario!$A$3:$A$55,0),MATCH($I56,Calendario!$D$2:$H$2,0)),IF($K56=2,IF(AA56="",INDEX(Calendario!$D$3:$H$55,MATCH(AB$4,Calendario!$A$3:$A$55,0),MATCH($I56,Calendario!$D$2:$H$2,0)),""),IF($K56=3,IF(AND((Z56=""),(AA56="")),INDEX(Calendario!$D$3:$H$55,MATCH(AB$4,Calendario!$A$3:$A$55,0),MATCH($I56,Calendario!$D$2:$H$2,0)),""),IF($K56=4,IF(AND((Y56=""),(Z56=""),(AA56="")),INDEX(Calendario!$D$3:$H$55,MATCH(AB$4,Calendario!$A$3:$A$55,0),MATCH($I56,Calendario!$D$2:$H$2,0)),""))))))))</f>
        <v>44666</v>
      </c>
      <c r="AC56" s="108">
        <f>IF(ISBLANK($I56),"",IF(OR(EXACT(($I56),PROPER(TEXT(AC55,"dddd"))),(EXACT(($I56),PROPER(TEXT(AC54,"dddd"))))),"",IF(EXACT(($I56),(PROPER(TEXT(AC$3,"dddd")))),"",IF($K56=1,INDEX(Calendario!$D$3:$H$55,MATCH(AC$4,Calendario!$A$3:$A$55,0),MATCH($I56,Calendario!$D$2:$H$2,0)),IF($K56=2,IF(AB56="",INDEX(Calendario!$D$3:$H$55,MATCH(AC$4,Calendario!$A$3:$A$55,0),MATCH($I56,Calendario!$D$2:$H$2,0)),""),IF($K56=3,IF(AND((AA56=""),(AB56="")),INDEX(Calendario!$D$3:$H$55,MATCH(AC$4,Calendario!$A$3:$A$55,0),MATCH($I56,Calendario!$D$2:$H$2,0)),""),IF($K56=4,IF(AND((Z56=""),(AA56=""),(AB56="")),INDEX(Calendario!$D$3:$H$55,MATCH(AC$4,Calendario!$A$3:$A$55,0),MATCH($I56,Calendario!$D$2:$H$2,0)),""))))))))</f>
        <v>44673</v>
      </c>
      <c r="AD56" s="108">
        <f>IF(ISBLANK($I56),"",IF(OR(EXACT(($I56),PROPER(TEXT(AD55,"dddd"))),(EXACT(($I56),PROPER(TEXT(AD54,"dddd"))))),"",IF(EXACT(($I56),(PROPER(TEXT(AD$3,"dddd")))),"",IF($K56=1,INDEX(Calendario!$D$3:$H$55,MATCH(AD$4,Calendario!$A$3:$A$55,0),MATCH($I56,Calendario!$D$2:$H$2,0)),IF($K56=2,IF(AC56="",INDEX(Calendario!$D$3:$H$55,MATCH(AD$4,Calendario!$A$3:$A$55,0),MATCH($I56,Calendario!$D$2:$H$2,0)),""),IF($K56=3,IF(AND((AB56=""),(AC56="")),INDEX(Calendario!$D$3:$H$55,MATCH(AD$4,Calendario!$A$3:$A$55,0),MATCH($I56,Calendario!$D$2:$H$2,0)),""),IF($K56=4,IF(AND((AA56=""),(AB56=""),(AC56="")),INDEX(Calendario!$D$3:$H$55,MATCH(AD$4,Calendario!$A$3:$A$55,0),MATCH($I56,Calendario!$D$2:$H$2,0)),""))))))))</f>
        <v>44680</v>
      </c>
      <c r="AE56" s="107">
        <f>IF(ISBLANK($I56),"",IF(OR(EXACT(($I56),PROPER(TEXT(AE55,"dddd"))),(EXACT(($I56),PROPER(TEXT(AE54,"dddd"))))),"",IF(EXACT(($I56),(PROPER(TEXT(AE$3,"dddd")))),"",IF($K56=1,INDEX(Calendario!$D$3:$H$55,MATCH(AE$4,Calendario!$A$3:$A$55,0),MATCH($I56,Calendario!$D$2:$H$2,0)),IF($K56=2,IF(AD56="",INDEX(Calendario!$D$3:$H$55,MATCH(AE$4,Calendario!$A$3:$A$55,0),MATCH($I56,Calendario!$D$2:$H$2,0)),""),IF($K56=3,IF(AND((AC56=""),(AD56="")),INDEX(Calendario!$D$3:$H$55,MATCH(AE$4,Calendario!$A$3:$A$55,0),MATCH($I56,Calendario!$D$2:$H$2,0)),""),IF($K56=4,IF(AND((AB56=""),(AC56=""),(AD56="")),INDEX(Calendario!$D$3:$H$55,MATCH(AE$4,Calendario!$A$3:$A$55,0),MATCH($I56,Calendario!$D$2:$H$2,0)),""))))))))</f>
        <v>44687</v>
      </c>
      <c r="AF56" s="107">
        <f>IF(ISBLANK($I56),"",IF(OR(EXACT(($I56),PROPER(TEXT(AF55,"dddd"))),(EXACT(($I56),PROPER(TEXT(AF54,"dddd"))))),"",IF(EXACT(($I56),(PROPER(TEXT(AF$3,"dddd")))),"",IF($K56=1,INDEX(Calendario!$D$3:$H$55,MATCH(AF$4,Calendario!$A$3:$A$55,0),MATCH($I56,Calendario!$D$2:$H$2,0)),IF($K56=2,IF(AE56="",INDEX(Calendario!$D$3:$H$55,MATCH(AF$4,Calendario!$A$3:$A$55,0),MATCH($I56,Calendario!$D$2:$H$2,0)),""),IF($K56=3,IF(AND((AD56=""),(AE56="")),INDEX(Calendario!$D$3:$H$55,MATCH(AF$4,Calendario!$A$3:$A$55,0),MATCH($I56,Calendario!$D$2:$H$2,0)),""),IF($K56=4,IF(AND((AC56=""),(AD56=""),(AE56="")),INDEX(Calendario!$D$3:$H$55,MATCH(AF$4,Calendario!$A$3:$A$55,0),MATCH($I56,Calendario!$D$2:$H$2,0)),""))))))))</f>
        <v>44694</v>
      </c>
      <c r="AG56" s="107">
        <f>IF(ISBLANK($I56),"",IF(OR(EXACT(($I56),PROPER(TEXT(AG55,"dddd"))),(EXACT(($I56),PROPER(TEXT(AG54,"dddd"))))),"",IF(EXACT(($I56),(PROPER(TEXT(AG$3,"dddd")))),"",IF($K56=1,INDEX(Calendario!$D$3:$H$55,MATCH(AG$4,Calendario!$A$3:$A$55,0),MATCH($I56,Calendario!$D$2:$H$2,0)),IF($K56=2,IF(AF56="",INDEX(Calendario!$D$3:$H$55,MATCH(AG$4,Calendario!$A$3:$A$55,0),MATCH($I56,Calendario!$D$2:$H$2,0)),""),IF($K56=3,IF(AND((AE56=""),(AF56="")),INDEX(Calendario!$D$3:$H$55,MATCH(AG$4,Calendario!$A$3:$A$55,0),MATCH($I56,Calendario!$D$2:$H$2,0)),""),IF($K56=4,IF(AND((AD56=""),(AE56=""),(AF56="")),INDEX(Calendario!$D$3:$H$55,MATCH(AG$4,Calendario!$A$3:$A$55,0),MATCH($I56,Calendario!$D$2:$H$2,0)),""))))))))</f>
        <v>44701</v>
      </c>
      <c r="AH56" s="107">
        <f>IF(ISBLANK($I56),"",IF(OR(EXACT(($I56),PROPER(TEXT(AH55,"dddd"))),(EXACT(($I56),PROPER(TEXT(AH54,"dddd"))))),"",IF(EXACT(($I56),(PROPER(TEXT(AH$3,"dddd")))),"",IF($K56=1,INDEX(Calendario!$D$3:$H$55,MATCH(AH$4,Calendario!$A$3:$A$55,0),MATCH($I56,Calendario!$D$2:$H$2,0)),IF($K56=2,IF(AG56="",INDEX(Calendario!$D$3:$H$55,MATCH(AH$4,Calendario!$A$3:$A$55,0),MATCH($I56,Calendario!$D$2:$H$2,0)),""),IF($K56=3,IF(AND((AF56=""),(AG56="")),INDEX(Calendario!$D$3:$H$55,MATCH(AH$4,Calendario!$A$3:$A$55,0),MATCH($I56,Calendario!$D$2:$H$2,0)),""),IF($K56=4,IF(AND((AE56=""),(AF56=""),(AG56="")),INDEX(Calendario!$D$3:$H$55,MATCH(AH$4,Calendario!$A$3:$A$55,0),MATCH($I56,Calendario!$D$2:$H$2,0)),""))))))))</f>
        <v>44708</v>
      </c>
      <c r="AI56" s="108">
        <f>IF(ISBLANK($I56),"",IF(OR(EXACT(($I56),PROPER(TEXT(AI55,"dddd"))),(EXACT(($I56),PROPER(TEXT(AI54,"dddd"))))),"",IF(EXACT(($I56),(PROPER(TEXT(AI$3,"dddd")))),"",IF($K56=1,INDEX(Calendario!$D$3:$H$55,MATCH(AI$4,Calendario!$A$3:$A$55,0),MATCH($I56,Calendario!$D$2:$H$2,0)),IF($K56=2,IF(AH56="",INDEX(Calendario!$D$3:$H$55,MATCH(AI$4,Calendario!$A$3:$A$55,0),MATCH($I56,Calendario!$D$2:$H$2,0)),""),IF($K56=3,IF(AND((AG56=""),(AH56="")),INDEX(Calendario!$D$3:$H$55,MATCH(AI$4,Calendario!$A$3:$A$55,0),MATCH($I56,Calendario!$D$2:$H$2,0)),""),IF($K56=4,IF(AND((AF56=""),(AG56=""),(AH56="")),INDEX(Calendario!$D$3:$H$55,MATCH(AI$4,Calendario!$A$3:$A$55,0),MATCH($I56,Calendario!$D$2:$H$2,0)),""))))))))</f>
        <v>44715</v>
      </c>
      <c r="AJ56" s="108">
        <f>IF(ISBLANK($I56),"",IF(OR(EXACT(($I56),PROPER(TEXT(AJ55,"dddd"))),(EXACT(($I56),PROPER(TEXT(AJ54,"dddd"))))),"",IF(EXACT(($I56),(PROPER(TEXT(AJ$3,"dddd")))),"",IF($K56=1,INDEX(Calendario!$D$3:$H$55,MATCH(AJ$4,Calendario!$A$3:$A$55,0),MATCH($I56,Calendario!$D$2:$H$2,0)),IF($K56=2,IF(AI56="",INDEX(Calendario!$D$3:$H$55,MATCH(AJ$4,Calendario!$A$3:$A$55,0),MATCH($I56,Calendario!$D$2:$H$2,0)),""),IF($K56=3,IF(AND((AH56=""),(AI56="")),INDEX(Calendario!$D$3:$H$55,MATCH(AJ$4,Calendario!$A$3:$A$55,0),MATCH($I56,Calendario!$D$2:$H$2,0)),""),IF($K56=4,IF(AND((AG56=""),(AH56=""),(AI56="")),INDEX(Calendario!$D$3:$H$55,MATCH(AJ$4,Calendario!$A$3:$A$55,0),MATCH($I56,Calendario!$D$2:$H$2,0)),""))))))))</f>
        <v>44722</v>
      </c>
      <c r="AK56" s="108">
        <f>IF(ISBLANK($I56),"",IF(OR(EXACT(($I56),PROPER(TEXT(AK55,"dddd"))),(EXACT(($I56),PROPER(TEXT(AK54,"dddd"))))),"",IF(EXACT(($I56),(PROPER(TEXT(AK$3,"dddd")))),"",IF($K56=1,INDEX(Calendario!$D$3:$H$55,MATCH(AK$4,Calendario!$A$3:$A$55,0),MATCH($I56,Calendario!$D$2:$H$2,0)),IF($K56=2,IF(AJ56="",INDEX(Calendario!$D$3:$H$55,MATCH(AK$4,Calendario!$A$3:$A$55,0),MATCH($I56,Calendario!$D$2:$H$2,0)),""),IF($K56=3,IF(AND((AI56=""),(AJ56="")),INDEX(Calendario!$D$3:$H$55,MATCH(AK$4,Calendario!$A$3:$A$55,0),MATCH($I56,Calendario!$D$2:$H$2,0)),""),IF($K56=4,IF(AND((AH56=""),(AI56=""),(AJ56="")),INDEX(Calendario!$D$3:$H$55,MATCH(AK$4,Calendario!$A$3:$A$55,0),MATCH($I56,Calendario!$D$2:$H$2,0)),""))))))))</f>
        <v>44729</v>
      </c>
      <c r="AL56" s="108">
        <f>IF(ISBLANK($I56),"",IF(OR(EXACT(($I56),PROPER(TEXT(AL55,"dddd"))),(EXACT(($I56),PROPER(TEXT(AL54,"dddd"))))),"",IF(EXACT(($I56),(PROPER(TEXT(AL$3,"dddd")))),"",IF($K56=1,INDEX(Calendario!$D$3:$H$55,MATCH(AL$4,Calendario!$A$3:$A$55,0),MATCH($I56,Calendario!$D$2:$H$2,0)),IF($K56=2,IF(AK56="",INDEX(Calendario!$D$3:$H$55,MATCH(AL$4,Calendario!$A$3:$A$55,0),MATCH($I56,Calendario!$D$2:$H$2,0)),""),IF($K56=3,IF(AND((AJ56=""),(AK56="")),INDEX(Calendario!$D$3:$H$55,MATCH(AL$4,Calendario!$A$3:$A$55,0),MATCH($I56,Calendario!$D$2:$H$2,0)),""),IF($K56=4,IF(AND((AI56=""),(AJ56=""),(AK56="")),INDEX(Calendario!$D$3:$H$55,MATCH(AL$4,Calendario!$A$3:$A$55,0),MATCH($I56,Calendario!$D$2:$H$2,0)),""))))))))</f>
        <v>44736</v>
      </c>
      <c r="AM56" s="108">
        <f>IF(ISBLANK($I56),"",IF(OR(EXACT(($I56),PROPER(TEXT(AM55,"dddd"))),(EXACT(($I56),PROPER(TEXT(AM54,"dddd"))))),"",IF(EXACT(($I56),(PROPER(TEXT(AM$3,"dddd")))),"",IF($K56=1,INDEX(Calendario!$D$3:$H$55,MATCH(AM$4,Calendario!$A$3:$A$55,0),MATCH($I56,Calendario!$D$2:$H$2,0)),IF($K56=2,IF(AL56="",INDEX(Calendario!$D$3:$H$55,MATCH(AM$4,Calendario!$A$3:$A$55,0),MATCH($I56,Calendario!$D$2:$H$2,0)),""),IF($K56=3,IF(AND((AK56=""),(AL56="")),INDEX(Calendario!$D$3:$H$55,MATCH(AM$4,Calendario!$A$3:$A$55,0),MATCH($I56,Calendario!$D$2:$H$2,0)),""),IF($K56=4,IF(AND((AJ56=""),(AK56=""),(AL56="")),INDEX(Calendario!$D$3:$H$55,MATCH(AM$4,Calendario!$A$3:$A$55,0),MATCH($I56,Calendario!$D$2:$H$2,0)),""))))))))</f>
        <v>44743</v>
      </c>
      <c r="AN56" s="107">
        <f>IF(ISBLANK($I56),"",IF(OR(EXACT(($I56),PROPER(TEXT(AN55,"dddd"))),(EXACT(($I56),PROPER(TEXT(AN54,"dddd"))))),"",IF(EXACT(($I56),(PROPER(TEXT(AN$3,"dddd")))),"",IF($K56=1,INDEX(Calendario!$D$3:$H$55,MATCH(AN$4,Calendario!$A$3:$A$55,0),MATCH($I56,Calendario!$D$2:$H$2,0)),IF($K56=2,IF(AM56="",INDEX(Calendario!$D$3:$H$55,MATCH(AN$4,Calendario!$A$3:$A$55,0),MATCH($I56,Calendario!$D$2:$H$2,0)),""),IF($K56=3,IF(AND((AL56=""),(AM56="")),INDEX(Calendario!$D$3:$H$55,MATCH(AN$4,Calendario!$A$3:$A$55,0),MATCH($I56,Calendario!$D$2:$H$2,0)),""),IF($K56=4,IF(AND((AK56=""),(AL56=""),(AM56="")),INDEX(Calendario!$D$3:$H$55,MATCH(AN$4,Calendario!$A$3:$A$55,0),MATCH($I56,Calendario!$D$2:$H$2,0)),""))))))))</f>
        <v>44750</v>
      </c>
      <c r="AO56" s="107">
        <f>IF(ISBLANK($I56),"",IF(OR(EXACT(($I56),PROPER(TEXT(AO55,"dddd"))),(EXACT(($I56),PROPER(TEXT(AO54,"dddd"))))),"",IF(EXACT(($I56),(PROPER(TEXT(AO$3,"dddd")))),"",IF($K56=1,INDEX(Calendario!$D$3:$H$55,MATCH(AO$4,Calendario!$A$3:$A$55,0),MATCH($I56,Calendario!$D$2:$H$2,0)),IF($K56=2,IF(AN56="",INDEX(Calendario!$D$3:$H$55,MATCH(AO$4,Calendario!$A$3:$A$55,0),MATCH($I56,Calendario!$D$2:$H$2,0)),""),IF($K56=3,IF(AND((AM56=""),(AN56="")),INDEX(Calendario!$D$3:$H$55,MATCH(AO$4,Calendario!$A$3:$A$55,0),MATCH($I56,Calendario!$D$2:$H$2,0)),""),IF($K56=4,IF(AND((AL56=""),(AM56=""),(AN56="")),INDEX(Calendario!$D$3:$H$55,MATCH(AO$4,Calendario!$A$3:$A$55,0),MATCH($I56,Calendario!$D$2:$H$2,0)),""))))))))</f>
        <v>44757</v>
      </c>
      <c r="AP56" s="107">
        <f>IF(ISBLANK($I56),"",IF(OR(EXACT(($I56),PROPER(TEXT(AP55,"dddd"))),(EXACT(($I56),PROPER(TEXT(AP54,"dddd"))))),"",IF(EXACT(($I56),(PROPER(TEXT(AP$3,"dddd")))),"",IF($K56=1,INDEX(Calendario!$D$3:$H$55,MATCH(AP$4,Calendario!$A$3:$A$55,0),MATCH($I56,Calendario!$D$2:$H$2,0)),IF($K56=2,IF(AO56="",INDEX(Calendario!$D$3:$H$55,MATCH(AP$4,Calendario!$A$3:$A$55,0),MATCH($I56,Calendario!$D$2:$H$2,0)),""),IF($K56=3,IF(AND((AN56=""),(AO56="")),INDEX(Calendario!$D$3:$H$55,MATCH(AP$4,Calendario!$A$3:$A$55,0),MATCH($I56,Calendario!$D$2:$H$2,0)),""),IF($K56=4,IF(AND((AM56=""),(AN56=""),(AO56="")),INDEX(Calendario!$D$3:$H$55,MATCH(AP$4,Calendario!$A$3:$A$55,0),MATCH($I56,Calendario!$D$2:$H$2,0)),""))))))))</f>
        <v>44764</v>
      </c>
      <c r="AQ56" s="107">
        <f>IF(ISBLANK($I56),"",IF(OR(EXACT(($I56),PROPER(TEXT(AQ55,"dddd"))),(EXACT(($I56),PROPER(TEXT(AQ54,"dddd"))))),"",IF(EXACT(($I56),(PROPER(TEXT(AQ$3,"dddd")))),"",IF($K56=1,INDEX(Calendario!$D$3:$H$55,MATCH(AQ$4,Calendario!$A$3:$A$55,0),MATCH($I56,Calendario!$D$2:$H$2,0)),IF($K56=2,IF(AP56="",INDEX(Calendario!$D$3:$H$55,MATCH(AQ$4,Calendario!$A$3:$A$55,0),MATCH($I56,Calendario!$D$2:$H$2,0)),""),IF($K56=3,IF(AND((AO56=""),(AP56="")),INDEX(Calendario!$D$3:$H$55,MATCH(AQ$4,Calendario!$A$3:$A$55,0),MATCH($I56,Calendario!$D$2:$H$2,0)),""),IF($K56=4,IF(AND((AN56=""),(AO56=""),(AP56="")),INDEX(Calendario!$D$3:$H$55,MATCH(AQ$4,Calendario!$A$3:$A$55,0),MATCH($I56,Calendario!$D$2:$H$2,0)),""))))))))</f>
        <v>44771</v>
      </c>
      <c r="AR56" s="108">
        <f>IF(ISBLANK($I56),"",IF(OR(EXACT(($I56),PROPER(TEXT(AR55,"dddd"))),(EXACT(($I56),PROPER(TEXT(AR54,"dddd"))))),"",IF(EXACT(($I56),(PROPER(TEXT(AR$3,"dddd")))),"",IF($K56=1,INDEX(Calendario!$D$3:$H$55,MATCH(AR$4,Calendario!$A$3:$A$55,0),MATCH($I56,Calendario!$D$2:$H$2,0)),IF($K56=2,IF(AQ56="",INDEX(Calendario!$D$3:$H$55,MATCH(AR$4,Calendario!$A$3:$A$55,0),MATCH($I56,Calendario!$D$2:$H$2,0)),""),IF($K56=3,IF(AND((AP56=""),(AQ56="")),INDEX(Calendario!$D$3:$H$55,MATCH(AR$4,Calendario!$A$3:$A$55,0),MATCH($I56,Calendario!$D$2:$H$2,0)),""),IF($K56=4,IF(AND((AO56=""),(AP56=""),(AQ56="")),INDEX(Calendario!$D$3:$H$55,MATCH(AR$4,Calendario!$A$3:$A$55,0),MATCH($I56,Calendario!$D$2:$H$2,0)),""))))))))</f>
        <v>44778</v>
      </c>
      <c r="AS56" s="108">
        <f>IF(ISBLANK($I56),"",IF(OR(EXACT(($I56),PROPER(TEXT(AS55,"dddd"))),(EXACT(($I56),PROPER(TEXT(AS54,"dddd"))))),"",IF(EXACT(($I56),(PROPER(TEXT(AS$3,"dddd")))),"",IF($K56=1,INDEX(Calendario!$D$3:$H$55,MATCH(AS$4,Calendario!$A$3:$A$55,0),MATCH($I56,Calendario!$D$2:$H$2,0)),IF($K56=2,IF(AR56="",INDEX(Calendario!$D$3:$H$55,MATCH(AS$4,Calendario!$A$3:$A$55,0),MATCH($I56,Calendario!$D$2:$H$2,0)),""),IF($K56=3,IF(AND((AQ56=""),(AR56="")),INDEX(Calendario!$D$3:$H$55,MATCH(AS$4,Calendario!$A$3:$A$55,0),MATCH($I56,Calendario!$D$2:$H$2,0)),""),IF($K56=4,IF(AND((AP56=""),(AQ56=""),(AR56="")),INDEX(Calendario!$D$3:$H$55,MATCH(AS$4,Calendario!$A$3:$A$55,0),MATCH($I56,Calendario!$D$2:$H$2,0)),""))))))))</f>
        <v>44785</v>
      </c>
      <c r="AT56" s="108">
        <f>IF(ISBLANK($I56),"",IF(OR(EXACT(($I56),PROPER(TEXT(AT55,"dddd"))),(EXACT(($I56),PROPER(TEXT(AT54,"dddd"))))),"",IF(EXACT(($I56),(PROPER(TEXT(AT$3,"dddd")))),"",IF($K56=1,INDEX(Calendario!$D$3:$H$55,MATCH(AT$4,Calendario!$A$3:$A$55,0),MATCH($I56,Calendario!$D$2:$H$2,0)),IF($K56=2,IF(AS56="",INDEX(Calendario!$D$3:$H$55,MATCH(AT$4,Calendario!$A$3:$A$55,0),MATCH($I56,Calendario!$D$2:$H$2,0)),""),IF($K56=3,IF(AND((AR56=""),(AS56="")),INDEX(Calendario!$D$3:$H$55,MATCH(AT$4,Calendario!$A$3:$A$55,0),MATCH($I56,Calendario!$D$2:$H$2,0)),""),IF($K56=4,IF(AND((AQ56=""),(AR56=""),(AS56="")),INDEX(Calendario!$D$3:$H$55,MATCH(AT$4,Calendario!$A$3:$A$55,0),MATCH($I56,Calendario!$D$2:$H$2,0)),""))))))))</f>
        <v>44792</v>
      </c>
      <c r="AU56" s="108">
        <f>IF(ISBLANK($I56),"",IF(OR(EXACT(($I56),PROPER(TEXT(AU55,"dddd"))),(EXACT(($I56),PROPER(TEXT(AU54,"dddd"))))),"",IF(EXACT(($I56),(PROPER(TEXT(AU$3,"dddd")))),"",IF($K56=1,INDEX(Calendario!$D$3:$H$55,MATCH(AU$4,Calendario!$A$3:$A$55,0),MATCH($I56,Calendario!$D$2:$H$2,0)),IF($K56=2,IF(AT56="",INDEX(Calendario!$D$3:$H$55,MATCH(AU$4,Calendario!$A$3:$A$55,0),MATCH($I56,Calendario!$D$2:$H$2,0)),""),IF($K56=3,IF(AND((AS56=""),(AT56="")),INDEX(Calendario!$D$3:$H$55,MATCH(AU$4,Calendario!$A$3:$A$55,0),MATCH($I56,Calendario!$D$2:$H$2,0)),""),IF($K56=4,IF(AND((AR56=""),(AS56=""),(AT56="")),INDEX(Calendario!$D$3:$H$55,MATCH(AU$4,Calendario!$A$3:$A$55,0),MATCH($I56,Calendario!$D$2:$H$2,0)),""))))))))</f>
        <v>44799</v>
      </c>
      <c r="AV56" s="107">
        <f>IF(ISBLANK($I56),"",IF(OR(EXACT(($I56),PROPER(TEXT(AV55,"dddd"))),(EXACT(($I56),PROPER(TEXT(AV54,"dddd"))))),"",IF(EXACT(($I56),(PROPER(TEXT(AV$3,"dddd")))),"",IF($K56=1,INDEX(Calendario!$D$3:$H$55,MATCH(AV$4,Calendario!$A$3:$A$55,0),MATCH($I56,Calendario!$D$2:$H$2,0)),IF($K56=2,IF(AU56="",INDEX(Calendario!$D$3:$H$55,MATCH(AV$4,Calendario!$A$3:$A$55,0),MATCH($I56,Calendario!$D$2:$H$2,0)),""),IF($K56=3,IF(AND((AT56=""),(AU56="")),INDEX(Calendario!$D$3:$H$55,MATCH(AV$4,Calendario!$A$3:$A$55,0),MATCH($I56,Calendario!$D$2:$H$2,0)),""),IF($K56=4,IF(AND((AS56=""),(AT56=""),(AU56="")),INDEX(Calendario!$D$3:$H$55,MATCH(AV$4,Calendario!$A$3:$A$55,0),MATCH($I56,Calendario!$D$2:$H$2,0)),""))))))))</f>
        <v>44806</v>
      </c>
      <c r="AW56" s="107">
        <f>IF(ISBLANK($I56),"",IF(OR(EXACT(($I56),PROPER(TEXT(AW55,"dddd"))),(EXACT(($I56),PROPER(TEXT(AW54,"dddd"))))),"",IF(EXACT(($I56),(PROPER(TEXT(AW$3,"dddd")))),"",IF($K56=1,INDEX(Calendario!$D$3:$H$55,MATCH(AW$4,Calendario!$A$3:$A$55,0),MATCH($I56,Calendario!$D$2:$H$2,0)),IF($K56=2,IF(AV56="",INDEX(Calendario!$D$3:$H$55,MATCH(AW$4,Calendario!$A$3:$A$55,0),MATCH($I56,Calendario!$D$2:$H$2,0)),""),IF($K56=3,IF(AND((AU56=""),(AV56="")),INDEX(Calendario!$D$3:$H$55,MATCH(AW$4,Calendario!$A$3:$A$55,0),MATCH($I56,Calendario!$D$2:$H$2,0)),""),IF($K56=4,IF(AND((AT56=""),(AU56=""),(AV56="")),INDEX(Calendario!$D$3:$H$55,MATCH(AW$4,Calendario!$A$3:$A$55,0),MATCH($I56,Calendario!$D$2:$H$2,0)),""))))))))</f>
        <v>44813</v>
      </c>
      <c r="AX56" s="107">
        <f>IF(ISBLANK($I56),"",IF(OR(EXACT(($I56),PROPER(TEXT(AX55,"dddd"))),(EXACT(($I56),PROPER(TEXT(AX54,"dddd"))))),"",IF(EXACT(($I56),(PROPER(TEXT(AX$3,"dddd")))),"",IF($K56=1,INDEX(Calendario!$D$3:$H$55,MATCH(AX$4,Calendario!$A$3:$A$55,0),MATCH($I56,Calendario!$D$2:$H$2,0)),IF($K56=2,IF(AW56="",INDEX(Calendario!$D$3:$H$55,MATCH(AX$4,Calendario!$A$3:$A$55,0),MATCH($I56,Calendario!$D$2:$H$2,0)),""),IF($K56=3,IF(AND((AV56=""),(AW56="")),INDEX(Calendario!$D$3:$H$55,MATCH(AX$4,Calendario!$A$3:$A$55,0),MATCH($I56,Calendario!$D$2:$H$2,0)),""),IF($K56=4,IF(AND((AU56=""),(AV56=""),(AW56="")),INDEX(Calendario!$D$3:$H$55,MATCH(AX$4,Calendario!$A$3:$A$55,0),MATCH($I56,Calendario!$D$2:$H$2,0)),""))))))))</f>
        <v>44820</v>
      </c>
      <c r="AY56" s="107">
        <f>IF(ISBLANK($I56),"",IF(OR(EXACT(($I56),PROPER(TEXT(AY55,"dddd"))),(EXACT(($I56),PROPER(TEXT(AY54,"dddd"))))),"",IF(EXACT(($I56),(PROPER(TEXT(AY$3,"dddd")))),"",IF($K56=1,INDEX(Calendario!$D$3:$H$55,MATCH(AY$4,Calendario!$A$3:$A$55,0),MATCH($I56,Calendario!$D$2:$H$2,0)),IF($K56=2,IF(AX56="",INDEX(Calendario!$D$3:$H$55,MATCH(AY$4,Calendario!$A$3:$A$55,0),MATCH($I56,Calendario!$D$2:$H$2,0)),""),IF($K56=3,IF(AND((AW56=""),(AX56="")),INDEX(Calendario!$D$3:$H$55,MATCH(AY$4,Calendario!$A$3:$A$55,0),MATCH($I56,Calendario!$D$2:$H$2,0)),""),IF($K56=4,IF(AND((AV56=""),(AW56=""),(AX56="")),INDEX(Calendario!$D$3:$H$55,MATCH(AY$4,Calendario!$A$3:$A$55,0),MATCH($I56,Calendario!$D$2:$H$2,0)),""))))))))</f>
        <v>44827</v>
      </c>
      <c r="AZ56" s="107">
        <f>IF(ISBLANK($I56),"",IF(OR(EXACT(($I56),PROPER(TEXT(AZ55,"dddd"))),(EXACT(($I56),PROPER(TEXT(AZ54,"dddd"))))),"",IF(EXACT(($I56),(PROPER(TEXT(AZ$3,"dddd")))),"",IF($K56=1,INDEX(Calendario!$D$3:$H$55,MATCH(AZ$4,Calendario!$A$3:$A$55,0),MATCH($I56,Calendario!$D$2:$H$2,0)),IF($K56=2,IF(AY56="",INDEX(Calendario!$D$3:$H$55,MATCH(AZ$4,Calendario!$A$3:$A$55,0),MATCH($I56,Calendario!$D$2:$H$2,0)),""),IF($K56=3,IF(AND((AX56=""),(AY56="")),INDEX(Calendario!$D$3:$H$55,MATCH(AZ$4,Calendario!$A$3:$A$55,0),MATCH($I56,Calendario!$D$2:$H$2,0)),""),IF($K56=4,IF(AND((AW56=""),(AX56=""),(AY56="")),INDEX(Calendario!$D$3:$H$55,MATCH(AZ$4,Calendario!$A$3:$A$55,0),MATCH($I56,Calendario!$D$2:$H$2,0)),""))))))))</f>
        <v>44834</v>
      </c>
      <c r="BA56" s="108">
        <f>IF(ISBLANK($I56),"",IF(OR(EXACT(($I56),PROPER(TEXT(BA55,"dddd"))),(EXACT(($I56),PROPER(TEXT(BA54,"dddd"))))),"",IF(EXACT(($I56),(PROPER(TEXT(BA$3,"dddd")))),"",IF($K56=1,INDEX(Calendario!$D$3:$H$55,MATCH(BA$4,Calendario!$A$3:$A$55,0),MATCH($I56,Calendario!$D$2:$H$2,0)),IF($K56=2,IF(AZ56="",INDEX(Calendario!$D$3:$H$55,MATCH(BA$4,Calendario!$A$3:$A$55,0),MATCH($I56,Calendario!$D$2:$H$2,0)),""),IF($K56=3,IF(AND((AY56=""),(AZ56="")),INDEX(Calendario!$D$3:$H$55,MATCH(BA$4,Calendario!$A$3:$A$55,0),MATCH($I56,Calendario!$D$2:$H$2,0)),""),IF($K56=4,IF(AND((AX56=""),(AY56=""),(AZ56="")),INDEX(Calendario!$D$3:$H$55,MATCH(BA$4,Calendario!$A$3:$A$55,0),MATCH($I56,Calendario!$D$2:$H$2,0)),""))))))))</f>
        <v>44841</v>
      </c>
      <c r="BB56" s="108">
        <f>IF(ISBLANK($I56),"",IF(OR(EXACT(($I56),PROPER(TEXT(BB55,"dddd"))),(EXACT(($I56),PROPER(TEXT(BB54,"dddd"))))),"",IF(EXACT(($I56),(PROPER(TEXT(BB$3,"dddd")))),"",IF($K56=1,INDEX(Calendario!$D$3:$H$55,MATCH(BB$4,Calendario!$A$3:$A$55,0),MATCH($I56,Calendario!$D$2:$H$2,0)),IF($K56=2,IF(BA56="",INDEX(Calendario!$D$3:$H$55,MATCH(BB$4,Calendario!$A$3:$A$55,0),MATCH($I56,Calendario!$D$2:$H$2,0)),""),IF($K56=3,IF(AND((AZ56=""),(BA56="")),INDEX(Calendario!$D$3:$H$55,MATCH(BB$4,Calendario!$A$3:$A$55,0),MATCH($I56,Calendario!$D$2:$H$2,0)),""),IF($K56=4,IF(AND((AY56=""),(AZ56=""),(BA56="")),INDEX(Calendario!$D$3:$H$55,MATCH(BB$4,Calendario!$A$3:$A$55,0),MATCH($I56,Calendario!$D$2:$H$2,0)),""))))))))</f>
        <v>44848</v>
      </c>
      <c r="BC56" s="108">
        <f>IF(ISBLANK($I56),"",IF(OR(EXACT(($I56),PROPER(TEXT(BC55,"dddd"))),(EXACT(($I56),PROPER(TEXT(BC54,"dddd"))))),"",IF(EXACT(($I56),(PROPER(TEXT(BC$3,"dddd")))),"",IF($K56=1,INDEX(Calendario!$D$3:$H$55,MATCH(BC$4,Calendario!$A$3:$A$55,0),MATCH($I56,Calendario!$D$2:$H$2,0)),IF($K56=2,IF(BB56="",INDEX(Calendario!$D$3:$H$55,MATCH(BC$4,Calendario!$A$3:$A$55,0),MATCH($I56,Calendario!$D$2:$H$2,0)),""),IF($K56=3,IF(AND((BA56=""),(BB56="")),INDEX(Calendario!$D$3:$H$55,MATCH(BC$4,Calendario!$A$3:$A$55,0),MATCH($I56,Calendario!$D$2:$H$2,0)),""),IF($K56=4,IF(AND((AZ56=""),(BA56=""),(BB56="")),INDEX(Calendario!$D$3:$H$55,MATCH(BC$4,Calendario!$A$3:$A$55,0),MATCH($I56,Calendario!$D$2:$H$2,0)),""))))))))</f>
        <v>44855</v>
      </c>
      <c r="BD56" s="108">
        <f>IF(ISBLANK($I56),"",IF(OR(EXACT(($I56),PROPER(TEXT(BD55,"dddd"))),(EXACT(($I56),PROPER(TEXT(BD54,"dddd"))))),"",IF(EXACT(($I56),(PROPER(TEXT(BD$3,"dddd")))),"",IF($K56=1,INDEX(Calendario!$D$3:$H$55,MATCH(BD$4,Calendario!$A$3:$A$55,0),MATCH($I56,Calendario!$D$2:$H$2,0)),IF($K56=2,IF(BC56="",INDEX(Calendario!$D$3:$H$55,MATCH(BD$4,Calendario!$A$3:$A$55,0),MATCH($I56,Calendario!$D$2:$H$2,0)),""),IF($K56=3,IF(AND((BB56=""),(BC56="")),INDEX(Calendario!$D$3:$H$55,MATCH(BD$4,Calendario!$A$3:$A$55,0),MATCH($I56,Calendario!$D$2:$H$2,0)),""),IF($K56=4,IF(AND((BA56=""),(BB56=""),(BC56="")),INDEX(Calendario!$D$3:$H$55,MATCH(BD$4,Calendario!$A$3:$A$55,0),MATCH($I56,Calendario!$D$2:$H$2,0)),""))))))))</f>
        <v>44862</v>
      </c>
      <c r="BE56" s="107">
        <f>IF(ISBLANK($I56),"",IF(OR(EXACT(($I56),PROPER(TEXT(BE55,"dddd"))),(EXACT(($I56),PROPER(TEXT(BE54,"dddd"))))),"",IF(EXACT(($I56),(PROPER(TEXT(BE$3,"dddd")))),"",IF($K56=1,INDEX(Calendario!$D$3:$H$55,MATCH(BE$4,Calendario!$A$3:$A$55,0),MATCH($I56,Calendario!$D$2:$H$2,0)),IF($K56=2,IF(BD56="",INDEX(Calendario!$D$3:$H$55,MATCH(BE$4,Calendario!$A$3:$A$55,0),MATCH($I56,Calendario!$D$2:$H$2,0)),""),IF($K56=3,IF(AND((BC56=""),(BD56="")),INDEX(Calendario!$D$3:$H$55,MATCH(BE$4,Calendario!$A$3:$A$55,0),MATCH($I56,Calendario!$D$2:$H$2,0)),""),IF($K56=4,IF(AND((BB56=""),(BC56=""),(BD56="")),INDEX(Calendario!$D$3:$H$55,MATCH(BE$4,Calendario!$A$3:$A$55,0),MATCH($I56,Calendario!$D$2:$H$2,0)),""))))))))</f>
        <v>44869</v>
      </c>
      <c r="BF56" s="107">
        <f>IF(ISBLANK($I56),"",IF(OR(EXACT(($I56),PROPER(TEXT(BF55,"dddd"))),(EXACT(($I56),PROPER(TEXT(BF54,"dddd"))))),"",IF(EXACT(($I56),(PROPER(TEXT(BF$3,"dddd")))),"",IF($K56=1,INDEX(Calendario!$D$3:$H$55,MATCH(BF$4,Calendario!$A$3:$A$55,0),MATCH($I56,Calendario!$D$2:$H$2,0)),IF($K56=2,IF(BE56="",INDEX(Calendario!$D$3:$H$55,MATCH(BF$4,Calendario!$A$3:$A$55,0),MATCH($I56,Calendario!$D$2:$H$2,0)),""),IF($K56=3,IF(AND((BD56=""),(BE56="")),INDEX(Calendario!$D$3:$H$55,MATCH(BF$4,Calendario!$A$3:$A$55,0),MATCH($I56,Calendario!$D$2:$H$2,0)),""),IF($K56=4,IF(AND((BC56=""),(BD56=""),(BE56="")),INDEX(Calendario!$D$3:$H$55,MATCH(BF$4,Calendario!$A$3:$A$55,0),MATCH($I56,Calendario!$D$2:$H$2,0)),""))))))))</f>
        <v>44876</v>
      </c>
      <c r="BG56" s="107">
        <f>IF(ISBLANK($I56),"",IF(OR(EXACT(($I56),PROPER(TEXT(BG55,"dddd"))),(EXACT(($I56),PROPER(TEXT(BG54,"dddd"))))),"",IF(EXACT(($I56),(PROPER(TEXT(BG$3,"dddd")))),"",IF($K56=1,INDEX(Calendario!$D$3:$H$55,MATCH(BG$4,Calendario!$A$3:$A$55,0),MATCH($I56,Calendario!$D$2:$H$2,0)),IF($K56=2,IF(BF56="",INDEX(Calendario!$D$3:$H$55,MATCH(BG$4,Calendario!$A$3:$A$55,0),MATCH($I56,Calendario!$D$2:$H$2,0)),""),IF($K56=3,IF(AND((BE56=""),(BF56="")),INDEX(Calendario!$D$3:$H$55,MATCH(BG$4,Calendario!$A$3:$A$55,0),MATCH($I56,Calendario!$D$2:$H$2,0)),""),IF($K56=4,IF(AND((BD56=""),(BE56=""),(BF56="")),INDEX(Calendario!$D$3:$H$55,MATCH(BG$4,Calendario!$A$3:$A$55,0),MATCH($I56,Calendario!$D$2:$H$2,0)),""))))))))</f>
        <v>44883</v>
      </c>
      <c r="BH56" s="107">
        <f>IF(ISBLANK($I56),"",IF(OR(EXACT(($I56),PROPER(TEXT(BH55,"dddd"))),(EXACT(($I56),PROPER(TEXT(BH54,"dddd"))))),"",IF(EXACT(($I56),(PROPER(TEXT(BH$3,"dddd")))),"",IF($K56=1,INDEX(Calendario!$D$3:$H$55,MATCH(BH$4,Calendario!$A$3:$A$55,0),MATCH($I56,Calendario!$D$2:$H$2,0)),IF($K56=2,IF(BG56="",INDEX(Calendario!$D$3:$H$55,MATCH(BH$4,Calendario!$A$3:$A$55,0),MATCH($I56,Calendario!$D$2:$H$2,0)),""),IF($K56=3,IF(AND((BF56=""),(BG56="")),INDEX(Calendario!$D$3:$H$55,MATCH(BH$4,Calendario!$A$3:$A$55,0),MATCH($I56,Calendario!$D$2:$H$2,0)),""),IF($K56=4,IF(AND((BE56=""),(BF56=""),(BG56="")),INDEX(Calendario!$D$3:$H$55,MATCH(BH$4,Calendario!$A$3:$A$55,0),MATCH($I56,Calendario!$D$2:$H$2,0)),""))))))))</f>
        <v>44890</v>
      </c>
      <c r="BI56" s="108">
        <f>IF(ISBLANK($I56),"",IF(OR(EXACT(($I56),PROPER(TEXT(BI55,"dddd"))),(EXACT(($I56),PROPER(TEXT(BI54,"dddd"))))),"",IF(EXACT(($I56),(PROPER(TEXT(BI$3,"dddd")))),"",IF($K56=1,INDEX(Calendario!$D$3:$H$55,MATCH(BI$4,Calendario!$A$3:$A$55,0),MATCH($I56,Calendario!$D$2:$H$2,0)),IF($K56=2,IF(BH56="",INDEX(Calendario!$D$3:$H$55,MATCH(BI$4,Calendario!$A$3:$A$55,0),MATCH($I56,Calendario!$D$2:$H$2,0)),""),IF($K56=3,IF(AND((BG56=""),(BH56="")),INDEX(Calendario!$D$3:$H$55,MATCH(BI$4,Calendario!$A$3:$A$55,0),MATCH($I56,Calendario!$D$2:$H$2,0)),""),IF($K56=4,IF(AND((BF56=""),(BG56=""),(BH56="")),INDEX(Calendario!$D$3:$H$55,MATCH(BI$4,Calendario!$A$3:$A$55,0),MATCH($I56,Calendario!$D$2:$H$2,0)),""))))))))</f>
        <v>44897</v>
      </c>
      <c r="BJ56" s="108">
        <f>IF(ISBLANK($I56),"",IF(OR(EXACT(($I56),PROPER(TEXT(BJ55,"dddd"))),(EXACT(($I56),PROPER(TEXT(BJ54,"dddd"))))),"",IF(EXACT(($I56),(PROPER(TEXT(BJ$3,"dddd")))),"",IF($K56=1,INDEX(Calendario!$D$3:$H$55,MATCH(BJ$4,Calendario!$A$3:$A$55,0),MATCH($I56,Calendario!$D$2:$H$2,0)),IF($K56=2,IF(BI56="",INDEX(Calendario!$D$3:$H$55,MATCH(BJ$4,Calendario!$A$3:$A$55,0),MATCH($I56,Calendario!$D$2:$H$2,0)),""),IF($K56=3,IF(AND((BH56=""),(BI56="")),INDEX(Calendario!$D$3:$H$55,MATCH(BJ$4,Calendario!$A$3:$A$55,0),MATCH($I56,Calendario!$D$2:$H$2,0)),""),IF($K56=4,IF(AND((BG56=""),(BH56=""),(BI56="")),INDEX(Calendario!$D$3:$H$55,MATCH(BJ$4,Calendario!$A$3:$A$55,0),MATCH($I56,Calendario!$D$2:$H$2,0)),""))))))))</f>
        <v>44904</v>
      </c>
      <c r="BK56" s="108">
        <f>IF(ISBLANK($I56),"",IF(OR(EXACT(($I56),PROPER(TEXT(BK55,"dddd"))),(EXACT(($I56),PROPER(TEXT(BK54,"dddd"))))),"",IF(EXACT(($I56),(PROPER(TEXT(BK$3,"dddd")))),"",IF($K56=1,INDEX(Calendario!$D$3:$H$55,MATCH(BK$4,Calendario!$A$3:$A$55,0),MATCH($I56,Calendario!$D$2:$H$2,0)),IF($K56=2,IF(BJ56="",INDEX(Calendario!$D$3:$H$55,MATCH(BK$4,Calendario!$A$3:$A$55,0),MATCH($I56,Calendario!$D$2:$H$2,0)),""),IF($K56=3,IF(AND((BI56=""),(BJ56="")),INDEX(Calendario!$D$3:$H$55,MATCH(BK$4,Calendario!$A$3:$A$55,0),MATCH($I56,Calendario!$D$2:$H$2,0)),""),IF($K56=4,IF(AND((BH56=""),(BI56=""),(BJ56="")),INDEX(Calendario!$D$3:$H$55,MATCH(BK$4,Calendario!$A$3:$A$55,0),MATCH($I56,Calendario!$D$2:$H$2,0)),""))))))))</f>
        <v>44911</v>
      </c>
      <c r="BL56" s="108">
        <f>IF(ISBLANK($I56),"",IF(OR(EXACT(($I56),PROPER(TEXT(BL55,"dddd"))),(EXACT(($I56),PROPER(TEXT(BL54,"dddd"))))),"",IF(EXACT(($I56),(PROPER(TEXT(BL$3,"dddd")))),"",IF($K56=1,INDEX(Calendario!$D$3:$H$55,MATCH(BL$4,Calendario!$A$3:$A$55,0),MATCH($I56,Calendario!$D$2:$H$2,0)),IF($K56=2,IF(BK56="",INDEX(Calendario!$D$3:$H$55,MATCH(BL$4,Calendario!$A$3:$A$55,0),MATCH($I56,Calendario!$D$2:$H$2,0)),""),IF($K56=3,IF(AND((BJ56=""),(BK56="")),INDEX(Calendario!$D$3:$H$55,MATCH(BL$4,Calendario!$A$3:$A$55,0),MATCH($I56,Calendario!$D$2:$H$2,0)),""),IF($K56=4,IF(AND((BI56=""),(BJ56=""),(BK56="")),INDEX(Calendario!$D$3:$H$55,MATCH(BL$4,Calendario!$A$3:$A$55,0),MATCH($I56,Calendario!$D$2:$H$2,0)),""))))))))</f>
        <v>44918</v>
      </c>
      <c r="BM56" s="108">
        <f>IF(ISBLANK($I56),"",IF(OR(EXACT(($I56),PROPER(TEXT(BM55,"dddd"))),(EXACT(($I56),PROPER(TEXT(BM54,"dddd"))))),"",IF(EXACT(($I56),(PROPER(TEXT(BM$3,"dddd")))),"",IF($K56=1,INDEX(Calendario!$D$3:$H$55,MATCH(BM$4,Calendario!$A$3:$A$55,0),MATCH($I56,Calendario!$D$2:$H$2,0)),IF($K56=2,IF(BL56="",INDEX(Calendario!$D$3:$H$55,MATCH(BM$4,Calendario!$A$3:$A$55,0),MATCH($I56,Calendario!$D$2:$H$2,0)),""),IF($K56=3,IF(AND((BK56=""),(BL56="")),INDEX(Calendario!$D$3:$H$55,MATCH(BM$4,Calendario!$A$3:$A$55,0),MATCH($I56,Calendario!$D$2:$H$2,0)),""),IF($K56=4,IF(AND((BJ56=""),(BK56=""),(BL56="")),INDEX(Calendario!$D$3:$H$55,MATCH(BM$4,Calendario!$A$3:$A$55,0),MATCH($I56,Calendario!$D$2:$H$2,0)),""))))))))</f>
        <v>44925</v>
      </c>
      <c r="BO56" s="88" t="s">
        <v>394</v>
      </c>
    </row>
    <row r="57" spans="1:67" s="88" customFormat="1" ht="26.25" customHeight="1" x14ac:dyDescent="0.25">
      <c r="A57" s="178">
        <f t="shared" si="1"/>
        <v>40</v>
      </c>
      <c r="B57" s="176" t="s">
        <v>1284</v>
      </c>
      <c r="C57" s="176" t="s">
        <v>1590</v>
      </c>
      <c r="D57" s="177" t="str">
        <f>IF(ISNA(VLOOKUP(C57,TSeccBS!$D:$H,5,FALSE)),"",VLOOKUP(C57,TSeccBS!$D:$H,5,FALSE))</f>
        <v>VILLAVICENCIO</v>
      </c>
      <c r="E57" s="176" t="s">
        <v>818</v>
      </c>
      <c r="F57" s="176" t="s">
        <v>92</v>
      </c>
      <c r="G57" s="177" t="str">
        <f>IF(ISNA(VLOOKUP(F57,Tmunic!$C$2:$D$1160,2,FALSE)),"",VLOOKUP(F57,Tmunic!$C$2:$D$1160,2,FALSE))</f>
        <v>DS META</v>
      </c>
      <c r="H57" s="184" t="str">
        <f>IF(ISNA(VLOOKUP(G57,TDirReg!$F$1:$H$184,3,0)),"",VLOOKUP(G57,TDirReg!$F$1:$H$184,3,0))</f>
        <v xml:space="preserve">Cra 6 No 24A-14 </v>
      </c>
      <c r="I57" s="196" t="s">
        <v>127</v>
      </c>
      <c r="J57" s="195" t="s">
        <v>1735</v>
      </c>
      <c r="K57" s="197">
        <v>1</v>
      </c>
      <c r="L57" s="202">
        <f t="shared" si="2"/>
        <v>51</v>
      </c>
      <c r="M57" s="107" t="str">
        <f>IF(ISBLANK($I57),"",IF(EXACT(($I57),(PROPER(TEXT(M$3,"dddd")))),"",IF(EXACT(M$4,$J57),IF($K57=1,INDEX(Calendario!$D$3:$H$55,MATCH(M$4,Calendario!$A$3:$A$55,0),MATCH($I57,Calendario!$D$2:$H$2,0)),INDEX(Calendario!$D$3:$H$55,MATCH($J57,Calendario!$A$3:$A$55,0),MATCH($I57,Calendario!$D$2:$H$2,0))),"")))</f>
        <v/>
      </c>
      <c r="N57" s="107">
        <f>IF(ISBLANK($I57),"",IF(OR(EXACT(($I57),PROPER(TEXT(N55,"dddd"))),(EXACT(($I57),PROPER(TEXT(N56,"dddd"))))),"",IF(EXACT(($I57),(PROPER(TEXT(N$3,"dddd")))),"",IF(EXACT(N$4,$J57),IF(M57="",IF(OR(($K57=4),($K57=3),($K57=2),($K57=1)),INDEX(Calendario!$D$3:$H$55,MATCH(N$4,Calendario!$A$3:$A$55,0),MATCH($I57,Calendario!$D$2:$H$2,0)),"")),IF($K57=1,IF(AND(M57="",EXACT((N$4),(CONCATENATE(Calendario!$A$1," ",(MID($J57,8,2))+1)))),INDEX(Calendario!$D$3:$H$55,MATCH(N$4,Calendario!$A$3:$A$55,0),MATCH($I57,Calendario!$D$2:$H$2,0)),IF(M57="","",INDEX(Calendario!$D$3:$H$55,MATCH(N$4,Calendario!$A$3:$A$55,0),MATCH($I57,Calendario!$D$2:$H$2,0)))),IF($K57=2,IF(M57="",IF(EXACT($K57,N$4),INDEX(Calendario!$D$3:$H$55,MATCH(N$4,Calendario!$A$3:$A$55,0),MATCH($I57,Calendario!$D$2:$H$2,0)),""),""),IF($K57=3,IF((M57=""),IF(EXACT($K57,N$4),INDEX(Calendario!$D$3:$H$55,MATCH(N$4,Calendario!$A$3:$A$55,0),MATCH($I57,Calendario!$D$2:$H$2,0)),""),""),IF($K57=4,IF((M57=""),IF(EXACT($K57,N$4),INDEX(Calendario!$D$3:$H$55,MATCH(N$4,Calendario!$A$3:$A$55,0),MATCH($I57,Calendario!$D$2:$H$2,0)),""),""),1))))))))</f>
        <v>44566</v>
      </c>
      <c r="O57" s="107">
        <f>IF(ISBLANK($I57),"",IF(EXACT(($I57),(PROPER(TEXT(O$3,"dddd")))),"",IF(OR(EXACT(($I57),PROPER(TEXT(O55,"dddd"))),(EXACT(($I57),PROPER(TEXT(O56,"dddd"))))),"",IF(EXACT(O$4,$J57),IF(N57="",IF(OR(($K57=4),($K57=3),($K57=2),($K57=1)),INDEX(Calendario!$D$3:$H$55,MATCH(O$4,Calendario!$A$3:$A$55,0),MATCH($I57,Calendario!$D$2:$H$2,0)),"")),IF($K57=1,IF(AND(M57="",EXACT((O$4),(CONCATENATE(Calendario!$A$1," ",(MID($J57,8,2))+1)))),INDEX(Calendario!$D$3:$H$55,MATCH(O$4,Calendario!$A$3:$A$55,0),MATCH($I57,Calendario!$D$2:$H$2,0)),IF(N57="",IF(EXACT(($I57),(PROPER(TEXT(N$3,"dddd")))),INDEX(Calendario!$D$3:$H$55,MATCH(O$4,Calendario!$A$3:$A$55,0),MATCH($I57,Calendario!$D$2:$H$2,0)),""),INDEX(Calendario!$D$3:$H$55,MATCH(O$4,Calendario!$A$3:$A$55,0),MATCH($I57,Calendario!$D$2:$H$2,0)))),IF(EXACT($M$4,"Semana 1"),IF($K57=2,IF(N57="",IF(OR(($J57="Semana 1"),($J57="Semana 2"),($J57="Semana 3")),INDEX(Calendario!$D$3:$H$55,MATCH(O$4,Calendario!$A$3:$A$55,0),MATCH($I57,Calendario!$D$2:$H$2,0)),""),""),IF($K57=3,IF(AND((M57=""),(N57="")),IF(OR(($J57="Semana 1"),($J57="Semana 2"),($J57="Semana 3")),INDEX(Calendario!$D$3:$H$55,MATCH(O$4,Calendario!$A$3:$A$55,0),MATCH($I57,Calendario!$D$2:$H$2,0)),""),""),IF($K57=4,IF(AND((M57=""),(N57="")),IF(OR(($J57="Semana 1"),($J57="Semana 2"),($J57="Semana 3")),INDEX(Calendario!$D$3:$H$55,MATCH(O$4,Calendario!$A$3:$A$55,0),MATCH($I57,Calendario!$D$2:$H$2,0)),""),"")))),IF($K57=2,IF(N57="",IF(OR(($J57="Semana 1"),($J57="Semana 2")),INDEX(Calendario!$D$3:$H$55,MATCH(O$4,Calendario!$A$3:$A$55,0),MATCH($I57,Calendario!$D$2:$H$2,0)),""),""),IF($K57=3,IF(AND((M57=""),(N57="")),IF(OR(($J57="Semana 1"),($J57="Semana 2")),INDEX(Calendario!$D$3:$H$55,MATCH(O$4,Calendario!$A$3:$A$55,0),MATCH($I57,Calendario!$D$2:$H$2,0)),""),""),IF($K57=4,IF(AND((M57=""),(N57="")),IF(OR(($J57="Semana 1"),($J57="Semana 2")),INDEX(Calendario!$D$3:$H$55,MATCH(O$4,Calendario!$A$3:$A$55,0),MATCH($I57,Calendario!$D$2:$H$2,0)),""),""))))))))))</f>
        <v>44573</v>
      </c>
      <c r="P57" s="107">
        <f>IF(ISBLANK($I57),"",IF(EXACT(($I57),(PROPER(TEXT(P$3,"dddd")))),"",IF(OR(EXACT(($I57),PROPER(TEXT(P55,"dddd"))),(EXACT(($I57),PROPER(TEXT(P56,"dddd"))))),"",IF(EXACT(P$4,$J57),IF(O57="",IF(OR(($K57=4),($K57=3),($K57=2),($K57=1)),INDEX(Calendario!$D$3:$H$55,MATCH(P$4,Calendario!$A$3:$A$55,0),MATCH($I57,Calendario!$D$2:$H$2,0)),"")),IF($K57=1,IF(AND(M57="",EXACT((P$4),(CONCATENATE(Calendario!$A$1," ",(MID($J57,8,2))+1)))),INDEX(Calendario!$D$3:$H$55,MATCH(P$4,Calendario!$A$3:$A$55,0),MATCH($I57,Calendario!$D$2:$H$2,0)),IF(O57="",IF(EXACT(($I57),(PROPER(TEXT(O$3,"dddd")))),INDEX(Calendario!$D$3:$H$55,MATCH(P$4,Calendario!$A$3:$A$55,0),MATCH($I57,Calendario!$D$2:$H$2,0)),""),INDEX(Calendario!$D$3:$H$55,MATCH(P$4,Calendario!$A$3:$A$55,0),MATCH($I57,Calendario!$D$2:$H$2,0)))),IF(EXACT($M$4,"Semana 1"),IF($K57=2,IF(O57="",IF(OR(($J57="Semana 1"),($J57="Semana 2"),($J57="Semana 3"),($J57="Semana 4")),INDEX(Calendario!$D$3:$H$55,MATCH(P$4,Calendario!$A$3:$A$55,0),MATCH($I57,Calendario!$D$2:$H$2,0)),""),""),IF($K57=3,IF(AND((N57=""),(O57="")),IF(OR(($J57="Semana 1"),($J57="Semana 2"),($J57="Semana 3"),($J57="Semana 4")),INDEX(Calendario!$D$3:$H$55,MATCH(P$4,Calendario!$A$3:$A$55,0),MATCH($I57,Calendario!$D$2:$H$2,0)),""),""),IF($K57=4,IF(AND((M57=""),(N57=""),(O57="")),IF(OR(($J57="Semana 1"),($J57="Semana 2"),($J57="Semana 3"),($J57="Semana 4")),INDEX(Calendario!$D$3:$H$55,MATCH(P$4,Calendario!$A$3:$A$55,0),MATCH($I57,Calendario!$D$2:$H$2,0)),""),"")))),IF($K57=2,IF(O57="",IF(OR(($J57="Semana 1"),($J57="Semana 2"),($J57="Semana 3")),INDEX(Calendario!$D$3:$H$55,MATCH(P$4,Calendario!$A$3:$A$55,0),MATCH($I57,Calendario!$D$2:$H$2,0)),""),""),IF($K57=3,IF(AND((N57=""),(O57="")),IF(OR(($J57="Semana 1"),($J57="Semana 2"),($J57="Semana 3")),INDEX(Calendario!$D$3:$H$55,MATCH(P$4,Calendario!$A$3:$A$55,0),MATCH($I57,Calendario!$D$2:$H$2,0)),""),""),IF($K57=4,IF(AND((M57=""),(N57=""),(O57="")),IF(OR(($J57="Semana 1"),($J57="Semana 2"),($J57="Semana 3")),INDEX(Calendario!$D$3:$H$55,MATCH(P$4,Calendario!$A$3:$A$55,0),MATCH($I57,Calendario!$D$2:$H$2,0)),""),""))))))))))</f>
        <v>44580</v>
      </c>
      <c r="Q57" s="107">
        <f>IF(ISBLANK($I57),"",IF(EXACT(($I57),(PROPER(TEXT(Q$3,"dddd")))),"",IF(OR(EXACT(($I57),PROPER(TEXT(Q55,"dddd"))),(EXACT(($I57),PROPER(TEXT(Q56,"dddd"))))),"",IF(EXACT(Q$4,$J57),IF(P57="",IF(OR(($K57=4),($K57=3),($K57=2),($K57=1)),INDEX(Calendario!$D$3:$H$55,MATCH(Q$4,Calendario!$A$3:$A$55,0),MATCH($I57,Calendario!$D$2:$H$2,0)),"")),IF($K57=1,IF(AND(M57="",EXACT((Q$4),(CONCATENATE(Calendario!$A$1," ",(MID($J57,8,2))+1)))),INDEX(Calendario!$D$3:$H$55,MATCH(Q$4,Calendario!$A$3:$A$55,0),MATCH($I57,Calendario!$D$2:$H$2,0)),IF(P57="","",INDEX(Calendario!$D$3:$H$55,MATCH(Q$4,Calendario!$A$3:$A$55,0),MATCH($I57,Calendario!$D$2:$H$2,0)))),IF(EXACT($M$4,"Semana 1"),IF($K57=2,IF(P57="",IF(OR(($J57="Semana 1"),($J57="Semana 2"),($J57="Semana 3"),($J57="Semana 4"),($J57="Semana 5")),INDEX(Calendario!$D$3:$H$55,MATCH(Q$4,Calendario!$A$3:$A$55,0),MATCH($I57,Calendario!$D$2:$H$2,0)),""),""),IF($K57=3,IF(AND((O57=""),(P57="")),IF(OR(($J57="Semana 1"),($J57="Semana 2"),($J57="Semana 3"),($J57="Semana 4"),($J57="Semana 5")),INDEX(Calendario!$D$3:$H$55,MATCH(Q$4,Calendario!$A$3:$A$55,0),MATCH($I57,Calendario!$D$2:$H$2,0)),""),""),IF($K57=4,IF(AND((N57=""),(O57=""),(P57="")),IF(OR(($J57="Semana 1"),($J57="Semana 2"),($J57="Semana 3"),($J57="Semana 4"),($J57="Semana 5")),INDEX(Calendario!$D$3:$H$55,MATCH(Q$4,Calendario!$A$3:$A$55,0),MATCH($I57,Calendario!$D$2:$H$2,0)),""),"")))),IF($K57=2,IF(P57="",IF(OR(($J57="Semana 1"),($J57="Semana 2"),($J57="Semana 3"),($J57="Semana 4")),INDEX(Calendario!$D$3:$H$55,MATCH(Q$4,Calendario!$A$3:$A$55,0),MATCH($I57,Calendario!$D$2:$H$2,0)),""),""),IF($K57=3,IF(AND((O57=""),(P57="")),IF(OR(($J57="Semana 1"),($J57="Semana 2"),($J57="Semana 3"),($J57="Semana 4")),INDEX(Calendario!$D$3:$H$55,MATCH(Q$4,Calendario!$A$3:$A$55,0),MATCH($I57,Calendario!$D$2:$H$2,0)),""),""),IF($K57=4,IF(AND((N57=""),(O57=""),(P57="")),IF(OR(($J57="Semana 1"),($J57="Semana 2"),($J57="Semana 3"),($J57="Semana 4")),INDEX(Calendario!$D$3:$H$55,MATCH(Q$4,Calendario!$A$3:$A$55,0),MATCH($I57,Calendario!$D$2:$H$2,0)),""),""))))))))))</f>
        <v>44587</v>
      </c>
      <c r="R57" s="108">
        <f>IF(ISBLANK($I57),"",IF(EXACT(($I57),(PROPER(TEXT(R$3,"dddd")))),"",IF(OR(EXACT(($I57),PROPER(TEXT(R55,"dddd"))),(EXACT(($I57),PROPER(TEXT(R56,"dddd"))))),"",IF(EXACT(R$4,$J57),IF(Q57="",IF(OR(($K57=4),($K57=3),($K57=2),($K57=1)),INDEX(Calendario!$D$3:$H$55,MATCH(R$4,Calendario!$A$3:$A$55,0),MATCH($I57,Calendario!$D$2:$H$2,0)),"")),IF($K57=1,IF(AND(N57="",EXACT((R$4),(CONCATENATE(Calendario!$A$1," ",(MID($J57,8,2))+1)))),INDEX(Calendario!$D$3:$H$55,MATCH(R$4,Calendario!$A$3:$A$55,0),MATCH($I57,Calendario!$D$2:$H$2,0)),IF(Q57="","",INDEX(Calendario!$D$3:$H$55,MATCH(R$4,Calendario!$A$3:$A$55,0),MATCH($I57,Calendario!$D$2:$H$2,0)))),IF(EXACT($M$4,"Semana 1"),IF($K57=2,IF(Q57="",IF(OR(($J57="Semana 1"),($J57="Semana 2"),($J57="Semana 3"),($J57="Semana 4"),($J57="Semana 5"),($J57="Semana 6")),INDEX(Calendario!$D$3:$H$55,MATCH(R$4,Calendario!$A$3:$A$55,0),MATCH($I57,Calendario!$D$2:$H$2,0)),""),""),IF($K57=3,IF(AND((P57=""),(Q57="")),IF(OR(($J57="Semana 1"),($J57="Semana 2"),($J57="Semana 3"),($J57="Semana 4"),($J57="Semana 5"),($J57="Semana 6")),INDEX(Calendario!$D$3:$H$55,MATCH(R$4,Calendario!$A$3:$A$55,0),MATCH($I57,Calendario!$D$2:$H$2,0)),""),""),IF($K57=4,IF(AND((O57=""),(P57=""),(Q57="")),IF(OR(($J57="Semana 1"),($J57="Semana 2"),($J57="Semana 3"),($J57="Semana 4"),($J57="Semana 5"),($J57="Semana 6")),INDEX(Calendario!$D$3:$H$55,MATCH(R$4,Calendario!$A$3:$A$55,0),MATCH($I57,Calendario!$D$2:$H$2,0)),""),"")))),IF($K57=2,IF(Q57="",IF(OR(($J57="Semana 1"),($J57="Semana 2"),($J57="Semana 3"),($J57="Semana 4"),($J57="Semana 5")),INDEX(Calendario!$D$3:$H$55,MATCH(R$4,Calendario!$A$3:$A$55,0),MATCH($I57,Calendario!$D$2:$H$2,0)),""),""),IF($K57=3,IF(AND((P57=""),(Q57="")),IF(OR(($J57="Semana 1"),($J57="Semana 2"),($J57="Semana 3"),($J57="Semana 4"),($J57="Semana 5")),INDEX(Calendario!$D$3:$H$55,MATCH(R$4,Calendario!$A$3:$A$55,0),MATCH($I57,Calendario!$D$2:$H$2,0)),""),""),IF($K57=4,IF(AND((O57=""),(P57=""),(Q57="")),IF(OR(($J57="Semana 1"),($J57="Semana 2"),($J57="Semana 3"),($J57="Semana 4"),($J57="Semana 5")),INDEX(Calendario!$D$3:$H$55,MATCH(R$4,Calendario!$A$3:$A$55,0),MATCH($I57,Calendario!$D$2:$H$2,0)),""),""))))))))))</f>
        <v>44594</v>
      </c>
      <c r="S57" s="108">
        <f>IF(ISBLANK($I57),"",IF(EXACT(($I57),(PROPER(TEXT(S$3,"dddd")))),"",IF(OR(EXACT(($I57),PROPER(TEXT(S55,"dddd"))),(EXACT(($I57),PROPER(TEXT(S56,"dddd"))))),"",IF(EXACT(S$4,$J57),IF(R57="",IF(OR(($K57=4),($K57=3),($K57=2),($K57=1)),INDEX(Calendario!$D$3:$H$55,MATCH(S$4,Calendario!$A$3:$A$55,0),MATCH($I57,Calendario!$D$2:$H$2,0)),"")),IF($K57=1,IF(AND(O57="",EXACT((S$4),(CONCATENATE(Calendario!$A$1," ",(MID($J57,8,2))+1)))),INDEX(Calendario!$D$3:$H$55,MATCH(S$4,Calendario!$A$3:$A$55,0),MATCH($I57,Calendario!$D$2:$H$2,0)),IF(R57="",IF(EXACT(($I57),(PROPER(TEXT(R$3,"dddd")))),INDEX(Calendario!$D$3:$H$55,MATCH(S$4,Calendario!$A$3:$A$55,0),MATCH($I57,Calendario!$D$2:$H$2,0)),""),INDEX(Calendario!$D$3:$H$55,MATCH(S$4,Calendario!$A$3:$A$55,0),MATCH($I57,Calendario!$D$2:$H$2,0)))),IF(EXACT($M$4,"Semana 1"),IF($K57=2,IF(R57="",IF(OR(($J57="Semana 1"),($J57="Semana 2"),($J57="Semana 3"),($J57="Semana 4"),($J57="Semana 5"),($J57="Semana 6"),($J57="Semana 7")),INDEX(Calendario!$D$3:$H$55,MATCH(S$4,Calendario!$A$3:$A$55,0),MATCH($I57,Calendario!$D$2:$H$2,0)),""),""),IF($K57=3,IF(AND((Q57=""),(R57="")),IF(OR(($J57="Semana 1"),($J57="Semana 2"),($J57="Semana 3"),($J57="Semana 4"),($J57="Semana 5"),($J57="Semana 6"),($J57="Semana 7")),INDEX(Calendario!$D$3:$H$55,MATCH(S$4,Calendario!$A$3:$A$55,0),MATCH($I57,Calendario!$D$2:$H$2,0)),""),""),IF($K57=4,IF(AND((P57=""),(Q57=""),(R57="")),IF(OR(($J57="Semana 1"),($J57="Semana 2"),($J57="Semana 3"),($J57="Semana 4"),($J57="Semana 5"),($J57="Semana 6"),($J57="Semana 7")),INDEX(Calendario!$D$3:$H$55,MATCH(S$4,Calendario!$A$3:$A$55,0),MATCH($I57,Calendario!$D$2:$H$2,0)),""),"")))),IF($K57=2,IF(R57="",IF(OR(($J57="Semana 1"),($J57="Semana 2"),($J57="Semana 3"),($J57="Semana 4"),($J57="Semana 5"),($J57="Semana 6")),INDEX(Calendario!$D$3:$H$55,MATCH(S$4,Calendario!$A$3:$A$55,0),MATCH($I57,Calendario!$D$2:$H$2,0)),""),""),IF($K57=3,IF(AND((Q57=""),(R57="")),IF(OR(($J57="Semana 1"),($J57="Semana 2"),($J57="Semana 3"),($J57="Semana 4"),($J57="Semana 5"),($J57="Semana 6")),INDEX(Calendario!$D$3:$H$55,MATCH(S$4,Calendario!$A$3:$A$55,0),MATCH($I57,Calendario!$D$2:$H$2,0)),""),""),IF($K57=4,IF(AND((P57=""),(Q57=""),(R57="")),IF(OR(($J57="Semana 1"),($J57="Semana 2"),($J57="Semana 3"),($J57="Semana 4"),($J57="Semana 5"),($J57="Semana 6")),INDEX(Calendario!$D$3:$H$55,MATCH(S$4,Calendario!$A$3:$A$55,0),MATCH($I57,Calendario!$D$2:$H$2,0)),""),""))))))))))</f>
        <v>44601</v>
      </c>
      <c r="T57" s="108">
        <f>IF(ISBLANK($I57),"",IF(EXACT(($I57),(PROPER(TEXT(T$3,"dddd")))),"",IF(OR(EXACT(($I57),PROPER(TEXT(T55,"dddd"))),(EXACT(($I57),PROPER(TEXT(T56,"dddd"))))),"",IF(EXACT(T$4,$J57),IF(S57="",IF(OR(($K57=4),($K57=3),($K57=2),($K57=1)),INDEX(Calendario!$D$3:$H$55,MATCH(T$4,Calendario!$A$3:$A$55,0),MATCH($I57,Calendario!$D$2:$H$2,0)),"")),IF($K57=1,IF(AND(P57="",EXACT((T$4),(CONCATENATE(Calendario!$A$1," ",(MID($J57,8,2))+1)))),INDEX(Calendario!$D$3:$H$55,MATCH(T$4,Calendario!$A$3:$A$55,0),MATCH($I57,Calendario!$D$2:$H$2,0)),IF(S57="",IF(EXACT(($I57),(PROPER(TEXT(S$3,"dddd")))),INDEX(Calendario!$D$3:$H$55,MATCH(T$4,Calendario!$A$3:$A$55,0),MATCH($I57,Calendario!$D$2:$H$2,0)),""),INDEX(Calendario!$D$3:$H$55,MATCH(T$4,Calendario!$A$3:$A$55,0),MATCH($I57,Calendario!$D$2:$H$2,0)))),IF(EXACT($M$4,"Semana 1"),IF($K57=2,IF(S57="",IF(OR(($J57="Semana 1"),($J57="Semana 2"),($J57="Semana 3"),($J57="Semana 4"),($J57="Semana 5"),($J57="Semana 6"),($J57="Semana 7"),($J57="Semana 8")),INDEX(Calendario!$D$3:$H$55,MATCH(T$4,Calendario!$A$3:$A$55,0),MATCH($I57,Calendario!$D$2:$H$2,0)),""),""),IF($K57=3,IF(AND((R57=""),(S57="")),IF(OR(($J57="Semana 1"),($J57="Semana 2"),($J57="Semana 3"),($J57="Semana 4"),($J57="Semana 5"),($J57="Semana 6"),($J57="Semana 7"),($J57="Semana 8")),INDEX(Calendario!$D$3:$H$55,MATCH(T$4,Calendario!$A$3:$A$55,0),MATCH($I57,Calendario!$D$2:$H$2,0)),""),""),IF($K57=4,IF(AND((Q57=""),(R57=""),(S57="")),IF(OR(($J57="Semana 1"),($J57="Semana 2"),($J57="Semana 3"),($J57="Semana 4"),($J57="Semana 5"),($J57="Semana 6"),($J57="Semana 7"),($J57="Semana 8")),INDEX(Calendario!$D$3:$H$55,MATCH(T$4,Calendario!$A$3:$A$55,0),MATCH($I57,Calendario!$D$2:$H$2,0)),""),"")))),IF($K57=2,IF(S57="",IF(OR(($J57="Semana 1"),($J57="Semana 2"),($J57="Semana 3"),($J57="Semana 4"),($J57="Semana 5"),($J57="Semana 6"),($J57="Semana 7")),INDEX(Calendario!$D$3:$H$55,MATCH(T$4,Calendario!$A$3:$A$55,0),MATCH($I57,Calendario!$D$2:$H$2,0)),""),""),IF($K57=3,IF(AND((R57=""),(S57="")),IF(OR(($J57="Semana 1"),($J57="Semana 2"),($J57="Semana 3"),($J57="Semana 4"),($J57="Semana 5"),($J57="Semana 6"),($J57="Semana 7")),INDEX(Calendario!$D$3:$H$55,MATCH(T$4,Calendario!$A$3:$A$55,0),MATCH($I57,Calendario!$D$2:$H$2,0)),""),""),IF($K57=4,IF(AND((Q57=""),(R57=""),(S57="")),IF(OR(($J57="Semana 1"),($J57="Semana 2"),($J57="Semana 3"),($J57="Semana 4"),($J57="Semana 5"),($J57="Semana 6"),($J57="Semana 7")),INDEX(Calendario!$D$3:$H$55,MATCH(T$4,Calendario!$A$3:$A$55,0),MATCH($I57,Calendario!$D$2:$H$2,0)),""),""))))))))))</f>
        <v>44608</v>
      </c>
      <c r="U57" s="108">
        <f>IF(ISBLANK($I57),"",IF(OR(EXACT(($I57),PROPER(TEXT(U56,"dddd"))),(EXACT(($I57),PROPER(TEXT(U55,"dddd"))))),"",IF(EXACT(($I57),(PROPER(TEXT(U$3,"dddd")))),"",IF($K57=1,INDEX(Calendario!$D$3:$H$55,MATCH(U$4,Calendario!$A$3:$A$55,0),MATCH($I57,Calendario!$D$2:$H$2,0)),IF($K57=2,IF(T57="",INDEX(Calendario!$D$3:$H$55,MATCH(U$4,Calendario!$A$3:$A$55,0),MATCH($I57,Calendario!$D$2:$H$2,0)),""),IF($K57=3,IF(AND((S57=""),(T57="")),INDEX(Calendario!$D$3:$H$55,MATCH(U$4,Calendario!$A$3:$A$55,0),MATCH($I57,Calendario!$D$2:$H$2,0)),""),IF($K57=4,IF(AND((R57=""),(S57=""),(T57="")),INDEX(Calendario!$D$3:$H$55,MATCH(U$4,Calendario!$A$3:$A$55,0),MATCH($I57,Calendario!$D$2:$H$2,0)),""))))))))</f>
        <v>44615</v>
      </c>
      <c r="V57" s="107">
        <f>IF(ISBLANK($I57),"",IF(OR(EXACT(($I57),PROPER(TEXT(V56,"dddd"))),(EXACT(($I57),PROPER(TEXT(V55,"dddd"))))),"",IF(EXACT(($I57),(PROPER(TEXT(V$3,"dddd")))),"",IF($K57=1,INDEX(Calendario!$D$3:$H$55,MATCH(V$4,Calendario!$A$3:$A$55,0),MATCH($I57,Calendario!$D$2:$H$2,0)),IF($K57=2,IF(U57="",INDEX(Calendario!$D$3:$H$55,MATCH(V$4,Calendario!$A$3:$A$55,0),MATCH($I57,Calendario!$D$2:$H$2,0)),""),IF($K57=3,IF(AND((T57=""),(U57="")),INDEX(Calendario!$D$3:$H$55,MATCH(V$4,Calendario!$A$3:$A$55,0),MATCH($I57,Calendario!$D$2:$H$2,0)),""),IF($K57=4,IF(AND((S57=""),(T57=""),(U57="")),INDEX(Calendario!$D$3:$H$55,MATCH(V$4,Calendario!$A$3:$A$55,0),MATCH($I57,Calendario!$D$2:$H$2,0)),""))))))))</f>
        <v>44622</v>
      </c>
      <c r="W57" s="107">
        <f>IF(ISBLANK($I57),"",IF(OR(EXACT(($I57),PROPER(TEXT(W56,"dddd"))),(EXACT(($I57),PROPER(TEXT(W55,"dddd"))))),"",IF(EXACT(($I57),(PROPER(TEXT(W$3,"dddd")))),"",IF($K57=1,INDEX(Calendario!$D$3:$H$55,MATCH(W$4,Calendario!$A$3:$A$55,0),MATCH($I57,Calendario!$D$2:$H$2,0)),IF($K57=2,IF(V57="",INDEX(Calendario!$D$3:$H$55,MATCH(W$4,Calendario!$A$3:$A$55,0),MATCH($I57,Calendario!$D$2:$H$2,0)),""),IF($K57=3,IF(AND((U57=""),(V57="")),INDEX(Calendario!$D$3:$H$55,MATCH(W$4,Calendario!$A$3:$A$55,0),MATCH($I57,Calendario!$D$2:$H$2,0)),""),IF($K57=4,IF(AND((T57=""),(U57=""),(V57="")),INDEX(Calendario!$D$3:$H$55,MATCH(W$4,Calendario!$A$3:$A$55,0),MATCH($I57,Calendario!$D$2:$H$2,0)),""))))))))</f>
        <v>44629</v>
      </c>
      <c r="X57" s="107">
        <f>IF(ISBLANK($I57),"",IF(OR(EXACT(($I57),PROPER(TEXT(X56,"dddd"))),(EXACT(($I57),PROPER(TEXT(X55,"dddd"))))),"",IF(EXACT(($I57),(PROPER(TEXT(X$3,"dddd")))),"",IF($K57=1,INDEX(Calendario!$D$3:$H$55,MATCH(X$4,Calendario!$A$3:$A$55,0),MATCH($I57,Calendario!$D$2:$H$2,0)),IF($K57=2,IF(W57="",INDEX(Calendario!$D$3:$H$55,MATCH(X$4,Calendario!$A$3:$A$55,0),MATCH($I57,Calendario!$D$2:$H$2,0)),""),IF($K57=3,IF(AND((V57=""),(W57="")),INDEX(Calendario!$D$3:$H$55,MATCH(X$4,Calendario!$A$3:$A$55,0),MATCH($I57,Calendario!$D$2:$H$2,0)),""),IF($K57=4,IF(AND((U57=""),(V57=""),(W57="")),INDEX(Calendario!$D$3:$H$55,MATCH(X$4,Calendario!$A$3:$A$55,0),MATCH($I57,Calendario!$D$2:$H$2,0)),""))))))))</f>
        <v>44636</v>
      </c>
      <c r="Y57" s="107">
        <f>IF(ISBLANK($I57),"",IF(OR(EXACT(($I57),PROPER(TEXT(Y56,"dddd"))),(EXACT(($I57),PROPER(TEXT(Y55,"dddd"))))),"",IF(EXACT(($I57),(PROPER(TEXT(Y$3,"dddd")))),"",IF($K57=1,INDEX(Calendario!$D$3:$H$55,MATCH(Y$4,Calendario!$A$3:$A$55,0),MATCH($I57,Calendario!$D$2:$H$2,0)),IF($K57=2,IF(X57="",INDEX(Calendario!$D$3:$H$55,MATCH(Y$4,Calendario!$A$3:$A$55,0),MATCH($I57,Calendario!$D$2:$H$2,0)),""),IF($K57=3,IF(AND((W57=""),(X57="")),INDEX(Calendario!$D$3:$H$55,MATCH(Y$4,Calendario!$A$3:$A$55,0),MATCH($I57,Calendario!$D$2:$H$2,0)),""),IF($K57=4,IF(AND((V57=""),(W57=""),(X57="")),INDEX(Calendario!$D$3:$H$55,MATCH(Y$4,Calendario!$A$3:$A$55,0),MATCH($I57,Calendario!$D$2:$H$2,0)),""))))))))</f>
        <v>44643</v>
      </c>
      <c r="Z57" s="107">
        <f>IF(ISBLANK($I57),"",IF(OR(EXACT(($I57),PROPER(TEXT(Z56,"dddd"))),(EXACT(($I57),PROPER(TEXT(Z55,"dddd"))))),"",IF(EXACT(($I57),(PROPER(TEXT(Z$3,"dddd")))),"",IF($K57=1,INDEX(Calendario!$D$3:$H$55,MATCH(Z$4,Calendario!$A$3:$A$55,0),MATCH($I57,Calendario!$D$2:$H$2,0)),IF($K57=2,IF(Y57="",INDEX(Calendario!$D$3:$H$55,MATCH(Z$4,Calendario!$A$3:$A$55,0),MATCH($I57,Calendario!$D$2:$H$2,0)),""),IF($K57=3,IF(AND((X57=""),(Y57="")),INDEX(Calendario!$D$3:$H$55,MATCH(Z$4,Calendario!$A$3:$A$55,0),MATCH($I57,Calendario!$D$2:$H$2,0)),""),IF($K57=4,IF(AND((W57=""),(X57=""),(Y57="")),INDEX(Calendario!$D$3:$H$55,MATCH(Z$4,Calendario!$A$3:$A$55,0),MATCH($I57,Calendario!$D$2:$H$2,0)),""))))))))</f>
        <v>44650</v>
      </c>
      <c r="AA57" s="108">
        <f>IF(ISBLANK($I57),"",IF(OR(EXACT(($I57),PROPER(TEXT(AA56,"dddd"))),(EXACT(($I57),PROPER(TEXT(AA55,"dddd"))))),"",IF(EXACT(($I57),(PROPER(TEXT(AA$3,"dddd")))),"",IF($K57=1,INDEX(Calendario!$D$3:$H$55,MATCH(AA$4,Calendario!$A$3:$A$55,0),MATCH($I57,Calendario!$D$2:$H$2,0)),IF($K57=2,IF(Z57="",INDEX(Calendario!$D$3:$H$55,MATCH(AA$4,Calendario!$A$3:$A$55,0),MATCH($I57,Calendario!$D$2:$H$2,0)),""),IF($K57=3,IF(AND((Y57=""),(Z57="")),INDEX(Calendario!$D$3:$H$55,MATCH(AA$4,Calendario!$A$3:$A$55,0),MATCH($I57,Calendario!$D$2:$H$2,0)),""),IF($K57=4,IF(AND((X57=""),(Y57=""),(Z57="")),INDEX(Calendario!$D$3:$H$55,MATCH(AA$4,Calendario!$A$3:$A$55,0),MATCH($I57,Calendario!$D$2:$H$2,0)),""))))))))</f>
        <v>44657</v>
      </c>
      <c r="AB57" s="108">
        <f>IF(ISBLANK($I57),"",IF(OR(EXACT(($I57),PROPER(TEXT(AB56,"dddd"))),(EXACT(($I57),PROPER(TEXT(AB55,"dddd"))))),"",IF(EXACT(($I57),(PROPER(TEXT(AB$3,"dddd")))),"",IF($K57=1,INDEX(Calendario!$D$3:$H$55,MATCH(AB$4,Calendario!$A$3:$A$55,0),MATCH($I57,Calendario!$D$2:$H$2,0)),IF($K57=2,IF(AA57="",INDEX(Calendario!$D$3:$H$55,MATCH(AB$4,Calendario!$A$3:$A$55,0),MATCH($I57,Calendario!$D$2:$H$2,0)),""),IF($K57=3,IF(AND((Z57=""),(AA57="")),INDEX(Calendario!$D$3:$H$55,MATCH(AB$4,Calendario!$A$3:$A$55,0),MATCH($I57,Calendario!$D$2:$H$2,0)),""),IF($K57=4,IF(AND((Y57=""),(Z57=""),(AA57="")),INDEX(Calendario!$D$3:$H$55,MATCH(AB$4,Calendario!$A$3:$A$55,0),MATCH($I57,Calendario!$D$2:$H$2,0)),""))))))))</f>
        <v>44664</v>
      </c>
      <c r="AC57" s="108">
        <f>IF(ISBLANK($I57),"",IF(OR(EXACT(($I57),PROPER(TEXT(AC56,"dddd"))),(EXACT(($I57),PROPER(TEXT(AC55,"dddd"))))),"",IF(EXACT(($I57),(PROPER(TEXT(AC$3,"dddd")))),"",IF($K57=1,INDEX(Calendario!$D$3:$H$55,MATCH(AC$4,Calendario!$A$3:$A$55,0),MATCH($I57,Calendario!$D$2:$H$2,0)),IF($K57=2,IF(AB57="",INDEX(Calendario!$D$3:$H$55,MATCH(AC$4,Calendario!$A$3:$A$55,0),MATCH($I57,Calendario!$D$2:$H$2,0)),""),IF($K57=3,IF(AND((AA57=""),(AB57="")),INDEX(Calendario!$D$3:$H$55,MATCH(AC$4,Calendario!$A$3:$A$55,0),MATCH($I57,Calendario!$D$2:$H$2,0)),""),IF($K57=4,IF(AND((Z57=""),(AA57=""),(AB57="")),INDEX(Calendario!$D$3:$H$55,MATCH(AC$4,Calendario!$A$3:$A$55,0),MATCH($I57,Calendario!$D$2:$H$2,0)),""))))))))</f>
        <v>44671</v>
      </c>
      <c r="AD57" s="108">
        <f>IF(ISBLANK($I57),"",IF(OR(EXACT(($I57),PROPER(TEXT(AD56,"dddd"))),(EXACT(($I57),PROPER(TEXT(AD55,"dddd"))))),"",IF(EXACT(($I57),(PROPER(TEXT(AD$3,"dddd")))),"",IF($K57=1,INDEX(Calendario!$D$3:$H$55,MATCH(AD$4,Calendario!$A$3:$A$55,0),MATCH($I57,Calendario!$D$2:$H$2,0)),IF($K57=2,IF(AC57="",INDEX(Calendario!$D$3:$H$55,MATCH(AD$4,Calendario!$A$3:$A$55,0),MATCH($I57,Calendario!$D$2:$H$2,0)),""),IF($K57=3,IF(AND((AB57=""),(AC57="")),INDEX(Calendario!$D$3:$H$55,MATCH(AD$4,Calendario!$A$3:$A$55,0),MATCH($I57,Calendario!$D$2:$H$2,0)),""),IF($K57=4,IF(AND((AA57=""),(AB57=""),(AC57="")),INDEX(Calendario!$D$3:$H$55,MATCH(AD$4,Calendario!$A$3:$A$55,0),MATCH($I57,Calendario!$D$2:$H$2,0)),""))))))))</f>
        <v>44678</v>
      </c>
      <c r="AE57" s="107">
        <f>IF(ISBLANK($I57),"",IF(OR(EXACT(($I57),PROPER(TEXT(AE56,"dddd"))),(EXACT(($I57),PROPER(TEXT(AE55,"dddd"))))),"",IF(EXACT(($I57),(PROPER(TEXT(AE$3,"dddd")))),"",IF($K57=1,INDEX(Calendario!$D$3:$H$55,MATCH(AE$4,Calendario!$A$3:$A$55,0),MATCH($I57,Calendario!$D$2:$H$2,0)),IF($K57=2,IF(AD57="",INDEX(Calendario!$D$3:$H$55,MATCH(AE$4,Calendario!$A$3:$A$55,0),MATCH($I57,Calendario!$D$2:$H$2,0)),""),IF($K57=3,IF(AND((AC57=""),(AD57="")),INDEX(Calendario!$D$3:$H$55,MATCH(AE$4,Calendario!$A$3:$A$55,0),MATCH($I57,Calendario!$D$2:$H$2,0)),""),IF($K57=4,IF(AND((AB57=""),(AC57=""),(AD57="")),INDEX(Calendario!$D$3:$H$55,MATCH(AE$4,Calendario!$A$3:$A$55,0),MATCH($I57,Calendario!$D$2:$H$2,0)),""))))))))</f>
        <v>44685</v>
      </c>
      <c r="AF57" s="107">
        <f>IF(ISBLANK($I57),"",IF(OR(EXACT(($I57),PROPER(TEXT(AF56,"dddd"))),(EXACT(($I57),PROPER(TEXT(AF55,"dddd"))))),"",IF(EXACT(($I57),(PROPER(TEXT(AF$3,"dddd")))),"",IF($K57=1,INDEX(Calendario!$D$3:$H$55,MATCH(AF$4,Calendario!$A$3:$A$55,0),MATCH($I57,Calendario!$D$2:$H$2,0)),IF($K57=2,IF(AE57="",INDEX(Calendario!$D$3:$H$55,MATCH(AF$4,Calendario!$A$3:$A$55,0),MATCH($I57,Calendario!$D$2:$H$2,0)),""),IF($K57=3,IF(AND((AD57=""),(AE57="")),INDEX(Calendario!$D$3:$H$55,MATCH(AF$4,Calendario!$A$3:$A$55,0),MATCH($I57,Calendario!$D$2:$H$2,0)),""),IF($K57=4,IF(AND((AC57=""),(AD57=""),(AE57="")),INDEX(Calendario!$D$3:$H$55,MATCH(AF$4,Calendario!$A$3:$A$55,0),MATCH($I57,Calendario!$D$2:$H$2,0)),""))))))))</f>
        <v>44692</v>
      </c>
      <c r="AG57" s="107">
        <f>IF(ISBLANK($I57),"",IF(OR(EXACT(($I57),PROPER(TEXT(AG56,"dddd"))),(EXACT(($I57),PROPER(TEXT(AG55,"dddd"))))),"",IF(EXACT(($I57),(PROPER(TEXT(AG$3,"dddd")))),"",IF($K57=1,INDEX(Calendario!$D$3:$H$55,MATCH(AG$4,Calendario!$A$3:$A$55,0),MATCH($I57,Calendario!$D$2:$H$2,0)),IF($K57=2,IF(AF57="",INDEX(Calendario!$D$3:$H$55,MATCH(AG$4,Calendario!$A$3:$A$55,0),MATCH($I57,Calendario!$D$2:$H$2,0)),""),IF($K57=3,IF(AND((AE57=""),(AF57="")),INDEX(Calendario!$D$3:$H$55,MATCH(AG$4,Calendario!$A$3:$A$55,0),MATCH($I57,Calendario!$D$2:$H$2,0)),""),IF($K57=4,IF(AND((AD57=""),(AE57=""),(AF57="")),INDEX(Calendario!$D$3:$H$55,MATCH(AG$4,Calendario!$A$3:$A$55,0),MATCH($I57,Calendario!$D$2:$H$2,0)),""))))))))</f>
        <v>44699</v>
      </c>
      <c r="AH57" s="107">
        <f>IF(ISBLANK($I57),"",IF(OR(EXACT(($I57),PROPER(TEXT(AH56,"dddd"))),(EXACT(($I57),PROPER(TEXT(AH55,"dddd"))))),"",IF(EXACT(($I57),(PROPER(TEXT(AH$3,"dddd")))),"",IF($K57=1,INDEX(Calendario!$D$3:$H$55,MATCH(AH$4,Calendario!$A$3:$A$55,0),MATCH($I57,Calendario!$D$2:$H$2,0)),IF($K57=2,IF(AG57="",INDEX(Calendario!$D$3:$H$55,MATCH(AH$4,Calendario!$A$3:$A$55,0),MATCH($I57,Calendario!$D$2:$H$2,0)),""),IF($K57=3,IF(AND((AF57=""),(AG57="")),INDEX(Calendario!$D$3:$H$55,MATCH(AH$4,Calendario!$A$3:$A$55,0),MATCH($I57,Calendario!$D$2:$H$2,0)),""),IF($K57=4,IF(AND((AE57=""),(AF57=""),(AG57="")),INDEX(Calendario!$D$3:$H$55,MATCH(AH$4,Calendario!$A$3:$A$55,0),MATCH($I57,Calendario!$D$2:$H$2,0)),""))))))))</f>
        <v>44706</v>
      </c>
      <c r="AI57" s="108">
        <f>IF(ISBLANK($I57),"",IF(OR(EXACT(($I57),PROPER(TEXT(AI56,"dddd"))),(EXACT(($I57),PROPER(TEXT(AI55,"dddd"))))),"",IF(EXACT(($I57),(PROPER(TEXT(AI$3,"dddd")))),"",IF($K57=1,INDEX(Calendario!$D$3:$H$55,MATCH(AI$4,Calendario!$A$3:$A$55,0),MATCH($I57,Calendario!$D$2:$H$2,0)),IF($K57=2,IF(AH57="",INDEX(Calendario!$D$3:$H$55,MATCH(AI$4,Calendario!$A$3:$A$55,0),MATCH($I57,Calendario!$D$2:$H$2,0)),""),IF($K57=3,IF(AND((AG57=""),(AH57="")),INDEX(Calendario!$D$3:$H$55,MATCH(AI$4,Calendario!$A$3:$A$55,0),MATCH($I57,Calendario!$D$2:$H$2,0)),""),IF($K57=4,IF(AND((AF57=""),(AG57=""),(AH57="")),INDEX(Calendario!$D$3:$H$55,MATCH(AI$4,Calendario!$A$3:$A$55,0),MATCH($I57,Calendario!$D$2:$H$2,0)),""))))))))</f>
        <v>44713</v>
      </c>
      <c r="AJ57" s="108">
        <f>IF(ISBLANK($I57),"",IF(OR(EXACT(($I57),PROPER(TEXT(AJ56,"dddd"))),(EXACT(($I57),PROPER(TEXT(AJ55,"dddd"))))),"",IF(EXACT(($I57),(PROPER(TEXT(AJ$3,"dddd")))),"",IF($K57=1,INDEX(Calendario!$D$3:$H$55,MATCH(AJ$4,Calendario!$A$3:$A$55,0),MATCH($I57,Calendario!$D$2:$H$2,0)),IF($K57=2,IF(AI57="",INDEX(Calendario!$D$3:$H$55,MATCH(AJ$4,Calendario!$A$3:$A$55,0),MATCH($I57,Calendario!$D$2:$H$2,0)),""),IF($K57=3,IF(AND((AH57=""),(AI57="")),INDEX(Calendario!$D$3:$H$55,MATCH(AJ$4,Calendario!$A$3:$A$55,0),MATCH($I57,Calendario!$D$2:$H$2,0)),""),IF($K57=4,IF(AND((AG57=""),(AH57=""),(AI57="")),INDEX(Calendario!$D$3:$H$55,MATCH(AJ$4,Calendario!$A$3:$A$55,0),MATCH($I57,Calendario!$D$2:$H$2,0)),""))))))))</f>
        <v>44720</v>
      </c>
      <c r="AK57" s="108">
        <f>IF(ISBLANK($I57),"",IF(OR(EXACT(($I57),PROPER(TEXT(AK56,"dddd"))),(EXACT(($I57),PROPER(TEXT(AK55,"dddd"))))),"",IF(EXACT(($I57),(PROPER(TEXT(AK$3,"dddd")))),"",IF($K57=1,INDEX(Calendario!$D$3:$H$55,MATCH(AK$4,Calendario!$A$3:$A$55,0),MATCH($I57,Calendario!$D$2:$H$2,0)),IF($K57=2,IF(AJ57="",INDEX(Calendario!$D$3:$H$55,MATCH(AK$4,Calendario!$A$3:$A$55,0),MATCH($I57,Calendario!$D$2:$H$2,0)),""),IF($K57=3,IF(AND((AI57=""),(AJ57="")),INDEX(Calendario!$D$3:$H$55,MATCH(AK$4,Calendario!$A$3:$A$55,0),MATCH($I57,Calendario!$D$2:$H$2,0)),""),IF($K57=4,IF(AND((AH57=""),(AI57=""),(AJ57="")),INDEX(Calendario!$D$3:$H$55,MATCH(AK$4,Calendario!$A$3:$A$55,0),MATCH($I57,Calendario!$D$2:$H$2,0)),""))))))))</f>
        <v>44727</v>
      </c>
      <c r="AL57" s="108">
        <f>IF(ISBLANK($I57),"",IF(OR(EXACT(($I57),PROPER(TEXT(AL56,"dddd"))),(EXACT(($I57),PROPER(TEXT(AL55,"dddd"))))),"",IF(EXACT(($I57),(PROPER(TEXT(AL$3,"dddd")))),"",IF($K57=1,INDEX(Calendario!$D$3:$H$55,MATCH(AL$4,Calendario!$A$3:$A$55,0),MATCH($I57,Calendario!$D$2:$H$2,0)),IF($K57=2,IF(AK57="",INDEX(Calendario!$D$3:$H$55,MATCH(AL$4,Calendario!$A$3:$A$55,0),MATCH($I57,Calendario!$D$2:$H$2,0)),""),IF($K57=3,IF(AND((AJ57=""),(AK57="")),INDEX(Calendario!$D$3:$H$55,MATCH(AL$4,Calendario!$A$3:$A$55,0),MATCH($I57,Calendario!$D$2:$H$2,0)),""),IF($K57=4,IF(AND((AI57=""),(AJ57=""),(AK57="")),INDEX(Calendario!$D$3:$H$55,MATCH(AL$4,Calendario!$A$3:$A$55,0),MATCH($I57,Calendario!$D$2:$H$2,0)),""))))))))</f>
        <v>44734</v>
      </c>
      <c r="AM57" s="108">
        <f>IF(ISBLANK($I57),"",IF(OR(EXACT(($I57),PROPER(TEXT(AM56,"dddd"))),(EXACT(($I57),PROPER(TEXT(AM55,"dddd"))))),"",IF(EXACT(($I57),(PROPER(TEXT(AM$3,"dddd")))),"",IF($K57=1,INDEX(Calendario!$D$3:$H$55,MATCH(AM$4,Calendario!$A$3:$A$55,0),MATCH($I57,Calendario!$D$2:$H$2,0)),IF($K57=2,IF(AL57="",INDEX(Calendario!$D$3:$H$55,MATCH(AM$4,Calendario!$A$3:$A$55,0),MATCH($I57,Calendario!$D$2:$H$2,0)),""),IF($K57=3,IF(AND((AK57=""),(AL57="")),INDEX(Calendario!$D$3:$H$55,MATCH(AM$4,Calendario!$A$3:$A$55,0),MATCH($I57,Calendario!$D$2:$H$2,0)),""),IF($K57=4,IF(AND((AJ57=""),(AK57=""),(AL57="")),INDEX(Calendario!$D$3:$H$55,MATCH(AM$4,Calendario!$A$3:$A$55,0),MATCH($I57,Calendario!$D$2:$H$2,0)),""))))))))</f>
        <v>44741</v>
      </c>
      <c r="AN57" s="107">
        <f>IF(ISBLANK($I57),"",IF(OR(EXACT(($I57),PROPER(TEXT(AN56,"dddd"))),(EXACT(($I57),PROPER(TEXT(AN55,"dddd"))))),"",IF(EXACT(($I57),(PROPER(TEXT(AN$3,"dddd")))),"",IF($K57=1,INDEX(Calendario!$D$3:$H$55,MATCH(AN$4,Calendario!$A$3:$A$55,0),MATCH($I57,Calendario!$D$2:$H$2,0)),IF($K57=2,IF(AM57="",INDEX(Calendario!$D$3:$H$55,MATCH(AN$4,Calendario!$A$3:$A$55,0),MATCH($I57,Calendario!$D$2:$H$2,0)),""),IF($K57=3,IF(AND((AL57=""),(AM57="")),INDEX(Calendario!$D$3:$H$55,MATCH(AN$4,Calendario!$A$3:$A$55,0),MATCH($I57,Calendario!$D$2:$H$2,0)),""),IF($K57=4,IF(AND((AK57=""),(AL57=""),(AM57="")),INDEX(Calendario!$D$3:$H$55,MATCH(AN$4,Calendario!$A$3:$A$55,0),MATCH($I57,Calendario!$D$2:$H$2,0)),""))))))))</f>
        <v>44748</v>
      </c>
      <c r="AO57" s="107">
        <f>IF(ISBLANK($I57),"",IF(OR(EXACT(($I57),PROPER(TEXT(AO56,"dddd"))),(EXACT(($I57),PROPER(TEXT(AO55,"dddd"))))),"",IF(EXACT(($I57),(PROPER(TEXT(AO$3,"dddd")))),"",IF($K57=1,INDEX(Calendario!$D$3:$H$55,MATCH(AO$4,Calendario!$A$3:$A$55,0),MATCH($I57,Calendario!$D$2:$H$2,0)),IF($K57=2,IF(AN57="",INDEX(Calendario!$D$3:$H$55,MATCH(AO$4,Calendario!$A$3:$A$55,0),MATCH($I57,Calendario!$D$2:$H$2,0)),""),IF($K57=3,IF(AND((AM57=""),(AN57="")),INDEX(Calendario!$D$3:$H$55,MATCH(AO$4,Calendario!$A$3:$A$55,0),MATCH($I57,Calendario!$D$2:$H$2,0)),""),IF($K57=4,IF(AND((AL57=""),(AM57=""),(AN57="")),INDEX(Calendario!$D$3:$H$55,MATCH(AO$4,Calendario!$A$3:$A$55,0),MATCH($I57,Calendario!$D$2:$H$2,0)),""))))))))</f>
        <v>44755</v>
      </c>
      <c r="AP57" s="107" t="str">
        <f>IF(ISBLANK($I57),"",IF(OR(EXACT(($I57),PROPER(TEXT(AP56,"dddd"))),(EXACT(($I57),PROPER(TEXT(AP55,"dddd"))))),"",IF(EXACT(($I57),(PROPER(TEXT(AP$3,"dddd")))),"",IF($K57=1,INDEX(Calendario!$D$3:$H$55,MATCH(AP$4,Calendario!$A$3:$A$55,0),MATCH($I57,Calendario!$D$2:$H$2,0)),IF($K57=2,IF(AO57="",INDEX(Calendario!$D$3:$H$55,MATCH(AP$4,Calendario!$A$3:$A$55,0),MATCH($I57,Calendario!$D$2:$H$2,0)),""),IF($K57=3,IF(AND((AN57=""),(AO57="")),INDEX(Calendario!$D$3:$H$55,MATCH(AP$4,Calendario!$A$3:$A$55,0),MATCH($I57,Calendario!$D$2:$H$2,0)),""),IF($K57=4,IF(AND((AM57=""),(AN57=""),(AO57="")),INDEX(Calendario!$D$3:$H$55,MATCH(AP$4,Calendario!$A$3:$A$55,0),MATCH($I57,Calendario!$D$2:$H$2,0)),""))))))))</f>
        <v/>
      </c>
      <c r="AQ57" s="107">
        <f>IF(ISBLANK($I57),"",IF(OR(EXACT(($I57),PROPER(TEXT(AQ56,"dddd"))),(EXACT(($I57),PROPER(TEXT(AQ55,"dddd"))))),"",IF(EXACT(($I57),(PROPER(TEXT(AQ$3,"dddd")))),"",IF($K57=1,INDEX(Calendario!$D$3:$H$55,MATCH(AQ$4,Calendario!$A$3:$A$55,0),MATCH($I57,Calendario!$D$2:$H$2,0)),IF($K57=2,IF(AP57="",INDEX(Calendario!$D$3:$H$55,MATCH(AQ$4,Calendario!$A$3:$A$55,0),MATCH($I57,Calendario!$D$2:$H$2,0)),""),IF($K57=3,IF(AND((AO57=""),(AP57="")),INDEX(Calendario!$D$3:$H$55,MATCH(AQ$4,Calendario!$A$3:$A$55,0),MATCH($I57,Calendario!$D$2:$H$2,0)),""),IF($K57=4,IF(AND((AN57=""),(AO57=""),(AP57="")),INDEX(Calendario!$D$3:$H$55,MATCH(AQ$4,Calendario!$A$3:$A$55,0),MATCH($I57,Calendario!$D$2:$H$2,0)),""))))))))</f>
        <v>44769</v>
      </c>
      <c r="AR57" s="108">
        <f>IF(ISBLANK($I57),"",IF(OR(EXACT(($I57),PROPER(TEXT(AR56,"dddd"))),(EXACT(($I57),PROPER(TEXT(AR55,"dddd"))))),"",IF(EXACT(($I57),(PROPER(TEXT(AR$3,"dddd")))),"",IF($K57=1,INDEX(Calendario!$D$3:$H$55,MATCH(AR$4,Calendario!$A$3:$A$55,0),MATCH($I57,Calendario!$D$2:$H$2,0)),IF($K57=2,IF(AQ57="",INDEX(Calendario!$D$3:$H$55,MATCH(AR$4,Calendario!$A$3:$A$55,0),MATCH($I57,Calendario!$D$2:$H$2,0)),""),IF($K57=3,IF(AND((AP57=""),(AQ57="")),INDEX(Calendario!$D$3:$H$55,MATCH(AR$4,Calendario!$A$3:$A$55,0),MATCH($I57,Calendario!$D$2:$H$2,0)),""),IF($K57=4,IF(AND((AO57=""),(AP57=""),(AQ57="")),INDEX(Calendario!$D$3:$H$55,MATCH(AR$4,Calendario!$A$3:$A$55,0),MATCH($I57,Calendario!$D$2:$H$2,0)),""))))))))</f>
        <v>44776</v>
      </c>
      <c r="AS57" s="108">
        <f>IF(ISBLANK($I57),"",IF(OR(EXACT(($I57),PROPER(TEXT(AS56,"dddd"))),(EXACT(($I57),PROPER(TEXT(AS55,"dddd"))))),"",IF(EXACT(($I57),(PROPER(TEXT(AS$3,"dddd")))),"",IF($K57=1,INDEX(Calendario!$D$3:$H$55,MATCH(AS$4,Calendario!$A$3:$A$55,0),MATCH($I57,Calendario!$D$2:$H$2,0)),IF($K57=2,IF(AR57="",INDEX(Calendario!$D$3:$H$55,MATCH(AS$4,Calendario!$A$3:$A$55,0),MATCH($I57,Calendario!$D$2:$H$2,0)),""),IF($K57=3,IF(AND((AQ57=""),(AR57="")),INDEX(Calendario!$D$3:$H$55,MATCH(AS$4,Calendario!$A$3:$A$55,0),MATCH($I57,Calendario!$D$2:$H$2,0)),""),IF($K57=4,IF(AND((AP57=""),(AQ57=""),(AR57="")),INDEX(Calendario!$D$3:$H$55,MATCH(AS$4,Calendario!$A$3:$A$55,0),MATCH($I57,Calendario!$D$2:$H$2,0)),""))))))))</f>
        <v>44783</v>
      </c>
      <c r="AT57" s="108">
        <f>IF(ISBLANK($I57),"",IF(OR(EXACT(($I57),PROPER(TEXT(AT56,"dddd"))),(EXACT(($I57),PROPER(TEXT(AT55,"dddd"))))),"",IF(EXACT(($I57),(PROPER(TEXT(AT$3,"dddd")))),"",IF($K57=1,INDEX(Calendario!$D$3:$H$55,MATCH(AT$4,Calendario!$A$3:$A$55,0),MATCH($I57,Calendario!$D$2:$H$2,0)),IF($K57=2,IF(AS57="",INDEX(Calendario!$D$3:$H$55,MATCH(AT$4,Calendario!$A$3:$A$55,0),MATCH($I57,Calendario!$D$2:$H$2,0)),""),IF($K57=3,IF(AND((AR57=""),(AS57="")),INDEX(Calendario!$D$3:$H$55,MATCH(AT$4,Calendario!$A$3:$A$55,0),MATCH($I57,Calendario!$D$2:$H$2,0)),""),IF($K57=4,IF(AND((AQ57=""),(AR57=""),(AS57="")),INDEX(Calendario!$D$3:$H$55,MATCH(AT$4,Calendario!$A$3:$A$55,0),MATCH($I57,Calendario!$D$2:$H$2,0)),""))))))))</f>
        <v>44790</v>
      </c>
      <c r="AU57" s="108">
        <f>IF(ISBLANK($I57),"",IF(OR(EXACT(($I57),PROPER(TEXT(AU56,"dddd"))),(EXACT(($I57),PROPER(TEXT(AU55,"dddd"))))),"",IF(EXACT(($I57),(PROPER(TEXT(AU$3,"dddd")))),"",IF($K57=1,INDEX(Calendario!$D$3:$H$55,MATCH(AU$4,Calendario!$A$3:$A$55,0),MATCH($I57,Calendario!$D$2:$H$2,0)),IF($K57=2,IF(AT57="",INDEX(Calendario!$D$3:$H$55,MATCH(AU$4,Calendario!$A$3:$A$55,0),MATCH($I57,Calendario!$D$2:$H$2,0)),""),IF($K57=3,IF(AND((AS57=""),(AT57="")),INDEX(Calendario!$D$3:$H$55,MATCH(AU$4,Calendario!$A$3:$A$55,0),MATCH($I57,Calendario!$D$2:$H$2,0)),""),IF($K57=4,IF(AND((AR57=""),(AS57=""),(AT57="")),INDEX(Calendario!$D$3:$H$55,MATCH(AU$4,Calendario!$A$3:$A$55,0),MATCH($I57,Calendario!$D$2:$H$2,0)),""))))))))</f>
        <v>44797</v>
      </c>
      <c r="AV57" s="107">
        <f>IF(ISBLANK($I57),"",IF(OR(EXACT(($I57),PROPER(TEXT(AV56,"dddd"))),(EXACT(($I57),PROPER(TEXT(AV55,"dddd"))))),"",IF(EXACT(($I57),(PROPER(TEXT(AV$3,"dddd")))),"",IF($K57=1,INDEX(Calendario!$D$3:$H$55,MATCH(AV$4,Calendario!$A$3:$A$55,0),MATCH($I57,Calendario!$D$2:$H$2,0)),IF($K57=2,IF(AU57="",INDEX(Calendario!$D$3:$H$55,MATCH(AV$4,Calendario!$A$3:$A$55,0),MATCH($I57,Calendario!$D$2:$H$2,0)),""),IF($K57=3,IF(AND((AT57=""),(AU57="")),INDEX(Calendario!$D$3:$H$55,MATCH(AV$4,Calendario!$A$3:$A$55,0),MATCH($I57,Calendario!$D$2:$H$2,0)),""),IF($K57=4,IF(AND((AS57=""),(AT57=""),(AU57="")),INDEX(Calendario!$D$3:$H$55,MATCH(AV$4,Calendario!$A$3:$A$55,0),MATCH($I57,Calendario!$D$2:$H$2,0)),""))))))))</f>
        <v>44804</v>
      </c>
      <c r="AW57" s="107">
        <f>IF(ISBLANK($I57),"",IF(OR(EXACT(($I57),PROPER(TEXT(AW56,"dddd"))),(EXACT(($I57),PROPER(TEXT(AW55,"dddd"))))),"",IF(EXACT(($I57),(PROPER(TEXT(AW$3,"dddd")))),"",IF($K57=1,INDEX(Calendario!$D$3:$H$55,MATCH(AW$4,Calendario!$A$3:$A$55,0),MATCH($I57,Calendario!$D$2:$H$2,0)),IF($K57=2,IF(AV57="",INDEX(Calendario!$D$3:$H$55,MATCH(AW$4,Calendario!$A$3:$A$55,0),MATCH($I57,Calendario!$D$2:$H$2,0)),""),IF($K57=3,IF(AND((AU57=""),(AV57="")),INDEX(Calendario!$D$3:$H$55,MATCH(AW$4,Calendario!$A$3:$A$55,0),MATCH($I57,Calendario!$D$2:$H$2,0)),""),IF($K57=4,IF(AND((AT57=""),(AU57=""),(AV57="")),INDEX(Calendario!$D$3:$H$55,MATCH(AW$4,Calendario!$A$3:$A$55,0),MATCH($I57,Calendario!$D$2:$H$2,0)),""))))))))</f>
        <v>44811</v>
      </c>
      <c r="AX57" s="107">
        <f>IF(ISBLANK($I57),"",IF(OR(EXACT(($I57),PROPER(TEXT(AX56,"dddd"))),(EXACT(($I57),PROPER(TEXT(AX55,"dddd"))))),"",IF(EXACT(($I57),(PROPER(TEXT(AX$3,"dddd")))),"",IF($K57=1,INDEX(Calendario!$D$3:$H$55,MATCH(AX$4,Calendario!$A$3:$A$55,0),MATCH($I57,Calendario!$D$2:$H$2,0)),IF($K57=2,IF(AW57="",INDEX(Calendario!$D$3:$H$55,MATCH(AX$4,Calendario!$A$3:$A$55,0),MATCH($I57,Calendario!$D$2:$H$2,0)),""),IF($K57=3,IF(AND((AV57=""),(AW57="")),INDEX(Calendario!$D$3:$H$55,MATCH(AX$4,Calendario!$A$3:$A$55,0),MATCH($I57,Calendario!$D$2:$H$2,0)),""),IF($K57=4,IF(AND((AU57=""),(AV57=""),(AW57="")),INDEX(Calendario!$D$3:$H$55,MATCH(AX$4,Calendario!$A$3:$A$55,0),MATCH($I57,Calendario!$D$2:$H$2,0)),""))))))))</f>
        <v>44818</v>
      </c>
      <c r="AY57" s="107">
        <f>IF(ISBLANK($I57),"",IF(OR(EXACT(($I57),PROPER(TEXT(AY56,"dddd"))),(EXACT(($I57),PROPER(TEXT(AY55,"dddd"))))),"",IF(EXACT(($I57),(PROPER(TEXT(AY$3,"dddd")))),"",IF($K57=1,INDEX(Calendario!$D$3:$H$55,MATCH(AY$4,Calendario!$A$3:$A$55,0),MATCH($I57,Calendario!$D$2:$H$2,0)),IF($K57=2,IF(AX57="",INDEX(Calendario!$D$3:$H$55,MATCH(AY$4,Calendario!$A$3:$A$55,0),MATCH($I57,Calendario!$D$2:$H$2,0)),""),IF($K57=3,IF(AND((AW57=""),(AX57="")),INDEX(Calendario!$D$3:$H$55,MATCH(AY$4,Calendario!$A$3:$A$55,0),MATCH($I57,Calendario!$D$2:$H$2,0)),""),IF($K57=4,IF(AND((AV57=""),(AW57=""),(AX57="")),INDEX(Calendario!$D$3:$H$55,MATCH(AY$4,Calendario!$A$3:$A$55,0),MATCH($I57,Calendario!$D$2:$H$2,0)),""))))))))</f>
        <v>44825</v>
      </c>
      <c r="AZ57" s="107">
        <f>IF(ISBLANK($I57),"",IF(OR(EXACT(($I57),PROPER(TEXT(AZ56,"dddd"))),(EXACT(($I57),PROPER(TEXT(AZ55,"dddd"))))),"",IF(EXACT(($I57),(PROPER(TEXT(AZ$3,"dddd")))),"",IF($K57=1,INDEX(Calendario!$D$3:$H$55,MATCH(AZ$4,Calendario!$A$3:$A$55,0),MATCH($I57,Calendario!$D$2:$H$2,0)),IF($K57=2,IF(AY57="",INDEX(Calendario!$D$3:$H$55,MATCH(AZ$4,Calendario!$A$3:$A$55,0),MATCH($I57,Calendario!$D$2:$H$2,0)),""),IF($K57=3,IF(AND((AX57=""),(AY57="")),INDEX(Calendario!$D$3:$H$55,MATCH(AZ$4,Calendario!$A$3:$A$55,0),MATCH($I57,Calendario!$D$2:$H$2,0)),""),IF($K57=4,IF(AND((AW57=""),(AX57=""),(AY57="")),INDEX(Calendario!$D$3:$H$55,MATCH(AZ$4,Calendario!$A$3:$A$55,0),MATCH($I57,Calendario!$D$2:$H$2,0)),""))))))))</f>
        <v>44832</v>
      </c>
      <c r="BA57" s="108">
        <f>IF(ISBLANK($I57),"",IF(OR(EXACT(($I57),PROPER(TEXT(BA56,"dddd"))),(EXACT(($I57),PROPER(TEXT(BA55,"dddd"))))),"",IF(EXACT(($I57),(PROPER(TEXT(BA$3,"dddd")))),"",IF($K57=1,INDEX(Calendario!$D$3:$H$55,MATCH(BA$4,Calendario!$A$3:$A$55,0),MATCH($I57,Calendario!$D$2:$H$2,0)),IF($K57=2,IF(AZ57="",INDEX(Calendario!$D$3:$H$55,MATCH(BA$4,Calendario!$A$3:$A$55,0),MATCH($I57,Calendario!$D$2:$H$2,0)),""),IF($K57=3,IF(AND((AY57=""),(AZ57="")),INDEX(Calendario!$D$3:$H$55,MATCH(BA$4,Calendario!$A$3:$A$55,0),MATCH($I57,Calendario!$D$2:$H$2,0)),""),IF($K57=4,IF(AND((AX57=""),(AY57=""),(AZ57="")),INDEX(Calendario!$D$3:$H$55,MATCH(BA$4,Calendario!$A$3:$A$55,0),MATCH($I57,Calendario!$D$2:$H$2,0)),""))))))))</f>
        <v>44839</v>
      </c>
      <c r="BB57" s="108">
        <f>IF(ISBLANK($I57),"",IF(OR(EXACT(($I57),PROPER(TEXT(BB56,"dddd"))),(EXACT(($I57),PROPER(TEXT(BB55,"dddd"))))),"",IF(EXACT(($I57),(PROPER(TEXT(BB$3,"dddd")))),"",IF($K57=1,INDEX(Calendario!$D$3:$H$55,MATCH(BB$4,Calendario!$A$3:$A$55,0),MATCH($I57,Calendario!$D$2:$H$2,0)),IF($K57=2,IF(BA57="",INDEX(Calendario!$D$3:$H$55,MATCH(BB$4,Calendario!$A$3:$A$55,0),MATCH($I57,Calendario!$D$2:$H$2,0)),""),IF($K57=3,IF(AND((AZ57=""),(BA57="")),INDEX(Calendario!$D$3:$H$55,MATCH(BB$4,Calendario!$A$3:$A$55,0),MATCH($I57,Calendario!$D$2:$H$2,0)),""),IF($K57=4,IF(AND((AY57=""),(AZ57=""),(BA57="")),INDEX(Calendario!$D$3:$H$55,MATCH(BB$4,Calendario!$A$3:$A$55,0),MATCH($I57,Calendario!$D$2:$H$2,0)),""))))))))</f>
        <v>44846</v>
      </c>
      <c r="BC57" s="108">
        <f>IF(ISBLANK($I57),"",IF(OR(EXACT(($I57),PROPER(TEXT(BC56,"dddd"))),(EXACT(($I57),PROPER(TEXT(BC55,"dddd"))))),"",IF(EXACT(($I57),(PROPER(TEXT(BC$3,"dddd")))),"",IF($K57=1,INDEX(Calendario!$D$3:$H$55,MATCH(BC$4,Calendario!$A$3:$A$55,0),MATCH($I57,Calendario!$D$2:$H$2,0)),IF($K57=2,IF(BB57="",INDEX(Calendario!$D$3:$H$55,MATCH(BC$4,Calendario!$A$3:$A$55,0),MATCH($I57,Calendario!$D$2:$H$2,0)),""),IF($K57=3,IF(AND((BA57=""),(BB57="")),INDEX(Calendario!$D$3:$H$55,MATCH(BC$4,Calendario!$A$3:$A$55,0),MATCH($I57,Calendario!$D$2:$H$2,0)),""),IF($K57=4,IF(AND((AZ57=""),(BA57=""),(BB57="")),INDEX(Calendario!$D$3:$H$55,MATCH(BC$4,Calendario!$A$3:$A$55,0),MATCH($I57,Calendario!$D$2:$H$2,0)),""))))))))</f>
        <v>44853</v>
      </c>
      <c r="BD57" s="108">
        <f>IF(ISBLANK($I57),"",IF(OR(EXACT(($I57),PROPER(TEXT(BD56,"dddd"))),(EXACT(($I57),PROPER(TEXT(BD55,"dddd"))))),"",IF(EXACT(($I57),(PROPER(TEXT(BD$3,"dddd")))),"",IF($K57=1,INDEX(Calendario!$D$3:$H$55,MATCH(BD$4,Calendario!$A$3:$A$55,0),MATCH($I57,Calendario!$D$2:$H$2,0)),IF($K57=2,IF(BC57="",INDEX(Calendario!$D$3:$H$55,MATCH(BD$4,Calendario!$A$3:$A$55,0),MATCH($I57,Calendario!$D$2:$H$2,0)),""),IF($K57=3,IF(AND((BB57=""),(BC57="")),INDEX(Calendario!$D$3:$H$55,MATCH(BD$4,Calendario!$A$3:$A$55,0),MATCH($I57,Calendario!$D$2:$H$2,0)),""),IF($K57=4,IF(AND((BA57=""),(BB57=""),(BC57="")),INDEX(Calendario!$D$3:$H$55,MATCH(BD$4,Calendario!$A$3:$A$55,0),MATCH($I57,Calendario!$D$2:$H$2,0)),""))))))))</f>
        <v>44860</v>
      </c>
      <c r="BE57" s="107">
        <f>IF(ISBLANK($I57),"",IF(OR(EXACT(($I57),PROPER(TEXT(BE56,"dddd"))),(EXACT(($I57),PROPER(TEXT(BE55,"dddd"))))),"",IF(EXACT(($I57),(PROPER(TEXT(BE$3,"dddd")))),"",IF($K57=1,INDEX(Calendario!$D$3:$H$55,MATCH(BE$4,Calendario!$A$3:$A$55,0),MATCH($I57,Calendario!$D$2:$H$2,0)),IF($K57=2,IF(BD57="",INDEX(Calendario!$D$3:$H$55,MATCH(BE$4,Calendario!$A$3:$A$55,0),MATCH($I57,Calendario!$D$2:$H$2,0)),""),IF($K57=3,IF(AND((BC57=""),(BD57="")),INDEX(Calendario!$D$3:$H$55,MATCH(BE$4,Calendario!$A$3:$A$55,0),MATCH($I57,Calendario!$D$2:$H$2,0)),""),IF($K57=4,IF(AND((BB57=""),(BC57=""),(BD57="")),INDEX(Calendario!$D$3:$H$55,MATCH(BE$4,Calendario!$A$3:$A$55,0),MATCH($I57,Calendario!$D$2:$H$2,0)),""))))))))</f>
        <v>44867</v>
      </c>
      <c r="BF57" s="107">
        <f>IF(ISBLANK($I57),"",IF(OR(EXACT(($I57),PROPER(TEXT(BF56,"dddd"))),(EXACT(($I57),PROPER(TEXT(BF55,"dddd"))))),"",IF(EXACT(($I57),(PROPER(TEXT(BF$3,"dddd")))),"",IF($K57=1,INDEX(Calendario!$D$3:$H$55,MATCH(BF$4,Calendario!$A$3:$A$55,0),MATCH($I57,Calendario!$D$2:$H$2,0)),IF($K57=2,IF(BE57="",INDEX(Calendario!$D$3:$H$55,MATCH(BF$4,Calendario!$A$3:$A$55,0),MATCH($I57,Calendario!$D$2:$H$2,0)),""),IF($K57=3,IF(AND((BD57=""),(BE57="")),INDEX(Calendario!$D$3:$H$55,MATCH(BF$4,Calendario!$A$3:$A$55,0),MATCH($I57,Calendario!$D$2:$H$2,0)),""),IF($K57=4,IF(AND((BC57=""),(BD57=""),(BE57="")),INDEX(Calendario!$D$3:$H$55,MATCH(BF$4,Calendario!$A$3:$A$55,0),MATCH($I57,Calendario!$D$2:$H$2,0)),""))))))))</f>
        <v>44874</v>
      </c>
      <c r="BG57" s="107">
        <f>IF(ISBLANK($I57),"",IF(OR(EXACT(($I57),PROPER(TEXT(BG56,"dddd"))),(EXACT(($I57),PROPER(TEXT(BG55,"dddd"))))),"",IF(EXACT(($I57),(PROPER(TEXT(BG$3,"dddd")))),"",IF($K57=1,INDEX(Calendario!$D$3:$H$55,MATCH(BG$4,Calendario!$A$3:$A$55,0),MATCH($I57,Calendario!$D$2:$H$2,0)),IF($K57=2,IF(BF57="",INDEX(Calendario!$D$3:$H$55,MATCH(BG$4,Calendario!$A$3:$A$55,0),MATCH($I57,Calendario!$D$2:$H$2,0)),""),IF($K57=3,IF(AND((BE57=""),(BF57="")),INDEX(Calendario!$D$3:$H$55,MATCH(BG$4,Calendario!$A$3:$A$55,0),MATCH($I57,Calendario!$D$2:$H$2,0)),""),IF($K57=4,IF(AND((BD57=""),(BE57=""),(BF57="")),INDEX(Calendario!$D$3:$H$55,MATCH(BG$4,Calendario!$A$3:$A$55,0),MATCH($I57,Calendario!$D$2:$H$2,0)),""))))))))</f>
        <v>44881</v>
      </c>
      <c r="BH57" s="107">
        <f>IF(ISBLANK($I57),"",IF(OR(EXACT(($I57),PROPER(TEXT(BH56,"dddd"))),(EXACT(($I57),PROPER(TEXT(BH55,"dddd"))))),"",IF(EXACT(($I57),(PROPER(TEXT(BH$3,"dddd")))),"",IF($K57=1,INDEX(Calendario!$D$3:$H$55,MATCH(BH$4,Calendario!$A$3:$A$55,0),MATCH($I57,Calendario!$D$2:$H$2,0)),IF($K57=2,IF(BG57="",INDEX(Calendario!$D$3:$H$55,MATCH(BH$4,Calendario!$A$3:$A$55,0),MATCH($I57,Calendario!$D$2:$H$2,0)),""),IF($K57=3,IF(AND((BF57=""),(BG57="")),INDEX(Calendario!$D$3:$H$55,MATCH(BH$4,Calendario!$A$3:$A$55,0),MATCH($I57,Calendario!$D$2:$H$2,0)),""),IF($K57=4,IF(AND((BE57=""),(BF57=""),(BG57="")),INDEX(Calendario!$D$3:$H$55,MATCH(BH$4,Calendario!$A$3:$A$55,0),MATCH($I57,Calendario!$D$2:$H$2,0)),""))))))))</f>
        <v>44888</v>
      </c>
      <c r="BI57" s="108">
        <f>IF(ISBLANK($I57),"",IF(OR(EXACT(($I57),PROPER(TEXT(BI56,"dddd"))),(EXACT(($I57),PROPER(TEXT(BI55,"dddd"))))),"",IF(EXACT(($I57),(PROPER(TEXT(BI$3,"dddd")))),"",IF($K57=1,INDEX(Calendario!$D$3:$H$55,MATCH(BI$4,Calendario!$A$3:$A$55,0),MATCH($I57,Calendario!$D$2:$H$2,0)),IF($K57=2,IF(BH57="",INDEX(Calendario!$D$3:$H$55,MATCH(BI$4,Calendario!$A$3:$A$55,0),MATCH($I57,Calendario!$D$2:$H$2,0)),""),IF($K57=3,IF(AND((BG57=""),(BH57="")),INDEX(Calendario!$D$3:$H$55,MATCH(BI$4,Calendario!$A$3:$A$55,0),MATCH($I57,Calendario!$D$2:$H$2,0)),""),IF($K57=4,IF(AND((BF57=""),(BG57=""),(BH57="")),INDEX(Calendario!$D$3:$H$55,MATCH(BI$4,Calendario!$A$3:$A$55,0),MATCH($I57,Calendario!$D$2:$H$2,0)),""))))))))</f>
        <v>44895</v>
      </c>
      <c r="BJ57" s="108">
        <f>IF(ISBLANK($I57),"",IF(OR(EXACT(($I57),PROPER(TEXT(BJ56,"dddd"))),(EXACT(($I57),PROPER(TEXT(BJ55,"dddd"))))),"",IF(EXACT(($I57),(PROPER(TEXT(BJ$3,"dddd")))),"",IF($K57=1,INDEX(Calendario!$D$3:$H$55,MATCH(BJ$4,Calendario!$A$3:$A$55,0),MATCH($I57,Calendario!$D$2:$H$2,0)),IF($K57=2,IF(BI57="",INDEX(Calendario!$D$3:$H$55,MATCH(BJ$4,Calendario!$A$3:$A$55,0),MATCH($I57,Calendario!$D$2:$H$2,0)),""),IF($K57=3,IF(AND((BH57=""),(BI57="")),INDEX(Calendario!$D$3:$H$55,MATCH(BJ$4,Calendario!$A$3:$A$55,0),MATCH($I57,Calendario!$D$2:$H$2,0)),""),IF($K57=4,IF(AND((BG57=""),(BH57=""),(BI57="")),INDEX(Calendario!$D$3:$H$55,MATCH(BJ$4,Calendario!$A$3:$A$55,0),MATCH($I57,Calendario!$D$2:$H$2,0)),""))))))))</f>
        <v>44902</v>
      </c>
      <c r="BK57" s="108">
        <f>IF(ISBLANK($I57),"",IF(OR(EXACT(($I57),PROPER(TEXT(BK56,"dddd"))),(EXACT(($I57),PROPER(TEXT(BK55,"dddd"))))),"",IF(EXACT(($I57),(PROPER(TEXT(BK$3,"dddd")))),"",IF($K57=1,INDEX(Calendario!$D$3:$H$55,MATCH(BK$4,Calendario!$A$3:$A$55,0),MATCH($I57,Calendario!$D$2:$H$2,0)),IF($K57=2,IF(BJ57="",INDEX(Calendario!$D$3:$H$55,MATCH(BK$4,Calendario!$A$3:$A$55,0),MATCH($I57,Calendario!$D$2:$H$2,0)),""),IF($K57=3,IF(AND((BI57=""),(BJ57="")),INDEX(Calendario!$D$3:$H$55,MATCH(BK$4,Calendario!$A$3:$A$55,0),MATCH($I57,Calendario!$D$2:$H$2,0)),""),IF($K57=4,IF(AND((BH57=""),(BI57=""),(BJ57="")),INDEX(Calendario!$D$3:$H$55,MATCH(BK$4,Calendario!$A$3:$A$55,0),MATCH($I57,Calendario!$D$2:$H$2,0)),""))))))))</f>
        <v>44909</v>
      </c>
      <c r="BL57" s="108">
        <f>IF(ISBLANK($I57),"",IF(OR(EXACT(($I57),PROPER(TEXT(BL56,"dddd"))),(EXACT(($I57),PROPER(TEXT(BL55,"dddd"))))),"",IF(EXACT(($I57),(PROPER(TEXT(BL$3,"dddd")))),"",IF($K57=1,INDEX(Calendario!$D$3:$H$55,MATCH(BL$4,Calendario!$A$3:$A$55,0),MATCH($I57,Calendario!$D$2:$H$2,0)),IF($K57=2,IF(BK57="",INDEX(Calendario!$D$3:$H$55,MATCH(BL$4,Calendario!$A$3:$A$55,0),MATCH($I57,Calendario!$D$2:$H$2,0)),""),IF($K57=3,IF(AND((BJ57=""),(BK57="")),INDEX(Calendario!$D$3:$H$55,MATCH(BL$4,Calendario!$A$3:$A$55,0),MATCH($I57,Calendario!$D$2:$H$2,0)),""),IF($K57=4,IF(AND((BI57=""),(BJ57=""),(BK57="")),INDEX(Calendario!$D$3:$H$55,MATCH(BL$4,Calendario!$A$3:$A$55,0),MATCH($I57,Calendario!$D$2:$H$2,0)),""))))))))</f>
        <v>44916</v>
      </c>
      <c r="BM57" s="108">
        <f>IF(ISBLANK($I57),"",IF(OR(EXACT(($I57),PROPER(TEXT(BM56,"dddd"))),(EXACT(($I57),PROPER(TEXT(BM55,"dddd"))))),"",IF(EXACT(($I57),(PROPER(TEXT(BM$3,"dddd")))),"",IF($K57=1,INDEX(Calendario!$D$3:$H$55,MATCH(BM$4,Calendario!$A$3:$A$55,0),MATCH($I57,Calendario!$D$2:$H$2,0)),IF($K57=2,IF(BL57="",INDEX(Calendario!$D$3:$H$55,MATCH(BM$4,Calendario!$A$3:$A$55,0),MATCH($I57,Calendario!$D$2:$H$2,0)),""),IF($K57=3,IF(AND((BK57=""),(BL57="")),INDEX(Calendario!$D$3:$H$55,MATCH(BM$4,Calendario!$A$3:$A$55,0),MATCH($I57,Calendario!$D$2:$H$2,0)),""),IF($K57=4,IF(AND((BJ57=""),(BK57=""),(BL57="")),INDEX(Calendario!$D$3:$H$55,MATCH(BM$4,Calendario!$A$3:$A$55,0),MATCH($I57,Calendario!$D$2:$H$2,0)),""))))))))</f>
        <v>44923</v>
      </c>
      <c r="BO57" s="88" t="s">
        <v>818</v>
      </c>
    </row>
    <row r="58" spans="1:67" s="88" customFormat="1" ht="26.25" customHeight="1" x14ac:dyDescent="0.25">
      <c r="A58" s="178">
        <f>IF(G58="","",IF(A57="",IF(A56="",IF(#REF!="",#REF!+1,#REF!+1),A56+1),A57+1))</f>
        <v>41</v>
      </c>
      <c r="B58" s="176" t="s">
        <v>1284</v>
      </c>
      <c r="C58" s="176" t="s">
        <v>1590</v>
      </c>
      <c r="D58" s="177" t="str">
        <f>IF(ISNA(VLOOKUP(C58,TSeccBS!$D:$H,5,FALSE)),"",VLOOKUP(C58,TSeccBS!$D:$H,5,FALSE))</f>
        <v>VILLAVICENCIO</v>
      </c>
      <c r="E58" s="176" t="s">
        <v>818</v>
      </c>
      <c r="F58" s="176" t="s">
        <v>89</v>
      </c>
      <c r="G58" s="177" t="str">
        <f>IF(ISNA(VLOOKUP(F58,Tmunic!$C$2:$D$1160,2,FALSE)),"",VLOOKUP(F58,Tmunic!$C$2:$D$1160,2,FALSE))</f>
        <v>UB ACACIAS</v>
      </c>
      <c r="H58" s="184" t="str">
        <f>IF(ISNA(VLOOKUP(G58,TDirReg!$F$1:$H$184,3,0)),"",VLOOKUP(G58,TDirReg!$F$1:$H$184,3,0))</f>
        <v>Hospital San Jose Diag 15 Nº 26-21</v>
      </c>
      <c r="I58" s="196" t="s">
        <v>126</v>
      </c>
      <c r="J58" s="195" t="s">
        <v>133</v>
      </c>
      <c r="K58" s="197">
        <v>4</v>
      </c>
      <c r="L58" s="202">
        <f t="shared" si="2"/>
        <v>13</v>
      </c>
      <c r="M58" s="107" t="str">
        <f>IF(ISBLANK($I58),"",IF(EXACT(($I58),(PROPER(TEXT(M$3,"dddd")))),"",IF(EXACT(M$4,$J58),IF($K58=1,INDEX(Calendario!$D$3:$H$55,MATCH(M$4,Calendario!$A$3:$A$55,0),MATCH($I58,Calendario!$D$2:$H$2,0)),INDEX(Calendario!$D$3:$H$55,MATCH($J58,Calendario!$A$3:$A$55,0),MATCH($I58,Calendario!$D$2:$H$2,0))),"")))</f>
        <v/>
      </c>
      <c r="N58" s="107" t="str">
        <f>IF(ISBLANK($I58),"",IF(OR(EXACT(($I58),PROPER(TEXT(N56,"dddd"))),(EXACT(($I58),PROPER(TEXT(N57,"dddd"))))),"",IF(EXACT(($I58),(PROPER(TEXT(N$3,"dddd")))),"",IF(EXACT(N$4,$J58),IF(M58="",IF(OR(($K58=4),($K58=3),($K58=2),($K58=1)),INDEX(Calendario!$D$3:$H$55,MATCH(N$4,Calendario!$A$3:$A$55,0),MATCH($I58,Calendario!$D$2:$H$2,0)),"")),IF($K58=1,IF(AND(M58="",EXACT((N$4),(CONCATENATE(Calendario!$A$1," ",(MID($J58,8,2))+1)))),INDEX(Calendario!$D$3:$H$55,MATCH(N$4,Calendario!$A$3:$A$55,0),MATCH($I58,Calendario!$D$2:$H$2,0)),IF(M58="","",INDEX(Calendario!$D$3:$H$55,MATCH(N$4,Calendario!$A$3:$A$55,0),MATCH($I58,Calendario!$D$2:$H$2,0)))),IF($K58=2,IF(M58="",IF(EXACT($K58,N$4),INDEX(Calendario!$D$3:$H$55,MATCH(N$4,Calendario!$A$3:$A$55,0),MATCH($I58,Calendario!$D$2:$H$2,0)),""),""),IF($K58=3,IF((M58=""),IF(EXACT($K58,N$4),INDEX(Calendario!$D$3:$H$55,MATCH(N$4,Calendario!$A$3:$A$55,0),MATCH($I58,Calendario!$D$2:$H$2,0)),""),""),IF($K58=4,IF((M58=""),IF(EXACT($K58,N$4),INDEX(Calendario!$D$3:$H$55,MATCH(N$4,Calendario!$A$3:$A$55,0),MATCH($I58,Calendario!$D$2:$H$2,0)),""),""),1))))))))</f>
        <v/>
      </c>
      <c r="O58" s="107" t="str">
        <f>IF(ISBLANK($I58),"",IF(EXACT(($I58),(PROPER(TEXT(O$3,"dddd")))),"",IF(OR(EXACT(($I58),PROPER(TEXT(O56,"dddd"))),(EXACT(($I58),PROPER(TEXT(O57,"dddd"))))),"",IF(EXACT(O$4,$J58),IF(N58="",IF(OR(($K58=4),($K58=3),($K58=2),($K58=1)),INDEX(Calendario!$D$3:$H$55,MATCH(O$4,Calendario!$A$3:$A$55,0),MATCH($I58,Calendario!$D$2:$H$2,0)),"")),IF($K58=1,IF(AND(M58="",EXACT((O$4),(CONCATENATE(Calendario!$A$1," ",(MID($J58,8,2))+1)))),INDEX(Calendario!$D$3:$H$55,MATCH(O$4,Calendario!$A$3:$A$55,0),MATCH($I58,Calendario!$D$2:$H$2,0)),IF(N58="",IF(EXACT(($I58),(PROPER(TEXT(N$3,"dddd")))),INDEX(Calendario!$D$3:$H$55,MATCH(O$4,Calendario!$A$3:$A$55,0),MATCH($I58,Calendario!$D$2:$H$2,0)),""),INDEX(Calendario!$D$3:$H$55,MATCH(O$4,Calendario!$A$3:$A$55,0),MATCH($I58,Calendario!$D$2:$H$2,0)))),IF(EXACT($M$4,"Semana 1"),IF($K58=2,IF(N58="",IF(OR(($J58="Semana 1"),($J58="Semana 2"),($J58="Semana 3")),INDEX(Calendario!$D$3:$H$55,MATCH(O$4,Calendario!$A$3:$A$55,0),MATCH($I58,Calendario!$D$2:$H$2,0)),""),""),IF($K58=3,IF(AND((M58=""),(N58="")),IF(OR(($J58="Semana 1"),($J58="Semana 2"),($J58="Semana 3")),INDEX(Calendario!$D$3:$H$55,MATCH(O$4,Calendario!$A$3:$A$55,0),MATCH($I58,Calendario!$D$2:$H$2,0)),""),""),IF($K58=4,IF(AND((M58=""),(N58="")),IF(OR(($J58="Semana 1"),($J58="Semana 2"),($J58="Semana 3")),INDEX(Calendario!$D$3:$H$55,MATCH(O$4,Calendario!$A$3:$A$55,0),MATCH($I58,Calendario!$D$2:$H$2,0)),""),"")))),IF($K58=2,IF(N58="",IF(OR(($J58="Semana 1"),($J58="Semana 2")),INDEX(Calendario!$D$3:$H$55,MATCH(O$4,Calendario!$A$3:$A$55,0),MATCH($I58,Calendario!$D$2:$H$2,0)),""),""),IF($K58=3,IF(AND((M58=""),(N58="")),IF(OR(($J58="Semana 1"),($J58="Semana 2")),INDEX(Calendario!$D$3:$H$55,MATCH(O$4,Calendario!$A$3:$A$55,0),MATCH($I58,Calendario!$D$2:$H$2,0)),""),""),IF($K58=4,IF(AND((M58=""),(N58="")),IF(OR(($J58="Semana 1"),($J58="Semana 2")),INDEX(Calendario!$D$3:$H$55,MATCH(O$4,Calendario!$A$3:$A$55,0),MATCH($I58,Calendario!$D$2:$H$2,0)),""),""))))))))))</f>
        <v/>
      </c>
      <c r="P58" s="107">
        <f>IF(ISBLANK($I58),"",IF(EXACT(($I58),(PROPER(TEXT(P$3,"dddd")))),"",IF(OR(EXACT(($I58),PROPER(TEXT(P56,"dddd"))),(EXACT(($I58),PROPER(TEXT(P57,"dddd"))))),"",IF(EXACT(P$4,$J58),IF(O58="",IF(OR(($K58=4),($K58=3),($K58=2),($K58=1)),INDEX(Calendario!$D$3:$H$55,MATCH(P$4,Calendario!$A$3:$A$55,0),MATCH($I58,Calendario!$D$2:$H$2,0)),"")),IF($K58=1,IF(AND(M58="",EXACT((P$4),(CONCATENATE(Calendario!$A$1," ",(MID($J58,8,2))+1)))),INDEX(Calendario!$D$3:$H$55,MATCH(P$4,Calendario!$A$3:$A$55,0),MATCH($I58,Calendario!$D$2:$H$2,0)),IF(O58="",IF(EXACT(($I58),(PROPER(TEXT(O$3,"dddd")))),INDEX(Calendario!$D$3:$H$55,MATCH(P$4,Calendario!$A$3:$A$55,0),MATCH($I58,Calendario!$D$2:$H$2,0)),""),INDEX(Calendario!$D$3:$H$55,MATCH(P$4,Calendario!$A$3:$A$55,0),MATCH($I58,Calendario!$D$2:$H$2,0)))),IF(EXACT($M$4,"Semana 1"),IF($K58=2,IF(O58="",IF(OR(($J58="Semana 1"),($J58="Semana 2"),($J58="Semana 3"),($J58="Semana 4")),INDEX(Calendario!$D$3:$H$55,MATCH(P$4,Calendario!$A$3:$A$55,0),MATCH($I58,Calendario!$D$2:$H$2,0)),""),""),IF($K58=3,IF(AND((N58=""),(O58="")),IF(OR(($J58="Semana 1"),($J58="Semana 2"),($J58="Semana 3"),($J58="Semana 4")),INDEX(Calendario!$D$3:$H$55,MATCH(P$4,Calendario!$A$3:$A$55,0),MATCH($I58,Calendario!$D$2:$H$2,0)),""),""),IF($K58=4,IF(AND((M58=""),(N58=""),(O58="")),IF(OR(($J58="Semana 1"),($J58="Semana 2"),($J58="Semana 3"),($J58="Semana 4")),INDEX(Calendario!$D$3:$H$55,MATCH(P$4,Calendario!$A$3:$A$55,0),MATCH($I58,Calendario!$D$2:$H$2,0)),""),"")))),IF($K58=2,IF(O58="",IF(OR(($J58="Semana 1"),($J58="Semana 2"),($J58="Semana 3")),INDEX(Calendario!$D$3:$H$55,MATCH(P$4,Calendario!$A$3:$A$55,0),MATCH($I58,Calendario!$D$2:$H$2,0)),""),""),IF($K58=3,IF(AND((N58=""),(O58="")),IF(OR(($J58="Semana 1"),($J58="Semana 2"),($J58="Semana 3")),INDEX(Calendario!$D$3:$H$55,MATCH(P$4,Calendario!$A$3:$A$55,0),MATCH($I58,Calendario!$D$2:$H$2,0)),""),""),IF($K58=4,IF(AND((M58=""),(N58=""),(O58="")),IF(OR(($J58="Semana 1"),($J58="Semana 2"),($J58="Semana 3")),INDEX(Calendario!$D$3:$H$55,MATCH(P$4,Calendario!$A$3:$A$55,0),MATCH($I58,Calendario!$D$2:$H$2,0)),""),""))))))))))</f>
        <v>44579</v>
      </c>
      <c r="Q58" s="107" t="str">
        <f>IF(ISBLANK($I58),"",IF(EXACT(($I58),(PROPER(TEXT(Q$3,"dddd")))),"",IF(OR(EXACT(($I58),PROPER(TEXT(Q56,"dddd"))),(EXACT(($I58),PROPER(TEXT(Q57,"dddd"))))),"",IF(EXACT(Q$4,$J58),IF(P58="",IF(OR(($K58=4),($K58=3),($K58=2),($K58=1)),INDEX(Calendario!$D$3:$H$55,MATCH(Q$4,Calendario!$A$3:$A$55,0),MATCH($I58,Calendario!$D$2:$H$2,0)),"")),IF($K58=1,IF(AND(M58="",EXACT((Q$4),(CONCATENATE(Calendario!$A$1," ",(MID($J58,8,2))+1)))),INDEX(Calendario!$D$3:$H$55,MATCH(Q$4,Calendario!$A$3:$A$55,0),MATCH($I58,Calendario!$D$2:$H$2,0)),IF(P58="","",INDEX(Calendario!$D$3:$H$55,MATCH(Q$4,Calendario!$A$3:$A$55,0),MATCH($I58,Calendario!$D$2:$H$2,0)))),IF(EXACT($M$4,"Semana 1"),IF($K58=2,IF(P58="",IF(OR(($J58="Semana 1"),($J58="Semana 2"),($J58="Semana 3"),($J58="Semana 4"),($J58="Semana 5")),INDEX(Calendario!$D$3:$H$55,MATCH(Q$4,Calendario!$A$3:$A$55,0),MATCH($I58,Calendario!$D$2:$H$2,0)),""),""),IF($K58=3,IF(AND((O58=""),(P58="")),IF(OR(($J58="Semana 1"),($J58="Semana 2"),($J58="Semana 3"),($J58="Semana 4"),($J58="Semana 5")),INDEX(Calendario!$D$3:$H$55,MATCH(Q$4,Calendario!$A$3:$A$55,0),MATCH($I58,Calendario!$D$2:$H$2,0)),""),""),IF($K58=4,IF(AND((N58=""),(O58=""),(P58="")),IF(OR(($J58="Semana 1"),($J58="Semana 2"),($J58="Semana 3"),($J58="Semana 4"),($J58="Semana 5")),INDEX(Calendario!$D$3:$H$55,MATCH(Q$4,Calendario!$A$3:$A$55,0),MATCH($I58,Calendario!$D$2:$H$2,0)),""),"")))),IF($K58=2,IF(P58="",IF(OR(($J58="Semana 1"),($J58="Semana 2"),($J58="Semana 3"),($J58="Semana 4")),INDEX(Calendario!$D$3:$H$55,MATCH(Q$4,Calendario!$A$3:$A$55,0),MATCH($I58,Calendario!$D$2:$H$2,0)),""),""),IF($K58=3,IF(AND((O58=""),(P58="")),IF(OR(($J58="Semana 1"),($J58="Semana 2"),($J58="Semana 3"),($J58="Semana 4")),INDEX(Calendario!$D$3:$H$55,MATCH(Q$4,Calendario!$A$3:$A$55,0),MATCH($I58,Calendario!$D$2:$H$2,0)),""),""),IF($K58=4,IF(AND((N58=""),(O58=""),(P58="")),IF(OR(($J58="Semana 1"),($J58="Semana 2"),($J58="Semana 3"),($J58="Semana 4")),INDEX(Calendario!$D$3:$H$55,MATCH(Q$4,Calendario!$A$3:$A$55,0),MATCH($I58,Calendario!$D$2:$H$2,0)),""),""))))))))))</f>
        <v/>
      </c>
      <c r="R58" s="108" t="str">
        <f>IF(ISBLANK($I58),"",IF(EXACT(($I58),(PROPER(TEXT(R$3,"dddd")))),"",IF(OR(EXACT(($I58),PROPER(TEXT(R56,"dddd"))),(EXACT(($I58),PROPER(TEXT(R57,"dddd"))))),"",IF(EXACT(R$4,$J58),IF(Q58="",IF(OR(($K58=4),($K58=3),($K58=2),($K58=1)),INDEX(Calendario!$D$3:$H$55,MATCH(R$4,Calendario!$A$3:$A$55,0),MATCH($I58,Calendario!$D$2:$H$2,0)),"")),IF($K58=1,IF(AND(N58="",EXACT((R$4),(CONCATENATE(Calendario!$A$1," ",(MID($J58,8,2))+1)))),INDEX(Calendario!$D$3:$H$55,MATCH(R$4,Calendario!$A$3:$A$55,0),MATCH($I58,Calendario!$D$2:$H$2,0)),IF(Q58="","",INDEX(Calendario!$D$3:$H$55,MATCH(R$4,Calendario!$A$3:$A$55,0),MATCH($I58,Calendario!$D$2:$H$2,0)))),IF(EXACT($M$4,"Semana 1"),IF($K58=2,IF(Q58="",IF(OR(($J58="Semana 1"),($J58="Semana 2"),($J58="Semana 3"),($J58="Semana 4"),($J58="Semana 5"),($J58="Semana 6")),INDEX(Calendario!$D$3:$H$55,MATCH(R$4,Calendario!$A$3:$A$55,0),MATCH($I58,Calendario!$D$2:$H$2,0)),""),""),IF($K58=3,IF(AND((P58=""),(Q58="")),IF(OR(($J58="Semana 1"),($J58="Semana 2"),($J58="Semana 3"),($J58="Semana 4"),($J58="Semana 5"),($J58="Semana 6")),INDEX(Calendario!$D$3:$H$55,MATCH(R$4,Calendario!$A$3:$A$55,0),MATCH($I58,Calendario!$D$2:$H$2,0)),""),""),IF($K58=4,IF(AND((O58=""),(P58=""),(Q58="")),IF(OR(($J58="Semana 1"),($J58="Semana 2"),($J58="Semana 3"),($J58="Semana 4"),($J58="Semana 5"),($J58="Semana 6")),INDEX(Calendario!$D$3:$H$55,MATCH(R$4,Calendario!$A$3:$A$55,0),MATCH($I58,Calendario!$D$2:$H$2,0)),""),"")))),IF($K58=2,IF(Q58="",IF(OR(($J58="Semana 1"),($J58="Semana 2"),($J58="Semana 3"),($J58="Semana 4"),($J58="Semana 5")),INDEX(Calendario!$D$3:$H$55,MATCH(R$4,Calendario!$A$3:$A$55,0),MATCH($I58,Calendario!$D$2:$H$2,0)),""),""),IF($K58=3,IF(AND((P58=""),(Q58="")),IF(OR(($J58="Semana 1"),($J58="Semana 2"),($J58="Semana 3"),($J58="Semana 4"),($J58="Semana 5")),INDEX(Calendario!$D$3:$H$55,MATCH(R$4,Calendario!$A$3:$A$55,0),MATCH($I58,Calendario!$D$2:$H$2,0)),""),""),IF($K58=4,IF(AND((O58=""),(P58=""),(Q58="")),IF(OR(($J58="Semana 1"),($J58="Semana 2"),($J58="Semana 3"),($J58="Semana 4"),($J58="Semana 5")),INDEX(Calendario!$D$3:$H$55,MATCH(R$4,Calendario!$A$3:$A$55,0),MATCH($I58,Calendario!$D$2:$H$2,0)),""),""))))))))))</f>
        <v/>
      </c>
      <c r="S58" s="108" t="str">
        <f>IF(ISBLANK($I58),"",IF(EXACT(($I58),(PROPER(TEXT(S$3,"dddd")))),"",IF(OR(EXACT(($I58),PROPER(TEXT(S56,"dddd"))),(EXACT(($I58),PROPER(TEXT(S57,"dddd"))))),"",IF(EXACT(S$4,$J58),IF(R58="",IF(OR(($K58=4),($K58=3),($K58=2),($K58=1)),INDEX(Calendario!$D$3:$H$55,MATCH(S$4,Calendario!$A$3:$A$55,0),MATCH($I58,Calendario!$D$2:$H$2,0)),"")),IF($K58=1,IF(AND(O58="",EXACT((S$4),(CONCATENATE(Calendario!$A$1," ",(MID($J58,8,2))+1)))),INDEX(Calendario!$D$3:$H$55,MATCH(S$4,Calendario!$A$3:$A$55,0),MATCH($I58,Calendario!$D$2:$H$2,0)),IF(R58="",IF(EXACT(($I58),(PROPER(TEXT(R$3,"dddd")))),INDEX(Calendario!$D$3:$H$55,MATCH(S$4,Calendario!$A$3:$A$55,0),MATCH($I58,Calendario!$D$2:$H$2,0)),""),INDEX(Calendario!$D$3:$H$55,MATCH(S$4,Calendario!$A$3:$A$55,0),MATCH($I58,Calendario!$D$2:$H$2,0)))),IF(EXACT($M$4,"Semana 1"),IF($K58=2,IF(R58="",IF(OR(($J58="Semana 1"),($J58="Semana 2"),($J58="Semana 3"),($J58="Semana 4"),($J58="Semana 5"),($J58="Semana 6"),($J58="Semana 7")),INDEX(Calendario!$D$3:$H$55,MATCH(S$4,Calendario!$A$3:$A$55,0),MATCH($I58,Calendario!$D$2:$H$2,0)),""),""),IF($K58=3,IF(AND((Q58=""),(R58="")),IF(OR(($J58="Semana 1"),($J58="Semana 2"),($J58="Semana 3"),($J58="Semana 4"),($J58="Semana 5"),($J58="Semana 6"),($J58="Semana 7")),INDEX(Calendario!$D$3:$H$55,MATCH(S$4,Calendario!$A$3:$A$55,0),MATCH($I58,Calendario!$D$2:$H$2,0)),""),""),IF($K58=4,IF(AND((P58=""),(Q58=""),(R58="")),IF(OR(($J58="Semana 1"),($J58="Semana 2"),($J58="Semana 3"),($J58="Semana 4"),($J58="Semana 5"),($J58="Semana 6"),($J58="Semana 7")),INDEX(Calendario!$D$3:$H$55,MATCH(S$4,Calendario!$A$3:$A$55,0),MATCH($I58,Calendario!$D$2:$H$2,0)),""),"")))),IF($K58=2,IF(R58="",IF(OR(($J58="Semana 1"),($J58="Semana 2"),($J58="Semana 3"),($J58="Semana 4"),($J58="Semana 5"),($J58="Semana 6")),INDEX(Calendario!$D$3:$H$55,MATCH(S$4,Calendario!$A$3:$A$55,0),MATCH($I58,Calendario!$D$2:$H$2,0)),""),""),IF($K58=3,IF(AND((Q58=""),(R58="")),IF(OR(($J58="Semana 1"),($J58="Semana 2"),($J58="Semana 3"),($J58="Semana 4"),($J58="Semana 5"),($J58="Semana 6")),INDEX(Calendario!$D$3:$H$55,MATCH(S$4,Calendario!$A$3:$A$55,0),MATCH($I58,Calendario!$D$2:$H$2,0)),""),""),IF($K58=4,IF(AND((P58=""),(Q58=""),(R58="")),IF(OR(($J58="Semana 1"),($J58="Semana 2"),($J58="Semana 3"),($J58="Semana 4"),($J58="Semana 5"),($J58="Semana 6")),INDEX(Calendario!$D$3:$H$55,MATCH(S$4,Calendario!$A$3:$A$55,0),MATCH($I58,Calendario!$D$2:$H$2,0)),""),""))))))))))</f>
        <v/>
      </c>
      <c r="T58" s="108">
        <f>IF(ISBLANK($I58),"",IF(EXACT(($I58),(PROPER(TEXT(T$3,"dddd")))),"",IF(OR(EXACT(($I58),PROPER(TEXT(T56,"dddd"))),(EXACT(($I58),PROPER(TEXT(T57,"dddd"))))),"",IF(EXACT(T$4,$J58),IF(S58="",IF(OR(($K58=4),($K58=3),($K58=2),($K58=1)),INDEX(Calendario!$D$3:$H$55,MATCH(T$4,Calendario!$A$3:$A$55,0),MATCH($I58,Calendario!$D$2:$H$2,0)),"")),IF($K58=1,IF(AND(P58="",EXACT((T$4),(CONCATENATE(Calendario!$A$1," ",(MID($J58,8,2))+1)))),INDEX(Calendario!$D$3:$H$55,MATCH(T$4,Calendario!$A$3:$A$55,0),MATCH($I58,Calendario!$D$2:$H$2,0)),IF(S58="",IF(EXACT(($I58),(PROPER(TEXT(S$3,"dddd")))),INDEX(Calendario!$D$3:$H$55,MATCH(T$4,Calendario!$A$3:$A$55,0),MATCH($I58,Calendario!$D$2:$H$2,0)),""),INDEX(Calendario!$D$3:$H$55,MATCH(T$4,Calendario!$A$3:$A$55,0),MATCH($I58,Calendario!$D$2:$H$2,0)))),IF(EXACT($M$4,"Semana 1"),IF($K58=2,IF(S58="",IF(OR(($J58="Semana 1"),($J58="Semana 2"),($J58="Semana 3"),($J58="Semana 4"),($J58="Semana 5"),($J58="Semana 6"),($J58="Semana 7"),($J58="Semana 8")),INDEX(Calendario!$D$3:$H$55,MATCH(T$4,Calendario!$A$3:$A$55,0),MATCH($I58,Calendario!$D$2:$H$2,0)),""),""),IF($K58=3,IF(AND((R58=""),(S58="")),IF(OR(($J58="Semana 1"),($J58="Semana 2"),($J58="Semana 3"),($J58="Semana 4"),($J58="Semana 5"),($J58="Semana 6"),($J58="Semana 7"),($J58="Semana 8")),INDEX(Calendario!$D$3:$H$55,MATCH(T$4,Calendario!$A$3:$A$55,0),MATCH($I58,Calendario!$D$2:$H$2,0)),""),""),IF($K58=4,IF(AND((Q58=""),(R58=""),(S58="")),IF(OR(($J58="Semana 1"),($J58="Semana 2"),($J58="Semana 3"),($J58="Semana 4"),($J58="Semana 5"),($J58="Semana 6"),($J58="Semana 7"),($J58="Semana 8")),INDEX(Calendario!$D$3:$H$55,MATCH(T$4,Calendario!$A$3:$A$55,0),MATCH($I58,Calendario!$D$2:$H$2,0)),""),"")))),IF($K58=2,IF(S58="",IF(OR(($J58="Semana 1"),($J58="Semana 2"),($J58="Semana 3"),($J58="Semana 4"),($J58="Semana 5"),($J58="Semana 6"),($J58="Semana 7")),INDEX(Calendario!$D$3:$H$55,MATCH(T$4,Calendario!$A$3:$A$55,0),MATCH($I58,Calendario!$D$2:$H$2,0)),""),""),IF($K58=3,IF(AND((R58=""),(S58="")),IF(OR(($J58="Semana 1"),($J58="Semana 2"),($J58="Semana 3"),($J58="Semana 4"),($J58="Semana 5"),($J58="Semana 6"),($J58="Semana 7")),INDEX(Calendario!$D$3:$H$55,MATCH(T$4,Calendario!$A$3:$A$55,0),MATCH($I58,Calendario!$D$2:$H$2,0)),""),""),IF($K58=4,IF(AND((Q58=""),(R58=""),(S58="")),IF(OR(($J58="Semana 1"),($J58="Semana 2"),($J58="Semana 3"),($J58="Semana 4"),($J58="Semana 5"),($J58="Semana 6"),($J58="Semana 7")),INDEX(Calendario!$D$3:$H$55,MATCH(T$4,Calendario!$A$3:$A$55,0),MATCH($I58,Calendario!$D$2:$H$2,0)),""),""))))))))))</f>
        <v>44607</v>
      </c>
      <c r="U58" s="108" t="str">
        <f>IF(ISBLANK($I58),"",IF(OR(EXACT(($I58),PROPER(TEXT(U57,"dddd"))),(EXACT(($I58),PROPER(TEXT(U56,"dddd"))))),"",IF(EXACT(($I58),(PROPER(TEXT(U$3,"dddd")))),"",IF($K58=1,INDEX(Calendario!$D$3:$H$55,MATCH(U$4,Calendario!$A$3:$A$55,0),MATCH($I58,Calendario!$D$2:$H$2,0)),IF($K58=2,IF(T58="",INDEX(Calendario!$D$3:$H$55,MATCH(U$4,Calendario!$A$3:$A$55,0),MATCH($I58,Calendario!$D$2:$H$2,0)),""),IF($K58=3,IF(AND((S58=""),(T58="")),INDEX(Calendario!$D$3:$H$55,MATCH(U$4,Calendario!$A$3:$A$55,0),MATCH($I58,Calendario!$D$2:$H$2,0)),""),IF($K58=4,IF(AND((R58=""),(S58=""),(T58="")),INDEX(Calendario!$D$3:$H$55,MATCH(U$4,Calendario!$A$3:$A$55,0),MATCH($I58,Calendario!$D$2:$H$2,0)),""))))))))</f>
        <v/>
      </c>
      <c r="V58" s="107" t="str">
        <f>IF(ISBLANK($I58),"",IF(OR(EXACT(($I58),PROPER(TEXT(V57,"dddd"))),(EXACT(($I58),PROPER(TEXT(V56,"dddd"))))),"",IF(EXACT(($I58),(PROPER(TEXT(V$3,"dddd")))),"",IF($K58=1,INDEX(Calendario!$D$3:$H$55,MATCH(V$4,Calendario!$A$3:$A$55,0),MATCH($I58,Calendario!$D$2:$H$2,0)),IF($K58=2,IF(U58="",INDEX(Calendario!$D$3:$H$55,MATCH(V$4,Calendario!$A$3:$A$55,0),MATCH($I58,Calendario!$D$2:$H$2,0)),""),IF($K58=3,IF(AND((T58=""),(U58="")),INDEX(Calendario!$D$3:$H$55,MATCH(V$4,Calendario!$A$3:$A$55,0),MATCH($I58,Calendario!$D$2:$H$2,0)),""),IF($K58=4,IF(AND((S58=""),(T58=""),(U58="")),INDEX(Calendario!$D$3:$H$55,MATCH(V$4,Calendario!$A$3:$A$55,0),MATCH($I58,Calendario!$D$2:$H$2,0)),""))))))))</f>
        <v/>
      </c>
      <c r="W58" s="107" t="str">
        <f>IF(ISBLANK($I58),"",IF(OR(EXACT(($I58),PROPER(TEXT(W57,"dddd"))),(EXACT(($I58),PROPER(TEXT(W56,"dddd"))))),"",IF(EXACT(($I58),(PROPER(TEXT(W$3,"dddd")))),"",IF($K58=1,INDEX(Calendario!$D$3:$H$55,MATCH(W$4,Calendario!$A$3:$A$55,0),MATCH($I58,Calendario!$D$2:$H$2,0)),IF($K58=2,IF(V58="",INDEX(Calendario!$D$3:$H$55,MATCH(W$4,Calendario!$A$3:$A$55,0),MATCH($I58,Calendario!$D$2:$H$2,0)),""),IF($K58=3,IF(AND((U58=""),(V58="")),INDEX(Calendario!$D$3:$H$55,MATCH(W$4,Calendario!$A$3:$A$55,0),MATCH($I58,Calendario!$D$2:$H$2,0)),""),IF($K58=4,IF(AND((T58=""),(U58=""),(V58="")),INDEX(Calendario!$D$3:$H$55,MATCH(W$4,Calendario!$A$3:$A$55,0),MATCH($I58,Calendario!$D$2:$H$2,0)),""))))))))</f>
        <v/>
      </c>
      <c r="X58" s="107">
        <f>IF(ISBLANK($I58),"",IF(OR(EXACT(($I58),PROPER(TEXT(X57,"dddd"))),(EXACT(($I58),PROPER(TEXT(X56,"dddd"))))),"",IF(EXACT(($I58),(PROPER(TEXT(X$3,"dddd")))),"",IF($K58=1,INDEX(Calendario!$D$3:$H$55,MATCH(X$4,Calendario!$A$3:$A$55,0),MATCH($I58,Calendario!$D$2:$H$2,0)),IF($K58=2,IF(W58="",INDEX(Calendario!$D$3:$H$55,MATCH(X$4,Calendario!$A$3:$A$55,0),MATCH($I58,Calendario!$D$2:$H$2,0)),""),IF($K58=3,IF(AND((V58=""),(W58="")),INDEX(Calendario!$D$3:$H$55,MATCH(X$4,Calendario!$A$3:$A$55,0),MATCH($I58,Calendario!$D$2:$H$2,0)),""),IF($K58=4,IF(AND((U58=""),(V58=""),(W58="")),INDEX(Calendario!$D$3:$H$55,MATCH(X$4,Calendario!$A$3:$A$55,0),MATCH($I58,Calendario!$D$2:$H$2,0)),""))))))))</f>
        <v>44635</v>
      </c>
      <c r="Y58" s="107" t="str">
        <f>IF(ISBLANK($I58),"",IF(OR(EXACT(($I58),PROPER(TEXT(Y57,"dddd"))),(EXACT(($I58),PROPER(TEXT(Y56,"dddd"))))),"",IF(EXACT(($I58),(PROPER(TEXT(Y$3,"dddd")))),"",IF($K58=1,INDEX(Calendario!$D$3:$H$55,MATCH(Y$4,Calendario!$A$3:$A$55,0),MATCH($I58,Calendario!$D$2:$H$2,0)),IF($K58=2,IF(X58="",INDEX(Calendario!$D$3:$H$55,MATCH(Y$4,Calendario!$A$3:$A$55,0),MATCH($I58,Calendario!$D$2:$H$2,0)),""),IF($K58=3,IF(AND((W58=""),(X58="")),INDEX(Calendario!$D$3:$H$55,MATCH(Y$4,Calendario!$A$3:$A$55,0),MATCH($I58,Calendario!$D$2:$H$2,0)),""),IF($K58=4,IF(AND((V58=""),(W58=""),(X58="")),INDEX(Calendario!$D$3:$H$55,MATCH(Y$4,Calendario!$A$3:$A$55,0),MATCH($I58,Calendario!$D$2:$H$2,0)),""))))))))</f>
        <v/>
      </c>
      <c r="Z58" s="107" t="str">
        <f>IF(ISBLANK($I58),"",IF(OR(EXACT(($I58),PROPER(TEXT(Z57,"dddd"))),(EXACT(($I58),PROPER(TEXT(Z56,"dddd"))))),"",IF(EXACT(($I58),(PROPER(TEXT(Z$3,"dddd")))),"",IF($K58=1,INDEX(Calendario!$D$3:$H$55,MATCH(Z$4,Calendario!$A$3:$A$55,0),MATCH($I58,Calendario!$D$2:$H$2,0)),IF($K58=2,IF(Y58="",INDEX(Calendario!$D$3:$H$55,MATCH(Z$4,Calendario!$A$3:$A$55,0),MATCH($I58,Calendario!$D$2:$H$2,0)),""),IF($K58=3,IF(AND((X58=""),(Y58="")),INDEX(Calendario!$D$3:$H$55,MATCH(Z$4,Calendario!$A$3:$A$55,0),MATCH($I58,Calendario!$D$2:$H$2,0)),""),IF($K58=4,IF(AND((W58=""),(X58=""),(Y58="")),INDEX(Calendario!$D$3:$H$55,MATCH(Z$4,Calendario!$A$3:$A$55,0),MATCH($I58,Calendario!$D$2:$H$2,0)),""))))))))</f>
        <v/>
      </c>
      <c r="AA58" s="108" t="str">
        <f>IF(ISBLANK($I58),"",IF(OR(EXACT(($I58),PROPER(TEXT(AA57,"dddd"))),(EXACT(($I58),PROPER(TEXT(AA56,"dddd"))))),"",IF(EXACT(($I58),(PROPER(TEXT(AA$3,"dddd")))),"",IF($K58=1,INDEX(Calendario!$D$3:$H$55,MATCH(AA$4,Calendario!$A$3:$A$55,0),MATCH($I58,Calendario!$D$2:$H$2,0)),IF($K58=2,IF(Z58="",INDEX(Calendario!$D$3:$H$55,MATCH(AA$4,Calendario!$A$3:$A$55,0),MATCH($I58,Calendario!$D$2:$H$2,0)),""),IF($K58=3,IF(AND((Y58=""),(Z58="")),INDEX(Calendario!$D$3:$H$55,MATCH(AA$4,Calendario!$A$3:$A$55,0),MATCH($I58,Calendario!$D$2:$H$2,0)),""),IF($K58=4,IF(AND((X58=""),(Y58=""),(Z58="")),INDEX(Calendario!$D$3:$H$55,MATCH(AA$4,Calendario!$A$3:$A$55,0),MATCH($I58,Calendario!$D$2:$H$2,0)),""))))))))</f>
        <v/>
      </c>
      <c r="AB58" s="108">
        <f>IF(ISBLANK($I58),"",IF(OR(EXACT(($I58),PROPER(TEXT(AB57,"dddd"))),(EXACT(($I58),PROPER(TEXT(AB56,"dddd"))))),"",IF(EXACT(($I58),(PROPER(TEXT(AB$3,"dddd")))),"",IF($K58=1,INDEX(Calendario!$D$3:$H$55,MATCH(AB$4,Calendario!$A$3:$A$55,0),MATCH($I58,Calendario!$D$2:$H$2,0)),IF($K58=2,IF(AA58="",INDEX(Calendario!$D$3:$H$55,MATCH(AB$4,Calendario!$A$3:$A$55,0),MATCH($I58,Calendario!$D$2:$H$2,0)),""),IF($K58=3,IF(AND((Z58=""),(AA58="")),INDEX(Calendario!$D$3:$H$55,MATCH(AB$4,Calendario!$A$3:$A$55,0),MATCH($I58,Calendario!$D$2:$H$2,0)),""),IF($K58=4,IF(AND((Y58=""),(Z58=""),(AA58="")),INDEX(Calendario!$D$3:$H$55,MATCH(AB$4,Calendario!$A$3:$A$55,0),MATCH($I58,Calendario!$D$2:$H$2,0)),""))))))))</f>
        <v>44663</v>
      </c>
      <c r="AC58" s="108" t="str">
        <f>IF(ISBLANK($I58),"",IF(OR(EXACT(($I58),PROPER(TEXT(AC57,"dddd"))),(EXACT(($I58),PROPER(TEXT(AC56,"dddd"))))),"",IF(EXACT(($I58),(PROPER(TEXT(AC$3,"dddd")))),"",IF($K58=1,INDEX(Calendario!$D$3:$H$55,MATCH(AC$4,Calendario!$A$3:$A$55,0),MATCH($I58,Calendario!$D$2:$H$2,0)),IF($K58=2,IF(AB58="",INDEX(Calendario!$D$3:$H$55,MATCH(AC$4,Calendario!$A$3:$A$55,0),MATCH($I58,Calendario!$D$2:$H$2,0)),""),IF($K58=3,IF(AND((AA58=""),(AB58="")),INDEX(Calendario!$D$3:$H$55,MATCH(AC$4,Calendario!$A$3:$A$55,0),MATCH($I58,Calendario!$D$2:$H$2,0)),""),IF($K58=4,IF(AND((Z58=""),(AA58=""),(AB58="")),INDEX(Calendario!$D$3:$H$55,MATCH(AC$4,Calendario!$A$3:$A$55,0),MATCH($I58,Calendario!$D$2:$H$2,0)),""))))))))</f>
        <v/>
      </c>
      <c r="AD58" s="108" t="str">
        <f>IF(ISBLANK($I58),"",IF(OR(EXACT(($I58),PROPER(TEXT(AD57,"dddd"))),(EXACT(($I58),PROPER(TEXT(AD56,"dddd"))))),"",IF(EXACT(($I58),(PROPER(TEXT(AD$3,"dddd")))),"",IF($K58=1,INDEX(Calendario!$D$3:$H$55,MATCH(AD$4,Calendario!$A$3:$A$55,0),MATCH($I58,Calendario!$D$2:$H$2,0)),IF($K58=2,IF(AC58="",INDEX(Calendario!$D$3:$H$55,MATCH(AD$4,Calendario!$A$3:$A$55,0),MATCH($I58,Calendario!$D$2:$H$2,0)),""),IF($K58=3,IF(AND((AB58=""),(AC58="")),INDEX(Calendario!$D$3:$H$55,MATCH(AD$4,Calendario!$A$3:$A$55,0),MATCH($I58,Calendario!$D$2:$H$2,0)),""),IF($K58=4,IF(AND((AA58=""),(AB58=""),(AC58="")),INDEX(Calendario!$D$3:$H$55,MATCH(AD$4,Calendario!$A$3:$A$55,0),MATCH($I58,Calendario!$D$2:$H$2,0)),""))))))))</f>
        <v/>
      </c>
      <c r="AE58" s="107" t="str">
        <f>IF(ISBLANK($I58),"",IF(OR(EXACT(($I58),PROPER(TEXT(AE57,"dddd"))),(EXACT(($I58),PROPER(TEXT(AE56,"dddd"))))),"",IF(EXACT(($I58),(PROPER(TEXT(AE$3,"dddd")))),"",IF($K58=1,INDEX(Calendario!$D$3:$H$55,MATCH(AE$4,Calendario!$A$3:$A$55,0),MATCH($I58,Calendario!$D$2:$H$2,0)),IF($K58=2,IF(AD58="",INDEX(Calendario!$D$3:$H$55,MATCH(AE$4,Calendario!$A$3:$A$55,0),MATCH($I58,Calendario!$D$2:$H$2,0)),""),IF($K58=3,IF(AND((AC58=""),(AD58="")),INDEX(Calendario!$D$3:$H$55,MATCH(AE$4,Calendario!$A$3:$A$55,0),MATCH($I58,Calendario!$D$2:$H$2,0)),""),IF($K58=4,IF(AND((AB58=""),(AC58=""),(AD58="")),INDEX(Calendario!$D$3:$H$55,MATCH(AE$4,Calendario!$A$3:$A$55,0),MATCH($I58,Calendario!$D$2:$H$2,0)),""))))))))</f>
        <v/>
      </c>
      <c r="AF58" s="107">
        <f>IF(ISBLANK($I58),"",IF(OR(EXACT(($I58),PROPER(TEXT(AF57,"dddd"))),(EXACT(($I58),PROPER(TEXT(AF56,"dddd"))))),"",IF(EXACT(($I58),(PROPER(TEXT(AF$3,"dddd")))),"",IF($K58=1,INDEX(Calendario!$D$3:$H$55,MATCH(AF$4,Calendario!$A$3:$A$55,0),MATCH($I58,Calendario!$D$2:$H$2,0)),IF($K58=2,IF(AE58="",INDEX(Calendario!$D$3:$H$55,MATCH(AF$4,Calendario!$A$3:$A$55,0),MATCH($I58,Calendario!$D$2:$H$2,0)),""),IF($K58=3,IF(AND((AD58=""),(AE58="")),INDEX(Calendario!$D$3:$H$55,MATCH(AF$4,Calendario!$A$3:$A$55,0),MATCH($I58,Calendario!$D$2:$H$2,0)),""),IF($K58=4,IF(AND((AC58=""),(AD58=""),(AE58="")),INDEX(Calendario!$D$3:$H$55,MATCH(AF$4,Calendario!$A$3:$A$55,0),MATCH($I58,Calendario!$D$2:$H$2,0)),""))))))))</f>
        <v>44691</v>
      </c>
      <c r="AG58" s="107" t="str">
        <f>IF(ISBLANK($I58),"",IF(OR(EXACT(($I58),PROPER(TEXT(AG57,"dddd"))),(EXACT(($I58),PROPER(TEXT(AG56,"dddd"))))),"",IF(EXACT(($I58),(PROPER(TEXT(AG$3,"dddd")))),"",IF($K58=1,INDEX(Calendario!$D$3:$H$55,MATCH(AG$4,Calendario!$A$3:$A$55,0),MATCH($I58,Calendario!$D$2:$H$2,0)),IF($K58=2,IF(AF58="",INDEX(Calendario!$D$3:$H$55,MATCH(AG$4,Calendario!$A$3:$A$55,0),MATCH($I58,Calendario!$D$2:$H$2,0)),""),IF($K58=3,IF(AND((AE58=""),(AF58="")),INDEX(Calendario!$D$3:$H$55,MATCH(AG$4,Calendario!$A$3:$A$55,0),MATCH($I58,Calendario!$D$2:$H$2,0)),""),IF($K58=4,IF(AND((AD58=""),(AE58=""),(AF58="")),INDEX(Calendario!$D$3:$H$55,MATCH(AG$4,Calendario!$A$3:$A$55,0),MATCH($I58,Calendario!$D$2:$H$2,0)),""))))))))</f>
        <v/>
      </c>
      <c r="AH58" s="107" t="str">
        <f>IF(ISBLANK($I58),"",IF(OR(EXACT(($I58),PROPER(TEXT(AH57,"dddd"))),(EXACT(($I58),PROPER(TEXT(AH56,"dddd"))))),"",IF(EXACT(($I58),(PROPER(TEXT(AH$3,"dddd")))),"",IF($K58=1,INDEX(Calendario!$D$3:$H$55,MATCH(AH$4,Calendario!$A$3:$A$55,0),MATCH($I58,Calendario!$D$2:$H$2,0)),IF($K58=2,IF(AG58="",INDEX(Calendario!$D$3:$H$55,MATCH(AH$4,Calendario!$A$3:$A$55,0),MATCH($I58,Calendario!$D$2:$H$2,0)),""),IF($K58=3,IF(AND((AF58=""),(AG58="")),INDEX(Calendario!$D$3:$H$55,MATCH(AH$4,Calendario!$A$3:$A$55,0),MATCH($I58,Calendario!$D$2:$H$2,0)),""),IF($K58=4,IF(AND((AE58=""),(AF58=""),(AG58="")),INDEX(Calendario!$D$3:$H$55,MATCH(AH$4,Calendario!$A$3:$A$55,0),MATCH($I58,Calendario!$D$2:$H$2,0)),""))))))))</f>
        <v/>
      </c>
      <c r="AI58" s="108" t="str">
        <f>IF(ISBLANK($I58),"",IF(OR(EXACT(($I58),PROPER(TEXT(AI57,"dddd"))),(EXACT(($I58),PROPER(TEXT(AI56,"dddd"))))),"",IF(EXACT(($I58),(PROPER(TEXT(AI$3,"dddd")))),"",IF($K58=1,INDEX(Calendario!$D$3:$H$55,MATCH(AI$4,Calendario!$A$3:$A$55,0),MATCH($I58,Calendario!$D$2:$H$2,0)),IF($K58=2,IF(AH58="",INDEX(Calendario!$D$3:$H$55,MATCH(AI$4,Calendario!$A$3:$A$55,0),MATCH($I58,Calendario!$D$2:$H$2,0)),""),IF($K58=3,IF(AND((AG58=""),(AH58="")),INDEX(Calendario!$D$3:$H$55,MATCH(AI$4,Calendario!$A$3:$A$55,0),MATCH($I58,Calendario!$D$2:$H$2,0)),""),IF($K58=4,IF(AND((AF58=""),(AG58=""),(AH58="")),INDEX(Calendario!$D$3:$H$55,MATCH(AI$4,Calendario!$A$3:$A$55,0),MATCH($I58,Calendario!$D$2:$H$2,0)),""))))))))</f>
        <v/>
      </c>
      <c r="AJ58" s="108">
        <f>IF(ISBLANK($I58),"",IF(OR(EXACT(($I58),PROPER(TEXT(AJ57,"dddd"))),(EXACT(($I58),PROPER(TEXT(AJ56,"dddd"))))),"",IF(EXACT(($I58),(PROPER(TEXT(AJ$3,"dddd")))),"",IF($K58=1,INDEX(Calendario!$D$3:$H$55,MATCH(AJ$4,Calendario!$A$3:$A$55,0),MATCH($I58,Calendario!$D$2:$H$2,0)),IF($K58=2,IF(AI58="",INDEX(Calendario!$D$3:$H$55,MATCH(AJ$4,Calendario!$A$3:$A$55,0),MATCH($I58,Calendario!$D$2:$H$2,0)),""),IF($K58=3,IF(AND((AH58=""),(AI58="")),INDEX(Calendario!$D$3:$H$55,MATCH(AJ$4,Calendario!$A$3:$A$55,0),MATCH($I58,Calendario!$D$2:$H$2,0)),""),IF($K58=4,IF(AND((AG58=""),(AH58=""),(AI58="")),INDEX(Calendario!$D$3:$H$55,MATCH(AJ$4,Calendario!$A$3:$A$55,0),MATCH($I58,Calendario!$D$2:$H$2,0)),""))))))))</f>
        <v>44719</v>
      </c>
      <c r="AK58" s="108" t="str">
        <f>IF(ISBLANK($I58),"",IF(OR(EXACT(($I58),PROPER(TEXT(AK57,"dddd"))),(EXACT(($I58),PROPER(TEXT(AK56,"dddd"))))),"",IF(EXACT(($I58),(PROPER(TEXT(AK$3,"dddd")))),"",IF($K58=1,INDEX(Calendario!$D$3:$H$55,MATCH(AK$4,Calendario!$A$3:$A$55,0),MATCH($I58,Calendario!$D$2:$H$2,0)),IF($K58=2,IF(AJ58="",INDEX(Calendario!$D$3:$H$55,MATCH(AK$4,Calendario!$A$3:$A$55,0),MATCH($I58,Calendario!$D$2:$H$2,0)),""),IF($K58=3,IF(AND((AI58=""),(AJ58="")),INDEX(Calendario!$D$3:$H$55,MATCH(AK$4,Calendario!$A$3:$A$55,0),MATCH($I58,Calendario!$D$2:$H$2,0)),""),IF($K58=4,IF(AND((AH58=""),(AI58=""),(AJ58="")),INDEX(Calendario!$D$3:$H$55,MATCH(AK$4,Calendario!$A$3:$A$55,0),MATCH($I58,Calendario!$D$2:$H$2,0)),""))))))))</f>
        <v/>
      </c>
      <c r="AL58" s="108" t="str">
        <f>IF(ISBLANK($I58),"",IF(OR(EXACT(($I58),PROPER(TEXT(AL57,"dddd"))),(EXACT(($I58),PROPER(TEXT(AL56,"dddd"))))),"",IF(EXACT(($I58),(PROPER(TEXT(AL$3,"dddd")))),"",IF($K58=1,INDEX(Calendario!$D$3:$H$55,MATCH(AL$4,Calendario!$A$3:$A$55,0),MATCH($I58,Calendario!$D$2:$H$2,0)),IF($K58=2,IF(AK58="",INDEX(Calendario!$D$3:$H$55,MATCH(AL$4,Calendario!$A$3:$A$55,0),MATCH($I58,Calendario!$D$2:$H$2,0)),""),IF($K58=3,IF(AND((AJ58=""),(AK58="")),INDEX(Calendario!$D$3:$H$55,MATCH(AL$4,Calendario!$A$3:$A$55,0),MATCH($I58,Calendario!$D$2:$H$2,0)),""),IF($K58=4,IF(AND((AI58=""),(AJ58=""),(AK58="")),INDEX(Calendario!$D$3:$H$55,MATCH(AL$4,Calendario!$A$3:$A$55,0),MATCH($I58,Calendario!$D$2:$H$2,0)),""))))))))</f>
        <v/>
      </c>
      <c r="AM58" s="108" t="str">
        <f>IF(ISBLANK($I58),"",IF(OR(EXACT(($I58),PROPER(TEXT(AM57,"dddd"))),(EXACT(($I58),PROPER(TEXT(AM56,"dddd"))))),"",IF(EXACT(($I58),(PROPER(TEXT(AM$3,"dddd")))),"",IF($K58=1,INDEX(Calendario!$D$3:$H$55,MATCH(AM$4,Calendario!$A$3:$A$55,0),MATCH($I58,Calendario!$D$2:$H$2,0)),IF($K58=2,IF(AL58="",INDEX(Calendario!$D$3:$H$55,MATCH(AM$4,Calendario!$A$3:$A$55,0),MATCH($I58,Calendario!$D$2:$H$2,0)),""),IF($K58=3,IF(AND((AK58=""),(AL58="")),INDEX(Calendario!$D$3:$H$55,MATCH(AM$4,Calendario!$A$3:$A$55,0),MATCH($I58,Calendario!$D$2:$H$2,0)),""),IF($K58=4,IF(AND((AJ58=""),(AK58=""),(AL58="")),INDEX(Calendario!$D$3:$H$55,MATCH(AM$4,Calendario!$A$3:$A$55,0),MATCH($I58,Calendario!$D$2:$H$2,0)),""))))))))</f>
        <v/>
      </c>
      <c r="AN58" s="107">
        <f>IF(ISBLANK($I58),"",IF(OR(EXACT(($I58),PROPER(TEXT(AN57,"dddd"))),(EXACT(($I58),PROPER(TEXT(AN56,"dddd"))))),"",IF(EXACT(($I58),(PROPER(TEXT(AN$3,"dddd")))),"",IF($K58=1,INDEX(Calendario!$D$3:$H$55,MATCH(AN$4,Calendario!$A$3:$A$55,0),MATCH($I58,Calendario!$D$2:$H$2,0)),IF($K58=2,IF(AM58="",INDEX(Calendario!$D$3:$H$55,MATCH(AN$4,Calendario!$A$3:$A$55,0),MATCH($I58,Calendario!$D$2:$H$2,0)),""),IF($K58=3,IF(AND((AL58=""),(AM58="")),INDEX(Calendario!$D$3:$H$55,MATCH(AN$4,Calendario!$A$3:$A$55,0),MATCH($I58,Calendario!$D$2:$H$2,0)),""),IF($K58=4,IF(AND((AK58=""),(AL58=""),(AM58="")),INDEX(Calendario!$D$3:$H$55,MATCH(AN$4,Calendario!$A$3:$A$55,0),MATCH($I58,Calendario!$D$2:$H$2,0)),""))))))))</f>
        <v>44747</v>
      </c>
      <c r="AO58" s="107" t="str">
        <f>IF(ISBLANK($I58),"",IF(OR(EXACT(($I58),PROPER(TEXT(AO57,"dddd"))),(EXACT(($I58),PROPER(TEXT(AO56,"dddd"))))),"",IF(EXACT(($I58),(PROPER(TEXT(AO$3,"dddd")))),"",IF($K58=1,INDEX(Calendario!$D$3:$H$55,MATCH(AO$4,Calendario!$A$3:$A$55,0),MATCH($I58,Calendario!$D$2:$H$2,0)),IF($K58=2,IF(AN58="",INDEX(Calendario!$D$3:$H$55,MATCH(AO$4,Calendario!$A$3:$A$55,0),MATCH($I58,Calendario!$D$2:$H$2,0)),""),IF($K58=3,IF(AND((AM58=""),(AN58="")),INDEX(Calendario!$D$3:$H$55,MATCH(AO$4,Calendario!$A$3:$A$55,0),MATCH($I58,Calendario!$D$2:$H$2,0)),""),IF($K58=4,IF(AND((AL58=""),(AM58=""),(AN58="")),INDEX(Calendario!$D$3:$H$55,MATCH(AO$4,Calendario!$A$3:$A$55,0),MATCH($I58,Calendario!$D$2:$H$2,0)),""))))))))</f>
        <v/>
      </c>
      <c r="AP58" s="107" t="str">
        <f>IF(ISBLANK($I58),"",IF(OR(EXACT(($I58),PROPER(TEXT(AP57,"dddd"))),(EXACT(($I58),PROPER(TEXT(AP56,"dddd"))))),"",IF(EXACT(($I58),(PROPER(TEXT(AP$3,"dddd")))),"",IF($K58=1,INDEX(Calendario!$D$3:$H$55,MATCH(AP$4,Calendario!$A$3:$A$55,0),MATCH($I58,Calendario!$D$2:$H$2,0)),IF($K58=2,IF(AO58="",INDEX(Calendario!$D$3:$H$55,MATCH(AP$4,Calendario!$A$3:$A$55,0),MATCH($I58,Calendario!$D$2:$H$2,0)),""),IF($K58=3,IF(AND((AN58=""),(AO58="")),INDEX(Calendario!$D$3:$H$55,MATCH(AP$4,Calendario!$A$3:$A$55,0),MATCH($I58,Calendario!$D$2:$H$2,0)),""),IF($K58=4,IF(AND((AM58=""),(AN58=""),(AO58="")),INDEX(Calendario!$D$3:$H$55,MATCH(AP$4,Calendario!$A$3:$A$55,0),MATCH($I58,Calendario!$D$2:$H$2,0)),""))))))))</f>
        <v/>
      </c>
      <c r="AQ58" s="107" t="str">
        <f>IF(ISBLANK($I58),"",IF(OR(EXACT(($I58),PROPER(TEXT(AQ57,"dddd"))),(EXACT(($I58),PROPER(TEXT(AQ56,"dddd"))))),"",IF(EXACT(($I58),(PROPER(TEXT(AQ$3,"dddd")))),"",IF($K58=1,INDEX(Calendario!$D$3:$H$55,MATCH(AQ$4,Calendario!$A$3:$A$55,0),MATCH($I58,Calendario!$D$2:$H$2,0)),IF($K58=2,IF(AP58="",INDEX(Calendario!$D$3:$H$55,MATCH(AQ$4,Calendario!$A$3:$A$55,0),MATCH($I58,Calendario!$D$2:$H$2,0)),""),IF($K58=3,IF(AND((AO58=""),(AP58="")),INDEX(Calendario!$D$3:$H$55,MATCH(AQ$4,Calendario!$A$3:$A$55,0),MATCH($I58,Calendario!$D$2:$H$2,0)),""),IF($K58=4,IF(AND((AN58=""),(AO58=""),(AP58="")),INDEX(Calendario!$D$3:$H$55,MATCH(AQ$4,Calendario!$A$3:$A$55,0),MATCH($I58,Calendario!$D$2:$H$2,0)),""))))))))</f>
        <v/>
      </c>
      <c r="AR58" s="108">
        <f>IF(ISBLANK($I58),"",IF(OR(EXACT(($I58),PROPER(TEXT(AR57,"dddd"))),(EXACT(($I58),PROPER(TEXT(AR56,"dddd"))))),"",IF(EXACT(($I58),(PROPER(TEXT(AR$3,"dddd")))),"",IF($K58=1,INDEX(Calendario!$D$3:$H$55,MATCH(AR$4,Calendario!$A$3:$A$55,0),MATCH($I58,Calendario!$D$2:$H$2,0)),IF($K58=2,IF(AQ58="",INDEX(Calendario!$D$3:$H$55,MATCH(AR$4,Calendario!$A$3:$A$55,0),MATCH($I58,Calendario!$D$2:$H$2,0)),""),IF($K58=3,IF(AND((AP58=""),(AQ58="")),INDEX(Calendario!$D$3:$H$55,MATCH(AR$4,Calendario!$A$3:$A$55,0),MATCH($I58,Calendario!$D$2:$H$2,0)),""),IF($K58=4,IF(AND((AO58=""),(AP58=""),(AQ58="")),INDEX(Calendario!$D$3:$H$55,MATCH(AR$4,Calendario!$A$3:$A$55,0),MATCH($I58,Calendario!$D$2:$H$2,0)),""))))))))</f>
        <v>44775</v>
      </c>
      <c r="AS58" s="108" t="str">
        <f>IF(ISBLANK($I58),"",IF(OR(EXACT(($I58),PROPER(TEXT(AS57,"dddd"))),(EXACT(($I58),PROPER(TEXT(AS56,"dddd"))))),"",IF(EXACT(($I58),(PROPER(TEXT(AS$3,"dddd")))),"",IF($K58=1,INDEX(Calendario!$D$3:$H$55,MATCH(AS$4,Calendario!$A$3:$A$55,0),MATCH($I58,Calendario!$D$2:$H$2,0)),IF($K58=2,IF(AR58="",INDEX(Calendario!$D$3:$H$55,MATCH(AS$4,Calendario!$A$3:$A$55,0),MATCH($I58,Calendario!$D$2:$H$2,0)),""),IF($K58=3,IF(AND((AQ58=""),(AR58="")),INDEX(Calendario!$D$3:$H$55,MATCH(AS$4,Calendario!$A$3:$A$55,0),MATCH($I58,Calendario!$D$2:$H$2,0)),""),IF($K58=4,IF(AND((AP58=""),(AQ58=""),(AR58="")),INDEX(Calendario!$D$3:$H$55,MATCH(AS$4,Calendario!$A$3:$A$55,0),MATCH($I58,Calendario!$D$2:$H$2,0)),""))))))))</f>
        <v/>
      </c>
      <c r="AT58" s="108" t="str">
        <f>IF(ISBLANK($I58),"",IF(OR(EXACT(($I58),PROPER(TEXT(AT57,"dddd"))),(EXACT(($I58),PROPER(TEXT(AT56,"dddd"))))),"",IF(EXACT(($I58),(PROPER(TEXT(AT$3,"dddd")))),"",IF($K58=1,INDEX(Calendario!$D$3:$H$55,MATCH(AT$4,Calendario!$A$3:$A$55,0),MATCH($I58,Calendario!$D$2:$H$2,0)),IF($K58=2,IF(AS58="",INDEX(Calendario!$D$3:$H$55,MATCH(AT$4,Calendario!$A$3:$A$55,0),MATCH($I58,Calendario!$D$2:$H$2,0)),""),IF($K58=3,IF(AND((AR58=""),(AS58="")),INDEX(Calendario!$D$3:$H$55,MATCH(AT$4,Calendario!$A$3:$A$55,0),MATCH($I58,Calendario!$D$2:$H$2,0)),""),IF($K58=4,IF(AND((AQ58=""),(AR58=""),(AS58="")),INDEX(Calendario!$D$3:$H$55,MATCH(AT$4,Calendario!$A$3:$A$55,0),MATCH($I58,Calendario!$D$2:$H$2,0)),""))))))))</f>
        <v/>
      </c>
      <c r="AU58" s="108" t="str">
        <f>IF(ISBLANK($I58),"",IF(OR(EXACT(($I58),PROPER(TEXT(AU57,"dddd"))),(EXACT(($I58),PROPER(TEXT(AU56,"dddd"))))),"",IF(EXACT(($I58),(PROPER(TEXT(AU$3,"dddd")))),"",IF($K58=1,INDEX(Calendario!$D$3:$H$55,MATCH(AU$4,Calendario!$A$3:$A$55,0),MATCH($I58,Calendario!$D$2:$H$2,0)),IF($K58=2,IF(AT58="",INDEX(Calendario!$D$3:$H$55,MATCH(AU$4,Calendario!$A$3:$A$55,0),MATCH($I58,Calendario!$D$2:$H$2,0)),""),IF($K58=3,IF(AND((AS58=""),(AT58="")),INDEX(Calendario!$D$3:$H$55,MATCH(AU$4,Calendario!$A$3:$A$55,0),MATCH($I58,Calendario!$D$2:$H$2,0)),""),IF($K58=4,IF(AND((AR58=""),(AS58=""),(AT58="")),INDEX(Calendario!$D$3:$H$55,MATCH(AU$4,Calendario!$A$3:$A$55,0),MATCH($I58,Calendario!$D$2:$H$2,0)),""))))))))</f>
        <v/>
      </c>
      <c r="AV58" s="107">
        <f>IF(ISBLANK($I58),"",IF(OR(EXACT(($I58),PROPER(TEXT(AV57,"dddd"))),(EXACT(($I58),PROPER(TEXT(AV56,"dddd"))))),"",IF(EXACT(($I58),(PROPER(TEXT(AV$3,"dddd")))),"",IF($K58=1,INDEX(Calendario!$D$3:$H$55,MATCH(AV$4,Calendario!$A$3:$A$55,0),MATCH($I58,Calendario!$D$2:$H$2,0)),IF($K58=2,IF(AU58="",INDEX(Calendario!$D$3:$H$55,MATCH(AV$4,Calendario!$A$3:$A$55,0),MATCH($I58,Calendario!$D$2:$H$2,0)),""),IF($K58=3,IF(AND((AT58=""),(AU58="")),INDEX(Calendario!$D$3:$H$55,MATCH(AV$4,Calendario!$A$3:$A$55,0),MATCH($I58,Calendario!$D$2:$H$2,0)),""),IF($K58=4,IF(AND((AS58=""),(AT58=""),(AU58="")),INDEX(Calendario!$D$3:$H$55,MATCH(AV$4,Calendario!$A$3:$A$55,0),MATCH($I58,Calendario!$D$2:$H$2,0)),""))))))))</f>
        <v>44803</v>
      </c>
      <c r="AW58" s="107" t="str">
        <f>IF(ISBLANK($I58),"",IF(OR(EXACT(($I58),PROPER(TEXT(AW57,"dddd"))),(EXACT(($I58),PROPER(TEXT(AW56,"dddd"))))),"",IF(EXACT(($I58),(PROPER(TEXT(AW$3,"dddd")))),"",IF($K58=1,INDEX(Calendario!$D$3:$H$55,MATCH(AW$4,Calendario!$A$3:$A$55,0),MATCH($I58,Calendario!$D$2:$H$2,0)),IF($K58=2,IF(AV58="",INDEX(Calendario!$D$3:$H$55,MATCH(AW$4,Calendario!$A$3:$A$55,0),MATCH($I58,Calendario!$D$2:$H$2,0)),""),IF($K58=3,IF(AND((AU58=""),(AV58="")),INDEX(Calendario!$D$3:$H$55,MATCH(AW$4,Calendario!$A$3:$A$55,0),MATCH($I58,Calendario!$D$2:$H$2,0)),""),IF($K58=4,IF(AND((AT58=""),(AU58=""),(AV58="")),INDEX(Calendario!$D$3:$H$55,MATCH(AW$4,Calendario!$A$3:$A$55,0),MATCH($I58,Calendario!$D$2:$H$2,0)),""))))))))</f>
        <v/>
      </c>
      <c r="AX58" s="107" t="str">
        <f>IF(ISBLANK($I58),"",IF(OR(EXACT(($I58),PROPER(TEXT(AX57,"dddd"))),(EXACT(($I58),PROPER(TEXT(AX56,"dddd"))))),"",IF(EXACT(($I58),(PROPER(TEXT(AX$3,"dddd")))),"",IF($K58=1,INDEX(Calendario!$D$3:$H$55,MATCH(AX$4,Calendario!$A$3:$A$55,0),MATCH($I58,Calendario!$D$2:$H$2,0)),IF($K58=2,IF(AW58="",INDEX(Calendario!$D$3:$H$55,MATCH(AX$4,Calendario!$A$3:$A$55,0),MATCH($I58,Calendario!$D$2:$H$2,0)),""),IF($K58=3,IF(AND((AV58=""),(AW58="")),INDEX(Calendario!$D$3:$H$55,MATCH(AX$4,Calendario!$A$3:$A$55,0),MATCH($I58,Calendario!$D$2:$H$2,0)),""),IF($K58=4,IF(AND((AU58=""),(AV58=""),(AW58="")),INDEX(Calendario!$D$3:$H$55,MATCH(AX$4,Calendario!$A$3:$A$55,0),MATCH($I58,Calendario!$D$2:$H$2,0)),""))))))))</f>
        <v/>
      </c>
      <c r="AY58" s="107" t="str">
        <f>IF(ISBLANK($I58),"",IF(OR(EXACT(($I58),PROPER(TEXT(AY57,"dddd"))),(EXACT(($I58),PROPER(TEXT(AY56,"dddd"))))),"",IF(EXACT(($I58),(PROPER(TEXT(AY$3,"dddd")))),"",IF($K58=1,INDEX(Calendario!$D$3:$H$55,MATCH(AY$4,Calendario!$A$3:$A$55,0),MATCH($I58,Calendario!$D$2:$H$2,0)),IF($K58=2,IF(AX58="",INDEX(Calendario!$D$3:$H$55,MATCH(AY$4,Calendario!$A$3:$A$55,0),MATCH($I58,Calendario!$D$2:$H$2,0)),""),IF($K58=3,IF(AND((AW58=""),(AX58="")),INDEX(Calendario!$D$3:$H$55,MATCH(AY$4,Calendario!$A$3:$A$55,0),MATCH($I58,Calendario!$D$2:$H$2,0)),""),IF($K58=4,IF(AND((AV58=""),(AW58=""),(AX58="")),INDEX(Calendario!$D$3:$H$55,MATCH(AY$4,Calendario!$A$3:$A$55,0),MATCH($I58,Calendario!$D$2:$H$2,0)),""))))))))</f>
        <v/>
      </c>
      <c r="AZ58" s="107">
        <f>IF(ISBLANK($I58),"",IF(OR(EXACT(($I58),PROPER(TEXT(AZ57,"dddd"))),(EXACT(($I58),PROPER(TEXT(AZ56,"dddd"))))),"",IF(EXACT(($I58),(PROPER(TEXT(AZ$3,"dddd")))),"",IF($K58=1,INDEX(Calendario!$D$3:$H$55,MATCH(AZ$4,Calendario!$A$3:$A$55,0),MATCH($I58,Calendario!$D$2:$H$2,0)),IF($K58=2,IF(AY58="",INDEX(Calendario!$D$3:$H$55,MATCH(AZ$4,Calendario!$A$3:$A$55,0),MATCH($I58,Calendario!$D$2:$H$2,0)),""),IF($K58=3,IF(AND((AX58=""),(AY58="")),INDEX(Calendario!$D$3:$H$55,MATCH(AZ$4,Calendario!$A$3:$A$55,0),MATCH($I58,Calendario!$D$2:$H$2,0)),""),IF($K58=4,IF(AND((AW58=""),(AX58=""),(AY58="")),INDEX(Calendario!$D$3:$H$55,MATCH(AZ$4,Calendario!$A$3:$A$55,0),MATCH($I58,Calendario!$D$2:$H$2,0)),""))))))))</f>
        <v>44831</v>
      </c>
      <c r="BA58" s="108" t="str">
        <f>IF(ISBLANK($I58),"",IF(OR(EXACT(($I58),PROPER(TEXT(BA57,"dddd"))),(EXACT(($I58),PROPER(TEXT(BA56,"dddd"))))),"",IF(EXACT(($I58),(PROPER(TEXT(BA$3,"dddd")))),"",IF($K58=1,INDEX(Calendario!$D$3:$H$55,MATCH(BA$4,Calendario!$A$3:$A$55,0),MATCH($I58,Calendario!$D$2:$H$2,0)),IF($K58=2,IF(AZ58="",INDEX(Calendario!$D$3:$H$55,MATCH(BA$4,Calendario!$A$3:$A$55,0),MATCH($I58,Calendario!$D$2:$H$2,0)),""),IF($K58=3,IF(AND((AY58=""),(AZ58="")),INDEX(Calendario!$D$3:$H$55,MATCH(BA$4,Calendario!$A$3:$A$55,0),MATCH($I58,Calendario!$D$2:$H$2,0)),""),IF($K58=4,IF(AND((AX58=""),(AY58=""),(AZ58="")),INDEX(Calendario!$D$3:$H$55,MATCH(BA$4,Calendario!$A$3:$A$55,0),MATCH($I58,Calendario!$D$2:$H$2,0)),""))))))))</f>
        <v/>
      </c>
      <c r="BB58" s="108" t="str">
        <f>IF(ISBLANK($I58),"",IF(OR(EXACT(($I58),PROPER(TEXT(BB57,"dddd"))),(EXACT(($I58),PROPER(TEXT(BB56,"dddd"))))),"",IF(EXACT(($I58),(PROPER(TEXT(BB$3,"dddd")))),"",IF($K58=1,INDEX(Calendario!$D$3:$H$55,MATCH(BB$4,Calendario!$A$3:$A$55,0),MATCH($I58,Calendario!$D$2:$H$2,0)),IF($K58=2,IF(BA58="",INDEX(Calendario!$D$3:$H$55,MATCH(BB$4,Calendario!$A$3:$A$55,0),MATCH($I58,Calendario!$D$2:$H$2,0)),""),IF($K58=3,IF(AND((AZ58=""),(BA58="")),INDEX(Calendario!$D$3:$H$55,MATCH(BB$4,Calendario!$A$3:$A$55,0),MATCH($I58,Calendario!$D$2:$H$2,0)),""),IF($K58=4,IF(AND((AY58=""),(AZ58=""),(BA58="")),INDEX(Calendario!$D$3:$H$55,MATCH(BB$4,Calendario!$A$3:$A$55,0),MATCH($I58,Calendario!$D$2:$H$2,0)),""))))))))</f>
        <v/>
      </c>
      <c r="BC58" s="108" t="str">
        <f>IF(ISBLANK($I58),"",IF(OR(EXACT(($I58),PROPER(TEXT(BC57,"dddd"))),(EXACT(($I58),PROPER(TEXT(BC56,"dddd"))))),"",IF(EXACT(($I58),(PROPER(TEXT(BC$3,"dddd")))),"",IF($K58=1,INDEX(Calendario!$D$3:$H$55,MATCH(BC$4,Calendario!$A$3:$A$55,0),MATCH($I58,Calendario!$D$2:$H$2,0)),IF($K58=2,IF(BB58="",INDEX(Calendario!$D$3:$H$55,MATCH(BC$4,Calendario!$A$3:$A$55,0),MATCH($I58,Calendario!$D$2:$H$2,0)),""),IF($K58=3,IF(AND((BA58=""),(BB58="")),INDEX(Calendario!$D$3:$H$55,MATCH(BC$4,Calendario!$A$3:$A$55,0),MATCH($I58,Calendario!$D$2:$H$2,0)),""),IF($K58=4,IF(AND((AZ58=""),(BA58=""),(BB58="")),INDEX(Calendario!$D$3:$H$55,MATCH(BC$4,Calendario!$A$3:$A$55,0),MATCH($I58,Calendario!$D$2:$H$2,0)),""))))))))</f>
        <v/>
      </c>
      <c r="BD58" s="108">
        <f>IF(ISBLANK($I58),"",IF(OR(EXACT(($I58),PROPER(TEXT(BD57,"dddd"))),(EXACT(($I58),PROPER(TEXT(BD56,"dddd"))))),"",IF(EXACT(($I58),(PROPER(TEXT(BD$3,"dddd")))),"",IF($K58=1,INDEX(Calendario!$D$3:$H$55,MATCH(BD$4,Calendario!$A$3:$A$55,0),MATCH($I58,Calendario!$D$2:$H$2,0)),IF($K58=2,IF(BC58="",INDEX(Calendario!$D$3:$H$55,MATCH(BD$4,Calendario!$A$3:$A$55,0),MATCH($I58,Calendario!$D$2:$H$2,0)),""),IF($K58=3,IF(AND((BB58=""),(BC58="")),INDEX(Calendario!$D$3:$H$55,MATCH(BD$4,Calendario!$A$3:$A$55,0),MATCH($I58,Calendario!$D$2:$H$2,0)),""),IF($K58=4,IF(AND((BA58=""),(BB58=""),(BC58="")),INDEX(Calendario!$D$3:$H$55,MATCH(BD$4,Calendario!$A$3:$A$55,0),MATCH($I58,Calendario!$D$2:$H$2,0)),""))))))))</f>
        <v>44859</v>
      </c>
      <c r="BE58" s="107" t="str">
        <f>IF(ISBLANK($I58),"",IF(OR(EXACT(($I58),PROPER(TEXT(BE57,"dddd"))),(EXACT(($I58),PROPER(TEXT(BE56,"dddd"))))),"",IF(EXACT(($I58),(PROPER(TEXT(BE$3,"dddd")))),"",IF($K58=1,INDEX(Calendario!$D$3:$H$55,MATCH(BE$4,Calendario!$A$3:$A$55,0),MATCH($I58,Calendario!$D$2:$H$2,0)),IF($K58=2,IF(BD58="",INDEX(Calendario!$D$3:$H$55,MATCH(BE$4,Calendario!$A$3:$A$55,0),MATCH($I58,Calendario!$D$2:$H$2,0)),""),IF($K58=3,IF(AND((BC58=""),(BD58="")),INDEX(Calendario!$D$3:$H$55,MATCH(BE$4,Calendario!$A$3:$A$55,0),MATCH($I58,Calendario!$D$2:$H$2,0)),""),IF($K58=4,IF(AND((BB58=""),(BC58=""),(BD58="")),INDEX(Calendario!$D$3:$H$55,MATCH(BE$4,Calendario!$A$3:$A$55,0),MATCH($I58,Calendario!$D$2:$H$2,0)),""))))))))</f>
        <v/>
      </c>
      <c r="BF58" s="107" t="str">
        <f>IF(ISBLANK($I58),"",IF(OR(EXACT(($I58),PROPER(TEXT(BF57,"dddd"))),(EXACT(($I58),PROPER(TEXT(BF56,"dddd"))))),"",IF(EXACT(($I58),(PROPER(TEXT(BF$3,"dddd")))),"",IF($K58=1,INDEX(Calendario!$D$3:$H$55,MATCH(BF$4,Calendario!$A$3:$A$55,0),MATCH($I58,Calendario!$D$2:$H$2,0)),IF($K58=2,IF(BE58="",INDEX(Calendario!$D$3:$H$55,MATCH(BF$4,Calendario!$A$3:$A$55,0),MATCH($I58,Calendario!$D$2:$H$2,0)),""),IF($K58=3,IF(AND((BD58=""),(BE58="")),INDEX(Calendario!$D$3:$H$55,MATCH(BF$4,Calendario!$A$3:$A$55,0),MATCH($I58,Calendario!$D$2:$H$2,0)),""),IF($K58=4,IF(AND((BC58=""),(BD58=""),(BE58="")),INDEX(Calendario!$D$3:$H$55,MATCH(BF$4,Calendario!$A$3:$A$55,0),MATCH($I58,Calendario!$D$2:$H$2,0)),""))))))))</f>
        <v/>
      </c>
      <c r="BG58" s="107" t="str">
        <f>IF(ISBLANK($I58),"",IF(OR(EXACT(($I58),PROPER(TEXT(BG57,"dddd"))),(EXACT(($I58),PROPER(TEXT(BG56,"dddd"))))),"",IF(EXACT(($I58),(PROPER(TEXT(BG$3,"dddd")))),"",IF($K58=1,INDEX(Calendario!$D$3:$H$55,MATCH(BG$4,Calendario!$A$3:$A$55,0),MATCH($I58,Calendario!$D$2:$H$2,0)),IF($K58=2,IF(BF58="",INDEX(Calendario!$D$3:$H$55,MATCH(BG$4,Calendario!$A$3:$A$55,0),MATCH($I58,Calendario!$D$2:$H$2,0)),""),IF($K58=3,IF(AND((BE58=""),(BF58="")),INDEX(Calendario!$D$3:$H$55,MATCH(BG$4,Calendario!$A$3:$A$55,0),MATCH($I58,Calendario!$D$2:$H$2,0)),""),IF($K58=4,IF(AND((BD58=""),(BE58=""),(BF58="")),INDEX(Calendario!$D$3:$H$55,MATCH(BG$4,Calendario!$A$3:$A$55,0),MATCH($I58,Calendario!$D$2:$H$2,0)),""))))))))</f>
        <v/>
      </c>
      <c r="BH58" s="107">
        <f>IF(ISBLANK($I58),"",IF(OR(EXACT(($I58),PROPER(TEXT(BH57,"dddd"))),(EXACT(($I58),PROPER(TEXT(BH56,"dddd"))))),"",IF(EXACT(($I58),(PROPER(TEXT(BH$3,"dddd")))),"",IF($K58=1,INDEX(Calendario!$D$3:$H$55,MATCH(BH$4,Calendario!$A$3:$A$55,0),MATCH($I58,Calendario!$D$2:$H$2,0)),IF($K58=2,IF(BG58="",INDEX(Calendario!$D$3:$H$55,MATCH(BH$4,Calendario!$A$3:$A$55,0),MATCH($I58,Calendario!$D$2:$H$2,0)),""),IF($K58=3,IF(AND((BF58=""),(BG58="")),INDEX(Calendario!$D$3:$H$55,MATCH(BH$4,Calendario!$A$3:$A$55,0),MATCH($I58,Calendario!$D$2:$H$2,0)),""),IF($K58=4,IF(AND((BE58=""),(BF58=""),(BG58="")),INDEX(Calendario!$D$3:$H$55,MATCH(BH$4,Calendario!$A$3:$A$55,0),MATCH($I58,Calendario!$D$2:$H$2,0)),""))))))))</f>
        <v>44887</v>
      </c>
      <c r="BI58" s="108" t="str">
        <f>IF(ISBLANK($I58),"",IF(OR(EXACT(($I58),PROPER(TEXT(BI57,"dddd"))),(EXACT(($I58),PROPER(TEXT(BI56,"dddd"))))),"",IF(EXACT(($I58),(PROPER(TEXT(BI$3,"dddd")))),"",IF($K58=1,INDEX(Calendario!$D$3:$H$55,MATCH(BI$4,Calendario!$A$3:$A$55,0),MATCH($I58,Calendario!$D$2:$H$2,0)),IF($K58=2,IF(BH58="",INDEX(Calendario!$D$3:$H$55,MATCH(BI$4,Calendario!$A$3:$A$55,0),MATCH($I58,Calendario!$D$2:$H$2,0)),""),IF($K58=3,IF(AND((BG58=""),(BH58="")),INDEX(Calendario!$D$3:$H$55,MATCH(BI$4,Calendario!$A$3:$A$55,0),MATCH($I58,Calendario!$D$2:$H$2,0)),""),IF($K58=4,IF(AND((BF58=""),(BG58=""),(BH58="")),INDEX(Calendario!$D$3:$H$55,MATCH(BI$4,Calendario!$A$3:$A$55,0),MATCH($I58,Calendario!$D$2:$H$2,0)),""))))))))</f>
        <v/>
      </c>
      <c r="BJ58" s="108" t="str">
        <f>IF(ISBLANK($I58),"",IF(OR(EXACT(($I58),PROPER(TEXT(BJ57,"dddd"))),(EXACT(($I58),PROPER(TEXT(BJ56,"dddd"))))),"",IF(EXACT(($I58),(PROPER(TEXT(BJ$3,"dddd")))),"",IF($K58=1,INDEX(Calendario!$D$3:$H$55,MATCH(BJ$4,Calendario!$A$3:$A$55,0),MATCH($I58,Calendario!$D$2:$H$2,0)),IF($K58=2,IF(BI58="",INDEX(Calendario!$D$3:$H$55,MATCH(BJ$4,Calendario!$A$3:$A$55,0),MATCH($I58,Calendario!$D$2:$H$2,0)),""),IF($K58=3,IF(AND((BH58=""),(BI58="")),INDEX(Calendario!$D$3:$H$55,MATCH(BJ$4,Calendario!$A$3:$A$55,0),MATCH($I58,Calendario!$D$2:$H$2,0)),""),IF($K58=4,IF(AND((BG58=""),(BH58=""),(BI58="")),INDEX(Calendario!$D$3:$H$55,MATCH(BJ$4,Calendario!$A$3:$A$55,0),MATCH($I58,Calendario!$D$2:$H$2,0)),""))))))))</f>
        <v/>
      </c>
      <c r="BK58" s="108" t="str">
        <f>IF(ISBLANK($I58),"",IF(OR(EXACT(($I58),PROPER(TEXT(BK57,"dddd"))),(EXACT(($I58),PROPER(TEXT(BK56,"dddd"))))),"",IF(EXACT(($I58),(PROPER(TEXT(BK$3,"dddd")))),"",IF($K58=1,INDEX(Calendario!$D$3:$H$55,MATCH(BK$4,Calendario!$A$3:$A$55,0),MATCH($I58,Calendario!$D$2:$H$2,0)),IF($K58=2,IF(BJ58="",INDEX(Calendario!$D$3:$H$55,MATCH(BK$4,Calendario!$A$3:$A$55,0),MATCH($I58,Calendario!$D$2:$H$2,0)),""),IF($K58=3,IF(AND((BI58=""),(BJ58="")),INDEX(Calendario!$D$3:$H$55,MATCH(BK$4,Calendario!$A$3:$A$55,0),MATCH($I58,Calendario!$D$2:$H$2,0)),""),IF($K58=4,IF(AND((BH58=""),(BI58=""),(BJ58="")),INDEX(Calendario!$D$3:$H$55,MATCH(BK$4,Calendario!$A$3:$A$55,0),MATCH($I58,Calendario!$D$2:$H$2,0)),""))))))))</f>
        <v/>
      </c>
      <c r="BL58" s="108">
        <f>IF(ISBLANK($I58),"",IF(OR(EXACT(($I58),PROPER(TEXT(BL57,"dddd"))),(EXACT(($I58),PROPER(TEXT(BL56,"dddd"))))),"",IF(EXACT(($I58),(PROPER(TEXT(BL$3,"dddd")))),"",IF($K58=1,INDEX(Calendario!$D$3:$H$55,MATCH(BL$4,Calendario!$A$3:$A$55,0),MATCH($I58,Calendario!$D$2:$H$2,0)),IF($K58=2,IF(BK58="",INDEX(Calendario!$D$3:$H$55,MATCH(BL$4,Calendario!$A$3:$A$55,0),MATCH($I58,Calendario!$D$2:$H$2,0)),""),IF($K58=3,IF(AND((BJ58=""),(BK58="")),INDEX(Calendario!$D$3:$H$55,MATCH(BL$4,Calendario!$A$3:$A$55,0),MATCH($I58,Calendario!$D$2:$H$2,0)),""),IF($K58=4,IF(AND((BI58=""),(BJ58=""),(BK58="")),INDEX(Calendario!$D$3:$H$55,MATCH(BL$4,Calendario!$A$3:$A$55,0),MATCH($I58,Calendario!$D$2:$H$2,0)),""))))))))</f>
        <v>44915</v>
      </c>
      <c r="BM58" s="108" t="str">
        <f>IF(ISBLANK($I58),"",IF(OR(EXACT(($I58),PROPER(TEXT(BM57,"dddd"))),(EXACT(($I58),PROPER(TEXT(BM56,"dddd"))))),"",IF(EXACT(($I58),(PROPER(TEXT(BM$3,"dddd")))),"",IF($K58=1,INDEX(Calendario!$D$3:$H$55,MATCH(BM$4,Calendario!$A$3:$A$55,0),MATCH($I58,Calendario!$D$2:$H$2,0)),IF($K58=2,IF(BL58="",INDEX(Calendario!$D$3:$H$55,MATCH(BM$4,Calendario!$A$3:$A$55,0),MATCH($I58,Calendario!$D$2:$H$2,0)),""),IF($K58=3,IF(AND((BK58=""),(BL58="")),INDEX(Calendario!$D$3:$H$55,MATCH(BM$4,Calendario!$A$3:$A$55,0),MATCH($I58,Calendario!$D$2:$H$2,0)),""),IF($K58=4,IF(AND((BJ58=""),(BK58=""),(BL58="")),INDEX(Calendario!$D$3:$H$55,MATCH(BM$4,Calendario!$A$3:$A$55,0),MATCH($I58,Calendario!$D$2:$H$2,0)),""))))))))</f>
        <v/>
      </c>
      <c r="BO58" s="88" t="s">
        <v>818</v>
      </c>
    </row>
    <row r="59" spans="1:67" s="88" customFormat="1" ht="26.25" customHeight="1" x14ac:dyDescent="0.25">
      <c r="A59" s="178">
        <f>IF(G59="","",IF(A58="",IF(A57="",IF(A56="",#REF!+1,A56+1),A57+1),A58+1))</f>
        <v>42</v>
      </c>
      <c r="B59" s="176" t="s">
        <v>1284</v>
      </c>
      <c r="C59" s="176" t="s">
        <v>1590</v>
      </c>
      <c r="D59" s="177" t="str">
        <f>IF(ISNA(VLOOKUP(C59,TSeccBS!$D:$H,5,FALSE)),"",VLOOKUP(C59,TSeccBS!$D:$H,5,FALSE))</f>
        <v>VILLAVICENCIO</v>
      </c>
      <c r="E59" s="176" t="s">
        <v>818</v>
      </c>
      <c r="F59" s="176" t="s">
        <v>90</v>
      </c>
      <c r="G59" s="177" t="str">
        <f>IF(ISNA(VLOOKUP(F59,Tmunic!$C$2:$D$1160,2,FALSE)),"",VLOOKUP(F59,Tmunic!$C$2:$D$1160,2,FALSE))</f>
        <v>UB PUERTO LOPEZ</v>
      </c>
      <c r="H59" s="184" t="str">
        <f>IF(ISNA(VLOOKUP(G59,TDirReg!$F$1:$H$184,3,0)),"",VLOOKUP(G59,TDirReg!$F$1:$H$184,3,0))</f>
        <v>Hospital Local Calle 8.N 6 - 50 Barrio Gaitán</v>
      </c>
      <c r="I59" s="196" t="s">
        <v>126</v>
      </c>
      <c r="J59" s="195" t="s">
        <v>133</v>
      </c>
      <c r="K59" s="197">
        <v>4</v>
      </c>
      <c r="L59" s="202">
        <f t="shared" si="2"/>
        <v>13</v>
      </c>
      <c r="M59" s="107" t="str">
        <f>IF(ISBLANK($I59),"",IF(EXACT(($I59),(PROPER(TEXT(M$3,"dddd")))),"",IF(EXACT(M$4,$J59),IF($K59=1,INDEX(Calendario!$D$3:$H$55,MATCH(M$4,Calendario!$A$3:$A$55,0),MATCH($I59,Calendario!$D$2:$H$2,0)),INDEX(Calendario!$D$3:$H$55,MATCH($J59,Calendario!$A$3:$A$55,0),MATCH($I59,Calendario!$D$2:$H$2,0))),"")))</f>
        <v/>
      </c>
      <c r="N59" s="107" t="str">
        <f>IF(ISBLANK($I59),"",IF(OR(EXACT(($I59),PROPER(TEXT(N57,"dddd"))),(EXACT(($I59),PROPER(TEXT(N58,"dddd"))))),"",IF(EXACT(($I59),(PROPER(TEXT(N$3,"dddd")))),"",IF(EXACT(N$4,$J59),IF(M59="",IF(OR(($K59=4),($K59=3),($K59=2),($K59=1)),INDEX(Calendario!$D$3:$H$55,MATCH(N$4,Calendario!$A$3:$A$55,0),MATCH($I59,Calendario!$D$2:$H$2,0)),"")),IF($K59=1,IF(AND(M59="",EXACT((N$4),(CONCATENATE(Calendario!$A$1," ",(MID($J59,8,2))+1)))),INDEX(Calendario!$D$3:$H$55,MATCH(N$4,Calendario!$A$3:$A$55,0),MATCH($I59,Calendario!$D$2:$H$2,0)),IF(M59="","",INDEX(Calendario!$D$3:$H$55,MATCH(N$4,Calendario!$A$3:$A$55,0),MATCH($I59,Calendario!$D$2:$H$2,0)))),IF($K59=2,IF(M59="",IF(EXACT($K59,N$4),INDEX(Calendario!$D$3:$H$55,MATCH(N$4,Calendario!$A$3:$A$55,0),MATCH($I59,Calendario!$D$2:$H$2,0)),""),""),IF($K59=3,IF((M59=""),IF(EXACT($K59,N$4),INDEX(Calendario!$D$3:$H$55,MATCH(N$4,Calendario!$A$3:$A$55,0),MATCH($I59,Calendario!$D$2:$H$2,0)),""),""),IF($K59=4,IF((M59=""),IF(EXACT($K59,N$4),INDEX(Calendario!$D$3:$H$55,MATCH(N$4,Calendario!$A$3:$A$55,0),MATCH($I59,Calendario!$D$2:$H$2,0)),""),""),1))))))))</f>
        <v/>
      </c>
      <c r="O59" s="107" t="str">
        <f>IF(ISBLANK($I59),"",IF(EXACT(($I59),(PROPER(TEXT(O$3,"dddd")))),"",IF(OR(EXACT(($I59),PROPER(TEXT(O57,"dddd"))),(EXACT(($I59),PROPER(TEXT(O58,"dddd"))))),"",IF(EXACT(O$4,$J59),IF(N59="",IF(OR(($K59=4),($K59=3),($K59=2),($K59=1)),INDEX(Calendario!$D$3:$H$55,MATCH(O$4,Calendario!$A$3:$A$55,0),MATCH($I59,Calendario!$D$2:$H$2,0)),"")),IF($K59=1,IF(AND(M59="",EXACT((O$4),(CONCATENATE(Calendario!$A$1," ",(MID($J59,8,2))+1)))),INDEX(Calendario!$D$3:$H$55,MATCH(O$4,Calendario!$A$3:$A$55,0),MATCH($I59,Calendario!$D$2:$H$2,0)),IF(N59="",IF(EXACT(($I59),(PROPER(TEXT(N$3,"dddd")))),INDEX(Calendario!$D$3:$H$55,MATCH(O$4,Calendario!$A$3:$A$55,0),MATCH($I59,Calendario!$D$2:$H$2,0)),""),INDEX(Calendario!$D$3:$H$55,MATCH(O$4,Calendario!$A$3:$A$55,0),MATCH($I59,Calendario!$D$2:$H$2,0)))),IF(EXACT($M$4,"Semana 1"),IF($K59=2,IF(N59="",IF(OR(($J59="Semana 1"),($J59="Semana 2"),($J59="Semana 3")),INDEX(Calendario!$D$3:$H$55,MATCH(O$4,Calendario!$A$3:$A$55,0),MATCH($I59,Calendario!$D$2:$H$2,0)),""),""),IF($K59=3,IF(AND((M59=""),(N59="")),IF(OR(($J59="Semana 1"),($J59="Semana 2"),($J59="Semana 3")),INDEX(Calendario!$D$3:$H$55,MATCH(O$4,Calendario!$A$3:$A$55,0),MATCH($I59,Calendario!$D$2:$H$2,0)),""),""),IF($K59=4,IF(AND((M59=""),(N59="")),IF(OR(($J59="Semana 1"),($J59="Semana 2"),($J59="Semana 3")),INDEX(Calendario!$D$3:$H$55,MATCH(O$4,Calendario!$A$3:$A$55,0),MATCH($I59,Calendario!$D$2:$H$2,0)),""),"")))),IF($K59=2,IF(N59="",IF(OR(($J59="Semana 1"),($J59="Semana 2")),INDEX(Calendario!$D$3:$H$55,MATCH(O$4,Calendario!$A$3:$A$55,0),MATCH($I59,Calendario!$D$2:$H$2,0)),""),""),IF($K59=3,IF(AND((M59=""),(N59="")),IF(OR(($J59="Semana 1"),($J59="Semana 2")),INDEX(Calendario!$D$3:$H$55,MATCH(O$4,Calendario!$A$3:$A$55,0),MATCH($I59,Calendario!$D$2:$H$2,0)),""),""),IF($K59=4,IF(AND((M59=""),(N59="")),IF(OR(($J59="Semana 1"),($J59="Semana 2")),INDEX(Calendario!$D$3:$H$55,MATCH(O$4,Calendario!$A$3:$A$55,0),MATCH($I59,Calendario!$D$2:$H$2,0)),""),""))))))))))</f>
        <v/>
      </c>
      <c r="P59" s="107" t="str">
        <f>IF(ISBLANK($I59),"",IF(EXACT(($I59),(PROPER(TEXT(P$3,"dddd")))),"",IF(OR(EXACT(($I59),PROPER(TEXT(P57,"dddd"))),(EXACT(($I59),PROPER(TEXT(P58,"dddd"))))),"",IF(EXACT(P$4,$J59),IF(O59="",IF(OR(($K59=4),($K59=3),($K59=2),($K59=1)),INDEX(Calendario!$D$3:$H$55,MATCH(P$4,Calendario!$A$3:$A$55,0),MATCH($I59,Calendario!$D$2:$H$2,0)),"")),IF($K59=1,IF(AND(M59="",EXACT((P$4),(CONCATENATE(Calendario!$A$1," ",(MID($J59,8,2))+1)))),INDEX(Calendario!$D$3:$H$55,MATCH(P$4,Calendario!$A$3:$A$55,0),MATCH($I59,Calendario!$D$2:$H$2,0)),IF(O59="",IF(EXACT(($I59),(PROPER(TEXT(O$3,"dddd")))),INDEX(Calendario!$D$3:$H$55,MATCH(P$4,Calendario!$A$3:$A$55,0),MATCH($I59,Calendario!$D$2:$H$2,0)),""),INDEX(Calendario!$D$3:$H$55,MATCH(P$4,Calendario!$A$3:$A$55,0),MATCH($I59,Calendario!$D$2:$H$2,0)))),IF(EXACT($M$4,"Semana 1"),IF($K59=2,IF(O59="",IF(OR(($J59="Semana 1"),($J59="Semana 2"),($J59="Semana 3"),($J59="Semana 4")),INDEX(Calendario!$D$3:$H$55,MATCH(P$4,Calendario!$A$3:$A$55,0),MATCH($I59,Calendario!$D$2:$H$2,0)),""),""),IF($K59=3,IF(AND((N59=""),(O59="")),IF(OR(($J59="Semana 1"),($J59="Semana 2"),($J59="Semana 3"),($J59="Semana 4")),INDEX(Calendario!$D$3:$H$55,MATCH(P$4,Calendario!$A$3:$A$55,0),MATCH($I59,Calendario!$D$2:$H$2,0)),""),""),IF($K59=4,IF(AND((M59=""),(N59=""),(O59="")),IF(OR(($J59="Semana 1"),($J59="Semana 2"),($J59="Semana 3"),($J59="Semana 4")),INDEX(Calendario!$D$3:$H$55,MATCH(P$4,Calendario!$A$3:$A$55,0),MATCH($I59,Calendario!$D$2:$H$2,0)),""),"")))),IF($K59=2,IF(O59="",IF(OR(($J59="Semana 1"),($J59="Semana 2"),($J59="Semana 3")),INDEX(Calendario!$D$3:$H$55,MATCH(P$4,Calendario!$A$3:$A$55,0),MATCH($I59,Calendario!$D$2:$H$2,0)),""),""),IF($K59=3,IF(AND((N59=""),(O59="")),IF(OR(($J59="Semana 1"),($J59="Semana 2"),($J59="Semana 3")),INDEX(Calendario!$D$3:$H$55,MATCH(P$4,Calendario!$A$3:$A$55,0),MATCH($I59,Calendario!$D$2:$H$2,0)),""),""),IF($K59=4,IF(AND((M59=""),(N59=""),(O59="")),IF(OR(($J59="Semana 1"),($J59="Semana 2"),($J59="Semana 3")),INDEX(Calendario!$D$3:$H$55,MATCH(P$4,Calendario!$A$3:$A$55,0),MATCH($I59,Calendario!$D$2:$H$2,0)),""),""))))))))))</f>
        <v/>
      </c>
      <c r="Q59" s="107">
        <f>IF(ISBLANK($I59),"",IF(EXACT(($I59),(PROPER(TEXT(Q$3,"dddd")))),"",IF(OR(EXACT(($I59),PROPER(TEXT(Q57,"dddd"))),(EXACT(($I59),PROPER(TEXT(Q58,"dddd"))))),"",IF(EXACT(Q$4,$J59),IF(P59="",IF(OR(($K59=4),($K59=3),($K59=2),($K59=1)),INDEX(Calendario!$D$3:$H$55,MATCH(Q$4,Calendario!$A$3:$A$55,0),MATCH($I59,Calendario!$D$2:$H$2,0)),"")),IF($K59=1,IF(AND(M59="",EXACT((Q$4),(CONCATENATE(Calendario!$A$1," ",(MID($J59,8,2))+1)))),INDEX(Calendario!$D$3:$H$55,MATCH(Q$4,Calendario!$A$3:$A$55,0),MATCH($I59,Calendario!$D$2:$H$2,0)),IF(P59="","",INDEX(Calendario!$D$3:$H$55,MATCH(Q$4,Calendario!$A$3:$A$55,0),MATCH($I59,Calendario!$D$2:$H$2,0)))),IF(EXACT($M$4,"Semana 1"),IF($K59=2,IF(P59="",IF(OR(($J59="Semana 1"),($J59="Semana 2"),($J59="Semana 3"),($J59="Semana 4"),($J59="Semana 5")),INDEX(Calendario!$D$3:$H$55,MATCH(Q$4,Calendario!$A$3:$A$55,0),MATCH($I59,Calendario!$D$2:$H$2,0)),""),""),IF($K59=3,IF(AND((O59=""),(P59="")),IF(OR(($J59="Semana 1"),($J59="Semana 2"),($J59="Semana 3"),($J59="Semana 4"),($J59="Semana 5")),INDEX(Calendario!$D$3:$H$55,MATCH(Q$4,Calendario!$A$3:$A$55,0),MATCH($I59,Calendario!$D$2:$H$2,0)),""),""),IF($K59=4,IF(AND((N59=""),(O59=""),(P59="")),IF(OR(($J59="Semana 1"),($J59="Semana 2"),($J59="Semana 3"),($J59="Semana 4"),($J59="Semana 5")),INDEX(Calendario!$D$3:$H$55,MATCH(Q$4,Calendario!$A$3:$A$55,0),MATCH($I59,Calendario!$D$2:$H$2,0)),""),"")))),IF($K59=2,IF(P59="",IF(OR(($J59="Semana 1"),($J59="Semana 2"),($J59="Semana 3"),($J59="Semana 4")),INDEX(Calendario!$D$3:$H$55,MATCH(Q$4,Calendario!$A$3:$A$55,0),MATCH($I59,Calendario!$D$2:$H$2,0)),""),""),IF($K59=3,IF(AND((O59=""),(P59="")),IF(OR(($J59="Semana 1"),($J59="Semana 2"),($J59="Semana 3"),($J59="Semana 4")),INDEX(Calendario!$D$3:$H$55,MATCH(Q$4,Calendario!$A$3:$A$55,0),MATCH($I59,Calendario!$D$2:$H$2,0)),""),""),IF($K59=4,IF(AND((N59=""),(O59=""),(P59="")),IF(OR(($J59="Semana 1"),($J59="Semana 2"),($J59="Semana 3"),($J59="Semana 4")),INDEX(Calendario!$D$3:$H$55,MATCH(Q$4,Calendario!$A$3:$A$55,0),MATCH($I59,Calendario!$D$2:$H$2,0)),""),""))))))))))</f>
        <v>44586</v>
      </c>
      <c r="R59" s="108" t="str">
        <f>IF(ISBLANK($I59),"",IF(EXACT(($I59),(PROPER(TEXT(R$3,"dddd")))),"",IF(OR(EXACT(($I59),PROPER(TEXT(R57,"dddd"))),(EXACT(($I59),PROPER(TEXT(R58,"dddd"))))),"",IF(EXACT(R$4,$J59),IF(Q59="",IF(OR(($K59=4),($K59=3),($K59=2),($K59=1)),INDEX(Calendario!$D$3:$H$55,MATCH(R$4,Calendario!$A$3:$A$55,0),MATCH($I59,Calendario!$D$2:$H$2,0)),"")),IF($K59=1,IF(AND(N59="",EXACT((R$4),(CONCATENATE(Calendario!$A$1," ",(MID($J59,8,2))+1)))),INDEX(Calendario!$D$3:$H$55,MATCH(R$4,Calendario!$A$3:$A$55,0),MATCH($I59,Calendario!$D$2:$H$2,0)),IF(Q59="","",INDEX(Calendario!$D$3:$H$55,MATCH(R$4,Calendario!$A$3:$A$55,0),MATCH($I59,Calendario!$D$2:$H$2,0)))),IF(EXACT($M$4,"Semana 1"),IF($K59=2,IF(Q59="",IF(OR(($J59="Semana 1"),($J59="Semana 2"),($J59="Semana 3"),($J59="Semana 4"),($J59="Semana 5"),($J59="Semana 6")),INDEX(Calendario!$D$3:$H$55,MATCH(R$4,Calendario!$A$3:$A$55,0),MATCH($I59,Calendario!$D$2:$H$2,0)),""),""),IF($K59=3,IF(AND((P59=""),(Q59="")),IF(OR(($J59="Semana 1"),($J59="Semana 2"),($J59="Semana 3"),($J59="Semana 4"),($J59="Semana 5"),($J59="Semana 6")),INDEX(Calendario!$D$3:$H$55,MATCH(R$4,Calendario!$A$3:$A$55,0),MATCH($I59,Calendario!$D$2:$H$2,0)),""),""),IF($K59=4,IF(AND((O59=""),(P59=""),(Q59="")),IF(OR(($J59="Semana 1"),($J59="Semana 2"),($J59="Semana 3"),($J59="Semana 4"),($J59="Semana 5"),($J59="Semana 6")),INDEX(Calendario!$D$3:$H$55,MATCH(R$4,Calendario!$A$3:$A$55,0),MATCH($I59,Calendario!$D$2:$H$2,0)),""),"")))),IF($K59=2,IF(Q59="",IF(OR(($J59="Semana 1"),($J59="Semana 2"),($J59="Semana 3"),($J59="Semana 4"),($J59="Semana 5")),INDEX(Calendario!$D$3:$H$55,MATCH(R$4,Calendario!$A$3:$A$55,0),MATCH($I59,Calendario!$D$2:$H$2,0)),""),""),IF($K59=3,IF(AND((P59=""),(Q59="")),IF(OR(($J59="Semana 1"),($J59="Semana 2"),($J59="Semana 3"),($J59="Semana 4"),($J59="Semana 5")),INDEX(Calendario!$D$3:$H$55,MATCH(R$4,Calendario!$A$3:$A$55,0),MATCH($I59,Calendario!$D$2:$H$2,0)),""),""),IF($K59=4,IF(AND((O59=""),(P59=""),(Q59="")),IF(OR(($J59="Semana 1"),($J59="Semana 2"),($J59="Semana 3"),($J59="Semana 4"),($J59="Semana 5")),INDEX(Calendario!$D$3:$H$55,MATCH(R$4,Calendario!$A$3:$A$55,0),MATCH($I59,Calendario!$D$2:$H$2,0)),""),""))))))))))</f>
        <v/>
      </c>
      <c r="S59" s="108" t="str">
        <f>IF(ISBLANK($I59),"",IF(EXACT(($I59),(PROPER(TEXT(S$3,"dddd")))),"",IF(OR(EXACT(($I59),PROPER(TEXT(S57,"dddd"))),(EXACT(($I59),PROPER(TEXT(S58,"dddd"))))),"",IF(EXACT(S$4,$J59),IF(R59="",IF(OR(($K59=4),($K59=3),($K59=2),($K59=1)),INDEX(Calendario!$D$3:$H$55,MATCH(S$4,Calendario!$A$3:$A$55,0),MATCH($I59,Calendario!$D$2:$H$2,0)),"")),IF($K59=1,IF(AND(O59="",EXACT((S$4),(CONCATENATE(Calendario!$A$1," ",(MID($J59,8,2))+1)))),INDEX(Calendario!$D$3:$H$55,MATCH(S$4,Calendario!$A$3:$A$55,0),MATCH($I59,Calendario!$D$2:$H$2,0)),IF(R59="",IF(EXACT(($I59),(PROPER(TEXT(R$3,"dddd")))),INDEX(Calendario!$D$3:$H$55,MATCH(S$4,Calendario!$A$3:$A$55,0),MATCH($I59,Calendario!$D$2:$H$2,0)),""),INDEX(Calendario!$D$3:$H$55,MATCH(S$4,Calendario!$A$3:$A$55,0),MATCH($I59,Calendario!$D$2:$H$2,0)))),IF(EXACT($M$4,"Semana 1"),IF($K59=2,IF(R59="",IF(OR(($J59="Semana 1"),($J59="Semana 2"),($J59="Semana 3"),($J59="Semana 4"),($J59="Semana 5"),($J59="Semana 6"),($J59="Semana 7")),INDEX(Calendario!$D$3:$H$55,MATCH(S$4,Calendario!$A$3:$A$55,0),MATCH($I59,Calendario!$D$2:$H$2,0)),""),""),IF($K59=3,IF(AND((Q59=""),(R59="")),IF(OR(($J59="Semana 1"),($J59="Semana 2"),($J59="Semana 3"),($J59="Semana 4"),($J59="Semana 5"),($J59="Semana 6"),($J59="Semana 7")),INDEX(Calendario!$D$3:$H$55,MATCH(S$4,Calendario!$A$3:$A$55,0),MATCH($I59,Calendario!$D$2:$H$2,0)),""),""),IF($K59=4,IF(AND((P59=""),(Q59=""),(R59="")),IF(OR(($J59="Semana 1"),($J59="Semana 2"),($J59="Semana 3"),($J59="Semana 4"),($J59="Semana 5"),($J59="Semana 6"),($J59="Semana 7")),INDEX(Calendario!$D$3:$H$55,MATCH(S$4,Calendario!$A$3:$A$55,0),MATCH($I59,Calendario!$D$2:$H$2,0)),""),"")))),IF($K59=2,IF(R59="",IF(OR(($J59="Semana 1"),($J59="Semana 2"),($J59="Semana 3"),($J59="Semana 4"),($J59="Semana 5"),($J59="Semana 6")),INDEX(Calendario!$D$3:$H$55,MATCH(S$4,Calendario!$A$3:$A$55,0),MATCH($I59,Calendario!$D$2:$H$2,0)),""),""),IF($K59=3,IF(AND((Q59=""),(R59="")),IF(OR(($J59="Semana 1"),($J59="Semana 2"),($J59="Semana 3"),($J59="Semana 4"),($J59="Semana 5"),($J59="Semana 6")),INDEX(Calendario!$D$3:$H$55,MATCH(S$4,Calendario!$A$3:$A$55,0),MATCH($I59,Calendario!$D$2:$H$2,0)),""),""),IF($K59=4,IF(AND((P59=""),(Q59=""),(R59="")),IF(OR(($J59="Semana 1"),($J59="Semana 2"),($J59="Semana 3"),($J59="Semana 4"),($J59="Semana 5"),($J59="Semana 6")),INDEX(Calendario!$D$3:$H$55,MATCH(S$4,Calendario!$A$3:$A$55,0),MATCH($I59,Calendario!$D$2:$H$2,0)),""),""))))))))))</f>
        <v/>
      </c>
      <c r="T59" s="108" t="str">
        <f>IF(ISBLANK($I59),"",IF(EXACT(($I59),(PROPER(TEXT(T$3,"dddd")))),"",IF(OR(EXACT(($I59),PROPER(TEXT(T57,"dddd"))),(EXACT(($I59),PROPER(TEXT(T58,"dddd"))))),"",IF(EXACT(T$4,$J59),IF(S59="",IF(OR(($K59=4),($K59=3),($K59=2),($K59=1)),INDEX(Calendario!$D$3:$H$55,MATCH(T$4,Calendario!$A$3:$A$55,0),MATCH($I59,Calendario!$D$2:$H$2,0)),"")),IF($K59=1,IF(AND(P59="",EXACT((T$4),(CONCATENATE(Calendario!$A$1," ",(MID($J59,8,2))+1)))),INDEX(Calendario!$D$3:$H$55,MATCH(T$4,Calendario!$A$3:$A$55,0),MATCH($I59,Calendario!$D$2:$H$2,0)),IF(S59="",IF(EXACT(($I59),(PROPER(TEXT(S$3,"dddd")))),INDEX(Calendario!$D$3:$H$55,MATCH(T$4,Calendario!$A$3:$A$55,0),MATCH($I59,Calendario!$D$2:$H$2,0)),""),INDEX(Calendario!$D$3:$H$55,MATCH(T$4,Calendario!$A$3:$A$55,0),MATCH($I59,Calendario!$D$2:$H$2,0)))),IF(EXACT($M$4,"Semana 1"),IF($K59=2,IF(S59="",IF(OR(($J59="Semana 1"),($J59="Semana 2"),($J59="Semana 3"),($J59="Semana 4"),($J59="Semana 5"),($J59="Semana 6"),($J59="Semana 7"),($J59="Semana 8")),INDEX(Calendario!$D$3:$H$55,MATCH(T$4,Calendario!$A$3:$A$55,0),MATCH($I59,Calendario!$D$2:$H$2,0)),""),""),IF($K59=3,IF(AND((R59=""),(S59="")),IF(OR(($J59="Semana 1"),($J59="Semana 2"),($J59="Semana 3"),($J59="Semana 4"),($J59="Semana 5"),($J59="Semana 6"),($J59="Semana 7"),($J59="Semana 8")),INDEX(Calendario!$D$3:$H$55,MATCH(T$4,Calendario!$A$3:$A$55,0),MATCH($I59,Calendario!$D$2:$H$2,0)),""),""),IF($K59=4,IF(AND((Q59=""),(R59=""),(S59="")),IF(OR(($J59="Semana 1"),($J59="Semana 2"),($J59="Semana 3"),($J59="Semana 4"),($J59="Semana 5"),($J59="Semana 6"),($J59="Semana 7"),($J59="Semana 8")),INDEX(Calendario!$D$3:$H$55,MATCH(T$4,Calendario!$A$3:$A$55,0),MATCH($I59,Calendario!$D$2:$H$2,0)),""),"")))),IF($K59=2,IF(S59="",IF(OR(($J59="Semana 1"),($J59="Semana 2"),($J59="Semana 3"),($J59="Semana 4"),($J59="Semana 5"),($J59="Semana 6"),($J59="Semana 7")),INDEX(Calendario!$D$3:$H$55,MATCH(T$4,Calendario!$A$3:$A$55,0),MATCH($I59,Calendario!$D$2:$H$2,0)),""),""),IF($K59=3,IF(AND((R59=""),(S59="")),IF(OR(($J59="Semana 1"),($J59="Semana 2"),($J59="Semana 3"),($J59="Semana 4"),($J59="Semana 5"),($J59="Semana 6"),($J59="Semana 7")),INDEX(Calendario!$D$3:$H$55,MATCH(T$4,Calendario!$A$3:$A$55,0),MATCH($I59,Calendario!$D$2:$H$2,0)),""),""),IF($K59=4,IF(AND((Q59=""),(R59=""),(S59="")),IF(OR(($J59="Semana 1"),($J59="Semana 2"),($J59="Semana 3"),($J59="Semana 4"),($J59="Semana 5"),($J59="Semana 6"),($J59="Semana 7")),INDEX(Calendario!$D$3:$H$55,MATCH(T$4,Calendario!$A$3:$A$55,0),MATCH($I59,Calendario!$D$2:$H$2,0)),""),""))))))))))</f>
        <v/>
      </c>
      <c r="U59" s="108">
        <f>IF(ISBLANK($I59),"",IF(OR(EXACT(($I59),PROPER(TEXT(U58,"dddd"))),(EXACT(($I59),PROPER(TEXT(U57,"dddd"))))),"",IF(EXACT(($I59),(PROPER(TEXT(U$3,"dddd")))),"",IF($K59=1,INDEX(Calendario!$D$3:$H$55,MATCH(U$4,Calendario!$A$3:$A$55,0),MATCH($I59,Calendario!$D$2:$H$2,0)),IF($K59=2,IF(T59="",INDEX(Calendario!$D$3:$H$55,MATCH(U$4,Calendario!$A$3:$A$55,0),MATCH($I59,Calendario!$D$2:$H$2,0)),""),IF($K59=3,IF(AND((S59=""),(T59="")),INDEX(Calendario!$D$3:$H$55,MATCH(U$4,Calendario!$A$3:$A$55,0),MATCH($I59,Calendario!$D$2:$H$2,0)),""),IF($K59=4,IF(AND((R59=""),(S59=""),(T59="")),INDEX(Calendario!$D$3:$H$55,MATCH(U$4,Calendario!$A$3:$A$55,0),MATCH($I59,Calendario!$D$2:$H$2,0)),""))))))))</f>
        <v>44614</v>
      </c>
      <c r="V59" s="107" t="str">
        <f>IF(ISBLANK($I59),"",IF(OR(EXACT(($I59),PROPER(TEXT(V58,"dddd"))),(EXACT(($I59),PROPER(TEXT(V57,"dddd"))))),"",IF(EXACT(($I59),(PROPER(TEXT(V$3,"dddd")))),"",IF($K59=1,INDEX(Calendario!$D$3:$H$55,MATCH(V$4,Calendario!$A$3:$A$55,0),MATCH($I59,Calendario!$D$2:$H$2,0)),IF($K59=2,IF(U59="",INDEX(Calendario!$D$3:$H$55,MATCH(V$4,Calendario!$A$3:$A$55,0),MATCH($I59,Calendario!$D$2:$H$2,0)),""),IF($K59=3,IF(AND((T59=""),(U59="")),INDEX(Calendario!$D$3:$H$55,MATCH(V$4,Calendario!$A$3:$A$55,0),MATCH($I59,Calendario!$D$2:$H$2,0)),""),IF($K59=4,IF(AND((S59=""),(T59=""),(U59="")),INDEX(Calendario!$D$3:$H$55,MATCH(V$4,Calendario!$A$3:$A$55,0),MATCH($I59,Calendario!$D$2:$H$2,0)),""))))))))</f>
        <v/>
      </c>
      <c r="W59" s="107" t="str">
        <f>IF(ISBLANK($I59),"",IF(OR(EXACT(($I59),PROPER(TEXT(W58,"dddd"))),(EXACT(($I59),PROPER(TEXT(W57,"dddd"))))),"",IF(EXACT(($I59),(PROPER(TEXT(W$3,"dddd")))),"",IF($K59=1,INDEX(Calendario!$D$3:$H$55,MATCH(W$4,Calendario!$A$3:$A$55,0),MATCH($I59,Calendario!$D$2:$H$2,0)),IF($K59=2,IF(V59="",INDEX(Calendario!$D$3:$H$55,MATCH(W$4,Calendario!$A$3:$A$55,0),MATCH($I59,Calendario!$D$2:$H$2,0)),""),IF($K59=3,IF(AND((U59=""),(V59="")),INDEX(Calendario!$D$3:$H$55,MATCH(W$4,Calendario!$A$3:$A$55,0),MATCH($I59,Calendario!$D$2:$H$2,0)),""),IF($K59=4,IF(AND((T59=""),(U59=""),(V59="")),INDEX(Calendario!$D$3:$H$55,MATCH(W$4,Calendario!$A$3:$A$55,0),MATCH($I59,Calendario!$D$2:$H$2,0)),""))))))))</f>
        <v/>
      </c>
      <c r="X59" s="107" t="str">
        <f>IF(ISBLANK($I59),"",IF(OR(EXACT(($I59),PROPER(TEXT(X58,"dddd"))),(EXACT(($I59),PROPER(TEXT(X57,"dddd"))))),"",IF(EXACT(($I59),(PROPER(TEXT(X$3,"dddd")))),"",IF($K59=1,INDEX(Calendario!$D$3:$H$55,MATCH(X$4,Calendario!$A$3:$A$55,0),MATCH($I59,Calendario!$D$2:$H$2,0)),IF($K59=2,IF(W59="",INDEX(Calendario!$D$3:$H$55,MATCH(X$4,Calendario!$A$3:$A$55,0),MATCH($I59,Calendario!$D$2:$H$2,0)),""),IF($K59=3,IF(AND((V59=""),(W59="")),INDEX(Calendario!$D$3:$H$55,MATCH(X$4,Calendario!$A$3:$A$55,0),MATCH($I59,Calendario!$D$2:$H$2,0)),""),IF($K59=4,IF(AND((U59=""),(V59=""),(W59="")),INDEX(Calendario!$D$3:$H$55,MATCH(X$4,Calendario!$A$3:$A$55,0),MATCH($I59,Calendario!$D$2:$H$2,0)),""))))))))</f>
        <v/>
      </c>
      <c r="Y59" s="107">
        <f>IF(ISBLANK($I59),"",IF(OR(EXACT(($I59),PROPER(TEXT(Y58,"dddd"))),(EXACT(($I59),PROPER(TEXT(Y57,"dddd"))))),"",IF(EXACT(($I59),(PROPER(TEXT(Y$3,"dddd")))),"",IF($K59=1,INDEX(Calendario!$D$3:$H$55,MATCH(Y$4,Calendario!$A$3:$A$55,0),MATCH($I59,Calendario!$D$2:$H$2,0)),IF($K59=2,IF(X59="",INDEX(Calendario!$D$3:$H$55,MATCH(Y$4,Calendario!$A$3:$A$55,0),MATCH($I59,Calendario!$D$2:$H$2,0)),""),IF($K59=3,IF(AND((W59=""),(X59="")),INDEX(Calendario!$D$3:$H$55,MATCH(Y$4,Calendario!$A$3:$A$55,0),MATCH($I59,Calendario!$D$2:$H$2,0)),""),IF($K59=4,IF(AND((V59=""),(W59=""),(X59="")),INDEX(Calendario!$D$3:$H$55,MATCH(Y$4,Calendario!$A$3:$A$55,0),MATCH($I59,Calendario!$D$2:$H$2,0)),""))))))))</f>
        <v>44642</v>
      </c>
      <c r="Z59" s="107" t="str">
        <f>IF(ISBLANK($I59),"",IF(OR(EXACT(($I59),PROPER(TEXT(Z58,"dddd"))),(EXACT(($I59),PROPER(TEXT(Z57,"dddd"))))),"",IF(EXACT(($I59),(PROPER(TEXT(Z$3,"dddd")))),"",IF($K59=1,INDEX(Calendario!$D$3:$H$55,MATCH(Z$4,Calendario!$A$3:$A$55,0),MATCH($I59,Calendario!$D$2:$H$2,0)),IF($K59=2,IF(Y59="",INDEX(Calendario!$D$3:$H$55,MATCH(Z$4,Calendario!$A$3:$A$55,0),MATCH($I59,Calendario!$D$2:$H$2,0)),""),IF($K59=3,IF(AND((X59=""),(Y59="")),INDEX(Calendario!$D$3:$H$55,MATCH(Z$4,Calendario!$A$3:$A$55,0),MATCH($I59,Calendario!$D$2:$H$2,0)),""),IF($K59=4,IF(AND((W59=""),(X59=""),(Y59="")),INDEX(Calendario!$D$3:$H$55,MATCH(Z$4,Calendario!$A$3:$A$55,0),MATCH($I59,Calendario!$D$2:$H$2,0)),""))))))))</f>
        <v/>
      </c>
      <c r="AA59" s="108" t="str">
        <f>IF(ISBLANK($I59),"",IF(OR(EXACT(($I59),PROPER(TEXT(AA58,"dddd"))),(EXACT(($I59),PROPER(TEXT(AA57,"dddd"))))),"",IF(EXACT(($I59),(PROPER(TEXT(AA$3,"dddd")))),"",IF($K59=1,INDEX(Calendario!$D$3:$H$55,MATCH(AA$4,Calendario!$A$3:$A$55,0),MATCH($I59,Calendario!$D$2:$H$2,0)),IF($K59=2,IF(Z59="",INDEX(Calendario!$D$3:$H$55,MATCH(AA$4,Calendario!$A$3:$A$55,0),MATCH($I59,Calendario!$D$2:$H$2,0)),""),IF($K59=3,IF(AND((Y59=""),(Z59="")),INDEX(Calendario!$D$3:$H$55,MATCH(AA$4,Calendario!$A$3:$A$55,0),MATCH($I59,Calendario!$D$2:$H$2,0)),""),IF($K59=4,IF(AND((X59=""),(Y59=""),(Z59="")),INDEX(Calendario!$D$3:$H$55,MATCH(AA$4,Calendario!$A$3:$A$55,0),MATCH($I59,Calendario!$D$2:$H$2,0)),""))))))))</f>
        <v/>
      </c>
      <c r="AB59" s="108" t="str">
        <f>IF(ISBLANK($I59),"",IF(OR(EXACT(($I59),PROPER(TEXT(AB58,"dddd"))),(EXACT(($I59),PROPER(TEXT(AB57,"dddd"))))),"",IF(EXACT(($I59),(PROPER(TEXT(AB$3,"dddd")))),"",IF($K59=1,INDEX(Calendario!$D$3:$H$55,MATCH(AB$4,Calendario!$A$3:$A$55,0),MATCH($I59,Calendario!$D$2:$H$2,0)),IF($K59=2,IF(AA59="",INDEX(Calendario!$D$3:$H$55,MATCH(AB$4,Calendario!$A$3:$A$55,0),MATCH($I59,Calendario!$D$2:$H$2,0)),""),IF($K59=3,IF(AND((Z59=""),(AA59="")),INDEX(Calendario!$D$3:$H$55,MATCH(AB$4,Calendario!$A$3:$A$55,0),MATCH($I59,Calendario!$D$2:$H$2,0)),""),IF($K59=4,IF(AND((Y59=""),(Z59=""),(AA59="")),INDEX(Calendario!$D$3:$H$55,MATCH(AB$4,Calendario!$A$3:$A$55,0),MATCH($I59,Calendario!$D$2:$H$2,0)),""))))))))</f>
        <v/>
      </c>
      <c r="AC59" s="108">
        <f>IF(ISBLANK($I59),"",IF(OR(EXACT(($I59),PROPER(TEXT(AC58,"dddd"))),(EXACT(($I59),PROPER(TEXT(AC57,"dddd"))))),"",IF(EXACT(($I59),(PROPER(TEXT(AC$3,"dddd")))),"",IF($K59=1,INDEX(Calendario!$D$3:$H$55,MATCH(AC$4,Calendario!$A$3:$A$55,0),MATCH($I59,Calendario!$D$2:$H$2,0)),IF($K59=2,IF(AB59="",INDEX(Calendario!$D$3:$H$55,MATCH(AC$4,Calendario!$A$3:$A$55,0),MATCH($I59,Calendario!$D$2:$H$2,0)),""),IF($K59=3,IF(AND((AA59=""),(AB59="")),INDEX(Calendario!$D$3:$H$55,MATCH(AC$4,Calendario!$A$3:$A$55,0),MATCH($I59,Calendario!$D$2:$H$2,0)),""),IF($K59=4,IF(AND((Z59=""),(AA59=""),(AB59="")),INDEX(Calendario!$D$3:$H$55,MATCH(AC$4,Calendario!$A$3:$A$55,0),MATCH($I59,Calendario!$D$2:$H$2,0)),""))))))))</f>
        <v>44670</v>
      </c>
      <c r="AD59" s="108" t="str">
        <f>IF(ISBLANK($I59),"",IF(OR(EXACT(($I59),PROPER(TEXT(AD58,"dddd"))),(EXACT(($I59),PROPER(TEXT(AD57,"dddd"))))),"",IF(EXACT(($I59),(PROPER(TEXT(AD$3,"dddd")))),"",IF($K59=1,INDEX(Calendario!$D$3:$H$55,MATCH(AD$4,Calendario!$A$3:$A$55,0),MATCH($I59,Calendario!$D$2:$H$2,0)),IF($K59=2,IF(AC59="",INDEX(Calendario!$D$3:$H$55,MATCH(AD$4,Calendario!$A$3:$A$55,0),MATCH($I59,Calendario!$D$2:$H$2,0)),""),IF($K59=3,IF(AND((AB59=""),(AC59="")),INDEX(Calendario!$D$3:$H$55,MATCH(AD$4,Calendario!$A$3:$A$55,0),MATCH($I59,Calendario!$D$2:$H$2,0)),""),IF($K59=4,IF(AND((AA59=""),(AB59=""),(AC59="")),INDEX(Calendario!$D$3:$H$55,MATCH(AD$4,Calendario!$A$3:$A$55,0),MATCH($I59,Calendario!$D$2:$H$2,0)),""))))))))</f>
        <v/>
      </c>
      <c r="AE59" s="107" t="str">
        <f>IF(ISBLANK($I59),"",IF(OR(EXACT(($I59),PROPER(TEXT(AE58,"dddd"))),(EXACT(($I59),PROPER(TEXT(AE57,"dddd"))))),"",IF(EXACT(($I59),(PROPER(TEXT(AE$3,"dddd")))),"",IF($K59=1,INDEX(Calendario!$D$3:$H$55,MATCH(AE$4,Calendario!$A$3:$A$55,0),MATCH($I59,Calendario!$D$2:$H$2,0)),IF($K59=2,IF(AD59="",INDEX(Calendario!$D$3:$H$55,MATCH(AE$4,Calendario!$A$3:$A$55,0),MATCH($I59,Calendario!$D$2:$H$2,0)),""),IF($K59=3,IF(AND((AC59=""),(AD59="")),INDEX(Calendario!$D$3:$H$55,MATCH(AE$4,Calendario!$A$3:$A$55,0),MATCH($I59,Calendario!$D$2:$H$2,0)),""),IF($K59=4,IF(AND((AB59=""),(AC59=""),(AD59="")),INDEX(Calendario!$D$3:$H$55,MATCH(AE$4,Calendario!$A$3:$A$55,0),MATCH($I59,Calendario!$D$2:$H$2,0)),""))))))))</f>
        <v/>
      </c>
      <c r="AF59" s="107" t="str">
        <f>IF(ISBLANK($I59),"",IF(OR(EXACT(($I59),PROPER(TEXT(AF58,"dddd"))),(EXACT(($I59),PROPER(TEXT(AF57,"dddd"))))),"",IF(EXACT(($I59),(PROPER(TEXT(AF$3,"dddd")))),"",IF($K59=1,INDEX(Calendario!$D$3:$H$55,MATCH(AF$4,Calendario!$A$3:$A$55,0),MATCH($I59,Calendario!$D$2:$H$2,0)),IF($K59=2,IF(AE59="",INDEX(Calendario!$D$3:$H$55,MATCH(AF$4,Calendario!$A$3:$A$55,0),MATCH($I59,Calendario!$D$2:$H$2,0)),""),IF($K59=3,IF(AND((AD59=""),(AE59="")),INDEX(Calendario!$D$3:$H$55,MATCH(AF$4,Calendario!$A$3:$A$55,0),MATCH($I59,Calendario!$D$2:$H$2,0)),""),IF($K59=4,IF(AND((AC59=""),(AD59=""),(AE59="")),INDEX(Calendario!$D$3:$H$55,MATCH(AF$4,Calendario!$A$3:$A$55,0),MATCH($I59,Calendario!$D$2:$H$2,0)),""))))))))</f>
        <v/>
      </c>
      <c r="AG59" s="107">
        <f>IF(ISBLANK($I59),"",IF(OR(EXACT(($I59),PROPER(TEXT(AG58,"dddd"))),(EXACT(($I59),PROPER(TEXT(AG57,"dddd"))))),"",IF(EXACT(($I59),(PROPER(TEXT(AG$3,"dddd")))),"",IF($K59=1,INDEX(Calendario!$D$3:$H$55,MATCH(AG$4,Calendario!$A$3:$A$55,0),MATCH($I59,Calendario!$D$2:$H$2,0)),IF($K59=2,IF(AF59="",INDEX(Calendario!$D$3:$H$55,MATCH(AG$4,Calendario!$A$3:$A$55,0),MATCH($I59,Calendario!$D$2:$H$2,0)),""),IF($K59=3,IF(AND((AE59=""),(AF59="")),INDEX(Calendario!$D$3:$H$55,MATCH(AG$4,Calendario!$A$3:$A$55,0),MATCH($I59,Calendario!$D$2:$H$2,0)),""),IF($K59=4,IF(AND((AD59=""),(AE59=""),(AF59="")),INDEX(Calendario!$D$3:$H$55,MATCH(AG$4,Calendario!$A$3:$A$55,0),MATCH($I59,Calendario!$D$2:$H$2,0)),""))))))))</f>
        <v>44698</v>
      </c>
      <c r="AH59" s="107" t="str">
        <f>IF(ISBLANK($I59),"",IF(OR(EXACT(($I59),PROPER(TEXT(AH58,"dddd"))),(EXACT(($I59),PROPER(TEXT(AH57,"dddd"))))),"",IF(EXACT(($I59),(PROPER(TEXT(AH$3,"dddd")))),"",IF($K59=1,INDEX(Calendario!$D$3:$H$55,MATCH(AH$4,Calendario!$A$3:$A$55,0),MATCH($I59,Calendario!$D$2:$H$2,0)),IF($K59=2,IF(AG59="",INDEX(Calendario!$D$3:$H$55,MATCH(AH$4,Calendario!$A$3:$A$55,0),MATCH($I59,Calendario!$D$2:$H$2,0)),""),IF($K59=3,IF(AND((AF59=""),(AG59="")),INDEX(Calendario!$D$3:$H$55,MATCH(AH$4,Calendario!$A$3:$A$55,0),MATCH($I59,Calendario!$D$2:$H$2,0)),""),IF($K59=4,IF(AND((AE59=""),(AF59=""),(AG59="")),INDEX(Calendario!$D$3:$H$55,MATCH(AH$4,Calendario!$A$3:$A$55,0),MATCH($I59,Calendario!$D$2:$H$2,0)),""))))))))</f>
        <v/>
      </c>
      <c r="AI59" s="108" t="str">
        <f>IF(ISBLANK($I59),"",IF(OR(EXACT(($I59),PROPER(TEXT(AI58,"dddd"))),(EXACT(($I59),PROPER(TEXT(AI57,"dddd"))))),"",IF(EXACT(($I59),(PROPER(TEXT(AI$3,"dddd")))),"",IF($K59=1,INDEX(Calendario!$D$3:$H$55,MATCH(AI$4,Calendario!$A$3:$A$55,0),MATCH($I59,Calendario!$D$2:$H$2,0)),IF($K59=2,IF(AH59="",INDEX(Calendario!$D$3:$H$55,MATCH(AI$4,Calendario!$A$3:$A$55,0),MATCH($I59,Calendario!$D$2:$H$2,0)),""),IF($K59=3,IF(AND((AG59=""),(AH59="")),INDEX(Calendario!$D$3:$H$55,MATCH(AI$4,Calendario!$A$3:$A$55,0),MATCH($I59,Calendario!$D$2:$H$2,0)),""),IF($K59=4,IF(AND((AF59=""),(AG59=""),(AH59="")),INDEX(Calendario!$D$3:$H$55,MATCH(AI$4,Calendario!$A$3:$A$55,0),MATCH($I59,Calendario!$D$2:$H$2,0)),""))))))))</f>
        <v/>
      </c>
      <c r="AJ59" s="108" t="str">
        <f>IF(ISBLANK($I59),"",IF(OR(EXACT(($I59),PROPER(TEXT(AJ58,"dddd"))),(EXACT(($I59),PROPER(TEXT(AJ57,"dddd"))))),"",IF(EXACT(($I59),(PROPER(TEXT(AJ$3,"dddd")))),"",IF($K59=1,INDEX(Calendario!$D$3:$H$55,MATCH(AJ$4,Calendario!$A$3:$A$55,0),MATCH($I59,Calendario!$D$2:$H$2,0)),IF($K59=2,IF(AI59="",INDEX(Calendario!$D$3:$H$55,MATCH(AJ$4,Calendario!$A$3:$A$55,0),MATCH($I59,Calendario!$D$2:$H$2,0)),""),IF($K59=3,IF(AND((AH59=""),(AI59="")),INDEX(Calendario!$D$3:$H$55,MATCH(AJ$4,Calendario!$A$3:$A$55,0),MATCH($I59,Calendario!$D$2:$H$2,0)),""),IF($K59=4,IF(AND((AG59=""),(AH59=""),(AI59="")),INDEX(Calendario!$D$3:$H$55,MATCH(AJ$4,Calendario!$A$3:$A$55,0),MATCH($I59,Calendario!$D$2:$H$2,0)),""))))))))</f>
        <v/>
      </c>
      <c r="AK59" s="108">
        <f>IF(ISBLANK($I59),"",IF(OR(EXACT(($I59),PROPER(TEXT(AK58,"dddd"))),(EXACT(($I59),PROPER(TEXT(AK57,"dddd"))))),"",IF(EXACT(($I59),(PROPER(TEXT(AK$3,"dddd")))),"",IF($K59=1,INDEX(Calendario!$D$3:$H$55,MATCH(AK$4,Calendario!$A$3:$A$55,0),MATCH($I59,Calendario!$D$2:$H$2,0)),IF($K59=2,IF(AJ59="",INDEX(Calendario!$D$3:$H$55,MATCH(AK$4,Calendario!$A$3:$A$55,0),MATCH($I59,Calendario!$D$2:$H$2,0)),""),IF($K59=3,IF(AND((AI59=""),(AJ59="")),INDEX(Calendario!$D$3:$H$55,MATCH(AK$4,Calendario!$A$3:$A$55,0),MATCH($I59,Calendario!$D$2:$H$2,0)),""),IF($K59=4,IF(AND((AH59=""),(AI59=""),(AJ59="")),INDEX(Calendario!$D$3:$H$55,MATCH(AK$4,Calendario!$A$3:$A$55,0),MATCH($I59,Calendario!$D$2:$H$2,0)),""))))))))</f>
        <v>44726</v>
      </c>
      <c r="AL59" s="108" t="str">
        <f>IF(ISBLANK($I59),"",IF(OR(EXACT(($I59),PROPER(TEXT(AL58,"dddd"))),(EXACT(($I59),PROPER(TEXT(AL57,"dddd"))))),"",IF(EXACT(($I59),(PROPER(TEXT(AL$3,"dddd")))),"",IF($K59=1,INDEX(Calendario!$D$3:$H$55,MATCH(AL$4,Calendario!$A$3:$A$55,0),MATCH($I59,Calendario!$D$2:$H$2,0)),IF($K59=2,IF(AK59="",INDEX(Calendario!$D$3:$H$55,MATCH(AL$4,Calendario!$A$3:$A$55,0),MATCH($I59,Calendario!$D$2:$H$2,0)),""),IF($K59=3,IF(AND((AJ59=""),(AK59="")),INDEX(Calendario!$D$3:$H$55,MATCH(AL$4,Calendario!$A$3:$A$55,0),MATCH($I59,Calendario!$D$2:$H$2,0)),""),IF($K59=4,IF(AND((AI59=""),(AJ59=""),(AK59="")),INDEX(Calendario!$D$3:$H$55,MATCH(AL$4,Calendario!$A$3:$A$55,0),MATCH($I59,Calendario!$D$2:$H$2,0)),""))))))))</f>
        <v/>
      </c>
      <c r="AM59" s="108" t="str">
        <f>IF(ISBLANK($I59),"",IF(OR(EXACT(($I59),PROPER(TEXT(AM58,"dddd"))),(EXACT(($I59),PROPER(TEXT(AM57,"dddd"))))),"",IF(EXACT(($I59),(PROPER(TEXT(AM$3,"dddd")))),"",IF($K59=1,INDEX(Calendario!$D$3:$H$55,MATCH(AM$4,Calendario!$A$3:$A$55,0),MATCH($I59,Calendario!$D$2:$H$2,0)),IF($K59=2,IF(AL59="",INDEX(Calendario!$D$3:$H$55,MATCH(AM$4,Calendario!$A$3:$A$55,0),MATCH($I59,Calendario!$D$2:$H$2,0)),""),IF($K59=3,IF(AND((AK59=""),(AL59="")),INDEX(Calendario!$D$3:$H$55,MATCH(AM$4,Calendario!$A$3:$A$55,0),MATCH($I59,Calendario!$D$2:$H$2,0)),""),IF($K59=4,IF(AND((AJ59=""),(AK59=""),(AL59="")),INDEX(Calendario!$D$3:$H$55,MATCH(AM$4,Calendario!$A$3:$A$55,0),MATCH($I59,Calendario!$D$2:$H$2,0)),""))))))))</f>
        <v/>
      </c>
      <c r="AN59" s="107" t="str">
        <f>IF(ISBLANK($I59),"",IF(OR(EXACT(($I59),PROPER(TEXT(AN58,"dddd"))),(EXACT(($I59),PROPER(TEXT(AN57,"dddd"))))),"",IF(EXACT(($I59),(PROPER(TEXT(AN$3,"dddd")))),"",IF($K59=1,INDEX(Calendario!$D$3:$H$55,MATCH(AN$4,Calendario!$A$3:$A$55,0),MATCH($I59,Calendario!$D$2:$H$2,0)),IF($K59=2,IF(AM59="",INDEX(Calendario!$D$3:$H$55,MATCH(AN$4,Calendario!$A$3:$A$55,0),MATCH($I59,Calendario!$D$2:$H$2,0)),""),IF($K59=3,IF(AND((AL59=""),(AM59="")),INDEX(Calendario!$D$3:$H$55,MATCH(AN$4,Calendario!$A$3:$A$55,0),MATCH($I59,Calendario!$D$2:$H$2,0)),""),IF($K59=4,IF(AND((AK59=""),(AL59=""),(AM59="")),INDEX(Calendario!$D$3:$H$55,MATCH(AN$4,Calendario!$A$3:$A$55,0),MATCH($I59,Calendario!$D$2:$H$2,0)),""))))))))</f>
        <v/>
      </c>
      <c r="AO59" s="107">
        <f>IF(ISBLANK($I59),"",IF(OR(EXACT(($I59),PROPER(TEXT(AO58,"dddd"))),(EXACT(($I59),PROPER(TEXT(AO57,"dddd"))))),"",IF(EXACT(($I59),(PROPER(TEXT(AO$3,"dddd")))),"",IF($K59=1,INDEX(Calendario!$D$3:$H$55,MATCH(AO$4,Calendario!$A$3:$A$55,0),MATCH($I59,Calendario!$D$2:$H$2,0)),IF($K59=2,IF(AN59="",INDEX(Calendario!$D$3:$H$55,MATCH(AO$4,Calendario!$A$3:$A$55,0),MATCH($I59,Calendario!$D$2:$H$2,0)),""),IF($K59=3,IF(AND((AM59=""),(AN59="")),INDEX(Calendario!$D$3:$H$55,MATCH(AO$4,Calendario!$A$3:$A$55,0),MATCH($I59,Calendario!$D$2:$H$2,0)),""),IF($K59=4,IF(AND((AL59=""),(AM59=""),(AN59="")),INDEX(Calendario!$D$3:$H$55,MATCH(AO$4,Calendario!$A$3:$A$55,0),MATCH($I59,Calendario!$D$2:$H$2,0)),""))))))))</f>
        <v>44754</v>
      </c>
      <c r="AP59" s="107" t="str">
        <f>IF(ISBLANK($I59),"",IF(OR(EXACT(($I59),PROPER(TEXT(AP58,"dddd"))),(EXACT(($I59),PROPER(TEXT(AP57,"dddd"))))),"",IF(EXACT(($I59),(PROPER(TEXT(AP$3,"dddd")))),"",IF($K59=1,INDEX(Calendario!$D$3:$H$55,MATCH(AP$4,Calendario!$A$3:$A$55,0),MATCH($I59,Calendario!$D$2:$H$2,0)),IF($K59=2,IF(AO59="",INDEX(Calendario!$D$3:$H$55,MATCH(AP$4,Calendario!$A$3:$A$55,0),MATCH($I59,Calendario!$D$2:$H$2,0)),""),IF($K59=3,IF(AND((AN59=""),(AO59="")),INDEX(Calendario!$D$3:$H$55,MATCH(AP$4,Calendario!$A$3:$A$55,0),MATCH($I59,Calendario!$D$2:$H$2,0)),""),IF($K59=4,IF(AND((AM59=""),(AN59=""),(AO59="")),INDEX(Calendario!$D$3:$H$55,MATCH(AP$4,Calendario!$A$3:$A$55,0),MATCH($I59,Calendario!$D$2:$H$2,0)),""))))))))</f>
        <v/>
      </c>
      <c r="AQ59" s="107" t="str">
        <f>IF(ISBLANK($I59),"",IF(OR(EXACT(($I59),PROPER(TEXT(AQ58,"dddd"))),(EXACT(($I59),PROPER(TEXT(AQ57,"dddd"))))),"",IF(EXACT(($I59),(PROPER(TEXT(AQ$3,"dddd")))),"",IF($K59=1,INDEX(Calendario!$D$3:$H$55,MATCH(AQ$4,Calendario!$A$3:$A$55,0),MATCH($I59,Calendario!$D$2:$H$2,0)),IF($K59=2,IF(AP59="",INDEX(Calendario!$D$3:$H$55,MATCH(AQ$4,Calendario!$A$3:$A$55,0),MATCH($I59,Calendario!$D$2:$H$2,0)),""),IF($K59=3,IF(AND((AO59=""),(AP59="")),INDEX(Calendario!$D$3:$H$55,MATCH(AQ$4,Calendario!$A$3:$A$55,0),MATCH($I59,Calendario!$D$2:$H$2,0)),""),IF($K59=4,IF(AND((AN59=""),(AO59=""),(AP59="")),INDEX(Calendario!$D$3:$H$55,MATCH(AQ$4,Calendario!$A$3:$A$55,0),MATCH($I59,Calendario!$D$2:$H$2,0)),""))))))))</f>
        <v/>
      </c>
      <c r="AR59" s="108" t="str">
        <f>IF(ISBLANK($I59),"",IF(OR(EXACT(($I59),PROPER(TEXT(AR58,"dddd"))),(EXACT(($I59),PROPER(TEXT(AR57,"dddd"))))),"",IF(EXACT(($I59),(PROPER(TEXT(AR$3,"dddd")))),"",IF($K59=1,INDEX(Calendario!$D$3:$H$55,MATCH(AR$4,Calendario!$A$3:$A$55,0),MATCH($I59,Calendario!$D$2:$H$2,0)),IF($K59=2,IF(AQ59="",INDEX(Calendario!$D$3:$H$55,MATCH(AR$4,Calendario!$A$3:$A$55,0),MATCH($I59,Calendario!$D$2:$H$2,0)),""),IF($K59=3,IF(AND((AP59=""),(AQ59="")),INDEX(Calendario!$D$3:$H$55,MATCH(AR$4,Calendario!$A$3:$A$55,0),MATCH($I59,Calendario!$D$2:$H$2,0)),""),IF($K59=4,IF(AND((AO59=""),(AP59=""),(AQ59="")),INDEX(Calendario!$D$3:$H$55,MATCH(AR$4,Calendario!$A$3:$A$55,0),MATCH($I59,Calendario!$D$2:$H$2,0)),""))))))))</f>
        <v/>
      </c>
      <c r="AS59" s="108">
        <f>IF(ISBLANK($I59),"",IF(OR(EXACT(($I59),PROPER(TEXT(AS58,"dddd"))),(EXACT(($I59),PROPER(TEXT(AS57,"dddd"))))),"",IF(EXACT(($I59),(PROPER(TEXT(AS$3,"dddd")))),"",IF($K59=1,INDEX(Calendario!$D$3:$H$55,MATCH(AS$4,Calendario!$A$3:$A$55,0),MATCH($I59,Calendario!$D$2:$H$2,0)),IF($K59=2,IF(AR59="",INDEX(Calendario!$D$3:$H$55,MATCH(AS$4,Calendario!$A$3:$A$55,0),MATCH($I59,Calendario!$D$2:$H$2,0)),""),IF($K59=3,IF(AND((AQ59=""),(AR59="")),INDEX(Calendario!$D$3:$H$55,MATCH(AS$4,Calendario!$A$3:$A$55,0),MATCH($I59,Calendario!$D$2:$H$2,0)),""),IF($K59=4,IF(AND((AP59=""),(AQ59=""),(AR59="")),INDEX(Calendario!$D$3:$H$55,MATCH(AS$4,Calendario!$A$3:$A$55,0),MATCH($I59,Calendario!$D$2:$H$2,0)),""))))))))</f>
        <v>44782</v>
      </c>
      <c r="AT59" s="108" t="str">
        <f>IF(ISBLANK($I59),"",IF(OR(EXACT(($I59),PROPER(TEXT(AT58,"dddd"))),(EXACT(($I59),PROPER(TEXT(AT57,"dddd"))))),"",IF(EXACT(($I59),(PROPER(TEXT(AT$3,"dddd")))),"",IF($K59=1,INDEX(Calendario!$D$3:$H$55,MATCH(AT$4,Calendario!$A$3:$A$55,0),MATCH($I59,Calendario!$D$2:$H$2,0)),IF($K59=2,IF(AS59="",INDEX(Calendario!$D$3:$H$55,MATCH(AT$4,Calendario!$A$3:$A$55,0),MATCH($I59,Calendario!$D$2:$H$2,0)),""),IF($K59=3,IF(AND((AR59=""),(AS59="")),INDEX(Calendario!$D$3:$H$55,MATCH(AT$4,Calendario!$A$3:$A$55,0),MATCH($I59,Calendario!$D$2:$H$2,0)),""),IF($K59=4,IF(AND((AQ59=""),(AR59=""),(AS59="")),INDEX(Calendario!$D$3:$H$55,MATCH(AT$4,Calendario!$A$3:$A$55,0),MATCH($I59,Calendario!$D$2:$H$2,0)),""))))))))</f>
        <v/>
      </c>
      <c r="AU59" s="108" t="str">
        <f>IF(ISBLANK($I59),"",IF(OR(EXACT(($I59),PROPER(TEXT(AU58,"dddd"))),(EXACT(($I59),PROPER(TEXT(AU57,"dddd"))))),"",IF(EXACT(($I59),(PROPER(TEXT(AU$3,"dddd")))),"",IF($K59=1,INDEX(Calendario!$D$3:$H$55,MATCH(AU$4,Calendario!$A$3:$A$55,0),MATCH($I59,Calendario!$D$2:$H$2,0)),IF($K59=2,IF(AT59="",INDEX(Calendario!$D$3:$H$55,MATCH(AU$4,Calendario!$A$3:$A$55,0),MATCH($I59,Calendario!$D$2:$H$2,0)),""),IF($K59=3,IF(AND((AS59=""),(AT59="")),INDEX(Calendario!$D$3:$H$55,MATCH(AU$4,Calendario!$A$3:$A$55,0),MATCH($I59,Calendario!$D$2:$H$2,0)),""),IF($K59=4,IF(AND((AR59=""),(AS59=""),(AT59="")),INDEX(Calendario!$D$3:$H$55,MATCH(AU$4,Calendario!$A$3:$A$55,0),MATCH($I59,Calendario!$D$2:$H$2,0)),""))))))))</f>
        <v/>
      </c>
      <c r="AV59" s="107" t="str">
        <f>IF(ISBLANK($I59),"",IF(OR(EXACT(($I59),PROPER(TEXT(AV58,"dddd"))),(EXACT(($I59),PROPER(TEXT(AV57,"dddd"))))),"",IF(EXACT(($I59),(PROPER(TEXT(AV$3,"dddd")))),"",IF($K59=1,INDEX(Calendario!$D$3:$H$55,MATCH(AV$4,Calendario!$A$3:$A$55,0),MATCH($I59,Calendario!$D$2:$H$2,0)),IF($K59=2,IF(AU59="",INDEX(Calendario!$D$3:$H$55,MATCH(AV$4,Calendario!$A$3:$A$55,0),MATCH($I59,Calendario!$D$2:$H$2,0)),""),IF($K59=3,IF(AND((AT59=""),(AU59="")),INDEX(Calendario!$D$3:$H$55,MATCH(AV$4,Calendario!$A$3:$A$55,0),MATCH($I59,Calendario!$D$2:$H$2,0)),""),IF($K59=4,IF(AND((AS59=""),(AT59=""),(AU59="")),INDEX(Calendario!$D$3:$H$55,MATCH(AV$4,Calendario!$A$3:$A$55,0),MATCH($I59,Calendario!$D$2:$H$2,0)),""))))))))</f>
        <v/>
      </c>
      <c r="AW59" s="107">
        <f>IF(ISBLANK($I59),"",IF(OR(EXACT(($I59),PROPER(TEXT(AW58,"dddd"))),(EXACT(($I59),PROPER(TEXT(AW57,"dddd"))))),"",IF(EXACT(($I59),(PROPER(TEXT(AW$3,"dddd")))),"",IF($K59=1,INDEX(Calendario!$D$3:$H$55,MATCH(AW$4,Calendario!$A$3:$A$55,0),MATCH($I59,Calendario!$D$2:$H$2,0)),IF($K59=2,IF(AV59="",INDEX(Calendario!$D$3:$H$55,MATCH(AW$4,Calendario!$A$3:$A$55,0),MATCH($I59,Calendario!$D$2:$H$2,0)),""),IF($K59=3,IF(AND((AU59=""),(AV59="")),INDEX(Calendario!$D$3:$H$55,MATCH(AW$4,Calendario!$A$3:$A$55,0),MATCH($I59,Calendario!$D$2:$H$2,0)),""),IF($K59=4,IF(AND((AT59=""),(AU59=""),(AV59="")),INDEX(Calendario!$D$3:$H$55,MATCH(AW$4,Calendario!$A$3:$A$55,0),MATCH($I59,Calendario!$D$2:$H$2,0)),""))))))))</f>
        <v>44810</v>
      </c>
      <c r="AX59" s="107" t="str">
        <f>IF(ISBLANK($I59),"",IF(OR(EXACT(($I59),PROPER(TEXT(AX58,"dddd"))),(EXACT(($I59),PROPER(TEXT(AX57,"dddd"))))),"",IF(EXACT(($I59),(PROPER(TEXT(AX$3,"dddd")))),"",IF($K59=1,INDEX(Calendario!$D$3:$H$55,MATCH(AX$4,Calendario!$A$3:$A$55,0),MATCH($I59,Calendario!$D$2:$H$2,0)),IF($K59=2,IF(AW59="",INDEX(Calendario!$D$3:$H$55,MATCH(AX$4,Calendario!$A$3:$A$55,0),MATCH($I59,Calendario!$D$2:$H$2,0)),""),IF($K59=3,IF(AND((AV59=""),(AW59="")),INDEX(Calendario!$D$3:$H$55,MATCH(AX$4,Calendario!$A$3:$A$55,0),MATCH($I59,Calendario!$D$2:$H$2,0)),""),IF($K59=4,IF(AND((AU59=""),(AV59=""),(AW59="")),INDEX(Calendario!$D$3:$H$55,MATCH(AX$4,Calendario!$A$3:$A$55,0),MATCH($I59,Calendario!$D$2:$H$2,0)),""))))))))</f>
        <v/>
      </c>
      <c r="AY59" s="107" t="str">
        <f>IF(ISBLANK($I59),"",IF(OR(EXACT(($I59),PROPER(TEXT(AY58,"dddd"))),(EXACT(($I59),PROPER(TEXT(AY57,"dddd"))))),"",IF(EXACT(($I59),(PROPER(TEXT(AY$3,"dddd")))),"",IF($K59=1,INDEX(Calendario!$D$3:$H$55,MATCH(AY$4,Calendario!$A$3:$A$55,0),MATCH($I59,Calendario!$D$2:$H$2,0)),IF($K59=2,IF(AX59="",INDEX(Calendario!$D$3:$H$55,MATCH(AY$4,Calendario!$A$3:$A$55,0),MATCH($I59,Calendario!$D$2:$H$2,0)),""),IF($K59=3,IF(AND((AW59=""),(AX59="")),INDEX(Calendario!$D$3:$H$55,MATCH(AY$4,Calendario!$A$3:$A$55,0),MATCH($I59,Calendario!$D$2:$H$2,0)),""),IF($K59=4,IF(AND((AV59=""),(AW59=""),(AX59="")),INDEX(Calendario!$D$3:$H$55,MATCH(AY$4,Calendario!$A$3:$A$55,0),MATCH($I59,Calendario!$D$2:$H$2,0)),""))))))))</f>
        <v/>
      </c>
      <c r="AZ59" s="107" t="str">
        <f>IF(ISBLANK($I59),"",IF(OR(EXACT(($I59),PROPER(TEXT(AZ58,"dddd"))),(EXACT(($I59),PROPER(TEXT(AZ57,"dddd"))))),"",IF(EXACT(($I59),(PROPER(TEXT(AZ$3,"dddd")))),"",IF($K59=1,INDEX(Calendario!$D$3:$H$55,MATCH(AZ$4,Calendario!$A$3:$A$55,0),MATCH($I59,Calendario!$D$2:$H$2,0)),IF($K59=2,IF(AY59="",INDEX(Calendario!$D$3:$H$55,MATCH(AZ$4,Calendario!$A$3:$A$55,0),MATCH($I59,Calendario!$D$2:$H$2,0)),""),IF($K59=3,IF(AND((AX59=""),(AY59="")),INDEX(Calendario!$D$3:$H$55,MATCH(AZ$4,Calendario!$A$3:$A$55,0),MATCH($I59,Calendario!$D$2:$H$2,0)),""),IF($K59=4,IF(AND((AW59=""),(AX59=""),(AY59="")),INDEX(Calendario!$D$3:$H$55,MATCH(AZ$4,Calendario!$A$3:$A$55,0),MATCH($I59,Calendario!$D$2:$H$2,0)),""))))))))</f>
        <v/>
      </c>
      <c r="BA59" s="108">
        <f>IF(ISBLANK($I59),"",IF(OR(EXACT(($I59),PROPER(TEXT(BA58,"dddd"))),(EXACT(($I59),PROPER(TEXT(BA57,"dddd"))))),"",IF(EXACT(($I59),(PROPER(TEXT(BA$3,"dddd")))),"",IF($K59=1,INDEX(Calendario!$D$3:$H$55,MATCH(BA$4,Calendario!$A$3:$A$55,0),MATCH($I59,Calendario!$D$2:$H$2,0)),IF($K59=2,IF(AZ59="",INDEX(Calendario!$D$3:$H$55,MATCH(BA$4,Calendario!$A$3:$A$55,0),MATCH($I59,Calendario!$D$2:$H$2,0)),""),IF($K59=3,IF(AND((AY59=""),(AZ59="")),INDEX(Calendario!$D$3:$H$55,MATCH(BA$4,Calendario!$A$3:$A$55,0),MATCH($I59,Calendario!$D$2:$H$2,0)),""),IF($K59=4,IF(AND((AX59=""),(AY59=""),(AZ59="")),INDEX(Calendario!$D$3:$H$55,MATCH(BA$4,Calendario!$A$3:$A$55,0),MATCH($I59,Calendario!$D$2:$H$2,0)),""))))))))</f>
        <v>44838</v>
      </c>
      <c r="BB59" s="108" t="str">
        <f>IF(ISBLANK($I59),"",IF(OR(EXACT(($I59),PROPER(TEXT(BB58,"dddd"))),(EXACT(($I59),PROPER(TEXT(BB57,"dddd"))))),"",IF(EXACT(($I59),(PROPER(TEXT(BB$3,"dddd")))),"",IF($K59=1,INDEX(Calendario!$D$3:$H$55,MATCH(BB$4,Calendario!$A$3:$A$55,0),MATCH($I59,Calendario!$D$2:$H$2,0)),IF($K59=2,IF(BA59="",INDEX(Calendario!$D$3:$H$55,MATCH(BB$4,Calendario!$A$3:$A$55,0),MATCH($I59,Calendario!$D$2:$H$2,0)),""),IF($K59=3,IF(AND((AZ59=""),(BA59="")),INDEX(Calendario!$D$3:$H$55,MATCH(BB$4,Calendario!$A$3:$A$55,0),MATCH($I59,Calendario!$D$2:$H$2,0)),""),IF($K59=4,IF(AND((AY59=""),(AZ59=""),(BA59="")),INDEX(Calendario!$D$3:$H$55,MATCH(BB$4,Calendario!$A$3:$A$55,0),MATCH($I59,Calendario!$D$2:$H$2,0)),""))))))))</f>
        <v/>
      </c>
      <c r="BC59" s="108" t="str">
        <f>IF(ISBLANK($I59),"",IF(OR(EXACT(($I59),PROPER(TEXT(BC58,"dddd"))),(EXACT(($I59),PROPER(TEXT(BC57,"dddd"))))),"",IF(EXACT(($I59),(PROPER(TEXT(BC$3,"dddd")))),"",IF($K59=1,INDEX(Calendario!$D$3:$H$55,MATCH(BC$4,Calendario!$A$3:$A$55,0),MATCH($I59,Calendario!$D$2:$H$2,0)),IF($K59=2,IF(BB59="",INDEX(Calendario!$D$3:$H$55,MATCH(BC$4,Calendario!$A$3:$A$55,0),MATCH($I59,Calendario!$D$2:$H$2,0)),""),IF($K59=3,IF(AND((BA59=""),(BB59="")),INDEX(Calendario!$D$3:$H$55,MATCH(BC$4,Calendario!$A$3:$A$55,0),MATCH($I59,Calendario!$D$2:$H$2,0)),""),IF($K59=4,IF(AND((AZ59=""),(BA59=""),(BB59="")),INDEX(Calendario!$D$3:$H$55,MATCH(BC$4,Calendario!$A$3:$A$55,0),MATCH($I59,Calendario!$D$2:$H$2,0)),""))))))))</f>
        <v/>
      </c>
      <c r="BD59" s="108" t="str">
        <f>IF(ISBLANK($I59),"",IF(OR(EXACT(($I59),PROPER(TEXT(BD58,"dddd"))),(EXACT(($I59),PROPER(TEXT(BD57,"dddd"))))),"",IF(EXACT(($I59),(PROPER(TEXT(BD$3,"dddd")))),"",IF($K59=1,INDEX(Calendario!$D$3:$H$55,MATCH(BD$4,Calendario!$A$3:$A$55,0),MATCH($I59,Calendario!$D$2:$H$2,0)),IF($K59=2,IF(BC59="",INDEX(Calendario!$D$3:$H$55,MATCH(BD$4,Calendario!$A$3:$A$55,0),MATCH($I59,Calendario!$D$2:$H$2,0)),""),IF($K59=3,IF(AND((BB59=""),(BC59="")),INDEX(Calendario!$D$3:$H$55,MATCH(BD$4,Calendario!$A$3:$A$55,0),MATCH($I59,Calendario!$D$2:$H$2,0)),""),IF($K59=4,IF(AND((BA59=""),(BB59=""),(BC59="")),INDEX(Calendario!$D$3:$H$55,MATCH(BD$4,Calendario!$A$3:$A$55,0),MATCH($I59,Calendario!$D$2:$H$2,0)),""))))))))</f>
        <v/>
      </c>
      <c r="BE59" s="107">
        <f>IF(ISBLANK($I59),"",IF(OR(EXACT(($I59),PROPER(TEXT(BE58,"dddd"))),(EXACT(($I59),PROPER(TEXT(BE57,"dddd"))))),"",IF(EXACT(($I59),(PROPER(TEXT(BE$3,"dddd")))),"",IF($K59=1,INDEX(Calendario!$D$3:$H$55,MATCH(BE$4,Calendario!$A$3:$A$55,0),MATCH($I59,Calendario!$D$2:$H$2,0)),IF($K59=2,IF(BD59="",INDEX(Calendario!$D$3:$H$55,MATCH(BE$4,Calendario!$A$3:$A$55,0),MATCH($I59,Calendario!$D$2:$H$2,0)),""),IF($K59=3,IF(AND((BC59=""),(BD59="")),INDEX(Calendario!$D$3:$H$55,MATCH(BE$4,Calendario!$A$3:$A$55,0),MATCH($I59,Calendario!$D$2:$H$2,0)),""),IF($K59=4,IF(AND((BB59=""),(BC59=""),(BD59="")),INDEX(Calendario!$D$3:$H$55,MATCH(BE$4,Calendario!$A$3:$A$55,0),MATCH($I59,Calendario!$D$2:$H$2,0)),""))))))))</f>
        <v>44866</v>
      </c>
      <c r="BF59" s="107" t="str">
        <f>IF(ISBLANK($I59),"",IF(OR(EXACT(($I59),PROPER(TEXT(BF58,"dddd"))),(EXACT(($I59),PROPER(TEXT(BF57,"dddd"))))),"",IF(EXACT(($I59),(PROPER(TEXT(BF$3,"dddd")))),"",IF($K59=1,INDEX(Calendario!$D$3:$H$55,MATCH(BF$4,Calendario!$A$3:$A$55,0),MATCH($I59,Calendario!$D$2:$H$2,0)),IF($K59=2,IF(BE59="",INDEX(Calendario!$D$3:$H$55,MATCH(BF$4,Calendario!$A$3:$A$55,0),MATCH($I59,Calendario!$D$2:$H$2,0)),""),IF($K59=3,IF(AND((BD59=""),(BE59="")),INDEX(Calendario!$D$3:$H$55,MATCH(BF$4,Calendario!$A$3:$A$55,0),MATCH($I59,Calendario!$D$2:$H$2,0)),""),IF($K59=4,IF(AND((BC59=""),(BD59=""),(BE59="")),INDEX(Calendario!$D$3:$H$55,MATCH(BF$4,Calendario!$A$3:$A$55,0),MATCH($I59,Calendario!$D$2:$H$2,0)),""))))))))</f>
        <v/>
      </c>
      <c r="BG59" s="107" t="str">
        <f>IF(ISBLANK($I59),"",IF(OR(EXACT(($I59),PROPER(TEXT(BG58,"dddd"))),(EXACT(($I59),PROPER(TEXT(BG57,"dddd"))))),"",IF(EXACT(($I59),(PROPER(TEXT(BG$3,"dddd")))),"",IF($K59=1,INDEX(Calendario!$D$3:$H$55,MATCH(BG$4,Calendario!$A$3:$A$55,0),MATCH($I59,Calendario!$D$2:$H$2,0)),IF($K59=2,IF(BF59="",INDEX(Calendario!$D$3:$H$55,MATCH(BG$4,Calendario!$A$3:$A$55,0),MATCH($I59,Calendario!$D$2:$H$2,0)),""),IF($K59=3,IF(AND((BE59=""),(BF59="")),INDEX(Calendario!$D$3:$H$55,MATCH(BG$4,Calendario!$A$3:$A$55,0),MATCH($I59,Calendario!$D$2:$H$2,0)),""),IF($K59=4,IF(AND((BD59=""),(BE59=""),(BF59="")),INDEX(Calendario!$D$3:$H$55,MATCH(BG$4,Calendario!$A$3:$A$55,0),MATCH($I59,Calendario!$D$2:$H$2,0)),""))))))))</f>
        <v/>
      </c>
      <c r="BH59" s="107" t="str">
        <f>IF(ISBLANK($I59),"",IF(OR(EXACT(($I59),PROPER(TEXT(BH58,"dddd"))),(EXACT(($I59),PROPER(TEXT(BH57,"dddd"))))),"",IF(EXACT(($I59),(PROPER(TEXT(BH$3,"dddd")))),"",IF($K59=1,INDEX(Calendario!$D$3:$H$55,MATCH(BH$4,Calendario!$A$3:$A$55,0),MATCH($I59,Calendario!$D$2:$H$2,0)),IF($K59=2,IF(BG59="",INDEX(Calendario!$D$3:$H$55,MATCH(BH$4,Calendario!$A$3:$A$55,0),MATCH($I59,Calendario!$D$2:$H$2,0)),""),IF($K59=3,IF(AND((BF59=""),(BG59="")),INDEX(Calendario!$D$3:$H$55,MATCH(BH$4,Calendario!$A$3:$A$55,0),MATCH($I59,Calendario!$D$2:$H$2,0)),""),IF($K59=4,IF(AND((BE59=""),(BF59=""),(BG59="")),INDEX(Calendario!$D$3:$H$55,MATCH(BH$4,Calendario!$A$3:$A$55,0),MATCH($I59,Calendario!$D$2:$H$2,0)),""))))))))</f>
        <v/>
      </c>
      <c r="BI59" s="108">
        <f>IF(ISBLANK($I59),"",IF(OR(EXACT(($I59),PROPER(TEXT(BI58,"dddd"))),(EXACT(($I59),PROPER(TEXT(BI57,"dddd"))))),"",IF(EXACT(($I59),(PROPER(TEXT(BI$3,"dddd")))),"",IF($K59=1,INDEX(Calendario!$D$3:$H$55,MATCH(BI$4,Calendario!$A$3:$A$55,0),MATCH($I59,Calendario!$D$2:$H$2,0)),IF($K59=2,IF(BH59="",INDEX(Calendario!$D$3:$H$55,MATCH(BI$4,Calendario!$A$3:$A$55,0),MATCH($I59,Calendario!$D$2:$H$2,0)),""),IF($K59=3,IF(AND((BG59=""),(BH59="")),INDEX(Calendario!$D$3:$H$55,MATCH(BI$4,Calendario!$A$3:$A$55,0),MATCH($I59,Calendario!$D$2:$H$2,0)),""),IF($K59=4,IF(AND((BF59=""),(BG59=""),(BH59="")),INDEX(Calendario!$D$3:$H$55,MATCH(BI$4,Calendario!$A$3:$A$55,0),MATCH($I59,Calendario!$D$2:$H$2,0)),""))))))))</f>
        <v>44894</v>
      </c>
      <c r="BJ59" s="108" t="str">
        <f>IF(ISBLANK($I59),"",IF(OR(EXACT(($I59),PROPER(TEXT(BJ58,"dddd"))),(EXACT(($I59),PROPER(TEXT(BJ57,"dddd"))))),"",IF(EXACT(($I59),(PROPER(TEXT(BJ$3,"dddd")))),"",IF($K59=1,INDEX(Calendario!$D$3:$H$55,MATCH(BJ$4,Calendario!$A$3:$A$55,0),MATCH($I59,Calendario!$D$2:$H$2,0)),IF($K59=2,IF(BI59="",INDEX(Calendario!$D$3:$H$55,MATCH(BJ$4,Calendario!$A$3:$A$55,0),MATCH($I59,Calendario!$D$2:$H$2,0)),""),IF($K59=3,IF(AND((BH59=""),(BI59="")),INDEX(Calendario!$D$3:$H$55,MATCH(BJ$4,Calendario!$A$3:$A$55,0),MATCH($I59,Calendario!$D$2:$H$2,0)),""),IF($K59=4,IF(AND((BG59=""),(BH59=""),(BI59="")),INDEX(Calendario!$D$3:$H$55,MATCH(BJ$4,Calendario!$A$3:$A$55,0),MATCH($I59,Calendario!$D$2:$H$2,0)),""))))))))</f>
        <v/>
      </c>
      <c r="BK59" s="108" t="str">
        <f>IF(ISBLANK($I59),"",IF(OR(EXACT(($I59),PROPER(TEXT(BK58,"dddd"))),(EXACT(($I59),PROPER(TEXT(BK57,"dddd"))))),"",IF(EXACT(($I59),(PROPER(TEXT(BK$3,"dddd")))),"",IF($K59=1,INDEX(Calendario!$D$3:$H$55,MATCH(BK$4,Calendario!$A$3:$A$55,0),MATCH($I59,Calendario!$D$2:$H$2,0)),IF($K59=2,IF(BJ59="",INDEX(Calendario!$D$3:$H$55,MATCH(BK$4,Calendario!$A$3:$A$55,0),MATCH($I59,Calendario!$D$2:$H$2,0)),""),IF($K59=3,IF(AND((BI59=""),(BJ59="")),INDEX(Calendario!$D$3:$H$55,MATCH(BK$4,Calendario!$A$3:$A$55,0),MATCH($I59,Calendario!$D$2:$H$2,0)),""),IF($K59=4,IF(AND((BH59=""),(BI59=""),(BJ59="")),INDEX(Calendario!$D$3:$H$55,MATCH(BK$4,Calendario!$A$3:$A$55,0),MATCH($I59,Calendario!$D$2:$H$2,0)),""))))))))</f>
        <v/>
      </c>
      <c r="BL59" s="108" t="str">
        <f>IF(ISBLANK($I59),"",IF(OR(EXACT(($I59),PROPER(TEXT(BL58,"dddd"))),(EXACT(($I59),PROPER(TEXT(BL57,"dddd"))))),"",IF(EXACT(($I59),(PROPER(TEXT(BL$3,"dddd")))),"",IF($K59=1,INDEX(Calendario!$D$3:$H$55,MATCH(BL$4,Calendario!$A$3:$A$55,0),MATCH($I59,Calendario!$D$2:$H$2,0)),IF($K59=2,IF(BK59="",INDEX(Calendario!$D$3:$H$55,MATCH(BL$4,Calendario!$A$3:$A$55,0),MATCH($I59,Calendario!$D$2:$H$2,0)),""),IF($K59=3,IF(AND((BJ59=""),(BK59="")),INDEX(Calendario!$D$3:$H$55,MATCH(BL$4,Calendario!$A$3:$A$55,0),MATCH($I59,Calendario!$D$2:$H$2,0)),""),IF($K59=4,IF(AND((BI59=""),(BJ59=""),(BK59="")),INDEX(Calendario!$D$3:$H$55,MATCH(BL$4,Calendario!$A$3:$A$55,0),MATCH($I59,Calendario!$D$2:$H$2,0)),""))))))))</f>
        <v/>
      </c>
      <c r="BM59" s="108">
        <f>IF(ISBLANK($I59),"",IF(OR(EXACT(($I59),PROPER(TEXT(BM58,"dddd"))),(EXACT(($I59),PROPER(TEXT(BM57,"dddd"))))),"",IF(EXACT(($I59),(PROPER(TEXT(BM$3,"dddd")))),"",IF($K59=1,INDEX(Calendario!$D$3:$H$55,MATCH(BM$4,Calendario!$A$3:$A$55,0),MATCH($I59,Calendario!$D$2:$H$2,0)),IF($K59=2,IF(BL59="",INDEX(Calendario!$D$3:$H$55,MATCH(BM$4,Calendario!$A$3:$A$55,0),MATCH($I59,Calendario!$D$2:$H$2,0)),""),IF($K59=3,IF(AND((BK59=""),(BL59="")),INDEX(Calendario!$D$3:$H$55,MATCH(BM$4,Calendario!$A$3:$A$55,0),MATCH($I59,Calendario!$D$2:$H$2,0)),""),IF($K59=4,IF(AND((BJ59=""),(BK59=""),(BL59="")),INDEX(Calendario!$D$3:$H$55,MATCH(BM$4,Calendario!$A$3:$A$55,0),MATCH($I59,Calendario!$D$2:$H$2,0)),""))))))))</f>
        <v>44922</v>
      </c>
      <c r="BO59" s="88" t="s">
        <v>818</v>
      </c>
    </row>
    <row r="60" spans="1:67" s="88" customFormat="1" ht="26.25" customHeight="1" x14ac:dyDescent="0.25">
      <c r="A60" s="178">
        <f t="shared" si="1"/>
        <v>43</v>
      </c>
      <c r="B60" s="176" t="s">
        <v>1284</v>
      </c>
      <c r="C60" s="176" t="s">
        <v>1590</v>
      </c>
      <c r="D60" s="177" t="str">
        <f>IF(ISNA(VLOOKUP(C60,TSeccBS!$D:$H,5,FALSE)),"",VLOOKUP(C60,TSeccBS!$D:$H,5,FALSE))</f>
        <v>VILLAVICENCIO</v>
      </c>
      <c r="E60" s="176" t="s">
        <v>818</v>
      </c>
      <c r="F60" s="176" t="s">
        <v>91</v>
      </c>
      <c r="G60" s="177" t="str">
        <f>IF(ISNA(VLOOKUP(F60,Tmunic!$C$2:$D$1160,2,FALSE)),"",VLOOKUP(F60,Tmunic!$C$2:$D$1160,2,FALSE))</f>
        <v>UB GRANADA</v>
      </c>
      <c r="H60" s="184" t="str">
        <f>IF(ISNA(VLOOKUP(G60,TDirReg!$F$1:$H$184,3,0)),"",VLOOKUP(G60,TDirReg!$F$1:$H$184,3,0))</f>
        <v>Carrera 11 No 15-39 Barrio Camilo Torres</v>
      </c>
      <c r="I60" s="196" t="s">
        <v>126</v>
      </c>
      <c r="J60" s="195" t="s">
        <v>136</v>
      </c>
      <c r="K60" s="197">
        <v>4</v>
      </c>
      <c r="L60" s="202">
        <f t="shared" si="2"/>
        <v>12</v>
      </c>
      <c r="M60" s="107" t="str">
        <f>IF(ISBLANK($I60),"",IF(EXACT(($I60),(PROPER(TEXT(M$3,"dddd")))),"",IF(EXACT(M$4,$J60),IF($K60=1,INDEX(Calendario!$D$3:$H$55,MATCH(M$4,Calendario!$A$3:$A$55,0),MATCH($I60,Calendario!$D$2:$H$2,0)),INDEX(Calendario!$D$3:$H$55,MATCH($J60,Calendario!$A$3:$A$55,0),MATCH($I60,Calendario!$D$2:$H$2,0))),"")))</f>
        <v/>
      </c>
      <c r="N60" s="107" t="str">
        <f>IF(ISBLANK($I60),"",IF(OR(EXACT(($I60),PROPER(TEXT(N58,"dddd"))),(EXACT(($I60),PROPER(TEXT(N59,"dddd"))))),"",IF(EXACT(($I60),(PROPER(TEXT(N$3,"dddd")))),"",IF(EXACT(N$4,$J60),IF(M60="",IF(OR(($K60=4),($K60=3),($K60=2),($K60=1)),INDEX(Calendario!$D$3:$H$55,MATCH(N$4,Calendario!$A$3:$A$55,0),MATCH($I60,Calendario!$D$2:$H$2,0)),"")),IF($K60=1,IF(AND(M60="",EXACT((N$4),(CONCATENATE(Calendario!$A$1," ",(MID($J60,8,2))+1)))),INDEX(Calendario!$D$3:$H$55,MATCH(N$4,Calendario!$A$3:$A$55,0),MATCH($I60,Calendario!$D$2:$H$2,0)),IF(M60="","",INDEX(Calendario!$D$3:$H$55,MATCH(N$4,Calendario!$A$3:$A$55,0),MATCH($I60,Calendario!$D$2:$H$2,0)))),IF($K60=2,IF(M60="",IF(EXACT($K60,N$4),INDEX(Calendario!$D$3:$H$55,MATCH(N$4,Calendario!$A$3:$A$55,0),MATCH($I60,Calendario!$D$2:$H$2,0)),""),""),IF($K60=3,IF((M60=""),IF(EXACT($K60,N$4),INDEX(Calendario!$D$3:$H$55,MATCH(N$4,Calendario!$A$3:$A$55,0),MATCH($I60,Calendario!$D$2:$H$2,0)),""),""),IF($K60=4,IF((M60=""),IF(EXACT($K60,N$4),INDEX(Calendario!$D$3:$H$55,MATCH(N$4,Calendario!$A$3:$A$55,0),MATCH($I60,Calendario!$D$2:$H$2,0)),""),""),1))))))))</f>
        <v/>
      </c>
      <c r="O60" s="107" t="str">
        <f>IF(ISBLANK($I60),"",IF(EXACT(($I60),(PROPER(TEXT(O$3,"dddd")))),"",IF(OR(EXACT(($I60),PROPER(TEXT(O58,"dddd"))),(EXACT(($I60),PROPER(TEXT(O59,"dddd"))))),"",IF(EXACT(O$4,$J60),IF(N60="",IF(OR(($K60=4),($K60=3),($K60=2),($K60=1)),INDEX(Calendario!$D$3:$H$55,MATCH(O$4,Calendario!$A$3:$A$55,0),MATCH($I60,Calendario!$D$2:$H$2,0)),"")),IF($K60=1,IF(AND(M60="",EXACT((O$4),(CONCATENATE(Calendario!$A$1," ",(MID($J60,8,2))+1)))),INDEX(Calendario!$D$3:$H$55,MATCH(O$4,Calendario!$A$3:$A$55,0),MATCH($I60,Calendario!$D$2:$H$2,0)),IF(N60="",IF(EXACT(($I60),(PROPER(TEXT(N$3,"dddd")))),INDEX(Calendario!$D$3:$H$55,MATCH(O$4,Calendario!$A$3:$A$55,0),MATCH($I60,Calendario!$D$2:$H$2,0)),""),INDEX(Calendario!$D$3:$H$55,MATCH(O$4,Calendario!$A$3:$A$55,0),MATCH($I60,Calendario!$D$2:$H$2,0)))),IF(EXACT($M$4,"Semana 1"),IF($K60=2,IF(N60="",IF(OR(($J60="Semana 1"),($J60="Semana 2"),($J60="Semana 3")),INDEX(Calendario!$D$3:$H$55,MATCH(O$4,Calendario!$A$3:$A$55,0),MATCH($I60,Calendario!$D$2:$H$2,0)),""),""),IF($K60=3,IF(AND((M60=""),(N60="")),IF(OR(($J60="Semana 1"),($J60="Semana 2"),($J60="Semana 3")),INDEX(Calendario!$D$3:$H$55,MATCH(O$4,Calendario!$A$3:$A$55,0),MATCH($I60,Calendario!$D$2:$H$2,0)),""),""),IF($K60=4,IF(AND((M60=""),(N60="")),IF(OR(($J60="Semana 1"),($J60="Semana 2"),($J60="Semana 3")),INDEX(Calendario!$D$3:$H$55,MATCH(O$4,Calendario!$A$3:$A$55,0),MATCH($I60,Calendario!$D$2:$H$2,0)),""),"")))),IF($K60=2,IF(N60="",IF(OR(($J60="Semana 1"),($J60="Semana 2")),INDEX(Calendario!$D$3:$H$55,MATCH(O$4,Calendario!$A$3:$A$55,0),MATCH($I60,Calendario!$D$2:$H$2,0)),""),""),IF($K60=3,IF(AND((M60=""),(N60="")),IF(OR(($J60="Semana 1"),($J60="Semana 2")),INDEX(Calendario!$D$3:$H$55,MATCH(O$4,Calendario!$A$3:$A$55,0),MATCH($I60,Calendario!$D$2:$H$2,0)),""),""),IF($K60=4,IF(AND((M60=""),(N60="")),IF(OR(($J60="Semana 1"),($J60="Semana 2")),INDEX(Calendario!$D$3:$H$55,MATCH(O$4,Calendario!$A$3:$A$55,0),MATCH($I60,Calendario!$D$2:$H$2,0)),""),""))))))))))</f>
        <v/>
      </c>
      <c r="P60" s="107" t="str">
        <f>IF(ISBLANK($I60),"",IF(EXACT(($I60),(PROPER(TEXT(P$3,"dddd")))),"",IF(OR(EXACT(($I60),PROPER(TEXT(P58,"dddd"))),(EXACT(($I60),PROPER(TEXT(P59,"dddd"))))),"",IF(EXACT(P$4,$J60),IF(O60="",IF(OR(($K60=4),($K60=3),($K60=2),($K60=1)),INDEX(Calendario!$D$3:$H$55,MATCH(P$4,Calendario!$A$3:$A$55,0),MATCH($I60,Calendario!$D$2:$H$2,0)),"")),IF($K60=1,IF(AND(M60="",EXACT((P$4),(CONCATENATE(Calendario!$A$1," ",(MID($J60,8,2))+1)))),INDEX(Calendario!$D$3:$H$55,MATCH(P$4,Calendario!$A$3:$A$55,0),MATCH($I60,Calendario!$D$2:$H$2,0)),IF(O60="",IF(EXACT(($I60),(PROPER(TEXT(O$3,"dddd")))),INDEX(Calendario!$D$3:$H$55,MATCH(P$4,Calendario!$A$3:$A$55,0),MATCH($I60,Calendario!$D$2:$H$2,0)),""),INDEX(Calendario!$D$3:$H$55,MATCH(P$4,Calendario!$A$3:$A$55,0),MATCH($I60,Calendario!$D$2:$H$2,0)))),IF(EXACT($M$4,"Semana 1"),IF($K60=2,IF(O60="",IF(OR(($J60="Semana 1"),($J60="Semana 2"),($J60="Semana 3"),($J60="Semana 4")),INDEX(Calendario!$D$3:$H$55,MATCH(P$4,Calendario!$A$3:$A$55,0),MATCH($I60,Calendario!$D$2:$H$2,0)),""),""),IF($K60=3,IF(AND((N60=""),(O60="")),IF(OR(($J60="Semana 1"),($J60="Semana 2"),($J60="Semana 3"),($J60="Semana 4")),INDEX(Calendario!$D$3:$H$55,MATCH(P$4,Calendario!$A$3:$A$55,0),MATCH($I60,Calendario!$D$2:$H$2,0)),""),""),IF($K60=4,IF(AND((M60=""),(N60=""),(O60="")),IF(OR(($J60="Semana 1"),($J60="Semana 2"),($J60="Semana 3"),($J60="Semana 4")),INDEX(Calendario!$D$3:$H$55,MATCH(P$4,Calendario!$A$3:$A$55,0),MATCH($I60,Calendario!$D$2:$H$2,0)),""),"")))),IF($K60=2,IF(O60="",IF(OR(($J60="Semana 1"),($J60="Semana 2"),($J60="Semana 3")),INDEX(Calendario!$D$3:$H$55,MATCH(P$4,Calendario!$A$3:$A$55,0),MATCH($I60,Calendario!$D$2:$H$2,0)),""),""),IF($K60=3,IF(AND((N60=""),(O60="")),IF(OR(($J60="Semana 1"),($J60="Semana 2"),($J60="Semana 3")),INDEX(Calendario!$D$3:$H$55,MATCH(P$4,Calendario!$A$3:$A$55,0),MATCH($I60,Calendario!$D$2:$H$2,0)),""),""),IF($K60=4,IF(AND((M60=""),(N60=""),(O60="")),IF(OR(($J60="Semana 1"),($J60="Semana 2"),($J60="Semana 3")),INDEX(Calendario!$D$3:$H$55,MATCH(P$4,Calendario!$A$3:$A$55,0),MATCH($I60,Calendario!$D$2:$H$2,0)),""),""))))))))))</f>
        <v/>
      </c>
      <c r="Q60" s="107" t="str">
        <f>IF(ISBLANK($I60),"",IF(EXACT(($I60),(PROPER(TEXT(Q$3,"dddd")))),"",IF(OR(EXACT(($I60),PROPER(TEXT(Q58,"dddd"))),(EXACT(($I60),PROPER(TEXT(Q59,"dddd"))))),"",IF(EXACT(Q$4,$J60),IF(P60="",IF(OR(($K60=4),($K60=3),($K60=2),($K60=1)),INDEX(Calendario!$D$3:$H$55,MATCH(Q$4,Calendario!$A$3:$A$55,0),MATCH($I60,Calendario!$D$2:$H$2,0)),"")),IF($K60=1,IF(AND(M60="",EXACT((Q$4),(CONCATENATE(Calendario!$A$1," ",(MID($J60,8,2))+1)))),INDEX(Calendario!$D$3:$H$55,MATCH(Q$4,Calendario!$A$3:$A$55,0),MATCH($I60,Calendario!$D$2:$H$2,0)),IF(P60="","",INDEX(Calendario!$D$3:$H$55,MATCH(Q$4,Calendario!$A$3:$A$55,0),MATCH($I60,Calendario!$D$2:$H$2,0)))),IF(EXACT($M$4,"Semana 1"),IF($K60=2,IF(P60="",IF(OR(($J60="Semana 1"),($J60="Semana 2"),($J60="Semana 3"),($J60="Semana 4"),($J60="Semana 5")),INDEX(Calendario!$D$3:$H$55,MATCH(Q$4,Calendario!$A$3:$A$55,0),MATCH($I60,Calendario!$D$2:$H$2,0)),""),""),IF($K60=3,IF(AND((O60=""),(P60="")),IF(OR(($J60="Semana 1"),($J60="Semana 2"),($J60="Semana 3"),($J60="Semana 4"),($J60="Semana 5")),INDEX(Calendario!$D$3:$H$55,MATCH(Q$4,Calendario!$A$3:$A$55,0),MATCH($I60,Calendario!$D$2:$H$2,0)),""),""),IF($K60=4,IF(AND((N60=""),(O60=""),(P60="")),IF(OR(($J60="Semana 1"),($J60="Semana 2"),($J60="Semana 3"),($J60="Semana 4"),($J60="Semana 5")),INDEX(Calendario!$D$3:$H$55,MATCH(Q$4,Calendario!$A$3:$A$55,0),MATCH($I60,Calendario!$D$2:$H$2,0)),""),"")))),IF($K60=2,IF(P60="",IF(OR(($J60="Semana 1"),($J60="Semana 2"),($J60="Semana 3"),($J60="Semana 4")),INDEX(Calendario!$D$3:$H$55,MATCH(Q$4,Calendario!$A$3:$A$55,0),MATCH($I60,Calendario!$D$2:$H$2,0)),""),""),IF($K60=3,IF(AND((O60=""),(P60="")),IF(OR(($J60="Semana 1"),($J60="Semana 2"),($J60="Semana 3"),($J60="Semana 4")),INDEX(Calendario!$D$3:$H$55,MATCH(Q$4,Calendario!$A$3:$A$55,0),MATCH($I60,Calendario!$D$2:$H$2,0)),""),""),IF($K60=4,IF(AND((N60=""),(O60=""),(P60="")),IF(OR(($J60="Semana 1"),($J60="Semana 2"),($J60="Semana 3"),($J60="Semana 4")),INDEX(Calendario!$D$3:$H$55,MATCH(Q$4,Calendario!$A$3:$A$55,0),MATCH($I60,Calendario!$D$2:$H$2,0)),""),""))))))))))</f>
        <v/>
      </c>
      <c r="R60" s="108" t="str">
        <f>IF(ISBLANK($I60),"",IF(EXACT(($I60),(PROPER(TEXT(R$3,"dddd")))),"",IF(OR(EXACT(($I60),PROPER(TEXT(R58,"dddd"))),(EXACT(($I60),PROPER(TEXT(R59,"dddd"))))),"",IF(EXACT(R$4,$J60),IF(Q60="",IF(OR(($K60=4),($K60=3),($K60=2),($K60=1)),INDEX(Calendario!$D$3:$H$55,MATCH(R$4,Calendario!$A$3:$A$55,0),MATCH($I60,Calendario!$D$2:$H$2,0)),"")),IF($K60=1,IF(AND(N60="",EXACT((R$4),(CONCATENATE(Calendario!$A$1," ",(MID($J60,8,2))+1)))),INDEX(Calendario!$D$3:$H$55,MATCH(R$4,Calendario!$A$3:$A$55,0),MATCH($I60,Calendario!$D$2:$H$2,0)),IF(Q60="","",INDEX(Calendario!$D$3:$H$55,MATCH(R$4,Calendario!$A$3:$A$55,0),MATCH($I60,Calendario!$D$2:$H$2,0)))),IF(EXACT($M$4,"Semana 1"),IF($K60=2,IF(Q60="",IF(OR(($J60="Semana 1"),($J60="Semana 2"),($J60="Semana 3"),($J60="Semana 4"),($J60="Semana 5"),($J60="Semana 6")),INDEX(Calendario!$D$3:$H$55,MATCH(R$4,Calendario!$A$3:$A$55,0),MATCH($I60,Calendario!$D$2:$H$2,0)),""),""),IF($K60=3,IF(AND((P60=""),(Q60="")),IF(OR(($J60="Semana 1"),($J60="Semana 2"),($J60="Semana 3"),($J60="Semana 4"),($J60="Semana 5"),($J60="Semana 6")),INDEX(Calendario!$D$3:$H$55,MATCH(R$4,Calendario!$A$3:$A$55,0),MATCH($I60,Calendario!$D$2:$H$2,0)),""),""),IF($K60=4,IF(AND((O60=""),(P60=""),(Q60="")),IF(OR(($J60="Semana 1"),($J60="Semana 2"),($J60="Semana 3"),($J60="Semana 4"),($J60="Semana 5"),($J60="Semana 6")),INDEX(Calendario!$D$3:$H$55,MATCH(R$4,Calendario!$A$3:$A$55,0),MATCH($I60,Calendario!$D$2:$H$2,0)),""),"")))),IF($K60=2,IF(Q60="",IF(OR(($J60="Semana 1"),($J60="Semana 2"),($J60="Semana 3"),($J60="Semana 4"),($J60="Semana 5")),INDEX(Calendario!$D$3:$H$55,MATCH(R$4,Calendario!$A$3:$A$55,0),MATCH($I60,Calendario!$D$2:$H$2,0)),""),""),IF($K60=3,IF(AND((P60=""),(Q60="")),IF(OR(($J60="Semana 1"),($J60="Semana 2"),($J60="Semana 3"),($J60="Semana 4"),($J60="Semana 5")),INDEX(Calendario!$D$3:$H$55,MATCH(R$4,Calendario!$A$3:$A$55,0),MATCH($I60,Calendario!$D$2:$H$2,0)),""),""),IF($K60=4,IF(AND((O60=""),(P60=""),(Q60="")),IF(OR(($J60="Semana 1"),($J60="Semana 2"),($J60="Semana 3"),($J60="Semana 4"),($J60="Semana 5")),INDEX(Calendario!$D$3:$H$55,MATCH(R$4,Calendario!$A$3:$A$55,0),MATCH($I60,Calendario!$D$2:$H$2,0)),""),""))))))))))</f>
        <v/>
      </c>
      <c r="S60" s="108">
        <f>IF(ISBLANK($I60),"",IF(EXACT(($I60),(PROPER(TEXT(S$3,"dddd")))),"",IF(OR(EXACT(($I60),PROPER(TEXT(S58,"dddd"))),(EXACT(($I60),PROPER(TEXT(S59,"dddd"))))),"",IF(EXACT(S$4,$J60),IF(R60="",IF(OR(($K60=4),($K60=3),($K60=2),($K60=1)),INDEX(Calendario!$D$3:$H$55,MATCH(S$4,Calendario!$A$3:$A$55,0),MATCH($I60,Calendario!$D$2:$H$2,0)),"")),IF($K60=1,IF(AND(O60="",EXACT((S$4),(CONCATENATE(Calendario!$A$1," ",(MID($J60,8,2))+1)))),INDEX(Calendario!$D$3:$H$55,MATCH(S$4,Calendario!$A$3:$A$55,0),MATCH($I60,Calendario!$D$2:$H$2,0)),IF(R60="",IF(EXACT(($I60),(PROPER(TEXT(R$3,"dddd")))),INDEX(Calendario!$D$3:$H$55,MATCH(S$4,Calendario!$A$3:$A$55,0),MATCH($I60,Calendario!$D$2:$H$2,0)),""),INDEX(Calendario!$D$3:$H$55,MATCH(S$4,Calendario!$A$3:$A$55,0),MATCH($I60,Calendario!$D$2:$H$2,0)))),IF(EXACT($M$4,"Semana 1"),IF($K60=2,IF(R60="",IF(OR(($J60="Semana 1"),($J60="Semana 2"),($J60="Semana 3"),($J60="Semana 4"),($J60="Semana 5"),($J60="Semana 6"),($J60="Semana 7")),INDEX(Calendario!$D$3:$H$55,MATCH(S$4,Calendario!$A$3:$A$55,0),MATCH($I60,Calendario!$D$2:$H$2,0)),""),""),IF($K60=3,IF(AND((Q60=""),(R60="")),IF(OR(($J60="Semana 1"),($J60="Semana 2"),($J60="Semana 3"),($J60="Semana 4"),($J60="Semana 5"),($J60="Semana 6"),($J60="Semana 7")),INDEX(Calendario!$D$3:$H$55,MATCH(S$4,Calendario!$A$3:$A$55,0),MATCH($I60,Calendario!$D$2:$H$2,0)),""),""),IF($K60=4,IF(AND((P60=""),(Q60=""),(R60="")),IF(OR(($J60="Semana 1"),($J60="Semana 2"),($J60="Semana 3"),($J60="Semana 4"),($J60="Semana 5"),($J60="Semana 6"),($J60="Semana 7")),INDEX(Calendario!$D$3:$H$55,MATCH(S$4,Calendario!$A$3:$A$55,0),MATCH($I60,Calendario!$D$2:$H$2,0)),""),"")))),IF($K60=2,IF(R60="",IF(OR(($J60="Semana 1"),($J60="Semana 2"),($J60="Semana 3"),($J60="Semana 4"),($J60="Semana 5"),($J60="Semana 6")),INDEX(Calendario!$D$3:$H$55,MATCH(S$4,Calendario!$A$3:$A$55,0),MATCH($I60,Calendario!$D$2:$H$2,0)),""),""),IF($K60=3,IF(AND((Q60=""),(R60="")),IF(OR(($J60="Semana 1"),($J60="Semana 2"),($J60="Semana 3"),($J60="Semana 4"),($J60="Semana 5"),($J60="Semana 6")),INDEX(Calendario!$D$3:$H$55,MATCH(S$4,Calendario!$A$3:$A$55,0),MATCH($I60,Calendario!$D$2:$H$2,0)),""),""),IF($K60=4,IF(AND((P60=""),(Q60=""),(R60="")),IF(OR(($J60="Semana 1"),($J60="Semana 2"),($J60="Semana 3"),($J60="Semana 4"),($J60="Semana 5"),($J60="Semana 6")),INDEX(Calendario!$D$3:$H$55,MATCH(S$4,Calendario!$A$3:$A$55,0),MATCH($I60,Calendario!$D$2:$H$2,0)),""),""))))))))))</f>
        <v>44600</v>
      </c>
      <c r="T60" s="108" t="str">
        <f>IF(ISBLANK($I60),"",IF(EXACT(($I60),(PROPER(TEXT(T$3,"dddd")))),"",IF(OR(EXACT(($I60),PROPER(TEXT(T58,"dddd"))),(EXACT(($I60),PROPER(TEXT(T59,"dddd"))))),"",IF(EXACT(T$4,$J60),IF(S60="",IF(OR(($K60=4),($K60=3),($K60=2),($K60=1)),INDEX(Calendario!$D$3:$H$55,MATCH(T$4,Calendario!$A$3:$A$55,0),MATCH($I60,Calendario!$D$2:$H$2,0)),"")),IF($K60=1,IF(AND(P60="",EXACT((T$4),(CONCATENATE(Calendario!$A$1," ",(MID($J60,8,2))+1)))),INDEX(Calendario!$D$3:$H$55,MATCH(T$4,Calendario!$A$3:$A$55,0),MATCH($I60,Calendario!$D$2:$H$2,0)),IF(S60="",IF(EXACT(($I60),(PROPER(TEXT(S$3,"dddd")))),INDEX(Calendario!$D$3:$H$55,MATCH(T$4,Calendario!$A$3:$A$55,0),MATCH($I60,Calendario!$D$2:$H$2,0)),""),INDEX(Calendario!$D$3:$H$55,MATCH(T$4,Calendario!$A$3:$A$55,0),MATCH($I60,Calendario!$D$2:$H$2,0)))),IF(EXACT($M$4,"Semana 1"),IF($K60=2,IF(S60="",IF(OR(($J60="Semana 1"),($J60="Semana 2"),($J60="Semana 3"),($J60="Semana 4"),($J60="Semana 5"),($J60="Semana 6"),($J60="Semana 7"),($J60="Semana 8")),INDEX(Calendario!$D$3:$H$55,MATCH(T$4,Calendario!$A$3:$A$55,0),MATCH($I60,Calendario!$D$2:$H$2,0)),""),""),IF($K60=3,IF(AND((R60=""),(S60="")),IF(OR(($J60="Semana 1"),($J60="Semana 2"),($J60="Semana 3"),($J60="Semana 4"),($J60="Semana 5"),($J60="Semana 6"),($J60="Semana 7"),($J60="Semana 8")),INDEX(Calendario!$D$3:$H$55,MATCH(T$4,Calendario!$A$3:$A$55,0),MATCH($I60,Calendario!$D$2:$H$2,0)),""),""),IF($K60=4,IF(AND((Q60=""),(R60=""),(S60="")),IF(OR(($J60="Semana 1"),($J60="Semana 2"),($J60="Semana 3"),($J60="Semana 4"),($J60="Semana 5"),($J60="Semana 6"),($J60="Semana 7"),($J60="Semana 8")),INDEX(Calendario!$D$3:$H$55,MATCH(T$4,Calendario!$A$3:$A$55,0),MATCH($I60,Calendario!$D$2:$H$2,0)),""),"")))),IF($K60=2,IF(S60="",IF(OR(($J60="Semana 1"),($J60="Semana 2"),($J60="Semana 3"),($J60="Semana 4"),($J60="Semana 5"),($J60="Semana 6"),($J60="Semana 7")),INDEX(Calendario!$D$3:$H$55,MATCH(T$4,Calendario!$A$3:$A$55,0),MATCH($I60,Calendario!$D$2:$H$2,0)),""),""),IF($K60=3,IF(AND((R60=""),(S60="")),IF(OR(($J60="Semana 1"),($J60="Semana 2"),($J60="Semana 3"),($J60="Semana 4"),($J60="Semana 5"),($J60="Semana 6"),($J60="Semana 7")),INDEX(Calendario!$D$3:$H$55,MATCH(T$4,Calendario!$A$3:$A$55,0),MATCH($I60,Calendario!$D$2:$H$2,0)),""),""),IF($K60=4,IF(AND((Q60=""),(R60=""),(S60="")),IF(OR(($J60="Semana 1"),($J60="Semana 2"),($J60="Semana 3"),($J60="Semana 4"),($J60="Semana 5"),($J60="Semana 6"),($J60="Semana 7")),INDEX(Calendario!$D$3:$H$55,MATCH(T$4,Calendario!$A$3:$A$55,0),MATCH($I60,Calendario!$D$2:$H$2,0)),""),""))))))))))</f>
        <v/>
      </c>
      <c r="U60" s="108" t="str">
        <f>IF(ISBLANK($I60),"",IF(OR(EXACT(($I60),PROPER(TEXT(U59,"dddd"))),(EXACT(($I60),PROPER(TEXT(U58,"dddd"))))),"",IF(EXACT(($I60),(PROPER(TEXT(U$3,"dddd")))),"",IF($K60=1,INDEX(Calendario!$D$3:$H$55,MATCH(U$4,Calendario!$A$3:$A$55,0),MATCH($I60,Calendario!$D$2:$H$2,0)),IF($K60=2,IF(T60="",INDEX(Calendario!$D$3:$H$55,MATCH(U$4,Calendario!$A$3:$A$55,0),MATCH($I60,Calendario!$D$2:$H$2,0)),""),IF($K60=3,IF(AND((S60=""),(T60="")),INDEX(Calendario!$D$3:$H$55,MATCH(U$4,Calendario!$A$3:$A$55,0),MATCH($I60,Calendario!$D$2:$H$2,0)),""),IF($K60=4,IF(AND((R60=""),(S60=""),(T60="")),INDEX(Calendario!$D$3:$H$55,MATCH(U$4,Calendario!$A$3:$A$55,0),MATCH($I60,Calendario!$D$2:$H$2,0)),""))))))))</f>
        <v/>
      </c>
      <c r="V60" s="107" t="str">
        <f>IF(ISBLANK($I60),"",IF(OR(EXACT(($I60),PROPER(TEXT(V59,"dddd"))),(EXACT(($I60),PROPER(TEXT(V58,"dddd"))))),"",IF(EXACT(($I60),(PROPER(TEXT(V$3,"dddd")))),"",IF($K60=1,INDEX(Calendario!$D$3:$H$55,MATCH(V$4,Calendario!$A$3:$A$55,0),MATCH($I60,Calendario!$D$2:$H$2,0)),IF($K60=2,IF(U60="",INDEX(Calendario!$D$3:$H$55,MATCH(V$4,Calendario!$A$3:$A$55,0),MATCH($I60,Calendario!$D$2:$H$2,0)),""),IF($K60=3,IF(AND((T60=""),(U60="")),INDEX(Calendario!$D$3:$H$55,MATCH(V$4,Calendario!$A$3:$A$55,0),MATCH($I60,Calendario!$D$2:$H$2,0)),""),IF($K60=4,IF(AND((S60=""),(T60=""),(U60="")),INDEX(Calendario!$D$3:$H$55,MATCH(V$4,Calendario!$A$3:$A$55,0),MATCH($I60,Calendario!$D$2:$H$2,0)),""))))))))</f>
        <v/>
      </c>
      <c r="W60" s="107">
        <f>IF(ISBLANK($I60),"",IF(OR(EXACT(($I60),PROPER(TEXT(W59,"dddd"))),(EXACT(($I60),PROPER(TEXT(W58,"dddd"))))),"",IF(EXACT(($I60),(PROPER(TEXT(W$3,"dddd")))),"",IF($K60=1,INDEX(Calendario!$D$3:$H$55,MATCH(W$4,Calendario!$A$3:$A$55,0),MATCH($I60,Calendario!$D$2:$H$2,0)),IF($K60=2,IF(V60="",INDEX(Calendario!$D$3:$H$55,MATCH(W$4,Calendario!$A$3:$A$55,0),MATCH($I60,Calendario!$D$2:$H$2,0)),""),IF($K60=3,IF(AND((U60=""),(V60="")),INDEX(Calendario!$D$3:$H$55,MATCH(W$4,Calendario!$A$3:$A$55,0),MATCH($I60,Calendario!$D$2:$H$2,0)),""),IF($K60=4,IF(AND((T60=""),(U60=""),(V60="")),INDEX(Calendario!$D$3:$H$55,MATCH(W$4,Calendario!$A$3:$A$55,0),MATCH($I60,Calendario!$D$2:$H$2,0)),""))))))))</f>
        <v>44628</v>
      </c>
      <c r="X60" s="107" t="str">
        <f>IF(ISBLANK($I60),"",IF(OR(EXACT(($I60),PROPER(TEXT(X59,"dddd"))),(EXACT(($I60),PROPER(TEXT(X58,"dddd"))))),"",IF(EXACT(($I60),(PROPER(TEXT(X$3,"dddd")))),"",IF($K60=1,INDEX(Calendario!$D$3:$H$55,MATCH(X$4,Calendario!$A$3:$A$55,0),MATCH($I60,Calendario!$D$2:$H$2,0)),IF($K60=2,IF(W60="",INDEX(Calendario!$D$3:$H$55,MATCH(X$4,Calendario!$A$3:$A$55,0),MATCH($I60,Calendario!$D$2:$H$2,0)),""),IF($K60=3,IF(AND((V60=""),(W60="")),INDEX(Calendario!$D$3:$H$55,MATCH(X$4,Calendario!$A$3:$A$55,0),MATCH($I60,Calendario!$D$2:$H$2,0)),""),IF($K60=4,IF(AND((U60=""),(V60=""),(W60="")),INDEX(Calendario!$D$3:$H$55,MATCH(X$4,Calendario!$A$3:$A$55,0),MATCH($I60,Calendario!$D$2:$H$2,0)),""))))))))</f>
        <v/>
      </c>
      <c r="Y60" s="107" t="str">
        <f>IF(ISBLANK($I60),"",IF(OR(EXACT(($I60),PROPER(TEXT(Y59,"dddd"))),(EXACT(($I60),PROPER(TEXT(Y58,"dddd"))))),"",IF(EXACT(($I60),(PROPER(TEXT(Y$3,"dddd")))),"",IF($K60=1,INDEX(Calendario!$D$3:$H$55,MATCH(Y$4,Calendario!$A$3:$A$55,0),MATCH($I60,Calendario!$D$2:$H$2,0)),IF($K60=2,IF(X60="",INDEX(Calendario!$D$3:$H$55,MATCH(Y$4,Calendario!$A$3:$A$55,0),MATCH($I60,Calendario!$D$2:$H$2,0)),""),IF($K60=3,IF(AND((W60=""),(X60="")),INDEX(Calendario!$D$3:$H$55,MATCH(Y$4,Calendario!$A$3:$A$55,0),MATCH($I60,Calendario!$D$2:$H$2,0)),""),IF($K60=4,IF(AND((V60=""),(W60=""),(X60="")),INDEX(Calendario!$D$3:$H$55,MATCH(Y$4,Calendario!$A$3:$A$55,0),MATCH($I60,Calendario!$D$2:$H$2,0)),""))))))))</f>
        <v/>
      </c>
      <c r="Z60" s="107" t="str">
        <f>IF(ISBLANK($I60),"",IF(OR(EXACT(($I60),PROPER(TEXT(Z59,"dddd"))),(EXACT(($I60),PROPER(TEXT(Z58,"dddd"))))),"",IF(EXACT(($I60),(PROPER(TEXT(Z$3,"dddd")))),"",IF($K60=1,INDEX(Calendario!$D$3:$H$55,MATCH(Z$4,Calendario!$A$3:$A$55,0),MATCH($I60,Calendario!$D$2:$H$2,0)),IF($K60=2,IF(Y60="",INDEX(Calendario!$D$3:$H$55,MATCH(Z$4,Calendario!$A$3:$A$55,0),MATCH($I60,Calendario!$D$2:$H$2,0)),""),IF($K60=3,IF(AND((X60=""),(Y60="")),INDEX(Calendario!$D$3:$H$55,MATCH(Z$4,Calendario!$A$3:$A$55,0),MATCH($I60,Calendario!$D$2:$H$2,0)),""),IF($K60=4,IF(AND((W60=""),(X60=""),(Y60="")),INDEX(Calendario!$D$3:$H$55,MATCH(Z$4,Calendario!$A$3:$A$55,0),MATCH($I60,Calendario!$D$2:$H$2,0)),""))))))))</f>
        <v/>
      </c>
      <c r="AA60" s="108">
        <f>IF(ISBLANK($I60),"",IF(OR(EXACT(($I60),PROPER(TEXT(AA59,"dddd"))),(EXACT(($I60),PROPER(TEXT(AA58,"dddd"))))),"",IF(EXACT(($I60),(PROPER(TEXT(AA$3,"dddd")))),"",IF($K60=1,INDEX(Calendario!$D$3:$H$55,MATCH(AA$4,Calendario!$A$3:$A$55,0),MATCH($I60,Calendario!$D$2:$H$2,0)),IF($K60=2,IF(Z60="",INDEX(Calendario!$D$3:$H$55,MATCH(AA$4,Calendario!$A$3:$A$55,0),MATCH($I60,Calendario!$D$2:$H$2,0)),""),IF($K60=3,IF(AND((Y60=""),(Z60="")),INDEX(Calendario!$D$3:$H$55,MATCH(AA$4,Calendario!$A$3:$A$55,0),MATCH($I60,Calendario!$D$2:$H$2,0)),""),IF($K60=4,IF(AND((X60=""),(Y60=""),(Z60="")),INDEX(Calendario!$D$3:$H$55,MATCH(AA$4,Calendario!$A$3:$A$55,0),MATCH($I60,Calendario!$D$2:$H$2,0)),""))))))))</f>
        <v>44656</v>
      </c>
      <c r="AB60" s="108" t="str">
        <f>IF(ISBLANK($I60),"",IF(OR(EXACT(($I60),PROPER(TEXT(AB59,"dddd"))),(EXACT(($I60),PROPER(TEXT(AB58,"dddd"))))),"",IF(EXACT(($I60),(PROPER(TEXT(AB$3,"dddd")))),"",IF($K60=1,INDEX(Calendario!$D$3:$H$55,MATCH(AB$4,Calendario!$A$3:$A$55,0),MATCH($I60,Calendario!$D$2:$H$2,0)),IF($K60=2,IF(AA60="",INDEX(Calendario!$D$3:$H$55,MATCH(AB$4,Calendario!$A$3:$A$55,0),MATCH($I60,Calendario!$D$2:$H$2,0)),""),IF($K60=3,IF(AND((Z60=""),(AA60="")),INDEX(Calendario!$D$3:$H$55,MATCH(AB$4,Calendario!$A$3:$A$55,0),MATCH($I60,Calendario!$D$2:$H$2,0)),""),IF($K60=4,IF(AND((Y60=""),(Z60=""),(AA60="")),INDEX(Calendario!$D$3:$H$55,MATCH(AB$4,Calendario!$A$3:$A$55,0),MATCH($I60,Calendario!$D$2:$H$2,0)),""))))))))</f>
        <v/>
      </c>
      <c r="AC60" s="108" t="str">
        <f>IF(ISBLANK($I60),"",IF(OR(EXACT(($I60),PROPER(TEXT(AC59,"dddd"))),(EXACT(($I60),PROPER(TEXT(AC58,"dddd"))))),"",IF(EXACT(($I60),(PROPER(TEXT(AC$3,"dddd")))),"",IF($K60=1,INDEX(Calendario!$D$3:$H$55,MATCH(AC$4,Calendario!$A$3:$A$55,0),MATCH($I60,Calendario!$D$2:$H$2,0)),IF($K60=2,IF(AB60="",INDEX(Calendario!$D$3:$H$55,MATCH(AC$4,Calendario!$A$3:$A$55,0),MATCH($I60,Calendario!$D$2:$H$2,0)),""),IF($K60=3,IF(AND((AA60=""),(AB60="")),INDEX(Calendario!$D$3:$H$55,MATCH(AC$4,Calendario!$A$3:$A$55,0),MATCH($I60,Calendario!$D$2:$H$2,0)),""),IF($K60=4,IF(AND((Z60=""),(AA60=""),(AB60="")),INDEX(Calendario!$D$3:$H$55,MATCH(AC$4,Calendario!$A$3:$A$55,0),MATCH($I60,Calendario!$D$2:$H$2,0)),""))))))))</f>
        <v/>
      </c>
      <c r="AD60" s="108" t="str">
        <f>IF(ISBLANK($I60),"",IF(OR(EXACT(($I60),PROPER(TEXT(AD59,"dddd"))),(EXACT(($I60),PROPER(TEXT(AD58,"dddd"))))),"",IF(EXACT(($I60),(PROPER(TEXT(AD$3,"dddd")))),"",IF($K60=1,INDEX(Calendario!$D$3:$H$55,MATCH(AD$4,Calendario!$A$3:$A$55,0),MATCH($I60,Calendario!$D$2:$H$2,0)),IF($K60=2,IF(AC60="",INDEX(Calendario!$D$3:$H$55,MATCH(AD$4,Calendario!$A$3:$A$55,0),MATCH($I60,Calendario!$D$2:$H$2,0)),""),IF($K60=3,IF(AND((AB60=""),(AC60="")),INDEX(Calendario!$D$3:$H$55,MATCH(AD$4,Calendario!$A$3:$A$55,0),MATCH($I60,Calendario!$D$2:$H$2,0)),""),IF($K60=4,IF(AND((AA60=""),(AB60=""),(AC60="")),INDEX(Calendario!$D$3:$H$55,MATCH(AD$4,Calendario!$A$3:$A$55,0),MATCH($I60,Calendario!$D$2:$H$2,0)),""))))))))</f>
        <v/>
      </c>
      <c r="AE60" s="107">
        <f>IF(ISBLANK($I60),"",IF(OR(EXACT(($I60),PROPER(TEXT(AE59,"dddd"))),(EXACT(($I60),PROPER(TEXT(AE58,"dddd"))))),"",IF(EXACT(($I60),(PROPER(TEXT(AE$3,"dddd")))),"",IF($K60=1,INDEX(Calendario!$D$3:$H$55,MATCH(AE$4,Calendario!$A$3:$A$55,0),MATCH($I60,Calendario!$D$2:$H$2,0)),IF($K60=2,IF(AD60="",INDEX(Calendario!$D$3:$H$55,MATCH(AE$4,Calendario!$A$3:$A$55,0),MATCH($I60,Calendario!$D$2:$H$2,0)),""),IF($K60=3,IF(AND((AC60=""),(AD60="")),INDEX(Calendario!$D$3:$H$55,MATCH(AE$4,Calendario!$A$3:$A$55,0),MATCH($I60,Calendario!$D$2:$H$2,0)),""),IF($K60=4,IF(AND((AB60=""),(AC60=""),(AD60="")),INDEX(Calendario!$D$3:$H$55,MATCH(AE$4,Calendario!$A$3:$A$55,0),MATCH($I60,Calendario!$D$2:$H$2,0)),""))))))))</f>
        <v>44684</v>
      </c>
      <c r="AF60" s="107" t="str">
        <f>IF(ISBLANK($I60),"",IF(OR(EXACT(($I60),PROPER(TEXT(AF59,"dddd"))),(EXACT(($I60),PROPER(TEXT(AF58,"dddd"))))),"",IF(EXACT(($I60),(PROPER(TEXT(AF$3,"dddd")))),"",IF($K60=1,INDEX(Calendario!$D$3:$H$55,MATCH(AF$4,Calendario!$A$3:$A$55,0),MATCH($I60,Calendario!$D$2:$H$2,0)),IF($K60=2,IF(AE60="",INDEX(Calendario!$D$3:$H$55,MATCH(AF$4,Calendario!$A$3:$A$55,0),MATCH($I60,Calendario!$D$2:$H$2,0)),""),IF($K60=3,IF(AND((AD60=""),(AE60="")),INDEX(Calendario!$D$3:$H$55,MATCH(AF$4,Calendario!$A$3:$A$55,0),MATCH($I60,Calendario!$D$2:$H$2,0)),""),IF($K60=4,IF(AND((AC60=""),(AD60=""),(AE60="")),INDEX(Calendario!$D$3:$H$55,MATCH(AF$4,Calendario!$A$3:$A$55,0),MATCH($I60,Calendario!$D$2:$H$2,0)),""))))))))</f>
        <v/>
      </c>
      <c r="AG60" s="107" t="str">
        <f>IF(ISBLANK($I60),"",IF(OR(EXACT(($I60),PROPER(TEXT(AG59,"dddd"))),(EXACT(($I60),PROPER(TEXT(AG58,"dddd"))))),"",IF(EXACT(($I60),(PROPER(TEXT(AG$3,"dddd")))),"",IF($K60=1,INDEX(Calendario!$D$3:$H$55,MATCH(AG$4,Calendario!$A$3:$A$55,0),MATCH($I60,Calendario!$D$2:$H$2,0)),IF($K60=2,IF(AF60="",INDEX(Calendario!$D$3:$H$55,MATCH(AG$4,Calendario!$A$3:$A$55,0),MATCH($I60,Calendario!$D$2:$H$2,0)),""),IF($K60=3,IF(AND((AE60=""),(AF60="")),INDEX(Calendario!$D$3:$H$55,MATCH(AG$4,Calendario!$A$3:$A$55,0),MATCH($I60,Calendario!$D$2:$H$2,0)),""),IF($K60=4,IF(AND((AD60=""),(AE60=""),(AF60="")),INDEX(Calendario!$D$3:$H$55,MATCH(AG$4,Calendario!$A$3:$A$55,0),MATCH($I60,Calendario!$D$2:$H$2,0)),""))))))))</f>
        <v/>
      </c>
      <c r="AH60" s="107" t="str">
        <f>IF(ISBLANK($I60),"",IF(OR(EXACT(($I60),PROPER(TEXT(AH59,"dddd"))),(EXACT(($I60),PROPER(TEXT(AH58,"dddd"))))),"",IF(EXACT(($I60),(PROPER(TEXT(AH$3,"dddd")))),"",IF($K60=1,INDEX(Calendario!$D$3:$H$55,MATCH(AH$4,Calendario!$A$3:$A$55,0),MATCH($I60,Calendario!$D$2:$H$2,0)),IF($K60=2,IF(AG60="",INDEX(Calendario!$D$3:$H$55,MATCH(AH$4,Calendario!$A$3:$A$55,0),MATCH($I60,Calendario!$D$2:$H$2,0)),""),IF($K60=3,IF(AND((AF60=""),(AG60="")),INDEX(Calendario!$D$3:$H$55,MATCH(AH$4,Calendario!$A$3:$A$55,0),MATCH($I60,Calendario!$D$2:$H$2,0)),""),IF($K60=4,IF(AND((AE60=""),(AF60=""),(AG60="")),INDEX(Calendario!$D$3:$H$55,MATCH(AH$4,Calendario!$A$3:$A$55,0),MATCH($I60,Calendario!$D$2:$H$2,0)),""))))))))</f>
        <v/>
      </c>
      <c r="AI60" s="108">
        <f>IF(ISBLANK($I60),"",IF(OR(EXACT(($I60),PROPER(TEXT(AI59,"dddd"))),(EXACT(($I60),PROPER(TEXT(AI58,"dddd"))))),"",IF(EXACT(($I60),(PROPER(TEXT(AI$3,"dddd")))),"",IF($K60=1,INDEX(Calendario!$D$3:$H$55,MATCH(AI$4,Calendario!$A$3:$A$55,0),MATCH($I60,Calendario!$D$2:$H$2,0)),IF($K60=2,IF(AH60="",INDEX(Calendario!$D$3:$H$55,MATCH(AI$4,Calendario!$A$3:$A$55,0),MATCH($I60,Calendario!$D$2:$H$2,0)),""),IF($K60=3,IF(AND((AG60=""),(AH60="")),INDEX(Calendario!$D$3:$H$55,MATCH(AI$4,Calendario!$A$3:$A$55,0),MATCH($I60,Calendario!$D$2:$H$2,0)),""),IF($K60=4,IF(AND((AF60=""),(AG60=""),(AH60="")),INDEX(Calendario!$D$3:$H$55,MATCH(AI$4,Calendario!$A$3:$A$55,0),MATCH($I60,Calendario!$D$2:$H$2,0)),""))))))))</f>
        <v>44712</v>
      </c>
      <c r="AJ60" s="108" t="str">
        <f>IF(ISBLANK($I60),"",IF(OR(EXACT(($I60),PROPER(TEXT(AJ59,"dddd"))),(EXACT(($I60),PROPER(TEXT(AJ58,"dddd"))))),"",IF(EXACT(($I60),(PROPER(TEXT(AJ$3,"dddd")))),"",IF($K60=1,INDEX(Calendario!$D$3:$H$55,MATCH(AJ$4,Calendario!$A$3:$A$55,0),MATCH($I60,Calendario!$D$2:$H$2,0)),IF($K60=2,IF(AI60="",INDEX(Calendario!$D$3:$H$55,MATCH(AJ$4,Calendario!$A$3:$A$55,0),MATCH($I60,Calendario!$D$2:$H$2,0)),""),IF($K60=3,IF(AND((AH60=""),(AI60="")),INDEX(Calendario!$D$3:$H$55,MATCH(AJ$4,Calendario!$A$3:$A$55,0),MATCH($I60,Calendario!$D$2:$H$2,0)),""),IF($K60=4,IF(AND((AG60=""),(AH60=""),(AI60="")),INDEX(Calendario!$D$3:$H$55,MATCH(AJ$4,Calendario!$A$3:$A$55,0),MATCH($I60,Calendario!$D$2:$H$2,0)),""))))))))</f>
        <v/>
      </c>
      <c r="AK60" s="108" t="str">
        <f>IF(ISBLANK($I60),"",IF(OR(EXACT(($I60),PROPER(TEXT(AK59,"dddd"))),(EXACT(($I60),PROPER(TEXT(AK58,"dddd"))))),"",IF(EXACT(($I60),(PROPER(TEXT(AK$3,"dddd")))),"",IF($K60=1,INDEX(Calendario!$D$3:$H$55,MATCH(AK$4,Calendario!$A$3:$A$55,0),MATCH($I60,Calendario!$D$2:$H$2,0)),IF($K60=2,IF(AJ60="",INDEX(Calendario!$D$3:$H$55,MATCH(AK$4,Calendario!$A$3:$A$55,0),MATCH($I60,Calendario!$D$2:$H$2,0)),""),IF($K60=3,IF(AND((AI60=""),(AJ60="")),INDEX(Calendario!$D$3:$H$55,MATCH(AK$4,Calendario!$A$3:$A$55,0),MATCH($I60,Calendario!$D$2:$H$2,0)),""),IF($K60=4,IF(AND((AH60=""),(AI60=""),(AJ60="")),INDEX(Calendario!$D$3:$H$55,MATCH(AK$4,Calendario!$A$3:$A$55,0),MATCH($I60,Calendario!$D$2:$H$2,0)),""))))))))</f>
        <v/>
      </c>
      <c r="AL60" s="108" t="str">
        <f>IF(ISBLANK($I60),"",IF(OR(EXACT(($I60),PROPER(TEXT(AL59,"dddd"))),(EXACT(($I60),PROPER(TEXT(AL58,"dddd"))))),"",IF(EXACT(($I60),(PROPER(TEXT(AL$3,"dddd")))),"",IF($K60=1,INDEX(Calendario!$D$3:$H$55,MATCH(AL$4,Calendario!$A$3:$A$55,0),MATCH($I60,Calendario!$D$2:$H$2,0)),IF($K60=2,IF(AK60="",INDEX(Calendario!$D$3:$H$55,MATCH(AL$4,Calendario!$A$3:$A$55,0),MATCH($I60,Calendario!$D$2:$H$2,0)),""),IF($K60=3,IF(AND((AJ60=""),(AK60="")),INDEX(Calendario!$D$3:$H$55,MATCH(AL$4,Calendario!$A$3:$A$55,0),MATCH($I60,Calendario!$D$2:$H$2,0)),""),IF($K60=4,IF(AND((AI60=""),(AJ60=""),(AK60="")),INDEX(Calendario!$D$3:$H$55,MATCH(AL$4,Calendario!$A$3:$A$55,0),MATCH($I60,Calendario!$D$2:$H$2,0)),""))))))))</f>
        <v/>
      </c>
      <c r="AM60" s="108">
        <f>IF(ISBLANK($I60),"",IF(OR(EXACT(($I60),PROPER(TEXT(AM59,"dddd"))),(EXACT(($I60),PROPER(TEXT(AM58,"dddd"))))),"",IF(EXACT(($I60),(PROPER(TEXT(AM$3,"dddd")))),"",IF($K60=1,INDEX(Calendario!$D$3:$H$55,MATCH(AM$4,Calendario!$A$3:$A$55,0),MATCH($I60,Calendario!$D$2:$H$2,0)),IF($K60=2,IF(AL60="",INDEX(Calendario!$D$3:$H$55,MATCH(AM$4,Calendario!$A$3:$A$55,0),MATCH($I60,Calendario!$D$2:$H$2,0)),""),IF($K60=3,IF(AND((AK60=""),(AL60="")),INDEX(Calendario!$D$3:$H$55,MATCH(AM$4,Calendario!$A$3:$A$55,0),MATCH($I60,Calendario!$D$2:$H$2,0)),""),IF($K60=4,IF(AND((AJ60=""),(AK60=""),(AL60="")),INDEX(Calendario!$D$3:$H$55,MATCH(AM$4,Calendario!$A$3:$A$55,0),MATCH($I60,Calendario!$D$2:$H$2,0)),""))))))))</f>
        <v>44740</v>
      </c>
      <c r="AN60" s="107" t="str">
        <f>IF(ISBLANK($I60),"",IF(OR(EXACT(($I60),PROPER(TEXT(AN59,"dddd"))),(EXACT(($I60),PROPER(TEXT(AN58,"dddd"))))),"",IF(EXACT(($I60),(PROPER(TEXT(AN$3,"dddd")))),"",IF($K60=1,INDEX(Calendario!$D$3:$H$55,MATCH(AN$4,Calendario!$A$3:$A$55,0),MATCH($I60,Calendario!$D$2:$H$2,0)),IF($K60=2,IF(AM60="",INDEX(Calendario!$D$3:$H$55,MATCH(AN$4,Calendario!$A$3:$A$55,0),MATCH($I60,Calendario!$D$2:$H$2,0)),""),IF($K60=3,IF(AND((AL60=""),(AM60="")),INDEX(Calendario!$D$3:$H$55,MATCH(AN$4,Calendario!$A$3:$A$55,0),MATCH($I60,Calendario!$D$2:$H$2,0)),""),IF($K60=4,IF(AND((AK60=""),(AL60=""),(AM60="")),INDEX(Calendario!$D$3:$H$55,MATCH(AN$4,Calendario!$A$3:$A$55,0),MATCH($I60,Calendario!$D$2:$H$2,0)),""))))))))</f>
        <v/>
      </c>
      <c r="AO60" s="107" t="str">
        <f>IF(ISBLANK($I60),"",IF(OR(EXACT(($I60),PROPER(TEXT(AO59,"dddd"))),(EXACT(($I60),PROPER(TEXT(AO58,"dddd"))))),"",IF(EXACT(($I60),(PROPER(TEXT(AO$3,"dddd")))),"",IF($K60=1,INDEX(Calendario!$D$3:$H$55,MATCH(AO$4,Calendario!$A$3:$A$55,0),MATCH($I60,Calendario!$D$2:$H$2,0)),IF($K60=2,IF(AN60="",INDEX(Calendario!$D$3:$H$55,MATCH(AO$4,Calendario!$A$3:$A$55,0),MATCH($I60,Calendario!$D$2:$H$2,0)),""),IF($K60=3,IF(AND((AM60=""),(AN60="")),INDEX(Calendario!$D$3:$H$55,MATCH(AO$4,Calendario!$A$3:$A$55,0),MATCH($I60,Calendario!$D$2:$H$2,0)),""),IF($K60=4,IF(AND((AL60=""),(AM60=""),(AN60="")),INDEX(Calendario!$D$3:$H$55,MATCH(AO$4,Calendario!$A$3:$A$55,0),MATCH($I60,Calendario!$D$2:$H$2,0)),""))))))))</f>
        <v/>
      </c>
      <c r="AP60" s="107" t="str">
        <f>IF(ISBLANK($I60),"",IF(OR(EXACT(($I60),PROPER(TEXT(AP59,"dddd"))),(EXACT(($I60),PROPER(TEXT(AP58,"dddd"))))),"",IF(EXACT(($I60),(PROPER(TEXT(AP$3,"dddd")))),"",IF($K60=1,INDEX(Calendario!$D$3:$H$55,MATCH(AP$4,Calendario!$A$3:$A$55,0),MATCH($I60,Calendario!$D$2:$H$2,0)),IF($K60=2,IF(AO60="",INDEX(Calendario!$D$3:$H$55,MATCH(AP$4,Calendario!$A$3:$A$55,0),MATCH($I60,Calendario!$D$2:$H$2,0)),""),IF($K60=3,IF(AND((AN60=""),(AO60="")),INDEX(Calendario!$D$3:$H$55,MATCH(AP$4,Calendario!$A$3:$A$55,0),MATCH($I60,Calendario!$D$2:$H$2,0)),""),IF($K60=4,IF(AND((AM60=""),(AN60=""),(AO60="")),INDEX(Calendario!$D$3:$H$55,MATCH(AP$4,Calendario!$A$3:$A$55,0),MATCH($I60,Calendario!$D$2:$H$2,0)),""))))))))</f>
        <v/>
      </c>
      <c r="AQ60" s="107">
        <f>IF(ISBLANK($I60),"",IF(OR(EXACT(($I60),PROPER(TEXT(AQ59,"dddd"))),(EXACT(($I60),PROPER(TEXT(AQ58,"dddd"))))),"",IF(EXACT(($I60),(PROPER(TEXT(AQ$3,"dddd")))),"",IF($K60=1,INDEX(Calendario!$D$3:$H$55,MATCH(AQ$4,Calendario!$A$3:$A$55,0),MATCH($I60,Calendario!$D$2:$H$2,0)),IF($K60=2,IF(AP60="",INDEX(Calendario!$D$3:$H$55,MATCH(AQ$4,Calendario!$A$3:$A$55,0),MATCH($I60,Calendario!$D$2:$H$2,0)),""),IF($K60=3,IF(AND((AO60=""),(AP60="")),INDEX(Calendario!$D$3:$H$55,MATCH(AQ$4,Calendario!$A$3:$A$55,0),MATCH($I60,Calendario!$D$2:$H$2,0)),""),IF($K60=4,IF(AND((AN60=""),(AO60=""),(AP60="")),INDEX(Calendario!$D$3:$H$55,MATCH(AQ$4,Calendario!$A$3:$A$55,0),MATCH($I60,Calendario!$D$2:$H$2,0)),""))))))))</f>
        <v>44768</v>
      </c>
      <c r="AR60" s="108" t="str">
        <f>IF(ISBLANK($I60),"",IF(OR(EXACT(($I60),PROPER(TEXT(AR59,"dddd"))),(EXACT(($I60),PROPER(TEXT(AR58,"dddd"))))),"",IF(EXACT(($I60),(PROPER(TEXT(AR$3,"dddd")))),"",IF($K60=1,INDEX(Calendario!$D$3:$H$55,MATCH(AR$4,Calendario!$A$3:$A$55,0),MATCH($I60,Calendario!$D$2:$H$2,0)),IF($K60=2,IF(AQ60="",INDEX(Calendario!$D$3:$H$55,MATCH(AR$4,Calendario!$A$3:$A$55,0),MATCH($I60,Calendario!$D$2:$H$2,0)),""),IF($K60=3,IF(AND((AP60=""),(AQ60="")),INDEX(Calendario!$D$3:$H$55,MATCH(AR$4,Calendario!$A$3:$A$55,0),MATCH($I60,Calendario!$D$2:$H$2,0)),""),IF($K60=4,IF(AND((AO60=""),(AP60=""),(AQ60="")),INDEX(Calendario!$D$3:$H$55,MATCH(AR$4,Calendario!$A$3:$A$55,0),MATCH($I60,Calendario!$D$2:$H$2,0)),""))))))))</f>
        <v/>
      </c>
      <c r="AS60" s="108" t="str">
        <f>IF(ISBLANK($I60),"",IF(OR(EXACT(($I60),PROPER(TEXT(AS59,"dddd"))),(EXACT(($I60),PROPER(TEXT(AS58,"dddd"))))),"",IF(EXACT(($I60),(PROPER(TEXT(AS$3,"dddd")))),"",IF($K60=1,INDEX(Calendario!$D$3:$H$55,MATCH(AS$4,Calendario!$A$3:$A$55,0),MATCH($I60,Calendario!$D$2:$H$2,0)),IF($K60=2,IF(AR60="",INDEX(Calendario!$D$3:$H$55,MATCH(AS$4,Calendario!$A$3:$A$55,0),MATCH($I60,Calendario!$D$2:$H$2,0)),""),IF($K60=3,IF(AND((AQ60=""),(AR60="")),INDEX(Calendario!$D$3:$H$55,MATCH(AS$4,Calendario!$A$3:$A$55,0),MATCH($I60,Calendario!$D$2:$H$2,0)),""),IF($K60=4,IF(AND((AP60=""),(AQ60=""),(AR60="")),INDEX(Calendario!$D$3:$H$55,MATCH(AS$4,Calendario!$A$3:$A$55,0),MATCH($I60,Calendario!$D$2:$H$2,0)),""))))))))</f>
        <v/>
      </c>
      <c r="AT60" s="108" t="str">
        <f>IF(ISBLANK($I60),"",IF(OR(EXACT(($I60),PROPER(TEXT(AT59,"dddd"))),(EXACT(($I60),PROPER(TEXT(AT58,"dddd"))))),"",IF(EXACT(($I60),(PROPER(TEXT(AT$3,"dddd")))),"",IF($K60=1,INDEX(Calendario!$D$3:$H$55,MATCH(AT$4,Calendario!$A$3:$A$55,0),MATCH($I60,Calendario!$D$2:$H$2,0)),IF($K60=2,IF(AS60="",INDEX(Calendario!$D$3:$H$55,MATCH(AT$4,Calendario!$A$3:$A$55,0),MATCH($I60,Calendario!$D$2:$H$2,0)),""),IF($K60=3,IF(AND((AR60=""),(AS60="")),INDEX(Calendario!$D$3:$H$55,MATCH(AT$4,Calendario!$A$3:$A$55,0),MATCH($I60,Calendario!$D$2:$H$2,0)),""),IF($K60=4,IF(AND((AQ60=""),(AR60=""),(AS60="")),INDEX(Calendario!$D$3:$H$55,MATCH(AT$4,Calendario!$A$3:$A$55,0),MATCH($I60,Calendario!$D$2:$H$2,0)),""))))))))</f>
        <v/>
      </c>
      <c r="AU60" s="108">
        <f>IF(ISBLANK($I60),"",IF(OR(EXACT(($I60),PROPER(TEXT(AU59,"dddd"))),(EXACT(($I60),PROPER(TEXT(AU58,"dddd"))))),"",IF(EXACT(($I60),(PROPER(TEXT(AU$3,"dddd")))),"",IF($K60=1,INDEX(Calendario!$D$3:$H$55,MATCH(AU$4,Calendario!$A$3:$A$55,0),MATCH($I60,Calendario!$D$2:$H$2,0)),IF($K60=2,IF(AT60="",INDEX(Calendario!$D$3:$H$55,MATCH(AU$4,Calendario!$A$3:$A$55,0),MATCH($I60,Calendario!$D$2:$H$2,0)),""),IF($K60=3,IF(AND((AS60=""),(AT60="")),INDEX(Calendario!$D$3:$H$55,MATCH(AU$4,Calendario!$A$3:$A$55,0),MATCH($I60,Calendario!$D$2:$H$2,0)),""),IF($K60=4,IF(AND((AR60=""),(AS60=""),(AT60="")),INDEX(Calendario!$D$3:$H$55,MATCH(AU$4,Calendario!$A$3:$A$55,0),MATCH($I60,Calendario!$D$2:$H$2,0)),""))))))))</f>
        <v>44796</v>
      </c>
      <c r="AV60" s="107" t="str">
        <f>IF(ISBLANK($I60),"",IF(OR(EXACT(($I60),PROPER(TEXT(AV59,"dddd"))),(EXACT(($I60),PROPER(TEXT(AV58,"dddd"))))),"",IF(EXACT(($I60),(PROPER(TEXT(AV$3,"dddd")))),"",IF($K60=1,INDEX(Calendario!$D$3:$H$55,MATCH(AV$4,Calendario!$A$3:$A$55,0),MATCH($I60,Calendario!$D$2:$H$2,0)),IF($K60=2,IF(AU60="",INDEX(Calendario!$D$3:$H$55,MATCH(AV$4,Calendario!$A$3:$A$55,0),MATCH($I60,Calendario!$D$2:$H$2,0)),""),IF($K60=3,IF(AND((AT60=""),(AU60="")),INDEX(Calendario!$D$3:$H$55,MATCH(AV$4,Calendario!$A$3:$A$55,0),MATCH($I60,Calendario!$D$2:$H$2,0)),""),IF($K60=4,IF(AND((AS60=""),(AT60=""),(AU60="")),INDEX(Calendario!$D$3:$H$55,MATCH(AV$4,Calendario!$A$3:$A$55,0),MATCH($I60,Calendario!$D$2:$H$2,0)),""))))))))</f>
        <v/>
      </c>
      <c r="AW60" s="107" t="str">
        <f>IF(ISBLANK($I60),"",IF(OR(EXACT(($I60),PROPER(TEXT(AW59,"dddd"))),(EXACT(($I60),PROPER(TEXT(AW58,"dddd"))))),"",IF(EXACT(($I60),(PROPER(TEXT(AW$3,"dddd")))),"",IF($K60=1,INDEX(Calendario!$D$3:$H$55,MATCH(AW$4,Calendario!$A$3:$A$55,0),MATCH($I60,Calendario!$D$2:$H$2,0)),IF($K60=2,IF(AV60="",INDEX(Calendario!$D$3:$H$55,MATCH(AW$4,Calendario!$A$3:$A$55,0),MATCH($I60,Calendario!$D$2:$H$2,0)),""),IF($K60=3,IF(AND((AU60=""),(AV60="")),INDEX(Calendario!$D$3:$H$55,MATCH(AW$4,Calendario!$A$3:$A$55,0),MATCH($I60,Calendario!$D$2:$H$2,0)),""),IF($K60=4,IF(AND((AT60=""),(AU60=""),(AV60="")),INDEX(Calendario!$D$3:$H$55,MATCH(AW$4,Calendario!$A$3:$A$55,0),MATCH($I60,Calendario!$D$2:$H$2,0)),""))))))))</f>
        <v/>
      </c>
      <c r="AX60" s="107" t="str">
        <f>IF(ISBLANK($I60),"",IF(OR(EXACT(($I60),PROPER(TEXT(AX59,"dddd"))),(EXACT(($I60),PROPER(TEXT(AX58,"dddd"))))),"",IF(EXACT(($I60),(PROPER(TEXT(AX$3,"dddd")))),"",IF($K60=1,INDEX(Calendario!$D$3:$H$55,MATCH(AX$4,Calendario!$A$3:$A$55,0),MATCH($I60,Calendario!$D$2:$H$2,0)),IF($K60=2,IF(AW60="",INDEX(Calendario!$D$3:$H$55,MATCH(AX$4,Calendario!$A$3:$A$55,0),MATCH($I60,Calendario!$D$2:$H$2,0)),""),IF($K60=3,IF(AND((AV60=""),(AW60="")),INDEX(Calendario!$D$3:$H$55,MATCH(AX$4,Calendario!$A$3:$A$55,0),MATCH($I60,Calendario!$D$2:$H$2,0)),""),IF($K60=4,IF(AND((AU60=""),(AV60=""),(AW60="")),INDEX(Calendario!$D$3:$H$55,MATCH(AX$4,Calendario!$A$3:$A$55,0),MATCH($I60,Calendario!$D$2:$H$2,0)),""))))))))</f>
        <v/>
      </c>
      <c r="AY60" s="107">
        <f>IF(ISBLANK($I60),"",IF(OR(EXACT(($I60),PROPER(TEXT(AY59,"dddd"))),(EXACT(($I60),PROPER(TEXT(AY58,"dddd"))))),"",IF(EXACT(($I60),(PROPER(TEXT(AY$3,"dddd")))),"",IF($K60=1,INDEX(Calendario!$D$3:$H$55,MATCH(AY$4,Calendario!$A$3:$A$55,0),MATCH($I60,Calendario!$D$2:$H$2,0)),IF($K60=2,IF(AX60="",INDEX(Calendario!$D$3:$H$55,MATCH(AY$4,Calendario!$A$3:$A$55,0),MATCH($I60,Calendario!$D$2:$H$2,0)),""),IF($K60=3,IF(AND((AW60=""),(AX60="")),INDEX(Calendario!$D$3:$H$55,MATCH(AY$4,Calendario!$A$3:$A$55,0),MATCH($I60,Calendario!$D$2:$H$2,0)),""),IF($K60=4,IF(AND((AV60=""),(AW60=""),(AX60="")),INDEX(Calendario!$D$3:$H$55,MATCH(AY$4,Calendario!$A$3:$A$55,0),MATCH($I60,Calendario!$D$2:$H$2,0)),""))))))))</f>
        <v>44824</v>
      </c>
      <c r="AZ60" s="107" t="str">
        <f>IF(ISBLANK($I60),"",IF(OR(EXACT(($I60),PROPER(TEXT(AZ59,"dddd"))),(EXACT(($I60),PROPER(TEXT(AZ58,"dddd"))))),"",IF(EXACT(($I60),(PROPER(TEXT(AZ$3,"dddd")))),"",IF($K60=1,INDEX(Calendario!$D$3:$H$55,MATCH(AZ$4,Calendario!$A$3:$A$55,0),MATCH($I60,Calendario!$D$2:$H$2,0)),IF($K60=2,IF(AY60="",INDEX(Calendario!$D$3:$H$55,MATCH(AZ$4,Calendario!$A$3:$A$55,0),MATCH($I60,Calendario!$D$2:$H$2,0)),""),IF($K60=3,IF(AND((AX60=""),(AY60="")),INDEX(Calendario!$D$3:$H$55,MATCH(AZ$4,Calendario!$A$3:$A$55,0),MATCH($I60,Calendario!$D$2:$H$2,0)),""),IF($K60=4,IF(AND((AW60=""),(AX60=""),(AY60="")),INDEX(Calendario!$D$3:$H$55,MATCH(AZ$4,Calendario!$A$3:$A$55,0),MATCH($I60,Calendario!$D$2:$H$2,0)),""))))))))</f>
        <v/>
      </c>
      <c r="BA60" s="108" t="str">
        <f>IF(ISBLANK($I60),"",IF(OR(EXACT(($I60),PROPER(TEXT(BA59,"dddd"))),(EXACT(($I60),PROPER(TEXT(BA58,"dddd"))))),"",IF(EXACT(($I60),(PROPER(TEXT(BA$3,"dddd")))),"",IF($K60=1,INDEX(Calendario!$D$3:$H$55,MATCH(BA$4,Calendario!$A$3:$A$55,0),MATCH($I60,Calendario!$D$2:$H$2,0)),IF($K60=2,IF(AZ60="",INDEX(Calendario!$D$3:$H$55,MATCH(BA$4,Calendario!$A$3:$A$55,0),MATCH($I60,Calendario!$D$2:$H$2,0)),""),IF($K60=3,IF(AND((AY60=""),(AZ60="")),INDEX(Calendario!$D$3:$H$55,MATCH(BA$4,Calendario!$A$3:$A$55,0),MATCH($I60,Calendario!$D$2:$H$2,0)),""),IF($K60=4,IF(AND((AX60=""),(AY60=""),(AZ60="")),INDEX(Calendario!$D$3:$H$55,MATCH(BA$4,Calendario!$A$3:$A$55,0),MATCH($I60,Calendario!$D$2:$H$2,0)),""))))))))</f>
        <v/>
      </c>
      <c r="BB60" s="108" t="str">
        <f>IF(ISBLANK($I60),"",IF(OR(EXACT(($I60),PROPER(TEXT(BB59,"dddd"))),(EXACT(($I60),PROPER(TEXT(BB58,"dddd"))))),"",IF(EXACT(($I60),(PROPER(TEXT(BB$3,"dddd")))),"",IF($K60=1,INDEX(Calendario!$D$3:$H$55,MATCH(BB$4,Calendario!$A$3:$A$55,0),MATCH($I60,Calendario!$D$2:$H$2,0)),IF($K60=2,IF(BA60="",INDEX(Calendario!$D$3:$H$55,MATCH(BB$4,Calendario!$A$3:$A$55,0),MATCH($I60,Calendario!$D$2:$H$2,0)),""),IF($K60=3,IF(AND((AZ60=""),(BA60="")),INDEX(Calendario!$D$3:$H$55,MATCH(BB$4,Calendario!$A$3:$A$55,0),MATCH($I60,Calendario!$D$2:$H$2,0)),""),IF($K60=4,IF(AND((AY60=""),(AZ60=""),(BA60="")),INDEX(Calendario!$D$3:$H$55,MATCH(BB$4,Calendario!$A$3:$A$55,0),MATCH($I60,Calendario!$D$2:$H$2,0)),""))))))))</f>
        <v/>
      </c>
      <c r="BC60" s="108">
        <f>IF(ISBLANK($I60),"",IF(OR(EXACT(($I60),PROPER(TEXT(BC59,"dddd"))),(EXACT(($I60),PROPER(TEXT(BC58,"dddd"))))),"",IF(EXACT(($I60),(PROPER(TEXT(BC$3,"dddd")))),"",IF($K60=1,INDEX(Calendario!$D$3:$H$55,MATCH(BC$4,Calendario!$A$3:$A$55,0),MATCH($I60,Calendario!$D$2:$H$2,0)),IF($K60=2,IF(BB60="",INDEX(Calendario!$D$3:$H$55,MATCH(BC$4,Calendario!$A$3:$A$55,0),MATCH($I60,Calendario!$D$2:$H$2,0)),""),IF($K60=3,IF(AND((BA60=""),(BB60="")),INDEX(Calendario!$D$3:$H$55,MATCH(BC$4,Calendario!$A$3:$A$55,0),MATCH($I60,Calendario!$D$2:$H$2,0)),""),IF($K60=4,IF(AND((AZ60=""),(BA60=""),(BB60="")),INDEX(Calendario!$D$3:$H$55,MATCH(BC$4,Calendario!$A$3:$A$55,0),MATCH($I60,Calendario!$D$2:$H$2,0)),""))))))))</f>
        <v>44852</v>
      </c>
      <c r="BD60" s="108" t="str">
        <f>IF(ISBLANK($I60),"",IF(OR(EXACT(($I60),PROPER(TEXT(BD59,"dddd"))),(EXACT(($I60),PROPER(TEXT(BD58,"dddd"))))),"",IF(EXACT(($I60),(PROPER(TEXT(BD$3,"dddd")))),"",IF($K60=1,INDEX(Calendario!$D$3:$H$55,MATCH(BD$4,Calendario!$A$3:$A$55,0),MATCH($I60,Calendario!$D$2:$H$2,0)),IF($K60=2,IF(BC60="",INDEX(Calendario!$D$3:$H$55,MATCH(BD$4,Calendario!$A$3:$A$55,0),MATCH($I60,Calendario!$D$2:$H$2,0)),""),IF($K60=3,IF(AND((BB60=""),(BC60="")),INDEX(Calendario!$D$3:$H$55,MATCH(BD$4,Calendario!$A$3:$A$55,0),MATCH($I60,Calendario!$D$2:$H$2,0)),""),IF($K60=4,IF(AND((BA60=""),(BB60=""),(BC60="")),INDEX(Calendario!$D$3:$H$55,MATCH(BD$4,Calendario!$A$3:$A$55,0),MATCH($I60,Calendario!$D$2:$H$2,0)),""))))))))</f>
        <v/>
      </c>
      <c r="BE60" s="107" t="str">
        <f>IF(ISBLANK($I60),"",IF(OR(EXACT(($I60),PROPER(TEXT(BE59,"dddd"))),(EXACT(($I60),PROPER(TEXT(BE58,"dddd"))))),"",IF(EXACT(($I60),(PROPER(TEXT(BE$3,"dddd")))),"",IF($K60=1,INDEX(Calendario!$D$3:$H$55,MATCH(BE$4,Calendario!$A$3:$A$55,0),MATCH($I60,Calendario!$D$2:$H$2,0)),IF($K60=2,IF(BD60="",INDEX(Calendario!$D$3:$H$55,MATCH(BE$4,Calendario!$A$3:$A$55,0),MATCH($I60,Calendario!$D$2:$H$2,0)),""),IF($K60=3,IF(AND((BC60=""),(BD60="")),INDEX(Calendario!$D$3:$H$55,MATCH(BE$4,Calendario!$A$3:$A$55,0),MATCH($I60,Calendario!$D$2:$H$2,0)),""),IF($K60=4,IF(AND((BB60=""),(BC60=""),(BD60="")),INDEX(Calendario!$D$3:$H$55,MATCH(BE$4,Calendario!$A$3:$A$55,0),MATCH($I60,Calendario!$D$2:$H$2,0)),""))))))))</f>
        <v/>
      </c>
      <c r="BF60" s="107" t="str">
        <f>IF(ISBLANK($I60),"",IF(OR(EXACT(($I60),PROPER(TEXT(BF59,"dddd"))),(EXACT(($I60),PROPER(TEXT(BF58,"dddd"))))),"",IF(EXACT(($I60),(PROPER(TEXT(BF$3,"dddd")))),"",IF($K60=1,INDEX(Calendario!$D$3:$H$55,MATCH(BF$4,Calendario!$A$3:$A$55,0),MATCH($I60,Calendario!$D$2:$H$2,0)),IF($K60=2,IF(BE60="",INDEX(Calendario!$D$3:$H$55,MATCH(BF$4,Calendario!$A$3:$A$55,0),MATCH($I60,Calendario!$D$2:$H$2,0)),""),IF($K60=3,IF(AND((BD60=""),(BE60="")),INDEX(Calendario!$D$3:$H$55,MATCH(BF$4,Calendario!$A$3:$A$55,0),MATCH($I60,Calendario!$D$2:$H$2,0)),""),IF($K60=4,IF(AND((BC60=""),(BD60=""),(BE60="")),INDEX(Calendario!$D$3:$H$55,MATCH(BF$4,Calendario!$A$3:$A$55,0),MATCH($I60,Calendario!$D$2:$H$2,0)),""))))))))</f>
        <v/>
      </c>
      <c r="BG60" s="107">
        <f>IF(ISBLANK($I60),"",IF(OR(EXACT(($I60),PROPER(TEXT(BG59,"dddd"))),(EXACT(($I60),PROPER(TEXT(BG58,"dddd"))))),"",IF(EXACT(($I60),(PROPER(TEXT(BG$3,"dddd")))),"",IF($K60=1,INDEX(Calendario!$D$3:$H$55,MATCH(BG$4,Calendario!$A$3:$A$55,0),MATCH($I60,Calendario!$D$2:$H$2,0)),IF($K60=2,IF(BF60="",INDEX(Calendario!$D$3:$H$55,MATCH(BG$4,Calendario!$A$3:$A$55,0),MATCH($I60,Calendario!$D$2:$H$2,0)),""),IF($K60=3,IF(AND((BE60=""),(BF60="")),INDEX(Calendario!$D$3:$H$55,MATCH(BG$4,Calendario!$A$3:$A$55,0),MATCH($I60,Calendario!$D$2:$H$2,0)),""),IF($K60=4,IF(AND((BD60=""),(BE60=""),(BF60="")),INDEX(Calendario!$D$3:$H$55,MATCH(BG$4,Calendario!$A$3:$A$55,0),MATCH($I60,Calendario!$D$2:$H$2,0)),""))))))))</f>
        <v>44880</v>
      </c>
      <c r="BH60" s="107" t="str">
        <f>IF(ISBLANK($I60),"",IF(OR(EXACT(($I60),PROPER(TEXT(BH59,"dddd"))),(EXACT(($I60),PROPER(TEXT(BH58,"dddd"))))),"",IF(EXACT(($I60),(PROPER(TEXT(BH$3,"dddd")))),"",IF($K60=1,INDEX(Calendario!$D$3:$H$55,MATCH(BH$4,Calendario!$A$3:$A$55,0),MATCH($I60,Calendario!$D$2:$H$2,0)),IF($K60=2,IF(BG60="",INDEX(Calendario!$D$3:$H$55,MATCH(BH$4,Calendario!$A$3:$A$55,0),MATCH($I60,Calendario!$D$2:$H$2,0)),""),IF($K60=3,IF(AND((BF60=""),(BG60="")),INDEX(Calendario!$D$3:$H$55,MATCH(BH$4,Calendario!$A$3:$A$55,0),MATCH($I60,Calendario!$D$2:$H$2,0)),""),IF($K60=4,IF(AND((BE60=""),(BF60=""),(BG60="")),INDEX(Calendario!$D$3:$H$55,MATCH(BH$4,Calendario!$A$3:$A$55,0),MATCH($I60,Calendario!$D$2:$H$2,0)),""))))))))</f>
        <v/>
      </c>
      <c r="BI60" s="108" t="str">
        <f>IF(ISBLANK($I60),"",IF(OR(EXACT(($I60),PROPER(TEXT(BI59,"dddd"))),(EXACT(($I60),PROPER(TEXT(BI58,"dddd"))))),"",IF(EXACT(($I60),(PROPER(TEXT(BI$3,"dddd")))),"",IF($K60=1,INDEX(Calendario!$D$3:$H$55,MATCH(BI$4,Calendario!$A$3:$A$55,0),MATCH($I60,Calendario!$D$2:$H$2,0)),IF($K60=2,IF(BH60="",INDEX(Calendario!$D$3:$H$55,MATCH(BI$4,Calendario!$A$3:$A$55,0),MATCH($I60,Calendario!$D$2:$H$2,0)),""),IF($K60=3,IF(AND((BG60=""),(BH60="")),INDEX(Calendario!$D$3:$H$55,MATCH(BI$4,Calendario!$A$3:$A$55,0),MATCH($I60,Calendario!$D$2:$H$2,0)),""),IF($K60=4,IF(AND((BF60=""),(BG60=""),(BH60="")),INDEX(Calendario!$D$3:$H$55,MATCH(BI$4,Calendario!$A$3:$A$55,0),MATCH($I60,Calendario!$D$2:$H$2,0)),""))))))))</f>
        <v/>
      </c>
      <c r="BJ60" s="108" t="str">
        <f>IF(ISBLANK($I60),"",IF(OR(EXACT(($I60),PROPER(TEXT(BJ59,"dddd"))),(EXACT(($I60),PROPER(TEXT(BJ58,"dddd"))))),"",IF(EXACT(($I60),(PROPER(TEXT(BJ$3,"dddd")))),"",IF($K60=1,INDEX(Calendario!$D$3:$H$55,MATCH(BJ$4,Calendario!$A$3:$A$55,0),MATCH($I60,Calendario!$D$2:$H$2,0)),IF($K60=2,IF(BI60="",INDEX(Calendario!$D$3:$H$55,MATCH(BJ$4,Calendario!$A$3:$A$55,0),MATCH($I60,Calendario!$D$2:$H$2,0)),""),IF($K60=3,IF(AND((BH60=""),(BI60="")),INDEX(Calendario!$D$3:$H$55,MATCH(BJ$4,Calendario!$A$3:$A$55,0),MATCH($I60,Calendario!$D$2:$H$2,0)),""),IF($K60=4,IF(AND((BG60=""),(BH60=""),(BI60="")),INDEX(Calendario!$D$3:$H$55,MATCH(BJ$4,Calendario!$A$3:$A$55,0),MATCH($I60,Calendario!$D$2:$H$2,0)),""))))))))</f>
        <v/>
      </c>
      <c r="BK60" s="108">
        <f>IF(ISBLANK($I60),"",IF(OR(EXACT(($I60),PROPER(TEXT(BK59,"dddd"))),(EXACT(($I60),PROPER(TEXT(BK58,"dddd"))))),"",IF(EXACT(($I60),(PROPER(TEXT(BK$3,"dddd")))),"",IF($K60=1,INDEX(Calendario!$D$3:$H$55,MATCH(BK$4,Calendario!$A$3:$A$55,0),MATCH($I60,Calendario!$D$2:$H$2,0)),IF($K60=2,IF(BJ60="",INDEX(Calendario!$D$3:$H$55,MATCH(BK$4,Calendario!$A$3:$A$55,0),MATCH($I60,Calendario!$D$2:$H$2,0)),""),IF($K60=3,IF(AND((BI60=""),(BJ60="")),INDEX(Calendario!$D$3:$H$55,MATCH(BK$4,Calendario!$A$3:$A$55,0),MATCH($I60,Calendario!$D$2:$H$2,0)),""),IF($K60=4,IF(AND((BH60=""),(BI60=""),(BJ60="")),INDEX(Calendario!$D$3:$H$55,MATCH(BK$4,Calendario!$A$3:$A$55,0),MATCH($I60,Calendario!$D$2:$H$2,0)),""))))))))</f>
        <v>44908</v>
      </c>
      <c r="BL60" s="108" t="str">
        <f>IF(ISBLANK($I60),"",IF(OR(EXACT(($I60),PROPER(TEXT(BL59,"dddd"))),(EXACT(($I60),PROPER(TEXT(BL58,"dddd"))))),"",IF(EXACT(($I60),(PROPER(TEXT(BL$3,"dddd")))),"",IF($K60=1,INDEX(Calendario!$D$3:$H$55,MATCH(BL$4,Calendario!$A$3:$A$55,0),MATCH($I60,Calendario!$D$2:$H$2,0)),IF($K60=2,IF(BK60="",INDEX(Calendario!$D$3:$H$55,MATCH(BL$4,Calendario!$A$3:$A$55,0),MATCH($I60,Calendario!$D$2:$H$2,0)),""),IF($K60=3,IF(AND((BJ60=""),(BK60="")),INDEX(Calendario!$D$3:$H$55,MATCH(BL$4,Calendario!$A$3:$A$55,0),MATCH($I60,Calendario!$D$2:$H$2,0)),""),IF($K60=4,IF(AND((BI60=""),(BJ60=""),(BK60="")),INDEX(Calendario!$D$3:$H$55,MATCH(BL$4,Calendario!$A$3:$A$55,0),MATCH($I60,Calendario!$D$2:$H$2,0)),""))))))))</f>
        <v/>
      </c>
      <c r="BM60" s="108" t="str">
        <f>IF(ISBLANK($I60),"",IF(OR(EXACT(($I60),PROPER(TEXT(BM59,"dddd"))),(EXACT(($I60),PROPER(TEXT(BM58,"dddd"))))),"",IF(EXACT(($I60),(PROPER(TEXT(BM$3,"dddd")))),"",IF($K60=1,INDEX(Calendario!$D$3:$H$55,MATCH(BM$4,Calendario!$A$3:$A$55,0),MATCH($I60,Calendario!$D$2:$H$2,0)),IF($K60=2,IF(BL60="",INDEX(Calendario!$D$3:$H$55,MATCH(BM$4,Calendario!$A$3:$A$55,0),MATCH($I60,Calendario!$D$2:$H$2,0)),""),IF($K60=3,IF(AND((BK60=""),(BL60="")),INDEX(Calendario!$D$3:$H$55,MATCH(BM$4,Calendario!$A$3:$A$55,0),MATCH($I60,Calendario!$D$2:$H$2,0)),""),IF($K60=4,IF(AND((BJ60=""),(BK60=""),(BL60="")),INDEX(Calendario!$D$3:$H$55,MATCH(BM$4,Calendario!$A$3:$A$55,0),MATCH($I60,Calendario!$D$2:$H$2,0)),""))))))))</f>
        <v/>
      </c>
      <c r="BO60" s="88" t="s">
        <v>818</v>
      </c>
    </row>
    <row r="61" spans="1:67" s="88" customFormat="1" ht="26.25" customHeight="1" x14ac:dyDescent="0.25">
      <c r="A61" s="178">
        <f t="shared" si="1"/>
        <v>44</v>
      </c>
      <c r="B61" s="176" t="s">
        <v>1284</v>
      </c>
      <c r="C61" s="176" t="s">
        <v>1590</v>
      </c>
      <c r="D61" s="177" t="str">
        <f>IF(ISNA(VLOOKUP(C61,TSeccBS!$D:$H,5,FALSE)),"",VLOOKUP(C61,TSeccBS!$D:$H,5,FALSE))</f>
        <v>VILLAVICENCIO</v>
      </c>
      <c r="E61" s="176" t="s">
        <v>1147</v>
      </c>
      <c r="F61" s="176" t="s">
        <v>87</v>
      </c>
      <c r="G61" s="177" t="str">
        <f>IF(ISNA(VLOOKUP(F61,Tmunic!$C$2:$D$1160,2,FALSE)),"",VLOOKUP(F61,Tmunic!$C$2:$D$1160,2,FALSE))</f>
        <v>DS YOPAL</v>
      </c>
      <c r="H61" s="184" t="str">
        <f>IF(ISNA(VLOOKUP(G61,TDirReg!$F$1:$H$184,3,0)),"",VLOOKUP(G61,TDirReg!$F$1:$H$184,3,0))</f>
        <v>Marginal de la Selva Diagonal 9 No 13C-68 Barrio La Corocora</v>
      </c>
      <c r="I61" s="196" t="s">
        <v>128</v>
      </c>
      <c r="J61" s="195" t="s">
        <v>132</v>
      </c>
      <c r="K61" s="197">
        <v>3</v>
      </c>
      <c r="L61" s="202">
        <f t="shared" si="2"/>
        <v>17</v>
      </c>
      <c r="M61" s="107" t="str">
        <f>IF(ISBLANK($I61),"",IF(EXACT(($I61),(PROPER(TEXT(M$3,"dddd")))),"",IF(EXACT(M$4,$J61),IF($K61=1,INDEX(Calendario!$D$3:$H$55,MATCH(M$4,Calendario!$A$3:$A$55,0),MATCH($I61,Calendario!$D$2:$H$2,0)),INDEX(Calendario!$D$3:$H$55,MATCH($J61,Calendario!$A$3:$A$55,0),MATCH($I61,Calendario!$D$2:$H$2,0))),"")))</f>
        <v/>
      </c>
      <c r="N61" s="107" t="str">
        <f>IF(ISBLANK($I61),"",IF(OR(EXACT(($I61),PROPER(TEXT(N59,"dddd"))),(EXACT(($I61),PROPER(TEXT(N60,"dddd"))))),"",IF(EXACT(($I61),(PROPER(TEXT(N$3,"dddd")))),"",IF(EXACT(N$4,$J61),IF(M61="",IF(OR(($K61=4),($K61=3),($K61=2),($K61=1)),INDEX(Calendario!$D$3:$H$55,MATCH(N$4,Calendario!$A$3:$A$55,0),MATCH($I61,Calendario!$D$2:$H$2,0)),"")),IF($K61=1,IF(AND(M61="",EXACT((N$4),(CONCATENATE(Calendario!$A$1," ",(MID($J61,8,2))+1)))),INDEX(Calendario!$D$3:$H$55,MATCH(N$4,Calendario!$A$3:$A$55,0),MATCH($I61,Calendario!$D$2:$H$2,0)),IF(M61="","",INDEX(Calendario!$D$3:$H$55,MATCH(N$4,Calendario!$A$3:$A$55,0),MATCH($I61,Calendario!$D$2:$H$2,0)))),IF($K61=2,IF(M61="",IF(EXACT($K61,N$4),INDEX(Calendario!$D$3:$H$55,MATCH(N$4,Calendario!$A$3:$A$55,0),MATCH($I61,Calendario!$D$2:$H$2,0)),""),""),IF($K61=3,IF((M61=""),IF(EXACT($K61,N$4),INDEX(Calendario!$D$3:$H$55,MATCH(N$4,Calendario!$A$3:$A$55,0),MATCH($I61,Calendario!$D$2:$H$2,0)),""),""),IF($K61=4,IF((M61=""),IF(EXACT($K61,N$4),INDEX(Calendario!$D$3:$H$55,MATCH(N$4,Calendario!$A$3:$A$55,0),MATCH($I61,Calendario!$D$2:$H$2,0)),""),""),1))))))))</f>
        <v/>
      </c>
      <c r="O61" s="107">
        <f>IF(ISBLANK($I61),"",IF(EXACT(($I61),(PROPER(TEXT(O$3,"dddd")))),"",IF(OR(EXACT(($I61),PROPER(TEXT(O59,"dddd"))),(EXACT(($I61),PROPER(TEXT(O60,"dddd"))))),"",IF(EXACT(O$4,$J61),IF(N61="",IF(OR(($K61=4),($K61=3),($K61=2),($K61=1)),INDEX(Calendario!$D$3:$H$55,MATCH(O$4,Calendario!$A$3:$A$55,0),MATCH($I61,Calendario!$D$2:$H$2,0)),"")),IF($K61=1,IF(AND(M61="",EXACT((O$4),(CONCATENATE(Calendario!$A$1," ",(MID($J61,8,2))+1)))),INDEX(Calendario!$D$3:$H$55,MATCH(O$4,Calendario!$A$3:$A$55,0),MATCH($I61,Calendario!$D$2:$H$2,0)),IF(N61="",IF(EXACT(($I61),(PROPER(TEXT(N$3,"dddd")))),INDEX(Calendario!$D$3:$H$55,MATCH(O$4,Calendario!$A$3:$A$55,0),MATCH($I61,Calendario!$D$2:$H$2,0)),""),INDEX(Calendario!$D$3:$H$55,MATCH(O$4,Calendario!$A$3:$A$55,0),MATCH($I61,Calendario!$D$2:$H$2,0)))),IF(EXACT($M$4,"Semana 1"),IF($K61=2,IF(N61="",IF(OR(($J61="Semana 1"),($J61="Semana 2"),($J61="Semana 3")),INDEX(Calendario!$D$3:$H$55,MATCH(O$4,Calendario!$A$3:$A$55,0),MATCH($I61,Calendario!$D$2:$H$2,0)),""),""),IF($K61=3,IF(AND((M61=""),(N61="")),IF(OR(($J61="Semana 1"),($J61="Semana 2"),($J61="Semana 3")),INDEX(Calendario!$D$3:$H$55,MATCH(O$4,Calendario!$A$3:$A$55,0),MATCH($I61,Calendario!$D$2:$H$2,0)),""),""),IF($K61=4,IF(AND((M61=""),(N61="")),IF(OR(($J61="Semana 1"),($J61="Semana 2"),($J61="Semana 3")),INDEX(Calendario!$D$3:$H$55,MATCH(O$4,Calendario!$A$3:$A$55,0),MATCH($I61,Calendario!$D$2:$H$2,0)),""),"")))),IF($K61=2,IF(N61="",IF(OR(($J61="Semana 1"),($J61="Semana 2")),INDEX(Calendario!$D$3:$H$55,MATCH(O$4,Calendario!$A$3:$A$55,0),MATCH($I61,Calendario!$D$2:$H$2,0)),""),""),IF($K61=3,IF(AND((M61=""),(N61="")),IF(OR(($J61="Semana 1"),($J61="Semana 2")),INDEX(Calendario!$D$3:$H$55,MATCH(O$4,Calendario!$A$3:$A$55,0),MATCH($I61,Calendario!$D$2:$H$2,0)),""),""),IF($K61=4,IF(AND((M61=""),(N61="")),IF(OR(($J61="Semana 1"),($J61="Semana 2")),INDEX(Calendario!$D$3:$H$55,MATCH(O$4,Calendario!$A$3:$A$55,0),MATCH($I61,Calendario!$D$2:$H$2,0)),""),""))))))))))</f>
        <v>44574</v>
      </c>
      <c r="P61" s="107" t="str">
        <f>IF(ISBLANK($I61),"",IF(EXACT(($I61),(PROPER(TEXT(P$3,"dddd")))),"",IF(OR(EXACT(($I61),PROPER(TEXT(P59,"dddd"))),(EXACT(($I61),PROPER(TEXT(P60,"dddd"))))),"",IF(EXACT(P$4,$J61),IF(O61="",IF(OR(($K61=4),($K61=3),($K61=2),($K61=1)),INDEX(Calendario!$D$3:$H$55,MATCH(P$4,Calendario!$A$3:$A$55,0),MATCH($I61,Calendario!$D$2:$H$2,0)),"")),IF($K61=1,IF(AND(M61="",EXACT((P$4),(CONCATENATE(Calendario!$A$1," ",(MID($J61,8,2))+1)))),INDEX(Calendario!$D$3:$H$55,MATCH(P$4,Calendario!$A$3:$A$55,0),MATCH($I61,Calendario!$D$2:$H$2,0)),IF(O61="",IF(EXACT(($I61),(PROPER(TEXT(O$3,"dddd")))),INDEX(Calendario!$D$3:$H$55,MATCH(P$4,Calendario!$A$3:$A$55,0),MATCH($I61,Calendario!$D$2:$H$2,0)),""),INDEX(Calendario!$D$3:$H$55,MATCH(P$4,Calendario!$A$3:$A$55,0),MATCH($I61,Calendario!$D$2:$H$2,0)))),IF(EXACT($M$4,"Semana 1"),IF($K61=2,IF(O61="",IF(OR(($J61="Semana 1"),($J61="Semana 2"),($J61="Semana 3"),($J61="Semana 4")),INDEX(Calendario!$D$3:$H$55,MATCH(P$4,Calendario!$A$3:$A$55,0),MATCH($I61,Calendario!$D$2:$H$2,0)),""),""),IF($K61=3,IF(AND((N61=""),(O61="")),IF(OR(($J61="Semana 1"),($J61="Semana 2"),($J61="Semana 3"),($J61="Semana 4")),INDEX(Calendario!$D$3:$H$55,MATCH(P$4,Calendario!$A$3:$A$55,0),MATCH($I61,Calendario!$D$2:$H$2,0)),""),""),IF($K61=4,IF(AND((M61=""),(N61=""),(O61="")),IF(OR(($J61="Semana 1"),($J61="Semana 2"),($J61="Semana 3"),($J61="Semana 4")),INDEX(Calendario!$D$3:$H$55,MATCH(P$4,Calendario!$A$3:$A$55,0),MATCH($I61,Calendario!$D$2:$H$2,0)),""),"")))),IF($K61=2,IF(O61="",IF(OR(($J61="Semana 1"),($J61="Semana 2"),($J61="Semana 3")),INDEX(Calendario!$D$3:$H$55,MATCH(P$4,Calendario!$A$3:$A$55,0),MATCH($I61,Calendario!$D$2:$H$2,0)),""),""),IF($K61=3,IF(AND((N61=""),(O61="")),IF(OR(($J61="Semana 1"),($J61="Semana 2"),($J61="Semana 3")),INDEX(Calendario!$D$3:$H$55,MATCH(P$4,Calendario!$A$3:$A$55,0),MATCH($I61,Calendario!$D$2:$H$2,0)),""),""),IF($K61=4,IF(AND((M61=""),(N61=""),(O61="")),IF(OR(($J61="Semana 1"),($J61="Semana 2"),($J61="Semana 3")),INDEX(Calendario!$D$3:$H$55,MATCH(P$4,Calendario!$A$3:$A$55,0),MATCH($I61,Calendario!$D$2:$H$2,0)),""),""))))))))))</f>
        <v/>
      </c>
      <c r="Q61" s="107" t="str">
        <f>IF(ISBLANK($I61),"",IF(EXACT(($I61),(PROPER(TEXT(Q$3,"dddd")))),"",IF(OR(EXACT(($I61),PROPER(TEXT(Q59,"dddd"))),(EXACT(($I61),PROPER(TEXT(Q60,"dddd"))))),"",IF(EXACT(Q$4,$J61),IF(P61="",IF(OR(($K61=4),($K61=3),($K61=2),($K61=1)),INDEX(Calendario!$D$3:$H$55,MATCH(Q$4,Calendario!$A$3:$A$55,0),MATCH($I61,Calendario!$D$2:$H$2,0)),"")),IF($K61=1,IF(AND(M61="",EXACT((Q$4),(CONCATENATE(Calendario!$A$1," ",(MID($J61,8,2))+1)))),INDEX(Calendario!$D$3:$H$55,MATCH(Q$4,Calendario!$A$3:$A$55,0),MATCH($I61,Calendario!$D$2:$H$2,0)),IF(P61="","",INDEX(Calendario!$D$3:$H$55,MATCH(Q$4,Calendario!$A$3:$A$55,0),MATCH($I61,Calendario!$D$2:$H$2,0)))),IF(EXACT($M$4,"Semana 1"),IF($K61=2,IF(P61="",IF(OR(($J61="Semana 1"),($J61="Semana 2"),($J61="Semana 3"),($J61="Semana 4"),($J61="Semana 5")),INDEX(Calendario!$D$3:$H$55,MATCH(Q$4,Calendario!$A$3:$A$55,0),MATCH($I61,Calendario!$D$2:$H$2,0)),""),""),IF($K61=3,IF(AND((O61=""),(P61="")),IF(OR(($J61="Semana 1"),($J61="Semana 2"),($J61="Semana 3"),($J61="Semana 4"),($J61="Semana 5")),INDEX(Calendario!$D$3:$H$55,MATCH(Q$4,Calendario!$A$3:$A$55,0),MATCH($I61,Calendario!$D$2:$H$2,0)),""),""),IF($K61=4,IF(AND((N61=""),(O61=""),(P61="")),IF(OR(($J61="Semana 1"),($J61="Semana 2"),($J61="Semana 3"),($J61="Semana 4"),($J61="Semana 5")),INDEX(Calendario!$D$3:$H$55,MATCH(Q$4,Calendario!$A$3:$A$55,0),MATCH($I61,Calendario!$D$2:$H$2,0)),""),"")))),IF($K61=2,IF(P61="",IF(OR(($J61="Semana 1"),($J61="Semana 2"),($J61="Semana 3"),($J61="Semana 4")),INDEX(Calendario!$D$3:$H$55,MATCH(Q$4,Calendario!$A$3:$A$55,0),MATCH($I61,Calendario!$D$2:$H$2,0)),""),""),IF($K61=3,IF(AND((O61=""),(P61="")),IF(OR(($J61="Semana 1"),($J61="Semana 2"),($J61="Semana 3"),($J61="Semana 4")),INDEX(Calendario!$D$3:$H$55,MATCH(Q$4,Calendario!$A$3:$A$55,0),MATCH($I61,Calendario!$D$2:$H$2,0)),""),""),IF($K61=4,IF(AND((N61=""),(O61=""),(P61="")),IF(OR(($J61="Semana 1"),($J61="Semana 2"),($J61="Semana 3"),($J61="Semana 4")),INDEX(Calendario!$D$3:$H$55,MATCH(Q$4,Calendario!$A$3:$A$55,0),MATCH($I61,Calendario!$D$2:$H$2,0)),""),""))))))))))</f>
        <v/>
      </c>
      <c r="R61" s="108">
        <f>IF(ISBLANK($I61),"",IF(EXACT(($I61),(PROPER(TEXT(R$3,"dddd")))),"",IF(OR(EXACT(($I61),PROPER(TEXT(R59,"dddd"))),(EXACT(($I61),PROPER(TEXT(R60,"dddd"))))),"",IF(EXACT(R$4,$J61),IF(Q61="",IF(OR(($K61=4),($K61=3),($K61=2),($K61=1)),INDEX(Calendario!$D$3:$H$55,MATCH(R$4,Calendario!$A$3:$A$55,0),MATCH($I61,Calendario!$D$2:$H$2,0)),"")),IF($K61=1,IF(AND(N61="",EXACT((R$4),(CONCATENATE(Calendario!$A$1," ",(MID($J61,8,2))+1)))),INDEX(Calendario!$D$3:$H$55,MATCH(R$4,Calendario!$A$3:$A$55,0),MATCH($I61,Calendario!$D$2:$H$2,0)),IF(Q61="","",INDEX(Calendario!$D$3:$H$55,MATCH(R$4,Calendario!$A$3:$A$55,0),MATCH($I61,Calendario!$D$2:$H$2,0)))),IF(EXACT($M$4,"Semana 1"),IF($K61=2,IF(Q61="",IF(OR(($J61="Semana 1"),($J61="Semana 2"),($J61="Semana 3"),($J61="Semana 4"),($J61="Semana 5"),($J61="Semana 6")),INDEX(Calendario!$D$3:$H$55,MATCH(R$4,Calendario!$A$3:$A$55,0),MATCH($I61,Calendario!$D$2:$H$2,0)),""),""),IF($K61=3,IF(AND((P61=""),(Q61="")),IF(OR(($J61="Semana 1"),($J61="Semana 2"),($J61="Semana 3"),($J61="Semana 4"),($J61="Semana 5"),($J61="Semana 6")),INDEX(Calendario!$D$3:$H$55,MATCH(R$4,Calendario!$A$3:$A$55,0),MATCH($I61,Calendario!$D$2:$H$2,0)),""),""),IF($K61=4,IF(AND((O61=""),(P61=""),(Q61="")),IF(OR(($J61="Semana 1"),($J61="Semana 2"),($J61="Semana 3"),($J61="Semana 4"),($J61="Semana 5"),($J61="Semana 6")),INDEX(Calendario!$D$3:$H$55,MATCH(R$4,Calendario!$A$3:$A$55,0),MATCH($I61,Calendario!$D$2:$H$2,0)),""),"")))),IF($K61=2,IF(Q61="",IF(OR(($J61="Semana 1"),($J61="Semana 2"),($J61="Semana 3"),($J61="Semana 4"),($J61="Semana 5")),INDEX(Calendario!$D$3:$H$55,MATCH(R$4,Calendario!$A$3:$A$55,0),MATCH($I61,Calendario!$D$2:$H$2,0)),""),""),IF($K61=3,IF(AND((P61=""),(Q61="")),IF(OR(($J61="Semana 1"),($J61="Semana 2"),($J61="Semana 3"),($J61="Semana 4"),($J61="Semana 5")),INDEX(Calendario!$D$3:$H$55,MATCH(R$4,Calendario!$A$3:$A$55,0),MATCH($I61,Calendario!$D$2:$H$2,0)),""),""),IF($K61=4,IF(AND((O61=""),(P61=""),(Q61="")),IF(OR(($J61="Semana 1"),($J61="Semana 2"),($J61="Semana 3"),($J61="Semana 4"),($J61="Semana 5")),INDEX(Calendario!$D$3:$H$55,MATCH(R$4,Calendario!$A$3:$A$55,0),MATCH($I61,Calendario!$D$2:$H$2,0)),""),""))))))))))</f>
        <v>44595</v>
      </c>
      <c r="S61" s="108" t="str">
        <f>IF(ISBLANK($I61),"",IF(EXACT(($I61),(PROPER(TEXT(S$3,"dddd")))),"",IF(OR(EXACT(($I61),PROPER(TEXT(S59,"dddd"))),(EXACT(($I61),PROPER(TEXT(S60,"dddd"))))),"",IF(EXACT(S$4,$J61),IF(R61="",IF(OR(($K61=4),($K61=3),($K61=2),($K61=1)),INDEX(Calendario!$D$3:$H$55,MATCH(S$4,Calendario!$A$3:$A$55,0),MATCH($I61,Calendario!$D$2:$H$2,0)),"")),IF($K61=1,IF(AND(O61="",EXACT((S$4),(CONCATENATE(Calendario!$A$1," ",(MID($J61,8,2))+1)))),INDEX(Calendario!$D$3:$H$55,MATCH(S$4,Calendario!$A$3:$A$55,0),MATCH($I61,Calendario!$D$2:$H$2,0)),IF(R61="",IF(EXACT(($I61),(PROPER(TEXT(R$3,"dddd")))),INDEX(Calendario!$D$3:$H$55,MATCH(S$4,Calendario!$A$3:$A$55,0),MATCH($I61,Calendario!$D$2:$H$2,0)),""),INDEX(Calendario!$D$3:$H$55,MATCH(S$4,Calendario!$A$3:$A$55,0),MATCH($I61,Calendario!$D$2:$H$2,0)))),IF(EXACT($M$4,"Semana 1"),IF($K61=2,IF(R61="",IF(OR(($J61="Semana 1"),($J61="Semana 2"),($J61="Semana 3"),($J61="Semana 4"),($J61="Semana 5"),($J61="Semana 6"),($J61="Semana 7")),INDEX(Calendario!$D$3:$H$55,MATCH(S$4,Calendario!$A$3:$A$55,0),MATCH($I61,Calendario!$D$2:$H$2,0)),""),""),IF($K61=3,IF(AND((Q61=""),(R61="")),IF(OR(($J61="Semana 1"),($J61="Semana 2"),($J61="Semana 3"),($J61="Semana 4"),($J61="Semana 5"),($J61="Semana 6"),($J61="Semana 7")),INDEX(Calendario!$D$3:$H$55,MATCH(S$4,Calendario!$A$3:$A$55,0),MATCH($I61,Calendario!$D$2:$H$2,0)),""),""),IF($K61=4,IF(AND((P61=""),(Q61=""),(R61="")),IF(OR(($J61="Semana 1"),($J61="Semana 2"),($J61="Semana 3"),($J61="Semana 4"),($J61="Semana 5"),($J61="Semana 6"),($J61="Semana 7")),INDEX(Calendario!$D$3:$H$55,MATCH(S$4,Calendario!$A$3:$A$55,0),MATCH($I61,Calendario!$D$2:$H$2,0)),""),"")))),IF($K61=2,IF(R61="",IF(OR(($J61="Semana 1"),($J61="Semana 2"),($J61="Semana 3"),($J61="Semana 4"),($J61="Semana 5"),($J61="Semana 6")),INDEX(Calendario!$D$3:$H$55,MATCH(S$4,Calendario!$A$3:$A$55,0),MATCH($I61,Calendario!$D$2:$H$2,0)),""),""),IF($K61=3,IF(AND((Q61=""),(R61="")),IF(OR(($J61="Semana 1"),($J61="Semana 2"),($J61="Semana 3"),($J61="Semana 4"),($J61="Semana 5"),($J61="Semana 6")),INDEX(Calendario!$D$3:$H$55,MATCH(S$4,Calendario!$A$3:$A$55,0),MATCH($I61,Calendario!$D$2:$H$2,0)),""),""),IF($K61=4,IF(AND((P61=""),(Q61=""),(R61="")),IF(OR(($J61="Semana 1"),($J61="Semana 2"),($J61="Semana 3"),($J61="Semana 4"),($J61="Semana 5"),($J61="Semana 6")),INDEX(Calendario!$D$3:$H$55,MATCH(S$4,Calendario!$A$3:$A$55,0),MATCH($I61,Calendario!$D$2:$H$2,0)),""),""))))))))))</f>
        <v/>
      </c>
      <c r="T61" s="108" t="str">
        <f>IF(ISBLANK($I61),"",IF(EXACT(($I61),(PROPER(TEXT(T$3,"dddd")))),"",IF(OR(EXACT(($I61),PROPER(TEXT(T59,"dddd"))),(EXACT(($I61),PROPER(TEXT(T60,"dddd"))))),"",IF(EXACT(T$4,$J61),IF(S61="",IF(OR(($K61=4),($K61=3),($K61=2),($K61=1)),INDEX(Calendario!$D$3:$H$55,MATCH(T$4,Calendario!$A$3:$A$55,0),MATCH($I61,Calendario!$D$2:$H$2,0)),"")),IF($K61=1,IF(AND(P61="",EXACT((T$4),(CONCATENATE(Calendario!$A$1," ",(MID($J61,8,2))+1)))),INDEX(Calendario!$D$3:$H$55,MATCH(T$4,Calendario!$A$3:$A$55,0),MATCH($I61,Calendario!$D$2:$H$2,0)),IF(S61="",IF(EXACT(($I61),(PROPER(TEXT(S$3,"dddd")))),INDEX(Calendario!$D$3:$H$55,MATCH(T$4,Calendario!$A$3:$A$55,0),MATCH($I61,Calendario!$D$2:$H$2,0)),""),INDEX(Calendario!$D$3:$H$55,MATCH(T$4,Calendario!$A$3:$A$55,0),MATCH($I61,Calendario!$D$2:$H$2,0)))),IF(EXACT($M$4,"Semana 1"),IF($K61=2,IF(S61="",IF(OR(($J61="Semana 1"),($J61="Semana 2"),($J61="Semana 3"),($J61="Semana 4"),($J61="Semana 5"),($J61="Semana 6"),($J61="Semana 7"),($J61="Semana 8")),INDEX(Calendario!$D$3:$H$55,MATCH(T$4,Calendario!$A$3:$A$55,0),MATCH($I61,Calendario!$D$2:$H$2,0)),""),""),IF($K61=3,IF(AND((R61=""),(S61="")),IF(OR(($J61="Semana 1"),($J61="Semana 2"),($J61="Semana 3"),($J61="Semana 4"),($J61="Semana 5"),($J61="Semana 6"),($J61="Semana 7"),($J61="Semana 8")),INDEX(Calendario!$D$3:$H$55,MATCH(T$4,Calendario!$A$3:$A$55,0),MATCH($I61,Calendario!$D$2:$H$2,0)),""),""),IF($K61=4,IF(AND((Q61=""),(R61=""),(S61="")),IF(OR(($J61="Semana 1"),($J61="Semana 2"),($J61="Semana 3"),($J61="Semana 4"),($J61="Semana 5"),($J61="Semana 6"),($J61="Semana 7"),($J61="Semana 8")),INDEX(Calendario!$D$3:$H$55,MATCH(T$4,Calendario!$A$3:$A$55,0),MATCH($I61,Calendario!$D$2:$H$2,0)),""),"")))),IF($K61=2,IF(S61="",IF(OR(($J61="Semana 1"),($J61="Semana 2"),($J61="Semana 3"),($J61="Semana 4"),($J61="Semana 5"),($J61="Semana 6"),($J61="Semana 7")),INDEX(Calendario!$D$3:$H$55,MATCH(T$4,Calendario!$A$3:$A$55,0),MATCH($I61,Calendario!$D$2:$H$2,0)),""),""),IF($K61=3,IF(AND((R61=""),(S61="")),IF(OR(($J61="Semana 1"),($J61="Semana 2"),($J61="Semana 3"),($J61="Semana 4"),($J61="Semana 5"),($J61="Semana 6"),($J61="Semana 7")),INDEX(Calendario!$D$3:$H$55,MATCH(T$4,Calendario!$A$3:$A$55,0),MATCH($I61,Calendario!$D$2:$H$2,0)),""),""),IF($K61=4,IF(AND((Q61=""),(R61=""),(S61="")),IF(OR(($J61="Semana 1"),($J61="Semana 2"),($J61="Semana 3"),($J61="Semana 4"),($J61="Semana 5"),($J61="Semana 6"),($J61="Semana 7")),INDEX(Calendario!$D$3:$H$55,MATCH(T$4,Calendario!$A$3:$A$55,0),MATCH($I61,Calendario!$D$2:$H$2,0)),""),""))))))))))</f>
        <v/>
      </c>
      <c r="U61" s="108">
        <f>IF(ISBLANK($I61),"",IF(OR(EXACT(($I61),PROPER(TEXT(U60,"dddd"))),(EXACT(($I61),PROPER(TEXT(U59,"dddd"))))),"",IF(EXACT(($I61),(PROPER(TEXT(U$3,"dddd")))),"",IF($K61=1,INDEX(Calendario!$D$3:$H$55,MATCH(U$4,Calendario!$A$3:$A$55,0),MATCH($I61,Calendario!$D$2:$H$2,0)),IF($K61=2,IF(T61="",INDEX(Calendario!$D$3:$H$55,MATCH(U$4,Calendario!$A$3:$A$55,0),MATCH($I61,Calendario!$D$2:$H$2,0)),""),IF($K61=3,IF(AND((S61=""),(T61="")),INDEX(Calendario!$D$3:$H$55,MATCH(U$4,Calendario!$A$3:$A$55,0),MATCH($I61,Calendario!$D$2:$H$2,0)),""),IF($K61=4,IF(AND((R61=""),(S61=""),(T61="")),INDEX(Calendario!$D$3:$H$55,MATCH(U$4,Calendario!$A$3:$A$55,0),MATCH($I61,Calendario!$D$2:$H$2,0)),""))))))))</f>
        <v>44616</v>
      </c>
      <c r="V61" s="107" t="str">
        <f>IF(ISBLANK($I61),"",IF(OR(EXACT(($I61),PROPER(TEXT(V60,"dddd"))),(EXACT(($I61),PROPER(TEXT(V59,"dddd"))))),"",IF(EXACT(($I61),(PROPER(TEXT(V$3,"dddd")))),"",IF($K61=1,INDEX(Calendario!$D$3:$H$55,MATCH(V$4,Calendario!$A$3:$A$55,0),MATCH($I61,Calendario!$D$2:$H$2,0)),IF($K61=2,IF(U61="",INDEX(Calendario!$D$3:$H$55,MATCH(V$4,Calendario!$A$3:$A$55,0),MATCH($I61,Calendario!$D$2:$H$2,0)),""),IF($K61=3,IF(AND((T61=""),(U61="")),INDEX(Calendario!$D$3:$H$55,MATCH(V$4,Calendario!$A$3:$A$55,0),MATCH($I61,Calendario!$D$2:$H$2,0)),""),IF($K61=4,IF(AND((S61=""),(T61=""),(U61="")),INDEX(Calendario!$D$3:$H$55,MATCH(V$4,Calendario!$A$3:$A$55,0),MATCH($I61,Calendario!$D$2:$H$2,0)),""))))))))</f>
        <v/>
      </c>
      <c r="W61" s="107" t="str">
        <f>IF(ISBLANK($I61),"",IF(OR(EXACT(($I61),PROPER(TEXT(W60,"dddd"))),(EXACT(($I61),PROPER(TEXT(W59,"dddd"))))),"",IF(EXACT(($I61),(PROPER(TEXT(W$3,"dddd")))),"",IF($K61=1,INDEX(Calendario!$D$3:$H$55,MATCH(W$4,Calendario!$A$3:$A$55,0),MATCH($I61,Calendario!$D$2:$H$2,0)),IF($K61=2,IF(V61="",INDEX(Calendario!$D$3:$H$55,MATCH(W$4,Calendario!$A$3:$A$55,0),MATCH($I61,Calendario!$D$2:$H$2,0)),""),IF($K61=3,IF(AND((U61=""),(V61="")),INDEX(Calendario!$D$3:$H$55,MATCH(W$4,Calendario!$A$3:$A$55,0),MATCH($I61,Calendario!$D$2:$H$2,0)),""),IF($K61=4,IF(AND((T61=""),(U61=""),(V61="")),INDEX(Calendario!$D$3:$H$55,MATCH(W$4,Calendario!$A$3:$A$55,0),MATCH($I61,Calendario!$D$2:$H$2,0)),""))))))))</f>
        <v/>
      </c>
      <c r="X61" s="107">
        <f>IF(ISBLANK($I61),"",IF(OR(EXACT(($I61),PROPER(TEXT(X60,"dddd"))),(EXACT(($I61),PROPER(TEXT(X59,"dddd"))))),"",IF(EXACT(($I61),(PROPER(TEXT(X$3,"dddd")))),"",IF($K61=1,INDEX(Calendario!$D$3:$H$55,MATCH(X$4,Calendario!$A$3:$A$55,0),MATCH($I61,Calendario!$D$2:$H$2,0)),IF($K61=2,IF(W61="",INDEX(Calendario!$D$3:$H$55,MATCH(X$4,Calendario!$A$3:$A$55,0),MATCH($I61,Calendario!$D$2:$H$2,0)),""),IF($K61=3,IF(AND((V61=""),(W61="")),INDEX(Calendario!$D$3:$H$55,MATCH(X$4,Calendario!$A$3:$A$55,0),MATCH($I61,Calendario!$D$2:$H$2,0)),""),IF($K61=4,IF(AND((U61=""),(V61=""),(W61="")),INDEX(Calendario!$D$3:$H$55,MATCH(X$4,Calendario!$A$3:$A$55,0),MATCH($I61,Calendario!$D$2:$H$2,0)),""))))))))</f>
        <v>44637</v>
      </c>
      <c r="Y61" s="107" t="str">
        <f>IF(ISBLANK($I61),"",IF(OR(EXACT(($I61),PROPER(TEXT(Y60,"dddd"))),(EXACT(($I61),PROPER(TEXT(Y59,"dddd"))))),"",IF(EXACT(($I61),(PROPER(TEXT(Y$3,"dddd")))),"",IF($K61=1,INDEX(Calendario!$D$3:$H$55,MATCH(Y$4,Calendario!$A$3:$A$55,0),MATCH($I61,Calendario!$D$2:$H$2,0)),IF($K61=2,IF(X61="",INDEX(Calendario!$D$3:$H$55,MATCH(Y$4,Calendario!$A$3:$A$55,0),MATCH($I61,Calendario!$D$2:$H$2,0)),""),IF($K61=3,IF(AND((W61=""),(X61="")),INDEX(Calendario!$D$3:$H$55,MATCH(Y$4,Calendario!$A$3:$A$55,0),MATCH($I61,Calendario!$D$2:$H$2,0)),""),IF($K61=4,IF(AND((V61=""),(W61=""),(X61="")),INDEX(Calendario!$D$3:$H$55,MATCH(Y$4,Calendario!$A$3:$A$55,0),MATCH($I61,Calendario!$D$2:$H$2,0)),""))))))))</f>
        <v/>
      </c>
      <c r="Z61" s="107" t="str">
        <f>IF(ISBLANK($I61),"",IF(OR(EXACT(($I61),PROPER(TEXT(Z60,"dddd"))),(EXACT(($I61),PROPER(TEXT(Z59,"dddd"))))),"",IF(EXACT(($I61),(PROPER(TEXT(Z$3,"dddd")))),"",IF($K61=1,INDEX(Calendario!$D$3:$H$55,MATCH(Z$4,Calendario!$A$3:$A$55,0),MATCH($I61,Calendario!$D$2:$H$2,0)),IF($K61=2,IF(Y61="",INDEX(Calendario!$D$3:$H$55,MATCH(Z$4,Calendario!$A$3:$A$55,0),MATCH($I61,Calendario!$D$2:$H$2,0)),""),IF($K61=3,IF(AND((X61=""),(Y61="")),INDEX(Calendario!$D$3:$H$55,MATCH(Z$4,Calendario!$A$3:$A$55,0),MATCH($I61,Calendario!$D$2:$H$2,0)),""),IF($K61=4,IF(AND((W61=""),(X61=""),(Y61="")),INDEX(Calendario!$D$3:$H$55,MATCH(Z$4,Calendario!$A$3:$A$55,0),MATCH($I61,Calendario!$D$2:$H$2,0)),""))))))))</f>
        <v/>
      </c>
      <c r="AA61" s="108">
        <f>IF(ISBLANK($I61),"",IF(OR(EXACT(($I61),PROPER(TEXT(AA60,"dddd"))),(EXACT(($I61),PROPER(TEXT(AA59,"dddd"))))),"",IF(EXACT(($I61),(PROPER(TEXT(AA$3,"dddd")))),"",IF($K61=1,INDEX(Calendario!$D$3:$H$55,MATCH(AA$4,Calendario!$A$3:$A$55,0),MATCH($I61,Calendario!$D$2:$H$2,0)),IF($K61=2,IF(Z61="",INDEX(Calendario!$D$3:$H$55,MATCH(AA$4,Calendario!$A$3:$A$55,0),MATCH($I61,Calendario!$D$2:$H$2,0)),""),IF($K61=3,IF(AND((Y61=""),(Z61="")),INDEX(Calendario!$D$3:$H$55,MATCH(AA$4,Calendario!$A$3:$A$55,0),MATCH($I61,Calendario!$D$2:$H$2,0)),""),IF($K61=4,IF(AND((X61=""),(Y61=""),(Z61="")),INDEX(Calendario!$D$3:$H$55,MATCH(AA$4,Calendario!$A$3:$A$55,0),MATCH($I61,Calendario!$D$2:$H$2,0)),""))))))))</f>
        <v>44658</v>
      </c>
      <c r="AB61" s="108" t="str">
        <f>IF(ISBLANK($I61),"",IF(OR(EXACT(($I61),PROPER(TEXT(AB60,"dddd"))),(EXACT(($I61),PROPER(TEXT(AB59,"dddd"))))),"",IF(EXACT(($I61),(PROPER(TEXT(AB$3,"dddd")))),"",IF($K61=1,INDEX(Calendario!$D$3:$H$55,MATCH(AB$4,Calendario!$A$3:$A$55,0),MATCH($I61,Calendario!$D$2:$H$2,0)),IF($K61=2,IF(AA61="",INDEX(Calendario!$D$3:$H$55,MATCH(AB$4,Calendario!$A$3:$A$55,0),MATCH($I61,Calendario!$D$2:$H$2,0)),""),IF($K61=3,IF(AND((Z61=""),(AA61="")),INDEX(Calendario!$D$3:$H$55,MATCH(AB$4,Calendario!$A$3:$A$55,0),MATCH($I61,Calendario!$D$2:$H$2,0)),""),IF($K61=4,IF(AND((Y61=""),(Z61=""),(AA61="")),INDEX(Calendario!$D$3:$H$55,MATCH(AB$4,Calendario!$A$3:$A$55,0),MATCH($I61,Calendario!$D$2:$H$2,0)),""))))))))</f>
        <v/>
      </c>
      <c r="AC61" s="108" t="str">
        <f>IF(ISBLANK($I61),"",IF(OR(EXACT(($I61),PROPER(TEXT(AC60,"dddd"))),(EXACT(($I61),PROPER(TEXT(AC59,"dddd"))))),"",IF(EXACT(($I61),(PROPER(TEXT(AC$3,"dddd")))),"",IF($K61=1,INDEX(Calendario!$D$3:$H$55,MATCH(AC$4,Calendario!$A$3:$A$55,0),MATCH($I61,Calendario!$D$2:$H$2,0)),IF($K61=2,IF(AB61="",INDEX(Calendario!$D$3:$H$55,MATCH(AC$4,Calendario!$A$3:$A$55,0),MATCH($I61,Calendario!$D$2:$H$2,0)),""),IF($K61=3,IF(AND((AA61=""),(AB61="")),INDEX(Calendario!$D$3:$H$55,MATCH(AC$4,Calendario!$A$3:$A$55,0),MATCH($I61,Calendario!$D$2:$H$2,0)),""),IF($K61=4,IF(AND((Z61=""),(AA61=""),(AB61="")),INDEX(Calendario!$D$3:$H$55,MATCH(AC$4,Calendario!$A$3:$A$55,0),MATCH($I61,Calendario!$D$2:$H$2,0)),""))))))))</f>
        <v/>
      </c>
      <c r="AD61" s="108">
        <f>IF(ISBLANK($I61),"",IF(OR(EXACT(($I61),PROPER(TEXT(AD60,"dddd"))),(EXACT(($I61),PROPER(TEXT(AD59,"dddd"))))),"",IF(EXACT(($I61),(PROPER(TEXT(AD$3,"dddd")))),"",IF($K61=1,INDEX(Calendario!$D$3:$H$55,MATCH(AD$4,Calendario!$A$3:$A$55,0),MATCH($I61,Calendario!$D$2:$H$2,0)),IF($K61=2,IF(AC61="",INDEX(Calendario!$D$3:$H$55,MATCH(AD$4,Calendario!$A$3:$A$55,0),MATCH($I61,Calendario!$D$2:$H$2,0)),""),IF($K61=3,IF(AND((AB61=""),(AC61="")),INDEX(Calendario!$D$3:$H$55,MATCH(AD$4,Calendario!$A$3:$A$55,0),MATCH($I61,Calendario!$D$2:$H$2,0)),""),IF($K61=4,IF(AND((AA61=""),(AB61=""),(AC61="")),INDEX(Calendario!$D$3:$H$55,MATCH(AD$4,Calendario!$A$3:$A$55,0),MATCH($I61,Calendario!$D$2:$H$2,0)),""))))))))</f>
        <v>44679</v>
      </c>
      <c r="AE61" s="107" t="str">
        <f>IF(ISBLANK($I61),"",IF(OR(EXACT(($I61),PROPER(TEXT(AE60,"dddd"))),(EXACT(($I61),PROPER(TEXT(AE59,"dddd"))))),"",IF(EXACT(($I61),(PROPER(TEXT(AE$3,"dddd")))),"",IF($K61=1,INDEX(Calendario!$D$3:$H$55,MATCH(AE$4,Calendario!$A$3:$A$55,0),MATCH($I61,Calendario!$D$2:$H$2,0)),IF($K61=2,IF(AD61="",INDEX(Calendario!$D$3:$H$55,MATCH(AE$4,Calendario!$A$3:$A$55,0),MATCH($I61,Calendario!$D$2:$H$2,0)),""),IF($K61=3,IF(AND((AC61=""),(AD61="")),INDEX(Calendario!$D$3:$H$55,MATCH(AE$4,Calendario!$A$3:$A$55,0),MATCH($I61,Calendario!$D$2:$H$2,0)),""),IF($K61=4,IF(AND((AB61=""),(AC61=""),(AD61="")),INDEX(Calendario!$D$3:$H$55,MATCH(AE$4,Calendario!$A$3:$A$55,0),MATCH($I61,Calendario!$D$2:$H$2,0)),""))))))))</f>
        <v/>
      </c>
      <c r="AF61" s="107" t="str">
        <f>IF(ISBLANK($I61),"",IF(OR(EXACT(($I61),PROPER(TEXT(AF60,"dddd"))),(EXACT(($I61),PROPER(TEXT(AF59,"dddd"))))),"",IF(EXACT(($I61),(PROPER(TEXT(AF$3,"dddd")))),"",IF($K61=1,INDEX(Calendario!$D$3:$H$55,MATCH(AF$4,Calendario!$A$3:$A$55,0),MATCH($I61,Calendario!$D$2:$H$2,0)),IF($K61=2,IF(AE61="",INDEX(Calendario!$D$3:$H$55,MATCH(AF$4,Calendario!$A$3:$A$55,0),MATCH($I61,Calendario!$D$2:$H$2,0)),""),IF($K61=3,IF(AND((AD61=""),(AE61="")),INDEX(Calendario!$D$3:$H$55,MATCH(AF$4,Calendario!$A$3:$A$55,0),MATCH($I61,Calendario!$D$2:$H$2,0)),""),IF($K61=4,IF(AND((AC61=""),(AD61=""),(AE61="")),INDEX(Calendario!$D$3:$H$55,MATCH(AF$4,Calendario!$A$3:$A$55,0),MATCH($I61,Calendario!$D$2:$H$2,0)),""))))))))</f>
        <v/>
      </c>
      <c r="AG61" s="107">
        <f>IF(ISBLANK($I61),"",IF(OR(EXACT(($I61),PROPER(TEXT(AG60,"dddd"))),(EXACT(($I61),PROPER(TEXT(AG59,"dddd"))))),"",IF(EXACT(($I61),(PROPER(TEXT(AG$3,"dddd")))),"",IF($K61=1,INDEX(Calendario!$D$3:$H$55,MATCH(AG$4,Calendario!$A$3:$A$55,0),MATCH($I61,Calendario!$D$2:$H$2,0)),IF($K61=2,IF(AF61="",INDEX(Calendario!$D$3:$H$55,MATCH(AG$4,Calendario!$A$3:$A$55,0),MATCH($I61,Calendario!$D$2:$H$2,0)),""),IF($K61=3,IF(AND((AE61=""),(AF61="")),INDEX(Calendario!$D$3:$H$55,MATCH(AG$4,Calendario!$A$3:$A$55,0),MATCH($I61,Calendario!$D$2:$H$2,0)),""),IF($K61=4,IF(AND((AD61=""),(AE61=""),(AF61="")),INDEX(Calendario!$D$3:$H$55,MATCH(AG$4,Calendario!$A$3:$A$55,0),MATCH($I61,Calendario!$D$2:$H$2,0)),""))))))))</f>
        <v>44700</v>
      </c>
      <c r="AH61" s="107" t="str">
        <f>IF(ISBLANK($I61),"",IF(OR(EXACT(($I61),PROPER(TEXT(AH60,"dddd"))),(EXACT(($I61),PROPER(TEXT(AH59,"dddd"))))),"",IF(EXACT(($I61),(PROPER(TEXT(AH$3,"dddd")))),"",IF($K61=1,INDEX(Calendario!$D$3:$H$55,MATCH(AH$4,Calendario!$A$3:$A$55,0),MATCH($I61,Calendario!$D$2:$H$2,0)),IF($K61=2,IF(AG61="",INDEX(Calendario!$D$3:$H$55,MATCH(AH$4,Calendario!$A$3:$A$55,0),MATCH($I61,Calendario!$D$2:$H$2,0)),""),IF($K61=3,IF(AND((AF61=""),(AG61="")),INDEX(Calendario!$D$3:$H$55,MATCH(AH$4,Calendario!$A$3:$A$55,0),MATCH($I61,Calendario!$D$2:$H$2,0)),""),IF($K61=4,IF(AND((AE61=""),(AF61=""),(AG61="")),INDEX(Calendario!$D$3:$H$55,MATCH(AH$4,Calendario!$A$3:$A$55,0),MATCH($I61,Calendario!$D$2:$H$2,0)),""))))))))</f>
        <v/>
      </c>
      <c r="AI61" s="108" t="str">
        <f>IF(ISBLANK($I61),"",IF(OR(EXACT(($I61),PROPER(TEXT(AI60,"dddd"))),(EXACT(($I61),PROPER(TEXT(AI59,"dddd"))))),"",IF(EXACT(($I61),(PROPER(TEXT(AI$3,"dddd")))),"",IF($K61=1,INDEX(Calendario!$D$3:$H$55,MATCH(AI$4,Calendario!$A$3:$A$55,0),MATCH($I61,Calendario!$D$2:$H$2,0)),IF($K61=2,IF(AH61="",INDEX(Calendario!$D$3:$H$55,MATCH(AI$4,Calendario!$A$3:$A$55,0),MATCH($I61,Calendario!$D$2:$H$2,0)),""),IF($K61=3,IF(AND((AG61=""),(AH61="")),INDEX(Calendario!$D$3:$H$55,MATCH(AI$4,Calendario!$A$3:$A$55,0),MATCH($I61,Calendario!$D$2:$H$2,0)),""),IF($K61=4,IF(AND((AF61=""),(AG61=""),(AH61="")),INDEX(Calendario!$D$3:$H$55,MATCH(AI$4,Calendario!$A$3:$A$55,0),MATCH($I61,Calendario!$D$2:$H$2,0)),""))))))))</f>
        <v/>
      </c>
      <c r="AJ61" s="108">
        <f>IF(ISBLANK($I61),"",IF(OR(EXACT(($I61),PROPER(TEXT(AJ60,"dddd"))),(EXACT(($I61),PROPER(TEXT(AJ59,"dddd"))))),"",IF(EXACT(($I61),(PROPER(TEXT(AJ$3,"dddd")))),"",IF($K61=1,INDEX(Calendario!$D$3:$H$55,MATCH(AJ$4,Calendario!$A$3:$A$55,0),MATCH($I61,Calendario!$D$2:$H$2,0)),IF($K61=2,IF(AI61="",INDEX(Calendario!$D$3:$H$55,MATCH(AJ$4,Calendario!$A$3:$A$55,0),MATCH($I61,Calendario!$D$2:$H$2,0)),""),IF($K61=3,IF(AND((AH61=""),(AI61="")),INDEX(Calendario!$D$3:$H$55,MATCH(AJ$4,Calendario!$A$3:$A$55,0),MATCH($I61,Calendario!$D$2:$H$2,0)),""),IF($K61=4,IF(AND((AG61=""),(AH61=""),(AI61="")),INDEX(Calendario!$D$3:$H$55,MATCH(AJ$4,Calendario!$A$3:$A$55,0),MATCH($I61,Calendario!$D$2:$H$2,0)),""))))))))</f>
        <v>44721</v>
      </c>
      <c r="AK61" s="108" t="str">
        <f>IF(ISBLANK($I61),"",IF(OR(EXACT(($I61),PROPER(TEXT(AK60,"dddd"))),(EXACT(($I61),PROPER(TEXT(AK59,"dddd"))))),"",IF(EXACT(($I61),(PROPER(TEXT(AK$3,"dddd")))),"",IF($K61=1,INDEX(Calendario!$D$3:$H$55,MATCH(AK$4,Calendario!$A$3:$A$55,0),MATCH($I61,Calendario!$D$2:$H$2,0)),IF($K61=2,IF(AJ61="",INDEX(Calendario!$D$3:$H$55,MATCH(AK$4,Calendario!$A$3:$A$55,0),MATCH($I61,Calendario!$D$2:$H$2,0)),""),IF($K61=3,IF(AND((AI61=""),(AJ61="")),INDEX(Calendario!$D$3:$H$55,MATCH(AK$4,Calendario!$A$3:$A$55,0),MATCH($I61,Calendario!$D$2:$H$2,0)),""),IF($K61=4,IF(AND((AH61=""),(AI61=""),(AJ61="")),INDEX(Calendario!$D$3:$H$55,MATCH(AK$4,Calendario!$A$3:$A$55,0),MATCH($I61,Calendario!$D$2:$H$2,0)),""))))))))</f>
        <v/>
      </c>
      <c r="AL61" s="108" t="str">
        <f>IF(ISBLANK($I61),"",IF(OR(EXACT(($I61),PROPER(TEXT(AL60,"dddd"))),(EXACT(($I61),PROPER(TEXT(AL59,"dddd"))))),"",IF(EXACT(($I61),(PROPER(TEXT(AL$3,"dddd")))),"",IF($K61=1,INDEX(Calendario!$D$3:$H$55,MATCH(AL$4,Calendario!$A$3:$A$55,0),MATCH($I61,Calendario!$D$2:$H$2,0)),IF($K61=2,IF(AK61="",INDEX(Calendario!$D$3:$H$55,MATCH(AL$4,Calendario!$A$3:$A$55,0),MATCH($I61,Calendario!$D$2:$H$2,0)),""),IF($K61=3,IF(AND((AJ61=""),(AK61="")),INDEX(Calendario!$D$3:$H$55,MATCH(AL$4,Calendario!$A$3:$A$55,0),MATCH($I61,Calendario!$D$2:$H$2,0)),""),IF($K61=4,IF(AND((AI61=""),(AJ61=""),(AK61="")),INDEX(Calendario!$D$3:$H$55,MATCH(AL$4,Calendario!$A$3:$A$55,0),MATCH($I61,Calendario!$D$2:$H$2,0)),""))))))))</f>
        <v/>
      </c>
      <c r="AM61" s="108">
        <f>IF(ISBLANK($I61),"",IF(OR(EXACT(($I61),PROPER(TEXT(AM60,"dddd"))),(EXACT(($I61),PROPER(TEXT(AM59,"dddd"))))),"",IF(EXACT(($I61),(PROPER(TEXT(AM$3,"dddd")))),"",IF($K61=1,INDEX(Calendario!$D$3:$H$55,MATCH(AM$4,Calendario!$A$3:$A$55,0),MATCH($I61,Calendario!$D$2:$H$2,0)),IF($K61=2,IF(AL61="",INDEX(Calendario!$D$3:$H$55,MATCH(AM$4,Calendario!$A$3:$A$55,0),MATCH($I61,Calendario!$D$2:$H$2,0)),""),IF($K61=3,IF(AND((AK61=""),(AL61="")),INDEX(Calendario!$D$3:$H$55,MATCH(AM$4,Calendario!$A$3:$A$55,0),MATCH($I61,Calendario!$D$2:$H$2,0)),""),IF($K61=4,IF(AND((AJ61=""),(AK61=""),(AL61="")),INDEX(Calendario!$D$3:$H$55,MATCH(AM$4,Calendario!$A$3:$A$55,0),MATCH($I61,Calendario!$D$2:$H$2,0)),""))))))))</f>
        <v>44742</v>
      </c>
      <c r="AN61" s="107" t="str">
        <f>IF(ISBLANK($I61),"",IF(OR(EXACT(($I61),PROPER(TEXT(AN60,"dddd"))),(EXACT(($I61),PROPER(TEXT(AN59,"dddd"))))),"",IF(EXACT(($I61),(PROPER(TEXT(AN$3,"dddd")))),"",IF($K61=1,INDEX(Calendario!$D$3:$H$55,MATCH(AN$4,Calendario!$A$3:$A$55,0),MATCH($I61,Calendario!$D$2:$H$2,0)),IF($K61=2,IF(AM61="",INDEX(Calendario!$D$3:$H$55,MATCH(AN$4,Calendario!$A$3:$A$55,0),MATCH($I61,Calendario!$D$2:$H$2,0)),""),IF($K61=3,IF(AND((AL61=""),(AM61="")),INDEX(Calendario!$D$3:$H$55,MATCH(AN$4,Calendario!$A$3:$A$55,0),MATCH($I61,Calendario!$D$2:$H$2,0)),""),IF($K61=4,IF(AND((AK61=""),(AL61=""),(AM61="")),INDEX(Calendario!$D$3:$H$55,MATCH(AN$4,Calendario!$A$3:$A$55,0),MATCH($I61,Calendario!$D$2:$H$2,0)),""))))))))</f>
        <v/>
      </c>
      <c r="AO61" s="107" t="str">
        <f>IF(ISBLANK($I61),"",IF(OR(EXACT(($I61),PROPER(TEXT(AO60,"dddd"))),(EXACT(($I61),PROPER(TEXT(AO59,"dddd"))))),"",IF(EXACT(($I61),(PROPER(TEXT(AO$3,"dddd")))),"",IF($K61=1,INDEX(Calendario!$D$3:$H$55,MATCH(AO$4,Calendario!$A$3:$A$55,0),MATCH($I61,Calendario!$D$2:$H$2,0)),IF($K61=2,IF(AN61="",INDEX(Calendario!$D$3:$H$55,MATCH(AO$4,Calendario!$A$3:$A$55,0),MATCH($I61,Calendario!$D$2:$H$2,0)),""),IF($K61=3,IF(AND((AM61=""),(AN61="")),INDEX(Calendario!$D$3:$H$55,MATCH(AO$4,Calendario!$A$3:$A$55,0),MATCH($I61,Calendario!$D$2:$H$2,0)),""),IF($K61=4,IF(AND((AL61=""),(AM61=""),(AN61="")),INDEX(Calendario!$D$3:$H$55,MATCH(AO$4,Calendario!$A$3:$A$55,0),MATCH($I61,Calendario!$D$2:$H$2,0)),""))))))))</f>
        <v/>
      </c>
      <c r="AP61" s="107">
        <f>IF(ISBLANK($I61),"",IF(OR(EXACT(($I61),PROPER(TEXT(AP60,"dddd"))),(EXACT(($I61),PROPER(TEXT(AP59,"dddd"))))),"",IF(EXACT(($I61),(PROPER(TEXT(AP$3,"dddd")))),"",IF($K61=1,INDEX(Calendario!$D$3:$H$55,MATCH(AP$4,Calendario!$A$3:$A$55,0),MATCH($I61,Calendario!$D$2:$H$2,0)),IF($K61=2,IF(AO61="",INDEX(Calendario!$D$3:$H$55,MATCH(AP$4,Calendario!$A$3:$A$55,0),MATCH($I61,Calendario!$D$2:$H$2,0)),""),IF($K61=3,IF(AND((AN61=""),(AO61="")),INDEX(Calendario!$D$3:$H$55,MATCH(AP$4,Calendario!$A$3:$A$55,0),MATCH($I61,Calendario!$D$2:$H$2,0)),""),IF($K61=4,IF(AND((AM61=""),(AN61=""),(AO61="")),INDEX(Calendario!$D$3:$H$55,MATCH(AP$4,Calendario!$A$3:$A$55,0),MATCH($I61,Calendario!$D$2:$H$2,0)),""))))))))</f>
        <v>44763</v>
      </c>
      <c r="AQ61" s="107" t="str">
        <f>IF(ISBLANK($I61),"",IF(OR(EXACT(($I61),PROPER(TEXT(AQ60,"dddd"))),(EXACT(($I61),PROPER(TEXT(AQ59,"dddd"))))),"",IF(EXACT(($I61),(PROPER(TEXT(AQ$3,"dddd")))),"",IF($K61=1,INDEX(Calendario!$D$3:$H$55,MATCH(AQ$4,Calendario!$A$3:$A$55,0),MATCH($I61,Calendario!$D$2:$H$2,0)),IF($K61=2,IF(AP61="",INDEX(Calendario!$D$3:$H$55,MATCH(AQ$4,Calendario!$A$3:$A$55,0),MATCH($I61,Calendario!$D$2:$H$2,0)),""),IF($K61=3,IF(AND((AO61=""),(AP61="")),INDEX(Calendario!$D$3:$H$55,MATCH(AQ$4,Calendario!$A$3:$A$55,0),MATCH($I61,Calendario!$D$2:$H$2,0)),""),IF($K61=4,IF(AND((AN61=""),(AO61=""),(AP61="")),INDEX(Calendario!$D$3:$H$55,MATCH(AQ$4,Calendario!$A$3:$A$55,0),MATCH($I61,Calendario!$D$2:$H$2,0)),""))))))))</f>
        <v/>
      </c>
      <c r="AR61" s="108" t="str">
        <f>IF(ISBLANK($I61),"",IF(OR(EXACT(($I61),PROPER(TEXT(AR60,"dddd"))),(EXACT(($I61),PROPER(TEXT(AR59,"dddd"))))),"",IF(EXACT(($I61),(PROPER(TEXT(AR$3,"dddd")))),"",IF($K61=1,INDEX(Calendario!$D$3:$H$55,MATCH(AR$4,Calendario!$A$3:$A$55,0),MATCH($I61,Calendario!$D$2:$H$2,0)),IF($K61=2,IF(AQ61="",INDEX(Calendario!$D$3:$H$55,MATCH(AR$4,Calendario!$A$3:$A$55,0),MATCH($I61,Calendario!$D$2:$H$2,0)),""),IF($K61=3,IF(AND((AP61=""),(AQ61="")),INDEX(Calendario!$D$3:$H$55,MATCH(AR$4,Calendario!$A$3:$A$55,0),MATCH($I61,Calendario!$D$2:$H$2,0)),""),IF($K61=4,IF(AND((AO61=""),(AP61=""),(AQ61="")),INDEX(Calendario!$D$3:$H$55,MATCH(AR$4,Calendario!$A$3:$A$55,0),MATCH($I61,Calendario!$D$2:$H$2,0)),""))))))))</f>
        <v/>
      </c>
      <c r="AS61" s="108">
        <f>IF(ISBLANK($I61),"",IF(OR(EXACT(($I61),PROPER(TEXT(AS60,"dddd"))),(EXACT(($I61),PROPER(TEXT(AS59,"dddd"))))),"",IF(EXACT(($I61),(PROPER(TEXT(AS$3,"dddd")))),"",IF($K61=1,INDEX(Calendario!$D$3:$H$55,MATCH(AS$4,Calendario!$A$3:$A$55,0),MATCH($I61,Calendario!$D$2:$H$2,0)),IF($K61=2,IF(AR61="",INDEX(Calendario!$D$3:$H$55,MATCH(AS$4,Calendario!$A$3:$A$55,0),MATCH($I61,Calendario!$D$2:$H$2,0)),""),IF($K61=3,IF(AND((AQ61=""),(AR61="")),INDEX(Calendario!$D$3:$H$55,MATCH(AS$4,Calendario!$A$3:$A$55,0),MATCH($I61,Calendario!$D$2:$H$2,0)),""),IF($K61=4,IF(AND((AP61=""),(AQ61=""),(AR61="")),INDEX(Calendario!$D$3:$H$55,MATCH(AS$4,Calendario!$A$3:$A$55,0),MATCH($I61,Calendario!$D$2:$H$2,0)),""))))))))</f>
        <v>44784</v>
      </c>
      <c r="AT61" s="108" t="str">
        <f>IF(ISBLANK($I61),"",IF(OR(EXACT(($I61),PROPER(TEXT(AT60,"dddd"))),(EXACT(($I61),PROPER(TEXT(AT59,"dddd"))))),"",IF(EXACT(($I61),(PROPER(TEXT(AT$3,"dddd")))),"",IF($K61=1,INDEX(Calendario!$D$3:$H$55,MATCH(AT$4,Calendario!$A$3:$A$55,0),MATCH($I61,Calendario!$D$2:$H$2,0)),IF($K61=2,IF(AS61="",INDEX(Calendario!$D$3:$H$55,MATCH(AT$4,Calendario!$A$3:$A$55,0),MATCH($I61,Calendario!$D$2:$H$2,0)),""),IF($K61=3,IF(AND((AR61=""),(AS61="")),INDEX(Calendario!$D$3:$H$55,MATCH(AT$4,Calendario!$A$3:$A$55,0),MATCH($I61,Calendario!$D$2:$H$2,0)),""),IF($K61=4,IF(AND((AQ61=""),(AR61=""),(AS61="")),INDEX(Calendario!$D$3:$H$55,MATCH(AT$4,Calendario!$A$3:$A$55,0),MATCH($I61,Calendario!$D$2:$H$2,0)),""))))))))</f>
        <v/>
      </c>
      <c r="AU61" s="108" t="str">
        <f>IF(ISBLANK($I61),"",IF(OR(EXACT(($I61),PROPER(TEXT(AU60,"dddd"))),(EXACT(($I61),PROPER(TEXT(AU59,"dddd"))))),"",IF(EXACT(($I61),(PROPER(TEXT(AU$3,"dddd")))),"",IF($K61=1,INDEX(Calendario!$D$3:$H$55,MATCH(AU$4,Calendario!$A$3:$A$55,0),MATCH($I61,Calendario!$D$2:$H$2,0)),IF($K61=2,IF(AT61="",INDEX(Calendario!$D$3:$H$55,MATCH(AU$4,Calendario!$A$3:$A$55,0),MATCH($I61,Calendario!$D$2:$H$2,0)),""),IF($K61=3,IF(AND((AS61=""),(AT61="")),INDEX(Calendario!$D$3:$H$55,MATCH(AU$4,Calendario!$A$3:$A$55,0),MATCH($I61,Calendario!$D$2:$H$2,0)),""),IF($K61=4,IF(AND((AR61=""),(AS61=""),(AT61="")),INDEX(Calendario!$D$3:$H$55,MATCH(AU$4,Calendario!$A$3:$A$55,0),MATCH($I61,Calendario!$D$2:$H$2,0)),""))))))))</f>
        <v/>
      </c>
      <c r="AV61" s="107">
        <f>IF(ISBLANK($I61),"",IF(OR(EXACT(($I61),PROPER(TEXT(AV60,"dddd"))),(EXACT(($I61),PROPER(TEXT(AV59,"dddd"))))),"",IF(EXACT(($I61),(PROPER(TEXT(AV$3,"dddd")))),"",IF($K61=1,INDEX(Calendario!$D$3:$H$55,MATCH(AV$4,Calendario!$A$3:$A$55,0),MATCH($I61,Calendario!$D$2:$H$2,0)),IF($K61=2,IF(AU61="",INDEX(Calendario!$D$3:$H$55,MATCH(AV$4,Calendario!$A$3:$A$55,0),MATCH($I61,Calendario!$D$2:$H$2,0)),""),IF($K61=3,IF(AND((AT61=""),(AU61="")),INDEX(Calendario!$D$3:$H$55,MATCH(AV$4,Calendario!$A$3:$A$55,0),MATCH($I61,Calendario!$D$2:$H$2,0)),""),IF($K61=4,IF(AND((AS61=""),(AT61=""),(AU61="")),INDEX(Calendario!$D$3:$H$55,MATCH(AV$4,Calendario!$A$3:$A$55,0),MATCH($I61,Calendario!$D$2:$H$2,0)),""))))))))</f>
        <v>44805</v>
      </c>
      <c r="AW61" s="107" t="str">
        <f>IF(ISBLANK($I61),"",IF(OR(EXACT(($I61),PROPER(TEXT(AW60,"dddd"))),(EXACT(($I61),PROPER(TEXT(AW59,"dddd"))))),"",IF(EXACT(($I61),(PROPER(TEXT(AW$3,"dddd")))),"",IF($K61=1,INDEX(Calendario!$D$3:$H$55,MATCH(AW$4,Calendario!$A$3:$A$55,0),MATCH($I61,Calendario!$D$2:$H$2,0)),IF($K61=2,IF(AV61="",INDEX(Calendario!$D$3:$H$55,MATCH(AW$4,Calendario!$A$3:$A$55,0),MATCH($I61,Calendario!$D$2:$H$2,0)),""),IF($K61=3,IF(AND((AU61=""),(AV61="")),INDEX(Calendario!$D$3:$H$55,MATCH(AW$4,Calendario!$A$3:$A$55,0),MATCH($I61,Calendario!$D$2:$H$2,0)),""),IF($K61=4,IF(AND((AT61=""),(AU61=""),(AV61="")),INDEX(Calendario!$D$3:$H$55,MATCH(AW$4,Calendario!$A$3:$A$55,0),MATCH($I61,Calendario!$D$2:$H$2,0)),""))))))))</f>
        <v/>
      </c>
      <c r="AX61" s="107" t="str">
        <f>IF(ISBLANK($I61),"",IF(OR(EXACT(($I61),PROPER(TEXT(AX60,"dddd"))),(EXACT(($I61),PROPER(TEXT(AX59,"dddd"))))),"",IF(EXACT(($I61),(PROPER(TEXT(AX$3,"dddd")))),"",IF($K61=1,INDEX(Calendario!$D$3:$H$55,MATCH(AX$4,Calendario!$A$3:$A$55,0),MATCH($I61,Calendario!$D$2:$H$2,0)),IF($K61=2,IF(AW61="",INDEX(Calendario!$D$3:$H$55,MATCH(AX$4,Calendario!$A$3:$A$55,0),MATCH($I61,Calendario!$D$2:$H$2,0)),""),IF($K61=3,IF(AND((AV61=""),(AW61="")),INDEX(Calendario!$D$3:$H$55,MATCH(AX$4,Calendario!$A$3:$A$55,0),MATCH($I61,Calendario!$D$2:$H$2,0)),""),IF($K61=4,IF(AND((AU61=""),(AV61=""),(AW61="")),INDEX(Calendario!$D$3:$H$55,MATCH(AX$4,Calendario!$A$3:$A$55,0),MATCH($I61,Calendario!$D$2:$H$2,0)),""))))))))</f>
        <v/>
      </c>
      <c r="AY61" s="107">
        <f>IF(ISBLANK($I61),"",IF(OR(EXACT(($I61),PROPER(TEXT(AY60,"dddd"))),(EXACT(($I61),PROPER(TEXT(AY59,"dddd"))))),"",IF(EXACT(($I61),(PROPER(TEXT(AY$3,"dddd")))),"",IF($K61=1,INDEX(Calendario!$D$3:$H$55,MATCH(AY$4,Calendario!$A$3:$A$55,0),MATCH($I61,Calendario!$D$2:$H$2,0)),IF($K61=2,IF(AX61="",INDEX(Calendario!$D$3:$H$55,MATCH(AY$4,Calendario!$A$3:$A$55,0),MATCH($I61,Calendario!$D$2:$H$2,0)),""),IF($K61=3,IF(AND((AW61=""),(AX61="")),INDEX(Calendario!$D$3:$H$55,MATCH(AY$4,Calendario!$A$3:$A$55,0),MATCH($I61,Calendario!$D$2:$H$2,0)),""),IF($K61=4,IF(AND((AV61=""),(AW61=""),(AX61="")),INDEX(Calendario!$D$3:$H$55,MATCH(AY$4,Calendario!$A$3:$A$55,0),MATCH($I61,Calendario!$D$2:$H$2,0)),""))))))))</f>
        <v>44826</v>
      </c>
      <c r="AZ61" s="107" t="str">
        <f>IF(ISBLANK($I61),"",IF(OR(EXACT(($I61),PROPER(TEXT(AZ60,"dddd"))),(EXACT(($I61),PROPER(TEXT(AZ59,"dddd"))))),"",IF(EXACT(($I61),(PROPER(TEXT(AZ$3,"dddd")))),"",IF($K61=1,INDEX(Calendario!$D$3:$H$55,MATCH(AZ$4,Calendario!$A$3:$A$55,0),MATCH($I61,Calendario!$D$2:$H$2,0)),IF($K61=2,IF(AY61="",INDEX(Calendario!$D$3:$H$55,MATCH(AZ$4,Calendario!$A$3:$A$55,0),MATCH($I61,Calendario!$D$2:$H$2,0)),""),IF($K61=3,IF(AND((AX61=""),(AY61="")),INDEX(Calendario!$D$3:$H$55,MATCH(AZ$4,Calendario!$A$3:$A$55,0),MATCH($I61,Calendario!$D$2:$H$2,0)),""),IF($K61=4,IF(AND((AW61=""),(AX61=""),(AY61="")),INDEX(Calendario!$D$3:$H$55,MATCH(AZ$4,Calendario!$A$3:$A$55,0),MATCH($I61,Calendario!$D$2:$H$2,0)),""))))))))</f>
        <v/>
      </c>
      <c r="BA61" s="108" t="str">
        <f>IF(ISBLANK($I61),"",IF(OR(EXACT(($I61),PROPER(TEXT(BA60,"dddd"))),(EXACT(($I61),PROPER(TEXT(BA59,"dddd"))))),"",IF(EXACT(($I61),(PROPER(TEXT(BA$3,"dddd")))),"",IF($K61=1,INDEX(Calendario!$D$3:$H$55,MATCH(BA$4,Calendario!$A$3:$A$55,0),MATCH($I61,Calendario!$D$2:$H$2,0)),IF($K61=2,IF(AZ61="",INDEX(Calendario!$D$3:$H$55,MATCH(BA$4,Calendario!$A$3:$A$55,0),MATCH($I61,Calendario!$D$2:$H$2,0)),""),IF($K61=3,IF(AND((AY61=""),(AZ61="")),INDEX(Calendario!$D$3:$H$55,MATCH(BA$4,Calendario!$A$3:$A$55,0),MATCH($I61,Calendario!$D$2:$H$2,0)),""),IF($K61=4,IF(AND((AX61=""),(AY61=""),(AZ61="")),INDEX(Calendario!$D$3:$H$55,MATCH(BA$4,Calendario!$A$3:$A$55,0),MATCH($I61,Calendario!$D$2:$H$2,0)),""))))))))</f>
        <v/>
      </c>
      <c r="BB61" s="108">
        <f>IF(ISBLANK($I61),"",IF(OR(EXACT(($I61),PROPER(TEXT(BB60,"dddd"))),(EXACT(($I61),PROPER(TEXT(BB59,"dddd"))))),"",IF(EXACT(($I61),(PROPER(TEXT(BB$3,"dddd")))),"",IF($K61=1,INDEX(Calendario!$D$3:$H$55,MATCH(BB$4,Calendario!$A$3:$A$55,0),MATCH($I61,Calendario!$D$2:$H$2,0)),IF($K61=2,IF(BA61="",INDEX(Calendario!$D$3:$H$55,MATCH(BB$4,Calendario!$A$3:$A$55,0),MATCH($I61,Calendario!$D$2:$H$2,0)),""),IF($K61=3,IF(AND((AZ61=""),(BA61="")),INDEX(Calendario!$D$3:$H$55,MATCH(BB$4,Calendario!$A$3:$A$55,0),MATCH($I61,Calendario!$D$2:$H$2,0)),""),IF($K61=4,IF(AND((AY61=""),(AZ61=""),(BA61="")),INDEX(Calendario!$D$3:$H$55,MATCH(BB$4,Calendario!$A$3:$A$55,0),MATCH($I61,Calendario!$D$2:$H$2,0)),""))))))))</f>
        <v>44847</v>
      </c>
      <c r="BC61" s="108" t="str">
        <f>IF(ISBLANK($I61),"",IF(OR(EXACT(($I61),PROPER(TEXT(BC60,"dddd"))),(EXACT(($I61),PROPER(TEXT(BC59,"dddd"))))),"",IF(EXACT(($I61),(PROPER(TEXT(BC$3,"dddd")))),"",IF($K61=1,INDEX(Calendario!$D$3:$H$55,MATCH(BC$4,Calendario!$A$3:$A$55,0),MATCH($I61,Calendario!$D$2:$H$2,0)),IF($K61=2,IF(BB61="",INDEX(Calendario!$D$3:$H$55,MATCH(BC$4,Calendario!$A$3:$A$55,0),MATCH($I61,Calendario!$D$2:$H$2,0)),""),IF($K61=3,IF(AND((BA61=""),(BB61="")),INDEX(Calendario!$D$3:$H$55,MATCH(BC$4,Calendario!$A$3:$A$55,0),MATCH($I61,Calendario!$D$2:$H$2,0)),""),IF($K61=4,IF(AND((AZ61=""),(BA61=""),(BB61="")),INDEX(Calendario!$D$3:$H$55,MATCH(BC$4,Calendario!$A$3:$A$55,0),MATCH($I61,Calendario!$D$2:$H$2,0)),""))))))))</f>
        <v/>
      </c>
      <c r="BD61" s="108" t="str">
        <f>IF(ISBLANK($I61),"",IF(OR(EXACT(($I61),PROPER(TEXT(BD60,"dddd"))),(EXACT(($I61),PROPER(TEXT(BD59,"dddd"))))),"",IF(EXACT(($I61),(PROPER(TEXT(BD$3,"dddd")))),"",IF($K61=1,INDEX(Calendario!$D$3:$H$55,MATCH(BD$4,Calendario!$A$3:$A$55,0),MATCH($I61,Calendario!$D$2:$H$2,0)),IF($K61=2,IF(BC61="",INDEX(Calendario!$D$3:$H$55,MATCH(BD$4,Calendario!$A$3:$A$55,0),MATCH($I61,Calendario!$D$2:$H$2,0)),""),IF($K61=3,IF(AND((BB61=""),(BC61="")),INDEX(Calendario!$D$3:$H$55,MATCH(BD$4,Calendario!$A$3:$A$55,0),MATCH($I61,Calendario!$D$2:$H$2,0)),""),IF($K61=4,IF(AND((BA61=""),(BB61=""),(BC61="")),INDEX(Calendario!$D$3:$H$55,MATCH(BD$4,Calendario!$A$3:$A$55,0),MATCH($I61,Calendario!$D$2:$H$2,0)),""))))))))</f>
        <v/>
      </c>
      <c r="BE61" s="107">
        <f>IF(ISBLANK($I61),"",IF(OR(EXACT(($I61),PROPER(TEXT(BE60,"dddd"))),(EXACT(($I61),PROPER(TEXT(BE59,"dddd"))))),"",IF(EXACT(($I61),(PROPER(TEXT(BE$3,"dddd")))),"",IF($K61=1,INDEX(Calendario!$D$3:$H$55,MATCH(BE$4,Calendario!$A$3:$A$55,0),MATCH($I61,Calendario!$D$2:$H$2,0)),IF($K61=2,IF(BD61="",INDEX(Calendario!$D$3:$H$55,MATCH(BE$4,Calendario!$A$3:$A$55,0),MATCH($I61,Calendario!$D$2:$H$2,0)),""),IF($K61=3,IF(AND((BC61=""),(BD61="")),INDEX(Calendario!$D$3:$H$55,MATCH(BE$4,Calendario!$A$3:$A$55,0),MATCH($I61,Calendario!$D$2:$H$2,0)),""),IF($K61=4,IF(AND((BB61=""),(BC61=""),(BD61="")),INDEX(Calendario!$D$3:$H$55,MATCH(BE$4,Calendario!$A$3:$A$55,0),MATCH($I61,Calendario!$D$2:$H$2,0)),""))))))))</f>
        <v>44868</v>
      </c>
      <c r="BF61" s="107" t="str">
        <f>IF(ISBLANK($I61),"",IF(OR(EXACT(($I61),PROPER(TEXT(BF60,"dddd"))),(EXACT(($I61),PROPER(TEXT(BF59,"dddd"))))),"",IF(EXACT(($I61),(PROPER(TEXT(BF$3,"dddd")))),"",IF($K61=1,INDEX(Calendario!$D$3:$H$55,MATCH(BF$4,Calendario!$A$3:$A$55,0),MATCH($I61,Calendario!$D$2:$H$2,0)),IF($K61=2,IF(BE61="",INDEX(Calendario!$D$3:$H$55,MATCH(BF$4,Calendario!$A$3:$A$55,0),MATCH($I61,Calendario!$D$2:$H$2,0)),""),IF($K61=3,IF(AND((BD61=""),(BE61="")),INDEX(Calendario!$D$3:$H$55,MATCH(BF$4,Calendario!$A$3:$A$55,0),MATCH($I61,Calendario!$D$2:$H$2,0)),""),IF($K61=4,IF(AND((BC61=""),(BD61=""),(BE61="")),INDEX(Calendario!$D$3:$H$55,MATCH(BF$4,Calendario!$A$3:$A$55,0),MATCH($I61,Calendario!$D$2:$H$2,0)),""))))))))</f>
        <v/>
      </c>
      <c r="BG61" s="107" t="str">
        <f>IF(ISBLANK($I61),"",IF(OR(EXACT(($I61),PROPER(TEXT(BG60,"dddd"))),(EXACT(($I61),PROPER(TEXT(BG59,"dddd"))))),"",IF(EXACT(($I61),(PROPER(TEXT(BG$3,"dddd")))),"",IF($K61=1,INDEX(Calendario!$D$3:$H$55,MATCH(BG$4,Calendario!$A$3:$A$55,0),MATCH($I61,Calendario!$D$2:$H$2,0)),IF($K61=2,IF(BF61="",INDEX(Calendario!$D$3:$H$55,MATCH(BG$4,Calendario!$A$3:$A$55,0),MATCH($I61,Calendario!$D$2:$H$2,0)),""),IF($K61=3,IF(AND((BE61=""),(BF61="")),INDEX(Calendario!$D$3:$H$55,MATCH(BG$4,Calendario!$A$3:$A$55,0),MATCH($I61,Calendario!$D$2:$H$2,0)),""),IF($K61=4,IF(AND((BD61=""),(BE61=""),(BF61="")),INDEX(Calendario!$D$3:$H$55,MATCH(BG$4,Calendario!$A$3:$A$55,0),MATCH($I61,Calendario!$D$2:$H$2,0)),""))))))))</f>
        <v/>
      </c>
      <c r="BH61" s="107">
        <f>IF(ISBLANK($I61),"",IF(OR(EXACT(($I61),PROPER(TEXT(BH60,"dddd"))),(EXACT(($I61),PROPER(TEXT(BH59,"dddd"))))),"",IF(EXACT(($I61),(PROPER(TEXT(BH$3,"dddd")))),"",IF($K61=1,INDEX(Calendario!$D$3:$H$55,MATCH(BH$4,Calendario!$A$3:$A$55,0),MATCH($I61,Calendario!$D$2:$H$2,0)),IF($K61=2,IF(BG61="",INDEX(Calendario!$D$3:$H$55,MATCH(BH$4,Calendario!$A$3:$A$55,0),MATCH($I61,Calendario!$D$2:$H$2,0)),""),IF($K61=3,IF(AND((BF61=""),(BG61="")),INDEX(Calendario!$D$3:$H$55,MATCH(BH$4,Calendario!$A$3:$A$55,0),MATCH($I61,Calendario!$D$2:$H$2,0)),""),IF($K61=4,IF(AND((BE61=""),(BF61=""),(BG61="")),INDEX(Calendario!$D$3:$H$55,MATCH(BH$4,Calendario!$A$3:$A$55,0),MATCH($I61,Calendario!$D$2:$H$2,0)),""))))))))</f>
        <v>44889</v>
      </c>
      <c r="BI61" s="108" t="str">
        <f>IF(ISBLANK($I61),"",IF(OR(EXACT(($I61),PROPER(TEXT(BI60,"dddd"))),(EXACT(($I61),PROPER(TEXT(BI59,"dddd"))))),"",IF(EXACT(($I61),(PROPER(TEXT(BI$3,"dddd")))),"",IF($K61=1,INDEX(Calendario!$D$3:$H$55,MATCH(BI$4,Calendario!$A$3:$A$55,0),MATCH($I61,Calendario!$D$2:$H$2,0)),IF($K61=2,IF(BH61="",INDEX(Calendario!$D$3:$H$55,MATCH(BI$4,Calendario!$A$3:$A$55,0),MATCH($I61,Calendario!$D$2:$H$2,0)),""),IF($K61=3,IF(AND((BG61=""),(BH61="")),INDEX(Calendario!$D$3:$H$55,MATCH(BI$4,Calendario!$A$3:$A$55,0),MATCH($I61,Calendario!$D$2:$H$2,0)),""),IF($K61=4,IF(AND((BF61=""),(BG61=""),(BH61="")),INDEX(Calendario!$D$3:$H$55,MATCH(BI$4,Calendario!$A$3:$A$55,0),MATCH($I61,Calendario!$D$2:$H$2,0)),""))))))))</f>
        <v/>
      </c>
      <c r="BJ61" s="108" t="str">
        <f>IF(ISBLANK($I61),"",IF(OR(EXACT(($I61),PROPER(TEXT(BJ60,"dddd"))),(EXACT(($I61),PROPER(TEXT(BJ59,"dddd"))))),"",IF(EXACT(($I61),(PROPER(TEXT(BJ$3,"dddd")))),"",IF($K61=1,INDEX(Calendario!$D$3:$H$55,MATCH(BJ$4,Calendario!$A$3:$A$55,0),MATCH($I61,Calendario!$D$2:$H$2,0)),IF($K61=2,IF(BI61="",INDEX(Calendario!$D$3:$H$55,MATCH(BJ$4,Calendario!$A$3:$A$55,0),MATCH($I61,Calendario!$D$2:$H$2,0)),""),IF($K61=3,IF(AND((BH61=""),(BI61="")),INDEX(Calendario!$D$3:$H$55,MATCH(BJ$4,Calendario!$A$3:$A$55,0),MATCH($I61,Calendario!$D$2:$H$2,0)),""),IF($K61=4,IF(AND((BG61=""),(BH61=""),(BI61="")),INDEX(Calendario!$D$3:$H$55,MATCH(BJ$4,Calendario!$A$3:$A$55,0),MATCH($I61,Calendario!$D$2:$H$2,0)),""))))))))</f>
        <v/>
      </c>
      <c r="BK61" s="108">
        <f>IF(ISBLANK($I61),"",IF(OR(EXACT(($I61),PROPER(TEXT(BK60,"dddd"))),(EXACT(($I61),PROPER(TEXT(BK59,"dddd"))))),"",IF(EXACT(($I61),(PROPER(TEXT(BK$3,"dddd")))),"",IF($K61=1,INDEX(Calendario!$D$3:$H$55,MATCH(BK$4,Calendario!$A$3:$A$55,0),MATCH($I61,Calendario!$D$2:$H$2,0)),IF($K61=2,IF(BJ61="",INDEX(Calendario!$D$3:$H$55,MATCH(BK$4,Calendario!$A$3:$A$55,0),MATCH($I61,Calendario!$D$2:$H$2,0)),""),IF($K61=3,IF(AND((BI61=""),(BJ61="")),INDEX(Calendario!$D$3:$H$55,MATCH(BK$4,Calendario!$A$3:$A$55,0),MATCH($I61,Calendario!$D$2:$H$2,0)),""),IF($K61=4,IF(AND((BH61=""),(BI61=""),(BJ61="")),INDEX(Calendario!$D$3:$H$55,MATCH(BK$4,Calendario!$A$3:$A$55,0),MATCH($I61,Calendario!$D$2:$H$2,0)),""))))))))</f>
        <v>44910</v>
      </c>
      <c r="BL61" s="108" t="str">
        <f>IF(ISBLANK($I61),"",IF(OR(EXACT(($I61),PROPER(TEXT(BL60,"dddd"))),(EXACT(($I61),PROPER(TEXT(BL59,"dddd"))))),"",IF(EXACT(($I61),(PROPER(TEXT(BL$3,"dddd")))),"",IF($K61=1,INDEX(Calendario!$D$3:$H$55,MATCH(BL$4,Calendario!$A$3:$A$55,0),MATCH($I61,Calendario!$D$2:$H$2,0)),IF($K61=2,IF(BK61="",INDEX(Calendario!$D$3:$H$55,MATCH(BL$4,Calendario!$A$3:$A$55,0),MATCH($I61,Calendario!$D$2:$H$2,0)),""),IF($K61=3,IF(AND((BJ61=""),(BK61="")),INDEX(Calendario!$D$3:$H$55,MATCH(BL$4,Calendario!$A$3:$A$55,0),MATCH($I61,Calendario!$D$2:$H$2,0)),""),IF($K61=4,IF(AND((BI61=""),(BJ61=""),(BK61="")),INDEX(Calendario!$D$3:$H$55,MATCH(BL$4,Calendario!$A$3:$A$55,0),MATCH($I61,Calendario!$D$2:$H$2,0)),""))))))))</f>
        <v/>
      </c>
      <c r="BM61" s="108" t="str">
        <f>IF(ISBLANK($I61),"",IF(OR(EXACT(($I61),PROPER(TEXT(BM60,"dddd"))),(EXACT(($I61),PROPER(TEXT(BM59,"dddd"))))),"",IF(EXACT(($I61),(PROPER(TEXT(BM$3,"dddd")))),"",IF($K61=1,INDEX(Calendario!$D$3:$H$55,MATCH(BM$4,Calendario!$A$3:$A$55,0),MATCH($I61,Calendario!$D$2:$H$2,0)),IF($K61=2,IF(BL61="",INDEX(Calendario!$D$3:$H$55,MATCH(BM$4,Calendario!$A$3:$A$55,0),MATCH($I61,Calendario!$D$2:$H$2,0)),""),IF($K61=3,IF(AND((BK61=""),(BL61="")),INDEX(Calendario!$D$3:$H$55,MATCH(BM$4,Calendario!$A$3:$A$55,0),MATCH($I61,Calendario!$D$2:$H$2,0)),""),IF($K61=4,IF(AND((BJ61=""),(BK61=""),(BL61="")),INDEX(Calendario!$D$3:$H$55,MATCH(BM$4,Calendario!$A$3:$A$55,0),MATCH($I61,Calendario!$D$2:$H$2,0)),""))))))))</f>
        <v/>
      </c>
      <c r="BO61" s="88" t="s">
        <v>1147</v>
      </c>
    </row>
    <row r="62" spans="1:67" s="88" customFormat="1" ht="26.25" customHeight="1" x14ac:dyDescent="0.25">
      <c r="A62" s="178" t="str">
        <f t="shared" si="1"/>
        <v/>
      </c>
      <c r="B62" s="176" t="s">
        <v>1284</v>
      </c>
      <c r="C62" s="176" t="s">
        <v>1590</v>
      </c>
      <c r="D62" s="177" t="str">
        <f>IF(ISNA(VLOOKUP(C62,TSeccBS!$D:$H,5,FALSE)),"",VLOOKUP(C62,TSeccBS!$D:$H,5,FALSE))</f>
        <v>VILLAVICENCIO</v>
      </c>
      <c r="E62" s="176" t="s">
        <v>818</v>
      </c>
      <c r="F62" s="176" t="s">
        <v>1214</v>
      </c>
      <c r="G62" s="177" t="str">
        <f>IF(ISNA(VLOOKUP(F62,Tmunic!$C$2:$D$1160,2,FALSE)),"",VLOOKUP(F62,Tmunic!$C$2:$D$1160,2,FALSE))</f>
        <v/>
      </c>
      <c r="H62" s="184" t="str">
        <f>IF(ISNA(VLOOKUP(G62,TDirReg!$F$1:$H$184,3,0)),"",VLOOKUP(G62,TDirReg!$F$1:$H$184,3,0))</f>
        <v/>
      </c>
      <c r="I62" s="196" t="s">
        <v>129</v>
      </c>
      <c r="J62" s="195" t="s">
        <v>1735</v>
      </c>
      <c r="K62" s="197">
        <v>1</v>
      </c>
      <c r="L62" s="202" t="str">
        <f t="shared" si="2"/>
        <v/>
      </c>
      <c r="M62" s="107" t="str">
        <f>IF(ISBLANK($I62),"",IF(EXACT(($I62),(PROPER(TEXT(M$3,"dddd")))),"",IF(EXACT(M$4,$J62),IF($K62=1,INDEX(Calendario!$D$3:$H$55,MATCH(M$4,Calendario!$A$3:$A$55,0),MATCH($I62,Calendario!$D$2:$H$2,0)),INDEX(Calendario!$D$3:$H$55,MATCH($J62,Calendario!$A$3:$A$55,0),MATCH($I62,Calendario!$D$2:$H$2,0))),"")))</f>
        <v/>
      </c>
      <c r="N62" s="107">
        <f>IF(ISBLANK($I62),"",IF(OR(EXACT(($I62),PROPER(TEXT(N60,"dddd"))),(EXACT(($I62),PROPER(TEXT(N61,"dddd"))))),"",IF(EXACT(($I62),(PROPER(TEXT(N$3,"dddd")))),"",IF(EXACT(N$4,$J62),IF(M62="",IF(OR(($K62=4),($K62=3),($K62=2),($K62=1)),INDEX(Calendario!$D$3:$H$55,MATCH(N$4,Calendario!$A$3:$A$55,0),MATCH($I62,Calendario!$D$2:$H$2,0)),"")),IF($K62=1,IF(AND(M62="",EXACT((N$4),(CONCATENATE(Calendario!$A$1," ",(MID($J62,8,2))+1)))),INDEX(Calendario!$D$3:$H$55,MATCH(N$4,Calendario!$A$3:$A$55,0),MATCH($I62,Calendario!$D$2:$H$2,0)),IF(M62="","",INDEX(Calendario!$D$3:$H$55,MATCH(N$4,Calendario!$A$3:$A$55,0),MATCH($I62,Calendario!$D$2:$H$2,0)))),IF($K62=2,IF(M62="",IF(EXACT($K62,N$4),INDEX(Calendario!$D$3:$H$55,MATCH(N$4,Calendario!$A$3:$A$55,0),MATCH($I62,Calendario!$D$2:$H$2,0)),""),""),IF($K62=3,IF((M62=""),IF(EXACT($K62,N$4),INDEX(Calendario!$D$3:$H$55,MATCH(N$4,Calendario!$A$3:$A$55,0),MATCH($I62,Calendario!$D$2:$H$2,0)),""),""),IF($K62=4,IF((M62=""),IF(EXACT($K62,N$4),INDEX(Calendario!$D$3:$H$55,MATCH(N$4,Calendario!$A$3:$A$55,0),MATCH($I62,Calendario!$D$2:$H$2,0)),""),""),1))))))))</f>
        <v>44568</v>
      </c>
      <c r="O62" s="107">
        <f>IF(ISBLANK($I62),"",IF(EXACT(($I62),(PROPER(TEXT(O$3,"dddd")))),"",IF(OR(EXACT(($I62),PROPER(TEXT(O60,"dddd"))),(EXACT(($I62),PROPER(TEXT(O61,"dddd"))))),"",IF(EXACT(O$4,$J62),IF(N62="",IF(OR(($K62=4),($K62=3),($K62=2),($K62=1)),INDEX(Calendario!$D$3:$H$55,MATCH(O$4,Calendario!$A$3:$A$55,0),MATCH($I62,Calendario!$D$2:$H$2,0)),"")),IF($K62=1,IF(AND(M62="",EXACT((O$4),(CONCATENATE(Calendario!$A$1," ",(MID($J62,8,2))+1)))),INDEX(Calendario!$D$3:$H$55,MATCH(O$4,Calendario!$A$3:$A$55,0),MATCH($I62,Calendario!$D$2:$H$2,0)),IF(N62="",IF(EXACT(($I62),(PROPER(TEXT(N$3,"dddd")))),INDEX(Calendario!$D$3:$H$55,MATCH(O$4,Calendario!$A$3:$A$55,0),MATCH($I62,Calendario!$D$2:$H$2,0)),""),INDEX(Calendario!$D$3:$H$55,MATCH(O$4,Calendario!$A$3:$A$55,0),MATCH($I62,Calendario!$D$2:$H$2,0)))),IF(EXACT($M$4,"Semana 1"),IF($K62=2,IF(N62="",IF(OR(($J62="Semana 1"),($J62="Semana 2"),($J62="Semana 3")),INDEX(Calendario!$D$3:$H$55,MATCH(O$4,Calendario!$A$3:$A$55,0),MATCH($I62,Calendario!$D$2:$H$2,0)),""),""),IF($K62=3,IF(AND((M62=""),(N62="")),IF(OR(($J62="Semana 1"),($J62="Semana 2"),($J62="Semana 3")),INDEX(Calendario!$D$3:$H$55,MATCH(O$4,Calendario!$A$3:$A$55,0),MATCH($I62,Calendario!$D$2:$H$2,0)),""),""),IF($K62=4,IF(AND((M62=""),(N62="")),IF(OR(($J62="Semana 1"),($J62="Semana 2"),($J62="Semana 3")),INDEX(Calendario!$D$3:$H$55,MATCH(O$4,Calendario!$A$3:$A$55,0),MATCH($I62,Calendario!$D$2:$H$2,0)),""),"")))),IF($K62=2,IF(N62="",IF(OR(($J62="Semana 1"),($J62="Semana 2")),INDEX(Calendario!$D$3:$H$55,MATCH(O$4,Calendario!$A$3:$A$55,0),MATCH($I62,Calendario!$D$2:$H$2,0)),""),""),IF($K62=3,IF(AND((M62=""),(N62="")),IF(OR(($J62="Semana 1"),($J62="Semana 2")),INDEX(Calendario!$D$3:$H$55,MATCH(O$4,Calendario!$A$3:$A$55,0),MATCH($I62,Calendario!$D$2:$H$2,0)),""),""),IF($K62=4,IF(AND((M62=""),(N62="")),IF(OR(($J62="Semana 1"),($J62="Semana 2")),INDEX(Calendario!$D$3:$H$55,MATCH(O$4,Calendario!$A$3:$A$55,0),MATCH($I62,Calendario!$D$2:$H$2,0)),""),""))))))))))</f>
        <v>44575</v>
      </c>
      <c r="P62" s="107">
        <f>IF(ISBLANK($I62),"",IF(EXACT(($I62),(PROPER(TEXT(P$3,"dddd")))),"",IF(OR(EXACT(($I62),PROPER(TEXT(P60,"dddd"))),(EXACT(($I62),PROPER(TEXT(P61,"dddd"))))),"",IF(EXACT(P$4,$J62),IF(O62="",IF(OR(($K62=4),($K62=3),($K62=2),($K62=1)),INDEX(Calendario!$D$3:$H$55,MATCH(P$4,Calendario!$A$3:$A$55,0),MATCH($I62,Calendario!$D$2:$H$2,0)),"")),IF($K62=1,IF(AND(M62="",EXACT((P$4),(CONCATENATE(Calendario!$A$1," ",(MID($J62,8,2))+1)))),INDEX(Calendario!$D$3:$H$55,MATCH(P$4,Calendario!$A$3:$A$55,0),MATCH($I62,Calendario!$D$2:$H$2,0)),IF(O62="",IF(EXACT(($I62),(PROPER(TEXT(O$3,"dddd")))),INDEX(Calendario!$D$3:$H$55,MATCH(P$4,Calendario!$A$3:$A$55,0),MATCH($I62,Calendario!$D$2:$H$2,0)),""),INDEX(Calendario!$D$3:$H$55,MATCH(P$4,Calendario!$A$3:$A$55,0),MATCH($I62,Calendario!$D$2:$H$2,0)))),IF(EXACT($M$4,"Semana 1"),IF($K62=2,IF(O62="",IF(OR(($J62="Semana 1"),($J62="Semana 2"),($J62="Semana 3"),($J62="Semana 4")),INDEX(Calendario!$D$3:$H$55,MATCH(P$4,Calendario!$A$3:$A$55,0),MATCH($I62,Calendario!$D$2:$H$2,0)),""),""),IF($K62=3,IF(AND((N62=""),(O62="")),IF(OR(($J62="Semana 1"),($J62="Semana 2"),($J62="Semana 3"),($J62="Semana 4")),INDEX(Calendario!$D$3:$H$55,MATCH(P$4,Calendario!$A$3:$A$55,0),MATCH($I62,Calendario!$D$2:$H$2,0)),""),""),IF($K62=4,IF(AND((M62=""),(N62=""),(O62="")),IF(OR(($J62="Semana 1"),($J62="Semana 2"),($J62="Semana 3"),($J62="Semana 4")),INDEX(Calendario!$D$3:$H$55,MATCH(P$4,Calendario!$A$3:$A$55,0),MATCH($I62,Calendario!$D$2:$H$2,0)),""),"")))),IF($K62=2,IF(O62="",IF(OR(($J62="Semana 1"),($J62="Semana 2"),($J62="Semana 3")),INDEX(Calendario!$D$3:$H$55,MATCH(P$4,Calendario!$A$3:$A$55,0),MATCH($I62,Calendario!$D$2:$H$2,0)),""),""),IF($K62=3,IF(AND((N62=""),(O62="")),IF(OR(($J62="Semana 1"),($J62="Semana 2"),($J62="Semana 3")),INDEX(Calendario!$D$3:$H$55,MATCH(P$4,Calendario!$A$3:$A$55,0),MATCH($I62,Calendario!$D$2:$H$2,0)),""),""),IF($K62=4,IF(AND((M62=""),(N62=""),(O62="")),IF(OR(($J62="Semana 1"),($J62="Semana 2"),($J62="Semana 3")),INDEX(Calendario!$D$3:$H$55,MATCH(P$4,Calendario!$A$3:$A$55,0),MATCH($I62,Calendario!$D$2:$H$2,0)),""),""))))))))))</f>
        <v>44582</v>
      </c>
      <c r="Q62" s="107">
        <f>IF(ISBLANK($I62),"",IF(EXACT(($I62),(PROPER(TEXT(Q$3,"dddd")))),"",IF(OR(EXACT(($I62),PROPER(TEXT(Q60,"dddd"))),(EXACT(($I62),PROPER(TEXT(Q61,"dddd"))))),"",IF(EXACT(Q$4,$J62),IF(P62="",IF(OR(($K62=4),($K62=3),($K62=2),($K62=1)),INDEX(Calendario!$D$3:$H$55,MATCH(Q$4,Calendario!$A$3:$A$55,0),MATCH($I62,Calendario!$D$2:$H$2,0)),"")),IF($K62=1,IF(AND(M62="",EXACT((Q$4),(CONCATENATE(Calendario!$A$1," ",(MID($J62,8,2))+1)))),INDEX(Calendario!$D$3:$H$55,MATCH(Q$4,Calendario!$A$3:$A$55,0),MATCH($I62,Calendario!$D$2:$H$2,0)),IF(P62="","",INDEX(Calendario!$D$3:$H$55,MATCH(Q$4,Calendario!$A$3:$A$55,0),MATCH($I62,Calendario!$D$2:$H$2,0)))),IF(EXACT($M$4,"Semana 1"),IF($K62=2,IF(P62="",IF(OR(($J62="Semana 1"),($J62="Semana 2"),($J62="Semana 3"),($J62="Semana 4"),($J62="Semana 5")),INDEX(Calendario!$D$3:$H$55,MATCH(Q$4,Calendario!$A$3:$A$55,0),MATCH($I62,Calendario!$D$2:$H$2,0)),""),""),IF($K62=3,IF(AND((O62=""),(P62="")),IF(OR(($J62="Semana 1"),($J62="Semana 2"),($J62="Semana 3"),($J62="Semana 4"),($J62="Semana 5")),INDEX(Calendario!$D$3:$H$55,MATCH(Q$4,Calendario!$A$3:$A$55,0),MATCH($I62,Calendario!$D$2:$H$2,0)),""),""),IF($K62=4,IF(AND((N62=""),(O62=""),(P62="")),IF(OR(($J62="Semana 1"),($J62="Semana 2"),($J62="Semana 3"),($J62="Semana 4"),($J62="Semana 5")),INDEX(Calendario!$D$3:$H$55,MATCH(Q$4,Calendario!$A$3:$A$55,0),MATCH($I62,Calendario!$D$2:$H$2,0)),""),"")))),IF($K62=2,IF(P62="",IF(OR(($J62="Semana 1"),($J62="Semana 2"),($J62="Semana 3"),($J62="Semana 4")),INDEX(Calendario!$D$3:$H$55,MATCH(Q$4,Calendario!$A$3:$A$55,0),MATCH($I62,Calendario!$D$2:$H$2,0)),""),""),IF($K62=3,IF(AND((O62=""),(P62="")),IF(OR(($J62="Semana 1"),($J62="Semana 2"),($J62="Semana 3"),($J62="Semana 4")),INDEX(Calendario!$D$3:$H$55,MATCH(Q$4,Calendario!$A$3:$A$55,0),MATCH($I62,Calendario!$D$2:$H$2,0)),""),""),IF($K62=4,IF(AND((N62=""),(O62=""),(P62="")),IF(OR(($J62="Semana 1"),($J62="Semana 2"),($J62="Semana 3"),($J62="Semana 4")),INDEX(Calendario!$D$3:$H$55,MATCH(Q$4,Calendario!$A$3:$A$55,0),MATCH($I62,Calendario!$D$2:$H$2,0)),""),""))))))))))</f>
        <v>44589</v>
      </c>
      <c r="R62" s="108">
        <f>IF(ISBLANK($I62),"",IF(EXACT(($I62),(PROPER(TEXT(R$3,"dddd")))),"",IF(OR(EXACT(($I62),PROPER(TEXT(R60,"dddd"))),(EXACT(($I62),PROPER(TEXT(R61,"dddd"))))),"",IF(EXACT(R$4,$J62),IF(Q62="",IF(OR(($K62=4),($K62=3),($K62=2),($K62=1)),INDEX(Calendario!$D$3:$H$55,MATCH(R$4,Calendario!$A$3:$A$55,0),MATCH($I62,Calendario!$D$2:$H$2,0)),"")),IF($K62=1,IF(AND(N62="",EXACT((R$4),(CONCATENATE(Calendario!$A$1," ",(MID($J62,8,2))+1)))),INDEX(Calendario!$D$3:$H$55,MATCH(R$4,Calendario!$A$3:$A$55,0),MATCH($I62,Calendario!$D$2:$H$2,0)),IF(Q62="","",INDEX(Calendario!$D$3:$H$55,MATCH(R$4,Calendario!$A$3:$A$55,0),MATCH($I62,Calendario!$D$2:$H$2,0)))),IF(EXACT($M$4,"Semana 1"),IF($K62=2,IF(Q62="",IF(OR(($J62="Semana 1"),($J62="Semana 2"),($J62="Semana 3"),($J62="Semana 4"),($J62="Semana 5"),($J62="Semana 6")),INDEX(Calendario!$D$3:$H$55,MATCH(R$4,Calendario!$A$3:$A$55,0),MATCH($I62,Calendario!$D$2:$H$2,0)),""),""),IF($K62=3,IF(AND((P62=""),(Q62="")),IF(OR(($J62="Semana 1"),($J62="Semana 2"),($J62="Semana 3"),($J62="Semana 4"),($J62="Semana 5"),($J62="Semana 6")),INDEX(Calendario!$D$3:$H$55,MATCH(R$4,Calendario!$A$3:$A$55,0),MATCH($I62,Calendario!$D$2:$H$2,0)),""),""),IF($K62=4,IF(AND((O62=""),(P62=""),(Q62="")),IF(OR(($J62="Semana 1"),($J62="Semana 2"),($J62="Semana 3"),($J62="Semana 4"),($J62="Semana 5"),($J62="Semana 6")),INDEX(Calendario!$D$3:$H$55,MATCH(R$4,Calendario!$A$3:$A$55,0),MATCH($I62,Calendario!$D$2:$H$2,0)),""),"")))),IF($K62=2,IF(Q62="",IF(OR(($J62="Semana 1"),($J62="Semana 2"),($J62="Semana 3"),($J62="Semana 4"),($J62="Semana 5")),INDEX(Calendario!$D$3:$H$55,MATCH(R$4,Calendario!$A$3:$A$55,0),MATCH($I62,Calendario!$D$2:$H$2,0)),""),""),IF($K62=3,IF(AND((P62=""),(Q62="")),IF(OR(($J62="Semana 1"),($J62="Semana 2"),($J62="Semana 3"),($J62="Semana 4"),($J62="Semana 5")),INDEX(Calendario!$D$3:$H$55,MATCH(R$4,Calendario!$A$3:$A$55,0),MATCH($I62,Calendario!$D$2:$H$2,0)),""),""),IF($K62=4,IF(AND((O62=""),(P62=""),(Q62="")),IF(OR(($J62="Semana 1"),($J62="Semana 2"),($J62="Semana 3"),($J62="Semana 4"),($J62="Semana 5")),INDEX(Calendario!$D$3:$H$55,MATCH(R$4,Calendario!$A$3:$A$55,0),MATCH($I62,Calendario!$D$2:$H$2,0)),""),""))))))))))</f>
        <v>44596</v>
      </c>
      <c r="S62" s="108">
        <f>IF(ISBLANK($I62),"",IF(EXACT(($I62),(PROPER(TEXT(S$3,"dddd")))),"",IF(OR(EXACT(($I62),PROPER(TEXT(S60,"dddd"))),(EXACT(($I62),PROPER(TEXT(S61,"dddd"))))),"",IF(EXACT(S$4,$J62),IF(R62="",IF(OR(($K62=4),($K62=3),($K62=2),($K62=1)),INDEX(Calendario!$D$3:$H$55,MATCH(S$4,Calendario!$A$3:$A$55,0),MATCH($I62,Calendario!$D$2:$H$2,0)),"")),IF($K62=1,IF(AND(O62="",EXACT((S$4),(CONCATENATE(Calendario!$A$1," ",(MID($J62,8,2))+1)))),INDEX(Calendario!$D$3:$H$55,MATCH(S$4,Calendario!$A$3:$A$55,0),MATCH($I62,Calendario!$D$2:$H$2,0)),IF(R62="",IF(EXACT(($I62),(PROPER(TEXT(R$3,"dddd")))),INDEX(Calendario!$D$3:$H$55,MATCH(S$4,Calendario!$A$3:$A$55,0),MATCH($I62,Calendario!$D$2:$H$2,0)),""),INDEX(Calendario!$D$3:$H$55,MATCH(S$4,Calendario!$A$3:$A$55,0),MATCH($I62,Calendario!$D$2:$H$2,0)))),IF(EXACT($M$4,"Semana 1"),IF($K62=2,IF(R62="",IF(OR(($J62="Semana 1"),($J62="Semana 2"),($J62="Semana 3"),($J62="Semana 4"),($J62="Semana 5"),($J62="Semana 6"),($J62="Semana 7")),INDEX(Calendario!$D$3:$H$55,MATCH(S$4,Calendario!$A$3:$A$55,0),MATCH($I62,Calendario!$D$2:$H$2,0)),""),""),IF($K62=3,IF(AND((Q62=""),(R62="")),IF(OR(($J62="Semana 1"),($J62="Semana 2"),($J62="Semana 3"),($J62="Semana 4"),($J62="Semana 5"),($J62="Semana 6"),($J62="Semana 7")),INDEX(Calendario!$D$3:$H$55,MATCH(S$4,Calendario!$A$3:$A$55,0),MATCH($I62,Calendario!$D$2:$H$2,0)),""),""),IF($K62=4,IF(AND((P62=""),(Q62=""),(R62="")),IF(OR(($J62="Semana 1"),($J62="Semana 2"),($J62="Semana 3"),($J62="Semana 4"),($J62="Semana 5"),($J62="Semana 6"),($J62="Semana 7")),INDEX(Calendario!$D$3:$H$55,MATCH(S$4,Calendario!$A$3:$A$55,0),MATCH($I62,Calendario!$D$2:$H$2,0)),""),"")))),IF($K62=2,IF(R62="",IF(OR(($J62="Semana 1"),($J62="Semana 2"),($J62="Semana 3"),($J62="Semana 4"),($J62="Semana 5"),($J62="Semana 6")),INDEX(Calendario!$D$3:$H$55,MATCH(S$4,Calendario!$A$3:$A$55,0),MATCH($I62,Calendario!$D$2:$H$2,0)),""),""),IF($K62=3,IF(AND((Q62=""),(R62="")),IF(OR(($J62="Semana 1"),($J62="Semana 2"),($J62="Semana 3"),($J62="Semana 4"),($J62="Semana 5"),($J62="Semana 6")),INDEX(Calendario!$D$3:$H$55,MATCH(S$4,Calendario!$A$3:$A$55,0),MATCH($I62,Calendario!$D$2:$H$2,0)),""),""),IF($K62=4,IF(AND((P62=""),(Q62=""),(R62="")),IF(OR(($J62="Semana 1"),($J62="Semana 2"),($J62="Semana 3"),($J62="Semana 4"),($J62="Semana 5"),($J62="Semana 6")),INDEX(Calendario!$D$3:$H$55,MATCH(S$4,Calendario!$A$3:$A$55,0),MATCH($I62,Calendario!$D$2:$H$2,0)),""),""))))))))))</f>
        <v>44603</v>
      </c>
      <c r="T62" s="108">
        <f>IF(ISBLANK($I62),"",IF(EXACT(($I62),(PROPER(TEXT(T$3,"dddd")))),"",IF(OR(EXACT(($I62),PROPER(TEXT(T60,"dddd"))),(EXACT(($I62),PROPER(TEXT(T61,"dddd"))))),"",IF(EXACT(T$4,$J62),IF(S62="",IF(OR(($K62=4),($K62=3),($K62=2),($K62=1)),INDEX(Calendario!$D$3:$H$55,MATCH(T$4,Calendario!$A$3:$A$55,0),MATCH($I62,Calendario!$D$2:$H$2,0)),"")),IF($K62=1,IF(AND(P62="",EXACT((T$4),(CONCATENATE(Calendario!$A$1," ",(MID($J62,8,2))+1)))),INDEX(Calendario!$D$3:$H$55,MATCH(T$4,Calendario!$A$3:$A$55,0),MATCH($I62,Calendario!$D$2:$H$2,0)),IF(S62="",IF(EXACT(($I62),(PROPER(TEXT(S$3,"dddd")))),INDEX(Calendario!$D$3:$H$55,MATCH(T$4,Calendario!$A$3:$A$55,0),MATCH($I62,Calendario!$D$2:$H$2,0)),""),INDEX(Calendario!$D$3:$H$55,MATCH(T$4,Calendario!$A$3:$A$55,0),MATCH($I62,Calendario!$D$2:$H$2,0)))),IF(EXACT($M$4,"Semana 1"),IF($K62=2,IF(S62="",IF(OR(($J62="Semana 1"),($J62="Semana 2"),($J62="Semana 3"),($J62="Semana 4"),($J62="Semana 5"),($J62="Semana 6"),($J62="Semana 7"),($J62="Semana 8")),INDEX(Calendario!$D$3:$H$55,MATCH(T$4,Calendario!$A$3:$A$55,0),MATCH($I62,Calendario!$D$2:$H$2,0)),""),""),IF($K62=3,IF(AND((R62=""),(S62="")),IF(OR(($J62="Semana 1"),($J62="Semana 2"),($J62="Semana 3"),($J62="Semana 4"),($J62="Semana 5"),($J62="Semana 6"),($J62="Semana 7"),($J62="Semana 8")),INDEX(Calendario!$D$3:$H$55,MATCH(T$4,Calendario!$A$3:$A$55,0),MATCH($I62,Calendario!$D$2:$H$2,0)),""),""),IF($K62=4,IF(AND((Q62=""),(R62=""),(S62="")),IF(OR(($J62="Semana 1"),($J62="Semana 2"),($J62="Semana 3"),($J62="Semana 4"),($J62="Semana 5"),($J62="Semana 6"),($J62="Semana 7"),($J62="Semana 8")),INDEX(Calendario!$D$3:$H$55,MATCH(T$4,Calendario!$A$3:$A$55,0),MATCH($I62,Calendario!$D$2:$H$2,0)),""),"")))),IF($K62=2,IF(S62="",IF(OR(($J62="Semana 1"),($J62="Semana 2"),($J62="Semana 3"),($J62="Semana 4"),($J62="Semana 5"),($J62="Semana 6"),($J62="Semana 7")),INDEX(Calendario!$D$3:$H$55,MATCH(T$4,Calendario!$A$3:$A$55,0),MATCH($I62,Calendario!$D$2:$H$2,0)),""),""),IF($K62=3,IF(AND((R62=""),(S62="")),IF(OR(($J62="Semana 1"),($J62="Semana 2"),($J62="Semana 3"),($J62="Semana 4"),($J62="Semana 5"),($J62="Semana 6"),($J62="Semana 7")),INDEX(Calendario!$D$3:$H$55,MATCH(T$4,Calendario!$A$3:$A$55,0),MATCH($I62,Calendario!$D$2:$H$2,0)),""),""),IF($K62=4,IF(AND((Q62=""),(R62=""),(S62="")),IF(OR(($J62="Semana 1"),($J62="Semana 2"),($J62="Semana 3"),($J62="Semana 4"),($J62="Semana 5"),($J62="Semana 6"),($J62="Semana 7")),INDEX(Calendario!$D$3:$H$55,MATCH(T$4,Calendario!$A$3:$A$55,0),MATCH($I62,Calendario!$D$2:$H$2,0)),""),""))))))))))</f>
        <v>44610</v>
      </c>
      <c r="U62" s="108">
        <f>IF(ISBLANK($I62),"",IF(OR(EXACT(($I62),PROPER(TEXT(U61,"dddd"))),(EXACT(($I62),PROPER(TEXT(U60,"dddd"))))),"",IF(EXACT(($I62),(PROPER(TEXT(U$3,"dddd")))),"",IF($K62=1,INDEX(Calendario!$D$3:$H$55,MATCH(U$4,Calendario!$A$3:$A$55,0),MATCH($I62,Calendario!$D$2:$H$2,0)),IF($K62=2,IF(T62="",INDEX(Calendario!$D$3:$H$55,MATCH(U$4,Calendario!$A$3:$A$55,0),MATCH($I62,Calendario!$D$2:$H$2,0)),""),IF($K62=3,IF(AND((S62=""),(T62="")),INDEX(Calendario!$D$3:$H$55,MATCH(U$4,Calendario!$A$3:$A$55,0),MATCH($I62,Calendario!$D$2:$H$2,0)),""),IF($K62=4,IF(AND((R62=""),(S62=""),(T62="")),INDEX(Calendario!$D$3:$H$55,MATCH(U$4,Calendario!$A$3:$A$55,0),MATCH($I62,Calendario!$D$2:$H$2,0)),""))))))))</f>
        <v>44617</v>
      </c>
      <c r="V62" s="107">
        <f>IF(ISBLANK($I62),"",IF(OR(EXACT(($I62),PROPER(TEXT(V61,"dddd"))),(EXACT(($I62),PROPER(TEXT(V60,"dddd"))))),"",IF(EXACT(($I62),(PROPER(TEXT(V$3,"dddd")))),"",IF($K62=1,INDEX(Calendario!$D$3:$H$55,MATCH(V$4,Calendario!$A$3:$A$55,0),MATCH($I62,Calendario!$D$2:$H$2,0)),IF($K62=2,IF(U62="",INDEX(Calendario!$D$3:$H$55,MATCH(V$4,Calendario!$A$3:$A$55,0),MATCH($I62,Calendario!$D$2:$H$2,0)),""),IF($K62=3,IF(AND((T62=""),(U62="")),INDEX(Calendario!$D$3:$H$55,MATCH(V$4,Calendario!$A$3:$A$55,0),MATCH($I62,Calendario!$D$2:$H$2,0)),""),IF($K62=4,IF(AND((S62=""),(T62=""),(U62="")),INDEX(Calendario!$D$3:$H$55,MATCH(V$4,Calendario!$A$3:$A$55,0),MATCH($I62,Calendario!$D$2:$H$2,0)),""))))))))</f>
        <v>44624</v>
      </c>
      <c r="W62" s="107">
        <f>IF(ISBLANK($I62),"",IF(OR(EXACT(($I62),PROPER(TEXT(W61,"dddd"))),(EXACT(($I62),PROPER(TEXT(W60,"dddd"))))),"",IF(EXACT(($I62),(PROPER(TEXT(W$3,"dddd")))),"",IF($K62=1,INDEX(Calendario!$D$3:$H$55,MATCH(W$4,Calendario!$A$3:$A$55,0),MATCH($I62,Calendario!$D$2:$H$2,0)),IF($K62=2,IF(V62="",INDEX(Calendario!$D$3:$H$55,MATCH(W$4,Calendario!$A$3:$A$55,0),MATCH($I62,Calendario!$D$2:$H$2,0)),""),IF($K62=3,IF(AND((U62=""),(V62="")),INDEX(Calendario!$D$3:$H$55,MATCH(W$4,Calendario!$A$3:$A$55,0),MATCH($I62,Calendario!$D$2:$H$2,0)),""),IF($K62=4,IF(AND((T62=""),(U62=""),(V62="")),INDEX(Calendario!$D$3:$H$55,MATCH(W$4,Calendario!$A$3:$A$55,0),MATCH($I62,Calendario!$D$2:$H$2,0)),""))))))))</f>
        <v>44631</v>
      </c>
      <c r="X62" s="107">
        <f>IF(ISBLANK($I62),"",IF(OR(EXACT(($I62),PROPER(TEXT(X61,"dddd"))),(EXACT(($I62),PROPER(TEXT(X60,"dddd"))))),"",IF(EXACT(($I62),(PROPER(TEXT(X$3,"dddd")))),"",IF($K62=1,INDEX(Calendario!$D$3:$H$55,MATCH(X$4,Calendario!$A$3:$A$55,0),MATCH($I62,Calendario!$D$2:$H$2,0)),IF($K62=2,IF(W62="",INDEX(Calendario!$D$3:$H$55,MATCH(X$4,Calendario!$A$3:$A$55,0),MATCH($I62,Calendario!$D$2:$H$2,0)),""),IF($K62=3,IF(AND((V62=""),(W62="")),INDEX(Calendario!$D$3:$H$55,MATCH(X$4,Calendario!$A$3:$A$55,0),MATCH($I62,Calendario!$D$2:$H$2,0)),""),IF($K62=4,IF(AND((U62=""),(V62=""),(W62="")),INDEX(Calendario!$D$3:$H$55,MATCH(X$4,Calendario!$A$3:$A$55,0),MATCH($I62,Calendario!$D$2:$H$2,0)),""))))))))</f>
        <v>44638</v>
      </c>
      <c r="Y62" s="107">
        <f>IF(ISBLANK($I62),"",IF(OR(EXACT(($I62),PROPER(TEXT(Y61,"dddd"))),(EXACT(($I62),PROPER(TEXT(Y60,"dddd"))))),"",IF(EXACT(($I62),(PROPER(TEXT(Y$3,"dddd")))),"",IF($K62=1,INDEX(Calendario!$D$3:$H$55,MATCH(Y$4,Calendario!$A$3:$A$55,0),MATCH($I62,Calendario!$D$2:$H$2,0)),IF($K62=2,IF(X62="",INDEX(Calendario!$D$3:$H$55,MATCH(Y$4,Calendario!$A$3:$A$55,0),MATCH($I62,Calendario!$D$2:$H$2,0)),""),IF($K62=3,IF(AND((W62=""),(X62="")),INDEX(Calendario!$D$3:$H$55,MATCH(Y$4,Calendario!$A$3:$A$55,0),MATCH($I62,Calendario!$D$2:$H$2,0)),""),IF($K62=4,IF(AND((V62=""),(W62=""),(X62="")),INDEX(Calendario!$D$3:$H$55,MATCH(Y$4,Calendario!$A$3:$A$55,0),MATCH($I62,Calendario!$D$2:$H$2,0)),""))))))))</f>
        <v>44645</v>
      </c>
      <c r="Z62" s="107">
        <f>IF(ISBLANK($I62),"",IF(OR(EXACT(($I62),PROPER(TEXT(Z61,"dddd"))),(EXACT(($I62),PROPER(TEXT(Z60,"dddd"))))),"",IF(EXACT(($I62),(PROPER(TEXT(Z$3,"dddd")))),"",IF($K62=1,INDEX(Calendario!$D$3:$H$55,MATCH(Z$4,Calendario!$A$3:$A$55,0),MATCH($I62,Calendario!$D$2:$H$2,0)),IF($K62=2,IF(Y62="",INDEX(Calendario!$D$3:$H$55,MATCH(Z$4,Calendario!$A$3:$A$55,0),MATCH($I62,Calendario!$D$2:$H$2,0)),""),IF($K62=3,IF(AND((X62=""),(Y62="")),INDEX(Calendario!$D$3:$H$55,MATCH(Z$4,Calendario!$A$3:$A$55,0),MATCH($I62,Calendario!$D$2:$H$2,0)),""),IF($K62=4,IF(AND((W62=""),(X62=""),(Y62="")),INDEX(Calendario!$D$3:$H$55,MATCH(Z$4,Calendario!$A$3:$A$55,0),MATCH($I62,Calendario!$D$2:$H$2,0)),""))))))))</f>
        <v>44652</v>
      </c>
      <c r="AA62" s="108">
        <f>IF(ISBLANK($I62),"",IF(OR(EXACT(($I62),PROPER(TEXT(AA61,"dddd"))),(EXACT(($I62),PROPER(TEXT(AA60,"dddd"))))),"",IF(EXACT(($I62),(PROPER(TEXT(AA$3,"dddd")))),"",IF($K62=1,INDEX(Calendario!$D$3:$H$55,MATCH(AA$4,Calendario!$A$3:$A$55,0),MATCH($I62,Calendario!$D$2:$H$2,0)),IF($K62=2,IF(Z62="",INDEX(Calendario!$D$3:$H$55,MATCH(AA$4,Calendario!$A$3:$A$55,0),MATCH($I62,Calendario!$D$2:$H$2,0)),""),IF($K62=3,IF(AND((Y62=""),(Z62="")),INDEX(Calendario!$D$3:$H$55,MATCH(AA$4,Calendario!$A$3:$A$55,0),MATCH($I62,Calendario!$D$2:$H$2,0)),""),IF($K62=4,IF(AND((X62=""),(Y62=""),(Z62="")),INDEX(Calendario!$D$3:$H$55,MATCH(AA$4,Calendario!$A$3:$A$55,0),MATCH($I62,Calendario!$D$2:$H$2,0)),""))))))))</f>
        <v>44659</v>
      </c>
      <c r="AB62" s="108">
        <f>IF(ISBLANK($I62),"",IF(OR(EXACT(($I62),PROPER(TEXT(AB61,"dddd"))),(EXACT(($I62),PROPER(TEXT(AB60,"dddd"))))),"",IF(EXACT(($I62),(PROPER(TEXT(AB$3,"dddd")))),"",IF($K62=1,INDEX(Calendario!$D$3:$H$55,MATCH(AB$4,Calendario!$A$3:$A$55,0),MATCH($I62,Calendario!$D$2:$H$2,0)),IF($K62=2,IF(AA62="",INDEX(Calendario!$D$3:$H$55,MATCH(AB$4,Calendario!$A$3:$A$55,0),MATCH($I62,Calendario!$D$2:$H$2,0)),""),IF($K62=3,IF(AND((Z62=""),(AA62="")),INDEX(Calendario!$D$3:$H$55,MATCH(AB$4,Calendario!$A$3:$A$55,0),MATCH($I62,Calendario!$D$2:$H$2,0)),""),IF($K62=4,IF(AND((Y62=""),(Z62=""),(AA62="")),INDEX(Calendario!$D$3:$H$55,MATCH(AB$4,Calendario!$A$3:$A$55,0),MATCH($I62,Calendario!$D$2:$H$2,0)),""))))))))</f>
        <v>44666</v>
      </c>
      <c r="AC62" s="108">
        <f>IF(ISBLANK($I62),"",IF(OR(EXACT(($I62),PROPER(TEXT(AC61,"dddd"))),(EXACT(($I62),PROPER(TEXT(AC60,"dddd"))))),"",IF(EXACT(($I62),(PROPER(TEXT(AC$3,"dddd")))),"",IF($K62=1,INDEX(Calendario!$D$3:$H$55,MATCH(AC$4,Calendario!$A$3:$A$55,0),MATCH($I62,Calendario!$D$2:$H$2,0)),IF($K62=2,IF(AB62="",INDEX(Calendario!$D$3:$H$55,MATCH(AC$4,Calendario!$A$3:$A$55,0),MATCH($I62,Calendario!$D$2:$H$2,0)),""),IF($K62=3,IF(AND((AA62=""),(AB62="")),INDEX(Calendario!$D$3:$H$55,MATCH(AC$4,Calendario!$A$3:$A$55,0),MATCH($I62,Calendario!$D$2:$H$2,0)),""),IF($K62=4,IF(AND((Z62=""),(AA62=""),(AB62="")),INDEX(Calendario!$D$3:$H$55,MATCH(AC$4,Calendario!$A$3:$A$55,0),MATCH($I62,Calendario!$D$2:$H$2,0)),""))))))))</f>
        <v>44673</v>
      </c>
      <c r="AD62" s="108">
        <f>IF(ISBLANK($I62),"",IF(OR(EXACT(($I62),PROPER(TEXT(AD61,"dddd"))),(EXACT(($I62),PROPER(TEXT(AD60,"dddd"))))),"",IF(EXACT(($I62),(PROPER(TEXT(AD$3,"dddd")))),"",IF($K62=1,INDEX(Calendario!$D$3:$H$55,MATCH(AD$4,Calendario!$A$3:$A$55,0),MATCH($I62,Calendario!$D$2:$H$2,0)),IF($K62=2,IF(AC62="",INDEX(Calendario!$D$3:$H$55,MATCH(AD$4,Calendario!$A$3:$A$55,0),MATCH($I62,Calendario!$D$2:$H$2,0)),""),IF($K62=3,IF(AND((AB62=""),(AC62="")),INDEX(Calendario!$D$3:$H$55,MATCH(AD$4,Calendario!$A$3:$A$55,0),MATCH($I62,Calendario!$D$2:$H$2,0)),""),IF($K62=4,IF(AND((AA62=""),(AB62=""),(AC62="")),INDEX(Calendario!$D$3:$H$55,MATCH(AD$4,Calendario!$A$3:$A$55,0),MATCH($I62,Calendario!$D$2:$H$2,0)),""))))))))</f>
        <v>44680</v>
      </c>
      <c r="AE62" s="107">
        <f>IF(ISBLANK($I62),"",IF(OR(EXACT(($I62),PROPER(TEXT(AE61,"dddd"))),(EXACT(($I62),PROPER(TEXT(AE60,"dddd"))))),"",IF(EXACT(($I62),(PROPER(TEXT(AE$3,"dddd")))),"",IF($K62=1,INDEX(Calendario!$D$3:$H$55,MATCH(AE$4,Calendario!$A$3:$A$55,0),MATCH($I62,Calendario!$D$2:$H$2,0)),IF($K62=2,IF(AD62="",INDEX(Calendario!$D$3:$H$55,MATCH(AE$4,Calendario!$A$3:$A$55,0),MATCH($I62,Calendario!$D$2:$H$2,0)),""),IF($K62=3,IF(AND((AC62=""),(AD62="")),INDEX(Calendario!$D$3:$H$55,MATCH(AE$4,Calendario!$A$3:$A$55,0),MATCH($I62,Calendario!$D$2:$H$2,0)),""),IF($K62=4,IF(AND((AB62=""),(AC62=""),(AD62="")),INDEX(Calendario!$D$3:$H$55,MATCH(AE$4,Calendario!$A$3:$A$55,0),MATCH($I62,Calendario!$D$2:$H$2,0)),""))))))))</f>
        <v>44687</v>
      </c>
      <c r="AF62" s="107">
        <f>IF(ISBLANK($I62),"",IF(OR(EXACT(($I62),PROPER(TEXT(AF61,"dddd"))),(EXACT(($I62),PROPER(TEXT(AF60,"dddd"))))),"",IF(EXACT(($I62),(PROPER(TEXT(AF$3,"dddd")))),"",IF($K62=1,INDEX(Calendario!$D$3:$H$55,MATCH(AF$4,Calendario!$A$3:$A$55,0),MATCH($I62,Calendario!$D$2:$H$2,0)),IF($K62=2,IF(AE62="",INDEX(Calendario!$D$3:$H$55,MATCH(AF$4,Calendario!$A$3:$A$55,0),MATCH($I62,Calendario!$D$2:$H$2,0)),""),IF($K62=3,IF(AND((AD62=""),(AE62="")),INDEX(Calendario!$D$3:$H$55,MATCH(AF$4,Calendario!$A$3:$A$55,0),MATCH($I62,Calendario!$D$2:$H$2,0)),""),IF($K62=4,IF(AND((AC62=""),(AD62=""),(AE62="")),INDEX(Calendario!$D$3:$H$55,MATCH(AF$4,Calendario!$A$3:$A$55,0),MATCH($I62,Calendario!$D$2:$H$2,0)),""))))))))</f>
        <v>44694</v>
      </c>
      <c r="AG62" s="107">
        <f>IF(ISBLANK($I62),"",IF(OR(EXACT(($I62),PROPER(TEXT(AG61,"dddd"))),(EXACT(($I62),PROPER(TEXT(AG60,"dddd"))))),"",IF(EXACT(($I62),(PROPER(TEXT(AG$3,"dddd")))),"",IF($K62=1,INDEX(Calendario!$D$3:$H$55,MATCH(AG$4,Calendario!$A$3:$A$55,0),MATCH($I62,Calendario!$D$2:$H$2,0)),IF($K62=2,IF(AF62="",INDEX(Calendario!$D$3:$H$55,MATCH(AG$4,Calendario!$A$3:$A$55,0),MATCH($I62,Calendario!$D$2:$H$2,0)),""),IF($K62=3,IF(AND((AE62=""),(AF62="")),INDEX(Calendario!$D$3:$H$55,MATCH(AG$4,Calendario!$A$3:$A$55,0),MATCH($I62,Calendario!$D$2:$H$2,0)),""),IF($K62=4,IF(AND((AD62=""),(AE62=""),(AF62="")),INDEX(Calendario!$D$3:$H$55,MATCH(AG$4,Calendario!$A$3:$A$55,0),MATCH($I62,Calendario!$D$2:$H$2,0)),""))))))))</f>
        <v>44701</v>
      </c>
      <c r="AH62" s="107">
        <f>IF(ISBLANK($I62),"",IF(OR(EXACT(($I62),PROPER(TEXT(AH61,"dddd"))),(EXACT(($I62),PROPER(TEXT(AH60,"dddd"))))),"",IF(EXACT(($I62),(PROPER(TEXT(AH$3,"dddd")))),"",IF($K62=1,INDEX(Calendario!$D$3:$H$55,MATCH(AH$4,Calendario!$A$3:$A$55,0),MATCH($I62,Calendario!$D$2:$H$2,0)),IF($K62=2,IF(AG62="",INDEX(Calendario!$D$3:$H$55,MATCH(AH$4,Calendario!$A$3:$A$55,0),MATCH($I62,Calendario!$D$2:$H$2,0)),""),IF($K62=3,IF(AND((AF62=""),(AG62="")),INDEX(Calendario!$D$3:$H$55,MATCH(AH$4,Calendario!$A$3:$A$55,0),MATCH($I62,Calendario!$D$2:$H$2,0)),""),IF($K62=4,IF(AND((AE62=""),(AF62=""),(AG62="")),INDEX(Calendario!$D$3:$H$55,MATCH(AH$4,Calendario!$A$3:$A$55,0),MATCH($I62,Calendario!$D$2:$H$2,0)),""))))))))</f>
        <v>44708</v>
      </c>
      <c r="AI62" s="108">
        <f>IF(ISBLANK($I62),"",IF(OR(EXACT(($I62),PROPER(TEXT(AI61,"dddd"))),(EXACT(($I62),PROPER(TEXT(AI60,"dddd"))))),"",IF(EXACT(($I62),(PROPER(TEXT(AI$3,"dddd")))),"",IF($K62=1,INDEX(Calendario!$D$3:$H$55,MATCH(AI$4,Calendario!$A$3:$A$55,0),MATCH($I62,Calendario!$D$2:$H$2,0)),IF($K62=2,IF(AH62="",INDEX(Calendario!$D$3:$H$55,MATCH(AI$4,Calendario!$A$3:$A$55,0),MATCH($I62,Calendario!$D$2:$H$2,0)),""),IF($K62=3,IF(AND((AG62=""),(AH62="")),INDEX(Calendario!$D$3:$H$55,MATCH(AI$4,Calendario!$A$3:$A$55,0),MATCH($I62,Calendario!$D$2:$H$2,0)),""),IF($K62=4,IF(AND((AF62=""),(AG62=""),(AH62="")),INDEX(Calendario!$D$3:$H$55,MATCH(AI$4,Calendario!$A$3:$A$55,0),MATCH($I62,Calendario!$D$2:$H$2,0)),""))))))))</f>
        <v>44715</v>
      </c>
      <c r="AJ62" s="108">
        <f>IF(ISBLANK($I62),"",IF(OR(EXACT(($I62),PROPER(TEXT(AJ61,"dddd"))),(EXACT(($I62),PROPER(TEXT(AJ60,"dddd"))))),"",IF(EXACT(($I62),(PROPER(TEXT(AJ$3,"dddd")))),"",IF($K62=1,INDEX(Calendario!$D$3:$H$55,MATCH(AJ$4,Calendario!$A$3:$A$55,0),MATCH($I62,Calendario!$D$2:$H$2,0)),IF($K62=2,IF(AI62="",INDEX(Calendario!$D$3:$H$55,MATCH(AJ$4,Calendario!$A$3:$A$55,0),MATCH($I62,Calendario!$D$2:$H$2,0)),""),IF($K62=3,IF(AND((AH62=""),(AI62="")),INDEX(Calendario!$D$3:$H$55,MATCH(AJ$4,Calendario!$A$3:$A$55,0),MATCH($I62,Calendario!$D$2:$H$2,0)),""),IF($K62=4,IF(AND((AG62=""),(AH62=""),(AI62="")),INDEX(Calendario!$D$3:$H$55,MATCH(AJ$4,Calendario!$A$3:$A$55,0),MATCH($I62,Calendario!$D$2:$H$2,0)),""))))))))</f>
        <v>44722</v>
      </c>
      <c r="AK62" s="108">
        <f>IF(ISBLANK($I62),"",IF(OR(EXACT(($I62),PROPER(TEXT(AK61,"dddd"))),(EXACT(($I62),PROPER(TEXT(AK60,"dddd"))))),"",IF(EXACT(($I62),(PROPER(TEXT(AK$3,"dddd")))),"",IF($K62=1,INDEX(Calendario!$D$3:$H$55,MATCH(AK$4,Calendario!$A$3:$A$55,0),MATCH($I62,Calendario!$D$2:$H$2,0)),IF($K62=2,IF(AJ62="",INDEX(Calendario!$D$3:$H$55,MATCH(AK$4,Calendario!$A$3:$A$55,0),MATCH($I62,Calendario!$D$2:$H$2,0)),""),IF($K62=3,IF(AND((AI62=""),(AJ62="")),INDEX(Calendario!$D$3:$H$55,MATCH(AK$4,Calendario!$A$3:$A$55,0),MATCH($I62,Calendario!$D$2:$H$2,0)),""),IF($K62=4,IF(AND((AH62=""),(AI62=""),(AJ62="")),INDEX(Calendario!$D$3:$H$55,MATCH(AK$4,Calendario!$A$3:$A$55,0),MATCH($I62,Calendario!$D$2:$H$2,0)),""))))))))</f>
        <v>44729</v>
      </c>
      <c r="AL62" s="108">
        <f>IF(ISBLANK($I62),"",IF(OR(EXACT(($I62),PROPER(TEXT(AL61,"dddd"))),(EXACT(($I62),PROPER(TEXT(AL60,"dddd"))))),"",IF(EXACT(($I62),(PROPER(TEXT(AL$3,"dddd")))),"",IF($K62=1,INDEX(Calendario!$D$3:$H$55,MATCH(AL$4,Calendario!$A$3:$A$55,0),MATCH($I62,Calendario!$D$2:$H$2,0)),IF($K62=2,IF(AK62="",INDEX(Calendario!$D$3:$H$55,MATCH(AL$4,Calendario!$A$3:$A$55,0),MATCH($I62,Calendario!$D$2:$H$2,0)),""),IF($K62=3,IF(AND((AJ62=""),(AK62="")),INDEX(Calendario!$D$3:$H$55,MATCH(AL$4,Calendario!$A$3:$A$55,0),MATCH($I62,Calendario!$D$2:$H$2,0)),""),IF($K62=4,IF(AND((AI62=""),(AJ62=""),(AK62="")),INDEX(Calendario!$D$3:$H$55,MATCH(AL$4,Calendario!$A$3:$A$55,0),MATCH($I62,Calendario!$D$2:$H$2,0)),""))))))))</f>
        <v>44736</v>
      </c>
      <c r="AM62" s="108">
        <f>IF(ISBLANK($I62),"",IF(OR(EXACT(($I62),PROPER(TEXT(AM61,"dddd"))),(EXACT(($I62),PROPER(TEXT(AM60,"dddd"))))),"",IF(EXACT(($I62),(PROPER(TEXT(AM$3,"dddd")))),"",IF($K62=1,INDEX(Calendario!$D$3:$H$55,MATCH(AM$4,Calendario!$A$3:$A$55,0),MATCH($I62,Calendario!$D$2:$H$2,0)),IF($K62=2,IF(AL62="",INDEX(Calendario!$D$3:$H$55,MATCH(AM$4,Calendario!$A$3:$A$55,0),MATCH($I62,Calendario!$D$2:$H$2,0)),""),IF($K62=3,IF(AND((AK62=""),(AL62="")),INDEX(Calendario!$D$3:$H$55,MATCH(AM$4,Calendario!$A$3:$A$55,0),MATCH($I62,Calendario!$D$2:$H$2,0)),""),IF($K62=4,IF(AND((AJ62=""),(AK62=""),(AL62="")),INDEX(Calendario!$D$3:$H$55,MATCH(AM$4,Calendario!$A$3:$A$55,0),MATCH($I62,Calendario!$D$2:$H$2,0)),""))))))))</f>
        <v>44743</v>
      </c>
      <c r="AN62" s="107">
        <f>IF(ISBLANK($I62),"",IF(OR(EXACT(($I62),PROPER(TEXT(AN61,"dddd"))),(EXACT(($I62),PROPER(TEXT(AN60,"dddd"))))),"",IF(EXACT(($I62),(PROPER(TEXT(AN$3,"dddd")))),"",IF($K62=1,INDEX(Calendario!$D$3:$H$55,MATCH(AN$4,Calendario!$A$3:$A$55,0),MATCH($I62,Calendario!$D$2:$H$2,0)),IF($K62=2,IF(AM62="",INDEX(Calendario!$D$3:$H$55,MATCH(AN$4,Calendario!$A$3:$A$55,0),MATCH($I62,Calendario!$D$2:$H$2,0)),""),IF($K62=3,IF(AND((AL62=""),(AM62="")),INDEX(Calendario!$D$3:$H$55,MATCH(AN$4,Calendario!$A$3:$A$55,0),MATCH($I62,Calendario!$D$2:$H$2,0)),""),IF($K62=4,IF(AND((AK62=""),(AL62=""),(AM62="")),INDEX(Calendario!$D$3:$H$55,MATCH(AN$4,Calendario!$A$3:$A$55,0),MATCH($I62,Calendario!$D$2:$H$2,0)),""))))))))</f>
        <v>44750</v>
      </c>
      <c r="AO62" s="107">
        <f>IF(ISBLANK($I62),"",IF(OR(EXACT(($I62),PROPER(TEXT(AO61,"dddd"))),(EXACT(($I62),PROPER(TEXT(AO60,"dddd"))))),"",IF(EXACT(($I62),(PROPER(TEXT(AO$3,"dddd")))),"",IF($K62=1,INDEX(Calendario!$D$3:$H$55,MATCH(AO$4,Calendario!$A$3:$A$55,0),MATCH($I62,Calendario!$D$2:$H$2,0)),IF($K62=2,IF(AN62="",INDEX(Calendario!$D$3:$H$55,MATCH(AO$4,Calendario!$A$3:$A$55,0),MATCH($I62,Calendario!$D$2:$H$2,0)),""),IF($K62=3,IF(AND((AM62=""),(AN62="")),INDEX(Calendario!$D$3:$H$55,MATCH(AO$4,Calendario!$A$3:$A$55,0),MATCH($I62,Calendario!$D$2:$H$2,0)),""),IF($K62=4,IF(AND((AL62=""),(AM62=""),(AN62="")),INDEX(Calendario!$D$3:$H$55,MATCH(AO$4,Calendario!$A$3:$A$55,0),MATCH($I62,Calendario!$D$2:$H$2,0)),""))))))))</f>
        <v>44757</v>
      </c>
      <c r="AP62" s="107">
        <f>IF(ISBLANK($I62),"",IF(OR(EXACT(($I62),PROPER(TEXT(AP61,"dddd"))),(EXACT(($I62),PROPER(TEXT(AP60,"dddd"))))),"",IF(EXACT(($I62),(PROPER(TEXT(AP$3,"dddd")))),"",IF($K62=1,INDEX(Calendario!$D$3:$H$55,MATCH(AP$4,Calendario!$A$3:$A$55,0),MATCH($I62,Calendario!$D$2:$H$2,0)),IF($K62=2,IF(AO62="",INDEX(Calendario!$D$3:$H$55,MATCH(AP$4,Calendario!$A$3:$A$55,0),MATCH($I62,Calendario!$D$2:$H$2,0)),""),IF($K62=3,IF(AND((AN62=""),(AO62="")),INDEX(Calendario!$D$3:$H$55,MATCH(AP$4,Calendario!$A$3:$A$55,0),MATCH($I62,Calendario!$D$2:$H$2,0)),""),IF($K62=4,IF(AND((AM62=""),(AN62=""),(AO62="")),INDEX(Calendario!$D$3:$H$55,MATCH(AP$4,Calendario!$A$3:$A$55,0),MATCH($I62,Calendario!$D$2:$H$2,0)),""))))))))</f>
        <v>44764</v>
      </c>
      <c r="AQ62" s="107">
        <f>IF(ISBLANK($I62),"",IF(OR(EXACT(($I62),PROPER(TEXT(AQ61,"dddd"))),(EXACT(($I62),PROPER(TEXT(AQ60,"dddd"))))),"",IF(EXACT(($I62),(PROPER(TEXT(AQ$3,"dddd")))),"",IF($K62=1,INDEX(Calendario!$D$3:$H$55,MATCH(AQ$4,Calendario!$A$3:$A$55,0),MATCH($I62,Calendario!$D$2:$H$2,0)),IF($K62=2,IF(AP62="",INDEX(Calendario!$D$3:$H$55,MATCH(AQ$4,Calendario!$A$3:$A$55,0),MATCH($I62,Calendario!$D$2:$H$2,0)),""),IF($K62=3,IF(AND((AO62=""),(AP62="")),INDEX(Calendario!$D$3:$H$55,MATCH(AQ$4,Calendario!$A$3:$A$55,0),MATCH($I62,Calendario!$D$2:$H$2,0)),""),IF($K62=4,IF(AND((AN62=""),(AO62=""),(AP62="")),INDEX(Calendario!$D$3:$H$55,MATCH(AQ$4,Calendario!$A$3:$A$55,0),MATCH($I62,Calendario!$D$2:$H$2,0)),""))))))))</f>
        <v>44771</v>
      </c>
      <c r="AR62" s="108">
        <f>IF(ISBLANK($I62),"",IF(OR(EXACT(($I62),PROPER(TEXT(AR61,"dddd"))),(EXACT(($I62),PROPER(TEXT(AR60,"dddd"))))),"",IF(EXACT(($I62),(PROPER(TEXT(AR$3,"dddd")))),"",IF($K62=1,INDEX(Calendario!$D$3:$H$55,MATCH(AR$4,Calendario!$A$3:$A$55,0),MATCH($I62,Calendario!$D$2:$H$2,0)),IF($K62=2,IF(AQ62="",INDEX(Calendario!$D$3:$H$55,MATCH(AR$4,Calendario!$A$3:$A$55,0),MATCH($I62,Calendario!$D$2:$H$2,0)),""),IF($K62=3,IF(AND((AP62=""),(AQ62="")),INDEX(Calendario!$D$3:$H$55,MATCH(AR$4,Calendario!$A$3:$A$55,0),MATCH($I62,Calendario!$D$2:$H$2,0)),""),IF($K62=4,IF(AND((AO62=""),(AP62=""),(AQ62="")),INDEX(Calendario!$D$3:$H$55,MATCH(AR$4,Calendario!$A$3:$A$55,0),MATCH($I62,Calendario!$D$2:$H$2,0)),""))))))))</f>
        <v>44778</v>
      </c>
      <c r="AS62" s="108">
        <f>IF(ISBLANK($I62),"",IF(OR(EXACT(($I62),PROPER(TEXT(AS61,"dddd"))),(EXACT(($I62),PROPER(TEXT(AS60,"dddd"))))),"",IF(EXACT(($I62),(PROPER(TEXT(AS$3,"dddd")))),"",IF($K62=1,INDEX(Calendario!$D$3:$H$55,MATCH(AS$4,Calendario!$A$3:$A$55,0),MATCH($I62,Calendario!$D$2:$H$2,0)),IF($K62=2,IF(AR62="",INDEX(Calendario!$D$3:$H$55,MATCH(AS$4,Calendario!$A$3:$A$55,0),MATCH($I62,Calendario!$D$2:$H$2,0)),""),IF($K62=3,IF(AND((AQ62=""),(AR62="")),INDEX(Calendario!$D$3:$H$55,MATCH(AS$4,Calendario!$A$3:$A$55,0),MATCH($I62,Calendario!$D$2:$H$2,0)),""),IF($K62=4,IF(AND((AP62=""),(AQ62=""),(AR62="")),INDEX(Calendario!$D$3:$H$55,MATCH(AS$4,Calendario!$A$3:$A$55,0),MATCH($I62,Calendario!$D$2:$H$2,0)),""))))))))</f>
        <v>44785</v>
      </c>
      <c r="AT62" s="108">
        <f>IF(ISBLANK($I62),"",IF(OR(EXACT(($I62),PROPER(TEXT(AT61,"dddd"))),(EXACT(($I62),PROPER(TEXT(AT60,"dddd"))))),"",IF(EXACT(($I62),(PROPER(TEXT(AT$3,"dddd")))),"",IF($K62=1,INDEX(Calendario!$D$3:$H$55,MATCH(AT$4,Calendario!$A$3:$A$55,0),MATCH($I62,Calendario!$D$2:$H$2,0)),IF($K62=2,IF(AS62="",INDEX(Calendario!$D$3:$H$55,MATCH(AT$4,Calendario!$A$3:$A$55,0),MATCH($I62,Calendario!$D$2:$H$2,0)),""),IF($K62=3,IF(AND((AR62=""),(AS62="")),INDEX(Calendario!$D$3:$H$55,MATCH(AT$4,Calendario!$A$3:$A$55,0),MATCH($I62,Calendario!$D$2:$H$2,0)),""),IF($K62=4,IF(AND((AQ62=""),(AR62=""),(AS62="")),INDEX(Calendario!$D$3:$H$55,MATCH(AT$4,Calendario!$A$3:$A$55,0),MATCH($I62,Calendario!$D$2:$H$2,0)),""))))))))</f>
        <v>44792</v>
      </c>
      <c r="AU62" s="108">
        <f>IF(ISBLANK($I62),"",IF(OR(EXACT(($I62),PROPER(TEXT(AU61,"dddd"))),(EXACT(($I62),PROPER(TEXT(AU60,"dddd"))))),"",IF(EXACT(($I62),(PROPER(TEXT(AU$3,"dddd")))),"",IF($K62=1,INDEX(Calendario!$D$3:$H$55,MATCH(AU$4,Calendario!$A$3:$A$55,0),MATCH($I62,Calendario!$D$2:$H$2,0)),IF($K62=2,IF(AT62="",INDEX(Calendario!$D$3:$H$55,MATCH(AU$4,Calendario!$A$3:$A$55,0),MATCH($I62,Calendario!$D$2:$H$2,0)),""),IF($K62=3,IF(AND((AS62=""),(AT62="")),INDEX(Calendario!$D$3:$H$55,MATCH(AU$4,Calendario!$A$3:$A$55,0),MATCH($I62,Calendario!$D$2:$H$2,0)),""),IF($K62=4,IF(AND((AR62=""),(AS62=""),(AT62="")),INDEX(Calendario!$D$3:$H$55,MATCH(AU$4,Calendario!$A$3:$A$55,0),MATCH($I62,Calendario!$D$2:$H$2,0)),""))))))))</f>
        <v>44799</v>
      </c>
      <c r="AV62" s="107">
        <f>IF(ISBLANK($I62),"",IF(OR(EXACT(($I62),PROPER(TEXT(AV61,"dddd"))),(EXACT(($I62),PROPER(TEXT(AV60,"dddd"))))),"",IF(EXACT(($I62),(PROPER(TEXT(AV$3,"dddd")))),"",IF($K62=1,INDEX(Calendario!$D$3:$H$55,MATCH(AV$4,Calendario!$A$3:$A$55,0),MATCH($I62,Calendario!$D$2:$H$2,0)),IF($K62=2,IF(AU62="",INDEX(Calendario!$D$3:$H$55,MATCH(AV$4,Calendario!$A$3:$A$55,0),MATCH($I62,Calendario!$D$2:$H$2,0)),""),IF($K62=3,IF(AND((AT62=""),(AU62="")),INDEX(Calendario!$D$3:$H$55,MATCH(AV$4,Calendario!$A$3:$A$55,0),MATCH($I62,Calendario!$D$2:$H$2,0)),""),IF($K62=4,IF(AND((AS62=""),(AT62=""),(AU62="")),INDEX(Calendario!$D$3:$H$55,MATCH(AV$4,Calendario!$A$3:$A$55,0),MATCH($I62,Calendario!$D$2:$H$2,0)),""))))))))</f>
        <v>44806</v>
      </c>
      <c r="AW62" s="107">
        <f>IF(ISBLANK($I62),"",IF(OR(EXACT(($I62),PROPER(TEXT(AW61,"dddd"))),(EXACT(($I62),PROPER(TEXT(AW60,"dddd"))))),"",IF(EXACT(($I62),(PROPER(TEXT(AW$3,"dddd")))),"",IF($K62=1,INDEX(Calendario!$D$3:$H$55,MATCH(AW$4,Calendario!$A$3:$A$55,0),MATCH($I62,Calendario!$D$2:$H$2,0)),IF($K62=2,IF(AV62="",INDEX(Calendario!$D$3:$H$55,MATCH(AW$4,Calendario!$A$3:$A$55,0),MATCH($I62,Calendario!$D$2:$H$2,0)),""),IF($K62=3,IF(AND((AU62=""),(AV62="")),INDEX(Calendario!$D$3:$H$55,MATCH(AW$4,Calendario!$A$3:$A$55,0),MATCH($I62,Calendario!$D$2:$H$2,0)),""),IF($K62=4,IF(AND((AT62=""),(AU62=""),(AV62="")),INDEX(Calendario!$D$3:$H$55,MATCH(AW$4,Calendario!$A$3:$A$55,0),MATCH($I62,Calendario!$D$2:$H$2,0)),""))))))))</f>
        <v>44813</v>
      </c>
      <c r="AX62" s="107">
        <f>IF(ISBLANK($I62),"",IF(OR(EXACT(($I62),PROPER(TEXT(AX61,"dddd"))),(EXACT(($I62),PROPER(TEXT(AX60,"dddd"))))),"",IF(EXACT(($I62),(PROPER(TEXT(AX$3,"dddd")))),"",IF($K62=1,INDEX(Calendario!$D$3:$H$55,MATCH(AX$4,Calendario!$A$3:$A$55,0),MATCH($I62,Calendario!$D$2:$H$2,0)),IF($K62=2,IF(AW62="",INDEX(Calendario!$D$3:$H$55,MATCH(AX$4,Calendario!$A$3:$A$55,0),MATCH($I62,Calendario!$D$2:$H$2,0)),""),IF($K62=3,IF(AND((AV62=""),(AW62="")),INDEX(Calendario!$D$3:$H$55,MATCH(AX$4,Calendario!$A$3:$A$55,0),MATCH($I62,Calendario!$D$2:$H$2,0)),""),IF($K62=4,IF(AND((AU62=""),(AV62=""),(AW62="")),INDEX(Calendario!$D$3:$H$55,MATCH(AX$4,Calendario!$A$3:$A$55,0),MATCH($I62,Calendario!$D$2:$H$2,0)),""))))))))</f>
        <v>44820</v>
      </c>
      <c r="AY62" s="107">
        <f>IF(ISBLANK($I62),"",IF(OR(EXACT(($I62),PROPER(TEXT(AY61,"dddd"))),(EXACT(($I62),PROPER(TEXT(AY60,"dddd"))))),"",IF(EXACT(($I62),(PROPER(TEXT(AY$3,"dddd")))),"",IF($K62=1,INDEX(Calendario!$D$3:$H$55,MATCH(AY$4,Calendario!$A$3:$A$55,0),MATCH($I62,Calendario!$D$2:$H$2,0)),IF($K62=2,IF(AX62="",INDEX(Calendario!$D$3:$H$55,MATCH(AY$4,Calendario!$A$3:$A$55,0),MATCH($I62,Calendario!$D$2:$H$2,0)),""),IF($K62=3,IF(AND((AW62=""),(AX62="")),INDEX(Calendario!$D$3:$H$55,MATCH(AY$4,Calendario!$A$3:$A$55,0),MATCH($I62,Calendario!$D$2:$H$2,0)),""),IF($K62=4,IF(AND((AV62=""),(AW62=""),(AX62="")),INDEX(Calendario!$D$3:$H$55,MATCH(AY$4,Calendario!$A$3:$A$55,0),MATCH($I62,Calendario!$D$2:$H$2,0)),""))))))))</f>
        <v>44827</v>
      </c>
      <c r="AZ62" s="107">
        <f>IF(ISBLANK($I62),"",IF(OR(EXACT(($I62),PROPER(TEXT(AZ61,"dddd"))),(EXACT(($I62),PROPER(TEXT(AZ60,"dddd"))))),"",IF(EXACT(($I62),(PROPER(TEXT(AZ$3,"dddd")))),"",IF($K62=1,INDEX(Calendario!$D$3:$H$55,MATCH(AZ$4,Calendario!$A$3:$A$55,0),MATCH($I62,Calendario!$D$2:$H$2,0)),IF($K62=2,IF(AY62="",INDEX(Calendario!$D$3:$H$55,MATCH(AZ$4,Calendario!$A$3:$A$55,0),MATCH($I62,Calendario!$D$2:$H$2,0)),""),IF($K62=3,IF(AND((AX62=""),(AY62="")),INDEX(Calendario!$D$3:$H$55,MATCH(AZ$4,Calendario!$A$3:$A$55,0),MATCH($I62,Calendario!$D$2:$H$2,0)),""),IF($K62=4,IF(AND((AW62=""),(AX62=""),(AY62="")),INDEX(Calendario!$D$3:$H$55,MATCH(AZ$4,Calendario!$A$3:$A$55,0),MATCH($I62,Calendario!$D$2:$H$2,0)),""))))))))</f>
        <v>44834</v>
      </c>
      <c r="BA62" s="108">
        <f>IF(ISBLANK($I62),"",IF(OR(EXACT(($I62),PROPER(TEXT(BA61,"dddd"))),(EXACT(($I62),PROPER(TEXT(BA60,"dddd"))))),"",IF(EXACT(($I62),(PROPER(TEXT(BA$3,"dddd")))),"",IF($K62=1,INDEX(Calendario!$D$3:$H$55,MATCH(BA$4,Calendario!$A$3:$A$55,0),MATCH($I62,Calendario!$D$2:$H$2,0)),IF($K62=2,IF(AZ62="",INDEX(Calendario!$D$3:$H$55,MATCH(BA$4,Calendario!$A$3:$A$55,0),MATCH($I62,Calendario!$D$2:$H$2,0)),""),IF($K62=3,IF(AND((AY62=""),(AZ62="")),INDEX(Calendario!$D$3:$H$55,MATCH(BA$4,Calendario!$A$3:$A$55,0),MATCH($I62,Calendario!$D$2:$H$2,0)),""),IF($K62=4,IF(AND((AX62=""),(AY62=""),(AZ62="")),INDEX(Calendario!$D$3:$H$55,MATCH(BA$4,Calendario!$A$3:$A$55,0),MATCH($I62,Calendario!$D$2:$H$2,0)),""))))))))</f>
        <v>44841</v>
      </c>
      <c r="BB62" s="108">
        <f>IF(ISBLANK($I62),"",IF(OR(EXACT(($I62),PROPER(TEXT(BB61,"dddd"))),(EXACT(($I62),PROPER(TEXT(BB60,"dddd"))))),"",IF(EXACT(($I62),(PROPER(TEXT(BB$3,"dddd")))),"",IF($K62=1,INDEX(Calendario!$D$3:$H$55,MATCH(BB$4,Calendario!$A$3:$A$55,0),MATCH($I62,Calendario!$D$2:$H$2,0)),IF($K62=2,IF(BA62="",INDEX(Calendario!$D$3:$H$55,MATCH(BB$4,Calendario!$A$3:$A$55,0),MATCH($I62,Calendario!$D$2:$H$2,0)),""),IF($K62=3,IF(AND((AZ62=""),(BA62="")),INDEX(Calendario!$D$3:$H$55,MATCH(BB$4,Calendario!$A$3:$A$55,0),MATCH($I62,Calendario!$D$2:$H$2,0)),""),IF($K62=4,IF(AND((AY62=""),(AZ62=""),(BA62="")),INDEX(Calendario!$D$3:$H$55,MATCH(BB$4,Calendario!$A$3:$A$55,0),MATCH($I62,Calendario!$D$2:$H$2,0)),""))))))))</f>
        <v>44848</v>
      </c>
      <c r="BC62" s="108">
        <f>IF(ISBLANK($I62),"",IF(OR(EXACT(($I62),PROPER(TEXT(BC61,"dddd"))),(EXACT(($I62),PROPER(TEXT(BC60,"dddd"))))),"",IF(EXACT(($I62),(PROPER(TEXT(BC$3,"dddd")))),"",IF($K62=1,INDEX(Calendario!$D$3:$H$55,MATCH(BC$4,Calendario!$A$3:$A$55,0),MATCH($I62,Calendario!$D$2:$H$2,0)),IF($K62=2,IF(BB62="",INDEX(Calendario!$D$3:$H$55,MATCH(BC$4,Calendario!$A$3:$A$55,0),MATCH($I62,Calendario!$D$2:$H$2,0)),""),IF($K62=3,IF(AND((BA62=""),(BB62="")),INDEX(Calendario!$D$3:$H$55,MATCH(BC$4,Calendario!$A$3:$A$55,0),MATCH($I62,Calendario!$D$2:$H$2,0)),""),IF($K62=4,IF(AND((AZ62=""),(BA62=""),(BB62="")),INDEX(Calendario!$D$3:$H$55,MATCH(BC$4,Calendario!$A$3:$A$55,0),MATCH($I62,Calendario!$D$2:$H$2,0)),""))))))))</f>
        <v>44855</v>
      </c>
      <c r="BD62" s="108">
        <f>IF(ISBLANK($I62),"",IF(OR(EXACT(($I62),PROPER(TEXT(BD61,"dddd"))),(EXACT(($I62),PROPER(TEXT(BD60,"dddd"))))),"",IF(EXACT(($I62),(PROPER(TEXT(BD$3,"dddd")))),"",IF($K62=1,INDEX(Calendario!$D$3:$H$55,MATCH(BD$4,Calendario!$A$3:$A$55,0),MATCH($I62,Calendario!$D$2:$H$2,0)),IF($K62=2,IF(BC62="",INDEX(Calendario!$D$3:$H$55,MATCH(BD$4,Calendario!$A$3:$A$55,0),MATCH($I62,Calendario!$D$2:$H$2,0)),""),IF($K62=3,IF(AND((BB62=""),(BC62="")),INDEX(Calendario!$D$3:$H$55,MATCH(BD$4,Calendario!$A$3:$A$55,0),MATCH($I62,Calendario!$D$2:$H$2,0)),""),IF($K62=4,IF(AND((BA62=""),(BB62=""),(BC62="")),INDEX(Calendario!$D$3:$H$55,MATCH(BD$4,Calendario!$A$3:$A$55,0),MATCH($I62,Calendario!$D$2:$H$2,0)),""))))))))</f>
        <v>44862</v>
      </c>
      <c r="BE62" s="107">
        <f>IF(ISBLANK($I62),"",IF(OR(EXACT(($I62),PROPER(TEXT(BE61,"dddd"))),(EXACT(($I62),PROPER(TEXT(BE60,"dddd"))))),"",IF(EXACT(($I62),(PROPER(TEXT(BE$3,"dddd")))),"",IF($K62=1,INDEX(Calendario!$D$3:$H$55,MATCH(BE$4,Calendario!$A$3:$A$55,0),MATCH($I62,Calendario!$D$2:$H$2,0)),IF($K62=2,IF(BD62="",INDEX(Calendario!$D$3:$H$55,MATCH(BE$4,Calendario!$A$3:$A$55,0),MATCH($I62,Calendario!$D$2:$H$2,0)),""),IF($K62=3,IF(AND((BC62=""),(BD62="")),INDEX(Calendario!$D$3:$H$55,MATCH(BE$4,Calendario!$A$3:$A$55,0),MATCH($I62,Calendario!$D$2:$H$2,0)),""),IF($K62=4,IF(AND((BB62=""),(BC62=""),(BD62="")),INDEX(Calendario!$D$3:$H$55,MATCH(BE$4,Calendario!$A$3:$A$55,0),MATCH($I62,Calendario!$D$2:$H$2,0)),""))))))))</f>
        <v>44869</v>
      </c>
      <c r="BF62" s="107">
        <f>IF(ISBLANK($I62),"",IF(OR(EXACT(($I62),PROPER(TEXT(BF61,"dddd"))),(EXACT(($I62),PROPER(TEXT(BF60,"dddd"))))),"",IF(EXACT(($I62),(PROPER(TEXT(BF$3,"dddd")))),"",IF($K62=1,INDEX(Calendario!$D$3:$H$55,MATCH(BF$4,Calendario!$A$3:$A$55,0),MATCH($I62,Calendario!$D$2:$H$2,0)),IF($K62=2,IF(BE62="",INDEX(Calendario!$D$3:$H$55,MATCH(BF$4,Calendario!$A$3:$A$55,0),MATCH($I62,Calendario!$D$2:$H$2,0)),""),IF($K62=3,IF(AND((BD62=""),(BE62="")),INDEX(Calendario!$D$3:$H$55,MATCH(BF$4,Calendario!$A$3:$A$55,0),MATCH($I62,Calendario!$D$2:$H$2,0)),""),IF($K62=4,IF(AND((BC62=""),(BD62=""),(BE62="")),INDEX(Calendario!$D$3:$H$55,MATCH(BF$4,Calendario!$A$3:$A$55,0),MATCH($I62,Calendario!$D$2:$H$2,0)),""))))))))</f>
        <v>44876</v>
      </c>
      <c r="BG62" s="107">
        <f>IF(ISBLANK($I62),"",IF(OR(EXACT(($I62),PROPER(TEXT(BG61,"dddd"))),(EXACT(($I62),PROPER(TEXT(BG60,"dddd"))))),"",IF(EXACT(($I62),(PROPER(TEXT(BG$3,"dddd")))),"",IF($K62=1,INDEX(Calendario!$D$3:$H$55,MATCH(BG$4,Calendario!$A$3:$A$55,0),MATCH($I62,Calendario!$D$2:$H$2,0)),IF($K62=2,IF(BF62="",INDEX(Calendario!$D$3:$H$55,MATCH(BG$4,Calendario!$A$3:$A$55,0),MATCH($I62,Calendario!$D$2:$H$2,0)),""),IF($K62=3,IF(AND((BE62=""),(BF62="")),INDEX(Calendario!$D$3:$H$55,MATCH(BG$4,Calendario!$A$3:$A$55,0),MATCH($I62,Calendario!$D$2:$H$2,0)),""),IF($K62=4,IF(AND((BD62=""),(BE62=""),(BF62="")),INDEX(Calendario!$D$3:$H$55,MATCH(BG$4,Calendario!$A$3:$A$55,0),MATCH($I62,Calendario!$D$2:$H$2,0)),""))))))))</f>
        <v>44883</v>
      </c>
      <c r="BH62" s="107">
        <f>IF(ISBLANK($I62),"",IF(OR(EXACT(($I62),PROPER(TEXT(BH61,"dddd"))),(EXACT(($I62),PROPER(TEXT(BH60,"dddd"))))),"",IF(EXACT(($I62),(PROPER(TEXT(BH$3,"dddd")))),"",IF($K62=1,INDEX(Calendario!$D$3:$H$55,MATCH(BH$4,Calendario!$A$3:$A$55,0),MATCH($I62,Calendario!$D$2:$H$2,0)),IF($K62=2,IF(BG62="",INDEX(Calendario!$D$3:$H$55,MATCH(BH$4,Calendario!$A$3:$A$55,0),MATCH($I62,Calendario!$D$2:$H$2,0)),""),IF($K62=3,IF(AND((BF62=""),(BG62="")),INDEX(Calendario!$D$3:$H$55,MATCH(BH$4,Calendario!$A$3:$A$55,0),MATCH($I62,Calendario!$D$2:$H$2,0)),""),IF($K62=4,IF(AND((BE62=""),(BF62=""),(BG62="")),INDEX(Calendario!$D$3:$H$55,MATCH(BH$4,Calendario!$A$3:$A$55,0),MATCH($I62,Calendario!$D$2:$H$2,0)),""))))))))</f>
        <v>44890</v>
      </c>
      <c r="BI62" s="108">
        <f>IF(ISBLANK($I62),"",IF(OR(EXACT(($I62),PROPER(TEXT(BI61,"dddd"))),(EXACT(($I62),PROPER(TEXT(BI60,"dddd"))))),"",IF(EXACT(($I62),(PROPER(TEXT(BI$3,"dddd")))),"",IF($K62=1,INDEX(Calendario!$D$3:$H$55,MATCH(BI$4,Calendario!$A$3:$A$55,0),MATCH($I62,Calendario!$D$2:$H$2,0)),IF($K62=2,IF(BH62="",INDEX(Calendario!$D$3:$H$55,MATCH(BI$4,Calendario!$A$3:$A$55,0),MATCH($I62,Calendario!$D$2:$H$2,0)),""),IF($K62=3,IF(AND((BG62=""),(BH62="")),INDEX(Calendario!$D$3:$H$55,MATCH(BI$4,Calendario!$A$3:$A$55,0),MATCH($I62,Calendario!$D$2:$H$2,0)),""),IF($K62=4,IF(AND((BF62=""),(BG62=""),(BH62="")),INDEX(Calendario!$D$3:$H$55,MATCH(BI$4,Calendario!$A$3:$A$55,0),MATCH($I62,Calendario!$D$2:$H$2,0)),""))))))))</f>
        <v>44897</v>
      </c>
      <c r="BJ62" s="108">
        <f>IF(ISBLANK($I62),"",IF(OR(EXACT(($I62),PROPER(TEXT(BJ61,"dddd"))),(EXACT(($I62),PROPER(TEXT(BJ60,"dddd"))))),"",IF(EXACT(($I62),(PROPER(TEXT(BJ$3,"dddd")))),"",IF($K62=1,INDEX(Calendario!$D$3:$H$55,MATCH(BJ$4,Calendario!$A$3:$A$55,0),MATCH($I62,Calendario!$D$2:$H$2,0)),IF($K62=2,IF(BI62="",INDEX(Calendario!$D$3:$H$55,MATCH(BJ$4,Calendario!$A$3:$A$55,0),MATCH($I62,Calendario!$D$2:$H$2,0)),""),IF($K62=3,IF(AND((BH62=""),(BI62="")),INDEX(Calendario!$D$3:$H$55,MATCH(BJ$4,Calendario!$A$3:$A$55,0),MATCH($I62,Calendario!$D$2:$H$2,0)),""),IF($K62=4,IF(AND((BG62=""),(BH62=""),(BI62="")),INDEX(Calendario!$D$3:$H$55,MATCH(BJ$4,Calendario!$A$3:$A$55,0),MATCH($I62,Calendario!$D$2:$H$2,0)),""))))))))</f>
        <v>44904</v>
      </c>
      <c r="BK62" s="108">
        <f>IF(ISBLANK($I62),"",IF(OR(EXACT(($I62),PROPER(TEXT(BK61,"dddd"))),(EXACT(($I62),PROPER(TEXT(BK60,"dddd"))))),"",IF(EXACT(($I62),(PROPER(TEXT(BK$3,"dddd")))),"",IF($K62=1,INDEX(Calendario!$D$3:$H$55,MATCH(BK$4,Calendario!$A$3:$A$55,0),MATCH($I62,Calendario!$D$2:$H$2,0)),IF($K62=2,IF(BJ62="",INDEX(Calendario!$D$3:$H$55,MATCH(BK$4,Calendario!$A$3:$A$55,0),MATCH($I62,Calendario!$D$2:$H$2,0)),""),IF($K62=3,IF(AND((BI62=""),(BJ62="")),INDEX(Calendario!$D$3:$H$55,MATCH(BK$4,Calendario!$A$3:$A$55,0),MATCH($I62,Calendario!$D$2:$H$2,0)),""),IF($K62=4,IF(AND((BH62=""),(BI62=""),(BJ62="")),INDEX(Calendario!$D$3:$H$55,MATCH(BK$4,Calendario!$A$3:$A$55,0),MATCH($I62,Calendario!$D$2:$H$2,0)),""))))))))</f>
        <v>44911</v>
      </c>
      <c r="BL62" s="108">
        <f>IF(ISBLANK($I62),"",IF(OR(EXACT(($I62),PROPER(TEXT(BL61,"dddd"))),(EXACT(($I62),PROPER(TEXT(BL60,"dddd"))))),"",IF(EXACT(($I62),(PROPER(TEXT(BL$3,"dddd")))),"",IF($K62=1,INDEX(Calendario!$D$3:$H$55,MATCH(BL$4,Calendario!$A$3:$A$55,0),MATCH($I62,Calendario!$D$2:$H$2,0)),IF($K62=2,IF(BK62="",INDEX(Calendario!$D$3:$H$55,MATCH(BL$4,Calendario!$A$3:$A$55,0),MATCH($I62,Calendario!$D$2:$H$2,0)),""),IF($K62=3,IF(AND((BJ62=""),(BK62="")),INDEX(Calendario!$D$3:$H$55,MATCH(BL$4,Calendario!$A$3:$A$55,0),MATCH($I62,Calendario!$D$2:$H$2,0)),""),IF($K62=4,IF(AND((BI62=""),(BJ62=""),(BK62="")),INDEX(Calendario!$D$3:$H$55,MATCH(BL$4,Calendario!$A$3:$A$55,0),MATCH($I62,Calendario!$D$2:$H$2,0)),""))))))))</f>
        <v>44918</v>
      </c>
      <c r="BM62" s="108">
        <f>IF(ISBLANK($I62),"",IF(OR(EXACT(($I62),PROPER(TEXT(BM61,"dddd"))),(EXACT(($I62),PROPER(TEXT(BM60,"dddd"))))),"",IF(EXACT(($I62),(PROPER(TEXT(BM$3,"dddd")))),"",IF($K62=1,INDEX(Calendario!$D$3:$H$55,MATCH(BM$4,Calendario!$A$3:$A$55,0),MATCH($I62,Calendario!$D$2:$H$2,0)),IF($K62=2,IF(BL62="",INDEX(Calendario!$D$3:$H$55,MATCH(BM$4,Calendario!$A$3:$A$55,0),MATCH($I62,Calendario!$D$2:$H$2,0)),""),IF($K62=3,IF(AND((BK62=""),(BL62="")),INDEX(Calendario!$D$3:$H$55,MATCH(BM$4,Calendario!$A$3:$A$55,0),MATCH($I62,Calendario!$D$2:$H$2,0)),""),IF($K62=4,IF(AND((BJ62=""),(BK62=""),(BL62="")),INDEX(Calendario!$D$3:$H$55,MATCH(BM$4,Calendario!$A$3:$A$55,0),MATCH($I62,Calendario!$D$2:$H$2,0)),""))))))))</f>
        <v>44925</v>
      </c>
      <c r="BO62" s="88" t="s">
        <v>818</v>
      </c>
    </row>
    <row r="63" spans="1:67" s="88" customFormat="1" ht="26.25" customHeight="1" x14ac:dyDescent="0.25">
      <c r="A63" s="178">
        <f t="shared" si="1"/>
        <v>45</v>
      </c>
      <c r="B63" s="176" t="s">
        <v>1283</v>
      </c>
      <c r="C63" s="176" t="s">
        <v>1579</v>
      </c>
      <c r="D63" s="177" t="str">
        <f>IF(ISNA(VLOOKUP(C63,TSeccBS!$D:$H,5,FALSE)),"",VLOOKUP(C63,TSeccBS!$D:$H,5,FALSE))</f>
        <v>BUCARAMANGA</v>
      </c>
      <c r="E63" s="176" t="s">
        <v>945</v>
      </c>
      <c r="F63" s="176" t="s">
        <v>61</v>
      </c>
      <c r="G63" s="177" t="str">
        <f>IF(ISNA(VLOOKUP(F63,Tmunic!$C$2:$D$1160,2,FALSE)),"",VLOOKUP(F63,Tmunic!$C$2:$D$1160,2,FALSE))</f>
        <v>DS SANTANDER</v>
      </c>
      <c r="H63" s="184" t="str">
        <f>IF(ISNA(VLOOKUP(G63,TDirReg!$F$1:$H$184,3,0)),"",VLOOKUP(G63,TDirReg!$F$1:$H$184,3,0))</f>
        <v>Calle 45 Nº 1-51 Barrio Campo Hermoso</v>
      </c>
      <c r="I63" s="196" t="s">
        <v>127</v>
      </c>
      <c r="J63" s="195" t="s">
        <v>1735</v>
      </c>
      <c r="K63" s="197">
        <v>1</v>
      </c>
      <c r="L63" s="202">
        <f t="shared" si="2"/>
        <v>51</v>
      </c>
      <c r="M63" s="107" t="str">
        <f>IF(ISBLANK($I63),"",IF(EXACT(($I63),(PROPER(TEXT(M$3,"dddd")))),"",IF(EXACT(M$4,$J63),IF($K63=1,INDEX(Calendario!$D$3:$H$55,MATCH(M$4,Calendario!$A$3:$A$55,0),MATCH($I63,Calendario!$D$2:$H$2,0)),INDEX(Calendario!$D$3:$H$55,MATCH($J63,Calendario!$A$3:$A$55,0),MATCH($I63,Calendario!$D$2:$H$2,0))),"")))</f>
        <v/>
      </c>
      <c r="N63" s="107">
        <f>IF(ISBLANK($I63),"",IF(OR(EXACT(($I63),PROPER(TEXT(N61,"dddd"))),(EXACT(($I63),PROPER(TEXT(N62,"dddd"))))),"",IF(EXACT(($I63),(PROPER(TEXT(N$3,"dddd")))),"",IF(EXACT(N$4,$J63),IF(M63="",IF(OR(($K63=4),($K63=3),($K63=2),($K63=1)),INDEX(Calendario!$D$3:$H$55,MATCH(N$4,Calendario!$A$3:$A$55,0),MATCH($I63,Calendario!$D$2:$H$2,0)),"")),IF($K63=1,IF(AND(M63="",EXACT((N$4),(CONCATENATE(Calendario!$A$1," ",(MID($J63,8,2))+1)))),INDEX(Calendario!$D$3:$H$55,MATCH(N$4,Calendario!$A$3:$A$55,0),MATCH($I63,Calendario!$D$2:$H$2,0)),IF(M63="","",INDEX(Calendario!$D$3:$H$55,MATCH(N$4,Calendario!$A$3:$A$55,0),MATCH($I63,Calendario!$D$2:$H$2,0)))),IF($K63=2,IF(M63="",IF(EXACT($K63,N$4),INDEX(Calendario!$D$3:$H$55,MATCH(N$4,Calendario!$A$3:$A$55,0),MATCH($I63,Calendario!$D$2:$H$2,0)),""),""),IF($K63=3,IF((M63=""),IF(EXACT($K63,N$4),INDEX(Calendario!$D$3:$H$55,MATCH(N$4,Calendario!$A$3:$A$55,0),MATCH($I63,Calendario!$D$2:$H$2,0)),""),""),IF($K63=4,IF((M63=""),IF(EXACT($K63,N$4),INDEX(Calendario!$D$3:$H$55,MATCH(N$4,Calendario!$A$3:$A$55,0),MATCH($I63,Calendario!$D$2:$H$2,0)),""),""),1))))))))</f>
        <v>44566</v>
      </c>
      <c r="O63" s="107">
        <f>IF(ISBLANK($I63),"",IF(EXACT(($I63),(PROPER(TEXT(O$3,"dddd")))),"",IF(OR(EXACT(($I63),PROPER(TEXT(O61,"dddd"))),(EXACT(($I63),PROPER(TEXT(O62,"dddd"))))),"",IF(EXACT(O$4,$J63),IF(N63="",IF(OR(($K63=4),($K63=3),($K63=2),($K63=1)),INDEX(Calendario!$D$3:$H$55,MATCH(O$4,Calendario!$A$3:$A$55,0),MATCH($I63,Calendario!$D$2:$H$2,0)),"")),IF($K63=1,IF(AND(M63="",EXACT((O$4),(CONCATENATE(Calendario!$A$1," ",(MID($J63,8,2))+1)))),INDEX(Calendario!$D$3:$H$55,MATCH(O$4,Calendario!$A$3:$A$55,0),MATCH($I63,Calendario!$D$2:$H$2,0)),IF(N63="",IF(EXACT(($I63),(PROPER(TEXT(N$3,"dddd")))),INDEX(Calendario!$D$3:$H$55,MATCH(O$4,Calendario!$A$3:$A$55,0),MATCH($I63,Calendario!$D$2:$H$2,0)),""),INDEX(Calendario!$D$3:$H$55,MATCH(O$4,Calendario!$A$3:$A$55,0),MATCH($I63,Calendario!$D$2:$H$2,0)))),IF(EXACT($M$4,"Semana 1"),IF($K63=2,IF(N63="",IF(OR(($J63="Semana 1"),($J63="Semana 2"),($J63="Semana 3")),INDEX(Calendario!$D$3:$H$55,MATCH(O$4,Calendario!$A$3:$A$55,0),MATCH($I63,Calendario!$D$2:$H$2,0)),""),""),IF($K63=3,IF(AND((M63=""),(N63="")),IF(OR(($J63="Semana 1"),($J63="Semana 2"),($J63="Semana 3")),INDEX(Calendario!$D$3:$H$55,MATCH(O$4,Calendario!$A$3:$A$55,0),MATCH($I63,Calendario!$D$2:$H$2,0)),""),""),IF($K63=4,IF(AND((M63=""),(N63="")),IF(OR(($J63="Semana 1"),($J63="Semana 2"),($J63="Semana 3")),INDEX(Calendario!$D$3:$H$55,MATCH(O$4,Calendario!$A$3:$A$55,0),MATCH($I63,Calendario!$D$2:$H$2,0)),""),"")))),IF($K63=2,IF(N63="",IF(OR(($J63="Semana 1"),($J63="Semana 2")),INDEX(Calendario!$D$3:$H$55,MATCH(O$4,Calendario!$A$3:$A$55,0),MATCH($I63,Calendario!$D$2:$H$2,0)),""),""),IF($K63=3,IF(AND((M63=""),(N63="")),IF(OR(($J63="Semana 1"),($J63="Semana 2")),INDEX(Calendario!$D$3:$H$55,MATCH(O$4,Calendario!$A$3:$A$55,0),MATCH($I63,Calendario!$D$2:$H$2,0)),""),""),IF($K63=4,IF(AND((M63=""),(N63="")),IF(OR(($J63="Semana 1"),($J63="Semana 2")),INDEX(Calendario!$D$3:$H$55,MATCH(O$4,Calendario!$A$3:$A$55,0),MATCH($I63,Calendario!$D$2:$H$2,0)),""),""))))))))))</f>
        <v>44573</v>
      </c>
      <c r="P63" s="107">
        <f>IF(ISBLANK($I63),"",IF(EXACT(($I63),(PROPER(TEXT(P$3,"dddd")))),"",IF(OR(EXACT(($I63),PROPER(TEXT(P61,"dddd"))),(EXACT(($I63),PROPER(TEXT(P62,"dddd"))))),"",IF(EXACT(P$4,$J63),IF(O63="",IF(OR(($K63=4),($K63=3),($K63=2),($K63=1)),INDEX(Calendario!$D$3:$H$55,MATCH(P$4,Calendario!$A$3:$A$55,0),MATCH($I63,Calendario!$D$2:$H$2,0)),"")),IF($K63=1,IF(AND(M63="",EXACT((P$4),(CONCATENATE(Calendario!$A$1," ",(MID($J63,8,2))+1)))),INDEX(Calendario!$D$3:$H$55,MATCH(P$4,Calendario!$A$3:$A$55,0),MATCH($I63,Calendario!$D$2:$H$2,0)),IF(O63="",IF(EXACT(($I63),(PROPER(TEXT(O$3,"dddd")))),INDEX(Calendario!$D$3:$H$55,MATCH(P$4,Calendario!$A$3:$A$55,0),MATCH($I63,Calendario!$D$2:$H$2,0)),""),INDEX(Calendario!$D$3:$H$55,MATCH(P$4,Calendario!$A$3:$A$55,0),MATCH($I63,Calendario!$D$2:$H$2,0)))),IF(EXACT($M$4,"Semana 1"),IF($K63=2,IF(O63="",IF(OR(($J63="Semana 1"),($J63="Semana 2"),($J63="Semana 3"),($J63="Semana 4")),INDEX(Calendario!$D$3:$H$55,MATCH(P$4,Calendario!$A$3:$A$55,0),MATCH($I63,Calendario!$D$2:$H$2,0)),""),""),IF($K63=3,IF(AND((N63=""),(O63="")),IF(OR(($J63="Semana 1"),($J63="Semana 2"),($J63="Semana 3"),($J63="Semana 4")),INDEX(Calendario!$D$3:$H$55,MATCH(P$4,Calendario!$A$3:$A$55,0),MATCH($I63,Calendario!$D$2:$H$2,0)),""),""),IF($K63=4,IF(AND((M63=""),(N63=""),(O63="")),IF(OR(($J63="Semana 1"),($J63="Semana 2"),($J63="Semana 3"),($J63="Semana 4")),INDEX(Calendario!$D$3:$H$55,MATCH(P$4,Calendario!$A$3:$A$55,0),MATCH($I63,Calendario!$D$2:$H$2,0)),""),"")))),IF($K63=2,IF(O63="",IF(OR(($J63="Semana 1"),($J63="Semana 2"),($J63="Semana 3")),INDEX(Calendario!$D$3:$H$55,MATCH(P$4,Calendario!$A$3:$A$55,0),MATCH($I63,Calendario!$D$2:$H$2,0)),""),""),IF($K63=3,IF(AND((N63=""),(O63="")),IF(OR(($J63="Semana 1"),($J63="Semana 2"),($J63="Semana 3")),INDEX(Calendario!$D$3:$H$55,MATCH(P$4,Calendario!$A$3:$A$55,0),MATCH($I63,Calendario!$D$2:$H$2,0)),""),""),IF($K63=4,IF(AND((M63=""),(N63=""),(O63="")),IF(OR(($J63="Semana 1"),($J63="Semana 2"),($J63="Semana 3")),INDEX(Calendario!$D$3:$H$55,MATCH(P$4,Calendario!$A$3:$A$55,0),MATCH($I63,Calendario!$D$2:$H$2,0)),""),""))))))))))</f>
        <v>44580</v>
      </c>
      <c r="Q63" s="107">
        <f>IF(ISBLANK($I63),"",IF(EXACT(($I63),(PROPER(TEXT(Q$3,"dddd")))),"",IF(OR(EXACT(($I63),PROPER(TEXT(Q61,"dddd"))),(EXACT(($I63),PROPER(TEXT(Q62,"dddd"))))),"",IF(EXACT(Q$4,$J63),IF(P63="",IF(OR(($K63=4),($K63=3),($K63=2),($K63=1)),INDEX(Calendario!$D$3:$H$55,MATCH(Q$4,Calendario!$A$3:$A$55,0),MATCH($I63,Calendario!$D$2:$H$2,0)),"")),IF($K63=1,IF(AND(M63="",EXACT((Q$4),(CONCATENATE(Calendario!$A$1," ",(MID($J63,8,2))+1)))),INDEX(Calendario!$D$3:$H$55,MATCH(Q$4,Calendario!$A$3:$A$55,0),MATCH($I63,Calendario!$D$2:$H$2,0)),IF(P63="","",INDEX(Calendario!$D$3:$H$55,MATCH(Q$4,Calendario!$A$3:$A$55,0),MATCH($I63,Calendario!$D$2:$H$2,0)))),IF(EXACT($M$4,"Semana 1"),IF($K63=2,IF(P63="",IF(OR(($J63="Semana 1"),($J63="Semana 2"),($J63="Semana 3"),($J63="Semana 4"),($J63="Semana 5")),INDEX(Calendario!$D$3:$H$55,MATCH(Q$4,Calendario!$A$3:$A$55,0),MATCH($I63,Calendario!$D$2:$H$2,0)),""),""),IF($K63=3,IF(AND((O63=""),(P63="")),IF(OR(($J63="Semana 1"),($J63="Semana 2"),($J63="Semana 3"),($J63="Semana 4"),($J63="Semana 5")),INDEX(Calendario!$D$3:$H$55,MATCH(Q$4,Calendario!$A$3:$A$55,0),MATCH($I63,Calendario!$D$2:$H$2,0)),""),""),IF($K63=4,IF(AND((N63=""),(O63=""),(P63="")),IF(OR(($J63="Semana 1"),($J63="Semana 2"),($J63="Semana 3"),($J63="Semana 4"),($J63="Semana 5")),INDEX(Calendario!$D$3:$H$55,MATCH(Q$4,Calendario!$A$3:$A$55,0),MATCH($I63,Calendario!$D$2:$H$2,0)),""),"")))),IF($K63=2,IF(P63="",IF(OR(($J63="Semana 1"),($J63="Semana 2"),($J63="Semana 3"),($J63="Semana 4")),INDEX(Calendario!$D$3:$H$55,MATCH(Q$4,Calendario!$A$3:$A$55,0),MATCH($I63,Calendario!$D$2:$H$2,0)),""),""),IF($K63=3,IF(AND((O63=""),(P63="")),IF(OR(($J63="Semana 1"),($J63="Semana 2"),($J63="Semana 3"),($J63="Semana 4")),INDEX(Calendario!$D$3:$H$55,MATCH(Q$4,Calendario!$A$3:$A$55,0),MATCH($I63,Calendario!$D$2:$H$2,0)),""),""),IF($K63=4,IF(AND((N63=""),(O63=""),(P63="")),IF(OR(($J63="Semana 1"),($J63="Semana 2"),($J63="Semana 3"),($J63="Semana 4")),INDEX(Calendario!$D$3:$H$55,MATCH(Q$4,Calendario!$A$3:$A$55,0),MATCH($I63,Calendario!$D$2:$H$2,0)),""),""))))))))))</f>
        <v>44587</v>
      </c>
      <c r="R63" s="108">
        <f>IF(ISBLANK($I63),"",IF(EXACT(($I63),(PROPER(TEXT(R$3,"dddd")))),"",IF(OR(EXACT(($I63),PROPER(TEXT(R61,"dddd"))),(EXACT(($I63),PROPER(TEXT(R62,"dddd"))))),"",IF(EXACT(R$4,$J63),IF(Q63="",IF(OR(($K63=4),($K63=3),($K63=2),($K63=1)),INDEX(Calendario!$D$3:$H$55,MATCH(R$4,Calendario!$A$3:$A$55,0),MATCH($I63,Calendario!$D$2:$H$2,0)),"")),IF($K63=1,IF(AND(N63="",EXACT((R$4),(CONCATENATE(Calendario!$A$1," ",(MID($J63,8,2))+1)))),INDEX(Calendario!$D$3:$H$55,MATCH(R$4,Calendario!$A$3:$A$55,0),MATCH($I63,Calendario!$D$2:$H$2,0)),IF(Q63="","",INDEX(Calendario!$D$3:$H$55,MATCH(R$4,Calendario!$A$3:$A$55,0),MATCH($I63,Calendario!$D$2:$H$2,0)))),IF(EXACT($M$4,"Semana 1"),IF($K63=2,IF(Q63="",IF(OR(($J63="Semana 1"),($J63="Semana 2"),($J63="Semana 3"),($J63="Semana 4"),($J63="Semana 5"),($J63="Semana 6")),INDEX(Calendario!$D$3:$H$55,MATCH(R$4,Calendario!$A$3:$A$55,0),MATCH($I63,Calendario!$D$2:$H$2,0)),""),""),IF($K63=3,IF(AND((P63=""),(Q63="")),IF(OR(($J63="Semana 1"),($J63="Semana 2"),($J63="Semana 3"),($J63="Semana 4"),($J63="Semana 5"),($J63="Semana 6")),INDEX(Calendario!$D$3:$H$55,MATCH(R$4,Calendario!$A$3:$A$55,0),MATCH($I63,Calendario!$D$2:$H$2,0)),""),""),IF($K63=4,IF(AND((O63=""),(P63=""),(Q63="")),IF(OR(($J63="Semana 1"),($J63="Semana 2"),($J63="Semana 3"),($J63="Semana 4"),($J63="Semana 5"),($J63="Semana 6")),INDEX(Calendario!$D$3:$H$55,MATCH(R$4,Calendario!$A$3:$A$55,0),MATCH($I63,Calendario!$D$2:$H$2,0)),""),"")))),IF($K63=2,IF(Q63="",IF(OR(($J63="Semana 1"),($J63="Semana 2"),($J63="Semana 3"),($J63="Semana 4"),($J63="Semana 5")),INDEX(Calendario!$D$3:$H$55,MATCH(R$4,Calendario!$A$3:$A$55,0),MATCH($I63,Calendario!$D$2:$H$2,0)),""),""),IF($K63=3,IF(AND((P63=""),(Q63="")),IF(OR(($J63="Semana 1"),($J63="Semana 2"),($J63="Semana 3"),($J63="Semana 4"),($J63="Semana 5")),INDEX(Calendario!$D$3:$H$55,MATCH(R$4,Calendario!$A$3:$A$55,0),MATCH($I63,Calendario!$D$2:$H$2,0)),""),""),IF($K63=4,IF(AND((O63=""),(P63=""),(Q63="")),IF(OR(($J63="Semana 1"),($J63="Semana 2"),($J63="Semana 3"),($J63="Semana 4"),($J63="Semana 5")),INDEX(Calendario!$D$3:$H$55,MATCH(R$4,Calendario!$A$3:$A$55,0),MATCH($I63,Calendario!$D$2:$H$2,0)),""),""))))))))))</f>
        <v>44594</v>
      </c>
      <c r="S63" s="108">
        <f>IF(ISBLANK($I63),"",IF(EXACT(($I63),(PROPER(TEXT(S$3,"dddd")))),"",IF(OR(EXACT(($I63),PROPER(TEXT(S61,"dddd"))),(EXACT(($I63),PROPER(TEXT(S62,"dddd"))))),"",IF(EXACT(S$4,$J63),IF(R63="",IF(OR(($K63=4),($K63=3),($K63=2),($K63=1)),INDEX(Calendario!$D$3:$H$55,MATCH(S$4,Calendario!$A$3:$A$55,0),MATCH($I63,Calendario!$D$2:$H$2,0)),"")),IF($K63=1,IF(AND(O63="",EXACT((S$4),(CONCATENATE(Calendario!$A$1," ",(MID($J63,8,2))+1)))),INDEX(Calendario!$D$3:$H$55,MATCH(S$4,Calendario!$A$3:$A$55,0),MATCH($I63,Calendario!$D$2:$H$2,0)),IF(R63="",IF(EXACT(($I63),(PROPER(TEXT(R$3,"dddd")))),INDEX(Calendario!$D$3:$H$55,MATCH(S$4,Calendario!$A$3:$A$55,0),MATCH($I63,Calendario!$D$2:$H$2,0)),""),INDEX(Calendario!$D$3:$H$55,MATCH(S$4,Calendario!$A$3:$A$55,0),MATCH($I63,Calendario!$D$2:$H$2,0)))),IF(EXACT($M$4,"Semana 1"),IF($K63=2,IF(R63="",IF(OR(($J63="Semana 1"),($J63="Semana 2"),($J63="Semana 3"),($J63="Semana 4"),($J63="Semana 5"),($J63="Semana 6"),($J63="Semana 7")),INDEX(Calendario!$D$3:$H$55,MATCH(S$4,Calendario!$A$3:$A$55,0),MATCH($I63,Calendario!$D$2:$H$2,0)),""),""),IF($K63=3,IF(AND((Q63=""),(R63="")),IF(OR(($J63="Semana 1"),($J63="Semana 2"),($J63="Semana 3"),($J63="Semana 4"),($J63="Semana 5"),($J63="Semana 6"),($J63="Semana 7")),INDEX(Calendario!$D$3:$H$55,MATCH(S$4,Calendario!$A$3:$A$55,0),MATCH($I63,Calendario!$D$2:$H$2,0)),""),""),IF($K63=4,IF(AND((P63=""),(Q63=""),(R63="")),IF(OR(($J63="Semana 1"),($J63="Semana 2"),($J63="Semana 3"),($J63="Semana 4"),($J63="Semana 5"),($J63="Semana 6"),($J63="Semana 7")),INDEX(Calendario!$D$3:$H$55,MATCH(S$4,Calendario!$A$3:$A$55,0),MATCH($I63,Calendario!$D$2:$H$2,0)),""),"")))),IF($K63=2,IF(R63="",IF(OR(($J63="Semana 1"),($J63="Semana 2"),($J63="Semana 3"),($J63="Semana 4"),($J63="Semana 5"),($J63="Semana 6")),INDEX(Calendario!$D$3:$H$55,MATCH(S$4,Calendario!$A$3:$A$55,0),MATCH($I63,Calendario!$D$2:$H$2,0)),""),""),IF($K63=3,IF(AND((Q63=""),(R63="")),IF(OR(($J63="Semana 1"),($J63="Semana 2"),($J63="Semana 3"),($J63="Semana 4"),($J63="Semana 5"),($J63="Semana 6")),INDEX(Calendario!$D$3:$H$55,MATCH(S$4,Calendario!$A$3:$A$55,0),MATCH($I63,Calendario!$D$2:$H$2,0)),""),""),IF($K63=4,IF(AND((P63=""),(Q63=""),(R63="")),IF(OR(($J63="Semana 1"),($J63="Semana 2"),($J63="Semana 3"),($J63="Semana 4"),($J63="Semana 5"),($J63="Semana 6")),INDEX(Calendario!$D$3:$H$55,MATCH(S$4,Calendario!$A$3:$A$55,0),MATCH($I63,Calendario!$D$2:$H$2,0)),""),""))))))))))</f>
        <v>44601</v>
      </c>
      <c r="T63" s="108">
        <f>IF(ISBLANK($I63),"",IF(EXACT(($I63),(PROPER(TEXT(T$3,"dddd")))),"",IF(OR(EXACT(($I63),PROPER(TEXT(T61,"dddd"))),(EXACT(($I63),PROPER(TEXT(T62,"dddd"))))),"",IF(EXACT(T$4,$J63),IF(S63="",IF(OR(($K63=4),($K63=3),($K63=2),($K63=1)),INDEX(Calendario!$D$3:$H$55,MATCH(T$4,Calendario!$A$3:$A$55,0),MATCH($I63,Calendario!$D$2:$H$2,0)),"")),IF($K63=1,IF(AND(P63="",EXACT((T$4),(CONCATENATE(Calendario!$A$1," ",(MID($J63,8,2))+1)))),INDEX(Calendario!$D$3:$H$55,MATCH(T$4,Calendario!$A$3:$A$55,0),MATCH($I63,Calendario!$D$2:$H$2,0)),IF(S63="",IF(EXACT(($I63),(PROPER(TEXT(S$3,"dddd")))),INDEX(Calendario!$D$3:$H$55,MATCH(T$4,Calendario!$A$3:$A$55,0),MATCH($I63,Calendario!$D$2:$H$2,0)),""),INDEX(Calendario!$D$3:$H$55,MATCH(T$4,Calendario!$A$3:$A$55,0),MATCH($I63,Calendario!$D$2:$H$2,0)))),IF(EXACT($M$4,"Semana 1"),IF($K63=2,IF(S63="",IF(OR(($J63="Semana 1"),($J63="Semana 2"),($J63="Semana 3"),($J63="Semana 4"),($J63="Semana 5"),($J63="Semana 6"),($J63="Semana 7"),($J63="Semana 8")),INDEX(Calendario!$D$3:$H$55,MATCH(T$4,Calendario!$A$3:$A$55,0),MATCH($I63,Calendario!$D$2:$H$2,0)),""),""),IF($K63=3,IF(AND((R63=""),(S63="")),IF(OR(($J63="Semana 1"),($J63="Semana 2"),($J63="Semana 3"),($J63="Semana 4"),($J63="Semana 5"),($J63="Semana 6"),($J63="Semana 7"),($J63="Semana 8")),INDEX(Calendario!$D$3:$H$55,MATCH(T$4,Calendario!$A$3:$A$55,0),MATCH($I63,Calendario!$D$2:$H$2,0)),""),""),IF($K63=4,IF(AND((Q63=""),(R63=""),(S63="")),IF(OR(($J63="Semana 1"),($J63="Semana 2"),($J63="Semana 3"),($J63="Semana 4"),($J63="Semana 5"),($J63="Semana 6"),($J63="Semana 7"),($J63="Semana 8")),INDEX(Calendario!$D$3:$H$55,MATCH(T$4,Calendario!$A$3:$A$55,0),MATCH($I63,Calendario!$D$2:$H$2,0)),""),"")))),IF($K63=2,IF(S63="",IF(OR(($J63="Semana 1"),($J63="Semana 2"),($J63="Semana 3"),($J63="Semana 4"),($J63="Semana 5"),($J63="Semana 6"),($J63="Semana 7")),INDEX(Calendario!$D$3:$H$55,MATCH(T$4,Calendario!$A$3:$A$55,0),MATCH($I63,Calendario!$D$2:$H$2,0)),""),""),IF($K63=3,IF(AND((R63=""),(S63="")),IF(OR(($J63="Semana 1"),($J63="Semana 2"),($J63="Semana 3"),($J63="Semana 4"),($J63="Semana 5"),($J63="Semana 6"),($J63="Semana 7")),INDEX(Calendario!$D$3:$H$55,MATCH(T$4,Calendario!$A$3:$A$55,0),MATCH($I63,Calendario!$D$2:$H$2,0)),""),""),IF($K63=4,IF(AND((Q63=""),(R63=""),(S63="")),IF(OR(($J63="Semana 1"),($J63="Semana 2"),($J63="Semana 3"),($J63="Semana 4"),($J63="Semana 5"),($J63="Semana 6"),($J63="Semana 7")),INDEX(Calendario!$D$3:$H$55,MATCH(T$4,Calendario!$A$3:$A$55,0),MATCH($I63,Calendario!$D$2:$H$2,0)),""),""))))))))))</f>
        <v>44608</v>
      </c>
      <c r="U63" s="108">
        <f>IF(ISBLANK($I63),"",IF(OR(EXACT(($I63),PROPER(TEXT(U62,"dddd"))),(EXACT(($I63),PROPER(TEXT(U61,"dddd"))))),"",IF(EXACT(($I63),(PROPER(TEXT(U$3,"dddd")))),"",IF($K63=1,INDEX(Calendario!$D$3:$H$55,MATCH(U$4,Calendario!$A$3:$A$55,0),MATCH($I63,Calendario!$D$2:$H$2,0)),IF($K63=2,IF(T63="",INDEX(Calendario!$D$3:$H$55,MATCH(U$4,Calendario!$A$3:$A$55,0),MATCH($I63,Calendario!$D$2:$H$2,0)),""),IF($K63=3,IF(AND((S63=""),(T63="")),INDEX(Calendario!$D$3:$H$55,MATCH(U$4,Calendario!$A$3:$A$55,0),MATCH($I63,Calendario!$D$2:$H$2,0)),""),IF($K63=4,IF(AND((R63=""),(S63=""),(T63="")),INDEX(Calendario!$D$3:$H$55,MATCH(U$4,Calendario!$A$3:$A$55,0),MATCH($I63,Calendario!$D$2:$H$2,0)),""))))))))</f>
        <v>44615</v>
      </c>
      <c r="V63" s="107">
        <f>IF(ISBLANK($I63),"",IF(OR(EXACT(($I63),PROPER(TEXT(V62,"dddd"))),(EXACT(($I63),PROPER(TEXT(V61,"dddd"))))),"",IF(EXACT(($I63),(PROPER(TEXT(V$3,"dddd")))),"",IF($K63=1,INDEX(Calendario!$D$3:$H$55,MATCH(V$4,Calendario!$A$3:$A$55,0),MATCH($I63,Calendario!$D$2:$H$2,0)),IF($K63=2,IF(U63="",INDEX(Calendario!$D$3:$H$55,MATCH(V$4,Calendario!$A$3:$A$55,0),MATCH($I63,Calendario!$D$2:$H$2,0)),""),IF($K63=3,IF(AND((T63=""),(U63="")),INDEX(Calendario!$D$3:$H$55,MATCH(V$4,Calendario!$A$3:$A$55,0),MATCH($I63,Calendario!$D$2:$H$2,0)),""),IF($K63=4,IF(AND((S63=""),(T63=""),(U63="")),INDEX(Calendario!$D$3:$H$55,MATCH(V$4,Calendario!$A$3:$A$55,0),MATCH($I63,Calendario!$D$2:$H$2,0)),""))))))))</f>
        <v>44622</v>
      </c>
      <c r="W63" s="107">
        <f>IF(ISBLANK($I63),"",IF(OR(EXACT(($I63),PROPER(TEXT(W62,"dddd"))),(EXACT(($I63),PROPER(TEXT(W61,"dddd"))))),"",IF(EXACT(($I63),(PROPER(TEXT(W$3,"dddd")))),"",IF($K63=1,INDEX(Calendario!$D$3:$H$55,MATCH(W$4,Calendario!$A$3:$A$55,0),MATCH($I63,Calendario!$D$2:$H$2,0)),IF($K63=2,IF(V63="",INDEX(Calendario!$D$3:$H$55,MATCH(W$4,Calendario!$A$3:$A$55,0),MATCH($I63,Calendario!$D$2:$H$2,0)),""),IF($K63=3,IF(AND((U63=""),(V63="")),INDEX(Calendario!$D$3:$H$55,MATCH(W$4,Calendario!$A$3:$A$55,0),MATCH($I63,Calendario!$D$2:$H$2,0)),""),IF($K63=4,IF(AND((T63=""),(U63=""),(V63="")),INDEX(Calendario!$D$3:$H$55,MATCH(W$4,Calendario!$A$3:$A$55,0),MATCH($I63,Calendario!$D$2:$H$2,0)),""))))))))</f>
        <v>44629</v>
      </c>
      <c r="X63" s="107">
        <f>IF(ISBLANK($I63),"",IF(OR(EXACT(($I63),PROPER(TEXT(X62,"dddd"))),(EXACT(($I63),PROPER(TEXT(X61,"dddd"))))),"",IF(EXACT(($I63),(PROPER(TEXT(X$3,"dddd")))),"",IF($K63=1,INDEX(Calendario!$D$3:$H$55,MATCH(X$4,Calendario!$A$3:$A$55,0),MATCH($I63,Calendario!$D$2:$H$2,0)),IF($K63=2,IF(W63="",INDEX(Calendario!$D$3:$H$55,MATCH(X$4,Calendario!$A$3:$A$55,0),MATCH($I63,Calendario!$D$2:$H$2,0)),""),IF($K63=3,IF(AND((V63=""),(W63="")),INDEX(Calendario!$D$3:$H$55,MATCH(X$4,Calendario!$A$3:$A$55,0),MATCH($I63,Calendario!$D$2:$H$2,0)),""),IF($K63=4,IF(AND((U63=""),(V63=""),(W63="")),INDEX(Calendario!$D$3:$H$55,MATCH(X$4,Calendario!$A$3:$A$55,0),MATCH($I63,Calendario!$D$2:$H$2,0)),""))))))))</f>
        <v>44636</v>
      </c>
      <c r="Y63" s="107">
        <f>IF(ISBLANK($I63),"",IF(OR(EXACT(($I63),PROPER(TEXT(Y62,"dddd"))),(EXACT(($I63),PROPER(TEXT(Y61,"dddd"))))),"",IF(EXACT(($I63),(PROPER(TEXT(Y$3,"dddd")))),"",IF($K63=1,INDEX(Calendario!$D$3:$H$55,MATCH(Y$4,Calendario!$A$3:$A$55,0),MATCH($I63,Calendario!$D$2:$H$2,0)),IF($K63=2,IF(X63="",INDEX(Calendario!$D$3:$H$55,MATCH(Y$4,Calendario!$A$3:$A$55,0),MATCH($I63,Calendario!$D$2:$H$2,0)),""),IF($K63=3,IF(AND((W63=""),(X63="")),INDEX(Calendario!$D$3:$H$55,MATCH(Y$4,Calendario!$A$3:$A$55,0),MATCH($I63,Calendario!$D$2:$H$2,0)),""),IF($K63=4,IF(AND((V63=""),(W63=""),(X63="")),INDEX(Calendario!$D$3:$H$55,MATCH(Y$4,Calendario!$A$3:$A$55,0),MATCH($I63,Calendario!$D$2:$H$2,0)),""))))))))</f>
        <v>44643</v>
      </c>
      <c r="Z63" s="107">
        <f>IF(ISBLANK($I63),"",IF(OR(EXACT(($I63),PROPER(TEXT(Z62,"dddd"))),(EXACT(($I63),PROPER(TEXT(Z61,"dddd"))))),"",IF(EXACT(($I63),(PROPER(TEXT(Z$3,"dddd")))),"",IF($K63=1,INDEX(Calendario!$D$3:$H$55,MATCH(Z$4,Calendario!$A$3:$A$55,0),MATCH($I63,Calendario!$D$2:$H$2,0)),IF($K63=2,IF(Y63="",INDEX(Calendario!$D$3:$H$55,MATCH(Z$4,Calendario!$A$3:$A$55,0),MATCH($I63,Calendario!$D$2:$H$2,0)),""),IF($K63=3,IF(AND((X63=""),(Y63="")),INDEX(Calendario!$D$3:$H$55,MATCH(Z$4,Calendario!$A$3:$A$55,0),MATCH($I63,Calendario!$D$2:$H$2,0)),""),IF($K63=4,IF(AND((W63=""),(X63=""),(Y63="")),INDEX(Calendario!$D$3:$H$55,MATCH(Z$4,Calendario!$A$3:$A$55,0),MATCH($I63,Calendario!$D$2:$H$2,0)),""))))))))</f>
        <v>44650</v>
      </c>
      <c r="AA63" s="108">
        <f>IF(ISBLANK($I63),"",IF(OR(EXACT(($I63),PROPER(TEXT(AA62,"dddd"))),(EXACT(($I63),PROPER(TEXT(AA61,"dddd"))))),"",IF(EXACT(($I63),(PROPER(TEXT(AA$3,"dddd")))),"",IF($K63=1,INDEX(Calendario!$D$3:$H$55,MATCH(AA$4,Calendario!$A$3:$A$55,0),MATCH($I63,Calendario!$D$2:$H$2,0)),IF($K63=2,IF(Z63="",INDEX(Calendario!$D$3:$H$55,MATCH(AA$4,Calendario!$A$3:$A$55,0),MATCH($I63,Calendario!$D$2:$H$2,0)),""),IF($K63=3,IF(AND((Y63=""),(Z63="")),INDEX(Calendario!$D$3:$H$55,MATCH(AA$4,Calendario!$A$3:$A$55,0),MATCH($I63,Calendario!$D$2:$H$2,0)),""),IF($K63=4,IF(AND((X63=""),(Y63=""),(Z63="")),INDEX(Calendario!$D$3:$H$55,MATCH(AA$4,Calendario!$A$3:$A$55,0),MATCH($I63,Calendario!$D$2:$H$2,0)),""))))))))</f>
        <v>44657</v>
      </c>
      <c r="AB63" s="108">
        <f>IF(ISBLANK($I63),"",IF(OR(EXACT(($I63),PROPER(TEXT(AB62,"dddd"))),(EXACT(($I63),PROPER(TEXT(AB61,"dddd"))))),"",IF(EXACT(($I63),(PROPER(TEXT(AB$3,"dddd")))),"",IF($K63=1,INDEX(Calendario!$D$3:$H$55,MATCH(AB$4,Calendario!$A$3:$A$55,0),MATCH($I63,Calendario!$D$2:$H$2,0)),IF($K63=2,IF(AA63="",INDEX(Calendario!$D$3:$H$55,MATCH(AB$4,Calendario!$A$3:$A$55,0),MATCH($I63,Calendario!$D$2:$H$2,0)),""),IF($K63=3,IF(AND((Z63=""),(AA63="")),INDEX(Calendario!$D$3:$H$55,MATCH(AB$4,Calendario!$A$3:$A$55,0),MATCH($I63,Calendario!$D$2:$H$2,0)),""),IF($K63=4,IF(AND((Y63=""),(Z63=""),(AA63="")),INDEX(Calendario!$D$3:$H$55,MATCH(AB$4,Calendario!$A$3:$A$55,0),MATCH($I63,Calendario!$D$2:$H$2,0)),""))))))))</f>
        <v>44664</v>
      </c>
      <c r="AC63" s="108">
        <f>IF(ISBLANK($I63),"",IF(OR(EXACT(($I63),PROPER(TEXT(AC62,"dddd"))),(EXACT(($I63),PROPER(TEXT(AC61,"dddd"))))),"",IF(EXACT(($I63),(PROPER(TEXT(AC$3,"dddd")))),"",IF($K63=1,INDEX(Calendario!$D$3:$H$55,MATCH(AC$4,Calendario!$A$3:$A$55,0),MATCH($I63,Calendario!$D$2:$H$2,0)),IF($K63=2,IF(AB63="",INDEX(Calendario!$D$3:$H$55,MATCH(AC$4,Calendario!$A$3:$A$55,0),MATCH($I63,Calendario!$D$2:$H$2,0)),""),IF($K63=3,IF(AND((AA63=""),(AB63="")),INDEX(Calendario!$D$3:$H$55,MATCH(AC$4,Calendario!$A$3:$A$55,0),MATCH($I63,Calendario!$D$2:$H$2,0)),""),IF($K63=4,IF(AND((Z63=""),(AA63=""),(AB63="")),INDEX(Calendario!$D$3:$H$55,MATCH(AC$4,Calendario!$A$3:$A$55,0),MATCH($I63,Calendario!$D$2:$H$2,0)),""))))))))</f>
        <v>44671</v>
      </c>
      <c r="AD63" s="108">
        <f>IF(ISBLANK($I63),"",IF(OR(EXACT(($I63),PROPER(TEXT(AD62,"dddd"))),(EXACT(($I63),PROPER(TEXT(AD61,"dddd"))))),"",IF(EXACT(($I63),(PROPER(TEXT(AD$3,"dddd")))),"",IF($K63=1,INDEX(Calendario!$D$3:$H$55,MATCH(AD$4,Calendario!$A$3:$A$55,0),MATCH($I63,Calendario!$D$2:$H$2,0)),IF($K63=2,IF(AC63="",INDEX(Calendario!$D$3:$H$55,MATCH(AD$4,Calendario!$A$3:$A$55,0),MATCH($I63,Calendario!$D$2:$H$2,0)),""),IF($K63=3,IF(AND((AB63=""),(AC63="")),INDEX(Calendario!$D$3:$H$55,MATCH(AD$4,Calendario!$A$3:$A$55,0),MATCH($I63,Calendario!$D$2:$H$2,0)),""),IF($K63=4,IF(AND((AA63=""),(AB63=""),(AC63="")),INDEX(Calendario!$D$3:$H$55,MATCH(AD$4,Calendario!$A$3:$A$55,0),MATCH($I63,Calendario!$D$2:$H$2,0)),""))))))))</f>
        <v>44678</v>
      </c>
      <c r="AE63" s="107">
        <f>IF(ISBLANK($I63),"",IF(OR(EXACT(($I63),PROPER(TEXT(AE62,"dddd"))),(EXACT(($I63),PROPER(TEXT(AE61,"dddd"))))),"",IF(EXACT(($I63),(PROPER(TEXT(AE$3,"dddd")))),"",IF($K63=1,INDEX(Calendario!$D$3:$H$55,MATCH(AE$4,Calendario!$A$3:$A$55,0),MATCH($I63,Calendario!$D$2:$H$2,0)),IF($K63=2,IF(AD63="",INDEX(Calendario!$D$3:$H$55,MATCH(AE$4,Calendario!$A$3:$A$55,0),MATCH($I63,Calendario!$D$2:$H$2,0)),""),IF($K63=3,IF(AND((AC63=""),(AD63="")),INDEX(Calendario!$D$3:$H$55,MATCH(AE$4,Calendario!$A$3:$A$55,0),MATCH($I63,Calendario!$D$2:$H$2,0)),""),IF($K63=4,IF(AND((AB63=""),(AC63=""),(AD63="")),INDEX(Calendario!$D$3:$H$55,MATCH(AE$4,Calendario!$A$3:$A$55,0),MATCH($I63,Calendario!$D$2:$H$2,0)),""))))))))</f>
        <v>44685</v>
      </c>
      <c r="AF63" s="107">
        <f>IF(ISBLANK($I63),"",IF(OR(EXACT(($I63),PROPER(TEXT(AF62,"dddd"))),(EXACT(($I63),PROPER(TEXT(AF61,"dddd"))))),"",IF(EXACT(($I63),(PROPER(TEXT(AF$3,"dddd")))),"",IF($K63=1,INDEX(Calendario!$D$3:$H$55,MATCH(AF$4,Calendario!$A$3:$A$55,0),MATCH($I63,Calendario!$D$2:$H$2,0)),IF($K63=2,IF(AE63="",INDEX(Calendario!$D$3:$H$55,MATCH(AF$4,Calendario!$A$3:$A$55,0),MATCH($I63,Calendario!$D$2:$H$2,0)),""),IF($K63=3,IF(AND((AD63=""),(AE63="")),INDEX(Calendario!$D$3:$H$55,MATCH(AF$4,Calendario!$A$3:$A$55,0),MATCH($I63,Calendario!$D$2:$H$2,0)),""),IF($K63=4,IF(AND((AC63=""),(AD63=""),(AE63="")),INDEX(Calendario!$D$3:$H$55,MATCH(AF$4,Calendario!$A$3:$A$55,0),MATCH($I63,Calendario!$D$2:$H$2,0)),""))))))))</f>
        <v>44692</v>
      </c>
      <c r="AG63" s="107">
        <f>IF(ISBLANK($I63),"",IF(OR(EXACT(($I63),PROPER(TEXT(AG62,"dddd"))),(EXACT(($I63),PROPER(TEXT(AG61,"dddd"))))),"",IF(EXACT(($I63),(PROPER(TEXT(AG$3,"dddd")))),"",IF($K63=1,INDEX(Calendario!$D$3:$H$55,MATCH(AG$4,Calendario!$A$3:$A$55,0),MATCH($I63,Calendario!$D$2:$H$2,0)),IF($K63=2,IF(AF63="",INDEX(Calendario!$D$3:$H$55,MATCH(AG$4,Calendario!$A$3:$A$55,0),MATCH($I63,Calendario!$D$2:$H$2,0)),""),IF($K63=3,IF(AND((AE63=""),(AF63="")),INDEX(Calendario!$D$3:$H$55,MATCH(AG$4,Calendario!$A$3:$A$55,0),MATCH($I63,Calendario!$D$2:$H$2,0)),""),IF($K63=4,IF(AND((AD63=""),(AE63=""),(AF63="")),INDEX(Calendario!$D$3:$H$55,MATCH(AG$4,Calendario!$A$3:$A$55,0),MATCH($I63,Calendario!$D$2:$H$2,0)),""))))))))</f>
        <v>44699</v>
      </c>
      <c r="AH63" s="107">
        <f>IF(ISBLANK($I63),"",IF(OR(EXACT(($I63),PROPER(TEXT(AH62,"dddd"))),(EXACT(($I63),PROPER(TEXT(AH61,"dddd"))))),"",IF(EXACT(($I63),(PROPER(TEXT(AH$3,"dddd")))),"",IF($K63=1,INDEX(Calendario!$D$3:$H$55,MATCH(AH$4,Calendario!$A$3:$A$55,0),MATCH($I63,Calendario!$D$2:$H$2,0)),IF($K63=2,IF(AG63="",INDEX(Calendario!$D$3:$H$55,MATCH(AH$4,Calendario!$A$3:$A$55,0),MATCH($I63,Calendario!$D$2:$H$2,0)),""),IF($K63=3,IF(AND((AF63=""),(AG63="")),INDEX(Calendario!$D$3:$H$55,MATCH(AH$4,Calendario!$A$3:$A$55,0),MATCH($I63,Calendario!$D$2:$H$2,0)),""),IF($K63=4,IF(AND((AE63=""),(AF63=""),(AG63="")),INDEX(Calendario!$D$3:$H$55,MATCH(AH$4,Calendario!$A$3:$A$55,0),MATCH($I63,Calendario!$D$2:$H$2,0)),""))))))))</f>
        <v>44706</v>
      </c>
      <c r="AI63" s="108">
        <f>IF(ISBLANK($I63),"",IF(OR(EXACT(($I63),PROPER(TEXT(AI62,"dddd"))),(EXACT(($I63),PROPER(TEXT(AI61,"dddd"))))),"",IF(EXACT(($I63),(PROPER(TEXT(AI$3,"dddd")))),"",IF($K63=1,INDEX(Calendario!$D$3:$H$55,MATCH(AI$4,Calendario!$A$3:$A$55,0),MATCH($I63,Calendario!$D$2:$H$2,0)),IF($K63=2,IF(AH63="",INDEX(Calendario!$D$3:$H$55,MATCH(AI$4,Calendario!$A$3:$A$55,0),MATCH($I63,Calendario!$D$2:$H$2,0)),""),IF($K63=3,IF(AND((AG63=""),(AH63="")),INDEX(Calendario!$D$3:$H$55,MATCH(AI$4,Calendario!$A$3:$A$55,0),MATCH($I63,Calendario!$D$2:$H$2,0)),""),IF($K63=4,IF(AND((AF63=""),(AG63=""),(AH63="")),INDEX(Calendario!$D$3:$H$55,MATCH(AI$4,Calendario!$A$3:$A$55,0),MATCH($I63,Calendario!$D$2:$H$2,0)),""))))))))</f>
        <v>44713</v>
      </c>
      <c r="AJ63" s="108">
        <f>IF(ISBLANK($I63),"",IF(OR(EXACT(($I63),PROPER(TEXT(AJ62,"dddd"))),(EXACT(($I63),PROPER(TEXT(AJ61,"dddd"))))),"",IF(EXACT(($I63),(PROPER(TEXT(AJ$3,"dddd")))),"",IF($K63=1,INDEX(Calendario!$D$3:$H$55,MATCH(AJ$4,Calendario!$A$3:$A$55,0),MATCH($I63,Calendario!$D$2:$H$2,0)),IF($K63=2,IF(AI63="",INDEX(Calendario!$D$3:$H$55,MATCH(AJ$4,Calendario!$A$3:$A$55,0),MATCH($I63,Calendario!$D$2:$H$2,0)),""),IF($K63=3,IF(AND((AH63=""),(AI63="")),INDEX(Calendario!$D$3:$H$55,MATCH(AJ$4,Calendario!$A$3:$A$55,0),MATCH($I63,Calendario!$D$2:$H$2,0)),""),IF($K63=4,IF(AND((AG63=""),(AH63=""),(AI63="")),INDEX(Calendario!$D$3:$H$55,MATCH(AJ$4,Calendario!$A$3:$A$55,0),MATCH($I63,Calendario!$D$2:$H$2,0)),""))))))))</f>
        <v>44720</v>
      </c>
      <c r="AK63" s="108">
        <f>IF(ISBLANK($I63),"",IF(OR(EXACT(($I63),PROPER(TEXT(AK62,"dddd"))),(EXACT(($I63),PROPER(TEXT(AK61,"dddd"))))),"",IF(EXACT(($I63),(PROPER(TEXT(AK$3,"dddd")))),"",IF($K63=1,INDEX(Calendario!$D$3:$H$55,MATCH(AK$4,Calendario!$A$3:$A$55,0),MATCH($I63,Calendario!$D$2:$H$2,0)),IF($K63=2,IF(AJ63="",INDEX(Calendario!$D$3:$H$55,MATCH(AK$4,Calendario!$A$3:$A$55,0),MATCH($I63,Calendario!$D$2:$H$2,0)),""),IF($K63=3,IF(AND((AI63=""),(AJ63="")),INDEX(Calendario!$D$3:$H$55,MATCH(AK$4,Calendario!$A$3:$A$55,0),MATCH($I63,Calendario!$D$2:$H$2,0)),""),IF($K63=4,IF(AND((AH63=""),(AI63=""),(AJ63="")),INDEX(Calendario!$D$3:$H$55,MATCH(AK$4,Calendario!$A$3:$A$55,0),MATCH($I63,Calendario!$D$2:$H$2,0)),""))))))))</f>
        <v>44727</v>
      </c>
      <c r="AL63" s="108">
        <f>IF(ISBLANK($I63),"",IF(OR(EXACT(($I63),PROPER(TEXT(AL62,"dddd"))),(EXACT(($I63),PROPER(TEXT(AL61,"dddd"))))),"",IF(EXACT(($I63),(PROPER(TEXT(AL$3,"dddd")))),"",IF($K63=1,INDEX(Calendario!$D$3:$H$55,MATCH(AL$4,Calendario!$A$3:$A$55,0),MATCH($I63,Calendario!$D$2:$H$2,0)),IF($K63=2,IF(AK63="",INDEX(Calendario!$D$3:$H$55,MATCH(AL$4,Calendario!$A$3:$A$55,0),MATCH($I63,Calendario!$D$2:$H$2,0)),""),IF($K63=3,IF(AND((AJ63=""),(AK63="")),INDEX(Calendario!$D$3:$H$55,MATCH(AL$4,Calendario!$A$3:$A$55,0),MATCH($I63,Calendario!$D$2:$H$2,0)),""),IF($K63=4,IF(AND((AI63=""),(AJ63=""),(AK63="")),INDEX(Calendario!$D$3:$H$55,MATCH(AL$4,Calendario!$A$3:$A$55,0),MATCH($I63,Calendario!$D$2:$H$2,0)),""))))))))</f>
        <v>44734</v>
      </c>
      <c r="AM63" s="108">
        <f>IF(ISBLANK($I63),"",IF(OR(EXACT(($I63),PROPER(TEXT(AM62,"dddd"))),(EXACT(($I63),PROPER(TEXT(AM61,"dddd"))))),"",IF(EXACT(($I63),(PROPER(TEXT(AM$3,"dddd")))),"",IF($K63=1,INDEX(Calendario!$D$3:$H$55,MATCH(AM$4,Calendario!$A$3:$A$55,0),MATCH($I63,Calendario!$D$2:$H$2,0)),IF($K63=2,IF(AL63="",INDEX(Calendario!$D$3:$H$55,MATCH(AM$4,Calendario!$A$3:$A$55,0),MATCH($I63,Calendario!$D$2:$H$2,0)),""),IF($K63=3,IF(AND((AK63=""),(AL63="")),INDEX(Calendario!$D$3:$H$55,MATCH(AM$4,Calendario!$A$3:$A$55,0),MATCH($I63,Calendario!$D$2:$H$2,0)),""),IF($K63=4,IF(AND((AJ63=""),(AK63=""),(AL63="")),INDEX(Calendario!$D$3:$H$55,MATCH(AM$4,Calendario!$A$3:$A$55,0),MATCH($I63,Calendario!$D$2:$H$2,0)),""))))))))</f>
        <v>44741</v>
      </c>
      <c r="AN63" s="107">
        <f>IF(ISBLANK($I63),"",IF(OR(EXACT(($I63),PROPER(TEXT(AN62,"dddd"))),(EXACT(($I63),PROPER(TEXT(AN61,"dddd"))))),"",IF(EXACT(($I63),(PROPER(TEXT(AN$3,"dddd")))),"",IF($K63=1,INDEX(Calendario!$D$3:$H$55,MATCH(AN$4,Calendario!$A$3:$A$55,0),MATCH($I63,Calendario!$D$2:$H$2,0)),IF($K63=2,IF(AM63="",INDEX(Calendario!$D$3:$H$55,MATCH(AN$4,Calendario!$A$3:$A$55,0),MATCH($I63,Calendario!$D$2:$H$2,0)),""),IF($K63=3,IF(AND((AL63=""),(AM63="")),INDEX(Calendario!$D$3:$H$55,MATCH(AN$4,Calendario!$A$3:$A$55,0),MATCH($I63,Calendario!$D$2:$H$2,0)),""),IF($K63=4,IF(AND((AK63=""),(AL63=""),(AM63="")),INDEX(Calendario!$D$3:$H$55,MATCH(AN$4,Calendario!$A$3:$A$55,0),MATCH($I63,Calendario!$D$2:$H$2,0)),""))))))))</f>
        <v>44748</v>
      </c>
      <c r="AO63" s="107">
        <f>IF(ISBLANK($I63),"",IF(OR(EXACT(($I63),PROPER(TEXT(AO62,"dddd"))),(EXACT(($I63),PROPER(TEXT(AO61,"dddd"))))),"",IF(EXACT(($I63),(PROPER(TEXT(AO$3,"dddd")))),"",IF($K63=1,INDEX(Calendario!$D$3:$H$55,MATCH(AO$4,Calendario!$A$3:$A$55,0),MATCH($I63,Calendario!$D$2:$H$2,0)),IF($K63=2,IF(AN63="",INDEX(Calendario!$D$3:$H$55,MATCH(AO$4,Calendario!$A$3:$A$55,0),MATCH($I63,Calendario!$D$2:$H$2,0)),""),IF($K63=3,IF(AND((AM63=""),(AN63="")),INDEX(Calendario!$D$3:$H$55,MATCH(AO$4,Calendario!$A$3:$A$55,0),MATCH($I63,Calendario!$D$2:$H$2,0)),""),IF($K63=4,IF(AND((AL63=""),(AM63=""),(AN63="")),INDEX(Calendario!$D$3:$H$55,MATCH(AO$4,Calendario!$A$3:$A$55,0),MATCH($I63,Calendario!$D$2:$H$2,0)),""))))))))</f>
        <v>44755</v>
      </c>
      <c r="AP63" s="107" t="str">
        <f>IF(ISBLANK($I63),"",IF(OR(EXACT(($I63),PROPER(TEXT(AP62,"dddd"))),(EXACT(($I63),PROPER(TEXT(AP61,"dddd"))))),"",IF(EXACT(($I63),(PROPER(TEXT(AP$3,"dddd")))),"",IF($K63=1,INDEX(Calendario!$D$3:$H$55,MATCH(AP$4,Calendario!$A$3:$A$55,0),MATCH($I63,Calendario!$D$2:$H$2,0)),IF($K63=2,IF(AO63="",INDEX(Calendario!$D$3:$H$55,MATCH(AP$4,Calendario!$A$3:$A$55,0),MATCH($I63,Calendario!$D$2:$H$2,0)),""),IF($K63=3,IF(AND((AN63=""),(AO63="")),INDEX(Calendario!$D$3:$H$55,MATCH(AP$4,Calendario!$A$3:$A$55,0),MATCH($I63,Calendario!$D$2:$H$2,0)),""),IF($K63=4,IF(AND((AM63=""),(AN63=""),(AO63="")),INDEX(Calendario!$D$3:$H$55,MATCH(AP$4,Calendario!$A$3:$A$55,0),MATCH($I63,Calendario!$D$2:$H$2,0)),""))))))))</f>
        <v/>
      </c>
      <c r="AQ63" s="107">
        <f>IF(ISBLANK($I63),"",IF(OR(EXACT(($I63),PROPER(TEXT(AQ62,"dddd"))),(EXACT(($I63),PROPER(TEXT(AQ61,"dddd"))))),"",IF(EXACT(($I63),(PROPER(TEXT(AQ$3,"dddd")))),"",IF($K63=1,INDEX(Calendario!$D$3:$H$55,MATCH(AQ$4,Calendario!$A$3:$A$55,0),MATCH($I63,Calendario!$D$2:$H$2,0)),IF($K63=2,IF(AP63="",INDEX(Calendario!$D$3:$H$55,MATCH(AQ$4,Calendario!$A$3:$A$55,0),MATCH($I63,Calendario!$D$2:$H$2,0)),""),IF($K63=3,IF(AND((AO63=""),(AP63="")),INDEX(Calendario!$D$3:$H$55,MATCH(AQ$4,Calendario!$A$3:$A$55,0),MATCH($I63,Calendario!$D$2:$H$2,0)),""),IF($K63=4,IF(AND((AN63=""),(AO63=""),(AP63="")),INDEX(Calendario!$D$3:$H$55,MATCH(AQ$4,Calendario!$A$3:$A$55,0),MATCH($I63,Calendario!$D$2:$H$2,0)),""))))))))</f>
        <v>44769</v>
      </c>
      <c r="AR63" s="108">
        <f>IF(ISBLANK($I63),"",IF(OR(EXACT(($I63),PROPER(TEXT(AR62,"dddd"))),(EXACT(($I63),PROPER(TEXT(AR61,"dddd"))))),"",IF(EXACT(($I63),(PROPER(TEXT(AR$3,"dddd")))),"",IF($K63=1,INDEX(Calendario!$D$3:$H$55,MATCH(AR$4,Calendario!$A$3:$A$55,0),MATCH($I63,Calendario!$D$2:$H$2,0)),IF($K63=2,IF(AQ63="",INDEX(Calendario!$D$3:$H$55,MATCH(AR$4,Calendario!$A$3:$A$55,0),MATCH($I63,Calendario!$D$2:$H$2,0)),""),IF($K63=3,IF(AND((AP63=""),(AQ63="")),INDEX(Calendario!$D$3:$H$55,MATCH(AR$4,Calendario!$A$3:$A$55,0),MATCH($I63,Calendario!$D$2:$H$2,0)),""),IF($K63=4,IF(AND((AO63=""),(AP63=""),(AQ63="")),INDEX(Calendario!$D$3:$H$55,MATCH(AR$4,Calendario!$A$3:$A$55,0),MATCH($I63,Calendario!$D$2:$H$2,0)),""))))))))</f>
        <v>44776</v>
      </c>
      <c r="AS63" s="108">
        <f>IF(ISBLANK($I63),"",IF(OR(EXACT(($I63),PROPER(TEXT(AS62,"dddd"))),(EXACT(($I63),PROPER(TEXT(AS61,"dddd"))))),"",IF(EXACT(($I63),(PROPER(TEXT(AS$3,"dddd")))),"",IF($K63=1,INDEX(Calendario!$D$3:$H$55,MATCH(AS$4,Calendario!$A$3:$A$55,0),MATCH($I63,Calendario!$D$2:$H$2,0)),IF($K63=2,IF(AR63="",INDEX(Calendario!$D$3:$H$55,MATCH(AS$4,Calendario!$A$3:$A$55,0),MATCH($I63,Calendario!$D$2:$H$2,0)),""),IF($K63=3,IF(AND((AQ63=""),(AR63="")),INDEX(Calendario!$D$3:$H$55,MATCH(AS$4,Calendario!$A$3:$A$55,0),MATCH($I63,Calendario!$D$2:$H$2,0)),""),IF($K63=4,IF(AND((AP63=""),(AQ63=""),(AR63="")),INDEX(Calendario!$D$3:$H$55,MATCH(AS$4,Calendario!$A$3:$A$55,0),MATCH($I63,Calendario!$D$2:$H$2,0)),""))))))))</f>
        <v>44783</v>
      </c>
      <c r="AT63" s="108">
        <f>IF(ISBLANK($I63),"",IF(OR(EXACT(($I63),PROPER(TEXT(AT62,"dddd"))),(EXACT(($I63),PROPER(TEXT(AT61,"dddd"))))),"",IF(EXACT(($I63),(PROPER(TEXT(AT$3,"dddd")))),"",IF($K63=1,INDEX(Calendario!$D$3:$H$55,MATCH(AT$4,Calendario!$A$3:$A$55,0),MATCH($I63,Calendario!$D$2:$H$2,0)),IF($K63=2,IF(AS63="",INDEX(Calendario!$D$3:$H$55,MATCH(AT$4,Calendario!$A$3:$A$55,0),MATCH($I63,Calendario!$D$2:$H$2,0)),""),IF($K63=3,IF(AND((AR63=""),(AS63="")),INDEX(Calendario!$D$3:$H$55,MATCH(AT$4,Calendario!$A$3:$A$55,0),MATCH($I63,Calendario!$D$2:$H$2,0)),""),IF($K63=4,IF(AND((AQ63=""),(AR63=""),(AS63="")),INDEX(Calendario!$D$3:$H$55,MATCH(AT$4,Calendario!$A$3:$A$55,0),MATCH($I63,Calendario!$D$2:$H$2,0)),""))))))))</f>
        <v>44790</v>
      </c>
      <c r="AU63" s="108">
        <f>IF(ISBLANK($I63),"",IF(OR(EXACT(($I63),PROPER(TEXT(AU62,"dddd"))),(EXACT(($I63),PROPER(TEXT(AU61,"dddd"))))),"",IF(EXACT(($I63),(PROPER(TEXT(AU$3,"dddd")))),"",IF($K63=1,INDEX(Calendario!$D$3:$H$55,MATCH(AU$4,Calendario!$A$3:$A$55,0),MATCH($I63,Calendario!$D$2:$H$2,0)),IF($K63=2,IF(AT63="",INDEX(Calendario!$D$3:$H$55,MATCH(AU$4,Calendario!$A$3:$A$55,0),MATCH($I63,Calendario!$D$2:$H$2,0)),""),IF($K63=3,IF(AND((AS63=""),(AT63="")),INDEX(Calendario!$D$3:$H$55,MATCH(AU$4,Calendario!$A$3:$A$55,0),MATCH($I63,Calendario!$D$2:$H$2,0)),""),IF($K63=4,IF(AND((AR63=""),(AS63=""),(AT63="")),INDEX(Calendario!$D$3:$H$55,MATCH(AU$4,Calendario!$A$3:$A$55,0),MATCH($I63,Calendario!$D$2:$H$2,0)),""))))))))</f>
        <v>44797</v>
      </c>
      <c r="AV63" s="107">
        <f>IF(ISBLANK($I63),"",IF(OR(EXACT(($I63),PROPER(TEXT(AV62,"dddd"))),(EXACT(($I63),PROPER(TEXT(AV61,"dddd"))))),"",IF(EXACT(($I63),(PROPER(TEXT(AV$3,"dddd")))),"",IF($K63=1,INDEX(Calendario!$D$3:$H$55,MATCH(AV$4,Calendario!$A$3:$A$55,0),MATCH($I63,Calendario!$D$2:$H$2,0)),IF($K63=2,IF(AU63="",INDEX(Calendario!$D$3:$H$55,MATCH(AV$4,Calendario!$A$3:$A$55,0),MATCH($I63,Calendario!$D$2:$H$2,0)),""),IF($K63=3,IF(AND((AT63=""),(AU63="")),INDEX(Calendario!$D$3:$H$55,MATCH(AV$4,Calendario!$A$3:$A$55,0),MATCH($I63,Calendario!$D$2:$H$2,0)),""),IF($K63=4,IF(AND((AS63=""),(AT63=""),(AU63="")),INDEX(Calendario!$D$3:$H$55,MATCH(AV$4,Calendario!$A$3:$A$55,0),MATCH($I63,Calendario!$D$2:$H$2,0)),""))))))))</f>
        <v>44804</v>
      </c>
      <c r="AW63" s="107">
        <f>IF(ISBLANK($I63),"",IF(OR(EXACT(($I63),PROPER(TEXT(AW62,"dddd"))),(EXACT(($I63),PROPER(TEXT(AW61,"dddd"))))),"",IF(EXACT(($I63),(PROPER(TEXT(AW$3,"dddd")))),"",IF($K63=1,INDEX(Calendario!$D$3:$H$55,MATCH(AW$4,Calendario!$A$3:$A$55,0),MATCH($I63,Calendario!$D$2:$H$2,0)),IF($K63=2,IF(AV63="",INDEX(Calendario!$D$3:$H$55,MATCH(AW$4,Calendario!$A$3:$A$55,0),MATCH($I63,Calendario!$D$2:$H$2,0)),""),IF($K63=3,IF(AND((AU63=""),(AV63="")),INDEX(Calendario!$D$3:$H$55,MATCH(AW$4,Calendario!$A$3:$A$55,0),MATCH($I63,Calendario!$D$2:$H$2,0)),""),IF($K63=4,IF(AND((AT63=""),(AU63=""),(AV63="")),INDEX(Calendario!$D$3:$H$55,MATCH(AW$4,Calendario!$A$3:$A$55,0),MATCH($I63,Calendario!$D$2:$H$2,0)),""))))))))</f>
        <v>44811</v>
      </c>
      <c r="AX63" s="107">
        <f>IF(ISBLANK($I63),"",IF(OR(EXACT(($I63),PROPER(TEXT(AX62,"dddd"))),(EXACT(($I63),PROPER(TEXT(AX61,"dddd"))))),"",IF(EXACT(($I63),(PROPER(TEXT(AX$3,"dddd")))),"",IF($K63=1,INDEX(Calendario!$D$3:$H$55,MATCH(AX$4,Calendario!$A$3:$A$55,0),MATCH($I63,Calendario!$D$2:$H$2,0)),IF($K63=2,IF(AW63="",INDEX(Calendario!$D$3:$H$55,MATCH(AX$4,Calendario!$A$3:$A$55,0),MATCH($I63,Calendario!$D$2:$H$2,0)),""),IF($K63=3,IF(AND((AV63=""),(AW63="")),INDEX(Calendario!$D$3:$H$55,MATCH(AX$4,Calendario!$A$3:$A$55,0),MATCH($I63,Calendario!$D$2:$H$2,0)),""),IF($K63=4,IF(AND((AU63=""),(AV63=""),(AW63="")),INDEX(Calendario!$D$3:$H$55,MATCH(AX$4,Calendario!$A$3:$A$55,0),MATCH($I63,Calendario!$D$2:$H$2,0)),""))))))))</f>
        <v>44818</v>
      </c>
      <c r="AY63" s="107">
        <f>IF(ISBLANK($I63),"",IF(OR(EXACT(($I63),PROPER(TEXT(AY62,"dddd"))),(EXACT(($I63),PROPER(TEXT(AY61,"dddd"))))),"",IF(EXACT(($I63),(PROPER(TEXT(AY$3,"dddd")))),"",IF($K63=1,INDEX(Calendario!$D$3:$H$55,MATCH(AY$4,Calendario!$A$3:$A$55,0),MATCH($I63,Calendario!$D$2:$H$2,0)),IF($K63=2,IF(AX63="",INDEX(Calendario!$D$3:$H$55,MATCH(AY$4,Calendario!$A$3:$A$55,0),MATCH($I63,Calendario!$D$2:$H$2,0)),""),IF($K63=3,IF(AND((AW63=""),(AX63="")),INDEX(Calendario!$D$3:$H$55,MATCH(AY$4,Calendario!$A$3:$A$55,0),MATCH($I63,Calendario!$D$2:$H$2,0)),""),IF($K63=4,IF(AND((AV63=""),(AW63=""),(AX63="")),INDEX(Calendario!$D$3:$H$55,MATCH(AY$4,Calendario!$A$3:$A$55,0),MATCH($I63,Calendario!$D$2:$H$2,0)),""))))))))</f>
        <v>44825</v>
      </c>
      <c r="AZ63" s="107">
        <f>IF(ISBLANK($I63),"",IF(OR(EXACT(($I63),PROPER(TEXT(AZ62,"dddd"))),(EXACT(($I63),PROPER(TEXT(AZ61,"dddd"))))),"",IF(EXACT(($I63),(PROPER(TEXT(AZ$3,"dddd")))),"",IF($K63=1,INDEX(Calendario!$D$3:$H$55,MATCH(AZ$4,Calendario!$A$3:$A$55,0),MATCH($I63,Calendario!$D$2:$H$2,0)),IF($K63=2,IF(AY63="",INDEX(Calendario!$D$3:$H$55,MATCH(AZ$4,Calendario!$A$3:$A$55,0),MATCH($I63,Calendario!$D$2:$H$2,0)),""),IF($K63=3,IF(AND((AX63=""),(AY63="")),INDEX(Calendario!$D$3:$H$55,MATCH(AZ$4,Calendario!$A$3:$A$55,0),MATCH($I63,Calendario!$D$2:$H$2,0)),""),IF($K63=4,IF(AND((AW63=""),(AX63=""),(AY63="")),INDEX(Calendario!$D$3:$H$55,MATCH(AZ$4,Calendario!$A$3:$A$55,0),MATCH($I63,Calendario!$D$2:$H$2,0)),""))))))))</f>
        <v>44832</v>
      </c>
      <c r="BA63" s="108">
        <f>IF(ISBLANK($I63),"",IF(OR(EXACT(($I63),PROPER(TEXT(BA62,"dddd"))),(EXACT(($I63),PROPER(TEXT(BA61,"dddd"))))),"",IF(EXACT(($I63),(PROPER(TEXT(BA$3,"dddd")))),"",IF($K63=1,INDEX(Calendario!$D$3:$H$55,MATCH(BA$4,Calendario!$A$3:$A$55,0),MATCH($I63,Calendario!$D$2:$H$2,0)),IF($K63=2,IF(AZ63="",INDEX(Calendario!$D$3:$H$55,MATCH(BA$4,Calendario!$A$3:$A$55,0),MATCH($I63,Calendario!$D$2:$H$2,0)),""),IF($K63=3,IF(AND((AY63=""),(AZ63="")),INDEX(Calendario!$D$3:$H$55,MATCH(BA$4,Calendario!$A$3:$A$55,0),MATCH($I63,Calendario!$D$2:$H$2,0)),""),IF($K63=4,IF(AND((AX63=""),(AY63=""),(AZ63="")),INDEX(Calendario!$D$3:$H$55,MATCH(BA$4,Calendario!$A$3:$A$55,0),MATCH($I63,Calendario!$D$2:$H$2,0)),""))))))))</f>
        <v>44839</v>
      </c>
      <c r="BB63" s="108">
        <f>IF(ISBLANK($I63),"",IF(OR(EXACT(($I63),PROPER(TEXT(BB62,"dddd"))),(EXACT(($I63),PROPER(TEXT(BB61,"dddd"))))),"",IF(EXACT(($I63),(PROPER(TEXT(BB$3,"dddd")))),"",IF($K63=1,INDEX(Calendario!$D$3:$H$55,MATCH(BB$4,Calendario!$A$3:$A$55,0),MATCH($I63,Calendario!$D$2:$H$2,0)),IF($K63=2,IF(BA63="",INDEX(Calendario!$D$3:$H$55,MATCH(BB$4,Calendario!$A$3:$A$55,0),MATCH($I63,Calendario!$D$2:$H$2,0)),""),IF($K63=3,IF(AND((AZ63=""),(BA63="")),INDEX(Calendario!$D$3:$H$55,MATCH(BB$4,Calendario!$A$3:$A$55,0),MATCH($I63,Calendario!$D$2:$H$2,0)),""),IF($K63=4,IF(AND((AY63=""),(AZ63=""),(BA63="")),INDEX(Calendario!$D$3:$H$55,MATCH(BB$4,Calendario!$A$3:$A$55,0),MATCH($I63,Calendario!$D$2:$H$2,0)),""))))))))</f>
        <v>44846</v>
      </c>
      <c r="BC63" s="108">
        <f>IF(ISBLANK($I63),"",IF(OR(EXACT(($I63),PROPER(TEXT(BC62,"dddd"))),(EXACT(($I63),PROPER(TEXT(BC61,"dddd"))))),"",IF(EXACT(($I63),(PROPER(TEXT(BC$3,"dddd")))),"",IF($K63=1,INDEX(Calendario!$D$3:$H$55,MATCH(BC$4,Calendario!$A$3:$A$55,0),MATCH($I63,Calendario!$D$2:$H$2,0)),IF($K63=2,IF(BB63="",INDEX(Calendario!$D$3:$H$55,MATCH(BC$4,Calendario!$A$3:$A$55,0),MATCH($I63,Calendario!$D$2:$H$2,0)),""),IF($K63=3,IF(AND((BA63=""),(BB63="")),INDEX(Calendario!$D$3:$H$55,MATCH(BC$4,Calendario!$A$3:$A$55,0),MATCH($I63,Calendario!$D$2:$H$2,0)),""),IF($K63=4,IF(AND((AZ63=""),(BA63=""),(BB63="")),INDEX(Calendario!$D$3:$H$55,MATCH(BC$4,Calendario!$A$3:$A$55,0),MATCH($I63,Calendario!$D$2:$H$2,0)),""))))))))</f>
        <v>44853</v>
      </c>
      <c r="BD63" s="108">
        <f>IF(ISBLANK($I63),"",IF(OR(EXACT(($I63),PROPER(TEXT(BD62,"dddd"))),(EXACT(($I63),PROPER(TEXT(BD61,"dddd"))))),"",IF(EXACT(($I63),(PROPER(TEXT(BD$3,"dddd")))),"",IF($K63=1,INDEX(Calendario!$D$3:$H$55,MATCH(BD$4,Calendario!$A$3:$A$55,0),MATCH($I63,Calendario!$D$2:$H$2,0)),IF($K63=2,IF(BC63="",INDEX(Calendario!$D$3:$H$55,MATCH(BD$4,Calendario!$A$3:$A$55,0),MATCH($I63,Calendario!$D$2:$H$2,0)),""),IF($K63=3,IF(AND((BB63=""),(BC63="")),INDEX(Calendario!$D$3:$H$55,MATCH(BD$4,Calendario!$A$3:$A$55,0),MATCH($I63,Calendario!$D$2:$H$2,0)),""),IF($K63=4,IF(AND((BA63=""),(BB63=""),(BC63="")),INDEX(Calendario!$D$3:$H$55,MATCH(BD$4,Calendario!$A$3:$A$55,0),MATCH($I63,Calendario!$D$2:$H$2,0)),""))))))))</f>
        <v>44860</v>
      </c>
      <c r="BE63" s="107">
        <f>IF(ISBLANK($I63),"",IF(OR(EXACT(($I63),PROPER(TEXT(BE62,"dddd"))),(EXACT(($I63),PROPER(TEXT(BE61,"dddd"))))),"",IF(EXACT(($I63),(PROPER(TEXT(BE$3,"dddd")))),"",IF($K63=1,INDEX(Calendario!$D$3:$H$55,MATCH(BE$4,Calendario!$A$3:$A$55,0),MATCH($I63,Calendario!$D$2:$H$2,0)),IF($K63=2,IF(BD63="",INDEX(Calendario!$D$3:$H$55,MATCH(BE$4,Calendario!$A$3:$A$55,0),MATCH($I63,Calendario!$D$2:$H$2,0)),""),IF($K63=3,IF(AND((BC63=""),(BD63="")),INDEX(Calendario!$D$3:$H$55,MATCH(BE$4,Calendario!$A$3:$A$55,0),MATCH($I63,Calendario!$D$2:$H$2,0)),""),IF($K63=4,IF(AND((BB63=""),(BC63=""),(BD63="")),INDEX(Calendario!$D$3:$H$55,MATCH(BE$4,Calendario!$A$3:$A$55,0),MATCH($I63,Calendario!$D$2:$H$2,0)),""))))))))</f>
        <v>44867</v>
      </c>
      <c r="BF63" s="107">
        <f>IF(ISBLANK($I63),"",IF(OR(EXACT(($I63),PROPER(TEXT(BF62,"dddd"))),(EXACT(($I63),PROPER(TEXT(BF61,"dddd"))))),"",IF(EXACT(($I63),(PROPER(TEXT(BF$3,"dddd")))),"",IF($K63=1,INDEX(Calendario!$D$3:$H$55,MATCH(BF$4,Calendario!$A$3:$A$55,0),MATCH($I63,Calendario!$D$2:$H$2,0)),IF($K63=2,IF(BE63="",INDEX(Calendario!$D$3:$H$55,MATCH(BF$4,Calendario!$A$3:$A$55,0),MATCH($I63,Calendario!$D$2:$H$2,0)),""),IF($K63=3,IF(AND((BD63=""),(BE63="")),INDEX(Calendario!$D$3:$H$55,MATCH(BF$4,Calendario!$A$3:$A$55,0),MATCH($I63,Calendario!$D$2:$H$2,0)),""),IF($K63=4,IF(AND((BC63=""),(BD63=""),(BE63="")),INDEX(Calendario!$D$3:$H$55,MATCH(BF$4,Calendario!$A$3:$A$55,0),MATCH($I63,Calendario!$D$2:$H$2,0)),""))))))))</f>
        <v>44874</v>
      </c>
      <c r="BG63" s="107">
        <f>IF(ISBLANK($I63),"",IF(OR(EXACT(($I63),PROPER(TEXT(BG62,"dddd"))),(EXACT(($I63),PROPER(TEXT(BG61,"dddd"))))),"",IF(EXACT(($I63),(PROPER(TEXT(BG$3,"dddd")))),"",IF($K63=1,INDEX(Calendario!$D$3:$H$55,MATCH(BG$4,Calendario!$A$3:$A$55,0),MATCH($I63,Calendario!$D$2:$H$2,0)),IF($K63=2,IF(BF63="",INDEX(Calendario!$D$3:$H$55,MATCH(BG$4,Calendario!$A$3:$A$55,0),MATCH($I63,Calendario!$D$2:$H$2,0)),""),IF($K63=3,IF(AND((BE63=""),(BF63="")),INDEX(Calendario!$D$3:$H$55,MATCH(BG$4,Calendario!$A$3:$A$55,0),MATCH($I63,Calendario!$D$2:$H$2,0)),""),IF($K63=4,IF(AND((BD63=""),(BE63=""),(BF63="")),INDEX(Calendario!$D$3:$H$55,MATCH(BG$4,Calendario!$A$3:$A$55,0),MATCH($I63,Calendario!$D$2:$H$2,0)),""))))))))</f>
        <v>44881</v>
      </c>
      <c r="BH63" s="107">
        <f>IF(ISBLANK($I63),"",IF(OR(EXACT(($I63),PROPER(TEXT(BH62,"dddd"))),(EXACT(($I63),PROPER(TEXT(BH61,"dddd"))))),"",IF(EXACT(($I63),(PROPER(TEXT(BH$3,"dddd")))),"",IF($K63=1,INDEX(Calendario!$D$3:$H$55,MATCH(BH$4,Calendario!$A$3:$A$55,0),MATCH($I63,Calendario!$D$2:$H$2,0)),IF($K63=2,IF(BG63="",INDEX(Calendario!$D$3:$H$55,MATCH(BH$4,Calendario!$A$3:$A$55,0),MATCH($I63,Calendario!$D$2:$H$2,0)),""),IF($K63=3,IF(AND((BF63=""),(BG63="")),INDEX(Calendario!$D$3:$H$55,MATCH(BH$4,Calendario!$A$3:$A$55,0),MATCH($I63,Calendario!$D$2:$H$2,0)),""),IF($K63=4,IF(AND((BE63=""),(BF63=""),(BG63="")),INDEX(Calendario!$D$3:$H$55,MATCH(BH$4,Calendario!$A$3:$A$55,0),MATCH($I63,Calendario!$D$2:$H$2,0)),""))))))))</f>
        <v>44888</v>
      </c>
      <c r="BI63" s="108">
        <f>IF(ISBLANK($I63),"",IF(OR(EXACT(($I63),PROPER(TEXT(BI62,"dddd"))),(EXACT(($I63),PROPER(TEXT(BI61,"dddd"))))),"",IF(EXACT(($I63),(PROPER(TEXT(BI$3,"dddd")))),"",IF($K63=1,INDEX(Calendario!$D$3:$H$55,MATCH(BI$4,Calendario!$A$3:$A$55,0),MATCH($I63,Calendario!$D$2:$H$2,0)),IF($K63=2,IF(BH63="",INDEX(Calendario!$D$3:$H$55,MATCH(BI$4,Calendario!$A$3:$A$55,0),MATCH($I63,Calendario!$D$2:$H$2,0)),""),IF($K63=3,IF(AND((BG63=""),(BH63="")),INDEX(Calendario!$D$3:$H$55,MATCH(BI$4,Calendario!$A$3:$A$55,0),MATCH($I63,Calendario!$D$2:$H$2,0)),""),IF($K63=4,IF(AND((BF63=""),(BG63=""),(BH63="")),INDEX(Calendario!$D$3:$H$55,MATCH(BI$4,Calendario!$A$3:$A$55,0),MATCH($I63,Calendario!$D$2:$H$2,0)),""))))))))</f>
        <v>44895</v>
      </c>
      <c r="BJ63" s="108">
        <f>IF(ISBLANK($I63),"",IF(OR(EXACT(($I63),PROPER(TEXT(BJ62,"dddd"))),(EXACT(($I63),PROPER(TEXT(BJ61,"dddd"))))),"",IF(EXACT(($I63),(PROPER(TEXT(BJ$3,"dddd")))),"",IF($K63=1,INDEX(Calendario!$D$3:$H$55,MATCH(BJ$4,Calendario!$A$3:$A$55,0),MATCH($I63,Calendario!$D$2:$H$2,0)),IF($K63=2,IF(BI63="",INDEX(Calendario!$D$3:$H$55,MATCH(BJ$4,Calendario!$A$3:$A$55,0),MATCH($I63,Calendario!$D$2:$H$2,0)),""),IF($K63=3,IF(AND((BH63=""),(BI63="")),INDEX(Calendario!$D$3:$H$55,MATCH(BJ$4,Calendario!$A$3:$A$55,0),MATCH($I63,Calendario!$D$2:$H$2,0)),""),IF($K63=4,IF(AND((BG63=""),(BH63=""),(BI63="")),INDEX(Calendario!$D$3:$H$55,MATCH(BJ$4,Calendario!$A$3:$A$55,0),MATCH($I63,Calendario!$D$2:$H$2,0)),""))))))))</f>
        <v>44902</v>
      </c>
      <c r="BK63" s="108">
        <f>IF(ISBLANK($I63),"",IF(OR(EXACT(($I63),PROPER(TEXT(BK62,"dddd"))),(EXACT(($I63),PROPER(TEXT(BK61,"dddd"))))),"",IF(EXACT(($I63),(PROPER(TEXT(BK$3,"dddd")))),"",IF($K63=1,INDEX(Calendario!$D$3:$H$55,MATCH(BK$4,Calendario!$A$3:$A$55,0),MATCH($I63,Calendario!$D$2:$H$2,0)),IF($K63=2,IF(BJ63="",INDEX(Calendario!$D$3:$H$55,MATCH(BK$4,Calendario!$A$3:$A$55,0),MATCH($I63,Calendario!$D$2:$H$2,0)),""),IF($K63=3,IF(AND((BI63=""),(BJ63="")),INDEX(Calendario!$D$3:$H$55,MATCH(BK$4,Calendario!$A$3:$A$55,0),MATCH($I63,Calendario!$D$2:$H$2,0)),""),IF($K63=4,IF(AND((BH63=""),(BI63=""),(BJ63="")),INDEX(Calendario!$D$3:$H$55,MATCH(BK$4,Calendario!$A$3:$A$55,0),MATCH($I63,Calendario!$D$2:$H$2,0)),""))))))))</f>
        <v>44909</v>
      </c>
      <c r="BL63" s="108">
        <f>IF(ISBLANK($I63),"",IF(OR(EXACT(($I63),PROPER(TEXT(BL62,"dddd"))),(EXACT(($I63),PROPER(TEXT(BL61,"dddd"))))),"",IF(EXACT(($I63),(PROPER(TEXT(BL$3,"dddd")))),"",IF($K63=1,INDEX(Calendario!$D$3:$H$55,MATCH(BL$4,Calendario!$A$3:$A$55,0),MATCH($I63,Calendario!$D$2:$H$2,0)),IF($K63=2,IF(BK63="",INDEX(Calendario!$D$3:$H$55,MATCH(BL$4,Calendario!$A$3:$A$55,0),MATCH($I63,Calendario!$D$2:$H$2,0)),""),IF($K63=3,IF(AND((BJ63=""),(BK63="")),INDEX(Calendario!$D$3:$H$55,MATCH(BL$4,Calendario!$A$3:$A$55,0),MATCH($I63,Calendario!$D$2:$H$2,0)),""),IF($K63=4,IF(AND((BI63=""),(BJ63=""),(BK63="")),INDEX(Calendario!$D$3:$H$55,MATCH(BL$4,Calendario!$A$3:$A$55,0),MATCH($I63,Calendario!$D$2:$H$2,0)),""))))))))</f>
        <v>44916</v>
      </c>
      <c r="BM63" s="108">
        <f>IF(ISBLANK($I63),"",IF(OR(EXACT(($I63),PROPER(TEXT(BM62,"dddd"))),(EXACT(($I63),PROPER(TEXT(BM61,"dddd"))))),"",IF(EXACT(($I63),(PROPER(TEXT(BM$3,"dddd")))),"",IF($K63=1,INDEX(Calendario!$D$3:$H$55,MATCH(BM$4,Calendario!$A$3:$A$55,0),MATCH($I63,Calendario!$D$2:$H$2,0)),IF($K63=2,IF(BL63="",INDEX(Calendario!$D$3:$H$55,MATCH(BM$4,Calendario!$A$3:$A$55,0),MATCH($I63,Calendario!$D$2:$H$2,0)),""),IF($K63=3,IF(AND((BK63=""),(BL63="")),INDEX(Calendario!$D$3:$H$55,MATCH(BM$4,Calendario!$A$3:$A$55,0),MATCH($I63,Calendario!$D$2:$H$2,0)),""),IF($K63=4,IF(AND((BJ63=""),(BK63=""),(BL63="")),INDEX(Calendario!$D$3:$H$55,MATCH(BM$4,Calendario!$A$3:$A$55,0),MATCH($I63,Calendario!$D$2:$H$2,0)),""))))))))</f>
        <v>44923</v>
      </c>
      <c r="BO63" s="88" t="s">
        <v>945</v>
      </c>
    </row>
    <row r="64" spans="1:67" s="88" customFormat="1" ht="26.25" customHeight="1" x14ac:dyDescent="0.25">
      <c r="A64" s="178">
        <f t="shared" si="1"/>
        <v>46</v>
      </c>
      <c r="B64" s="176" t="s">
        <v>1283</v>
      </c>
      <c r="C64" s="176" t="s">
        <v>1579</v>
      </c>
      <c r="D64" s="177" t="str">
        <f>IF(ISNA(VLOOKUP(C64,TSeccBS!$D:$H,5,FALSE)),"",VLOOKUP(C64,TSeccBS!$D:$H,5,FALSE))</f>
        <v>BUCARAMANGA</v>
      </c>
      <c r="E64" s="176" t="s">
        <v>945</v>
      </c>
      <c r="F64" s="176" t="s">
        <v>63</v>
      </c>
      <c r="G64" s="177" t="str">
        <f>IF(ISNA(VLOOKUP(F64,Tmunic!$C$2:$D$1160,2,FALSE)),"",VLOOKUP(F64,Tmunic!$C$2:$D$1160,2,FALSE))</f>
        <v>UB BARRANCABERMEJA</v>
      </c>
      <c r="H64" s="184" t="str">
        <f>IF(ISNA(VLOOKUP(G64,TDirReg!$F$1:$H$184,3,0)),"",VLOOKUP(G64,TDirReg!$F$1:$H$184,3,0))</f>
        <v>Calle 52 Nº 89-30 Sector Comercial Frente a Cristo Petrolero</v>
      </c>
      <c r="I64" s="196" t="s">
        <v>128</v>
      </c>
      <c r="J64" s="195" t="s">
        <v>133</v>
      </c>
      <c r="K64" s="197">
        <v>2</v>
      </c>
      <c r="L64" s="202">
        <f t="shared" si="2"/>
        <v>25</v>
      </c>
      <c r="M64" s="107" t="str">
        <f>IF(ISBLANK($I64),"",IF(EXACT(($I64),(PROPER(TEXT(M$3,"dddd")))),"",IF(EXACT(M$4,$J64),IF($K64=1,INDEX(Calendario!$D$3:$H$55,MATCH(M$4,Calendario!$A$3:$A$55,0),MATCH($I64,Calendario!$D$2:$H$2,0)),INDEX(Calendario!$D$3:$H$55,MATCH($J64,Calendario!$A$3:$A$55,0),MATCH($I64,Calendario!$D$2:$H$2,0))),"")))</f>
        <v/>
      </c>
      <c r="N64" s="107" t="str">
        <f>IF(ISBLANK($I64),"",IF(OR(EXACT(($I64),PROPER(TEXT(N62,"dddd"))),(EXACT(($I64),PROPER(TEXT(N63,"dddd"))))),"",IF(EXACT(($I64),(PROPER(TEXT(N$3,"dddd")))),"",IF(EXACT(N$4,$J64),IF(M64="",IF(OR(($K64=4),($K64=3),($K64=2),($K64=1)),INDEX(Calendario!$D$3:$H$55,MATCH(N$4,Calendario!$A$3:$A$55,0),MATCH($I64,Calendario!$D$2:$H$2,0)),"")),IF($K64=1,IF(AND(M64="",EXACT((N$4),(CONCATENATE(Calendario!$A$1," ",(MID($J64,8,2))+1)))),INDEX(Calendario!$D$3:$H$55,MATCH(N$4,Calendario!$A$3:$A$55,0),MATCH($I64,Calendario!$D$2:$H$2,0)),IF(M64="","",INDEX(Calendario!$D$3:$H$55,MATCH(N$4,Calendario!$A$3:$A$55,0),MATCH($I64,Calendario!$D$2:$H$2,0)))),IF($K64=2,IF(M64="",IF(EXACT($K64,N$4),INDEX(Calendario!$D$3:$H$55,MATCH(N$4,Calendario!$A$3:$A$55,0),MATCH($I64,Calendario!$D$2:$H$2,0)),""),""),IF($K64=3,IF((M64=""),IF(EXACT($K64,N$4),INDEX(Calendario!$D$3:$H$55,MATCH(N$4,Calendario!$A$3:$A$55,0),MATCH($I64,Calendario!$D$2:$H$2,0)),""),""),IF($K64=4,IF((M64=""),IF(EXACT($K64,N$4),INDEX(Calendario!$D$3:$H$55,MATCH(N$4,Calendario!$A$3:$A$55,0),MATCH($I64,Calendario!$D$2:$H$2,0)),""),""),1))))))))</f>
        <v/>
      </c>
      <c r="O64" s="107" t="str">
        <f>IF(ISBLANK($I64),"",IF(EXACT(($I64),(PROPER(TEXT(O$3,"dddd")))),"",IF(OR(EXACT(($I64),PROPER(TEXT(O62,"dddd"))),(EXACT(($I64),PROPER(TEXT(O63,"dddd"))))),"",IF(EXACT(O$4,$J64),IF(N64="",IF(OR(($K64=4),($K64=3),($K64=2),($K64=1)),INDEX(Calendario!$D$3:$H$55,MATCH(O$4,Calendario!$A$3:$A$55,0),MATCH($I64,Calendario!$D$2:$H$2,0)),"")),IF($K64=1,IF(AND(M64="",EXACT((O$4),(CONCATENATE(Calendario!$A$1," ",(MID($J64,8,2))+1)))),INDEX(Calendario!$D$3:$H$55,MATCH(O$4,Calendario!$A$3:$A$55,0),MATCH($I64,Calendario!$D$2:$H$2,0)),IF(N64="",IF(EXACT(($I64),(PROPER(TEXT(N$3,"dddd")))),INDEX(Calendario!$D$3:$H$55,MATCH(O$4,Calendario!$A$3:$A$55,0),MATCH($I64,Calendario!$D$2:$H$2,0)),""),INDEX(Calendario!$D$3:$H$55,MATCH(O$4,Calendario!$A$3:$A$55,0),MATCH($I64,Calendario!$D$2:$H$2,0)))),IF(EXACT($M$4,"Semana 1"),IF($K64=2,IF(N64="",IF(OR(($J64="Semana 1"),($J64="Semana 2"),($J64="Semana 3")),INDEX(Calendario!$D$3:$H$55,MATCH(O$4,Calendario!$A$3:$A$55,0),MATCH($I64,Calendario!$D$2:$H$2,0)),""),""),IF($K64=3,IF(AND((M64=""),(N64="")),IF(OR(($J64="Semana 1"),($J64="Semana 2"),($J64="Semana 3")),INDEX(Calendario!$D$3:$H$55,MATCH(O$4,Calendario!$A$3:$A$55,0),MATCH($I64,Calendario!$D$2:$H$2,0)),""),""),IF($K64=4,IF(AND((M64=""),(N64="")),IF(OR(($J64="Semana 1"),($J64="Semana 2"),($J64="Semana 3")),INDEX(Calendario!$D$3:$H$55,MATCH(O$4,Calendario!$A$3:$A$55,0),MATCH($I64,Calendario!$D$2:$H$2,0)),""),"")))),IF($K64=2,IF(N64="",IF(OR(($J64="Semana 1"),($J64="Semana 2")),INDEX(Calendario!$D$3:$H$55,MATCH(O$4,Calendario!$A$3:$A$55,0),MATCH($I64,Calendario!$D$2:$H$2,0)),""),""),IF($K64=3,IF(AND((M64=""),(N64="")),IF(OR(($J64="Semana 1"),($J64="Semana 2")),INDEX(Calendario!$D$3:$H$55,MATCH(O$4,Calendario!$A$3:$A$55,0),MATCH($I64,Calendario!$D$2:$H$2,0)),""),""),IF($K64=4,IF(AND((M64=""),(N64="")),IF(OR(($J64="Semana 1"),($J64="Semana 2")),INDEX(Calendario!$D$3:$H$55,MATCH(O$4,Calendario!$A$3:$A$55,0),MATCH($I64,Calendario!$D$2:$H$2,0)),""),""))))))))))</f>
        <v/>
      </c>
      <c r="P64" s="107">
        <f>IF(ISBLANK($I64),"",IF(EXACT(($I64),(PROPER(TEXT(P$3,"dddd")))),"",IF(OR(EXACT(($I64),PROPER(TEXT(P62,"dddd"))),(EXACT(($I64),PROPER(TEXT(P63,"dddd"))))),"",IF(EXACT(P$4,$J64),IF(O64="",IF(OR(($K64=4),($K64=3),($K64=2),($K64=1)),INDEX(Calendario!$D$3:$H$55,MATCH(P$4,Calendario!$A$3:$A$55,0),MATCH($I64,Calendario!$D$2:$H$2,0)),"")),IF($K64=1,IF(AND(M64="",EXACT((P$4),(CONCATENATE(Calendario!$A$1," ",(MID($J64,8,2))+1)))),INDEX(Calendario!$D$3:$H$55,MATCH(P$4,Calendario!$A$3:$A$55,0),MATCH($I64,Calendario!$D$2:$H$2,0)),IF(O64="",IF(EXACT(($I64),(PROPER(TEXT(O$3,"dddd")))),INDEX(Calendario!$D$3:$H$55,MATCH(P$4,Calendario!$A$3:$A$55,0),MATCH($I64,Calendario!$D$2:$H$2,0)),""),INDEX(Calendario!$D$3:$H$55,MATCH(P$4,Calendario!$A$3:$A$55,0),MATCH($I64,Calendario!$D$2:$H$2,0)))),IF(EXACT($M$4,"Semana 1"),IF($K64=2,IF(O64="",IF(OR(($J64="Semana 1"),($J64="Semana 2"),($J64="Semana 3"),($J64="Semana 4")),INDEX(Calendario!$D$3:$H$55,MATCH(P$4,Calendario!$A$3:$A$55,0),MATCH($I64,Calendario!$D$2:$H$2,0)),""),""),IF($K64=3,IF(AND((N64=""),(O64="")),IF(OR(($J64="Semana 1"),($J64="Semana 2"),($J64="Semana 3"),($J64="Semana 4")),INDEX(Calendario!$D$3:$H$55,MATCH(P$4,Calendario!$A$3:$A$55,0),MATCH($I64,Calendario!$D$2:$H$2,0)),""),""),IF($K64=4,IF(AND((M64=""),(N64=""),(O64="")),IF(OR(($J64="Semana 1"),($J64="Semana 2"),($J64="Semana 3"),($J64="Semana 4")),INDEX(Calendario!$D$3:$H$55,MATCH(P$4,Calendario!$A$3:$A$55,0),MATCH($I64,Calendario!$D$2:$H$2,0)),""),"")))),IF($K64=2,IF(O64="",IF(OR(($J64="Semana 1"),($J64="Semana 2"),($J64="Semana 3")),INDEX(Calendario!$D$3:$H$55,MATCH(P$4,Calendario!$A$3:$A$55,0),MATCH($I64,Calendario!$D$2:$H$2,0)),""),""),IF($K64=3,IF(AND((N64=""),(O64="")),IF(OR(($J64="Semana 1"),($J64="Semana 2"),($J64="Semana 3")),INDEX(Calendario!$D$3:$H$55,MATCH(P$4,Calendario!$A$3:$A$55,0),MATCH($I64,Calendario!$D$2:$H$2,0)),""),""),IF($K64=4,IF(AND((M64=""),(N64=""),(O64="")),IF(OR(($J64="Semana 1"),($J64="Semana 2"),($J64="Semana 3")),INDEX(Calendario!$D$3:$H$55,MATCH(P$4,Calendario!$A$3:$A$55,0),MATCH($I64,Calendario!$D$2:$H$2,0)),""),""))))))))))</f>
        <v>44581</v>
      </c>
      <c r="Q64" s="107" t="str">
        <f>IF(ISBLANK($I64),"",IF(EXACT(($I64),(PROPER(TEXT(Q$3,"dddd")))),"",IF(OR(EXACT(($I64),PROPER(TEXT(Q62,"dddd"))),(EXACT(($I64),PROPER(TEXT(Q63,"dddd"))))),"",IF(EXACT(Q$4,$J64),IF(P64="",IF(OR(($K64=4),($K64=3),($K64=2),($K64=1)),INDEX(Calendario!$D$3:$H$55,MATCH(Q$4,Calendario!$A$3:$A$55,0),MATCH($I64,Calendario!$D$2:$H$2,0)),"")),IF($K64=1,IF(AND(M64="",EXACT((Q$4),(CONCATENATE(Calendario!$A$1," ",(MID($J64,8,2))+1)))),INDEX(Calendario!$D$3:$H$55,MATCH(Q$4,Calendario!$A$3:$A$55,0),MATCH($I64,Calendario!$D$2:$H$2,0)),IF(P64="","",INDEX(Calendario!$D$3:$H$55,MATCH(Q$4,Calendario!$A$3:$A$55,0),MATCH($I64,Calendario!$D$2:$H$2,0)))),IF(EXACT($M$4,"Semana 1"),IF($K64=2,IF(P64="",IF(OR(($J64="Semana 1"),($J64="Semana 2"),($J64="Semana 3"),($J64="Semana 4"),($J64="Semana 5")),INDEX(Calendario!$D$3:$H$55,MATCH(Q$4,Calendario!$A$3:$A$55,0),MATCH($I64,Calendario!$D$2:$H$2,0)),""),""),IF($K64=3,IF(AND((O64=""),(P64="")),IF(OR(($J64="Semana 1"),($J64="Semana 2"),($J64="Semana 3"),($J64="Semana 4"),($J64="Semana 5")),INDEX(Calendario!$D$3:$H$55,MATCH(Q$4,Calendario!$A$3:$A$55,0),MATCH($I64,Calendario!$D$2:$H$2,0)),""),""),IF($K64=4,IF(AND((N64=""),(O64=""),(P64="")),IF(OR(($J64="Semana 1"),($J64="Semana 2"),($J64="Semana 3"),($J64="Semana 4"),($J64="Semana 5")),INDEX(Calendario!$D$3:$H$55,MATCH(Q$4,Calendario!$A$3:$A$55,0),MATCH($I64,Calendario!$D$2:$H$2,0)),""),"")))),IF($K64=2,IF(P64="",IF(OR(($J64="Semana 1"),($J64="Semana 2"),($J64="Semana 3"),($J64="Semana 4")),INDEX(Calendario!$D$3:$H$55,MATCH(Q$4,Calendario!$A$3:$A$55,0),MATCH($I64,Calendario!$D$2:$H$2,0)),""),""),IF($K64=3,IF(AND((O64=""),(P64="")),IF(OR(($J64="Semana 1"),($J64="Semana 2"),($J64="Semana 3"),($J64="Semana 4")),INDEX(Calendario!$D$3:$H$55,MATCH(Q$4,Calendario!$A$3:$A$55,0),MATCH($I64,Calendario!$D$2:$H$2,0)),""),""),IF($K64=4,IF(AND((N64=""),(O64=""),(P64="")),IF(OR(($J64="Semana 1"),($J64="Semana 2"),($J64="Semana 3"),($J64="Semana 4")),INDEX(Calendario!$D$3:$H$55,MATCH(Q$4,Calendario!$A$3:$A$55,0),MATCH($I64,Calendario!$D$2:$H$2,0)),""),""))))))))))</f>
        <v/>
      </c>
      <c r="R64" s="108">
        <f>IF(ISBLANK($I64),"",IF(EXACT(($I64),(PROPER(TEXT(R$3,"dddd")))),"",IF(OR(EXACT(($I64),PROPER(TEXT(R62,"dddd"))),(EXACT(($I64),PROPER(TEXT(R63,"dddd"))))),"",IF(EXACT(R$4,$J64),IF(Q64="",IF(OR(($K64=4),($K64=3),($K64=2),($K64=1)),INDEX(Calendario!$D$3:$H$55,MATCH(R$4,Calendario!$A$3:$A$55,0),MATCH($I64,Calendario!$D$2:$H$2,0)),"")),IF($K64=1,IF(AND(N64="",EXACT((R$4),(CONCATENATE(Calendario!$A$1," ",(MID($J64,8,2))+1)))),INDEX(Calendario!$D$3:$H$55,MATCH(R$4,Calendario!$A$3:$A$55,0),MATCH($I64,Calendario!$D$2:$H$2,0)),IF(Q64="","",INDEX(Calendario!$D$3:$H$55,MATCH(R$4,Calendario!$A$3:$A$55,0),MATCH($I64,Calendario!$D$2:$H$2,0)))),IF(EXACT($M$4,"Semana 1"),IF($K64=2,IF(Q64="",IF(OR(($J64="Semana 1"),($J64="Semana 2"),($J64="Semana 3"),($J64="Semana 4"),($J64="Semana 5"),($J64="Semana 6")),INDEX(Calendario!$D$3:$H$55,MATCH(R$4,Calendario!$A$3:$A$55,0),MATCH($I64,Calendario!$D$2:$H$2,0)),""),""),IF($K64=3,IF(AND((P64=""),(Q64="")),IF(OR(($J64="Semana 1"),($J64="Semana 2"),($J64="Semana 3"),($J64="Semana 4"),($J64="Semana 5"),($J64="Semana 6")),INDEX(Calendario!$D$3:$H$55,MATCH(R$4,Calendario!$A$3:$A$55,0),MATCH($I64,Calendario!$D$2:$H$2,0)),""),""),IF($K64=4,IF(AND((O64=""),(P64=""),(Q64="")),IF(OR(($J64="Semana 1"),($J64="Semana 2"),($J64="Semana 3"),($J64="Semana 4"),($J64="Semana 5"),($J64="Semana 6")),INDEX(Calendario!$D$3:$H$55,MATCH(R$4,Calendario!$A$3:$A$55,0),MATCH($I64,Calendario!$D$2:$H$2,0)),""),"")))),IF($K64=2,IF(Q64="",IF(OR(($J64="Semana 1"),($J64="Semana 2"),($J64="Semana 3"),($J64="Semana 4"),($J64="Semana 5")),INDEX(Calendario!$D$3:$H$55,MATCH(R$4,Calendario!$A$3:$A$55,0),MATCH($I64,Calendario!$D$2:$H$2,0)),""),""),IF($K64=3,IF(AND((P64=""),(Q64="")),IF(OR(($J64="Semana 1"),($J64="Semana 2"),($J64="Semana 3"),($J64="Semana 4"),($J64="Semana 5")),INDEX(Calendario!$D$3:$H$55,MATCH(R$4,Calendario!$A$3:$A$55,0),MATCH($I64,Calendario!$D$2:$H$2,0)),""),""),IF($K64=4,IF(AND((O64=""),(P64=""),(Q64="")),IF(OR(($J64="Semana 1"),($J64="Semana 2"),($J64="Semana 3"),($J64="Semana 4"),($J64="Semana 5")),INDEX(Calendario!$D$3:$H$55,MATCH(R$4,Calendario!$A$3:$A$55,0),MATCH($I64,Calendario!$D$2:$H$2,0)),""),""))))))))))</f>
        <v>44595</v>
      </c>
      <c r="S64" s="108" t="str">
        <f>IF(ISBLANK($I64),"",IF(EXACT(($I64),(PROPER(TEXT(S$3,"dddd")))),"",IF(OR(EXACT(($I64),PROPER(TEXT(S62,"dddd"))),(EXACT(($I64),PROPER(TEXT(S63,"dddd"))))),"",IF(EXACT(S$4,$J64),IF(R64="",IF(OR(($K64=4),($K64=3),($K64=2),($K64=1)),INDEX(Calendario!$D$3:$H$55,MATCH(S$4,Calendario!$A$3:$A$55,0),MATCH($I64,Calendario!$D$2:$H$2,0)),"")),IF($K64=1,IF(AND(O64="",EXACT((S$4),(CONCATENATE(Calendario!$A$1," ",(MID($J64,8,2))+1)))),INDEX(Calendario!$D$3:$H$55,MATCH(S$4,Calendario!$A$3:$A$55,0),MATCH($I64,Calendario!$D$2:$H$2,0)),IF(R64="",IF(EXACT(($I64),(PROPER(TEXT(R$3,"dddd")))),INDEX(Calendario!$D$3:$H$55,MATCH(S$4,Calendario!$A$3:$A$55,0),MATCH($I64,Calendario!$D$2:$H$2,0)),""),INDEX(Calendario!$D$3:$H$55,MATCH(S$4,Calendario!$A$3:$A$55,0),MATCH($I64,Calendario!$D$2:$H$2,0)))),IF(EXACT($M$4,"Semana 1"),IF($K64=2,IF(R64="",IF(OR(($J64="Semana 1"),($J64="Semana 2"),($J64="Semana 3"),($J64="Semana 4"),($J64="Semana 5"),($J64="Semana 6"),($J64="Semana 7")),INDEX(Calendario!$D$3:$H$55,MATCH(S$4,Calendario!$A$3:$A$55,0),MATCH($I64,Calendario!$D$2:$H$2,0)),""),""),IF($K64=3,IF(AND((Q64=""),(R64="")),IF(OR(($J64="Semana 1"),($J64="Semana 2"),($J64="Semana 3"),($J64="Semana 4"),($J64="Semana 5"),($J64="Semana 6"),($J64="Semana 7")),INDEX(Calendario!$D$3:$H$55,MATCH(S$4,Calendario!$A$3:$A$55,0),MATCH($I64,Calendario!$D$2:$H$2,0)),""),""),IF($K64=4,IF(AND((P64=""),(Q64=""),(R64="")),IF(OR(($J64="Semana 1"),($J64="Semana 2"),($J64="Semana 3"),($J64="Semana 4"),($J64="Semana 5"),($J64="Semana 6"),($J64="Semana 7")),INDEX(Calendario!$D$3:$H$55,MATCH(S$4,Calendario!$A$3:$A$55,0),MATCH($I64,Calendario!$D$2:$H$2,0)),""),"")))),IF($K64=2,IF(R64="",IF(OR(($J64="Semana 1"),($J64="Semana 2"),($J64="Semana 3"),($J64="Semana 4"),($J64="Semana 5"),($J64="Semana 6")),INDEX(Calendario!$D$3:$H$55,MATCH(S$4,Calendario!$A$3:$A$55,0),MATCH($I64,Calendario!$D$2:$H$2,0)),""),""),IF($K64=3,IF(AND((Q64=""),(R64="")),IF(OR(($J64="Semana 1"),($J64="Semana 2"),($J64="Semana 3"),($J64="Semana 4"),($J64="Semana 5"),($J64="Semana 6")),INDEX(Calendario!$D$3:$H$55,MATCH(S$4,Calendario!$A$3:$A$55,0),MATCH($I64,Calendario!$D$2:$H$2,0)),""),""),IF($K64=4,IF(AND((P64=""),(Q64=""),(R64="")),IF(OR(($J64="Semana 1"),($J64="Semana 2"),($J64="Semana 3"),($J64="Semana 4"),($J64="Semana 5"),($J64="Semana 6")),INDEX(Calendario!$D$3:$H$55,MATCH(S$4,Calendario!$A$3:$A$55,0),MATCH($I64,Calendario!$D$2:$H$2,0)),""),""))))))))))</f>
        <v/>
      </c>
      <c r="T64" s="108">
        <f>IF(ISBLANK($I64),"",IF(EXACT(($I64),(PROPER(TEXT(T$3,"dddd")))),"",IF(OR(EXACT(($I64),PROPER(TEXT(T62,"dddd"))),(EXACT(($I64),PROPER(TEXT(T63,"dddd"))))),"",IF(EXACT(T$4,$J64),IF(S64="",IF(OR(($K64=4),($K64=3),($K64=2),($K64=1)),INDEX(Calendario!$D$3:$H$55,MATCH(T$4,Calendario!$A$3:$A$55,0),MATCH($I64,Calendario!$D$2:$H$2,0)),"")),IF($K64=1,IF(AND(P64="",EXACT((T$4),(CONCATENATE(Calendario!$A$1," ",(MID($J64,8,2))+1)))),INDEX(Calendario!$D$3:$H$55,MATCH(T$4,Calendario!$A$3:$A$55,0),MATCH($I64,Calendario!$D$2:$H$2,0)),IF(S64="",IF(EXACT(($I64),(PROPER(TEXT(S$3,"dddd")))),INDEX(Calendario!$D$3:$H$55,MATCH(T$4,Calendario!$A$3:$A$55,0),MATCH($I64,Calendario!$D$2:$H$2,0)),""),INDEX(Calendario!$D$3:$H$55,MATCH(T$4,Calendario!$A$3:$A$55,0),MATCH($I64,Calendario!$D$2:$H$2,0)))),IF(EXACT($M$4,"Semana 1"),IF($K64=2,IF(S64="",IF(OR(($J64="Semana 1"),($J64="Semana 2"),($J64="Semana 3"),($J64="Semana 4"),($J64="Semana 5"),($J64="Semana 6"),($J64="Semana 7"),($J64="Semana 8")),INDEX(Calendario!$D$3:$H$55,MATCH(T$4,Calendario!$A$3:$A$55,0),MATCH($I64,Calendario!$D$2:$H$2,0)),""),""),IF($K64=3,IF(AND((R64=""),(S64="")),IF(OR(($J64="Semana 1"),($J64="Semana 2"),($J64="Semana 3"),($J64="Semana 4"),($J64="Semana 5"),($J64="Semana 6"),($J64="Semana 7"),($J64="Semana 8")),INDEX(Calendario!$D$3:$H$55,MATCH(T$4,Calendario!$A$3:$A$55,0),MATCH($I64,Calendario!$D$2:$H$2,0)),""),""),IF($K64=4,IF(AND((Q64=""),(R64=""),(S64="")),IF(OR(($J64="Semana 1"),($J64="Semana 2"),($J64="Semana 3"),($J64="Semana 4"),($J64="Semana 5"),($J64="Semana 6"),($J64="Semana 7"),($J64="Semana 8")),INDEX(Calendario!$D$3:$H$55,MATCH(T$4,Calendario!$A$3:$A$55,0),MATCH($I64,Calendario!$D$2:$H$2,0)),""),"")))),IF($K64=2,IF(S64="",IF(OR(($J64="Semana 1"),($J64="Semana 2"),($J64="Semana 3"),($J64="Semana 4"),($J64="Semana 5"),($J64="Semana 6"),($J64="Semana 7")),INDEX(Calendario!$D$3:$H$55,MATCH(T$4,Calendario!$A$3:$A$55,0),MATCH($I64,Calendario!$D$2:$H$2,0)),""),""),IF($K64=3,IF(AND((R64=""),(S64="")),IF(OR(($J64="Semana 1"),($J64="Semana 2"),($J64="Semana 3"),($J64="Semana 4"),($J64="Semana 5"),($J64="Semana 6"),($J64="Semana 7")),INDEX(Calendario!$D$3:$H$55,MATCH(T$4,Calendario!$A$3:$A$55,0),MATCH($I64,Calendario!$D$2:$H$2,0)),""),""),IF($K64=4,IF(AND((Q64=""),(R64=""),(S64="")),IF(OR(($J64="Semana 1"),($J64="Semana 2"),($J64="Semana 3"),($J64="Semana 4"),($J64="Semana 5"),($J64="Semana 6"),($J64="Semana 7")),INDEX(Calendario!$D$3:$H$55,MATCH(T$4,Calendario!$A$3:$A$55,0),MATCH($I64,Calendario!$D$2:$H$2,0)),""),""))))))))))</f>
        <v>44609</v>
      </c>
      <c r="U64" s="108" t="str">
        <f>IF(ISBLANK($I64),"",IF(OR(EXACT(($I64),PROPER(TEXT(U63,"dddd"))),(EXACT(($I64),PROPER(TEXT(U62,"dddd"))))),"",IF(EXACT(($I64),(PROPER(TEXT(U$3,"dddd")))),"",IF($K64=1,INDEX(Calendario!$D$3:$H$55,MATCH(U$4,Calendario!$A$3:$A$55,0),MATCH($I64,Calendario!$D$2:$H$2,0)),IF($K64=2,IF(T64="",INDEX(Calendario!$D$3:$H$55,MATCH(U$4,Calendario!$A$3:$A$55,0),MATCH($I64,Calendario!$D$2:$H$2,0)),""),IF($K64=3,IF(AND((S64=""),(T64="")),INDEX(Calendario!$D$3:$H$55,MATCH(U$4,Calendario!$A$3:$A$55,0),MATCH($I64,Calendario!$D$2:$H$2,0)),""),IF($K64=4,IF(AND((R64=""),(S64=""),(T64="")),INDEX(Calendario!$D$3:$H$55,MATCH(U$4,Calendario!$A$3:$A$55,0),MATCH($I64,Calendario!$D$2:$H$2,0)),""))))))))</f>
        <v/>
      </c>
      <c r="V64" s="107">
        <f>IF(ISBLANK($I64),"",IF(OR(EXACT(($I64),PROPER(TEXT(V63,"dddd"))),(EXACT(($I64),PROPER(TEXT(V62,"dddd"))))),"",IF(EXACT(($I64),(PROPER(TEXT(V$3,"dddd")))),"",IF($K64=1,INDEX(Calendario!$D$3:$H$55,MATCH(V$4,Calendario!$A$3:$A$55,0),MATCH($I64,Calendario!$D$2:$H$2,0)),IF($K64=2,IF(U64="",INDEX(Calendario!$D$3:$H$55,MATCH(V$4,Calendario!$A$3:$A$55,0),MATCH($I64,Calendario!$D$2:$H$2,0)),""),IF($K64=3,IF(AND((T64=""),(U64="")),INDEX(Calendario!$D$3:$H$55,MATCH(V$4,Calendario!$A$3:$A$55,0),MATCH($I64,Calendario!$D$2:$H$2,0)),""),IF($K64=4,IF(AND((S64=""),(T64=""),(U64="")),INDEX(Calendario!$D$3:$H$55,MATCH(V$4,Calendario!$A$3:$A$55,0),MATCH($I64,Calendario!$D$2:$H$2,0)),""))))))))</f>
        <v>44623</v>
      </c>
      <c r="W64" s="107" t="str">
        <f>IF(ISBLANK($I64),"",IF(OR(EXACT(($I64),PROPER(TEXT(W63,"dddd"))),(EXACT(($I64),PROPER(TEXT(W62,"dddd"))))),"",IF(EXACT(($I64),(PROPER(TEXT(W$3,"dddd")))),"",IF($K64=1,INDEX(Calendario!$D$3:$H$55,MATCH(W$4,Calendario!$A$3:$A$55,0),MATCH($I64,Calendario!$D$2:$H$2,0)),IF($K64=2,IF(V64="",INDEX(Calendario!$D$3:$H$55,MATCH(W$4,Calendario!$A$3:$A$55,0),MATCH($I64,Calendario!$D$2:$H$2,0)),""),IF($K64=3,IF(AND((U64=""),(V64="")),INDEX(Calendario!$D$3:$H$55,MATCH(W$4,Calendario!$A$3:$A$55,0),MATCH($I64,Calendario!$D$2:$H$2,0)),""),IF($K64=4,IF(AND((T64=""),(U64=""),(V64="")),INDEX(Calendario!$D$3:$H$55,MATCH(W$4,Calendario!$A$3:$A$55,0),MATCH($I64,Calendario!$D$2:$H$2,0)),""))))))))</f>
        <v/>
      </c>
      <c r="X64" s="107">
        <f>IF(ISBLANK($I64),"",IF(OR(EXACT(($I64),PROPER(TEXT(X63,"dddd"))),(EXACT(($I64),PROPER(TEXT(X62,"dddd"))))),"",IF(EXACT(($I64),(PROPER(TEXT(X$3,"dddd")))),"",IF($K64=1,INDEX(Calendario!$D$3:$H$55,MATCH(X$4,Calendario!$A$3:$A$55,0),MATCH($I64,Calendario!$D$2:$H$2,0)),IF($K64=2,IF(W64="",INDEX(Calendario!$D$3:$H$55,MATCH(X$4,Calendario!$A$3:$A$55,0),MATCH($I64,Calendario!$D$2:$H$2,0)),""),IF($K64=3,IF(AND((V64=""),(W64="")),INDEX(Calendario!$D$3:$H$55,MATCH(X$4,Calendario!$A$3:$A$55,0),MATCH($I64,Calendario!$D$2:$H$2,0)),""),IF($K64=4,IF(AND((U64=""),(V64=""),(W64="")),INDEX(Calendario!$D$3:$H$55,MATCH(X$4,Calendario!$A$3:$A$55,0),MATCH($I64,Calendario!$D$2:$H$2,0)),""))))))))</f>
        <v>44637</v>
      </c>
      <c r="Y64" s="107" t="str">
        <f>IF(ISBLANK($I64),"",IF(OR(EXACT(($I64),PROPER(TEXT(Y63,"dddd"))),(EXACT(($I64),PROPER(TEXT(Y62,"dddd"))))),"",IF(EXACT(($I64),(PROPER(TEXT(Y$3,"dddd")))),"",IF($K64=1,INDEX(Calendario!$D$3:$H$55,MATCH(Y$4,Calendario!$A$3:$A$55,0),MATCH($I64,Calendario!$D$2:$H$2,0)),IF($K64=2,IF(X64="",INDEX(Calendario!$D$3:$H$55,MATCH(Y$4,Calendario!$A$3:$A$55,0),MATCH($I64,Calendario!$D$2:$H$2,0)),""),IF($K64=3,IF(AND((W64=""),(X64="")),INDEX(Calendario!$D$3:$H$55,MATCH(Y$4,Calendario!$A$3:$A$55,0),MATCH($I64,Calendario!$D$2:$H$2,0)),""),IF($K64=4,IF(AND((V64=""),(W64=""),(X64="")),INDEX(Calendario!$D$3:$H$55,MATCH(Y$4,Calendario!$A$3:$A$55,0),MATCH($I64,Calendario!$D$2:$H$2,0)),""))))))))</f>
        <v/>
      </c>
      <c r="Z64" s="107">
        <f>IF(ISBLANK($I64),"",IF(OR(EXACT(($I64),PROPER(TEXT(Z63,"dddd"))),(EXACT(($I64),PROPER(TEXT(Z62,"dddd"))))),"",IF(EXACT(($I64),(PROPER(TEXT(Z$3,"dddd")))),"",IF($K64=1,INDEX(Calendario!$D$3:$H$55,MATCH(Z$4,Calendario!$A$3:$A$55,0),MATCH($I64,Calendario!$D$2:$H$2,0)),IF($K64=2,IF(Y64="",INDEX(Calendario!$D$3:$H$55,MATCH(Z$4,Calendario!$A$3:$A$55,0),MATCH($I64,Calendario!$D$2:$H$2,0)),""),IF($K64=3,IF(AND((X64=""),(Y64="")),INDEX(Calendario!$D$3:$H$55,MATCH(Z$4,Calendario!$A$3:$A$55,0),MATCH($I64,Calendario!$D$2:$H$2,0)),""),IF($K64=4,IF(AND((W64=""),(X64=""),(Y64="")),INDEX(Calendario!$D$3:$H$55,MATCH(Z$4,Calendario!$A$3:$A$55,0),MATCH($I64,Calendario!$D$2:$H$2,0)),""))))))))</f>
        <v>44651</v>
      </c>
      <c r="AA64" s="108" t="str">
        <f>IF(ISBLANK($I64),"",IF(OR(EXACT(($I64),PROPER(TEXT(AA63,"dddd"))),(EXACT(($I64),PROPER(TEXT(AA62,"dddd"))))),"",IF(EXACT(($I64),(PROPER(TEXT(AA$3,"dddd")))),"",IF($K64=1,INDEX(Calendario!$D$3:$H$55,MATCH(AA$4,Calendario!$A$3:$A$55,0),MATCH($I64,Calendario!$D$2:$H$2,0)),IF($K64=2,IF(Z64="",INDEX(Calendario!$D$3:$H$55,MATCH(AA$4,Calendario!$A$3:$A$55,0),MATCH($I64,Calendario!$D$2:$H$2,0)),""),IF($K64=3,IF(AND((Y64=""),(Z64="")),INDEX(Calendario!$D$3:$H$55,MATCH(AA$4,Calendario!$A$3:$A$55,0),MATCH($I64,Calendario!$D$2:$H$2,0)),""),IF($K64=4,IF(AND((X64=""),(Y64=""),(Z64="")),INDEX(Calendario!$D$3:$H$55,MATCH(AA$4,Calendario!$A$3:$A$55,0),MATCH($I64,Calendario!$D$2:$H$2,0)),""))))))))</f>
        <v/>
      </c>
      <c r="AB64" s="108" t="str">
        <f>IF(ISBLANK($I64),"",IF(OR(EXACT(($I64),PROPER(TEXT(AB63,"dddd"))),(EXACT(($I64),PROPER(TEXT(AB62,"dddd"))))),"",IF(EXACT(($I64),(PROPER(TEXT(AB$3,"dddd")))),"",IF($K64=1,INDEX(Calendario!$D$3:$H$55,MATCH(AB$4,Calendario!$A$3:$A$55,0),MATCH($I64,Calendario!$D$2:$H$2,0)),IF($K64=2,IF(AA64="",INDEX(Calendario!$D$3:$H$55,MATCH(AB$4,Calendario!$A$3:$A$55,0),MATCH($I64,Calendario!$D$2:$H$2,0)),""),IF($K64=3,IF(AND((Z64=""),(AA64="")),INDEX(Calendario!$D$3:$H$55,MATCH(AB$4,Calendario!$A$3:$A$55,0),MATCH($I64,Calendario!$D$2:$H$2,0)),""),IF($K64=4,IF(AND((Y64=""),(Z64=""),(AA64="")),INDEX(Calendario!$D$3:$H$55,MATCH(AB$4,Calendario!$A$3:$A$55,0),MATCH($I64,Calendario!$D$2:$H$2,0)),""))))))))</f>
        <v/>
      </c>
      <c r="AC64" s="108">
        <f>IF(ISBLANK($I64),"",IF(OR(EXACT(($I64),PROPER(TEXT(AC63,"dddd"))),(EXACT(($I64),PROPER(TEXT(AC62,"dddd"))))),"",IF(EXACT(($I64),(PROPER(TEXT(AC$3,"dddd")))),"",IF($K64=1,INDEX(Calendario!$D$3:$H$55,MATCH(AC$4,Calendario!$A$3:$A$55,0),MATCH($I64,Calendario!$D$2:$H$2,0)),IF($K64=2,IF(AB64="",INDEX(Calendario!$D$3:$H$55,MATCH(AC$4,Calendario!$A$3:$A$55,0),MATCH($I64,Calendario!$D$2:$H$2,0)),""),IF($K64=3,IF(AND((AA64=""),(AB64="")),INDEX(Calendario!$D$3:$H$55,MATCH(AC$4,Calendario!$A$3:$A$55,0),MATCH($I64,Calendario!$D$2:$H$2,0)),""),IF($K64=4,IF(AND((Z64=""),(AA64=""),(AB64="")),INDEX(Calendario!$D$3:$H$55,MATCH(AC$4,Calendario!$A$3:$A$55,0),MATCH($I64,Calendario!$D$2:$H$2,0)),""))))))))</f>
        <v>44672</v>
      </c>
      <c r="AD64" s="108" t="str">
        <f>IF(ISBLANK($I64),"",IF(OR(EXACT(($I64),PROPER(TEXT(AD63,"dddd"))),(EXACT(($I64),PROPER(TEXT(AD62,"dddd"))))),"",IF(EXACT(($I64),(PROPER(TEXT(AD$3,"dddd")))),"",IF($K64=1,INDEX(Calendario!$D$3:$H$55,MATCH(AD$4,Calendario!$A$3:$A$55,0),MATCH($I64,Calendario!$D$2:$H$2,0)),IF($K64=2,IF(AC64="",INDEX(Calendario!$D$3:$H$55,MATCH(AD$4,Calendario!$A$3:$A$55,0),MATCH($I64,Calendario!$D$2:$H$2,0)),""),IF($K64=3,IF(AND((AB64=""),(AC64="")),INDEX(Calendario!$D$3:$H$55,MATCH(AD$4,Calendario!$A$3:$A$55,0),MATCH($I64,Calendario!$D$2:$H$2,0)),""),IF($K64=4,IF(AND((AA64=""),(AB64=""),(AC64="")),INDEX(Calendario!$D$3:$H$55,MATCH(AD$4,Calendario!$A$3:$A$55,0),MATCH($I64,Calendario!$D$2:$H$2,0)),""))))))))</f>
        <v/>
      </c>
      <c r="AE64" s="107">
        <f>IF(ISBLANK($I64),"",IF(OR(EXACT(($I64),PROPER(TEXT(AE63,"dddd"))),(EXACT(($I64),PROPER(TEXT(AE62,"dddd"))))),"",IF(EXACT(($I64),(PROPER(TEXT(AE$3,"dddd")))),"",IF($K64=1,INDEX(Calendario!$D$3:$H$55,MATCH(AE$4,Calendario!$A$3:$A$55,0),MATCH($I64,Calendario!$D$2:$H$2,0)),IF($K64=2,IF(AD64="",INDEX(Calendario!$D$3:$H$55,MATCH(AE$4,Calendario!$A$3:$A$55,0),MATCH($I64,Calendario!$D$2:$H$2,0)),""),IF($K64=3,IF(AND((AC64=""),(AD64="")),INDEX(Calendario!$D$3:$H$55,MATCH(AE$4,Calendario!$A$3:$A$55,0),MATCH($I64,Calendario!$D$2:$H$2,0)),""),IF($K64=4,IF(AND((AB64=""),(AC64=""),(AD64="")),INDEX(Calendario!$D$3:$H$55,MATCH(AE$4,Calendario!$A$3:$A$55,0),MATCH($I64,Calendario!$D$2:$H$2,0)),""))))))))</f>
        <v>44686</v>
      </c>
      <c r="AF64" s="107" t="str">
        <f>IF(ISBLANK($I64),"",IF(OR(EXACT(($I64),PROPER(TEXT(AF63,"dddd"))),(EXACT(($I64),PROPER(TEXT(AF62,"dddd"))))),"",IF(EXACT(($I64),(PROPER(TEXT(AF$3,"dddd")))),"",IF($K64=1,INDEX(Calendario!$D$3:$H$55,MATCH(AF$4,Calendario!$A$3:$A$55,0),MATCH($I64,Calendario!$D$2:$H$2,0)),IF($K64=2,IF(AE64="",INDEX(Calendario!$D$3:$H$55,MATCH(AF$4,Calendario!$A$3:$A$55,0),MATCH($I64,Calendario!$D$2:$H$2,0)),""),IF($K64=3,IF(AND((AD64=""),(AE64="")),INDEX(Calendario!$D$3:$H$55,MATCH(AF$4,Calendario!$A$3:$A$55,0),MATCH($I64,Calendario!$D$2:$H$2,0)),""),IF($K64=4,IF(AND((AC64=""),(AD64=""),(AE64="")),INDEX(Calendario!$D$3:$H$55,MATCH(AF$4,Calendario!$A$3:$A$55,0),MATCH($I64,Calendario!$D$2:$H$2,0)),""))))))))</f>
        <v/>
      </c>
      <c r="AG64" s="107">
        <f>IF(ISBLANK($I64),"",IF(OR(EXACT(($I64),PROPER(TEXT(AG63,"dddd"))),(EXACT(($I64),PROPER(TEXT(AG62,"dddd"))))),"",IF(EXACT(($I64),(PROPER(TEXT(AG$3,"dddd")))),"",IF($K64=1,INDEX(Calendario!$D$3:$H$55,MATCH(AG$4,Calendario!$A$3:$A$55,0),MATCH($I64,Calendario!$D$2:$H$2,0)),IF($K64=2,IF(AF64="",INDEX(Calendario!$D$3:$H$55,MATCH(AG$4,Calendario!$A$3:$A$55,0),MATCH($I64,Calendario!$D$2:$H$2,0)),""),IF($K64=3,IF(AND((AE64=""),(AF64="")),INDEX(Calendario!$D$3:$H$55,MATCH(AG$4,Calendario!$A$3:$A$55,0),MATCH($I64,Calendario!$D$2:$H$2,0)),""),IF($K64=4,IF(AND((AD64=""),(AE64=""),(AF64="")),INDEX(Calendario!$D$3:$H$55,MATCH(AG$4,Calendario!$A$3:$A$55,0),MATCH($I64,Calendario!$D$2:$H$2,0)),""))))))))</f>
        <v>44700</v>
      </c>
      <c r="AH64" s="107" t="str">
        <f>IF(ISBLANK($I64),"",IF(OR(EXACT(($I64),PROPER(TEXT(AH63,"dddd"))),(EXACT(($I64),PROPER(TEXT(AH62,"dddd"))))),"",IF(EXACT(($I64),(PROPER(TEXT(AH$3,"dddd")))),"",IF($K64=1,INDEX(Calendario!$D$3:$H$55,MATCH(AH$4,Calendario!$A$3:$A$55,0),MATCH($I64,Calendario!$D$2:$H$2,0)),IF($K64=2,IF(AG64="",INDEX(Calendario!$D$3:$H$55,MATCH(AH$4,Calendario!$A$3:$A$55,0),MATCH($I64,Calendario!$D$2:$H$2,0)),""),IF($K64=3,IF(AND((AF64=""),(AG64="")),INDEX(Calendario!$D$3:$H$55,MATCH(AH$4,Calendario!$A$3:$A$55,0),MATCH($I64,Calendario!$D$2:$H$2,0)),""),IF($K64=4,IF(AND((AE64=""),(AF64=""),(AG64="")),INDEX(Calendario!$D$3:$H$55,MATCH(AH$4,Calendario!$A$3:$A$55,0),MATCH($I64,Calendario!$D$2:$H$2,0)),""))))))))</f>
        <v/>
      </c>
      <c r="AI64" s="108">
        <f>IF(ISBLANK($I64),"",IF(OR(EXACT(($I64),PROPER(TEXT(AI63,"dddd"))),(EXACT(($I64),PROPER(TEXT(AI62,"dddd"))))),"",IF(EXACT(($I64),(PROPER(TEXT(AI$3,"dddd")))),"",IF($K64=1,INDEX(Calendario!$D$3:$H$55,MATCH(AI$4,Calendario!$A$3:$A$55,0),MATCH($I64,Calendario!$D$2:$H$2,0)),IF($K64=2,IF(AH64="",INDEX(Calendario!$D$3:$H$55,MATCH(AI$4,Calendario!$A$3:$A$55,0),MATCH($I64,Calendario!$D$2:$H$2,0)),""),IF($K64=3,IF(AND((AG64=""),(AH64="")),INDEX(Calendario!$D$3:$H$55,MATCH(AI$4,Calendario!$A$3:$A$55,0),MATCH($I64,Calendario!$D$2:$H$2,0)),""),IF($K64=4,IF(AND((AF64=""),(AG64=""),(AH64="")),INDEX(Calendario!$D$3:$H$55,MATCH(AI$4,Calendario!$A$3:$A$55,0),MATCH($I64,Calendario!$D$2:$H$2,0)),""))))))))</f>
        <v>44714</v>
      </c>
      <c r="AJ64" s="108" t="str">
        <f>IF(ISBLANK($I64),"",IF(OR(EXACT(($I64),PROPER(TEXT(AJ63,"dddd"))),(EXACT(($I64),PROPER(TEXT(AJ62,"dddd"))))),"",IF(EXACT(($I64),(PROPER(TEXT(AJ$3,"dddd")))),"",IF($K64=1,INDEX(Calendario!$D$3:$H$55,MATCH(AJ$4,Calendario!$A$3:$A$55,0),MATCH($I64,Calendario!$D$2:$H$2,0)),IF($K64=2,IF(AI64="",INDEX(Calendario!$D$3:$H$55,MATCH(AJ$4,Calendario!$A$3:$A$55,0),MATCH($I64,Calendario!$D$2:$H$2,0)),""),IF($K64=3,IF(AND((AH64=""),(AI64="")),INDEX(Calendario!$D$3:$H$55,MATCH(AJ$4,Calendario!$A$3:$A$55,0),MATCH($I64,Calendario!$D$2:$H$2,0)),""),IF($K64=4,IF(AND((AG64=""),(AH64=""),(AI64="")),INDEX(Calendario!$D$3:$H$55,MATCH(AJ$4,Calendario!$A$3:$A$55,0),MATCH($I64,Calendario!$D$2:$H$2,0)),""))))))))</f>
        <v/>
      </c>
      <c r="AK64" s="108">
        <f>IF(ISBLANK($I64),"",IF(OR(EXACT(($I64),PROPER(TEXT(AK63,"dddd"))),(EXACT(($I64),PROPER(TEXT(AK62,"dddd"))))),"",IF(EXACT(($I64),(PROPER(TEXT(AK$3,"dddd")))),"",IF($K64=1,INDEX(Calendario!$D$3:$H$55,MATCH(AK$4,Calendario!$A$3:$A$55,0),MATCH($I64,Calendario!$D$2:$H$2,0)),IF($K64=2,IF(AJ64="",INDEX(Calendario!$D$3:$H$55,MATCH(AK$4,Calendario!$A$3:$A$55,0),MATCH($I64,Calendario!$D$2:$H$2,0)),""),IF($K64=3,IF(AND((AI64=""),(AJ64="")),INDEX(Calendario!$D$3:$H$55,MATCH(AK$4,Calendario!$A$3:$A$55,0),MATCH($I64,Calendario!$D$2:$H$2,0)),""),IF($K64=4,IF(AND((AH64=""),(AI64=""),(AJ64="")),INDEX(Calendario!$D$3:$H$55,MATCH(AK$4,Calendario!$A$3:$A$55,0),MATCH($I64,Calendario!$D$2:$H$2,0)),""))))))))</f>
        <v>44728</v>
      </c>
      <c r="AL64" s="108" t="str">
        <f>IF(ISBLANK($I64),"",IF(OR(EXACT(($I64),PROPER(TEXT(AL63,"dddd"))),(EXACT(($I64),PROPER(TEXT(AL62,"dddd"))))),"",IF(EXACT(($I64),(PROPER(TEXT(AL$3,"dddd")))),"",IF($K64=1,INDEX(Calendario!$D$3:$H$55,MATCH(AL$4,Calendario!$A$3:$A$55,0),MATCH($I64,Calendario!$D$2:$H$2,0)),IF($K64=2,IF(AK64="",INDEX(Calendario!$D$3:$H$55,MATCH(AL$4,Calendario!$A$3:$A$55,0),MATCH($I64,Calendario!$D$2:$H$2,0)),""),IF($K64=3,IF(AND((AJ64=""),(AK64="")),INDEX(Calendario!$D$3:$H$55,MATCH(AL$4,Calendario!$A$3:$A$55,0),MATCH($I64,Calendario!$D$2:$H$2,0)),""),IF($K64=4,IF(AND((AI64=""),(AJ64=""),(AK64="")),INDEX(Calendario!$D$3:$H$55,MATCH(AL$4,Calendario!$A$3:$A$55,0),MATCH($I64,Calendario!$D$2:$H$2,0)),""))))))))</f>
        <v/>
      </c>
      <c r="AM64" s="108">
        <f>IF(ISBLANK($I64),"",IF(OR(EXACT(($I64),PROPER(TEXT(AM63,"dddd"))),(EXACT(($I64),PROPER(TEXT(AM62,"dddd"))))),"",IF(EXACT(($I64),(PROPER(TEXT(AM$3,"dddd")))),"",IF($K64=1,INDEX(Calendario!$D$3:$H$55,MATCH(AM$4,Calendario!$A$3:$A$55,0),MATCH($I64,Calendario!$D$2:$H$2,0)),IF($K64=2,IF(AL64="",INDEX(Calendario!$D$3:$H$55,MATCH(AM$4,Calendario!$A$3:$A$55,0),MATCH($I64,Calendario!$D$2:$H$2,0)),""),IF($K64=3,IF(AND((AK64=""),(AL64="")),INDEX(Calendario!$D$3:$H$55,MATCH(AM$4,Calendario!$A$3:$A$55,0),MATCH($I64,Calendario!$D$2:$H$2,0)),""),IF($K64=4,IF(AND((AJ64=""),(AK64=""),(AL64="")),INDEX(Calendario!$D$3:$H$55,MATCH(AM$4,Calendario!$A$3:$A$55,0),MATCH($I64,Calendario!$D$2:$H$2,0)),""))))))))</f>
        <v>44742</v>
      </c>
      <c r="AN64" s="107" t="str">
        <f>IF(ISBLANK($I64),"",IF(OR(EXACT(($I64),PROPER(TEXT(AN63,"dddd"))),(EXACT(($I64),PROPER(TEXT(AN62,"dddd"))))),"",IF(EXACT(($I64),(PROPER(TEXT(AN$3,"dddd")))),"",IF($K64=1,INDEX(Calendario!$D$3:$H$55,MATCH(AN$4,Calendario!$A$3:$A$55,0),MATCH($I64,Calendario!$D$2:$H$2,0)),IF($K64=2,IF(AM64="",INDEX(Calendario!$D$3:$H$55,MATCH(AN$4,Calendario!$A$3:$A$55,0),MATCH($I64,Calendario!$D$2:$H$2,0)),""),IF($K64=3,IF(AND((AL64=""),(AM64="")),INDEX(Calendario!$D$3:$H$55,MATCH(AN$4,Calendario!$A$3:$A$55,0),MATCH($I64,Calendario!$D$2:$H$2,0)),""),IF($K64=4,IF(AND((AK64=""),(AL64=""),(AM64="")),INDEX(Calendario!$D$3:$H$55,MATCH(AN$4,Calendario!$A$3:$A$55,0),MATCH($I64,Calendario!$D$2:$H$2,0)),""))))))))</f>
        <v/>
      </c>
      <c r="AO64" s="107">
        <f>IF(ISBLANK($I64),"",IF(OR(EXACT(($I64),PROPER(TEXT(AO63,"dddd"))),(EXACT(($I64),PROPER(TEXT(AO62,"dddd"))))),"",IF(EXACT(($I64),(PROPER(TEXT(AO$3,"dddd")))),"",IF($K64=1,INDEX(Calendario!$D$3:$H$55,MATCH(AO$4,Calendario!$A$3:$A$55,0),MATCH($I64,Calendario!$D$2:$H$2,0)),IF($K64=2,IF(AN64="",INDEX(Calendario!$D$3:$H$55,MATCH(AO$4,Calendario!$A$3:$A$55,0),MATCH($I64,Calendario!$D$2:$H$2,0)),""),IF($K64=3,IF(AND((AM64=""),(AN64="")),INDEX(Calendario!$D$3:$H$55,MATCH(AO$4,Calendario!$A$3:$A$55,0),MATCH($I64,Calendario!$D$2:$H$2,0)),""),IF($K64=4,IF(AND((AL64=""),(AM64=""),(AN64="")),INDEX(Calendario!$D$3:$H$55,MATCH(AO$4,Calendario!$A$3:$A$55,0),MATCH($I64,Calendario!$D$2:$H$2,0)),""))))))))</f>
        <v>44756</v>
      </c>
      <c r="AP64" s="107" t="str">
        <f>IF(ISBLANK($I64),"",IF(OR(EXACT(($I64),PROPER(TEXT(AP63,"dddd"))),(EXACT(($I64),PROPER(TEXT(AP62,"dddd"))))),"",IF(EXACT(($I64),(PROPER(TEXT(AP$3,"dddd")))),"",IF($K64=1,INDEX(Calendario!$D$3:$H$55,MATCH(AP$4,Calendario!$A$3:$A$55,0),MATCH($I64,Calendario!$D$2:$H$2,0)),IF($K64=2,IF(AO64="",INDEX(Calendario!$D$3:$H$55,MATCH(AP$4,Calendario!$A$3:$A$55,0),MATCH($I64,Calendario!$D$2:$H$2,0)),""),IF($K64=3,IF(AND((AN64=""),(AO64="")),INDEX(Calendario!$D$3:$H$55,MATCH(AP$4,Calendario!$A$3:$A$55,0),MATCH($I64,Calendario!$D$2:$H$2,0)),""),IF($K64=4,IF(AND((AM64=""),(AN64=""),(AO64="")),INDEX(Calendario!$D$3:$H$55,MATCH(AP$4,Calendario!$A$3:$A$55,0),MATCH($I64,Calendario!$D$2:$H$2,0)),""))))))))</f>
        <v/>
      </c>
      <c r="AQ64" s="107">
        <f>IF(ISBLANK($I64),"",IF(OR(EXACT(($I64),PROPER(TEXT(AQ63,"dddd"))),(EXACT(($I64),PROPER(TEXT(AQ62,"dddd"))))),"",IF(EXACT(($I64),(PROPER(TEXT(AQ$3,"dddd")))),"",IF($K64=1,INDEX(Calendario!$D$3:$H$55,MATCH(AQ$4,Calendario!$A$3:$A$55,0),MATCH($I64,Calendario!$D$2:$H$2,0)),IF($K64=2,IF(AP64="",INDEX(Calendario!$D$3:$H$55,MATCH(AQ$4,Calendario!$A$3:$A$55,0),MATCH($I64,Calendario!$D$2:$H$2,0)),""),IF($K64=3,IF(AND((AO64=""),(AP64="")),INDEX(Calendario!$D$3:$H$55,MATCH(AQ$4,Calendario!$A$3:$A$55,0),MATCH($I64,Calendario!$D$2:$H$2,0)),""),IF($K64=4,IF(AND((AN64=""),(AO64=""),(AP64="")),INDEX(Calendario!$D$3:$H$55,MATCH(AQ$4,Calendario!$A$3:$A$55,0),MATCH($I64,Calendario!$D$2:$H$2,0)),""))))))))</f>
        <v>44770</v>
      </c>
      <c r="AR64" s="108" t="str">
        <f>IF(ISBLANK($I64),"",IF(OR(EXACT(($I64),PROPER(TEXT(AR63,"dddd"))),(EXACT(($I64),PROPER(TEXT(AR62,"dddd"))))),"",IF(EXACT(($I64),(PROPER(TEXT(AR$3,"dddd")))),"",IF($K64=1,INDEX(Calendario!$D$3:$H$55,MATCH(AR$4,Calendario!$A$3:$A$55,0),MATCH($I64,Calendario!$D$2:$H$2,0)),IF($K64=2,IF(AQ64="",INDEX(Calendario!$D$3:$H$55,MATCH(AR$4,Calendario!$A$3:$A$55,0),MATCH($I64,Calendario!$D$2:$H$2,0)),""),IF($K64=3,IF(AND((AP64=""),(AQ64="")),INDEX(Calendario!$D$3:$H$55,MATCH(AR$4,Calendario!$A$3:$A$55,0),MATCH($I64,Calendario!$D$2:$H$2,0)),""),IF($K64=4,IF(AND((AO64=""),(AP64=""),(AQ64="")),INDEX(Calendario!$D$3:$H$55,MATCH(AR$4,Calendario!$A$3:$A$55,0),MATCH($I64,Calendario!$D$2:$H$2,0)),""))))))))</f>
        <v/>
      </c>
      <c r="AS64" s="108">
        <f>IF(ISBLANK($I64),"",IF(OR(EXACT(($I64),PROPER(TEXT(AS63,"dddd"))),(EXACT(($I64),PROPER(TEXT(AS62,"dddd"))))),"",IF(EXACT(($I64),(PROPER(TEXT(AS$3,"dddd")))),"",IF($K64=1,INDEX(Calendario!$D$3:$H$55,MATCH(AS$4,Calendario!$A$3:$A$55,0),MATCH($I64,Calendario!$D$2:$H$2,0)),IF($K64=2,IF(AR64="",INDEX(Calendario!$D$3:$H$55,MATCH(AS$4,Calendario!$A$3:$A$55,0),MATCH($I64,Calendario!$D$2:$H$2,0)),""),IF($K64=3,IF(AND((AQ64=""),(AR64="")),INDEX(Calendario!$D$3:$H$55,MATCH(AS$4,Calendario!$A$3:$A$55,0),MATCH($I64,Calendario!$D$2:$H$2,0)),""),IF($K64=4,IF(AND((AP64=""),(AQ64=""),(AR64="")),INDEX(Calendario!$D$3:$H$55,MATCH(AS$4,Calendario!$A$3:$A$55,0),MATCH($I64,Calendario!$D$2:$H$2,0)),""))))))))</f>
        <v>44784</v>
      </c>
      <c r="AT64" s="108" t="str">
        <f>IF(ISBLANK($I64),"",IF(OR(EXACT(($I64),PROPER(TEXT(AT63,"dddd"))),(EXACT(($I64),PROPER(TEXT(AT62,"dddd"))))),"",IF(EXACT(($I64),(PROPER(TEXT(AT$3,"dddd")))),"",IF($K64=1,INDEX(Calendario!$D$3:$H$55,MATCH(AT$4,Calendario!$A$3:$A$55,0),MATCH($I64,Calendario!$D$2:$H$2,0)),IF($K64=2,IF(AS64="",INDEX(Calendario!$D$3:$H$55,MATCH(AT$4,Calendario!$A$3:$A$55,0),MATCH($I64,Calendario!$D$2:$H$2,0)),""),IF($K64=3,IF(AND((AR64=""),(AS64="")),INDEX(Calendario!$D$3:$H$55,MATCH(AT$4,Calendario!$A$3:$A$55,0),MATCH($I64,Calendario!$D$2:$H$2,0)),""),IF($K64=4,IF(AND((AQ64=""),(AR64=""),(AS64="")),INDEX(Calendario!$D$3:$H$55,MATCH(AT$4,Calendario!$A$3:$A$55,0),MATCH($I64,Calendario!$D$2:$H$2,0)),""))))))))</f>
        <v/>
      </c>
      <c r="AU64" s="108">
        <f>IF(ISBLANK($I64),"",IF(OR(EXACT(($I64),PROPER(TEXT(AU63,"dddd"))),(EXACT(($I64),PROPER(TEXT(AU62,"dddd"))))),"",IF(EXACT(($I64),(PROPER(TEXT(AU$3,"dddd")))),"",IF($K64=1,INDEX(Calendario!$D$3:$H$55,MATCH(AU$4,Calendario!$A$3:$A$55,0),MATCH($I64,Calendario!$D$2:$H$2,0)),IF($K64=2,IF(AT64="",INDEX(Calendario!$D$3:$H$55,MATCH(AU$4,Calendario!$A$3:$A$55,0),MATCH($I64,Calendario!$D$2:$H$2,0)),""),IF($K64=3,IF(AND((AS64=""),(AT64="")),INDEX(Calendario!$D$3:$H$55,MATCH(AU$4,Calendario!$A$3:$A$55,0),MATCH($I64,Calendario!$D$2:$H$2,0)),""),IF($K64=4,IF(AND((AR64=""),(AS64=""),(AT64="")),INDEX(Calendario!$D$3:$H$55,MATCH(AU$4,Calendario!$A$3:$A$55,0),MATCH($I64,Calendario!$D$2:$H$2,0)),""))))))))</f>
        <v>44798</v>
      </c>
      <c r="AV64" s="107" t="str">
        <f>IF(ISBLANK($I64),"",IF(OR(EXACT(($I64),PROPER(TEXT(AV63,"dddd"))),(EXACT(($I64),PROPER(TEXT(AV62,"dddd"))))),"",IF(EXACT(($I64),(PROPER(TEXT(AV$3,"dddd")))),"",IF($K64=1,INDEX(Calendario!$D$3:$H$55,MATCH(AV$4,Calendario!$A$3:$A$55,0),MATCH($I64,Calendario!$D$2:$H$2,0)),IF($K64=2,IF(AU64="",INDEX(Calendario!$D$3:$H$55,MATCH(AV$4,Calendario!$A$3:$A$55,0),MATCH($I64,Calendario!$D$2:$H$2,0)),""),IF($K64=3,IF(AND((AT64=""),(AU64="")),INDEX(Calendario!$D$3:$H$55,MATCH(AV$4,Calendario!$A$3:$A$55,0),MATCH($I64,Calendario!$D$2:$H$2,0)),""),IF($K64=4,IF(AND((AS64=""),(AT64=""),(AU64="")),INDEX(Calendario!$D$3:$H$55,MATCH(AV$4,Calendario!$A$3:$A$55,0),MATCH($I64,Calendario!$D$2:$H$2,0)),""))))))))</f>
        <v/>
      </c>
      <c r="AW64" s="107">
        <f>IF(ISBLANK($I64),"",IF(OR(EXACT(($I64),PROPER(TEXT(AW63,"dddd"))),(EXACT(($I64),PROPER(TEXT(AW62,"dddd"))))),"",IF(EXACT(($I64),(PROPER(TEXT(AW$3,"dddd")))),"",IF($K64=1,INDEX(Calendario!$D$3:$H$55,MATCH(AW$4,Calendario!$A$3:$A$55,0),MATCH($I64,Calendario!$D$2:$H$2,0)),IF($K64=2,IF(AV64="",INDEX(Calendario!$D$3:$H$55,MATCH(AW$4,Calendario!$A$3:$A$55,0),MATCH($I64,Calendario!$D$2:$H$2,0)),""),IF($K64=3,IF(AND((AU64=""),(AV64="")),INDEX(Calendario!$D$3:$H$55,MATCH(AW$4,Calendario!$A$3:$A$55,0),MATCH($I64,Calendario!$D$2:$H$2,0)),""),IF($K64=4,IF(AND((AT64=""),(AU64=""),(AV64="")),INDEX(Calendario!$D$3:$H$55,MATCH(AW$4,Calendario!$A$3:$A$55,0),MATCH($I64,Calendario!$D$2:$H$2,0)),""))))))))</f>
        <v>44812</v>
      </c>
      <c r="AX64" s="107" t="str">
        <f>IF(ISBLANK($I64),"",IF(OR(EXACT(($I64),PROPER(TEXT(AX63,"dddd"))),(EXACT(($I64),PROPER(TEXT(AX62,"dddd"))))),"",IF(EXACT(($I64),(PROPER(TEXT(AX$3,"dddd")))),"",IF($K64=1,INDEX(Calendario!$D$3:$H$55,MATCH(AX$4,Calendario!$A$3:$A$55,0),MATCH($I64,Calendario!$D$2:$H$2,0)),IF($K64=2,IF(AW64="",INDEX(Calendario!$D$3:$H$55,MATCH(AX$4,Calendario!$A$3:$A$55,0),MATCH($I64,Calendario!$D$2:$H$2,0)),""),IF($K64=3,IF(AND((AV64=""),(AW64="")),INDEX(Calendario!$D$3:$H$55,MATCH(AX$4,Calendario!$A$3:$A$55,0),MATCH($I64,Calendario!$D$2:$H$2,0)),""),IF($K64=4,IF(AND((AU64=""),(AV64=""),(AW64="")),INDEX(Calendario!$D$3:$H$55,MATCH(AX$4,Calendario!$A$3:$A$55,0),MATCH($I64,Calendario!$D$2:$H$2,0)),""))))))))</f>
        <v/>
      </c>
      <c r="AY64" s="107">
        <f>IF(ISBLANK($I64),"",IF(OR(EXACT(($I64),PROPER(TEXT(AY63,"dddd"))),(EXACT(($I64),PROPER(TEXT(AY62,"dddd"))))),"",IF(EXACT(($I64),(PROPER(TEXT(AY$3,"dddd")))),"",IF($K64=1,INDEX(Calendario!$D$3:$H$55,MATCH(AY$4,Calendario!$A$3:$A$55,0),MATCH($I64,Calendario!$D$2:$H$2,0)),IF($K64=2,IF(AX64="",INDEX(Calendario!$D$3:$H$55,MATCH(AY$4,Calendario!$A$3:$A$55,0),MATCH($I64,Calendario!$D$2:$H$2,0)),""),IF($K64=3,IF(AND((AW64=""),(AX64="")),INDEX(Calendario!$D$3:$H$55,MATCH(AY$4,Calendario!$A$3:$A$55,0),MATCH($I64,Calendario!$D$2:$H$2,0)),""),IF($K64=4,IF(AND((AV64=""),(AW64=""),(AX64="")),INDEX(Calendario!$D$3:$H$55,MATCH(AY$4,Calendario!$A$3:$A$55,0),MATCH($I64,Calendario!$D$2:$H$2,0)),""))))))))</f>
        <v>44826</v>
      </c>
      <c r="AZ64" s="107" t="str">
        <f>IF(ISBLANK($I64),"",IF(OR(EXACT(($I64),PROPER(TEXT(AZ63,"dddd"))),(EXACT(($I64),PROPER(TEXT(AZ62,"dddd"))))),"",IF(EXACT(($I64),(PROPER(TEXT(AZ$3,"dddd")))),"",IF($K64=1,INDEX(Calendario!$D$3:$H$55,MATCH(AZ$4,Calendario!$A$3:$A$55,0),MATCH($I64,Calendario!$D$2:$H$2,0)),IF($K64=2,IF(AY64="",INDEX(Calendario!$D$3:$H$55,MATCH(AZ$4,Calendario!$A$3:$A$55,0),MATCH($I64,Calendario!$D$2:$H$2,0)),""),IF($K64=3,IF(AND((AX64=""),(AY64="")),INDEX(Calendario!$D$3:$H$55,MATCH(AZ$4,Calendario!$A$3:$A$55,0),MATCH($I64,Calendario!$D$2:$H$2,0)),""),IF($K64=4,IF(AND((AW64=""),(AX64=""),(AY64="")),INDEX(Calendario!$D$3:$H$55,MATCH(AZ$4,Calendario!$A$3:$A$55,0),MATCH($I64,Calendario!$D$2:$H$2,0)),""))))))))</f>
        <v/>
      </c>
      <c r="BA64" s="108">
        <f>IF(ISBLANK($I64),"",IF(OR(EXACT(($I64),PROPER(TEXT(BA63,"dddd"))),(EXACT(($I64),PROPER(TEXT(BA62,"dddd"))))),"",IF(EXACT(($I64),(PROPER(TEXT(BA$3,"dddd")))),"",IF($K64=1,INDEX(Calendario!$D$3:$H$55,MATCH(BA$4,Calendario!$A$3:$A$55,0),MATCH($I64,Calendario!$D$2:$H$2,0)),IF($K64=2,IF(AZ64="",INDEX(Calendario!$D$3:$H$55,MATCH(BA$4,Calendario!$A$3:$A$55,0),MATCH($I64,Calendario!$D$2:$H$2,0)),""),IF($K64=3,IF(AND((AY64=""),(AZ64="")),INDEX(Calendario!$D$3:$H$55,MATCH(BA$4,Calendario!$A$3:$A$55,0),MATCH($I64,Calendario!$D$2:$H$2,0)),""),IF($K64=4,IF(AND((AX64=""),(AY64=""),(AZ64="")),INDEX(Calendario!$D$3:$H$55,MATCH(BA$4,Calendario!$A$3:$A$55,0),MATCH($I64,Calendario!$D$2:$H$2,0)),""))))))))</f>
        <v>44840</v>
      </c>
      <c r="BB64" s="108" t="str">
        <f>IF(ISBLANK($I64),"",IF(OR(EXACT(($I64),PROPER(TEXT(BB63,"dddd"))),(EXACT(($I64),PROPER(TEXT(BB62,"dddd"))))),"",IF(EXACT(($I64),(PROPER(TEXT(BB$3,"dddd")))),"",IF($K64=1,INDEX(Calendario!$D$3:$H$55,MATCH(BB$4,Calendario!$A$3:$A$55,0),MATCH($I64,Calendario!$D$2:$H$2,0)),IF($K64=2,IF(BA64="",INDEX(Calendario!$D$3:$H$55,MATCH(BB$4,Calendario!$A$3:$A$55,0),MATCH($I64,Calendario!$D$2:$H$2,0)),""),IF($K64=3,IF(AND((AZ64=""),(BA64="")),INDEX(Calendario!$D$3:$H$55,MATCH(BB$4,Calendario!$A$3:$A$55,0),MATCH($I64,Calendario!$D$2:$H$2,0)),""),IF($K64=4,IF(AND((AY64=""),(AZ64=""),(BA64="")),INDEX(Calendario!$D$3:$H$55,MATCH(BB$4,Calendario!$A$3:$A$55,0),MATCH($I64,Calendario!$D$2:$H$2,0)),""))))))))</f>
        <v/>
      </c>
      <c r="BC64" s="108">
        <f>IF(ISBLANK($I64),"",IF(OR(EXACT(($I64),PROPER(TEXT(BC63,"dddd"))),(EXACT(($I64),PROPER(TEXT(BC62,"dddd"))))),"",IF(EXACT(($I64),(PROPER(TEXT(BC$3,"dddd")))),"",IF($K64=1,INDEX(Calendario!$D$3:$H$55,MATCH(BC$4,Calendario!$A$3:$A$55,0),MATCH($I64,Calendario!$D$2:$H$2,0)),IF($K64=2,IF(BB64="",INDEX(Calendario!$D$3:$H$55,MATCH(BC$4,Calendario!$A$3:$A$55,0),MATCH($I64,Calendario!$D$2:$H$2,0)),""),IF($K64=3,IF(AND((BA64=""),(BB64="")),INDEX(Calendario!$D$3:$H$55,MATCH(BC$4,Calendario!$A$3:$A$55,0),MATCH($I64,Calendario!$D$2:$H$2,0)),""),IF($K64=4,IF(AND((AZ64=""),(BA64=""),(BB64="")),INDEX(Calendario!$D$3:$H$55,MATCH(BC$4,Calendario!$A$3:$A$55,0),MATCH($I64,Calendario!$D$2:$H$2,0)),""))))))))</f>
        <v>44854</v>
      </c>
      <c r="BD64" s="108" t="str">
        <f>IF(ISBLANK($I64),"",IF(OR(EXACT(($I64),PROPER(TEXT(BD63,"dddd"))),(EXACT(($I64),PROPER(TEXT(BD62,"dddd"))))),"",IF(EXACT(($I64),(PROPER(TEXT(BD$3,"dddd")))),"",IF($K64=1,INDEX(Calendario!$D$3:$H$55,MATCH(BD$4,Calendario!$A$3:$A$55,0),MATCH($I64,Calendario!$D$2:$H$2,0)),IF($K64=2,IF(BC64="",INDEX(Calendario!$D$3:$H$55,MATCH(BD$4,Calendario!$A$3:$A$55,0),MATCH($I64,Calendario!$D$2:$H$2,0)),""),IF($K64=3,IF(AND((BB64=""),(BC64="")),INDEX(Calendario!$D$3:$H$55,MATCH(BD$4,Calendario!$A$3:$A$55,0),MATCH($I64,Calendario!$D$2:$H$2,0)),""),IF($K64=4,IF(AND((BA64=""),(BB64=""),(BC64="")),INDEX(Calendario!$D$3:$H$55,MATCH(BD$4,Calendario!$A$3:$A$55,0),MATCH($I64,Calendario!$D$2:$H$2,0)),""))))))))</f>
        <v/>
      </c>
      <c r="BE64" s="107">
        <f>IF(ISBLANK($I64),"",IF(OR(EXACT(($I64),PROPER(TEXT(BE63,"dddd"))),(EXACT(($I64),PROPER(TEXT(BE62,"dddd"))))),"",IF(EXACT(($I64),(PROPER(TEXT(BE$3,"dddd")))),"",IF($K64=1,INDEX(Calendario!$D$3:$H$55,MATCH(BE$4,Calendario!$A$3:$A$55,0),MATCH($I64,Calendario!$D$2:$H$2,0)),IF($K64=2,IF(BD64="",INDEX(Calendario!$D$3:$H$55,MATCH(BE$4,Calendario!$A$3:$A$55,0),MATCH($I64,Calendario!$D$2:$H$2,0)),""),IF($K64=3,IF(AND((BC64=""),(BD64="")),INDEX(Calendario!$D$3:$H$55,MATCH(BE$4,Calendario!$A$3:$A$55,0),MATCH($I64,Calendario!$D$2:$H$2,0)),""),IF($K64=4,IF(AND((BB64=""),(BC64=""),(BD64="")),INDEX(Calendario!$D$3:$H$55,MATCH(BE$4,Calendario!$A$3:$A$55,0),MATCH($I64,Calendario!$D$2:$H$2,0)),""))))))))</f>
        <v>44868</v>
      </c>
      <c r="BF64" s="107" t="str">
        <f>IF(ISBLANK($I64),"",IF(OR(EXACT(($I64),PROPER(TEXT(BF63,"dddd"))),(EXACT(($I64),PROPER(TEXT(BF62,"dddd"))))),"",IF(EXACT(($I64),(PROPER(TEXT(BF$3,"dddd")))),"",IF($K64=1,INDEX(Calendario!$D$3:$H$55,MATCH(BF$4,Calendario!$A$3:$A$55,0),MATCH($I64,Calendario!$D$2:$H$2,0)),IF($K64=2,IF(BE64="",INDEX(Calendario!$D$3:$H$55,MATCH(BF$4,Calendario!$A$3:$A$55,0),MATCH($I64,Calendario!$D$2:$H$2,0)),""),IF($K64=3,IF(AND((BD64=""),(BE64="")),INDEX(Calendario!$D$3:$H$55,MATCH(BF$4,Calendario!$A$3:$A$55,0),MATCH($I64,Calendario!$D$2:$H$2,0)),""),IF($K64=4,IF(AND((BC64=""),(BD64=""),(BE64="")),INDEX(Calendario!$D$3:$H$55,MATCH(BF$4,Calendario!$A$3:$A$55,0),MATCH($I64,Calendario!$D$2:$H$2,0)),""))))))))</f>
        <v/>
      </c>
      <c r="BG64" s="107">
        <f>IF(ISBLANK($I64),"",IF(OR(EXACT(($I64),PROPER(TEXT(BG63,"dddd"))),(EXACT(($I64),PROPER(TEXT(BG62,"dddd"))))),"",IF(EXACT(($I64),(PROPER(TEXT(BG$3,"dddd")))),"",IF($K64=1,INDEX(Calendario!$D$3:$H$55,MATCH(BG$4,Calendario!$A$3:$A$55,0),MATCH($I64,Calendario!$D$2:$H$2,0)),IF($K64=2,IF(BF64="",INDEX(Calendario!$D$3:$H$55,MATCH(BG$4,Calendario!$A$3:$A$55,0),MATCH($I64,Calendario!$D$2:$H$2,0)),""),IF($K64=3,IF(AND((BE64=""),(BF64="")),INDEX(Calendario!$D$3:$H$55,MATCH(BG$4,Calendario!$A$3:$A$55,0),MATCH($I64,Calendario!$D$2:$H$2,0)),""),IF($K64=4,IF(AND((BD64=""),(BE64=""),(BF64="")),INDEX(Calendario!$D$3:$H$55,MATCH(BG$4,Calendario!$A$3:$A$55,0),MATCH($I64,Calendario!$D$2:$H$2,0)),""))))))))</f>
        <v>44882</v>
      </c>
      <c r="BH64" s="107" t="str">
        <f>IF(ISBLANK($I64),"",IF(OR(EXACT(($I64),PROPER(TEXT(BH63,"dddd"))),(EXACT(($I64),PROPER(TEXT(BH62,"dddd"))))),"",IF(EXACT(($I64),(PROPER(TEXT(BH$3,"dddd")))),"",IF($K64=1,INDEX(Calendario!$D$3:$H$55,MATCH(BH$4,Calendario!$A$3:$A$55,0),MATCH($I64,Calendario!$D$2:$H$2,0)),IF($K64=2,IF(BG64="",INDEX(Calendario!$D$3:$H$55,MATCH(BH$4,Calendario!$A$3:$A$55,0),MATCH($I64,Calendario!$D$2:$H$2,0)),""),IF($K64=3,IF(AND((BF64=""),(BG64="")),INDEX(Calendario!$D$3:$H$55,MATCH(BH$4,Calendario!$A$3:$A$55,0),MATCH($I64,Calendario!$D$2:$H$2,0)),""),IF($K64=4,IF(AND((BE64=""),(BF64=""),(BG64="")),INDEX(Calendario!$D$3:$H$55,MATCH(BH$4,Calendario!$A$3:$A$55,0),MATCH($I64,Calendario!$D$2:$H$2,0)),""))))))))</f>
        <v/>
      </c>
      <c r="BI64" s="108">
        <f>IF(ISBLANK($I64),"",IF(OR(EXACT(($I64),PROPER(TEXT(BI63,"dddd"))),(EXACT(($I64),PROPER(TEXT(BI62,"dddd"))))),"",IF(EXACT(($I64),(PROPER(TEXT(BI$3,"dddd")))),"",IF($K64=1,INDEX(Calendario!$D$3:$H$55,MATCH(BI$4,Calendario!$A$3:$A$55,0),MATCH($I64,Calendario!$D$2:$H$2,0)),IF($K64=2,IF(BH64="",INDEX(Calendario!$D$3:$H$55,MATCH(BI$4,Calendario!$A$3:$A$55,0),MATCH($I64,Calendario!$D$2:$H$2,0)),""),IF($K64=3,IF(AND((BG64=""),(BH64="")),INDEX(Calendario!$D$3:$H$55,MATCH(BI$4,Calendario!$A$3:$A$55,0),MATCH($I64,Calendario!$D$2:$H$2,0)),""),IF($K64=4,IF(AND((BF64=""),(BG64=""),(BH64="")),INDEX(Calendario!$D$3:$H$55,MATCH(BI$4,Calendario!$A$3:$A$55,0),MATCH($I64,Calendario!$D$2:$H$2,0)),""))))))))</f>
        <v>44896</v>
      </c>
      <c r="BJ64" s="108" t="str">
        <f>IF(ISBLANK($I64),"",IF(OR(EXACT(($I64),PROPER(TEXT(BJ63,"dddd"))),(EXACT(($I64),PROPER(TEXT(BJ62,"dddd"))))),"",IF(EXACT(($I64),(PROPER(TEXT(BJ$3,"dddd")))),"",IF($K64=1,INDEX(Calendario!$D$3:$H$55,MATCH(BJ$4,Calendario!$A$3:$A$55,0),MATCH($I64,Calendario!$D$2:$H$2,0)),IF($K64=2,IF(BI64="",INDEX(Calendario!$D$3:$H$55,MATCH(BJ$4,Calendario!$A$3:$A$55,0),MATCH($I64,Calendario!$D$2:$H$2,0)),""),IF($K64=3,IF(AND((BH64=""),(BI64="")),INDEX(Calendario!$D$3:$H$55,MATCH(BJ$4,Calendario!$A$3:$A$55,0),MATCH($I64,Calendario!$D$2:$H$2,0)),""),IF($K64=4,IF(AND((BG64=""),(BH64=""),(BI64="")),INDEX(Calendario!$D$3:$H$55,MATCH(BJ$4,Calendario!$A$3:$A$55,0),MATCH($I64,Calendario!$D$2:$H$2,0)),""))))))))</f>
        <v/>
      </c>
      <c r="BK64" s="108">
        <f>IF(ISBLANK($I64),"",IF(OR(EXACT(($I64),PROPER(TEXT(BK63,"dddd"))),(EXACT(($I64),PROPER(TEXT(BK62,"dddd"))))),"",IF(EXACT(($I64),(PROPER(TEXT(BK$3,"dddd")))),"",IF($K64=1,INDEX(Calendario!$D$3:$H$55,MATCH(BK$4,Calendario!$A$3:$A$55,0),MATCH($I64,Calendario!$D$2:$H$2,0)),IF($K64=2,IF(BJ64="",INDEX(Calendario!$D$3:$H$55,MATCH(BK$4,Calendario!$A$3:$A$55,0),MATCH($I64,Calendario!$D$2:$H$2,0)),""),IF($K64=3,IF(AND((BI64=""),(BJ64="")),INDEX(Calendario!$D$3:$H$55,MATCH(BK$4,Calendario!$A$3:$A$55,0),MATCH($I64,Calendario!$D$2:$H$2,0)),""),IF($K64=4,IF(AND((BH64=""),(BI64=""),(BJ64="")),INDEX(Calendario!$D$3:$H$55,MATCH(BK$4,Calendario!$A$3:$A$55,0),MATCH($I64,Calendario!$D$2:$H$2,0)),""))))))))</f>
        <v>44910</v>
      </c>
      <c r="BL64" s="108" t="str">
        <f>IF(ISBLANK($I64),"",IF(OR(EXACT(($I64),PROPER(TEXT(BL63,"dddd"))),(EXACT(($I64),PROPER(TEXT(BL62,"dddd"))))),"",IF(EXACT(($I64),(PROPER(TEXT(BL$3,"dddd")))),"",IF($K64=1,INDEX(Calendario!$D$3:$H$55,MATCH(BL$4,Calendario!$A$3:$A$55,0),MATCH($I64,Calendario!$D$2:$H$2,0)),IF($K64=2,IF(BK64="",INDEX(Calendario!$D$3:$H$55,MATCH(BL$4,Calendario!$A$3:$A$55,0),MATCH($I64,Calendario!$D$2:$H$2,0)),""),IF($K64=3,IF(AND((BJ64=""),(BK64="")),INDEX(Calendario!$D$3:$H$55,MATCH(BL$4,Calendario!$A$3:$A$55,0),MATCH($I64,Calendario!$D$2:$H$2,0)),""),IF($K64=4,IF(AND((BI64=""),(BJ64=""),(BK64="")),INDEX(Calendario!$D$3:$H$55,MATCH(BL$4,Calendario!$A$3:$A$55,0),MATCH($I64,Calendario!$D$2:$H$2,0)),""))))))))</f>
        <v/>
      </c>
      <c r="BM64" s="108">
        <f>IF(ISBLANK($I64),"",IF(OR(EXACT(($I64),PROPER(TEXT(BM63,"dddd"))),(EXACT(($I64),PROPER(TEXT(BM62,"dddd"))))),"",IF(EXACT(($I64),(PROPER(TEXT(BM$3,"dddd")))),"",IF($K64=1,INDEX(Calendario!$D$3:$H$55,MATCH(BM$4,Calendario!$A$3:$A$55,0),MATCH($I64,Calendario!$D$2:$H$2,0)),IF($K64=2,IF(BL64="",INDEX(Calendario!$D$3:$H$55,MATCH(BM$4,Calendario!$A$3:$A$55,0),MATCH($I64,Calendario!$D$2:$H$2,0)),""),IF($K64=3,IF(AND((BK64=""),(BL64="")),INDEX(Calendario!$D$3:$H$55,MATCH(BM$4,Calendario!$A$3:$A$55,0),MATCH($I64,Calendario!$D$2:$H$2,0)),""),IF($K64=4,IF(AND((BJ64=""),(BK64=""),(BL64="")),INDEX(Calendario!$D$3:$H$55,MATCH(BM$4,Calendario!$A$3:$A$55,0),MATCH($I64,Calendario!$D$2:$H$2,0)),""))))))))</f>
        <v>44924</v>
      </c>
      <c r="BO64" s="88" t="s">
        <v>945</v>
      </c>
    </row>
    <row r="65" spans="1:67" s="88" customFormat="1" ht="26.25" customHeight="1" x14ac:dyDescent="0.25">
      <c r="A65" s="178">
        <f t="shared" si="1"/>
        <v>47</v>
      </c>
      <c r="B65" s="176" t="s">
        <v>1283</v>
      </c>
      <c r="C65" s="176" t="s">
        <v>1579</v>
      </c>
      <c r="D65" s="177" t="str">
        <f>IF(ISNA(VLOOKUP(C65,TSeccBS!$D:$H,5,FALSE)),"",VLOOKUP(C65,TSeccBS!$D:$H,5,FALSE))</f>
        <v>BUCARAMANGA</v>
      </c>
      <c r="E65" s="176" t="s">
        <v>945</v>
      </c>
      <c r="F65" s="176" t="s">
        <v>62</v>
      </c>
      <c r="G65" s="177" t="str">
        <f>IF(ISNA(VLOOKUP(F65,Tmunic!$C$2:$D$1160,2,FALSE)),"",VLOOKUP(F65,Tmunic!$C$2:$D$1160,2,FALSE))</f>
        <v>UB SAN GIL</v>
      </c>
      <c r="H65" s="184" t="str">
        <f>IF(ISNA(VLOOKUP(G65,TDirReg!$F$1:$H$184,3,0)),"",VLOOKUP(G65,TDirReg!$F$1:$H$184,3,0))</f>
        <v>Carrera 12 número 4 - 14 Sector La Playa</v>
      </c>
      <c r="I65" s="196" t="s">
        <v>128</v>
      </c>
      <c r="J65" s="195" t="s">
        <v>134</v>
      </c>
      <c r="K65" s="197">
        <v>2</v>
      </c>
      <c r="L65" s="202">
        <f t="shared" si="2"/>
        <v>23</v>
      </c>
      <c r="M65" s="107" t="str">
        <f>IF(ISBLANK($I65),"",IF(EXACT(($I65),(PROPER(TEXT(M$3,"dddd")))),"",IF(EXACT(M$4,$J65),IF($K65=1,INDEX(Calendario!$D$3:$H$55,MATCH(M$4,Calendario!$A$3:$A$55,0),MATCH($I65,Calendario!$D$2:$H$2,0)),INDEX(Calendario!$D$3:$H$55,MATCH($J65,Calendario!$A$3:$A$55,0),MATCH($I65,Calendario!$D$2:$H$2,0))),"")))</f>
        <v/>
      </c>
      <c r="N65" s="107" t="str">
        <f>IF(ISBLANK($I65),"",IF(OR(EXACT(($I65),PROPER(TEXT(N63,"dddd"))),(EXACT(($I65),PROPER(TEXT(N64,"dddd"))))),"",IF(EXACT(($I65),(PROPER(TEXT(N$3,"dddd")))),"",IF(EXACT(N$4,$J65),IF(M65="",IF(OR(($K65=4),($K65=3),($K65=2),($K65=1)),INDEX(Calendario!$D$3:$H$55,MATCH(N$4,Calendario!$A$3:$A$55,0),MATCH($I65,Calendario!$D$2:$H$2,0)),"")),IF($K65=1,IF(AND(M65="",EXACT((N$4),(CONCATENATE(Calendario!$A$1," ",(MID($J65,8,2))+1)))),INDEX(Calendario!$D$3:$H$55,MATCH(N$4,Calendario!$A$3:$A$55,0),MATCH($I65,Calendario!$D$2:$H$2,0)),IF(M65="","",INDEX(Calendario!$D$3:$H$55,MATCH(N$4,Calendario!$A$3:$A$55,0),MATCH($I65,Calendario!$D$2:$H$2,0)))),IF($K65=2,IF(M65="",IF(EXACT($K65,N$4),INDEX(Calendario!$D$3:$H$55,MATCH(N$4,Calendario!$A$3:$A$55,0),MATCH($I65,Calendario!$D$2:$H$2,0)),""),""),IF($K65=3,IF((M65=""),IF(EXACT($K65,N$4),INDEX(Calendario!$D$3:$H$55,MATCH(N$4,Calendario!$A$3:$A$55,0),MATCH($I65,Calendario!$D$2:$H$2,0)),""),""),IF($K65=4,IF((M65=""),IF(EXACT($K65,N$4),INDEX(Calendario!$D$3:$H$55,MATCH(N$4,Calendario!$A$3:$A$55,0),MATCH($I65,Calendario!$D$2:$H$2,0)),""),""),1))))))))</f>
        <v/>
      </c>
      <c r="O65" s="107" t="str">
        <f>IF(ISBLANK($I65),"",IF(EXACT(($I65),(PROPER(TEXT(O$3,"dddd")))),"",IF(OR(EXACT(($I65),PROPER(TEXT(O63,"dddd"))),(EXACT(($I65),PROPER(TEXT(O64,"dddd"))))),"",IF(EXACT(O$4,$J65),IF(N65="",IF(OR(($K65=4),($K65=3),($K65=2),($K65=1)),INDEX(Calendario!$D$3:$H$55,MATCH(O$4,Calendario!$A$3:$A$55,0),MATCH($I65,Calendario!$D$2:$H$2,0)),"")),IF($K65=1,IF(AND(M65="",EXACT((O$4),(CONCATENATE(Calendario!$A$1," ",(MID($J65,8,2))+1)))),INDEX(Calendario!$D$3:$H$55,MATCH(O$4,Calendario!$A$3:$A$55,0),MATCH($I65,Calendario!$D$2:$H$2,0)),IF(N65="",IF(EXACT(($I65),(PROPER(TEXT(N$3,"dddd")))),INDEX(Calendario!$D$3:$H$55,MATCH(O$4,Calendario!$A$3:$A$55,0),MATCH($I65,Calendario!$D$2:$H$2,0)),""),INDEX(Calendario!$D$3:$H$55,MATCH(O$4,Calendario!$A$3:$A$55,0),MATCH($I65,Calendario!$D$2:$H$2,0)))),IF(EXACT($M$4,"Semana 1"),IF($K65=2,IF(N65="",IF(OR(($J65="Semana 1"),($J65="Semana 2"),($J65="Semana 3")),INDEX(Calendario!$D$3:$H$55,MATCH(O$4,Calendario!$A$3:$A$55,0),MATCH($I65,Calendario!$D$2:$H$2,0)),""),""),IF($K65=3,IF(AND((M65=""),(N65="")),IF(OR(($J65="Semana 1"),($J65="Semana 2"),($J65="Semana 3")),INDEX(Calendario!$D$3:$H$55,MATCH(O$4,Calendario!$A$3:$A$55,0),MATCH($I65,Calendario!$D$2:$H$2,0)),""),""),IF($K65=4,IF(AND((M65=""),(N65="")),IF(OR(($J65="Semana 1"),($J65="Semana 2"),($J65="Semana 3")),INDEX(Calendario!$D$3:$H$55,MATCH(O$4,Calendario!$A$3:$A$55,0),MATCH($I65,Calendario!$D$2:$H$2,0)),""),"")))),IF($K65=2,IF(N65="",IF(OR(($J65="Semana 1"),($J65="Semana 2")),INDEX(Calendario!$D$3:$H$55,MATCH(O$4,Calendario!$A$3:$A$55,0),MATCH($I65,Calendario!$D$2:$H$2,0)),""),""),IF($K65=3,IF(AND((M65=""),(N65="")),IF(OR(($J65="Semana 1"),($J65="Semana 2")),INDEX(Calendario!$D$3:$H$55,MATCH(O$4,Calendario!$A$3:$A$55,0),MATCH($I65,Calendario!$D$2:$H$2,0)),""),""),IF($K65=4,IF(AND((M65=""),(N65="")),IF(OR(($J65="Semana 1"),($J65="Semana 2")),INDEX(Calendario!$D$3:$H$55,MATCH(O$4,Calendario!$A$3:$A$55,0),MATCH($I65,Calendario!$D$2:$H$2,0)),""),""))))))))))</f>
        <v/>
      </c>
      <c r="P65" s="107" t="str">
        <f>IF(ISBLANK($I65),"",IF(EXACT(($I65),(PROPER(TEXT(P$3,"dddd")))),"",IF(OR(EXACT(($I65),PROPER(TEXT(P63,"dddd"))),(EXACT(($I65),PROPER(TEXT(P64,"dddd"))))),"",IF(EXACT(P$4,$J65),IF(O65="",IF(OR(($K65=4),($K65=3),($K65=2),($K65=1)),INDEX(Calendario!$D$3:$H$55,MATCH(P$4,Calendario!$A$3:$A$55,0),MATCH($I65,Calendario!$D$2:$H$2,0)),"")),IF($K65=1,IF(AND(M65="",EXACT((P$4),(CONCATENATE(Calendario!$A$1," ",(MID($J65,8,2))+1)))),INDEX(Calendario!$D$3:$H$55,MATCH(P$4,Calendario!$A$3:$A$55,0),MATCH($I65,Calendario!$D$2:$H$2,0)),IF(O65="",IF(EXACT(($I65),(PROPER(TEXT(O$3,"dddd")))),INDEX(Calendario!$D$3:$H$55,MATCH(P$4,Calendario!$A$3:$A$55,0),MATCH($I65,Calendario!$D$2:$H$2,0)),""),INDEX(Calendario!$D$3:$H$55,MATCH(P$4,Calendario!$A$3:$A$55,0),MATCH($I65,Calendario!$D$2:$H$2,0)))),IF(EXACT($M$4,"Semana 1"),IF($K65=2,IF(O65="",IF(OR(($J65="Semana 1"),($J65="Semana 2"),($J65="Semana 3"),($J65="Semana 4")),INDEX(Calendario!$D$3:$H$55,MATCH(P$4,Calendario!$A$3:$A$55,0),MATCH($I65,Calendario!$D$2:$H$2,0)),""),""),IF($K65=3,IF(AND((N65=""),(O65="")),IF(OR(($J65="Semana 1"),($J65="Semana 2"),($J65="Semana 3"),($J65="Semana 4")),INDEX(Calendario!$D$3:$H$55,MATCH(P$4,Calendario!$A$3:$A$55,0),MATCH($I65,Calendario!$D$2:$H$2,0)),""),""),IF($K65=4,IF(AND((M65=""),(N65=""),(O65="")),IF(OR(($J65="Semana 1"),($J65="Semana 2"),($J65="Semana 3"),($J65="Semana 4")),INDEX(Calendario!$D$3:$H$55,MATCH(P$4,Calendario!$A$3:$A$55,0),MATCH($I65,Calendario!$D$2:$H$2,0)),""),"")))),IF($K65=2,IF(O65="",IF(OR(($J65="Semana 1"),($J65="Semana 2"),($J65="Semana 3")),INDEX(Calendario!$D$3:$H$55,MATCH(P$4,Calendario!$A$3:$A$55,0),MATCH($I65,Calendario!$D$2:$H$2,0)),""),""),IF($K65=3,IF(AND((N65=""),(O65="")),IF(OR(($J65="Semana 1"),($J65="Semana 2"),($J65="Semana 3")),INDEX(Calendario!$D$3:$H$55,MATCH(P$4,Calendario!$A$3:$A$55,0),MATCH($I65,Calendario!$D$2:$H$2,0)),""),""),IF($K65=4,IF(AND((M65=""),(N65=""),(O65="")),IF(OR(($J65="Semana 1"),($J65="Semana 2"),($J65="Semana 3")),INDEX(Calendario!$D$3:$H$55,MATCH(P$4,Calendario!$A$3:$A$55,0),MATCH($I65,Calendario!$D$2:$H$2,0)),""),""))))))))))</f>
        <v/>
      </c>
      <c r="Q65" s="107">
        <f>IF(ISBLANK($I65),"",IF(EXACT(($I65),(PROPER(TEXT(Q$3,"dddd")))),"",IF(OR(EXACT(($I65),PROPER(TEXT(Q63,"dddd"))),(EXACT(($I65),PROPER(TEXT(Q64,"dddd"))))),"",IF(EXACT(Q$4,$J65),IF(P65="",IF(OR(($K65=4),($K65=3),($K65=2),($K65=1)),INDEX(Calendario!$D$3:$H$55,MATCH(Q$4,Calendario!$A$3:$A$55,0),MATCH($I65,Calendario!$D$2:$H$2,0)),"")),IF($K65=1,IF(AND(M65="",EXACT((Q$4),(CONCATENATE(Calendario!$A$1," ",(MID($J65,8,2))+1)))),INDEX(Calendario!$D$3:$H$55,MATCH(Q$4,Calendario!$A$3:$A$55,0),MATCH($I65,Calendario!$D$2:$H$2,0)),IF(P65="","",INDEX(Calendario!$D$3:$H$55,MATCH(Q$4,Calendario!$A$3:$A$55,0),MATCH($I65,Calendario!$D$2:$H$2,0)))),IF(EXACT($M$4,"Semana 1"),IF($K65=2,IF(P65="",IF(OR(($J65="Semana 1"),($J65="Semana 2"),($J65="Semana 3"),($J65="Semana 4"),($J65="Semana 5")),INDEX(Calendario!$D$3:$H$55,MATCH(Q$4,Calendario!$A$3:$A$55,0),MATCH($I65,Calendario!$D$2:$H$2,0)),""),""),IF($K65=3,IF(AND((O65=""),(P65="")),IF(OR(($J65="Semana 1"),($J65="Semana 2"),($J65="Semana 3"),($J65="Semana 4"),($J65="Semana 5")),INDEX(Calendario!$D$3:$H$55,MATCH(Q$4,Calendario!$A$3:$A$55,0),MATCH($I65,Calendario!$D$2:$H$2,0)),""),""),IF($K65=4,IF(AND((N65=""),(O65=""),(P65="")),IF(OR(($J65="Semana 1"),($J65="Semana 2"),($J65="Semana 3"),($J65="Semana 4"),($J65="Semana 5")),INDEX(Calendario!$D$3:$H$55,MATCH(Q$4,Calendario!$A$3:$A$55,0),MATCH($I65,Calendario!$D$2:$H$2,0)),""),"")))),IF($K65=2,IF(P65="",IF(OR(($J65="Semana 1"),($J65="Semana 2"),($J65="Semana 3"),($J65="Semana 4")),INDEX(Calendario!$D$3:$H$55,MATCH(Q$4,Calendario!$A$3:$A$55,0),MATCH($I65,Calendario!$D$2:$H$2,0)),""),""),IF($K65=3,IF(AND((O65=""),(P65="")),IF(OR(($J65="Semana 1"),($J65="Semana 2"),($J65="Semana 3"),($J65="Semana 4")),INDEX(Calendario!$D$3:$H$55,MATCH(Q$4,Calendario!$A$3:$A$55,0),MATCH($I65,Calendario!$D$2:$H$2,0)),""),""),IF($K65=4,IF(AND((N65=""),(O65=""),(P65="")),IF(OR(($J65="Semana 1"),($J65="Semana 2"),($J65="Semana 3"),($J65="Semana 4")),INDEX(Calendario!$D$3:$H$55,MATCH(Q$4,Calendario!$A$3:$A$55,0),MATCH($I65,Calendario!$D$2:$H$2,0)),""),""))))))))))</f>
        <v>44588</v>
      </c>
      <c r="R65" s="108" t="str">
        <f>IF(ISBLANK($I65),"",IF(EXACT(($I65),(PROPER(TEXT(R$3,"dddd")))),"",IF(OR(EXACT(($I65),PROPER(TEXT(R63,"dddd"))),(EXACT(($I65),PROPER(TEXT(R64,"dddd"))))),"",IF(EXACT(R$4,$J65),IF(Q65="",IF(OR(($K65=4),($K65=3),($K65=2),($K65=1)),INDEX(Calendario!$D$3:$H$55,MATCH(R$4,Calendario!$A$3:$A$55,0),MATCH($I65,Calendario!$D$2:$H$2,0)),"")),IF($K65=1,IF(AND(N65="",EXACT((R$4),(CONCATENATE(Calendario!$A$1," ",(MID($J65,8,2))+1)))),INDEX(Calendario!$D$3:$H$55,MATCH(R$4,Calendario!$A$3:$A$55,0),MATCH($I65,Calendario!$D$2:$H$2,0)),IF(Q65="","",INDEX(Calendario!$D$3:$H$55,MATCH(R$4,Calendario!$A$3:$A$55,0),MATCH($I65,Calendario!$D$2:$H$2,0)))),IF(EXACT($M$4,"Semana 1"),IF($K65=2,IF(Q65="",IF(OR(($J65="Semana 1"),($J65="Semana 2"),($J65="Semana 3"),($J65="Semana 4"),($J65="Semana 5"),($J65="Semana 6")),INDEX(Calendario!$D$3:$H$55,MATCH(R$4,Calendario!$A$3:$A$55,0),MATCH($I65,Calendario!$D$2:$H$2,0)),""),""),IF($K65=3,IF(AND((P65=""),(Q65="")),IF(OR(($J65="Semana 1"),($J65="Semana 2"),($J65="Semana 3"),($J65="Semana 4"),($J65="Semana 5"),($J65="Semana 6")),INDEX(Calendario!$D$3:$H$55,MATCH(R$4,Calendario!$A$3:$A$55,0),MATCH($I65,Calendario!$D$2:$H$2,0)),""),""),IF($K65=4,IF(AND((O65=""),(P65=""),(Q65="")),IF(OR(($J65="Semana 1"),($J65="Semana 2"),($J65="Semana 3"),($J65="Semana 4"),($J65="Semana 5"),($J65="Semana 6")),INDEX(Calendario!$D$3:$H$55,MATCH(R$4,Calendario!$A$3:$A$55,0),MATCH($I65,Calendario!$D$2:$H$2,0)),""),"")))),IF($K65=2,IF(Q65="",IF(OR(($J65="Semana 1"),($J65="Semana 2"),($J65="Semana 3"),($J65="Semana 4"),($J65="Semana 5")),INDEX(Calendario!$D$3:$H$55,MATCH(R$4,Calendario!$A$3:$A$55,0),MATCH($I65,Calendario!$D$2:$H$2,0)),""),""),IF($K65=3,IF(AND((P65=""),(Q65="")),IF(OR(($J65="Semana 1"),($J65="Semana 2"),($J65="Semana 3"),($J65="Semana 4"),($J65="Semana 5")),INDEX(Calendario!$D$3:$H$55,MATCH(R$4,Calendario!$A$3:$A$55,0),MATCH($I65,Calendario!$D$2:$H$2,0)),""),""),IF($K65=4,IF(AND((O65=""),(P65=""),(Q65="")),IF(OR(($J65="Semana 1"),($J65="Semana 2"),($J65="Semana 3"),($J65="Semana 4"),($J65="Semana 5")),INDEX(Calendario!$D$3:$H$55,MATCH(R$4,Calendario!$A$3:$A$55,0),MATCH($I65,Calendario!$D$2:$H$2,0)),""),""))))))))))</f>
        <v/>
      </c>
      <c r="S65" s="108">
        <f>IF(ISBLANK($I65),"",IF(EXACT(($I65),(PROPER(TEXT(S$3,"dddd")))),"",IF(OR(EXACT(($I65),PROPER(TEXT(S63,"dddd"))),(EXACT(($I65),PROPER(TEXT(S64,"dddd"))))),"",IF(EXACT(S$4,$J65),IF(R65="",IF(OR(($K65=4),($K65=3),($K65=2),($K65=1)),INDEX(Calendario!$D$3:$H$55,MATCH(S$4,Calendario!$A$3:$A$55,0),MATCH($I65,Calendario!$D$2:$H$2,0)),"")),IF($K65=1,IF(AND(O65="",EXACT((S$4),(CONCATENATE(Calendario!$A$1," ",(MID($J65,8,2))+1)))),INDEX(Calendario!$D$3:$H$55,MATCH(S$4,Calendario!$A$3:$A$55,0),MATCH($I65,Calendario!$D$2:$H$2,0)),IF(R65="",IF(EXACT(($I65),(PROPER(TEXT(R$3,"dddd")))),INDEX(Calendario!$D$3:$H$55,MATCH(S$4,Calendario!$A$3:$A$55,0),MATCH($I65,Calendario!$D$2:$H$2,0)),""),INDEX(Calendario!$D$3:$H$55,MATCH(S$4,Calendario!$A$3:$A$55,0),MATCH($I65,Calendario!$D$2:$H$2,0)))),IF(EXACT($M$4,"Semana 1"),IF($K65=2,IF(R65="",IF(OR(($J65="Semana 1"),($J65="Semana 2"),($J65="Semana 3"),($J65="Semana 4"),($J65="Semana 5"),($J65="Semana 6"),($J65="Semana 7")),INDEX(Calendario!$D$3:$H$55,MATCH(S$4,Calendario!$A$3:$A$55,0),MATCH($I65,Calendario!$D$2:$H$2,0)),""),""),IF($K65=3,IF(AND((Q65=""),(R65="")),IF(OR(($J65="Semana 1"),($J65="Semana 2"),($J65="Semana 3"),($J65="Semana 4"),($J65="Semana 5"),($J65="Semana 6"),($J65="Semana 7")),INDEX(Calendario!$D$3:$H$55,MATCH(S$4,Calendario!$A$3:$A$55,0),MATCH($I65,Calendario!$D$2:$H$2,0)),""),""),IF($K65=4,IF(AND((P65=""),(Q65=""),(R65="")),IF(OR(($J65="Semana 1"),($J65="Semana 2"),($J65="Semana 3"),($J65="Semana 4"),($J65="Semana 5"),($J65="Semana 6"),($J65="Semana 7")),INDEX(Calendario!$D$3:$H$55,MATCH(S$4,Calendario!$A$3:$A$55,0),MATCH($I65,Calendario!$D$2:$H$2,0)),""),"")))),IF($K65=2,IF(R65="",IF(OR(($J65="Semana 1"),($J65="Semana 2"),($J65="Semana 3"),($J65="Semana 4"),($J65="Semana 5"),($J65="Semana 6")),INDEX(Calendario!$D$3:$H$55,MATCH(S$4,Calendario!$A$3:$A$55,0),MATCH($I65,Calendario!$D$2:$H$2,0)),""),""),IF($K65=3,IF(AND((Q65=""),(R65="")),IF(OR(($J65="Semana 1"),($J65="Semana 2"),($J65="Semana 3"),($J65="Semana 4"),($J65="Semana 5"),($J65="Semana 6")),INDEX(Calendario!$D$3:$H$55,MATCH(S$4,Calendario!$A$3:$A$55,0),MATCH($I65,Calendario!$D$2:$H$2,0)),""),""),IF($K65=4,IF(AND((P65=""),(Q65=""),(R65="")),IF(OR(($J65="Semana 1"),($J65="Semana 2"),($J65="Semana 3"),($J65="Semana 4"),($J65="Semana 5"),($J65="Semana 6")),INDEX(Calendario!$D$3:$H$55,MATCH(S$4,Calendario!$A$3:$A$55,0),MATCH($I65,Calendario!$D$2:$H$2,0)),""),""))))))))))</f>
        <v>44602</v>
      </c>
      <c r="T65" s="108" t="str">
        <f>IF(ISBLANK($I65),"",IF(EXACT(($I65),(PROPER(TEXT(T$3,"dddd")))),"",IF(OR(EXACT(($I65),PROPER(TEXT(T63,"dddd"))),(EXACT(($I65),PROPER(TEXT(T64,"dddd"))))),"",IF(EXACT(T$4,$J65),IF(S65="",IF(OR(($K65=4),($K65=3),($K65=2),($K65=1)),INDEX(Calendario!$D$3:$H$55,MATCH(T$4,Calendario!$A$3:$A$55,0),MATCH($I65,Calendario!$D$2:$H$2,0)),"")),IF($K65=1,IF(AND(P65="",EXACT((T$4),(CONCATENATE(Calendario!$A$1," ",(MID($J65,8,2))+1)))),INDEX(Calendario!$D$3:$H$55,MATCH(T$4,Calendario!$A$3:$A$55,0),MATCH($I65,Calendario!$D$2:$H$2,0)),IF(S65="",IF(EXACT(($I65),(PROPER(TEXT(S$3,"dddd")))),INDEX(Calendario!$D$3:$H$55,MATCH(T$4,Calendario!$A$3:$A$55,0),MATCH($I65,Calendario!$D$2:$H$2,0)),""),INDEX(Calendario!$D$3:$H$55,MATCH(T$4,Calendario!$A$3:$A$55,0),MATCH($I65,Calendario!$D$2:$H$2,0)))),IF(EXACT($M$4,"Semana 1"),IF($K65=2,IF(S65="",IF(OR(($J65="Semana 1"),($J65="Semana 2"),($J65="Semana 3"),($J65="Semana 4"),($J65="Semana 5"),($J65="Semana 6"),($J65="Semana 7"),($J65="Semana 8")),INDEX(Calendario!$D$3:$H$55,MATCH(T$4,Calendario!$A$3:$A$55,0),MATCH($I65,Calendario!$D$2:$H$2,0)),""),""),IF($K65=3,IF(AND((R65=""),(S65="")),IF(OR(($J65="Semana 1"),($J65="Semana 2"),($J65="Semana 3"),($J65="Semana 4"),($J65="Semana 5"),($J65="Semana 6"),($J65="Semana 7"),($J65="Semana 8")),INDEX(Calendario!$D$3:$H$55,MATCH(T$4,Calendario!$A$3:$A$55,0),MATCH($I65,Calendario!$D$2:$H$2,0)),""),""),IF($K65=4,IF(AND((Q65=""),(R65=""),(S65="")),IF(OR(($J65="Semana 1"),($J65="Semana 2"),($J65="Semana 3"),($J65="Semana 4"),($J65="Semana 5"),($J65="Semana 6"),($J65="Semana 7"),($J65="Semana 8")),INDEX(Calendario!$D$3:$H$55,MATCH(T$4,Calendario!$A$3:$A$55,0),MATCH($I65,Calendario!$D$2:$H$2,0)),""),"")))),IF($K65=2,IF(S65="",IF(OR(($J65="Semana 1"),($J65="Semana 2"),($J65="Semana 3"),($J65="Semana 4"),($J65="Semana 5"),($J65="Semana 6"),($J65="Semana 7")),INDEX(Calendario!$D$3:$H$55,MATCH(T$4,Calendario!$A$3:$A$55,0),MATCH($I65,Calendario!$D$2:$H$2,0)),""),""),IF($K65=3,IF(AND((R65=""),(S65="")),IF(OR(($J65="Semana 1"),($J65="Semana 2"),($J65="Semana 3"),($J65="Semana 4"),($J65="Semana 5"),($J65="Semana 6"),($J65="Semana 7")),INDEX(Calendario!$D$3:$H$55,MATCH(T$4,Calendario!$A$3:$A$55,0),MATCH($I65,Calendario!$D$2:$H$2,0)),""),""),IF($K65=4,IF(AND((Q65=""),(R65=""),(S65="")),IF(OR(($J65="Semana 1"),($J65="Semana 2"),($J65="Semana 3"),($J65="Semana 4"),($J65="Semana 5"),($J65="Semana 6"),($J65="Semana 7")),INDEX(Calendario!$D$3:$H$55,MATCH(T$4,Calendario!$A$3:$A$55,0),MATCH($I65,Calendario!$D$2:$H$2,0)),""),""))))))))))</f>
        <v/>
      </c>
      <c r="U65" s="108">
        <f>IF(ISBLANK($I65),"",IF(OR(EXACT(($I65),PROPER(TEXT(U64,"dddd"))),(EXACT(($I65),PROPER(TEXT(U63,"dddd"))))),"",IF(EXACT(($I65),(PROPER(TEXT(U$3,"dddd")))),"",IF($K65=1,INDEX(Calendario!$D$3:$H$55,MATCH(U$4,Calendario!$A$3:$A$55,0),MATCH($I65,Calendario!$D$2:$H$2,0)),IF($K65=2,IF(T65="",INDEX(Calendario!$D$3:$H$55,MATCH(U$4,Calendario!$A$3:$A$55,0),MATCH($I65,Calendario!$D$2:$H$2,0)),""),IF($K65=3,IF(AND((S65=""),(T65="")),INDEX(Calendario!$D$3:$H$55,MATCH(U$4,Calendario!$A$3:$A$55,0),MATCH($I65,Calendario!$D$2:$H$2,0)),""),IF($K65=4,IF(AND((R65=""),(S65=""),(T65="")),INDEX(Calendario!$D$3:$H$55,MATCH(U$4,Calendario!$A$3:$A$55,0),MATCH($I65,Calendario!$D$2:$H$2,0)),""))))))))</f>
        <v>44616</v>
      </c>
      <c r="V65" s="107" t="str">
        <f>IF(ISBLANK($I65),"",IF(OR(EXACT(($I65),PROPER(TEXT(V64,"dddd"))),(EXACT(($I65),PROPER(TEXT(V63,"dddd"))))),"",IF(EXACT(($I65),(PROPER(TEXT(V$3,"dddd")))),"",IF($K65=1,INDEX(Calendario!$D$3:$H$55,MATCH(V$4,Calendario!$A$3:$A$55,0),MATCH($I65,Calendario!$D$2:$H$2,0)),IF($K65=2,IF(U65="",INDEX(Calendario!$D$3:$H$55,MATCH(V$4,Calendario!$A$3:$A$55,0),MATCH($I65,Calendario!$D$2:$H$2,0)),""),IF($K65=3,IF(AND((T65=""),(U65="")),INDEX(Calendario!$D$3:$H$55,MATCH(V$4,Calendario!$A$3:$A$55,0),MATCH($I65,Calendario!$D$2:$H$2,0)),""),IF($K65=4,IF(AND((S65=""),(T65=""),(U65="")),INDEX(Calendario!$D$3:$H$55,MATCH(V$4,Calendario!$A$3:$A$55,0),MATCH($I65,Calendario!$D$2:$H$2,0)),""))))))))</f>
        <v/>
      </c>
      <c r="W65" s="107">
        <f>IF(ISBLANK($I65),"",IF(OR(EXACT(($I65),PROPER(TEXT(W64,"dddd"))),(EXACT(($I65),PROPER(TEXT(W63,"dddd"))))),"",IF(EXACT(($I65),(PROPER(TEXT(W$3,"dddd")))),"",IF($K65=1,INDEX(Calendario!$D$3:$H$55,MATCH(W$4,Calendario!$A$3:$A$55,0),MATCH($I65,Calendario!$D$2:$H$2,0)),IF($K65=2,IF(V65="",INDEX(Calendario!$D$3:$H$55,MATCH(W$4,Calendario!$A$3:$A$55,0),MATCH($I65,Calendario!$D$2:$H$2,0)),""),IF($K65=3,IF(AND((U65=""),(V65="")),INDEX(Calendario!$D$3:$H$55,MATCH(W$4,Calendario!$A$3:$A$55,0),MATCH($I65,Calendario!$D$2:$H$2,0)),""),IF($K65=4,IF(AND((T65=""),(U65=""),(V65="")),INDEX(Calendario!$D$3:$H$55,MATCH(W$4,Calendario!$A$3:$A$55,0),MATCH($I65,Calendario!$D$2:$H$2,0)),""))))))))</f>
        <v>44630</v>
      </c>
      <c r="X65" s="107" t="str">
        <f>IF(ISBLANK($I65),"",IF(OR(EXACT(($I65),PROPER(TEXT(X64,"dddd"))),(EXACT(($I65),PROPER(TEXT(X63,"dddd"))))),"",IF(EXACT(($I65),(PROPER(TEXT(X$3,"dddd")))),"",IF($K65=1,INDEX(Calendario!$D$3:$H$55,MATCH(X$4,Calendario!$A$3:$A$55,0),MATCH($I65,Calendario!$D$2:$H$2,0)),IF($K65=2,IF(W65="",INDEX(Calendario!$D$3:$H$55,MATCH(X$4,Calendario!$A$3:$A$55,0),MATCH($I65,Calendario!$D$2:$H$2,0)),""),IF($K65=3,IF(AND((V65=""),(W65="")),INDEX(Calendario!$D$3:$H$55,MATCH(X$4,Calendario!$A$3:$A$55,0),MATCH($I65,Calendario!$D$2:$H$2,0)),""),IF($K65=4,IF(AND((U65=""),(V65=""),(W65="")),INDEX(Calendario!$D$3:$H$55,MATCH(X$4,Calendario!$A$3:$A$55,0),MATCH($I65,Calendario!$D$2:$H$2,0)),""))))))))</f>
        <v/>
      </c>
      <c r="Y65" s="107">
        <f>IF(ISBLANK($I65),"",IF(OR(EXACT(($I65),PROPER(TEXT(Y64,"dddd"))),(EXACT(($I65),PROPER(TEXT(Y63,"dddd"))))),"",IF(EXACT(($I65),(PROPER(TEXT(Y$3,"dddd")))),"",IF($K65=1,INDEX(Calendario!$D$3:$H$55,MATCH(Y$4,Calendario!$A$3:$A$55,0),MATCH($I65,Calendario!$D$2:$H$2,0)),IF($K65=2,IF(X65="",INDEX(Calendario!$D$3:$H$55,MATCH(Y$4,Calendario!$A$3:$A$55,0),MATCH($I65,Calendario!$D$2:$H$2,0)),""),IF($K65=3,IF(AND((W65=""),(X65="")),INDEX(Calendario!$D$3:$H$55,MATCH(Y$4,Calendario!$A$3:$A$55,0),MATCH($I65,Calendario!$D$2:$H$2,0)),""),IF($K65=4,IF(AND((V65=""),(W65=""),(X65="")),INDEX(Calendario!$D$3:$H$55,MATCH(Y$4,Calendario!$A$3:$A$55,0),MATCH($I65,Calendario!$D$2:$H$2,0)),""))))))))</f>
        <v>44644</v>
      </c>
      <c r="Z65" s="107" t="str">
        <f>IF(ISBLANK($I65),"",IF(OR(EXACT(($I65),PROPER(TEXT(Z64,"dddd"))),(EXACT(($I65),PROPER(TEXT(Z63,"dddd"))))),"",IF(EXACT(($I65),(PROPER(TEXT(Z$3,"dddd")))),"",IF($K65=1,INDEX(Calendario!$D$3:$H$55,MATCH(Z$4,Calendario!$A$3:$A$55,0),MATCH($I65,Calendario!$D$2:$H$2,0)),IF($K65=2,IF(Y65="",INDEX(Calendario!$D$3:$H$55,MATCH(Z$4,Calendario!$A$3:$A$55,0),MATCH($I65,Calendario!$D$2:$H$2,0)),""),IF($K65=3,IF(AND((X65=""),(Y65="")),INDEX(Calendario!$D$3:$H$55,MATCH(Z$4,Calendario!$A$3:$A$55,0),MATCH($I65,Calendario!$D$2:$H$2,0)),""),IF($K65=4,IF(AND((W65=""),(X65=""),(Y65="")),INDEX(Calendario!$D$3:$H$55,MATCH(Z$4,Calendario!$A$3:$A$55,0),MATCH($I65,Calendario!$D$2:$H$2,0)),""))))))))</f>
        <v/>
      </c>
      <c r="AA65" s="108">
        <f>IF(ISBLANK($I65),"",IF(OR(EXACT(($I65),PROPER(TEXT(AA64,"dddd"))),(EXACT(($I65),PROPER(TEXT(AA63,"dddd"))))),"",IF(EXACT(($I65),(PROPER(TEXT(AA$3,"dddd")))),"",IF($K65=1,INDEX(Calendario!$D$3:$H$55,MATCH(AA$4,Calendario!$A$3:$A$55,0),MATCH($I65,Calendario!$D$2:$H$2,0)),IF($K65=2,IF(Z65="",INDEX(Calendario!$D$3:$H$55,MATCH(AA$4,Calendario!$A$3:$A$55,0),MATCH($I65,Calendario!$D$2:$H$2,0)),""),IF($K65=3,IF(AND((Y65=""),(Z65="")),INDEX(Calendario!$D$3:$H$55,MATCH(AA$4,Calendario!$A$3:$A$55,0),MATCH($I65,Calendario!$D$2:$H$2,0)),""),IF($K65=4,IF(AND((X65=""),(Y65=""),(Z65="")),INDEX(Calendario!$D$3:$H$55,MATCH(AA$4,Calendario!$A$3:$A$55,0),MATCH($I65,Calendario!$D$2:$H$2,0)),""))))))))</f>
        <v>44658</v>
      </c>
      <c r="AB65" s="108" t="str">
        <f>IF(ISBLANK($I65),"",IF(OR(EXACT(($I65),PROPER(TEXT(AB64,"dddd"))),(EXACT(($I65),PROPER(TEXT(AB63,"dddd"))))),"",IF(EXACT(($I65),(PROPER(TEXT(AB$3,"dddd")))),"",IF($K65=1,INDEX(Calendario!$D$3:$H$55,MATCH(AB$4,Calendario!$A$3:$A$55,0),MATCH($I65,Calendario!$D$2:$H$2,0)),IF($K65=2,IF(AA65="",INDEX(Calendario!$D$3:$H$55,MATCH(AB$4,Calendario!$A$3:$A$55,0),MATCH($I65,Calendario!$D$2:$H$2,0)),""),IF($K65=3,IF(AND((Z65=""),(AA65="")),INDEX(Calendario!$D$3:$H$55,MATCH(AB$4,Calendario!$A$3:$A$55,0),MATCH($I65,Calendario!$D$2:$H$2,0)),""),IF($K65=4,IF(AND((Y65=""),(Z65=""),(AA65="")),INDEX(Calendario!$D$3:$H$55,MATCH(AB$4,Calendario!$A$3:$A$55,0),MATCH($I65,Calendario!$D$2:$H$2,0)),""))))))))</f>
        <v/>
      </c>
      <c r="AC65" s="108" t="str">
        <f>IF(ISBLANK($I65),"",IF(OR(EXACT(($I65),PROPER(TEXT(AC64,"dddd"))),(EXACT(($I65),PROPER(TEXT(AC63,"dddd"))))),"",IF(EXACT(($I65),(PROPER(TEXT(AC$3,"dddd")))),"",IF($K65=1,INDEX(Calendario!$D$3:$H$55,MATCH(AC$4,Calendario!$A$3:$A$55,0),MATCH($I65,Calendario!$D$2:$H$2,0)),IF($K65=2,IF(AB65="",INDEX(Calendario!$D$3:$H$55,MATCH(AC$4,Calendario!$A$3:$A$55,0),MATCH($I65,Calendario!$D$2:$H$2,0)),""),IF($K65=3,IF(AND((AA65=""),(AB65="")),INDEX(Calendario!$D$3:$H$55,MATCH(AC$4,Calendario!$A$3:$A$55,0),MATCH($I65,Calendario!$D$2:$H$2,0)),""),IF($K65=4,IF(AND((Z65=""),(AA65=""),(AB65="")),INDEX(Calendario!$D$3:$H$55,MATCH(AC$4,Calendario!$A$3:$A$55,0),MATCH($I65,Calendario!$D$2:$H$2,0)),""))))))))</f>
        <v/>
      </c>
      <c r="AD65" s="108">
        <f>IF(ISBLANK($I65),"",IF(OR(EXACT(($I65),PROPER(TEXT(AD64,"dddd"))),(EXACT(($I65),PROPER(TEXT(AD63,"dddd"))))),"",IF(EXACT(($I65),(PROPER(TEXT(AD$3,"dddd")))),"",IF($K65=1,INDEX(Calendario!$D$3:$H$55,MATCH(AD$4,Calendario!$A$3:$A$55,0),MATCH($I65,Calendario!$D$2:$H$2,0)),IF($K65=2,IF(AC65="",INDEX(Calendario!$D$3:$H$55,MATCH(AD$4,Calendario!$A$3:$A$55,0),MATCH($I65,Calendario!$D$2:$H$2,0)),""),IF($K65=3,IF(AND((AB65=""),(AC65="")),INDEX(Calendario!$D$3:$H$55,MATCH(AD$4,Calendario!$A$3:$A$55,0),MATCH($I65,Calendario!$D$2:$H$2,0)),""),IF($K65=4,IF(AND((AA65=""),(AB65=""),(AC65="")),INDEX(Calendario!$D$3:$H$55,MATCH(AD$4,Calendario!$A$3:$A$55,0),MATCH($I65,Calendario!$D$2:$H$2,0)),""))))))))</f>
        <v>44679</v>
      </c>
      <c r="AE65" s="107" t="str">
        <f>IF(ISBLANK($I65),"",IF(OR(EXACT(($I65),PROPER(TEXT(AE64,"dddd"))),(EXACT(($I65),PROPER(TEXT(AE63,"dddd"))))),"",IF(EXACT(($I65),(PROPER(TEXT(AE$3,"dddd")))),"",IF($K65=1,INDEX(Calendario!$D$3:$H$55,MATCH(AE$4,Calendario!$A$3:$A$55,0),MATCH($I65,Calendario!$D$2:$H$2,0)),IF($K65=2,IF(AD65="",INDEX(Calendario!$D$3:$H$55,MATCH(AE$4,Calendario!$A$3:$A$55,0),MATCH($I65,Calendario!$D$2:$H$2,0)),""),IF($K65=3,IF(AND((AC65=""),(AD65="")),INDEX(Calendario!$D$3:$H$55,MATCH(AE$4,Calendario!$A$3:$A$55,0),MATCH($I65,Calendario!$D$2:$H$2,0)),""),IF($K65=4,IF(AND((AB65=""),(AC65=""),(AD65="")),INDEX(Calendario!$D$3:$H$55,MATCH(AE$4,Calendario!$A$3:$A$55,0),MATCH($I65,Calendario!$D$2:$H$2,0)),""))))))))</f>
        <v/>
      </c>
      <c r="AF65" s="107">
        <f>IF(ISBLANK($I65),"",IF(OR(EXACT(($I65),PROPER(TEXT(AF64,"dddd"))),(EXACT(($I65),PROPER(TEXT(AF63,"dddd"))))),"",IF(EXACT(($I65),(PROPER(TEXT(AF$3,"dddd")))),"",IF($K65=1,INDEX(Calendario!$D$3:$H$55,MATCH(AF$4,Calendario!$A$3:$A$55,0),MATCH($I65,Calendario!$D$2:$H$2,0)),IF($K65=2,IF(AE65="",INDEX(Calendario!$D$3:$H$55,MATCH(AF$4,Calendario!$A$3:$A$55,0),MATCH($I65,Calendario!$D$2:$H$2,0)),""),IF($K65=3,IF(AND((AD65=""),(AE65="")),INDEX(Calendario!$D$3:$H$55,MATCH(AF$4,Calendario!$A$3:$A$55,0),MATCH($I65,Calendario!$D$2:$H$2,0)),""),IF($K65=4,IF(AND((AC65=""),(AD65=""),(AE65="")),INDEX(Calendario!$D$3:$H$55,MATCH(AF$4,Calendario!$A$3:$A$55,0),MATCH($I65,Calendario!$D$2:$H$2,0)),""))))))))</f>
        <v>44693</v>
      </c>
      <c r="AG65" s="107" t="str">
        <f>IF(ISBLANK($I65),"",IF(OR(EXACT(($I65),PROPER(TEXT(AG64,"dddd"))),(EXACT(($I65),PROPER(TEXT(AG63,"dddd"))))),"",IF(EXACT(($I65),(PROPER(TEXT(AG$3,"dddd")))),"",IF($K65=1,INDEX(Calendario!$D$3:$H$55,MATCH(AG$4,Calendario!$A$3:$A$55,0),MATCH($I65,Calendario!$D$2:$H$2,0)),IF($K65=2,IF(AF65="",INDEX(Calendario!$D$3:$H$55,MATCH(AG$4,Calendario!$A$3:$A$55,0),MATCH($I65,Calendario!$D$2:$H$2,0)),""),IF($K65=3,IF(AND((AE65=""),(AF65="")),INDEX(Calendario!$D$3:$H$55,MATCH(AG$4,Calendario!$A$3:$A$55,0),MATCH($I65,Calendario!$D$2:$H$2,0)),""),IF($K65=4,IF(AND((AD65=""),(AE65=""),(AF65="")),INDEX(Calendario!$D$3:$H$55,MATCH(AG$4,Calendario!$A$3:$A$55,0),MATCH($I65,Calendario!$D$2:$H$2,0)),""))))))))</f>
        <v/>
      </c>
      <c r="AH65" s="107">
        <f>IF(ISBLANK($I65),"",IF(OR(EXACT(($I65),PROPER(TEXT(AH64,"dddd"))),(EXACT(($I65),PROPER(TEXT(AH63,"dddd"))))),"",IF(EXACT(($I65),(PROPER(TEXT(AH$3,"dddd")))),"",IF($K65=1,INDEX(Calendario!$D$3:$H$55,MATCH(AH$4,Calendario!$A$3:$A$55,0),MATCH($I65,Calendario!$D$2:$H$2,0)),IF($K65=2,IF(AG65="",INDEX(Calendario!$D$3:$H$55,MATCH(AH$4,Calendario!$A$3:$A$55,0),MATCH($I65,Calendario!$D$2:$H$2,0)),""),IF($K65=3,IF(AND((AF65=""),(AG65="")),INDEX(Calendario!$D$3:$H$55,MATCH(AH$4,Calendario!$A$3:$A$55,0),MATCH($I65,Calendario!$D$2:$H$2,0)),""),IF($K65=4,IF(AND((AE65=""),(AF65=""),(AG65="")),INDEX(Calendario!$D$3:$H$55,MATCH(AH$4,Calendario!$A$3:$A$55,0),MATCH($I65,Calendario!$D$2:$H$2,0)),""))))))))</f>
        <v>44707</v>
      </c>
      <c r="AI65" s="108" t="str">
        <f>IF(ISBLANK($I65),"",IF(OR(EXACT(($I65),PROPER(TEXT(AI64,"dddd"))),(EXACT(($I65),PROPER(TEXT(AI63,"dddd"))))),"",IF(EXACT(($I65),(PROPER(TEXT(AI$3,"dddd")))),"",IF($K65=1,INDEX(Calendario!$D$3:$H$55,MATCH(AI$4,Calendario!$A$3:$A$55,0),MATCH($I65,Calendario!$D$2:$H$2,0)),IF($K65=2,IF(AH65="",INDEX(Calendario!$D$3:$H$55,MATCH(AI$4,Calendario!$A$3:$A$55,0),MATCH($I65,Calendario!$D$2:$H$2,0)),""),IF($K65=3,IF(AND((AG65=""),(AH65="")),INDEX(Calendario!$D$3:$H$55,MATCH(AI$4,Calendario!$A$3:$A$55,0),MATCH($I65,Calendario!$D$2:$H$2,0)),""),IF($K65=4,IF(AND((AF65=""),(AG65=""),(AH65="")),INDEX(Calendario!$D$3:$H$55,MATCH(AI$4,Calendario!$A$3:$A$55,0),MATCH($I65,Calendario!$D$2:$H$2,0)),""))))))))</f>
        <v/>
      </c>
      <c r="AJ65" s="108">
        <f>IF(ISBLANK($I65),"",IF(OR(EXACT(($I65),PROPER(TEXT(AJ64,"dddd"))),(EXACT(($I65),PROPER(TEXT(AJ63,"dddd"))))),"",IF(EXACT(($I65),(PROPER(TEXT(AJ$3,"dddd")))),"",IF($K65=1,INDEX(Calendario!$D$3:$H$55,MATCH(AJ$4,Calendario!$A$3:$A$55,0),MATCH($I65,Calendario!$D$2:$H$2,0)),IF($K65=2,IF(AI65="",INDEX(Calendario!$D$3:$H$55,MATCH(AJ$4,Calendario!$A$3:$A$55,0),MATCH($I65,Calendario!$D$2:$H$2,0)),""),IF($K65=3,IF(AND((AH65=""),(AI65="")),INDEX(Calendario!$D$3:$H$55,MATCH(AJ$4,Calendario!$A$3:$A$55,0),MATCH($I65,Calendario!$D$2:$H$2,0)),""),IF($K65=4,IF(AND((AG65=""),(AH65=""),(AI65="")),INDEX(Calendario!$D$3:$H$55,MATCH(AJ$4,Calendario!$A$3:$A$55,0),MATCH($I65,Calendario!$D$2:$H$2,0)),""))))))))</f>
        <v>44721</v>
      </c>
      <c r="AK65" s="108" t="str">
        <f>IF(ISBLANK($I65),"",IF(OR(EXACT(($I65),PROPER(TEXT(AK64,"dddd"))),(EXACT(($I65),PROPER(TEXT(AK63,"dddd"))))),"",IF(EXACT(($I65),(PROPER(TEXT(AK$3,"dddd")))),"",IF($K65=1,INDEX(Calendario!$D$3:$H$55,MATCH(AK$4,Calendario!$A$3:$A$55,0),MATCH($I65,Calendario!$D$2:$H$2,0)),IF($K65=2,IF(AJ65="",INDEX(Calendario!$D$3:$H$55,MATCH(AK$4,Calendario!$A$3:$A$55,0),MATCH($I65,Calendario!$D$2:$H$2,0)),""),IF($K65=3,IF(AND((AI65=""),(AJ65="")),INDEX(Calendario!$D$3:$H$55,MATCH(AK$4,Calendario!$A$3:$A$55,0),MATCH($I65,Calendario!$D$2:$H$2,0)),""),IF($K65=4,IF(AND((AH65=""),(AI65=""),(AJ65="")),INDEX(Calendario!$D$3:$H$55,MATCH(AK$4,Calendario!$A$3:$A$55,0),MATCH($I65,Calendario!$D$2:$H$2,0)),""))))))))</f>
        <v/>
      </c>
      <c r="AL65" s="108">
        <f>IF(ISBLANK($I65),"",IF(OR(EXACT(($I65),PROPER(TEXT(AL64,"dddd"))),(EXACT(($I65),PROPER(TEXT(AL63,"dddd"))))),"",IF(EXACT(($I65),(PROPER(TEXT(AL$3,"dddd")))),"",IF($K65=1,INDEX(Calendario!$D$3:$H$55,MATCH(AL$4,Calendario!$A$3:$A$55,0),MATCH($I65,Calendario!$D$2:$H$2,0)),IF($K65=2,IF(AK65="",INDEX(Calendario!$D$3:$H$55,MATCH(AL$4,Calendario!$A$3:$A$55,0),MATCH($I65,Calendario!$D$2:$H$2,0)),""),IF($K65=3,IF(AND((AJ65=""),(AK65="")),INDEX(Calendario!$D$3:$H$55,MATCH(AL$4,Calendario!$A$3:$A$55,0),MATCH($I65,Calendario!$D$2:$H$2,0)),""),IF($K65=4,IF(AND((AI65=""),(AJ65=""),(AK65="")),INDEX(Calendario!$D$3:$H$55,MATCH(AL$4,Calendario!$A$3:$A$55,0),MATCH($I65,Calendario!$D$2:$H$2,0)),""))))))))</f>
        <v>44735</v>
      </c>
      <c r="AM65" s="108" t="str">
        <f>IF(ISBLANK($I65),"",IF(OR(EXACT(($I65),PROPER(TEXT(AM64,"dddd"))),(EXACT(($I65),PROPER(TEXT(AM63,"dddd"))))),"",IF(EXACT(($I65),(PROPER(TEXT(AM$3,"dddd")))),"",IF($K65=1,INDEX(Calendario!$D$3:$H$55,MATCH(AM$4,Calendario!$A$3:$A$55,0),MATCH($I65,Calendario!$D$2:$H$2,0)),IF($K65=2,IF(AL65="",INDEX(Calendario!$D$3:$H$55,MATCH(AM$4,Calendario!$A$3:$A$55,0),MATCH($I65,Calendario!$D$2:$H$2,0)),""),IF($K65=3,IF(AND((AK65=""),(AL65="")),INDEX(Calendario!$D$3:$H$55,MATCH(AM$4,Calendario!$A$3:$A$55,0),MATCH($I65,Calendario!$D$2:$H$2,0)),""),IF($K65=4,IF(AND((AJ65=""),(AK65=""),(AL65="")),INDEX(Calendario!$D$3:$H$55,MATCH(AM$4,Calendario!$A$3:$A$55,0),MATCH($I65,Calendario!$D$2:$H$2,0)),""))))))))</f>
        <v/>
      </c>
      <c r="AN65" s="107">
        <f>IF(ISBLANK($I65),"",IF(OR(EXACT(($I65),PROPER(TEXT(AN64,"dddd"))),(EXACT(($I65),PROPER(TEXT(AN63,"dddd"))))),"",IF(EXACT(($I65),(PROPER(TEXT(AN$3,"dddd")))),"",IF($K65=1,INDEX(Calendario!$D$3:$H$55,MATCH(AN$4,Calendario!$A$3:$A$55,0),MATCH($I65,Calendario!$D$2:$H$2,0)),IF($K65=2,IF(AM65="",INDEX(Calendario!$D$3:$H$55,MATCH(AN$4,Calendario!$A$3:$A$55,0),MATCH($I65,Calendario!$D$2:$H$2,0)),""),IF($K65=3,IF(AND((AL65=""),(AM65="")),INDEX(Calendario!$D$3:$H$55,MATCH(AN$4,Calendario!$A$3:$A$55,0),MATCH($I65,Calendario!$D$2:$H$2,0)),""),IF($K65=4,IF(AND((AK65=""),(AL65=""),(AM65="")),INDEX(Calendario!$D$3:$H$55,MATCH(AN$4,Calendario!$A$3:$A$55,0),MATCH($I65,Calendario!$D$2:$H$2,0)),""))))))))</f>
        <v>44749</v>
      </c>
      <c r="AO65" s="107" t="str">
        <f>IF(ISBLANK($I65),"",IF(OR(EXACT(($I65),PROPER(TEXT(AO64,"dddd"))),(EXACT(($I65),PROPER(TEXT(AO63,"dddd"))))),"",IF(EXACT(($I65),(PROPER(TEXT(AO$3,"dddd")))),"",IF($K65=1,INDEX(Calendario!$D$3:$H$55,MATCH(AO$4,Calendario!$A$3:$A$55,0),MATCH($I65,Calendario!$D$2:$H$2,0)),IF($K65=2,IF(AN65="",INDEX(Calendario!$D$3:$H$55,MATCH(AO$4,Calendario!$A$3:$A$55,0),MATCH($I65,Calendario!$D$2:$H$2,0)),""),IF($K65=3,IF(AND((AM65=""),(AN65="")),INDEX(Calendario!$D$3:$H$55,MATCH(AO$4,Calendario!$A$3:$A$55,0),MATCH($I65,Calendario!$D$2:$H$2,0)),""),IF($K65=4,IF(AND((AL65=""),(AM65=""),(AN65="")),INDEX(Calendario!$D$3:$H$55,MATCH(AO$4,Calendario!$A$3:$A$55,0),MATCH($I65,Calendario!$D$2:$H$2,0)),""))))))))</f>
        <v/>
      </c>
      <c r="AP65" s="107">
        <f>IF(ISBLANK($I65),"",IF(OR(EXACT(($I65),PROPER(TEXT(AP64,"dddd"))),(EXACT(($I65),PROPER(TEXT(AP63,"dddd"))))),"",IF(EXACT(($I65),(PROPER(TEXT(AP$3,"dddd")))),"",IF($K65=1,INDEX(Calendario!$D$3:$H$55,MATCH(AP$4,Calendario!$A$3:$A$55,0),MATCH($I65,Calendario!$D$2:$H$2,0)),IF($K65=2,IF(AO65="",INDEX(Calendario!$D$3:$H$55,MATCH(AP$4,Calendario!$A$3:$A$55,0),MATCH($I65,Calendario!$D$2:$H$2,0)),""),IF($K65=3,IF(AND((AN65=""),(AO65="")),INDEX(Calendario!$D$3:$H$55,MATCH(AP$4,Calendario!$A$3:$A$55,0),MATCH($I65,Calendario!$D$2:$H$2,0)),""),IF($K65=4,IF(AND((AM65=""),(AN65=""),(AO65="")),INDEX(Calendario!$D$3:$H$55,MATCH(AP$4,Calendario!$A$3:$A$55,0),MATCH($I65,Calendario!$D$2:$H$2,0)),""))))))))</f>
        <v>44763</v>
      </c>
      <c r="AQ65" s="107" t="str">
        <f>IF(ISBLANK($I65),"",IF(OR(EXACT(($I65),PROPER(TEXT(AQ64,"dddd"))),(EXACT(($I65),PROPER(TEXT(AQ63,"dddd"))))),"",IF(EXACT(($I65),(PROPER(TEXT(AQ$3,"dddd")))),"",IF($K65=1,INDEX(Calendario!$D$3:$H$55,MATCH(AQ$4,Calendario!$A$3:$A$55,0),MATCH($I65,Calendario!$D$2:$H$2,0)),IF($K65=2,IF(AP65="",INDEX(Calendario!$D$3:$H$55,MATCH(AQ$4,Calendario!$A$3:$A$55,0),MATCH($I65,Calendario!$D$2:$H$2,0)),""),IF($K65=3,IF(AND((AO65=""),(AP65="")),INDEX(Calendario!$D$3:$H$55,MATCH(AQ$4,Calendario!$A$3:$A$55,0),MATCH($I65,Calendario!$D$2:$H$2,0)),""),IF($K65=4,IF(AND((AN65=""),(AO65=""),(AP65="")),INDEX(Calendario!$D$3:$H$55,MATCH(AQ$4,Calendario!$A$3:$A$55,0),MATCH($I65,Calendario!$D$2:$H$2,0)),""))))))))</f>
        <v/>
      </c>
      <c r="AR65" s="108">
        <f>IF(ISBLANK($I65),"",IF(OR(EXACT(($I65),PROPER(TEXT(AR64,"dddd"))),(EXACT(($I65),PROPER(TEXT(AR63,"dddd"))))),"",IF(EXACT(($I65),(PROPER(TEXT(AR$3,"dddd")))),"",IF($K65=1,INDEX(Calendario!$D$3:$H$55,MATCH(AR$4,Calendario!$A$3:$A$55,0),MATCH($I65,Calendario!$D$2:$H$2,0)),IF($K65=2,IF(AQ65="",INDEX(Calendario!$D$3:$H$55,MATCH(AR$4,Calendario!$A$3:$A$55,0),MATCH($I65,Calendario!$D$2:$H$2,0)),""),IF($K65=3,IF(AND((AP65=""),(AQ65="")),INDEX(Calendario!$D$3:$H$55,MATCH(AR$4,Calendario!$A$3:$A$55,0),MATCH($I65,Calendario!$D$2:$H$2,0)),""),IF($K65=4,IF(AND((AO65=""),(AP65=""),(AQ65="")),INDEX(Calendario!$D$3:$H$55,MATCH(AR$4,Calendario!$A$3:$A$55,0),MATCH($I65,Calendario!$D$2:$H$2,0)),""))))))))</f>
        <v>44777</v>
      </c>
      <c r="AS65" s="108" t="str">
        <f>IF(ISBLANK($I65),"",IF(OR(EXACT(($I65),PROPER(TEXT(AS64,"dddd"))),(EXACT(($I65),PROPER(TEXT(AS63,"dddd"))))),"",IF(EXACT(($I65),(PROPER(TEXT(AS$3,"dddd")))),"",IF($K65=1,INDEX(Calendario!$D$3:$H$55,MATCH(AS$4,Calendario!$A$3:$A$55,0),MATCH($I65,Calendario!$D$2:$H$2,0)),IF($K65=2,IF(AR65="",INDEX(Calendario!$D$3:$H$55,MATCH(AS$4,Calendario!$A$3:$A$55,0),MATCH($I65,Calendario!$D$2:$H$2,0)),""),IF($K65=3,IF(AND((AQ65=""),(AR65="")),INDEX(Calendario!$D$3:$H$55,MATCH(AS$4,Calendario!$A$3:$A$55,0),MATCH($I65,Calendario!$D$2:$H$2,0)),""),IF($K65=4,IF(AND((AP65=""),(AQ65=""),(AR65="")),INDEX(Calendario!$D$3:$H$55,MATCH(AS$4,Calendario!$A$3:$A$55,0),MATCH($I65,Calendario!$D$2:$H$2,0)),""))))))))</f>
        <v/>
      </c>
      <c r="AT65" s="108">
        <f>IF(ISBLANK($I65),"",IF(OR(EXACT(($I65),PROPER(TEXT(AT64,"dddd"))),(EXACT(($I65),PROPER(TEXT(AT63,"dddd"))))),"",IF(EXACT(($I65),(PROPER(TEXT(AT$3,"dddd")))),"",IF($K65=1,INDEX(Calendario!$D$3:$H$55,MATCH(AT$4,Calendario!$A$3:$A$55,0),MATCH($I65,Calendario!$D$2:$H$2,0)),IF($K65=2,IF(AS65="",INDEX(Calendario!$D$3:$H$55,MATCH(AT$4,Calendario!$A$3:$A$55,0),MATCH($I65,Calendario!$D$2:$H$2,0)),""),IF($K65=3,IF(AND((AR65=""),(AS65="")),INDEX(Calendario!$D$3:$H$55,MATCH(AT$4,Calendario!$A$3:$A$55,0),MATCH($I65,Calendario!$D$2:$H$2,0)),""),IF($K65=4,IF(AND((AQ65=""),(AR65=""),(AS65="")),INDEX(Calendario!$D$3:$H$55,MATCH(AT$4,Calendario!$A$3:$A$55,0),MATCH($I65,Calendario!$D$2:$H$2,0)),""))))))))</f>
        <v>44791</v>
      </c>
      <c r="AU65" s="108" t="str">
        <f>IF(ISBLANK($I65),"",IF(OR(EXACT(($I65),PROPER(TEXT(AU64,"dddd"))),(EXACT(($I65),PROPER(TEXT(AU63,"dddd"))))),"",IF(EXACT(($I65),(PROPER(TEXT(AU$3,"dddd")))),"",IF($K65=1,INDEX(Calendario!$D$3:$H$55,MATCH(AU$4,Calendario!$A$3:$A$55,0),MATCH($I65,Calendario!$D$2:$H$2,0)),IF($K65=2,IF(AT65="",INDEX(Calendario!$D$3:$H$55,MATCH(AU$4,Calendario!$A$3:$A$55,0),MATCH($I65,Calendario!$D$2:$H$2,0)),""),IF($K65=3,IF(AND((AS65=""),(AT65="")),INDEX(Calendario!$D$3:$H$55,MATCH(AU$4,Calendario!$A$3:$A$55,0),MATCH($I65,Calendario!$D$2:$H$2,0)),""),IF($K65=4,IF(AND((AR65=""),(AS65=""),(AT65="")),INDEX(Calendario!$D$3:$H$55,MATCH(AU$4,Calendario!$A$3:$A$55,0),MATCH($I65,Calendario!$D$2:$H$2,0)),""))))))))</f>
        <v/>
      </c>
      <c r="AV65" s="107">
        <f>IF(ISBLANK($I65),"",IF(OR(EXACT(($I65),PROPER(TEXT(AV64,"dddd"))),(EXACT(($I65),PROPER(TEXT(AV63,"dddd"))))),"",IF(EXACT(($I65),(PROPER(TEXT(AV$3,"dddd")))),"",IF($K65=1,INDEX(Calendario!$D$3:$H$55,MATCH(AV$4,Calendario!$A$3:$A$55,0),MATCH($I65,Calendario!$D$2:$H$2,0)),IF($K65=2,IF(AU65="",INDEX(Calendario!$D$3:$H$55,MATCH(AV$4,Calendario!$A$3:$A$55,0),MATCH($I65,Calendario!$D$2:$H$2,0)),""),IF($K65=3,IF(AND((AT65=""),(AU65="")),INDEX(Calendario!$D$3:$H$55,MATCH(AV$4,Calendario!$A$3:$A$55,0),MATCH($I65,Calendario!$D$2:$H$2,0)),""),IF($K65=4,IF(AND((AS65=""),(AT65=""),(AU65="")),INDEX(Calendario!$D$3:$H$55,MATCH(AV$4,Calendario!$A$3:$A$55,0),MATCH($I65,Calendario!$D$2:$H$2,0)),""))))))))</f>
        <v>44805</v>
      </c>
      <c r="AW65" s="107" t="str">
        <f>IF(ISBLANK($I65),"",IF(OR(EXACT(($I65),PROPER(TEXT(AW64,"dddd"))),(EXACT(($I65),PROPER(TEXT(AW63,"dddd"))))),"",IF(EXACT(($I65),(PROPER(TEXT(AW$3,"dddd")))),"",IF($K65=1,INDEX(Calendario!$D$3:$H$55,MATCH(AW$4,Calendario!$A$3:$A$55,0),MATCH($I65,Calendario!$D$2:$H$2,0)),IF($K65=2,IF(AV65="",INDEX(Calendario!$D$3:$H$55,MATCH(AW$4,Calendario!$A$3:$A$55,0),MATCH($I65,Calendario!$D$2:$H$2,0)),""),IF($K65=3,IF(AND((AU65=""),(AV65="")),INDEX(Calendario!$D$3:$H$55,MATCH(AW$4,Calendario!$A$3:$A$55,0),MATCH($I65,Calendario!$D$2:$H$2,0)),""),IF($K65=4,IF(AND((AT65=""),(AU65=""),(AV65="")),INDEX(Calendario!$D$3:$H$55,MATCH(AW$4,Calendario!$A$3:$A$55,0),MATCH($I65,Calendario!$D$2:$H$2,0)),""))))))))</f>
        <v/>
      </c>
      <c r="AX65" s="107">
        <f>IF(ISBLANK($I65),"",IF(OR(EXACT(($I65),PROPER(TEXT(AX64,"dddd"))),(EXACT(($I65),PROPER(TEXT(AX63,"dddd"))))),"",IF(EXACT(($I65),(PROPER(TEXT(AX$3,"dddd")))),"",IF($K65=1,INDEX(Calendario!$D$3:$H$55,MATCH(AX$4,Calendario!$A$3:$A$55,0),MATCH($I65,Calendario!$D$2:$H$2,0)),IF($K65=2,IF(AW65="",INDEX(Calendario!$D$3:$H$55,MATCH(AX$4,Calendario!$A$3:$A$55,0),MATCH($I65,Calendario!$D$2:$H$2,0)),""),IF($K65=3,IF(AND((AV65=""),(AW65="")),INDEX(Calendario!$D$3:$H$55,MATCH(AX$4,Calendario!$A$3:$A$55,0),MATCH($I65,Calendario!$D$2:$H$2,0)),""),IF($K65=4,IF(AND((AU65=""),(AV65=""),(AW65="")),INDEX(Calendario!$D$3:$H$55,MATCH(AX$4,Calendario!$A$3:$A$55,0),MATCH($I65,Calendario!$D$2:$H$2,0)),""))))))))</f>
        <v>44819</v>
      </c>
      <c r="AY65" s="107" t="str">
        <f>IF(ISBLANK($I65),"",IF(OR(EXACT(($I65),PROPER(TEXT(AY64,"dddd"))),(EXACT(($I65),PROPER(TEXT(AY63,"dddd"))))),"",IF(EXACT(($I65),(PROPER(TEXT(AY$3,"dddd")))),"",IF($K65=1,INDEX(Calendario!$D$3:$H$55,MATCH(AY$4,Calendario!$A$3:$A$55,0),MATCH($I65,Calendario!$D$2:$H$2,0)),IF($K65=2,IF(AX65="",INDEX(Calendario!$D$3:$H$55,MATCH(AY$4,Calendario!$A$3:$A$55,0),MATCH($I65,Calendario!$D$2:$H$2,0)),""),IF($K65=3,IF(AND((AW65=""),(AX65="")),INDEX(Calendario!$D$3:$H$55,MATCH(AY$4,Calendario!$A$3:$A$55,0),MATCH($I65,Calendario!$D$2:$H$2,0)),""),IF($K65=4,IF(AND((AV65=""),(AW65=""),(AX65="")),INDEX(Calendario!$D$3:$H$55,MATCH(AY$4,Calendario!$A$3:$A$55,0),MATCH($I65,Calendario!$D$2:$H$2,0)),""))))))))</f>
        <v/>
      </c>
      <c r="AZ65" s="107">
        <f>IF(ISBLANK($I65),"",IF(OR(EXACT(($I65),PROPER(TEXT(AZ64,"dddd"))),(EXACT(($I65),PROPER(TEXT(AZ63,"dddd"))))),"",IF(EXACT(($I65),(PROPER(TEXT(AZ$3,"dddd")))),"",IF($K65=1,INDEX(Calendario!$D$3:$H$55,MATCH(AZ$4,Calendario!$A$3:$A$55,0),MATCH($I65,Calendario!$D$2:$H$2,0)),IF($K65=2,IF(AY65="",INDEX(Calendario!$D$3:$H$55,MATCH(AZ$4,Calendario!$A$3:$A$55,0),MATCH($I65,Calendario!$D$2:$H$2,0)),""),IF($K65=3,IF(AND((AX65=""),(AY65="")),INDEX(Calendario!$D$3:$H$55,MATCH(AZ$4,Calendario!$A$3:$A$55,0),MATCH($I65,Calendario!$D$2:$H$2,0)),""),IF($K65=4,IF(AND((AW65=""),(AX65=""),(AY65="")),INDEX(Calendario!$D$3:$H$55,MATCH(AZ$4,Calendario!$A$3:$A$55,0),MATCH($I65,Calendario!$D$2:$H$2,0)),""))))))))</f>
        <v>44833</v>
      </c>
      <c r="BA65" s="108" t="str">
        <f>IF(ISBLANK($I65),"",IF(OR(EXACT(($I65),PROPER(TEXT(BA64,"dddd"))),(EXACT(($I65),PROPER(TEXT(BA63,"dddd"))))),"",IF(EXACT(($I65),(PROPER(TEXT(BA$3,"dddd")))),"",IF($K65=1,INDEX(Calendario!$D$3:$H$55,MATCH(BA$4,Calendario!$A$3:$A$55,0),MATCH($I65,Calendario!$D$2:$H$2,0)),IF($K65=2,IF(AZ65="",INDEX(Calendario!$D$3:$H$55,MATCH(BA$4,Calendario!$A$3:$A$55,0),MATCH($I65,Calendario!$D$2:$H$2,0)),""),IF($K65=3,IF(AND((AY65=""),(AZ65="")),INDEX(Calendario!$D$3:$H$55,MATCH(BA$4,Calendario!$A$3:$A$55,0),MATCH($I65,Calendario!$D$2:$H$2,0)),""),IF($K65=4,IF(AND((AX65=""),(AY65=""),(AZ65="")),INDEX(Calendario!$D$3:$H$55,MATCH(BA$4,Calendario!$A$3:$A$55,0),MATCH($I65,Calendario!$D$2:$H$2,0)),""))))))))</f>
        <v/>
      </c>
      <c r="BB65" s="108">
        <f>IF(ISBLANK($I65),"",IF(OR(EXACT(($I65),PROPER(TEXT(BB64,"dddd"))),(EXACT(($I65),PROPER(TEXT(BB63,"dddd"))))),"",IF(EXACT(($I65),(PROPER(TEXT(BB$3,"dddd")))),"",IF($K65=1,INDEX(Calendario!$D$3:$H$55,MATCH(BB$4,Calendario!$A$3:$A$55,0),MATCH($I65,Calendario!$D$2:$H$2,0)),IF($K65=2,IF(BA65="",INDEX(Calendario!$D$3:$H$55,MATCH(BB$4,Calendario!$A$3:$A$55,0),MATCH($I65,Calendario!$D$2:$H$2,0)),""),IF($K65=3,IF(AND((AZ65=""),(BA65="")),INDEX(Calendario!$D$3:$H$55,MATCH(BB$4,Calendario!$A$3:$A$55,0),MATCH($I65,Calendario!$D$2:$H$2,0)),""),IF($K65=4,IF(AND((AY65=""),(AZ65=""),(BA65="")),INDEX(Calendario!$D$3:$H$55,MATCH(BB$4,Calendario!$A$3:$A$55,0),MATCH($I65,Calendario!$D$2:$H$2,0)),""))))))))</f>
        <v>44847</v>
      </c>
      <c r="BC65" s="108" t="str">
        <f>IF(ISBLANK($I65),"",IF(OR(EXACT(($I65),PROPER(TEXT(BC64,"dddd"))),(EXACT(($I65),PROPER(TEXT(BC63,"dddd"))))),"",IF(EXACT(($I65),(PROPER(TEXT(BC$3,"dddd")))),"",IF($K65=1,INDEX(Calendario!$D$3:$H$55,MATCH(BC$4,Calendario!$A$3:$A$55,0),MATCH($I65,Calendario!$D$2:$H$2,0)),IF($K65=2,IF(BB65="",INDEX(Calendario!$D$3:$H$55,MATCH(BC$4,Calendario!$A$3:$A$55,0),MATCH($I65,Calendario!$D$2:$H$2,0)),""),IF($K65=3,IF(AND((BA65=""),(BB65="")),INDEX(Calendario!$D$3:$H$55,MATCH(BC$4,Calendario!$A$3:$A$55,0),MATCH($I65,Calendario!$D$2:$H$2,0)),""),IF($K65=4,IF(AND((AZ65=""),(BA65=""),(BB65="")),INDEX(Calendario!$D$3:$H$55,MATCH(BC$4,Calendario!$A$3:$A$55,0),MATCH($I65,Calendario!$D$2:$H$2,0)),""))))))))</f>
        <v/>
      </c>
      <c r="BD65" s="108">
        <f>IF(ISBLANK($I65),"",IF(OR(EXACT(($I65),PROPER(TEXT(BD64,"dddd"))),(EXACT(($I65),PROPER(TEXT(BD63,"dddd"))))),"",IF(EXACT(($I65),(PROPER(TEXT(BD$3,"dddd")))),"",IF($K65=1,INDEX(Calendario!$D$3:$H$55,MATCH(BD$4,Calendario!$A$3:$A$55,0),MATCH($I65,Calendario!$D$2:$H$2,0)),IF($K65=2,IF(BC65="",INDEX(Calendario!$D$3:$H$55,MATCH(BD$4,Calendario!$A$3:$A$55,0),MATCH($I65,Calendario!$D$2:$H$2,0)),""),IF($K65=3,IF(AND((BB65=""),(BC65="")),INDEX(Calendario!$D$3:$H$55,MATCH(BD$4,Calendario!$A$3:$A$55,0),MATCH($I65,Calendario!$D$2:$H$2,0)),""),IF($K65=4,IF(AND((BA65=""),(BB65=""),(BC65="")),INDEX(Calendario!$D$3:$H$55,MATCH(BD$4,Calendario!$A$3:$A$55,0),MATCH($I65,Calendario!$D$2:$H$2,0)),""))))))))</f>
        <v>44861</v>
      </c>
      <c r="BE65" s="107" t="str">
        <f>IF(ISBLANK($I65),"",IF(OR(EXACT(($I65),PROPER(TEXT(BE64,"dddd"))),(EXACT(($I65),PROPER(TEXT(BE63,"dddd"))))),"",IF(EXACT(($I65),(PROPER(TEXT(BE$3,"dddd")))),"",IF($K65=1,INDEX(Calendario!$D$3:$H$55,MATCH(BE$4,Calendario!$A$3:$A$55,0),MATCH($I65,Calendario!$D$2:$H$2,0)),IF($K65=2,IF(BD65="",INDEX(Calendario!$D$3:$H$55,MATCH(BE$4,Calendario!$A$3:$A$55,0),MATCH($I65,Calendario!$D$2:$H$2,0)),""),IF($K65=3,IF(AND((BC65=""),(BD65="")),INDEX(Calendario!$D$3:$H$55,MATCH(BE$4,Calendario!$A$3:$A$55,0),MATCH($I65,Calendario!$D$2:$H$2,0)),""),IF($K65=4,IF(AND((BB65=""),(BC65=""),(BD65="")),INDEX(Calendario!$D$3:$H$55,MATCH(BE$4,Calendario!$A$3:$A$55,0),MATCH($I65,Calendario!$D$2:$H$2,0)),""))))))))</f>
        <v/>
      </c>
      <c r="BF65" s="107">
        <f>IF(ISBLANK($I65),"",IF(OR(EXACT(($I65),PROPER(TEXT(BF64,"dddd"))),(EXACT(($I65),PROPER(TEXT(BF63,"dddd"))))),"",IF(EXACT(($I65),(PROPER(TEXT(BF$3,"dddd")))),"",IF($K65=1,INDEX(Calendario!$D$3:$H$55,MATCH(BF$4,Calendario!$A$3:$A$55,0),MATCH($I65,Calendario!$D$2:$H$2,0)),IF($K65=2,IF(BE65="",INDEX(Calendario!$D$3:$H$55,MATCH(BF$4,Calendario!$A$3:$A$55,0),MATCH($I65,Calendario!$D$2:$H$2,0)),""),IF($K65=3,IF(AND((BD65=""),(BE65="")),INDEX(Calendario!$D$3:$H$55,MATCH(BF$4,Calendario!$A$3:$A$55,0),MATCH($I65,Calendario!$D$2:$H$2,0)),""),IF($K65=4,IF(AND((BC65=""),(BD65=""),(BE65="")),INDEX(Calendario!$D$3:$H$55,MATCH(BF$4,Calendario!$A$3:$A$55,0),MATCH($I65,Calendario!$D$2:$H$2,0)),""))))))))</f>
        <v>44875</v>
      </c>
      <c r="BG65" s="107" t="str">
        <f>IF(ISBLANK($I65),"",IF(OR(EXACT(($I65),PROPER(TEXT(BG64,"dddd"))),(EXACT(($I65),PROPER(TEXT(BG63,"dddd"))))),"",IF(EXACT(($I65),(PROPER(TEXT(BG$3,"dddd")))),"",IF($K65=1,INDEX(Calendario!$D$3:$H$55,MATCH(BG$4,Calendario!$A$3:$A$55,0),MATCH($I65,Calendario!$D$2:$H$2,0)),IF($K65=2,IF(BF65="",INDEX(Calendario!$D$3:$H$55,MATCH(BG$4,Calendario!$A$3:$A$55,0),MATCH($I65,Calendario!$D$2:$H$2,0)),""),IF($K65=3,IF(AND((BE65=""),(BF65="")),INDEX(Calendario!$D$3:$H$55,MATCH(BG$4,Calendario!$A$3:$A$55,0),MATCH($I65,Calendario!$D$2:$H$2,0)),""),IF($K65=4,IF(AND((BD65=""),(BE65=""),(BF65="")),INDEX(Calendario!$D$3:$H$55,MATCH(BG$4,Calendario!$A$3:$A$55,0),MATCH($I65,Calendario!$D$2:$H$2,0)),""))))))))</f>
        <v/>
      </c>
      <c r="BH65" s="107">
        <f>IF(ISBLANK($I65),"",IF(OR(EXACT(($I65),PROPER(TEXT(BH64,"dddd"))),(EXACT(($I65),PROPER(TEXT(BH63,"dddd"))))),"",IF(EXACT(($I65),(PROPER(TEXT(BH$3,"dddd")))),"",IF($K65=1,INDEX(Calendario!$D$3:$H$55,MATCH(BH$4,Calendario!$A$3:$A$55,0),MATCH($I65,Calendario!$D$2:$H$2,0)),IF($K65=2,IF(BG65="",INDEX(Calendario!$D$3:$H$55,MATCH(BH$4,Calendario!$A$3:$A$55,0),MATCH($I65,Calendario!$D$2:$H$2,0)),""),IF($K65=3,IF(AND((BF65=""),(BG65="")),INDEX(Calendario!$D$3:$H$55,MATCH(BH$4,Calendario!$A$3:$A$55,0),MATCH($I65,Calendario!$D$2:$H$2,0)),""),IF($K65=4,IF(AND((BE65=""),(BF65=""),(BG65="")),INDEX(Calendario!$D$3:$H$55,MATCH(BH$4,Calendario!$A$3:$A$55,0),MATCH($I65,Calendario!$D$2:$H$2,0)),""))))))))</f>
        <v>44889</v>
      </c>
      <c r="BI65" s="108" t="str">
        <f>IF(ISBLANK($I65),"",IF(OR(EXACT(($I65),PROPER(TEXT(BI64,"dddd"))),(EXACT(($I65),PROPER(TEXT(BI63,"dddd"))))),"",IF(EXACT(($I65),(PROPER(TEXT(BI$3,"dddd")))),"",IF($K65=1,INDEX(Calendario!$D$3:$H$55,MATCH(BI$4,Calendario!$A$3:$A$55,0),MATCH($I65,Calendario!$D$2:$H$2,0)),IF($K65=2,IF(BH65="",INDEX(Calendario!$D$3:$H$55,MATCH(BI$4,Calendario!$A$3:$A$55,0),MATCH($I65,Calendario!$D$2:$H$2,0)),""),IF($K65=3,IF(AND((BG65=""),(BH65="")),INDEX(Calendario!$D$3:$H$55,MATCH(BI$4,Calendario!$A$3:$A$55,0),MATCH($I65,Calendario!$D$2:$H$2,0)),""),IF($K65=4,IF(AND((BF65=""),(BG65=""),(BH65="")),INDEX(Calendario!$D$3:$H$55,MATCH(BI$4,Calendario!$A$3:$A$55,0),MATCH($I65,Calendario!$D$2:$H$2,0)),""))))))))</f>
        <v/>
      </c>
      <c r="BJ65" s="108" t="str">
        <f>IF(ISBLANK($I65),"",IF(OR(EXACT(($I65),PROPER(TEXT(BJ64,"dddd"))),(EXACT(($I65),PROPER(TEXT(BJ63,"dddd"))))),"",IF(EXACT(($I65),(PROPER(TEXT(BJ$3,"dddd")))),"",IF($K65=1,INDEX(Calendario!$D$3:$H$55,MATCH(BJ$4,Calendario!$A$3:$A$55,0),MATCH($I65,Calendario!$D$2:$H$2,0)),IF($K65=2,IF(BI65="",INDEX(Calendario!$D$3:$H$55,MATCH(BJ$4,Calendario!$A$3:$A$55,0),MATCH($I65,Calendario!$D$2:$H$2,0)),""),IF($K65=3,IF(AND((BH65=""),(BI65="")),INDEX(Calendario!$D$3:$H$55,MATCH(BJ$4,Calendario!$A$3:$A$55,0),MATCH($I65,Calendario!$D$2:$H$2,0)),""),IF($K65=4,IF(AND((BG65=""),(BH65=""),(BI65="")),INDEX(Calendario!$D$3:$H$55,MATCH(BJ$4,Calendario!$A$3:$A$55,0),MATCH($I65,Calendario!$D$2:$H$2,0)),""))))))))</f>
        <v/>
      </c>
      <c r="BK65" s="108" t="str">
        <f>IF(ISBLANK($I65),"",IF(OR(EXACT(($I65),PROPER(TEXT(BK64,"dddd"))),(EXACT(($I65),PROPER(TEXT(BK63,"dddd"))))),"",IF(EXACT(($I65),(PROPER(TEXT(BK$3,"dddd")))),"",IF($K65=1,INDEX(Calendario!$D$3:$H$55,MATCH(BK$4,Calendario!$A$3:$A$55,0),MATCH($I65,Calendario!$D$2:$H$2,0)),IF($K65=2,IF(BJ65="",INDEX(Calendario!$D$3:$H$55,MATCH(BK$4,Calendario!$A$3:$A$55,0),MATCH($I65,Calendario!$D$2:$H$2,0)),""),IF($K65=3,IF(AND((BI65=""),(BJ65="")),INDEX(Calendario!$D$3:$H$55,MATCH(BK$4,Calendario!$A$3:$A$55,0),MATCH($I65,Calendario!$D$2:$H$2,0)),""),IF($K65=4,IF(AND((BH65=""),(BI65=""),(BJ65="")),INDEX(Calendario!$D$3:$H$55,MATCH(BK$4,Calendario!$A$3:$A$55,0),MATCH($I65,Calendario!$D$2:$H$2,0)),""))))))))</f>
        <v/>
      </c>
      <c r="BL65" s="108">
        <f>IF(ISBLANK($I65),"",IF(OR(EXACT(($I65),PROPER(TEXT(BL64,"dddd"))),(EXACT(($I65),PROPER(TEXT(BL63,"dddd"))))),"",IF(EXACT(($I65),(PROPER(TEXT(BL$3,"dddd")))),"",IF($K65=1,INDEX(Calendario!$D$3:$H$55,MATCH(BL$4,Calendario!$A$3:$A$55,0),MATCH($I65,Calendario!$D$2:$H$2,0)),IF($K65=2,IF(BK65="",INDEX(Calendario!$D$3:$H$55,MATCH(BL$4,Calendario!$A$3:$A$55,0),MATCH($I65,Calendario!$D$2:$H$2,0)),""),IF($K65=3,IF(AND((BJ65=""),(BK65="")),INDEX(Calendario!$D$3:$H$55,MATCH(BL$4,Calendario!$A$3:$A$55,0),MATCH($I65,Calendario!$D$2:$H$2,0)),""),IF($K65=4,IF(AND((BI65=""),(BJ65=""),(BK65="")),INDEX(Calendario!$D$3:$H$55,MATCH(BL$4,Calendario!$A$3:$A$55,0),MATCH($I65,Calendario!$D$2:$H$2,0)),""))))))))</f>
        <v>44917</v>
      </c>
      <c r="BM65" s="108" t="str">
        <f>IF(ISBLANK($I65),"",IF(OR(EXACT(($I65),PROPER(TEXT(BM64,"dddd"))),(EXACT(($I65),PROPER(TEXT(BM63,"dddd"))))),"",IF(EXACT(($I65),(PROPER(TEXT(BM$3,"dddd")))),"",IF($K65=1,INDEX(Calendario!$D$3:$H$55,MATCH(BM$4,Calendario!$A$3:$A$55,0),MATCH($I65,Calendario!$D$2:$H$2,0)),IF($K65=2,IF(BL65="",INDEX(Calendario!$D$3:$H$55,MATCH(BM$4,Calendario!$A$3:$A$55,0),MATCH($I65,Calendario!$D$2:$H$2,0)),""),IF($K65=3,IF(AND((BK65=""),(BL65="")),INDEX(Calendario!$D$3:$H$55,MATCH(BM$4,Calendario!$A$3:$A$55,0),MATCH($I65,Calendario!$D$2:$H$2,0)),""),IF($K65=4,IF(AND((BJ65=""),(BK65=""),(BL65="")),INDEX(Calendario!$D$3:$H$55,MATCH(BM$4,Calendario!$A$3:$A$55,0),MATCH($I65,Calendario!$D$2:$H$2,0)),""))))))))</f>
        <v/>
      </c>
      <c r="BO65" s="88" t="s">
        <v>945</v>
      </c>
    </row>
    <row r="66" spans="1:67" s="88" customFormat="1" ht="26.25" customHeight="1" x14ac:dyDescent="0.25">
      <c r="A66" s="178">
        <f t="shared" si="1"/>
        <v>48</v>
      </c>
      <c r="B66" s="176" t="s">
        <v>1283</v>
      </c>
      <c r="C66" s="176" t="s">
        <v>1579</v>
      </c>
      <c r="D66" s="177" t="str">
        <f>IF(ISNA(VLOOKUP(C66,TSeccBS!$D:$H,5,FALSE)),"",VLOOKUP(C66,TSeccBS!$D:$H,5,FALSE))</f>
        <v>BUCARAMANGA</v>
      </c>
      <c r="E66" s="176" t="s">
        <v>621</v>
      </c>
      <c r="F66" s="176" t="s">
        <v>64</v>
      </c>
      <c r="G66" s="177" t="str">
        <f>IF(ISNA(VLOOKUP(F66,Tmunic!$C$2:$D$1160,2,FALSE)),"",VLOOKUP(F66,Tmunic!$C$2:$D$1160,2,FALSE))</f>
        <v>UB SUR DEL CESAR</v>
      </c>
      <c r="H66" s="184" t="str">
        <f>IF(ISNA(VLOOKUP(G66,TDirReg!$F$1:$H$184,3,0)),"",VLOOKUP(G66,TDirReg!$F$1:$H$184,3,0))</f>
        <v>Calle 4 N° 25 - 57 Barrio Sabanita</v>
      </c>
      <c r="I66" s="196" t="s">
        <v>126</v>
      </c>
      <c r="J66" s="195" t="s">
        <v>135</v>
      </c>
      <c r="K66" s="197">
        <v>4</v>
      </c>
      <c r="L66" s="202">
        <f t="shared" si="2"/>
        <v>12</v>
      </c>
      <c r="M66" s="107" t="str">
        <f>IF(ISBLANK($I66),"",IF(EXACT(($I66),(PROPER(TEXT(M$3,"dddd")))),"",IF(EXACT(M$4,$J66),IF($K66=1,INDEX(Calendario!$D$3:$H$55,MATCH(M$4,Calendario!$A$3:$A$55,0),MATCH($I66,Calendario!$D$2:$H$2,0)),INDEX(Calendario!$D$3:$H$55,MATCH($J66,Calendario!$A$3:$A$55,0),MATCH($I66,Calendario!$D$2:$H$2,0))),"")))</f>
        <v/>
      </c>
      <c r="N66" s="107" t="str">
        <f>IF(ISBLANK($I66),"",IF(OR(EXACT(($I66),PROPER(TEXT(N64,"dddd"))),(EXACT(($I66),PROPER(TEXT(N65,"dddd"))))),"",IF(EXACT(($I66),(PROPER(TEXT(N$3,"dddd")))),"",IF(EXACT(N$4,$J66),IF(M66="",IF(OR(($K66=4),($K66=3),($K66=2),($K66=1)),INDEX(Calendario!$D$3:$H$55,MATCH(N$4,Calendario!$A$3:$A$55,0),MATCH($I66,Calendario!$D$2:$H$2,0)),"")),IF($K66=1,IF(AND(M66="",EXACT((N$4),(CONCATENATE(Calendario!$A$1," ",(MID($J66,8,2))+1)))),INDEX(Calendario!$D$3:$H$55,MATCH(N$4,Calendario!$A$3:$A$55,0),MATCH($I66,Calendario!$D$2:$H$2,0)),IF(M66="","",INDEX(Calendario!$D$3:$H$55,MATCH(N$4,Calendario!$A$3:$A$55,0),MATCH($I66,Calendario!$D$2:$H$2,0)))),IF($K66=2,IF(M66="",IF(EXACT($K66,N$4),INDEX(Calendario!$D$3:$H$55,MATCH(N$4,Calendario!$A$3:$A$55,0),MATCH($I66,Calendario!$D$2:$H$2,0)),""),""),IF($K66=3,IF((M66=""),IF(EXACT($K66,N$4),INDEX(Calendario!$D$3:$H$55,MATCH(N$4,Calendario!$A$3:$A$55,0),MATCH($I66,Calendario!$D$2:$H$2,0)),""),""),IF($K66=4,IF((M66=""),IF(EXACT($K66,N$4),INDEX(Calendario!$D$3:$H$55,MATCH(N$4,Calendario!$A$3:$A$55,0),MATCH($I66,Calendario!$D$2:$H$2,0)),""),""),1))))))))</f>
        <v/>
      </c>
      <c r="O66" s="107" t="str">
        <f>IF(ISBLANK($I66),"",IF(EXACT(($I66),(PROPER(TEXT(O$3,"dddd")))),"",IF(OR(EXACT(($I66),PROPER(TEXT(O64,"dddd"))),(EXACT(($I66),PROPER(TEXT(O65,"dddd"))))),"",IF(EXACT(O$4,$J66),IF(N66="",IF(OR(($K66=4),($K66=3),($K66=2),($K66=1)),INDEX(Calendario!$D$3:$H$55,MATCH(O$4,Calendario!$A$3:$A$55,0),MATCH($I66,Calendario!$D$2:$H$2,0)),"")),IF($K66=1,IF(AND(M66="",EXACT((O$4),(CONCATENATE(Calendario!$A$1," ",(MID($J66,8,2))+1)))),INDEX(Calendario!$D$3:$H$55,MATCH(O$4,Calendario!$A$3:$A$55,0),MATCH($I66,Calendario!$D$2:$H$2,0)),IF(N66="",IF(EXACT(($I66),(PROPER(TEXT(N$3,"dddd")))),INDEX(Calendario!$D$3:$H$55,MATCH(O$4,Calendario!$A$3:$A$55,0),MATCH($I66,Calendario!$D$2:$H$2,0)),""),INDEX(Calendario!$D$3:$H$55,MATCH(O$4,Calendario!$A$3:$A$55,0),MATCH($I66,Calendario!$D$2:$H$2,0)))),IF(EXACT($M$4,"Semana 1"),IF($K66=2,IF(N66="",IF(OR(($J66="Semana 1"),($J66="Semana 2"),($J66="Semana 3")),INDEX(Calendario!$D$3:$H$55,MATCH(O$4,Calendario!$A$3:$A$55,0),MATCH($I66,Calendario!$D$2:$H$2,0)),""),""),IF($K66=3,IF(AND((M66=""),(N66="")),IF(OR(($J66="Semana 1"),($J66="Semana 2"),($J66="Semana 3")),INDEX(Calendario!$D$3:$H$55,MATCH(O$4,Calendario!$A$3:$A$55,0),MATCH($I66,Calendario!$D$2:$H$2,0)),""),""),IF($K66=4,IF(AND((M66=""),(N66="")),IF(OR(($J66="Semana 1"),($J66="Semana 2"),($J66="Semana 3")),INDEX(Calendario!$D$3:$H$55,MATCH(O$4,Calendario!$A$3:$A$55,0),MATCH($I66,Calendario!$D$2:$H$2,0)),""),"")))),IF($K66=2,IF(N66="",IF(OR(($J66="Semana 1"),($J66="Semana 2")),INDEX(Calendario!$D$3:$H$55,MATCH(O$4,Calendario!$A$3:$A$55,0),MATCH($I66,Calendario!$D$2:$H$2,0)),""),""),IF($K66=3,IF(AND((M66=""),(N66="")),IF(OR(($J66="Semana 1"),($J66="Semana 2")),INDEX(Calendario!$D$3:$H$55,MATCH(O$4,Calendario!$A$3:$A$55,0),MATCH($I66,Calendario!$D$2:$H$2,0)),""),""),IF($K66=4,IF(AND((M66=""),(N66="")),IF(OR(($J66="Semana 1"),($J66="Semana 2")),INDEX(Calendario!$D$3:$H$55,MATCH(O$4,Calendario!$A$3:$A$55,0),MATCH($I66,Calendario!$D$2:$H$2,0)),""),""))))))))))</f>
        <v/>
      </c>
      <c r="P66" s="107" t="str">
        <f>IF(ISBLANK($I66),"",IF(EXACT(($I66),(PROPER(TEXT(P$3,"dddd")))),"",IF(OR(EXACT(($I66),PROPER(TEXT(P64,"dddd"))),(EXACT(($I66),PROPER(TEXT(P65,"dddd"))))),"",IF(EXACT(P$4,$J66),IF(O66="",IF(OR(($K66=4),($K66=3),($K66=2),($K66=1)),INDEX(Calendario!$D$3:$H$55,MATCH(P$4,Calendario!$A$3:$A$55,0),MATCH($I66,Calendario!$D$2:$H$2,0)),"")),IF($K66=1,IF(AND(M66="",EXACT((P$4),(CONCATENATE(Calendario!$A$1," ",(MID($J66,8,2))+1)))),INDEX(Calendario!$D$3:$H$55,MATCH(P$4,Calendario!$A$3:$A$55,0),MATCH($I66,Calendario!$D$2:$H$2,0)),IF(O66="",IF(EXACT(($I66),(PROPER(TEXT(O$3,"dddd")))),INDEX(Calendario!$D$3:$H$55,MATCH(P$4,Calendario!$A$3:$A$55,0),MATCH($I66,Calendario!$D$2:$H$2,0)),""),INDEX(Calendario!$D$3:$H$55,MATCH(P$4,Calendario!$A$3:$A$55,0),MATCH($I66,Calendario!$D$2:$H$2,0)))),IF(EXACT($M$4,"Semana 1"),IF($K66=2,IF(O66="",IF(OR(($J66="Semana 1"),($J66="Semana 2"),($J66="Semana 3"),($J66="Semana 4")),INDEX(Calendario!$D$3:$H$55,MATCH(P$4,Calendario!$A$3:$A$55,0),MATCH($I66,Calendario!$D$2:$H$2,0)),""),""),IF($K66=3,IF(AND((N66=""),(O66="")),IF(OR(($J66="Semana 1"),($J66="Semana 2"),($J66="Semana 3"),($J66="Semana 4")),INDEX(Calendario!$D$3:$H$55,MATCH(P$4,Calendario!$A$3:$A$55,0),MATCH($I66,Calendario!$D$2:$H$2,0)),""),""),IF($K66=4,IF(AND((M66=""),(N66=""),(O66="")),IF(OR(($J66="Semana 1"),($J66="Semana 2"),($J66="Semana 3"),($J66="Semana 4")),INDEX(Calendario!$D$3:$H$55,MATCH(P$4,Calendario!$A$3:$A$55,0),MATCH($I66,Calendario!$D$2:$H$2,0)),""),"")))),IF($K66=2,IF(O66="",IF(OR(($J66="Semana 1"),($J66="Semana 2"),($J66="Semana 3")),INDEX(Calendario!$D$3:$H$55,MATCH(P$4,Calendario!$A$3:$A$55,0),MATCH($I66,Calendario!$D$2:$H$2,0)),""),""),IF($K66=3,IF(AND((N66=""),(O66="")),IF(OR(($J66="Semana 1"),($J66="Semana 2"),($J66="Semana 3")),INDEX(Calendario!$D$3:$H$55,MATCH(P$4,Calendario!$A$3:$A$55,0),MATCH($I66,Calendario!$D$2:$H$2,0)),""),""),IF($K66=4,IF(AND((M66=""),(N66=""),(O66="")),IF(OR(($J66="Semana 1"),($J66="Semana 2"),($J66="Semana 3")),INDEX(Calendario!$D$3:$H$55,MATCH(P$4,Calendario!$A$3:$A$55,0),MATCH($I66,Calendario!$D$2:$H$2,0)),""),""))))))))))</f>
        <v/>
      </c>
      <c r="Q66" s="107" t="str">
        <f>IF(ISBLANK($I66),"",IF(EXACT(($I66),(PROPER(TEXT(Q$3,"dddd")))),"",IF(OR(EXACT(($I66),PROPER(TEXT(Q64,"dddd"))),(EXACT(($I66),PROPER(TEXT(Q65,"dddd"))))),"",IF(EXACT(Q$4,$J66),IF(P66="",IF(OR(($K66=4),($K66=3),($K66=2),($K66=1)),INDEX(Calendario!$D$3:$H$55,MATCH(Q$4,Calendario!$A$3:$A$55,0),MATCH($I66,Calendario!$D$2:$H$2,0)),"")),IF($K66=1,IF(AND(M66="",EXACT((Q$4),(CONCATENATE(Calendario!$A$1," ",(MID($J66,8,2))+1)))),INDEX(Calendario!$D$3:$H$55,MATCH(Q$4,Calendario!$A$3:$A$55,0),MATCH($I66,Calendario!$D$2:$H$2,0)),IF(P66="","",INDEX(Calendario!$D$3:$H$55,MATCH(Q$4,Calendario!$A$3:$A$55,0),MATCH($I66,Calendario!$D$2:$H$2,0)))),IF(EXACT($M$4,"Semana 1"),IF($K66=2,IF(P66="",IF(OR(($J66="Semana 1"),($J66="Semana 2"),($J66="Semana 3"),($J66="Semana 4"),($J66="Semana 5")),INDEX(Calendario!$D$3:$H$55,MATCH(Q$4,Calendario!$A$3:$A$55,0),MATCH($I66,Calendario!$D$2:$H$2,0)),""),""),IF($K66=3,IF(AND((O66=""),(P66="")),IF(OR(($J66="Semana 1"),($J66="Semana 2"),($J66="Semana 3"),($J66="Semana 4"),($J66="Semana 5")),INDEX(Calendario!$D$3:$H$55,MATCH(Q$4,Calendario!$A$3:$A$55,0),MATCH($I66,Calendario!$D$2:$H$2,0)),""),""),IF($K66=4,IF(AND((N66=""),(O66=""),(P66="")),IF(OR(($J66="Semana 1"),($J66="Semana 2"),($J66="Semana 3"),($J66="Semana 4"),($J66="Semana 5")),INDEX(Calendario!$D$3:$H$55,MATCH(Q$4,Calendario!$A$3:$A$55,0),MATCH($I66,Calendario!$D$2:$H$2,0)),""),"")))),IF($K66=2,IF(P66="",IF(OR(($J66="Semana 1"),($J66="Semana 2"),($J66="Semana 3"),($J66="Semana 4")),INDEX(Calendario!$D$3:$H$55,MATCH(Q$4,Calendario!$A$3:$A$55,0),MATCH($I66,Calendario!$D$2:$H$2,0)),""),""),IF($K66=3,IF(AND((O66=""),(P66="")),IF(OR(($J66="Semana 1"),($J66="Semana 2"),($J66="Semana 3"),($J66="Semana 4")),INDEX(Calendario!$D$3:$H$55,MATCH(Q$4,Calendario!$A$3:$A$55,0),MATCH($I66,Calendario!$D$2:$H$2,0)),""),""),IF($K66=4,IF(AND((N66=""),(O66=""),(P66="")),IF(OR(($J66="Semana 1"),($J66="Semana 2"),($J66="Semana 3"),($J66="Semana 4")),INDEX(Calendario!$D$3:$H$55,MATCH(Q$4,Calendario!$A$3:$A$55,0),MATCH($I66,Calendario!$D$2:$H$2,0)),""),""))))))))))</f>
        <v/>
      </c>
      <c r="R66" s="108">
        <f>IF(ISBLANK($I66),"",IF(EXACT(($I66),(PROPER(TEXT(R$3,"dddd")))),"",IF(OR(EXACT(($I66),PROPER(TEXT(R64,"dddd"))),(EXACT(($I66),PROPER(TEXT(R65,"dddd"))))),"",IF(EXACT(R$4,$J66),IF(Q66="",IF(OR(($K66=4),($K66=3),($K66=2),($K66=1)),INDEX(Calendario!$D$3:$H$55,MATCH(R$4,Calendario!$A$3:$A$55,0),MATCH($I66,Calendario!$D$2:$H$2,0)),"")),IF($K66=1,IF(AND(N66="",EXACT((R$4),(CONCATENATE(Calendario!$A$1," ",(MID($J66,8,2))+1)))),INDEX(Calendario!$D$3:$H$55,MATCH(R$4,Calendario!$A$3:$A$55,0),MATCH($I66,Calendario!$D$2:$H$2,0)),IF(Q66="","",INDEX(Calendario!$D$3:$H$55,MATCH(R$4,Calendario!$A$3:$A$55,0),MATCH($I66,Calendario!$D$2:$H$2,0)))),IF(EXACT($M$4,"Semana 1"),IF($K66=2,IF(Q66="",IF(OR(($J66="Semana 1"),($J66="Semana 2"),($J66="Semana 3"),($J66="Semana 4"),($J66="Semana 5"),($J66="Semana 6")),INDEX(Calendario!$D$3:$H$55,MATCH(R$4,Calendario!$A$3:$A$55,0),MATCH($I66,Calendario!$D$2:$H$2,0)),""),""),IF($K66=3,IF(AND((P66=""),(Q66="")),IF(OR(($J66="Semana 1"),($J66="Semana 2"),($J66="Semana 3"),($J66="Semana 4"),($J66="Semana 5"),($J66="Semana 6")),INDEX(Calendario!$D$3:$H$55,MATCH(R$4,Calendario!$A$3:$A$55,0),MATCH($I66,Calendario!$D$2:$H$2,0)),""),""),IF($K66=4,IF(AND((O66=""),(P66=""),(Q66="")),IF(OR(($J66="Semana 1"),($J66="Semana 2"),($J66="Semana 3"),($J66="Semana 4"),($J66="Semana 5"),($J66="Semana 6")),INDEX(Calendario!$D$3:$H$55,MATCH(R$4,Calendario!$A$3:$A$55,0),MATCH($I66,Calendario!$D$2:$H$2,0)),""),"")))),IF($K66=2,IF(Q66="",IF(OR(($J66="Semana 1"),($J66="Semana 2"),($J66="Semana 3"),($J66="Semana 4"),($J66="Semana 5")),INDEX(Calendario!$D$3:$H$55,MATCH(R$4,Calendario!$A$3:$A$55,0),MATCH($I66,Calendario!$D$2:$H$2,0)),""),""),IF($K66=3,IF(AND((P66=""),(Q66="")),IF(OR(($J66="Semana 1"),($J66="Semana 2"),($J66="Semana 3"),($J66="Semana 4"),($J66="Semana 5")),INDEX(Calendario!$D$3:$H$55,MATCH(R$4,Calendario!$A$3:$A$55,0),MATCH($I66,Calendario!$D$2:$H$2,0)),""),""),IF($K66=4,IF(AND((O66=""),(P66=""),(Q66="")),IF(OR(($J66="Semana 1"),($J66="Semana 2"),($J66="Semana 3"),($J66="Semana 4"),($J66="Semana 5")),INDEX(Calendario!$D$3:$H$55,MATCH(R$4,Calendario!$A$3:$A$55,0),MATCH($I66,Calendario!$D$2:$H$2,0)),""),""))))))))))</f>
        <v>44593</v>
      </c>
      <c r="S66" s="108" t="str">
        <f>IF(ISBLANK($I66),"",IF(EXACT(($I66),(PROPER(TEXT(S$3,"dddd")))),"",IF(OR(EXACT(($I66),PROPER(TEXT(S64,"dddd"))),(EXACT(($I66),PROPER(TEXT(S65,"dddd"))))),"",IF(EXACT(S$4,$J66),IF(R66="",IF(OR(($K66=4),($K66=3),($K66=2),($K66=1)),INDEX(Calendario!$D$3:$H$55,MATCH(S$4,Calendario!$A$3:$A$55,0),MATCH($I66,Calendario!$D$2:$H$2,0)),"")),IF($K66=1,IF(AND(O66="",EXACT((S$4),(CONCATENATE(Calendario!$A$1," ",(MID($J66,8,2))+1)))),INDEX(Calendario!$D$3:$H$55,MATCH(S$4,Calendario!$A$3:$A$55,0),MATCH($I66,Calendario!$D$2:$H$2,0)),IF(R66="",IF(EXACT(($I66),(PROPER(TEXT(R$3,"dddd")))),INDEX(Calendario!$D$3:$H$55,MATCH(S$4,Calendario!$A$3:$A$55,0),MATCH($I66,Calendario!$D$2:$H$2,0)),""),INDEX(Calendario!$D$3:$H$55,MATCH(S$4,Calendario!$A$3:$A$55,0),MATCH($I66,Calendario!$D$2:$H$2,0)))),IF(EXACT($M$4,"Semana 1"),IF($K66=2,IF(R66="",IF(OR(($J66="Semana 1"),($J66="Semana 2"),($J66="Semana 3"),($J66="Semana 4"),($J66="Semana 5"),($J66="Semana 6"),($J66="Semana 7")),INDEX(Calendario!$D$3:$H$55,MATCH(S$4,Calendario!$A$3:$A$55,0),MATCH($I66,Calendario!$D$2:$H$2,0)),""),""),IF($K66=3,IF(AND((Q66=""),(R66="")),IF(OR(($J66="Semana 1"),($J66="Semana 2"),($J66="Semana 3"),($J66="Semana 4"),($J66="Semana 5"),($J66="Semana 6"),($J66="Semana 7")),INDEX(Calendario!$D$3:$H$55,MATCH(S$4,Calendario!$A$3:$A$55,0),MATCH($I66,Calendario!$D$2:$H$2,0)),""),""),IF($K66=4,IF(AND((P66=""),(Q66=""),(R66="")),IF(OR(($J66="Semana 1"),($J66="Semana 2"),($J66="Semana 3"),($J66="Semana 4"),($J66="Semana 5"),($J66="Semana 6"),($J66="Semana 7")),INDEX(Calendario!$D$3:$H$55,MATCH(S$4,Calendario!$A$3:$A$55,0),MATCH($I66,Calendario!$D$2:$H$2,0)),""),"")))),IF($K66=2,IF(R66="",IF(OR(($J66="Semana 1"),($J66="Semana 2"),($J66="Semana 3"),($J66="Semana 4"),($J66="Semana 5"),($J66="Semana 6")),INDEX(Calendario!$D$3:$H$55,MATCH(S$4,Calendario!$A$3:$A$55,0),MATCH($I66,Calendario!$D$2:$H$2,0)),""),""),IF($K66=3,IF(AND((Q66=""),(R66="")),IF(OR(($J66="Semana 1"),($J66="Semana 2"),($J66="Semana 3"),($J66="Semana 4"),($J66="Semana 5"),($J66="Semana 6")),INDEX(Calendario!$D$3:$H$55,MATCH(S$4,Calendario!$A$3:$A$55,0),MATCH($I66,Calendario!$D$2:$H$2,0)),""),""),IF($K66=4,IF(AND((P66=""),(Q66=""),(R66="")),IF(OR(($J66="Semana 1"),($J66="Semana 2"),($J66="Semana 3"),($J66="Semana 4"),($J66="Semana 5"),($J66="Semana 6")),INDEX(Calendario!$D$3:$H$55,MATCH(S$4,Calendario!$A$3:$A$55,0),MATCH($I66,Calendario!$D$2:$H$2,0)),""),""))))))))))</f>
        <v/>
      </c>
      <c r="T66" s="108" t="str">
        <f>IF(ISBLANK($I66),"",IF(EXACT(($I66),(PROPER(TEXT(T$3,"dddd")))),"",IF(OR(EXACT(($I66),PROPER(TEXT(T64,"dddd"))),(EXACT(($I66),PROPER(TEXT(T65,"dddd"))))),"",IF(EXACT(T$4,$J66),IF(S66="",IF(OR(($K66=4),($K66=3),($K66=2),($K66=1)),INDEX(Calendario!$D$3:$H$55,MATCH(T$4,Calendario!$A$3:$A$55,0),MATCH($I66,Calendario!$D$2:$H$2,0)),"")),IF($K66=1,IF(AND(P66="",EXACT((T$4),(CONCATENATE(Calendario!$A$1," ",(MID($J66,8,2))+1)))),INDEX(Calendario!$D$3:$H$55,MATCH(T$4,Calendario!$A$3:$A$55,0),MATCH($I66,Calendario!$D$2:$H$2,0)),IF(S66="",IF(EXACT(($I66),(PROPER(TEXT(S$3,"dddd")))),INDEX(Calendario!$D$3:$H$55,MATCH(T$4,Calendario!$A$3:$A$55,0),MATCH($I66,Calendario!$D$2:$H$2,0)),""),INDEX(Calendario!$D$3:$H$55,MATCH(T$4,Calendario!$A$3:$A$55,0),MATCH($I66,Calendario!$D$2:$H$2,0)))),IF(EXACT($M$4,"Semana 1"),IF($K66=2,IF(S66="",IF(OR(($J66="Semana 1"),($J66="Semana 2"),($J66="Semana 3"),($J66="Semana 4"),($J66="Semana 5"),($J66="Semana 6"),($J66="Semana 7"),($J66="Semana 8")),INDEX(Calendario!$D$3:$H$55,MATCH(T$4,Calendario!$A$3:$A$55,0),MATCH($I66,Calendario!$D$2:$H$2,0)),""),""),IF($K66=3,IF(AND((R66=""),(S66="")),IF(OR(($J66="Semana 1"),($J66="Semana 2"),($J66="Semana 3"),($J66="Semana 4"),($J66="Semana 5"),($J66="Semana 6"),($J66="Semana 7"),($J66="Semana 8")),INDEX(Calendario!$D$3:$H$55,MATCH(T$4,Calendario!$A$3:$A$55,0),MATCH($I66,Calendario!$D$2:$H$2,0)),""),""),IF($K66=4,IF(AND((Q66=""),(R66=""),(S66="")),IF(OR(($J66="Semana 1"),($J66="Semana 2"),($J66="Semana 3"),($J66="Semana 4"),($J66="Semana 5"),($J66="Semana 6"),($J66="Semana 7"),($J66="Semana 8")),INDEX(Calendario!$D$3:$H$55,MATCH(T$4,Calendario!$A$3:$A$55,0),MATCH($I66,Calendario!$D$2:$H$2,0)),""),"")))),IF($K66=2,IF(S66="",IF(OR(($J66="Semana 1"),($J66="Semana 2"),($J66="Semana 3"),($J66="Semana 4"),($J66="Semana 5"),($J66="Semana 6"),($J66="Semana 7")),INDEX(Calendario!$D$3:$H$55,MATCH(T$4,Calendario!$A$3:$A$55,0),MATCH($I66,Calendario!$D$2:$H$2,0)),""),""),IF($K66=3,IF(AND((R66=""),(S66="")),IF(OR(($J66="Semana 1"),($J66="Semana 2"),($J66="Semana 3"),($J66="Semana 4"),($J66="Semana 5"),($J66="Semana 6"),($J66="Semana 7")),INDEX(Calendario!$D$3:$H$55,MATCH(T$4,Calendario!$A$3:$A$55,0),MATCH($I66,Calendario!$D$2:$H$2,0)),""),""),IF($K66=4,IF(AND((Q66=""),(R66=""),(S66="")),IF(OR(($J66="Semana 1"),($J66="Semana 2"),($J66="Semana 3"),($J66="Semana 4"),($J66="Semana 5"),($J66="Semana 6"),($J66="Semana 7")),INDEX(Calendario!$D$3:$H$55,MATCH(T$4,Calendario!$A$3:$A$55,0),MATCH($I66,Calendario!$D$2:$H$2,0)),""),""))))))))))</f>
        <v/>
      </c>
      <c r="U66" s="108" t="str">
        <f>IF(ISBLANK($I66),"",IF(OR(EXACT(($I66),PROPER(TEXT(U65,"dddd"))),(EXACT(($I66),PROPER(TEXT(U64,"dddd"))))),"",IF(EXACT(($I66),(PROPER(TEXT(U$3,"dddd")))),"",IF($K66=1,INDEX(Calendario!$D$3:$H$55,MATCH(U$4,Calendario!$A$3:$A$55,0),MATCH($I66,Calendario!$D$2:$H$2,0)),IF($K66=2,IF(T66="",INDEX(Calendario!$D$3:$H$55,MATCH(U$4,Calendario!$A$3:$A$55,0),MATCH($I66,Calendario!$D$2:$H$2,0)),""),IF($K66=3,IF(AND((S66=""),(T66="")),INDEX(Calendario!$D$3:$H$55,MATCH(U$4,Calendario!$A$3:$A$55,0),MATCH($I66,Calendario!$D$2:$H$2,0)),""),IF($K66=4,IF(AND((R66=""),(S66=""),(T66="")),INDEX(Calendario!$D$3:$H$55,MATCH(U$4,Calendario!$A$3:$A$55,0),MATCH($I66,Calendario!$D$2:$H$2,0)),""))))))))</f>
        <v/>
      </c>
      <c r="V66" s="107">
        <f>IF(ISBLANK($I66),"",IF(OR(EXACT(($I66),PROPER(TEXT(V65,"dddd"))),(EXACT(($I66),PROPER(TEXT(V64,"dddd"))))),"",IF(EXACT(($I66),(PROPER(TEXT(V$3,"dddd")))),"",IF($K66=1,INDEX(Calendario!$D$3:$H$55,MATCH(V$4,Calendario!$A$3:$A$55,0),MATCH($I66,Calendario!$D$2:$H$2,0)),IF($K66=2,IF(U66="",INDEX(Calendario!$D$3:$H$55,MATCH(V$4,Calendario!$A$3:$A$55,0),MATCH($I66,Calendario!$D$2:$H$2,0)),""),IF($K66=3,IF(AND((T66=""),(U66="")),INDEX(Calendario!$D$3:$H$55,MATCH(V$4,Calendario!$A$3:$A$55,0),MATCH($I66,Calendario!$D$2:$H$2,0)),""),IF($K66=4,IF(AND((S66=""),(T66=""),(U66="")),INDEX(Calendario!$D$3:$H$55,MATCH(V$4,Calendario!$A$3:$A$55,0),MATCH($I66,Calendario!$D$2:$H$2,0)),""))))))))</f>
        <v>44621</v>
      </c>
      <c r="W66" s="107" t="str">
        <f>IF(ISBLANK($I66),"",IF(OR(EXACT(($I66),PROPER(TEXT(W65,"dddd"))),(EXACT(($I66),PROPER(TEXT(W64,"dddd"))))),"",IF(EXACT(($I66),(PROPER(TEXT(W$3,"dddd")))),"",IF($K66=1,INDEX(Calendario!$D$3:$H$55,MATCH(W$4,Calendario!$A$3:$A$55,0),MATCH($I66,Calendario!$D$2:$H$2,0)),IF($K66=2,IF(V66="",INDEX(Calendario!$D$3:$H$55,MATCH(W$4,Calendario!$A$3:$A$55,0),MATCH($I66,Calendario!$D$2:$H$2,0)),""),IF($K66=3,IF(AND((U66=""),(V66="")),INDEX(Calendario!$D$3:$H$55,MATCH(W$4,Calendario!$A$3:$A$55,0),MATCH($I66,Calendario!$D$2:$H$2,0)),""),IF($K66=4,IF(AND((T66=""),(U66=""),(V66="")),INDEX(Calendario!$D$3:$H$55,MATCH(W$4,Calendario!$A$3:$A$55,0),MATCH($I66,Calendario!$D$2:$H$2,0)),""))))))))</f>
        <v/>
      </c>
      <c r="X66" s="107" t="str">
        <f>IF(ISBLANK($I66),"",IF(OR(EXACT(($I66),PROPER(TEXT(X65,"dddd"))),(EXACT(($I66),PROPER(TEXT(X64,"dddd"))))),"",IF(EXACT(($I66),(PROPER(TEXT(X$3,"dddd")))),"",IF($K66=1,INDEX(Calendario!$D$3:$H$55,MATCH(X$4,Calendario!$A$3:$A$55,0),MATCH($I66,Calendario!$D$2:$H$2,0)),IF($K66=2,IF(W66="",INDEX(Calendario!$D$3:$H$55,MATCH(X$4,Calendario!$A$3:$A$55,0),MATCH($I66,Calendario!$D$2:$H$2,0)),""),IF($K66=3,IF(AND((V66=""),(W66="")),INDEX(Calendario!$D$3:$H$55,MATCH(X$4,Calendario!$A$3:$A$55,0),MATCH($I66,Calendario!$D$2:$H$2,0)),""),IF($K66=4,IF(AND((U66=""),(V66=""),(W66="")),INDEX(Calendario!$D$3:$H$55,MATCH(X$4,Calendario!$A$3:$A$55,0),MATCH($I66,Calendario!$D$2:$H$2,0)),""))))))))</f>
        <v/>
      </c>
      <c r="Y66" s="107" t="str">
        <f>IF(ISBLANK($I66),"",IF(OR(EXACT(($I66),PROPER(TEXT(Y65,"dddd"))),(EXACT(($I66),PROPER(TEXT(Y64,"dddd"))))),"",IF(EXACT(($I66),(PROPER(TEXT(Y$3,"dddd")))),"",IF($K66=1,INDEX(Calendario!$D$3:$H$55,MATCH(Y$4,Calendario!$A$3:$A$55,0),MATCH($I66,Calendario!$D$2:$H$2,0)),IF($K66=2,IF(X66="",INDEX(Calendario!$D$3:$H$55,MATCH(Y$4,Calendario!$A$3:$A$55,0),MATCH($I66,Calendario!$D$2:$H$2,0)),""),IF($K66=3,IF(AND((W66=""),(X66="")),INDEX(Calendario!$D$3:$H$55,MATCH(Y$4,Calendario!$A$3:$A$55,0),MATCH($I66,Calendario!$D$2:$H$2,0)),""),IF($K66=4,IF(AND((V66=""),(W66=""),(X66="")),INDEX(Calendario!$D$3:$H$55,MATCH(Y$4,Calendario!$A$3:$A$55,0),MATCH($I66,Calendario!$D$2:$H$2,0)),""))))))))</f>
        <v/>
      </c>
      <c r="Z66" s="107">
        <f>IF(ISBLANK($I66),"",IF(OR(EXACT(($I66),PROPER(TEXT(Z65,"dddd"))),(EXACT(($I66),PROPER(TEXT(Z64,"dddd"))))),"",IF(EXACT(($I66),(PROPER(TEXT(Z$3,"dddd")))),"",IF($K66=1,INDEX(Calendario!$D$3:$H$55,MATCH(Z$4,Calendario!$A$3:$A$55,0),MATCH($I66,Calendario!$D$2:$H$2,0)),IF($K66=2,IF(Y66="",INDEX(Calendario!$D$3:$H$55,MATCH(Z$4,Calendario!$A$3:$A$55,0),MATCH($I66,Calendario!$D$2:$H$2,0)),""),IF($K66=3,IF(AND((X66=""),(Y66="")),INDEX(Calendario!$D$3:$H$55,MATCH(Z$4,Calendario!$A$3:$A$55,0),MATCH($I66,Calendario!$D$2:$H$2,0)),""),IF($K66=4,IF(AND((W66=""),(X66=""),(Y66="")),INDEX(Calendario!$D$3:$H$55,MATCH(Z$4,Calendario!$A$3:$A$55,0),MATCH($I66,Calendario!$D$2:$H$2,0)),""))))))))</f>
        <v>44649</v>
      </c>
      <c r="AA66" s="108" t="str">
        <f>IF(ISBLANK($I66),"",IF(OR(EXACT(($I66),PROPER(TEXT(AA65,"dddd"))),(EXACT(($I66),PROPER(TEXT(AA64,"dddd"))))),"",IF(EXACT(($I66),(PROPER(TEXT(AA$3,"dddd")))),"",IF($K66=1,INDEX(Calendario!$D$3:$H$55,MATCH(AA$4,Calendario!$A$3:$A$55,0),MATCH($I66,Calendario!$D$2:$H$2,0)),IF($K66=2,IF(Z66="",INDEX(Calendario!$D$3:$H$55,MATCH(AA$4,Calendario!$A$3:$A$55,0),MATCH($I66,Calendario!$D$2:$H$2,0)),""),IF($K66=3,IF(AND((Y66=""),(Z66="")),INDEX(Calendario!$D$3:$H$55,MATCH(AA$4,Calendario!$A$3:$A$55,0),MATCH($I66,Calendario!$D$2:$H$2,0)),""),IF($K66=4,IF(AND((X66=""),(Y66=""),(Z66="")),INDEX(Calendario!$D$3:$H$55,MATCH(AA$4,Calendario!$A$3:$A$55,0),MATCH($I66,Calendario!$D$2:$H$2,0)),""))))))))</f>
        <v/>
      </c>
      <c r="AB66" s="108" t="str">
        <f>IF(ISBLANK($I66),"",IF(OR(EXACT(($I66),PROPER(TEXT(AB65,"dddd"))),(EXACT(($I66),PROPER(TEXT(AB64,"dddd"))))),"",IF(EXACT(($I66),(PROPER(TEXT(AB$3,"dddd")))),"",IF($K66=1,INDEX(Calendario!$D$3:$H$55,MATCH(AB$4,Calendario!$A$3:$A$55,0),MATCH($I66,Calendario!$D$2:$H$2,0)),IF($K66=2,IF(AA66="",INDEX(Calendario!$D$3:$H$55,MATCH(AB$4,Calendario!$A$3:$A$55,0),MATCH($I66,Calendario!$D$2:$H$2,0)),""),IF($K66=3,IF(AND((Z66=""),(AA66="")),INDEX(Calendario!$D$3:$H$55,MATCH(AB$4,Calendario!$A$3:$A$55,0),MATCH($I66,Calendario!$D$2:$H$2,0)),""),IF($K66=4,IF(AND((Y66=""),(Z66=""),(AA66="")),INDEX(Calendario!$D$3:$H$55,MATCH(AB$4,Calendario!$A$3:$A$55,0),MATCH($I66,Calendario!$D$2:$H$2,0)),""))))))))</f>
        <v/>
      </c>
      <c r="AC66" s="108" t="str">
        <f>IF(ISBLANK($I66),"",IF(OR(EXACT(($I66),PROPER(TEXT(AC65,"dddd"))),(EXACT(($I66),PROPER(TEXT(AC64,"dddd"))))),"",IF(EXACT(($I66),(PROPER(TEXT(AC$3,"dddd")))),"",IF($K66=1,INDEX(Calendario!$D$3:$H$55,MATCH(AC$4,Calendario!$A$3:$A$55,0),MATCH($I66,Calendario!$D$2:$H$2,0)),IF($K66=2,IF(AB66="",INDEX(Calendario!$D$3:$H$55,MATCH(AC$4,Calendario!$A$3:$A$55,0),MATCH($I66,Calendario!$D$2:$H$2,0)),""),IF($K66=3,IF(AND((AA66=""),(AB66="")),INDEX(Calendario!$D$3:$H$55,MATCH(AC$4,Calendario!$A$3:$A$55,0),MATCH($I66,Calendario!$D$2:$H$2,0)),""),IF($K66=4,IF(AND((Z66=""),(AA66=""),(AB66="")),INDEX(Calendario!$D$3:$H$55,MATCH(AC$4,Calendario!$A$3:$A$55,0),MATCH($I66,Calendario!$D$2:$H$2,0)),""))))))))</f>
        <v/>
      </c>
      <c r="AD66" s="108">
        <f>IF(ISBLANK($I66),"",IF(OR(EXACT(($I66),PROPER(TEXT(AD65,"dddd"))),(EXACT(($I66),PROPER(TEXT(AD64,"dddd"))))),"",IF(EXACT(($I66),(PROPER(TEXT(AD$3,"dddd")))),"",IF($K66=1,INDEX(Calendario!$D$3:$H$55,MATCH(AD$4,Calendario!$A$3:$A$55,0),MATCH($I66,Calendario!$D$2:$H$2,0)),IF($K66=2,IF(AC66="",INDEX(Calendario!$D$3:$H$55,MATCH(AD$4,Calendario!$A$3:$A$55,0),MATCH($I66,Calendario!$D$2:$H$2,0)),""),IF($K66=3,IF(AND((AB66=""),(AC66="")),INDEX(Calendario!$D$3:$H$55,MATCH(AD$4,Calendario!$A$3:$A$55,0),MATCH($I66,Calendario!$D$2:$H$2,0)),""),IF($K66=4,IF(AND((AA66=""),(AB66=""),(AC66="")),INDEX(Calendario!$D$3:$H$55,MATCH(AD$4,Calendario!$A$3:$A$55,0),MATCH($I66,Calendario!$D$2:$H$2,0)),""))))))))</f>
        <v>44677</v>
      </c>
      <c r="AE66" s="107" t="str">
        <f>IF(ISBLANK($I66),"",IF(OR(EXACT(($I66),PROPER(TEXT(AE65,"dddd"))),(EXACT(($I66),PROPER(TEXT(AE64,"dddd"))))),"",IF(EXACT(($I66),(PROPER(TEXT(AE$3,"dddd")))),"",IF($K66=1,INDEX(Calendario!$D$3:$H$55,MATCH(AE$4,Calendario!$A$3:$A$55,0),MATCH($I66,Calendario!$D$2:$H$2,0)),IF($K66=2,IF(AD66="",INDEX(Calendario!$D$3:$H$55,MATCH(AE$4,Calendario!$A$3:$A$55,0),MATCH($I66,Calendario!$D$2:$H$2,0)),""),IF($K66=3,IF(AND((AC66=""),(AD66="")),INDEX(Calendario!$D$3:$H$55,MATCH(AE$4,Calendario!$A$3:$A$55,0),MATCH($I66,Calendario!$D$2:$H$2,0)),""),IF($K66=4,IF(AND((AB66=""),(AC66=""),(AD66="")),INDEX(Calendario!$D$3:$H$55,MATCH(AE$4,Calendario!$A$3:$A$55,0),MATCH($I66,Calendario!$D$2:$H$2,0)),""))))))))</f>
        <v/>
      </c>
      <c r="AF66" s="107" t="str">
        <f>IF(ISBLANK($I66),"",IF(OR(EXACT(($I66),PROPER(TEXT(AF65,"dddd"))),(EXACT(($I66),PROPER(TEXT(AF64,"dddd"))))),"",IF(EXACT(($I66),(PROPER(TEXT(AF$3,"dddd")))),"",IF($K66=1,INDEX(Calendario!$D$3:$H$55,MATCH(AF$4,Calendario!$A$3:$A$55,0),MATCH($I66,Calendario!$D$2:$H$2,0)),IF($K66=2,IF(AE66="",INDEX(Calendario!$D$3:$H$55,MATCH(AF$4,Calendario!$A$3:$A$55,0),MATCH($I66,Calendario!$D$2:$H$2,0)),""),IF($K66=3,IF(AND((AD66=""),(AE66="")),INDEX(Calendario!$D$3:$H$55,MATCH(AF$4,Calendario!$A$3:$A$55,0),MATCH($I66,Calendario!$D$2:$H$2,0)),""),IF($K66=4,IF(AND((AC66=""),(AD66=""),(AE66="")),INDEX(Calendario!$D$3:$H$55,MATCH(AF$4,Calendario!$A$3:$A$55,0),MATCH($I66,Calendario!$D$2:$H$2,0)),""))))))))</f>
        <v/>
      </c>
      <c r="AG66" s="107" t="str">
        <f>IF(ISBLANK($I66),"",IF(OR(EXACT(($I66),PROPER(TEXT(AG65,"dddd"))),(EXACT(($I66),PROPER(TEXT(AG64,"dddd"))))),"",IF(EXACT(($I66),(PROPER(TEXT(AG$3,"dddd")))),"",IF($K66=1,INDEX(Calendario!$D$3:$H$55,MATCH(AG$4,Calendario!$A$3:$A$55,0),MATCH($I66,Calendario!$D$2:$H$2,0)),IF($K66=2,IF(AF66="",INDEX(Calendario!$D$3:$H$55,MATCH(AG$4,Calendario!$A$3:$A$55,0),MATCH($I66,Calendario!$D$2:$H$2,0)),""),IF($K66=3,IF(AND((AE66=""),(AF66="")),INDEX(Calendario!$D$3:$H$55,MATCH(AG$4,Calendario!$A$3:$A$55,0),MATCH($I66,Calendario!$D$2:$H$2,0)),""),IF($K66=4,IF(AND((AD66=""),(AE66=""),(AF66="")),INDEX(Calendario!$D$3:$H$55,MATCH(AG$4,Calendario!$A$3:$A$55,0),MATCH($I66,Calendario!$D$2:$H$2,0)),""))))))))</f>
        <v/>
      </c>
      <c r="AH66" s="107">
        <f>IF(ISBLANK($I66),"",IF(OR(EXACT(($I66),PROPER(TEXT(AH65,"dddd"))),(EXACT(($I66),PROPER(TEXT(AH64,"dddd"))))),"",IF(EXACT(($I66),(PROPER(TEXT(AH$3,"dddd")))),"",IF($K66=1,INDEX(Calendario!$D$3:$H$55,MATCH(AH$4,Calendario!$A$3:$A$55,0),MATCH($I66,Calendario!$D$2:$H$2,0)),IF($K66=2,IF(AG66="",INDEX(Calendario!$D$3:$H$55,MATCH(AH$4,Calendario!$A$3:$A$55,0),MATCH($I66,Calendario!$D$2:$H$2,0)),""),IF($K66=3,IF(AND((AF66=""),(AG66="")),INDEX(Calendario!$D$3:$H$55,MATCH(AH$4,Calendario!$A$3:$A$55,0),MATCH($I66,Calendario!$D$2:$H$2,0)),""),IF($K66=4,IF(AND((AE66=""),(AF66=""),(AG66="")),INDEX(Calendario!$D$3:$H$55,MATCH(AH$4,Calendario!$A$3:$A$55,0),MATCH($I66,Calendario!$D$2:$H$2,0)),""))))))))</f>
        <v>44705</v>
      </c>
      <c r="AI66" s="108" t="str">
        <f>IF(ISBLANK($I66),"",IF(OR(EXACT(($I66),PROPER(TEXT(AI65,"dddd"))),(EXACT(($I66),PROPER(TEXT(AI64,"dddd"))))),"",IF(EXACT(($I66),(PROPER(TEXT(AI$3,"dddd")))),"",IF($K66=1,INDEX(Calendario!$D$3:$H$55,MATCH(AI$4,Calendario!$A$3:$A$55,0),MATCH($I66,Calendario!$D$2:$H$2,0)),IF($K66=2,IF(AH66="",INDEX(Calendario!$D$3:$H$55,MATCH(AI$4,Calendario!$A$3:$A$55,0),MATCH($I66,Calendario!$D$2:$H$2,0)),""),IF($K66=3,IF(AND((AG66=""),(AH66="")),INDEX(Calendario!$D$3:$H$55,MATCH(AI$4,Calendario!$A$3:$A$55,0),MATCH($I66,Calendario!$D$2:$H$2,0)),""),IF($K66=4,IF(AND((AF66=""),(AG66=""),(AH66="")),INDEX(Calendario!$D$3:$H$55,MATCH(AI$4,Calendario!$A$3:$A$55,0),MATCH($I66,Calendario!$D$2:$H$2,0)),""))))))))</f>
        <v/>
      </c>
      <c r="AJ66" s="108" t="str">
        <f>IF(ISBLANK($I66),"",IF(OR(EXACT(($I66),PROPER(TEXT(AJ65,"dddd"))),(EXACT(($I66),PROPER(TEXT(AJ64,"dddd"))))),"",IF(EXACT(($I66),(PROPER(TEXT(AJ$3,"dddd")))),"",IF($K66=1,INDEX(Calendario!$D$3:$H$55,MATCH(AJ$4,Calendario!$A$3:$A$55,0),MATCH($I66,Calendario!$D$2:$H$2,0)),IF($K66=2,IF(AI66="",INDEX(Calendario!$D$3:$H$55,MATCH(AJ$4,Calendario!$A$3:$A$55,0),MATCH($I66,Calendario!$D$2:$H$2,0)),""),IF($K66=3,IF(AND((AH66=""),(AI66="")),INDEX(Calendario!$D$3:$H$55,MATCH(AJ$4,Calendario!$A$3:$A$55,0),MATCH($I66,Calendario!$D$2:$H$2,0)),""),IF($K66=4,IF(AND((AG66=""),(AH66=""),(AI66="")),INDEX(Calendario!$D$3:$H$55,MATCH(AJ$4,Calendario!$A$3:$A$55,0),MATCH($I66,Calendario!$D$2:$H$2,0)),""))))))))</f>
        <v/>
      </c>
      <c r="AK66" s="108" t="str">
        <f>IF(ISBLANK($I66),"",IF(OR(EXACT(($I66),PROPER(TEXT(AK65,"dddd"))),(EXACT(($I66),PROPER(TEXT(AK64,"dddd"))))),"",IF(EXACT(($I66),(PROPER(TEXT(AK$3,"dddd")))),"",IF($K66=1,INDEX(Calendario!$D$3:$H$55,MATCH(AK$4,Calendario!$A$3:$A$55,0),MATCH($I66,Calendario!$D$2:$H$2,0)),IF($K66=2,IF(AJ66="",INDEX(Calendario!$D$3:$H$55,MATCH(AK$4,Calendario!$A$3:$A$55,0),MATCH($I66,Calendario!$D$2:$H$2,0)),""),IF($K66=3,IF(AND((AI66=""),(AJ66="")),INDEX(Calendario!$D$3:$H$55,MATCH(AK$4,Calendario!$A$3:$A$55,0),MATCH($I66,Calendario!$D$2:$H$2,0)),""),IF($K66=4,IF(AND((AH66=""),(AI66=""),(AJ66="")),INDEX(Calendario!$D$3:$H$55,MATCH(AK$4,Calendario!$A$3:$A$55,0),MATCH($I66,Calendario!$D$2:$H$2,0)),""))))))))</f>
        <v/>
      </c>
      <c r="AL66" s="108">
        <f>IF(ISBLANK($I66),"",IF(OR(EXACT(($I66),PROPER(TEXT(AL65,"dddd"))),(EXACT(($I66),PROPER(TEXT(AL64,"dddd"))))),"",IF(EXACT(($I66),(PROPER(TEXT(AL$3,"dddd")))),"",IF($K66=1,INDEX(Calendario!$D$3:$H$55,MATCH(AL$4,Calendario!$A$3:$A$55,0),MATCH($I66,Calendario!$D$2:$H$2,0)),IF($K66=2,IF(AK66="",INDEX(Calendario!$D$3:$H$55,MATCH(AL$4,Calendario!$A$3:$A$55,0),MATCH($I66,Calendario!$D$2:$H$2,0)),""),IF($K66=3,IF(AND((AJ66=""),(AK66="")),INDEX(Calendario!$D$3:$H$55,MATCH(AL$4,Calendario!$A$3:$A$55,0),MATCH($I66,Calendario!$D$2:$H$2,0)),""),IF($K66=4,IF(AND((AI66=""),(AJ66=""),(AK66="")),INDEX(Calendario!$D$3:$H$55,MATCH(AL$4,Calendario!$A$3:$A$55,0),MATCH($I66,Calendario!$D$2:$H$2,0)),""))))))))</f>
        <v>44733</v>
      </c>
      <c r="AM66" s="108" t="str">
        <f>IF(ISBLANK($I66),"",IF(OR(EXACT(($I66),PROPER(TEXT(AM65,"dddd"))),(EXACT(($I66),PROPER(TEXT(AM64,"dddd"))))),"",IF(EXACT(($I66),(PROPER(TEXT(AM$3,"dddd")))),"",IF($K66=1,INDEX(Calendario!$D$3:$H$55,MATCH(AM$4,Calendario!$A$3:$A$55,0),MATCH($I66,Calendario!$D$2:$H$2,0)),IF($K66=2,IF(AL66="",INDEX(Calendario!$D$3:$H$55,MATCH(AM$4,Calendario!$A$3:$A$55,0),MATCH($I66,Calendario!$D$2:$H$2,0)),""),IF($K66=3,IF(AND((AK66=""),(AL66="")),INDEX(Calendario!$D$3:$H$55,MATCH(AM$4,Calendario!$A$3:$A$55,0),MATCH($I66,Calendario!$D$2:$H$2,0)),""),IF($K66=4,IF(AND((AJ66=""),(AK66=""),(AL66="")),INDEX(Calendario!$D$3:$H$55,MATCH(AM$4,Calendario!$A$3:$A$55,0),MATCH($I66,Calendario!$D$2:$H$2,0)),""))))))))</f>
        <v/>
      </c>
      <c r="AN66" s="107" t="str">
        <f>IF(ISBLANK($I66),"",IF(OR(EXACT(($I66),PROPER(TEXT(AN65,"dddd"))),(EXACT(($I66),PROPER(TEXT(AN64,"dddd"))))),"",IF(EXACT(($I66),(PROPER(TEXT(AN$3,"dddd")))),"",IF($K66=1,INDEX(Calendario!$D$3:$H$55,MATCH(AN$4,Calendario!$A$3:$A$55,0),MATCH($I66,Calendario!$D$2:$H$2,0)),IF($K66=2,IF(AM66="",INDEX(Calendario!$D$3:$H$55,MATCH(AN$4,Calendario!$A$3:$A$55,0),MATCH($I66,Calendario!$D$2:$H$2,0)),""),IF($K66=3,IF(AND((AL66=""),(AM66="")),INDEX(Calendario!$D$3:$H$55,MATCH(AN$4,Calendario!$A$3:$A$55,0),MATCH($I66,Calendario!$D$2:$H$2,0)),""),IF($K66=4,IF(AND((AK66=""),(AL66=""),(AM66="")),INDEX(Calendario!$D$3:$H$55,MATCH(AN$4,Calendario!$A$3:$A$55,0),MATCH($I66,Calendario!$D$2:$H$2,0)),""))))))))</f>
        <v/>
      </c>
      <c r="AO66" s="107" t="str">
        <f>IF(ISBLANK($I66),"",IF(OR(EXACT(($I66),PROPER(TEXT(AO65,"dddd"))),(EXACT(($I66),PROPER(TEXT(AO64,"dddd"))))),"",IF(EXACT(($I66),(PROPER(TEXT(AO$3,"dddd")))),"",IF($K66=1,INDEX(Calendario!$D$3:$H$55,MATCH(AO$4,Calendario!$A$3:$A$55,0),MATCH($I66,Calendario!$D$2:$H$2,0)),IF($K66=2,IF(AN66="",INDEX(Calendario!$D$3:$H$55,MATCH(AO$4,Calendario!$A$3:$A$55,0),MATCH($I66,Calendario!$D$2:$H$2,0)),""),IF($K66=3,IF(AND((AM66=""),(AN66="")),INDEX(Calendario!$D$3:$H$55,MATCH(AO$4,Calendario!$A$3:$A$55,0),MATCH($I66,Calendario!$D$2:$H$2,0)),""),IF($K66=4,IF(AND((AL66=""),(AM66=""),(AN66="")),INDEX(Calendario!$D$3:$H$55,MATCH(AO$4,Calendario!$A$3:$A$55,0),MATCH($I66,Calendario!$D$2:$H$2,0)),""))))))))</f>
        <v/>
      </c>
      <c r="AP66" s="107">
        <f>IF(ISBLANK($I66),"",IF(OR(EXACT(($I66),PROPER(TEXT(AP65,"dddd"))),(EXACT(($I66),PROPER(TEXT(AP64,"dddd"))))),"",IF(EXACT(($I66),(PROPER(TEXT(AP$3,"dddd")))),"",IF($K66=1,INDEX(Calendario!$D$3:$H$55,MATCH(AP$4,Calendario!$A$3:$A$55,0),MATCH($I66,Calendario!$D$2:$H$2,0)),IF($K66=2,IF(AO66="",INDEX(Calendario!$D$3:$H$55,MATCH(AP$4,Calendario!$A$3:$A$55,0),MATCH($I66,Calendario!$D$2:$H$2,0)),""),IF($K66=3,IF(AND((AN66=""),(AO66="")),INDEX(Calendario!$D$3:$H$55,MATCH(AP$4,Calendario!$A$3:$A$55,0),MATCH($I66,Calendario!$D$2:$H$2,0)),""),IF($K66=4,IF(AND((AM66=""),(AN66=""),(AO66="")),INDEX(Calendario!$D$3:$H$55,MATCH(AP$4,Calendario!$A$3:$A$55,0),MATCH($I66,Calendario!$D$2:$H$2,0)),""))))))))</f>
        <v>44761</v>
      </c>
      <c r="AQ66" s="107" t="str">
        <f>IF(ISBLANK($I66),"",IF(OR(EXACT(($I66),PROPER(TEXT(AQ65,"dddd"))),(EXACT(($I66),PROPER(TEXT(AQ64,"dddd"))))),"",IF(EXACT(($I66),(PROPER(TEXT(AQ$3,"dddd")))),"",IF($K66=1,INDEX(Calendario!$D$3:$H$55,MATCH(AQ$4,Calendario!$A$3:$A$55,0),MATCH($I66,Calendario!$D$2:$H$2,0)),IF($K66=2,IF(AP66="",INDEX(Calendario!$D$3:$H$55,MATCH(AQ$4,Calendario!$A$3:$A$55,0),MATCH($I66,Calendario!$D$2:$H$2,0)),""),IF($K66=3,IF(AND((AO66=""),(AP66="")),INDEX(Calendario!$D$3:$H$55,MATCH(AQ$4,Calendario!$A$3:$A$55,0),MATCH($I66,Calendario!$D$2:$H$2,0)),""),IF($K66=4,IF(AND((AN66=""),(AO66=""),(AP66="")),INDEX(Calendario!$D$3:$H$55,MATCH(AQ$4,Calendario!$A$3:$A$55,0),MATCH($I66,Calendario!$D$2:$H$2,0)),""))))))))</f>
        <v/>
      </c>
      <c r="AR66" s="108" t="str">
        <f>IF(ISBLANK($I66),"",IF(OR(EXACT(($I66),PROPER(TEXT(AR65,"dddd"))),(EXACT(($I66),PROPER(TEXT(AR64,"dddd"))))),"",IF(EXACT(($I66),(PROPER(TEXT(AR$3,"dddd")))),"",IF($K66=1,INDEX(Calendario!$D$3:$H$55,MATCH(AR$4,Calendario!$A$3:$A$55,0),MATCH($I66,Calendario!$D$2:$H$2,0)),IF($K66=2,IF(AQ66="",INDEX(Calendario!$D$3:$H$55,MATCH(AR$4,Calendario!$A$3:$A$55,0),MATCH($I66,Calendario!$D$2:$H$2,0)),""),IF($K66=3,IF(AND((AP66=""),(AQ66="")),INDEX(Calendario!$D$3:$H$55,MATCH(AR$4,Calendario!$A$3:$A$55,0),MATCH($I66,Calendario!$D$2:$H$2,0)),""),IF($K66=4,IF(AND((AO66=""),(AP66=""),(AQ66="")),INDEX(Calendario!$D$3:$H$55,MATCH(AR$4,Calendario!$A$3:$A$55,0),MATCH($I66,Calendario!$D$2:$H$2,0)),""))))))))</f>
        <v/>
      </c>
      <c r="AS66" s="108" t="str">
        <f>IF(ISBLANK($I66),"",IF(OR(EXACT(($I66),PROPER(TEXT(AS65,"dddd"))),(EXACT(($I66),PROPER(TEXT(AS64,"dddd"))))),"",IF(EXACT(($I66),(PROPER(TEXT(AS$3,"dddd")))),"",IF($K66=1,INDEX(Calendario!$D$3:$H$55,MATCH(AS$4,Calendario!$A$3:$A$55,0),MATCH($I66,Calendario!$D$2:$H$2,0)),IF($K66=2,IF(AR66="",INDEX(Calendario!$D$3:$H$55,MATCH(AS$4,Calendario!$A$3:$A$55,0),MATCH($I66,Calendario!$D$2:$H$2,0)),""),IF($K66=3,IF(AND((AQ66=""),(AR66="")),INDEX(Calendario!$D$3:$H$55,MATCH(AS$4,Calendario!$A$3:$A$55,0),MATCH($I66,Calendario!$D$2:$H$2,0)),""),IF($K66=4,IF(AND((AP66=""),(AQ66=""),(AR66="")),INDEX(Calendario!$D$3:$H$55,MATCH(AS$4,Calendario!$A$3:$A$55,0),MATCH($I66,Calendario!$D$2:$H$2,0)),""))))))))</f>
        <v/>
      </c>
      <c r="AT66" s="108">
        <f>IF(ISBLANK($I66),"",IF(OR(EXACT(($I66),PROPER(TEXT(AT65,"dddd"))),(EXACT(($I66),PROPER(TEXT(AT64,"dddd"))))),"",IF(EXACT(($I66),(PROPER(TEXT(AT$3,"dddd")))),"",IF($K66=1,INDEX(Calendario!$D$3:$H$55,MATCH(AT$4,Calendario!$A$3:$A$55,0),MATCH($I66,Calendario!$D$2:$H$2,0)),IF($K66=2,IF(AS66="",INDEX(Calendario!$D$3:$H$55,MATCH(AT$4,Calendario!$A$3:$A$55,0),MATCH($I66,Calendario!$D$2:$H$2,0)),""),IF($K66=3,IF(AND((AR66=""),(AS66="")),INDEX(Calendario!$D$3:$H$55,MATCH(AT$4,Calendario!$A$3:$A$55,0),MATCH($I66,Calendario!$D$2:$H$2,0)),""),IF($K66=4,IF(AND((AQ66=""),(AR66=""),(AS66="")),INDEX(Calendario!$D$3:$H$55,MATCH(AT$4,Calendario!$A$3:$A$55,0),MATCH($I66,Calendario!$D$2:$H$2,0)),""))))))))</f>
        <v>44789</v>
      </c>
      <c r="AU66" s="108" t="str">
        <f>IF(ISBLANK($I66),"",IF(OR(EXACT(($I66),PROPER(TEXT(AU65,"dddd"))),(EXACT(($I66),PROPER(TEXT(AU64,"dddd"))))),"",IF(EXACT(($I66),(PROPER(TEXT(AU$3,"dddd")))),"",IF($K66=1,INDEX(Calendario!$D$3:$H$55,MATCH(AU$4,Calendario!$A$3:$A$55,0),MATCH($I66,Calendario!$D$2:$H$2,0)),IF($K66=2,IF(AT66="",INDEX(Calendario!$D$3:$H$55,MATCH(AU$4,Calendario!$A$3:$A$55,0),MATCH($I66,Calendario!$D$2:$H$2,0)),""),IF($K66=3,IF(AND((AS66=""),(AT66="")),INDEX(Calendario!$D$3:$H$55,MATCH(AU$4,Calendario!$A$3:$A$55,0),MATCH($I66,Calendario!$D$2:$H$2,0)),""),IF($K66=4,IF(AND((AR66=""),(AS66=""),(AT66="")),INDEX(Calendario!$D$3:$H$55,MATCH(AU$4,Calendario!$A$3:$A$55,0),MATCH($I66,Calendario!$D$2:$H$2,0)),""))))))))</f>
        <v/>
      </c>
      <c r="AV66" s="107" t="str">
        <f>IF(ISBLANK($I66),"",IF(OR(EXACT(($I66),PROPER(TEXT(AV65,"dddd"))),(EXACT(($I66),PROPER(TEXT(AV64,"dddd"))))),"",IF(EXACT(($I66),(PROPER(TEXT(AV$3,"dddd")))),"",IF($K66=1,INDEX(Calendario!$D$3:$H$55,MATCH(AV$4,Calendario!$A$3:$A$55,0),MATCH($I66,Calendario!$D$2:$H$2,0)),IF($K66=2,IF(AU66="",INDEX(Calendario!$D$3:$H$55,MATCH(AV$4,Calendario!$A$3:$A$55,0),MATCH($I66,Calendario!$D$2:$H$2,0)),""),IF($K66=3,IF(AND((AT66=""),(AU66="")),INDEX(Calendario!$D$3:$H$55,MATCH(AV$4,Calendario!$A$3:$A$55,0),MATCH($I66,Calendario!$D$2:$H$2,0)),""),IF($K66=4,IF(AND((AS66=""),(AT66=""),(AU66="")),INDEX(Calendario!$D$3:$H$55,MATCH(AV$4,Calendario!$A$3:$A$55,0),MATCH($I66,Calendario!$D$2:$H$2,0)),""))))))))</f>
        <v/>
      </c>
      <c r="AW66" s="107" t="str">
        <f>IF(ISBLANK($I66),"",IF(OR(EXACT(($I66),PROPER(TEXT(AW65,"dddd"))),(EXACT(($I66),PROPER(TEXT(AW64,"dddd"))))),"",IF(EXACT(($I66),(PROPER(TEXT(AW$3,"dddd")))),"",IF($K66=1,INDEX(Calendario!$D$3:$H$55,MATCH(AW$4,Calendario!$A$3:$A$55,0),MATCH($I66,Calendario!$D$2:$H$2,0)),IF($K66=2,IF(AV66="",INDEX(Calendario!$D$3:$H$55,MATCH(AW$4,Calendario!$A$3:$A$55,0),MATCH($I66,Calendario!$D$2:$H$2,0)),""),IF($K66=3,IF(AND((AU66=""),(AV66="")),INDEX(Calendario!$D$3:$H$55,MATCH(AW$4,Calendario!$A$3:$A$55,0),MATCH($I66,Calendario!$D$2:$H$2,0)),""),IF($K66=4,IF(AND((AT66=""),(AU66=""),(AV66="")),INDEX(Calendario!$D$3:$H$55,MATCH(AW$4,Calendario!$A$3:$A$55,0),MATCH($I66,Calendario!$D$2:$H$2,0)),""))))))))</f>
        <v/>
      </c>
      <c r="AX66" s="107">
        <f>IF(ISBLANK($I66),"",IF(OR(EXACT(($I66),PROPER(TEXT(AX65,"dddd"))),(EXACT(($I66),PROPER(TEXT(AX64,"dddd"))))),"",IF(EXACT(($I66),(PROPER(TEXT(AX$3,"dddd")))),"",IF($K66=1,INDEX(Calendario!$D$3:$H$55,MATCH(AX$4,Calendario!$A$3:$A$55,0),MATCH($I66,Calendario!$D$2:$H$2,0)),IF($K66=2,IF(AW66="",INDEX(Calendario!$D$3:$H$55,MATCH(AX$4,Calendario!$A$3:$A$55,0),MATCH($I66,Calendario!$D$2:$H$2,0)),""),IF($K66=3,IF(AND((AV66=""),(AW66="")),INDEX(Calendario!$D$3:$H$55,MATCH(AX$4,Calendario!$A$3:$A$55,0),MATCH($I66,Calendario!$D$2:$H$2,0)),""),IF($K66=4,IF(AND((AU66=""),(AV66=""),(AW66="")),INDEX(Calendario!$D$3:$H$55,MATCH(AX$4,Calendario!$A$3:$A$55,0),MATCH($I66,Calendario!$D$2:$H$2,0)),""))))))))</f>
        <v>44817</v>
      </c>
      <c r="AY66" s="107" t="str">
        <f>IF(ISBLANK($I66),"",IF(OR(EXACT(($I66),PROPER(TEXT(AY65,"dddd"))),(EXACT(($I66),PROPER(TEXT(AY64,"dddd"))))),"",IF(EXACT(($I66),(PROPER(TEXT(AY$3,"dddd")))),"",IF($K66=1,INDEX(Calendario!$D$3:$H$55,MATCH(AY$4,Calendario!$A$3:$A$55,0),MATCH($I66,Calendario!$D$2:$H$2,0)),IF($K66=2,IF(AX66="",INDEX(Calendario!$D$3:$H$55,MATCH(AY$4,Calendario!$A$3:$A$55,0),MATCH($I66,Calendario!$D$2:$H$2,0)),""),IF($K66=3,IF(AND((AW66=""),(AX66="")),INDEX(Calendario!$D$3:$H$55,MATCH(AY$4,Calendario!$A$3:$A$55,0),MATCH($I66,Calendario!$D$2:$H$2,0)),""),IF($K66=4,IF(AND((AV66=""),(AW66=""),(AX66="")),INDEX(Calendario!$D$3:$H$55,MATCH(AY$4,Calendario!$A$3:$A$55,0),MATCH($I66,Calendario!$D$2:$H$2,0)),""))))))))</f>
        <v/>
      </c>
      <c r="AZ66" s="107" t="str">
        <f>IF(ISBLANK($I66),"",IF(OR(EXACT(($I66),PROPER(TEXT(AZ65,"dddd"))),(EXACT(($I66),PROPER(TEXT(AZ64,"dddd"))))),"",IF(EXACT(($I66),(PROPER(TEXT(AZ$3,"dddd")))),"",IF($K66=1,INDEX(Calendario!$D$3:$H$55,MATCH(AZ$4,Calendario!$A$3:$A$55,0),MATCH($I66,Calendario!$D$2:$H$2,0)),IF($K66=2,IF(AY66="",INDEX(Calendario!$D$3:$H$55,MATCH(AZ$4,Calendario!$A$3:$A$55,0),MATCH($I66,Calendario!$D$2:$H$2,0)),""),IF($K66=3,IF(AND((AX66=""),(AY66="")),INDEX(Calendario!$D$3:$H$55,MATCH(AZ$4,Calendario!$A$3:$A$55,0),MATCH($I66,Calendario!$D$2:$H$2,0)),""),IF($K66=4,IF(AND((AW66=""),(AX66=""),(AY66="")),INDEX(Calendario!$D$3:$H$55,MATCH(AZ$4,Calendario!$A$3:$A$55,0),MATCH($I66,Calendario!$D$2:$H$2,0)),""))))))))</f>
        <v/>
      </c>
      <c r="BA66" s="108" t="str">
        <f>IF(ISBLANK($I66),"",IF(OR(EXACT(($I66),PROPER(TEXT(BA65,"dddd"))),(EXACT(($I66),PROPER(TEXT(BA64,"dddd"))))),"",IF(EXACT(($I66),(PROPER(TEXT(BA$3,"dddd")))),"",IF($K66=1,INDEX(Calendario!$D$3:$H$55,MATCH(BA$4,Calendario!$A$3:$A$55,0),MATCH($I66,Calendario!$D$2:$H$2,0)),IF($K66=2,IF(AZ66="",INDEX(Calendario!$D$3:$H$55,MATCH(BA$4,Calendario!$A$3:$A$55,0),MATCH($I66,Calendario!$D$2:$H$2,0)),""),IF($K66=3,IF(AND((AY66=""),(AZ66="")),INDEX(Calendario!$D$3:$H$55,MATCH(BA$4,Calendario!$A$3:$A$55,0),MATCH($I66,Calendario!$D$2:$H$2,0)),""),IF($K66=4,IF(AND((AX66=""),(AY66=""),(AZ66="")),INDEX(Calendario!$D$3:$H$55,MATCH(BA$4,Calendario!$A$3:$A$55,0),MATCH($I66,Calendario!$D$2:$H$2,0)),""))))))))</f>
        <v/>
      </c>
      <c r="BB66" s="108">
        <f>IF(ISBLANK($I66),"",IF(OR(EXACT(($I66),PROPER(TEXT(BB65,"dddd"))),(EXACT(($I66),PROPER(TEXT(BB64,"dddd"))))),"",IF(EXACT(($I66),(PROPER(TEXT(BB$3,"dddd")))),"",IF($K66=1,INDEX(Calendario!$D$3:$H$55,MATCH(BB$4,Calendario!$A$3:$A$55,0),MATCH($I66,Calendario!$D$2:$H$2,0)),IF($K66=2,IF(BA66="",INDEX(Calendario!$D$3:$H$55,MATCH(BB$4,Calendario!$A$3:$A$55,0),MATCH($I66,Calendario!$D$2:$H$2,0)),""),IF($K66=3,IF(AND((AZ66=""),(BA66="")),INDEX(Calendario!$D$3:$H$55,MATCH(BB$4,Calendario!$A$3:$A$55,0),MATCH($I66,Calendario!$D$2:$H$2,0)),""),IF($K66=4,IF(AND((AY66=""),(AZ66=""),(BA66="")),INDEX(Calendario!$D$3:$H$55,MATCH(BB$4,Calendario!$A$3:$A$55,0),MATCH($I66,Calendario!$D$2:$H$2,0)),""))))))))</f>
        <v>44845</v>
      </c>
      <c r="BC66" s="108" t="str">
        <f>IF(ISBLANK($I66),"",IF(OR(EXACT(($I66),PROPER(TEXT(BC65,"dddd"))),(EXACT(($I66),PROPER(TEXT(BC64,"dddd"))))),"",IF(EXACT(($I66),(PROPER(TEXT(BC$3,"dddd")))),"",IF($K66=1,INDEX(Calendario!$D$3:$H$55,MATCH(BC$4,Calendario!$A$3:$A$55,0),MATCH($I66,Calendario!$D$2:$H$2,0)),IF($K66=2,IF(BB66="",INDEX(Calendario!$D$3:$H$55,MATCH(BC$4,Calendario!$A$3:$A$55,0),MATCH($I66,Calendario!$D$2:$H$2,0)),""),IF($K66=3,IF(AND((BA66=""),(BB66="")),INDEX(Calendario!$D$3:$H$55,MATCH(BC$4,Calendario!$A$3:$A$55,0),MATCH($I66,Calendario!$D$2:$H$2,0)),""),IF($K66=4,IF(AND((AZ66=""),(BA66=""),(BB66="")),INDEX(Calendario!$D$3:$H$55,MATCH(BC$4,Calendario!$A$3:$A$55,0),MATCH($I66,Calendario!$D$2:$H$2,0)),""))))))))</f>
        <v/>
      </c>
      <c r="BD66" s="108" t="str">
        <f>IF(ISBLANK($I66),"",IF(OR(EXACT(($I66),PROPER(TEXT(BD65,"dddd"))),(EXACT(($I66),PROPER(TEXT(BD64,"dddd"))))),"",IF(EXACT(($I66),(PROPER(TEXT(BD$3,"dddd")))),"",IF($K66=1,INDEX(Calendario!$D$3:$H$55,MATCH(BD$4,Calendario!$A$3:$A$55,0),MATCH($I66,Calendario!$D$2:$H$2,0)),IF($K66=2,IF(BC66="",INDEX(Calendario!$D$3:$H$55,MATCH(BD$4,Calendario!$A$3:$A$55,0),MATCH($I66,Calendario!$D$2:$H$2,0)),""),IF($K66=3,IF(AND((BB66=""),(BC66="")),INDEX(Calendario!$D$3:$H$55,MATCH(BD$4,Calendario!$A$3:$A$55,0),MATCH($I66,Calendario!$D$2:$H$2,0)),""),IF($K66=4,IF(AND((BA66=""),(BB66=""),(BC66="")),INDEX(Calendario!$D$3:$H$55,MATCH(BD$4,Calendario!$A$3:$A$55,0),MATCH($I66,Calendario!$D$2:$H$2,0)),""))))))))</f>
        <v/>
      </c>
      <c r="BE66" s="107" t="str">
        <f>IF(ISBLANK($I66),"",IF(OR(EXACT(($I66),PROPER(TEXT(BE65,"dddd"))),(EXACT(($I66),PROPER(TEXT(BE64,"dddd"))))),"",IF(EXACT(($I66),(PROPER(TEXT(BE$3,"dddd")))),"",IF($K66=1,INDEX(Calendario!$D$3:$H$55,MATCH(BE$4,Calendario!$A$3:$A$55,0),MATCH($I66,Calendario!$D$2:$H$2,0)),IF($K66=2,IF(BD66="",INDEX(Calendario!$D$3:$H$55,MATCH(BE$4,Calendario!$A$3:$A$55,0),MATCH($I66,Calendario!$D$2:$H$2,0)),""),IF($K66=3,IF(AND((BC66=""),(BD66="")),INDEX(Calendario!$D$3:$H$55,MATCH(BE$4,Calendario!$A$3:$A$55,0),MATCH($I66,Calendario!$D$2:$H$2,0)),""),IF($K66=4,IF(AND((BB66=""),(BC66=""),(BD66="")),INDEX(Calendario!$D$3:$H$55,MATCH(BE$4,Calendario!$A$3:$A$55,0),MATCH($I66,Calendario!$D$2:$H$2,0)),""))))))))</f>
        <v/>
      </c>
      <c r="BF66" s="107">
        <f>IF(ISBLANK($I66),"",IF(OR(EXACT(($I66),PROPER(TEXT(BF65,"dddd"))),(EXACT(($I66),PROPER(TEXT(BF64,"dddd"))))),"",IF(EXACT(($I66),(PROPER(TEXT(BF$3,"dddd")))),"",IF($K66=1,INDEX(Calendario!$D$3:$H$55,MATCH(BF$4,Calendario!$A$3:$A$55,0),MATCH($I66,Calendario!$D$2:$H$2,0)),IF($K66=2,IF(BE66="",INDEX(Calendario!$D$3:$H$55,MATCH(BF$4,Calendario!$A$3:$A$55,0),MATCH($I66,Calendario!$D$2:$H$2,0)),""),IF($K66=3,IF(AND((BD66=""),(BE66="")),INDEX(Calendario!$D$3:$H$55,MATCH(BF$4,Calendario!$A$3:$A$55,0),MATCH($I66,Calendario!$D$2:$H$2,0)),""),IF($K66=4,IF(AND((BC66=""),(BD66=""),(BE66="")),INDEX(Calendario!$D$3:$H$55,MATCH(BF$4,Calendario!$A$3:$A$55,0),MATCH($I66,Calendario!$D$2:$H$2,0)),""))))))))</f>
        <v>44873</v>
      </c>
      <c r="BG66" s="107" t="str">
        <f>IF(ISBLANK($I66),"",IF(OR(EXACT(($I66),PROPER(TEXT(BG65,"dddd"))),(EXACT(($I66),PROPER(TEXT(BG64,"dddd"))))),"",IF(EXACT(($I66),(PROPER(TEXT(BG$3,"dddd")))),"",IF($K66=1,INDEX(Calendario!$D$3:$H$55,MATCH(BG$4,Calendario!$A$3:$A$55,0),MATCH($I66,Calendario!$D$2:$H$2,0)),IF($K66=2,IF(BF66="",INDEX(Calendario!$D$3:$H$55,MATCH(BG$4,Calendario!$A$3:$A$55,0),MATCH($I66,Calendario!$D$2:$H$2,0)),""),IF($K66=3,IF(AND((BE66=""),(BF66="")),INDEX(Calendario!$D$3:$H$55,MATCH(BG$4,Calendario!$A$3:$A$55,0),MATCH($I66,Calendario!$D$2:$H$2,0)),""),IF($K66=4,IF(AND((BD66=""),(BE66=""),(BF66="")),INDEX(Calendario!$D$3:$H$55,MATCH(BG$4,Calendario!$A$3:$A$55,0),MATCH($I66,Calendario!$D$2:$H$2,0)),""))))))))</f>
        <v/>
      </c>
      <c r="BH66" s="107" t="str">
        <f>IF(ISBLANK($I66),"",IF(OR(EXACT(($I66),PROPER(TEXT(BH65,"dddd"))),(EXACT(($I66),PROPER(TEXT(BH64,"dddd"))))),"",IF(EXACT(($I66),(PROPER(TEXT(BH$3,"dddd")))),"",IF($K66=1,INDEX(Calendario!$D$3:$H$55,MATCH(BH$4,Calendario!$A$3:$A$55,0),MATCH($I66,Calendario!$D$2:$H$2,0)),IF($K66=2,IF(BG66="",INDEX(Calendario!$D$3:$H$55,MATCH(BH$4,Calendario!$A$3:$A$55,0),MATCH($I66,Calendario!$D$2:$H$2,0)),""),IF($K66=3,IF(AND((BF66=""),(BG66="")),INDEX(Calendario!$D$3:$H$55,MATCH(BH$4,Calendario!$A$3:$A$55,0),MATCH($I66,Calendario!$D$2:$H$2,0)),""),IF($K66=4,IF(AND((BE66=""),(BF66=""),(BG66="")),INDEX(Calendario!$D$3:$H$55,MATCH(BH$4,Calendario!$A$3:$A$55,0),MATCH($I66,Calendario!$D$2:$H$2,0)),""))))))))</f>
        <v/>
      </c>
      <c r="BI66" s="108" t="str">
        <f>IF(ISBLANK($I66),"",IF(OR(EXACT(($I66),PROPER(TEXT(BI65,"dddd"))),(EXACT(($I66),PROPER(TEXT(BI64,"dddd"))))),"",IF(EXACT(($I66),(PROPER(TEXT(BI$3,"dddd")))),"",IF($K66=1,INDEX(Calendario!$D$3:$H$55,MATCH(BI$4,Calendario!$A$3:$A$55,0),MATCH($I66,Calendario!$D$2:$H$2,0)),IF($K66=2,IF(BH66="",INDEX(Calendario!$D$3:$H$55,MATCH(BI$4,Calendario!$A$3:$A$55,0),MATCH($I66,Calendario!$D$2:$H$2,0)),""),IF($K66=3,IF(AND((BG66=""),(BH66="")),INDEX(Calendario!$D$3:$H$55,MATCH(BI$4,Calendario!$A$3:$A$55,0),MATCH($I66,Calendario!$D$2:$H$2,0)),""),IF($K66=4,IF(AND((BF66=""),(BG66=""),(BH66="")),INDEX(Calendario!$D$3:$H$55,MATCH(BI$4,Calendario!$A$3:$A$55,0),MATCH($I66,Calendario!$D$2:$H$2,0)),""))))))))</f>
        <v/>
      </c>
      <c r="BJ66" s="108">
        <f>IF(ISBLANK($I66),"",IF(OR(EXACT(($I66),PROPER(TEXT(BJ65,"dddd"))),(EXACT(($I66),PROPER(TEXT(BJ64,"dddd"))))),"",IF(EXACT(($I66),(PROPER(TEXT(BJ$3,"dddd")))),"",IF($K66=1,INDEX(Calendario!$D$3:$H$55,MATCH(BJ$4,Calendario!$A$3:$A$55,0),MATCH($I66,Calendario!$D$2:$H$2,0)),IF($K66=2,IF(BI66="",INDEX(Calendario!$D$3:$H$55,MATCH(BJ$4,Calendario!$A$3:$A$55,0),MATCH($I66,Calendario!$D$2:$H$2,0)),""),IF($K66=3,IF(AND((BH66=""),(BI66="")),INDEX(Calendario!$D$3:$H$55,MATCH(BJ$4,Calendario!$A$3:$A$55,0),MATCH($I66,Calendario!$D$2:$H$2,0)),""),IF($K66=4,IF(AND((BG66=""),(BH66=""),(BI66="")),INDEX(Calendario!$D$3:$H$55,MATCH(BJ$4,Calendario!$A$3:$A$55,0),MATCH($I66,Calendario!$D$2:$H$2,0)),""))))))))</f>
        <v>44901</v>
      </c>
      <c r="BK66" s="108" t="str">
        <f>IF(ISBLANK($I66),"",IF(OR(EXACT(($I66),PROPER(TEXT(BK65,"dddd"))),(EXACT(($I66),PROPER(TEXT(BK64,"dddd"))))),"",IF(EXACT(($I66),(PROPER(TEXT(BK$3,"dddd")))),"",IF($K66=1,INDEX(Calendario!$D$3:$H$55,MATCH(BK$4,Calendario!$A$3:$A$55,0),MATCH($I66,Calendario!$D$2:$H$2,0)),IF($K66=2,IF(BJ66="",INDEX(Calendario!$D$3:$H$55,MATCH(BK$4,Calendario!$A$3:$A$55,0),MATCH($I66,Calendario!$D$2:$H$2,0)),""),IF($K66=3,IF(AND((BI66=""),(BJ66="")),INDEX(Calendario!$D$3:$H$55,MATCH(BK$4,Calendario!$A$3:$A$55,0),MATCH($I66,Calendario!$D$2:$H$2,0)),""),IF($K66=4,IF(AND((BH66=""),(BI66=""),(BJ66="")),INDEX(Calendario!$D$3:$H$55,MATCH(BK$4,Calendario!$A$3:$A$55,0),MATCH($I66,Calendario!$D$2:$H$2,0)),""))))))))</f>
        <v/>
      </c>
      <c r="BL66" s="108" t="str">
        <f>IF(ISBLANK($I66),"",IF(OR(EXACT(($I66),PROPER(TEXT(BL65,"dddd"))),(EXACT(($I66),PROPER(TEXT(BL64,"dddd"))))),"",IF(EXACT(($I66),(PROPER(TEXT(BL$3,"dddd")))),"",IF($K66=1,INDEX(Calendario!$D$3:$H$55,MATCH(BL$4,Calendario!$A$3:$A$55,0),MATCH($I66,Calendario!$D$2:$H$2,0)),IF($K66=2,IF(BK66="",INDEX(Calendario!$D$3:$H$55,MATCH(BL$4,Calendario!$A$3:$A$55,0),MATCH($I66,Calendario!$D$2:$H$2,0)),""),IF($K66=3,IF(AND((BJ66=""),(BK66="")),INDEX(Calendario!$D$3:$H$55,MATCH(BL$4,Calendario!$A$3:$A$55,0),MATCH($I66,Calendario!$D$2:$H$2,0)),""),IF($K66=4,IF(AND((BI66=""),(BJ66=""),(BK66="")),INDEX(Calendario!$D$3:$H$55,MATCH(BL$4,Calendario!$A$3:$A$55,0),MATCH($I66,Calendario!$D$2:$H$2,0)),""))))))))</f>
        <v/>
      </c>
      <c r="BM66" s="108" t="str">
        <f>IF(ISBLANK($I66),"",IF(OR(EXACT(($I66),PROPER(TEXT(BM65,"dddd"))),(EXACT(($I66),PROPER(TEXT(BM64,"dddd"))))),"",IF(EXACT(($I66),(PROPER(TEXT(BM$3,"dddd")))),"",IF($K66=1,INDEX(Calendario!$D$3:$H$55,MATCH(BM$4,Calendario!$A$3:$A$55,0),MATCH($I66,Calendario!$D$2:$H$2,0)),IF($K66=2,IF(BL66="",INDEX(Calendario!$D$3:$H$55,MATCH(BM$4,Calendario!$A$3:$A$55,0),MATCH($I66,Calendario!$D$2:$H$2,0)),""),IF($K66=3,IF(AND((BK66=""),(BL66="")),INDEX(Calendario!$D$3:$H$55,MATCH(BM$4,Calendario!$A$3:$A$55,0),MATCH($I66,Calendario!$D$2:$H$2,0)),""),IF($K66=4,IF(AND((BJ66=""),(BK66=""),(BL66="")),INDEX(Calendario!$D$3:$H$55,MATCH(BM$4,Calendario!$A$3:$A$55,0),MATCH($I66,Calendario!$D$2:$H$2,0)),""))))))))</f>
        <v/>
      </c>
      <c r="BO66" s="88" t="s">
        <v>621</v>
      </c>
    </row>
    <row r="67" spans="1:67" s="88" customFormat="1" ht="26.25" customHeight="1" x14ac:dyDescent="0.25">
      <c r="A67" s="178" t="str">
        <f t="shared" si="1"/>
        <v/>
      </c>
      <c r="B67" s="176" t="s">
        <v>1283</v>
      </c>
      <c r="C67" s="176" t="s">
        <v>1579</v>
      </c>
      <c r="D67" s="177" t="str">
        <f>IF(ISNA(VLOOKUP(C67,TSeccBS!$D:$H,5,FALSE)),"",VLOOKUP(C67,TSeccBS!$D:$H,5,FALSE))</f>
        <v>BUCARAMANGA</v>
      </c>
      <c r="E67" s="176" t="s">
        <v>945</v>
      </c>
      <c r="F67" s="176" t="s">
        <v>1214</v>
      </c>
      <c r="G67" s="177" t="str">
        <f>IF(ISNA(VLOOKUP(F67,Tmunic!$C$2:$D$1160,2,FALSE)),"",VLOOKUP(F67,Tmunic!$C$2:$D$1160,2,FALSE))</f>
        <v/>
      </c>
      <c r="H67" s="184" t="str">
        <f>IF(ISNA(VLOOKUP(G67,TDirReg!$F$1:$H$184,3,0)),"",VLOOKUP(G67,TDirReg!$F$1:$H$184,3,0))</f>
        <v/>
      </c>
      <c r="I67" s="196" t="s">
        <v>129</v>
      </c>
      <c r="J67" s="195" t="s">
        <v>1735</v>
      </c>
      <c r="K67" s="197">
        <v>1</v>
      </c>
      <c r="L67" s="202" t="str">
        <f t="shared" si="2"/>
        <v/>
      </c>
      <c r="M67" s="107" t="str">
        <f>IF(ISBLANK($I67),"",IF(EXACT(($I67),(PROPER(TEXT(M$3,"dddd")))),"",IF(EXACT(M$4,$J67),IF($K67=1,INDEX(Calendario!$D$3:$H$55,MATCH(M$4,Calendario!$A$3:$A$55,0),MATCH($I67,Calendario!$D$2:$H$2,0)),INDEX(Calendario!$D$3:$H$55,MATCH($J67,Calendario!$A$3:$A$55,0),MATCH($I67,Calendario!$D$2:$H$2,0))),"")))</f>
        <v/>
      </c>
      <c r="N67" s="107">
        <f>IF(ISBLANK($I67),"",IF(OR(EXACT(($I67),PROPER(TEXT(N65,"dddd"))),(EXACT(($I67),PROPER(TEXT(N66,"dddd"))))),"",IF(EXACT(($I67),(PROPER(TEXT(N$3,"dddd")))),"",IF(EXACT(N$4,$J67),IF(M67="",IF(OR(($K67=4),($K67=3),($K67=2),($K67=1)),INDEX(Calendario!$D$3:$H$55,MATCH(N$4,Calendario!$A$3:$A$55,0),MATCH($I67,Calendario!$D$2:$H$2,0)),"")),IF($K67=1,IF(AND(M67="",EXACT((N$4),(CONCATENATE(Calendario!$A$1," ",(MID($J67,8,2))+1)))),INDEX(Calendario!$D$3:$H$55,MATCH(N$4,Calendario!$A$3:$A$55,0),MATCH($I67,Calendario!$D$2:$H$2,0)),IF(M67="","",INDEX(Calendario!$D$3:$H$55,MATCH(N$4,Calendario!$A$3:$A$55,0),MATCH($I67,Calendario!$D$2:$H$2,0)))),IF($K67=2,IF(M67="",IF(EXACT($K67,N$4),INDEX(Calendario!$D$3:$H$55,MATCH(N$4,Calendario!$A$3:$A$55,0),MATCH($I67,Calendario!$D$2:$H$2,0)),""),""),IF($K67=3,IF((M67=""),IF(EXACT($K67,N$4),INDEX(Calendario!$D$3:$H$55,MATCH(N$4,Calendario!$A$3:$A$55,0),MATCH($I67,Calendario!$D$2:$H$2,0)),""),""),IF($K67=4,IF((M67=""),IF(EXACT($K67,N$4),INDEX(Calendario!$D$3:$H$55,MATCH(N$4,Calendario!$A$3:$A$55,0),MATCH($I67,Calendario!$D$2:$H$2,0)),""),""),1))))))))</f>
        <v>44568</v>
      </c>
      <c r="O67" s="107">
        <f>IF(ISBLANK($I67),"",IF(EXACT(($I67),(PROPER(TEXT(O$3,"dddd")))),"",IF(OR(EXACT(($I67),PROPER(TEXT(O65,"dddd"))),(EXACT(($I67),PROPER(TEXT(O66,"dddd"))))),"",IF(EXACT(O$4,$J67),IF(N67="",IF(OR(($K67=4),($K67=3),($K67=2),($K67=1)),INDEX(Calendario!$D$3:$H$55,MATCH(O$4,Calendario!$A$3:$A$55,0),MATCH($I67,Calendario!$D$2:$H$2,0)),"")),IF($K67=1,IF(AND(M67="",EXACT((O$4),(CONCATENATE(Calendario!$A$1," ",(MID($J67,8,2))+1)))),INDEX(Calendario!$D$3:$H$55,MATCH(O$4,Calendario!$A$3:$A$55,0),MATCH($I67,Calendario!$D$2:$H$2,0)),IF(N67="",IF(EXACT(($I67),(PROPER(TEXT(N$3,"dddd")))),INDEX(Calendario!$D$3:$H$55,MATCH(O$4,Calendario!$A$3:$A$55,0),MATCH($I67,Calendario!$D$2:$H$2,0)),""),INDEX(Calendario!$D$3:$H$55,MATCH(O$4,Calendario!$A$3:$A$55,0),MATCH($I67,Calendario!$D$2:$H$2,0)))),IF(EXACT($M$4,"Semana 1"),IF($K67=2,IF(N67="",IF(OR(($J67="Semana 1"),($J67="Semana 2"),($J67="Semana 3")),INDEX(Calendario!$D$3:$H$55,MATCH(O$4,Calendario!$A$3:$A$55,0),MATCH($I67,Calendario!$D$2:$H$2,0)),""),""),IF($K67=3,IF(AND((M67=""),(N67="")),IF(OR(($J67="Semana 1"),($J67="Semana 2"),($J67="Semana 3")),INDEX(Calendario!$D$3:$H$55,MATCH(O$4,Calendario!$A$3:$A$55,0),MATCH($I67,Calendario!$D$2:$H$2,0)),""),""),IF($K67=4,IF(AND((M67=""),(N67="")),IF(OR(($J67="Semana 1"),($J67="Semana 2"),($J67="Semana 3")),INDEX(Calendario!$D$3:$H$55,MATCH(O$4,Calendario!$A$3:$A$55,0),MATCH($I67,Calendario!$D$2:$H$2,0)),""),"")))),IF($K67=2,IF(N67="",IF(OR(($J67="Semana 1"),($J67="Semana 2")),INDEX(Calendario!$D$3:$H$55,MATCH(O$4,Calendario!$A$3:$A$55,0),MATCH($I67,Calendario!$D$2:$H$2,0)),""),""),IF($K67=3,IF(AND((M67=""),(N67="")),IF(OR(($J67="Semana 1"),($J67="Semana 2")),INDEX(Calendario!$D$3:$H$55,MATCH(O$4,Calendario!$A$3:$A$55,0),MATCH($I67,Calendario!$D$2:$H$2,0)),""),""),IF($K67=4,IF(AND((M67=""),(N67="")),IF(OR(($J67="Semana 1"),($J67="Semana 2")),INDEX(Calendario!$D$3:$H$55,MATCH(O$4,Calendario!$A$3:$A$55,0),MATCH($I67,Calendario!$D$2:$H$2,0)),""),""))))))))))</f>
        <v>44575</v>
      </c>
      <c r="P67" s="107">
        <f>IF(ISBLANK($I67),"",IF(EXACT(($I67),(PROPER(TEXT(P$3,"dddd")))),"",IF(OR(EXACT(($I67),PROPER(TEXT(P65,"dddd"))),(EXACT(($I67),PROPER(TEXT(P66,"dddd"))))),"",IF(EXACT(P$4,$J67),IF(O67="",IF(OR(($K67=4),($K67=3),($K67=2),($K67=1)),INDEX(Calendario!$D$3:$H$55,MATCH(P$4,Calendario!$A$3:$A$55,0),MATCH($I67,Calendario!$D$2:$H$2,0)),"")),IF($K67=1,IF(AND(M67="",EXACT((P$4),(CONCATENATE(Calendario!$A$1," ",(MID($J67,8,2))+1)))),INDEX(Calendario!$D$3:$H$55,MATCH(P$4,Calendario!$A$3:$A$55,0),MATCH($I67,Calendario!$D$2:$H$2,0)),IF(O67="",IF(EXACT(($I67),(PROPER(TEXT(O$3,"dddd")))),INDEX(Calendario!$D$3:$H$55,MATCH(P$4,Calendario!$A$3:$A$55,0),MATCH($I67,Calendario!$D$2:$H$2,0)),""),INDEX(Calendario!$D$3:$H$55,MATCH(P$4,Calendario!$A$3:$A$55,0),MATCH($I67,Calendario!$D$2:$H$2,0)))),IF(EXACT($M$4,"Semana 1"),IF($K67=2,IF(O67="",IF(OR(($J67="Semana 1"),($J67="Semana 2"),($J67="Semana 3"),($J67="Semana 4")),INDEX(Calendario!$D$3:$H$55,MATCH(P$4,Calendario!$A$3:$A$55,0),MATCH($I67,Calendario!$D$2:$H$2,0)),""),""),IF($K67=3,IF(AND((N67=""),(O67="")),IF(OR(($J67="Semana 1"),($J67="Semana 2"),($J67="Semana 3"),($J67="Semana 4")),INDEX(Calendario!$D$3:$H$55,MATCH(P$4,Calendario!$A$3:$A$55,0),MATCH($I67,Calendario!$D$2:$H$2,0)),""),""),IF($K67=4,IF(AND((M67=""),(N67=""),(O67="")),IF(OR(($J67="Semana 1"),($J67="Semana 2"),($J67="Semana 3"),($J67="Semana 4")),INDEX(Calendario!$D$3:$H$55,MATCH(P$4,Calendario!$A$3:$A$55,0),MATCH($I67,Calendario!$D$2:$H$2,0)),""),"")))),IF($K67=2,IF(O67="",IF(OR(($J67="Semana 1"),($J67="Semana 2"),($J67="Semana 3")),INDEX(Calendario!$D$3:$H$55,MATCH(P$4,Calendario!$A$3:$A$55,0),MATCH($I67,Calendario!$D$2:$H$2,0)),""),""),IF($K67=3,IF(AND((N67=""),(O67="")),IF(OR(($J67="Semana 1"),($J67="Semana 2"),($J67="Semana 3")),INDEX(Calendario!$D$3:$H$55,MATCH(P$4,Calendario!$A$3:$A$55,0),MATCH($I67,Calendario!$D$2:$H$2,0)),""),""),IF($K67=4,IF(AND((M67=""),(N67=""),(O67="")),IF(OR(($J67="Semana 1"),($J67="Semana 2"),($J67="Semana 3")),INDEX(Calendario!$D$3:$H$55,MATCH(P$4,Calendario!$A$3:$A$55,0),MATCH($I67,Calendario!$D$2:$H$2,0)),""),""))))))))))</f>
        <v>44582</v>
      </c>
      <c r="Q67" s="107">
        <f>IF(ISBLANK($I67),"",IF(EXACT(($I67),(PROPER(TEXT(Q$3,"dddd")))),"",IF(OR(EXACT(($I67),PROPER(TEXT(Q65,"dddd"))),(EXACT(($I67),PROPER(TEXT(Q66,"dddd"))))),"",IF(EXACT(Q$4,$J67),IF(P67="",IF(OR(($K67=4),($K67=3),($K67=2),($K67=1)),INDEX(Calendario!$D$3:$H$55,MATCH(Q$4,Calendario!$A$3:$A$55,0),MATCH($I67,Calendario!$D$2:$H$2,0)),"")),IF($K67=1,IF(AND(M67="",EXACT((Q$4),(CONCATENATE(Calendario!$A$1," ",(MID($J67,8,2))+1)))),INDEX(Calendario!$D$3:$H$55,MATCH(Q$4,Calendario!$A$3:$A$55,0),MATCH($I67,Calendario!$D$2:$H$2,0)),IF(P67="","",INDEX(Calendario!$D$3:$H$55,MATCH(Q$4,Calendario!$A$3:$A$55,0),MATCH($I67,Calendario!$D$2:$H$2,0)))),IF(EXACT($M$4,"Semana 1"),IF($K67=2,IF(P67="",IF(OR(($J67="Semana 1"),($J67="Semana 2"),($J67="Semana 3"),($J67="Semana 4"),($J67="Semana 5")),INDEX(Calendario!$D$3:$H$55,MATCH(Q$4,Calendario!$A$3:$A$55,0),MATCH($I67,Calendario!$D$2:$H$2,0)),""),""),IF($K67=3,IF(AND((O67=""),(P67="")),IF(OR(($J67="Semana 1"),($J67="Semana 2"),($J67="Semana 3"),($J67="Semana 4"),($J67="Semana 5")),INDEX(Calendario!$D$3:$H$55,MATCH(Q$4,Calendario!$A$3:$A$55,0),MATCH($I67,Calendario!$D$2:$H$2,0)),""),""),IF($K67=4,IF(AND((N67=""),(O67=""),(P67="")),IF(OR(($J67="Semana 1"),($J67="Semana 2"),($J67="Semana 3"),($J67="Semana 4"),($J67="Semana 5")),INDEX(Calendario!$D$3:$H$55,MATCH(Q$4,Calendario!$A$3:$A$55,0),MATCH($I67,Calendario!$D$2:$H$2,0)),""),"")))),IF($K67=2,IF(P67="",IF(OR(($J67="Semana 1"),($J67="Semana 2"),($J67="Semana 3"),($J67="Semana 4")),INDEX(Calendario!$D$3:$H$55,MATCH(Q$4,Calendario!$A$3:$A$55,0),MATCH($I67,Calendario!$D$2:$H$2,0)),""),""),IF($K67=3,IF(AND((O67=""),(P67="")),IF(OR(($J67="Semana 1"),($J67="Semana 2"),($J67="Semana 3"),($J67="Semana 4")),INDEX(Calendario!$D$3:$H$55,MATCH(Q$4,Calendario!$A$3:$A$55,0),MATCH($I67,Calendario!$D$2:$H$2,0)),""),""),IF($K67=4,IF(AND((N67=""),(O67=""),(P67="")),IF(OR(($J67="Semana 1"),($J67="Semana 2"),($J67="Semana 3"),($J67="Semana 4")),INDEX(Calendario!$D$3:$H$55,MATCH(Q$4,Calendario!$A$3:$A$55,0),MATCH($I67,Calendario!$D$2:$H$2,0)),""),""))))))))))</f>
        <v>44589</v>
      </c>
      <c r="R67" s="108">
        <f>IF(ISBLANK($I67),"",IF(EXACT(($I67),(PROPER(TEXT(R$3,"dddd")))),"",IF(OR(EXACT(($I67),PROPER(TEXT(R65,"dddd"))),(EXACT(($I67),PROPER(TEXT(R66,"dddd"))))),"",IF(EXACT(R$4,$J67),IF(Q67="",IF(OR(($K67=4),($K67=3),($K67=2),($K67=1)),INDEX(Calendario!$D$3:$H$55,MATCH(R$4,Calendario!$A$3:$A$55,0),MATCH($I67,Calendario!$D$2:$H$2,0)),"")),IF($K67=1,IF(AND(N67="",EXACT((R$4),(CONCATENATE(Calendario!$A$1," ",(MID($J67,8,2))+1)))),INDEX(Calendario!$D$3:$H$55,MATCH(R$4,Calendario!$A$3:$A$55,0),MATCH($I67,Calendario!$D$2:$H$2,0)),IF(Q67="","",INDEX(Calendario!$D$3:$H$55,MATCH(R$4,Calendario!$A$3:$A$55,0),MATCH($I67,Calendario!$D$2:$H$2,0)))),IF(EXACT($M$4,"Semana 1"),IF($K67=2,IF(Q67="",IF(OR(($J67="Semana 1"),($J67="Semana 2"),($J67="Semana 3"),($J67="Semana 4"),($J67="Semana 5"),($J67="Semana 6")),INDEX(Calendario!$D$3:$H$55,MATCH(R$4,Calendario!$A$3:$A$55,0),MATCH($I67,Calendario!$D$2:$H$2,0)),""),""),IF($K67=3,IF(AND((P67=""),(Q67="")),IF(OR(($J67="Semana 1"),($J67="Semana 2"),($J67="Semana 3"),($J67="Semana 4"),($J67="Semana 5"),($J67="Semana 6")),INDEX(Calendario!$D$3:$H$55,MATCH(R$4,Calendario!$A$3:$A$55,0),MATCH($I67,Calendario!$D$2:$H$2,0)),""),""),IF($K67=4,IF(AND((O67=""),(P67=""),(Q67="")),IF(OR(($J67="Semana 1"),($J67="Semana 2"),($J67="Semana 3"),($J67="Semana 4"),($J67="Semana 5"),($J67="Semana 6")),INDEX(Calendario!$D$3:$H$55,MATCH(R$4,Calendario!$A$3:$A$55,0),MATCH($I67,Calendario!$D$2:$H$2,0)),""),"")))),IF($K67=2,IF(Q67="",IF(OR(($J67="Semana 1"),($J67="Semana 2"),($J67="Semana 3"),($J67="Semana 4"),($J67="Semana 5")),INDEX(Calendario!$D$3:$H$55,MATCH(R$4,Calendario!$A$3:$A$55,0),MATCH($I67,Calendario!$D$2:$H$2,0)),""),""),IF($K67=3,IF(AND((P67=""),(Q67="")),IF(OR(($J67="Semana 1"),($J67="Semana 2"),($J67="Semana 3"),($J67="Semana 4"),($J67="Semana 5")),INDEX(Calendario!$D$3:$H$55,MATCH(R$4,Calendario!$A$3:$A$55,0),MATCH($I67,Calendario!$D$2:$H$2,0)),""),""),IF($K67=4,IF(AND((O67=""),(P67=""),(Q67="")),IF(OR(($J67="Semana 1"),($J67="Semana 2"),($J67="Semana 3"),($J67="Semana 4"),($J67="Semana 5")),INDEX(Calendario!$D$3:$H$55,MATCH(R$4,Calendario!$A$3:$A$55,0),MATCH($I67,Calendario!$D$2:$H$2,0)),""),""))))))))))</f>
        <v>44596</v>
      </c>
      <c r="S67" s="108">
        <f>IF(ISBLANK($I67),"",IF(EXACT(($I67),(PROPER(TEXT(S$3,"dddd")))),"",IF(OR(EXACT(($I67),PROPER(TEXT(S65,"dddd"))),(EXACT(($I67),PROPER(TEXT(S66,"dddd"))))),"",IF(EXACT(S$4,$J67),IF(R67="",IF(OR(($K67=4),($K67=3),($K67=2),($K67=1)),INDEX(Calendario!$D$3:$H$55,MATCH(S$4,Calendario!$A$3:$A$55,0),MATCH($I67,Calendario!$D$2:$H$2,0)),"")),IF($K67=1,IF(AND(O67="",EXACT((S$4),(CONCATENATE(Calendario!$A$1," ",(MID($J67,8,2))+1)))),INDEX(Calendario!$D$3:$H$55,MATCH(S$4,Calendario!$A$3:$A$55,0),MATCH($I67,Calendario!$D$2:$H$2,0)),IF(R67="",IF(EXACT(($I67),(PROPER(TEXT(R$3,"dddd")))),INDEX(Calendario!$D$3:$H$55,MATCH(S$4,Calendario!$A$3:$A$55,0),MATCH($I67,Calendario!$D$2:$H$2,0)),""),INDEX(Calendario!$D$3:$H$55,MATCH(S$4,Calendario!$A$3:$A$55,0),MATCH($I67,Calendario!$D$2:$H$2,0)))),IF(EXACT($M$4,"Semana 1"),IF($K67=2,IF(R67="",IF(OR(($J67="Semana 1"),($J67="Semana 2"),($J67="Semana 3"),($J67="Semana 4"),($J67="Semana 5"),($J67="Semana 6"),($J67="Semana 7")),INDEX(Calendario!$D$3:$H$55,MATCH(S$4,Calendario!$A$3:$A$55,0),MATCH($I67,Calendario!$D$2:$H$2,0)),""),""),IF($K67=3,IF(AND((Q67=""),(R67="")),IF(OR(($J67="Semana 1"),($J67="Semana 2"),($J67="Semana 3"),($J67="Semana 4"),($J67="Semana 5"),($J67="Semana 6"),($J67="Semana 7")),INDEX(Calendario!$D$3:$H$55,MATCH(S$4,Calendario!$A$3:$A$55,0),MATCH($I67,Calendario!$D$2:$H$2,0)),""),""),IF($K67=4,IF(AND((P67=""),(Q67=""),(R67="")),IF(OR(($J67="Semana 1"),($J67="Semana 2"),($J67="Semana 3"),($J67="Semana 4"),($J67="Semana 5"),($J67="Semana 6"),($J67="Semana 7")),INDEX(Calendario!$D$3:$H$55,MATCH(S$4,Calendario!$A$3:$A$55,0),MATCH($I67,Calendario!$D$2:$H$2,0)),""),"")))),IF($K67=2,IF(R67="",IF(OR(($J67="Semana 1"),($J67="Semana 2"),($J67="Semana 3"),($J67="Semana 4"),($J67="Semana 5"),($J67="Semana 6")),INDEX(Calendario!$D$3:$H$55,MATCH(S$4,Calendario!$A$3:$A$55,0),MATCH($I67,Calendario!$D$2:$H$2,0)),""),""),IF($K67=3,IF(AND((Q67=""),(R67="")),IF(OR(($J67="Semana 1"),($J67="Semana 2"),($J67="Semana 3"),($J67="Semana 4"),($J67="Semana 5"),($J67="Semana 6")),INDEX(Calendario!$D$3:$H$55,MATCH(S$4,Calendario!$A$3:$A$55,0),MATCH($I67,Calendario!$D$2:$H$2,0)),""),""),IF($K67=4,IF(AND((P67=""),(Q67=""),(R67="")),IF(OR(($J67="Semana 1"),($J67="Semana 2"),($J67="Semana 3"),($J67="Semana 4"),($J67="Semana 5"),($J67="Semana 6")),INDEX(Calendario!$D$3:$H$55,MATCH(S$4,Calendario!$A$3:$A$55,0),MATCH($I67,Calendario!$D$2:$H$2,0)),""),""))))))))))</f>
        <v>44603</v>
      </c>
      <c r="T67" s="108">
        <f>IF(ISBLANK($I67),"",IF(EXACT(($I67),(PROPER(TEXT(T$3,"dddd")))),"",IF(OR(EXACT(($I67),PROPER(TEXT(T65,"dddd"))),(EXACT(($I67),PROPER(TEXT(T66,"dddd"))))),"",IF(EXACT(T$4,$J67),IF(S67="",IF(OR(($K67=4),($K67=3),($K67=2),($K67=1)),INDEX(Calendario!$D$3:$H$55,MATCH(T$4,Calendario!$A$3:$A$55,0),MATCH($I67,Calendario!$D$2:$H$2,0)),"")),IF($K67=1,IF(AND(P67="",EXACT((T$4),(CONCATENATE(Calendario!$A$1," ",(MID($J67,8,2))+1)))),INDEX(Calendario!$D$3:$H$55,MATCH(T$4,Calendario!$A$3:$A$55,0),MATCH($I67,Calendario!$D$2:$H$2,0)),IF(S67="",IF(EXACT(($I67),(PROPER(TEXT(S$3,"dddd")))),INDEX(Calendario!$D$3:$H$55,MATCH(T$4,Calendario!$A$3:$A$55,0),MATCH($I67,Calendario!$D$2:$H$2,0)),""),INDEX(Calendario!$D$3:$H$55,MATCH(T$4,Calendario!$A$3:$A$55,0),MATCH($I67,Calendario!$D$2:$H$2,0)))),IF(EXACT($M$4,"Semana 1"),IF($K67=2,IF(S67="",IF(OR(($J67="Semana 1"),($J67="Semana 2"),($J67="Semana 3"),($J67="Semana 4"),($J67="Semana 5"),($J67="Semana 6"),($J67="Semana 7"),($J67="Semana 8")),INDEX(Calendario!$D$3:$H$55,MATCH(T$4,Calendario!$A$3:$A$55,0),MATCH($I67,Calendario!$D$2:$H$2,0)),""),""),IF($K67=3,IF(AND((R67=""),(S67="")),IF(OR(($J67="Semana 1"),($J67="Semana 2"),($J67="Semana 3"),($J67="Semana 4"),($J67="Semana 5"),($J67="Semana 6"),($J67="Semana 7"),($J67="Semana 8")),INDEX(Calendario!$D$3:$H$55,MATCH(T$4,Calendario!$A$3:$A$55,0),MATCH($I67,Calendario!$D$2:$H$2,0)),""),""),IF($K67=4,IF(AND((Q67=""),(R67=""),(S67="")),IF(OR(($J67="Semana 1"),($J67="Semana 2"),($J67="Semana 3"),($J67="Semana 4"),($J67="Semana 5"),($J67="Semana 6"),($J67="Semana 7"),($J67="Semana 8")),INDEX(Calendario!$D$3:$H$55,MATCH(T$4,Calendario!$A$3:$A$55,0),MATCH($I67,Calendario!$D$2:$H$2,0)),""),"")))),IF($K67=2,IF(S67="",IF(OR(($J67="Semana 1"),($J67="Semana 2"),($J67="Semana 3"),($J67="Semana 4"),($J67="Semana 5"),($J67="Semana 6"),($J67="Semana 7")),INDEX(Calendario!$D$3:$H$55,MATCH(T$4,Calendario!$A$3:$A$55,0),MATCH($I67,Calendario!$D$2:$H$2,0)),""),""),IF($K67=3,IF(AND((R67=""),(S67="")),IF(OR(($J67="Semana 1"),($J67="Semana 2"),($J67="Semana 3"),($J67="Semana 4"),($J67="Semana 5"),($J67="Semana 6"),($J67="Semana 7")),INDEX(Calendario!$D$3:$H$55,MATCH(T$4,Calendario!$A$3:$A$55,0),MATCH($I67,Calendario!$D$2:$H$2,0)),""),""),IF($K67=4,IF(AND((Q67=""),(R67=""),(S67="")),IF(OR(($J67="Semana 1"),($J67="Semana 2"),($J67="Semana 3"),($J67="Semana 4"),($J67="Semana 5"),($J67="Semana 6"),($J67="Semana 7")),INDEX(Calendario!$D$3:$H$55,MATCH(T$4,Calendario!$A$3:$A$55,0),MATCH($I67,Calendario!$D$2:$H$2,0)),""),""))))))))))</f>
        <v>44610</v>
      </c>
      <c r="U67" s="108">
        <f>IF(ISBLANK($I67),"",IF(OR(EXACT(($I67),PROPER(TEXT(U66,"dddd"))),(EXACT(($I67),PROPER(TEXT(U65,"dddd"))))),"",IF(EXACT(($I67),(PROPER(TEXT(U$3,"dddd")))),"",IF($K67=1,INDEX(Calendario!$D$3:$H$55,MATCH(U$4,Calendario!$A$3:$A$55,0),MATCH($I67,Calendario!$D$2:$H$2,0)),IF($K67=2,IF(T67="",INDEX(Calendario!$D$3:$H$55,MATCH(U$4,Calendario!$A$3:$A$55,0),MATCH($I67,Calendario!$D$2:$H$2,0)),""),IF($K67=3,IF(AND((S67=""),(T67="")),INDEX(Calendario!$D$3:$H$55,MATCH(U$4,Calendario!$A$3:$A$55,0),MATCH($I67,Calendario!$D$2:$H$2,0)),""),IF($K67=4,IF(AND((R67=""),(S67=""),(T67="")),INDEX(Calendario!$D$3:$H$55,MATCH(U$4,Calendario!$A$3:$A$55,0),MATCH($I67,Calendario!$D$2:$H$2,0)),""))))))))</f>
        <v>44617</v>
      </c>
      <c r="V67" s="107">
        <f>IF(ISBLANK($I67),"",IF(OR(EXACT(($I67),PROPER(TEXT(V66,"dddd"))),(EXACT(($I67),PROPER(TEXT(V65,"dddd"))))),"",IF(EXACT(($I67),(PROPER(TEXT(V$3,"dddd")))),"",IF($K67=1,INDEX(Calendario!$D$3:$H$55,MATCH(V$4,Calendario!$A$3:$A$55,0),MATCH($I67,Calendario!$D$2:$H$2,0)),IF($K67=2,IF(U67="",INDEX(Calendario!$D$3:$H$55,MATCH(V$4,Calendario!$A$3:$A$55,0),MATCH($I67,Calendario!$D$2:$H$2,0)),""),IF($K67=3,IF(AND((T67=""),(U67="")),INDEX(Calendario!$D$3:$H$55,MATCH(V$4,Calendario!$A$3:$A$55,0),MATCH($I67,Calendario!$D$2:$H$2,0)),""),IF($K67=4,IF(AND((S67=""),(T67=""),(U67="")),INDEX(Calendario!$D$3:$H$55,MATCH(V$4,Calendario!$A$3:$A$55,0),MATCH($I67,Calendario!$D$2:$H$2,0)),""))))))))</f>
        <v>44624</v>
      </c>
      <c r="W67" s="107">
        <f>IF(ISBLANK($I67),"",IF(OR(EXACT(($I67),PROPER(TEXT(W66,"dddd"))),(EXACT(($I67),PROPER(TEXT(W65,"dddd"))))),"",IF(EXACT(($I67),(PROPER(TEXT(W$3,"dddd")))),"",IF($K67=1,INDEX(Calendario!$D$3:$H$55,MATCH(W$4,Calendario!$A$3:$A$55,0),MATCH($I67,Calendario!$D$2:$H$2,0)),IF($K67=2,IF(V67="",INDEX(Calendario!$D$3:$H$55,MATCH(W$4,Calendario!$A$3:$A$55,0),MATCH($I67,Calendario!$D$2:$H$2,0)),""),IF($K67=3,IF(AND((U67=""),(V67="")),INDEX(Calendario!$D$3:$H$55,MATCH(W$4,Calendario!$A$3:$A$55,0),MATCH($I67,Calendario!$D$2:$H$2,0)),""),IF($K67=4,IF(AND((T67=""),(U67=""),(V67="")),INDEX(Calendario!$D$3:$H$55,MATCH(W$4,Calendario!$A$3:$A$55,0),MATCH($I67,Calendario!$D$2:$H$2,0)),""))))))))</f>
        <v>44631</v>
      </c>
      <c r="X67" s="107">
        <f>IF(ISBLANK($I67),"",IF(OR(EXACT(($I67),PROPER(TEXT(X66,"dddd"))),(EXACT(($I67),PROPER(TEXT(X65,"dddd"))))),"",IF(EXACT(($I67),(PROPER(TEXT(X$3,"dddd")))),"",IF($K67=1,INDEX(Calendario!$D$3:$H$55,MATCH(X$4,Calendario!$A$3:$A$55,0),MATCH($I67,Calendario!$D$2:$H$2,0)),IF($K67=2,IF(W67="",INDEX(Calendario!$D$3:$H$55,MATCH(X$4,Calendario!$A$3:$A$55,0),MATCH($I67,Calendario!$D$2:$H$2,0)),""),IF($K67=3,IF(AND((V67=""),(W67="")),INDEX(Calendario!$D$3:$H$55,MATCH(X$4,Calendario!$A$3:$A$55,0),MATCH($I67,Calendario!$D$2:$H$2,0)),""),IF($K67=4,IF(AND((U67=""),(V67=""),(W67="")),INDEX(Calendario!$D$3:$H$55,MATCH(X$4,Calendario!$A$3:$A$55,0),MATCH($I67,Calendario!$D$2:$H$2,0)),""))))))))</f>
        <v>44638</v>
      </c>
      <c r="Y67" s="107">
        <f>IF(ISBLANK($I67),"",IF(OR(EXACT(($I67),PROPER(TEXT(Y66,"dddd"))),(EXACT(($I67),PROPER(TEXT(Y65,"dddd"))))),"",IF(EXACT(($I67),(PROPER(TEXT(Y$3,"dddd")))),"",IF($K67=1,INDEX(Calendario!$D$3:$H$55,MATCH(Y$4,Calendario!$A$3:$A$55,0),MATCH($I67,Calendario!$D$2:$H$2,0)),IF($K67=2,IF(X67="",INDEX(Calendario!$D$3:$H$55,MATCH(Y$4,Calendario!$A$3:$A$55,0),MATCH($I67,Calendario!$D$2:$H$2,0)),""),IF($K67=3,IF(AND((W67=""),(X67="")),INDEX(Calendario!$D$3:$H$55,MATCH(Y$4,Calendario!$A$3:$A$55,0),MATCH($I67,Calendario!$D$2:$H$2,0)),""),IF($K67=4,IF(AND((V67=""),(W67=""),(X67="")),INDEX(Calendario!$D$3:$H$55,MATCH(Y$4,Calendario!$A$3:$A$55,0),MATCH($I67,Calendario!$D$2:$H$2,0)),""))))))))</f>
        <v>44645</v>
      </c>
      <c r="Z67" s="107">
        <f>IF(ISBLANK($I67),"",IF(OR(EXACT(($I67),PROPER(TEXT(Z66,"dddd"))),(EXACT(($I67),PROPER(TEXT(Z65,"dddd"))))),"",IF(EXACT(($I67),(PROPER(TEXT(Z$3,"dddd")))),"",IF($K67=1,INDEX(Calendario!$D$3:$H$55,MATCH(Z$4,Calendario!$A$3:$A$55,0),MATCH($I67,Calendario!$D$2:$H$2,0)),IF($K67=2,IF(Y67="",INDEX(Calendario!$D$3:$H$55,MATCH(Z$4,Calendario!$A$3:$A$55,0),MATCH($I67,Calendario!$D$2:$H$2,0)),""),IF($K67=3,IF(AND((X67=""),(Y67="")),INDEX(Calendario!$D$3:$H$55,MATCH(Z$4,Calendario!$A$3:$A$55,0),MATCH($I67,Calendario!$D$2:$H$2,0)),""),IF($K67=4,IF(AND((W67=""),(X67=""),(Y67="")),INDEX(Calendario!$D$3:$H$55,MATCH(Z$4,Calendario!$A$3:$A$55,0),MATCH($I67,Calendario!$D$2:$H$2,0)),""))))))))</f>
        <v>44652</v>
      </c>
      <c r="AA67" s="108">
        <f>IF(ISBLANK($I67),"",IF(OR(EXACT(($I67),PROPER(TEXT(AA66,"dddd"))),(EXACT(($I67),PROPER(TEXT(AA65,"dddd"))))),"",IF(EXACT(($I67),(PROPER(TEXT(AA$3,"dddd")))),"",IF($K67=1,INDEX(Calendario!$D$3:$H$55,MATCH(AA$4,Calendario!$A$3:$A$55,0),MATCH($I67,Calendario!$D$2:$H$2,0)),IF($K67=2,IF(Z67="",INDEX(Calendario!$D$3:$H$55,MATCH(AA$4,Calendario!$A$3:$A$55,0),MATCH($I67,Calendario!$D$2:$H$2,0)),""),IF($K67=3,IF(AND((Y67=""),(Z67="")),INDEX(Calendario!$D$3:$H$55,MATCH(AA$4,Calendario!$A$3:$A$55,0),MATCH($I67,Calendario!$D$2:$H$2,0)),""),IF($K67=4,IF(AND((X67=""),(Y67=""),(Z67="")),INDEX(Calendario!$D$3:$H$55,MATCH(AA$4,Calendario!$A$3:$A$55,0),MATCH($I67,Calendario!$D$2:$H$2,0)),""))))))))</f>
        <v>44659</v>
      </c>
      <c r="AB67" s="108">
        <f>IF(ISBLANK($I67),"",IF(OR(EXACT(($I67),PROPER(TEXT(AB66,"dddd"))),(EXACT(($I67),PROPER(TEXT(AB65,"dddd"))))),"",IF(EXACT(($I67),(PROPER(TEXT(AB$3,"dddd")))),"",IF($K67=1,INDEX(Calendario!$D$3:$H$55,MATCH(AB$4,Calendario!$A$3:$A$55,0),MATCH($I67,Calendario!$D$2:$H$2,0)),IF($K67=2,IF(AA67="",INDEX(Calendario!$D$3:$H$55,MATCH(AB$4,Calendario!$A$3:$A$55,0),MATCH($I67,Calendario!$D$2:$H$2,0)),""),IF($K67=3,IF(AND((Z67=""),(AA67="")),INDEX(Calendario!$D$3:$H$55,MATCH(AB$4,Calendario!$A$3:$A$55,0),MATCH($I67,Calendario!$D$2:$H$2,0)),""),IF($K67=4,IF(AND((Y67=""),(Z67=""),(AA67="")),INDEX(Calendario!$D$3:$H$55,MATCH(AB$4,Calendario!$A$3:$A$55,0),MATCH($I67,Calendario!$D$2:$H$2,0)),""))))))))</f>
        <v>44666</v>
      </c>
      <c r="AC67" s="108">
        <f>IF(ISBLANK($I67),"",IF(OR(EXACT(($I67),PROPER(TEXT(AC66,"dddd"))),(EXACT(($I67),PROPER(TEXT(AC65,"dddd"))))),"",IF(EXACT(($I67),(PROPER(TEXT(AC$3,"dddd")))),"",IF($K67=1,INDEX(Calendario!$D$3:$H$55,MATCH(AC$4,Calendario!$A$3:$A$55,0),MATCH($I67,Calendario!$D$2:$H$2,0)),IF($K67=2,IF(AB67="",INDEX(Calendario!$D$3:$H$55,MATCH(AC$4,Calendario!$A$3:$A$55,0),MATCH($I67,Calendario!$D$2:$H$2,0)),""),IF($K67=3,IF(AND((AA67=""),(AB67="")),INDEX(Calendario!$D$3:$H$55,MATCH(AC$4,Calendario!$A$3:$A$55,0),MATCH($I67,Calendario!$D$2:$H$2,0)),""),IF($K67=4,IF(AND((Z67=""),(AA67=""),(AB67="")),INDEX(Calendario!$D$3:$H$55,MATCH(AC$4,Calendario!$A$3:$A$55,0),MATCH($I67,Calendario!$D$2:$H$2,0)),""))))))))</f>
        <v>44673</v>
      </c>
      <c r="AD67" s="108">
        <f>IF(ISBLANK($I67),"",IF(OR(EXACT(($I67),PROPER(TEXT(AD66,"dddd"))),(EXACT(($I67),PROPER(TEXT(AD65,"dddd"))))),"",IF(EXACT(($I67),(PROPER(TEXT(AD$3,"dddd")))),"",IF($K67=1,INDEX(Calendario!$D$3:$H$55,MATCH(AD$4,Calendario!$A$3:$A$55,0),MATCH($I67,Calendario!$D$2:$H$2,0)),IF($K67=2,IF(AC67="",INDEX(Calendario!$D$3:$H$55,MATCH(AD$4,Calendario!$A$3:$A$55,0),MATCH($I67,Calendario!$D$2:$H$2,0)),""),IF($K67=3,IF(AND((AB67=""),(AC67="")),INDEX(Calendario!$D$3:$H$55,MATCH(AD$4,Calendario!$A$3:$A$55,0),MATCH($I67,Calendario!$D$2:$H$2,0)),""),IF($K67=4,IF(AND((AA67=""),(AB67=""),(AC67="")),INDEX(Calendario!$D$3:$H$55,MATCH(AD$4,Calendario!$A$3:$A$55,0),MATCH($I67,Calendario!$D$2:$H$2,0)),""))))))))</f>
        <v>44680</v>
      </c>
      <c r="AE67" s="107">
        <f>IF(ISBLANK($I67),"",IF(OR(EXACT(($I67),PROPER(TEXT(AE66,"dddd"))),(EXACT(($I67),PROPER(TEXT(AE65,"dddd"))))),"",IF(EXACT(($I67),(PROPER(TEXT(AE$3,"dddd")))),"",IF($K67=1,INDEX(Calendario!$D$3:$H$55,MATCH(AE$4,Calendario!$A$3:$A$55,0),MATCH($I67,Calendario!$D$2:$H$2,0)),IF($K67=2,IF(AD67="",INDEX(Calendario!$D$3:$H$55,MATCH(AE$4,Calendario!$A$3:$A$55,0),MATCH($I67,Calendario!$D$2:$H$2,0)),""),IF($K67=3,IF(AND((AC67=""),(AD67="")),INDEX(Calendario!$D$3:$H$55,MATCH(AE$4,Calendario!$A$3:$A$55,0),MATCH($I67,Calendario!$D$2:$H$2,0)),""),IF($K67=4,IF(AND((AB67=""),(AC67=""),(AD67="")),INDEX(Calendario!$D$3:$H$55,MATCH(AE$4,Calendario!$A$3:$A$55,0),MATCH($I67,Calendario!$D$2:$H$2,0)),""))))))))</f>
        <v>44687</v>
      </c>
      <c r="AF67" s="107">
        <f>IF(ISBLANK($I67),"",IF(OR(EXACT(($I67),PROPER(TEXT(AF66,"dddd"))),(EXACT(($I67),PROPER(TEXT(AF65,"dddd"))))),"",IF(EXACT(($I67),(PROPER(TEXT(AF$3,"dddd")))),"",IF($K67=1,INDEX(Calendario!$D$3:$H$55,MATCH(AF$4,Calendario!$A$3:$A$55,0),MATCH($I67,Calendario!$D$2:$H$2,0)),IF($K67=2,IF(AE67="",INDEX(Calendario!$D$3:$H$55,MATCH(AF$4,Calendario!$A$3:$A$55,0),MATCH($I67,Calendario!$D$2:$H$2,0)),""),IF($K67=3,IF(AND((AD67=""),(AE67="")),INDEX(Calendario!$D$3:$H$55,MATCH(AF$4,Calendario!$A$3:$A$55,0),MATCH($I67,Calendario!$D$2:$H$2,0)),""),IF($K67=4,IF(AND((AC67=""),(AD67=""),(AE67="")),INDEX(Calendario!$D$3:$H$55,MATCH(AF$4,Calendario!$A$3:$A$55,0),MATCH($I67,Calendario!$D$2:$H$2,0)),""))))))))</f>
        <v>44694</v>
      </c>
      <c r="AG67" s="107">
        <f>IF(ISBLANK($I67),"",IF(OR(EXACT(($I67),PROPER(TEXT(AG66,"dddd"))),(EXACT(($I67),PROPER(TEXT(AG65,"dddd"))))),"",IF(EXACT(($I67),(PROPER(TEXT(AG$3,"dddd")))),"",IF($K67=1,INDEX(Calendario!$D$3:$H$55,MATCH(AG$4,Calendario!$A$3:$A$55,0),MATCH($I67,Calendario!$D$2:$H$2,0)),IF($K67=2,IF(AF67="",INDEX(Calendario!$D$3:$H$55,MATCH(AG$4,Calendario!$A$3:$A$55,0),MATCH($I67,Calendario!$D$2:$H$2,0)),""),IF($K67=3,IF(AND((AE67=""),(AF67="")),INDEX(Calendario!$D$3:$H$55,MATCH(AG$4,Calendario!$A$3:$A$55,0),MATCH($I67,Calendario!$D$2:$H$2,0)),""),IF($K67=4,IF(AND((AD67=""),(AE67=""),(AF67="")),INDEX(Calendario!$D$3:$H$55,MATCH(AG$4,Calendario!$A$3:$A$55,0),MATCH($I67,Calendario!$D$2:$H$2,0)),""))))))))</f>
        <v>44701</v>
      </c>
      <c r="AH67" s="107">
        <f>IF(ISBLANK($I67),"",IF(OR(EXACT(($I67),PROPER(TEXT(AH66,"dddd"))),(EXACT(($I67),PROPER(TEXT(AH65,"dddd"))))),"",IF(EXACT(($I67),(PROPER(TEXT(AH$3,"dddd")))),"",IF($K67=1,INDEX(Calendario!$D$3:$H$55,MATCH(AH$4,Calendario!$A$3:$A$55,0),MATCH($I67,Calendario!$D$2:$H$2,0)),IF($K67=2,IF(AG67="",INDEX(Calendario!$D$3:$H$55,MATCH(AH$4,Calendario!$A$3:$A$55,0),MATCH($I67,Calendario!$D$2:$H$2,0)),""),IF($K67=3,IF(AND((AF67=""),(AG67="")),INDEX(Calendario!$D$3:$H$55,MATCH(AH$4,Calendario!$A$3:$A$55,0),MATCH($I67,Calendario!$D$2:$H$2,0)),""),IF($K67=4,IF(AND((AE67=""),(AF67=""),(AG67="")),INDEX(Calendario!$D$3:$H$55,MATCH(AH$4,Calendario!$A$3:$A$55,0),MATCH($I67,Calendario!$D$2:$H$2,0)),""))))))))</f>
        <v>44708</v>
      </c>
      <c r="AI67" s="108">
        <f>IF(ISBLANK($I67),"",IF(OR(EXACT(($I67),PROPER(TEXT(AI66,"dddd"))),(EXACT(($I67),PROPER(TEXT(AI65,"dddd"))))),"",IF(EXACT(($I67),(PROPER(TEXT(AI$3,"dddd")))),"",IF($K67=1,INDEX(Calendario!$D$3:$H$55,MATCH(AI$4,Calendario!$A$3:$A$55,0),MATCH($I67,Calendario!$D$2:$H$2,0)),IF($K67=2,IF(AH67="",INDEX(Calendario!$D$3:$H$55,MATCH(AI$4,Calendario!$A$3:$A$55,0),MATCH($I67,Calendario!$D$2:$H$2,0)),""),IF($K67=3,IF(AND((AG67=""),(AH67="")),INDEX(Calendario!$D$3:$H$55,MATCH(AI$4,Calendario!$A$3:$A$55,0),MATCH($I67,Calendario!$D$2:$H$2,0)),""),IF($K67=4,IF(AND((AF67=""),(AG67=""),(AH67="")),INDEX(Calendario!$D$3:$H$55,MATCH(AI$4,Calendario!$A$3:$A$55,0),MATCH($I67,Calendario!$D$2:$H$2,0)),""))))))))</f>
        <v>44715</v>
      </c>
      <c r="AJ67" s="108">
        <f>IF(ISBLANK($I67),"",IF(OR(EXACT(($I67),PROPER(TEXT(AJ66,"dddd"))),(EXACT(($I67),PROPER(TEXT(AJ65,"dddd"))))),"",IF(EXACT(($I67),(PROPER(TEXT(AJ$3,"dddd")))),"",IF($K67=1,INDEX(Calendario!$D$3:$H$55,MATCH(AJ$4,Calendario!$A$3:$A$55,0),MATCH($I67,Calendario!$D$2:$H$2,0)),IF($K67=2,IF(AI67="",INDEX(Calendario!$D$3:$H$55,MATCH(AJ$4,Calendario!$A$3:$A$55,0),MATCH($I67,Calendario!$D$2:$H$2,0)),""),IF($K67=3,IF(AND((AH67=""),(AI67="")),INDEX(Calendario!$D$3:$H$55,MATCH(AJ$4,Calendario!$A$3:$A$55,0),MATCH($I67,Calendario!$D$2:$H$2,0)),""),IF($K67=4,IF(AND((AG67=""),(AH67=""),(AI67="")),INDEX(Calendario!$D$3:$H$55,MATCH(AJ$4,Calendario!$A$3:$A$55,0),MATCH($I67,Calendario!$D$2:$H$2,0)),""))))))))</f>
        <v>44722</v>
      </c>
      <c r="AK67" s="108">
        <f>IF(ISBLANK($I67),"",IF(OR(EXACT(($I67),PROPER(TEXT(AK66,"dddd"))),(EXACT(($I67),PROPER(TEXT(AK65,"dddd"))))),"",IF(EXACT(($I67),(PROPER(TEXT(AK$3,"dddd")))),"",IF($K67=1,INDEX(Calendario!$D$3:$H$55,MATCH(AK$4,Calendario!$A$3:$A$55,0),MATCH($I67,Calendario!$D$2:$H$2,0)),IF($K67=2,IF(AJ67="",INDEX(Calendario!$D$3:$H$55,MATCH(AK$4,Calendario!$A$3:$A$55,0),MATCH($I67,Calendario!$D$2:$H$2,0)),""),IF($K67=3,IF(AND((AI67=""),(AJ67="")),INDEX(Calendario!$D$3:$H$55,MATCH(AK$4,Calendario!$A$3:$A$55,0),MATCH($I67,Calendario!$D$2:$H$2,0)),""),IF($K67=4,IF(AND((AH67=""),(AI67=""),(AJ67="")),INDEX(Calendario!$D$3:$H$55,MATCH(AK$4,Calendario!$A$3:$A$55,0),MATCH($I67,Calendario!$D$2:$H$2,0)),""))))))))</f>
        <v>44729</v>
      </c>
      <c r="AL67" s="108">
        <f>IF(ISBLANK($I67),"",IF(OR(EXACT(($I67),PROPER(TEXT(AL66,"dddd"))),(EXACT(($I67),PROPER(TEXT(AL65,"dddd"))))),"",IF(EXACT(($I67),(PROPER(TEXT(AL$3,"dddd")))),"",IF($K67=1,INDEX(Calendario!$D$3:$H$55,MATCH(AL$4,Calendario!$A$3:$A$55,0),MATCH($I67,Calendario!$D$2:$H$2,0)),IF($K67=2,IF(AK67="",INDEX(Calendario!$D$3:$H$55,MATCH(AL$4,Calendario!$A$3:$A$55,0),MATCH($I67,Calendario!$D$2:$H$2,0)),""),IF($K67=3,IF(AND((AJ67=""),(AK67="")),INDEX(Calendario!$D$3:$H$55,MATCH(AL$4,Calendario!$A$3:$A$55,0),MATCH($I67,Calendario!$D$2:$H$2,0)),""),IF($K67=4,IF(AND((AI67=""),(AJ67=""),(AK67="")),INDEX(Calendario!$D$3:$H$55,MATCH(AL$4,Calendario!$A$3:$A$55,0),MATCH($I67,Calendario!$D$2:$H$2,0)),""))))))))</f>
        <v>44736</v>
      </c>
      <c r="AM67" s="108">
        <f>IF(ISBLANK($I67),"",IF(OR(EXACT(($I67),PROPER(TEXT(AM66,"dddd"))),(EXACT(($I67),PROPER(TEXT(AM65,"dddd"))))),"",IF(EXACT(($I67),(PROPER(TEXT(AM$3,"dddd")))),"",IF($K67=1,INDEX(Calendario!$D$3:$H$55,MATCH(AM$4,Calendario!$A$3:$A$55,0),MATCH($I67,Calendario!$D$2:$H$2,0)),IF($K67=2,IF(AL67="",INDEX(Calendario!$D$3:$H$55,MATCH(AM$4,Calendario!$A$3:$A$55,0),MATCH($I67,Calendario!$D$2:$H$2,0)),""),IF($K67=3,IF(AND((AK67=""),(AL67="")),INDEX(Calendario!$D$3:$H$55,MATCH(AM$4,Calendario!$A$3:$A$55,0),MATCH($I67,Calendario!$D$2:$H$2,0)),""),IF($K67=4,IF(AND((AJ67=""),(AK67=""),(AL67="")),INDEX(Calendario!$D$3:$H$55,MATCH(AM$4,Calendario!$A$3:$A$55,0),MATCH($I67,Calendario!$D$2:$H$2,0)),""))))))))</f>
        <v>44743</v>
      </c>
      <c r="AN67" s="107">
        <f>IF(ISBLANK($I67),"",IF(OR(EXACT(($I67),PROPER(TEXT(AN66,"dddd"))),(EXACT(($I67),PROPER(TEXT(AN65,"dddd"))))),"",IF(EXACT(($I67),(PROPER(TEXT(AN$3,"dddd")))),"",IF($K67=1,INDEX(Calendario!$D$3:$H$55,MATCH(AN$4,Calendario!$A$3:$A$55,0),MATCH($I67,Calendario!$D$2:$H$2,0)),IF($K67=2,IF(AM67="",INDEX(Calendario!$D$3:$H$55,MATCH(AN$4,Calendario!$A$3:$A$55,0),MATCH($I67,Calendario!$D$2:$H$2,0)),""),IF($K67=3,IF(AND((AL67=""),(AM67="")),INDEX(Calendario!$D$3:$H$55,MATCH(AN$4,Calendario!$A$3:$A$55,0),MATCH($I67,Calendario!$D$2:$H$2,0)),""),IF($K67=4,IF(AND((AK67=""),(AL67=""),(AM67="")),INDEX(Calendario!$D$3:$H$55,MATCH(AN$4,Calendario!$A$3:$A$55,0),MATCH($I67,Calendario!$D$2:$H$2,0)),""))))))))</f>
        <v>44750</v>
      </c>
      <c r="AO67" s="107">
        <f>IF(ISBLANK($I67),"",IF(OR(EXACT(($I67),PROPER(TEXT(AO66,"dddd"))),(EXACT(($I67),PROPER(TEXT(AO65,"dddd"))))),"",IF(EXACT(($I67),(PROPER(TEXT(AO$3,"dddd")))),"",IF($K67=1,INDEX(Calendario!$D$3:$H$55,MATCH(AO$4,Calendario!$A$3:$A$55,0),MATCH($I67,Calendario!$D$2:$H$2,0)),IF($K67=2,IF(AN67="",INDEX(Calendario!$D$3:$H$55,MATCH(AO$4,Calendario!$A$3:$A$55,0),MATCH($I67,Calendario!$D$2:$H$2,0)),""),IF($K67=3,IF(AND((AM67=""),(AN67="")),INDEX(Calendario!$D$3:$H$55,MATCH(AO$4,Calendario!$A$3:$A$55,0),MATCH($I67,Calendario!$D$2:$H$2,0)),""),IF($K67=4,IF(AND((AL67=""),(AM67=""),(AN67="")),INDEX(Calendario!$D$3:$H$55,MATCH(AO$4,Calendario!$A$3:$A$55,0),MATCH($I67,Calendario!$D$2:$H$2,0)),""))))))))</f>
        <v>44757</v>
      </c>
      <c r="AP67" s="107">
        <f>IF(ISBLANK($I67),"",IF(OR(EXACT(($I67),PROPER(TEXT(AP66,"dddd"))),(EXACT(($I67),PROPER(TEXT(AP65,"dddd"))))),"",IF(EXACT(($I67),(PROPER(TEXT(AP$3,"dddd")))),"",IF($K67=1,INDEX(Calendario!$D$3:$H$55,MATCH(AP$4,Calendario!$A$3:$A$55,0),MATCH($I67,Calendario!$D$2:$H$2,0)),IF($K67=2,IF(AO67="",INDEX(Calendario!$D$3:$H$55,MATCH(AP$4,Calendario!$A$3:$A$55,0),MATCH($I67,Calendario!$D$2:$H$2,0)),""),IF($K67=3,IF(AND((AN67=""),(AO67="")),INDEX(Calendario!$D$3:$H$55,MATCH(AP$4,Calendario!$A$3:$A$55,0),MATCH($I67,Calendario!$D$2:$H$2,0)),""),IF($K67=4,IF(AND((AM67=""),(AN67=""),(AO67="")),INDEX(Calendario!$D$3:$H$55,MATCH(AP$4,Calendario!$A$3:$A$55,0),MATCH($I67,Calendario!$D$2:$H$2,0)),""))))))))</f>
        <v>44764</v>
      </c>
      <c r="AQ67" s="107">
        <f>IF(ISBLANK($I67),"",IF(OR(EXACT(($I67),PROPER(TEXT(AQ66,"dddd"))),(EXACT(($I67),PROPER(TEXT(AQ65,"dddd"))))),"",IF(EXACT(($I67),(PROPER(TEXT(AQ$3,"dddd")))),"",IF($K67=1,INDEX(Calendario!$D$3:$H$55,MATCH(AQ$4,Calendario!$A$3:$A$55,0),MATCH($I67,Calendario!$D$2:$H$2,0)),IF($K67=2,IF(AP67="",INDEX(Calendario!$D$3:$H$55,MATCH(AQ$4,Calendario!$A$3:$A$55,0),MATCH($I67,Calendario!$D$2:$H$2,0)),""),IF($K67=3,IF(AND((AO67=""),(AP67="")),INDEX(Calendario!$D$3:$H$55,MATCH(AQ$4,Calendario!$A$3:$A$55,0),MATCH($I67,Calendario!$D$2:$H$2,0)),""),IF($K67=4,IF(AND((AN67=""),(AO67=""),(AP67="")),INDEX(Calendario!$D$3:$H$55,MATCH(AQ$4,Calendario!$A$3:$A$55,0),MATCH($I67,Calendario!$D$2:$H$2,0)),""))))))))</f>
        <v>44771</v>
      </c>
      <c r="AR67" s="108">
        <f>IF(ISBLANK($I67),"",IF(OR(EXACT(($I67),PROPER(TEXT(AR66,"dddd"))),(EXACT(($I67),PROPER(TEXT(AR65,"dddd"))))),"",IF(EXACT(($I67),(PROPER(TEXT(AR$3,"dddd")))),"",IF($K67=1,INDEX(Calendario!$D$3:$H$55,MATCH(AR$4,Calendario!$A$3:$A$55,0),MATCH($I67,Calendario!$D$2:$H$2,0)),IF($K67=2,IF(AQ67="",INDEX(Calendario!$D$3:$H$55,MATCH(AR$4,Calendario!$A$3:$A$55,0),MATCH($I67,Calendario!$D$2:$H$2,0)),""),IF($K67=3,IF(AND((AP67=""),(AQ67="")),INDEX(Calendario!$D$3:$H$55,MATCH(AR$4,Calendario!$A$3:$A$55,0),MATCH($I67,Calendario!$D$2:$H$2,0)),""),IF($K67=4,IF(AND((AO67=""),(AP67=""),(AQ67="")),INDEX(Calendario!$D$3:$H$55,MATCH(AR$4,Calendario!$A$3:$A$55,0),MATCH($I67,Calendario!$D$2:$H$2,0)),""))))))))</f>
        <v>44778</v>
      </c>
      <c r="AS67" s="108">
        <f>IF(ISBLANK($I67),"",IF(OR(EXACT(($I67),PROPER(TEXT(AS66,"dddd"))),(EXACT(($I67),PROPER(TEXT(AS65,"dddd"))))),"",IF(EXACT(($I67),(PROPER(TEXT(AS$3,"dddd")))),"",IF($K67=1,INDEX(Calendario!$D$3:$H$55,MATCH(AS$4,Calendario!$A$3:$A$55,0),MATCH($I67,Calendario!$D$2:$H$2,0)),IF($K67=2,IF(AR67="",INDEX(Calendario!$D$3:$H$55,MATCH(AS$4,Calendario!$A$3:$A$55,0),MATCH($I67,Calendario!$D$2:$H$2,0)),""),IF($K67=3,IF(AND((AQ67=""),(AR67="")),INDEX(Calendario!$D$3:$H$55,MATCH(AS$4,Calendario!$A$3:$A$55,0),MATCH($I67,Calendario!$D$2:$H$2,0)),""),IF($K67=4,IF(AND((AP67=""),(AQ67=""),(AR67="")),INDEX(Calendario!$D$3:$H$55,MATCH(AS$4,Calendario!$A$3:$A$55,0),MATCH($I67,Calendario!$D$2:$H$2,0)),""))))))))</f>
        <v>44785</v>
      </c>
      <c r="AT67" s="108">
        <f>IF(ISBLANK($I67),"",IF(OR(EXACT(($I67),PROPER(TEXT(AT66,"dddd"))),(EXACT(($I67),PROPER(TEXT(AT65,"dddd"))))),"",IF(EXACT(($I67),(PROPER(TEXT(AT$3,"dddd")))),"",IF($K67=1,INDEX(Calendario!$D$3:$H$55,MATCH(AT$4,Calendario!$A$3:$A$55,0),MATCH($I67,Calendario!$D$2:$H$2,0)),IF($K67=2,IF(AS67="",INDEX(Calendario!$D$3:$H$55,MATCH(AT$4,Calendario!$A$3:$A$55,0),MATCH($I67,Calendario!$D$2:$H$2,0)),""),IF($K67=3,IF(AND((AR67=""),(AS67="")),INDEX(Calendario!$D$3:$H$55,MATCH(AT$4,Calendario!$A$3:$A$55,0),MATCH($I67,Calendario!$D$2:$H$2,0)),""),IF($K67=4,IF(AND((AQ67=""),(AR67=""),(AS67="")),INDEX(Calendario!$D$3:$H$55,MATCH(AT$4,Calendario!$A$3:$A$55,0),MATCH($I67,Calendario!$D$2:$H$2,0)),""))))))))</f>
        <v>44792</v>
      </c>
      <c r="AU67" s="108">
        <f>IF(ISBLANK($I67),"",IF(OR(EXACT(($I67),PROPER(TEXT(AU66,"dddd"))),(EXACT(($I67),PROPER(TEXT(AU65,"dddd"))))),"",IF(EXACT(($I67),(PROPER(TEXT(AU$3,"dddd")))),"",IF($K67=1,INDEX(Calendario!$D$3:$H$55,MATCH(AU$4,Calendario!$A$3:$A$55,0),MATCH($I67,Calendario!$D$2:$H$2,0)),IF($K67=2,IF(AT67="",INDEX(Calendario!$D$3:$H$55,MATCH(AU$4,Calendario!$A$3:$A$55,0),MATCH($I67,Calendario!$D$2:$H$2,0)),""),IF($K67=3,IF(AND((AS67=""),(AT67="")),INDEX(Calendario!$D$3:$H$55,MATCH(AU$4,Calendario!$A$3:$A$55,0),MATCH($I67,Calendario!$D$2:$H$2,0)),""),IF($K67=4,IF(AND((AR67=""),(AS67=""),(AT67="")),INDEX(Calendario!$D$3:$H$55,MATCH(AU$4,Calendario!$A$3:$A$55,0),MATCH($I67,Calendario!$D$2:$H$2,0)),""))))))))</f>
        <v>44799</v>
      </c>
      <c r="AV67" s="107">
        <f>IF(ISBLANK($I67),"",IF(OR(EXACT(($I67),PROPER(TEXT(AV66,"dddd"))),(EXACT(($I67),PROPER(TEXT(AV65,"dddd"))))),"",IF(EXACT(($I67),(PROPER(TEXT(AV$3,"dddd")))),"",IF($K67=1,INDEX(Calendario!$D$3:$H$55,MATCH(AV$4,Calendario!$A$3:$A$55,0),MATCH($I67,Calendario!$D$2:$H$2,0)),IF($K67=2,IF(AU67="",INDEX(Calendario!$D$3:$H$55,MATCH(AV$4,Calendario!$A$3:$A$55,0),MATCH($I67,Calendario!$D$2:$H$2,0)),""),IF($K67=3,IF(AND((AT67=""),(AU67="")),INDEX(Calendario!$D$3:$H$55,MATCH(AV$4,Calendario!$A$3:$A$55,0),MATCH($I67,Calendario!$D$2:$H$2,0)),""),IF($K67=4,IF(AND((AS67=""),(AT67=""),(AU67="")),INDEX(Calendario!$D$3:$H$55,MATCH(AV$4,Calendario!$A$3:$A$55,0),MATCH($I67,Calendario!$D$2:$H$2,0)),""))))))))</f>
        <v>44806</v>
      </c>
      <c r="AW67" s="107">
        <f>IF(ISBLANK($I67),"",IF(OR(EXACT(($I67),PROPER(TEXT(AW66,"dddd"))),(EXACT(($I67),PROPER(TEXT(AW65,"dddd"))))),"",IF(EXACT(($I67),(PROPER(TEXT(AW$3,"dddd")))),"",IF($K67=1,INDEX(Calendario!$D$3:$H$55,MATCH(AW$4,Calendario!$A$3:$A$55,0),MATCH($I67,Calendario!$D$2:$H$2,0)),IF($K67=2,IF(AV67="",INDEX(Calendario!$D$3:$H$55,MATCH(AW$4,Calendario!$A$3:$A$55,0),MATCH($I67,Calendario!$D$2:$H$2,0)),""),IF($K67=3,IF(AND((AU67=""),(AV67="")),INDEX(Calendario!$D$3:$H$55,MATCH(AW$4,Calendario!$A$3:$A$55,0),MATCH($I67,Calendario!$D$2:$H$2,0)),""),IF($K67=4,IF(AND((AT67=""),(AU67=""),(AV67="")),INDEX(Calendario!$D$3:$H$55,MATCH(AW$4,Calendario!$A$3:$A$55,0),MATCH($I67,Calendario!$D$2:$H$2,0)),""))))))))</f>
        <v>44813</v>
      </c>
      <c r="AX67" s="107">
        <f>IF(ISBLANK($I67),"",IF(OR(EXACT(($I67),PROPER(TEXT(AX66,"dddd"))),(EXACT(($I67),PROPER(TEXT(AX65,"dddd"))))),"",IF(EXACT(($I67),(PROPER(TEXT(AX$3,"dddd")))),"",IF($K67=1,INDEX(Calendario!$D$3:$H$55,MATCH(AX$4,Calendario!$A$3:$A$55,0),MATCH($I67,Calendario!$D$2:$H$2,0)),IF($K67=2,IF(AW67="",INDEX(Calendario!$D$3:$H$55,MATCH(AX$4,Calendario!$A$3:$A$55,0),MATCH($I67,Calendario!$D$2:$H$2,0)),""),IF($K67=3,IF(AND((AV67=""),(AW67="")),INDEX(Calendario!$D$3:$H$55,MATCH(AX$4,Calendario!$A$3:$A$55,0),MATCH($I67,Calendario!$D$2:$H$2,0)),""),IF($K67=4,IF(AND((AU67=""),(AV67=""),(AW67="")),INDEX(Calendario!$D$3:$H$55,MATCH(AX$4,Calendario!$A$3:$A$55,0),MATCH($I67,Calendario!$D$2:$H$2,0)),""))))))))</f>
        <v>44820</v>
      </c>
      <c r="AY67" s="107">
        <f>IF(ISBLANK($I67),"",IF(OR(EXACT(($I67),PROPER(TEXT(AY66,"dddd"))),(EXACT(($I67),PROPER(TEXT(AY65,"dddd"))))),"",IF(EXACT(($I67),(PROPER(TEXT(AY$3,"dddd")))),"",IF($K67=1,INDEX(Calendario!$D$3:$H$55,MATCH(AY$4,Calendario!$A$3:$A$55,0),MATCH($I67,Calendario!$D$2:$H$2,0)),IF($K67=2,IF(AX67="",INDEX(Calendario!$D$3:$H$55,MATCH(AY$4,Calendario!$A$3:$A$55,0),MATCH($I67,Calendario!$D$2:$H$2,0)),""),IF($K67=3,IF(AND((AW67=""),(AX67="")),INDEX(Calendario!$D$3:$H$55,MATCH(AY$4,Calendario!$A$3:$A$55,0),MATCH($I67,Calendario!$D$2:$H$2,0)),""),IF($K67=4,IF(AND((AV67=""),(AW67=""),(AX67="")),INDEX(Calendario!$D$3:$H$55,MATCH(AY$4,Calendario!$A$3:$A$55,0),MATCH($I67,Calendario!$D$2:$H$2,0)),""))))))))</f>
        <v>44827</v>
      </c>
      <c r="AZ67" s="107">
        <f>IF(ISBLANK($I67),"",IF(OR(EXACT(($I67),PROPER(TEXT(AZ66,"dddd"))),(EXACT(($I67),PROPER(TEXT(AZ65,"dddd"))))),"",IF(EXACT(($I67),(PROPER(TEXT(AZ$3,"dddd")))),"",IF($K67=1,INDEX(Calendario!$D$3:$H$55,MATCH(AZ$4,Calendario!$A$3:$A$55,0),MATCH($I67,Calendario!$D$2:$H$2,0)),IF($K67=2,IF(AY67="",INDEX(Calendario!$D$3:$H$55,MATCH(AZ$4,Calendario!$A$3:$A$55,0),MATCH($I67,Calendario!$D$2:$H$2,0)),""),IF($K67=3,IF(AND((AX67=""),(AY67="")),INDEX(Calendario!$D$3:$H$55,MATCH(AZ$4,Calendario!$A$3:$A$55,0),MATCH($I67,Calendario!$D$2:$H$2,0)),""),IF($K67=4,IF(AND((AW67=""),(AX67=""),(AY67="")),INDEX(Calendario!$D$3:$H$55,MATCH(AZ$4,Calendario!$A$3:$A$55,0),MATCH($I67,Calendario!$D$2:$H$2,0)),""))))))))</f>
        <v>44834</v>
      </c>
      <c r="BA67" s="108">
        <f>IF(ISBLANK($I67),"",IF(OR(EXACT(($I67),PROPER(TEXT(BA66,"dddd"))),(EXACT(($I67),PROPER(TEXT(BA65,"dddd"))))),"",IF(EXACT(($I67),(PROPER(TEXT(BA$3,"dddd")))),"",IF($K67=1,INDEX(Calendario!$D$3:$H$55,MATCH(BA$4,Calendario!$A$3:$A$55,0),MATCH($I67,Calendario!$D$2:$H$2,0)),IF($K67=2,IF(AZ67="",INDEX(Calendario!$D$3:$H$55,MATCH(BA$4,Calendario!$A$3:$A$55,0),MATCH($I67,Calendario!$D$2:$H$2,0)),""),IF($K67=3,IF(AND((AY67=""),(AZ67="")),INDEX(Calendario!$D$3:$H$55,MATCH(BA$4,Calendario!$A$3:$A$55,0),MATCH($I67,Calendario!$D$2:$H$2,0)),""),IF($K67=4,IF(AND((AX67=""),(AY67=""),(AZ67="")),INDEX(Calendario!$D$3:$H$55,MATCH(BA$4,Calendario!$A$3:$A$55,0),MATCH($I67,Calendario!$D$2:$H$2,0)),""))))))))</f>
        <v>44841</v>
      </c>
      <c r="BB67" s="108">
        <f>IF(ISBLANK($I67),"",IF(OR(EXACT(($I67),PROPER(TEXT(BB66,"dddd"))),(EXACT(($I67),PROPER(TEXT(BB65,"dddd"))))),"",IF(EXACT(($I67),(PROPER(TEXT(BB$3,"dddd")))),"",IF($K67=1,INDEX(Calendario!$D$3:$H$55,MATCH(BB$4,Calendario!$A$3:$A$55,0),MATCH($I67,Calendario!$D$2:$H$2,0)),IF($K67=2,IF(BA67="",INDEX(Calendario!$D$3:$H$55,MATCH(BB$4,Calendario!$A$3:$A$55,0),MATCH($I67,Calendario!$D$2:$H$2,0)),""),IF($K67=3,IF(AND((AZ67=""),(BA67="")),INDEX(Calendario!$D$3:$H$55,MATCH(BB$4,Calendario!$A$3:$A$55,0),MATCH($I67,Calendario!$D$2:$H$2,0)),""),IF($K67=4,IF(AND((AY67=""),(AZ67=""),(BA67="")),INDEX(Calendario!$D$3:$H$55,MATCH(BB$4,Calendario!$A$3:$A$55,0),MATCH($I67,Calendario!$D$2:$H$2,0)),""))))))))</f>
        <v>44848</v>
      </c>
      <c r="BC67" s="108">
        <f>IF(ISBLANK($I67),"",IF(OR(EXACT(($I67),PROPER(TEXT(BC66,"dddd"))),(EXACT(($I67),PROPER(TEXT(BC65,"dddd"))))),"",IF(EXACT(($I67),(PROPER(TEXT(BC$3,"dddd")))),"",IF($K67=1,INDEX(Calendario!$D$3:$H$55,MATCH(BC$4,Calendario!$A$3:$A$55,0),MATCH($I67,Calendario!$D$2:$H$2,0)),IF($K67=2,IF(BB67="",INDEX(Calendario!$D$3:$H$55,MATCH(BC$4,Calendario!$A$3:$A$55,0),MATCH($I67,Calendario!$D$2:$H$2,0)),""),IF($K67=3,IF(AND((BA67=""),(BB67="")),INDEX(Calendario!$D$3:$H$55,MATCH(BC$4,Calendario!$A$3:$A$55,0),MATCH($I67,Calendario!$D$2:$H$2,0)),""),IF($K67=4,IF(AND((AZ67=""),(BA67=""),(BB67="")),INDEX(Calendario!$D$3:$H$55,MATCH(BC$4,Calendario!$A$3:$A$55,0),MATCH($I67,Calendario!$D$2:$H$2,0)),""))))))))</f>
        <v>44855</v>
      </c>
      <c r="BD67" s="108">
        <f>IF(ISBLANK($I67),"",IF(OR(EXACT(($I67),PROPER(TEXT(BD66,"dddd"))),(EXACT(($I67),PROPER(TEXT(BD65,"dddd"))))),"",IF(EXACT(($I67),(PROPER(TEXT(BD$3,"dddd")))),"",IF($K67=1,INDEX(Calendario!$D$3:$H$55,MATCH(BD$4,Calendario!$A$3:$A$55,0),MATCH($I67,Calendario!$D$2:$H$2,0)),IF($K67=2,IF(BC67="",INDEX(Calendario!$D$3:$H$55,MATCH(BD$4,Calendario!$A$3:$A$55,0),MATCH($I67,Calendario!$D$2:$H$2,0)),""),IF($K67=3,IF(AND((BB67=""),(BC67="")),INDEX(Calendario!$D$3:$H$55,MATCH(BD$4,Calendario!$A$3:$A$55,0),MATCH($I67,Calendario!$D$2:$H$2,0)),""),IF($K67=4,IF(AND((BA67=""),(BB67=""),(BC67="")),INDEX(Calendario!$D$3:$H$55,MATCH(BD$4,Calendario!$A$3:$A$55,0),MATCH($I67,Calendario!$D$2:$H$2,0)),""))))))))</f>
        <v>44862</v>
      </c>
      <c r="BE67" s="107">
        <f>IF(ISBLANK($I67),"",IF(OR(EXACT(($I67),PROPER(TEXT(BE66,"dddd"))),(EXACT(($I67),PROPER(TEXT(BE65,"dddd"))))),"",IF(EXACT(($I67),(PROPER(TEXT(BE$3,"dddd")))),"",IF($K67=1,INDEX(Calendario!$D$3:$H$55,MATCH(BE$4,Calendario!$A$3:$A$55,0),MATCH($I67,Calendario!$D$2:$H$2,0)),IF($K67=2,IF(BD67="",INDEX(Calendario!$D$3:$H$55,MATCH(BE$4,Calendario!$A$3:$A$55,0),MATCH($I67,Calendario!$D$2:$H$2,0)),""),IF($K67=3,IF(AND((BC67=""),(BD67="")),INDEX(Calendario!$D$3:$H$55,MATCH(BE$4,Calendario!$A$3:$A$55,0),MATCH($I67,Calendario!$D$2:$H$2,0)),""),IF($K67=4,IF(AND((BB67=""),(BC67=""),(BD67="")),INDEX(Calendario!$D$3:$H$55,MATCH(BE$4,Calendario!$A$3:$A$55,0),MATCH($I67,Calendario!$D$2:$H$2,0)),""))))))))</f>
        <v>44869</v>
      </c>
      <c r="BF67" s="107">
        <f>IF(ISBLANK($I67),"",IF(OR(EXACT(($I67),PROPER(TEXT(BF66,"dddd"))),(EXACT(($I67),PROPER(TEXT(BF65,"dddd"))))),"",IF(EXACT(($I67),(PROPER(TEXT(BF$3,"dddd")))),"",IF($K67=1,INDEX(Calendario!$D$3:$H$55,MATCH(BF$4,Calendario!$A$3:$A$55,0),MATCH($I67,Calendario!$D$2:$H$2,0)),IF($K67=2,IF(BE67="",INDEX(Calendario!$D$3:$H$55,MATCH(BF$4,Calendario!$A$3:$A$55,0),MATCH($I67,Calendario!$D$2:$H$2,0)),""),IF($K67=3,IF(AND((BD67=""),(BE67="")),INDEX(Calendario!$D$3:$H$55,MATCH(BF$4,Calendario!$A$3:$A$55,0),MATCH($I67,Calendario!$D$2:$H$2,0)),""),IF($K67=4,IF(AND((BC67=""),(BD67=""),(BE67="")),INDEX(Calendario!$D$3:$H$55,MATCH(BF$4,Calendario!$A$3:$A$55,0),MATCH($I67,Calendario!$D$2:$H$2,0)),""))))))))</f>
        <v>44876</v>
      </c>
      <c r="BG67" s="107">
        <f>IF(ISBLANK($I67),"",IF(OR(EXACT(($I67),PROPER(TEXT(BG66,"dddd"))),(EXACT(($I67),PROPER(TEXT(BG65,"dddd"))))),"",IF(EXACT(($I67),(PROPER(TEXT(BG$3,"dddd")))),"",IF($K67=1,INDEX(Calendario!$D$3:$H$55,MATCH(BG$4,Calendario!$A$3:$A$55,0),MATCH($I67,Calendario!$D$2:$H$2,0)),IF($K67=2,IF(BF67="",INDEX(Calendario!$D$3:$H$55,MATCH(BG$4,Calendario!$A$3:$A$55,0),MATCH($I67,Calendario!$D$2:$H$2,0)),""),IF($K67=3,IF(AND((BE67=""),(BF67="")),INDEX(Calendario!$D$3:$H$55,MATCH(BG$4,Calendario!$A$3:$A$55,0),MATCH($I67,Calendario!$D$2:$H$2,0)),""),IF($K67=4,IF(AND((BD67=""),(BE67=""),(BF67="")),INDEX(Calendario!$D$3:$H$55,MATCH(BG$4,Calendario!$A$3:$A$55,0),MATCH($I67,Calendario!$D$2:$H$2,0)),""))))))))</f>
        <v>44883</v>
      </c>
      <c r="BH67" s="107">
        <f>IF(ISBLANK($I67),"",IF(OR(EXACT(($I67),PROPER(TEXT(BH66,"dddd"))),(EXACT(($I67),PROPER(TEXT(BH65,"dddd"))))),"",IF(EXACT(($I67),(PROPER(TEXT(BH$3,"dddd")))),"",IF($K67=1,INDEX(Calendario!$D$3:$H$55,MATCH(BH$4,Calendario!$A$3:$A$55,0),MATCH($I67,Calendario!$D$2:$H$2,0)),IF($K67=2,IF(BG67="",INDEX(Calendario!$D$3:$H$55,MATCH(BH$4,Calendario!$A$3:$A$55,0),MATCH($I67,Calendario!$D$2:$H$2,0)),""),IF($K67=3,IF(AND((BF67=""),(BG67="")),INDEX(Calendario!$D$3:$H$55,MATCH(BH$4,Calendario!$A$3:$A$55,0),MATCH($I67,Calendario!$D$2:$H$2,0)),""),IF($K67=4,IF(AND((BE67=""),(BF67=""),(BG67="")),INDEX(Calendario!$D$3:$H$55,MATCH(BH$4,Calendario!$A$3:$A$55,0),MATCH($I67,Calendario!$D$2:$H$2,0)),""))))))))</f>
        <v>44890</v>
      </c>
      <c r="BI67" s="108">
        <f>IF(ISBLANK($I67),"",IF(OR(EXACT(($I67),PROPER(TEXT(BI66,"dddd"))),(EXACT(($I67),PROPER(TEXT(BI65,"dddd"))))),"",IF(EXACT(($I67),(PROPER(TEXT(BI$3,"dddd")))),"",IF($K67=1,INDEX(Calendario!$D$3:$H$55,MATCH(BI$4,Calendario!$A$3:$A$55,0),MATCH($I67,Calendario!$D$2:$H$2,0)),IF($K67=2,IF(BH67="",INDEX(Calendario!$D$3:$H$55,MATCH(BI$4,Calendario!$A$3:$A$55,0),MATCH($I67,Calendario!$D$2:$H$2,0)),""),IF($K67=3,IF(AND((BG67=""),(BH67="")),INDEX(Calendario!$D$3:$H$55,MATCH(BI$4,Calendario!$A$3:$A$55,0),MATCH($I67,Calendario!$D$2:$H$2,0)),""),IF($K67=4,IF(AND((BF67=""),(BG67=""),(BH67="")),INDEX(Calendario!$D$3:$H$55,MATCH(BI$4,Calendario!$A$3:$A$55,0),MATCH($I67,Calendario!$D$2:$H$2,0)),""))))))))</f>
        <v>44897</v>
      </c>
      <c r="BJ67" s="108">
        <f>IF(ISBLANK($I67),"",IF(OR(EXACT(($I67),PROPER(TEXT(BJ66,"dddd"))),(EXACT(($I67),PROPER(TEXT(BJ65,"dddd"))))),"",IF(EXACT(($I67),(PROPER(TEXT(BJ$3,"dddd")))),"",IF($K67=1,INDEX(Calendario!$D$3:$H$55,MATCH(BJ$4,Calendario!$A$3:$A$55,0),MATCH($I67,Calendario!$D$2:$H$2,0)),IF($K67=2,IF(BI67="",INDEX(Calendario!$D$3:$H$55,MATCH(BJ$4,Calendario!$A$3:$A$55,0),MATCH($I67,Calendario!$D$2:$H$2,0)),""),IF($K67=3,IF(AND((BH67=""),(BI67="")),INDEX(Calendario!$D$3:$H$55,MATCH(BJ$4,Calendario!$A$3:$A$55,0),MATCH($I67,Calendario!$D$2:$H$2,0)),""),IF($K67=4,IF(AND((BG67=""),(BH67=""),(BI67="")),INDEX(Calendario!$D$3:$H$55,MATCH(BJ$4,Calendario!$A$3:$A$55,0),MATCH($I67,Calendario!$D$2:$H$2,0)),""))))))))</f>
        <v>44904</v>
      </c>
      <c r="BK67" s="108">
        <f>IF(ISBLANK($I67),"",IF(OR(EXACT(($I67),PROPER(TEXT(BK66,"dddd"))),(EXACT(($I67),PROPER(TEXT(BK65,"dddd"))))),"",IF(EXACT(($I67),(PROPER(TEXT(BK$3,"dddd")))),"",IF($K67=1,INDEX(Calendario!$D$3:$H$55,MATCH(BK$4,Calendario!$A$3:$A$55,0),MATCH($I67,Calendario!$D$2:$H$2,0)),IF($K67=2,IF(BJ67="",INDEX(Calendario!$D$3:$H$55,MATCH(BK$4,Calendario!$A$3:$A$55,0),MATCH($I67,Calendario!$D$2:$H$2,0)),""),IF($K67=3,IF(AND((BI67=""),(BJ67="")),INDEX(Calendario!$D$3:$H$55,MATCH(BK$4,Calendario!$A$3:$A$55,0),MATCH($I67,Calendario!$D$2:$H$2,0)),""),IF($K67=4,IF(AND((BH67=""),(BI67=""),(BJ67="")),INDEX(Calendario!$D$3:$H$55,MATCH(BK$4,Calendario!$A$3:$A$55,0),MATCH($I67,Calendario!$D$2:$H$2,0)),""))))))))</f>
        <v>44911</v>
      </c>
      <c r="BL67" s="108">
        <f>IF(ISBLANK($I67),"",IF(OR(EXACT(($I67),PROPER(TEXT(BL66,"dddd"))),(EXACT(($I67),PROPER(TEXT(BL65,"dddd"))))),"",IF(EXACT(($I67),(PROPER(TEXT(BL$3,"dddd")))),"",IF($K67=1,INDEX(Calendario!$D$3:$H$55,MATCH(BL$4,Calendario!$A$3:$A$55,0),MATCH($I67,Calendario!$D$2:$H$2,0)),IF($K67=2,IF(BK67="",INDEX(Calendario!$D$3:$H$55,MATCH(BL$4,Calendario!$A$3:$A$55,0),MATCH($I67,Calendario!$D$2:$H$2,0)),""),IF($K67=3,IF(AND((BJ67=""),(BK67="")),INDEX(Calendario!$D$3:$H$55,MATCH(BL$4,Calendario!$A$3:$A$55,0),MATCH($I67,Calendario!$D$2:$H$2,0)),""),IF($K67=4,IF(AND((BI67=""),(BJ67=""),(BK67="")),INDEX(Calendario!$D$3:$H$55,MATCH(BL$4,Calendario!$A$3:$A$55,0),MATCH($I67,Calendario!$D$2:$H$2,0)),""))))))))</f>
        <v>44918</v>
      </c>
      <c r="BM67" s="108">
        <f>IF(ISBLANK($I67),"",IF(OR(EXACT(($I67),PROPER(TEXT(BM66,"dddd"))),(EXACT(($I67),PROPER(TEXT(BM65,"dddd"))))),"",IF(EXACT(($I67),(PROPER(TEXT(BM$3,"dddd")))),"",IF($K67=1,INDEX(Calendario!$D$3:$H$55,MATCH(BM$4,Calendario!$A$3:$A$55,0),MATCH($I67,Calendario!$D$2:$H$2,0)),IF($K67=2,IF(BL67="",INDEX(Calendario!$D$3:$H$55,MATCH(BM$4,Calendario!$A$3:$A$55,0),MATCH($I67,Calendario!$D$2:$H$2,0)),""),IF($K67=3,IF(AND((BK67=""),(BL67="")),INDEX(Calendario!$D$3:$H$55,MATCH(BM$4,Calendario!$A$3:$A$55,0),MATCH($I67,Calendario!$D$2:$H$2,0)),""),IF($K67=4,IF(AND((BJ67=""),(BK67=""),(BL67="")),INDEX(Calendario!$D$3:$H$55,MATCH(BM$4,Calendario!$A$3:$A$55,0),MATCH($I67,Calendario!$D$2:$H$2,0)),""))))))))</f>
        <v>44925</v>
      </c>
      <c r="BO67" s="88" t="s">
        <v>945</v>
      </c>
    </row>
    <row r="68" spans="1:67" s="88" customFormat="1" ht="26.25" customHeight="1" x14ac:dyDescent="0.25">
      <c r="A68" s="178">
        <f t="shared" si="1"/>
        <v>49</v>
      </c>
      <c r="B68" s="176" t="s">
        <v>1283</v>
      </c>
      <c r="C68" s="176" t="s">
        <v>1578</v>
      </c>
      <c r="D68" s="177" t="str">
        <f>IF(ISNA(VLOOKUP(C68,TSeccBS!$D:$H,5,FALSE)),"",VLOOKUP(C68,TSeccBS!$D:$H,5,FALSE))</f>
        <v>CUCUTA</v>
      </c>
      <c r="E68" s="176" t="s">
        <v>891</v>
      </c>
      <c r="F68" s="176" t="s">
        <v>66</v>
      </c>
      <c r="G68" s="177" t="str">
        <f>IF(ISNA(VLOOKUP(F68,Tmunic!$C$2:$D$1160,2,FALSE)),"",VLOOKUP(F68,Tmunic!$C$2:$D$1160,2,FALSE))</f>
        <v>DS NORTE DE SANTANDER</v>
      </c>
      <c r="H68" s="184" t="str">
        <f>IF(ISNA(VLOOKUP(G68,TDirReg!$F$1:$H$184,3,0)),"",VLOOKUP(G68,TDirReg!$F$1:$H$184,3,0))</f>
        <v>Calle 8A N° 3-50 Edificio Santander - Palacio Nacional, piso 3</v>
      </c>
      <c r="I68" s="196" t="s">
        <v>127</v>
      </c>
      <c r="J68" s="195" t="s">
        <v>1735</v>
      </c>
      <c r="K68" s="197">
        <v>1</v>
      </c>
      <c r="L68" s="202">
        <f t="shared" si="2"/>
        <v>51</v>
      </c>
      <c r="M68" s="107" t="str">
        <f>IF(ISBLANK($I68),"",IF(EXACT(($I68),(PROPER(TEXT(M$3,"dddd")))),"",IF(EXACT(M$4,$J68),IF($K68=1,INDEX(Calendario!$D$3:$H$55,MATCH(M$4,Calendario!$A$3:$A$55,0),MATCH($I68,Calendario!$D$2:$H$2,0)),INDEX(Calendario!$D$3:$H$55,MATCH($J68,Calendario!$A$3:$A$55,0),MATCH($I68,Calendario!$D$2:$H$2,0))),"")))</f>
        <v/>
      </c>
      <c r="N68" s="107">
        <f>IF(ISBLANK($I68),"",IF(OR(EXACT(($I68),PROPER(TEXT(N66,"dddd"))),(EXACT(($I68),PROPER(TEXT(N67,"dddd"))))),"",IF(EXACT(($I68),(PROPER(TEXT(N$3,"dddd")))),"",IF(EXACT(N$4,$J68),IF(M68="",IF(OR(($K68=4),($K68=3),($K68=2),($K68=1)),INDEX(Calendario!$D$3:$H$55,MATCH(N$4,Calendario!$A$3:$A$55,0),MATCH($I68,Calendario!$D$2:$H$2,0)),"")),IF($K68=1,IF(AND(M68="",EXACT((N$4),(CONCATENATE(Calendario!$A$1," ",(MID($J68,8,2))+1)))),INDEX(Calendario!$D$3:$H$55,MATCH(N$4,Calendario!$A$3:$A$55,0),MATCH($I68,Calendario!$D$2:$H$2,0)),IF(M68="","",INDEX(Calendario!$D$3:$H$55,MATCH(N$4,Calendario!$A$3:$A$55,0),MATCH($I68,Calendario!$D$2:$H$2,0)))),IF($K68=2,IF(M68="",IF(EXACT($K68,N$4),INDEX(Calendario!$D$3:$H$55,MATCH(N$4,Calendario!$A$3:$A$55,0),MATCH($I68,Calendario!$D$2:$H$2,0)),""),""),IF($K68=3,IF((M68=""),IF(EXACT($K68,N$4),INDEX(Calendario!$D$3:$H$55,MATCH(N$4,Calendario!$A$3:$A$55,0),MATCH($I68,Calendario!$D$2:$H$2,0)),""),""),IF($K68=4,IF((M68=""),IF(EXACT($K68,N$4),INDEX(Calendario!$D$3:$H$55,MATCH(N$4,Calendario!$A$3:$A$55,0),MATCH($I68,Calendario!$D$2:$H$2,0)),""),""),1))))))))</f>
        <v>44566</v>
      </c>
      <c r="O68" s="107">
        <f>IF(ISBLANK($I68),"",IF(EXACT(($I68),(PROPER(TEXT(O$3,"dddd")))),"",IF(OR(EXACT(($I68),PROPER(TEXT(O66,"dddd"))),(EXACT(($I68),PROPER(TEXT(O67,"dddd"))))),"",IF(EXACT(O$4,$J68),IF(N68="",IF(OR(($K68=4),($K68=3),($K68=2),($K68=1)),INDEX(Calendario!$D$3:$H$55,MATCH(O$4,Calendario!$A$3:$A$55,0),MATCH($I68,Calendario!$D$2:$H$2,0)),"")),IF($K68=1,IF(AND(M68="",EXACT((O$4),(CONCATENATE(Calendario!$A$1," ",(MID($J68,8,2))+1)))),INDEX(Calendario!$D$3:$H$55,MATCH(O$4,Calendario!$A$3:$A$55,0),MATCH($I68,Calendario!$D$2:$H$2,0)),IF(N68="",IF(EXACT(($I68),(PROPER(TEXT(N$3,"dddd")))),INDEX(Calendario!$D$3:$H$55,MATCH(O$4,Calendario!$A$3:$A$55,0),MATCH($I68,Calendario!$D$2:$H$2,0)),""),INDEX(Calendario!$D$3:$H$55,MATCH(O$4,Calendario!$A$3:$A$55,0),MATCH($I68,Calendario!$D$2:$H$2,0)))),IF(EXACT($M$4,"Semana 1"),IF($K68=2,IF(N68="",IF(OR(($J68="Semana 1"),($J68="Semana 2"),($J68="Semana 3")),INDEX(Calendario!$D$3:$H$55,MATCH(O$4,Calendario!$A$3:$A$55,0),MATCH($I68,Calendario!$D$2:$H$2,0)),""),""),IF($K68=3,IF(AND((M68=""),(N68="")),IF(OR(($J68="Semana 1"),($J68="Semana 2"),($J68="Semana 3")),INDEX(Calendario!$D$3:$H$55,MATCH(O$4,Calendario!$A$3:$A$55,0),MATCH($I68,Calendario!$D$2:$H$2,0)),""),""),IF($K68=4,IF(AND((M68=""),(N68="")),IF(OR(($J68="Semana 1"),($J68="Semana 2"),($J68="Semana 3")),INDEX(Calendario!$D$3:$H$55,MATCH(O$4,Calendario!$A$3:$A$55,0),MATCH($I68,Calendario!$D$2:$H$2,0)),""),"")))),IF($K68=2,IF(N68="",IF(OR(($J68="Semana 1"),($J68="Semana 2")),INDEX(Calendario!$D$3:$H$55,MATCH(O$4,Calendario!$A$3:$A$55,0),MATCH($I68,Calendario!$D$2:$H$2,0)),""),""),IF($K68=3,IF(AND((M68=""),(N68="")),IF(OR(($J68="Semana 1"),($J68="Semana 2")),INDEX(Calendario!$D$3:$H$55,MATCH(O$4,Calendario!$A$3:$A$55,0),MATCH($I68,Calendario!$D$2:$H$2,0)),""),""),IF($K68=4,IF(AND((M68=""),(N68="")),IF(OR(($J68="Semana 1"),($J68="Semana 2")),INDEX(Calendario!$D$3:$H$55,MATCH(O$4,Calendario!$A$3:$A$55,0),MATCH($I68,Calendario!$D$2:$H$2,0)),""),""))))))))))</f>
        <v>44573</v>
      </c>
      <c r="P68" s="107">
        <f>IF(ISBLANK($I68),"",IF(EXACT(($I68),(PROPER(TEXT(P$3,"dddd")))),"",IF(OR(EXACT(($I68),PROPER(TEXT(P66,"dddd"))),(EXACT(($I68),PROPER(TEXT(P67,"dddd"))))),"",IF(EXACT(P$4,$J68),IF(O68="",IF(OR(($K68=4),($K68=3),($K68=2),($K68=1)),INDEX(Calendario!$D$3:$H$55,MATCH(P$4,Calendario!$A$3:$A$55,0),MATCH($I68,Calendario!$D$2:$H$2,0)),"")),IF($K68=1,IF(AND(M68="",EXACT((P$4),(CONCATENATE(Calendario!$A$1," ",(MID($J68,8,2))+1)))),INDEX(Calendario!$D$3:$H$55,MATCH(P$4,Calendario!$A$3:$A$55,0),MATCH($I68,Calendario!$D$2:$H$2,0)),IF(O68="",IF(EXACT(($I68),(PROPER(TEXT(O$3,"dddd")))),INDEX(Calendario!$D$3:$H$55,MATCH(P$4,Calendario!$A$3:$A$55,0),MATCH($I68,Calendario!$D$2:$H$2,0)),""),INDEX(Calendario!$D$3:$H$55,MATCH(P$4,Calendario!$A$3:$A$55,0),MATCH($I68,Calendario!$D$2:$H$2,0)))),IF(EXACT($M$4,"Semana 1"),IF($K68=2,IF(O68="",IF(OR(($J68="Semana 1"),($J68="Semana 2"),($J68="Semana 3"),($J68="Semana 4")),INDEX(Calendario!$D$3:$H$55,MATCH(P$4,Calendario!$A$3:$A$55,0),MATCH($I68,Calendario!$D$2:$H$2,0)),""),""),IF($K68=3,IF(AND((N68=""),(O68="")),IF(OR(($J68="Semana 1"),($J68="Semana 2"),($J68="Semana 3"),($J68="Semana 4")),INDEX(Calendario!$D$3:$H$55,MATCH(P$4,Calendario!$A$3:$A$55,0),MATCH($I68,Calendario!$D$2:$H$2,0)),""),""),IF($K68=4,IF(AND((M68=""),(N68=""),(O68="")),IF(OR(($J68="Semana 1"),($J68="Semana 2"),($J68="Semana 3"),($J68="Semana 4")),INDEX(Calendario!$D$3:$H$55,MATCH(P$4,Calendario!$A$3:$A$55,0),MATCH($I68,Calendario!$D$2:$H$2,0)),""),"")))),IF($K68=2,IF(O68="",IF(OR(($J68="Semana 1"),($J68="Semana 2"),($J68="Semana 3")),INDEX(Calendario!$D$3:$H$55,MATCH(P$4,Calendario!$A$3:$A$55,0),MATCH($I68,Calendario!$D$2:$H$2,0)),""),""),IF($K68=3,IF(AND((N68=""),(O68="")),IF(OR(($J68="Semana 1"),($J68="Semana 2"),($J68="Semana 3")),INDEX(Calendario!$D$3:$H$55,MATCH(P$4,Calendario!$A$3:$A$55,0),MATCH($I68,Calendario!$D$2:$H$2,0)),""),""),IF($K68=4,IF(AND((M68=""),(N68=""),(O68="")),IF(OR(($J68="Semana 1"),($J68="Semana 2"),($J68="Semana 3")),INDEX(Calendario!$D$3:$H$55,MATCH(P$4,Calendario!$A$3:$A$55,0),MATCH($I68,Calendario!$D$2:$H$2,0)),""),""))))))))))</f>
        <v>44580</v>
      </c>
      <c r="Q68" s="107">
        <f>IF(ISBLANK($I68),"",IF(EXACT(($I68),(PROPER(TEXT(Q$3,"dddd")))),"",IF(OR(EXACT(($I68),PROPER(TEXT(Q66,"dddd"))),(EXACT(($I68),PROPER(TEXT(Q67,"dddd"))))),"",IF(EXACT(Q$4,$J68),IF(P68="",IF(OR(($K68=4),($K68=3),($K68=2),($K68=1)),INDEX(Calendario!$D$3:$H$55,MATCH(Q$4,Calendario!$A$3:$A$55,0),MATCH($I68,Calendario!$D$2:$H$2,0)),"")),IF($K68=1,IF(AND(M68="",EXACT((Q$4),(CONCATENATE(Calendario!$A$1," ",(MID($J68,8,2))+1)))),INDEX(Calendario!$D$3:$H$55,MATCH(Q$4,Calendario!$A$3:$A$55,0),MATCH($I68,Calendario!$D$2:$H$2,0)),IF(P68="","",INDEX(Calendario!$D$3:$H$55,MATCH(Q$4,Calendario!$A$3:$A$55,0),MATCH($I68,Calendario!$D$2:$H$2,0)))),IF(EXACT($M$4,"Semana 1"),IF($K68=2,IF(P68="",IF(OR(($J68="Semana 1"),($J68="Semana 2"),($J68="Semana 3"),($J68="Semana 4"),($J68="Semana 5")),INDEX(Calendario!$D$3:$H$55,MATCH(Q$4,Calendario!$A$3:$A$55,0),MATCH($I68,Calendario!$D$2:$H$2,0)),""),""),IF($K68=3,IF(AND((O68=""),(P68="")),IF(OR(($J68="Semana 1"),($J68="Semana 2"),($J68="Semana 3"),($J68="Semana 4"),($J68="Semana 5")),INDEX(Calendario!$D$3:$H$55,MATCH(Q$4,Calendario!$A$3:$A$55,0),MATCH($I68,Calendario!$D$2:$H$2,0)),""),""),IF($K68=4,IF(AND((N68=""),(O68=""),(P68="")),IF(OR(($J68="Semana 1"),($J68="Semana 2"),($J68="Semana 3"),($J68="Semana 4"),($J68="Semana 5")),INDEX(Calendario!$D$3:$H$55,MATCH(Q$4,Calendario!$A$3:$A$55,0),MATCH($I68,Calendario!$D$2:$H$2,0)),""),"")))),IF($K68=2,IF(P68="",IF(OR(($J68="Semana 1"),($J68="Semana 2"),($J68="Semana 3"),($J68="Semana 4")),INDEX(Calendario!$D$3:$H$55,MATCH(Q$4,Calendario!$A$3:$A$55,0),MATCH($I68,Calendario!$D$2:$H$2,0)),""),""),IF($K68=3,IF(AND((O68=""),(P68="")),IF(OR(($J68="Semana 1"),($J68="Semana 2"),($J68="Semana 3"),($J68="Semana 4")),INDEX(Calendario!$D$3:$H$55,MATCH(Q$4,Calendario!$A$3:$A$55,0),MATCH($I68,Calendario!$D$2:$H$2,0)),""),""),IF($K68=4,IF(AND((N68=""),(O68=""),(P68="")),IF(OR(($J68="Semana 1"),($J68="Semana 2"),($J68="Semana 3"),($J68="Semana 4")),INDEX(Calendario!$D$3:$H$55,MATCH(Q$4,Calendario!$A$3:$A$55,0),MATCH($I68,Calendario!$D$2:$H$2,0)),""),""))))))))))</f>
        <v>44587</v>
      </c>
      <c r="R68" s="108">
        <f>IF(ISBLANK($I68),"",IF(EXACT(($I68),(PROPER(TEXT(R$3,"dddd")))),"",IF(OR(EXACT(($I68),PROPER(TEXT(R66,"dddd"))),(EXACT(($I68),PROPER(TEXT(R67,"dddd"))))),"",IF(EXACT(R$4,$J68),IF(Q68="",IF(OR(($K68=4),($K68=3),($K68=2),($K68=1)),INDEX(Calendario!$D$3:$H$55,MATCH(R$4,Calendario!$A$3:$A$55,0),MATCH($I68,Calendario!$D$2:$H$2,0)),"")),IF($K68=1,IF(AND(N68="",EXACT((R$4),(CONCATENATE(Calendario!$A$1," ",(MID($J68,8,2))+1)))),INDEX(Calendario!$D$3:$H$55,MATCH(R$4,Calendario!$A$3:$A$55,0),MATCH($I68,Calendario!$D$2:$H$2,0)),IF(Q68="","",INDEX(Calendario!$D$3:$H$55,MATCH(R$4,Calendario!$A$3:$A$55,0),MATCH($I68,Calendario!$D$2:$H$2,0)))),IF(EXACT($M$4,"Semana 1"),IF($K68=2,IF(Q68="",IF(OR(($J68="Semana 1"),($J68="Semana 2"),($J68="Semana 3"),($J68="Semana 4"),($J68="Semana 5"),($J68="Semana 6")),INDEX(Calendario!$D$3:$H$55,MATCH(R$4,Calendario!$A$3:$A$55,0),MATCH($I68,Calendario!$D$2:$H$2,0)),""),""),IF($K68=3,IF(AND((P68=""),(Q68="")),IF(OR(($J68="Semana 1"),($J68="Semana 2"),($J68="Semana 3"),($J68="Semana 4"),($J68="Semana 5"),($J68="Semana 6")),INDEX(Calendario!$D$3:$H$55,MATCH(R$4,Calendario!$A$3:$A$55,0),MATCH($I68,Calendario!$D$2:$H$2,0)),""),""),IF($K68=4,IF(AND((O68=""),(P68=""),(Q68="")),IF(OR(($J68="Semana 1"),($J68="Semana 2"),($J68="Semana 3"),($J68="Semana 4"),($J68="Semana 5"),($J68="Semana 6")),INDEX(Calendario!$D$3:$H$55,MATCH(R$4,Calendario!$A$3:$A$55,0),MATCH($I68,Calendario!$D$2:$H$2,0)),""),"")))),IF($K68=2,IF(Q68="",IF(OR(($J68="Semana 1"),($J68="Semana 2"),($J68="Semana 3"),($J68="Semana 4"),($J68="Semana 5")),INDEX(Calendario!$D$3:$H$55,MATCH(R$4,Calendario!$A$3:$A$55,0),MATCH($I68,Calendario!$D$2:$H$2,0)),""),""),IF($K68=3,IF(AND((P68=""),(Q68="")),IF(OR(($J68="Semana 1"),($J68="Semana 2"),($J68="Semana 3"),($J68="Semana 4"),($J68="Semana 5")),INDEX(Calendario!$D$3:$H$55,MATCH(R$4,Calendario!$A$3:$A$55,0),MATCH($I68,Calendario!$D$2:$H$2,0)),""),""),IF($K68=4,IF(AND((O68=""),(P68=""),(Q68="")),IF(OR(($J68="Semana 1"),($J68="Semana 2"),($J68="Semana 3"),($J68="Semana 4"),($J68="Semana 5")),INDEX(Calendario!$D$3:$H$55,MATCH(R$4,Calendario!$A$3:$A$55,0),MATCH($I68,Calendario!$D$2:$H$2,0)),""),""))))))))))</f>
        <v>44594</v>
      </c>
      <c r="S68" s="108">
        <f>IF(ISBLANK($I68),"",IF(EXACT(($I68),(PROPER(TEXT(S$3,"dddd")))),"",IF(OR(EXACT(($I68),PROPER(TEXT(S66,"dddd"))),(EXACT(($I68),PROPER(TEXT(S67,"dddd"))))),"",IF(EXACT(S$4,$J68),IF(R68="",IF(OR(($K68=4),($K68=3),($K68=2),($K68=1)),INDEX(Calendario!$D$3:$H$55,MATCH(S$4,Calendario!$A$3:$A$55,0),MATCH($I68,Calendario!$D$2:$H$2,0)),"")),IF($K68=1,IF(AND(O68="",EXACT((S$4),(CONCATENATE(Calendario!$A$1," ",(MID($J68,8,2))+1)))),INDEX(Calendario!$D$3:$H$55,MATCH(S$4,Calendario!$A$3:$A$55,0),MATCH($I68,Calendario!$D$2:$H$2,0)),IF(R68="",IF(EXACT(($I68),(PROPER(TEXT(R$3,"dddd")))),INDEX(Calendario!$D$3:$H$55,MATCH(S$4,Calendario!$A$3:$A$55,0),MATCH($I68,Calendario!$D$2:$H$2,0)),""),INDEX(Calendario!$D$3:$H$55,MATCH(S$4,Calendario!$A$3:$A$55,0),MATCH($I68,Calendario!$D$2:$H$2,0)))),IF(EXACT($M$4,"Semana 1"),IF($K68=2,IF(R68="",IF(OR(($J68="Semana 1"),($J68="Semana 2"),($J68="Semana 3"),($J68="Semana 4"),($J68="Semana 5"),($J68="Semana 6"),($J68="Semana 7")),INDEX(Calendario!$D$3:$H$55,MATCH(S$4,Calendario!$A$3:$A$55,0),MATCH($I68,Calendario!$D$2:$H$2,0)),""),""),IF($K68=3,IF(AND((Q68=""),(R68="")),IF(OR(($J68="Semana 1"),($J68="Semana 2"),($J68="Semana 3"),($J68="Semana 4"),($J68="Semana 5"),($J68="Semana 6"),($J68="Semana 7")),INDEX(Calendario!$D$3:$H$55,MATCH(S$4,Calendario!$A$3:$A$55,0),MATCH($I68,Calendario!$D$2:$H$2,0)),""),""),IF($K68=4,IF(AND((P68=""),(Q68=""),(R68="")),IF(OR(($J68="Semana 1"),($J68="Semana 2"),($J68="Semana 3"),($J68="Semana 4"),($J68="Semana 5"),($J68="Semana 6"),($J68="Semana 7")),INDEX(Calendario!$D$3:$H$55,MATCH(S$4,Calendario!$A$3:$A$55,0),MATCH($I68,Calendario!$D$2:$H$2,0)),""),"")))),IF($K68=2,IF(R68="",IF(OR(($J68="Semana 1"),($J68="Semana 2"),($J68="Semana 3"),($J68="Semana 4"),($J68="Semana 5"),($J68="Semana 6")),INDEX(Calendario!$D$3:$H$55,MATCH(S$4,Calendario!$A$3:$A$55,0),MATCH($I68,Calendario!$D$2:$H$2,0)),""),""),IF($K68=3,IF(AND((Q68=""),(R68="")),IF(OR(($J68="Semana 1"),($J68="Semana 2"),($J68="Semana 3"),($J68="Semana 4"),($J68="Semana 5"),($J68="Semana 6")),INDEX(Calendario!$D$3:$H$55,MATCH(S$4,Calendario!$A$3:$A$55,0),MATCH($I68,Calendario!$D$2:$H$2,0)),""),""),IF($K68=4,IF(AND((P68=""),(Q68=""),(R68="")),IF(OR(($J68="Semana 1"),($J68="Semana 2"),($J68="Semana 3"),($J68="Semana 4"),($J68="Semana 5"),($J68="Semana 6")),INDEX(Calendario!$D$3:$H$55,MATCH(S$4,Calendario!$A$3:$A$55,0),MATCH($I68,Calendario!$D$2:$H$2,0)),""),""))))))))))</f>
        <v>44601</v>
      </c>
      <c r="T68" s="108">
        <f>IF(ISBLANK($I68),"",IF(EXACT(($I68),(PROPER(TEXT(T$3,"dddd")))),"",IF(OR(EXACT(($I68),PROPER(TEXT(T66,"dddd"))),(EXACT(($I68),PROPER(TEXT(T67,"dddd"))))),"",IF(EXACT(T$4,$J68),IF(S68="",IF(OR(($K68=4),($K68=3),($K68=2),($K68=1)),INDEX(Calendario!$D$3:$H$55,MATCH(T$4,Calendario!$A$3:$A$55,0),MATCH($I68,Calendario!$D$2:$H$2,0)),"")),IF($K68=1,IF(AND(P68="",EXACT((T$4),(CONCATENATE(Calendario!$A$1," ",(MID($J68,8,2))+1)))),INDEX(Calendario!$D$3:$H$55,MATCH(T$4,Calendario!$A$3:$A$55,0),MATCH($I68,Calendario!$D$2:$H$2,0)),IF(S68="",IF(EXACT(($I68),(PROPER(TEXT(S$3,"dddd")))),INDEX(Calendario!$D$3:$H$55,MATCH(T$4,Calendario!$A$3:$A$55,0),MATCH($I68,Calendario!$D$2:$H$2,0)),""),INDEX(Calendario!$D$3:$H$55,MATCH(T$4,Calendario!$A$3:$A$55,0),MATCH($I68,Calendario!$D$2:$H$2,0)))),IF(EXACT($M$4,"Semana 1"),IF($K68=2,IF(S68="",IF(OR(($J68="Semana 1"),($J68="Semana 2"),($J68="Semana 3"),($J68="Semana 4"),($J68="Semana 5"),($J68="Semana 6"),($J68="Semana 7"),($J68="Semana 8")),INDEX(Calendario!$D$3:$H$55,MATCH(T$4,Calendario!$A$3:$A$55,0),MATCH($I68,Calendario!$D$2:$H$2,0)),""),""),IF($K68=3,IF(AND((R68=""),(S68="")),IF(OR(($J68="Semana 1"),($J68="Semana 2"),($J68="Semana 3"),($J68="Semana 4"),($J68="Semana 5"),($J68="Semana 6"),($J68="Semana 7"),($J68="Semana 8")),INDEX(Calendario!$D$3:$H$55,MATCH(T$4,Calendario!$A$3:$A$55,0),MATCH($I68,Calendario!$D$2:$H$2,0)),""),""),IF($K68=4,IF(AND((Q68=""),(R68=""),(S68="")),IF(OR(($J68="Semana 1"),($J68="Semana 2"),($J68="Semana 3"),($J68="Semana 4"),($J68="Semana 5"),($J68="Semana 6"),($J68="Semana 7"),($J68="Semana 8")),INDEX(Calendario!$D$3:$H$55,MATCH(T$4,Calendario!$A$3:$A$55,0),MATCH($I68,Calendario!$D$2:$H$2,0)),""),"")))),IF($K68=2,IF(S68="",IF(OR(($J68="Semana 1"),($J68="Semana 2"),($J68="Semana 3"),($J68="Semana 4"),($J68="Semana 5"),($J68="Semana 6"),($J68="Semana 7")),INDEX(Calendario!$D$3:$H$55,MATCH(T$4,Calendario!$A$3:$A$55,0),MATCH($I68,Calendario!$D$2:$H$2,0)),""),""),IF($K68=3,IF(AND((R68=""),(S68="")),IF(OR(($J68="Semana 1"),($J68="Semana 2"),($J68="Semana 3"),($J68="Semana 4"),($J68="Semana 5"),($J68="Semana 6"),($J68="Semana 7")),INDEX(Calendario!$D$3:$H$55,MATCH(T$4,Calendario!$A$3:$A$55,0),MATCH($I68,Calendario!$D$2:$H$2,0)),""),""),IF($K68=4,IF(AND((Q68=""),(R68=""),(S68="")),IF(OR(($J68="Semana 1"),($J68="Semana 2"),($J68="Semana 3"),($J68="Semana 4"),($J68="Semana 5"),($J68="Semana 6"),($J68="Semana 7")),INDEX(Calendario!$D$3:$H$55,MATCH(T$4,Calendario!$A$3:$A$55,0),MATCH($I68,Calendario!$D$2:$H$2,0)),""),""))))))))))</f>
        <v>44608</v>
      </c>
      <c r="U68" s="108">
        <f>IF(ISBLANK($I68),"",IF(OR(EXACT(($I68),PROPER(TEXT(U67,"dddd"))),(EXACT(($I68),PROPER(TEXT(U66,"dddd"))))),"",IF(EXACT(($I68),(PROPER(TEXT(U$3,"dddd")))),"",IF($K68=1,INDEX(Calendario!$D$3:$H$55,MATCH(U$4,Calendario!$A$3:$A$55,0),MATCH($I68,Calendario!$D$2:$H$2,0)),IF($K68=2,IF(T68="",INDEX(Calendario!$D$3:$H$55,MATCH(U$4,Calendario!$A$3:$A$55,0),MATCH($I68,Calendario!$D$2:$H$2,0)),""),IF($K68=3,IF(AND((S68=""),(T68="")),INDEX(Calendario!$D$3:$H$55,MATCH(U$4,Calendario!$A$3:$A$55,0),MATCH($I68,Calendario!$D$2:$H$2,0)),""),IF($K68=4,IF(AND((R68=""),(S68=""),(T68="")),INDEX(Calendario!$D$3:$H$55,MATCH(U$4,Calendario!$A$3:$A$55,0),MATCH($I68,Calendario!$D$2:$H$2,0)),""))))))))</f>
        <v>44615</v>
      </c>
      <c r="V68" s="107">
        <f>IF(ISBLANK($I68),"",IF(OR(EXACT(($I68),PROPER(TEXT(V67,"dddd"))),(EXACT(($I68),PROPER(TEXT(V66,"dddd"))))),"",IF(EXACT(($I68),(PROPER(TEXT(V$3,"dddd")))),"",IF($K68=1,INDEX(Calendario!$D$3:$H$55,MATCH(V$4,Calendario!$A$3:$A$55,0),MATCH($I68,Calendario!$D$2:$H$2,0)),IF($K68=2,IF(U68="",INDEX(Calendario!$D$3:$H$55,MATCH(V$4,Calendario!$A$3:$A$55,0),MATCH($I68,Calendario!$D$2:$H$2,0)),""),IF($K68=3,IF(AND((T68=""),(U68="")),INDEX(Calendario!$D$3:$H$55,MATCH(V$4,Calendario!$A$3:$A$55,0),MATCH($I68,Calendario!$D$2:$H$2,0)),""),IF($K68=4,IF(AND((S68=""),(T68=""),(U68="")),INDEX(Calendario!$D$3:$H$55,MATCH(V$4,Calendario!$A$3:$A$55,0),MATCH($I68,Calendario!$D$2:$H$2,0)),""))))))))</f>
        <v>44622</v>
      </c>
      <c r="W68" s="107">
        <f>IF(ISBLANK($I68),"",IF(OR(EXACT(($I68),PROPER(TEXT(W67,"dddd"))),(EXACT(($I68),PROPER(TEXT(W66,"dddd"))))),"",IF(EXACT(($I68),(PROPER(TEXT(W$3,"dddd")))),"",IF($K68=1,INDEX(Calendario!$D$3:$H$55,MATCH(W$4,Calendario!$A$3:$A$55,0),MATCH($I68,Calendario!$D$2:$H$2,0)),IF($K68=2,IF(V68="",INDEX(Calendario!$D$3:$H$55,MATCH(W$4,Calendario!$A$3:$A$55,0),MATCH($I68,Calendario!$D$2:$H$2,0)),""),IF($K68=3,IF(AND((U68=""),(V68="")),INDEX(Calendario!$D$3:$H$55,MATCH(W$4,Calendario!$A$3:$A$55,0),MATCH($I68,Calendario!$D$2:$H$2,0)),""),IF($K68=4,IF(AND((T68=""),(U68=""),(V68="")),INDEX(Calendario!$D$3:$H$55,MATCH(W$4,Calendario!$A$3:$A$55,0),MATCH($I68,Calendario!$D$2:$H$2,0)),""))))))))</f>
        <v>44629</v>
      </c>
      <c r="X68" s="107">
        <f>IF(ISBLANK($I68),"",IF(OR(EXACT(($I68),PROPER(TEXT(X67,"dddd"))),(EXACT(($I68),PROPER(TEXT(X66,"dddd"))))),"",IF(EXACT(($I68),(PROPER(TEXT(X$3,"dddd")))),"",IF($K68=1,INDEX(Calendario!$D$3:$H$55,MATCH(X$4,Calendario!$A$3:$A$55,0),MATCH($I68,Calendario!$D$2:$H$2,0)),IF($K68=2,IF(W68="",INDEX(Calendario!$D$3:$H$55,MATCH(X$4,Calendario!$A$3:$A$55,0),MATCH($I68,Calendario!$D$2:$H$2,0)),""),IF($K68=3,IF(AND((V68=""),(W68="")),INDEX(Calendario!$D$3:$H$55,MATCH(X$4,Calendario!$A$3:$A$55,0),MATCH($I68,Calendario!$D$2:$H$2,0)),""),IF($K68=4,IF(AND((U68=""),(V68=""),(W68="")),INDEX(Calendario!$D$3:$H$55,MATCH(X$4,Calendario!$A$3:$A$55,0),MATCH($I68,Calendario!$D$2:$H$2,0)),""))))))))</f>
        <v>44636</v>
      </c>
      <c r="Y68" s="107">
        <f>IF(ISBLANK($I68),"",IF(OR(EXACT(($I68),PROPER(TEXT(Y67,"dddd"))),(EXACT(($I68),PROPER(TEXT(Y66,"dddd"))))),"",IF(EXACT(($I68),(PROPER(TEXT(Y$3,"dddd")))),"",IF($K68=1,INDEX(Calendario!$D$3:$H$55,MATCH(Y$4,Calendario!$A$3:$A$55,0),MATCH($I68,Calendario!$D$2:$H$2,0)),IF($K68=2,IF(X68="",INDEX(Calendario!$D$3:$H$55,MATCH(Y$4,Calendario!$A$3:$A$55,0),MATCH($I68,Calendario!$D$2:$H$2,0)),""),IF($K68=3,IF(AND((W68=""),(X68="")),INDEX(Calendario!$D$3:$H$55,MATCH(Y$4,Calendario!$A$3:$A$55,0),MATCH($I68,Calendario!$D$2:$H$2,0)),""),IF($K68=4,IF(AND((V68=""),(W68=""),(X68="")),INDEX(Calendario!$D$3:$H$55,MATCH(Y$4,Calendario!$A$3:$A$55,0),MATCH($I68,Calendario!$D$2:$H$2,0)),""))))))))</f>
        <v>44643</v>
      </c>
      <c r="Z68" s="107">
        <f>IF(ISBLANK($I68),"",IF(OR(EXACT(($I68),PROPER(TEXT(Z67,"dddd"))),(EXACT(($I68),PROPER(TEXT(Z66,"dddd"))))),"",IF(EXACT(($I68),(PROPER(TEXT(Z$3,"dddd")))),"",IF($K68=1,INDEX(Calendario!$D$3:$H$55,MATCH(Z$4,Calendario!$A$3:$A$55,0),MATCH($I68,Calendario!$D$2:$H$2,0)),IF($K68=2,IF(Y68="",INDEX(Calendario!$D$3:$H$55,MATCH(Z$4,Calendario!$A$3:$A$55,0),MATCH($I68,Calendario!$D$2:$H$2,0)),""),IF($K68=3,IF(AND((X68=""),(Y68="")),INDEX(Calendario!$D$3:$H$55,MATCH(Z$4,Calendario!$A$3:$A$55,0),MATCH($I68,Calendario!$D$2:$H$2,0)),""),IF($K68=4,IF(AND((W68=""),(X68=""),(Y68="")),INDEX(Calendario!$D$3:$H$55,MATCH(Z$4,Calendario!$A$3:$A$55,0),MATCH($I68,Calendario!$D$2:$H$2,0)),""))))))))</f>
        <v>44650</v>
      </c>
      <c r="AA68" s="108">
        <f>IF(ISBLANK($I68),"",IF(OR(EXACT(($I68),PROPER(TEXT(AA67,"dddd"))),(EXACT(($I68),PROPER(TEXT(AA66,"dddd"))))),"",IF(EXACT(($I68),(PROPER(TEXT(AA$3,"dddd")))),"",IF($K68=1,INDEX(Calendario!$D$3:$H$55,MATCH(AA$4,Calendario!$A$3:$A$55,0),MATCH($I68,Calendario!$D$2:$H$2,0)),IF($K68=2,IF(Z68="",INDEX(Calendario!$D$3:$H$55,MATCH(AA$4,Calendario!$A$3:$A$55,0),MATCH($I68,Calendario!$D$2:$H$2,0)),""),IF($K68=3,IF(AND((Y68=""),(Z68="")),INDEX(Calendario!$D$3:$H$55,MATCH(AA$4,Calendario!$A$3:$A$55,0),MATCH($I68,Calendario!$D$2:$H$2,0)),""),IF($K68=4,IF(AND((X68=""),(Y68=""),(Z68="")),INDEX(Calendario!$D$3:$H$55,MATCH(AA$4,Calendario!$A$3:$A$55,0),MATCH($I68,Calendario!$D$2:$H$2,0)),""))))))))</f>
        <v>44657</v>
      </c>
      <c r="AB68" s="108">
        <f>IF(ISBLANK($I68),"",IF(OR(EXACT(($I68),PROPER(TEXT(AB67,"dddd"))),(EXACT(($I68),PROPER(TEXT(AB66,"dddd"))))),"",IF(EXACT(($I68),(PROPER(TEXT(AB$3,"dddd")))),"",IF($K68=1,INDEX(Calendario!$D$3:$H$55,MATCH(AB$4,Calendario!$A$3:$A$55,0),MATCH($I68,Calendario!$D$2:$H$2,0)),IF($K68=2,IF(AA68="",INDEX(Calendario!$D$3:$H$55,MATCH(AB$4,Calendario!$A$3:$A$55,0),MATCH($I68,Calendario!$D$2:$H$2,0)),""),IF($K68=3,IF(AND((Z68=""),(AA68="")),INDEX(Calendario!$D$3:$H$55,MATCH(AB$4,Calendario!$A$3:$A$55,0),MATCH($I68,Calendario!$D$2:$H$2,0)),""),IF($K68=4,IF(AND((Y68=""),(Z68=""),(AA68="")),INDEX(Calendario!$D$3:$H$55,MATCH(AB$4,Calendario!$A$3:$A$55,0),MATCH($I68,Calendario!$D$2:$H$2,0)),""))))))))</f>
        <v>44664</v>
      </c>
      <c r="AC68" s="108">
        <f>IF(ISBLANK($I68),"",IF(OR(EXACT(($I68),PROPER(TEXT(AC67,"dddd"))),(EXACT(($I68),PROPER(TEXT(AC66,"dddd"))))),"",IF(EXACT(($I68),(PROPER(TEXT(AC$3,"dddd")))),"",IF($K68=1,INDEX(Calendario!$D$3:$H$55,MATCH(AC$4,Calendario!$A$3:$A$55,0),MATCH($I68,Calendario!$D$2:$H$2,0)),IF($K68=2,IF(AB68="",INDEX(Calendario!$D$3:$H$55,MATCH(AC$4,Calendario!$A$3:$A$55,0),MATCH($I68,Calendario!$D$2:$H$2,0)),""),IF($K68=3,IF(AND((AA68=""),(AB68="")),INDEX(Calendario!$D$3:$H$55,MATCH(AC$4,Calendario!$A$3:$A$55,0),MATCH($I68,Calendario!$D$2:$H$2,0)),""),IF($K68=4,IF(AND((Z68=""),(AA68=""),(AB68="")),INDEX(Calendario!$D$3:$H$55,MATCH(AC$4,Calendario!$A$3:$A$55,0),MATCH($I68,Calendario!$D$2:$H$2,0)),""))))))))</f>
        <v>44671</v>
      </c>
      <c r="AD68" s="108">
        <f>IF(ISBLANK($I68),"",IF(OR(EXACT(($I68),PROPER(TEXT(AD67,"dddd"))),(EXACT(($I68),PROPER(TEXT(AD66,"dddd"))))),"",IF(EXACT(($I68),(PROPER(TEXT(AD$3,"dddd")))),"",IF($K68=1,INDEX(Calendario!$D$3:$H$55,MATCH(AD$4,Calendario!$A$3:$A$55,0),MATCH($I68,Calendario!$D$2:$H$2,0)),IF($K68=2,IF(AC68="",INDEX(Calendario!$D$3:$H$55,MATCH(AD$4,Calendario!$A$3:$A$55,0),MATCH($I68,Calendario!$D$2:$H$2,0)),""),IF($K68=3,IF(AND((AB68=""),(AC68="")),INDEX(Calendario!$D$3:$H$55,MATCH(AD$4,Calendario!$A$3:$A$55,0),MATCH($I68,Calendario!$D$2:$H$2,0)),""),IF($K68=4,IF(AND((AA68=""),(AB68=""),(AC68="")),INDEX(Calendario!$D$3:$H$55,MATCH(AD$4,Calendario!$A$3:$A$55,0),MATCH($I68,Calendario!$D$2:$H$2,0)),""))))))))</f>
        <v>44678</v>
      </c>
      <c r="AE68" s="107">
        <f>IF(ISBLANK($I68),"",IF(OR(EXACT(($I68),PROPER(TEXT(AE67,"dddd"))),(EXACT(($I68),PROPER(TEXT(AE66,"dddd"))))),"",IF(EXACT(($I68),(PROPER(TEXT(AE$3,"dddd")))),"",IF($K68=1,INDEX(Calendario!$D$3:$H$55,MATCH(AE$4,Calendario!$A$3:$A$55,0),MATCH($I68,Calendario!$D$2:$H$2,0)),IF($K68=2,IF(AD68="",INDEX(Calendario!$D$3:$H$55,MATCH(AE$4,Calendario!$A$3:$A$55,0),MATCH($I68,Calendario!$D$2:$H$2,0)),""),IF($K68=3,IF(AND((AC68=""),(AD68="")),INDEX(Calendario!$D$3:$H$55,MATCH(AE$4,Calendario!$A$3:$A$55,0),MATCH($I68,Calendario!$D$2:$H$2,0)),""),IF($K68=4,IF(AND((AB68=""),(AC68=""),(AD68="")),INDEX(Calendario!$D$3:$H$55,MATCH(AE$4,Calendario!$A$3:$A$55,0),MATCH($I68,Calendario!$D$2:$H$2,0)),""))))))))</f>
        <v>44685</v>
      </c>
      <c r="AF68" s="107">
        <f>IF(ISBLANK($I68),"",IF(OR(EXACT(($I68),PROPER(TEXT(AF67,"dddd"))),(EXACT(($I68),PROPER(TEXT(AF66,"dddd"))))),"",IF(EXACT(($I68),(PROPER(TEXT(AF$3,"dddd")))),"",IF($K68=1,INDEX(Calendario!$D$3:$H$55,MATCH(AF$4,Calendario!$A$3:$A$55,0),MATCH($I68,Calendario!$D$2:$H$2,0)),IF($K68=2,IF(AE68="",INDEX(Calendario!$D$3:$H$55,MATCH(AF$4,Calendario!$A$3:$A$55,0),MATCH($I68,Calendario!$D$2:$H$2,0)),""),IF($K68=3,IF(AND((AD68=""),(AE68="")),INDEX(Calendario!$D$3:$H$55,MATCH(AF$4,Calendario!$A$3:$A$55,0),MATCH($I68,Calendario!$D$2:$H$2,0)),""),IF($K68=4,IF(AND((AC68=""),(AD68=""),(AE68="")),INDEX(Calendario!$D$3:$H$55,MATCH(AF$4,Calendario!$A$3:$A$55,0),MATCH($I68,Calendario!$D$2:$H$2,0)),""))))))))</f>
        <v>44692</v>
      </c>
      <c r="AG68" s="107">
        <f>IF(ISBLANK($I68),"",IF(OR(EXACT(($I68),PROPER(TEXT(AG67,"dddd"))),(EXACT(($I68),PROPER(TEXT(AG66,"dddd"))))),"",IF(EXACT(($I68),(PROPER(TEXT(AG$3,"dddd")))),"",IF($K68=1,INDEX(Calendario!$D$3:$H$55,MATCH(AG$4,Calendario!$A$3:$A$55,0),MATCH($I68,Calendario!$D$2:$H$2,0)),IF($K68=2,IF(AF68="",INDEX(Calendario!$D$3:$H$55,MATCH(AG$4,Calendario!$A$3:$A$55,0),MATCH($I68,Calendario!$D$2:$H$2,0)),""),IF($K68=3,IF(AND((AE68=""),(AF68="")),INDEX(Calendario!$D$3:$H$55,MATCH(AG$4,Calendario!$A$3:$A$55,0),MATCH($I68,Calendario!$D$2:$H$2,0)),""),IF($K68=4,IF(AND((AD68=""),(AE68=""),(AF68="")),INDEX(Calendario!$D$3:$H$55,MATCH(AG$4,Calendario!$A$3:$A$55,0),MATCH($I68,Calendario!$D$2:$H$2,0)),""))))))))</f>
        <v>44699</v>
      </c>
      <c r="AH68" s="107">
        <f>IF(ISBLANK($I68),"",IF(OR(EXACT(($I68),PROPER(TEXT(AH67,"dddd"))),(EXACT(($I68),PROPER(TEXT(AH66,"dddd"))))),"",IF(EXACT(($I68),(PROPER(TEXT(AH$3,"dddd")))),"",IF($K68=1,INDEX(Calendario!$D$3:$H$55,MATCH(AH$4,Calendario!$A$3:$A$55,0),MATCH($I68,Calendario!$D$2:$H$2,0)),IF($K68=2,IF(AG68="",INDEX(Calendario!$D$3:$H$55,MATCH(AH$4,Calendario!$A$3:$A$55,0),MATCH($I68,Calendario!$D$2:$H$2,0)),""),IF($K68=3,IF(AND((AF68=""),(AG68="")),INDEX(Calendario!$D$3:$H$55,MATCH(AH$4,Calendario!$A$3:$A$55,0),MATCH($I68,Calendario!$D$2:$H$2,0)),""),IF($K68=4,IF(AND((AE68=""),(AF68=""),(AG68="")),INDEX(Calendario!$D$3:$H$55,MATCH(AH$4,Calendario!$A$3:$A$55,0),MATCH($I68,Calendario!$D$2:$H$2,0)),""))))))))</f>
        <v>44706</v>
      </c>
      <c r="AI68" s="108">
        <f>IF(ISBLANK($I68),"",IF(OR(EXACT(($I68),PROPER(TEXT(AI67,"dddd"))),(EXACT(($I68),PROPER(TEXT(AI66,"dddd"))))),"",IF(EXACT(($I68),(PROPER(TEXT(AI$3,"dddd")))),"",IF($K68=1,INDEX(Calendario!$D$3:$H$55,MATCH(AI$4,Calendario!$A$3:$A$55,0),MATCH($I68,Calendario!$D$2:$H$2,0)),IF($K68=2,IF(AH68="",INDEX(Calendario!$D$3:$H$55,MATCH(AI$4,Calendario!$A$3:$A$55,0),MATCH($I68,Calendario!$D$2:$H$2,0)),""),IF($K68=3,IF(AND((AG68=""),(AH68="")),INDEX(Calendario!$D$3:$H$55,MATCH(AI$4,Calendario!$A$3:$A$55,0),MATCH($I68,Calendario!$D$2:$H$2,0)),""),IF($K68=4,IF(AND((AF68=""),(AG68=""),(AH68="")),INDEX(Calendario!$D$3:$H$55,MATCH(AI$4,Calendario!$A$3:$A$55,0),MATCH($I68,Calendario!$D$2:$H$2,0)),""))))))))</f>
        <v>44713</v>
      </c>
      <c r="AJ68" s="108">
        <f>IF(ISBLANK($I68),"",IF(OR(EXACT(($I68),PROPER(TEXT(AJ67,"dddd"))),(EXACT(($I68),PROPER(TEXT(AJ66,"dddd"))))),"",IF(EXACT(($I68),(PROPER(TEXT(AJ$3,"dddd")))),"",IF($K68=1,INDEX(Calendario!$D$3:$H$55,MATCH(AJ$4,Calendario!$A$3:$A$55,0),MATCH($I68,Calendario!$D$2:$H$2,0)),IF($K68=2,IF(AI68="",INDEX(Calendario!$D$3:$H$55,MATCH(AJ$4,Calendario!$A$3:$A$55,0),MATCH($I68,Calendario!$D$2:$H$2,0)),""),IF($K68=3,IF(AND((AH68=""),(AI68="")),INDEX(Calendario!$D$3:$H$55,MATCH(AJ$4,Calendario!$A$3:$A$55,0),MATCH($I68,Calendario!$D$2:$H$2,0)),""),IF($K68=4,IF(AND((AG68=""),(AH68=""),(AI68="")),INDEX(Calendario!$D$3:$H$55,MATCH(AJ$4,Calendario!$A$3:$A$55,0),MATCH($I68,Calendario!$D$2:$H$2,0)),""))))))))</f>
        <v>44720</v>
      </c>
      <c r="AK68" s="108">
        <f>IF(ISBLANK($I68),"",IF(OR(EXACT(($I68),PROPER(TEXT(AK67,"dddd"))),(EXACT(($I68),PROPER(TEXT(AK66,"dddd"))))),"",IF(EXACT(($I68),(PROPER(TEXT(AK$3,"dddd")))),"",IF($K68=1,INDEX(Calendario!$D$3:$H$55,MATCH(AK$4,Calendario!$A$3:$A$55,0),MATCH($I68,Calendario!$D$2:$H$2,0)),IF($K68=2,IF(AJ68="",INDEX(Calendario!$D$3:$H$55,MATCH(AK$4,Calendario!$A$3:$A$55,0),MATCH($I68,Calendario!$D$2:$H$2,0)),""),IF($K68=3,IF(AND((AI68=""),(AJ68="")),INDEX(Calendario!$D$3:$H$55,MATCH(AK$4,Calendario!$A$3:$A$55,0),MATCH($I68,Calendario!$D$2:$H$2,0)),""),IF($K68=4,IF(AND((AH68=""),(AI68=""),(AJ68="")),INDEX(Calendario!$D$3:$H$55,MATCH(AK$4,Calendario!$A$3:$A$55,0),MATCH($I68,Calendario!$D$2:$H$2,0)),""))))))))</f>
        <v>44727</v>
      </c>
      <c r="AL68" s="108">
        <f>IF(ISBLANK($I68),"",IF(OR(EXACT(($I68),PROPER(TEXT(AL67,"dddd"))),(EXACT(($I68),PROPER(TEXT(AL66,"dddd"))))),"",IF(EXACT(($I68),(PROPER(TEXT(AL$3,"dddd")))),"",IF($K68=1,INDEX(Calendario!$D$3:$H$55,MATCH(AL$4,Calendario!$A$3:$A$55,0),MATCH($I68,Calendario!$D$2:$H$2,0)),IF($K68=2,IF(AK68="",INDEX(Calendario!$D$3:$H$55,MATCH(AL$4,Calendario!$A$3:$A$55,0),MATCH($I68,Calendario!$D$2:$H$2,0)),""),IF($K68=3,IF(AND((AJ68=""),(AK68="")),INDEX(Calendario!$D$3:$H$55,MATCH(AL$4,Calendario!$A$3:$A$55,0),MATCH($I68,Calendario!$D$2:$H$2,0)),""),IF($K68=4,IF(AND((AI68=""),(AJ68=""),(AK68="")),INDEX(Calendario!$D$3:$H$55,MATCH(AL$4,Calendario!$A$3:$A$55,0),MATCH($I68,Calendario!$D$2:$H$2,0)),""))))))))</f>
        <v>44734</v>
      </c>
      <c r="AM68" s="108">
        <f>IF(ISBLANK($I68),"",IF(OR(EXACT(($I68),PROPER(TEXT(AM67,"dddd"))),(EXACT(($I68),PROPER(TEXT(AM66,"dddd"))))),"",IF(EXACT(($I68),(PROPER(TEXT(AM$3,"dddd")))),"",IF($K68=1,INDEX(Calendario!$D$3:$H$55,MATCH(AM$4,Calendario!$A$3:$A$55,0),MATCH($I68,Calendario!$D$2:$H$2,0)),IF($K68=2,IF(AL68="",INDEX(Calendario!$D$3:$H$55,MATCH(AM$4,Calendario!$A$3:$A$55,0),MATCH($I68,Calendario!$D$2:$H$2,0)),""),IF($K68=3,IF(AND((AK68=""),(AL68="")),INDEX(Calendario!$D$3:$H$55,MATCH(AM$4,Calendario!$A$3:$A$55,0),MATCH($I68,Calendario!$D$2:$H$2,0)),""),IF($K68=4,IF(AND((AJ68=""),(AK68=""),(AL68="")),INDEX(Calendario!$D$3:$H$55,MATCH(AM$4,Calendario!$A$3:$A$55,0),MATCH($I68,Calendario!$D$2:$H$2,0)),""))))))))</f>
        <v>44741</v>
      </c>
      <c r="AN68" s="107">
        <f>IF(ISBLANK($I68),"",IF(OR(EXACT(($I68),PROPER(TEXT(AN67,"dddd"))),(EXACT(($I68),PROPER(TEXT(AN66,"dddd"))))),"",IF(EXACT(($I68),(PROPER(TEXT(AN$3,"dddd")))),"",IF($K68=1,INDEX(Calendario!$D$3:$H$55,MATCH(AN$4,Calendario!$A$3:$A$55,0),MATCH($I68,Calendario!$D$2:$H$2,0)),IF($K68=2,IF(AM68="",INDEX(Calendario!$D$3:$H$55,MATCH(AN$4,Calendario!$A$3:$A$55,0),MATCH($I68,Calendario!$D$2:$H$2,0)),""),IF($K68=3,IF(AND((AL68=""),(AM68="")),INDEX(Calendario!$D$3:$H$55,MATCH(AN$4,Calendario!$A$3:$A$55,0),MATCH($I68,Calendario!$D$2:$H$2,0)),""),IF($K68=4,IF(AND((AK68=""),(AL68=""),(AM68="")),INDEX(Calendario!$D$3:$H$55,MATCH(AN$4,Calendario!$A$3:$A$55,0),MATCH($I68,Calendario!$D$2:$H$2,0)),""))))))))</f>
        <v>44748</v>
      </c>
      <c r="AO68" s="107">
        <f>IF(ISBLANK($I68),"",IF(OR(EXACT(($I68),PROPER(TEXT(AO67,"dddd"))),(EXACT(($I68),PROPER(TEXT(AO66,"dddd"))))),"",IF(EXACT(($I68),(PROPER(TEXT(AO$3,"dddd")))),"",IF($K68=1,INDEX(Calendario!$D$3:$H$55,MATCH(AO$4,Calendario!$A$3:$A$55,0),MATCH($I68,Calendario!$D$2:$H$2,0)),IF($K68=2,IF(AN68="",INDEX(Calendario!$D$3:$H$55,MATCH(AO$4,Calendario!$A$3:$A$55,0),MATCH($I68,Calendario!$D$2:$H$2,0)),""),IF($K68=3,IF(AND((AM68=""),(AN68="")),INDEX(Calendario!$D$3:$H$55,MATCH(AO$4,Calendario!$A$3:$A$55,0),MATCH($I68,Calendario!$D$2:$H$2,0)),""),IF($K68=4,IF(AND((AL68=""),(AM68=""),(AN68="")),INDEX(Calendario!$D$3:$H$55,MATCH(AO$4,Calendario!$A$3:$A$55,0),MATCH($I68,Calendario!$D$2:$H$2,0)),""))))))))</f>
        <v>44755</v>
      </c>
      <c r="AP68" s="107" t="str">
        <f>IF(ISBLANK($I68),"",IF(OR(EXACT(($I68),PROPER(TEXT(AP67,"dddd"))),(EXACT(($I68),PROPER(TEXT(AP66,"dddd"))))),"",IF(EXACT(($I68),(PROPER(TEXT(AP$3,"dddd")))),"",IF($K68=1,INDEX(Calendario!$D$3:$H$55,MATCH(AP$4,Calendario!$A$3:$A$55,0),MATCH($I68,Calendario!$D$2:$H$2,0)),IF($K68=2,IF(AO68="",INDEX(Calendario!$D$3:$H$55,MATCH(AP$4,Calendario!$A$3:$A$55,0),MATCH($I68,Calendario!$D$2:$H$2,0)),""),IF($K68=3,IF(AND((AN68=""),(AO68="")),INDEX(Calendario!$D$3:$H$55,MATCH(AP$4,Calendario!$A$3:$A$55,0),MATCH($I68,Calendario!$D$2:$H$2,0)),""),IF($K68=4,IF(AND((AM68=""),(AN68=""),(AO68="")),INDEX(Calendario!$D$3:$H$55,MATCH(AP$4,Calendario!$A$3:$A$55,0),MATCH($I68,Calendario!$D$2:$H$2,0)),""))))))))</f>
        <v/>
      </c>
      <c r="AQ68" s="107">
        <f>IF(ISBLANK($I68),"",IF(OR(EXACT(($I68),PROPER(TEXT(AQ67,"dddd"))),(EXACT(($I68),PROPER(TEXT(AQ66,"dddd"))))),"",IF(EXACT(($I68),(PROPER(TEXT(AQ$3,"dddd")))),"",IF($K68=1,INDEX(Calendario!$D$3:$H$55,MATCH(AQ$4,Calendario!$A$3:$A$55,0),MATCH($I68,Calendario!$D$2:$H$2,0)),IF($K68=2,IF(AP68="",INDEX(Calendario!$D$3:$H$55,MATCH(AQ$4,Calendario!$A$3:$A$55,0),MATCH($I68,Calendario!$D$2:$H$2,0)),""),IF($K68=3,IF(AND((AO68=""),(AP68="")),INDEX(Calendario!$D$3:$H$55,MATCH(AQ$4,Calendario!$A$3:$A$55,0),MATCH($I68,Calendario!$D$2:$H$2,0)),""),IF($K68=4,IF(AND((AN68=""),(AO68=""),(AP68="")),INDEX(Calendario!$D$3:$H$55,MATCH(AQ$4,Calendario!$A$3:$A$55,0),MATCH($I68,Calendario!$D$2:$H$2,0)),""))))))))</f>
        <v>44769</v>
      </c>
      <c r="AR68" s="108">
        <f>IF(ISBLANK($I68),"",IF(OR(EXACT(($I68),PROPER(TEXT(AR67,"dddd"))),(EXACT(($I68),PROPER(TEXT(AR66,"dddd"))))),"",IF(EXACT(($I68),(PROPER(TEXT(AR$3,"dddd")))),"",IF($K68=1,INDEX(Calendario!$D$3:$H$55,MATCH(AR$4,Calendario!$A$3:$A$55,0),MATCH($I68,Calendario!$D$2:$H$2,0)),IF($K68=2,IF(AQ68="",INDEX(Calendario!$D$3:$H$55,MATCH(AR$4,Calendario!$A$3:$A$55,0),MATCH($I68,Calendario!$D$2:$H$2,0)),""),IF($K68=3,IF(AND((AP68=""),(AQ68="")),INDEX(Calendario!$D$3:$H$55,MATCH(AR$4,Calendario!$A$3:$A$55,0),MATCH($I68,Calendario!$D$2:$H$2,0)),""),IF($K68=4,IF(AND((AO68=""),(AP68=""),(AQ68="")),INDEX(Calendario!$D$3:$H$55,MATCH(AR$4,Calendario!$A$3:$A$55,0),MATCH($I68,Calendario!$D$2:$H$2,0)),""))))))))</f>
        <v>44776</v>
      </c>
      <c r="AS68" s="108">
        <f>IF(ISBLANK($I68),"",IF(OR(EXACT(($I68),PROPER(TEXT(AS67,"dddd"))),(EXACT(($I68),PROPER(TEXT(AS66,"dddd"))))),"",IF(EXACT(($I68),(PROPER(TEXT(AS$3,"dddd")))),"",IF($K68=1,INDEX(Calendario!$D$3:$H$55,MATCH(AS$4,Calendario!$A$3:$A$55,0),MATCH($I68,Calendario!$D$2:$H$2,0)),IF($K68=2,IF(AR68="",INDEX(Calendario!$D$3:$H$55,MATCH(AS$4,Calendario!$A$3:$A$55,0),MATCH($I68,Calendario!$D$2:$H$2,0)),""),IF($K68=3,IF(AND((AQ68=""),(AR68="")),INDEX(Calendario!$D$3:$H$55,MATCH(AS$4,Calendario!$A$3:$A$55,0),MATCH($I68,Calendario!$D$2:$H$2,0)),""),IF($K68=4,IF(AND((AP68=""),(AQ68=""),(AR68="")),INDEX(Calendario!$D$3:$H$55,MATCH(AS$4,Calendario!$A$3:$A$55,0),MATCH($I68,Calendario!$D$2:$H$2,0)),""))))))))</f>
        <v>44783</v>
      </c>
      <c r="AT68" s="108">
        <f>IF(ISBLANK($I68),"",IF(OR(EXACT(($I68),PROPER(TEXT(AT67,"dddd"))),(EXACT(($I68),PROPER(TEXT(AT66,"dddd"))))),"",IF(EXACT(($I68),(PROPER(TEXT(AT$3,"dddd")))),"",IF($K68=1,INDEX(Calendario!$D$3:$H$55,MATCH(AT$4,Calendario!$A$3:$A$55,0),MATCH($I68,Calendario!$D$2:$H$2,0)),IF($K68=2,IF(AS68="",INDEX(Calendario!$D$3:$H$55,MATCH(AT$4,Calendario!$A$3:$A$55,0),MATCH($I68,Calendario!$D$2:$H$2,0)),""),IF($K68=3,IF(AND((AR68=""),(AS68="")),INDEX(Calendario!$D$3:$H$55,MATCH(AT$4,Calendario!$A$3:$A$55,0),MATCH($I68,Calendario!$D$2:$H$2,0)),""),IF($K68=4,IF(AND((AQ68=""),(AR68=""),(AS68="")),INDEX(Calendario!$D$3:$H$55,MATCH(AT$4,Calendario!$A$3:$A$55,0),MATCH($I68,Calendario!$D$2:$H$2,0)),""))))))))</f>
        <v>44790</v>
      </c>
      <c r="AU68" s="108">
        <f>IF(ISBLANK($I68),"",IF(OR(EXACT(($I68),PROPER(TEXT(AU67,"dddd"))),(EXACT(($I68),PROPER(TEXT(AU66,"dddd"))))),"",IF(EXACT(($I68),(PROPER(TEXT(AU$3,"dddd")))),"",IF($K68=1,INDEX(Calendario!$D$3:$H$55,MATCH(AU$4,Calendario!$A$3:$A$55,0),MATCH($I68,Calendario!$D$2:$H$2,0)),IF($K68=2,IF(AT68="",INDEX(Calendario!$D$3:$H$55,MATCH(AU$4,Calendario!$A$3:$A$55,0),MATCH($I68,Calendario!$D$2:$H$2,0)),""),IF($K68=3,IF(AND((AS68=""),(AT68="")),INDEX(Calendario!$D$3:$H$55,MATCH(AU$4,Calendario!$A$3:$A$55,0),MATCH($I68,Calendario!$D$2:$H$2,0)),""),IF($K68=4,IF(AND((AR68=""),(AS68=""),(AT68="")),INDEX(Calendario!$D$3:$H$55,MATCH(AU$4,Calendario!$A$3:$A$55,0),MATCH($I68,Calendario!$D$2:$H$2,0)),""))))))))</f>
        <v>44797</v>
      </c>
      <c r="AV68" s="107">
        <f>IF(ISBLANK($I68),"",IF(OR(EXACT(($I68),PROPER(TEXT(AV67,"dddd"))),(EXACT(($I68),PROPER(TEXT(AV66,"dddd"))))),"",IF(EXACT(($I68),(PROPER(TEXT(AV$3,"dddd")))),"",IF($K68=1,INDEX(Calendario!$D$3:$H$55,MATCH(AV$4,Calendario!$A$3:$A$55,0),MATCH($I68,Calendario!$D$2:$H$2,0)),IF($K68=2,IF(AU68="",INDEX(Calendario!$D$3:$H$55,MATCH(AV$4,Calendario!$A$3:$A$55,0),MATCH($I68,Calendario!$D$2:$H$2,0)),""),IF($K68=3,IF(AND((AT68=""),(AU68="")),INDEX(Calendario!$D$3:$H$55,MATCH(AV$4,Calendario!$A$3:$A$55,0),MATCH($I68,Calendario!$D$2:$H$2,0)),""),IF($K68=4,IF(AND((AS68=""),(AT68=""),(AU68="")),INDEX(Calendario!$D$3:$H$55,MATCH(AV$4,Calendario!$A$3:$A$55,0),MATCH($I68,Calendario!$D$2:$H$2,0)),""))))))))</f>
        <v>44804</v>
      </c>
      <c r="AW68" s="107">
        <f>IF(ISBLANK($I68),"",IF(OR(EXACT(($I68),PROPER(TEXT(AW67,"dddd"))),(EXACT(($I68),PROPER(TEXT(AW66,"dddd"))))),"",IF(EXACT(($I68),(PROPER(TEXT(AW$3,"dddd")))),"",IF($K68=1,INDEX(Calendario!$D$3:$H$55,MATCH(AW$4,Calendario!$A$3:$A$55,0),MATCH($I68,Calendario!$D$2:$H$2,0)),IF($K68=2,IF(AV68="",INDEX(Calendario!$D$3:$H$55,MATCH(AW$4,Calendario!$A$3:$A$55,0),MATCH($I68,Calendario!$D$2:$H$2,0)),""),IF($K68=3,IF(AND((AU68=""),(AV68="")),INDEX(Calendario!$D$3:$H$55,MATCH(AW$4,Calendario!$A$3:$A$55,0),MATCH($I68,Calendario!$D$2:$H$2,0)),""),IF($K68=4,IF(AND((AT68=""),(AU68=""),(AV68="")),INDEX(Calendario!$D$3:$H$55,MATCH(AW$4,Calendario!$A$3:$A$55,0),MATCH($I68,Calendario!$D$2:$H$2,0)),""))))))))</f>
        <v>44811</v>
      </c>
      <c r="AX68" s="107">
        <f>IF(ISBLANK($I68),"",IF(OR(EXACT(($I68),PROPER(TEXT(AX67,"dddd"))),(EXACT(($I68),PROPER(TEXT(AX66,"dddd"))))),"",IF(EXACT(($I68),(PROPER(TEXT(AX$3,"dddd")))),"",IF($K68=1,INDEX(Calendario!$D$3:$H$55,MATCH(AX$4,Calendario!$A$3:$A$55,0),MATCH($I68,Calendario!$D$2:$H$2,0)),IF($K68=2,IF(AW68="",INDEX(Calendario!$D$3:$H$55,MATCH(AX$4,Calendario!$A$3:$A$55,0),MATCH($I68,Calendario!$D$2:$H$2,0)),""),IF($K68=3,IF(AND((AV68=""),(AW68="")),INDEX(Calendario!$D$3:$H$55,MATCH(AX$4,Calendario!$A$3:$A$55,0),MATCH($I68,Calendario!$D$2:$H$2,0)),""),IF($K68=4,IF(AND((AU68=""),(AV68=""),(AW68="")),INDEX(Calendario!$D$3:$H$55,MATCH(AX$4,Calendario!$A$3:$A$55,0),MATCH($I68,Calendario!$D$2:$H$2,0)),""))))))))</f>
        <v>44818</v>
      </c>
      <c r="AY68" s="107">
        <f>IF(ISBLANK($I68),"",IF(OR(EXACT(($I68),PROPER(TEXT(AY67,"dddd"))),(EXACT(($I68),PROPER(TEXT(AY66,"dddd"))))),"",IF(EXACT(($I68),(PROPER(TEXT(AY$3,"dddd")))),"",IF($K68=1,INDEX(Calendario!$D$3:$H$55,MATCH(AY$4,Calendario!$A$3:$A$55,0),MATCH($I68,Calendario!$D$2:$H$2,0)),IF($K68=2,IF(AX68="",INDEX(Calendario!$D$3:$H$55,MATCH(AY$4,Calendario!$A$3:$A$55,0),MATCH($I68,Calendario!$D$2:$H$2,0)),""),IF($K68=3,IF(AND((AW68=""),(AX68="")),INDEX(Calendario!$D$3:$H$55,MATCH(AY$4,Calendario!$A$3:$A$55,0),MATCH($I68,Calendario!$D$2:$H$2,0)),""),IF($K68=4,IF(AND((AV68=""),(AW68=""),(AX68="")),INDEX(Calendario!$D$3:$H$55,MATCH(AY$4,Calendario!$A$3:$A$55,0),MATCH($I68,Calendario!$D$2:$H$2,0)),""))))))))</f>
        <v>44825</v>
      </c>
      <c r="AZ68" s="107">
        <f>IF(ISBLANK($I68),"",IF(OR(EXACT(($I68),PROPER(TEXT(AZ67,"dddd"))),(EXACT(($I68),PROPER(TEXT(AZ66,"dddd"))))),"",IF(EXACT(($I68),(PROPER(TEXT(AZ$3,"dddd")))),"",IF($K68=1,INDEX(Calendario!$D$3:$H$55,MATCH(AZ$4,Calendario!$A$3:$A$55,0),MATCH($I68,Calendario!$D$2:$H$2,0)),IF($K68=2,IF(AY68="",INDEX(Calendario!$D$3:$H$55,MATCH(AZ$4,Calendario!$A$3:$A$55,0),MATCH($I68,Calendario!$D$2:$H$2,0)),""),IF($K68=3,IF(AND((AX68=""),(AY68="")),INDEX(Calendario!$D$3:$H$55,MATCH(AZ$4,Calendario!$A$3:$A$55,0),MATCH($I68,Calendario!$D$2:$H$2,0)),""),IF($K68=4,IF(AND((AW68=""),(AX68=""),(AY68="")),INDEX(Calendario!$D$3:$H$55,MATCH(AZ$4,Calendario!$A$3:$A$55,0),MATCH($I68,Calendario!$D$2:$H$2,0)),""))))))))</f>
        <v>44832</v>
      </c>
      <c r="BA68" s="108">
        <f>IF(ISBLANK($I68),"",IF(OR(EXACT(($I68),PROPER(TEXT(BA67,"dddd"))),(EXACT(($I68),PROPER(TEXT(BA66,"dddd"))))),"",IF(EXACT(($I68),(PROPER(TEXT(BA$3,"dddd")))),"",IF($K68=1,INDEX(Calendario!$D$3:$H$55,MATCH(BA$4,Calendario!$A$3:$A$55,0),MATCH($I68,Calendario!$D$2:$H$2,0)),IF($K68=2,IF(AZ68="",INDEX(Calendario!$D$3:$H$55,MATCH(BA$4,Calendario!$A$3:$A$55,0),MATCH($I68,Calendario!$D$2:$H$2,0)),""),IF($K68=3,IF(AND((AY68=""),(AZ68="")),INDEX(Calendario!$D$3:$H$55,MATCH(BA$4,Calendario!$A$3:$A$55,0),MATCH($I68,Calendario!$D$2:$H$2,0)),""),IF($K68=4,IF(AND((AX68=""),(AY68=""),(AZ68="")),INDEX(Calendario!$D$3:$H$55,MATCH(BA$4,Calendario!$A$3:$A$55,0),MATCH($I68,Calendario!$D$2:$H$2,0)),""))))))))</f>
        <v>44839</v>
      </c>
      <c r="BB68" s="108">
        <f>IF(ISBLANK($I68),"",IF(OR(EXACT(($I68),PROPER(TEXT(BB67,"dddd"))),(EXACT(($I68),PROPER(TEXT(BB66,"dddd"))))),"",IF(EXACT(($I68),(PROPER(TEXT(BB$3,"dddd")))),"",IF($K68=1,INDEX(Calendario!$D$3:$H$55,MATCH(BB$4,Calendario!$A$3:$A$55,0),MATCH($I68,Calendario!$D$2:$H$2,0)),IF($K68=2,IF(BA68="",INDEX(Calendario!$D$3:$H$55,MATCH(BB$4,Calendario!$A$3:$A$55,0),MATCH($I68,Calendario!$D$2:$H$2,0)),""),IF($K68=3,IF(AND((AZ68=""),(BA68="")),INDEX(Calendario!$D$3:$H$55,MATCH(BB$4,Calendario!$A$3:$A$55,0),MATCH($I68,Calendario!$D$2:$H$2,0)),""),IF($K68=4,IF(AND((AY68=""),(AZ68=""),(BA68="")),INDEX(Calendario!$D$3:$H$55,MATCH(BB$4,Calendario!$A$3:$A$55,0),MATCH($I68,Calendario!$D$2:$H$2,0)),""))))))))</f>
        <v>44846</v>
      </c>
      <c r="BC68" s="108">
        <f>IF(ISBLANK($I68),"",IF(OR(EXACT(($I68),PROPER(TEXT(BC67,"dddd"))),(EXACT(($I68),PROPER(TEXT(BC66,"dddd"))))),"",IF(EXACT(($I68),(PROPER(TEXT(BC$3,"dddd")))),"",IF($K68=1,INDEX(Calendario!$D$3:$H$55,MATCH(BC$4,Calendario!$A$3:$A$55,0),MATCH($I68,Calendario!$D$2:$H$2,0)),IF($K68=2,IF(BB68="",INDEX(Calendario!$D$3:$H$55,MATCH(BC$4,Calendario!$A$3:$A$55,0),MATCH($I68,Calendario!$D$2:$H$2,0)),""),IF($K68=3,IF(AND((BA68=""),(BB68="")),INDEX(Calendario!$D$3:$H$55,MATCH(BC$4,Calendario!$A$3:$A$55,0),MATCH($I68,Calendario!$D$2:$H$2,0)),""),IF($K68=4,IF(AND((AZ68=""),(BA68=""),(BB68="")),INDEX(Calendario!$D$3:$H$55,MATCH(BC$4,Calendario!$A$3:$A$55,0),MATCH($I68,Calendario!$D$2:$H$2,0)),""))))))))</f>
        <v>44853</v>
      </c>
      <c r="BD68" s="108">
        <f>IF(ISBLANK($I68),"",IF(OR(EXACT(($I68),PROPER(TEXT(BD67,"dddd"))),(EXACT(($I68),PROPER(TEXT(BD66,"dddd"))))),"",IF(EXACT(($I68),(PROPER(TEXT(BD$3,"dddd")))),"",IF($K68=1,INDEX(Calendario!$D$3:$H$55,MATCH(BD$4,Calendario!$A$3:$A$55,0),MATCH($I68,Calendario!$D$2:$H$2,0)),IF($K68=2,IF(BC68="",INDEX(Calendario!$D$3:$H$55,MATCH(BD$4,Calendario!$A$3:$A$55,0),MATCH($I68,Calendario!$D$2:$H$2,0)),""),IF($K68=3,IF(AND((BB68=""),(BC68="")),INDEX(Calendario!$D$3:$H$55,MATCH(BD$4,Calendario!$A$3:$A$55,0),MATCH($I68,Calendario!$D$2:$H$2,0)),""),IF($K68=4,IF(AND((BA68=""),(BB68=""),(BC68="")),INDEX(Calendario!$D$3:$H$55,MATCH(BD$4,Calendario!$A$3:$A$55,0),MATCH($I68,Calendario!$D$2:$H$2,0)),""))))))))</f>
        <v>44860</v>
      </c>
      <c r="BE68" s="107">
        <f>IF(ISBLANK($I68),"",IF(OR(EXACT(($I68),PROPER(TEXT(BE67,"dddd"))),(EXACT(($I68),PROPER(TEXT(BE66,"dddd"))))),"",IF(EXACT(($I68),(PROPER(TEXT(BE$3,"dddd")))),"",IF($K68=1,INDEX(Calendario!$D$3:$H$55,MATCH(BE$4,Calendario!$A$3:$A$55,0),MATCH($I68,Calendario!$D$2:$H$2,0)),IF($K68=2,IF(BD68="",INDEX(Calendario!$D$3:$H$55,MATCH(BE$4,Calendario!$A$3:$A$55,0),MATCH($I68,Calendario!$D$2:$H$2,0)),""),IF($K68=3,IF(AND((BC68=""),(BD68="")),INDEX(Calendario!$D$3:$H$55,MATCH(BE$4,Calendario!$A$3:$A$55,0),MATCH($I68,Calendario!$D$2:$H$2,0)),""),IF($K68=4,IF(AND((BB68=""),(BC68=""),(BD68="")),INDEX(Calendario!$D$3:$H$55,MATCH(BE$4,Calendario!$A$3:$A$55,0),MATCH($I68,Calendario!$D$2:$H$2,0)),""))))))))</f>
        <v>44867</v>
      </c>
      <c r="BF68" s="107">
        <f>IF(ISBLANK($I68),"",IF(OR(EXACT(($I68),PROPER(TEXT(BF67,"dddd"))),(EXACT(($I68),PROPER(TEXT(BF66,"dddd"))))),"",IF(EXACT(($I68),(PROPER(TEXT(BF$3,"dddd")))),"",IF($K68=1,INDEX(Calendario!$D$3:$H$55,MATCH(BF$4,Calendario!$A$3:$A$55,0),MATCH($I68,Calendario!$D$2:$H$2,0)),IF($K68=2,IF(BE68="",INDEX(Calendario!$D$3:$H$55,MATCH(BF$4,Calendario!$A$3:$A$55,0),MATCH($I68,Calendario!$D$2:$H$2,0)),""),IF($K68=3,IF(AND((BD68=""),(BE68="")),INDEX(Calendario!$D$3:$H$55,MATCH(BF$4,Calendario!$A$3:$A$55,0),MATCH($I68,Calendario!$D$2:$H$2,0)),""),IF($K68=4,IF(AND((BC68=""),(BD68=""),(BE68="")),INDEX(Calendario!$D$3:$H$55,MATCH(BF$4,Calendario!$A$3:$A$55,0),MATCH($I68,Calendario!$D$2:$H$2,0)),""))))))))</f>
        <v>44874</v>
      </c>
      <c r="BG68" s="107">
        <f>IF(ISBLANK($I68),"",IF(OR(EXACT(($I68),PROPER(TEXT(BG67,"dddd"))),(EXACT(($I68),PROPER(TEXT(BG66,"dddd"))))),"",IF(EXACT(($I68),(PROPER(TEXT(BG$3,"dddd")))),"",IF($K68=1,INDEX(Calendario!$D$3:$H$55,MATCH(BG$4,Calendario!$A$3:$A$55,0),MATCH($I68,Calendario!$D$2:$H$2,0)),IF($K68=2,IF(BF68="",INDEX(Calendario!$D$3:$H$55,MATCH(BG$4,Calendario!$A$3:$A$55,0),MATCH($I68,Calendario!$D$2:$H$2,0)),""),IF($K68=3,IF(AND((BE68=""),(BF68="")),INDEX(Calendario!$D$3:$H$55,MATCH(BG$4,Calendario!$A$3:$A$55,0),MATCH($I68,Calendario!$D$2:$H$2,0)),""),IF($K68=4,IF(AND((BD68=""),(BE68=""),(BF68="")),INDEX(Calendario!$D$3:$H$55,MATCH(BG$4,Calendario!$A$3:$A$55,0),MATCH($I68,Calendario!$D$2:$H$2,0)),""))))))))</f>
        <v>44881</v>
      </c>
      <c r="BH68" s="107">
        <f>IF(ISBLANK($I68),"",IF(OR(EXACT(($I68),PROPER(TEXT(BH67,"dddd"))),(EXACT(($I68),PROPER(TEXT(BH66,"dddd"))))),"",IF(EXACT(($I68),(PROPER(TEXT(BH$3,"dddd")))),"",IF($K68=1,INDEX(Calendario!$D$3:$H$55,MATCH(BH$4,Calendario!$A$3:$A$55,0),MATCH($I68,Calendario!$D$2:$H$2,0)),IF($K68=2,IF(BG68="",INDEX(Calendario!$D$3:$H$55,MATCH(BH$4,Calendario!$A$3:$A$55,0),MATCH($I68,Calendario!$D$2:$H$2,0)),""),IF($K68=3,IF(AND((BF68=""),(BG68="")),INDEX(Calendario!$D$3:$H$55,MATCH(BH$4,Calendario!$A$3:$A$55,0),MATCH($I68,Calendario!$D$2:$H$2,0)),""),IF($K68=4,IF(AND((BE68=""),(BF68=""),(BG68="")),INDEX(Calendario!$D$3:$H$55,MATCH(BH$4,Calendario!$A$3:$A$55,0),MATCH($I68,Calendario!$D$2:$H$2,0)),""))))))))</f>
        <v>44888</v>
      </c>
      <c r="BI68" s="108">
        <f>IF(ISBLANK($I68),"",IF(OR(EXACT(($I68),PROPER(TEXT(BI67,"dddd"))),(EXACT(($I68),PROPER(TEXT(BI66,"dddd"))))),"",IF(EXACT(($I68),(PROPER(TEXT(BI$3,"dddd")))),"",IF($K68=1,INDEX(Calendario!$D$3:$H$55,MATCH(BI$4,Calendario!$A$3:$A$55,0),MATCH($I68,Calendario!$D$2:$H$2,0)),IF($K68=2,IF(BH68="",INDEX(Calendario!$D$3:$H$55,MATCH(BI$4,Calendario!$A$3:$A$55,0),MATCH($I68,Calendario!$D$2:$H$2,0)),""),IF($K68=3,IF(AND((BG68=""),(BH68="")),INDEX(Calendario!$D$3:$H$55,MATCH(BI$4,Calendario!$A$3:$A$55,0),MATCH($I68,Calendario!$D$2:$H$2,0)),""),IF($K68=4,IF(AND((BF68=""),(BG68=""),(BH68="")),INDEX(Calendario!$D$3:$H$55,MATCH(BI$4,Calendario!$A$3:$A$55,0),MATCH($I68,Calendario!$D$2:$H$2,0)),""))))))))</f>
        <v>44895</v>
      </c>
      <c r="BJ68" s="108">
        <f>IF(ISBLANK($I68),"",IF(OR(EXACT(($I68),PROPER(TEXT(BJ67,"dddd"))),(EXACT(($I68),PROPER(TEXT(BJ66,"dddd"))))),"",IF(EXACT(($I68),(PROPER(TEXT(BJ$3,"dddd")))),"",IF($K68=1,INDEX(Calendario!$D$3:$H$55,MATCH(BJ$4,Calendario!$A$3:$A$55,0),MATCH($I68,Calendario!$D$2:$H$2,0)),IF($K68=2,IF(BI68="",INDEX(Calendario!$D$3:$H$55,MATCH(BJ$4,Calendario!$A$3:$A$55,0),MATCH($I68,Calendario!$D$2:$H$2,0)),""),IF($K68=3,IF(AND((BH68=""),(BI68="")),INDEX(Calendario!$D$3:$H$55,MATCH(BJ$4,Calendario!$A$3:$A$55,0),MATCH($I68,Calendario!$D$2:$H$2,0)),""),IF($K68=4,IF(AND((BG68=""),(BH68=""),(BI68="")),INDEX(Calendario!$D$3:$H$55,MATCH(BJ$4,Calendario!$A$3:$A$55,0),MATCH($I68,Calendario!$D$2:$H$2,0)),""))))))))</f>
        <v>44902</v>
      </c>
      <c r="BK68" s="108">
        <f>IF(ISBLANK($I68),"",IF(OR(EXACT(($I68),PROPER(TEXT(BK67,"dddd"))),(EXACT(($I68),PROPER(TEXT(BK66,"dddd"))))),"",IF(EXACT(($I68),(PROPER(TEXT(BK$3,"dddd")))),"",IF($K68=1,INDEX(Calendario!$D$3:$H$55,MATCH(BK$4,Calendario!$A$3:$A$55,0),MATCH($I68,Calendario!$D$2:$H$2,0)),IF($K68=2,IF(BJ68="",INDEX(Calendario!$D$3:$H$55,MATCH(BK$4,Calendario!$A$3:$A$55,0),MATCH($I68,Calendario!$D$2:$H$2,0)),""),IF($K68=3,IF(AND((BI68=""),(BJ68="")),INDEX(Calendario!$D$3:$H$55,MATCH(BK$4,Calendario!$A$3:$A$55,0),MATCH($I68,Calendario!$D$2:$H$2,0)),""),IF($K68=4,IF(AND((BH68=""),(BI68=""),(BJ68="")),INDEX(Calendario!$D$3:$H$55,MATCH(BK$4,Calendario!$A$3:$A$55,0),MATCH($I68,Calendario!$D$2:$H$2,0)),""))))))))</f>
        <v>44909</v>
      </c>
      <c r="BL68" s="108">
        <f>IF(ISBLANK($I68),"",IF(OR(EXACT(($I68),PROPER(TEXT(BL67,"dddd"))),(EXACT(($I68),PROPER(TEXT(BL66,"dddd"))))),"",IF(EXACT(($I68),(PROPER(TEXT(BL$3,"dddd")))),"",IF($K68=1,INDEX(Calendario!$D$3:$H$55,MATCH(BL$4,Calendario!$A$3:$A$55,0),MATCH($I68,Calendario!$D$2:$H$2,0)),IF($K68=2,IF(BK68="",INDEX(Calendario!$D$3:$H$55,MATCH(BL$4,Calendario!$A$3:$A$55,0),MATCH($I68,Calendario!$D$2:$H$2,0)),""),IF($K68=3,IF(AND((BJ68=""),(BK68="")),INDEX(Calendario!$D$3:$H$55,MATCH(BL$4,Calendario!$A$3:$A$55,0),MATCH($I68,Calendario!$D$2:$H$2,0)),""),IF($K68=4,IF(AND((BI68=""),(BJ68=""),(BK68="")),INDEX(Calendario!$D$3:$H$55,MATCH(BL$4,Calendario!$A$3:$A$55,0),MATCH($I68,Calendario!$D$2:$H$2,0)),""))))))))</f>
        <v>44916</v>
      </c>
      <c r="BM68" s="108">
        <f>IF(ISBLANK($I68),"",IF(OR(EXACT(($I68),PROPER(TEXT(BM67,"dddd"))),(EXACT(($I68),PROPER(TEXT(BM66,"dddd"))))),"",IF(EXACT(($I68),(PROPER(TEXT(BM$3,"dddd")))),"",IF($K68=1,INDEX(Calendario!$D$3:$H$55,MATCH(BM$4,Calendario!$A$3:$A$55,0),MATCH($I68,Calendario!$D$2:$H$2,0)),IF($K68=2,IF(BL68="",INDEX(Calendario!$D$3:$H$55,MATCH(BM$4,Calendario!$A$3:$A$55,0),MATCH($I68,Calendario!$D$2:$H$2,0)),""),IF($K68=3,IF(AND((BK68=""),(BL68="")),INDEX(Calendario!$D$3:$H$55,MATCH(BM$4,Calendario!$A$3:$A$55,0),MATCH($I68,Calendario!$D$2:$H$2,0)),""),IF($K68=4,IF(AND((BJ68=""),(BK68=""),(BL68="")),INDEX(Calendario!$D$3:$H$55,MATCH(BM$4,Calendario!$A$3:$A$55,0),MATCH($I68,Calendario!$D$2:$H$2,0)),""))))))))</f>
        <v>44923</v>
      </c>
      <c r="BO68" s="88" t="s">
        <v>891</v>
      </c>
    </row>
    <row r="69" spans="1:67" s="88" customFormat="1" ht="26.25" customHeight="1" x14ac:dyDescent="0.25">
      <c r="A69" s="178">
        <f t="shared" si="1"/>
        <v>50</v>
      </c>
      <c r="B69" s="176" t="s">
        <v>1283</v>
      </c>
      <c r="C69" s="176" t="s">
        <v>1578</v>
      </c>
      <c r="D69" s="177" t="str">
        <f>IF(ISNA(VLOOKUP(C69,TSeccBS!$D:$H,5,FALSE)),"",VLOOKUP(C69,TSeccBS!$D:$H,5,FALSE))</f>
        <v>CUCUTA</v>
      </c>
      <c r="E69" s="176" t="s">
        <v>891</v>
      </c>
      <c r="F69" s="176" t="s">
        <v>65</v>
      </c>
      <c r="G69" s="177" t="str">
        <f>IF(ISNA(VLOOKUP(F69,Tmunic!$C$2:$D$1160,2,FALSE)),"",VLOOKUP(F69,Tmunic!$C$2:$D$1160,2,FALSE))</f>
        <v>UB PAMPLONA</v>
      </c>
      <c r="H69" s="184" t="str">
        <f>IF(ISNA(VLOOKUP(G69,TDirReg!$F$1:$H$184,3,0)),"",VLOOKUP(G69,TDirReg!$F$1:$H$184,3,0))</f>
        <v>Carrera 9a N° 6-39 Hospital San Juan de Dios</v>
      </c>
      <c r="I69" s="196" t="s">
        <v>128</v>
      </c>
      <c r="J69" s="195" t="s">
        <v>132</v>
      </c>
      <c r="K69" s="197">
        <v>4</v>
      </c>
      <c r="L69" s="202">
        <f t="shared" si="2"/>
        <v>13</v>
      </c>
      <c r="M69" s="107" t="str">
        <f>IF(ISBLANK($I69),"",IF(EXACT(($I69),(PROPER(TEXT(M$3,"dddd")))),"",IF(EXACT(M$4,$J69),IF($K69=1,INDEX(Calendario!$D$3:$H$55,MATCH(M$4,Calendario!$A$3:$A$55,0),MATCH($I69,Calendario!$D$2:$H$2,0)),INDEX(Calendario!$D$3:$H$55,MATCH($J69,Calendario!$A$3:$A$55,0),MATCH($I69,Calendario!$D$2:$H$2,0))),"")))</f>
        <v/>
      </c>
      <c r="N69" s="107" t="str">
        <f>IF(ISBLANK($I69),"",IF(OR(EXACT(($I69),PROPER(TEXT(N67,"dddd"))),(EXACT(($I69),PROPER(TEXT(N68,"dddd"))))),"",IF(EXACT(($I69),(PROPER(TEXT(N$3,"dddd")))),"",IF(EXACT(N$4,$J69),IF(M69="",IF(OR(($K69=4),($K69=3),($K69=2),($K69=1)),INDEX(Calendario!$D$3:$H$55,MATCH(N$4,Calendario!$A$3:$A$55,0),MATCH($I69,Calendario!$D$2:$H$2,0)),"")),IF($K69=1,IF(AND(M69="",EXACT((N$4),(CONCATENATE(Calendario!$A$1," ",(MID($J69,8,2))+1)))),INDEX(Calendario!$D$3:$H$55,MATCH(N$4,Calendario!$A$3:$A$55,0),MATCH($I69,Calendario!$D$2:$H$2,0)),IF(M69="","",INDEX(Calendario!$D$3:$H$55,MATCH(N$4,Calendario!$A$3:$A$55,0),MATCH($I69,Calendario!$D$2:$H$2,0)))),IF($K69=2,IF(M69="",IF(EXACT($K69,N$4),INDEX(Calendario!$D$3:$H$55,MATCH(N$4,Calendario!$A$3:$A$55,0),MATCH($I69,Calendario!$D$2:$H$2,0)),""),""),IF($K69=3,IF((M69=""),IF(EXACT($K69,N$4),INDEX(Calendario!$D$3:$H$55,MATCH(N$4,Calendario!$A$3:$A$55,0),MATCH($I69,Calendario!$D$2:$H$2,0)),""),""),IF($K69=4,IF((M69=""),IF(EXACT($K69,N$4),INDEX(Calendario!$D$3:$H$55,MATCH(N$4,Calendario!$A$3:$A$55,0),MATCH($I69,Calendario!$D$2:$H$2,0)),""),""),1))))))))</f>
        <v/>
      </c>
      <c r="O69" s="107">
        <f>IF(ISBLANK($I69),"",IF(EXACT(($I69),(PROPER(TEXT(O$3,"dddd")))),"",IF(OR(EXACT(($I69),PROPER(TEXT(O67,"dddd"))),(EXACT(($I69),PROPER(TEXT(O68,"dddd"))))),"",IF(EXACT(O$4,$J69),IF(N69="",IF(OR(($K69=4),($K69=3),($K69=2),($K69=1)),INDEX(Calendario!$D$3:$H$55,MATCH(O$4,Calendario!$A$3:$A$55,0),MATCH($I69,Calendario!$D$2:$H$2,0)),"")),IF($K69=1,IF(AND(M69="",EXACT((O$4),(CONCATENATE(Calendario!$A$1," ",(MID($J69,8,2))+1)))),INDEX(Calendario!$D$3:$H$55,MATCH(O$4,Calendario!$A$3:$A$55,0),MATCH($I69,Calendario!$D$2:$H$2,0)),IF(N69="",IF(EXACT(($I69),(PROPER(TEXT(N$3,"dddd")))),INDEX(Calendario!$D$3:$H$55,MATCH(O$4,Calendario!$A$3:$A$55,0),MATCH($I69,Calendario!$D$2:$H$2,0)),""),INDEX(Calendario!$D$3:$H$55,MATCH(O$4,Calendario!$A$3:$A$55,0),MATCH($I69,Calendario!$D$2:$H$2,0)))),IF(EXACT($M$4,"Semana 1"),IF($K69=2,IF(N69="",IF(OR(($J69="Semana 1"),($J69="Semana 2"),($J69="Semana 3")),INDEX(Calendario!$D$3:$H$55,MATCH(O$4,Calendario!$A$3:$A$55,0),MATCH($I69,Calendario!$D$2:$H$2,0)),""),""),IF($K69=3,IF(AND((M69=""),(N69="")),IF(OR(($J69="Semana 1"),($J69="Semana 2"),($J69="Semana 3")),INDEX(Calendario!$D$3:$H$55,MATCH(O$4,Calendario!$A$3:$A$55,0),MATCH($I69,Calendario!$D$2:$H$2,0)),""),""),IF($K69=4,IF(AND((M69=""),(N69="")),IF(OR(($J69="Semana 1"),($J69="Semana 2"),($J69="Semana 3")),INDEX(Calendario!$D$3:$H$55,MATCH(O$4,Calendario!$A$3:$A$55,0),MATCH($I69,Calendario!$D$2:$H$2,0)),""),"")))),IF($K69=2,IF(N69="",IF(OR(($J69="Semana 1"),($J69="Semana 2")),INDEX(Calendario!$D$3:$H$55,MATCH(O$4,Calendario!$A$3:$A$55,0),MATCH($I69,Calendario!$D$2:$H$2,0)),""),""),IF($K69=3,IF(AND((M69=""),(N69="")),IF(OR(($J69="Semana 1"),($J69="Semana 2")),INDEX(Calendario!$D$3:$H$55,MATCH(O$4,Calendario!$A$3:$A$55,0),MATCH($I69,Calendario!$D$2:$H$2,0)),""),""),IF($K69=4,IF(AND((M69=""),(N69="")),IF(OR(($J69="Semana 1"),($J69="Semana 2")),INDEX(Calendario!$D$3:$H$55,MATCH(O$4,Calendario!$A$3:$A$55,0),MATCH($I69,Calendario!$D$2:$H$2,0)),""),""))))))))))</f>
        <v>44574</v>
      </c>
      <c r="P69" s="107" t="str">
        <f>IF(ISBLANK($I69),"",IF(EXACT(($I69),(PROPER(TEXT(P$3,"dddd")))),"",IF(OR(EXACT(($I69),PROPER(TEXT(P67,"dddd"))),(EXACT(($I69),PROPER(TEXT(P68,"dddd"))))),"",IF(EXACT(P$4,$J69),IF(O69="",IF(OR(($K69=4),($K69=3),($K69=2),($K69=1)),INDEX(Calendario!$D$3:$H$55,MATCH(P$4,Calendario!$A$3:$A$55,0),MATCH($I69,Calendario!$D$2:$H$2,0)),"")),IF($K69=1,IF(AND(M69="",EXACT((P$4),(CONCATENATE(Calendario!$A$1," ",(MID($J69,8,2))+1)))),INDEX(Calendario!$D$3:$H$55,MATCH(P$4,Calendario!$A$3:$A$55,0),MATCH($I69,Calendario!$D$2:$H$2,0)),IF(O69="",IF(EXACT(($I69),(PROPER(TEXT(O$3,"dddd")))),INDEX(Calendario!$D$3:$H$55,MATCH(P$4,Calendario!$A$3:$A$55,0),MATCH($I69,Calendario!$D$2:$H$2,0)),""),INDEX(Calendario!$D$3:$H$55,MATCH(P$4,Calendario!$A$3:$A$55,0),MATCH($I69,Calendario!$D$2:$H$2,0)))),IF(EXACT($M$4,"Semana 1"),IF($K69=2,IF(O69="",IF(OR(($J69="Semana 1"),($J69="Semana 2"),($J69="Semana 3"),($J69="Semana 4")),INDEX(Calendario!$D$3:$H$55,MATCH(P$4,Calendario!$A$3:$A$55,0),MATCH($I69,Calendario!$D$2:$H$2,0)),""),""),IF($K69=3,IF(AND((N69=""),(O69="")),IF(OR(($J69="Semana 1"),($J69="Semana 2"),($J69="Semana 3"),($J69="Semana 4")),INDEX(Calendario!$D$3:$H$55,MATCH(P$4,Calendario!$A$3:$A$55,0),MATCH($I69,Calendario!$D$2:$H$2,0)),""),""),IF($K69=4,IF(AND((M69=""),(N69=""),(O69="")),IF(OR(($J69="Semana 1"),($J69="Semana 2"),($J69="Semana 3"),($J69="Semana 4")),INDEX(Calendario!$D$3:$H$55,MATCH(P$4,Calendario!$A$3:$A$55,0),MATCH($I69,Calendario!$D$2:$H$2,0)),""),"")))),IF($K69=2,IF(O69="",IF(OR(($J69="Semana 1"),($J69="Semana 2"),($J69="Semana 3")),INDEX(Calendario!$D$3:$H$55,MATCH(P$4,Calendario!$A$3:$A$55,0),MATCH($I69,Calendario!$D$2:$H$2,0)),""),""),IF($K69=3,IF(AND((N69=""),(O69="")),IF(OR(($J69="Semana 1"),($J69="Semana 2"),($J69="Semana 3")),INDEX(Calendario!$D$3:$H$55,MATCH(P$4,Calendario!$A$3:$A$55,0),MATCH($I69,Calendario!$D$2:$H$2,0)),""),""),IF($K69=4,IF(AND((M69=""),(N69=""),(O69="")),IF(OR(($J69="Semana 1"),($J69="Semana 2"),($J69="Semana 3")),INDEX(Calendario!$D$3:$H$55,MATCH(P$4,Calendario!$A$3:$A$55,0),MATCH($I69,Calendario!$D$2:$H$2,0)),""),""))))))))))</f>
        <v/>
      </c>
      <c r="Q69" s="107" t="str">
        <f>IF(ISBLANK($I69),"",IF(EXACT(($I69),(PROPER(TEXT(Q$3,"dddd")))),"",IF(OR(EXACT(($I69),PROPER(TEXT(Q67,"dddd"))),(EXACT(($I69),PROPER(TEXT(Q68,"dddd"))))),"",IF(EXACT(Q$4,$J69),IF(P69="",IF(OR(($K69=4),($K69=3),($K69=2),($K69=1)),INDEX(Calendario!$D$3:$H$55,MATCH(Q$4,Calendario!$A$3:$A$55,0),MATCH($I69,Calendario!$D$2:$H$2,0)),"")),IF($K69=1,IF(AND(M69="",EXACT((Q$4),(CONCATENATE(Calendario!$A$1," ",(MID($J69,8,2))+1)))),INDEX(Calendario!$D$3:$H$55,MATCH(Q$4,Calendario!$A$3:$A$55,0),MATCH($I69,Calendario!$D$2:$H$2,0)),IF(P69="","",INDEX(Calendario!$D$3:$H$55,MATCH(Q$4,Calendario!$A$3:$A$55,0),MATCH($I69,Calendario!$D$2:$H$2,0)))),IF(EXACT($M$4,"Semana 1"),IF($K69=2,IF(P69="",IF(OR(($J69="Semana 1"),($J69="Semana 2"),($J69="Semana 3"),($J69="Semana 4"),($J69="Semana 5")),INDEX(Calendario!$D$3:$H$55,MATCH(Q$4,Calendario!$A$3:$A$55,0),MATCH($I69,Calendario!$D$2:$H$2,0)),""),""),IF($K69=3,IF(AND((O69=""),(P69="")),IF(OR(($J69="Semana 1"),($J69="Semana 2"),($J69="Semana 3"),($J69="Semana 4"),($J69="Semana 5")),INDEX(Calendario!$D$3:$H$55,MATCH(Q$4,Calendario!$A$3:$A$55,0),MATCH($I69,Calendario!$D$2:$H$2,0)),""),""),IF($K69=4,IF(AND((N69=""),(O69=""),(P69="")),IF(OR(($J69="Semana 1"),($J69="Semana 2"),($J69="Semana 3"),($J69="Semana 4"),($J69="Semana 5")),INDEX(Calendario!$D$3:$H$55,MATCH(Q$4,Calendario!$A$3:$A$55,0),MATCH($I69,Calendario!$D$2:$H$2,0)),""),"")))),IF($K69=2,IF(P69="",IF(OR(($J69="Semana 1"),($J69="Semana 2"),($J69="Semana 3"),($J69="Semana 4")),INDEX(Calendario!$D$3:$H$55,MATCH(Q$4,Calendario!$A$3:$A$55,0),MATCH($I69,Calendario!$D$2:$H$2,0)),""),""),IF($K69=3,IF(AND((O69=""),(P69="")),IF(OR(($J69="Semana 1"),($J69="Semana 2"),($J69="Semana 3"),($J69="Semana 4")),INDEX(Calendario!$D$3:$H$55,MATCH(Q$4,Calendario!$A$3:$A$55,0),MATCH($I69,Calendario!$D$2:$H$2,0)),""),""),IF($K69=4,IF(AND((N69=""),(O69=""),(P69="")),IF(OR(($J69="Semana 1"),($J69="Semana 2"),($J69="Semana 3"),($J69="Semana 4")),INDEX(Calendario!$D$3:$H$55,MATCH(Q$4,Calendario!$A$3:$A$55,0),MATCH($I69,Calendario!$D$2:$H$2,0)),""),""))))))))))</f>
        <v/>
      </c>
      <c r="R69" s="108" t="str">
        <f>IF(ISBLANK($I69),"",IF(EXACT(($I69),(PROPER(TEXT(R$3,"dddd")))),"",IF(OR(EXACT(($I69),PROPER(TEXT(R67,"dddd"))),(EXACT(($I69),PROPER(TEXT(R68,"dddd"))))),"",IF(EXACT(R$4,$J69),IF(Q69="",IF(OR(($K69=4),($K69=3),($K69=2),($K69=1)),INDEX(Calendario!$D$3:$H$55,MATCH(R$4,Calendario!$A$3:$A$55,0),MATCH($I69,Calendario!$D$2:$H$2,0)),"")),IF($K69=1,IF(AND(N69="",EXACT((R$4),(CONCATENATE(Calendario!$A$1," ",(MID($J69,8,2))+1)))),INDEX(Calendario!$D$3:$H$55,MATCH(R$4,Calendario!$A$3:$A$55,0),MATCH($I69,Calendario!$D$2:$H$2,0)),IF(Q69="","",INDEX(Calendario!$D$3:$H$55,MATCH(R$4,Calendario!$A$3:$A$55,0),MATCH($I69,Calendario!$D$2:$H$2,0)))),IF(EXACT($M$4,"Semana 1"),IF($K69=2,IF(Q69="",IF(OR(($J69="Semana 1"),($J69="Semana 2"),($J69="Semana 3"),($J69="Semana 4"),($J69="Semana 5"),($J69="Semana 6")),INDEX(Calendario!$D$3:$H$55,MATCH(R$4,Calendario!$A$3:$A$55,0),MATCH($I69,Calendario!$D$2:$H$2,0)),""),""),IF($K69=3,IF(AND((P69=""),(Q69="")),IF(OR(($J69="Semana 1"),($J69="Semana 2"),($J69="Semana 3"),($J69="Semana 4"),($J69="Semana 5"),($J69="Semana 6")),INDEX(Calendario!$D$3:$H$55,MATCH(R$4,Calendario!$A$3:$A$55,0),MATCH($I69,Calendario!$D$2:$H$2,0)),""),""),IF($K69=4,IF(AND((O69=""),(P69=""),(Q69="")),IF(OR(($J69="Semana 1"),($J69="Semana 2"),($J69="Semana 3"),($J69="Semana 4"),($J69="Semana 5"),($J69="Semana 6")),INDEX(Calendario!$D$3:$H$55,MATCH(R$4,Calendario!$A$3:$A$55,0),MATCH($I69,Calendario!$D$2:$H$2,0)),""),"")))),IF($K69=2,IF(Q69="",IF(OR(($J69="Semana 1"),($J69="Semana 2"),($J69="Semana 3"),($J69="Semana 4"),($J69="Semana 5")),INDEX(Calendario!$D$3:$H$55,MATCH(R$4,Calendario!$A$3:$A$55,0),MATCH($I69,Calendario!$D$2:$H$2,0)),""),""),IF($K69=3,IF(AND((P69=""),(Q69="")),IF(OR(($J69="Semana 1"),($J69="Semana 2"),($J69="Semana 3"),($J69="Semana 4"),($J69="Semana 5")),INDEX(Calendario!$D$3:$H$55,MATCH(R$4,Calendario!$A$3:$A$55,0),MATCH($I69,Calendario!$D$2:$H$2,0)),""),""),IF($K69=4,IF(AND((O69=""),(P69=""),(Q69="")),IF(OR(($J69="Semana 1"),($J69="Semana 2"),($J69="Semana 3"),($J69="Semana 4"),($J69="Semana 5")),INDEX(Calendario!$D$3:$H$55,MATCH(R$4,Calendario!$A$3:$A$55,0),MATCH($I69,Calendario!$D$2:$H$2,0)),""),""))))))))))</f>
        <v/>
      </c>
      <c r="S69" s="108">
        <f>IF(ISBLANK($I69),"",IF(EXACT(($I69),(PROPER(TEXT(S$3,"dddd")))),"",IF(OR(EXACT(($I69),PROPER(TEXT(S67,"dddd"))),(EXACT(($I69),PROPER(TEXT(S68,"dddd"))))),"",IF(EXACT(S$4,$J69),IF(R69="",IF(OR(($K69=4),($K69=3),($K69=2),($K69=1)),INDEX(Calendario!$D$3:$H$55,MATCH(S$4,Calendario!$A$3:$A$55,0),MATCH($I69,Calendario!$D$2:$H$2,0)),"")),IF($K69=1,IF(AND(O69="",EXACT((S$4),(CONCATENATE(Calendario!$A$1," ",(MID($J69,8,2))+1)))),INDEX(Calendario!$D$3:$H$55,MATCH(S$4,Calendario!$A$3:$A$55,0),MATCH($I69,Calendario!$D$2:$H$2,0)),IF(R69="",IF(EXACT(($I69),(PROPER(TEXT(R$3,"dddd")))),INDEX(Calendario!$D$3:$H$55,MATCH(S$4,Calendario!$A$3:$A$55,0),MATCH($I69,Calendario!$D$2:$H$2,0)),""),INDEX(Calendario!$D$3:$H$55,MATCH(S$4,Calendario!$A$3:$A$55,0),MATCH($I69,Calendario!$D$2:$H$2,0)))),IF(EXACT($M$4,"Semana 1"),IF($K69=2,IF(R69="",IF(OR(($J69="Semana 1"),($J69="Semana 2"),($J69="Semana 3"),($J69="Semana 4"),($J69="Semana 5"),($J69="Semana 6"),($J69="Semana 7")),INDEX(Calendario!$D$3:$H$55,MATCH(S$4,Calendario!$A$3:$A$55,0),MATCH($I69,Calendario!$D$2:$H$2,0)),""),""),IF($K69=3,IF(AND((Q69=""),(R69="")),IF(OR(($J69="Semana 1"),($J69="Semana 2"),($J69="Semana 3"),($J69="Semana 4"),($J69="Semana 5"),($J69="Semana 6"),($J69="Semana 7")),INDEX(Calendario!$D$3:$H$55,MATCH(S$4,Calendario!$A$3:$A$55,0),MATCH($I69,Calendario!$D$2:$H$2,0)),""),""),IF($K69=4,IF(AND((P69=""),(Q69=""),(R69="")),IF(OR(($J69="Semana 1"),($J69="Semana 2"),($J69="Semana 3"),($J69="Semana 4"),($J69="Semana 5"),($J69="Semana 6"),($J69="Semana 7")),INDEX(Calendario!$D$3:$H$55,MATCH(S$4,Calendario!$A$3:$A$55,0),MATCH($I69,Calendario!$D$2:$H$2,0)),""),"")))),IF($K69=2,IF(R69="",IF(OR(($J69="Semana 1"),($J69="Semana 2"),($J69="Semana 3"),($J69="Semana 4"),($J69="Semana 5"),($J69="Semana 6")),INDEX(Calendario!$D$3:$H$55,MATCH(S$4,Calendario!$A$3:$A$55,0),MATCH($I69,Calendario!$D$2:$H$2,0)),""),""),IF($K69=3,IF(AND((Q69=""),(R69="")),IF(OR(($J69="Semana 1"),($J69="Semana 2"),($J69="Semana 3"),($J69="Semana 4"),($J69="Semana 5"),($J69="Semana 6")),INDEX(Calendario!$D$3:$H$55,MATCH(S$4,Calendario!$A$3:$A$55,0),MATCH($I69,Calendario!$D$2:$H$2,0)),""),""),IF($K69=4,IF(AND((P69=""),(Q69=""),(R69="")),IF(OR(($J69="Semana 1"),($J69="Semana 2"),($J69="Semana 3"),($J69="Semana 4"),($J69="Semana 5"),($J69="Semana 6")),INDEX(Calendario!$D$3:$H$55,MATCH(S$4,Calendario!$A$3:$A$55,0),MATCH($I69,Calendario!$D$2:$H$2,0)),""),""))))))))))</f>
        <v>44602</v>
      </c>
      <c r="T69" s="108" t="str">
        <f>IF(ISBLANK($I69),"",IF(EXACT(($I69),(PROPER(TEXT(T$3,"dddd")))),"",IF(OR(EXACT(($I69),PROPER(TEXT(T67,"dddd"))),(EXACT(($I69),PROPER(TEXT(T68,"dddd"))))),"",IF(EXACT(T$4,$J69),IF(S69="",IF(OR(($K69=4),($K69=3),($K69=2),($K69=1)),INDEX(Calendario!$D$3:$H$55,MATCH(T$4,Calendario!$A$3:$A$55,0),MATCH($I69,Calendario!$D$2:$H$2,0)),"")),IF($K69=1,IF(AND(P69="",EXACT((T$4),(CONCATENATE(Calendario!$A$1," ",(MID($J69,8,2))+1)))),INDEX(Calendario!$D$3:$H$55,MATCH(T$4,Calendario!$A$3:$A$55,0),MATCH($I69,Calendario!$D$2:$H$2,0)),IF(S69="",IF(EXACT(($I69),(PROPER(TEXT(S$3,"dddd")))),INDEX(Calendario!$D$3:$H$55,MATCH(T$4,Calendario!$A$3:$A$55,0),MATCH($I69,Calendario!$D$2:$H$2,0)),""),INDEX(Calendario!$D$3:$H$55,MATCH(T$4,Calendario!$A$3:$A$55,0),MATCH($I69,Calendario!$D$2:$H$2,0)))),IF(EXACT($M$4,"Semana 1"),IF($K69=2,IF(S69="",IF(OR(($J69="Semana 1"),($J69="Semana 2"),($J69="Semana 3"),($J69="Semana 4"),($J69="Semana 5"),($J69="Semana 6"),($J69="Semana 7"),($J69="Semana 8")),INDEX(Calendario!$D$3:$H$55,MATCH(T$4,Calendario!$A$3:$A$55,0),MATCH($I69,Calendario!$D$2:$H$2,0)),""),""),IF($K69=3,IF(AND((R69=""),(S69="")),IF(OR(($J69="Semana 1"),($J69="Semana 2"),($J69="Semana 3"),($J69="Semana 4"),($J69="Semana 5"),($J69="Semana 6"),($J69="Semana 7"),($J69="Semana 8")),INDEX(Calendario!$D$3:$H$55,MATCH(T$4,Calendario!$A$3:$A$55,0),MATCH($I69,Calendario!$D$2:$H$2,0)),""),""),IF($K69=4,IF(AND((Q69=""),(R69=""),(S69="")),IF(OR(($J69="Semana 1"),($J69="Semana 2"),($J69="Semana 3"),($J69="Semana 4"),($J69="Semana 5"),($J69="Semana 6"),($J69="Semana 7"),($J69="Semana 8")),INDEX(Calendario!$D$3:$H$55,MATCH(T$4,Calendario!$A$3:$A$55,0),MATCH($I69,Calendario!$D$2:$H$2,0)),""),"")))),IF($K69=2,IF(S69="",IF(OR(($J69="Semana 1"),($J69="Semana 2"),($J69="Semana 3"),($J69="Semana 4"),($J69="Semana 5"),($J69="Semana 6"),($J69="Semana 7")),INDEX(Calendario!$D$3:$H$55,MATCH(T$4,Calendario!$A$3:$A$55,0),MATCH($I69,Calendario!$D$2:$H$2,0)),""),""),IF($K69=3,IF(AND((R69=""),(S69="")),IF(OR(($J69="Semana 1"),($J69="Semana 2"),($J69="Semana 3"),($J69="Semana 4"),($J69="Semana 5"),($J69="Semana 6"),($J69="Semana 7")),INDEX(Calendario!$D$3:$H$55,MATCH(T$4,Calendario!$A$3:$A$55,0),MATCH($I69,Calendario!$D$2:$H$2,0)),""),""),IF($K69=4,IF(AND((Q69=""),(R69=""),(S69="")),IF(OR(($J69="Semana 1"),($J69="Semana 2"),($J69="Semana 3"),($J69="Semana 4"),($J69="Semana 5"),($J69="Semana 6"),($J69="Semana 7")),INDEX(Calendario!$D$3:$H$55,MATCH(T$4,Calendario!$A$3:$A$55,0),MATCH($I69,Calendario!$D$2:$H$2,0)),""),""))))))))))</f>
        <v/>
      </c>
      <c r="U69" s="108" t="str">
        <f>IF(ISBLANK($I69),"",IF(OR(EXACT(($I69),PROPER(TEXT(U68,"dddd"))),(EXACT(($I69),PROPER(TEXT(U67,"dddd"))))),"",IF(EXACT(($I69),(PROPER(TEXT(U$3,"dddd")))),"",IF($K69=1,INDEX(Calendario!$D$3:$H$55,MATCH(U$4,Calendario!$A$3:$A$55,0),MATCH($I69,Calendario!$D$2:$H$2,0)),IF($K69=2,IF(T69="",INDEX(Calendario!$D$3:$H$55,MATCH(U$4,Calendario!$A$3:$A$55,0),MATCH($I69,Calendario!$D$2:$H$2,0)),""),IF($K69=3,IF(AND((S69=""),(T69="")),INDEX(Calendario!$D$3:$H$55,MATCH(U$4,Calendario!$A$3:$A$55,0),MATCH($I69,Calendario!$D$2:$H$2,0)),""),IF($K69=4,IF(AND((R69=""),(S69=""),(T69="")),INDEX(Calendario!$D$3:$H$55,MATCH(U$4,Calendario!$A$3:$A$55,0),MATCH($I69,Calendario!$D$2:$H$2,0)),""))))))))</f>
        <v/>
      </c>
      <c r="V69" s="107" t="str">
        <f>IF(ISBLANK($I69),"",IF(OR(EXACT(($I69),PROPER(TEXT(V68,"dddd"))),(EXACT(($I69),PROPER(TEXT(V67,"dddd"))))),"",IF(EXACT(($I69),(PROPER(TEXT(V$3,"dddd")))),"",IF($K69=1,INDEX(Calendario!$D$3:$H$55,MATCH(V$4,Calendario!$A$3:$A$55,0),MATCH($I69,Calendario!$D$2:$H$2,0)),IF($K69=2,IF(U69="",INDEX(Calendario!$D$3:$H$55,MATCH(V$4,Calendario!$A$3:$A$55,0),MATCH($I69,Calendario!$D$2:$H$2,0)),""),IF($K69=3,IF(AND((T69=""),(U69="")),INDEX(Calendario!$D$3:$H$55,MATCH(V$4,Calendario!$A$3:$A$55,0),MATCH($I69,Calendario!$D$2:$H$2,0)),""),IF($K69=4,IF(AND((S69=""),(T69=""),(U69="")),INDEX(Calendario!$D$3:$H$55,MATCH(V$4,Calendario!$A$3:$A$55,0),MATCH($I69,Calendario!$D$2:$H$2,0)),""))))))))</f>
        <v/>
      </c>
      <c r="W69" s="107">
        <f>IF(ISBLANK($I69),"",IF(OR(EXACT(($I69),PROPER(TEXT(W68,"dddd"))),(EXACT(($I69),PROPER(TEXT(W67,"dddd"))))),"",IF(EXACT(($I69),(PROPER(TEXT(W$3,"dddd")))),"",IF($K69=1,INDEX(Calendario!$D$3:$H$55,MATCH(W$4,Calendario!$A$3:$A$55,0),MATCH($I69,Calendario!$D$2:$H$2,0)),IF($K69=2,IF(V69="",INDEX(Calendario!$D$3:$H$55,MATCH(W$4,Calendario!$A$3:$A$55,0),MATCH($I69,Calendario!$D$2:$H$2,0)),""),IF($K69=3,IF(AND((U69=""),(V69="")),INDEX(Calendario!$D$3:$H$55,MATCH(W$4,Calendario!$A$3:$A$55,0),MATCH($I69,Calendario!$D$2:$H$2,0)),""),IF($K69=4,IF(AND((T69=""),(U69=""),(V69="")),INDEX(Calendario!$D$3:$H$55,MATCH(W$4,Calendario!$A$3:$A$55,0),MATCH($I69,Calendario!$D$2:$H$2,0)),""))))))))</f>
        <v>44630</v>
      </c>
      <c r="X69" s="107" t="str">
        <f>IF(ISBLANK($I69),"",IF(OR(EXACT(($I69),PROPER(TEXT(X68,"dddd"))),(EXACT(($I69),PROPER(TEXT(X67,"dddd"))))),"",IF(EXACT(($I69),(PROPER(TEXT(X$3,"dddd")))),"",IF($K69=1,INDEX(Calendario!$D$3:$H$55,MATCH(X$4,Calendario!$A$3:$A$55,0),MATCH($I69,Calendario!$D$2:$H$2,0)),IF($K69=2,IF(W69="",INDEX(Calendario!$D$3:$H$55,MATCH(X$4,Calendario!$A$3:$A$55,0),MATCH($I69,Calendario!$D$2:$H$2,0)),""),IF($K69=3,IF(AND((V69=""),(W69="")),INDEX(Calendario!$D$3:$H$55,MATCH(X$4,Calendario!$A$3:$A$55,0),MATCH($I69,Calendario!$D$2:$H$2,0)),""),IF($K69=4,IF(AND((U69=""),(V69=""),(W69="")),INDEX(Calendario!$D$3:$H$55,MATCH(X$4,Calendario!$A$3:$A$55,0),MATCH($I69,Calendario!$D$2:$H$2,0)),""))))))))</f>
        <v/>
      </c>
      <c r="Y69" s="107" t="str">
        <f>IF(ISBLANK($I69),"",IF(OR(EXACT(($I69),PROPER(TEXT(Y68,"dddd"))),(EXACT(($I69),PROPER(TEXT(Y67,"dddd"))))),"",IF(EXACT(($I69),(PROPER(TEXT(Y$3,"dddd")))),"",IF($K69=1,INDEX(Calendario!$D$3:$H$55,MATCH(Y$4,Calendario!$A$3:$A$55,0),MATCH($I69,Calendario!$D$2:$H$2,0)),IF($K69=2,IF(X69="",INDEX(Calendario!$D$3:$H$55,MATCH(Y$4,Calendario!$A$3:$A$55,0),MATCH($I69,Calendario!$D$2:$H$2,0)),""),IF($K69=3,IF(AND((W69=""),(X69="")),INDEX(Calendario!$D$3:$H$55,MATCH(Y$4,Calendario!$A$3:$A$55,0),MATCH($I69,Calendario!$D$2:$H$2,0)),""),IF($K69=4,IF(AND((V69=""),(W69=""),(X69="")),INDEX(Calendario!$D$3:$H$55,MATCH(Y$4,Calendario!$A$3:$A$55,0),MATCH($I69,Calendario!$D$2:$H$2,0)),""))))))))</f>
        <v/>
      </c>
      <c r="Z69" s="107" t="str">
        <f>IF(ISBLANK($I69),"",IF(OR(EXACT(($I69),PROPER(TEXT(Z68,"dddd"))),(EXACT(($I69),PROPER(TEXT(Z67,"dddd"))))),"",IF(EXACT(($I69),(PROPER(TEXT(Z$3,"dddd")))),"",IF($K69=1,INDEX(Calendario!$D$3:$H$55,MATCH(Z$4,Calendario!$A$3:$A$55,0),MATCH($I69,Calendario!$D$2:$H$2,0)),IF($K69=2,IF(Y69="",INDEX(Calendario!$D$3:$H$55,MATCH(Z$4,Calendario!$A$3:$A$55,0),MATCH($I69,Calendario!$D$2:$H$2,0)),""),IF($K69=3,IF(AND((X69=""),(Y69="")),INDEX(Calendario!$D$3:$H$55,MATCH(Z$4,Calendario!$A$3:$A$55,0),MATCH($I69,Calendario!$D$2:$H$2,0)),""),IF($K69=4,IF(AND((W69=""),(X69=""),(Y69="")),INDEX(Calendario!$D$3:$H$55,MATCH(Z$4,Calendario!$A$3:$A$55,0),MATCH($I69,Calendario!$D$2:$H$2,0)),""))))))))</f>
        <v/>
      </c>
      <c r="AA69" s="108">
        <f>IF(ISBLANK($I69),"",IF(OR(EXACT(($I69),PROPER(TEXT(AA68,"dddd"))),(EXACT(($I69),PROPER(TEXT(AA67,"dddd"))))),"",IF(EXACT(($I69),(PROPER(TEXT(AA$3,"dddd")))),"",IF($K69=1,INDEX(Calendario!$D$3:$H$55,MATCH(AA$4,Calendario!$A$3:$A$55,0),MATCH($I69,Calendario!$D$2:$H$2,0)),IF($K69=2,IF(Z69="",INDEX(Calendario!$D$3:$H$55,MATCH(AA$4,Calendario!$A$3:$A$55,0),MATCH($I69,Calendario!$D$2:$H$2,0)),""),IF($K69=3,IF(AND((Y69=""),(Z69="")),INDEX(Calendario!$D$3:$H$55,MATCH(AA$4,Calendario!$A$3:$A$55,0),MATCH($I69,Calendario!$D$2:$H$2,0)),""),IF($K69=4,IF(AND((X69=""),(Y69=""),(Z69="")),INDEX(Calendario!$D$3:$H$55,MATCH(AA$4,Calendario!$A$3:$A$55,0),MATCH($I69,Calendario!$D$2:$H$2,0)),""))))))))</f>
        <v>44658</v>
      </c>
      <c r="AB69" s="108" t="str">
        <f>IF(ISBLANK($I69),"",IF(OR(EXACT(($I69),PROPER(TEXT(AB68,"dddd"))),(EXACT(($I69),PROPER(TEXT(AB67,"dddd"))))),"",IF(EXACT(($I69),(PROPER(TEXT(AB$3,"dddd")))),"",IF($K69=1,INDEX(Calendario!$D$3:$H$55,MATCH(AB$4,Calendario!$A$3:$A$55,0),MATCH($I69,Calendario!$D$2:$H$2,0)),IF($K69=2,IF(AA69="",INDEX(Calendario!$D$3:$H$55,MATCH(AB$4,Calendario!$A$3:$A$55,0),MATCH($I69,Calendario!$D$2:$H$2,0)),""),IF($K69=3,IF(AND((Z69=""),(AA69="")),INDEX(Calendario!$D$3:$H$55,MATCH(AB$4,Calendario!$A$3:$A$55,0),MATCH($I69,Calendario!$D$2:$H$2,0)),""),IF($K69=4,IF(AND((Y69=""),(Z69=""),(AA69="")),INDEX(Calendario!$D$3:$H$55,MATCH(AB$4,Calendario!$A$3:$A$55,0),MATCH($I69,Calendario!$D$2:$H$2,0)),""))))))))</f>
        <v/>
      </c>
      <c r="AC69" s="108" t="str">
        <f>IF(ISBLANK($I69),"",IF(OR(EXACT(($I69),PROPER(TEXT(AC68,"dddd"))),(EXACT(($I69),PROPER(TEXT(AC67,"dddd"))))),"",IF(EXACT(($I69),(PROPER(TEXT(AC$3,"dddd")))),"",IF($K69=1,INDEX(Calendario!$D$3:$H$55,MATCH(AC$4,Calendario!$A$3:$A$55,0),MATCH($I69,Calendario!$D$2:$H$2,0)),IF($K69=2,IF(AB69="",INDEX(Calendario!$D$3:$H$55,MATCH(AC$4,Calendario!$A$3:$A$55,0),MATCH($I69,Calendario!$D$2:$H$2,0)),""),IF($K69=3,IF(AND((AA69=""),(AB69="")),INDEX(Calendario!$D$3:$H$55,MATCH(AC$4,Calendario!$A$3:$A$55,0),MATCH($I69,Calendario!$D$2:$H$2,0)),""),IF($K69=4,IF(AND((Z69=""),(AA69=""),(AB69="")),INDEX(Calendario!$D$3:$H$55,MATCH(AC$4,Calendario!$A$3:$A$55,0),MATCH($I69,Calendario!$D$2:$H$2,0)),""))))))))</f>
        <v/>
      </c>
      <c r="AD69" s="108" t="str">
        <f>IF(ISBLANK($I69),"",IF(OR(EXACT(($I69),PROPER(TEXT(AD68,"dddd"))),(EXACT(($I69),PROPER(TEXT(AD67,"dddd"))))),"",IF(EXACT(($I69),(PROPER(TEXT(AD$3,"dddd")))),"",IF($K69=1,INDEX(Calendario!$D$3:$H$55,MATCH(AD$4,Calendario!$A$3:$A$55,0),MATCH($I69,Calendario!$D$2:$H$2,0)),IF($K69=2,IF(AC69="",INDEX(Calendario!$D$3:$H$55,MATCH(AD$4,Calendario!$A$3:$A$55,0),MATCH($I69,Calendario!$D$2:$H$2,0)),""),IF($K69=3,IF(AND((AB69=""),(AC69="")),INDEX(Calendario!$D$3:$H$55,MATCH(AD$4,Calendario!$A$3:$A$55,0),MATCH($I69,Calendario!$D$2:$H$2,0)),""),IF($K69=4,IF(AND((AA69=""),(AB69=""),(AC69="")),INDEX(Calendario!$D$3:$H$55,MATCH(AD$4,Calendario!$A$3:$A$55,0),MATCH($I69,Calendario!$D$2:$H$2,0)),""))))))))</f>
        <v/>
      </c>
      <c r="AE69" s="107">
        <f>IF(ISBLANK($I69),"",IF(OR(EXACT(($I69),PROPER(TEXT(AE68,"dddd"))),(EXACT(($I69),PROPER(TEXT(AE67,"dddd"))))),"",IF(EXACT(($I69),(PROPER(TEXT(AE$3,"dddd")))),"",IF($K69=1,INDEX(Calendario!$D$3:$H$55,MATCH(AE$4,Calendario!$A$3:$A$55,0),MATCH($I69,Calendario!$D$2:$H$2,0)),IF($K69=2,IF(AD69="",INDEX(Calendario!$D$3:$H$55,MATCH(AE$4,Calendario!$A$3:$A$55,0),MATCH($I69,Calendario!$D$2:$H$2,0)),""),IF($K69=3,IF(AND((AC69=""),(AD69="")),INDEX(Calendario!$D$3:$H$55,MATCH(AE$4,Calendario!$A$3:$A$55,0),MATCH($I69,Calendario!$D$2:$H$2,0)),""),IF($K69=4,IF(AND((AB69=""),(AC69=""),(AD69="")),INDEX(Calendario!$D$3:$H$55,MATCH(AE$4,Calendario!$A$3:$A$55,0),MATCH($I69,Calendario!$D$2:$H$2,0)),""))))))))</f>
        <v>44686</v>
      </c>
      <c r="AF69" s="107" t="str">
        <f>IF(ISBLANK($I69),"",IF(OR(EXACT(($I69),PROPER(TEXT(AF68,"dddd"))),(EXACT(($I69),PROPER(TEXT(AF67,"dddd"))))),"",IF(EXACT(($I69),(PROPER(TEXT(AF$3,"dddd")))),"",IF($K69=1,INDEX(Calendario!$D$3:$H$55,MATCH(AF$4,Calendario!$A$3:$A$55,0),MATCH($I69,Calendario!$D$2:$H$2,0)),IF($K69=2,IF(AE69="",INDEX(Calendario!$D$3:$H$55,MATCH(AF$4,Calendario!$A$3:$A$55,0),MATCH($I69,Calendario!$D$2:$H$2,0)),""),IF($K69=3,IF(AND((AD69=""),(AE69="")),INDEX(Calendario!$D$3:$H$55,MATCH(AF$4,Calendario!$A$3:$A$55,0),MATCH($I69,Calendario!$D$2:$H$2,0)),""),IF($K69=4,IF(AND((AC69=""),(AD69=""),(AE69="")),INDEX(Calendario!$D$3:$H$55,MATCH(AF$4,Calendario!$A$3:$A$55,0),MATCH($I69,Calendario!$D$2:$H$2,0)),""))))))))</f>
        <v/>
      </c>
      <c r="AG69" s="107" t="str">
        <f>IF(ISBLANK($I69),"",IF(OR(EXACT(($I69),PROPER(TEXT(AG68,"dddd"))),(EXACT(($I69),PROPER(TEXT(AG67,"dddd"))))),"",IF(EXACT(($I69),(PROPER(TEXT(AG$3,"dddd")))),"",IF($K69=1,INDEX(Calendario!$D$3:$H$55,MATCH(AG$4,Calendario!$A$3:$A$55,0),MATCH($I69,Calendario!$D$2:$H$2,0)),IF($K69=2,IF(AF69="",INDEX(Calendario!$D$3:$H$55,MATCH(AG$4,Calendario!$A$3:$A$55,0),MATCH($I69,Calendario!$D$2:$H$2,0)),""),IF($K69=3,IF(AND((AE69=""),(AF69="")),INDEX(Calendario!$D$3:$H$55,MATCH(AG$4,Calendario!$A$3:$A$55,0),MATCH($I69,Calendario!$D$2:$H$2,0)),""),IF($K69=4,IF(AND((AD69=""),(AE69=""),(AF69="")),INDEX(Calendario!$D$3:$H$55,MATCH(AG$4,Calendario!$A$3:$A$55,0),MATCH($I69,Calendario!$D$2:$H$2,0)),""))))))))</f>
        <v/>
      </c>
      <c r="AH69" s="107" t="str">
        <f>IF(ISBLANK($I69),"",IF(OR(EXACT(($I69),PROPER(TEXT(AH68,"dddd"))),(EXACT(($I69),PROPER(TEXT(AH67,"dddd"))))),"",IF(EXACT(($I69),(PROPER(TEXT(AH$3,"dddd")))),"",IF($K69=1,INDEX(Calendario!$D$3:$H$55,MATCH(AH$4,Calendario!$A$3:$A$55,0),MATCH($I69,Calendario!$D$2:$H$2,0)),IF($K69=2,IF(AG69="",INDEX(Calendario!$D$3:$H$55,MATCH(AH$4,Calendario!$A$3:$A$55,0),MATCH($I69,Calendario!$D$2:$H$2,0)),""),IF($K69=3,IF(AND((AF69=""),(AG69="")),INDEX(Calendario!$D$3:$H$55,MATCH(AH$4,Calendario!$A$3:$A$55,0),MATCH($I69,Calendario!$D$2:$H$2,0)),""),IF($K69=4,IF(AND((AE69=""),(AF69=""),(AG69="")),INDEX(Calendario!$D$3:$H$55,MATCH(AH$4,Calendario!$A$3:$A$55,0),MATCH($I69,Calendario!$D$2:$H$2,0)),""))))))))</f>
        <v/>
      </c>
      <c r="AI69" s="108">
        <f>IF(ISBLANK($I69),"",IF(OR(EXACT(($I69),PROPER(TEXT(AI68,"dddd"))),(EXACT(($I69),PROPER(TEXT(AI67,"dddd"))))),"",IF(EXACT(($I69),(PROPER(TEXT(AI$3,"dddd")))),"",IF($K69=1,INDEX(Calendario!$D$3:$H$55,MATCH(AI$4,Calendario!$A$3:$A$55,0),MATCH($I69,Calendario!$D$2:$H$2,0)),IF($K69=2,IF(AH69="",INDEX(Calendario!$D$3:$H$55,MATCH(AI$4,Calendario!$A$3:$A$55,0),MATCH($I69,Calendario!$D$2:$H$2,0)),""),IF($K69=3,IF(AND((AG69=""),(AH69="")),INDEX(Calendario!$D$3:$H$55,MATCH(AI$4,Calendario!$A$3:$A$55,0),MATCH($I69,Calendario!$D$2:$H$2,0)),""),IF($K69=4,IF(AND((AF69=""),(AG69=""),(AH69="")),INDEX(Calendario!$D$3:$H$55,MATCH(AI$4,Calendario!$A$3:$A$55,0),MATCH($I69,Calendario!$D$2:$H$2,0)),""))))))))</f>
        <v>44714</v>
      </c>
      <c r="AJ69" s="108" t="str">
        <f>IF(ISBLANK($I69),"",IF(OR(EXACT(($I69),PROPER(TEXT(AJ68,"dddd"))),(EXACT(($I69),PROPER(TEXT(AJ67,"dddd"))))),"",IF(EXACT(($I69),(PROPER(TEXT(AJ$3,"dddd")))),"",IF($K69=1,INDEX(Calendario!$D$3:$H$55,MATCH(AJ$4,Calendario!$A$3:$A$55,0),MATCH($I69,Calendario!$D$2:$H$2,0)),IF($K69=2,IF(AI69="",INDEX(Calendario!$D$3:$H$55,MATCH(AJ$4,Calendario!$A$3:$A$55,0),MATCH($I69,Calendario!$D$2:$H$2,0)),""),IF($K69=3,IF(AND((AH69=""),(AI69="")),INDEX(Calendario!$D$3:$H$55,MATCH(AJ$4,Calendario!$A$3:$A$55,0),MATCH($I69,Calendario!$D$2:$H$2,0)),""),IF($K69=4,IF(AND((AG69=""),(AH69=""),(AI69="")),INDEX(Calendario!$D$3:$H$55,MATCH(AJ$4,Calendario!$A$3:$A$55,0),MATCH($I69,Calendario!$D$2:$H$2,0)),""))))))))</f>
        <v/>
      </c>
      <c r="AK69" s="108" t="str">
        <f>IF(ISBLANK($I69),"",IF(OR(EXACT(($I69),PROPER(TEXT(AK68,"dddd"))),(EXACT(($I69),PROPER(TEXT(AK67,"dddd"))))),"",IF(EXACT(($I69),(PROPER(TEXT(AK$3,"dddd")))),"",IF($K69=1,INDEX(Calendario!$D$3:$H$55,MATCH(AK$4,Calendario!$A$3:$A$55,0),MATCH($I69,Calendario!$D$2:$H$2,0)),IF($K69=2,IF(AJ69="",INDEX(Calendario!$D$3:$H$55,MATCH(AK$4,Calendario!$A$3:$A$55,0),MATCH($I69,Calendario!$D$2:$H$2,0)),""),IF($K69=3,IF(AND((AI69=""),(AJ69="")),INDEX(Calendario!$D$3:$H$55,MATCH(AK$4,Calendario!$A$3:$A$55,0),MATCH($I69,Calendario!$D$2:$H$2,0)),""),IF($K69=4,IF(AND((AH69=""),(AI69=""),(AJ69="")),INDEX(Calendario!$D$3:$H$55,MATCH(AK$4,Calendario!$A$3:$A$55,0),MATCH($I69,Calendario!$D$2:$H$2,0)),""))))))))</f>
        <v/>
      </c>
      <c r="AL69" s="108" t="str">
        <f>IF(ISBLANK($I69),"",IF(OR(EXACT(($I69),PROPER(TEXT(AL68,"dddd"))),(EXACT(($I69),PROPER(TEXT(AL67,"dddd"))))),"",IF(EXACT(($I69),(PROPER(TEXT(AL$3,"dddd")))),"",IF($K69=1,INDEX(Calendario!$D$3:$H$55,MATCH(AL$4,Calendario!$A$3:$A$55,0),MATCH($I69,Calendario!$D$2:$H$2,0)),IF($K69=2,IF(AK69="",INDEX(Calendario!$D$3:$H$55,MATCH(AL$4,Calendario!$A$3:$A$55,0),MATCH($I69,Calendario!$D$2:$H$2,0)),""),IF($K69=3,IF(AND((AJ69=""),(AK69="")),INDEX(Calendario!$D$3:$H$55,MATCH(AL$4,Calendario!$A$3:$A$55,0),MATCH($I69,Calendario!$D$2:$H$2,0)),""),IF($K69=4,IF(AND((AI69=""),(AJ69=""),(AK69="")),INDEX(Calendario!$D$3:$H$55,MATCH(AL$4,Calendario!$A$3:$A$55,0),MATCH($I69,Calendario!$D$2:$H$2,0)),""))))))))</f>
        <v/>
      </c>
      <c r="AM69" s="108">
        <f>IF(ISBLANK($I69),"",IF(OR(EXACT(($I69),PROPER(TEXT(AM68,"dddd"))),(EXACT(($I69),PROPER(TEXT(AM67,"dddd"))))),"",IF(EXACT(($I69),(PROPER(TEXT(AM$3,"dddd")))),"",IF($K69=1,INDEX(Calendario!$D$3:$H$55,MATCH(AM$4,Calendario!$A$3:$A$55,0),MATCH($I69,Calendario!$D$2:$H$2,0)),IF($K69=2,IF(AL69="",INDEX(Calendario!$D$3:$H$55,MATCH(AM$4,Calendario!$A$3:$A$55,0),MATCH($I69,Calendario!$D$2:$H$2,0)),""),IF($K69=3,IF(AND((AK69=""),(AL69="")),INDEX(Calendario!$D$3:$H$55,MATCH(AM$4,Calendario!$A$3:$A$55,0),MATCH($I69,Calendario!$D$2:$H$2,0)),""),IF($K69=4,IF(AND((AJ69=""),(AK69=""),(AL69="")),INDEX(Calendario!$D$3:$H$55,MATCH(AM$4,Calendario!$A$3:$A$55,0),MATCH($I69,Calendario!$D$2:$H$2,0)),""))))))))</f>
        <v>44742</v>
      </c>
      <c r="AN69" s="107" t="str">
        <f>IF(ISBLANK($I69),"",IF(OR(EXACT(($I69),PROPER(TEXT(AN68,"dddd"))),(EXACT(($I69),PROPER(TEXT(AN67,"dddd"))))),"",IF(EXACT(($I69),(PROPER(TEXT(AN$3,"dddd")))),"",IF($K69=1,INDEX(Calendario!$D$3:$H$55,MATCH(AN$4,Calendario!$A$3:$A$55,0),MATCH($I69,Calendario!$D$2:$H$2,0)),IF($K69=2,IF(AM69="",INDEX(Calendario!$D$3:$H$55,MATCH(AN$4,Calendario!$A$3:$A$55,0),MATCH($I69,Calendario!$D$2:$H$2,0)),""),IF($K69=3,IF(AND((AL69=""),(AM69="")),INDEX(Calendario!$D$3:$H$55,MATCH(AN$4,Calendario!$A$3:$A$55,0),MATCH($I69,Calendario!$D$2:$H$2,0)),""),IF($K69=4,IF(AND((AK69=""),(AL69=""),(AM69="")),INDEX(Calendario!$D$3:$H$55,MATCH(AN$4,Calendario!$A$3:$A$55,0),MATCH($I69,Calendario!$D$2:$H$2,0)),""))))))))</f>
        <v/>
      </c>
      <c r="AO69" s="107" t="str">
        <f>IF(ISBLANK($I69),"",IF(OR(EXACT(($I69),PROPER(TEXT(AO68,"dddd"))),(EXACT(($I69),PROPER(TEXT(AO67,"dddd"))))),"",IF(EXACT(($I69),(PROPER(TEXT(AO$3,"dddd")))),"",IF($K69=1,INDEX(Calendario!$D$3:$H$55,MATCH(AO$4,Calendario!$A$3:$A$55,0),MATCH($I69,Calendario!$D$2:$H$2,0)),IF($K69=2,IF(AN69="",INDEX(Calendario!$D$3:$H$55,MATCH(AO$4,Calendario!$A$3:$A$55,0),MATCH($I69,Calendario!$D$2:$H$2,0)),""),IF($K69=3,IF(AND((AM69=""),(AN69="")),INDEX(Calendario!$D$3:$H$55,MATCH(AO$4,Calendario!$A$3:$A$55,0),MATCH($I69,Calendario!$D$2:$H$2,0)),""),IF($K69=4,IF(AND((AL69=""),(AM69=""),(AN69="")),INDEX(Calendario!$D$3:$H$55,MATCH(AO$4,Calendario!$A$3:$A$55,0),MATCH($I69,Calendario!$D$2:$H$2,0)),""))))))))</f>
        <v/>
      </c>
      <c r="AP69" s="107" t="str">
        <f>IF(ISBLANK($I69),"",IF(OR(EXACT(($I69),PROPER(TEXT(AP68,"dddd"))),(EXACT(($I69),PROPER(TEXT(AP67,"dddd"))))),"",IF(EXACT(($I69),(PROPER(TEXT(AP$3,"dddd")))),"",IF($K69=1,INDEX(Calendario!$D$3:$H$55,MATCH(AP$4,Calendario!$A$3:$A$55,0),MATCH($I69,Calendario!$D$2:$H$2,0)),IF($K69=2,IF(AO69="",INDEX(Calendario!$D$3:$H$55,MATCH(AP$4,Calendario!$A$3:$A$55,0),MATCH($I69,Calendario!$D$2:$H$2,0)),""),IF($K69=3,IF(AND((AN69=""),(AO69="")),INDEX(Calendario!$D$3:$H$55,MATCH(AP$4,Calendario!$A$3:$A$55,0),MATCH($I69,Calendario!$D$2:$H$2,0)),""),IF($K69=4,IF(AND((AM69=""),(AN69=""),(AO69="")),INDEX(Calendario!$D$3:$H$55,MATCH(AP$4,Calendario!$A$3:$A$55,0),MATCH($I69,Calendario!$D$2:$H$2,0)),""))))))))</f>
        <v/>
      </c>
      <c r="AQ69" s="107">
        <f>IF(ISBLANK($I69),"",IF(OR(EXACT(($I69),PROPER(TEXT(AQ68,"dddd"))),(EXACT(($I69),PROPER(TEXT(AQ67,"dddd"))))),"",IF(EXACT(($I69),(PROPER(TEXT(AQ$3,"dddd")))),"",IF($K69=1,INDEX(Calendario!$D$3:$H$55,MATCH(AQ$4,Calendario!$A$3:$A$55,0),MATCH($I69,Calendario!$D$2:$H$2,0)),IF($K69=2,IF(AP69="",INDEX(Calendario!$D$3:$H$55,MATCH(AQ$4,Calendario!$A$3:$A$55,0),MATCH($I69,Calendario!$D$2:$H$2,0)),""),IF($K69=3,IF(AND((AO69=""),(AP69="")),INDEX(Calendario!$D$3:$H$55,MATCH(AQ$4,Calendario!$A$3:$A$55,0),MATCH($I69,Calendario!$D$2:$H$2,0)),""),IF($K69=4,IF(AND((AN69=""),(AO69=""),(AP69="")),INDEX(Calendario!$D$3:$H$55,MATCH(AQ$4,Calendario!$A$3:$A$55,0),MATCH($I69,Calendario!$D$2:$H$2,0)),""))))))))</f>
        <v>44770</v>
      </c>
      <c r="AR69" s="108" t="str">
        <f>IF(ISBLANK($I69),"",IF(OR(EXACT(($I69),PROPER(TEXT(AR68,"dddd"))),(EXACT(($I69),PROPER(TEXT(AR67,"dddd"))))),"",IF(EXACT(($I69),(PROPER(TEXT(AR$3,"dddd")))),"",IF($K69=1,INDEX(Calendario!$D$3:$H$55,MATCH(AR$4,Calendario!$A$3:$A$55,0),MATCH($I69,Calendario!$D$2:$H$2,0)),IF($K69=2,IF(AQ69="",INDEX(Calendario!$D$3:$H$55,MATCH(AR$4,Calendario!$A$3:$A$55,0),MATCH($I69,Calendario!$D$2:$H$2,0)),""),IF($K69=3,IF(AND((AP69=""),(AQ69="")),INDEX(Calendario!$D$3:$H$55,MATCH(AR$4,Calendario!$A$3:$A$55,0),MATCH($I69,Calendario!$D$2:$H$2,0)),""),IF($K69=4,IF(AND((AO69=""),(AP69=""),(AQ69="")),INDEX(Calendario!$D$3:$H$55,MATCH(AR$4,Calendario!$A$3:$A$55,0),MATCH($I69,Calendario!$D$2:$H$2,0)),""))))))))</f>
        <v/>
      </c>
      <c r="AS69" s="108" t="str">
        <f>IF(ISBLANK($I69),"",IF(OR(EXACT(($I69),PROPER(TEXT(AS68,"dddd"))),(EXACT(($I69),PROPER(TEXT(AS67,"dddd"))))),"",IF(EXACT(($I69),(PROPER(TEXT(AS$3,"dddd")))),"",IF($K69=1,INDEX(Calendario!$D$3:$H$55,MATCH(AS$4,Calendario!$A$3:$A$55,0),MATCH($I69,Calendario!$D$2:$H$2,0)),IF($K69=2,IF(AR69="",INDEX(Calendario!$D$3:$H$55,MATCH(AS$4,Calendario!$A$3:$A$55,0),MATCH($I69,Calendario!$D$2:$H$2,0)),""),IF($K69=3,IF(AND((AQ69=""),(AR69="")),INDEX(Calendario!$D$3:$H$55,MATCH(AS$4,Calendario!$A$3:$A$55,0),MATCH($I69,Calendario!$D$2:$H$2,0)),""),IF($K69=4,IF(AND((AP69=""),(AQ69=""),(AR69="")),INDEX(Calendario!$D$3:$H$55,MATCH(AS$4,Calendario!$A$3:$A$55,0),MATCH($I69,Calendario!$D$2:$H$2,0)),""))))))))</f>
        <v/>
      </c>
      <c r="AT69" s="108" t="str">
        <f>IF(ISBLANK($I69),"",IF(OR(EXACT(($I69),PROPER(TEXT(AT68,"dddd"))),(EXACT(($I69),PROPER(TEXT(AT67,"dddd"))))),"",IF(EXACT(($I69),(PROPER(TEXT(AT$3,"dddd")))),"",IF($K69=1,INDEX(Calendario!$D$3:$H$55,MATCH(AT$4,Calendario!$A$3:$A$55,0),MATCH($I69,Calendario!$D$2:$H$2,0)),IF($K69=2,IF(AS69="",INDEX(Calendario!$D$3:$H$55,MATCH(AT$4,Calendario!$A$3:$A$55,0),MATCH($I69,Calendario!$D$2:$H$2,0)),""),IF($K69=3,IF(AND((AR69=""),(AS69="")),INDEX(Calendario!$D$3:$H$55,MATCH(AT$4,Calendario!$A$3:$A$55,0),MATCH($I69,Calendario!$D$2:$H$2,0)),""),IF($K69=4,IF(AND((AQ69=""),(AR69=""),(AS69="")),INDEX(Calendario!$D$3:$H$55,MATCH(AT$4,Calendario!$A$3:$A$55,0),MATCH($I69,Calendario!$D$2:$H$2,0)),""))))))))</f>
        <v/>
      </c>
      <c r="AU69" s="108">
        <f>IF(ISBLANK($I69),"",IF(OR(EXACT(($I69),PROPER(TEXT(AU68,"dddd"))),(EXACT(($I69),PROPER(TEXT(AU67,"dddd"))))),"",IF(EXACT(($I69),(PROPER(TEXT(AU$3,"dddd")))),"",IF($K69=1,INDEX(Calendario!$D$3:$H$55,MATCH(AU$4,Calendario!$A$3:$A$55,0),MATCH($I69,Calendario!$D$2:$H$2,0)),IF($K69=2,IF(AT69="",INDEX(Calendario!$D$3:$H$55,MATCH(AU$4,Calendario!$A$3:$A$55,0),MATCH($I69,Calendario!$D$2:$H$2,0)),""),IF($K69=3,IF(AND((AS69=""),(AT69="")),INDEX(Calendario!$D$3:$H$55,MATCH(AU$4,Calendario!$A$3:$A$55,0),MATCH($I69,Calendario!$D$2:$H$2,0)),""),IF($K69=4,IF(AND((AR69=""),(AS69=""),(AT69="")),INDEX(Calendario!$D$3:$H$55,MATCH(AU$4,Calendario!$A$3:$A$55,0),MATCH($I69,Calendario!$D$2:$H$2,0)),""))))))))</f>
        <v>44798</v>
      </c>
      <c r="AV69" s="107" t="str">
        <f>IF(ISBLANK($I69),"",IF(OR(EXACT(($I69),PROPER(TEXT(AV68,"dddd"))),(EXACT(($I69),PROPER(TEXT(AV67,"dddd"))))),"",IF(EXACT(($I69),(PROPER(TEXT(AV$3,"dddd")))),"",IF($K69=1,INDEX(Calendario!$D$3:$H$55,MATCH(AV$4,Calendario!$A$3:$A$55,0),MATCH($I69,Calendario!$D$2:$H$2,0)),IF($K69=2,IF(AU69="",INDEX(Calendario!$D$3:$H$55,MATCH(AV$4,Calendario!$A$3:$A$55,0),MATCH($I69,Calendario!$D$2:$H$2,0)),""),IF($K69=3,IF(AND((AT69=""),(AU69="")),INDEX(Calendario!$D$3:$H$55,MATCH(AV$4,Calendario!$A$3:$A$55,0),MATCH($I69,Calendario!$D$2:$H$2,0)),""),IF($K69=4,IF(AND((AS69=""),(AT69=""),(AU69="")),INDEX(Calendario!$D$3:$H$55,MATCH(AV$4,Calendario!$A$3:$A$55,0),MATCH($I69,Calendario!$D$2:$H$2,0)),""))))))))</f>
        <v/>
      </c>
      <c r="AW69" s="107" t="str">
        <f>IF(ISBLANK($I69),"",IF(OR(EXACT(($I69),PROPER(TEXT(AW68,"dddd"))),(EXACT(($I69),PROPER(TEXT(AW67,"dddd"))))),"",IF(EXACT(($I69),(PROPER(TEXT(AW$3,"dddd")))),"",IF($K69=1,INDEX(Calendario!$D$3:$H$55,MATCH(AW$4,Calendario!$A$3:$A$55,0),MATCH($I69,Calendario!$D$2:$H$2,0)),IF($K69=2,IF(AV69="",INDEX(Calendario!$D$3:$H$55,MATCH(AW$4,Calendario!$A$3:$A$55,0),MATCH($I69,Calendario!$D$2:$H$2,0)),""),IF($K69=3,IF(AND((AU69=""),(AV69="")),INDEX(Calendario!$D$3:$H$55,MATCH(AW$4,Calendario!$A$3:$A$55,0),MATCH($I69,Calendario!$D$2:$H$2,0)),""),IF($K69=4,IF(AND((AT69=""),(AU69=""),(AV69="")),INDEX(Calendario!$D$3:$H$55,MATCH(AW$4,Calendario!$A$3:$A$55,0),MATCH($I69,Calendario!$D$2:$H$2,0)),""))))))))</f>
        <v/>
      </c>
      <c r="AX69" s="107" t="str">
        <f>IF(ISBLANK($I69),"",IF(OR(EXACT(($I69),PROPER(TEXT(AX68,"dddd"))),(EXACT(($I69),PROPER(TEXT(AX67,"dddd"))))),"",IF(EXACT(($I69),(PROPER(TEXT(AX$3,"dddd")))),"",IF($K69=1,INDEX(Calendario!$D$3:$H$55,MATCH(AX$4,Calendario!$A$3:$A$55,0),MATCH($I69,Calendario!$D$2:$H$2,0)),IF($K69=2,IF(AW69="",INDEX(Calendario!$D$3:$H$55,MATCH(AX$4,Calendario!$A$3:$A$55,0),MATCH($I69,Calendario!$D$2:$H$2,0)),""),IF($K69=3,IF(AND((AV69=""),(AW69="")),INDEX(Calendario!$D$3:$H$55,MATCH(AX$4,Calendario!$A$3:$A$55,0),MATCH($I69,Calendario!$D$2:$H$2,0)),""),IF($K69=4,IF(AND((AU69=""),(AV69=""),(AW69="")),INDEX(Calendario!$D$3:$H$55,MATCH(AX$4,Calendario!$A$3:$A$55,0),MATCH($I69,Calendario!$D$2:$H$2,0)),""))))))))</f>
        <v/>
      </c>
      <c r="AY69" s="107">
        <f>IF(ISBLANK($I69),"",IF(OR(EXACT(($I69),PROPER(TEXT(AY68,"dddd"))),(EXACT(($I69),PROPER(TEXT(AY67,"dddd"))))),"",IF(EXACT(($I69),(PROPER(TEXT(AY$3,"dddd")))),"",IF($K69=1,INDEX(Calendario!$D$3:$H$55,MATCH(AY$4,Calendario!$A$3:$A$55,0),MATCH($I69,Calendario!$D$2:$H$2,0)),IF($K69=2,IF(AX69="",INDEX(Calendario!$D$3:$H$55,MATCH(AY$4,Calendario!$A$3:$A$55,0),MATCH($I69,Calendario!$D$2:$H$2,0)),""),IF($K69=3,IF(AND((AW69=""),(AX69="")),INDEX(Calendario!$D$3:$H$55,MATCH(AY$4,Calendario!$A$3:$A$55,0),MATCH($I69,Calendario!$D$2:$H$2,0)),""),IF($K69=4,IF(AND((AV69=""),(AW69=""),(AX69="")),INDEX(Calendario!$D$3:$H$55,MATCH(AY$4,Calendario!$A$3:$A$55,0),MATCH($I69,Calendario!$D$2:$H$2,0)),""))))))))</f>
        <v>44826</v>
      </c>
      <c r="AZ69" s="107" t="str">
        <f>IF(ISBLANK($I69),"",IF(OR(EXACT(($I69),PROPER(TEXT(AZ68,"dddd"))),(EXACT(($I69),PROPER(TEXT(AZ67,"dddd"))))),"",IF(EXACT(($I69),(PROPER(TEXT(AZ$3,"dddd")))),"",IF($K69=1,INDEX(Calendario!$D$3:$H$55,MATCH(AZ$4,Calendario!$A$3:$A$55,0),MATCH($I69,Calendario!$D$2:$H$2,0)),IF($K69=2,IF(AY69="",INDEX(Calendario!$D$3:$H$55,MATCH(AZ$4,Calendario!$A$3:$A$55,0),MATCH($I69,Calendario!$D$2:$H$2,0)),""),IF($K69=3,IF(AND((AX69=""),(AY69="")),INDEX(Calendario!$D$3:$H$55,MATCH(AZ$4,Calendario!$A$3:$A$55,0),MATCH($I69,Calendario!$D$2:$H$2,0)),""),IF($K69=4,IF(AND((AW69=""),(AX69=""),(AY69="")),INDEX(Calendario!$D$3:$H$55,MATCH(AZ$4,Calendario!$A$3:$A$55,0),MATCH($I69,Calendario!$D$2:$H$2,0)),""))))))))</f>
        <v/>
      </c>
      <c r="BA69" s="108" t="str">
        <f>IF(ISBLANK($I69),"",IF(OR(EXACT(($I69),PROPER(TEXT(BA68,"dddd"))),(EXACT(($I69),PROPER(TEXT(BA67,"dddd"))))),"",IF(EXACT(($I69),(PROPER(TEXT(BA$3,"dddd")))),"",IF($K69=1,INDEX(Calendario!$D$3:$H$55,MATCH(BA$4,Calendario!$A$3:$A$55,0),MATCH($I69,Calendario!$D$2:$H$2,0)),IF($K69=2,IF(AZ69="",INDEX(Calendario!$D$3:$H$55,MATCH(BA$4,Calendario!$A$3:$A$55,0),MATCH($I69,Calendario!$D$2:$H$2,0)),""),IF($K69=3,IF(AND((AY69=""),(AZ69="")),INDEX(Calendario!$D$3:$H$55,MATCH(BA$4,Calendario!$A$3:$A$55,0),MATCH($I69,Calendario!$D$2:$H$2,0)),""),IF($K69=4,IF(AND((AX69=""),(AY69=""),(AZ69="")),INDEX(Calendario!$D$3:$H$55,MATCH(BA$4,Calendario!$A$3:$A$55,0),MATCH($I69,Calendario!$D$2:$H$2,0)),""))))))))</f>
        <v/>
      </c>
      <c r="BB69" s="108" t="str">
        <f>IF(ISBLANK($I69),"",IF(OR(EXACT(($I69),PROPER(TEXT(BB68,"dddd"))),(EXACT(($I69),PROPER(TEXT(BB67,"dddd"))))),"",IF(EXACT(($I69),(PROPER(TEXT(BB$3,"dddd")))),"",IF($K69=1,INDEX(Calendario!$D$3:$H$55,MATCH(BB$4,Calendario!$A$3:$A$55,0),MATCH($I69,Calendario!$D$2:$H$2,0)),IF($K69=2,IF(BA69="",INDEX(Calendario!$D$3:$H$55,MATCH(BB$4,Calendario!$A$3:$A$55,0),MATCH($I69,Calendario!$D$2:$H$2,0)),""),IF($K69=3,IF(AND((AZ69=""),(BA69="")),INDEX(Calendario!$D$3:$H$55,MATCH(BB$4,Calendario!$A$3:$A$55,0),MATCH($I69,Calendario!$D$2:$H$2,0)),""),IF($K69=4,IF(AND((AY69=""),(AZ69=""),(BA69="")),INDEX(Calendario!$D$3:$H$55,MATCH(BB$4,Calendario!$A$3:$A$55,0),MATCH($I69,Calendario!$D$2:$H$2,0)),""))))))))</f>
        <v/>
      </c>
      <c r="BC69" s="108">
        <f>IF(ISBLANK($I69),"",IF(OR(EXACT(($I69),PROPER(TEXT(BC68,"dddd"))),(EXACT(($I69),PROPER(TEXT(BC67,"dddd"))))),"",IF(EXACT(($I69),(PROPER(TEXT(BC$3,"dddd")))),"",IF($K69=1,INDEX(Calendario!$D$3:$H$55,MATCH(BC$4,Calendario!$A$3:$A$55,0),MATCH($I69,Calendario!$D$2:$H$2,0)),IF($K69=2,IF(BB69="",INDEX(Calendario!$D$3:$H$55,MATCH(BC$4,Calendario!$A$3:$A$55,0),MATCH($I69,Calendario!$D$2:$H$2,0)),""),IF($K69=3,IF(AND((BA69=""),(BB69="")),INDEX(Calendario!$D$3:$H$55,MATCH(BC$4,Calendario!$A$3:$A$55,0),MATCH($I69,Calendario!$D$2:$H$2,0)),""),IF($K69=4,IF(AND((AZ69=""),(BA69=""),(BB69="")),INDEX(Calendario!$D$3:$H$55,MATCH(BC$4,Calendario!$A$3:$A$55,0),MATCH($I69,Calendario!$D$2:$H$2,0)),""))))))))</f>
        <v>44854</v>
      </c>
      <c r="BD69" s="108" t="str">
        <f>IF(ISBLANK($I69),"",IF(OR(EXACT(($I69),PROPER(TEXT(BD68,"dddd"))),(EXACT(($I69),PROPER(TEXT(BD67,"dddd"))))),"",IF(EXACT(($I69),(PROPER(TEXT(BD$3,"dddd")))),"",IF($K69=1,INDEX(Calendario!$D$3:$H$55,MATCH(BD$4,Calendario!$A$3:$A$55,0),MATCH($I69,Calendario!$D$2:$H$2,0)),IF($K69=2,IF(BC69="",INDEX(Calendario!$D$3:$H$55,MATCH(BD$4,Calendario!$A$3:$A$55,0),MATCH($I69,Calendario!$D$2:$H$2,0)),""),IF($K69=3,IF(AND((BB69=""),(BC69="")),INDEX(Calendario!$D$3:$H$55,MATCH(BD$4,Calendario!$A$3:$A$55,0),MATCH($I69,Calendario!$D$2:$H$2,0)),""),IF($K69=4,IF(AND((BA69=""),(BB69=""),(BC69="")),INDEX(Calendario!$D$3:$H$55,MATCH(BD$4,Calendario!$A$3:$A$55,0),MATCH($I69,Calendario!$D$2:$H$2,0)),""))))))))</f>
        <v/>
      </c>
      <c r="BE69" s="107" t="str">
        <f>IF(ISBLANK($I69),"",IF(OR(EXACT(($I69),PROPER(TEXT(BE68,"dddd"))),(EXACT(($I69),PROPER(TEXT(BE67,"dddd"))))),"",IF(EXACT(($I69),(PROPER(TEXT(BE$3,"dddd")))),"",IF($K69=1,INDEX(Calendario!$D$3:$H$55,MATCH(BE$4,Calendario!$A$3:$A$55,0),MATCH($I69,Calendario!$D$2:$H$2,0)),IF($K69=2,IF(BD69="",INDEX(Calendario!$D$3:$H$55,MATCH(BE$4,Calendario!$A$3:$A$55,0),MATCH($I69,Calendario!$D$2:$H$2,0)),""),IF($K69=3,IF(AND((BC69=""),(BD69="")),INDEX(Calendario!$D$3:$H$55,MATCH(BE$4,Calendario!$A$3:$A$55,0),MATCH($I69,Calendario!$D$2:$H$2,0)),""),IF($K69=4,IF(AND((BB69=""),(BC69=""),(BD69="")),INDEX(Calendario!$D$3:$H$55,MATCH(BE$4,Calendario!$A$3:$A$55,0),MATCH($I69,Calendario!$D$2:$H$2,0)),""))))))))</f>
        <v/>
      </c>
      <c r="BF69" s="107" t="str">
        <f>IF(ISBLANK($I69),"",IF(OR(EXACT(($I69),PROPER(TEXT(BF68,"dddd"))),(EXACT(($I69),PROPER(TEXT(BF67,"dddd"))))),"",IF(EXACT(($I69),(PROPER(TEXT(BF$3,"dddd")))),"",IF($K69=1,INDEX(Calendario!$D$3:$H$55,MATCH(BF$4,Calendario!$A$3:$A$55,0),MATCH($I69,Calendario!$D$2:$H$2,0)),IF($K69=2,IF(BE69="",INDEX(Calendario!$D$3:$H$55,MATCH(BF$4,Calendario!$A$3:$A$55,0),MATCH($I69,Calendario!$D$2:$H$2,0)),""),IF($K69=3,IF(AND((BD69=""),(BE69="")),INDEX(Calendario!$D$3:$H$55,MATCH(BF$4,Calendario!$A$3:$A$55,0),MATCH($I69,Calendario!$D$2:$H$2,0)),""),IF($K69=4,IF(AND((BC69=""),(BD69=""),(BE69="")),INDEX(Calendario!$D$3:$H$55,MATCH(BF$4,Calendario!$A$3:$A$55,0),MATCH($I69,Calendario!$D$2:$H$2,0)),""))))))))</f>
        <v/>
      </c>
      <c r="BG69" s="107">
        <f>IF(ISBLANK($I69),"",IF(OR(EXACT(($I69),PROPER(TEXT(BG68,"dddd"))),(EXACT(($I69),PROPER(TEXT(BG67,"dddd"))))),"",IF(EXACT(($I69),(PROPER(TEXT(BG$3,"dddd")))),"",IF($K69=1,INDEX(Calendario!$D$3:$H$55,MATCH(BG$4,Calendario!$A$3:$A$55,0),MATCH($I69,Calendario!$D$2:$H$2,0)),IF($K69=2,IF(BF69="",INDEX(Calendario!$D$3:$H$55,MATCH(BG$4,Calendario!$A$3:$A$55,0),MATCH($I69,Calendario!$D$2:$H$2,0)),""),IF($K69=3,IF(AND((BE69=""),(BF69="")),INDEX(Calendario!$D$3:$H$55,MATCH(BG$4,Calendario!$A$3:$A$55,0),MATCH($I69,Calendario!$D$2:$H$2,0)),""),IF($K69=4,IF(AND((BD69=""),(BE69=""),(BF69="")),INDEX(Calendario!$D$3:$H$55,MATCH(BG$4,Calendario!$A$3:$A$55,0),MATCH($I69,Calendario!$D$2:$H$2,0)),""))))))))</f>
        <v>44882</v>
      </c>
      <c r="BH69" s="107" t="str">
        <f>IF(ISBLANK($I69),"",IF(OR(EXACT(($I69),PROPER(TEXT(BH68,"dddd"))),(EXACT(($I69),PROPER(TEXT(BH67,"dddd"))))),"",IF(EXACT(($I69),(PROPER(TEXT(BH$3,"dddd")))),"",IF($K69=1,INDEX(Calendario!$D$3:$H$55,MATCH(BH$4,Calendario!$A$3:$A$55,0),MATCH($I69,Calendario!$D$2:$H$2,0)),IF($K69=2,IF(BG69="",INDEX(Calendario!$D$3:$H$55,MATCH(BH$4,Calendario!$A$3:$A$55,0),MATCH($I69,Calendario!$D$2:$H$2,0)),""),IF($K69=3,IF(AND((BF69=""),(BG69="")),INDEX(Calendario!$D$3:$H$55,MATCH(BH$4,Calendario!$A$3:$A$55,0),MATCH($I69,Calendario!$D$2:$H$2,0)),""),IF($K69=4,IF(AND((BE69=""),(BF69=""),(BG69="")),INDEX(Calendario!$D$3:$H$55,MATCH(BH$4,Calendario!$A$3:$A$55,0),MATCH($I69,Calendario!$D$2:$H$2,0)),""))))))))</f>
        <v/>
      </c>
      <c r="BI69" s="108" t="str">
        <f>IF(ISBLANK($I69),"",IF(OR(EXACT(($I69),PROPER(TEXT(BI68,"dddd"))),(EXACT(($I69),PROPER(TEXT(BI67,"dddd"))))),"",IF(EXACT(($I69),(PROPER(TEXT(BI$3,"dddd")))),"",IF($K69=1,INDEX(Calendario!$D$3:$H$55,MATCH(BI$4,Calendario!$A$3:$A$55,0),MATCH($I69,Calendario!$D$2:$H$2,0)),IF($K69=2,IF(BH69="",INDEX(Calendario!$D$3:$H$55,MATCH(BI$4,Calendario!$A$3:$A$55,0),MATCH($I69,Calendario!$D$2:$H$2,0)),""),IF($K69=3,IF(AND((BG69=""),(BH69="")),INDEX(Calendario!$D$3:$H$55,MATCH(BI$4,Calendario!$A$3:$A$55,0),MATCH($I69,Calendario!$D$2:$H$2,0)),""),IF($K69=4,IF(AND((BF69=""),(BG69=""),(BH69="")),INDEX(Calendario!$D$3:$H$55,MATCH(BI$4,Calendario!$A$3:$A$55,0),MATCH($I69,Calendario!$D$2:$H$2,0)),""))))))))</f>
        <v/>
      </c>
      <c r="BJ69" s="108" t="str">
        <f>IF(ISBLANK($I69),"",IF(OR(EXACT(($I69),PROPER(TEXT(BJ68,"dddd"))),(EXACT(($I69),PROPER(TEXT(BJ67,"dddd"))))),"",IF(EXACT(($I69),(PROPER(TEXT(BJ$3,"dddd")))),"",IF($K69=1,INDEX(Calendario!$D$3:$H$55,MATCH(BJ$4,Calendario!$A$3:$A$55,0),MATCH($I69,Calendario!$D$2:$H$2,0)),IF($K69=2,IF(BI69="",INDEX(Calendario!$D$3:$H$55,MATCH(BJ$4,Calendario!$A$3:$A$55,0),MATCH($I69,Calendario!$D$2:$H$2,0)),""),IF($K69=3,IF(AND((BH69=""),(BI69="")),INDEX(Calendario!$D$3:$H$55,MATCH(BJ$4,Calendario!$A$3:$A$55,0),MATCH($I69,Calendario!$D$2:$H$2,0)),""),IF($K69=4,IF(AND((BG69=""),(BH69=""),(BI69="")),INDEX(Calendario!$D$3:$H$55,MATCH(BJ$4,Calendario!$A$3:$A$55,0),MATCH($I69,Calendario!$D$2:$H$2,0)),""))))))))</f>
        <v/>
      </c>
      <c r="BK69" s="108">
        <f>IF(ISBLANK($I69),"",IF(OR(EXACT(($I69),PROPER(TEXT(BK68,"dddd"))),(EXACT(($I69),PROPER(TEXT(BK67,"dddd"))))),"",IF(EXACT(($I69),(PROPER(TEXT(BK$3,"dddd")))),"",IF($K69=1,INDEX(Calendario!$D$3:$H$55,MATCH(BK$4,Calendario!$A$3:$A$55,0),MATCH($I69,Calendario!$D$2:$H$2,0)),IF($K69=2,IF(BJ69="",INDEX(Calendario!$D$3:$H$55,MATCH(BK$4,Calendario!$A$3:$A$55,0),MATCH($I69,Calendario!$D$2:$H$2,0)),""),IF($K69=3,IF(AND((BI69=""),(BJ69="")),INDEX(Calendario!$D$3:$H$55,MATCH(BK$4,Calendario!$A$3:$A$55,0),MATCH($I69,Calendario!$D$2:$H$2,0)),""),IF($K69=4,IF(AND((BH69=""),(BI69=""),(BJ69="")),INDEX(Calendario!$D$3:$H$55,MATCH(BK$4,Calendario!$A$3:$A$55,0),MATCH($I69,Calendario!$D$2:$H$2,0)),""))))))))</f>
        <v>44910</v>
      </c>
      <c r="BL69" s="108" t="str">
        <f>IF(ISBLANK($I69),"",IF(OR(EXACT(($I69),PROPER(TEXT(BL68,"dddd"))),(EXACT(($I69),PROPER(TEXT(BL67,"dddd"))))),"",IF(EXACT(($I69),(PROPER(TEXT(BL$3,"dddd")))),"",IF($K69=1,INDEX(Calendario!$D$3:$H$55,MATCH(BL$4,Calendario!$A$3:$A$55,0),MATCH($I69,Calendario!$D$2:$H$2,0)),IF($K69=2,IF(BK69="",INDEX(Calendario!$D$3:$H$55,MATCH(BL$4,Calendario!$A$3:$A$55,0),MATCH($I69,Calendario!$D$2:$H$2,0)),""),IF($K69=3,IF(AND((BJ69=""),(BK69="")),INDEX(Calendario!$D$3:$H$55,MATCH(BL$4,Calendario!$A$3:$A$55,0),MATCH($I69,Calendario!$D$2:$H$2,0)),""),IF($K69=4,IF(AND((BI69=""),(BJ69=""),(BK69="")),INDEX(Calendario!$D$3:$H$55,MATCH(BL$4,Calendario!$A$3:$A$55,0),MATCH($I69,Calendario!$D$2:$H$2,0)),""))))))))</f>
        <v/>
      </c>
      <c r="BM69" s="108" t="str">
        <f>IF(ISBLANK($I69),"",IF(OR(EXACT(($I69),PROPER(TEXT(BM68,"dddd"))),(EXACT(($I69),PROPER(TEXT(BM67,"dddd"))))),"",IF(EXACT(($I69),(PROPER(TEXT(BM$3,"dddd")))),"",IF($K69=1,INDEX(Calendario!$D$3:$H$55,MATCH(BM$4,Calendario!$A$3:$A$55,0),MATCH($I69,Calendario!$D$2:$H$2,0)),IF($K69=2,IF(BL69="",INDEX(Calendario!$D$3:$H$55,MATCH(BM$4,Calendario!$A$3:$A$55,0),MATCH($I69,Calendario!$D$2:$H$2,0)),""),IF($K69=3,IF(AND((BK69=""),(BL69="")),INDEX(Calendario!$D$3:$H$55,MATCH(BM$4,Calendario!$A$3:$A$55,0),MATCH($I69,Calendario!$D$2:$H$2,0)),""),IF($K69=4,IF(AND((BJ69=""),(BK69=""),(BL69="")),INDEX(Calendario!$D$3:$H$55,MATCH(BM$4,Calendario!$A$3:$A$55,0),MATCH($I69,Calendario!$D$2:$H$2,0)),""))))))))</f>
        <v/>
      </c>
      <c r="BO69" s="88" t="s">
        <v>891</v>
      </c>
    </row>
    <row r="70" spans="1:67" s="88" customFormat="1" ht="26.25" customHeight="1" x14ac:dyDescent="0.25">
      <c r="A70" s="178">
        <f t="shared" si="1"/>
        <v>51</v>
      </c>
      <c r="B70" s="176" t="s">
        <v>1283</v>
      </c>
      <c r="C70" s="176" t="s">
        <v>1578</v>
      </c>
      <c r="D70" s="177" t="str">
        <f>IF(ISNA(VLOOKUP(C70,TSeccBS!$D:$H,5,FALSE)),"",VLOOKUP(C70,TSeccBS!$D:$H,5,FALSE))</f>
        <v>CUCUTA</v>
      </c>
      <c r="E70" s="176" t="s">
        <v>891</v>
      </c>
      <c r="F70" s="176" t="s">
        <v>103</v>
      </c>
      <c r="G70" s="177" t="str">
        <f>IF(ISNA(VLOOKUP(F70,Tmunic!$C$2:$D$1160,2,FALSE)),"",VLOOKUP(F70,Tmunic!$C$2:$D$1160,2,FALSE))</f>
        <v>UB OCAÑA</v>
      </c>
      <c r="H70" s="184" t="str">
        <f>IF(ISNA(VLOOKUP(G70,TDirReg!$F$1:$H$184,3,0)),"",VLOOKUP(G70,TDirReg!$F$1:$H$184,3,0))</f>
        <v>Hosp. Emiro Quintero Cañizalez Calle 7A nro. 29 - 29</v>
      </c>
      <c r="I70" s="196" t="s">
        <v>125</v>
      </c>
      <c r="J70" s="195" t="s">
        <v>134</v>
      </c>
      <c r="K70" s="197">
        <v>4</v>
      </c>
      <c r="L70" s="202">
        <f t="shared" si="2"/>
        <v>12</v>
      </c>
      <c r="M70" s="107" t="str">
        <f>IF(ISBLANK($I70),"",IF(EXACT(($I70),(PROPER(TEXT(M$3,"dddd")))),"",IF(EXACT(M$4,$J70),IF($K70=1,INDEX(Calendario!$D$3:$H$55,MATCH(M$4,Calendario!$A$3:$A$55,0),MATCH($I70,Calendario!$D$2:$H$2,0)),INDEX(Calendario!$D$3:$H$55,MATCH($J70,Calendario!$A$3:$A$55,0),MATCH($I70,Calendario!$D$2:$H$2,0))),"")))</f>
        <v/>
      </c>
      <c r="N70" s="107" t="str">
        <f>IF(ISBLANK($I70),"",IF(OR(EXACT(($I70),PROPER(TEXT(N68,"dddd"))),(EXACT(($I70),PROPER(TEXT(N69,"dddd"))))),"",IF(EXACT(($I70),(PROPER(TEXT(N$3,"dddd")))),"",IF(EXACT(N$4,$J70),IF(M70="",IF(OR(($K70=4),($K70=3),($K70=2),($K70=1)),INDEX(Calendario!$D$3:$H$55,MATCH(N$4,Calendario!$A$3:$A$55,0),MATCH($I70,Calendario!$D$2:$H$2,0)),"")),IF($K70=1,IF(AND(M70="",EXACT((N$4),(CONCATENATE(Calendario!$A$1," ",(MID($J70,8,2))+1)))),INDEX(Calendario!$D$3:$H$55,MATCH(N$4,Calendario!$A$3:$A$55,0),MATCH($I70,Calendario!$D$2:$H$2,0)),IF(M70="","",INDEX(Calendario!$D$3:$H$55,MATCH(N$4,Calendario!$A$3:$A$55,0),MATCH($I70,Calendario!$D$2:$H$2,0)))),IF($K70=2,IF(M70="",IF(EXACT($K70,N$4),INDEX(Calendario!$D$3:$H$55,MATCH(N$4,Calendario!$A$3:$A$55,0),MATCH($I70,Calendario!$D$2:$H$2,0)),""),""),IF($K70=3,IF((M70=""),IF(EXACT($K70,N$4),INDEX(Calendario!$D$3:$H$55,MATCH(N$4,Calendario!$A$3:$A$55,0),MATCH($I70,Calendario!$D$2:$H$2,0)),""),""),IF($K70=4,IF((M70=""),IF(EXACT($K70,N$4),INDEX(Calendario!$D$3:$H$55,MATCH(N$4,Calendario!$A$3:$A$55,0),MATCH($I70,Calendario!$D$2:$H$2,0)),""),""),1))))))))</f>
        <v/>
      </c>
      <c r="O70" s="107" t="str">
        <f>IF(ISBLANK($I70),"",IF(EXACT(($I70),(PROPER(TEXT(O$3,"dddd")))),"",IF(OR(EXACT(($I70),PROPER(TEXT(O68,"dddd"))),(EXACT(($I70),PROPER(TEXT(O69,"dddd"))))),"",IF(EXACT(O$4,$J70),IF(N70="",IF(OR(($K70=4),($K70=3),($K70=2),($K70=1)),INDEX(Calendario!$D$3:$H$55,MATCH(O$4,Calendario!$A$3:$A$55,0),MATCH($I70,Calendario!$D$2:$H$2,0)),"")),IF($K70=1,IF(AND(M70="",EXACT((O$4),(CONCATENATE(Calendario!$A$1," ",(MID($J70,8,2))+1)))),INDEX(Calendario!$D$3:$H$55,MATCH(O$4,Calendario!$A$3:$A$55,0),MATCH($I70,Calendario!$D$2:$H$2,0)),IF(N70="",IF(EXACT(($I70),(PROPER(TEXT(N$3,"dddd")))),INDEX(Calendario!$D$3:$H$55,MATCH(O$4,Calendario!$A$3:$A$55,0),MATCH($I70,Calendario!$D$2:$H$2,0)),""),INDEX(Calendario!$D$3:$H$55,MATCH(O$4,Calendario!$A$3:$A$55,0),MATCH($I70,Calendario!$D$2:$H$2,0)))),IF(EXACT($M$4,"Semana 1"),IF($K70=2,IF(N70="",IF(OR(($J70="Semana 1"),($J70="Semana 2"),($J70="Semana 3")),INDEX(Calendario!$D$3:$H$55,MATCH(O$4,Calendario!$A$3:$A$55,0),MATCH($I70,Calendario!$D$2:$H$2,0)),""),""),IF($K70=3,IF(AND((M70=""),(N70="")),IF(OR(($J70="Semana 1"),($J70="Semana 2"),($J70="Semana 3")),INDEX(Calendario!$D$3:$H$55,MATCH(O$4,Calendario!$A$3:$A$55,0),MATCH($I70,Calendario!$D$2:$H$2,0)),""),""),IF($K70=4,IF(AND((M70=""),(N70="")),IF(OR(($J70="Semana 1"),($J70="Semana 2"),($J70="Semana 3")),INDEX(Calendario!$D$3:$H$55,MATCH(O$4,Calendario!$A$3:$A$55,0),MATCH($I70,Calendario!$D$2:$H$2,0)),""),"")))),IF($K70=2,IF(N70="",IF(OR(($J70="Semana 1"),($J70="Semana 2")),INDEX(Calendario!$D$3:$H$55,MATCH(O$4,Calendario!$A$3:$A$55,0),MATCH($I70,Calendario!$D$2:$H$2,0)),""),""),IF($K70=3,IF(AND((M70=""),(N70="")),IF(OR(($J70="Semana 1"),($J70="Semana 2")),INDEX(Calendario!$D$3:$H$55,MATCH(O$4,Calendario!$A$3:$A$55,0),MATCH($I70,Calendario!$D$2:$H$2,0)),""),""),IF($K70=4,IF(AND((M70=""),(N70="")),IF(OR(($J70="Semana 1"),($J70="Semana 2")),INDEX(Calendario!$D$3:$H$55,MATCH(O$4,Calendario!$A$3:$A$55,0),MATCH($I70,Calendario!$D$2:$H$2,0)),""),""))))))))))</f>
        <v/>
      </c>
      <c r="P70" s="107" t="str">
        <f>IF(ISBLANK($I70),"",IF(EXACT(($I70),(PROPER(TEXT(P$3,"dddd")))),"",IF(OR(EXACT(($I70),PROPER(TEXT(P68,"dddd"))),(EXACT(($I70),PROPER(TEXT(P69,"dddd"))))),"",IF(EXACT(P$4,$J70),IF(O70="",IF(OR(($K70=4),($K70=3),($K70=2),($K70=1)),INDEX(Calendario!$D$3:$H$55,MATCH(P$4,Calendario!$A$3:$A$55,0),MATCH($I70,Calendario!$D$2:$H$2,0)),"")),IF($K70=1,IF(AND(M70="",EXACT((P$4),(CONCATENATE(Calendario!$A$1," ",(MID($J70,8,2))+1)))),INDEX(Calendario!$D$3:$H$55,MATCH(P$4,Calendario!$A$3:$A$55,0),MATCH($I70,Calendario!$D$2:$H$2,0)),IF(O70="",IF(EXACT(($I70),(PROPER(TEXT(O$3,"dddd")))),INDEX(Calendario!$D$3:$H$55,MATCH(P$4,Calendario!$A$3:$A$55,0),MATCH($I70,Calendario!$D$2:$H$2,0)),""),INDEX(Calendario!$D$3:$H$55,MATCH(P$4,Calendario!$A$3:$A$55,0),MATCH($I70,Calendario!$D$2:$H$2,0)))),IF(EXACT($M$4,"Semana 1"),IF($K70=2,IF(O70="",IF(OR(($J70="Semana 1"),($J70="Semana 2"),($J70="Semana 3"),($J70="Semana 4")),INDEX(Calendario!$D$3:$H$55,MATCH(P$4,Calendario!$A$3:$A$55,0),MATCH($I70,Calendario!$D$2:$H$2,0)),""),""),IF($K70=3,IF(AND((N70=""),(O70="")),IF(OR(($J70="Semana 1"),($J70="Semana 2"),($J70="Semana 3"),($J70="Semana 4")),INDEX(Calendario!$D$3:$H$55,MATCH(P$4,Calendario!$A$3:$A$55,0),MATCH($I70,Calendario!$D$2:$H$2,0)),""),""),IF($K70=4,IF(AND((M70=""),(N70=""),(O70="")),IF(OR(($J70="Semana 1"),($J70="Semana 2"),($J70="Semana 3"),($J70="Semana 4")),INDEX(Calendario!$D$3:$H$55,MATCH(P$4,Calendario!$A$3:$A$55,0),MATCH($I70,Calendario!$D$2:$H$2,0)),""),"")))),IF($K70=2,IF(O70="",IF(OR(($J70="Semana 1"),($J70="Semana 2"),($J70="Semana 3")),INDEX(Calendario!$D$3:$H$55,MATCH(P$4,Calendario!$A$3:$A$55,0),MATCH($I70,Calendario!$D$2:$H$2,0)),""),""),IF($K70=3,IF(AND((N70=""),(O70="")),IF(OR(($J70="Semana 1"),($J70="Semana 2"),($J70="Semana 3")),INDEX(Calendario!$D$3:$H$55,MATCH(P$4,Calendario!$A$3:$A$55,0),MATCH($I70,Calendario!$D$2:$H$2,0)),""),""),IF($K70=4,IF(AND((M70=""),(N70=""),(O70="")),IF(OR(($J70="Semana 1"),($J70="Semana 2"),($J70="Semana 3")),INDEX(Calendario!$D$3:$H$55,MATCH(P$4,Calendario!$A$3:$A$55,0),MATCH($I70,Calendario!$D$2:$H$2,0)),""),""))))))))))</f>
        <v/>
      </c>
      <c r="Q70" s="107">
        <f>IF(ISBLANK($I70),"",IF(EXACT(($I70),(PROPER(TEXT(Q$3,"dddd")))),"",IF(OR(EXACT(($I70),PROPER(TEXT(Q68,"dddd"))),(EXACT(($I70),PROPER(TEXT(Q69,"dddd"))))),"",IF(EXACT(Q$4,$J70),IF(P70="",IF(OR(($K70=4),($K70=3),($K70=2),($K70=1)),INDEX(Calendario!$D$3:$H$55,MATCH(Q$4,Calendario!$A$3:$A$55,0),MATCH($I70,Calendario!$D$2:$H$2,0)),"")),IF($K70=1,IF(AND(M70="",EXACT((Q$4),(CONCATENATE(Calendario!$A$1," ",(MID($J70,8,2))+1)))),INDEX(Calendario!$D$3:$H$55,MATCH(Q$4,Calendario!$A$3:$A$55,0),MATCH($I70,Calendario!$D$2:$H$2,0)),IF(P70="","",INDEX(Calendario!$D$3:$H$55,MATCH(Q$4,Calendario!$A$3:$A$55,0),MATCH($I70,Calendario!$D$2:$H$2,0)))),IF(EXACT($M$4,"Semana 1"),IF($K70=2,IF(P70="",IF(OR(($J70="Semana 1"),($J70="Semana 2"),($J70="Semana 3"),($J70="Semana 4"),($J70="Semana 5")),INDEX(Calendario!$D$3:$H$55,MATCH(Q$4,Calendario!$A$3:$A$55,0),MATCH($I70,Calendario!$D$2:$H$2,0)),""),""),IF($K70=3,IF(AND((O70=""),(P70="")),IF(OR(($J70="Semana 1"),($J70="Semana 2"),($J70="Semana 3"),($J70="Semana 4"),($J70="Semana 5")),INDEX(Calendario!$D$3:$H$55,MATCH(Q$4,Calendario!$A$3:$A$55,0),MATCH($I70,Calendario!$D$2:$H$2,0)),""),""),IF($K70=4,IF(AND((N70=""),(O70=""),(P70="")),IF(OR(($J70="Semana 1"),($J70="Semana 2"),($J70="Semana 3"),($J70="Semana 4"),($J70="Semana 5")),INDEX(Calendario!$D$3:$H$55,MATCH(Q$4,Calendario!$A$3:$A$55,0),MATCH($I70,Calendario!$D$2:$H$2,0)),""),"")))),IF($K70=2,IF(P70="",IF(OR(($J70="Semana 1"),($J70="Semana 2"),($J70="Semana 3"),($J70="Semana 4")),INDEX(Calendario!$D$3:$H$55,MATCH(Q$4,Calendario!$A$3:$A$55,0),MATCH($I70,Calendario!$D$2:$H$2,0)),""),""),IF($K70=3,IF(AND((O70=""),(P70="")),IF(OR(($J70="Semana 1"),($J70="Semana 2"),($J70="Semana 3"),($J70="Semana 4")),INDEX(Calendario!$D$3:$H$55,MATCH(Q$4,Calendario!$A$3:$A$55,0),MATCH($I70,Calendario!$D$2:$H$2,0)),""),""),IF($K70=4,IF(AND((N70=""),(O70=""),(P70="")),IF(OR(($J70="Semana 1"),($J70="Semana 2"),($J70="Semana 3"),($J70="Semana 4")),INDEX(Calendario!$D$3:$H$55,MATCH(Q$4,Calendario!$A$3:$A$55,0),MATCH($I70,Calendario!$D$2:$H$2,0)),""),""))))))))))</f>
        <v>44585</v>
      </c>
      <c r="R70" s="108" t="str">
        <f>IF(ISBLANK($I70),"",IF(EXACT(($I70),(PROPER(TEXT(R$3,"dddd")))),"",IF(OR(EXACT(($I70),PROPER(TEXT(R68,"dddd"))),(EXACT(($I70),PROPER(TEXT(R69,"dddd"))))),"",IF(EXACT(R$4,$J70),IF(Q70="",IF(OR(($K70=4),($K70=3),($K70=2),($K70=1)),INDEX(Calendario!$D$3:$H$55,MATCH(R$4,Calendario!$A$3:$A$55,0),MATCH($I70,Calendario!$D$2:$H$2,0)),"")),IF($K70=1,IF(AND(N70="",EXACT((R$4),(CONCATENATE(Calendario!$A$1," ",(MID($J70,8,2))+1)))),INDEX(Calendario!$D$3:$H$55,MATCH(R$4,Calendario!$A$3:$A$55,0),MATCH($I70,Calendario!$D$2:$H$2,0)),IF(Q70="","",INDEX(Calendario!$D$3:$H$55,MATCH(R$4,Calendario!$A$3:$A$55,0),MATCH($I70,Calendario!$D$2:$H$2,0)))),IF(EXACT($M$4,"Semana 1"),IF($K70=2,IF(Q70="",IF(OR(($J70="Semana 1"),($J70="Semana 2"),($J70="Semana 3"),($J70="Semana 4"),($J70="Semana 5"),($J70="Semana 6")),INDEX(Calendario!$D$3:$H$55,MATCH(R$4,Calendario!$A$3:$A$55,0),MATCH($I70,Calendario!$D$2:$H$2,0)),""),""),IF($K70=3,IF(AND((P70=""),(Q70="")),IF(OR(($J70="Semana 1"),($J70="Semana 2"),($J70="Semana 3"),($J70="Semana 4"),($J70="Semana 5"),($J70="Semana 6")),INDEX(Calendario!$D$3:$H$55,MATCH(R$4,Calendario!$A$3:$A$55,0),MATCH($I70,Calendario!$D$2:$H$2,0)),""),""),IF($K70=4,IF(AND((O70=""),(P70=""),(Q70="")),IF(OR(($J70="Semana 1"),($J70="Semana 2"),($J70="Semana 3"),($J70="Semana 4"),($J70="Semana 5"),($J70="Semana 6")),INDEX(Calendario!$D$3:$H$55,MATCH(R$4,Calendario!$A$3:$A$55,0),MATCH($I70,Calendario!$D$2:$H$2,0)),""),"")))),IF($K70=2,IF(Q70="",IF(OR(($J70="Semana 1"),($J70="Semana 2"),($J70="Semana 3"),($J70="Semana 4"),($J70="Semana 5")),INDEX(Calendario!$D$3:$H$55,MATCH(R$4,Calendario!$A$3:$A$55,0),MATCH($I70,Calendario!$D$2:$H$2,0)),""),""),IF($K70=3,IF(AND((P70=""),(Q70="")),IF(OR(($J70="Semana 1"),($J70="Semana 2"),($J70="Semana 3"),($J70="Semana 4"),($J70="Semana 5")),INDEX(Calendario!$D$3:$H$55,MATCH(R$4,Calendario!$A$3:$A$55,0),MATCH($I70,Calendario!$D$2:$H$2,0)),""),""),IF($K70=4,IF(AND((O70=""),(P70=""),(Q70="")),IF(OR(($J70="Semana 1"),($J70="Semana 2"),($J70="Semana 3"),($J70="Semana 4"),($J70="Semana 5")),INDEX(Calendario!$D$3:$H$55,MATCH(R$4,Calendario!$A$3:$A$55,0),MATCH($I70,Calendario!$D$2:$H$2,0)),""),""))))))))))</f>
        <v/>
      </c>
      <c r="S70" s="108" t="str">
        <f>IF(ISBLANK($I70),"",IF(EXACT(($I70),(PROPER(TEXT(S$3,"dddd")))),"",IF(OR(EXACT(($I70),PROPER(TEXT(S68,"dddd"))),(EXACT(($I70),PROPER(TEXT(S69,"dddd"))))),"",IF(EXACT(S$4,$J70),IF(R70="",IF(OR(($K70=4),($K70=3),($K70=2),($K70=1)),INDEX(Calendario!$D$3:$H$55,MATCH(S$4,Calendario!$A$3:$A$55,0),MATCH($I70,Calendario!$D$2:$H$2,0)),"")),IF($K70=1,IF(AND(O70="",EXACT((S$4),(CONCATENATE(Calendario!$A$1," ",(MID($J70,8,2))+1)))),INDEX(Calendario!$D$3:$H$55,MATCH(S$4,Calendario!$A$3:$A$55,0),MATCH($I70,Calendario!$D$2:$H$2,0)),IF(R70="",IF(EXACT(($I70),(PROPER(TEXT(R$3,"dddd")))),INDEX(Calendario!$D$3:$H$55,MATCH(S$4,Calendario!$A$3:$A$55,0),MATCH($I70,Calendario!$D$2:$H$2,0)),""),INDEX(Calendario!$D$3:$H$55,MATCH(S$4,Calendario!$A$3:$A$55,0),MATCH($I70,Calendario!$D$2:$H$2,0)))),IF(EXACT($M$4,"Semana 1"),IF($K70=2,IF(R70="",IF(OR(($J70="Semana 1"),($J70="Semana 2"),($J70="Semana 3"),($J70="Semana 4"),($J70="Semana 5"),($J70="Semana 6"),($J70="Semana 7")),INDEX(Calendario!$D$3:$H$55,MATCH(S$4,Calendario!$A$3:$A$55,0),MATCH($I70,Calendario!$D$2:$H$2,0)),""),""),IF($K70=3,IF(AND((Q70=""),(R70="")),IF(OR(($J70="Semana 1"),($J70="Semana 2"),($J70="Semana 3"),($J70="Semana 4"),($J70="Semana 5"),($J70="Semana 6"),($J70="Semana 7")),INDEX(Calendario!$D$3:$H$55,MATCH(S$4,Calendario!$A$3:$A$55,0),MATCH($I70,Calendario!$D$2:$H$2,0)),""),""),IF($K70=4,IF(AND((P70=""),(Q70=""),(R70="")),IF(OR(($J70="Semana 1"),($J70="Semana 2"),($J70="Semana 3"),($J70="Semana 4"),($J70="Semana 5"),($J70="Semana 6"),($J70="Semana 7")),INDEX(Calendario!$D$3:$H$55,MATCH(S$4,Calendario!$A$3:$A$55,0),MATCH($I70,Calendario!$D$2:$H$2,0)),""),"")))),IF($K70=2,IF(R70="",IF(OR(($J70="Semana 1"),($J70="Semana 2"),($J70="Semana 3"),($J70="Semana 4"),($J70="Semana 5"),($J70="Semana 6")),INDEX(Calendario!$D$3:$H$55,MATCH(S$4,Calendario!$A$3:$A$55,0),MATCH($I70,Calendario!$D$2:$H$2,0)),""),""),IF($K70=3,IF(AND((Q70=""),(R70="")),IF(OR(($J70="Semana 1"),($J70="Semana 2"),($J70="Semana 3"),($J70="Semana 4"),($J70="Semana 5"),($J70="Semana 6")),INDEX(Calendario!$D$3:$H$55,MATCH(S$4,Calendario!$A$3:$A$55,0),MATCH($I70,Calendario!$D$2:$H$2,0)),""),""),IF($K70=4,IF(AND((P70=""),(Q70=""),(R70="")),IF(OR(($J70="Semana 1"),($J70="Semana 2"),($J70="Semana 3"),($J70="Semana 4"),($J70="Semana 5"),($J70="Semana 6")),INDEX(Calendario!$D$3:$H$55,MATCH(S$4,Calendario!$A$3:$A$55,0),MATCH($I70,Calendario!$D$2:$H$2,0)),""),""))))))))))</f>
        <v/>
      </c>
      <c r="T70" s="108" t="str">
        <f>IF(ISBLANK($I70),"",IF(EXACT(($I70),(PROPER(TEXT(T$3,"dddd")))),"",IF(OR(EXACT(($I70),PROPER(TEXT(T68,"dddd"))),(EXACT(($I70),PROPER(TEXT(T69,"dddd"))))),"",IF(EXACT(T$4,$J70),IF(S70="",IF(OR(($K70=4),($K70=3),($K70=2),($K70=1)),INDEX(Calendario!$D$3:$H$55,MATCH(T$4,Calendario!$A$3:$A$55,0),MATCH($I70,Calendario!$D$2:$H$2,0)),"")),IF($K70=1,IF(AND(P70="",EXACT((T$4),(CONCATENATE(Calendario!$A$1," ",(MID($J70,8,2))+1)))),INDEX(Calendario!$D$3:$H$55,MATCH(T$4,Calendario!$A$3:$A$55,0),MATCH($I70,Calendario!$D$2:$H$2,0)),IF(S70="",IF(EXACT(($I70),(PROPER(TEXT(S$3,"dddd")))),INDEX(Calendario!$D$3:$H$55,MATCH(T$4,Calendario!$A$3:$A$55,0),MATCH($I70,Calendario!$D$2:$H$2,0)),""),INDEX(Calendario!$D$3:$H$55,MATCH(T$4,Calendario!$A$3:$A$55,0),MATCH($I70,Calendario!$D$2:$H$2,0)))),IF(EXACT($M$4,"Semana 1"),IF($K70=2,IF(S70="",IF(OR(($J70="Semana 1"),($J70="Semana 2"),($J70="Semana 3"),($J70="Semana 4"),($J70="Semana 5"),($J70="Semana 6"),($J70="Semana 7"),($J70="Semana 8")),INDEX(Calendario!$D$3:$H$55,MATCH(T$4,Calendario!$A$3:$A$55,0),MATCH($I70,Calendario!$D$2:$H$2,0)),""),""),IF($K70=3,IF(AND((R70=""),(S70="")),IF(OR(($J70="Semana 1"),($J70="Semana 2"),($J70="Semana 3"),($J70="Semana 4"),($J70="Semana 5"),($J70="Semana 6"),($J70="Semana 7"),($J70="Semana 8")),INDEX(Calendario!$D$3:$H$55,MATCH(T$4,Calendario!$A$3:$A$55,0),MATCH($I70,Calendario!$D$2:$H$2,0)),""),""),IF($K70=4,IF(AND((Q70=""),(R70=""),(S70="")),IF(OR(($J70="Semana 1"),($J70="Semana 2"),($J70="Semana 3"),($J70="Semana 4"),($J70="Semana 5"),($J70="Semana 6"),($J70="Semana 7"),($J70="Semana 8")),INDEX(Calendario!$D$3:$H$55,MATCH(T$4,Calendario!$A$3:$A$55,0),MATCH($I70,Calendario!$D$2:$H$2,0)),""),"")))),IF($K70=2,IF(S70="",IF(OR(($J70="Semana 1"),($J70="Semana 2"),($J70="Semana 3"),($J70="Semana 4"),($J70="Semana 5"),($J70="Semana 6"),($J70="Semana 7")),INDEX(Calendario!$D$3:$H$55,MATCH(T$4,Calendario!$A$3:$A$55,0),MATCH($I70,Calendario!$D$2:$H$2,0)),""),""),IF($K70=3,IF(AND((R70=""),(S70="")),IF(OR(($J70="Semana 1"),($J70="Semana 2"),($J70="Semana 3"),($J70="Semana 4"),($J70="Semana 5"),($J70="Semana 6"),($J70="Semana 7")),INDEX(Calendario!$D$3:$H$55,MATCH(T$4,Calendario!$A$3:$A$55,0),MATCH($I70,Calendario!$D$2:$H$2,0)),""),""),IF($K70=4,IF(AND((Q70=""),(R70=""),(S70="")),IF(OR(($J70="Semana 1"),($J70="Semana 2"),($J70="Semana 3"),($J70="Semana 4"),($J70="Semana 5"),($J70="Semana 6"),($J70="Semana 7")),INDEX(Calendario!$D$3:$H$55,MATCH(T$4,Calendario!$A$3:$A$55,0),MATCH($I70,Calendario!$D$2:$H$2,0)),""),""))))))))))</f>
        <v/>
      </c>
      <c r="U70" s="108">
        <f>IF(ISBLANK($I70),"",IF(OR(EXACT(($I70),PROPER(TEXT(U69,"dddd"))),(EXACT(($I70),PROPER(TEXT(U68,"dddd"))))),"",IF(EXACT(($I70),(PROPER(TEXT(U$3,"dddd")))),"",IF($K70=1,INDEX(Calendario!$D$3:$H$55,MATCH(U$4,Calendario!$A$3:$A$55,0),MATCH($I70,Calendario!$D$2:$H$2,0)),IF($K70=2,IF(T70="",INDEX(Calendario!$D$3:$H$55,MATCH(U$4,Calendario!$A$3:$A$55,0),MATCH($I70,Calendario!$D$2:$H$2,0)),""),IF($K70=3,IF(AND((S70=""),(T70="")),INDEX(Calendario!$D$3:$H$55,MATCH(U$4,Calendario!$A$3:$A$55,0),MATCH($I70,Calendario!$D$2:$H$2,0)),""),IF($K70=4,IF(AND((R70=""),(S70=""),(T70="")),INDEX(Calendario!$D$3:$H$55,MATCH(U$4,Calendario!$A$3:$A$55,0),MATCH($I70,Calendario!$D$2:$H$2,0)),""))))))))</f>
        <v>44613</v>
      </c>
      <c r="V70" s="107" t="str">
        <f>IF(ISBLANK($I70),"",IF(OR(EXACT(($I70),PROPER(TEXT(V69,"dddd"))),(EXACT(($I70),PROPER(TEXT(V68,"dddd"))))),"",IF(EXACT(($I70),(PROPER(TEXT(V$3,"dddd")))),"",IF($K70=1,INDEX(Calendario!$D$3:$H$55,MATCH(V$4,Calendario!$A$3:$A$55,0),MATCH($I70,Calendario!$D$2:$H$2,0)),IF($K70=2,IF(U70="",INDEX(Calendario!$D$3:$H$55,MATCH(V$4,Calendario!$A$3:$A$55,0),MATCH($I70,Calendario!$D$2:$H$2,0)),""),IF($K70=3,IF(AND((T70=""),(U70="")),INDEX(Calendario!$D$3:$H$55,MATCH(V$4,Calendario!$A$3:$A$55,0),MATCH($I70,Calendario!$D$2:$H$2,0)),""),IF($K70=4,IF(AND((S70=""),(T70=""),(U70="")),INDEX(Calendario!$D$3:$H$55,MATCH(V$4,Calendario!$A$3:$A$55,0),MATCH($I70,Calendario!$D$2:$H$2,0)),""))))))))</f>
        <v/>
      </c>
      <c r="W70" s="107" t="str">
        <f>IF(ISBLANK($I70),"",IF(OR(EXACT(($I70),PROPER(TEXT(W69,"dddd"))),(EXACT(($I70),PROPER(TEXT(W68,"dddd"))))),"",IF(EXACT(($I70),(PROPER(TEXT(W$3,"dddd")))),"",IF($K70=1,INDEX(Calendario!$D$3:$H$55,MATCH(W$4,Calendario!$A$3:$A$55,0),MATCH($I70,Calendario!$D$2:$H$2,0)),IF($K70=2,IF(V70="",INDEX(Calendario!$D$3:$H$55,MATCH(W$4,Calendario!$A$3:$A$55,0),MATCH($I70,Calendario!$D$2:$H$2,0)),""),IF($K70=3,IF(AND((U70=""),(V70="")),INDEX(Calendario!$D$3:$H$55,MATCH(W$4,Calendario!$A$3:$A$55,0),MATCH($I70,Calendario!$D$2:$H$2,0)),""),IF($K70=4,IF(AND((T70=""),(U70=""),(V70="")),INDEX(Calendario!$D$3:$H$55,MATCH(W$4,Calendario!$A$3:$A$55,0),MATCH($I70,Calendario!$D$2:$H$2,0)),""))))))))</f>
        <v/>
      </c>
      <c r="X70" s="107" t="str">
        <f>IF(ISBLANK($I70),"",IF(OR(EXACT(($I70),PROPER(TEXT(X69,"dddd"))),(EXACT(($I70),PROPER(TEXT(X68,"dddd"))))),"",IF(EXACT(($I70),(PROPER(TEXT(X$3,"dddd")))),"",IF($K70=1,INDEX(Calendario!$D$3:$H$55,MATCH(X$4,Calendario!$A$3:$A$55,0),MATCH($I70,Calendario!$D$2:$H$2,0)),IF($K70=2,IF(W70="",INDEX(Calendario!$D$3:$H$55,MATCH(X$4,Calendario!$A$3:$A$55,0),MATCH($I70,Calendario!$D$2:$H$2,0)),""),IF($K70=3,IF(AND((V70=""),(W70="")),INDEX(Calendario!$D$3:$H$55,MATCH(X$4,Calendario!$A$3:$A$55,0),MATCH($I70,Calendario!$D$2:$H$2,0)),""),IF($K70=4,IF(AND((U70=""),(V70=""),(W70="")),INDEX(Calendario!$D$3:$H$55,MATCH(X$4,Calendario!$A$3:$A$55,0),MATCH($I70,Calendario!$D$2:$H$2,0)),""))))))))</f>
        <v/>
      </c>
      <c r="Y70" s="107" t="str">
        <f>IF(ISBLANK($I70),"",IF(OR(EXACT(($I70),PROPER(TEXT(Y69,"dddd"))),(EXACT(($I70),PROPER(TEXT(Y68,"dddd"))))),"",IF(EXACT(($I70),(PROPER(TEXT(Y$3,"dddd")))),"",IF($K70=1,INDEX(Calendario!$D$3:$H$55,MATCH(Y$4,Calendario!$A$3:$A$55,0),MATCH($I70,Calendario!$D$2:$H$2,0)),IF($K70=2,IF(X70="",INDEX(Calendario!$D$3:$H$55,MATCH(Y$4,Calendario!$A$3:$A$55,0),MATCH($I70,Calendario!$D$2:$H$2,0)),""),IF($K70=3,IF(AND((W70=""),(X70="")),INDEX(Calendario!$D$3:$H$55,MATCH(Y$4,Calendario!$A$3:$A$55,0),MATCH($I70,Calendario!$D$2:$H$2,0)),""),IF($K70=4,IF(AND((V70=""),(W70=""),(X70="")),INDEX(Calendario!$D$3:$H$55,MATCH(Y$4,Calendario!$A$3:$A$55,0),MATCH($I70,Calendario!$D$2:$H$2,0)),""))))))))</f>
        <v/>
      </c>
      <c r="Z70" s="107">
        <f>IF(ISBLANK($I70),"",IF(OR(EXACT(($I70),PROPER(TEXT(Z69,"dddd"))),(EXACT(($I70),PROPER(TEXT(Z68,"dddd"))))),"",IF(EXACT(($I70),(PROPER(TEXT(Z$3,"dddd")))),"",IF($K70=1,INDEX(Calendario!$D$3:$H$55,MATCH(Z$4,Calendario!$A$3:$A$55,0),MATCH($I70,Calendario!$D$2:$H$2,0)),IF($K70=2,IF(Y70="",INDEX(Calendario!$D$3:$H$55,MATCH(Z$4,Calendario!$A$3:$A$55,0),MATCH($I70,Calendario!$D$2:$H$2,0)),""),IF($K70=3,IF(AND((X70=""),(Y70="")),INDEX(Calendario!$D$3:$H$55,MATCH(Z$4,Calendario!$A$3:$A$55,0),MATCH($I70,Calendario!$D$2:$H$2,0)),""),IF($K70=4,IF(AND((W70=""),(X70=""),(Y70="")),INDEX(Calendario!$D$3:$H$55,MATCH(Z$4,Calendario!$A$3:$A$55,0),MATCH($I70,Calendario!$D$2:$H$2,0)),""))))))))</f>
        <v>44648</v>
      </c>
      <c r="AA70" s="108" t="str">
        <f>IF(ISBLANK($I70),"",IF(OR(EXACT(($I70),PROPER(TEXT(AA69,"dddd"))),(EXACT(($I70),PROPER(TEXT(AA68,"dddd"))))),"",IF(EXACT(($I70),(PROPER(TEXT(AA$3,"dddd")))),"",IF($K70=1,INDEX(Calendario!$D$3:$H$55,MATCH(AA$4,Calendario!$A$3:$A$55,0),MATCH($I70,Calendario!$D$2:$H$2,0)),IF($K70=2,IF(Z70="",INDEX(Calendario!$D$3:$H$55,MATCH(AA$4,Calendario!$A$3:$A$55,0),MATCH($I70,Calendario!$D$2:$H$2,0)),""),IF($K70=3,IF(AND((Y70=""),(Z70="")),INDEX(Calendario!$D$3:$H$55,MATCH(AA$4,Calendario!$A$3:$A$55,0),MATCH($I70,Calendario!$D$2:$H$2,0)),""),IF($K70=4,IF(AND((X70=""),(Y70=""),(Z70="")),INDEX(Calendario!$D$3:$H$55,MATCH(AA$4,Calendario!$A$3:$A$55,0),MATCH($I70,Calendario!$D$2:$H$2,0)),""))))))))</f>
        <v/>
      </c>
      <c r="AB70" s="108" t="str">
        <f>IF(ISBLANK($I70),"",IF(OR(EXACT(($I70),PROPER(TEXT(AB69,"dddd"))),(EXACT(($I70),PROPER(TEXT(AB68,"dddd"))))),"",IF(EXACT(($I70),(PROPER(TEXT(AB$3,"dddd")))),"",IF($K70=1,INDEX(Calendario!$D$3:$H$55,MATCH(AB$4,Calendario!$A$3:$A$55,0),MATCH($I70,Calendario!$D$2:$H$2,0)),IF($K70=2,IF(AA70="",INDEX(Calendario!$D$3:$H$55,MATCH(AB$4,Calendario!$A$3:$A$55,0),MATCH($I70,Calendario!$D$2:$H$2,0)),""),IF($K70=3,IF(AND((Z70=""),(AA70="")),INDEX(Calendario!$D$3:$H$55,MATCH(AB$4,Calendario!$A$3:$A$55,0),MATCH($I70,Calendario!$D$2:$H$2,0)),""),IF($K70=4,IF(AND((Y70=""),(Z70=""),(AA70="")),INDEX(Calendario!$D$3:$H$55,MATCH(AB$4,Calendario!$A$3:$A$55,0),MATCH($I70,Calendario!$D$2:$H$2,0)),""))))))))</f>
        <v/>
      </c>
      <c r="AC70" s="108" t="str">
        <f>IF(ISBLANK($I70),"",IF(OR(EXACT(($I70),PROPER(TEXT(AC69,"dddd"))),(EXACT(($I70),PROPER(TEXT(AC68,"dddd"))))),"",IF(EXACT(($I70),(PROPER(TEXT(AC$3,"dddd")))),"",IF($K70=1,INDEX(Calendario!$D$3:$H$55,MATCH(AC$4,Calendario!$A$3:$A$55,0),MATCH($I70,Calendario!$D$2:$H$2,0)),IF($K70=2,IF(AB70="",INDEX(Calendario!$D$3:$H$55,MATCH(AC$4,Calendario!$A$3:$A$55,0),MATCH($I70,Calendario!$D$2:$H$2,0)),""),IF($K70=3,IF(AND((AA70=""),(AB70="")),INDEX(Calendario!$D$3:$H$55,MATCH(AC$4,Calendario!$A$3:$A$55,0),MATCH($I70,Calendario!$D$2:$H$2,0)),""),IF($K70=4,IF(AND((Z70=""),(AA70=""),(AB70="")),INDEX(Calendario!$D$3:$H$55,MATCH(AC$4,Calendario!$A$3:$A$55,0),MATCH($I70,Calendario!$D$2:$H$2,0)),""))))))))</f>
        <v/>
      </c>
      <c r="AD70" s="108">
        <f>IF(ISBLANK($I70),"",IF(OR(EXACT(($I70),PROPER(TEXT(AD69,"dddd"))),(EXACT(($I70),PROPER(TEXT(AD68,"dddd"))))),"",IF(EXACT(($I70),(PROPER(TEXT(AD$3,"dddd")))),"",IF($K70=1,INDEX(Calendario!$D$3:$H$55,MATCH(AD$4,Calendario!$A$3:$A$55,0),MATCH($I70,Calendario!$D$2:$H$2,0)),IF($K70=2,IF(AC70="",INDEX(Calendario!$D$3:$H$55,MATCH(AD$4,Calendario!$A$3:$A$55,0),MATCH($I70,Calendario!$D$2:$H$2,0)),""),IF($K70=3,IF(AND((AB70=""),(AC70="")),INDEX(Calendario!$D$3:$H$55,MATCH(AD$4,Calendario!$A$3:$A$55,0),MATCH($I70,Calendario!$D$2:$H$2,0)),""),IF($K70=4,IF(AND((AA70=""),(AB70=""),(AC70="")),INDEX(Calendario!$D$3:$H$55,MATCH(AD$4,Calendario!$A$3:$A$55,0),MATCH($I70,Calendario!$D$2:$H$2,0)),""))))))))</f>
        <v>44676</v>
      </c>
      <c r="AE70" s="107" t="str">
        <f>IF(ISBLANK($I70),"",IF(OR(EXACT(($I70),PROPER(TEXT(AE69,"dddd"))),(EXACT(($I70),PROPER(TEXT(AE68,"dddd"))))),"",IF(EXACT(($I70),(PROPER(TEXT(AE$3,"dddd")))),"",IF($K70=1,INDEX(Calendario!$D$3:$H$55,MATCH(AE$4,Calendario!$A$3:$A$55,0),MATCH($I70,Calendario!$D$2:$H$2,0)),IF($K70=2,IF(AD70="",INDEX(Calendario!$D$3:$H$55,MATCH(AE$4,Calendario!$A$3:$A$55,0),MATCH($I70,Calendario!$D$2:$H$2,0)),""),IF($K70=3,IF(AND((AC70=""),(AD70="")),INDEX(Calendario!$D$3:$H$55,MATCH(AE$4,Calendario!$A$3:$A$55,0),MATCH($I70,Calendario!$D$2:$H$2,0)),""),IF($K70=4,IF(AND((AB70=""),(AC70=""),(AD70="")),INDEX(Calendario!$D$3:$H$55,MATCH(AE$4,Calendario!$A$3:$A$55,0),MATCH($I70,Calendario!$D$2:$H$2,0)),""))))))))</f>
        <v/>
      </c>
      <c r="AF70" s="107" t="str">
        <f>IF(ISBLANK($I70),"",IF(OR(EXACT(($I70),PROPER(TEXT(AF69,"dddd"))),(EXACT(($I70),PROPER(TEXT(AF68,"dddd"))))),"",IF(EXACT(($I70),(PROPER(TEXT(AF$3,"dddd")))),"",IF($K70=1,INDEX(Calendario!$D$3:$H$55,MATCH(AF$4,Calendario!$A$3:$A$55,0),MATCH($I70,Calendario!$D$2:$H$2,0)),IF($K70=2,IF(AE70="",INDEX(Calendario!$D$3:$H$55,MATCH(AF$4,Calendario!$A$3:$A$55,0),MATCH($I70,Calendario!$D$2:$H$2,0)),""),IF($K70=3,IF(AND((AD70=""),(AE70="")),INDEX(Calendario!$D$3:$H$55,MATCH(AF$4,Calendario!$A$3:$A$55,0),MATCH($I70,Calendario!$D$2:$H$2,0)),""),IF($K70=4,IF(AND((AC70=""),(AD70=""),(AE70="")),INDEX(Calendario!$D$3:$H$55,MATCH(AF$4,Calendario!$A$3:$A$55,0),MATCH($I70,Calendario!$D$2:$H$2,0)),""))))))))</f>
        <v/>
      </c>
      <c r="AG70" s="107" t="str">
        <f>IF(ISBLANK($I70),"",IF(OR(EXACT(($I70),PROPER(TEXT(AG69,"dddd"))),(EXACT(($I70),PROPER(TEXT(AG68,"dddd"))))),"",IF(EXACT(($I70),(PROPER(TEXT(AG$3,"dddd")))),"",IF($K70=1,INDEX(Calendario!$D$3:$H$55,MATCH(AG$4,Calendario!$A$3:$A$55,0),MATCH($I70,Calendario!$D$2:$H$2,0)),IF($K70=2,IF(AF70="",INDEX(Calendario!$D$3:$H$55,MATCH(AG$4,Calendario!$A$3:$A$55,0),MATCH($I70,Calendario!$D$2:$H$2,0)),""),IF($K70=3,IF(AND((AE70=""),(AF70="")),INDEX(Calendario!$D$3:$H$55,MATCH(AG$4,Calendario!$A$3:$A$55,0),MATCH($I70,Calendario!$D$2:$H$2,0)),""),IF($K70=4,IF(AND((AD70=""),(AE70=""),(AF70="")),INDEX(Calendario!$D$3:$H$55,MATCH(AG$4,Calendario!$A$3:$A$55,0),MATCH($I70,Calendario!$D$2:$H$2,0)),""))))))))</f>
        <v/>
      </c>
      <c r="AH70" s="107">
        <f>IF(ISBLANK($I70),"",IF(OR(EXACT(($I70),PROPER(TEXT(AH69,"dddd"))),(EXACT(($I70),PROPER(TEXT(AH68,"dddd"))))),"",IF(EXACT(($I70),(PROPER(TEXT(AH$3,"dddd")))),"",IF($K70=1,INDEX(Calendario!$D$3:$H$55,MATCH(AH$4,Calendario!$A$3:$A$55,0),MATCH($I70,Calendario!$D$2:$H$2,0)),IF($K70=2,IF(AG70="",INDEX(Calendario!$D$3:$H$55,MATCH(AH$4,Calendario!$A$3:$A$55,0),MATCH($I70,Calendario!$D$2:$H$2,0)),""),IF($K70=3,IF(AND((AF70=""),(AG70="")),INDEX(Calendario!$D$3:$H$55,MATCH(AH$4,Calendario!$A$3:$A$55,0),MATCH($I70,Calendario!$D$2:$H$2,0)),""),IF($K70=4,IF(AND((AE70=""),(AF70=""),(AG70="")),INDEX(Calendario!$D$3:$H$55,MATCH(AH$4,Calendario!$A$3:$A$55,0),MATCH($I70,Calendario!$D$2:$H$2,0)),""))))))))</f>
        <v>44704</v>
      </c>
      <c r="AI70" s="108" t="str">
        <f>IF(ISBLANK($I70),"",IF(OR(EXACT(($I70),PROPER(TEXT(AI69,"dddd"))),(EXACT(($I70),PROPER(TEXT(AI68,"dddd"))))),"",IF(EXACT(($I70),(PROPER(TEXT(AI$3,"dddd")))),"",IF($K70=1,INDEX(Calendario!$D$3:$H$55,MATCH(AI$4,Calendario!$A$3:$A$55,0),MATCH($I70,Calendario!$D$2:$H$2,0)),IF($K70=2,IF(AH70="",INDEX(Calendario!$D$3:$H$55,MATCH(AI$4,Calendario!$A$3:$A$55,0),MATCH($I70,Calendario!$D$2:$H$2,0)),""),IF($K70=3,IF(AND((AG70=""),(AH70="")),INDEX(Calendario!$D$3:$H$55,MATCH(AI$4,Calendario!$A$3:$A$55,0),MATCH($I70,Calendario!$D$2:$H$2,0)),""),IF($K70=4,IF(AND((AF70=""),(AG70=""),(AH70="")),INDEX(Calendario!$D$3:$H$55,MATCH(AI$4,Calendario!$A$3:$A$55,0),MATCH($I70,Calendario!$D$2:$H$2,0)),""))))))))</f>
        <v/>
      </c>
      <c r="AJ70" s="108" t="str">
        <f>IF(ISBLANK($I70),"",IF(OR(EXACT(($I70),PROPER(TEXT(AJ69,"dddd"))),(EXACT(($I70),PROPER(TEXT(AJ68,"dddd"))))),"",IF(EXACT(($I70),(PROPER(TEXT(AJ$3,"dddd")))),"",IF($K70=1,INDEX(Calendario!$D$3:$H$55,MATCH(AJ$4,Calendario!$A$3:$A$55,0),MATCH($I70,Calendario!$D$2:$H$2,0)),IF($K70=2,IF(AI70="",INDEX(Calendario!$D$3:$H$55,MATCH(AJ$4,Calendario!$A$3:$A$55,0),MATCH($I70,Calendario!$D$2:$H$2,0)),""),IF($K70=3,IF(AND((AH70=""),(AI70="")),INDEX(Calendario!$D$3:$H$55,MATCH(AJ$4,Calendario!$A$3:$A$55,0),MATCH($I70,Calendario!$D$2:$H$2,0)),""),IF($K70=4,IF(AND((AG70=""),(AH70=""),(AI70="")),INDEX(Calendario!$D$3:$H$55,MATCH(AJ$4,Calendario!$A$3:$A$55,0),MATCH($I70,Calendario!$D$2:$H$2,0)),""))))))))</f>
        <v/>
      </c>
      <c r="AK70" s="108" t="str">
        <f>IF(ISBLANK($I70),"",IF(OR(EXACT(($I70),PROPER(TEXT(AK69,"dddd"))),(EXACT(($I70),PROPER(TEXT(AK68,"dddd"))))),"",IF(EXACT(($I70),(PROPER(TEXT(AK$3,"dddd")))),"",IF($K70=1,INDEX(Calendario!$D$3:$H$55,MATCH(AK$4,Calendario!$A$3:$A$55,0),MATCH($I70,Calendario!$D$2:$H$2,0)),IF($K70=2,IF(AJ70="",INDEX(Calendario!$D$3:$H$55,MATCH(AK$4,Calendario!$A$3:$A$55,0),MATCH($I70,Calendario!$D$2:$H$2,0)),""),IF($K70=3,IF(AND((AI70=""),(AJ70="")),INDEX(Calendario!$D$3:$H$55,MATCH(AK$4,Calendario!$A$3:$A$55,0),MATCH($I70,Calendario!$D$2:$H$2,0)),""),IF($K70=4,IF(AND((AH70=""),(AI70=""),(AJ70="")),INDEX(Calendario!$D$3:$H$55,MATCH(AK$4,Calendario!$A$3:$A$55,0),MATCH($I70,Calendario!$D$2:$H$2,0)),""))))))))</f>
        <v/>
      </c>
      <c r="AL70" s="108" t="str">
        <f>IF(ISBLANK($I70),"",IF(OR(EXACT(($I70),PROPER(TEXT(AL69,"dddd"))),(EXACT(($I70),PROPER(TEXT(AL68,"dddd"))))),"",IF(EXACT(($I70),(PROPER(TEXT(AL$3,"dddd")))),"",IF($K70=1,INDEX(Calendario!$D$3:$H$55,MATCH(AL$4,Calendario!$A$3:$A$55,0),MATCH($I70,Calendario!$D$2:$H$2,0)),IF($K70=2,IF(AK70="",INDEX(Calendario!$D$3:$H$55,MATCH(AL$4,Calendario!$A$3:$A$55,0),MATCH($I70,Calendario!$D$2:$H$2,0)),""),IF($K70=3,IF(AND((AJ70=""),(AK70="")),INDEX(Calendario!$D$3:$H$55,MATCH(AL$4,Calendario!$A$3:$A$55,0),MATCH($I70,Calendario!$D$2:$H$2,0)),""),IF($K70=4,IF(AND((AI70=""),(AJ70=""),(AK70="")),INDEX(Calendario!$D$3:$H$55,MATCH(AL$4,Calendario!$A$3:$A$55,0),MATCH($I70,Calendario!$D$2:$H$2,0)),""))))))))</f>
        <v/>
      </c>
      <c r="AM70" s="108" t="str">
        <f>IF(ISBLANK($I70),"",IF(OR(EXACT(($I70),PROPER(TEXT(AM69,"dddd"))),(EXACT(($I70),PROPER(TEXT(AM68,"dddd"))))),"",IF(EXACT(($I70),(PROPER(TEXT(AM$3,"dddd")))),"",IF($K70=1,INDEX(Calendario!$D$3:$H$55,MATCH(AM$4,Calendario!$A$3:$A$55,0),MATCH($I70,Calendario!$D$2:$H$2,0)),IF($K70=2,IF(AL70="",INDEX(Calendario!$D$3:$H$55,MATCH(AM$4,Calendario!$A$3:$A$55,0),MATCH($I70,Calendario!$D$2:$H$2,0)),""),IF($K70=3,IF(AND((AK70=""),(AL70="")),INDEX(Calendario!$D$3:$H$55,MATCH(AM$4,Calendario!$A$3:$A$55,0),MATCH($I70,Calendario!$D$2:$H$2,0)),""),IF($K70=4,IF(AND((AJ70=""),(AK70=""),(AL70="")),INDEX(Calendario!$D$3:$H$55,MATCH(AM$4,Calendario!$A$3:$A$55,0),MATCH($I70,Calendario!$D$2:$H$2,0)),""))))))))</f>
        <v/>
      </c>
      <c r="AN70" s="107" t="str">
        <f>IF(ISBLANK($I70),"",IF(OR(EXACT(($I70),PROPER(TEXT(AN69,"dddd"))),(EXACT(($I70),PROPER(TEXT(AN68,"dddd"))))),"",IF(EXACT(($I70),(PROPER(TEXT(AN$3,"dddd")))),"",IF($K70=1,INDEX(Calendario!$D$3:$H$55,MATCH(AN$4,Calendario!$A$3:$A$55,0),MATCH($I70,Calendario!$D$2:$H$2,0)),IF($K70=2,IF(AM70="",INDEX(Calendario!$D$3:$H$55,MATCH(AN$4,Calendario!$A$3:$A$55,0),MATCH($I70,Calendario!$D$2:$H$2,0)),""),IF($K70=3,IF(AND((AL70=""),(AM70="")),INDEX(Calendario!$D$3:$H$55,MATCH(AN$4,Calendario!$A$3:$A$55,0),MATCH($I70,Calendario!$D$2:$H$2,0)),""),IF($K70=4,IF(AND((AK70=""),(AL70=""),(AM70="")),INDEX(Calendario!$D$3:$H$55,MATCH(AN$4,Calendario!$A$3:$A$55,0),MATCH($I70,Calendario!$D$2:$H$2,0)),""))))))))</f>
        <v/>
      </c>
      <c r="AO70" s="107">
        <f>IF(ISBLANK($I70),"",IF(OR(EXACT(($I70),PROPER(TEXT(AO69,"dddd"))),(EXACT(($I70),PROPER(TEXT(AO68,"dddd"))))),"",IF(EXACT(($I70),(PROPER(TEXT(AO$3,"dddd")))),"",IF($K70=1,INDEX(Calendario!$D$3:$H$55,MATCH(AO$4,Calendario!$A$3:$A$55,0),MATCH($I70,Calendario!$D$2:$H$2,0)),IF($K70=2,IF(AN70="",INDEX(Calendario!$D$3:$H$55,MATCH(AO$4,Calendario!$A$3:$A$55,0),MATCH($I70,Calendario!$D$2:$H$2,0)),""),IF($K70=3,IF(AND((AM70=""),(AN70="")),INDEX(Calendario!$D$3:$H$55,MATCH(AO$4,Calendario!$A$3:$A$55,0),MATCH($I70,Calendario!$D$2:$H$2,0)),""),IF($K70=4,IF(AND((AL70=""),(AM70=""),(AN70="")),INDEX(Calendario!$D$3:$H$55,MATCH(AO$4,Calendario!$A$3:$A$55,0),MATCH($I70,Calendario!$D$2:$H$2,0)),""))))))))</f>
        <v>44753</v>
      </c>
      <c r="AP70" s="107" t="str">
        <f>IF(ISBLANK($I70),"",IF(OR(EXACT(($I70),PROPER(TEXT(AP69,"dddd"))),(EXACT(($I70),PROPER(TEXT(AP68,"dddd"))))),"",IF(EXACT(($I70),(PROPER(TEXT(AP$3,"dddd")))),"",IF($K70=1,INDEX(Calendario!$D$3:$H$55,MATCH(AP$4,Calendario!$A$3:$A$55,0),MATCH($I70,Calendario!$D$2:$H$2,0)),IF($K70=2,IF(AO70="",INDEX(Calendario!$D$3:$H$55,MATCH(AP$4,Calendario!$A$3:$A$55,0),MATCH($I70,Calendario!$D$2:$H$2,0)),""),IF($K70=3,IF(AND((AN70=""),(AO70="")),INDEX(Calendario!$D$3:$H$55,MATCH(AP$4,Calendario!$A$3:$A$55,0),MATCH($I70,Calendario!$D$2:$H$2,0)),""),IF($K70=4,IF(AND((AM70=""),(AN70=""),(AO70="")),INDEX(Calendario!$D$3:$H$55,MATCH(AP$4,Calendario!$A$3:$A$55,0),MATCH($I70,Calendario!$D$2:$H$2,0)),""))))))))</f>
        <v/>
      </c>
      <c r="AQ70" s="107" t="str">
        <f>IF(ISBLANK($I70),"",IF(OR(EXACT(($I70),PROPER(TEXT(AQ69,"dddd"))),(EXACT(($I70),PROPER(TEXT(AQ68,"dddd"))))),"",IF(EXACT(($I70),(PROPER(TEXT(AQ$3,"dddd")))),"",IF($K70=1,INDEX(Calendario!$D$3:$H$55,MATCH(AQ$4,Calendario!$A$3:$A$55,0),MATCH($I70,Calendario!$D$2:$H$2,0)),IF($K70=2,IF(AP70="",INDEX(Calendario!$D$3:$H$55,MATCH(AQ$4,Calendario!$A$3:$A$55,0),MATCH($I70,Calendario!$D$2:$H$2,0)),""),IF($K70=3,IF(AND((AO70=""),(AP70="")),INDEX(Calendario!$D$3:$H$55,MATCH(AQ$4,Calendario!$A$3:$A$55,0),MATCH($I70,Calendario!$D$2:$H$2,0)),""),IF($K70=4,IF(AND((AN70=""),(AO70=""),(AP70="")),INDEX(Calendario!$D$3:$H$55,MATCH(AQ$4,Calendario!$A$3:$A$55,0),MATCH($I70,Calendario!$D$2:$H$2,0)),""))))))))</f>
        <v/>
      </c>
      <c r="AR70" s="108" t="str">
        <f>IF(ISBLANK($I70),"",IF(OR(EXACT(($I70),PROPER(TEXT(AR69,"dddd"))),(EXACT(($I70),PROPER(TEXT(AR68,"dddd"))))),"",IF(EXACT(($I70),(PROPER(TEXT(AR$3,"dddd")))),"",IF($K70=1,INDEX(Calendario!$D$3:$H$55,MATCH(AR$4,Calendario!$A$3:$A$55,0),MATCH($I70,Calendario!$D$2:$H$2,0)),IF($K70=2,IF(AQ70="",INDEX(Calendario!$D$3:$H$55,MATCH(AR$4,Calendario!$A$3:$A$55,0),MATCH($I70,Calendario!$D$2:$H$2,0)),""),IF($K70=3,IF(AND((AP70=""),(AQ70="")),INDEX(Calendario!$D$3:$H$55,MATCH(AR$4,Calendario!$A$3:$A$55,0),MATCH($I70,Calendario!$D$2:$H$2,0)),""),IF($K70=4,IF(AND((AO70=""),(AP70=""),(AQ70="")),INDEX(Calendario!$D$3:$H$55,MATCH(AR$4,Calendario!$A$3:$A$55,0),MATCH($I70,Calendario!$D$2:$H$2,0)),""))))))))</f>
        <v/>
      </c>
      <c r="AS70" s="108">
        <f>IF(ISBLANK($I70),"",IF(OR(EXACT(($I70),PROPER(TEXT(AS69,"dddd"))),(EXACT(($I70),PROPER(TEXT(AS68,"dddd"))))),"",IF(EXACT(($I70),(PROPER(TEXT(AS$3,"dddd")))),"",IF($K70=1,INDEX(Calendario!$D$3:$H$55,MATCH(AS$4,Calendario!$A$3:$A$55,0),MATCH($I70,Calendario!$D$2:$H$2,0)),IF($K70=2,IF(AR70="",INDEX(Calendario!$D$3:$H$55,MATCH(AS$4,Calendario!$A$3:$A$55,0),MATCH($I70,Calendario!$D$2:$H$2,0)),""),IF($K70=3,IF(AND((AQ70=""),(AR70="")),INDEX(Calendario!$D$3:$H$55,MATCH(AS$4,Calendario!$A$3:$A$55,0),MATCH($I70,Calendario!$D$2:$H$2,0)),""),IF($K70=4,IF(AND((AP70=""),(AQ70=""),(AR70="")),INDEX(Calendario!$D$3:$H$55,MATCH(AS$4,Calendario!$A$3:$A$55,0),MATCH($I70,Calendario!$D$2:$H$2,0)),""))))))))</f>
        <v>44781</v>
      </c>
      <c r="AT70" s="108" t="str">
        <f>IF(ISBLANK($I70),"",IF(OR(EXACT(($I70),PROPER(TEXT(AT69,"dddd"))),(EXACT(($I70),PROPER(TEXT(AT68,"dddd"))))),"",IF(EXACT(($I70),(PROPER(TEXT(AT$3,"dddd")))),"",IF($K70=1,INDEX(Calendario!$D$3:$H$55,MATCH(AT$4,Calendario!$A$3:$A$55,0),MATCH($I70,Calendario!$D$2:$H$2,0)),IF($K70=2,IF(AS70="",INDEX(Calendario!$D$3:$H$55,MATCH(AT$4,Calendario!$A$3:$A$55,0),MATCH($I70,Calendario!$D$2:$H$2,0)),""),IF($K70=3,IF(AND((AR70=""),(AS70="")),INDEX(Calendario!$D$3:$H$55,MATCH(AT$4,Calendario!$A$3:$A$55,0),MATCH($I70,Calendario!$D$2:$H$2,0)),""),IF($K70=4,IF(AND((AQ70=""),(AR70=""),(AS70="")),INDEX(Calendario!$D$3:$H$55,MATCH(AT$4,Calendario!$A$3:$A$55,0),MATCH($I70,Calendario!$D$2:$H$2,0)),""))))))))</f>
        <v/>
      </c>
      <c r="AU70" s="108" t="str">
        <f>IF(ISBLANK($I70),"",IF(OR(EXACT(($I70),PROPER(TEXT(AU69,"dddd"))),(EXACT(($I70),PROPER(TEXT(AU68,"dddd"))))),"",IF(EXACT(($I70),(PROPER(TEXT(AU$3,"dddd")))),"",IF($K70=1,INDEX(Calendario!$D$3:$H$55,MATCH(AU$4,Calendario!$A$3:$A$55,0),MATCH($I70,Calendario!$D$2:$H$2,0)),IF($K70=2,IF(AT70="",INDEX(Calendario!$D$3:$H$55,MATCH(AU$4,Calendario!$A$3:$A$55,0),MATCH($I70,Calendario!$D$2:$H$2,0)),""),IF($K70=3,IF(AND((AS70=""),(AT70="")),INDEX(Calendario!$D$3:$H$55,MATCH(AU$4,Calendario!$A$3:$A$55,0),MATCH($I70,Calendario!$D$2:$H$2,0)),""),IF($K70=4,IF(AND((AR70=""),(AS70=""),(AT70="")),INDEX(Calendario!$D$3:$H$55,MATCH(AU$4,Calendario!$A$3:$A$55,0),MATCH($I70,Calendario!$D$2:$H$2,0)),""))))))))</f>
        <v/>
      </c>
      <c r="AV70" s="107" t="str">
        <f>IF(ISBLANK($I70),"",IF(OR(EXACT(($I70),PROPER(TEXT(AV69,"dddd"))),(EXACT(($I70),PROPER(TEXT(AV68,"dddd"))))),"",IF(EXACT(($I70),(PROPER(TEXT(AV$3,"dddd")))),"",IF($K70=1,INDEX(Calendario!$D$3:$H$55,MATCH(AV$4,Calendario!$A$3:$A$55,0),MATCH($I70,Calendario!$D$2:$H$2,0)),IF($K70=2,IF(AU70="",INDEX(Calendario!$D$3:$H$55,MATCH(AV$4,Calendario!$A$3:$A$55,0),MATCH($I70,Calendario!$D$2:$H$2,0)),""),IF($K70=3,IF(AND((AT70=""),(AU70="")),INDEX(Calendario!$D$3:$H$55,MATCH(AV$4,Calendario!$A$3:$A$55,0),MATCH($I70,Calendario!$D$2:$H$2,0)),""),IF($K70=4,IF(AND((AS70=""),(AT70=""),(AU70="")),INDEX(Calendario!$D$3:$H$55,MATCH(AV$4,Calendario!$A$3:$A$55,0),MATCH($I70,Calendario!$D$2:$H$2,0)),""))))))))</f>
        <v/>
      </c>
      <c r="AW70" s="107">
        <f>IF(ISBLANK($I70),"",IF(OR(EXACT(($I70),PROPER(TEXT(AW69,"dddd"))),(EXACT(($I70),PROPER(TEXT(AW68,"dddd"))))),"",IF(EXACT(($I70),(PROPER(TEXT(AW$3,"dddd")))),"",IF($K70=1,INDEX(Calendario!$D$3:$H$55,MATCH(AW$4,Calendario!$A$3:$A$55,0),MATCH($I70,Calendario!$D$2:$H$2,0)),IF($K70=2,IF(AV70="",INDEX(Calendario!$D$3:$H$55,MATCH(AW$4,Calendario!$A$3:$A$55,0),MATCH($I70,Calendario!$D$2:$H$2,0)),""),IF($K70=3,IF(AND((AU70=""),(AV70="")),INDEX(Calendario!$D$3:$H$55,MATCH(AW$4,Calendario!$A$3:$A$55,0),MATCH($I70,Calendario!$D$2:$H$2,0)),""),IF($K70=4,IF(AND((AT70=""),(AU70=""),(AV70="")),INDEX(Calendario!$D$3:$H$55,MATCH(AW$4,Calendario!$A$3:$A$55,0),MATCH($I70,Calendario!$D$2:$H$2,0)),""))))))))</f>
        <v>44809</v>
      </c>
      <c r="AX70" s="107" t="str">
        <f>IF(ISBLANK($I70),"",IF(OR(EXACT(($I70),PROPER(TEXT(AX69,"dddd"))),(EXACT(($I70),PROPER(TEXT(AX68,"dddd"))))),"",IF(EXACT(($I70),(PROPER(TEXT(AX$3,"dddd")))),"",IF($K70=1,INDEX(Calendario!$D$3:$H$55,MATCH(AX$4,Calendario!$A$3:$A$55,0),MATCH($I70,Calendario!$D$2:$H$2,0)),IF($K70=2,IF(AW70="",INDEX(Calendario!$D$3:$H$55,MATCH(AX$4,Calendario!$A$3:$A$55,0),MATCH($I70,Calendario!$D$2:$H$2,0)),""),IF($K70=3,IF(AND((AV70=""),(AW70="")),INDEX(Calendario!$D$3:$H$55,MATCH(AX$4,Calendario!$A$3:$A$55,0),MATCH($I70,Calendario!$D$2:$H$2,0)),""),IF($K70=4,IF(AND((AU70=""),(AV70=""),(AW70="")),INDEX(Calendario!$D$3:$H$55,MATCH(AX$4,Calendario!$A$3:$A$55,0),MATCH($I70,Calendario!$D$2:$H$2,0)),""))))))))</f>
        <v/>
      </c>
      <c r="AY70" s="107" t="str">
        <f>IF(ISBLANK($I70),"",IF(OR(EXACT(($I70),PROPER(TEXT(AY69,"dddd"))),(EXACT(($I70),PROPER(TEXT(AY68,"dddd"))))),"",IF(EXACT(($I70),(PROPER(TEXT(AY$3,"dddd")))),"",IF($K70=1,INDEX(Calendario!$D$3:$H$55,MATCH(AY$4,Calendario!$A$3:$A$55,0),MATCH($I70,Calendario!$D$2:$H$2,0)),IF($K70=2,IF(AX70="",INDEX(Calendario!$D$3:$H$55,MATCH(AY$4,Calendario!$A$3:$A$55,0),MATCH($I70,Calendario!$D$2:$H$2,0)),""),IF($K70=3,IF(AND((AW70=""),(AX70="")),INDEX(Calendario!$D$3:$H$55,MATCH(AY$4,Calendario!$A$3:$A$55,0),MATCH($I70,Calendario!$D$2:$H$2,0)),""),IF($K70=4,IF(AND((AV70=""),(AW70=""),(AX70="")),INDEX(Calendario!$D$3:$H$55,MATCH(AY$4,Calendario!$A$3:$A$55,0),MATCH($I70,Calendario!$D$2:$H$2,0)),""))))))))</f>
        <v/>
      </c>
      <c r="AZ70" s="107" t="str">
        <f>IF(ISBLANK($I70),"",IF(OR(EXACT(($I70),PROPER(TEXT(AZ69,"dddd"))),(EXACT(($I70),PROPER(TEXT(AZ68,"dddd"))))),"",IF(EXACT(($I70),(PROPER(TEXT(AZ$3,"dddd")))),"",IF($K70=1,INDEX(Calendario!$D$3:$H$55,MATCH(AZ$4,Calendario!$A$3:$A$55,0),MATCH($I70,Calendario!$D$2:$H$2,0)),IF($K70=2,IF(AY70="",INDEX(Calendario!$D$3:$H$55,MATCH(AZ$4,Calendario!$A$3:$A$55,0),MATCH($I70,Calendario!$D$2:$H$2,0)),""),IF($K70=3,IF(AND((AX70=""),(AY70="")),INDEX(Calendario!$D$3:$H$55,MATCH(AZ$4,Calendario!$A$3:$A$55,0),MATCH($I70,Calendario!$D$2:$H$2,0)),""),IF($K70=4,IF(AND((AW70=""),(AX70=""),(AY70="")),INDEX(Calendario!$D$3:$H$55,MATCH(AZ$4,Calendario!$A$3:$A$55,0),MATCH($I70,Calendario!$D$2:$H$2,0)),""))))))))</f>
        <v/>
      </c>
      <c r="BA70" s="108">
        <f>IF(ISBLANK($I70),"",IF(OR(EXACT(($I70),PROPER(TEXT(BA69,"dddd"))),(EXACT(($I70),PROPER(TEXT(BA68,"dddd"))))),"",IF(EXACT(($I70),(PROPER(TEXT(BA$3,"dddd")))),"",IF($K70=1,INDEX(Calendario!$D$3:$H$55,MATCH(BA$4,Calendario!$A$3:$A$55,0),MATCH($I70,Calendario!$D$2:$H$2,0)),IF($K70=2,IF(AZ70="",INDEX(Calendario!$D$3:$H$55,MATCH(BA$4,Calendario!$A$3:$A$55,0),MATCH($I70,Calendario!$D$2:$H$2,0)),""),IF($K70=3,IF(AND((AY70=""),(AZ70="")),INDEX(Calendario!$D$3:$H$55,MATCH(BA$4,Calendario!$A$3:$A$55,0),MATCH($I70,Calendario!$D$2:$H$2,0)),""),IF($K70=4,IF(AND((AX70=""),(AY70=""),(AZ70="")),INDEX(Calendario!$D$3:$H$55,MATCH(BA$4,Calendario!$A$3:$A$55,0),MATCH($I70,Calendario!$D$2:$H$2,0)),""))))))))</f>
        <v>44837</v>
      </c>
      <c r="BB70" s="108" t="str">
        <f>IF(ISBLANK($I70),"",IF(OR(EXACT(($I70),PROPER(TEXT(BB69,"dddd"))),(EXACT(($I70),PROPER(TEXT(BB68,"dddd"))))),"",IF(EXACT(($I70),(PROPER(TEXT(BB$3,"dddd")))),"",IF($K70=1,INDEX(Calendario!$D$3:$H$55,MATCH(BB$4,Calendario!$A$3:$A$55,0),MATCH($I70,Calendario!$D$2:$H$2,0)),IF($K70=2,IF(BA70="",INDEX(Calendario!$D$3:$H$55,MATCH(BB$4,Calendario!$A$3:$A$55,0),MATCH($I70,Calendario!$D$2:$H$2,0)),""),IF($K70=3,IF(AND((AZ70=""),(BA70="")),INDEX(Calendario!$D$3:$H$55,MATCH(BB$4,Calendario!$A$3:$A$55,0),MATCH($I70,Calendario!$D$2:$H$2,0)),""),IF($K70=4,IF(AND((AY70=""),(AZ70=""),(BA70="")),INDEX(Calendario!$D$3:$H$55,MATCH(BB$4,Calendario!$A$3:$A$55,0),MATCH($I70,Calendario!$D$2:$H$2,0)),""))))))))</f>
        <v/>
      </c>
      <c r="BC70" s="108" t="str">
        <f>IF(ISBLANK($I70),"",IF(OR(EXACT(($I70),PROPER(TEXT(BC69,"dddd"))),(EXACT(($I70),PROPER(TEXT(BC68,"dddd"))))),"",IF(EXACT(($I70),(PROPER(TEXT(BC$3,"dddd")))),"",IF($K70=1,INDEX(Calendario!$D$3:$H$55,MATCH(BC$4,Calendario!$A$3:$A$55,0),MATCH($I70,Calendario!$D$2:$H$2,0)),IF($K70=2,IF(BB70="",INDEX(Calendario!$D$3:$H$55,MATCH(BC$4,Calendario!$A$3:$A$55,0),MATCH($I70,Calendario!$D$2:$H$2,0)),""),IF($K70=3,IF(AND((BA70=""),(BB70="")),INDEX(Calendario!$D$3:$H$55,MATCH(BC$4,Calendario!$A$3:$A$55,0),MATCH($I70,Calendario!$D$2:$H$2,0)),""),IF($K70=4,IF(AND((AZ70=""),(BA70=""),(BB70="")),INDEX(Calendario!$D$3:$H$55,MATCH(BC$4,Calendario!$A$3:$A$55,0),MATCH($I70,Calendario!$D$2:$H$2,0)),""))))))))</f>
        <v/>
      </c>
      <c r="BD70" s="108" t="str">
        <f>IF(ISBLANK($I70),"",IF(OR(EXACT(($I70),PROPER(TEXT(BD69,"dddd"))),(EXACT(($I70),PROPER(TEXT(BD68,"dddd"))))),"",IF(EXACT(($I70),(PROPER(TEXT(BD$3,"dddd")))),"",IF($K70=1,INDEX(Calendario!$D$3:$H$55,MATCH(BD$4,Calendario!$A$3:$A$55,0),MATCH($I70,Calendario!$D$2:$H$2,0)),IF($K70=2,IF(BC70="",INDEX(Calendario!$D$3:$H$55,MATCH(BD$4,Calendario!$A$3:$A$55,0),MATCH($I70,Calendario!$D$2:$H$2,0)),""),IF($K70=3,IF(AND((BB70=""),(BC70="")),INDEX(Calendario!$D$3:$H$55,MATCH(BD$4,Calendario!$A$3:$A$55,0),MATCH($I70,Calendario!$D$2:$H$2,0)),""),IF($K70=4,IF(AND((BA70=""),(BB70=""),(BC70="")),INDEX(Calendario!$D$3:$H$55,MATCH(BD$4,Calendario!$A$3:$A$55,0),MATCH($I70,Calendario!$D$2:$H$2,0)),""))))))))</f>
        <v/>
      </c>
      <c r="BE70" s="107">
        <f>IF(ISBLANK($I70),"",IF(OR(EXACT(($I70),PROPER(TEXT(BE69,"dddd"))),(EXACT(($I70),PROPER(TEXT(BE68,"dddd"))))),"",IF(EXACT(($I70),(PROPER(TEXT(BE$3,"dddd")))),"",IF($K70=1,INDEX(Calendario!$D$3:$H$55,MATCH(BE$4,Calendario!$A$3:$A$55,0),MATCH($I70,Calendario!$D$2:$H$2,0)),IF($K70=2,IF(BD70="",INDEX(Calendario!$D$3:$H$55,MATCH(BE$4,Calendario!$A$3:$A$55,0),MATCH($I70,Calendario!$D$2:$H$2,0)),""),IF($K70=3,IF(AND((BC70=""),(BD70="")),INDEX(Calendario!$D$3:$H$55,MATCH(BE$4,Calendario!$A$3:$A$55,0),MATCH($I70,Calendario!$D$2:$H$2,0)),""),IF($K70=4,IF(AND((BB70=""),(BC70=""),(BD70="")),INDEX(Calendario!$D$3:$H$55,MATCH(BE$4,Calendario!$A$3:$A$55,0),MATCH($I70,Calendario!$D$2:$H$2,0)),""))))))))</f>
        <v>44865</v>
      </c>
      <c r="BF70" s="107" t="str">
        <f>IF(ISBLANK($I70),"",IF(OR(EXACT(($I70),PROPER(TEXT(BF69,"dddd"))),(EXACT(($I70),PROPER(TEXT(BF68,"dddd"))))),"",IF(EXACT(($I70),(PROPER(TEXT(BF$3,"dddd")))),"",IF($K70=1,INDEX(Calendario!$D$3:$H$55,MATCH(BF$4,Calendario!$A$3:$A$55,0),MATCH($I70,Calendario!$D$2:$H$2,0)),IF($K70=2,IF(BE70="",INDEX(Calendario!$D$3:$H$55,MATCH(BF$4,Calendario!$A$3:$A$55,0),MATCH($I70,Calendario!$D$2:$H$2,0)),""),IF($K70=3,IF(AND((BD70=""),(BE70="")),INDEX(Calendario!$D$3:$H$55,MATCH(BF$4,Calendario!$A$3:$A$55,0),MATCH($I70,Calendario!$D$2:$H$2,0)),""),IF($K70=4,IF(AND((BC70=""),(BD70=""),(BE70="")),INDEX(Calendario!$D$3:$H$55,MATCH(BF$4,Calendario!$A$3:$A$55,0),MATCH($I70,Calendario!$D$2:$H$2,0)),""))))))))</f>
        <v/>
      </c>
      <c r="BG70" s="107" t="str">
        <f>IF(ISBLANK($I70),"",IF(OR(EXACT(($I70),PROPER(TEXT(BG69,"dddd"))),(EXACT(($I70),PROPER(TEXT(BG68,"dddd"))))),"",IF(EXACT(($I70),(PROPER(TEXT(BG$3,"dddd")))),"",IF($K70=1,INDEX(Calendario!$D$3:$H$55,MATCH(BG$4,Calendario!$A$3:$A$55,0),MATCH($I70,Calendario!$D$2:$H$2,0)),IF($K70=2,IF(BF70="",INDEX(Calendario!$D$3:$H$55,MATCH(BG$4,Calendario!$A$3:$A$55,0),MATCH($I70,Calendario!$D$2:$H$2,0)),""),IF($K70=3,IF(AND((BE70=""),(BF70="")),INDEX(Calendario!$D$3:$H$55,MATCH(BG$4,Calendario!$A$3:$A$55,0),MATCH($I70,Calendario!$D$2:$H$2,0)),""),IF($K70=4,IF(AND((BD70=""),(BE70=""),(BF70="")),INDEX(Calendario!$D$3:$H$55,MATCH(BG$4,Calendario!$A$3:$A$55,0),MATCH($I70,Calendario!$D$2:$H$2,0)),""))))))))</f>
        <v/>
      </c>
      <c r="BH70" s="107" t="str">
        <f>IF(ISBLANK($I70),"",IF(OR(EXACT(($I70),PROPER(TEXT(BH69,"dddd"))),(EXACT(($I70),PROPER(TEXT(BH68,"dddd"))))),"",IF(EXACT(($I70),(PROPER(TEXT(BH$3,"dddd")))),"",IF($K70=1,INDEX(Calendario!$D$3:$H$55,MATCH(BH$4,Calendario!$A$3:$A$55,0),MATCH($I70,Calendario!$D$2:$H$2,0)),IF($K70=2,IF(BG70="",INDEX(Calendario!$D$3:$H$55,MATCH(BH$4,Calendario!$A$3:$A$55,0),MATCH($I70,Calendario!$D$2:$H$2,0)),""),IF($K70=3,IF(AND((BF70=""),(BG70="")),INDEX(Calendario!$D$3:$H$55,MATCH(BH$4,Calendario!$A$3:$A$55,0),MATCH($I70,Calendario!$D$2:$H$2,0)),""),IF($K70=4,IF(AND((BE70=""),(BF70=""),(BG70="")),INDEX(Calendario!$D$3:$H$55,MATCH(BH$4,Calendario!$A$3:$A$55,0),MATCH($I70,Calendario!$D$2:$H$2,0)),""))))))))</f>
        <v/>
      </c>
      <c r="BI70" s="108">
        <f>IF(ISBLANK($I70),"",IF(OR(EXACT(($I70),PROPER(TEXT(BI69,"dddd"))),(EXACT(($I70),PROPER(TEXT(BI68,"dddd"))))),"",IF(EXACT(($I70),(PROPER(TEXT(BI$3,"dddd")))),"",IF($K70=1,INDEX(Calendario!$D$3:$H$55,MATCH(BI$4,Calendario!$A$3:$A$55,0),MATCH($I70,Calendario!$D$2:$H$2,0)),IF($K70=2,IF(BH70="",INDEX(Calendario!$D$3:$H$55,MATCH(BI$4,Calendario!$A$3:$A$55,0),MATCH($I70,Calendario!$D$2:$H$2,0)),""),IF($K70=3,IF(AND((BG70=""),(BH70="")),INDEX(Calendario!$D$3:$H$55,MATCH(BI$4,Calendario!$A$3:$A$55,0),MATCH($I70,Calendario!$D$2:$H$2,0)),""),IF($K70=4,IF(AND((BF70=""),(BG70=""),(BH70="")),INDEX(Calendario!$D$3:$H$55,MATCH(BI$4,Calendario!$A$3:$A$55,0),MATCH($I70,Calendario!$D$2:$H$2,0)),""))))))))</f>
        <v>44893</v>
      </c>
      <c r="BJ70" s="108" t="str">
        <f>IF(ISBLANK($I70),"",IF(OR(EXACT(($I70),PROPER(TEXT(BJ69,"dddd"))),(EXACT(($I70),PROPER(TEXT(BJ68,"dddd"))))),"",IF(EXACT(($I70),(PROPER(TEXT(BJ$3,"dddd")))),"",IF($K70=1,INDEX(Calendario!$D$3:$H$55,MATCH(BJ$4,Calendario!$A$3:$A$55,0),MATCH($I70,Calendario!$D$2:$H$2,0)),IF($K70=2,IF(BI70="",INDEX(Calendario!$D$3:$H$55,MATCH(BJ$4,Calendario!$A$3:$A$55,0),MATCH($I70,Calendario!$D$2:$H$2,0)),""),IF($K70=3,IF(AND((BH70=""),(BI70="")),INDEX(Calendario!$D$3:$H$55,MATCH(BJ$4,Calendario!$A$3:$A$55,0),MATCH($I70,Calendario!$D$2:$H$2,0)),""),IF($K70=4,IF(AND((BG70=""),(BH70=""),(BI70="")),INDEX(Calendario!$D$3:$H$55,MATCH(BJ$4,Calendario!$A$3:$A$55,0),MATCH($I70,Calendario!$D$2:$H$2,0)),""))))))))</f>
        <v/>
      </c>
      <c r="BK70" s="108" t="str">
        <f>IF(ISBLANK($I70),"",IF(OR(EXACT(($I70),PROPER(TEXT(BK69,"dddd"))),(EXACT(($I70),PROPER(TEXT(BK68,"dddd"))))),"",IF(EXACT(($I70),(PROPER(TEXT(BK$3,"dddd")))),"",IF($K70=1,INDEX(Calendario!$D$3:$H$55,MATCH(BK$4,Calendario!$A$3:$A$55,0),MATCH($I70,Calendario!$D$2:$H$2,0)),IF($K70=2,IF(BJ70="",INDEX(Calendario!$D$3:$H$55,MATCH(BK$4,Calendario!$A$3:$A$55,0),MATCH($I70,Calendario!$D$2:$H$2,0)),""),IF($K70=3,IF(AND((BI70=""),(BJ70="")),INDEX(Calendario!$D$3:$H$55,MATCH(BK$4,Calendario!$A$3:$A$55,0),MATCH($I70,Calendario!$D$2:$H$2,0)),""),IF($K70=4,IF(AND((BH70=""),(BI70=""),(BJ70="")),INDEX(Calendario!$D$3:$H$55,MATCH(BK$4,Calendario!$A$3:$A$55,0),MATCH($I70,Calendario!$D$2:$H$2,0)),""))))))))</f>
        <v/>
      </c>
      <c r="BL70" s="108" t="str">
        <f>IF(ISBLANK($I70),"",IF(OR(EXACT(($I70),PROPER(TEXT(BL69,"dddd"))),(EXACT(($I70),PROPER(TEXT(BL68,"dddd"))))),"",IF(EXACT(($I70),(PROPER(TEXT(BL$3,"dddd")))),"",IF($K70=1,INDEX(Calendario!$D$3:$H$55,MATCH(BL$4,Calendario!$A$3:$A$55,0),MATCH($I70,Calendario!$D$2:$H$2,0)),IF($K70=2,IF(BK70="",INDEX(Calendario!$D$3:$H$55,MATCH(BL$4,Calendario!$A$3:$A$55,0),MATCH($I70,Calendario!$D$2:$H$2,0)),""),IF($K70=3,IF(AND((BJ70=""),(BK70="")),INDEX(Calendario!$D$3:$H$55,MATCH(BL$4,Calendario!$A$3:$A$55,0),MATCH($I70,Calendario!$D$2:$H$2,0)),""),IF($K70=4,IF(AND((BI70=""),(BJ70=""),(BK70="")),INDEX(Calendario!$D$3:$H$55,MATCH(BL$4,Calendario!$A$3:$A$55,0),MATCH($I70,Calendario!$D$2:$H$2,0)),""))))))))</f>
        <v/>
      </c>
      <c r="BM70" s="108">
        <f>IF(ISBLANK($I70),"",IF(OR(EXACT(($I70),PROPER(TEXT(BM69,"dddd"))),(EXACT(($I70),PROPER(TEXT(BM68,"dddd"))))),"",IF(EXACT(($I70),(PROPER(TEXT(BM$3,"dddd")))),"",IF($K70=1,INDEX(Calendario!$D$3:$H$55,MATCH(BM$4,Calendario!$A$3:$A$55,0),MATCH($I70,Calendario!$D$2:$H$2,0)),IF($K70=2,IF(BL70="",INDEX(Calendario!$D$3:$H$55,MATCH(BM$4,Calendario!$A$3:$A$55,0),MATCH($I70,Calendario!$D$2:$H$2,0)),""),IF($K70=3,IF(AND((BK70=""),(BL70="")),INDEX(Calendario!$D$3:$H$55,MATCH(BM$4,Calendario!$A$3:$A$55,0),MATCH($I70,Calendario!$D$2:$H$2,0)),""),IF($K70=4,IF(AND((BJ70=""),(BK70=""),(BL70="")),INDEX(Calendario!$D$3:$H$55,MATCH(BM$4,Calendario!$A$3:$A$55,0),MATCH($I70,Calendario!$D$2:$H$2,0)),""))))))))</f>
        <v>44921</v>
      </c>
      <c r="BO70" s="88" t="s">
        <v>891</v>
      </c>
    </row>
    <row r="71" spans="1:67" s="88" customFormat="1" ht="26.25" customHeight="1" x14ac:dyDescent="0.25">
      <c r="A71" s="178" t="str">
        <f t="shared" si="1"/>
        <v/>
      </c>
      <c r="B71" s="176" t="s">
        <v>1283</v>
      </c>
      <c r="C71" s="176" t="s">
        <v>1578</v>
      </c>
      <c r="D71" s="177" t="str">
        <f>IF(ISNA(VLOOKUP(C71,TSeccBS!$D:$H,5,FALSE)),"",VLOOKUP(C71,TSeccBS!$D:$H,5,FALSE))</f>
        <v>CUCUTA</v>
      </c>
      <c r="E71" s="176" t="s">
        <v>891</v>
      </c>
      <c r="F71" s="176" t="s">
        <v>1214</v>
      </c>
      <c r="G71" s="177" t="str">
        <f>IF(ISNA(VLOOKUP(F71,Tmunic!$C$2:$D$1160,2,FALSE)),"",VLOOKUP(F71,Tmunic!$C$2:$D$1160,2,FALSE))</f>
        <v/>
      </c>
      <c r="H71" s="184" t="str">
        <f>IF(ISNA(VLOOKUP(G71,TDirReg!$F$1:$H$184,3,0)),"",VLOOKUP(G71,TDirReg!$F$1:$H$184,3,0))</f>
        <v/>
      </c>
      <c r="I71" s="196" t="s">
        <v>129</v>
      </c>
      <c r="J71" s="195" t="s">
        <v>1735</v>
      </c>
      <c r="K71" s="197">
        <v>1</v>
      </c>
      <c r="L71" s="202" t="str">
        <f t="shared" si="2"/>
        <v/>
      </c>
      <c r="M71" s="107" t="str">
        <f>IF(ISBLANK($I71),"",IF(EXACT(($I71),(PROPER(TEXT(M$3,"dddd")))),"",IF(EXACT(M$4,$J71),IF($K71=1,INDEX(Calendario!$D$3:$H$55,MATCH(M$4,Calendario!$A$3:$A$55,0),MATCH($I71,Calendario!$D$2:$H$2,0)),INDEX(Calendario!$D$3:$H$55,MATCH($J71,Calendario!$A$3:$A$55,0),MATCH($I71,Calendario!$D$2:$H$2,0))),"")))</f>
        <v/>
      </c>
      <c r="N71" s="107">
        <f>IF(ISBLANK($I71),"",IF(OR(EXACT(($I71),PROPER(TEXT(N69,"dddd"))),(EXACT(($I71),PROPER(TEXT(N70,"dddd"))))),"",IF(EXACT(($I71),(PROPER(TEXT(N$3,"dddd")))),"",IF(EXACT(N$4,$J71),IF(M71="",IF(OR(($K71=4),($K71=3),($K71=2),($K71=1)),INDEX(Calendario!$D$3:$H$55,MATCH(N$4,Calendario!$A$3:$A$55,0),MATCH($I71,Calendario!$D$2:$H$2,0)),"")),IF($K71=1,IF(AND(M71="",EXACT((N$4),(CONCATENATE(Calendario!$A$1," ",(MID($J71,8,2))+1)))),INDEX(Calendario!$D$3:$H$55,MATCH(N$4,Calendario!$A$3:$A$55,0),MATCH($I71,Calendario!$D$2:$H$2,0)),IF(M71="","",INDEX(Calendario!$D$3:$H$55,MATCH(N$4,Calendario!$A$3:$A$55,0),MATCH($I71,Calendario!$D$2:$H$2,0)))),IF($K71=2,IF(M71="",IF(EXACT($K71,N$4),INDEX(Calendario!$D$3:$H$55,MATCH(N$4,Calendario!$A$3:$A$55,0),MATCH($I71,Calendario!$D$2:$H$2,0)),""),""),IF($K71=3,IF((M71=""),IF(EXACT($K71,N$4),INDEX(Calendario!$D$3:$H$55,MATCH(N$4,Calendario!$A$3:$A$55,0),MATCH($I71,Calendario!$D$2:$H$2,0)),""),""),IF($K71=4,IF((M71=""),IF(EXACT($K71,N$4),INDEX(Calendario!$D$3:$H$55,MATCH(N$4,Calendario!$A$3:$A$55,0),MATCH($I71,Calendario!$D$2:$H$2,0)),""),""),1))))))))</f>
        <v>44568</v>
      </c>
      <c r="O71" s="107">
        <f>IF(ISBLANK($I71),"",IF(EXACT(($I71),(PROPER(TEXT(O$3,"dddd")))),"",IF(OR(EXACT(($I71),PROPER(TEXT(O69,"dddd"))),(EXACT(($I71),PROPER(TEXT(O70,"dddd"))))),"",IF(EXACT(O$4,$J71),IF(N71="",IF(OR(($K71=4),($K71=3),($K71=2),($K71=1)),INDEX(Calendario!$D$3:$H$55,MATCH(O$4,Calendario!$A$3:$A$55,0),MATCH($I71,Calendario!$D$2:$H$2,0)),"")),IF($K71=1,IF(AND(M71="",EXACT((O$4),(CONCATENATE(Calendario!$A$1," ",(MID($J71,8,2))+1)))),INDEX(Calendario!$D$3:$H$55,MATCH(O$4,Calendario!$A$3:$A$55,0),MATCH($I71,Calendario!$D$2:$H$2,0)),IF(N71="",IF(EXACT(($I71),(PROPER(TEXT(N$3,"dddd")))),INDEX(Calendario!$D$3:$H$55,MATCH(O$4,Calendario!$A$3:$A$55,0),MATCH($I71,Calendario!$D$2:$H$2,0)),""),INDEX(Calendario!$D$3:$H$55,MATCH(O$4,Calendario!$A$3:$A$55,0),MATCH($I71,Calendario!$D$2:$H$2,0)))),IF(EXACT($M$4,"Semana 1"),IF($K71=2,IF(N71="",IF(OR(($J71="Semana 1"),($J71="Semana 2"),($J71="Semana 3")),INDEX(Calendario!$D$3:$H$55,MATCH(O$4,Calendario!$A$3:$A$55,0),MATCH($I71,Calendario!$D$2:$H$2,0)),""),""),IF($K71=3,IF(AND((M71=""),(N71="")),IF(OR(($J71="Semana 1"),($J71="Semana 2"),($J71="Semana 3")),INDEX(Calendario!$D$3:$H$55,MATCH(O$4,Calendario!$A$3:$A$55,0),MATCH($I71,Calendario!$D$2:$H$2,0)),""),""),IF($K71=4,IF(AND((M71=""),(N71="")),IF(OR(($J71="Semana 1"),($J71="Semana 2"),($J71="Semana 3")),INDEX(Calendario!$D$3:$H$55,MATCH(O$4,Calendario!$A$3:$A$55,0),MATCH($I71,Calendario!$D$2:$H$2,0)),""),"")))),IF($K71=2,IF(N71="",IF(OR(($J71="Semana 1"),($J71="Semana 2")),INDEX(Calendario!$D$3:$H$55,MATCH(O$4,Calendario!$A$3:$A$55,0),MATCH($I71,Calendario!$D$2:$H$2,0)),""),""),IF($K71=3,IF(AND((M71=""),(N71="")),IF(OR(($J71="Semana 1"),($J71="Semana 2")),INDEX(Calendario!$D$3:$H$55,MATCH(O$4,Calendario!$A$3:$A$55,0),MATCH($I71,Calendario!$D$2:$H$2,0)),""),""),IF($K71=4,IF(AND((M71=""),(N71="")),IF(OR(($J71="Semana 1"),($J71="Semana 2")),INDEX(Calendario!$D$3:$H$55,MATCH(O$4,Calendario!$A$3:$A$55,0),MATCH($I71,Calendario!$D$2:$H$2,0)),""),""))))))))))</f>
        <v>44575</v>
      </c>
      <c r="P71" s="107">
        <f>IF(ISBLANK($I71),"",IF(EXACT(($I71),(PROPER(TEXT(P$3,"dddd")))),"",IF(OR(EXACT(($I71),PROPER(TEXT(P69,"dddd"))),(EXACT(($I71),PROPER(TEXT(P70,"dddd"))))),"",IF(EXACT(P$4,$J71),IF(O71="",IF(OR(($K71=4),($K71=3),($K71=2),($K71=1)),INDEX(Calendario!$D$3:$H$55,MATCH(P$4,Calendario!$A$3:$A$55,0),MATCH($I71,Calendario!$D$2:$H$2,0)),"")),IF($K71=1,IF(AND(M71="",EXACT((P$4),(CONCATENATE(Calendario!$A$1," ",(MID($J71,8,2))+1)))),INDEX(Calendario!$D$3:$H$55,MATCH(P$4,Calendario!$A$3:$A$55,0),MATCH($I71,Calendario!$D$2:$H$2,0)),IF(O71="",IF(EXACT(($I71),(PROPER(TEXT(O$3,"dddd")))),INDEX(Calendario!$D$3:$H$55,MATCH(P$4,Calendario!$A$3:$A$55,0),MATCH($I71,Calendario!$D$2:$H$2,0)),""),INDEX(Calendario!$D$3:$H$55,MATCH(P$4,Calendario!$A$3:$A$55,0),MATCH($I71,Calendario!$D$2:$H$2,0)))),IF(EXACT($M$4,"Semana 1"),IF($K71=2,IF(O71="",IF(OR(($J71="Semana 1"),($J71="Semana 2"),($J71="Semana 3"),($J71="Semana 4")),INDEX(Calendario!$D$3:$H$55,MATCH(P$4,Calendario!$A$3:$A$55,0),MATCH($I71,Calendario!$D$2:$H$2,0)),""),""),IF($K71=3,IF(AND((N71=""),(O71="")),IF(OR(($J71="Semana 1"),($J71="Semana 2"),($J71="Semana 3"),($J71="Semana 4")),INDEX(Calendario!$D$3:$H$55,MATCH(P$4,Calendario!$A$3:$A$55,0),MATCH($I71,Calendario!$D$2:$H$2,0)),""),""),IF($K71=4,IF(AND((M71=""),(N71=""),(O71="")),IF(OR(($J71="Semana 1"),($J71="Semana 2"),($J71="Semana 3"),($J71="Semana 4")),INDEX(Calendario!$D$3:$H$55,MATCH(P$4,Calendario!$A$3:$A$55,0),MATCH($I71,Calendario!$D$2:$H$2,0)),""),"")))),IF($K71=2,IF(O71="",IF(OR(($J71="Semana 1"),($J71="Semana 2"),($J71="Semana 3")),INDEX(Calendario!$D$3:$H$55,MATCH(P$4,Calendario!$A$3:$A$55,0),MATCH($I71,Calendario!$D$2:$H$2,0)),""),""),IF($K71=3,IF(AND((N71=""),(O71="")),IF(OR(($J71="Semana 1"),($J71="Semana 2"),($J71="Semana 3")),INDEX(Calendario!$D$3:$H$55,MATCH(P$4,Calendario!$A$3:$A$55,0),MATCH($I71,Calendario!$D$2:$H$2,0)),""),""),IF($K71=4,IF(AND((M71=""),(N71=""),(O71="")),IF(OR(($J71="Semana 1"),($J71="Semana 2"),($J71="Semana 3")),INDEX(Calendario!$D$3:$H$55,MATCH(P$4,Calendario!$A$3:$A$55,0),MATCH($I71,Calendario!$D$2:$H$2,0)),""),""))))))))))</f>
        <v>44582</v>
      </c>
      <c r="Q71" s="107">
        <f>IF(ISBLANK($I71),"",IF(EXACT(($I71),(PROPER(TEXT(Q$3,"dddd")))),"",IF(OR(EXACT(($I71),PROPER(TEXT(Q69,"dddd"))),(EXACT(($I71),PROPER(TEXT(Q70,"dddd"))))),"",IF(EXACT(Q$4,$J71),IF(P71="",IF(OR(($K71=4),($K71=3),($K71=2),($K71=1)),INDEX(Calendario!$D$3:$H$55,MATCH(Q$4,Calendario!$A$3:$A$55,0),MATCH($I71,Calendario!$D$2:$H$2,0)),"")),IF($K71=1,IF(AND(M71="",EXACT((Q$4),(CONCATENATE(Calendario!$A$1," ",(MID($J71,8,2))+1)))),INDEX(Calendario!$D$3:$H$55,MATCH(Q$4,Calendario!$A$3:$A$55,0),MATCH($I71,Calendario!$D$2:$H$2,0)),IF(P71="","",INDEX(Calendario!$D$3:$H$55,MATCH(Q$4,Calendario!$A$3:$A$55,0),MATCH($I71,Calendario!$D$2:$H$2,0)))),IF(EXACT($M$4,"Semana 1"),IF($K71=2,IF(P71="",IF(OR(($J71="Semana 1"),($J71="Semana 2"),($J71="Semana 3"),($J71="Semana 4"),($J71="Semana 5")),INDEX(Calendario!$D$3:$H$55,MATCH(Q$4,Calendario!$A$3:$A$55,0),MATCH($I71,Calendario!$D$2:$H$2,0)),""),""),IF($K71=3,IF(AND((O71=""),(P71="")),IF(OR(($J71="Semana 1"),($J71="Semana 2"),($J71="Semana 3"),($J71="Semana 4"),($J71="Semana 5")),INDEX(Calendario!$D$3:$H$55,MATCH(Q$4,Calendario!$A$3:$A$55,0),MATCH($I71,Calendario!$D$2:$H$2,0)),""),""),IF($K71=4,IF(AND((N71=""),(O71=""),(P71="")),IF(OR(($J71="Semana 1"),($J71="Semana 2"),($J71="Semana 3"),($J71="Semana 4"),($J71="Semana 5")),INDEX(Calendario!$D$3:$H$55,MATCH(Q$4,Calendario!$A$3:$A$55,0),MATCH($I71,Calendario!$D$2:$H$2,0)),""),"")))),IF($K71=2,IF(P71="",IF(OR(($J71="Semana 1"),($J71="Semana 2"),($J71="Semana 3"),($J71="Semana 4")),INDEX(Calendario!$D$3:$H$55,MATCH(Q$4,Calendario!$A$3:$A$55,0),MATCH($I71,Calendario!$D$2:$H$2,0)),""),""),IF($K71=3,IF(AND((O71=""),(P71="")),IF(OR(($J71="Semana 1"),($J71="Semana 2"),($J71="Semana 3"),($J71="Semana 4")),INDEX(Calendario!$D$3:$H$55,MATCH(Q$4,Calendario!$A$3:$A$55,0),MATCH($I71,Calendario!$D$2:$H$2,0)),""),""),IF($K71=4,IF(AND((N71=""),(O71=""),(P71="")),IF(OR(($J71="Semana 1"),($J71="Semana 2"),($J71="Semana 3"),($J71="Semana 4")),INDEX(Calendario!$D$3:$H$55,MATCH(Q$4,Calendario!$A$3:$A$55,0),MATCH($I71,Calendario!$D$2:$H$2,0)),""),""))))))))))</f>
        <v>44589</v>
      </c>
      <c r="R71" s="108">
        <f>IF(ISBLANK($I71),"",IF(EXACT(($I71),(PROPER(TEXT(R$3,"dddd")))),"",IF(OR(EXACT(($I71),PROPER(TEXT(R69,"dddd"))),(EXACT(($I71),PROPER(TEXT(R70,"dddd"))))),"",IF(EXACT(R$4,$J71),IF(Q71="",IF(OR(($K71=4),($K71=3),($K71=2),($K71=1)),INDEX(Calendario!$D$3:$H$55,MATCH(R$4,Calendario!$A$3:$A$55,0),MATCH($I71,Calendario!$D$2:$H$2,0)),"")),IF($K71=1,IF(AND(N71="",EXACT((R$4),(CONCATENATE(Calendario!$A$1," ",(MID($J71,8,2))+1)))),INDEX(Calendario!$D$3:$H$55,MATCH(R$4,Calendario!$A$3:$A$55,0),MATCH($I71,Calendario!$D$2:$H$2,0)),IF(Q71="","",INDEX(Calendario!$D$3:$H$55,MATCH(R$4,Calendario!$A$3:$A$55,0),MATCH($I71,Calendario!$D$2:$H$2,0)))),IF(EXACT($M$4,"Semana 1"),IF($K71=2,IF(Q71="",IF(OR(($J71="Semana 1"),($J71="Semana 2"),($J71="Semana 3"),($J71="Semana 4"),($J71="Semana 5"),($J71="Semana 6")),INDEX(Calendario!$D$3:$H$55,MATCH(R$4,Calendario!$A$3:$A$55,0),MATCH($I71,Calendario!$D$2:$H$2,0)),""),""),IF($K71=3,IF(AND((P71=""),(Q71="")),IF(OR(($J71="Semana 1"),($J71="Semana 2"),($J71="Semana 3"),($J71="Semana 4"),($J71="Semana 5"),($J71="Semana 6")),INDEX(Calendario!$D$3:$H$55,MATCH(R$4,Calendario!$A$3:$A$55,0),MATCH($I71,Calendario!$D$2:$H$2,0)),""),""),IF($K71=4,IF(AND((O71=""),(P71=""),(Q71="")),IF(OR(($J71="Semana 1"),($J71="Semana 2"),($J71="Semana 3"),($J71="Semana 4"),($J71="Semana 5"),($J71="Semana 6")),INDEX(Calendario!$D$3:$H$55,MATCH(R$4,Calendario!$A$3:$A$55,0),MATCH($I71,Calendario!$D$2:$H$2,0)),""),"")))),IF($K71=2,IF(Q71="",IF(OR(($J71="Semana 1"),($J71="Semana 2"),($J71="Semana 3"),($J71="Semana 4"),($J71="Semana 5")),INDEX(Calendario!$D$3:$H$55,MATCH(R$4,Calendario!$A$3:$A$55,0),MATCH($I71,Calendario!$D$2:$H$2,0)),""),""),IF($K71=3,IF(AND((P71=""),(Q71="")),IF(OR(($J71="Semana 1"),($J71="Semana 2"),($J71="Semana 3"),($J71="Semana 4"),($J71="Semana 5")),INDEX(Calendario!$D$3:$H$55,MATCH(R$4,Calendario!$A$3:$A$55,0),MATCH($I71,Calendario!$D$2:$H$2,0)),""),""),IF($K71=4,IF(AND((O71=""),(P71=""),(Q71="")),IF(OR(($J71="Semana 1"),($J71="Semana 2"),($J71="Semana 3"),($J71="Semana 4"),($J71="Semana 5")),INDEX(Calendario!$D$3:$H$55,MATCH(R$4,Calendario!$A$3:$A$55,0),MATCH($I71,Calendario!$D$2:$H$2,0)),""),""))))))))))</f>
        <v>44596</v>
      </c>
      <c r="S71" s="108">
        <f>IF(ISBLANK($I71),"",IF(EXACT(($I71),(PROPER(TEXT(S$3,"dddd")))),"",IF(OR(EXACT(($I71),PROPER(TEXT(S69,"dddd"))),(EXACT(($I71),PROPER(TEXT(S70,"dddd"))))),"",IF(EXACT(S$4,$J71),IF(R71="",IF(OR(($K71=4),($K71=3),($K71=2),($K71=1)),INDEX(Calendario!$D$3:$H$55,MATCH(S$4,Calendario!$A$3:$A$55,0),MATCH($I71,Calendario!$D$2:$H$2,0)),"")),IF($K71=1,IF(AND(O71="",EXACT((S$4),(CONCATENATE(Calendario!$A$1," ",(MID($J71,8,2))+1)))),INDEX(Calendario!$D$3:$H$55,MATCH(S$4,Calendario!$A$3:$A$55,0),MATCH($I71,Calendario!$D$2:$H$2,0)),IF(R71="",IF(EXACT(($I71),(PROPER(TEXT(R$3,"dddd")))),INDEX(Calendario!$D$3:$H$55,MATCH(S$4,Calendario!$A$3:$A$55,0),MATCH($I71,Calendario!$D$2:$H$2,0)),""),INDEX(Calendario!$D$3:$H$55,MATCH(S$4,Calendario!$A$3:$A$55,0),MATCH($I71,Calendario!$D$2:$H$2,0)))),IF(EXACT($M$4,"Semana 1"),IF($K71=2,IF(R71="",IF(OR(($J71="Semana 1"),($J71="Semana 2"),($J71="Semana 3"),($J71="Semana 4"),($J71="Semana 5"),($J71="Semana 6"),($J71="Semana 7")),INDEX(Calendario!$D$3:$H$55,MATCH(S$4,Calendario!$A$3:$A$55,0),MATCH($I71,Calendario!$D$2:$H$2,0)),""),""),IF($K71=3,IF(AND((Q71=""),(R71="")),IF(OR(($J71="Semana 1"),($J71="Semana 2"),($J71="Semana 3"),($J71="Semana 4"),($J71="Semana 5"),($J71="Semana 6"),($J71="Semana 7")),INDEX(Calendario!$D$3:$H$55,MATCH(S$4,Calendario!$A$3:$A$55,0),MATCH($I71,Calendario!$D$2:$H$2,0)),""),""),IF($K71=4,IF(AND((P71=""),(Q71=""),(R71="")),IF(OR(($J71="Semana 1"),($J71="Semana 2"),($J71="Semana 3"),($J71="Semana 4"),($J71="Semana 5"),($J71="Semana 6"),($J71="Semana 7")),INDEX(Calendario!$D$3:$H$55,MATCH(S$4,Calendario!$A$3:$A$55,0),MATCH($I71,Calendario!$D$2:$H$2,0)),""),"")))),IF($K71=2,IF(R71="",IF(OR(($J71="Semana 1"),($J71="Semana 2"),($J71="Semana 3"),($J71="Semana 4"),($J71="Semana 5"),($J71="Semana 6")),INDEX(Calendario!$D$3:$H$55,MATCH(S$4,Calendario!$A$3:$A$55,0),MATCH($I71,Calendario!$D$2:$H$2,0)),""),""),IF($K71=3,IF(AND((Q71=""),(R71="")),IF(OR(($J71="Semana 1"),($J71="Semana 2"),($J71="Semana 3"),($J71="Semana 4"),($J71="Semana 5"),($J71="Semana 6")),INDEX(Calendario!$D$3:$H$55,MATCH(S$4,Calendario!$A$3:$A$55,0),MATCH($I71,Calendario!$D$2:$H$2,0)),""),""),IF($K71=4,IF(AND((P71=""),(Q71=""),(R71="")),IF(OR(($J71="Semana 1"),($J71="Semana 2"),($J71="Semana 3"),($J71="Semana 4"),($J71="Semana 5"),($J71="Semana 6")),INDEX(Calendario!$D$3:$H$55,MATCH(S$4,Calendario!$A$3:$A$55,0),MATCH($I71,Calendario!$D$2:$H$2,0)),""),""))))))))))</f>
        <v>44603</v>
      </c>
      <c r="T71" s="108">
        <f>IF(ISBLANK($I71),"",IF(EXACT(($I71),(PROPER(TEXT(T$3,"dddd")))),"",IF(OR(EXACT(($I71),PROPER(TEXT(T69,"dddd"))),(EXACT(($I71),PROPER(TEXT(T70,"dddd"))))),"",IF(EXACT(T$4,$J71),IF(S71="",IF(OR(($K71=4),($K71=3),($K71=2),($K71=1)),INDEX(Calendario!$D$3:$H$55,MATCH(T$4,Calendario!$A$3:$A$55,0),MATCH($I71,Calendario!$D$2:$H$2,0)),"")),IF($K71=1,IF(AND(P71="",EXACT((T$4),(CONCATENATE(Calendario!$A$1," ",(MID($J71,8,2))+1)))),INDEX(Calendario!$D$3:$H$55,MATCH(T$4,Calendario!$A$3:$A$55,0),MATCH($I71,Calendario!$D$2:$H$2,0)),IF(S71="",IF(EXACT(($I71),(PROPER(TEXT(S$3,"dddd")))),INDEX(Calendario!$D$3:$H$55,MATCH(T$4,Calendario!$A$3:$A$55,0),MATCH($I71,Calendario!$D$2:$H$2,0)),""),INDEX(Calendario!$D$3:$H$55,MATCH(T$4,Calendario!$A$3:$A$55,0),MATCH($I71,Calendario!$D$2:$H$2,0)))),IF(EXACT($M$4,"Semana 1"),IF($K71=2,IF(S71="",IF(OR(($J71="Semana 1"),($J71="Semana 2"),($J71="Semana 3"),($J71="Semana 4"),($J71="Semana 5"),($J71="Semana 6"),($J71="Semana 7"),($J71="Semana 8")),INDEX(Calendario!$D$3:$H$55,MATCH(T$4,Calendario!$A$3:$A$55,0),MATCH($I71,Calendario!$D$2:$H$2,0)),""),""),IF($K71=3,IF(AND((R71=""),(S71="")),IF(OR(($J71="Semana 1"),($J71="Semana 2"),($J71="Semana 3"),($J71="Semana 4"),($J71="Semana 5"),($J71="Semana 6"),($J71="Semana 7"),($J71="Semana 8")),INDEX(Calendario!$D$3:$H$55,MATCH(T$4,Calendario!$A$3:$A$55,0),MATCH($I71,Calendario!$D$2:$H$2,0)),""),""),IF($K71=4,IF(AND((Q71=""),(R71=""),(S71="")),IF(OR(($J71="Semana 1"),($J71="Semana 2"),($J71="Semana 3"),($J71="Semana 4"),($J71="Semana 5"),($J71="Semana 6"),($J71="Semana 7"),($J71="Semana 8")),INDEX(Calendario!$D$3:$H$55,MATCH(T$4,Calendario!$A$3:$A$55,0),MATCH($I71,Calendario!$D$2:$H$2,0)),""),"")))),IF($K71=2,IF(S71="",IF(OR(($J71="Semana 1"),($J71="Semana 2"),($J71="Semana 3"),($J71="Semana 4"),($J71="Semana 5"),($J71="Semana 6"),($J71="Semana 7")),INDEX(Calendario!$D$3:$H$55,MATCH(T$4,Calendario!$A$3:$A$55,0),MATCH($I71,Calendario!$D$2:$H$2,0)),""),""),IF($K71=3,IF(AND((R71=""),(S71="")),IF(OR(($J71="Semana 1"),($J71="Semana 2"),($J71="Semana 3"),($J71="Semana 4"),($J71="Semana 5"),($J71="Semana 6"),($J71="Semana 7")),INDEX(Calendario!$D$3:$H$55,MATCH(T$4,Calendario!$A$3:$A$55,0),MATCH($I71,Calendario!$D$2:$H$2,0)),""),""),IF($K71=4,IF(AND((Q71=""),(R71=""),(S71="")),IF(OR(($J71="Semana 1"),($J71="Semana 2"),($J71="Semana 3"),($J71="Semana 4"),($J71="Semana 5"),($J71="Semana 6"),($J71="Semana 7")),INDEX(Calendario!$D$3:$H$55,MATCH(T$4,Calendario!$A$3:$A$55,0),MATCH($I71,Calendario!$D$2:$H$2,0)),""),""))))))))))</f>
        <v>44610</v>
      </c>
      <c r="U71" s="108">
        <f>IF(ISBLANK($I71),"",IF(OR(EXACT(($I71),PROPER(TEXT(U70,"dddd"))),(EXACT(($I71),PROPER(TEXT(U69,"dddd"))))),"",IF(EXACT(($I71),(PROPER(TEXT(U$3,"dddd")))),"",IF($K71=1,INDEX(Calendario!$D$3:$H$55,MATCH(U$4,Calendario!$A$3:$A$55,0),MATCH($I71,Calendario!$D$2:$H$2,0)),IF($K71=2,IF(T71="",INDEX(Calendario!$D$3:$H$55,MATCH(U$4,Calendario!$A$3:$A$55,0),MATCH($I71,Calendario!$D$2:$H$2,0)),""),IF($K71=3,IF(AND((S71=""),(T71="")),INDEX(Calendario!$D$3:$H$55,MATCH(U$4,Calendario!$A$3:$A$55,0),MATCH($I71,Calendario!$D$2:$H$2,0)),""),IF($K71=4,IF(AND((R71=""),(S71=""),(T71="")),INDEX(Calendario!$D$3:$H$55,MATCH(U$4,Calendario!$A$3:$A$55,0),MATCH($I71,Calendario!$D$2:$H$2,0)),""))))))))</f>
        <v>44617</v>
      </c>
      <c r="V71" s="107">
        <f>IF(ISBLANK($I71),"",IF(OR(EXACT(($I71),PROPER(TEXT(V70,"dddd"))),(EXACT(($I71),PROPER(TEXT(V69,"dddd"))))),"",IF(EXACT(($I71),(PROPER(TEXT(V$3,"dddd")))),"",IF($K71=1,INDEX(Calendario!$D$3:$H$55,MATCH(V$4,Calendario!$A$3:$A$55,0),MATCH($I71,Calendario!$D$2:$H$2,0)),IF($K71=2,IF(U71="",INDEX(Calendario!$D$3:$H$55,MATCH(V$4,Calendario!$A$3:$A$55,0),MATCH($I71,Calendario!$D$2:$H$2,0)),""),IF($K71=3,IF(AND((T71=""),(U71="")),INDEX(Calendario!$D$3:$H$55,MATCH(V$4,Calendario!$A$3:$A$55,0),MATCH($I71,Calendario!$D$2:$H$2,0)),""),IF($K71=4,IF(AND((S71=""),(T71=""),(U71="")),INDEX(Calendario!$D$3:$H$55,MATCH(V$4,Calendario!$A$3:$A$55,0),MATCH($I71,Calendario!$D$2:$H$2,0)),""))))))))</f>
        <v>44624</v>
      </c>
      <c r="W71" s="107">
        <f>IF(ISBLANK($I71),"",IF(OR(EXACT(($I71),PROPER(TEXT(W70,"dddd"))),(EXACT(($I71),PROPER(TEXT(W69,"dddd"))))),"",IF(EXACT(($I71),(PROPER(TEXT(W$3,"dddd")))),"",IF($K71=1,INDEX(Calendario!$D$3:$H$55,MATCH(W$4,Calendario!$A$3:$A$55,0),MATCH($I71,Calendario!$D$2:$H$2,0)),IF($K71=2,IF(V71="",INDEX(Calendario!$D$3:$H$55,MATCH(W$4,Calendario!$A$3:$A$55,0),MATCH($I71,Calendario!$D$2:$H$2,0)),""),IF($K71=3,IF(AND((U71=""),(V71="")),INDEX(Calendario!$D$3:$H$55,MATCH(W$4,Calendario!$A$3:$A$55,0),MATCH($I71,Calendario!$D$2:$H$2,0)),""),IF($K71=4,IF(AND((T71=""),(U71=""),(V71="")),INDEX(Calendario!$D$3:$H$55,MATCH(W$4,Calendario!$A$3:$A$55,0),MATCH($I71,Calendario!$D$2:$H$2,0)),""))))))))</f>
        <v>44631</v>
      </c>
      <c r="X71" s="107">
        <f>IF(ISBLANK($I71),"",IF(OR(EXACT(($I71),PROPER(TEXT(X70,"dddd"))),(EXACT(($I71),PROPER(TEXT(X69,"dddd"))))),"",IF(EXACT(($I71),(PROPER(TEXT(X$3,"dddd")))),"",IF($K71=1,INDEX(Calendario!$D$3:$H$55,MATCH(X$4,Calendario!$A$3:$A$55,0),MATCH($I71,Calendario!$D$2:$H$2,0)),IF($K71=2,IF(W71="",INDEX(Calendario!$D$3:$H$55,MATCH(X$4,Calendario!$A$3:$A$55,0),MATCH($I71,Calendario!$D$2:$H$2,0)),""),IF($K71=3,IF(AND((V71=""),(W71="")),INDEX(Calendario!$D$3:$H$55,MATCH(X$4,Calendario!$A$3:$A$55,0),MATCH($I71,Calendario!$D$2:$H$2,0)),""),IF($K71=4,IF(AND((U71=""),(V71=""),(W71="")),INDEX(Calendario!$D$3:$H$55,MATCH(X$4,Calendario!$A$3:$A$55,0),MATCH($I71,Calendario!$D$2:$H$2,0)),""))))))))</f>
        <v>44638</v>
      </c>
      <c r="Y71" s="107">
        <f>IF(ISBLANK($I71),"",IF(OR(EXACT(($I71),PROPER(TEXT(Y70,"dddd"))),(EXACT(($I71),PROPER(TEXT(Y69,"dddd"))))),"",IF(EXACT(($I71),(PROPER(TEXT(Y$3,"dddd")))),"",IF($K71=1,INDEX(Calendario!$D$3:$H$55,MATCH(Y$4,Calendario!$A$3:$A$55,0),MATCH($I71,Calendario!$D$2:$H$2,0)),IF($K71=2,IF(X71="",INDEX(Calendario!$D$3:$H$55,MATCH(Y$4,Calendario!$A$3:$A$55,0),MATCH($I71,Calendario!$D$2:$H$2,0)),""),IF($K71=3,IF(AND((W71=""),(X71="")),INDEX(Calendario!$D$3:$H$55,MATCH(Y$4,Calendario!$A$3:$A$55,0),MATCH($I71,Calendario!$D$2:$H$2,0)),""),IF($K71=4,IF(AND((V71=""),(W71=""),(X71="")),INDEX(Calendario!$D$3:$H$55,MATCH(Y$4,Calendario!$A$3:$A$55,0),MATCH($I71,Calendario!$D$2:$H$2,0)),""))))))))</f>
        <v>44645</v>
      </c>
      <c r="Z71" s="107">
        <f>IF(ISBLANK($I71),"",IF(OR(EXACT(($I71),PROPER(TEXT(Z70,"dddd"))),(EXACT(($I71),PROPER(TEXT(Z69,"dddd"))))),"",IF(EXACT(($I71),(PROPER(TEXT(Z$3,"dddd")))),"",IF($K71=1,INDEX(Calendario!$D$3:$H$55,MATCH(Z$4,Calendario!$A$3:$A$55,0),MATCH($I71,Calendario!$D$2:$H$2,0)),IF($K71=2,IF(Y71="",INDEX(Calendario!$D$3:$H$55,MATCH(Z$4,Calendario!$A$3:$A$55,0),MATCH($I71,Calendario!$D$2:$H$2,0)),""),IF($K71=3,IF(AND((X71=""),(Y71="")),INDEX(Calendario!$D$3:$H$55,MATCH(Z$4,Calendario!$A$3:$A$55,0),MATCH($I71,Calendario!$D$2:$H$2,0)),""),IF($K71=4,IF(AND((W71=""),(X71=""),(Y71="")),INDEX(Calendario!$D$3:$H$55,MATCH(Z$4,Calendario!$A$3:$A$55,0),MATCH($I71,Calendario!$D$2:$H$2,0)),""))))))))</f>
        <v>44652</v>
      </c>
      <c r="AA71" s="108">
        <f>IF(ISBLANK($I71),"",IF(OR(EXACT(($I71),PROPER(TEXT(AA70,"dddd"))),(EXACT(($I71),PROPER(TEXT(AA69,"dddd"))))),"",IF(EXACT(($I71),(PROPER(TEXT(AA$3,"dddd")))),"",IF($K71=1,INDEX(Calendario!$D$3:$H$55,MATCH(AA$4,Calendario!$A$3:$A$55,0),MATCH($I71,Calendario!$D$2:$H$2,0)),IF($K71=2,IF(Z71="",INDEX(Calendario!$D$3:$H$55,MATCH(AA$4,Calendario!$A$3:$A$55,0),MATCH($I71,Calendario!$D$2:$H$2,0)),""),IF($K71=3,IF(AND((Y71=""),(Z71="")),INDEX(Calendario!$D$3:$H$55,MATCH(AA$4,Calendario!$A$3:$A$55,0),MATCH($I71,Calendario!$D$2:$H$2,0)),""),IF($K71=4,IF(AND((X71=""),(Y71=""),(Z71="")),INDEX(Calendario!$D$3:$H$55,MATCH(AA$4,Calendario!$A$3:$A$55,0),MATCH($I71,Calendario!$D$2:$H$2,0)),""))))))))</f>
        <v>44659</v>
      </c>
      <c r="AB71" s="108">
        <f>IF(ISBLANK($I71),"",IF(OR(EXACT(($I71),PROPER(TEXT(AB70,"dddd"))),(EXACT(($I71),PROPER(TEXT(AB69,"dddd"))))),"",IF(EXACT(($I71),(PROPER(TEXT(AB$3,"dddd")))),"",IF($K71=1,INDEX(Calendario!$D$3:$H$55,MATCH(AB$4,Calendario!$A$3:$A$55,0),MATCH($I71,Calendario!$D$2:$H$2,0)),IF($K71=2,IF(AA71="",INDEX(Calendario!$D$3:$H$55,MATCH(AB$4,Calendario!$A$3:$A$55,0),MATCH($I71,Calendario!$D$2:$H$2,0)),""),IF($K71=3,IF(AND((Z71=""),(AA71="")),INDEX(Calendario!$D$3:$H$55,MATCH(AB$4,Calendario!$A$3:$A$55,0),MATCH($I71,Calendario!$D$2:$H$2,0)),""),IF($K71=4,IF(AND((Y71=""),(Z71=""),(AA71="")),INDEX(Calendario!$D$3:$H$55,MATCH(AB$4,Calendario!$A$3:$A$55,0),MATCH($I71,Calendario!$D$2:$H$2,0)),""))))))))</f>
        <v>44666</v>
      </c>
      <c r="AC71" s="108">
        <f>IF(ISBLANK($I71),"",IF(OR(EXACT(($I71),PROPER(TEXT(AC70,"dddd"))),(EXACT(($I71),PROPER(TEXT(AC69,"dddd"))))),"",IF(EXACT(($I71),(PROPER(TEXT(AC$3,"dddd")))),"",IF($K71=1,INDEX(Calendario!$D$3:$H$55,MATCH(AC$4,Calendario!$A$3:$A$55,0),MATCH($I71,Calendario!$D$2:$H$2,0)),IF($K71=2,IF(AB71="",INDEX(Calendario!$D$3:$H$55,MATCH(AC$4,Calendario!$A$3:$A$55,0),MATCH($I71,Calendario!$D$2:$H$2,0)),""),IF($K71=3,IF(AND((AA71=""),(AB71="")),INDEX(Calendario!$D$3:$H$55,MATCH(AC$4,Calendario!$A$3:$A$55,0),MATCH($I71,Calendario!$D$2:$H$2,0)),""),IF($K71=4,IF(AND((Z71=""),(AA71=""),(AB71="")),INDEX(Calendario!$D$3:$H$55,MATCH(AC$4,Calendario!$A$3:$A$55,0),MATCH($I71,Calendario!$D$2:$H$2,0)),""))))))))</f>
        <v>44673</v>
      </c>
      <c r="AD71" s="108">
        <f>IF(ISBLANK($I71),"",IF(OR(EXACT(($I71),PROPER(TEXT(AD70,"dddd"))),(EXACT(($I71),PROPER(TEXT(AD69,"dddd"))))),"",IF(EXACT(($I71),(PROPER(TEXT(AD$3,"dddd")))),"",IF($K71=1,INDEX(Calendario!$D$3:$H$55,MATCH(AD$4,Calendario!$A$3:$A$55,0),MATCH($I71,Calendario!$D$2:$H$2,0)),IF($K71=2,IF(AC71="",INDEX(Calendario!$D$3:$H$55,MATCH(AD$4,Calendario!$A$3:$A$55,0),MATCH($I71,Calendario!$D$2:$H$2,0)),""),IF($K71=3,IF(AND((AB71=""),(AC71="")),INDEX(Calendario!$D$3:$H$55,MATCH(AD$4,Calendario!$A$3:$A$55,0),MATCH($I71,Calendario!$D$2:$H$2,0)),""),IF($K71=4,IF(AND((AA71=""),(AB71=""),(AC71="")),INDEX(Calendario!$D$3:$H$55,MATCH(AD$4,Calendario!$A$3:$A$55,0),MATCH($I71,Calendario!$D$2:$H$2,0)),""))))))))</f>
        <v>44680</v>
      </c>
      <c r="AE71" s="107">
        <f>IF(ISBLANK($I71),"",IF(OR(EXACT(($I71),PROPER(TEXT(AE70,"dddd"))),(EXACT(($I71),PROPER(TEXT(AE69,"dddd"))))),"",IF(EXACT(($I71),(PROPER(TEXT(AE$3,"dddd")))),"",IF($K71=1,INDEX(Calendario!$D$3:$H$55,MATCH(AE$4,Calendario!$A$3:$A$55,0),MATCH($I71,Calendario!$D$2:$H$2,0)),IF($K71=2,IF(AD71="",INDEX(Calendario!$D$3:$H$55,MATCH(AE$4,Calendario!$A$3:$A$55,0),MATCH($I71,Calendario!$D$2:$H$2,0)),""),IF($K71=3,IF(AND((AC71=""),(AD71="")),INDEX(Calendario!$D$3:$H$55,MATCH(AE$4,Calendario!$A$3:$A$55,0),MATCH($I71,Calendario!$D$2:$H$2,0)),""),IF($K71=4,IF(AND((AB71=""),(AC71=""),(AD71="")),INDEX(Calendario!$D$3:$H$55,MATCH(AE$4,Calendario!$A$3:$A$55,0),MATCH($I71,Calendario!$D$2:$H$2,0)),""))))))))</f>
        <v>44687</v>
      </c>
      <c r="AF71" s="107">
        <f>IF(ISBLANK($I71),"",IF(OR(EXACT(($I71),PROPER(TEXT(AF70,"dddd"))),(EXACT(($I71),PROPER(TEXT(AF69,"dddd"))))),"",IF(EXACT(($I71),(PROPER(TEXT(AF$3,"dddd")))),"",IF($K71=1,INDEX(Calendario!$D$3:$H$55,MATCH(AF$4,Calendario!$A$3:$A$55,0),MATCH($I71,Calendario!$D$2:$H$2,0)),IF($K71=2,IF(AE71="",INDEX(Calendario!$D$3:$H$55,MATCH(AF$4,Calendario!$A$3:$A$55,0),MATCH($I71,Calendario!$D$2:$H$2,0)),""),IF($K71=3,IF(AND((AD71=""),(AE71="")),INDEX(Calendario!$D$3:$H$55,MATCH(AF$4,Calendario!$A$3:$A$55,0),MATCH($I71,Calendario!$D$2:$H$2,0)),""),IF($K71=4,IF(AND((AC71=""),(AD71=""),(AE71="")),INDEX(Calendario!$D$3:$H$55,MATCH(AF$4,Calendario!$A$3:$A$55,0),MATCH($I71,Calendario!$D$2:$H$2,0)),""))))))))</f>
        <v>44694</v>
      </c>
      <c r="AG71" s="107">
        <f>IF(ISBLANK($I71),"",IF(OR(EXACT(($I71),PROPER(TEXT(AG70,"dddd"))),(EXACT(($I71),PROPER(TEXT(AG69,"dddd"))))),"",IF(EXACT(($I71),(PROPER(TEXT(AG$3,"dddd")))),"",IF($K71=1,INDEX(Calendario!$D$3:$H$55,MATCH(AG$4,Calendario!$A$3:$A$55,0),MATCH($I71,Calendario!$D$2:$H$2,0)),IF($K71=2,IF(AF71="",INDEX(Calendario!$D$3:$H$55,MATCH(AG$4,Calendario!$A$3:$A$55,0),MATCH($I71,Calendario!$D$2:$H$2,0)),""),IF($K71=3,IF(AND((AE71=""),(AF71="")),INDEX(Calendario!$D$3:$H$55,MATCH(AG$4,Calendario!$A$3:$A$55,0),MATCH($I71,Calendario!$D$2:$H$2,0)),""),IF($K71=4,IF(AND((AD71=""),(AE71=""),(AF71="")),INDEX(Calendario!$D$3:$H$55,MATCH(AG$4,Calendario!$A$3:$A$55,0),MATCH($I71,Calendario!$D$2:$H$2,0)),""))))))))</f>
        <v>44701</v>
      </c>
      <c r="AH71" s="107">
        <f>IF(ISBLANK($I71),"",IF(OR(EXACT(($I71),PROPER(TEXT(AH70,"dddd"))),(EXACT(($I71),PROPER(TEXT(AH69,"dddd"))))),"",IF(EXACT(($I71),(PROPER(TEXT(AH$3,"dddd")))),"",IF($K71=1,INDEX(Calendario!$D$3:$H$55,MATCH(AH$4,Calendario!$A$3:$A$55,0),MATCH($I71,Calendario!$D$2:$H$2,0)),IF($K71=2,IF(AG71="",INDEX(Calendario!$D$3:$H$55,MATCH(AH$4,Calendario!$A$3:$A$55,0),MATCH($I71,Calendario!$D$2:$H$2,0)),""),IF($K71=3,IF(AND((AF71=""),(AG71="")),INDEX(Calendario!$D$3:$H$55,MATCH(AH$4,Calendario!$A$3:$A$55,0),MATCH($I71,Calendario!$D$2:$H$2,0)),""),IF($K71=4,IF(AND((AE71=""),(AF71=""),(AG71="")),INDEX(Calendario!$D$3:$H$55,MATCH(AH$4,Calendario!$A$3:$A$55,0),MATCH($I71,Calendario!$D$2:$H$2,0)),""))))))))</f>
        <v>44708</v>
      </c>
      <c r="AI71" s="108">
        <f>IF(ISBLANK($I71),"",IF(OR(EXACT(($I71),PROPER(TEXT(AI70,"dddd"))),(EXACT(($I71),PROPER(TEXT(AI69,"dddd"))))),"",IF(EXACT(($I71),(PROPER(TEXT(AI$3,"dddd")))),"",IF($K71=1,INDEX(Calendario!$D$3:$H$55,MATCH(AI$4,Calendario!$A$3:$A$55,0),MATCH($I71,Calendario!$D$2:$H$2,0)),IF($K71=2,IF(AH71="",INDEX(Calendario!$D$3:$H$55,MATCH(AI$4,Calendario!$A$3:$A$55,0),MATCH($I71,Calendario!$D$2:$H$2,0)),""),IF($K71=3,IF(AND((AG71=""),(AH71="")),INDEX(Calendario!$D$3:$H$55,MATCH(AI$4,Calendario!$A$3:$A$55,0),MATCH($I71,Calendario!$D$2:$H$2,0)),""),IF($K71=4,IF(AND((AF71=""),(AG71=""),(AH71="")),INDEX(Calendario!$D$3:$H$55,MATCH(AI$4,Calendario!$A$3:$A$55,0),MATCH($I71,Calendario!$D$2:$H$2,0)),""))))))))</f>
        <v>44715</v>
      </c>
      <c r="AJ71" s="108">
        <f>IF(ISBLANK($I71),"",IF(OR(EXACT(($I71),PROPER(TEXT(AJ70,"dddd"))),(EXACT(($I71),PROPER(TEXT(AJ69,"dddd"))))),"",IF(EXACT(($I71),(PROPER(TEXT(AJ$3,"dddd")))),"",IF($K71=1,INDEX(Calendario!$D$3:$H$55,MATCH(AJ$4,Calendario!$A$3:$A$55,0),MATCH($I71,Calendario!$D$2:$H$2,0)),IF($K71=2,IF(AI71="",INDEX(Calendario!$D$3:$H$55,MATCH(AJ$4,Calendario!$A$3:$A$55,0),MATCH($I71,Calendario!$D$2:$H$2,0)),""),IF($K71=3,IF(AND((AH71=""),(AI71="")),INDEX(Calendario!$D$3:$H$55,MATCH(AJ$4,Calendario!$A$3:$A$55,0),MATCH($I71,Calendario!$D$2:$H$2,0)),""),IF($K71=4,IF(AND((AG71=""),(AH71=""),(AI71="")),INDEX(Calendario!$D$3:$H$55,MATCH(AJ$4,Calendario!$A$3:$A$55,0),MATCH($I71,Calendario!$D$2:$H$2,0)),""))))))))</f>
        <v>44722</v>
      </c>
      <c r="AK71" s="108">
        <f>IF(ISBLANK($I71),"",IF(OR(EXACT(($I71),PROPER(TEXT(AK70,"dddd"))),(EXACT(($I71),PROPER(TEXT(AK69,"dddd"))))),"",IF(EXACT(($I71),(PROPER(TEXT(AK$3,"dddd")))),"",IF($K71=1,INDEX(Calendario!$D$3:$H$55,MATCH(AK$4,Calendario!$A$3:$A$55,0),MATCH($I71,Calendario!$D$2:$H$2,0)),IF($K71=2,IF(AJ71="",INDEX(Calendario!$D$3:$H$55,MATCH(AK$4,Calendario!$A$3:$A$55,0),MATCH($I71,Calendario!$D$2:$H$2,0)),""),IF($K71=3,IF(AND((AI71=""),(AJ71="")),INDEX(Calendario!$D$3:$H$55,MATCH(AK$4,Calendario!$A$3:$A$55,0),MATCH($I71,Calendario!$D$2:$H$2,0)),""),IF($K71=4,IF(AND((AH71=""),(AI71=""),(AJ71="")),INDEX(Calendario!$D$3:$H$55,MATCH(AK$4,Calendario!$A$3:$A$55,0),MATCH($I71,Calendario!$D$2:$H$2,0)),""))))))))</f>
        <v>44729</v>
      </c>
      <c r="AL71" s="108">
        <f>IF(ISBLANK($I71),"",IF(OR(EXACT(($I71),PROPER(TEXT(AL70,"dddd"))),(EXACT(($I71),PROPER(TEXT(AL69,"dddd"))))),"",IF(EXACT(($I71),(PROPER(TEXT(AL$3,"dddd")))),"",IF($K71=1,INDEX(Calendario!$D$3:$H$55,MATCH(AL$4,Calendario!$A$3:$A$55,0),MATCH($I71,Calendario!$D$2:$H$2,0)),IF($K71=2,IF(AK71="",INDEX(Calendario!$D$3:$H$55,MATCH(AL$4,Calendario!$A$3:$A$55,0),MATCH($I71,Calendario!$D$2:$H$2,0)),""),IF($K71=3,IF(AND((AJ71=""),(AK71="")),INDEX(Calendario!$D$3:$H$55,MATCH(AL$4,Calendario!$A$3:$A$55,0),MATCH($I71,Calendario!$D$2:$H$2,0)),""),IF($K71=4,IF(AND((AI71=""),(AJ71=""),(AK71="")),INDEX(Calendario!$D$3:$H$55,MATCH(AL$4,Calendario!$A$3:$A$55,0),MATCH($I71,Calendario!$D$2:$H$2,0)),""))))))))</f>
        <v>44736</v>
      </c>
      <c r="AM71" s="108">
        <f>IF(ISBLANK($I71),"",IF(OR(EXACT(($I71),PROPER(TEXT(AM70,"dddd"))),(EXACT(($I71),PROPER(TEXT(AM69,"dddd"))))),"",IF(EXACT(($I71),(PROPER(TEXT(AM$3,"dddd")))),"",IF($K71=1,INDEX(Calendario!$D$3:$H$55,MATCH(AM$4,Calendario!$A$3:$A$55,0),MATCH($I71,Calendario!$D$2:$H$2,0)),IF($K71=2,IF(AL71="",INDEX(Calendario!$D$3:$H$55,MATCH(AM$4,Calendario!$A$3:$A$55,0),MATCH($I71,Calendario!$D$2:$H$2,0)),""),IF($K71=3,IF(AND((AK71=""),(AL71="")),INDEX(Calendario!$D$3:$H$55,MATCH(AM$4,Calendario!$A$3:$A$55,0),MATCH($I71,Calendario!$D$2:$H$2,0)),""),IF($K71=4,IF(AND((AJ71=""),(AK71=""),(AL71="")),INDEX(Calendario!$D$3:$H$55,MATCH(AM$4,Calendario!$A$3:$A$55,0),MATCH($I71,Calendario!$D$2:$H$2,0)),""))))))))</f>
        <v>44743</v>
      </c>
      <c r="AN71" s="107">
        <f>IF(ISBLANK($I71),"",IF(OR(EXACT(($I71),PROPER(TEXT(AN70,"dddd"))),(EXACT(($I71),PROPER(TEXT(AN69,"dddd"))))),"",IF(EXACT(($I71),(PROPER(TEXT(AN$3,"dddd")))),"",IF($K71=1,INDEX(Calendario!$D$3:$H$55,MATCH(AN$4,Calendario!$A$3:$A$55,0),MATCH($I71,Calendario!$D$2:$H$2,0)),IF($K71=2,IF(AM71="",INDEX(Calendario!$D$3:$H$55,MATCH(AN$4,Calendario!$A$3:$A$55,0),MATCH($I71,Calendario!$D$2:$H$2,0)),""),IF($K71=3,IF(AND((AL71=""),(AM71="")),INDEX(Calendario!$D$3:$H$55,MATCH(AN$4,Calendario!$A$3:$A$55,0),MATCH($I71,Calendario!$D$2:$H$2,0)),""),IF($K71=4,IF(AND((AK71=""),(AL71=""),(AM71="")),INDEX(Calendario!$D$3:$H$55,MATCH(AN$4,Calendario!$A$3:$A$55,0),MATCH($I71,Calendario!$D$2:$H$2,0)),""))))))))</f>
        <v>44750</v>
      </c>
      <c r="AO71" s="107">
        <f>IF(ISBLANK($I71),"",IF(OR(EXACT(($I71),PROPER(TEXT(AO70,"dddd"))),(EXACT(($I71),PROPER(TEXT(AO69,"dddd"))))),"",IF(EXACT(($I71),(PROPER(TEXT(AO$3,"dddd")))),"",IF($K71=1,INDEX(Calendario!$D$3:$H$55,MATCH(AO$4,Calendario!$A$3:$A$55,0),MATCH($I71,Calendario!$D$2:$H$2,0)),IF($K71=2,IF(AN71="",INDEX(Calendario!$D$3:$H$55,MATCH(AO$4,Calendario!$A$3:$A$55,0),MATCH($I71,Calendario!$D$2:$H$2,0)),""),IF($K71=3,IF(AND((AM71=""),(AN71="")),INDEX(Calendario!$D$3:$H$55,MATCH(AO$4,Calendario!$A$3:$A$55,0),MATCH($I71,Calendario!$D$2:$H$2,0)),""),IF($K71=4,IF(AND((AL71=""),(AM71=""),(AN71="")),INDEX(Calendario!$D$3:$H$55,MATCH(AO$4,Calendario!$A$3:$A$55,0),MATCH($I71,Calendario!$D$2:$H$2,0)),""))))))))</f>
        <v>44757</v>
      </c>
      <c r="AP71" s="107">
        <f>IF(ISBLANK($I71),"",IF(OR(EXACT(($I71),PROPER(TEXT(AP70,"dddd"))),(EXACT(($I71),PROPER(TEXT(AP69,"dddd"))))),"",IF(EXACT(($I71),(PROPER(TEXT(AP$3,"dddd")))),"",IF($K71=1,INDEX(Calendario!$D$3:$H$55,MATCH(AP$4,Calendario!$A$3:$A$55,0),MATCH($I71,Calendario!$D$2:$H$2,0)),IF($K71=2,IF(AO71="",INDEX(Calendario!$D$3:$H$55,MATCH(AP$4,Calendario!$A$3:$A$55,0),MATCH($I71,Calendario!$D$2:$H$2,0)),""),IF($K71=3,IF(AND((AN71=""),(AO71="")),INDEX(Calendario!$D$3:$H$55,MATCH(AP$4,Calendario!$A$3:$A$55,0),MATCH($I71,Calendario!$D$2:$H$2,0)),""),IF($K71=4,IF(AND((AM71=""),(AN71=""),(AO71="")),INDEX(Calendario!$D$3:$H$55,MATCH(AP$4,Calendario!$A$3:$A$55,0),MATCH($I71,Calendario!$D$2:$H$2,0)),""))))))))</f>
        <v>44764</v>
      </c>
      <c r="AQ71" s="107">
        <f>IF(ISBLANK($I71),"",IF(OR(EXACT(($I71),PROPER(TEXT(AQ70,"dddd"))),(EXACT(($I71),PROPER(TEXT(AQ69,"dddd"))))),"",IF(EXACT(($I71),(PROPER(TEXT(AQ$3,"dddd")))),"",IF($K71=1,INDEX(Calendario!$D$3:$H$55,MATCH(AQ$4,Calendario!$A$3:$A$55,0),MATCH($I71,Calendario!$D$2:$H$2,0)),IF($K71=2,IF(AP71="",INDEX(Calendario!$D$3:$H$55,MATCH(AQ$4,Calendario!$A$3:$A$55,0),MATCH($I71,Calendario!$D$2:$H$2,0)),""),IF($K71=3,IF(AND((AO71=""),(AP71="")),INDEX(Calendario!$D$3:$H$55,MATCH(AQ$4,Calendario!$A$3:$A$55,0),MATCH($I71,Calendario!$D$2:$H$2,0)),""),IF($K71=4,IF(AND((AN71=""),(AO71=""),(AP71="")),INDEX(Calendario!$D$3:$H$55,MATCH(AQ$4,Calendario!$A$3:$A$55,0),MATCH($I71,Calendario!$D$2:$H$2,0)),""))))))))</f>
        <v>44771</v>
      </c>
      <c r="AR71" s="108">
        <f>IF(ISBLANK($I71),"",IF(OR(EXACT(($I71),PROPER(TEXT(AR70,"dddd"))),(EXACT(($I71),PROPER(TEXT(AR69,"dddd"))))),"",IF(EXACT(($I71),(PROPER(TEXT(AR$3,"dddd")))),"",IF($K71=1,INDEX(Calendario!$D$3:$H$55,MATCH(AR$4,Calendario!$A$3:$A$55,0),MATCH($I71,Calendario!$D$2:$H$2,0)),IF($K71=2,IF(AQ71="",INDEX(Calendario!$D$3:$H$55,MATCH(AR$4,Calendario!$A$3:$A$55,0),MATCH($I71,Calendario!$D$2:$H$2,0)),""),IF($K71=3,IF(AND((AP71=""),(AQ71="")),INDEX(Calendario!$D$3:$H$55,MATCH(AR$4,Calendario!$A$3:$A$55,0),MATCH($I71,Calendario!$D$2:$H$2,0)),""),IF($K71=4,IF(AND((AO71=""),(AP71=""),(AQ71="")),INDEX(Calendario!$D$3:$H$55,MATCH(AR$4,Calendario!$A$3:$A$55,0),MATCH($I71,Calendario!$D$2:$H$2,0)),""))))))))</f>
        <v>44778</v>
      </c>
      <c r="AS71" s="108">
        <f>IF(ISBLANK($I71),"",IF(OR(EXACT(($I71),PROPER(TEXT(AS70,"dddd"))),(EXACT(($I71),PROPER(TEXT(AS69,"dddd"))))),"",IF(EXACT(($I71),(PROPER(TEXT(AS$3,"dddd")))),"",IF($K71=1,INDEX(Calendario!$D$3:$H$55,MATCH(AS$4,Calendario!$A$3:$A$55,0),MATCH($I71,Calendario!$D$2:$H$2,0)),IF($K71=2,IF(AR71="",INDEX(Calendario!$D$3:$H$55,MATCH(AS$4,Calendario!$A$3:$A$55,0),MATCH($I71,Calendario!$D$2:$H$2,0)),""),IF($K71=3,IF(AND((AQ71=""),(AR71="")),INDEX(Calendario!$D$3:$H$55,MATCH(AS$4,Calendario!$A$3:$A$55,0),MATCH($I71,Calendario!$D$2:$H$2,0)),""),IF($K71=4,IF(AND((AP71=""),(AQ71=""),(AR71="")),INDEX(Calendario!$D$3:$H$55,MATCH(AS$4,Calendario!$A$3:$A$55,0),MATCH($I71,Calendario!$D$2:$H$2,0)),""))))))))</f>
        <v>44785</v>
      </c>
      <c r="AT71" s="108">
        <f>IF(ISBLANK($I71),"",IF(OR(EXACT(($I71),PROPER(TEXT(AT70,"dddd"))),(EXACT(($I71),PROPER(TEXT(AT69,"dddd"))))),"",IF(EXACT(($I71),(PROPER(TEXT(AT$3,"dddd")))),"",IF($K71=1,INDEX(Calendario!$D$3:$H$55,MATCH(AT$4,Calendario!$A$3:$A$55,0),MATCH($I71,Calendario!$D$2:$H$2,0)),IF($K71=2,IF(AS71="",INDEX(Calendario!$D$3:$H$55,MATCH(AT$4,Calendario!$A$3:$A$55,0),MATCH($I71,Calendario!$D$2:$H$2,0)),""),IF($K71=3,IF(AND((AR71=""),(AS71="")),INDEX(Calendario!$D$3:$H$55,MATCH(AT$4,Calendario!$A$3:$A$55,0),MATCH($I71,Calendario!$D$2:$H$2,0)),""),IF($K71=4,IF(AND((AQ71=""),(AR71=""),(AS71="")),INDEX(Calendario!$D$3:$H$55,MATCH(AT$4,Calendario!$A$3:$A$55,0),MATCH($I71,Calendario!$D$2:$H$2,0)),""))))))))</f>
        <v>44792</v>
      </c>
      <c r="AU71" s="108">
        <f>IF(ISBLANK($I71),"",IF(OR(EXACT(($I71),PROPER(TEXT(AU70,"dddd"))),(EXACT(($I71),PROPER(TEXT(AU69,"dddd"))))),"",IF(EXACT(($I71),(PROPER(TEXT(AU$3,"dddd")))),"",IF($K71=1,INDEX(Calendario!$D$3:$H$55,MATCH(AU$4,Calendario!$A$3:$A$55,0),MATCH($I71,Calendario!$D$2:$H$2,0)),IF($K71=2,IF(AT71="",INDEX(Calendario!$D$3:$H$55,MATCH(AU$4,Calendario!$A$3:$A$55,0),MATCH($I71,Calendario!$D$2:$H$2,0)),""),IF($K71=3,IF(AND((AS71=""),(AT71="")),INDEX(Calendario!$D$3:$H$55,MATCH(AU$4,Calendario!$A$3:$A$55,0),MATCH($I71,Calendario!$D$2:$H$2,0)),""),IF($K71=4,IF(AND((AR71=""),(AS71=""),(AT71="")),INDEX(Calendario!$D$3:$H$55,MATCH(AU$4,Calendario!$A$3:$A$55,0),MATCH($I71,Calendario!$D$2:$H$2,0)),""))))))))</f>
        <v>44799</v>
      </c>
      <c r="AV71" s="107">
        <f>IF(ISBLANK($I71),"",IF(OR(EXACT(($I71),PROPER(TEXT(AV70,"dddd"))),(EXACT(($I71),PROPER(TEXT(AV69,"dddd"))))),"",IF(EXACT(($I71),(PROPER(TEXT(AV$3,"dddd")))),"",IF($K71=1,INDEX(Calendario!$D$3:$H$55,MATCH(AV$4,Calendario!$A$3:$A$55,0),MATCH($I71,Calendario!$D$2:$H$2,0)),IF($K71=2,IF(AU71="",INDEX(Calendario!$D$3:$H$55,MATCH(AV$4,Calendario!$A$3:$A$55,0),MATCH($I71,Calendario!$D$2:$H$2,0)),""),IF($K71=3,IF(AND((AT71=""),(AU71="")),INDEX(Calendario!$D$3:$H$55,MATCH(AV$4,Calendario!$A$3:$A$55,0),MATCH($I71,Calendario!$D$2:$H$2,0)),""),IF($K71=4,IF(AND((AS71=""),(AT71=""),(AU71="")),INDEX(Calendario!$D$3:$H$55,MATCH(AV$4,Calendario!$A$3:$A$55,0),MATCH($I71,Calendario!$D$2:$H$2,0)),""))))))))</f>
        <v>44806</v>
      </c>
      <c r="AW71" s="107">
        <f>IF(ISBLANK($I71),"",IF(OR(EXACT(($I71),PROPER(TEXT(AW70,"dddd"))),(EXACT(($I71),PROPER(TEXT(AW69,"dddd"))))),"",IF(EXACT(($I71),(PROPER(TEXT(AW$3,"dddd")))),"",IF($K71=1,INDEX(Calendario!$D$3:$H$55,MATCH(AW$4,Calendario!$A$3:$A$55,0),MATCH($I71,Calendario!$D$2:$H$2,0)),IF($K71=2,IF(AV71="",INDEX(Calendario!$D$3:$H$55,MATCH(AW$4,Calendario!$A$3:$A$55,0),MATCH($I71,Calendario!$D$2:$H$2,0)),""),IF($K71=3,IF(AND((AU71=""),(AV71="")),INDEX(Calendario!$D$3:$H$55,MATCH(AW$4,Calendario!$A$3:$A$55,0),MATCH($I71,Calendario!$D$2:$H$2,0)),""),IF($K71=4,IF(AND((AT71=""),(AU71=""),(AV71="")),INDEX(Calendario!$D$3:$H$55,MATCH(AW$4,Calendario!$A$3:$A$55,0),MATCH($I71,Calendario!$D$2:$H$2,0)),""))))))))</f>
        <v>44813</v>
      </c>
      <c r="AX71" s="107">
        <f>IF(ISBLANK($I71),"",IF(OR(EXACT(($I71),PROPER(TEXT(AX70,"dddd"))),(EXACT(($I71),PROPER(TEXT(AX69,"dddd"))))),"",IF(EXACT(($I71),(PROPER(TEXT(AX$3,"dddd")))),"",IF($K71=1,INDEX(Calendario!$D$3:$H$55,MATCH(AX$4,Calendario!$A$3:$A$55,0),MATCH($I71,Calendario!$D$2:$H$2,0)),IF($K71=2,IF(AW71="",INDEX(Calendario!$D$3:$H$55,MATCH(AX$4,Calendario!$A$3:$A$55,0),MATCH($I71,Calendario!$D$2:$H$2,0)),""),IF($K71=3,IF(AND((AV71=""),(AW71="")),INDEX(Calendario!$D$3:$H$55,MATCH(AX$4,Calendario!$A$3:$A$55,0),MATCH($I71,Calendario!$D$2:$H$2,0)),""),IF($K71=4,IF(AND((AU71=""),(AV71=""),(AW71="")),INDEX(Calendario!$D$3:$H$55,MATCH(AX$4,Calendario!$A$3:$A$55,0),MATCH($I71,Calendario!$D$2:$H$2,0)),""))))))))</f>
        <v>44820</v>
      </c>
      <c r="AY71" s="107">
        <f>IF(ISBLANK($I71),"",IF(OR(EXACT(($I71),PROPER(TEXT(AY70,"dddd"))),(EXACT(($I71),PROPER(TEXT(AY69,"dddd"))))),"",IF(EXACT(($I71),(PROPER(TEXT(AY$3,"dddd")))),"",IF($K71=1,INDEX(Calendario!$D$3:$H$55,MATCH(AY$4,Calendario!$A$3:$A$55,0),MATCH($I71,Calendario!$D$2:$H$2,0)),IF($K71=2,IF(AX71="",INDEX(Calendario!$D$3:$H$55,MATCH(AY$4,Calendario!$A$3:$A$55,0),MATCH($I71,Calendario!$D$2:$H$2,0)),""),IF($K71=3,IF(AND((AW71=""),(AX71="")),INDEX(Calendario!$D$3:$H$55,MATCH(AY$4,Calendario!$A$3:$A$55,0),MATCH($I71,Calendario!$D$2:$H$2,0)),""),IF($K71=4,IF(AND((AV71=""),(AW71=""),(AX71="")),INDEX(Calendario!$D$3:$H$55,MATCH(AY$4,Calendario!$A$3:$A$55,0),MATCH($I71,Calendario!$D$2:$H$2,0)),""))))))))</f>
        <v>44827</v>
      </c>
      <c r="AZ71" s="107">
        <f>IF(ISBLANK($I71),"",IF(OR(EXACT(($I71),PROPER(TEXT(AZ70,"dddd"))),(EXACT(($I71),PROPER(TEXT(AZ69,"dddd"))))),"",IF(EXACT(($I71),(PROPER(TEXT(AZ$3,"dddd")))),"",IF($K71=1,INDEX(Calendario!$D$3:$H$55,MATCH(AZ$4,Calendario!$A$3:$A$55,0),MATCH($I71,Calendario!$D$2:$H$2,0)),IF($K71=2,IF(AY71="",INDEX(Calendario!$D$3:$H$55,MATCH(AZ$4,Calendario!$A$3:$A$55,0),MATCH($I71,Calendario!$D$2:$H$2,0)),""),IF($K71=3,IF(AND((AX71=""),(AY71="")),INDEX(Calendario!$D$3:$H$55,MATCH(AZ$4,Calendario!$A$3:$A$55,0),MATCH($I71,Calendario!$D$2:$H$2,0)),""),IF($K71=4,IF(AND((AW71=""),(AX71=""),(AY71="")),INDEX(Calendario!$D$3:$H$55,MATCH(AZ$4,Calendario!$A$3:$A$55,0),MATCH($I71,Calendario!$D$2:$H$2,0)),""))))))))</f>
        <v>44834</v>
      </c>
      <c r="BA71" s="108">
        <f>IF(ISBLANK($I71),"",IF(OR(EXACT(($I71),PROPER(TEXT(BA70,"dddd"))),(EXACT(($I71),PROPER(TEXT(BA69,"dddd"))))),"",IF(EXACT(($I71),(PROPER(TEXT(BA$3,"dddd")))),"",IF($K71=1,INDEX(Calendario!$D$3:$H$55,MATCH(BA$4,Calendario!$A$3:$A$55,0),MATCH($I71,Calendario!$D$2:$H$2,0)),IF($K71=2,IF(AZ71="",INDEX(Calendario!$D$3:$H$55,MATCH(BA$4,Calendario!$A$3:$A$55,0),MATCH($I71,Calendario!$D$2:$H$2,0)),""),IF($K71=3,IF(AND((AY71=""),(AZ71="")),INDEX(Calendario!$D$3:$H$55,MATCH(BA$4,Calendario!$A$3:$A$55,0),MATCH($I71,Calendario!$D$2:$H$2,0)),""),IF($K71=4,IF(AND((AX71=""),(AY71=""),(AZ71="")),INDEX(Calendario!$D$3:$H$55,MATCH(BA$4,Calendario!$A$3:$A$55,0),MATCH($I71,Calendario!$D$2:$H$2,0)),""))))))))</f>
        <v>44841</v>
      </c>
      <c r="BB71" s="108">
        <f>IF(ISBLANK($I71),"",IF(OR(EXACT(($I71),PROPER(TEXT(BB70,"dddd"))),(EXACT(($I71),PROPER(TEXT(BB69,"dddd"))))),"",IF(EXACT(($I71),(PROPER(TEXT(BB$3,"dddd")))),"",IF($K71=1,INDEX(Calendario!$D$3:$H$55,MATCH(BB$4,Calendario!$A$3:$A$55,0),MATCH($I71,Calendario!$D$2:$H$2,0)),IF($K71=2,IF(BA71="",INDEX(Calendario!$D$3:$H$55,MATCH(BB$4,Calendario!$A$3:$A$55,0),MATCH($I71,Calendario!$D$2:$H$2,0)),""),IF($K71=3,IF(AND((AZ71=""),(BA71="")),INDEX(Calendario!$D$3:$H$55,MATCH(BB$4,Calendario!$A$3:$A$55,0),MATCH($I71,Calendario!$D$2:$H$2,0)),""),IF($K71=4,IF(AND((AY71=""),(AZ71=""),(BA71="")),INDEX(Calendario!$D$3:$H$55,MATCH(BB$4,Calendario!$A$3:$A$55,0),MATCH($I71,Calendario!$D$2:$H$2,0)),""))))))))</f>
        <v>44848</v>
      </c>
      <c r="BC71" s="108">
        <f>IF(ISBLANK($I71),"",IF(OR(EXACT(($I71),PROPER(TEXT(BC70,"dddd"))),(EXACT(($I71),PROPER(TEXT(BC69,"dddd"))))),"",IF(EXACT(($I71),(PROPER(TEXT(BC$3,"dddd")))),"",IF($K71=1,INDEX(Calendario!$D$3:$H$55,MATCH(BC$4,Calendario!$A$3:$A$55,0),MATCH($I71,Calendario!$D$2:$H$2,0)),IF($K71=2,IF(BB71="",INDEX(Calendario!$D$3:$H$55,MATCH(BC$4,Calendario!$A$3:$A$55,0),MATCH($I71,Calendario!$D$2:$H$2,0)),""),IF($K71=3,IF(AND((BA71=""),(BB71="")),INDEX(Calendario!$D$3:$H$55,MATCH(BC$4,Calendario!$A$3:$A$55,0),MATCH($I71,Calendario!$D$2:$H$2,0)),""),IF($K71=4,IF(AND((AZ71=""),(BA71=""),(BB71="")),INDEX(Calendario!$D$3:$H$55,MATCH(BC$4,Calendario!$A$3:$A$55,0),MATCH($I71,Calendario!$D$2:$H$2,0)),""))))))))</f>
        <v>44855</v>
      </c>
      <c r="BD71" s="108">
        <f>IF(ISBLANK($I71),"",IF(OR(EXACT(($I71),PROPER(TEXT(BD70,"dddd"))),(EXACT(($I71),PROPER(TEXT(BD69,"dddd"))))),"",IF(EXACT(($I71),(PROPER(TEXT(BD$3,"dddd")))),"",IF($K71=1,INDEX(Calendario!$D$3:$H$55,MATCH(BD$4,Calendario!$A$3:$A$55,0),MATCH($I71,Calendario!$D$2:$H$2,0)),IF($K71=2,IF(BC71="",INDEX(Calendario!$D$3:$H$55,MATCH(BD$4,Calendario!$A$3:$A$55,0),MATCH($I71,Calendario!$D$2:$H$2,0)),""),IF($K71=3,IF(AND((BB71=""),(BC71="")),INDEX(Calendario!$D$3:$H$55,MATCH(BD$4,Calendario!$A$3:$A$55,0),MATCH($I71,Calendario!$D$2:$H$2,0)),""),IF($K71=4,IF(AND((BA71=""),(BB71=""),(BC71="")),INDEX(Calendario!$D$3:$H$55,MATCH(BD$4,Calendario!$A$3:$A$55,0),MATCH($I71,Calendario!$D$2:$H$2,0)),""))))))))</f>
        <v>44862</v>
      </c>
      <c r="BE71" s="107">
        <f>IF(ISBLANK($I71),"",IF(OR(EXACT(($I71),PROPER(TEXT(BE70,"dddd"))),(EXACT(($I71),PROPER(TEXT(BE69,"dddd"))))),"",IF(EXACT(($I71),(PROPER(TEXT(BE$3,"dddd")))),"",IF($K71=1,INDEX(Calendario!$D$3:$H$55,MATCH(BE$4,Calendario!$A$3:$A$55,0),MATCH($I71,Calendario!$D$2:$H$2,0)),IF($K71=2,IF(BD71="",INDEX(Calendario!$D$3:$H$55,MATCH(BE$4,Calendario!$A$3:$A$55,0),MATCH($I71,Calendario!$D$2:$H$2,0)),""),IF($K71=3,IF(AND((BC71=""),(BD71="")),INDEX(Calendario!$D$3:$H$55,MATCH(BE$4,Calendario!$A$3:$A$55,0),MATCH($I71,Calendario!$D$2:$H$2,0)),""),IF($K71=4,IF(AND((BB71=""),(BC71=""),(BD71="")),INDEX(Calendario!$D$3:$H$55,MATCH(BE$4,Calendario!$A$3:$A$55,0),MATCH($I71,Calendario!$D$2:$H$2,0)),""))))))))</f>
        <v>44869</v>
      </c>
      <c r="BF71" s="107">
        <f>IF(ISBLANK($I71),"",IF(OR(EXACT(($I71),PROPER(TEXT(BF70,"dddd"))),(EXACT(($I71),PROPER(TEXT(BF69,"dddd"))))),"",IF(EXACT(($I71),(PROPER(TEXT(BF$3,"dddd")))),"",IF($K71=1,INDEX(Calendario!$D$3:$H$55,MATCH(BF$4,Calendario!$A$3:$A$55,0),MATCH($I71,Calendario!$D$2:$H$2,0)),IF($K71=2,IF(BE71="",INDEX(Calendario!$D$3:$H$55,MATCH(BF$4,Calendario!$A$3:$A$55,0),MATCH($I71,Calendario!$D$2:$H$2,0)),""),IF($K71=3,IF(AND((BD71=""),(BE71="")),INDEX(Calendario!$D$3:$H$55,MATCH(BF$4,Calendario!$A$3:$A$55,0),MATCH($I71,Calendario!$D$2:$H$2,0)),""),IF($K71=4,IF(AND((BC71=""),(BD71=""),(BE71="")),INDEX(Calendario!$D$3:$H$55,MATCH(BF$4,Calendario!$A$3:$A$55,0),MATCH($I71,Calendario!$D$2:$H$2,0)),""))))))))</f>
        <v>44876</v>
      </c>
      <c r="BG71" s="107">
        <f>IF(ISBLANK($I71),"",IF(OR(EXACT(($I71),PROPER(TEXT(BG70,"dddd"))),(EXACT(($I71),PROPER(TEXT(BG69,"dddd"))))),"",IF(EXACT(($I71),(PROPER(TEXT(BG$3,"dddd")))),"",IF($K71=1,INDEX(Calendario!$D$3:$H$55,MATCH(BG$4,Calendario!$A$3:$A$55,0),MATCH($I71,Calendario!$D$2:$H$2,0)),IF($K71=2,IF(BF71="",INDEX(Calendario!$D$3:$H$55,MATCH(BG$4,Calendario!$A$3:$A$55,0),MATCH($I71,Calendario!$D$2:$H$2,0)),""),IF($K71=3,IF(AND((BE71=""),(BF71="")),INDEX(Calendario!$D$3:$H$55,MATCH(BG$4,Calendario!$A$3:$A$55,0),MATCH($I71,Calendario!$D$2:$H$2,0)),""),IF($K71=4,IF(AND((BD71=""),(BE71=""),(BF71="")),INDEX(Calendario!$D$3:$H$55,MATCH(BG$4,Calendario!$A$3:$A$55,0),MATCH($I71,Calendario!$D$2:$H$2,0)),""))))))))</f>
        <v>44883</v>
      </c>
      <c r="BH71" s="107">
        <f>IF(ISBLANK($I71),"",IF(OR(EXACT(($I71),PROPER(TEXT(BH70,"dddd"))),(EXACT(($I71),PROPER(TEXT(BH69,"dddd"))))),"",IF(EXACT(($I71),(PROPER(TEXT(BH$3,"dddd")))),"",IF($K71=1,INDEX(Calendario!$D$3:$H$55,MATCH(BH$4,Calendario!$A$3:$A$55,0),MATCH($I71,Calendario!$D$2:$H$2,0)),IF($K71=2,IF(BG71="",INDEX(Calendario!$D$3:$H$55,MATCH(BH$4,Calendario!$A$3:$A$55,0),MATCH($I71,Calendario!$D$2:$H$2,0)),""),IF($K71=3,IF(AND((BF71=""),(BG71="")),INDEX(Calendario!$D$3:$H$55,MATCH(BH$4,Calendario!$A$3:$A$55,0),MATCH($I71,Calendario!$D$2:$H$2,0)),""),IF($K71=4,IF(AND((BE71=""),(BF71=""),(BG71="")),INDEX(Calendario!$D$3:$H$55,MATCH(BH$4,Calendario!$A$3:$A$55,0),MATCH($I71,Calendario!$D$2:$H$2,0)),""))))))))</f>
        <v>44890</v>
      </c>
      <c r="BI71" s="108">
        <f>IF(ISBLANK($I71),"",IF(OR(EXACT(($I71),PROPER(TEXT(BI70,"dddd"))),(EXACT(($I71),PROPER(TEXT(BI69,"dddd"))))),"",IF(EXACT(($I71),(PROPER(TEXT(BI$3,"dddd")))),"",IF($K71=1,INDEX(Calendario!$D$3:$H$55,MATCH(BI$4,Calendario!$A$3:$A$55,0),MATCH($I71,Calendario!$D$2:$H$2,0)),IF($K71=2,IF(BH71="",INDEX(Calendario!$D$3:$H$55,MATCH(BI$4,Calendario!$A$3:$A$55,0),MATCH($I71,Calendario!$D$2:$H$2,0)),""),IF($K71=3,IF(AND((BG71=""),(BH71="")),INDEX(Calendario!$D$3:$H$55,MATCH(BI$4,Calendario!$A$3:$A$55,0),MATCH($I71,Calendario!$D$2:$H$2,0)),""),IF($K71=4,IF(AND((BF71=""),(BG71=""),(BH71="")),INDEX(Calendario!$D$3:$H$55,MATCH(BI$4,Calendario!$A$3:$A$55,0),MATCH($I71,Calendario!$D$2:$H$2,0)),""))))))))</f>
        <v>44897</v>
      </c>
      <c r="BJ71" s="108">
        <f>IF(ISBLANK($I71),"",IF(OR(EXACT(($I71),PROPER(TEXT(BJ70,"dddd"))),(EXACT(($I71),PROPER(TEXT(BJ69,"dddd"))))),"",IF(EXACT(($I71),(PROPER(TEXT(BJ$3,"dddd")))),"",IF($K71=1,INDEX(Calendario!$D$3:$H$55,MATCH(BJ$4,Calendario!$A$3:$A$55,0),MATCH($I71,Calendario!$D$2:$H$2,0)),IF($K71=2,IF(BI71="",INDEX(Calendario!$D$3:$H$55,MATCH(BJ$4,Calendario!$A$3:$A$55,0),MATCH($I71,Calendario!$D$2:$H$2,0)),""),IF($K71=3,IF(AND((BH71=""),(BI71="")),INDEX(Calendario!$D$3:$H$55,MATCH(BJ$4,Calendario!$A$3:$A$55,0),MATCH($I71,Calendario!$D$2:$H$2,0)),""),IF($K71=4,IF(AND((BG71=""),(BH71=""),(BI71="")),INDEX(Calendario!$D$3:$H$55,MATCH(BJ$4,Calendario!$A$3:$A$55,0),MATCH($I71,Calendario!$D$2:$H$2,0)),""))))))))</f>
        <v>44904</v>
      </c>
      <c r="BK71" s="108">
        <f>IF(ISBLANK($I71),"",IF(OR(EXACT(($I71),PROPER(TEXT(BK70,"dddd"))),(EXACT(($I71),PROPER(TEXT(BK69,"dddd"))))),"",IF(EXACT(($I71),(PROPER(TEXT(BK$3,"dddd")))),"",IF($K71=1,INDEX(Calendario!$D$3:$H$55,MATCH(BK$4,Calendario!$A$3:$A$55,0),MATCH($I71,Calendario!$D$2:$H$2,0)),IF($K71=2,IF(BJ71="",INDEX(Calendario!$D$3:$H$55,MATCH(BK$4,Calendario!$A$3:$A$55,0),MATCH($I71,Calendario!$D$2:$H$2,0)),""),IF($K71=3,IF(AND((BI71=""),(BJ71="")),INDEX(Calendario!$D$3:$H$55,MATCH(BK$4,Calendario!$A$3:$A$55,0),MATCH($I71,Calendario!$D$2:$H$2,0)),""),IF($K71=4,IF(AND((BH71=""),(BI71=""),(BJ71="")),INDEX(Calendario!$D$3:$H$55,MATCH(BK$4,Calendario!$A$3:$A$55,0),MATCH($I71,Calendario!$D$2:$H$2,0)),""))))))))</f>
        <v>44911</v>
      </c>
      <c r="BL71" s="108">
        <f>IF(ISBLANK($I71),"",IF(OR(EXACT(($I71),PROPER(TEXT(BL70,"dddd"))),(EXACT(($I71),PROPER(TEXT(BL69,"dddd"))))),"",IF(EXACT(($I71),(PROPER(TEXT(BL$3,"dddd")))),"",IF($K71=1,INDEX(Calendario!$D$3:$H$55,MATCH(BL$4,Calendario!$A$3:$A$55,0),MATCH($I71,Calendario!$D$2:$H$2,0)),IF($K71=2,IF(BK71="",INDEX(Calendario!$D$3:$H$55,MATCH(BL$4,Calendario!$A$3:$A$55,0),MATCH($I71,Calendario!$D$2:$H$2,0)),""),IF($K71=3,IF(AND((BJ71=""),(BK71="")),INDEX(Calendario!$D$3:$H$55,MATCH(BL$4,Calendario!$A$3:$A$55,0),MATCH($I71,Calendario!$D$2:$H$2,0)),""),IF($K71=4,IF(AND((BI71=""),(BJ71=""),(BK71="")),INDEX(Calendario!$D$3:$H$55,MATCH(BL$4,Calendario!$A$3:$A$55,0),MATCH($I71,Calendario!$D$2:$H$2,0)),""))))))))</f>
        <v>44918</v>
      </c>
      <c r="BM71" s="108">
        <f>IF(ISBLANK($I71),"",IF(OR(EXACT(($I71),PROPER(TEXT(BM70,"dddd"))),(EXACT(($I71),PROPER(TEXT(BM69,"dddd"))))),"",IF(EXACT(($I71),(PROPER(TEXT(BM$3,"dddd")))),"",IF($K71=1,INDEX(Calendario!$D$3:$H$55,MATCH(BM$4,Calendario!$A$3:$A$55,0),MATCH($I71,Calendario!$D$2:$H$2,0)),IF($K71=2,IF(BL71="",INDEX(Calendario!$D$3:$H$55,MATCH(BM$4,Calendario!$A$3:$A$55,0),MATCH($I71,Calendario!$D$2:$H$2,0)),""),IF($K71=3,IF(AND((BK71=""),(BL71="")),INDEX(Calendario!$D$3:$H$55,MATCH(BM$4,Calendario!$A$3:$A$55,0),MATCH($I71,Calendario!$D$2:$H$2,0)),""),IF($K71=4,IF(AND((BJ71=""),(BK71=""),(BL71="")),INDEX(Calendario!$D$3:$H$55,MATCH(BM$4,Calendario!$A$3:$A$55,0),MATCH($I71,Calendario!$D$2:$H$2,0)),""))))))))</f>
        <v>44925</v>
      </c>
      <c r="BO71" s="88" t="s">
        <v>891</v>
      </c>
    </row>
    <row r="72" spans="1:67" s="88" customFormat="1" ht="26.25" customHeight="1" x14ac:dyDescent="0.25">
      <c r="A72" s="178">
        <f t="shared" si="1"/>
        <v>52</v>
      </c>
      <c r="B72" s="176" t="s">
        <v>1283</v>
      </c>
      <c r="C72" s="176" t="s">
        <v>1577</v>
      </c>
      <c r="D72" s="177" t="str">
        <f>IF(ISNA(VLOOKUP(C72,TSeccBS!$D:$H,5,FALSE)),"",VLOOKUP(C72,TSeccBS!$D:$H,5,FALSE))</f>
        <v>VALLEDUPAR</v>
      </c>
      <c r="E72" s="176" t="s">
        <v>621</v>
      </c>
      <c r="F72" s="176" t="s">
        <v>10</v>
      </c>
      <c r="G72" s="177" t="str">
        <f>IF(ISNA(VLOOKUP(F72,Tmunic!$C$2:$D$1160,2,FALSE)),"",VLOOKUP(F72,Tmunic!$C$2:$D$1160,2,FALSE))</f>
        <v>DS CESAR</v>
      </c>
      <c r="H72" s="184" t="str">
        <f>IF(ISNA(VLOOKUP(G72,TDirReg!$F$1:$H$184,3,0)),"",VLOOKUP(G72,TDirReg!$F$1:$H$184,3,0))</f>
        <v>Cl 16 con Cr 17 Hospital Rosario Pumarejo de López</v>
      </c>
      <c r="I72" s="196" t="s">
        <v>127</v>
      </c>
      <c r="J72" s="195" t="s">
        <v>1735</v>
      </c>
      <c r="K72" s="197">
        <v>1</v>
      </c>
      <c r="L72" s="202">
        <f t="shared" si="2"/>
        <v>51</v>
      </c>
      <c r="M72" s="107" t="str">
        <f>IF(ISBLANK($I72),"",IF(EXACT(($I72),(PROPER(TEXT(M$3,"dddd")))),"",IF(EXACT(M$4,$J72),IF($K72=1,INDEX(Calendario!$D$3:$H$55,MATCH(M$4,Calendario!$A$3:$A$55,0),MATCH($I72,Calendario!$D$2:$H$2,0)),INDEX(Calendario!$D$3:$H$55,MATCH($J72,Calendario!$A$3:$A$55,0),MATCH($I72,Calendario!$D$2:$H$2,0))),"")))</f>
        <v/>
      </c>
      <c r="N72" s="107">
        <f>IF(ISBLANK($I72),"",IF(OR(EXACT(($I72),PROPER(TEXT(N70,"dddd"))),(EXACT(($I72),PROPER(TEXT(N71,"dddd"))))),"",IF(EXACT(($I72),(PROPER(TEXT(N$3,"dddd")))),"",IF(EXACT(N$4,$J72),IF(M72="",IF(OR(($K72=4),($K72=3),($K72=2),($K72=1)),INDEX(Calendario!$D$3:$H$55,MATCH(N$4,Calendario!$A$3:$A$55,0),MATCH($I72,Calendario!$D$2:$H$2,0)),"")),IF($K72=1,IF(AND(M72="",EXACT((N$4),(CONCATENATE(Calendario!$A$1," ",(MID($J72,8,2))+1)))),INDEX(Calendario!$D$3:$H$55,MATCH(N$4,Calendario!$A$3:$A$55,0),MATCH($I72,Calendario!$D$2:$H$2,0)),IF(M72="","",INDEX(Calendario!$D$3:$H$55,MATCH(N$4,Calendario!$A$3:$A$55,0),MATCH($I72,Calendario!$D$2:$H$2,0)))),IF($K72=2,IF(M72="",IF(EXACT($K72,N$4),INDEX(Calendario!$D$3:$H$55,MATCH(N$4,Calendario!$A$3:$A$55,0),MATCH($I72,Calendario!$D$2:$H$2,0)),""),""),IF($K72=3,IF((M72=""),IF(EXACT($K72,N$4),INDEX(Calendario!$D$3:$H$55,MATCH(N$4,Calendario!$A$3:$A$55,0),MATCH($I72,Calendario!$D$2:$H$2,0)),""),""),IF($K72=4,IF((M72=""),IF(EXACT($K72,N$4),INDEX(Calendario!$D$3:$H$55,MATCH(N$4,Calendario!$A$3:$A$55,0),MATCH($I72,Calendario!$D$2:$H$2,0)),""),""),1))))))))</f>
        <v>44566</v>
      </c>
      <c r="O72" s="107">
        <f>IF(ISBLANK($I72),"",IF(EXACT(($I72),(PROPER(TEXT(O$3,"dddd")))),"",IF(OR(EXACT(($I72),PROPER(TEXT(O70,"dddd"))),(EXACT(($I72),PROPER(TEXT(O71,"dddd"))))),"",IF(EXACT(O$4,$J72),IF(N72="",IF(OR(($K72=4),($K72=3),($K72=2),($K72=1)),INDEX(Calendario!$D$3:$H$55,MATCH(O$4,Calendario!$A$3:$A$55,0),MATCH($I72,Calendario!$D$2:$H$2,0)),"")),IF($K72=1,IF(AND(M72="",EXACT((O$4),(CONCATENATE(Calendario!$A$1," ",(MID($J72,8,2))+1)))),INDEX(Calendario!$D$3:$H$55,MATCH(O$4,Calendario!$A$3:$A$55,0),MATCH($I72,Calendario!$D$2:$H$2,0)),IF(N72="",IF(EXACT(($I72),(PROPER(TEXT(N$3,"dddd")))),INDEX(Calendario!$D$3:$H$55,MATCH(O$4,Calendario!$A$3:$A$55,0),MATCH($I72,Calendario!$D$2:$H$2,0)),""),INDEX(Calendario!$D$3:$H$55,MATCH(O$4,Calendario!$A$3:$A$55,0),MATCH($I72,Calendario!$D$2:$H$2,0)))),IF(EXACT($M$4,"Semana 1"),IF($K72=2,IF(N72="",IF(OR(($J72="Semana 1"),($J72="Semana 2"),($J72="Semana 3")),INDEX(Calendario!$D$3:$H$55,MATCH(O$4,Calendario!$A$3:$A$55,0),MATCH($I72,Calendario!$D$2:$H$2,0)),""),""),IF($K72=3,IF(AND((M72=""),(N72="")),IF(OR(($J72="Semana 1"),($J72="Semana 2"),($J72="Semana 3")),INDEX(Calendario!$D$3:$H$55,MATCH(O$4,Calendario!$A$3:$A$55,0),MATCH($I72,Calendario!$D$2:$H$2,0)),""),""),IF($K72=4,IF(AND((M72=""),(N72="")),IF(OR(($J72="Semana 1"),($J72="Semana 2"),($J72="Semana 3")),INDEX(Calendario!$D$3:$H$55,MATCH(O$4,Calendario!$A$3:$A$55,0),MATCH($I72,Calendario!$D$2:$H$2,0)),""),"")))),IF($K72=2,IF(N72="",IF(OR(($J72="Semana 1"),($J72="Semana 2")),INDEX(Calendario!$D$3:$H$55,MATCH(O$4,Calendario!$A$3:$A$55,0),MATCH($I72,Calendario!$D$2:$H$2,0)),""),""),IF($K72=3,IF(AND((M72=""),(N72="")),IF(OR(($J72="Semana 1"),($J72="Semana 2")),INDEX(Calendario!$D$3:$H$55,MATCH(O$4,Calendario!$A$3:$A$55,0),MATCH($I72,Calendario!$D$2:$H$2,0)),""),""),IF($K72=4,IF(AND((M72=""),(N72="")),IF(OR(($J72="Semana 1"),($J72="Semana 2")),INDEX(Calendario!$D$3:$H$55,MATCH(O$4,Calendario!$A$3:$A$55,0),MATCH($I72,Calendario!$D$2:$H$2,0)),""),""))))))))))</f>
        <v>44573</v>
      </c>
      <c r="P72" s="107">
        <f>IF(ISBLANK($I72),"",IF(EXACT(($I72),(PROPER(TEXT(P$3,"dddd")))),"",IF(OR(EXACT(($I72),PROPER(TEXT(P70,"dddd"))),(EXACT(($I72),PROPER(TEXT(P71,"dddd"))))),"",IF(EXACT(P$4,$J72),IF(O72="",IF(OR(($K72=4),($K72=3),($K72=2),($K72=1)),INDEX(Calendario!$D$3:$H$55,MATCH(P$4,Calendario!$A$3:$A$55,0),MATCH($I72,Calendario!$D$2:$H$2,0)),"")),IF($K72=1,IF(AND(M72="",EXACT((P$4),(CONCATENATE(Calendario!$A$1," ",(MID($J72,8,2))+1)))),INDEX(Calendario!$D$3:$H$55,MATCH(P$4,Calendario!$A$3:$A$55,0),MATCH($I72,Calendario!$D$2:$H$2,0)),IF(O72="",IF(EXACT(($I72),(PROPER(TEXT(O$3,"dddd")))),INDEX(Calendario!$D$3:$H$55,MATCH(P$4,Calendario!$A$3:$A$55,0),MATCH($I72,Calendario!$D$2:$H$2,0)),""),INDEX(Calendario!$D$3:$H$55,MATCH(P$4,Calendario!$A$3:$A$55,0),MATCH($I72,Calendario!$D$2:$H$2,0)))),IF(EXACT($M$4,"Semana 1"),IF($K72=2,IF(O72="",IF(OR(($J72="Semana 1"),($J72="Semana 2"),($J72="Semana 3"),($J72="Semana 4")),INDEX(Calendario!$D$3:$H$55,MATCH(P$4,Calendario!$A$3:$A$55,0),MATCH($I72,Calendario!$D$2:$H$2,0)),""),""),IF($K72=3,IF(AND((N72=""),(O72="")),IF(OR(($J72="Semana 1"),($J72="Semana 2"),($J72="Semana 3"),($J72="Semana 4")),INDEX(Calendario!$D$3:$H$55,MATCH(P$4,Calendario!$A$3:$A$55,0),MATCH($I72,Calendario!$D$2:$H$2,0)),""),""),IF($K72=4,IF(AND((M72=""),(N72=""),(O72="")),IF(OR(($J72="Semana 1"),($J72="Semana 2"),($J72="Semana 3"),($J72="Semana 4")),INDEX(Calendario!$D$3:$H$55,MATCH(P$4,Calendario!$A$3:$A$55,0),MATCH($I72,Calendario!$D$2:$H$2,0)),""),"")))),IF($K72=2,IF(O72="",IF(OR(($J72="Semana 1"),($J72="Semana 2"),($J72="Semana 3")),INDEX(Calendario!$D$3:$H$55,MATCH(P$4,Calendario!$A$3:$A$55,0),MATCH($I72,Calendario!$D$2:$H$2,0)),""),""),IF($K72=3,IF(AND((N72=""),(O72="")),IF(OR(($J72="Semana 1"),($J72="Semana 2"),($J72="Semana 3")),INDEX(Calendario!$D$3:$H$55,MATCH(P$4,Calendario!$A$3:$A$55,0),MATCH($I72,Calendario!$D$2:$H$2,0)),""),""),IF($K72=4,IF(AND((M72=""),(N72=""),(O72="")),IF(OR(($J72="Semana 1"),($J72="Semana 2"),($J72="Semana 3")),INDEX(Calendario!$D$3:$H$55,MATCH(P$4,Calendario!$A$3:$A$55,0),MATCH($I72,Calendario!$D$2:$H$2,0)),""),""))))))))))</f>
        <v>44580</v>
      </c>
      <c r="Q72" s="107">
        <f>IF(ISBLANK($I72),"",IF(EXACT(($I72),(PROPER(TEXT(Q$3,"dddd")))),"",IF(OR(EXACT(($I72),PROPER(TEXT(Q70,"dddd"))),(EXACT(($I72),PROPER(TEXT(Q71,"dddd"))))),"",IF(EXACT(Q$4,$J72),IF(P72="",IF(OR(($K72=4),($K72=3),($K72=2),($K72=1)),INDEX(Calendario!$D$3:$H$55,MATCH(Q$4,Calendario!$A$3:$A$55,0),MATCH($I72,Calendario!$D$2:$H$2,0)),"")),IF($K72=1,IF(AND(M72="",EXACT((Q$4),(CONCATENATE(Calendario!$A$1," ",(MID($J72,8,2))+1)))),INDEX(Calendario!$D$3:$H$55,MATCH(Q$4,Calendario!$A$3:$A$55,0),MATCH($I72,Calendario!$D$2:$H$2,0)),IF(P72="","",INDEX(Calendario!$D$3:$H$55,MATCH(Q$4,Calendario!$A$3:$A$55,0),MATCH($I72,Calendario!$D$2:$H$2,0)))),IF(EXACT($M$4,"Semana 1"),IF($K72=2,IF(P72="",IF(OR(($J72="Semana 1"),($J72="Semana 2"),($J72="Semana 3"),($J72="Semana 4"),($J72="Semana 5")),INDEX(Calendario!$D$3:$H$55,MATCH(Q$4,Calendario!$A$3:$A$55,0),MATCH($I72,Calendario!$D$2:$H$2,0)),""),""),IF($K72=3,IF(AND((O72=""),(P72="")),IF(OR(($J72="Semana 1"),($J72="Semana 2"),($J72="Semana 3"),($J72="Semana 4"),($J72="Semana 5")),INDEX(Calendario!$D$3:$H$55,MATCH(Q$4,Calendario!$A$3:$A$55,0),MATCH($I72,Calendario!$D$2:$H$2,0)),""),""),IF($K72=4,IF(AND((N72=""),(O72=""),(P72="")),IF(OR(($J72="Semana 1"),($J72="Semana 2"),($J72="Semana 3"),($J72="Semana 4"),($J72="Semana 5")),INDEX(Calendario!$D$3:$H$55,MATCH(Q$4,Calendario!$A$3:$A$55,0),MATCH($I72,Calendario!$D$2:$H$2,0)),""),"")))),IF($K72=2,IF(P72="",IF(OR(($J72="Semana 1"),($J72="Semana 2"),($J72="Semana 3"),($J72="Semana 4")),INDEX(Calendario!$D$3:$H$55,MATCH(Q$4,Calendario!$A$3:$A$55,0),MATCH($I72,Calendario!$D$2:$H$2,0)),""),""),IF($K72=3,IF(AND((O72=""),(P72="")),IF(OR(($J72="Semana 1"),($J72="Semana 2"),($J72="Semana 3"),($J72="Semana 4")),INDEX(Calendario!$D$3:$H$55,MATCH(Q$4,Calendario!$A$3:$A$55,0),MATCH($I72,Calendario!$D$2:$H$2,0)),""),""),IF($K72=4,IF(AND((N72=""),(O72=""),(P72="")),IF(OR(($J72="Semana 1"),($J72="Semana 2"),($J72="Semana 3"),($J72="Semana 4")),INDEX(Calendario!$D$3:$H$55,MATCH(Q$4,Calendario!$A$3:$A$55,0),MATCH($I72,Calendario!$D$2:$H$2,0)),""),""))))))))))</f>
        <v>44587</v>
      </c>
      <c r="R72" s="108">
        <f>IF(ISBLANK($I72),"",IF(EXACT(($I72),(PROPER(TEXT(R$3,"dddd")))),"",IF(OR(EXACT(($I72),PROPER(TEXT(R70,"dddd"))),(EXACT(($I72),PROPER(TEXT(R71,"dddd"))))),"",IF(EXACT(R$4,$J72),IF(Q72="",IF(OR(($K72=4),($K72=3),($K72=2),($K72=1)),INDEX(Calendario!$D$3:$H$55,MATCH(R$4,Calendario!$A$3:$A$55,0),MATCH($I72,Calendario!$D$2:$H$2,0)),"")),IF($K72=1,IF(AND(N72="",EXACT((R$4),(CONCATENATE(Calendario!$A$1," ",(MID($J72,8,2))+1)))),INDEX(Calendario!$D$3:$H$55,MATCH(R$4,Calendario!$A$3:$A$55,0),MATCH($I72,Calendario!$D$2:$H$2,0)),IF(Q72="","",INDEX(Calendario!$D$3:$H$55,MATCH(R$4,Calendario!$A$3:$A$55,0),MATCH($I72,Calendario!$D$2:$H$2,0)))),IF(EXACT($M$4,"Semana 1"),IF($K72=2,IF(Q72="",IF(OR(($J72="Semana 1"),($J72="Semana 2"),($J72="Semana 3"),($J72="Semana 4"),($J72="Semana 5"),($J72="Semana 6")),INDEX(Calendario!$D$3:$H$55,MATCH(R$4,Calendario!$A$3:$A$55,0),MATCH($I72,Calendario!$D$2:$H$2,0)),""),""),IF($K72=3,IF(AND((P72=""),(Q72="")),IF(OR(($J72="Semana 1"),($J72="Semana 2"),($J72="Semana 3"),($J72="Semana 4"),($J72="Semana 5"),($J72="Semana 6")),INDEX(Calendario!$D$3:$H$55,MATCH(R$4,Calendario!$A$3:$A$55,0),MATCH($I72,Calendario!$D$2:$H$2,0)),""),""),IF($K72=4,IF(AND((O72=""),(P72=""),(Q72="")),IF(OR(($J72="Semana 1"),($J72="Semana 2"),($J72="Semana 3"),($J72="Semana 4"),($J72="Semana 5"),($J72="Semana 6")),INDEX(Calendario!$D$3:$H$55,MATCH(R$4,Calendario!$A$3:$A$55,0),MATCH($I72,Calendario!$D$2:$H$2,0)),""),"")))),IF($K72=2,IF(Q72="",IF(OR(($J72="Semana 1"),($J72="Semana 2"),($J72="Semana 3"),($J72="Semana 4"),($J72="Semana 5")),INDEX(Calendario!$D$3:$H$55,MATCH(R$4,Calendario!$A$3:$A$55,0),MATCH($I72,Calendario!$D$2:$H$2,0)),""),""),IF($K72=3,IF(AND((P72=""),(Q72="")),IF(OR(($J72="Semana 1"),($J72="Semana 2"),($J72="Semana 3"),($J72="Semana 4"),($J72="Semana 5")),INDEX(Calendario!$D$3:$H$55,MATCH(R$4,Calendario!$A$3:$A$55,0),MATCH($I72,Calendario!$D$2:$H$2,0)),""),""),IF($K72=4,IF(AND((O72=""),(P72=""),(Q72="")),IF(OR(($J72="Semana 1"),($J72="Semana 2"),($J72="Semana 3"),($J72="Semana 4"),($J72="Semana 5")),INDEX(Calendario!$D$3:$H$55,MATCH(R$4,Calendario!$A$3:$A$55,0),MATCH($I72,Calendario!$D$2:$H$2,0)),""),""))))))))))</f>
        <v>44594</v>
      </c>
      <c r="S72" s="108">
        <f>IF(ISBLANK($I72),"",IF(EXACT(($I72),(PROPER(TEXT(S$3,"dddd")))),"",IF(OR(EXACT(($I72),PROPER(TEXT(S70,"dddd"))),(EXACT(($I72),PROPER(TEXT(S71,"dddd"))))),"",IF(EXACT(S$4,$J72),IF(R72="",IF(OR(($K72=4),($K72=3),($K72=2),($K72=1)),INDEX(Calendario!$D$3:$H$55,MATCH(S$4,Calendario!$A$3:$A$55,0),MATCH($I72,Calendario!$D$2:$H$2,0)),"")),IF($K72=1,IF(AND(O72="",EXACT((S$4),(CONCATENATE(Calendario!$A$1," ",(MID($J72,8,2))+1)))),INDEX(Calendario!$D$3:$H$55,MATCH(S$4,Calendario!$A$3:$A$55,0),MATCH($I72,Calendario!$D$2:$H$2,0)),IF(R72="",IF(EXACT(($I72),(PROPER(TEXT(R$3,"dddd")))),INDEX(Calendario!$D$3:$H$55,MATCH(S$4,Calendario!$A$3:$A$55,0),MATCH($I72,Calendario!$D$2:$H$2,0)),""),INDEX(Calendario!$D$3:$H$55,MATCH(S$4,Calendario!$A$3:$A$55,0),MATCH($I72,Calendario!$D$2:$H$2,0)))),IF(EXACT($M$4,"Semana 1"),IF($K72=2,IF(R72="",IF(OR(($J72="Semana 1"),($J72="Semana 2"),($J72="Semana 3"),($J72="Semana 4"),($J72="Semana 5"),($J72="Semana 6"),($J72="Semana 7")),INDEX(Calendario!$D$3:$H$55,MATCH(S$4,Calendario!$A$3:$A$55,0),MATCH($I72,Calendario!$D$2:$H$2,0)),""),""),IF($K72=3,IF(AND((Q72=""),(R72="")),IF(OR(($J72="Semana 1"),($J72="Semana 2"),($J72="Semana 3"),($J72="Semana 4"),($J72="Semana 5"),($J72="Semana 6"),($J72="Semana 7")),INDEX(Calendario!$D$3:$H$55,MATCH(S$4,Calendario!$A$3:$A$55,0),MATCH($I72,Calendario!$D$2:$H$2,0)),""),""),IF($K72=4,IF(AND((P72=""),(Q72=""),(R72="")),IF(OR(($J72="Semana 1"),($J72="Semana 2"),($J72="Semana 3"),($J72="Semana 4"),($J72="Semana 5"),($J72="Semana 6"),($J72="Semana 7")),INDEX(Calendario!$D$3:$H$55,MATCH(S$4,Calendario!$A$3:$A$55,0),MATCH($I72,Calendario!$D$2:$H$2,0)),""),"")))),IF($K72=2,IF(R72="",IF(OR(($J72="Semana 1"),($J72="Semana 2"),($J72="Semana 3"),($J72="Semana 4"),($J72="Semana 5"),($J72="Semana 6")),INDEX(Calendario!$D$3:$H$55,MATCH(S$4,Calendario!$A$3:$A$55,0),MATCH($I72,Calendario!$D$2:$H$2,0)),""),""),IF($K72=3,IF(AND((Q72=""),(R72="")),IF(OR(($J72="Semana 1"),($J72="Semana 2"),($J72="Semana 3"),($J72="Semana 4"),($J72="Semana 5"),($J72="Semana 6")),INDEX(Calendario!$D$3:$H$55,MATCH(S$4,Calendario!$A$3:$A$55,0),MATCH($I72,Calendario!$D$2:$H$2,0)),""),""),IF($K72=4,IF(AND((P72=""),(Q72=""),(R72="")),IF(OR(($J72="Semana 1"),($J72="Semana 2"),($J72="Semana 3"),($J72="Semana 4"),($J72="Semana 5"),($J72="Semana 6")),INDEX(Calendario!$D$3:$H$55,MATCH(S$4,Calendario!$A$3:$A$55,0),MATCH($I72,Calendario!$D$2:$H$2,0)),""),""))))))))))</f>
        <v>44601</v>
      </c>
      <c r="T72" s="108">
        <f>IF(ISBLANK($I72),"",IF(EXACT(($I72),(PROPER(TEXT(T$3,"dddd")))),"",IF(OR(EXACT(($I72),PROPER(TEXT(T70,"dddd"))),(EXACT(($I72),PROPER(TEXT(T71,"dddd"))))),"",IF(EXACT(T$4,$J72),IF(S72="",IF(OR(($K72=4),($K72=3),($K72=2),($K72=1)),INDEX(Calendario!$D$3:$H$55,MATCH(T$4,Calendario!$A$3:$A$55,0),MATCH($I72,Calendario!$D$2:$H$2,0)),"")),IF($K72=1,IF(AND(P72="",EXACT((T$4),(CONCATENATE(Calendario!$A$1," ",(MID($J72,8,2))+1)))),INDEX(Calendario!$D$3:$H$55,MATCH(T$4,Calendario!$A$3:$A$55,0),MATCH($I72,Calendario!$D$2:$H$2,0)),IF(S72="",IF(EXACT(($I72),(PROPER(TEXT(S$3,"dddd")))),INDEX(Calendario!$D$3:$H$55,MATCH(T$4,Calendario!$A$3:$A$55,0),MATCH($I72,Calendario!$D$2:$H$2,0)),""),INDEX(Calendario!$D$3:$H$55,MATCH(T$4,Calendario!$A$3:$A$55,0),MATCH($I72,Calendario!$D$2:$H$2,0)))),IF(EXACT($M$4,"Semana 1"),IF($K72=2,IF(S72="",IF(OR(($J72="Semana 1"),($J72="Semana 2"),($J72="Semana 3"),($J72="Semana 4"),($J72="Semana 5"),($J72="Semana 6"),($J72="Semana 7"),($J72="Semana 8")),INDEX(Calendario!$D$3:$H$55,MATCH(T$4,Calendario!$A$3:$A$55,0),MATCH($I72,Calendario!$D$2:$H$2,0)),""),""),IF($K72=3,IF(AND((R72=""),(S72="")),IF(OR(($J72="Semana 1"),($J72="Semana 2"),($J72="Semana 3"),($J72="Semana 4"),($J72="Semana 5"),($J72="Semana 6"),($J72="Semana 7"),($J72="Semana 8")),INDEX(Calendario!$D$3:$H$55,MATCH(T$4,Calendario!$A$3:$A$55,0),MATCH($I72,Calendario!$D$2:$H$2,0)),""),""),IF($K72=4,IF(AND((Q72=""),(R72=""),(S72="")),IF(OR(($J72="Semana 1"),($J72="Semana 2"),($J72="Semana 3"),($J72="Semana 4"),($J72="Semana 5"),($J72="Semana 6"),($J72="Semana 7"),($J72="Semana 8")),INDEX(Calendario!$D$3:$H$55,MATCH(T$4,Calendario!$A$3:$A$55,0),MATCH($I72,Calendario!$D$2:$H$2,0)),""),"")))),IF($K72=2,IF(S72="",IF(OR(($J72="Semana 1"),($J72="Semana 2"),($J72="Semana 3"),($J72="Semana 4"),($J72="Semana 5"),($J72="Semana 6"),($J72="Semana 7")),INDEX(Calendario!$D$3:$H$55,MATCH(T$4,Calendario!$A$3:$A$55,0),MATCH($I72,Calendario!$D$2:$H$2,0)),""),""),IF($K72=3,IF(AND((R72=""),(S72="")),IF(OR(($J72="Semana 1"),($J72="Semana 2"),($J72="Semana 3"),($J72="Semana 4"),($J72="Semana 5"),($J72="Semana 6"),($J72="Semana 7")),INDEX(Calendario!$D$3:$H$55,MATCH(T$4,Calendario!$A$3:$A$55,0),MATCH($I72,Calendario!$D$2:$H$2,0)),""),""),IF($K72=4,IF(AND((Q72=""),(R72=""),(S72="")),IF(OR(($J72="Semana 1"),($J72="Semana 2"),($J72="Semana 3"),($J72="Semana 4"),($J72="Semana 5"),($J72="Semana 6"),($J72="Semana 7")),INDEX(Calendario!$D$3:$H$55,MATCH(T$4,Calendario!$A$3:$A$55,0),MATCH($I72,Calendario!$D$2:$H$2,0)),""),""))))))))))</f>
        <v>44608</v>
      </c>
      <c r="U72" s="108">
        <f>IF(ISBLANK($I72),"",IF(OR(EXACT(($I72),PROPER(TEXT(U71,"dddd"))),(EXACT(($I72),PROPER(TEXT(U70,"dddd"))))),"",IF(EXACT(($I72),(PROPER(TEXT(U$3,"dddd")))),"",IF($K72=1,INDEX(Calendario!$D$3:$H$55,MATCH(U$4,Calendario!$A$3:$A$55,0),MATCH($I72,Calendario!$D$2:$H$2,0)),IF($K72=2,IF(T72="",INDEX(Calendario!$D$3:$H$55,MATCH(U$4,Calendario!$A$3:$A$55,0),MATCH($I72,Calendario!$D$2:$H$2,0)),""),IF($K72=3,IF(AND((S72=""),(T72="")),INDEX(Calendario!$D$3:$H$55,MATCH(U$4,Calendario!$A$3:$A$55,0),MATCH($I72,Calendario!$D$2:$H$2,0)),""),IF($K72=4,IF(AND((R72=""),(S72=""),(T72="")),INDEX(Calendario!$D$3:$H$55,MATCH(U$4,Calendario!$A$3:$A$55,0),MATCH($I72,Calendario!$D$2:$H$2,0)),""))))))))</f>
        <v>44615</v>
      </c>
      <c r="V72" s="107">
        <f>IF(ISBLANK($I72),"",IF(OR(EXACT(($I72),PROPER(TEXT(V71,"dddd"))),(EXACT(($I72),PROPER(TEXT(V70,"dddd"))))),"",IF(EXACT(($I72),(PROPER(TEXT(V$3,"dddd")))),"",IF($K72=1,INDEX(Calendario!$D$3:$H$55,MATCH(V$4,Calendario!$A$3:$A$55,0),MATCH($I72,Calendario!$D$2:$H$2,0)),IF($K72=2,IF(U72="",INDEX(Calendario!$D$3:$H$55,MATCH(V$4,Calendario!$A$3:$A$55,0),MATCH($I72,Calendario!$D$2:$H$2,0)),""),IF($K72=3,IF(AND((T72=""),(U72="")),INDEX(Calendario!$D$3:$H$55,MATCH(V$4,Calendario!$A$3:$A$55,0),MATCH($I72,Calendario!$D$2:$H$2,0)),""),IF($K72=4,IF(AND((S72=""),(T72=""),(U72="")),INDEX(Calendario!$D$3:$H$55,MATCH(V$4,Calendario!$A$3:$A$55,0),MATCH($I72,Calendario!$D$2:$H$2,0)),""))))))))</f>
        <v>44622</v>
      </c>
      <c r="W72" s="107">
        <f>IF(ISBLANK($I72),"",IF(OR(EXACT(($I72),PROPER(TEXT(W71,"dddd"))),(EXACT(($I72),PROPER(TEXT(W70,"dddd"))))),"",IF(EXACT(($I72),(PROPER(TEXT(W$3,"dddd")))),"",IF($K72=1,INDEX(Calendario!$D$3:$H$55,MATCH(W$4,Calendario!$A$3:$A$55,0),MATCH($I72,Calendario!$D$2:$H$2,0)),IF($K72=2,IF(V72="",INDEX(Calendario!$D$3:$H$55,MATCH(W$4,Calendario!$A$3:$A$55,0),MATCH($I72,Calendario!$D$2:$H$2,0)),""),IF($K72=3,IF(AND((U72=""),(V72="")),INDEX(Calendario!$D$3:$H$55,MATCH(W$4,Calendario!$A$3:$A$55,0),MATCH($I72,Calendario!$D$2:$H$2,0)),""),IF($K72=4,IF(AND((T72=""),(U72=""),(V72="")),INDEX(Calendario!$D$3:$H$55,MATCH(W$4,Calendario!$A$3:$A$55,0),MATCH($I72,Calendario!$D$2:$H$2,0)),""))))))))</f>
        <v>44629</v>
      </c>
      <c r="X72" s="107">
        <f>IF(ISBLANK($I72),"",IF(OR(EXACT(($I72),PROPER(TEXT(X71,"dddd"))),(EXACT(($I72),PROPER(TEXT(X70,"dddd"))))),"",IF(EXACT(($I72),(PROPER(TEXT(X$3,"dddd")))),"",IF($K72=1,INDEX(Calendario!$D$3:$H$55,MATCH(X$4,Calendario!$A$3:$A$55,0),MATCH($I72,Calendario!$D$2:$H$2,0)),IF($K72=2,IF(W72="",INDEX(Calendario!$D$3:$H$55,MATCH(X$4,Calendario!$A$3:$A$55,0),MATCH($I72,Calendario!$D$2:$H$2,0)),""),IF($K72=3,IF(AND((V72=""),(W72="")),INDEX(Calendario!$D$3:$H$55,MATCH(X$4,Calendario!$A$3:$A$55,0),MATCH($I72,Calendario!$D$2:$H$2,0)),""),IF($K72=4,IF(AND((U72=""),(V72=""),(W72="")),INDEX(Calendario!$D$3:$H$55,MATCH(X$4,Calendario!$A$3:$A$55,0),MATCH($I72,Calendario!$D$2:$H$2,0)),""))))))))</f>
        <v>44636</v>
      </c>
      <c r="Y72" s="107">
        <f>IF(ISBLANK($I72),"",IF(OR(EXACT(($I72),PROPER(TEXT(Y71,"dddd"))),(EXACT(($I72),PROPER(TEXT(Y70,"dddd"))))),"",IF(EXACT(($I72),(PROPER(TEXT(Y$3,"dddd")))),"",IF($K72=1,INDEX(Calendario!$D$3:$H$55,MATCH(Y$4,Calendario!$A$3:$A$55,0),MATCH($I72,Calendario!$D$2:$H$2,0)),IF($K72=2,IF(X72="",INDEX(Calendario!$D$3:$H$55,MATCH(Y$4,Calendario!$A$3:$A$55,0),MATCH($I72,Calendario!$D$2:$H$2,0)),""),IF($K72=3,IF(AND((W72=""),(X72="")),INDEX(Calendario!$D$3:$H$55,MATCH(Y$4,Calendario!$A$3:$A$55,0),MATCH($I72,Calendario!$D$2:$H$2,0)),""),IF($K72=4,IF(AND((V72=""),(W72=""),(X72="")),INDEX(Calendario!$D$3:$H$55,MATCH(Y$4,Calendario!$A$3:$A$55,0),MATCH($I72,Calendario!$D$2:$H$2,0)),""))))))))</f>
        <v>44643</v>
      </c>
      <c r="Z72" s="107">
        <f>IF(ISBLANK($I72),"",IF(OR(EXACT(($I72),PROPER(TEXT(Z71,"dddd"))),(EXACT(($I72),PROPER(TEXT(Z70,"dddd"))))),"",IF(EXACT(($I72),(PROPER(TEXT(Z$3,"dddd")))),"",IF($K72=1,INDEX(Calendario!$D$3:$H$55,MATCH(Z$4,Calendario!$A$3:$A$55,0),MATCH($I72,Calendario!$D$2:$H$2,0)),IF($K72=2,IF(Y72="",INDEX(Calendario!$D$3:$H$55,MATCH(Z$4,Calendario!$A$3:$A$55,0),MATCH($I72,Calendario!$D$2:$H$2,0)),""),IF($K72=3,IF(AND((X72=""),(Y72="")),INDEX(Calendario!$D$3:$H$55,MATCH(Z$4,Calendario!$A$3:$A$55,0),MATCH($I72,Calendario!$D$2:$H$2,0)),""),IF($K72=4,IF(AND((W72=""),(X72=""),(Y72="")),INDEX(Calendario!$D$3:$H$55,MATCH(Z$4,Calendario!$A$3:$A$55,0),MATCH($I72,Calendario!$D$2:$H$2,0)),""))))))))</f>
        <v>44650</v>
      </c>
      <c r="AA72" s="108">
        <f>IF(ISBLANK($I72),"",IF(OR(EXACT(($I72),PROPER(TEXT(AA71,"dddd"))),(EXACT(($I72),PROPER(TEXT(AA70,"dddd"))))),"",IF(EXACT(($I72),(PROPER(TEXT(AA$3,"dddd")))),"",IF($K72=1,INDEX(Calendario!$D$3:$H$55,MATCH(AA$4,Calendario!$A$3:$A$55,0),MATCH($I72,Calendario!$D$2:$H$2,0)),IF($K72=2,IF(Z72="",INDEX(Calendario!$D$3:$H$55,MATCH(AA$4,Calendario!$A$3:$A$55,0),MATCH($I72,Calendario!$D$2:$H$2,0)),""),IF($K72=3,IF(AND((Y72=""),(Z72="")),INDEX(Calendario!$D$3:$H$55,MATCH(AA$4,Calendario!$A$3:$A$55,0),MATCH($I72,Calendario!$D$2:$H$2,0)),""),IF($K72=4,IF(AND((X72=""),(Y72=""),(Z72="")),INDEX(Calendario!$D$3:$H$55,MATCH(AA$4,Calendario!$A$3:$A$55,0),MATCH($I72,Calendario!$D$2:$H$2,0)),""))))))))</f>
        <v>44657</v>
      </c>
      <c r="AB72" s="108">
        <f>IF(ISBLANK($I72),"",IF(OR(EXACT(($I72),PROPER(TEXT(AB71,"dddd"))),(EXACT(($I72),PROPER(TEXT(AB70,"dddd"))))),"",IF(EXACT(($I72),(PROPER(TEXT(AB$3,"dddd")))),"",IF($K72=1,INDEX(Calendario!$D$3:$H$55,MATCH(AB$4,Calendario!$A$3:$A$55,0),MATCH($I72,Calendario!$D$2:$H$2,0)),IF($K72=2,IF(AA72="",INDEX(Calendario!$D$3:$H$55,MATCH(AB$4,Calendario!$A$3:$A$55,0),MATCH($I72,Calendario!$D$2:$H$2,0)),""),IF($K72=3,IF(AND((Z72=""),(AA72="")),INDEX(Calendario!$D$3:$H$55,MATCH(AB$4,Calendario!$A$3:$A$55,0),MATCH($I72,Calendario!$D$2:$H$2,0)),""),IF($K72=4,IF(AND((Y72=""),(Z72=""),(AA72="")),INDEX(Calendario!$D$3:$H$55,MATCH(AB$4,Calendario!$A$3:$A$55,0),MATCH($I72,Calendario!$D$2:$H$2,0)),""))))))))</f>
        <v>44664</v>
      </c>
      <c r="AC72" s="108">
        <f>IF(ISBLANK($I72),"",IF(OR(EXACT(($I72),PROPER(TEXT(AC71,"dddd"))),(EXACT(($I72),PROPER(TEXT(AC70,"dddd"))))),"",IF(EXACT(($I72),(PROPER(TEXT(AC$3,"dddd")))),"",IF($K72=1,INDEX(Calendario!$D$3:$H$55,MATCH(AC$4,Calendario!$A$3:$A$55,0),MATCH($I72,Calendario!$D$2:$H$2,0)),IF($K72=2,IF(AB72="",INDEX(Calendario!$D$3:$H$55,MATCH(AC$4,Calendario!$A$3:$A$55,0),MATCH($I72,Calendario!$D$2:$H$2,0)),""),IF($K72=3,IF(AND((AA72=""),(AB72="")),INDEX(Calendario!$D$3:$H$55,MATCH(AC$4,Calendario!$A$3:$A$55,0),MATCH($I72,Calendario!$D$2:$H$2,0)),""),IF($K72=4,IF(AND((Z72=""),(AA72=""),(AB72="")),INDEX(Calendario!$D$3:$H$55,MATCH(AC$4,Calendario!$A$3:$A$55,0),MATCH($I72,Calendario!$D$2:$H$2,0)),""))))))))</f>
        <v>44671</v>
      </c>
      <c r="AD72" s="108">
        <f>IF(ISBLANK($I72),"",IF(OR(EXACT(($I72),PROPER(TEXT(AD71,"dddd"))),(EXACT(($I72),PROPER(TEXT(AD70,"dddd"))))),"",IF(EXACT(($I72),(PROPER(TEXT(AD$3,"dddd")))),"",IF($K72=1,INDEX(Calendario!$D$3:$H$55,MATCH(AD$4,Calendario!$A$3:$A$55,0),MATCH($I72,Calendario!$D$2:$H$2,0)),IF($K72=2,IF(AC72="",INDEX(Calendario!$D$3:$H$55,MATCH(AD$4,Calendario!$A$3:$A$55,0),MATCH($I72,Calendario!$D$2:$H$2,0)),""),IF($K72=3,IF(AND((AB72=""),(AC72="")),INDEX(Calendario!$D$3:$H$55,MATCH(AD$4,Calendario!$A$3:$A$55,0),MATCH($I72,Calendario!$D$2:$H$2,0)),""),IF($K72=4,IF(AND((AA72=""),(AB72=""),(AC72="")),INDEX(Calendario!$D$3:$H$55,MATCH(AD$4,Calendario!$A$3:$A$55,0),MATCH($I72,Calendario!$D$2:$H$2,0)),""))))))))</f>
        <v>44678</v>
      </c>
      <c r="AE72" s="107">
        <f>IF(ISBLANK($I72),"",IF(OR(EXACT(($I72),PROPER(TEXT(AE71,"dddd"))),(EXACT(($I72),PROPER(TEXT(AE70,"dddd"))))),"",IF(EXACT(($I72),(PROPER(TEXT(AE$3,"dddd")))),"",IF($K72=1,INDEX(Calendario!$D$3:$H$55,MATCH(AE$4,Calendario!$A$3:$A$55,0),MATCH($I72,Calendario!$D$2:$H$2,0)),IF($K72=2,IF(AD72="",INDEX(Calendario!$D$3:$H$55,MATCH(AE$4,Calendario!$A$3:$A$55,0),MATCH($I72,Calendario!$D$2:$H$2,0)),""),IF($K72=3,IF(AND((AC72=""),(AD72="")),INDEX(Calendario!$D$3:$H$55,MATCH(AE$4,Calendario!$A$3:$A$55,0),MATCH($I72,Calendario!$D$2:$H$2,0)),""),IF($K72=4,IF(AND((AB72=""),(AC72=""),(AD72="")),INDEX(Calendario!$D$3:$H$55,MATCH(AE$4,Calendario!$A$3:$A$55,0),MATCH($I72,Calendario!$D$2:$H$2,0)),""))))))))</f>
        <v>44685</v>
      </c>
      <c r="AF72" s="107">
        <f>IF(ISBLANK($I72),"",IF(OR(EXACT(($I72),PROPER(TEXT(AF71,"dddd"))),(EXACT(($I72),PROPER(TEXT(AF70,"dddd"))))),"",IF(EXACT(($I72),(PROPER(TEXT(AF$3,"dddd")))),"",IF($K72=1,INDEX(Calendario!$D$3:$H$55,MATCH(AF$4,Calendario!$A$3:$A$55,0),MATCH($I72,Calendario!$D$2:$H$2,0)),IF($K72=2,IF(AE72="",INDEX(Calendario!$D$3:$H$55,MATCH(AF$4,Calendario!$A$3:$A$55,0),MATCH($I72,Calendario!$D$2:$H$2,0)),""),IF($K72=3,IF(AND((AD72=""),(AE72="")),INDEX(Calendario!$D$3:$H$55,MATCH(AF$4,Calendario!$A$3:$A$55,0),MATCH($I72,Calendario!$D$2:$H$2,0)),""),IF($K72=4,IF(AND((AC72=""),(AD72=""),(AE72="")),INDEX(Calendario!$D$3:$H$55,MATCH(AF$4,Calendario!$A$3:$A$55,0),MATCH($I72,Calendario!$D$2:$H$2,0)),""))))))))</f>
        <v>44692</v>
      </c>
      <c r="AG72" s="107">
        <f>IF(ISBLANK($I72),"",IF(OR(EXACT(($I72),PROPER(TEXT(AG71,"dddd"))),(EXACT(($I72),PROPER(TEXT(AG70,"dddd"))))),"",IF(EXACT(($I72),(PROPER(TEXT(AG$3,"dddd")))),"",IF($K72=1,INDEX(Calendario!$D$3:$H$55,MATCH(AG$4,Calendario!$A$3:$A$55,0),MATCH($I72,Calendario!$D$2:$H$2,0)),IF($K72=2,IF(AF72="",INDEX(Calendario!$D$3:$H$55,MATCH(AG$4,Calendario!$A$3:$A$55,0),MATCH($I72,Calendario!$D$2:$H$2,0)),""),IF($K72=3,IF(AND((AE72=""),(AF72="")),INDEX(Calendario!$D$3:$H$55,MATCH(AG$4,Calendario!$A$3:$A$55,0),MATCH($I72,Calendario!$D$2:$H$2,0)),""),IF($K72=4,IF(AND((AD72=""),(AE72=""),(AF72="")),INDEX(Calendario!$D$3:$H$55,MATCH(AG$4,Calendario!$A$3:$A$55,0),MATCH($I72,Calendario!$D$2:$H$2,0)),""))))))))</f>
        <v>44699</v>
      </c>
      <c r="AH72" s="107">
        <f>IF(ISBLANK($I72),"",IF(OR(EXACT(($I72),PROPER(TEXT(AH71,"dddd"))),(EXACT(($I72),PROPER(TEXT(AH70,"dddd"))))),"",IF(EXACT(($I72),(PROPER(TEXT(AH$3,"dddd")))),"",IF($K72=1,INDEX(Calendario!$D$3:$H$55,MATCH(AH$4,Calendario!$A$3:$A$55,0),MATCH($I72,Calendario!$D$2:$H$2,0)),IF($K72=2,IF(AG72="",INDEX(Calendario!$D$3:$H$55,MATCH(AH$4,Calendario!$A$3:$A$55,0),MATCH($I72,Calendario!$D$2:$H$2,0)),""),IF($K72=3,IF(AND((AF72=""),(AG72="")),INDEX(Calendario!$D$3:$H$55,MATCH(AH$4,Calendario!$A$3:$A$55,0),MATCH($I72,Calendario!$D$2:$H$2,0)),""),IF($K72=4,IF(AND((AE72=""),(AF72=""),(AG72="")),INDEX(Calendario!$D$3:$H$55,MATCH(AH$4,Calendario!$A$3:$A$55,0),MATCH($I72,Calendario!$D$2:$H$2,0)),""))))))))</f>
        <v>44706</v>
      </c>
      <c r="AI72" s="108">
        <f>IF(ISBLANK($I72),"",IF(OR(EXACT(($I72),PROPER(TEXT(AI71,"dddd"))),(EXACT(($I72),PROPER(TEXT(AI70,"dddd"))))),"",IF(EXACT(($I72),(PROPER(TEXT(AI$3,"dddd")))),"",IF($K72=1,INDEX(Calendario!$D$3:$H$55,MATCH(AI$4,Calendario!$A$3:$A$55,0),MATCH($I72,Calendario!$D$2:$H$2,0)),IF($K72=2,IF(AH72="",INDEX(Calendario!$D$3:$H$55,MATCH(AI$4,Calendario!$A$3:$A$55,0),MATCH($I72,Calendario!$D$2:$H$2,0)),""),IF($K72=3,IF(AND((AG72=""),(AH72="")),INDEX(Calendario!$D$3:$H$55,MATCH(AI$4,Calendario!$A$3:$A$55,0),MATCH($I72,Calendario!$D$2:$H$2,0)),""),IF($K72=4,IF(AND((AF72=""),(AG72=""),(AH72="")),INDEX(Calendario!$D$3:$H$55,MATCH(AI$4,Calendario!$A$3:$A$55,0),MATCH($I72,Calendario!$D$2:$H$2,0)),""))))))))</f>
        <v>44713</v>
      </c>
      <c r="AJ72" s="108">
        <f>IF(ISBLANK($I72),"",IF(OR(EXACT(($I72),PROPER(TEXT(AJ71,"dddd"))),(EXACT(($I72),PROPER(TEXT(AJ70,"dddd"))))),"",IF(EXACT(($I72),(PROPER(TEXT(AJ$3,"dddd")))),"",IF($K72=1,INDEX(Calendario!$D$3:$H$55,MATCH(AJ$4,Calendario!$A$3:$A$55,0),MATCH($I72,Calendario!$D$2:$H$2,0)),IF($K72=2,IF(AI72="",INDEX(Calendario!$D$3:$H$55,MATCH(AJ$4,Calendario!$A$3:$A$55,0),MATCH($I72,Calendario!$D$2:$H$2,0)),""),IF($K72=3,IF(AND((AH72=""),(AI72="")),INDEX(Calendario!$D$3:$H$55,MATCH(AJ$4,Calendario!$A$3:$A$55,0),MATCH($I72,Calendario!$D$2:$H$2,0)),""),IF($K72=4,IF(AND((AG72=""),(AH72=""),(AI72="")),INDEX(Calendario!$D$3:$H$55,MATCH(AJ$4,Calendario!$A$3:$A$55,0),MATCH($I72,Calendario!$D$2:$H$2,0)),""))))))))</f>
        <v>44720</v>
      </c>
      <c r="AK72" s="108">
        <f>IF(ISBLANK($I72),"",IF(OR(EXACT(($I72),PROPER(TEXT(AK71,"dddd"))),(EXACT(($I72),PROPER(TEXT(AK70,"dddd"))))),"",IF(EXACT(($I72),(PROPER(TEXT(AK$3,"dddd")))),"",IF($K72=1,INDEX(Calendario!$D$3:$H$55,MATCH(AK$4,Calendario!$A$3:$A$55,0),MATCH($I72,Calendario!$D$2:$H$2,0)),IF($K72=2,IF(AJ72="",INDEX(Calendario!$D$3:$H$55,MATCH(AK$4,Calendario!$A$3:$A$55,0),MATCH($I72,Calendario!$D$2:$H$2,0)),""),IF($K72=3,IF(AND((AI72=""),(AJ72="")),INDEX(Calendario!$D$3:$H$55,MATCH(AK$4,Calendario!$A$3:$A$55,0),MATCH($I72,Calendario!$D$2:$H$2,0)),""),IF($K72=4,IF(AND((AH72=""),(AI72=""),(AJ72="")),INDEX(Calendario!$D$3:$H$55,MATCH(AK$4,Calendario!$A$3:$A$55,0),MATCH($I72,Calendario!$D$2:$H$2,0)),""))))))))</f>
        <v>44727</v>
      </c>
      <c r="AL72" s="108">
        <f>IF(ISBLANK($I72),"",IF(OR(EXACT(($I72),PROPER(TEXT(AL71,"dddd"))),(EXACT(($I72),PROPER(TEXT(AL70,"dddd"))))),"",IF(EXACT(($I72),(PROPER(TEXT(AL$3,"dddd")))),"",IF($K72=1,INDEX(Calendario!$D$3:$H$55,MATCH(AL$4,Calendario!$A$3:$A$55,0),MATCH($I72,Calendario!$D$2:$H$2,0)),IF($K72=2,IF(AK72="",INDEX(Calendario!$D$3:$H$55,MATCH(AL$4,Calendario!$A$3:$A$55,0),MATCH($I72,Calendario!$D$2:$H$2,0)),""),IF($K72=3,IF(AND((AJ72=""),(AK72="")),INDEX(Calendario!$D$3:$H$55,MATCH(AL$4,Calendario!$A$3:$A$55,0),MATCH($I72,Calendario!$D$2:$H$2,0)),""),IF($K72=4,IF(AND((AI72=""),(AJ72=""),(AK72="")),INDEX(Calendario!$D$3:$H$55,MATCH(AL$4,Calendario!$A$3:$A$55,0),MATCH($I72,Calendario!$D$2:$H$2,0)),""))))))))</f>
        <v>44734</v>
      </c>
      <c r="AM72" s="108">
        <f>IF(ISBLANK($I72),"",IF(OR(EXACT(($I72),PROPER(TEXT(AM71,"dddd"))),(EXACT(($I72),PROPER(TEXT(AM70,"dddd"))))),"",IF(EXACT(($I72),(PROPER(TEXT(AM$3,"dddd")))),"",IF($K72=1,INDEX(Calendario!$D$3:$H$55,MATCH(AM$4,Calendario!$A$3:$A$55,0),MATCH($I72,Calendario!$D$2:$H$2,0)),IF($K72=2,IF(AL72="",INDEX(Calendario!$D$3:$H$55,MATCH(AM$4,Calendario!$A$3:$A$55,0),MATCH($I72,Calendario!$D$2:$H$2,0)),""),IF($K72=3,IF(AND((AK72=""),(AL72="")),INDEX(Calendario!$D$3:$H$55,MATCH(AM$4,Calendario!$A$3:$A$55,0),MATCH($I72,Calendario!$D$2:$H$2,0)),""),IF($K72=4,IF(AND((AJ72=""),(AK72=""),(AL72="")),INDEX(Calendario!$D$3:$H$55,MATCH(AM$4,Calendario!$A$3:$A$55,0),MATCH($I72,Calendario!$D$2:$H$2,0)),""))))))))</f>
        <v>44741</v>
      </c>
      <c r="AN72" s="107">
        <f>IF(ISBLANK($I72),"",IF(OR(EXACT(($I72),PROPER(TEXT(AN71,"dddd"))),(EXACT(($I72),PROPER(TEXT(AN70,"dddd"))))),"",IF(EXACT(($I72),(PROPER(TEXT(AN$3,"dddd")))),"",IF($K72=1,INDEX(Calendario!$D$3:$H$55,MATCH(AN$4,Calendario!$A$3:$A$55,0),MATCH($I72,Calendario!$D$2:$H$2,0)),IF($K72=2,IF(AM72="",INDEX(Calendario!$D$3:$H$55,MATCH(AN$4,Calendario!$A$3:$A$55,0),MATCH($I72,Calendario!$D$2:$H$2,0)),""),IF($K72=3,IF(AND((AL72=""),(AM72="")),INDEX(Calendario!$D$3:$H$55,MATCH(AN$4,Calendario!$A$3:$A$55,0),MATCH($I72,Calendario!$D$2:$H$2,0)),""),IF($K72=4,IF(AND((AK72=""),(AL72=""),(AM72="")),INDEX(Calendario!$D$3:$H$55,MATCH(AN$4,Calendario!$A$3:$A$55,0),MATCH($I72,Calendario!$D$2:$H$2,0)),""))))))))</f>
        <v>44748</v>
      </c>
      <c r="AO72" s="107">
        <f>IF(ISBLANK($I72),"",IF(OR(EXACT(($I72),PROPER(TEXT(AO71,"dddd"))),(EXACT(($I72),PROPER(TEXT(AO70,"dddd"))))),"",IF(EXACT(($I72),(PROPER(TEXT(AO$3,"dddd")))),"",IF($K72=1,INDEX(Calendario!$D$3:$H$55,MATCH(AO$4,Calendario!$A$3:$A$55,0),MATCH($I72,Calendario!$D$2:$H$2,0)),IF($K72=2,IF(AN72="",INDEX(Calendario!$D$3:$H$55,MATCH(AO$4,Calendario!$A$3:$A$55,0),MATCH($I72,Calendario!$D$2:$H$2,0)),""),IF($K72=3,IF(AND((AM72=""),(AN72="")),INDEX(Calendario!$D$3:$H$55,MATCH(AO$4,Calendario!$A$3:$A$55,0),MATCH($I72,Calendario!$D$2:$H$2,0)),""),IF($K72=4,IF(AND((AL72=""),(AM72=""),(AN72="")),INDEX(Calendario!$D$3:$H$55,MATCH(AO$4,Calendario!$A$3:$A$55,0),MATCH($I72,Calendario!$D$2:$H$2,0)),""))))))))</f>
        <v>44755</v>
      </c>
      <c r="AP72" s="107" t="str">
        <f>IF(ISBLANK($I72),"",IF(OR(EXACT(($I72),PROPER(TEXT(AP71,"dddd"))),(EXACT(($I72),PROPER(TEXT(AP70,"dddd"))))),"",IF(EXACT(($I72),(PROPER(TEXT(AP$3,"dddd")))),"",IF($K72=1,INDEX(Calendario!$D$3:$H$55,MATCH(AP$4,Calendario!$A$3:$A$55,0),MATCH($I72,Calendario!$D$2:$H$2,0)),IF($K72=2,IF(AO72="",INDEX(Calendario!$D$3:$H$55,MATCH(AP$4,Calendario!$A$3:$A$55,0),MATCH($I72,Calendario!$D$2:$H$2,0)),""),IF($K72=3,IF(AND((AN72=""),(AO72="")),INDEX(Calendario!$D$3:$H$55,MATCH(AP$4,Calendario!$A$3:$A$55,0),MATCH($I72,Calendario!$D$2:$H$2,0)),""),IF($K72=4,IF(AND((AM72=""),(AN72=""),(AO72="")),INDEX(Calendario!$D$3:$H$55,MATCH(AP$4,Calendario!$A$3:$A$55,0),MATCH($I72,Calendario!$D$2:$H$2,0)),""))))))))</f>
        <v/>
      </c>
      <c r="AQ72" s="107">
        <f>IF(ISBLANK($I72),"",IF(OR(EXACT(($I72),PROPER(TEXT(AQ71,"dddd"))),(EXACT(($I72),PROPER(TEXT(AQ70,"dddd"))))),"",IF(EXACT(($I72),(PROPER(TEXT(AQ$3,"dddd")))),"",IF($K72=1,INDEX(Calendario!$D$3:$H$55,MATCH(AQ$4,Calendario!$A$3:$A$55,0),MATCH($I72,Calendario!$D$2:$H$2,0)),IF($K72=2,IF(AP72="",INDEX(Calendario!$D$3:$H$55,MATCH(AQ$4,Calendario!$A$3:$A$55,0),MATCH($I72,Calendario!$D$2:$H$2,0)),""),IF($K72=3,IF(AND((AO72=""),(AP72="")),INDEX(Calendario!$D$3:$H$55,MATCH(AQ$4,Calendario!$A$3:$A$55,0),MATCH($I72,Calendario!$D$2:$H$2,0)),""),IF($K72=4,IF(AND((AN72=""),(AO72=""),(AP72="")),INDEX(Calendario!$D$3:$H$55,MATCH(AQ$4,Calendario!$A$3:$A$55,0),MATCH($I72,Calendario!$D$2:$H$2,0)),""))))))))</f>
        <v>44769</v>
      </c>
      <c r="AR72" s="108">
        <f>IF(ISBLANK($I72),"",IF(OR(EXACT(($I72),PROPER(TEXT(AR71,"dddd"))),(EXACT(($I72),PROPER(TEXT(AR70,"dddd"))))),"",IF(EXACT(($I72),(PROPER(TEXT(AR$3,"dddd")))),"",IF($K72=1,INDEX(Calendario!$D$3:$H$55,MATCH(AR$4,Calendario!$A$3:$A$55,0),MATCH($I72,Calendario!$D$2:$H$2,0)),IF($K72=2,IF(AQ72="",INDEX(Calendario!$D$3:$H$55,MATCH(AR$4,Calendario!$A$3:$A$55,0),MATCH($I72,Calendario!$D$2:$H$2,0)),""),IF($K72=3,IF(AND((AP72=""),(AQ72="")),INDEX(Calendario!$D$3:$H$55,MATCH(AR$4,Calendario!$A$3:$A$55,0),MATCH($I72,Calendario!$D$2:$H$2,0)),""),IF($K72=4,IF(AND((AO72=""),(AP72=""),(AQ72="")),INDEX(Calendario!$D$3:$H$55,MATCH(AR$4,Calendario!$A$3:$A$55,0),MATCH($I72,Calendario!$D$2:$H$2,0)),""))))))))</f>
        <v>44776</v>
      </c>
      <c r="AS72" s="108">
        <f>IF(ISBLANK($I72),"",IF(OR(EXACT(($I72),PROPER(TEXT(AS71,"dddd"))),(EXACT(($I72),PROPER(TEXT(AS70,"dddd"))))),"",IF(EXACT(($I72),(PROPER(TEXT(AS$3,"dddd")))),"",IF($K72=1,INDEX(Calendario!$D$3:$H$55,MATCH(AS$4,Calendario!$A$3:$A$55,0),MATCH($I72,Calendario!$D$2:$H$2,0)),IF($K72=2,IF(AR72="",INDEX(Calendario!$D$3:$H$55,MATCH(AS$4,Calendario!$A$3:$A$55,0),MATCH($I72,Calendario!$D$2:$H$2,0)),""),IF($K72=3,IF(AND((AQ72=""),(AR72="")),INDEX(Calendario!$D$3:$H$55,MATCH(AS$4,Calendario!$A$3:$A$55,0),MATCH($I72,Calendario!$D$2:$H$2,0)),""),IF($K72=4,IF(AND((AP72=""),(AQ72=""),(AR72="")),INDEX(Calendario!$D$3:$H$55,MATCH(AS$4,Calendario!$A$3:$A$55,0),MATCH($I72,Calendario!$D$2:$H$2,0)),""))))))))</f>
        <v>44783</v>
      </c>
      <c r="AT72" s="108">
        <f>IF(ISBLANK($I72),"",IF(OR(EXACT(($I72),PROPER(TEXT(AT71,"dddd"))),(EXACT(($I72),PROPER(TEXT(AT70,"dddd"))))),"",IF(EXACT(($I72),(PROPER(TEXT(AT$3,"dddd")))),"",IF($K72=1,INDEX(Calendario!$D$3:$H$55,MATCH(AT$4,Calendario!$A$3:$A$55,0),MATCH($I72,Calendario!$D$2:$H$2,0)),IF($K72=2,IF(AS72="",INDEX(Calendario!$D$3:$H$55,MATCH(AT$4,Calendario!$A$3:$A$55,0),MATCH($I72,Calendario!$D$2:$H$2,0)),""),IF($K72=3,IF(AND((AR72=""),(AS72="")),INDEX(Calendario!$D$3:$H$55,MATCH(AT$4,Calendario!$A$3:$A$55,0),MATCH($I72,Calendario!$D$2:$H$2,0)),""),IF($K72=4,IF(AND((AQ72=""),(AR72=""),(AS72="")),INDEX(Calendario!$D$3:$H$55,MATCH(AT$4,Calendario!$A$3:$A$55,0),MATCH($I72,Calendario!$D$2:$H$2,0)),""))))))))</f>
        <v>44790</v>
      </c>
      <c r="AU72" s="108">
        <f>IF(ISBLANK($I72),"",IF(OR(EXACT(($I72),PROPER(TEXT(AU71,"dddd"))),(EXACT(($I72),PROPER(TEXT(AU70,"dddd"))))),"",IF(EXACT(($I72),(PROPER(TEXT(AU$3,"dddd")))),"",IF($K72=1,INDEX(Calendario!$D$3:$H$55,MATCH(AU$4,Calendario!$A$3:$A$55,0),MATCH($I72,Calendario!$D$2:$H$2,0)),IF($K72=2,IF(AT72="",INDEX(Calendario!$D$3:$H$55,MATCH(AU$4,Calendario!$A$3:$A$55,0),MATCH($I72,Calendario!$D$2:$H$2,0)),""),IF($K72=3,IF(AND((AS72=""),(AT72="")),INDEX(Calendario!$D$3:$H$55,MATCH(AU$4,Calendario!$A$3:$A$55,0),MATCH($I72,Calendario!$D$2:$H$2,0)),""),IF($K72=4,IF(AND((AR72=""),(AS72=""),(AT72="")),INDEX(Calendario!$D$3:$H$55,MATCH(AU$4,Calendario!$A$3:$A$55,0),MATCH($I72,Calendario!$D$2:$H$2,0)),""))))))))</f>
        <v>44797</v>
      </c>
      <c r="AV72" s="107">
        <f>IF(ISBLANK($I72),"",IF(OR(EXACT(($I72),PROPER(TEXT(AV71,"dddd"))),(EXACT(($I72),PROPER(TEXT(AV70,"dddd"))))),"",IF(EXACT(($I72),(PROPER(TEXT(AV$3,"dddd")))),"",IF($K72=1,INDEX(Calendario!$D$3:$H$55,MATCH(AV$4,Calendario!$A$3:$A$55,0),MATCH($I72,Calendario!$D$2:$H$2,0)),IF($K72=2,IF(AU72="",INDEX(Calendario!$D$3:$H$55,MATCH(AV$4,Calendario!$A$3:$A$55,0),MATCH($I72,Calendario!$D$2:$H$2,0)),""),IF($K72=3,IF(AND((AT72=""),(AU72="")),INDEX(Calendario!$D$3:$H$55,MATCH(AV$4,Calendario!$A$3:$A$55,0),MATCH($I72,Calendario!$D$2:$H$2,0)),""),IF($K72=4,IF(AND((AS72=""),(AT72=""),(AU72="")),INDEX(Calendario!$D$3:$H$55,MATCH(AV$4,Calendario!$A$3:$A$55,0),MATCH($I72,Calendario!$D$2:$H$2,0)),""))))))))</f>
        <v>44804</v>
      </c>
      <c r="AW72" s="107">
        <f>IF(ISBLANK($I72),"",IF(OR(EXACT(($I72),PROPER(TEXT(AW71,"dddd"))),(EXACT(($I72),PROPER(TEXT(AW70,"dddd"))))),"",IF(EXACT(($I72),(PROPER(TEXT(AW$3,"dddd")))),"",IF($K72=1,INDEX(Calendario!$D$3:$H$55,MATCH(AW$4,Calendario!$A$3:$A$55,0),MATCH($I72,Calendario!$D$2:$H$2,0)),IF($K72=2,IF(AV72="",INDEX(Calendario!$D$3:$H$55,MATCH(AW$4,Calendario!$A$3:$A$55,0),MATCH($I72,Calendario!$D$2:$H$2,0)),""),IF($K72=3,IF(AND((AU72=""),(AV72="")),INDEX(Calendario!$D$3:$H$55,MATCH(AW$4,Calendario!$A$3:$A$55,0),MATCH($I72,Calendario!$D$2:$H$2,0)),""),IF($K72=4,IF(AND((AT72=""),(AU72=""),(AV72="")),INDEX(Calendario!$D$3:$H$55,MATCH(AW$4,Calendario!$A$3:$A$55,0),MATCH($I72,Calendario!$D$2:$H$2,0)),""))))))))</f>
        <v>44811</v>
      </c>
      <c r="AX72" s="107">
        <f>IF(ISBLANK($I72),"",IF(OR(EXACT(($I72),PROPER(TEXT(AX71,"dddd"))),(EXACT(($I72),PROPER(TEXT(AX70,"dddd"))))),"",IF(EXACT(($I72),(PROPER(TEXT(AX$3,"dddd")))),"",IF($K72=1,INDEX(Calendario!$D$3:$H$55,MATCH(AX$4,Calendario!$A$3:$A$55,0),MATCH($I72,Calendario!$D$2:$H$2,0)),IF($K72=2,IF(AW72="",INDEX(Calendario!$D$3:$H$55,MATCH(AX$4,Calendario!$A$3:$A$55,0),MATCH($I72,Calendario!$D$2:$H$2,0)),""),IF($K72=3,IF(AND((AV72=""),(AW72="")),INDEX(Calendario!$D$3:$H$55,MATCH(AX$4,Calendario!$A$3:$A$55,0),MATCH($I72,Calendario!$D$2:$H$2,0)),""),IF($K72=4,IF(AND((AU72=""),(AV72=""),(AW72="")),INDEX(Calendario!$D$3:$H$55,MATCH(AX$4,Calendario!$A$3:$A$55,0),MATCH($I72,Calendario!$D$2:$H$2,0)),""))))))))</f>
        <v>44818</v>
      </c>
      <c r="AY72" s="107">
        <f>IF(ISBLANK($I72),"",IF(OR(EXACT(($I72),PROPER(TEXT(AY71,"dddd"))),(EXACT(($I72),PROPER(TEXT(AY70,"dddd"))))),"",IF(EXACT(($I72),(PROPER(TEXT(AY$3,"dddd")))),"",IF($K72=1,INDEX(Calendario!$D$3:$H$55,MATCH(AY$4,Calendario!$A$3:$A$55,0),MATCH($I72,Calendario!$D$2:$H$2,0)),IF($K72=2,IF(AX72="",INDEX(Calendario!$D$3:$H$55,MATCH(AY$4,Calendario!$A$3:$A$55,0),MATCH($I72,Calendario!$D$2:$H$2,0)),""),IF($K72=3,IF(AND((AW72=""),(AX72="")),INDEX(Calendario!$D$3:$H$55,MATCH(AY$4,Calendario!$A$3:$A$55,0),MATCH($I72,Calendario!$D$2:$H$2,0)),""),IF($K72=4,IF(AND((AV72=""),(AW72=""),(AX72="")),INDEX(Calendario!$D$3:$H$55,MATCH(AY$4,Calendario!$A$3:$A$55,0),MATCH($I72,Calendario!$D$2:$H$2,0)),""))))))))</f>
        <v>44825</v>
      </c>
      <c r="AZ72" s="107">
        <f>IF(ISBLANK($I72),"",IF(OR(EXACT(($I72),PROPER(TEXT(AZ71,"dddd"))),(EXACT(($I72),PROPER(TEXT(AZ70,"dddd"))))),"",IF(EXACT(($I72),(PROPER(TEXT(AZ$3,"dddd")))),"",IF($K72=1,INDEX(Calendario!$D$3:$H$55,MATCH(AZ$4,Calendario!$A$3:$A$55,0),MATCH($I72,Calendario!$D$2:$H$2,0)),IF($K72=2,IF(AY72="",INDEX(Calendario!$D$3:$H$55,MATCH(AZ$4,Calendario!$A$3:$A$55,0),MATCH($I72,Calendario!$D$2:$H$2,0)),""),IF($K72=3,IF(AND((AX72=""),(AY72="")),INDEX(Calendario!$D$3:$H$55,MATCH(AZ$4,Calendario!$A$3:$A$55,0),MATCH($I72,Calendario!$D$2:$H$2,0)),""),IF($K72=4,IF(AND((AW72=""),(AX72=""),(AY72="")),INDEX(Calendario!$D$3:$H$55,MATCH(AZ$4,Calendario!$A$3:$A$55,0),MATCH($I72,Calendario!$D$2:$H$2,0)),""))))))))</f>
        <v>44832</v>
      </c>
      <c r="BA72" s="108">
        <f>IF(ISBLANK($I72),"",IF(OR(EXACT(($I72),PROPER(TEXT(BA71,"dddd"))),(EXACT(($I72),PROPER(TEXT(BA70,"dddd"))))),"",IF(EXACT(($I72),(PROPER(TEXT(BA$3,"dddd")))),"",IF($K72=1,INDEX(Calendario!$D$3:$H$55,MATCH(BA$4,Calendario!$A$3:$A$55,0),MATCH($I72,Calendario!$D$2:$H$2,0)),IF($K72=2,IF(AZ72="",INDEX(Calendario!$D$3:$H$55,MATCH(BA$4,Calendario!$A$3:$A$55,0),MATCH($I72,Calendario!$D$2:$H$2,0)),""),IF($K72=3,IF(AND((AY72=""),(AZ72="")),INDEX(Calendario!$D$3:$H$55,MATCH(BA$4,Calendario!$A$3:$A$55,0),MATCH($I72,Calendario!$D$2:$H$2,0)),""),IF($K72=4,IF(AND((AX72=""),(AY72=""),(AZ72="")),INDEX(Calendario!$D$3:$H$55,MATCH(BA$4,Calendario!$A$3:$A$55,0),MATCH($I72,Calendario!$D$2:$H$2,0)),""))))))))</f>
        <v>44839</v>
      </c>
      <c r="BB72" s="108">
        <f>IF(ISBLANK($I72),"",IF(OR(EXACT(($I72),PROPER(TEXT(BB71,"dddd"))),(EXACT(($I72),PROPER(TEXT(BB70,"dddd"))))),"",IF(EXACT(($I72),(PROPER(TEXT(BB$3,"dddd")))),"",IF($K72=1,INDEX(Calendario!$D$3:$H$55,MATCH(BB$4,Calendario!$A$3:$A$55,0),MATCH($I72,Calendario!$D$2:$H$2,0)),IF($K72=2,IF(BA72="",INDEX(Calendario!$D$3:$H$55,MATCH(BB$4,Calendario!$A$3:$A$55,0),MATCH($I72,Calendario!$D$2:$H$2,0)),""),IF($K72=3,IF(AND((AZ72=""),(BA72="")),INDEX(Calendario!$D$3:$H$55,MATCH(BB$4,Calendario!$A$3:$A$55,0),MATCH($I72,Calendario!$D$2:$H$2,0)),""),IF($K72=4,IF(AND((AY72=""),(AZ72=""),(BA72="")),INDEX(Calendario!$D$3:$H$55,MATCH(BB$4,Calendario!$A$3:$A$55,0),MATCH($I72,Calendario!$D$2:$H$2,0)),""))))))))</f>
        <v>44846</v>
      </c>
      <c r="BC72" s="108">
        <f>IF(ISBLANK($I72),"",IF(OR(EXACT(($I72),PROPER(TEXT(BC71,"dddd"))),(EXACT(($I72),PROPER(TEXT(BC70,"dddd"))))),"",IF(EXACT(($I72),(PROPER(TEXT(BC$3,"dddd")))),"",IF($K72=1,INDEX(Calendario!$D$3:$H$55,MATCH(BC$4,Calendario!$A$3:$A$55,0),MATCH($I72,Calendario!$D$2:$H$2,0)),IF($K72=2,IF(BB72="",INDEX(Calendario!$D$3:$H$55,MATCH(BC$4,Calendario!$A$3:$A$55,0),MATCH($I72,Calendario!$D$2:$H$2,0)),""),IF($K72=3,IF(AND((BA72=""),(BB72="")),INDEX(Calendario!$D$3:$H$55,MATCH(BC$4,Calendario!$A$3:$A$55,0),MATCH($I72,Calendario!$D$2:$H$2,0)),""),IF($K72=4,IF(AND((AZ72=""),(BA72=""),(BB72="")),INDEX(Calendario!$D$3:$H$55,MATCH(BC$4,Calendario!$A$3:$A$55,0),MATCH($I72,Calendario!$D$2:$H$2,0)),""))))))))</f>
        <v>44853</v>
      </c>
      <c r="BD72" s="108">
        <f>IF(ISBLANK($I72),"",IF(OR(EXACT(($I72),PROPER(TEXT(BD71,"dddd"))),(EXACT(($I72),PROPER(TEXT(BD70,"dddd"))))),"",IF(EXACT(($I72),(PROPER(TEXT(BD$3,"dddd")))),"",IF($K72=1,INDEX(Calendario!$D$3:$H$55,MATCH(BD$4,Calendario!$A$3:$A$55,0),MATCH($I72,Calendario!$D$2:$H$2,0)),IF($K72=2,IF(BC72="",INDEX(Calendario!$D$3:$H$55,MATCH(BD$4,Calendario!$A$3:$A$55,0),MATCH($I72,Calendario!$D$2:$H$2,0)),""),IF($K72=3,IF(AND((BB72=""),(BC72="")),INDEX(Calendario!$D$3:$H$55,MATCH(BD$4,Calendario!$A$3:$A$55,0),MATCH($I72,Calendario!$D$2:$H$2,0)),""),IF($K72=4,IF(AND((BA72=""),(BB72=""),(BC72="")),INDEX(Calendario!$D$3:$H$55,MATCH(BD$4,Calendario!$A$3:$A$55,0),MATCH($I72,Calendario!$D$2:$H$2,0)),""))))))))</f>
        <v>44860</v>
      </c>
      <c r="BE72" s="107">
        <f>IF(ISBLANK($I72),"",IF(OR(EXACT(($I72),PROPER(TEXT(BE71,"dddd"))),(EXACT(($I72),PROPER(TEXT(BE70,"dddd"))))),"",IF(EXACT(($I72),(PROPER(TEXT(BE$3,"dddd")))),"",IF($K72=1,INDEX(Calendario!$D$3:$H$55,MATCH(BE$4,Calendario!$A$3:$A$55,0),MATCH($I72,Calendario!$D$2:$H$2,0)),IF($K72=2,IF(BD72="",INDEX(Calendario!$D$3:$H$55,MATCH(BE$4,Calendario!$A$3:$A$55,0),MATCH($I72,Calendario!$D$2:$H$2,0)),""),IF($K72=3,IF(AND((BC72=""),(BD72="")),INDEX(Calendario!$D$3:$H$55,MATCH(BE$4,Calendario!$A$3:$A$55,0),MATCH($I72,Calendario!$D$2:$H$2,0)),""),IF($K72=4,IF(AND((BB72=""),(BC72=""),(BD72="")),INDEX(Calendario!$D$3:$H$55,MATCH(BE$4,Calendario!$A$3:$A$55,0),MATCH($I72,Calendario!$D$2:$H$2,0)),""))))))))</f>
        <v>44867</v>
      </c>
      <c r="BF72" s="107">
        <f>IF(ISBLANK($I72),"",IF(OR(EXACT(($I72),PROPER(TEXT(BF71,"dddd"))),(EXACT(($I72),PROPER(TEXT(BF70,"dddd"))))),"",IF(EXACT(($I72),(PROPER(TEXT(BF$3,"dddd")))),"",IF($K72=1,INDEX(Calendario!$D$3:$H$55,MATCH(BF$4,Calendario!$A$3:$A$55,0),MATCH($I72,Calendario!$D$2:$H$2,0)),IF($K72=2,IF(BE72="",INDEX(Calendario!$D$3:$H$55,MATCH(BF$4,Calendario!$A$3:$A$55,0),MATCH($I72,Calendario!$D$2:$H$2,0)),""),IF($K72=3,IF(AND((BD72=""),(BE72="")),INDEX(Calendario!$D$3:$H$55,MATCH(BF$4,Calendario!$A$3:$A$55,0),MATCH($I72,Calendario!$D$2:$H$2,0)),""),IF($K72=4,IF(AND((BC72=""),(BD72=""),(BE72="")),INDEX(Calendario!$D$3:$H$55,MATCH(BF$4,Calendario!$A$3:$A$55,0),MATCH($I72,Calendario!$D$2:$H$2,0)),""))))))))</f>
        <v>44874</v>
      </c>
      <c r="BG72" s="107">
        <f>IF(ISBLANK($I72),"",IF(OR(EXACT(($I72),PROPER(TEXT(BG71,"dddd"))),(EXACT(($I72),PROPER(TEXT(BG70,"dddd"))))),"",IF(EXACT(($I72),(PROPER(TEXT(BG$3,"dddd")))),"",IF($K72=1,INDEX(Calendario!$D$3:$H$55,MATCH(BG$4,Calendario!$A$3:$A$55,0),MATCH($I72,Calendario!$D$2:$H$2,0)),IF($K72=2,IF(BF72="",INDEX(Calendario!$D$3:$H$55,MATCH(BG$4,Calendario!$A$3:$A$55,0),MATCH($I72,Calendario!$D$2:$H$2,0)),""),IF($K72=3,IF(AND((BE72=""),(BF72="")),INDEX(Calendario!$D$3:$H$55,MATCH(BG$4,Calendario!$A$3:$A$55,0),MATCH($I72,Calendario!$D$2:$H$2,0)),""),IF($K72=4,IF(AND((BD72=""),(BE72=""),(BF72="")),INDEX(Calendario!$D$3:$H$55,MATCH(BG$4,Calendario!$A$3:$A$55,0),MATCH($I72,Calendario!$D$2:$H$2,0)),""))))))))</f>
        <v>44881</v>
      </c>
      <c r="BH72" s="107">
        <f>IF(ISBLANK($I72),"",IF(OR(EXACT(($I72),PROPER(TEXT(BH71,"dddd"))),(EXACT(($I72),PROPER(TEXT(BH70,"dddd"))))),"",IF(EXACT(($I72),(PROPER(TEXT(BH$3,"dddd")))),"",IF($K72=1,INDEX(Calendario!$D$3:$H$55,MATCH(BH$4,Calendario!$A$3:$A$55,0),MATCH($I72,Calendario!$D$2:$H$2,0)),IF($K72=2,IF(BG72="",INDEX(Calendario!$D$3:$H$55,MATCH(BH$4,Calendario!$A$3:$A$55,0),MATCH($I72,Calendario!$D$2:$H$2,0)),""),IF($K72=3,IF(AND((BF72=""),(BG72="")),INDEX(Calendario!$D$3:$H$55,MATCH(BH$4,Calendario!$A$3:$A$55,0),MATCH($I72,Calendario!$D$2:$H$2,0)),""),IF($K72=4,IF(AND((BE72=""),(BF72=""),(BG72="")),INDEX(Calendario!$D$3:$H$55,MATCH(BH$4,Calendario!$A$3:$A$55,0),MATCH($I72,Calendario!$D$2:$H$2,0)),""))))))))</f>
        <v>44888</v>
      </c>
      <c r="BI72" s="108">
        <f>IF(ISBLANK($I72),"",IF(OR(EXACT(($I72),PROPER(TEXT(BI71,"dddd"))),(EXACT(($I72),PROPER(TEXT(BI70,"dddd"))))),"",IF(EXACT(($I72),(PROPER(TEXT(BI$3,"dddd")))),"",IF($K72=1,INDEX(Calendario!$D$3:$H$55,MATCH(BI$4,Calendario!$A$3:$A$55,0),MATCH($I72,Calendario!$D$2:$H$2,0)),IF($K72=2,IF(BH72="",INDEX(Calendario!$D$3:$H$55,MATCH(BI$4,Calendario!$A$3:$A$55,0),MATCH($I72,Calendario!$D$2:$H$2,0)),""),IF($K72=3,IF(AND((BG72=""),(BH72="")),INDEX(Calendario!$D$3:$H$55,MATCH(BI$4,Calendario!$A$3:$A$55,0),MATCH($I72,Calendario!$D$2:$H$2,0)),""),IF($K72=4,IF(AND((BF72=""),(BG72=""),(BH72="")),INDEX(Calendario!$D$3:$H$55,MATCH(BI$4,Calendario!$A$3:$A$55,0),MATCH($I72,Calendario!$D$2:$H$2,0)),""))))))))</f>
        <v>44895</v>
      </c>
      <c r="BJ72" s="108">
        <f>IF(ISBLANK($I72),"",IF(OR(EXACT(($I72),PROPER(TEXT(BJ71,"dddd"))),(EXACT(($I72),PROPER(TEXT(BJ70,"dddd"))))),"",IF(EXACT(($I72),(PROPER(TEXT(BJ$3,"dddd")))),"",IF($K72=1,INDEX(Calendario!$D$3:$H$55,MATCH(BJ$4,Calendario!$A$3:$A$55,0),MATCH($I72,Calendario!$D$2:$H$2,0)),IF($K72=2,IF(BI72="",INDEX(Calendario!$D$3:$H$55,MATCH(BJ$4,Calendario!$A$3:$A$55,0),MATCH($I72,Calendario!$D$2:$H$2,0)),""),IF($K72=3,IF(AND((BH72=""),(BI72="")),INDEX(Calendario!$D$3:$H$55,MATCH(BJ$4,Calendario!$A$3:$A$55,0),MATCH($I72,Calendario!$D$2:$H$2,0)),""),IF($K72=4,IF(AND((BG72=""),(BH72=""),(BI72="")),INDEX(Calendario!$D$3:$H$55,MATCH(BJ$4,Calendario!$A$3:$A$55,0),MATCH($I72,Calendario!$D$2:$H$2,0)),""))))))))</f>
        <v>44902</v>
      </c>
      <c r="BK72" s="108">
        <f>IF(ISBLANK($I72),"",IF(OR(EXACT(($I72),PROPER(TEXT(BK71,"dddd"))),(EXACT(($I72),PROPER(TEXT(BK70,"dddd"))))),"",IF(EXACT(($I72),(PROPER(TEXT(BK$3,"dddd")))),"",IF($K72=1,INDEX(Calendario!$D$3:$H$55,MATCH(BK$4,Calendario!$A$3:$A$55,0),MATCH($I72,Calendario!$D$2:$H$2,0)),IF($K72=2,IF(BJ72="",INDEX(Calendario!$D$3:$H$55,MATCH(BK$4,Calendario!$A$3:$A$55,0),MATCH($I72,Calendario!$D$2:$H$2,0)),""),IF($K72=3,IF(AND((BI72=""),(BJ72="")),INDEX(Calendario!$D$3:$H$55,MATCH(BK$4,Calendario!$A$3:$A$55,0),MATCH($I72,Calendario!$D$2:$H$2,0)),""),IF($K72=4,IF(AND((BH72=""),(BI72=""),(BJ72="")),INDEX(Calendario!$D$3:$H$55,MATCH(BK$4,Calendario!$A$3:$A$55,0),MATCH($I72,Calendario!$D$2:$H$2,0)),""))))))))</f>
        <v>44909</v>
      </c>
      <c r="BL72" s="108">
        <f>IF(ISBLANK($I72),"",IF(OR(EXACT(($I72),PROPER(TEXT(BL71,"dddd"))),(EXACT(($I72),PROPER(TEXT(BL70,"dddd"))))),"",IF(EXACT(($I72),(PROPER(TEXT(BL$3,"dddd")))),"",IF($K72=1,INDEX(Calendario!$D$3:$H$55,MATCH(BL$4,Calendario!$A$3:$A$55,0),MATCH($I72,Calendario!$D$2:$H$2,0)),IF($K72=2,IF(BK72="",INDEX(Calendario!$D$3:$H$55,MATCH(BL$4,Calendario!$A$3:$A$55,0),MATCH($I72,Calendario!$D$2:$H$2,0)),""),IF($K72=3,IF(AND((BJ72=""),(BK72="")),INDEX(Calendario!$D$3:$H$55,MATCH(BL$4,Calendario!$A$3:$A$55,0),MATCH($I72,Calendario!$D$2:$H$2,0)),""),IF($K72=4,IF(AND((BI72=""),(BJ72=""),(BK72="")),INDEX(Calendario!$D$3:$H$55,MATCH(BL$4,Calendario!$A$3:$A$55,0),MATCH($I72,Calendario!$D$2:$H$2,0)),""))))))))</f>
        <v>44916</v>
      </c>
      <c r="BM72" s="108">
        <f>IF(ISBLANK($I72),"",IF(OR(EXACT(($I72),PROPER(TEXT(BM71,"dddd"))),(EXACT(($I72),PROPER(TEXT(BM70,"dddd"))))),"",IF(EXACT(($I72),(PROPER(TEXT(BM$3,"dddd")))),"",IF($K72=1,INDEX(Calendario!$D$3:$H$55,MATCH(BM$4,Calendario!$A$3:$A$55,0),MATCH($I72,Calendario!$D$2:$H$2,0)),IF($K72=2,IF(BL72="",INDEX(Calendario!$D$3:$H$55,MATCH(BM$4,Calendario!$A$3:$A$55,0),MATCH($I72,Calendario!$D$2:$H$2,0)),""),IF($K72=3,IF(AND((BK72=""),(BL72="")),INDEX(Calendario!$D$3:$H$55,MATCH(BM$4,Calendario!$A$3:$A$55,0),MATCH($I72,Calendario!$D$2:$H$2,0)),""),IF($K72=4,IF(AND((BJ72=""),(BK72=""),(BL72="")),INDEX(Calendario!$D$3:$H$55,MATCH(BM$4,Calendario!$A$3:$A$55,0),MATCH($I72,Calendario!$D$2:$H$2,0)),""))))))))</f>
        <v>44923</v>
      </c>
      <c r="BO72" s="88" t="s">
        <v>621</v>
      </c>
    </row>
    <row r="73" spans="1:67" s="88" customFormat="1" ht="26.25" customHeight="1" x14ac:dyDescent="0.25">
      <c r="A73" s="178">
        <f t="shared" si="1"/>
        <v>53</v>
      </c>
      <c r="B73" s="176" t="s">
        <v>1283</v>
      </c>
      <c r="C73" s="176" t="s">
        <v>1577</v>
      </c>
      <c r="D73" s="177" t="str">
        <f>IF(ISNA(VLOOKUP(C73,TSeccBS!$D:$H,5,FALSE)),"",VLOOKUP(C73,TSeccBS!$D:$H,5,FALSE))</f>
        <v>VALLEDUPAR</v>
      </c>
      <c r="E73" s="176" t="s">
        <v>621</v>
      </c>
      <c r="F73" s="176" t="s">
        <v>11</v>
      </c>
      <c r="G73" s="177" t="str">
        <f>IF(ISNA(VLOOKUP(F73,Tmunic!$C$2:$D$1160,2,FALSE)),"",VLOOKUP(F73,Tmunic!$C$2:$D$1160,2,FALSE))</f>
        <v>UB CHIRIGUANA</v>
      </c>
      <c r="H73" s="184" t="str">
        <f>IF(ISNA(VLOOKUP(G73,TDirReg!$F$1:$H$184,3,0)),"",VLOOKUP(G73,TDirReg!$F$1:$H$184,3,0))</f>
        <v>Calle 7 N° 5 - 26 Alcaldía Municipal Calle Bolivar</v>
      </c>
      <c r="I73" s="196" t="s">
        <v>128</v>
      </c>
      <c r="J73" s="195" t="s">
        <v>134</v>
      </c>
      <c r="K73" s="197">
        <v>2</v>
      </c>
      <c r="L73" s="202">
        <f t="shared" si="2"/>
        <v>25</v>
      </c>
      <c r="M73" s="107" t="str">
        <f>IF(ISBLANK($I73),"",IF(EXACT(($I73),(PROPER(TEXT(M$3,"dddd")))),"",IF(EXACT(M$4,$J73),IF($K73=1,INDEX(Calendario!$D$3:$H$55,MATCH(M$4,Calendario!$A$3:$A$55,0),MATCH($I73,Calendario!$D$2:$H$2,0)),INDEX(Calendario!$D$3:$H$55,MATCH($J73,Calendario!$A$3:$A$55,0),MATCH($I73,Calendario!$D$2:$H$2,0))),"")))</f>
        <v/>
      </c>
      <c r="N73" s="107" t="str">
        <f>IF(ISBLANK($I73),"",IF(OR(EXACT(($I73),PROPER(TEXT(N71,"dddd"))),(EXACT(($I73),PROPER(TEXT(N72,"dddd"))))),"",IF(EXACT(($I73),(PROPER(TEXT(N$3,"dddd")))),"",IF(EXACT(N$4,$J73),IF(M73="",IF(OR(($K73=4),($K73=3),($K73=2),($K73=1)),INDEX(Calendario!$D$3:$H$55,MATCH(N$4,Calendario!$A$3:$A$55,0),MATCH($I73,Calendario!$D$2:$H$2,0)),"")),IF($K73=1,IF(AND(M73="",EXACT((N$4),(CONCATENATE(Calendario!$A$1," ",(MID($J73,8,2))+1)))),INDEX(Calendario!$D$3:$H$55,MATCH(N$4,Calendario!$A$3:$A$55,0),MATCH($I73,Calendario!$D$2:$H$2,0)),IF(M73="","",INDEX(Calendario!$D$3:$H$55,MATCH(N$4,Calendario!$A$3:$A$55,0),MATCH($I73,Calendario!$D$2:$H$2,0)))),IF($K73=2,IF(M73="",IF(EXACT($K73,N$4),INDEX(Calendario!$D$3:$H$55,MATCH(N$4,Calendario!$A$3:$A$55,0),MATCH($I73,Calendario!$D$2:$H$2,0)),""),""),IF($K73=3,IF((M73=""),IF(EXACT($K73,N$4),INDEX(Calendario!$D$3:$H$55,MATCH(N$4,Calendario!$A$3:$A$55,0),MATCH($I73,Calendario!$D$2:$H$2,0)),""),""),IF($K73=4,IF((M73=""),IF(EXACT($K73,N$4),INDEX(Calendario!$D$3:$H$55,MATCH(N$4,Calendario!$A$3:$A$55,0),MATCH($I73,Calendario!$D$2:$H$2,0)),""),""),1))))))))</f>
        <v/>
      </c>
      <c r="O73" s="107" t="str">
        <f>IF(ISBLANK($I73),"",IF(EXACT(($I73),(PROPER(TEXT(O$3,"dddd")))),"",IF(OR(EXACT(($I73),PROPER(TEXT(O71,"dddd"))),(EXACT(($I73),PROPER(TEXT(O72,"dddd"))))),"",IF(EXACT(O$4,$J73),IF(N73="",IF(OR(($K73=4),($K73=3),($K73=2),($K73=1)),INDEX(Calendario!$D$3:$H$55,MATCH(O$4,Calendario!$A$3:$A$55,0),MATCH($I73,Calendario!$D$2:$H$2,0)),"")),IF($K73=1,IF(AND(M73="",EXACT((O$4),(CONCATENATE(Calendario!$A$1," ",(MID($J73,8,2))+1)))),INDEX(Calendario!$D$3:$H$55,MATCH(O$4,Calendario!$A$3:$A$55,0),MATCH($I73,Calendario!$D$2:$H$2,0)),IF(N73="",IF(EXACT(($I73),(PROPER(TEXT(N$3,"dddd")))),INDEX(Calendario!$D$3:$H$55,MATCH(O$4,Calendario!$A$3:$A$55,0),MATCH($I73,Calendario!$D$2:$H$2,0)),""),INDEX(Calendario!$D$3:$H$55,MATCH(O$4,Calendario!$A$3:$A$55,0),MATCH($I73,Calendario!$D$2:$H$2,0)))),IF(EXACT($M$4,"Semana 1"),IF($K73=2,IF(N73="",IF(OR(($J73="Semana 1"),($J73="Semana 2"),($J73="Semana 3")),INDEX(Calendario!$D$3:$H$55,MATCH(O$4,Calendario!$A$3:$A$55,0),MATCH($I73,Calendario!$D$2:$H$2,0)),""),""),IF($K73=3,IF(AND((M73=""),(N73="")),IF(OR(($J73="Semana 1"),($J73="Semana 2"),($J73="Semana 3")),INDEX(Calendario!$D$3:$H$55,MATCH(O$4,Calendario!$A$3:$A$55,0),MATCH($I73,Calendario!$D$2:$H$2,0)),""),""),IF($K73=4,IF(AND((M73=""),(N73="")),IF(OR(($J73="Semana 1"),($J73="Semana 2"),($J73="Semana 3")),INDEX(Calendario!$D$3:$H$55,MATCH(O$4,Calendario!$A$3:$A$55,0),MATCH($I73,Calendario!$D$2:$H$2,0)),""),"")))),IF($K73=2,IF(N73="",IF(OR(($J73="Semana 1"),($J73="Semana 2")),INDEX(Calendario!$D$3:$H$55,MATCH(O$4,Calendario!$A$3:$A$55,0),MATCH($I73,Calendario!$D$2:$H$2,0)),""),""),IF($K73=3,IF(AND((M73=""),(N73="")),IF(OR(($J73="Semana 1"),($J73="Semana 2")),INDEX(Calendario!$D$3:$H$55,MATCH(O$4,Calendario!$A$3:$A$55,0),MATCH($I73,Calendario!$D$2:$H$2,0)),""),""),IF($K73=4,IF(AND((M73=""),(N73="")),IF(OR(($J73="Semana 1"),($J73="Semana 2")),INDEX(Calendario!$D$3:$H$55,MATCH(O$4,Calendario!$A$3:$A$55,0),MATCH($I73,Calendario!$D$2:$H$2,0)),""),""))))))))))</f>
        <v/>
      </c>
      <c r="P73" s="107" t="str">
        <f>IF(ISBLANK($I73),"",IF(EXACT(($I73),(PROPER(TEXT(P$3,"dddd")))),"",IF(OR(EXACT(($I73),PROPER(TEXT(P71,"dddd"))),(EXACT(($I73),PROPER(TEXT(P72,"dddd"))))),"",IF(EXACT(P$4,$J73),IF(O73="",IF(OR(($K73=4),($K73=3),($K73=2),($K73=1)),INDEX(Calendario!$D$3:$H$55,MATCH(P$4,Calendario!$A$3:$A$55,0),MATCH($I73,Calendario!$D$2:$H$2,0)),"")),IF($K73=1,IF(AND(M73="",EXACT((P$4),(CONCATENATE(Calendario!$A$1," ",(MID($J73,8,2))+1)))),INDEX(Calendario!$D$3:$H$55,MATCH(P$4,Calendario!$A$3:$A$55,0),MATCH($I73,Calendario!$D$2:$H$2,0)),IF(O73="",IF(EXACT(($I73),(PROPER(TEXT(O$3,"dddd")))),INDEX(Calendario!$D$3:$H$55,MATCH(P$4,Calendario!$A$3:$A$55,0),MATCH($I73,Calendario!$D$2:$H$2,0)),""),INDEX(Calendario!$D$3:$H$55,MATCH(P$4,Calendario!$A$3:$A$55,0),MATCH($I73,Calendario!$D$2:$H$2,0)))),IF(EXACT($M$4,"Semana 1"),IF($K73=2,IF(O73="",IF(OR(($J73="Semana 1"),($J73="Semana 2"),($J73="Semana 3"),($J73="Semana 4")),INDEX(Calendario!$D$3:$H$55,MATCH(P$4,Calendario!$A$3:$A$55,0),MATCH($I73,Calendario!$D$2:$H$2,0)),""),""),IF($K73=3,IF(AND((N73=""),(O73="")),IF(OR(($J73="Semana 1"),($J73="Semana 2"),($J73="Semana 3"),($J73="Semana 4")),INDEX(Calendario!$D$3:$H$55,MATCH(P$4,Calendario!$A$3:$A$55,0),MATCH($I73,Calendario!$D$2:$H$2,0)),""),""),IF($K73=4,IF(AND((M73=""),(N73=""),(O73="")),IF(OR(($J73="Semana 1"),($J73="Semana 2"),($J73="Semana 3"),($J73="Semana 4")),INDEX(Calendario!$D$3:$H$55,MATCH(P$4,Calendario!$A$3:$A$55,0),MATCH($I73,Calendario!$D$2:$H$2,0)),""),"")))),IF($K73=2,IF(O73="",IF(OR(($J73="Semana 1"),($J73="Semana 2"),($J73="Semana 3")),INDEX(Calendario!$D$3:$H$55,MATCH(P$4,Calendario!$A$3:$A$55,0),MATCH($I73,Calendario!$D$2:$H$2,0)),""),""),IF($K73=3,IF(AND((N73=""),(O73="")),IF(OR(($J73="Semana 1"),($J73="Semana 2"),($J73="Semana 3")),INDEX(Calendario!$D$3:$H$55,MATCH(P$4,Calendario!$A$3:$A$55,0),MATCH($I73,Calendario!$D$2:$H$2,0)),""),""),IF($K73=4,IF(AND((M73=""),(N73=""),(O73="")),IF(OR(($J73="Semana 1"),($J73="Semana 2"),($J73="Semana 3")),INDEX(Calendario!$D$3:$H$55,MATCH(P$4,Calendario!$A$3:$A$55,0),MATCH($I73,Calendario!$D$2:$H$2,0)),""),""))))))))))</f>
        <v/>
      </c>
      <c r="Q73" s="107">
        <f>IF(ISBLANK($I73),"",IF(EXACT(($I73),(PROPER(TEXT(Q$3,"dddd")))),"",IF(OR(EXACT(($I73),PROPER(TEXT(Q71,"dddd"))),(EXACT(($I73),PROPER(TEXT(Q72,"dddd"))))),"",IF(EXACT(Q$4,$J73),IF(P73="",IF(OR(($K73=4),($K73=3),($K73=2),($K73=1)),INDEX(Calendario!$D$3:$H$55,MATCH(Q$4,Calendario!$A$3:$A$55,0),MATCH($I73,Calendario!$D$2:$H$2,0)),"")),IF($K73=1,IF(AND(M73="",EXACT((Q$4),(CONCATENATE(Calendario!$A$1," ",(MID($J73,8,2))+1)))),INDEX(Calendario!$D$3:$H$55,MATCH(Q$4,Calendario!$A$3:$A$55,0),MATCH($I73,Calendario!$D$2:$H$2,0)),IF(P73="","",INDEX(Calendario!$D$3:$H$55,MATCH(Q$4,Calendario!$A$3:$A$55,0),MATCH($I73,Calendario!$D$2:$H$2,0)))),IF(EXACT($M$4,"Semana 1"),IF($K73=2,IF(P73="",IF(OR(($J73="Semana 1"),($J73="Semana 2"),($J73="Semana 3"),($J73="Semana 4"),($J73="Semana 5")),INDEX(Calendario!$D$3:$H$55,MATCH(Q$4,Calendario!$A$3:$A$55,0),MATCH($I73,Calendario!$D$2:$H$2,0)),""),""),IF($K73=3,IF(AND((O73=""),(P73="")),IF(OR(($J73="Semana 1"),($J73="Semana 2"),($J73="Semana 3"),($J73="Semana 4"),($J73="Semana 5")),INDEX(Calendario!$D$3:$H$55,MATCH(Q$4,Calendario!$A$3:$A$55,0),MATCH($I73,Calendario!$D$2:$H$2,0)),""),""),IF($K73=4,IF(AND((N73=""),(O73=""),(P73="")),IF(OR(($J73="Semana 1"),($J73="Semana 2"),($J73="Semana 3"),($J73="Semana 4"),($J73="Semana 5")),INDEX(Calendario!$D$3:$H$55,MATCH(Q$4,Calendario!$A$3:$A$55,0),MATCH($I73,Calendario!$D$2:$H$2,0)),""),"")))),IF($K73=2,IF(P73="",IF(OR(($J73="Semana 1"),($J73="Semana 2"),($J73="Semana 3"),($J73="Semana 4")),INDEX(Calendario!$D$3:$H$55,MATCH(Q$4,Calendario!$A$3:$A$55,0),MATCH($I73,Calendario!$D$2:$H$2,0)),""),""),IF($K73=3,IF(AND((O73=""),(P73="")),IF(OR(($J73="Semana 1"),($J73="Semana 2"),($J73="Semana 3"),($J73="Semana 4")),INDEX(Calendario!$D$3:$H$55,MATCH(Q$4,Calendario!$A$3:$A$55,0),MATCH($I73,Calendario!$D$2:$H$2,0)),""),""),IF($K73=4,IF(AND((N73=""),(O73=""),(P73="")),IF(OR(($J73="Semana 1"),($J73="Semana 2"),($J73="Semana 3"),($J73="Semana 4")),INDEX(Calendario!$D$3:$H$55,MATCH(Q$4,Calendario!$A$3:$A$55,0),MATCH($I73,Calendario!$D$2:$H$2,0)),""),""))))))))))</f>
        <v>44588</v>
      </c>
      <c r="R73" s="108" t="str">
        <f>IF(ISBLANK($I73),"",IF(EXACT(($I73),(PROPER(TEXT(R$3,"dddd")))),"",IF(OR(EXACT(($I73),PROPER(TEXT(R71,"dddd"))),(EXACT(($I73),PROPER(TEXT(R72,"dddd"))))),"",IF(EXACT(R$4,$J73),IF(Q73="",IF(OR(($K73=4),($K73=3),($K73=2),($K73=1)),INDEX(Calendario!$D$3:$H$55,MATCH(R$4,Calendario!$A$3:$A$55,0),MATCH($I73,Calendario!$D$2:$H$2,0)),"")),IF($K73=1,IF(AND(N73="",EXACT((R$4),(CONCATENATE(Calendario!$A$1," ",(MID($J73,8,2))+1)))),INDEX(Calendario!$D$3:$H$55,MATCH(R$4,Calendario!$A$3:$A$55,0),MATCH($I73,Calendario!$D$2:$H$2,0)),IF(Q73="","",INDEX(Calendario!$D$3:$H$55,MATCH(R$4,Calendario!$A$3:$A$55,0),MATCH($I73,Calendario!$D$2:$H$2,0)))),IF(EXACT($M$4,"Semana 1"),IF($K73=2,IF(Q73="",IF(OR(($J73="Semana 1"),($J73="Semana 2"),($J73="Semana 3"),($J73="Semana 4"),($J73="Semana 5"),($J73="Semana 6")),INDEX(Calendario!$D$3:$H$55,MATCH(R$4,Calendario!$A$3:$A$55,0),MATCH($I73,Calendario!$D$2:$H$2,0)),""),""),IF($K73=3,IF(AND((P73=""),(Q73="")),IF(OR(($J73="Semana 1"),($J73="Semana 2"),($J73="Semana 3"),($J73="Semana 4"),($J73="Semana 5"),($J73="Semana 6")),INDEX(Calendario!$D$3:$H$55,MATCH(R$4,Calendario!$A$3:$A$55,0),MATCH($I73,Calendario!$D$2:$H$2,0)),""),""),IF($K73=4,IF(AND((O73=""),(P73=""),(Q73="")),IF(OR(($J73="Semana 1"),($J73="Semana 2"),($J73="Semana 3"),($J73="Semana 4"),($J73="Semana 5"),($J73="Semana 6")),INDEX(Calendario!$D$3:$H$55,MATCH(R$4,Calendario!$A$3:$A$55,0),MATCH($I73,Calendario!$D$2:$H$2,0)),""),"")))),IF($K73=2,IF(Q73="",IF(OR(($J73="Semana 1"),($J73="Semana 2"),($J73="Semana 3"),($J73="Semana 4"),($J73="Semana 5")),INDEX(Calendario!$D$3:$H$55,MATCH(R$4,Calendario!$A$3:$A$55,0),MATCH($I73,Calendario!$D$2:$H$2,0)),""),""),IF($K73=3,IF(AND((P73=""),(Q73="")),IF(OR(($J73="Semana 1"),($J73="Semana 2"),($J73="Semana 3"),($J73="Semana 4"),($J73="Semana 5")),INDEX(Calendario!$D$3:$H$55,MATCH(R$4,Calendario!$A$3:$A$55,0),MATCH($I73,Calendario!$D$2:$H$2,0)),""),""),IF($K73=4,IF(AND((O73=""),(P73=""),(Q73="")),IF(OR(($J73="Semana 1"),($J73="Semana 2"),($J73="Semana 3"),($J73="Semana 4"),($J73="Semana 5")),INDEX(Calendario!$D$3:$H$55,MATCH(R$4,Calendario!$A$3:$A$55,0),MATCH($I73,Calendario!$D$2:$H$2,0)),""),""))))))))))</f>
        <v/>
      </c>
      <c r="S73" s="108">
        <f>IF(ISBLANK($I73),"",IF(EXACT(($I73),(PROPER(TEXT(S$3,"dddd")))),"",IF(OR(EXACT(($I73),PROPER(TEXT(S71,"dddd"))),(EXACT(($I73),PROPER(TEXT(S72,"dddd"))))),"",IF(EXACT(S$4,$J73),IF(R73="",IF(OR(($K73=4),($K73=3),($K73=2),($K73=1)),INDEX(Calendario!$D$3:$H$55,MATCH(S$4,Calendario!$A$3:$A$55,0),MATCH($I73,Calendario!$D$2:$H$2,0)),"")),IF($K73=1,IF(AND(O73="",EXACT((S$4),(CONCATENATE(Calendario!$A$1," ",(MID($J73,8,2))+1)))),INDEX(Calendario!$D$3:$H$55,MATCH(S$4,Calendario!$A$3:$A$55,0),MATCH($I73,Calendario!$D$2:$H$2,0)),IF(R73="",IF(EXACT(($I73),(PROPER(TEXT(R$3,"dddd")))),INDEX(Calendario!$D$3:$H$55,MATCH(S$4,Calendario!$A$3:$A$55,0),MATCH($I73,Calendario!$D$2:$H$2,0)),""),INDEX(Calendario!$D$3:$H$55,MATCH(S$4,Calendario!$A$3:$A$55,0),MATCH($I73,Calendario!$D$2:$H$2,0)))),IF(EXACT($M$4,"Semana 1"),IF($K73=2,IF(R73="",IF(OR(($J73="Semana 1"),($J73="Semana 2"),($J73="Semana 3"),($J73="Semana 4"),($J73="Semana 5"),($J73="Semana 6"),($J73="Semana 7")),INDEX(Calendario!$D$3:$H$55,MATCH(S$4,Calendario!$A$3:$A$55,0),MATCH($I73,Calendario!$D$2:$H$2,0)),""),""),IF($K73=3,IF(AND((Q73=""),(R73="")),IF(OR(($J73="Semana 1"),($J73="Semana 2"),($J73="Semana 3"),($J73="Semana 4"),($J73="Semana 5"),($J73="Semana 6"),($J73="Semana 7")),INDEX(Calendario!$D$3:$H$55,MATCH(S$4,Calendario!$A$3:$A$55,0),MATCH($I73,Calendario!$D$2:$H$2,0)),""),""),IF($K73=4,IF(AND((P73=""),(Q73=""),(R73="")),IF(OR(($J73="Semana 1"),($J73="Semana 2"),($J73="Semana 3"),($J73="Semana 4"),($J73="Semana 5"),($J73="Semana 6"),($J73="Semana 7")),INDEX(Calendario!$D$3:$H$55,MATCH(S$4,Calendario!$A$3:$A$55,0),MATCH($I73,Calendario!$D$2:$H$2,0)),""),"")))),IF($K73=2,IF(R73="",IF(OR(($J73="Semana 1"),($J73="Semana 2"),($J73="Semana 3"),($J73="Semana 4"),($J73="Semana 5"),($J73="Semana 6")),INDEX(Calendario!$D$3:$H$55,MATCH(S$4,Calendario!$A$3:$A$55,0),MATCH($I73,Calendario!$D$2:$H$2,0)),""),""),IF($K73=3,IF(AND((Q73=""),(R73="")),IF(OR(($J73="Semana 1"),($J73="Semana 2"),($J73="Semana 3"),($J73="Semana 4"),($J73="Semana 5"),($J73="Semana 6")),INDEX(Calendario!$D$3:$H$55,MATCH(S$4,Calendario!$A$3:$A$55,0),MATCH($I73,Calendario!$D$2:$H$2,0)),""),""),IF($K73=4,IF(AND((P73=""),(Q73=""),(R73="")),IF(OR(($J73="Semana 1"),($J73="Semana 2"),($J73="Semana 3"),($J73="Semana 4"),($J73="Semana 5"),($J73="Semana 6")),INDEX(Calendario!$D$3:$H$55,MATCH(S$4,Calendario!$A$3:$A$55,0),MATCH($I73,Calendario!$D$2:$H$2,0)),""),""))))))))))</f>
        <v>44602</v>
      </c>
      <c r="T73" s="108" t="str">
        <f>IF(ISBLANK($I73),"",IF(EXACT(($I73),(PROPER(TEXT(T$3,"dddd")))),"",IF(OR(EXACT(($I73),PROPER(TEXT(T71,"dddd"))),(EXACT(($I73),PROPER(TEXT(T72,"dddd"))))),"",IF(EXACT(T$4,$J73),IF(S73="",IF(OR(($K73=4),($K73=3),($K73=2),($K73=1)),INDEX(Calendario!$D$3:$H$55,MATCH(T$4,Calendario!$A$3:$A$55,0),MATCH($I73,Calendario!$D$2:$H$2,0)),"")),IF($K73=1,IF(AND(P73="",EXACT((T$4),(CONCATENATE(Calendario!$A$1," ",(MID($J73,8,2))+1)))),INDEX(Calendario!$D$3:$H$55,MATCH(T$4,Calendario!$A$3:$A$55,0),MATCH($I73,Calendario!$D$2:$H$2,0)),IF(S73="",IF(EXACT(($I73),(PROPER(TEXT(S$3,"dddd")))),INDEX(Calendario!$D$3:$H$55,MATCH(T$4,Calendario!$A$3:$A$55,0),MATCH($I73,Calendario!$D$2:$H$2,0)),""),INDEX(Calendario!$D$3:$H$55,MATCH(T$4,Calendario!$A$3:$A$55,0),MATCH($I73,Calendario!$D$2:$H$2,0)))),IF(EXACT($M$4,"Semana 1"),IF($K73=2,IF(S73="",IF(OR(($J73="Semana 1"),($J73="Semana 2"),($J73="Semana 3"),($J73="Semana 4"),($J73="Semana 5"),($J73="Semana 6"),($J73="Semana 7"),($J73="Semana 8")),INDEX(Calendario!$D$3:$H$55,MATCH(T$4,Calendario!$A$3:$A$55,0),MATCH($I73,Calendario!$D$2:$H$2,0)),""),""),IF($K73=3,IF(AND((R73=""),(S73="")),IF(OR(($J73="Semana 1"),($J73="Semana 2"),($J73="Semana 3"),($J73="Semana 4"),($J73="Semana 5"),($J73="Semana 6"),($J73="Semana 7"),($J73="Semana 8")),INDEX(Calendario!$D$3:$H$55,MATCH(T$4,Calendario!$A$3:$A$55,0),MATCH($I73,Calendario!$D$2:$H$2,0)),""),""),IF($K73=4,IF(AND((Q73=""),(R73=""),(S73="")),IF(OR(($J73="Semana 1"),($J73="Semana 2"),($J73="Semana 3"),($J73="Semana 4"),($J73="Semana 5"),($J73="Semana 6"),($J73="Semana 7"),($J73="Semana 8")),INDEX(Calendario!$D$3:$H$55,MATCH(T$4,Calendario!$A$3:$A$55,0),MATCH($I73,Calendario!$D$2:$H$2,0)),""),"")))),IF($K73=2,IF(S73="",IF(OR(($J73="Semana 1"),($J73="Semana 2"),($J73="Semana 3"),($J73="Semana 4"),($J73="Semana 5"),($J73="Semana 6"),($J73="Semana 7")),INDEX(Calendario!$D$3:$H$55,MATCH(T$4,Calendario!$A$3:$A$55,0),MATCH($I73,Calendario!$D$2:$H$2,0)),""),""),IF($K73=3,IF(AND((R73=""),(S73="")),IF(OR(($J73="Semana 1"),($J73="Semana 2"),($J73="Semana 3"),($J73="Semana 4"),($J73="Semana 5"),($J73="Semana 6"),($J73="Semana 7")),INDEX(Calendario!$D$3:$H$55,MATCH(T$4,Calendario!$A$3:$A$55,0),MATCH($I73,Calendario!$D$2:$H$2,0)),""),""),IF($K73=4,IF(AND((Q73=""),(R73=""),(S73="")),IF(OR(($J73="Semana 1"),($J73="Semana 2"),($J73="Semana 3"),($J73="Semana 4"),($J73="Semana 5"),($J73="Semana 6"),($J73="Semana 7")),INDEX(Calendario!$D$3:$H$55,MATCH(T$4,Calendario!$A$3:$A$55,0),MATCH($I73,Calendario!$D$2:$H$2,0)),""),""))))))))))</f>
        <v/>
      </c>
      <c r="U73" s="108">
        <f>IF(ISBLANK($I73),"",IF(OR(EXACT(($I73),PROPER(TEXT(U72,"dddd"))),(EXACT(($I73),PROPER(TEXT(U71,"dddd"))))),"",IF(EXACT(($I73),(PROPER(TEXT(U$3,"dddd")))),"",IF($K73=1,INDEX(Calendario!$D$3:$H$55,MATCH(U$4,Calendario!$A$3:$A$55,0),MATCH($I73,Calendario!$D$2:$H$2,0)),IF($K73=2,IF(T73="",INDEX(Calendario!$D$3:$H$55,MATCH(U$4,Calendario!$A$3:$A$55,0),MATCH($I73,Calendario!$D$2:$H$2,0)),""),IF($K73=3,IF(AND((S73=""),(T73="")),INDEX(Calendario!$D$3:$H$55,MATCH(U$4,Calendario!$A$3:$A$55,0),MATCH($I73,Calendario!$D$2:$H$2,0)),""),IF($K73=4,IF(AND((R73=""),(S73=""),(T73="")),INDEX(Calendario!$D$3:$H$55,MATCH(U$4,Calendario!$A$3:$A$55,0),MATCH($I73,Calendario!$D$2:$H$2,0)),""))))))))</f>
        <v>44616</v>
      </c>
      <c r="V73" s="107" t="str">
        <f>IF(ISBLANK($I73),"",IF(OR(EXACT(($I73),PROPER(TEXT(V72,"dddd"))),(EXACT(($I73),PROPER(TEXT(V71,"dddd"))))),"",IF(EXACT(($I73),(PROPER(TEXT(V$3,"dddd")))),"",IF($K73=1,INDEX(Calendario!$D$3:$H$55,MATCH(V$4,Calendario!$A$3:$A$55,0),MATCH($I73,Calendario!$D$2:$H$2,0)),IF($K73=2,IF(U73="",INDEX(Calendario!$D$3:$H$55,MATCH(V$4,Calendario!$A$3:$A$55,0),MATCH($I73,Calendario!$D$2:$H$2,0)),""),IF($K73=3,IF(AND((T73=""),(U73="")),INDEX(Calendario!$D$3:$H$55,MATCH(V$4,Calendario!$A$3:$A$55,0),MATCH($I73,Calendario!$D$2:$H$2,0)),""),IF($K73=4,IF(AND((S73=""),(T73=""),(U73="")),INDEX(Calendario!$D$3:$H$55,MATCH(V$4,Calendario!$A$3:$A$55,0),MATCH($I73,Calendario!$D$2:$H$2,0)),""))))))))</f>
        <v/>
      </c>
      <c r="W73" s="107">
        <f>IF(ISBLANK($I73),"",IF(OR(EXACT(($I73),PROPER(TEXT(W72,"dddd"))),(EXACT(($I73),PROPER(TEXT(W71,"dddd"))))),"",IF(EXACT(($I73),(PROPER(TEXT(W$3,"dddd")))),"",IF($K73=1,INDEX(Calendario!$D$3:$H$55,MATCH(W$4,Calendario!$A$3:$A$55,0),MATCH($I73,Calendario!$D$2:$H$2,0)),IF($K73=2,IF(V73="",INDEX(Calendario!$D$3:$H$55,MATCH(W$4,Calendario!$A$3:$A$55,0),MATCH($I73,Calendario!$D$2:$H$2,0)),""),IF($K73=3,IF(AND((U73=""),(V73="")),INDEX(Calendario!$D$3:$H$55,MATCH(W$4,Calendario!$A$3:$A$55,0),MATCH($I73,Calendario!$D$2:$H$2,0)),""),IF($K73=4,IF(AND((T73=""),(U73=""),(V73="")),INDEX(Calendario!$D$3:$H$55,MATCH(W$4,Calendario!$A$3:$A$55,0),MATCH($I73,Calendario!$D$2:$H$2,0)),""))))))))</f>
        <v>44630</v>
      </c>
      <c r="X73" s="107" t="str">
        <f>IF(ISBLANK($I73),"",IF(OR(EXACT(($I73),PROPER(TEXT(X72,"dddd"))),(EXACT(($I73),PROPER(TEXT(X71,"dddd"))))),"",IF(EXACT(($I73),(PROPER(TEXT(X$3,"dddd")))),"",IF($K73=1,INDEX(Calendario!$D$3:$H$55,MATCH(X$4,Calendario!$A$3:$A$55,0),MATCH($I73,Calendario!$D$2:$H$2,0)),IF($K73=2,IF(W73="",INDEX(Calendario!$D$3:$H$55,MATCH(X$4,Calendario!$A$3:$A$55,0),MATCH($I73,Calendario!$D$2:$H$2,0)),""),IF($K73=3,IF(AND((V73=""),(W73="")),INDEX(Calendario!$D$3:$H$55,MATCH(X$4,Calendario!$A$3:$A$55,0),MATCH($I73,Calendario!$D$2:$H$2,0)),""),IF($K73=4,IF(AND((U73=""),(V73=""),(W73="")),INDEX(Calendario!$D$3:$H$55,MATCH(X$4,Calendario!$A$3:$A$55,0),MATCH($I73,Calendario!$D$2:$H$2,0)),""))))))))</f>
        <v/>
      </c>
      <c r="Y73" s="107">
        <f>IF(ISBLANK($I73),"",IF(OR(EXACT(($I73),PROPER(TEXT(Y72,"dddd"))),(EXACT(($I73),PROPER(TEXT(Y71,"dddd"))))),"",IF(EXACT(($I73),(PROPER(TEXT(Y$3,"dddd")))),"",IF($K73=1,INDEX(Calendario!$D$3:$H$55,MATCH(Y$4,Calendario!$A$3:$A$55,0),MATCH($I73,Calendario!$D$2:$H$2,0)),IF($K73=2,IF(X73="",INDEX(Calendario!$D$3:$H$55,MATCH(Y$4,Calendario!$A$3:$A$55,0),MATCH($I73,Calendario!$D$2:$H$2,0)),""),IF($K73=3,IF(AND((W73=""),(X73="")),INDEX(Calendario!$D$3:$H$55,MATCH(Y$4,Calendario!$A$3:$A$55,0),MATCH($I73,Calendario!$D$2:$H$2,0)),""),IF($K73=4,IF(AND((V73=""),(W73=""),(X73="")),INDEX(Calendario!$D$3:$H$55,MATCH(Y$4,Calendario!$A$3:$A$55,0),MATCH($I73,Calendario!$D$2:$H$2,0)),""))))))))</f>
        <v>44644</v>
      </c>
      <c r="Z73" s="107" t="str">
        <f>IF(ISBLANK($I73),"",IF(OR(EXACT(($I73),PROPER(TEXT(Z72,"dddd"))),(EXACT(($I73),PROPER(TEXT(Z71,"dddd"))))),"",IF(EXACT(($I73),(PROPER(TEXT(Z$3,"dddd")))),"",IF($K73=1,INDEX(Calendario!$D$3:$H$55,MATCH(Z$4,Calendario!$A$3:$A$55,0),MATCH($I73,Calendario!$D$2:$H$2,0)),IF($K73=2,IF(Y73="",INDEX(Calendario!$D$3:$H$55,MATCH(Z$4,Calendario!$A$3:$A$55,0),MATCH($I73,Calendario!$D$2:$H$2,0)),""),IF($K73=3,IF(AND((X73=""),(Y73="")),INDEX(Calendario!$D$3:$H$55,MATCH(Z$4,Calendario!$A$3:$A$55,0),MATCH($I73,Calendario!$D$2:$H$2,0)),""),IF($K73=4,IF(AND((W73=""),(X73=""),(Y73="")),INDEX(Calendario!$D$3:$H$55,MATCH(Z$4,Calendario!$A$3:$A$55,0),MATCH($I73,Calendario!$D$2:$H$2,0)),""))))))))</f>
        <v/>
      </c>
      <c r="AA73" s="108">
        <f>IF(ISBLANK($I73),"",IF(OR(EXACT(($I73),PROPER(TEXT(AA72,"dddd"))),(EXACT(($I73),PROPER(TEXT(AA71,"dddd"))))),"",IF(EXACT(($I73),(PROPER(TEXT(AA$3,"dddd")))),"",IF($K73=1,INDEX(Calendario!$D$3:$H$55,MATCH(AA$4,Calendario!$A$3:$A$55,0),MATCH($I73,Calendario!$D$2:$H$2,0)),IF($K73=2,IF(Z73="",INDEX(Calendario!$D$3:$H$55,MATCH(AA$4,Calendario!$A$3:$A$55,0),MATCH($I73,Calendario!$D$2:$H$2,0)),""),IF($K73=3,IF(AND((Y73=""),(Z73="")),INDEX(Calendario!$D$3:$H$55,MATCH(AA$4,Calendario!$A$3:$A$55,0),MATCH($I73,Calendario!$D$2:$H$2,0)),""),IF($K73=4,IF(AND((X73=""),(Y73=""),(Z73="")),INDEX(Calendario!$D$3:$H$55,MATCH(AA$4,Calendario!$A$3:$A$55,0),MATCH($I73,Calendario!$D$2:$H$2,0)),""))))))))</f>
        <v>44658</v>
      </c>
      <c r="AB73" s="108" t="str">
        <f>IF(ISBLANK($I73),"",IF(OR(EXACT(($I73),PROPER(TEXT(AB72,"dddd"))),(EXACT(($I73),PROPER(TEXT(AB71,"dddd"))))),"",IF(EXACT(($I73),(PROPER(TEXT(AB$3,"dddd")))),"",IF($K73=1,INDEX(Calendario!$D$3:$H$55,MATCH(AB$4,Calendario!$A$3:$A$55,0),MATCH($I73,Calendario!$D$2:$H$2,0)),IF($K73=2,IF(AA73="",INDEX(Calendario!$D$3:$H$55,MATCH(AB$4,Calendario!$A$3:$A$55,0),MATCH($I73,Calendario!$D$2:$H$2,0)),""),IF($K73=3,IF(AND((Z73=""),(AA73="")),INDEX(Calendario!$D$3:$H$55,MATCH(AB$4,Calendario!$A$3:$A$55,0),MATCH($I73,Calendario!$D$2:$H$2,0)),""),IF($K73=4,IF(AND((Y73=""),(Z73=""),(AA73="")),INDEX(Calendario!$D$3:$H$55,MATCH(AB$4,Calendario!$A$3:$A$55,0),MATCH($I73,Calendario!$D$2:$H$2,0)),""))))))))</f>
        <v/>
      </c>
      <c r="AC73" s="108">
        <f>IF(ISBLANK($I73),"",IF(OR(EXACT(($I73),PROPER(TEXT(AC72,"dddd"))),(EXACT(($I73),PROPER(TEXT(AC71,"dddd"))))),"",IF(EXACT(($I73),(PROPER(TEXT(AC$3,"dddd")))),"",IF($K73=1,INDEX(Calendario!$D$3:$H$55,MATCH(AC$4,Calendario!$A$3:$A$55,0),MATCH($I73,Calendario!$D$2:$H$2,0)),IF($K73=2,IF(AB73="",INDEX(Calendario!$D$3:$H$55,MATCH(AC$4,Calendario!$A$3:$A$55,0),MATCH($I73,Calendario!$D$2:$H$2,0)),""),IF($K73=3,IF(AND((AA73=""),(AB73="")),INDEX(Calendario!$D$3:$H$55,MATCH(AC$4,Calendario!$A$3:$A$55,0),MATCH($I73,Calendario!$D$2:$H$2,0)),""),IF($K73=4,IF(AND((Z73=""),(AA73=""),(AB73="")),INDEX(Calendario!$D$3:$H$55,MATCH(AC$4,Calendario!$A$3:$A$55,0),MATCH($I73,Calendario!$D$2:$H$2,0)),""))))))))</f>
        <v>44672</v>
      </c>
      <c r="AD73" s="108" t="str">
        <f>IF(ISBLANK($I73),"",IF(OR(EXACT(($I73),PROPER(TEXT(AD72,"dddd"))),(EXACT(($I73),PROPER(TEXT(AD71,"dddd"))))),"",IF(EXACT(($I73),(PROPER(TEXT(AD$3,"dddd")))),"",IF($K73=1,INDEX(Calendario!$D$3:$H$55,MATCH(AD$4,Calendario!$A$3:$A$55,0),MATCH($I73,Calendario!$D$2:$H$2,0)),IF($K73=2,IF(AC73="",INDEX(Calendario!$D$3:$H$55,MATCH(AD$4,Calendario!$A$3:$A$55,0),MATCH($I73,Calendario!$D$2:$H$2,0)),""),IF($K73=3,IF(AND((AB73=""),(AC73="")),INDEX(Calendario!$D$3:$H$55,MATCH(AD$4,Calendario!$A$3:$A$55,0),MATCH($I73,Calendario!$D$2:$H$2,0)),""),IF($K73=4,IF(AND((AA73=""),(AB73=""),(AC73="")),INDEX(Calendario!$D$3:$H$55,MATCH(AD$4,Calendario!$A$3:$A$55,0),MATCH($I73,Calendario!$D$2:$H$2,0)),""))))))))</f>
        <v/>
      </c>
      <c r="AE73" s="107">
        <f>IF(ISBLANK($I73),"",IF(OR(EXACT(($I73),PROPER(TEXT(AE72,"dddd"))),(EXACT(($I73),PROPER(TEXT(AE71,"dddd"))))),"",IF(EXACT(($I73),(PROPER(TEXT(AE$3,"dddd")))),"",IF($K73=1,INDEX(Calendario!$D$3:$H$55,MATCH(AE$4,Calendario!$A$3:$A$55,0),MATCH($I73,Calendario!$D$2:$H$2,0)),IF($K73=2,IF(AD73="",INDEX(Calendario!$D$3:$H$55,MATCH(AE$4,Calendario!$A$3:$A$55,0),MATCH($I73,Calendario!$D$2:$H$2,0)),""),IF($K73=3,IF(AND((AC73=""),(AD73="")),INDEX(Calendario!$D$3:$H$55,MATCH(AE$4,Calendario!$A$3:$A$55,0),MATCH($I73,Calendario!$D$2:$H$2,0)),""),IF($K73=4,IF(AND((AB73=""),(AC73=""),(AD73="")),INDEX(Calendario!$D$3:$H$55,MATCH(AE$4,Calendario!$A$3:$A$55,0),MATCH($I73,Calendario!$D$2:$H$2,0)),""))))))))</f>
        <v>44686</v>
      </c>
      <c r="AF73" s="107" t="str">
        <f>IF(ISBLANK($I73),"",IF(OR(EXACT(($I73),PROPER(TEXT(AF72,"dddd"))),(EXACT(($I73),PROPER(TEXT(AF71,"dddd"))))),"",IF(EXACT(($I73),(PROPER(TEXT(AF$3,"dddd")))),"",IF($K73=1,INDEX(Calendario!$D$3:$H$55,MATCH(AF$4,Calendario!$A$3:$A$55,0),MATCH($I73,Calendario!$D$2:$H$2,0)),IF($K73=2,IF(AE73="",INDEX(Calendario!$D$3:$H$55,MATCH(AF$4,Calendario!$A$3:$A$55,0),MATCH($I73,Calendario!$D$2:$H$2,0)),""),IF($K73=3,IF(AND((AD73=""),(AE73="")),INDEX(Calendario!$D$3:$H$55,MATCH(AF$4,Calendario!$A$3:$A$55,0),MATCH($I73,Calendario!$D$2:$H$2,0)),""),IF($K73=4,IF(AND((AC73=""),(AD73=""),(AE73="")),INDEX(Calendario!$D$3:$H$55,MATCH(AF$4,Calendario!$A$3:$A$55,0),MATCH($I73,Calendario!$D$2:$H$2,0)),""))))))))</f>
        <v/>
      </c>
      <c r="AG73" s="107">
        <f>IF(ISBLANK($I73),"",IF(OR(EXACT(($I73),PROPER(TEXT(AG72,"dddd"))),(EXACT(($I73),PROPER(TEXT(AG71,"dddd"))))),"",IF(EXACT(($I73),(PROPER(TEXT(AG$3,"dddd")))),"",IF($K73=1,INDEX(Calendario!$D$3:$H$55,MATCH(AG$4,Calendario!$A$3:$A$55,0),MATCH($I73,Calendario!$D$2:$H$2,0)),IF($K73=2,IF(AF73="",INDEX(Calendario!$D$3:$H$55,MATCH(AG$4,Calendario!$A$3:$A$55,0),MATCH($I73,Calendario!$D$2:$H$2,0)),""),IF($K73=3,IF(AND((AE73=""),(AF73="")),INDEX(Calendario!$D$3:$H$55,MATCH(AG$4,Calendario!$A$3:$A$55,0),MATCH($I73,Calendario!$D$2:$H$2,0)),""),IF($K73=4,IF(AND((AD73=""),(AE73=""),(AF73="")),INDEX(Calendario!$D$3:$H$55,MATCH(AG$4,Calendario!$A$3:$A$55,0),MATCH($I73,Calendario!$D$2:$H$2,0)),""))))))))</f>
        <v>44700</v>
      </c>
      <c r="AH73" s="107" t="str">
        <f>IF(ISBLANK($I73),"",IF(OR(EXACT(($I73),PROPER(TEXT(AH72,"dddd"))),(EXACT(($I73),PROPER(TEXT(AH71,"dddd"))))),"",IF(EXACT(($I73),(PROPER(TEXT(AH$3,"dddd")))),"",IF($K73=1,INDEX(Calendario!$D$3:$H$55,MATCH(AH$4,Calendario!$A$3:$A$55,0),MATCH($I73,Calendario!$D$2:$H$2,0)),IF($K73=2,IF(AG73="",INDEX(Calendario!$D$3:$H$55,MATCH(AH$4,Calendario!$A$3:$A$55,0),MATCH($I73,Calendario!$D$2:$H$2,0)),""),IF($K73=3,IF(AND((AF73=""),(AG73="")),INDEX(Calendario!$D$3:$H$55,MATCH(AH$4,Calendario!$A$3:$A$55,0),MATCH($I73,Calendario!$D$2:$H$2,0)),""),IF($K73=4,IF(AND((AE73=""),(AF73=""),(AG73="")),INDEX(Calendario!$D$3:$H$55,MATCH(AH$4,Calendario!$A$3:$A$55,0),MATCH($I73,Calendario!$D$2:$H$2,0)),""))))))))</f>
        <v/>
      </c>
      <c r="AI73" s="108">
        <f>IF(ISBLANK($I73),"",IF(OR(EXACT(($I73),PROPER(TEXT(AI72,"dddd"))),(EXACT(($I73),PROPER(TEXT(AI71,"dddd"))))),"",IF(EXACT(($I73),(PROPER(TEXT(AI$3,"dddd")))),"",IF($K73=1,INDEX(Calendario!$D$3:$H$55,MATCH(AI$4,Calendario!$A$3:$A$55,0),MATCH($I73,Calendario!$D$2:$H$2,0)),IF($K73=2,IF(AH73="",INDEX(Calendario!$D$3:$H$55,MATCH(AI$4,Calendario!$A$3:$A$55,0),MATCH($I73,Calendario!$D$2:$H$2,0)),""),IF($K73=3,IF(AND((AG73=""),(AH73="")),INDEX(Calendario!$D$3:$H$55,MATCH(AI$4,Calendario!$A$3:$A$55,0),MATCH($I73,Calendario!$D$2:$H$2,0)),""),IF($K73=4,IF(AND((AF73=""),(AG73=""),(AH73="")),INDEX(Calendario!$D$3:$H$55,MATCH(AI$4,Calendario!$A$3:$A$55,0),MATCH($I73,Calendario!$D$2:$H$2,0)),""))))))))</f>
        <v>44714</v>
      </c>
      <c r="AJ73" s="108" t="str">
        <f>IF(ISBLANK($I73),"",IF(OR(EXACT(($I73),PROPER(TEXT(AJ72,"dddd"))),(EXACT(($I73),PROPER(TEXT(AJ71,"dddd"))))),"",IF(EXACT(($I73),(PROPER(TEXT(AJ$3,"dddd")))),"",IF($K73=1,INDEX(Calendario!$D$3:$H$55,MATCH(AJ$4,Calendario!$A$3:$A$55,0),MATCH($I73,Calendario!$D$2:$H$2,0)),IF($K73=2,IF(AI73="",INDEX(Calendario!$D$3:$H$55,MATCH(AJ$4,Calendario!$A$3:$A$55,0),MATCH($I73,Calendario!$D$2:$H$2,0)),""),IF($K73=3,IF(AND((AH73=""),(AI73="")),INDEX(Calendario!$D$3:$H$55,MATCH(AJ$4,Calendario!$A$3:$A$55,0),MATCH($I73,Calendario!$D$2:$H$2,0)),""),IF($K73=4,IF(AND((AG73=""),(AH73=""),(AI73="")),INDEX(Calendario!$D$3:$H$55,MATCH(AJ$4,Calendario!$A$3:$A$55,0),MATCH($I73,Calendario!$D$2:$H$2,0)),""))))))))</f>
        <v/>
      </c>
      <c r="AK73" s="108">
        <f>IF(ISBLANK($I73),"",IF(OR(EXACT(($I73),PROPER(TEXT(AK72,"dddd"))),(EXACT(($I73),PROPER(TEXT(AK71,"dddd"))))),"",IF(EXACT(($I73),(PROPER(TEXT(AK$3,"dddd")))),"",IF($K73=1,INDEX(Calendario!$D$3:$H$55,MATCH(AK$4,Calendario!$A$3:$A$55,0),MATCH($I73,Calendario!$D$2:$H$2,0)),IF($K73=2,IF(AJ73="",INDEX(Calendario!$D$3:$H$55,MATCH(AK$4,Calendario!$A$3:$A$55,0),MATCH($I73,Calendario!$D$2:$H$2,0)),""),IF($K73=3,IF(AND((AI73=""),(AJ73="")),INDEX(Calendario!$D$3:$H$55,MATCH(AK$4,Calendario!$A$3:$A$55,0),MATCH($I73,Calendario!$D$2:$H$2,0)),""),IF($K73=4,IF(AND((AH73=""),(AI73=""),(AJ73="")),INDEX(Calendario!$D$3:$H$55,MATCH(AK$4,Calendario!$A$3:$A$55,0),MATCH($I73,Calendario!$D$2:$H$2,0)),""))))))))</f>
        <v>44728</v>
      </c>
      <c r="AL73" s="108" t="str">
        <f>IF(ISBLANK($I73),"",IF(OR(EXACT(($I73),PROPER(TEXT(AL72,"dddd"))),(EXACT(($I73),PROPER(TEXT(AL71,"dddd"))))),"",IF(EXACT(($I73),(PROPER(TEXT(AL$3,"dddd")))),"",IF($K73=1,INDEX(Calendario!$D$3:$H$55,MATCH(AL$4,Calendario!$A$3:$A$55,0),MATCH($I73,Calendario!$D$2:$H$2,0)),IF($K73=2,IF(AK73="",INDEX(Calendario!$D$3:$H$55,MATCH(AL$4,Calendario!$A$3:$A$55,0),MATCH($I73,Calendario!$D$2:$H$2,0)),""),IF($K73=3,IF(AND((AJ73=""),(AK73="")),INDEX(Calendario!$D$3:$H$55,MATCH(AL$4,Calendario!$A$3:$A$55,0),MATCH($I73,Calendario!$D$2:$H$2,0)),""),IF($K73=4,IF(AND((AI73=""),(AJ73=""),(AK73="")),INDEX(Calendario!$D$3:$H$55,MATCH(AL$4,Calendario!$A$3:$A$55,0),MATCH($I73,Calendario!$D$2:$H$2,0)),""))))))))</f>
        <v/>
      </c>
      <c r="AM73" s="108">
        <f>IF(ISBLANK($I73),"",IF(OR(EXACT(($I73),PROPER(TEXT(AM72,"dddd"))),(EXACT(($I73),PROPER(TEXT(AM71,"dddd"))))),"",IF(EXACT(($I73),(PROPER(TEXT(AM$3,"dddd")))),"",IF($K73=1,INDEX(Calendario!$D$3:$H$55,MATCH(AM$4,Calendario!$A$3:$A$55,0),MATCH($I73,Calendario!$D$2:$H$2,0)),IF($K73=2,IF(AL73="",INDEX(Calendario!$D$3:$H$55,MATCH(AM$4,Calendario!$A$3:$A$55,0),MATCH($I73,Calendario!$D$2:$H$2,0)),""),IF($K73=3,IF(AND((AK73=""),(AL73="")),INDEX(Calendario!$D$3:$H$55,MATCH(AM$4,Calendario!$A$3:$A$55,0),MATCH($I73,Calendario!$D$2:$H$2,0)),""),IF($K73=4,IF(AND((AJ73=""),(AK73=""),(AL73="")),INDEX(Calendario!$D$3:$H$55,MATCH(AM$4,Calendario!$A$3:$A$55,0),MATCH($I73,Calendario!$D$2:$H$2,0)),""))))))))</f>
        <v>44742</v>
      </c>
      <c r="AN73" s="107" t="str">
        <f>IF(ISBLANK($I73),"",IF(OR(EXACT(($I73),PROPER(TEXT(AN72,"dddd"))),(EXACT(($I73),PROPER(TEXT(AN71,"dddd"))))),"",IF(EXACT(($I73),(PROPER(TEXT(AN$3,"dddd")))),"",IF($K73=1,INDEX(Calendario!$D$3:$H$55,MATCH(AN$4,Calendario!$A$3:$A$55,0),MATCH($I73,Calendario!$D$2:$H$2,0)),IF($K73=2,IF(AM73="",INDEX(Calendario!$D$3:$H$55,MATCH(AN$4,Calendario!$A$3:$A$55,0),MATCH($I73,Calendario!$D$2:$H$2,0)),""),IF($K73=3,IF(AND((AL73=""),(AM73="")),INDEX(Calendario!$D$3:$H$55,MATCH(AN$4,Calendario!$A$3:$A$55,0),MATCH($I73,Calendario!$D$2:$H$2,0)),""),IF($K73=4,IF(AND((AK73=""),(AL73=""),(AM73="")),INDEX(Calendario!$D$3:$H$55,MATCH(AN$4,Calendario!$A$3:$A$55,0),MATCH($I73,Calendario!$D$2:$H$2,0)),""))))))))</f>
        <v/>
      </c>
      <c r="AO73" s="107">
        <f>IF(ISBLANK($I73),"",IF(OR(EXACT(($I73),PROPER(TEXT(AO72,"dddd"))),(EXACT(($I73),PROPER(TEXT(AO71,"dddd"))))),"",IF(EXACT(($I73),(PROPER(TEXT(AO$3,"dddd")))),"",IF($K73=1,INDEX(Calendario!$D$3:$H$55,MATCH(AO$4,Calendario!$A$3:$A$55,0),MATCH($I73,Calendario!$D$2:$H$2,0)),IF($K73=2,IF(AN73="",INDEX(Calendario!$D$3:$H$55,MATCH(AO$4,Calendario!$A$3:$A$55,0),MATCH($I73,Calendario!$D$2:$H$2,0)),""),IF($K73=3,IF(AND((AM73=""),(AN73="")),INDEX(Calendario!$D$3:$H$55,MATCH(AO$4,Calendario!$A$3:$A$55,0),MATCH($I73,Calendario!$D$2:$H$2,0)),""),IF($K73=4,IF(AND((AL73=""),(AM73=""),(AN73="")),INDEX(Calendario!$D$3:$H$55,MATCH(AO$4,Calendario!$A$3:$A$55,0),MATCH($I73,Calendario!$D$2:$H$2,0)),""))))))))</f>
        <v>44756</v>
      </c>
      <c r="AP73" s="107" t="str">
        <f>IF(ISBLANK($I73),"",IF(OR(EXACT(($I73),PROPER(TEXT(AP72,"dddd"))),(EXACT(($I73),PROPER(TEXT(AP71,"dddd"))))),"",IF(EXACT(($I73),(PROPER(TEXT(AP$3,"dddd")))),"",IF($K73=1,INDEX(Calendario!$D$3:$H$55,MATCH(AP$4,Calendario!$A$3:$A$55,0),MATCH($I73,Calendario!$D$2:$H$2,0)),IF($K73=2,IF(AO73="",INDEX(Calendario!$D$3:$H$55,MATCH(AP$4,Calendario!$A$3:$A$55,0),MATCH($I73,Calendario!$D$2:$H$2,0)),""),IF($K73=3,IF(AND((AN73=""),(AO73="")),INDEX(Calendario!$D$3:$H$55,MATCH(AP$4,Calendario!$A$3:$A$55,0),MATCH($I73,Calendario!$D$2:$H$2,0)),""),IF($K73=4,IF(AND((AM73=""),(AN73=""),(AO73="")),INDEX(Calendario!$D$3:$H$55,MATCH(AP$4,Calendario!$A$3:$A$55,0),MATCH($I73,Calendario!$D$2:$H$2,0)),""))))))))</f>
        <v/>
      </c>
      <c r="AQ73" s="107">
        <f>IF(ISBLANK($I73),"",IF(OR(EXACT(($I73),PROPER(TEXT(AQ72,"dddd"))),(EXACT(($I73),PROPER(TEXT(AQ71,"dddd"))))),"",IF(EXACT(($I73),(PROPER(TEXT(AQ$3,"dddd")))),"",IF($K73=1,INDEX(Calendario!$D$3:$H$55,MATCH(AQ$4,Calendario!$A$3:$A$55,0),MATCH($I73,Calendario!$D$2:$H$2,0)),IF($K73=2,IF(AP73="",INDEX(Calendario!$D$3:$H$55,MATCH(AQ$4,Calendario!$A$3:$A$55,0),MATCH($I73,Calendario!$D$2:$H$2,0)),""),IF($K73=3,IF(AND((AO73=""),(AP73="")),INDEX(Calendario!$D$3:$H$55,MATCH(AQ$4,Calendario!$A$3:$A$55,0),MATCH($I73,Calendario!$D$2:$H$2,0)),""),IF($K73=4,IF(AND((AN73=""),(AO73=""),(AP73="")),INDEX(Calendario!$D$3:$H$55,MATCH(AQ$4,Calendario!$A$3:$A$55,0),MATCH($I73,Calendario!$D$2:$H$2,0)),""))))))))</f>
        <v>44770</v>
      </c>
      <c r="AR73" s="108" t="str">
        <f>IF(ISBLANK($I73),"",IF(OR(EXACT(($I73),PROPER(TEXT(AR72,"dddd"))),(EXACT(($I73),PROPER(TEXT(AR71,"dddd"))))),"",IF(EXACT(($I73),(PROPER(TEXT(AR$3,"dddd")))),"",IF($K73=1,INDEX(Calendario!$D$3:$H$55,MATCH(AR$4,Calendario!$A$3:$A$55,0),MATCH($I73,Calendario!$D$2:$H$2,0)),IF($K73=2,IF(AQ73="",INDEX(Calendario!$D$3:$H$55,MATCH(AR$4,Calendario!$A$3:$A$55,0),MATCH($I73,Calendario!$D$2:$H$2,0)),""),IF($K73=3,IF(AND((AP73=""),(AQ73="")),INDEX(Calendario!$D$3:$H$55,MATCH(AR$4,Calendario!$A$3:$A$55,0),MATCH($I73,Calendario!$D$2:$H$2,0)),""),IF($K73=4,IF(AND((AO73=""),(AP73=""),(AQ73="")),INDEX(Calendario!$D$3:$H$55,MATCH(AR$4,Calendario!$A$3:$A$55,0),MATCH($I73,Calendario!$D$2:$H$2,0)),""))))))))</f>
        <v/>
      </c>
      <c r="AS73" s="108">
        <f>IF(ISBLANK($I73),"",IF(OR(EXACT(($I73),PROPER(TEXT(AS72,"dddd"))),(EXACT(($I73),PROPER(TEXT(AS71,"dddd"))))),"",IF(EXACT(($I73),(PROPER(TEXT(AS$3,"dddd")))),"",IF($K73=1,INDEX(Calendario!$D$3:$H$55,MATCH(AS$4,Calendario!$A$3:$A$55,0),MATCH($I73,Calendario!$D$2:$H$2,0)),IF($K73=2,IF(AR73="",INDEX(Calendario!$D$3:$H$55,MATCH(AS$4,Calendario!$A$3:$A$55,0),MATCH($I73,Calendario!$D$2:$H$2,0)),""),IF($K73=3,IF(AND((AQ73=""),(AR73="")),INDEX(Calendario!$D$3:$H$55,MATCH(AS$4,Calendario!$A$3:$A$55,0),MATCH($I73,Calendario!$D$2:$H$2,0)),""),IF($K73=4,IF(AND((AP73=""),(AQ73=""),(AR73="")),INDEX(Calendario!$D$3:$H$55,MATCH(AS$4,Calendario!$A$3:$A$55,0),MATCH($I73,Calendario!$D$2:$H$2,0)),""))))))))</f>
        <v>44784</v>
      </c>
      <c r="AT73" s="108" t="str">
        <f>IF(ISBLANK($I73),"",IF(OR(EXACT(($I73),PROPER(TEXT(AT72,"dddd"))),(EXACT(($I73),PROPER(TEXT(AT71,"dddd"))))),"",IF(EXACT(($I73),(PROPER(TEXT(AT$3,"dddd")))),"",IF($K73=1,INDEX(Calendario!$D$3:$H$55,MATCH(AT$4,Calendario!$A$3:$A$55,0),MATCH($I73,Calendario!$D$2:$H$2,0)),IF($K73=2,IF(AS73="",INDEX(Calendario!$D$3:$H$55,MATCH(AT$4,Calendario!$A$3:$A$55,0),MATCH($I73,Calendario!$D$2:$H$2,0)),""),IF($K73=3,IF(AND((AR73=""),(AS73="")),INDEX(Calendario!$D$3:$H$55,MATCH(AT$4,Calendario!$A$3:$A$55,0),MATCH($I73,Calendario!$D$2:$H$2,0)),""),IF($K73=4,IF(AND((AQ73=""),(AR73=""),(AS73="")),INDEX(Calendario!$D$3:$H$55,MATCH(AT$4,Calendario!$A$3:$A$55,0),MATCH($I73,Calendario!$D$2:$H$2,0)),""))))))))</f>
        <v/>
      </c>
      <c r="AU73" s="108">
        <f>IF(ISBLANK($I73),"",IF(OR(EXACT(($I73),PROPER(TEXT(AU72,"dddd"))),(EXACT(($I73),PROPER(TEXT(AU71,"dddd"))))),"",IF(EXACT(($I73),(PROPER(TEXT(AU$3,"dddd")))),"",IF($K73=1,INDEX(Calendario!$D$3:$H$55,MATCH(AU$4,Calendario!$A$3:$A$55,0),MATCH($I73,Calendario!$D$2:$H$2,0)),IF($K73=2,IF(AT73="",INDEX(Calendario!$D$3:$H$55,MATCH(AU$4,Calendario!$A$3:$A$55,0),MATCH($I73,Calendario!$D$2:$H$2,0)),""),IF($K73=3,IF(AND((AS73=""),(AT73="")),INDEX(Calendario!$D$3:$H$55,MATCH(AU$4,Calendario!$A$3:$A$55,0),MATCH($I73,Calendario!$D$2:$H$2,0)),""),IF($K73=4,IF(AND((AR73=""),(AS73=""),(AT73="")),INDEX(Calendario!$D$3:$H$55,MATCH(AU$4,Calendario!$A$3:$A$55,0),MATCH($I73,Calendario!$D$2:$H$2,0)),""))))))))</f>
        <v>44798</v>
      </c>
      <c r="AV73" s="107" t="str">
        <f>IF(ISBLANK($I73),"",IF(OR(EXACT(($I73),PROPER(TEXT(AV72,"dddd"))),(EXACT(($I73),PROPER(TEXT(AV71,"dddd"))))),"",IF(EXACT(($I73),(PROPER(TEXT(AV$3,"dddd")))),"",IF($K73=1,INDEX(Calendario!$D$3:$H$55,MATCH(AV$4,Calendario!$A$3:$A$55,0),MATCH($I73,Calendario!$D$2:$H$2,0)),IF($K73=2,IF(AU73="",INDEX(Calendario!$D$3:$H$55,MATCH(AV$4,Calendario!$A$3:$A$55,0),MATCH($I73,Calendario!$D$2:$H$2,0)),""),IF($K73=3,IF(AND((AT73=""),(AU73="")),INDEX(Calendario!$D$3:$H$55,MATCH(AV$4,Calendario!$A$3:$A$55,0),MATCH($I73,Calendario!$D$2:$H$2,0)),""),IF($K73=4,IF(AND((AS73=""),(AT73=""),(AU73="")),INDEX(Calendario!$D$3:$H$55,MATCH(AV$4,Calendario!$A$3:$A$55,0),MATCH($I73,Calendario!$D$2:$H$2,0)),""))))))))</f>
        <v/>
      </c>
      <c r="AW73" s="107">
        <f>IF(ISBLANK($I73),"",IF(OR(EXACT(($I73),PROPER(TEXT(AW72,"dddd"))),(EXACT(($I73),PROPER(TEXT(AW71,"dddd"))))),"",IF(EXACT(($I73),(PROPER(TEXT(AW$3,"dddd")))),"",IF($K73=1,INDEX(Calendario!$D$3:$H$55,MATCH(AW$4,Calendario!$A$3:$A$55,0),MATCH($I73,Calendario!$D$2:$H$2,0)),IF($K73=2,IF(AV73="",INDEX(Calendario!$D$3:$H$55,MATCH(AW$4,Calendario!$A$3:$A$55,0),MATCH($I73,Calendario!$D$2:$H$2,0)),""),IF($K73=3,IF(AND((AU73=""),(AV73="")),INDEX(Calendario!$D$3:$H$55,MATCH(AW$4,Calendario!$A$3:$A$55,0),MATCH($I73,Calendario!$D$2:$H$2,0)),""),IF($K73=4,IF(AND((AT73=""),(AU73=""),(AV73="")),INDEX(Calendario!$D$3:$H$55,MATCH(AW$4,Calendario!$A$3:$A$55,0),MATCH($I73,Calendario!$D$2:$H$2,0)),""))))))))</f>
        <v>44812</v>
      </c>
      <c r="AX73" s="107" t="str">
        <f>IF(ISBLANK($I73),"",IF(OR(EXACT(($I73),PROPER(TEXT(AX72,"dddd"))),(EXACT(($I73),PROPER(TEXT(AX71,"dddd"))))),"",IF(EXACT(($I73),(PROPER(TEXT(AX$3,"dddd")))),"",IF($K73=1,INDEX(Calendario!$D$3:$H$55,MATCH(AX$4,Calendario!$A$3:$A$55,0),MATCH($I73,Calendario!$D$2:$H$2,0)),IF($K73=2,IF(AW73="",INDEX(Calendario!$D$3:$H$55,MATCH(AX$4,Calendario!$A$3:$A$55,0),MATCH($I73,Calendario!$D$2:$H$2,0)),""),IF($K73=3,IF(AND((AV73=""),(AW73="")),INDEX(Calendario!$D$3:$H$55,MATCH(AX$4,Calendario!$A$3:$A$55,0),MATCH($I73,Calendario!$D$2:$H$2,0)),""),IF($K73=4,IF(AND((AU73=""),(AV73=""),(AW73="")),INDEX(Calendario!$D$3:$H$55,MATCH(AX$4,Calendario!$A$3:$A$55,0),MATCH($I73,Calendario!$D$2:$H$2,0)),""))))))))</f>
        <v/>
      </c>
      <c r="AY73" s="107">
        <f>IF(ISBLANK($I73),"",IF(OR(EXACT(($I73),PROPER(TEXT(AY72,"dddd"))),(EXACT(($I73),PROPER(TEXT(AY71,"dddd"))))),"",IF(EXACT(($I73),(PROPER(TEXT(AY$3,"dddd")))),"",IF($K73=1,INDEX(Calendario!$D$3:$H$55,MATCH(AY$4,Calendario!$A$3:$A$55,0),MATCH($I73,Calendario!$D$2:$H$2,0)),IF($K73=2,IF(AX73="",INDEX(Calendario!$D$3:$H$55,MATCH(AY$4,Calendario!$A$3:$A$55,0),MATCH($I73,Calendario!$D$2:$H$2,0)),""),IF($K73=3,IF(AND((AW73=""),(AX73="")),INDEX(Calendario!$D$3:$H$55,MATCH(AY$4,Calendario!$A$3:$A$55,0),MATCH($I73,Calendario!$D$2:$H$2,0)),""),IF($K73=4,IF(AND((AV73=""),(AW73=""),(AX73="")),INDEX(Calendario!$D$3:$H$55,MATCH(AY$4,Calendario!$A$3:$A$55,0),MATCH($I73,Calendario!$D$2:$H$2,0)),""))))))))</f>
        <v>44826</v>
      </c>
      <c r="AZ73" s="107" t="str">
        <f>IF(ISBLANK($I73),"",IF(OR(EXACT(($I73),PROPER(TEXT(AZ72,"dddd"))),(EXACT(($I73),PROPER(TEXT(AZ71,"dddd"))))),"",IF(EXACT(($I73),(PROPER(TEXT(AZ$3,"dddd")))),"",IF($K73=1,INDEX(Calendario!$D$3:$H$55,MATCH(AZ$4,Calendario!$A$3:$A$55,0),MATCH($I73,Calendario!$D$2:$H$2,0)),IF($K73=2,IF(AY73="",INDEX(Calendario!$D$3:$H$55,MATCH(AZ$4,Calendario!$A$3:$A$55,0),MATCH($I73,Calendario!$D$2:$H$2,0)),""),IF($K73=3,IF(AND((AX73=""),(AY73="")),INDEX(Calendario!$D$3:$H$55,MATCH(AZ$4,Calendario!$A$3:$A$55,0),MATCH($I73,Calendario!$D$2:$H$2,0)),""),IF($K73=4,IF(AND((AW73=""),(AX73=""),(AY73="")),INDEX(Calendario!$D$3:$H$55,MATCH(AZ$4,Calendario!$A$3:$A$55,0),MATCH($I73,Calendario!$D$2:$H$2,0)),""))))))))</f>
        <v/>
      </c>
      <c r="BA73" s="108">
        <f>IF(ISBLANK($I73),"",IF(OR(EXACT(($I73),PROPER(TEXT(BA72,"dddd"))),(EXACT(($I73),PROPER(TEXT(BA71,"dddd"))))),"",IF(EXACT(($I73),(PROPER(TEXT(BA$3,"dddd")))),"",IF($K73=1,INDEX(Calendario!$D$3:$H$55,MATCH(BA$4,Calendario!$A$3:$A$55,0),MATCH($I73,Calendario!$D$2:$H$2,0)),IF($K73=2,IF(AZ73="",INDEX(Calendario!$D$3:$H$55,MATCH(BA$4,Calendario!$A$3:$A$55,0),MATCH($I73,Calendario!$D$2:$H$2,0)),""),IF($K73=3,IF(AND((AY73=""),(AZ73="")),INDEX(Calendario!$D$3:$H$55,MATCH(BA$4,Calendario!$A$3:$A$55,0),MATCH($I73,Calendario!$D$2:$H$2,0)),""),IF($K73=4,IF(AND((AX73=""),(AY73=""),(AZ73="")),INDEX(Calendario!$D$3:$H$55,MATCH(BA$4,Calendario!$A$3:$A$55,0),MATCH($I73,Calendario!$D$2:$H$2,0)),""))))))))</f>
        <v>44840</v>
      </c>
      <c r="BB73" s="108" t="str">
        <f>IF(ISBLANK($I73),"",IF(OR(EXACT(($I73),PROPER(TEXT(BB72,"dddd"))),(EXACT(($I73),PROPER(TEXT(BB71,"dddd"))))),"",IF(EXACT(($I73),(PROPER(TEXT(BB$3,"dddd")))),"",IF($K73=1,INDEX(Calendario!$D$3:$H$55,MATCH(BB$4,Calendario!$A$3:$A$55,0),MATCH($I73,Calendario!$D$2:$H$2,0)),IF($K73=2,IF(BA73="",INDEX(Calendario!$D$3:$H$55,MATCH(BB$4,Calendario!$A$3:$A$55,0),MATCH($I73,Calendario!$D$2:$H$2,0)),""),IF($K73=3,IF(AND((AZ73=""),(BA73="")),INDEX(Calendario!$D$3:$H$55,MATCH(BB$4,Calendario!$A$3:$A$55,0),MATCH($I73,Calendario!$D$2:$H$2,0)),""),IF($K73=4,IF(AND((AY73=""),(AZ73=""),(BA73="")),INDEX(Calendario!$D$3:$H$55,MATCH(BB$4,Calendario!$A$3:$A$55,0),MATCH($I73,Calendario!$D$2:$H$2,0)),""))))))))</f>
        <v/>
      </c>
      <c r="BC73" s="108">
        <f>IF(ISBLANK($I73),"",IF(OR(EXACT(($I73),PROPER(TEXT(BC72,"dddd"))),(EXACT(($I73),PROPER(TEXT(BC71,"dddd"))))),"",IF(EXACT(($I73),(PROPER(TEXT(BC$3,"dddd")))),"",IF($K73=1,INDEX(Calendario!$D$3:$H$55,MATCH(BC$4,Calendario!$A$3:$A$55,0),MATCH($I73,Calendario!$D$2:$H$2,0)),IF($K73=2,IF(BB73="",INDEX(Calendario!$D$3:$H$55,MATCH(BC$4,Calendario!$A$3:$A$55,0),MATCH($I73,Calendario!$D$2:$H$2,0)),""),IF($K73=3,IF(AND((BA73=""),(BB73="")),INDEX(Calendario!$D$3:$H$55,MATCH(BC$4,Calendario!$A$3:$A$55,0),MATCH($I73,Calendario!$D$2:$H$2,0)),""),IF($K73=4,IF(AND((AZ73=""),(BA73=""),(BB73="")),INDEX(Calendario!$D$3:$H$55,MATCH(BC$4,Calendario!$A$3:$A$55,0),MATCH($I73,Calendario!$D$2:$H$2,0)),""))))))))</f>
        <v>44854</v>
      </c>
      <c r="BD73" s="108" t="str">
        <f>IF(ISBLANK($I73),"",IF(OR(EXACT(($I73),PROPER(TEXT(BD72,"dddd"))),(EXACT(($I73),PROPER(TEXT(BD71,"dddd"))))),"",IF(EXACT(($I73),(PROPER(TEXT(BD$3,"dddd")))),"",IF($K73=1,INDEX(Calendario!$D$3:$H$55,MATCH(BD$4,Calendario!$A$3:$A$55,0),MATCH($I73,Calendario!$D$2:$H$2,0)),IF($K73=2,IF(BC73="",INDEX(Calendario!$D$3:$H$55,MATCH(BD$4,Calendario!$A$3:$A$55,0),MATCH($I73,Calendario!$D$2:$H$2,0)),""),IF($K73=3,IF(AND((BB73=""),(BC73="")),INDEX(Calendario!$D$3:$H$55,MATCH(BD$4,Calendario!$A$3:$A$55,0),MATCH($I73,Calendario!$D$2:$H$2,0)),""),IF($K73=4,IF(AND((BA73=""),(BB73=""),(BC73="")),INDEX(Calendario!$D$3:$H$55,MATCH(BD$4,Calendario!$A$3:$A$55,0),MATCH($I73,Calendario!$D$2:$H$2,0)),""))))))))</f>
        <v/>
      </c>
      <c r="BE73" s="107">
        <f>IF(ISBLANK($I73),"",IF(OR(EXACT(($I73),PROPER(TEXT(BE72,"dddd"))),(EXACT(($I73),PROPER(TEXT(BE71,"dddd"))))),"",IF(EXACT(($I73),(PROPER(TEXT(BE$3,"dddd")))),"",IF($K73=1,INDEX(Calendario!$D$3:$H$55,MATCH(BE$4,Calendario!$A$3:$A$55,0),MATCH($I73,Calendario!$D$2:$H$2,0)),IF($K73=2,IF(BD73="",INDEX(Calendario!$D$3:$H$55,MATCH(BE$4,Calendario!$A$3:$A$55,0),MATCH($I73,Calendario!$D$2:$H$2,0)),""),IF($K73=3,IF(AND((BC73=""),(BD73="")),INDEX(Calendario!$D$3:$H$55,MATCH(BE$4,Calendario!$A$3:$A$55,0),MATCH($I73,Calendario!$D$2:$H$2,0)),""),IF($K73=4,IF(AND((BB73=""),(BC73=""),(BD73="")),INDEX(Calendario!$D$3:$H$55,MATCH(BE$4,Calendario!$A$3:$A$55,0),MATCH($I73,Calendario!$D$2:$H$2,0)),""))))))))</f>
        <v>44868</v>
      </c>
      <c r="BF73" s="107" t="str">
        <f>IF(ISBLANK($I73),"",IF(OR(EXACT(($I73),PROPER(TEXT(BF72,"dddd"))),(EXACT(($I73),PROPER(TEXT(BF71,"dddd"))))),"",IF(EXACT(($I73),(PROPER(TEXT(BF$3,"dddd")))),"",IF($K73=1,INDEX(Calendario!$D$3:$H$55,MATCH(BF$4,Calendario!$A$3:$A$55,0),MATCH($I73,Calendario!$D$2:$H$2,0)),IF($K73=2,IF(BE73="",INDEX(Calendario!$D$3:$H$55,MATCH(BF$4,Calendario!$A$3:$A$55,0),MATCH($I73,Calendario!$D$2:$H$2,0)),""),IF($K73=3,IF(AND((BD73=""),(BE73="")),INDEX(Calendario!$D$3:$H$55,MATCH(BF$4,Calendario!$A$3:$A$55,0),MATCH($I73,Calendario!$D$2:$H$2,0)),""),IF($K73=4,IF(AND((BC73=""),(BD73=""),(BE73="")),INDEX(Calendario!$D$3:$H$55,MATCH(BF$4,Calendario!$A$3:$A$55,0),MATCH($I73,Calendario!$D$2:$H$2,0)),""))))))))</f>
        <v/>
      </c>
      <c r="BG73" s="107">
        <f>IF(ISBLANK($I73),"",IF(OR(EXACT(($I73),PROPER(TEXT(BG72,"dddd"))),(EXACT(($I73),PROPER(TEXT(BG71,"dddd"))))),"",IF(EXACT(($I73),(PROPER(TEXT(BG$3,"dddd")))),"",IF($K73=1,INDEX(Calendario!$D$3:$H$55,MATCH(BG$4,Calendario!$A$3:$A$55,0),MATCH($I73,Calendario!$D$2:$H$2,0)),IF($K73=2,IF(BF73="",INDEX(Calendario!$D$3:$H$55,MATCH(BG$4,Calendario!$A$3:$A$55,0),MATCH($I73,Calendario!$D$2:$H$2,0)),""),IF($K73=3,IF(AND((BE73=""),(BF73="")),INDEX(Calendario!$D$3:$H$55,MATCH(BG$4,Calendario!$A$3:$A$55,0),MATCH($I73,Calendario!$D$2:$H$2,0)),""),IF($K73=4,IF(AND((BD73=""),(BE73=""),(BF73="")),INDEX(Calendario!$D$3:$H$55,MATCH(BG$4,Calendario!$A$3:$A$55,0),MATCH($I73,Calendario!$D$2:$H$2,0)),""))))))))</f>
        <v>44882</v>
      </c>
      <c r="BH73" s="107" t="str">
        <f>IF(ISBLANK($I73),"",IF(OR(EXACT(($I73),PROPER(TEXT(BH72,"dddd"))),(EXACT(($I73),PROPER(TEXT(BH71,"dddd"))))),"",IF(EXACT(($I73),(PROPER(TEXT(BH$3,"dddd")))),"",IF($K73=1,INDEX(Calendario!$D$3:$H$55,MATCH(BH$4,Calendario!$A$3:$A$55,0),MATCH($I73,Calendario!$D$2:$H$2,0)),IF($K73=2,IF(BG73="",INDEX(Calendario!$D$3:$H$55,MATCH(BH$4,Calendario!$A$3:$A$55,0),MATCH($I73,Calendario!$D$2:$H$2,0)),""),IF($K73=3,IF(AND((BF73=""),(BG73="")),INDEX(Calendario!$D$3:$H$55,MATCH(BH$4,Calendario!$A$3:$A$55,0),MATCH($I73,Calendario!$D$2:$H$2,0)),""),IF($K73=4,IF(AND((BE73=""),(BF73=""),(BG73="")),INDEX(Calendario!$D$3:$H$55,MATCH(BH$4,Calendario!$A$3:$A$55,0),MATCH($I73,Calendario!$D$2:$H$2,0)),""))))))))</f>
        <v/>
      </c>
      <c r="BI73" s="108">
        <f>IF(ISBLANK($I73),"",IF(OR(EXACT(($I73),PROPER(TEXT(BI72,"dddd"))),(EXACT(($I73),PROPER(TEXT(BI71,"dddd"))))),"",IF(EXACT(($I73),(PROPER(TEXT(BI$3,"dddd")))),"",IF($K73=1,INDEX(Calendario!$D$3:$H$55,MATCH(BI$4,Calendario!$A$3:$A$55,0),MATCH($I73,Calendario!$D$2:$H$2,0)),IF($K73=2,IF(BH73="",INDEX(Calendario!$D$3:$H$55,MATCH(BI$4,Calendario!$A$3:$A$55,0),MATCH($I73,Calendario!$D$2:$H$2,0)),""),IF($K73=3,IF(AND((BG73=""),(BH73="")),INDEX(Calendario!$D$3:$H$55,MATCH(BI$4,Calendario!$A$3:$A$55,0),MATCH($I73,Calendario!$D$2:$H$2,0)),""),IF($K73=4,IF(AND((BF73=""),(BG73=""),(BH73="")),INDEX(Calendario!$D$3:$H$55,MATCH(BI$4,Calendario!$A$3:$A$55,0),MATCH($I73,Calendario!$D$2:$H$2,0)),""))))))))</f>
        <v>44896</v>
      </c>
      <c r="BJ73" s="108" t="str">
        <f>IF(ISBLANK($I73),"",IF(OR(EXACT(($I73),PROPER(TEXT(BJ72,"dddd"))),(EXACT(($I73),PROPER(TEXT(BJ71,"dddd"))))),"",IF(EXACT(($I73),(PROPER(TEXT(BJ$3,"dddd")))),"",IF($K73=1,INDEX(Calendario!$D$3:$H$55,MATCH(BJ$4,Calendario!$A$3:$A$55,0),MATCH($I73,Calendario!$D$2:$H$2,0)),IF($K73=2,IF(BI73="",INDEX(Calendario!$D$3:$H$55,MATCH(BJ$4,Calendario!$A$3:$A$55,0),MATCH($I73,Calendario!$D$2:$H$2,0)),""),IF($K73=3,IF(AND((BH73=""),(BI73="")),INDEX(Calendario!$D$3:$H$55,MATCH(BJ$4,Calendario!$A$3:$A$55,0),MATCH($I73,Calendario!$D$2:$H$2,0)),""),IF($K73=4,IF(AND((BG73=""),(BH73=""),(BI73="")),INDEX(Calendario!$D$3:$H$55,MATCH(BJ$4,Calendario!$A$3:$A$55,0),MATCH($I73,Calendario!$D$2:$H$2,0)),""))))))))</f>
        <v/>
      </c>
      <c r="BK73" s="108">
        <f>IF(ISBLANK($I73),"",IF(OR(EXACT(($I73),PROPER(TEXT(BK72,"dddd"))),(EXACT(($I73),PROPER(TEXT(BK71,"dddd"))))),"",IF(EXACT(($I73),(PROPER(TEXT(BK$3,"dddd")))),"",IF($K73=1,INDEX(Calendario!$D$3:$H$55,MATCH(BK$4,Calendario!$A$3:$A$55,0),MATCH($I73,Calendario!$D$2:$H$2,0)),IF($K73=2,IF(BJ73="",INDEX(Calendario!$D$3:$H$55,MATCH(BK$4,Calendario!$A$3:$A$55,0),MATCH($I73,Calendario!$D$2:$H$2,0)),""),IF($K73=3,IF(AND((BI73=""),(BJ73="")),INDEX(Calendario!$D$3:$H$55,MATCH(BK$4,Calendario!$A$3:$A$55,0),MATCH($I73,Calendario!$D$2:$H$2,0)),""),IF($K73=4,IF(AND((BH73=""),(BI73=""),(BJ73="")),INDEX(Calendario!$D$3:$H$55,MATCH(BK$4,Calendario!$A$3:$A$55,0),MATCH($I73,Calendario!$D$2:$H$2,0)),""))))))))</f>
        <v>44910</v>
      </c>
      <c r="BL73" s="108" t="str">
        <f>IF(ISBLANK($I73),"",IF(OR(EXACT(($I73),PROPER(TEXT(BL72,"dddd"))),(EXACT(($I73),PROPER(TEXT(BL71,"dddd"))))),"",IF(EXACT(($I73),(PROPER(TEXT(BL$3,"dddd")))),"",IF($K73=1,INDEX(Calendario!$D$3:$H$55,MATCH(BL$4,Calendario!$A$3:$A$55,0),MATCH($I73,Calendario!$D$2:$H$2,0)),IF($K73=2,IF(BK73="",INDEX(Calendario!$D$3:$H$55,MATCH(BL$4,Calendario!$A$3:$A$55,0),MATCH($I73,Calendario!$D$2:$H$2,0)),""),IF($K73=3,IF(AND((BJ73=""),(BK73="")),INDEX(Calendario!$D$3:$H$55,MATCH(BL$4,Calendario!$A$3:$A$55,0),MATCH($I73,Calendario!$D$2:$H$2,0)),""),IF($K73=4,IF(AND((BI73=""),(BJ73=""),(BK73="")),INDEX(Calendario!$D$3:$H$55,MATCH(BL$4,Calendario!$A$3:$A$55,0),MATCH($I73,Calendario!$D$2:$H$2,0)),""))))))))</f>
        <v/>
      </c>
      <c r="BM73" s="108">
        <f>IF(ISBLANK($I73),"",IF(OR(EXACT(($I73),PROPER(TEXT(BM72,"dddd"))),(EXACT(($I73),PROPER(TEXT(BM71,"dddd"))))),"",IF(EXACT(($I73),(PROPER(TEXT(BM$3,"dddd")))),"",IF($K73=1,INDEX(Calendario!$D$3:$H$55,MATCH(BM$4,Calendario!$A$3:$A$55,0),MATCH($I73,Calendario!$D$2:$H$2,0)),IF($K73=2,IF(BL73="",INDEX(Calendario!$D$3:$H$55,MATCH(BM$4,Calendario!$A$3:$A$55,0),MATCH($I73,Calendario!$D$2:$H$2,0)),""),IF($K73=3,IF(AND((BK73=""),(BL73="")),INDEX(Calendario!$D$3:$H$55,MATCH(BM$4,Calendario!$A$3:$A$55,0),MATCH($I73,Calendario!$D$2:$H$2,0)),""),IF($K73=4,IF(AND((BJ73=""),(BK73=""),(BL73="")),INDEX(Calendario!$D$3:$H$55,MATCH(BM$4,Calendario!$A$3:$A$55,0),MATCH($I73,Calendario!$D$2:$H$2,0)),""))))))))</f>
        <v>44924</v>
      </c>
      <c r="BO73" s="88" t="s">
        <v>621</v>
      </c>
    </row>
    <row r="74" spans="1:67" s="88" customFormat="1" ht="26.25" customHeight="1" x14ac:dyDescent="0.25">
      <c r="A74" s="178">
        <f t="shared" si="1"/>
        <v>54</v>
      </c>
      <c r="B74" s="176" t="s">
        <v>1283</v>
      </c>
      <c r="C74" s="176" t="s">
        <v>1577</v>
      </c>
      <c r="D74" s="177" t="str">
        <f>IF(ISNA(VLOOKUP(C74,TSeccBS!$D:$H,5,FALSE)),"",VLOOKUP(C74,TSeccBS!$D:$H,5,FALSE))</f>
        <v>VALLEDUPAR</v>
      </c>
      <c r="E74" s="176" t="s">
        <v>1211</v>
      </c>
      <c r="F74" s="176" t="s">
        <v>12</v>
      </c>
      <c r="G74" s="177" t="str">
        <f>IF(ISNA(VLOOKUP(F74,Tmunic!$C$2:$D$1160,2,FALSE)),"",VLOOKUP(F74,Tmunic!$C$2:$D$1160,2,FALSE))</f>
        <v>SAN JUAN DEL CESAR</v>
      </c>
      <c r="H74" s="184" t="str">
        <f>IF(ISNA(VLOOKUP(G74,TDirReg!$F$1:$H$184,3,0)),"",VLOOKUP(G74,TDirReg!$F$1:$H$184,3,0))</f>
        <v>Hogar infantil Mi Edad de Oro ICBF - CALLE  14 N° 13 -98</v>
      </c>
      <c r="I74" s="196" t="s">
        <v>126</v>
      </c>
      <c r="J74" s="195" t="s">
        <v>135</v>
      </c>
      <c r="K74" s="197">
        <v>4</v>
      </c>
      <c r="L74" s="202">
        <f t="shared" si="2"/>
        <v>12</v>
      </c>
      <c r="M74" s="107" t="str">
        <f>IF(ISBLANK($I74),"",IF(EXACT(($I74),(PROPER(TEXT(M$3,"dddd")))),"",IF(EXACT(M$4,$J74),IF($K74=1,INDEX(Calendario!$D$3:$H$55,MATCH(M$4,Calendario!$A$3:$A$55,0),MATCH($I74,Calendario!$D$2:$H$2,0)),INDEX(Calendario!$D$3:$H$55,MATCH($J74,Calendario!$A$3:$A$55,0),MATCH($I74,Calendario!$D$2:$H$2,0))),"")))</f>
        <v/>
      </c>
      <c r="N74" s="107" t="str">
        <f>IF(ISBLANK($I74),"",IF(OR(EXACT(($I74),PROPER(TEXT(N72,"dddd"))),(EXACT(($I74),PROPER(TEXT(N73,"dddd"))))),"",IF(EXACT(($I74),(PROPER(TEXT(N$3,"dddd")))),"",IF(EXACT(N$4,$J74),IF(M74="",IF(OR(($K74=4),($K74=3),($K74=2),($K74=1)),INDEX(Calendario!$D$3:$H$55,MATCH(N$4,Calendario!$A$3:$A$55,0),MATCH($I74,Calendario!$D$2:$H$2,0)),"")),IF($K74=1,IF(AND(M74="",EXACT((N$4),(CONCATENATE(Calendario!$A$1," ",(MID($J74,8,2))+1)))),INDEX(Calendario!$D$3:$H$55,MATCH(N$4,Calendario!$A$3:$A$55,0),MATCH($I74,Calendario!$D$2:$H$2,0)),IF(M74="","",INDEX(Calendario!$D$3:$H$55,MATCH(N$4,Calendario!$A$3:$A$55,0),MATCH($I74,Calendario!$D$2:$H$2,0)))),IF($K74=2,IF(M74="",IF(EXACT($K74,N$4),INDEX(Calendario!$D$3:$H$55,MATCH(N$4,Calendario!$A$3:$A$55,0),MATCH($I74,Calendario!$D$2:$H$2,0)),""),""),IF($K74=3,IF((M74=""),IF(EXACT($K74,N$4),INDEX(Calendario!$D$3:$H$55,MATCH(N$4,Calendario!$A$3:$A$55,0),MATCH($I74,Calendario!$D$2:$H$2,0)),""),""),IF($K74=4,IF((M74=""),IF(EXACT($K74,N$4),INDEX(Calendario!$D$3:$H$55,MATCH(N$4,Calendario!$A$3:$A$55,0),MATCH($I74,Calendario!$D$2:$H$2,0)),""),""),1))))))))</f>
        <v/>
      </c>
      <c r="O74" s="107" t="str">
        <f>IF(ISBLANK($I74),"",IF(EXACT(($I74),(PROPER(TEXT(O$3,"dddd")))),"",IF(OR(EXACT(($I74),PROPER(TEXT(O72,"dddd"))),(EXACT(($I74),PROPER(TEXT(O73,"dddd"))))),"",IF(EXACT(O$4,$J74),IF(N74="",IF(OR(($K74=4),($K74=3),($K74=2),($K74=1)),INDEX(Calendario!$D$3:$H$55,MATCH(O$4,Calendario!$A$3:$A$55,0),MATCH($I74,Calendario!$D$2:$H$2,0)),"")),IF($K74=1,IF(AND(M74="",EXACT((O$4),(CONCATENATE(Calendario!$A$1," ",(MID($J74,8,2))+1)))),INDEX(Calendario!$D$3:$H$55,MATCH(O$4,Calendario!$A$3:$A$55,0),MATCH($I74,Calendario!$D$2:$H$2,0)),IF(N74="",IF(EXACT(($I74),(PROPER(TEXT(N$3,"dddd")))),INDEX(Calendario!$D$3:$H$55,MATCH(O$4,Calendario!$A$3:$A$55,0),MATCH($I74,Calendario!$D$2:$H$2,0)),""),INDEX(Calendario!$D$3:$H$55,MATCH(O$4,Calendario!$A$3:$A$55,0),MATCH($I74,Calendario!$D$2:$H$2,0)))),IF(EXACT($M$4,"Semana 1"),IF($K74=2,IF(N74="",IF(OR(($J74="Semana 1"),($J74="Semana 2"),($J74="Semana 3")),INDEX(Calendario!$D$3:$H$55,MATCH(O$4,Calendario!$A$3:$A$55,0),MATCH($I74,Calendario!$D$2:$H$2,0)),""),""),IF($K74=3,IF(AND((M74=""),(N74="")),IF(OR(($J74="Semana 1"),($J74="Semana 2"),($J74="Semana 3")),INDEX(Calendario!$D$3:$H$55,MATCH(O$4,Calendario!$A$3:$A$55,0),MATCH($I74,Calendario!$D$2:$H$2,0)),""),""),IF($K74=4,IF(AND((M74=""),(N74="")),IF(OR(($J74="Semana 1"),($J74="Semana 2"),($J74="Semana 3")),INDEX(Calendario!$D$3:$H$55,MATCH(O$4,Calendario!$A$3:$A$55,0),MATCH($I74,Calendario!$D$2:$H$2,0)),""),"")))),IF($K74=2,IF(N74="",IF(OR(($J74="Semana 1"),($J74="Semana 2")),INDEX(Calendario!$D$3:$H$55,MATCH(O$4,Calendario!$A$3:$A$55,0),MATCH($I74,Calendario!$D$2:$H$2,0)),""),""),IF($K74=3,IF(AND((M74=""),(N74="")),IF(OR(($J74="Semana 1"),($J74="Semana 2")),INDEX(Calendario!$D$3:$H$55,MATCH(O$4,Calendario!$A$3:$A$55,0),MATCH($I74,Calendario!$D$2:$H$2,0)),""),""),IF($K74=4,IF(AND((M74=""),(N74="")),IF(OR(($J74="Semana 1"),($J74="Semana 2")),INDEX(Calendario!$D$3:$H$55,MATCH(O$4,Calendario!$A$3:$A$55,0),MATCH($I74,Calendario!$D$2:$H$2,0)),""),""))))))))))</f>
        <v/>
      </c>
      <c r="P74" s="107" t="str">
        <f>IF(ISBLANK($I74),"",IF(EXACT(($I74),(PROPER(TEXT(P$3,"dddd")))),"",IF(OR(EXACT(($I74),PROPER(TEXT(P72,"dddd"))),(EXACT(($I74),PROPER(TEXT(P73,"dddd"))))),"",IF(EXACT(P$4,$J74),IF(O74="",IF(OR(($K74=4),($K74=3),($K74=2),($K74=1)),INDEX(Calendario!$D$3:$H$55,MATCH(P$4,Calendario!$A$3:$A$55,0),MATCH($I74,Calendario!$D$2:$H$2,0)),"")),IF($K74=1,IF(AND(M74="",EXACT((P$4),(CONCATENATE(Calendario!$A$1," ",(MID($J74,8,2))+1)))),INDEX(Calendario!$D$3:$H$55,MATCH(P$4,Calendario!$A$3:$A$55,0),MATCH($I74,Calendario!$D$2:$H$2,0)),IF(O74="",IF(EXACT(($I74),(PROPER(TEXT(O$3,"dddd")))),INDEX(Calendario!$D$3:$H$55,MATCH(P$4,Calendario!$A$3:$A$55,0),MATCH($I74,Calendario!$D$2:$H$2,0)),""),INDEX(Calendario!$D$3:$H$55,MATCH(P$4,Calendario!$A$3:$A$55,0),MATCH($I74,Calendario!$D$2:$H$2,0)))),IF(EXACT($M$4,"Semana 1"),IF($K74=2,IF(O74="",IF(OR(($J74="Semana 1"),($J74="Semana 2"),($J74="Semana 3"),($J74="Semana 4")),INDEX(Calendario!$D$3:$H$55,MATCH(P$4,Calendario!$A$3:$A$55,0),MATCH($I74,Calendario!$D$2:$H$2,0)),""),""),IF($K74=3,IF(AND((N74=""),(O74="")),IF(OR(($J74="Semana 1"),($J74="Semana 2"),($J74="Semana 3"),($J74="Semana 4")),INDEX(Calendario!$D$3:$H$55,MATCH(P$4,Calendario!$A$3:$A$55,0),MATCH($I74,Calendario!$D$2:$H$2,0)),""),""),IF($K74=4,IF(AND((M74=""),(N74=""),(O74="")),IF(OR(($J74="Semana 1"),($J74="Semana 2"),($J74="Semana 3"),($J74="Semana 4")),INDEX(Calendario!$D$3:$H$55,MATCH(P$4,Calendario!$A$3:$A$55,0),MATCH($I74,Calendario!$D$2:$H$2,0)),""),"")))),IF($K74=2,IF(O74="",IF(OR(($J74="Semana 1"),($J74="Semana 2"),($J74="Semana 3")),INDEX(Calendario!$D$3:$H$55,MATCH(P$4,Calendario!$A$3:$A$55,0),MATCH($I74,Calendario!$D$2:$H$2,0)),""),""),IF($K74=3,IF(AND((N74=""),(O74="")),IF(OR(($J74="Semana 1"),($J74="Semana 2"),($J74="Semana 3")),INDEX(Calendario!$D$3:$H$55,MATCH(P$4,Calendario!$A$3:$A$55,0),MATCH($I74,Calendario!$D$2:$H$2,0)),""),""),IF($K74=4,IF(AND((M74=""),(N74=""),(O74="")),IF(OR(($J74="Semana 1"),($J74="Semana 2"),($J74="Semana 3")),INDEX(Calendario!$D$3:$H$55,MATCH(P$4,Calendario!$A$3:$A$55,0),MATCH($I74,Calendario!$D$2:$H$2,0)),""),""))))))))))</f>
        <v/>
      </c>
      <c r="Q74" s="107" t="str">
        <f>IF(ISBLANK($I74),"",IF(EXACT(($I74),(PROPER(TEXT(Q$3,"dddd")))),"",IF(OR(EXACT(($I74),PROPER(TEXT(Q72,"dddd"))),(EXACT(($I74),PROPER(TEXT(Q73,"dddd"))))),"",IF(EXACT(Q$4,$J74),IF(P74="",IF(OR(($K74=4),($K74=3),($K74=2),($K74=1)),INDEX(Calendario!$D$3:$H$55,MATCH(Q$4,Calendario!$A$3:$A$55,0),MATCH($I74,Calendario!$D$2:$H$2,0)),"")),IF($K74=1,IF(AND(M74="",EXACT((Q$4),(CONCATENATE(Calendario!$A$1," ",(MID($J74,8,2))+1)))),INDEX(Calendario!$D$3:$H$55,MATCH(Q$4,Calendario!$A$3:$A$55,0),MATCH($I74,Calendario!$D$2:$H$2,0)),IF(P74="","",INDEX(Calendario!$D$3:$H$55,MATCH(Q$4,Calendario!$A$3:$A$55,0),MATCH($I74,Calendario!$D$2:$H$2,0)))),IF(EXACT($M$4,"Semana 1"),IF($K74=2,IF(P74="",IF(OR(($J74="Semana 1"),($J74="Semana 2"),($J74="Semana 3"),($J74="Semana 4"),($J74="Semana 5")),INDEX(Calendario!$D$3:$H$55,MATCH(Q$4,Calendario!$A$3:$A$55,0),MATCH($I74,Calendario!$D$2:$H$2,0)),""),""),IF($K74=3,IF(AND((O74=""),(P74="")),IF(OR(($J74="Semana 1"),($J74="Semana 2"),($J74="Semana 3"),($J74="Semana 4"),($J74="Semana 5")),INDEX(Calendario!$D$3:$H$55,MATCH(Q$4,Calendario!$A$3:$A$55,0),MATCH($I74,Calendario!$D$2:$H$2,0)),""),""),IF($K74=4,IF(AND((N74=""),(O74=""),(P74="")),IF(OR(($J74="Semana 1"),($J74="Semana 2"),($J74="Semana 3"),($J74="Semana 4"),($J74="Semana 5")),INDEX(Calendario!$D$3:$H$55,MATCH(Q$4,Calendario!$A$3:$A$55,0),MATCH($I74,Calendario!$D$2:$H$2,0)),""),"")))),IF($K74=2,IF(P74="",IF(OR(($J74="Semana 1"),($J74="Semana 2"),($J74="Semana 3"),($J74="Semana 4")),INDEX(Calendario!$D$3:$H$55,MATCH(Q$4,Calendario!$A$3:$A$55,0),MATCH($I74,Calendario!$D$2:$H$2,0)),""),""),IF($K74=3,IF(AND((O74=""),(P74="")),IF(OR(($J74="Semana 1"),($J74="Semana 2"),($J74="Semana 3"),($J74="Semana 4")),INDEX(Calendario!$D$3:$H$55,MATCH(Q$4,Calendario!$A$3:$A$55,0),MATCH($I74,Calendario!$D$2:$H$2,0)),""),""),IF($K74=4,IF(AND((N74=""),(O74=""),(P74="")),IF(OR(($J74="Semana 1"),($J74="Semana 2"),($J74="Semana 3"),($J74="Semana 4")),INDEX(Calendario!$D$3:$H$55,MATCH(Q$4,Calendario!$A$3:$A$55,0),MATCH($I74,Calendario!$D$2:$H$2,0)),""),""))))))))))</f>
        <v/>
      </c>
      <c r="R74" s="108">
        <f>IF(ISBLANK($I74),"",IF(EXACT(($I74),(PROPER(TEXT(R$3,"dddd")))),"",IF(OR(EXACT(($I74),PROPER(TEXT(R72,"dddd"))),(EXACT(($I74),PROPER(TEXT(R73,"dddd"))))),"",IF(EXACT(R$4,$J74),IF(Q74="",IF(OR(($K74=4),($K74=3),($K74=2),($K74=1)),INDEX(Calendario!$D$3:$H$55,MATCH(R$4,Calendario!$A$3:$A$55,0),MATCH($I74,Calendario!$D$2:$H$2,0)),"")),IF($K74=1,IF(AND(N74="",EXACT((R$4),(CONCATENATE(Calendario!$A$1," ",(MID($J74,8,2))+1)))),INDEX(Calendario!$D$3:$H$55,MATCH(R$4,Calendario!$A$3:$A$55,0),MATCH($I74,Calendario!$D$2:$H$2,0)),IF(Q74="","",INDEX(Calendario!$D$3:$H$55,MATCH(R$4,Calendario!$A$3:$A$55,0),MATCH($I74,Calendario!$D$2:$H$2,0)))),IF(EXACT($M$4,"Semana 1"),IF($K74=2,IF(Q74="",IF(OR(($J74="Semana 1"),($J74="Semana 2"),($J74="Semana 3"),($J74="Semana 4"),($J74="Semana 5"),($J74="Semana 6")),INDEX(Calendario!$D$3:$H$55,MATCH(R$4,Calendario!$A$3:$A$55,0),MATCH($I74,Calendario!$D$2:$H$2,0)),""),""),IF($K74=3,IF(AND((P74=""),(Q74="")),IF(OR(($J74="Semana 1"),($J74="Semana 2"),($J74="Semana 3"),($J74="Semana 4"),($J74="Semana 5"),($J74="Semana 6")),INDEX(Calendario!$D$3:$H$55,MATCH(R$4,Calendario!$A$3:$A$55,0),MATCH($I74,Calendario!$D$2:$H$2,0)),""),""),IF($K74=4,IF(AND((O74=""),(P74=""),(Q74="")),IF(OR(($J74="Semana 1"),($J74="Semana 2"),($J74="Semana 3"),($J74="Semana 4"),($J74="Semana 5"),($J74="Semana 6")),INDEX(Calendario!$D$3:$H$55,MATCH(R$4,Calendario!$A$3:$A$55,0),MATCH($I74,Calendario!$D$2:$H$2,0)),""),"")))),IF($K74=2,IF(Q74="",IF(OR(($J74="Semana 1"),($J74="Semana 2"),($J74="Semana 3"),($J74="Semana 4"),($J74="Semana 5")),INDEX(Calendario!$D$3:$H$55,MATCH(R$4,Calendario!$A$3:$A$55,0),MATCH($I74,Calendario!$D$2:$H$2,0)),""),""),IF($K74=3,IF(AND((P74=""),(Q74="")),IF(OR(($J74="Semana 1"),($J74="Semana 2"),($J74="Semana 3"),($J74="Semana 4"),($J74="Semana 5")),INDEX(Calendario!$D$3:$H$55,MATCH(R$4,Calendario!$A$3:$A$55,0),MATCH($I74,Calendario!$D$2:$H$2,0)),""),""),IF($K74=4,IF(AND((O74=""),(P74=""),(Q74="")),IF(OR(($J74="Semana 1"),($J74="Semana 2"),($J74="Semana 3"),($J74="Semana 4"),($J74="Semana 5")),INDEX(Calendario!$D$3:$H$55,MATCH(R$4,Calendario!$A$3:$A$55,0),MATCH($I74,Calendario!$D$2:$H$2,0)),""),""))))))))))</f>
        <v>44593</v>
      </c>
      <c r="S74" s="108" t="str">
        <f>IF(ISBLANK($I74),"",IF(EXACT(($I74),(PROPER(TEXT(S$3,"dddd")))),"",IF(OR(EXACT(($I74),PROPER(TEXT(S72,"dddd"))),(EXACT(($I74),PROPER(TEXT(S73,"dddd"))))),"",IF(EXACT(S$4,$J74),IF(R74="",IF(OR(($K74=4),($K74=3),($K74=2),($K74=1)),INDEX(Calendario!$D$3:$H$55,MATCH(S$4,Calendario!$A$3:$A$55,0),MATCH($I74,Calendario!$D$2:$H$2,0)),"")),IF($K74=1,IF(AND(O74="",EXACT((S$4),(CONCATENATE(Calendario!$A$1," ",(MID($J74,8,2))+1)))),INDEX(Calendario!$D$3:$H$55,MATCH(S$4,Calendario!$A$3:$A$55,0),MATCH($I74,Calendario!$D$2:$H$2,0)),IF(R74="",IF(EXACT(($I74),(PROPER(TEXT(R$3,"dddd")))),INDEX(Calendario!$D$3:$H$55,MATCH(S$4,Calendario!$A$3:$A$55,0),MATCH($I74,Calendario!$D$2:$H$2,0)),""),INDEX(Calendario!$D$3:$H$55,MATCH(S$4,Calendario!$A$3:$A$55,0),MATCH($I74,Calendario!$D$2:$H$2,0)))),IF(EXACT($M$4,"Semana 1"),IF($K74=2,IF(R74="",IF(OR(($J74="Semana 1"),($J74="Semana 2"),($J74="Semana 3"),($J74="Semana 4"),($J74="Semana 5"),($J74="Semana 6"),($J74="Semana 7")),INDEX(Calendario!$D$3:$H$55,MATCH(S$4,Calendario!$A$3:$A$55,0),MATCH($I74,Calendario!$D$2:$H$2,0)),""),""),IF($K74=3,IF(AND((Q74=""),(R74="")),IF(OR(($J74="Semana 1"),($J74="Semana 2"),($J74="Semana 3"),($J74="Semana 4"),($J74="Semana 5"),($J74="Semana 6"),($J74="Semana 7")),INDEX(Calendario!$D$3:$H$55,MATCH(S$4,Calendario!$A$3:$A$55,0),MATCH($I74,Calendario!$D$2:$H$2,0)),""),""),IF($K74=4,IF(AND((P74=""),(Q74=""),(R74="")),IF(OR(($J74="Semana 1"),($J74="Semana 2"),($J74="Semana 3"),($J74="Semana 4"),($J74="Semana 5"),($J74="Semana 6"),($J74="Semana 7")),INDEX(Calendario!$D$3:$H$55,MATCH(S$4,Calendario!$A$3:$A$55,0),MATCH($I74,Calendario!$D$2:$H$2,0)),""),"")))),IF($K74=2,IF(R74="",IF(OR(($J74="Semana 1"),($J74="Semana 2"),($J74="Semana 3"),($J74="Semana 4"),($J74="Semana 5"),($J74="Semana 6")),INDEX(Calendario!$D$3:$H$55,MATCH(S$4,Calendario!$A$3:$A$55,0),MATCH($I74,Calendario!$D$2:$H$2,0)),""),""),IF($K74=3,IF(AND((Q74=""),(R74="")),IF(OR(($J74="Semana 1"),($J74="Semana 2"),($J74="Semana 3"),($J74="Semana 4"),($J74="Semana 5"),($J74="Semana 6")),INDEX(Calendario!$D$3:$H$55,MATCH(S$4,Calendario!$A$3:$A$55,0),MATCH($I74,Calendario!$D$2:$H$2,0)),""),""),IF($K74=4,IF(AND((P74=""),(Q74=""),(R74="")),IF(OR(($J74="Semana 1"),($J74="Semana 2"),($J74="Semana 3"),($J74="Semana 4"),($J74="Semana 5"),($J74="Semana 6")),INDEX(Calendario!$D$3:$H$55,MATCH(S$4,Calendario!$A$3:$A$55,0),MATCH($I74,Calendario!$D$2:$H$2,0)),""),""))))))))))</f>
        <v/>
      </c>
      <c r="T74" s="108" t="str">
        <f>IF(ISBLANK($I74),"",IF(EXACT(($I74),(PROPER(TEXT(T$3,"dddd")))),"",IF(OR(EXACT(($I74),PROPER(TEXT(T72,"dddd"))),(EXACT(($I74),PROPER(TEXT(T73,"dddd"))))),"",IF(EXACT(T$4,$J74),IF(S74="",IF(OR(($K74=4),($K74=3),($K74=2),($K74=1)),INDEX(Calendario!$D$3:$H$55,MATCH(T$4,Calendario!$A$3:$A$55,0),MATCH($I74,Calendario!$D$2:$H$2,0)),"")),IF($K74=1,IF(AND(P74="",EXACT((T$4),(CONCATENATE(Calendario!$A$1," ",(MID($J74,8,2))+1)))),INDEX(Calendario!$D$3:$H$55,MATCH(T$4,Calendario!$A$3:$A$55,0),MATCH($I74,Calendario!$D$2:$H$2,0)),IF(S74="",IF(EXACT(($I74),(PROPER(TEXT(S$3,"dddd")))),INDEX(Calendario!$D$3:$H$55,MATCH(T$4,Calendario!$A$3:$A$55,0),MATCH($I74,Calendario!$D$2:$H$2,0)),""),INDEX(Calendario!$D$3:$H$55,MATCH(T$4,Calendario!$A$3:$A$55,0),MATCH($I74,Calendario!$D$2:$H$2,0)))),IF(EXACT($M$4,"Semana 1"),IF($K74=2,IF(S74="",IF(OR(($J74="Semana 1"),($J74="Semana 2"),($J74="Semana 3"),($J74="Semana 4"),($J74="Semana 5"),($J74="Semana 6"),($J74="Semana 7"),($J74="Semana 8")),INDEX(Calendario!$D$3:$H$55,MATCH(T$4,Calendario!$A$3:$A$55,0),MATCH($I74,Calendario!$D$2:$H$2,0)),""),""),IF($K74=3,IF(AND((R74=""),(S74="")),IF(OR(($J74="Semana 1"),($J74="Semana 2"),($J74="Semana 3"),($J74="Semana 4"),($J74="Semana 5"),($J74="Semana 6"),($J74="Semana 7"),($J74="Semana 8")),INDEX(Calendario!$D$3:$H$55,MATCH(T$4,Calendario!$A$3:$A$55,0),MATCH($I74,Calendario!$D$2:$H$2,0)),""),""),IF($K74=4,IF(AND((Q74=""),(R74=""),(S74="")),IF(OR(($J74="Semana 1"),($J74="Semana 2"),($J74="Semana 3"),($J74="Semana 4"),($J74="Semana 5"),($J74="Semana 6"),($J74="Semana 7"),($J74="Semana 8")),INDEX(Calendario!$D$3:$H$55,MATCH(T$4,Calendario!$A$3:$A$55,0),MATCH($I74,Calendario!$D$2:$H$2,0)),""),"")))),IF($K74=2,IF(S74="",IF(OR(($J74="Semana 1"),($J74="Semana 2"),($J74="Semana 3"),($J74="Semana 4"),($J74="Semana 5"),($J74="Semana 6"),($J74="Semana 7")),INDEX(Calendario!$D$3:$H$55,MATCH(T$4,Calendario!$A$3:$A$55,0),MATCH($I74,Calendario!$D$2:$H$2,0)),""),""),IF($K74=3,IF(AND((R74=""),(S74="")),IF(OR(($J74="Semana 1"),($J74="Semana 2"),($J74="Semana 3"),($J74="Semana 4"),($J74="Semana 5"),($J74="Semana 6"),($J74="Semana 7")),INDEX(Calendario!$D$3:$H$55,MATCH(T$4,Calendario!$A$3:$A$55,0),MATCH($I74,Calendario!$D$2:$H$2,0)),""),""),IF($K74=4,IF(AND((Q74=""),(R74=""),(S74="")),IF(OR(($J74="Semana 1"),($J74="Semana 2"),($J74="Semana 3"),($J74="Semana 4"),($J74="Semana 5"),($J74="Semana 6"),($J74="Semana 7")),INDEX(Calendario!$D$3:$H$55,MATCH(T$4,Calendario!$A$3:$A$55,0),MATCH($I74,Calendario!$D$2:$H$2,0)),""),""))))))))))</f>
        <v/>
      </c>
      <c r="U74" s="108" t="str">
        <f>IF(ISBLANK($I74),"",IF(OR(EXACT(($I74),PROPER(TEXT(U73,"dddd"))),(EXACT(($I74),PROPER(TEXT(U72,"dddd"))))),"",IF(EXACT(($I74),(PROPER(TEXT(U$3,"dddd")))),"",IF($K74=1,INDEX(Calendario!$D$3:$H$55,MATCH(U$4,Calendario!$A$3:$A$55,0),MATCH($I74,Calendario!$D$2:$H$2,0)),IF($K74=2,IF(T74="",INDEX(Calendario!$D$3:$H$55,MATCH(U$4,Calendario!$A$3:$A$55,0),MATCH($I74,Calendario!$D$2:$H$2,0)),""),IF($K74=3,IF(AND((S74=""),(T74="")),INDEX(Calendario!$D$3:$H$55,MATCH(U$4,Calendario!$A$3:$A$55,0),MATCH($I74,Calendario!$D$2:$H$2,0)),""),IF($K74=4,IF(AND((R74=""),(S74=""),(T74="")),INDEX(Calendario!$D$3:$H$55,MATCH(U$4,Calendario!$A$3:$A$55,0),MATCH($I74,Calendario!$D$2:$H$2,0)),""))))))))</f>
        <v/>
      </c>
      <c r="V74" s="107">
        <f>IF(ISBLANK($I74),"",IF(OR(EXACT(($I74),PROPER(TEXT(V73,"dddd"))),(EXACT(($I74),PROPER(TEXT(V72,"dddd"))))),"",IF(EXACT(($I74),(PROPER(TEXT(V$3,"dddd")))),"",IF($K74=1,INDEX(Calendario!$D$3:$H$55,MATCH(V$4,Calendario!$A$3:$A$55,0),MATCH($I74,Calendario!$D$2:$H$2,0)),IF($K74=2,IF(U74="",INDEX(Calendario!$D$3:$H$55,MATCH(V$4,Calendario!$A$3:$A$55,0),MATCH($I74,Calendario!$D$2:$H$2,0)),""),IF($K74=3,IF(AND((T74=""),(U74="")),INDEX(Calendario!$D$3:$H$55,MATCH(V$4,Calendario!$A$3:$A$55,0),MATCH($I74,Calendario!$D$2:$H$2,0)),""),IF($K74=4,IF(AND((S74=""),(T74=""),(U74="")),INDEX(Calendario!$D$3:$H$55,MATCH(V$4,Calendario!$A$3:$A$55,0),MATCH($I74,Calendario!$D$2:$H$2,0)),""))))))))</f>
        <v>44621</v>
      </c>
      <c r="W74" s="107" t="str">
        <f>IF(ISBLANK($I74),"",IF(OR(EXACT(($I74),PROPER(TEXT(W73,"dddd"))),(EXACT(($I74),PROPER(TEXT(W72,"dddd"))))),"",IF(EXACT(($I74),(PROPER(TEXT(W$3,"dddd")))),"",IF($K74=1,INDEX(Calendario!$D$3:$H$55,MATCH(W$4,Calendario!$A$3:$A$55,0),MATCH($I74,Calendario!$D$2:$H$2,0)),IF($K74=2,IF(V74="",INDEX(Calendario!$D$3:$H$55,MATCH(W$4,Calendario!$A$3:$A$55,0),MATCH($I74,Calendario!$D$2:$H$2,0)),""),IF($K74=3,IF(AND((U74=""),(V74="")),INDEX(Calendario!$D$3:$H$55,MATCH(W$4,Calendario!$A$3:$A$55,0),MATCH($I74,Calendario!$D$2:$H$2,0)),""),IF($K74=4,IF(AND((T74=""),(U74=""),(V74="")),INDEX(Calendario!$D$3:$H$55,MATCH(W$4,Calendario!$A$3:$A$55,0),MATCH($I74,Calendario!$D$2:$H$2,0)),""))))))))</f>
        <v/>
      </c>
      <c r="X74" s="107" t="str">
        <f>IF(ISBLANK($I74),"",IF(OR(EXACT(($I74),PROPER(TEXT(X73,"dddd"))),(EXACT(($I74),PROPER(TEXT(X72,"dddd"))))),"",IF(EXACT(($I74),(PROPER(TEXT(X$3,"dddd")))),"",IF($K74=1,INDEX(Calendario!$D$3:$H$55,MATCH(X$4,Calendario!$A$3:$A$55,0),MATCH($I74,Calendario!$D$2:$H$2,0)),IF($K74=2,IF(W74="",INDEX(Calendario!$D$3:$H$55,MATCH(X$4,Calendario!$A$3:$A$55,0),MATCH($I74,Calendario!$D$2:$H$2,0)),""),IF($K74=3,IF(AND((V74=""),(W74="")),INDEX(Calendario!$D$3:$H$55,MATCH(X$4,Calendario!$A$3:$A$55,0),MATCH($I74,Calendario!$D$2:$H$2,0)),""),IF($K74=4,IF(AND((U74=""),(V74=""),(W74="")),INDEX(Calendario!$D$3:$H$55,MATCH(X$4,Calendario!$A$3:$A$55,0),MATCH($I74,Calendario!$D$2:$H$2,0)),""))))))))</f>
        <v/>
      </c>
      <c r="Y74" s="107" t="str">
        <f>IF(ISBLANK($I74),"",IF(OR(EXACT(($I74),PROPER(TEXT(Y73,"dddd"))),(EXACT(($I74),PROPER(TEXT(Y72,"dddd"))))),"",IF(EXACT(($I74),(PROPER(TEXT(Y$3,"dddd")))),"",IF($K74=1,INDEX(Calendario!$D$3:$H$55,MATCH(Y$4,Calendario!$A$3:$A$55,0),MATCH($I74,Calendario!$D$2:$H$2,0)),IF($K74=2,IF(X74="",INDEX(Calendario!$D$3:$H$55,MATCH(Y$4,Calendario!$A$3:$A$55,0),MATCH($I74,Calendario!$D$2:$H$2,0)),""),IF($K74=3,IF(AND((W74=""),(X74="")),INDEX(Calendario!$D$3:$H$55,MATCH(Y$4,Calendario!$A$3:$A$55,0),MATCH($I74,Calendario!$D$2:$H$2,0)),""),IF($K74=4,IF(AND((V74=""),(W74=""),(X74="")),INDEX(Calendario!$D$3:$H$55,MATCH(Y$4,Calendario!$A$3:$A$55,0),MATCH($I74,Calendario!$D$2:$H$2,0)),""))))))))</f>
        <v/>
      </c>
      <c r="Z74" s="107">
        <f>IF(ISBLANK($I74),"",IF(OR(EXACT(($I74),PROPER(TEXT(Z73,"dddd"))),(EXACT(($I74),PROPER(TEXT(Z72,"dddd"))))),"",IF(EXACT(($I74),(PROPER(TEXT(Z$3,"dddd")))),"",IF($K74=1,INDEX(Calendario!$D$3:$H$55,MATCH(Z$4,Calendario!$A$3:$A$55,0),MATCH($I74,Calendario!$D$2:$H$2,0)),IF($K74=2,IF(Y74="",INDEX(Calendario!$D$3:$H$55,MATCH(Z$4,Calendario!$A$3:$A$55,0),MATCH($I74,Calendario!$D$2:$H$2,0)),""),IF($K74=3,IF(AND((X74=""),(Y74="")),INDEX(Calendario!$D$3:$H$55,MATCH(Z$4,Calendario!$A$3:$A$55,0),MATCH($I74,Calendario!$D$2:$H$2,0)),""),IF($K74=4,IF(AND((W74=""),(X74=""),(Y74="")),INDEX(Calendario!$D$3:$H$55,MATCH(Z$4,Calendario!$A$3:$A$55,0),MATCH($I74,Calendario!$D$2:$H$2,0)),""))))))))</f>
        <v>44649</v>
      </c>
      <c r="AA74" s="108" t="str">
        <f>IF(ISBLANK($I74),"",IF(OR(EXACT(($I74),PROPER(TEXT(AA73,"dddd"))),(EXACT(($I74),PROPER(TEXT(AA72,"dddd"))))),"",IF(EXACT(($I74),(PROPER(TEXT(AA$3,"dddd")))),"",IF($K74=1,INDEX(Calendario!$D$3:$H$55,MATCH(AA$4,Calendario!$A$3:$A$55,0),MATCH($I74,Calendario!$D$2:$H$2,0)),IF($K74=2,IF(Z74="",INDEX(Calendario!$D$3:$H$55,MATCH(AA$4,Calendario!$A$3:$A$55,0),MATCH($I74,Calendario!$D$2:$H$2,0)),""),IF($K74=3,IF(AND((Y74=""),(Z74="")),INDEX(Calendario!$D$3:$H$55,MATCH(AA$4,Calendario!$A$3:$A$55,0),MATCH($I74,Calendario!$D$2:$H$2,0)),""),IF($K74=4,IF(AND((X74=""),(Y74=""),(Z74="")),INDEX(Calendario!$D$3:$H$55,MATCH(AA$4,Calendario!$A$3:$A$55,0),MATCH($I74,Calendario!$D$2:$H$2,0)),""))))))))</f>
        <v/>
      </c>
      <c r="AB74" s="108" t="str">
        <f>IF(ISBLANK($I74),"",IF(OR(EXACT(($I74),PROPER(TEXT(AB73,"dddd"))),(EXACT(($I74),PROPER(TEXT(AB72,"dddd"))))),"",IF(EXACT(($I74),(PROPER(TEXT(AB$3,"dddd")))),"",IF($K74=1,INDEX(Calendario!$D$3:$H$55,MATCH(AB$4,Calendario!$A$3:$A$55,0),MATCH($I74,Calendario!$D$2:$H$2,0)),IF($K74=2,IF(AA74="",INDEX(Calendario!$D$3:$H$55,MATCH(AB$4,Calendario!$A$3:$A$55,0),MATCH($I74,Calendario!$D$2:$H$2,0)),""),IF($K74=3,IF(AND((Z74=""),(AA74="")),INDEX(Calendario!$D$3:$H$55,MATCH(AB$4,Calendario!$A$3:$A$55,0),MATCH($I74,Calendario!$D$2:$H$2,0)),""),IF($K74=4,IF(AND((Y74=""),(Z74=""),(AA74="")),INDEX(Calendario!$D$3:$H$55,MATCH(AB$4,Calendario!$A$3:$A$55,0),MATCH($I74,Calendario!$D$2:$H$2,0)),""))))))))</f>
        <v/>
      </c>
      <c r="AC74" s="108" t="str">
        <f>IF(ISBLANK($I74),"",IF(OR(EXACT(($I74),PROPER(TEXT(AC73,"dddd"))),(EXACT(($I74),PROPER(TEXT(AC72,"dddd"))))),"",IF(EXACT(($I74),(PROPER(TEXT(AC$3,"dddd")))),"",IF($K74=1,INDEX(Calendario!$D$3:$H$55,MATCH(AC$4,Calendario!$A$3:$A$55,0),MATCH($I74,Calendario!$D$2:$H$2,0)),IF($K74=2,IF(AB74="",INDEX(Calendario!$D$3:$H$55,MATCH(AC$4,Calendario!$A$3:$A$55,0),MATCH($I74,Calendario!$D$2:$H$2,0)),""),IF($K74=3,IF(AND((AA74=""),(AB74="")),INDEX(Calendario!$D$3:$H$55,MATCH(AC$4,Calendario!$A$3:$A$55,0),MATCH($I74,Calendario!$D$2:$H$2,0)),""),IF($K74=4,IF(AND((Z74=""),(AA74=""),(AB74="")),INDEX(Calendario!$D$3:$H$55,MATCH(AC$4,Calendario!$A$3:$A$55,0),MATCH($I74,Calendario!$D$2:$H$2,0)),""))))))))</f>
        <v/>
      </c>
      <c r="AD74" s="108">
        <f>IF(ISBLANK($I74),"",IF(OR(EXACT(($I74),PROPER(TEXT(AD73,"dddd"))),(EXACT(($I74),PROPER(TEXT(AD72,"dddd"))))),"",IF(EXACT(($I74),(PROPER(TEXT(AD$3,"dddd")))),"",IF($K74=1,INDEX(Calendario!$D$3:$H$55,MATCH(AD$4,Calendario!$A$3:$A$55,0),MATCH($I74,Calendario!$D$2:$H$2,0)),IF($K74=2,IF(AC74="",INDEX(Calendario!$D$3:$H$55,MATCH(AD$4,Calendario!$A$3:$A$55,0),MATCH($I74,Calendario!$D$2:$H$2,0)),""),IF($K74=3,IF(AND((AB74=""),(AC74="")),INDEX(Calendario!$D$3:$H$55,MATCH(AD$4,Calendario!$A$3:$A$55,0),MATCH($I74,Calendario!$D$2:$H$2,0)),""),IF($K74=4,IF(AND((AA74=""),(AB74=""),(AC74="")),INDEX(Calendario!$D$3:$H$55,MATCH(AD$4,Calendario!$A$3:$A$55,0),MATCH($I74,Calendario!$D$2:$H$2,0)),""))))))))</f>
        <v>44677</v>
      </c>
      <c r="AE74" s="107" t="str">
        <f>IF(ISBLANK($I74),"",IF(OR(EXACT(($I74),PROPER(TEXT(AE73,"dddd"))),(EXACT(($I74),PROPER(TEXT(AE72,"dddd"))))),"",IF(EXACT(($I74),(PROPER(TEXT(AE$3,"dddd")))),"",IF($K74=1,INDEX(Calendario!$D$3:$H$55,MATCH(AE$4,Calendario!$A$3:$A$55,0),MATCH($I74,Calendario!$D$2:$H$2,0)),IF($K74=2,IF(AD74="",INDEX(Calendario!$D$3:$H$55,MATCH(AE$4,Calendario!$A$3:$A$55,0),MATCH($I74,Calendario!$D$2:$H$2,0)),""),IF($K74=3,IF(AND((AC74=""),(AD74="")),INDEX(Calendario!$D$3:$H$55,MATCH(AE$4,Calendario!$A$3:$A$55,0),MATCH($I74,Calendario!$D$2:$H$2,0)),""),IF($K74=4,IF(AND((AB74=""),(AC74=""),(AD74="")),INDEX(Calendario!$D$3:$H$55,MATCH(AE$4,Calendario!$A$3:$A$55,0),MATCH($I74,Calendario!$D$2:$H$2,0)),""))))))))</f>
        <v/>
      </c>
      <c r="AF74" s="107" t="str">
        <f>IF(ISBLANK($I74),"",IF(OR(EXACT(($I74),PROPER(TEXT(AF73,"dddd"))),(EXACT(($I74),PROPER(TEXT(AF72,"dddd"))))),"",IF(EXACT(($I74),(PROPER(TEXT(AF$3,"dddd")))),"",IF($K74=1,INDEX(Calendario!$D$3:$H$55,MATCH(AF$4,Calendario!$A$3:$A$55,0),MATCH($I74,Calendario!$D$2:$H$2,0)),IF($K74=2,IF(AE74="",INDEX(Calendario!$D$3:$H$55,MATCH(AF$4,Calendario!$A$3:$A$55,0),MATCH($I74,Calendario!$D$2:$H$2,0)),""),IF($K74=3,IF(AND((AD74=""),(AE74="")),INDEX(Calendario!$D$3:$H$55,MATCH(AF$4,Calendario!$A$3:$A$55,0),MATCH($I74,Calendario!$D$2:$H$2,0)),""),IF($K74=4,IF(AND((AC74=""),(AD74=""),(AE74="")),INDEX(Calendario!$D$3:$H$55,MATCH(AF$4,Calendario!$A$3:$A$55,0),MATCH($I74,Calendario!$D$2:$H$2,0)),""))))))))</f>
        <v/>
      </c>
      <c r="AG74" s="107" t="str">
        <f>IF(ISBLANK($I74),"",IF(OR(EXACT(($I74),PROPER(TEXT(AG73,"dddd"))),(EXACT(($I74),PROPER(TEXT(AG72,"dddd"))))),"",IF(EXACT(($I74),(PROPER(TEXT(AG$3,"dddd")))),"",IF($K74=1,INDEX(Calendario!$D$3:$H$55,MATCH(AG$4,Calendario!$A$3:$A$55,0),MATCH($I74,Calendario!$D$2:$H$2,0)),IF($K74=2,IF(AF74="",INDEX(Calendario!$D$3:$H$55,MATCH(AG$4,Calendario!$A$3:$A$55,0),MATCH($I74,Calendario!$D$2:$H$2,0)),""),IF($K74=3,IF(AND((AE74=""),(AF74="")),INDEX(Calendario!$D$3:$H$55,MATCH(AG$4,Calendario!$A$3:$A$55,0),MATCH($I74,Calendario!$D$2:$H$2,0)),""),IF($K74=4,IF(AND((AD74=""),(AE74=""),(AF74="")),INDEX(Calendario!$D$3:$H$55,MATCH(AG$4,Calendario!$A$3:$A$55,0),MATCH($I74,Calendario!$D$2:$H$2,0)),""))))))))</f>
        <v/>
      </c>
      <c r="AH74" s="107">
        <f>IF(ISBLANK($I74),"",IF(OR(EXACT(($I74),PROPER(TEXT(AH73,"dddd"))),(EXACT(($I74),PROPER(TEXT(AH72,"dddd"))))),"",IF(EXACT(($I74),(PROPER(TEXT(AH$3,"dddd")))),"",IF($K74=1,INDEX(Calendario!$D$3:$H$55,MATCH(AH$4,Calendario!$A$3:$A$55,0),MATCH($I74,Calendario!$D$2:$H$2,0)),IF($K74=2,IF(AG74="",INDEX(Calendario!$D$3:$H$55,MATCH(AH$4,Calendario!$A$3:$A$55,0),MATCH($I74,Calendario!$D$2:$H$2,0)),""),IF($K74=3,IF(AND((AF74=""),(AG74="")),INDEX(Calendario!$D$3:$H$55,MATCH(AH$4,Calendario!$A$3:$A$55,0),MATCH($I74,Calendario!$D$2:$H$2,0)),""),IF($K74=4,IF(AND((AE74=""),(AF74=""),(AG74="")),INDEX(Calendario!$D$3:$H$55,MATCH(AH$4,Calendario!$A$3:$A$55,0),MATCH($I74,Calendario!$D$2:$H$2,0)),""))))))))</f>
        <v>44705</v>
      </c>
      <c r="AI74" s="108" t="str">
        <f>IF(ISBLANK($I74),"",IF(OR(EXACT(($I74),PROPER(TEXT(AI73,"dddd"))),(EXACT(($I74),PROPER(TEXT(AI72,"dddd"))))),"",IF(EXACT(($I74),(PROPER(TEXT(AI$3,"dddd")))),"",IF($K74=1,INDEX(Calendario!$D$3:$H$55,MATCH(AI$4,Calendario!$A$3:$A$55,0),MATCH($I74,Calendario!$D$2:$H$2,0)),IF($K74=2,IF(AH74="",INDEX(Calendario!$D$3:$H$55,MATCH(AI$4,Calendario!$A$3:$A$55,0),MATCH($I74,Calendario!$D$2:$H$2,0)),""),IF($K74=3,IF(AND((AG74=""),(AH74="")),INDEX(Calendario!$D$3:$H$55,MATCH(AI$4,Calendario!$A$3:$A$55,0),MATCH($I74,Calendario!$D$2:$H$2,0)),""),IF($K74=4,IF(AND((AF74=""),(AG74=""),(AH74="")),INDEX(Calendario!$D$3:$H$55,MATCH(AI$4,Calendario!$A$3:$A$55,0),MATCH($I74,Calendario!$D$2:$H$2,0)),""))))))))</f>
        <v/>
      </c>
      <c r="AJ74" s="108" t="str">
        <f>IF(ISBLANK($I74),"",IF(OR(EXACT(($I74),PROPER(TEXT(AJ73,"dddd"))),(EXACT(($I74),PROPER(TEXT(AJ72,"dddd"))))),"",IF(EXACT(($I74),(PROPER(TEXT(AJ$3,"dddd")))),"",IF($K74=1,INDEX(Calendario!$D$3:$H$55,MATCH(AJ$4,Calendario!$A$3:$A$55,0),MATCH($I74,Calendario!$D$2:$H$2,0)),IF($K74=2,IF(AI74="",INDEX(Calendario!$D$3:$H$55,MATCH(AJ$4,Calendario!$A$3:$A$55,0),MATCH($I74,Calendario!$D$2:$H$2,0)),""),IF($K74=3,IF(AND((AH74=""),(AI74="")),INDEX(Calendario!$D$3:$H$55,MATCH(AJ$4,Calendario!$A$3:$A$55,0),MATCH($I74,Calendario!$D$2:$H$2,0)),""),IF($K74=4,IF(AND((AG74=""),(AH74=""),(AI74="")),INDEX(Calendario!$D$3:$H$55,MATCH(AJ$4,Calendario!$A$3:$A$55,0),MATCH($I74,Calendario!$D$2:$H$2,0)),""))))))))</f>
        <v/>
      </c>
      <c r="AK74" s="108" t="str">
        <f>IF(ISBLANK($I74),"",IF(OR(EXACT(($I74),PROPER(TEXT(AK73,"dddd"))),(EXACT(($I74),PROPER(TEXT(AK72,"dddd"))))),"",IF(EXACT(($I74),(PROPER(TEXT(AK$3,"dddd")))),"",IF($K74=1,INDEX(Calendario!$D$3:$H$55,MATCH(AK$4,Calendario!$A$3:$A$55,0),MATCH($I74,Calendario!$D$2:$H$2,0)),IF($K74=2,IF(AJ74="",INDEX(Calendario!$D$3:$H$55,MATCH(AK$4,Calendario!$A$3:$A$55,0),MATCH($I74,Calendario!$D$2:$H$2,0)),""),IF($K74=3,IF(AND((AI74=""),(AJ74="")),INDEX(Calendario!$D$3:$H$55,MATCH(AK$4,Calendario!$A$3:$A$55,0),MATCH($I74,Calendario!$D$2:$H$2,0)),""),IF($K74=4,IF(AND((AH74=""),(AI74=""),(AJ74="")),INDEX(Calendario!$D$3:$H$55,MATCH(AK$4,Calendario!$A$3:$A$55,0),MATCH($I74,Calendario!$D$2:$H$2,0)),""))))))))</f>
        <v/>
      </c>
      <c r="AL74" s="108">
        <f>IF(ISBLANK($I74),"",IF(OR(EXACT(($I74),PROPER(TEXT(AL73,"dddd"))),(EXACT(($I74),PROPER(TEXT(AL72,"dddd"))))),"",IF(EXACT(($I74),(PROPER(TEXT(AL$3,"dddd")))),"",IF($K74=1,INDEX(Calendario!$D$3:$H$55,MATCH(AL$4,Calendario!$A$3:$A$55,0),MATCH($I74,Calendario!$D$2:$H$2,0)),IF($K74=2,IF(AK74="",INDEX(Calendario!$D$3:$H$55,MATCH(AL$4,Calendario!$A$3:$A$55,0),MATCH($I74,Calendario!$D$2:$H$2,0)),""),IF($K74=3,IF(AND((AJ74=""),(AK74="")),INDEX(Calendario!$D$3:$H$55,MATCH(AL$4,Calendario!$A$3:$A$55,0),MATCH($I74,Calendario!$D$2:$H$2,0)),""),IF($K74=4,IF(AND((AI74=""),(AJ74=""),(AK74="")),INDEX(Calendario!$D$3:$H$55,MATCH(AL$4,Calendario!$A$3:$A$55,0),MATCH($I74,Calendario!$D$2:$H$2,0)),""))))))))</f>
        <v>44733</v>
      </c>
      <c r="AM74" s="108" t="str">
        <f>IF(ISBLANK($I74),"",IF(OR(EXACT(($I74),PROPER(TEXT(AM73,"dddd"))),(EXACT(($I74),PROPER(TEXT(AM72,"dddd"))))),"",IF(EXACT(($I74),(PROPER(TEXT(AM$3,"dddd")))),"",IF($K74=1,INDEX(Calendario!$D$3:$H$55,MATCH(AM$4,Calendario!$A$3:$A$55,0),MATCH($I74,Calendario!$D$2:$H$2,0)),IF($K74=2,IF(AL74="",INDEX(Calendario!$D$3:$H$55,MATCH(AM$4,Calendario!$A$3:$A$55,0),MATCH($I74,Calendario!$D$2:$H$2,0)),""),IF($K74=3,IF(AND((AK74=""),(AL74="")),INDEX(Calendario!$D$3:$H$55,MATCH(AM$4,Calendario!$A$3:$A$55,0),MATCH($I74,Calendario!$D$2:$H$2,0)),""),IF($K74=4,IF(AND((AJ74=""),(AK74=""),(AL74="")),INDEX(Calendario!$D$3:$H$55,MATCH(AM$4,Calendario!$A$3:$A$55,0),MATCH($I74,Calendario!$D$2:$H$2,0)),""))))))))</f>
        <v/>
      </c>
      <c r="AN74" s="107" t="str">
        <f>IF(ISBLANK($I74),"",IF(OR(EXACT(($I74),PROPER(TEXT(AN73,"dddd"))),(EXACT(($I74),PROPER(TEXT(AN72,"dddd"))))),"",IF(EXACT(($I74),(PROPER(TEXT(AN$3,"dddd")))),"",IF($K74=1,INDEX(Calendario!$D$3:$H$55,MATCH(AN$4,Calendario!$A$3:$A$55,0),MATCH($I74,Calendario!$D$2:$H$2,0)),IF($K74=2,IF(AM74="",INDEX(Calendario!$D$3:$H$55,MATCH(AN$4,Calendario!$A$3:$A$55,0),MATCH($I74,Calendario!$D$2:$H$2,0)),""),IF($K74=3,IF(AND((AL74=""),(AM74="")),INDEX(Calendario!$D$3:$H$55,MATCH(AN$4,Calendario!$A$3:$A$55,0),MATCH($I74,Calendario!$D$2:$H$2,0)),""),IF($K74=4,IF(AND((AK74=""),(AL74=""),(AM74="")),INDEX(Calendario!$D$3:$H$55,MATCH(AN$4,Calendario!$A$3:$A$55,0),MATCH($I74,Calendario!$D$2:$H$2,0)),""))))))))</f>
        <v/>
      </c>
      <c r="AO74" s="107" t="str">
        <f>IF(ISBLANK($I74),"",IF(OR(EXACT(($I74),PROPER(TEXT(AO73,"dddd"))),(EXACT(($I74),PROPER(TEXT(AO72,"dddd"))))),"",IF(EXACT(($I74),(PROPER(TEXT(AO$3,"dddd")))),"",IF($K74=1,INDEX(Calendario!$D$3:$H$55,MATCH(AO$4,Calendario!$A$3:$A$55,0),MATCH($I74,Calendario!$D$2:$H$2,0)),IF($K74=2,IF(AN74="",INDEX(Calendario!$D$3:$H$55,MATCH(AO$4,Calendario!$A$3:$A$55,0),MATCH($I74,Calendario!$D$2:$H$2,0)),""),IF($K74=3,IF(AND((AM74=""),(AN74="")),INDEX(Calendario!$D$3:$H$55,MATCH(AO$4,Calendario!$A$3:$A$55,0),MATCH($I74,Calendario!$D$2:$H$2,0)),""),IF($K74=4,IF(AND((AL74=""),(AM74=""),(AN74="")),INDEX(Calendario!$D$3:$H$55,MATCH(AO$4,Calendario!$A$3:$A$55,0),MATCH($I74,Calendario!$D$2:$H$2,0)),""))))))))</f>
        <v/>
      </c>
      <c r="AP74" s="107">
        <f>IF(ISBLANK($I74),"",IF(OR(EXACT(($I74),PROPER(TEXT(AP73,"dddd"))),(EXACT(($I74),PROPER(TEXT(AP72,"dddd"))))),"",IF(EXACT(($I74),(PROPER(TEXT(AP$3,"dddd")))),"",IF($K74=1,INDEX(Calendario!$D$3:$H$55,MATCH(AP$4,Calendario!$A$3:$A$55,0),MATCH($I74,Calendario!$D$2:$H$2,0)),IF($K74=2,IF(AO74="",INDEX(Calendario!$D$3:$H$55,MATCH(AP$4,Calendario!$A$3:$A$55,0),MATCH($I74,Calendario!$D$2:$H$2,0)),""),IF($K74=3,IF(AND((AN74=""),(AO74="")),INDEX(Calendario!$D$3:$H$55,MATCH(AP$4,Calendario!$A$3:$A$55,0),MATCH($I74,Calendario!$D$2:$H$2,0)),""),IF($K74=4,IF(AND((AM74=""),(AN74=""),(AO74="")),INDEX(Calendario!$D$3:$H$55,MATCH(AP$4,Calendario!$A$3:$A$55,0),MATCH($I74,Calendario!$D$2:$H$2,0)),""))))))))</f>
        <v>44761</v>
      </c>
      <c r="AQ74" s="107" t="str">
        <f>IF(ISBLANK($I74),"",IF(OR(EXACT(($I74),PROPER(TEXT(AQ73,"dddd"))),(EXACT(($I74),PROPER(TEXT(AQ72,"dddd"))))),"",IF(EXACT(($I74),(PROPER(TEXT(AQ$3,"dddd")))),"",IF($K74=1,INDEX(Calendario!$D$3:$H$55,MATCH(AQ$4,Calendario!$A$3:$A$55,0),MATCH($I74,Calendario!$D$2:$H$2,0)),IF($K74=2,IF(AP74="",INDEX(Calendario!$D$3:$H$55,MATCH(AQ$4,Calendario!$A$3:$A$55,0),MATCH($I74,Calendario!$D$2:$H$2,0)),""),IF($K74=3,IF(AND((AO74=""),(AP74="")),INDEX(Calendario!$D$3:$H$55,MATCH(AQ$4,Calendario!$A$3:$A$55,0),MATCH($I74,Calendario!$D$2:$H$2,0)),""),IF($K74=4,IF(AND((AN74=""),(AO74=""),(AP74="")),INDEX(Calendario!$D$3:$H$55,MATCH(AQ$4,Calendario!$A$3:$A$55,0),MATCH($I74,Calendario!$D$2:$H$2,0)),""))))))))</f>
        <v/>
      </c>
      <c r="AR74" s="108" t="str">
        <f>IF(ISBLANK($I74),"",IF(OR(EXACT(($I74),PROPER(TEXT(AR73,"dddd"))),(EXACT(($I74),PROPER(TEXT(AR72,"dddd"))))),"",IF(EXACT(($I74),(PROPER(TEXT(AR$3,"dddd")))),"",IF($K74=1,INDEX(Calendario!$D$3:$H$55,MATCH(AR$4,Calendario!$A$3:$A$55,0),MATCH($I74,Calendario!$D$2:$H$2,0)),IF($K74=2,IF(AQ74="",INDEX(Calendario!$D$3:$H$55,MATCH(AR$4,Calendario!$A$3:$A$55,0),MATCH($I74,Calendario!$D$2:$H$2,0)),""),IF($K74=3,IF(AND((AP74=""),(AQ74="")),INDEX(Calendario!$D$3:$H$55,MATCH(AR$4,Calendario!$A$3:$A$55,0),MATCH($I74,Calendario!$D$2:$H$2,0)),""),IF($K74=4,IF(AND((AO74=""),(AP74=""),(AQ74="")),INDEX(Calendario!$D$3:$H$55,MATCH(AR$4,Calendario!$A$3:$A$55,0),MATCH($I74,Calendario!$D$2:$H$2,0)),""))))))))</f>
        <v/>
      </c>
      <c r="AS74" s="108" t="str">
        <f>IF(ISBLANK($I74),"",IF(OR(EXACT(($I74),PROPER(TEXT(AS73,"dddd"))),(EXACT(($I74),PROPER(TEXT(AS72,"dddd"))))),"",IF(EXACT(($I74),(PROPER(TEXT(AS$3,"dddd")))),"",IF($K74=1,INDEX(Calendario!$D$3:$H$55,MATCH(AS$4,Calendario!$A$3:$A$55,0),MATCH($I74,Calendario!$D$2:$H$2,0)),IF($K74=2,IF(AR74="",INDEX(Calendario!$D$3:$H$55,MATCH(AS$4,Calendario!$A$3:$A$55,0),MATCH($I74,Calendario!$D$2:$H$2,0)),""),IF($K74=3,IF(AND((AQ74=""),(AR74="")),INDEX(Calendario!$D$3:$H$55,MATCH(AS$4,Calendario!$A$3:$A$55,0),MATCH($I74,Calendario!$D$2:$H$2,0)),""),IF($K74=4,IF(AND((AP74=""),(AQ74=""),(AR74="")),INDEX(Calendario!$D$3:$H$55,MATCH(AS$4,Calendario!$A$3:$A$55,0),MATCH($I74,Calendario!$D$2:$H$2,0)),""))))))))</f>
        <v/>
      </c>
      <c r="AT74" s="108">
        <f>IF(ISBLANK($I74),"",IF(OR(EXACT(($I74),PROPER(TEXT(AT73,"dddd"))),(EXACT(($I74),PROPER(TEXT(AT72,"dddd"))))),"",IF(EXACT(($I74),(PROPER(TEXT(AT$3,"dddd")))),"",IF($K74=1,INDEX(Calendario!$D$3:$H$55,MATCH(AT$4,Calendario!$A$3:$A$55,0),MATCH($I74,Calendario!$D$2:$H$2,0)),IF($K74=2,IF(AS74="",INDEX(Calendario!$D$3:$H$55,MATCH(AT$4,Calendario!$A$3:$A$55,0),MATCH($I74,Calendario!$D$2:$H$2,0)),""),IF($K74=3,IF(AND((AR74=""),(AS74="")),INDEX(Calendario!$D$3:$H$55,MATCH(AT$4,Calendario!$A$3:$A$55,0),MATCH($I74,Calendario!$D$2:$H$2,0)),""),IF($K74=4,IF(AND((AQ74=""),(AR74=""),(AS74="")),INDEX(Calendario!$D$3:$H$55,MATCH(AT$4,Calendario!$A$3:$A$55,0),MATCH($I74,Calendario!$D$2:$H$2,0)),""))))))))</f>
        <v>44789</v>
      </c>
      <c r="AU74" s="108" t="str">
        <f>IF(ISBLANK($I74),"",IF(OR(EXACT(($I74),PROPER(TEXT(AU73,"dddd"))),(EXACT(($I74),PROPER(TEXT(AU72,"dddd"))))),"",IF(EXACT(($I74),(PROPER(TEXT(AU$3,"dddd")))),"",IF($K74=1,INDEX(Calendario!$D$3:$H$55,MATCH(AU$4,Calendario!$A$3:$A$55,0),MATCH($I74,Calendario!$D$2:$H$2,0)),IF($K74=2,IF(AT74="",INDEX(Calendario!$D$3:$H$55,MATCH(AU$4,Calendario!$A$3:$A$55,0),MATCH($I74,Calendario!$D$2:$H$2,0)),""),IF($K74=3,IF(AND((AS74=""),(AT74="")),INDEX(Calendario!$D$3:$H$55,MATCH(AU$4,Calendario!$A$3:$A$55,0),MATCH($I74,Calendario!$D$2:$H$2,0)),""),IF($K74=4,IF(AND((AR74=""),(AS74=""),(AT74="")),INDEX(Calendario!$D$3:$H$55,MATCH(AU$4,Calendario!$A$3:$A$55,0),MATCH($I74,Calendario!$D$2:$H$2,0)),""))))))))</f>
        <v/>
      </c>
      <c r="AV74" s="107" t="str">
        <f>IF(ISBLANK($I74),"",IF(OR(EXACT(($I74),PROPER(TEXT(AV73,"dddd"))),(EXACT(($I74),PROPER(TEXT(AV72,"dddd"))))),"",IF(EXACT(($I74),(PROPER(TEXT(AV$3,"dddd")))),"",IF($K74=1,INDEX(Calendario!$D$3:$H$55,MATCH(AV$4,Calendario!$A$3:$A$55,0),MATCH($I74,Calendario!$D$2:$H$2,0)),IF($K74=2,IF(AU74="",INDEX(Calendario!$D$3:$H$55,MATCH(AV$4,Calendario!$A$3:$A$55,0),MATCH($I74,Calendario!$D$2:$H$2,0)),""),IF($K74=3,IF(AND((AT74=""),(AU74="")),INDEX(Calendario!$D$3:$H$55,MATCH(AV$4,Calendario!$A$3:$A$55,0),MATCH($I74,Calendario!$D$2:$H$2,0)),""),IF($K74=4,IF(AND((AS74=""),(AT74=""),(AU74="")),INDEX(Calendario!$D$3:$H$55,MATCH(AV$4,Calendario!$A$3:$A$55,0),MATCH($I74,Calendario!$D$2:$H$2,0)),""))))))))</f>
        <v/>
      </c>
      <c r="AW74" s="107" t="str">
        <f>IF(ISBLANK($I74),"",IF(OR(EXACT(($I74),PROPER(TEXT(AW73,"dddd"))),(EXACT(($I74),PROPER(TEXT(AW72,"dddd"))))),"",IF(EXACT(($I74),(PROPER(TEXT(AW$3,"dddd")))),"",IF($K74=1,INDEX(Calendario!$D$3:$H$55,MATCH(AW$4,Calendario!$A$3:$A$55,0),MATCH($I74,Calendario!$D$2:$H$2,0)),IF($K74=2,IF(AV74="",INDEX(Calendario!$D$3:$H$55,MATCH(AW$4,Calendario!$A$3:$A$55,0),MATCH($I74,Calendario!$D$2:$H$2,0)),""),IF($K74=3,IF(AND((AU74=""),(AV74="")),INDEX(Calendario!$D$3:$H$55,MATCH(AW$4,Calendario!$A$3:$A$55,0),MATCH($I74,Calendario!$D$2:$H$2,0)),""),IF($K74=4,IF(AND((AT74=""),(AU74=""),(AV74="")),INDEX(Calendario!$D$3:$H$55,MATCH(AW$4,Calendario!$A$3:$A$55,0),MATCH($I74,Calendario!$D$2:$H$2,0)),""))))))))</f>
        <v/>
      </c>
      <c r="AX74" s="107">
        <f>IF(ISBLANK($I74),"",IF(OR(EXACT(($I74),PROPER(TEXT(AX73,"dddd"))),(EXACT(($I74),PROPER(TEXT(AX72,"dddd"))))),"",IF(EXACT(($I74),(PROPER(TEXT(AX$3,"dddd")))),"",IF($K74=1,INDEX(Calendario!$D$3:$H$55,MATCH(AX$4,Calendario!$A$3:$A$55,0),MATCH($I74,Calendario!$D$2:$H$2,0)),IF($K74=2,IF(AW74="",INDEX(Calendario!$D$3:$H$55,MATCH(AX$4,Calendario!$A$3:$A$55,0),MATCH($I74,Calendario!$D$2:$H$2,0)),""),IF($K74=3,IF(AND((AV74=""),(AW74="")),INDEX(Calendario!$D$3:$H$55,MATCH(AX$4,Calendario!$A$3:$A$55,0),MATCH($I74,Calendario!$D$2:$H$2,0)),""),IF($K74=4,IF(AND((AU74=""),(AV74=""),(AW74="")),INDEX(Calendario!$D$3:$H$55,MATCH(AX$4,Calendario!$A$3:$A$55,0),MATCH($I74,Calendario!$D$2:$H$2,0)),""))))))))</f>
        <v>44817</v>
      </c>
      <c r="AY74" s="107" t="str">
        <f>IF(ISBLANK($I74),"",IF(OR(EXACT(($I74),PROPER(TEXT(AY73,"dddd"))),(EXACT(($I74),PROPER(TEXT(AY72,"dddd"))))),"",IF(EXACT(($I74),(PROPER(TEXT(AY$3,"dddd")))),"",IF($K74=1,INDEX(Calendario!$D$3:$H$55,MATCH(AY$4,Calendario!$A$3:$A$55,0),MATCH($I74,Calendario!$D$2:$H$2,0)),IF($K74=2,IF(AX74="",INDEX(Calendario!$D$3:$H$55,MATCH(AY$4,Calendario!$A$3:$A$55,0),MATCH($I74,Calendario!$D$2:$H$2,0)),""),IF($K74=3,IF(AND((AW74=""),(AX74="")),INDEX(Calendario!$D$3:$H$55,MATCH(AY$4,Calendario!$A$3:$A$55,0),MATCH($I74,Calendario!$D$2:$H$2,0)),""),IF($K74=4,IF(AND((AV74=""),(AW74=""),(AX74="")),INDEX(Calendario!$D$3:$H$55,MATCH(AY$4,Calendario!$A$3:$A$55,0),MATCH($I74,Calendario!$D$2:$H$2,0)),""))))))))</f>
        <v/>
      </c>
      <c r="AZ74" s="107" t="str">
        <f>IF(ISBLANK($I74),"",IF(OR(EXACT(($I74),PROPER(TEXT(AZ73,"dddd"))),(EXACT(($I74),PROPER(TEXT(AZ72,"dddd"))))),"",IF(EXACT(($I74),(PROPER(TEXT(AZ$3,"dddd")))),"",IF($K74=1,INDEX(Calendario!$D$3:$H$55,MATCH(AZ$4,Calendario!$A$3:$A$55,0),MATCH($I74,Calendario!$D$2:$H$2,0)),IF($K74=2,IF(AY74="",INDEX(Calendario!$D$3:$H$55,MATCH(AZ$4,Calendario!$A$3:$A$55,0),MATCH($I74,Calendario!$D$2:$H$2,0)),""),IF($K74=3,IF(AND((AX74=""),(AY74="")),INDEX(Calendario!$D$3:$H$55,MATCH(AZ$4,Calendario!$A$3:$A$55,0),MATCH($I74,Calendario!$D$2:$H$2,0)),""),IF($K74=4,IF(AND((AW74=""),(AX74=""),(AY74="")),INDEX(Calendario!$D$3:$H$55,MATCH(AZ$4,Calendario!$A$3:$A$55,0),MATCH($I74,Calendario!$D$2:$H$2,0)),""))))))))</f>
        <v/>
      </c>
      <c r="BA74" s="108" t="str">
        <f>IF(ISBLANK($I74),"",IF(OR(EXACT(($I74),PROPER(TEXT(BA73,"dddd"))),(EXACT(($I74),PROPER(TEXT(BA72,"dddd"))))),"",IF(EXACT(($I74),(PROPER(TEXT(BA$3,"dddd")))),"",IF($K74=1,INDEX(Calendario!$D$3:$H$55,MATCH(BA$4,Calendario!$A$3:$A$55,0),MATCH($I74,Calendario!$D$2:$H$2,0)),IF($K74=2,IF(AZ74="",INDEX(Calendario!$D$3:$H$55,MATCH(BA$4,Calendario!$A$3:$A$55,0),MATCH($I74,Calendario!$D$2:$H$2,0)),""),IF($K74=3,IF(AND((AY74=""),(AZ74="")),INDEX(Calendario!$D$3:$H$55,MATCH(BA$4,Calendario!$A$3:$A$55,0),MATCH($I74,Calendario!$D$2:$H$2,0)),""),IF($K74=4,IF(AND((AX74=""),(AY74=""),(AZ74="")),INDEX(Calendario!$D$3:$H$55,MATCH(BA$4,Calendario!$A$3:$A$55,0),MATCH($I74,Calendario!$D$2:$H$2,0)),""))))))))</f>
        <v/>
      </c>
      <c r="BB74" s="108">
        <f>IF(ISBLANK($I74),"",IF(OR(EXACT(($I74),PROPER(TEXT(BB73,"dddd"))),(EXACT(($I74),PROPER(TEXT(BB72,"dddd"))))),"",IF(EXACT(($I74),(PROPER(TEXT(BB$3,"dddd")))),"",IF($K74=1,INDEX(Calendario!$D$3:$H$55,MATCH(BB$4,Calendario!$A$3:$A$55,0),MATCH($I74,Calendario!$D$2:$H$2,0)),IF($K74=2,IF(BA74="",INDEX(Calendario!$D$3:$H$55,MATCH(BB$4,Calendario!$A$3:$A$55,0),MATCH($I74,Calendario!$D$2:$H$2,0)),""),IF($K74=3,IF(AND((AZ74=""),(BA74="")),INDEX(Calendario!$D$3:$H$55,MATCH(BB$4,Calendario!$A$3:$A$55,0),MATCH($I74,Calendario!$D$2:$H$2,0)),""),IF($K74=4,IF(AND((AY74=""),(AZ74=""),(BA74="")),INDEX(Calendario!$D$3:$H$55,MATCH(BB$4,Calendario!$A$3:$A$55,0),MATCH($I74,Calendario!$D$2:$H$2,0)),""))))))))</f>
        <v>44845</v>
      </c>
      <c r="BC74" s="108" t="str">
        <f>IF(ISBLANK($I74),"",IF(OR(EXACT(($I74),PROPER(TEXT(BC73,"dddd"))),(EXACT(($I74),PROPER(TEXT(BC72,"dddd"))))),"",IF(EXACT(($I74),(PROPER(TEXT(BC$3,"dddd")))),"",IF($K74=1,INDEX(Calendario!$D$3:$H$55,MATCH(BC$4,Calendario!$A$3:$A$55,0),MATCH($I74,Calendario!$D$2:$H$2,0)),IF($K74=2,IF(BB74="",INDEX(Calendario!$D$3:$H$55,MATCH(BC$4,Calendario!$A$3:$A$55,0),MATCH($I74,Calendario!$D$2:$H$2,0)),""),IF($K74=3,IF(AND((BA74=""),(BB74="")),INDEX(Calendario!$D$3:$H$55,MATCH(BC$4,Calendario!$A$3:$A$55,0),MATCH($I74,Calendario!$D$2:$H$2,0)),""),IF($K74=4,IF(AND((AZ74=""),(BA74=""),(BB74="")),INDEX(Calendario!$D$3:$H$55,MATCH(BC$4,Calendario!$A$3:$A$55,0),MATCH($I74,Calendario!$D$2:$H$2,0)),""))))))))</f>
        <v/>
      </c>
      <c r="BD74" s="108" t="str">
        <f>IF(ISBLANK($I74),"",IF(OR(EXACT(($I74),PROPER(TEXT(BD73,"dddd"))),(EXACT(($I74),PROPER(TEXT(BD72,"dddd"))))),"",IF(EXACT(($I74),(PROPER(TEXT(BD$3,"dddd")))),"",IF($K74=1,INDEX(Calendario!$D$3:$H$55,MATCH(BD$4,Calendario!$A$3:$A$55,0),MATCH($I74,Calendario!$D$2:$H$2,0)),IF($K74=2,IF(BC74="",INDEX(Calendario!$D$3:$H$55,MATCH(BD$4,Calendario!$A$3:$A$55,0),MATCH($I74,Calendario!$D$2:$H$2,0)),""),IF($K74=3,IF(AND((BB74=""),(BC74="")),INDEX(Calendario!$D$3:$H$55,MATCH(BD$4,Calendario!$A$3:$A$55,0),MATCH($I74,Calendario!$D$2:$H$2,0)),""),IF($K74=4,IF(AND((BA74=""),(BB74=""),(BC74="")),INDEX(Calendario!$D$3:$H$55,MATCH(BD$4,Calendario!$A$3:$A$55,0),MATCH($I74,Calendario!$D$2:$H$2,0)),""))))))))</f>
        <v/>
      </c>
      <c r="BE74" s="107" t="str">
        <f>IF(ISBLANK($I74),"",IF(OR(EXACT(($I74),PROPER(TEXT(BE73,"dddd"))),(EXACT(($I74),PROPER(TEXT(BE72,"dddd"))))),"",IF(EXACT(($I74),(PROPER(TEXT(BE$3,"dddd")))),"",IF($K74=1,INDEX(Calendario!$D$3:$H$55,MATCH(BE$4,Calendario!$A$3:$A$55,0),MATCH($I74,Calendario!$D$2:$H$2,0)),IF($K74=2,IF(BD74="",INDEX(Calendario!$D$3:$H$55,MATCH(BE$4,Calendario!$A$3:$A$55,0),MATCH($I74,Calendario!$D$2:$H$2,0)),""),IF($K74=3,IF(AND((BC74=""),(BD74="")),INDEX(Calendario!$D$3:$H$55,MATCH(BE$4,Calendario!$A$3:$A$55,0),MATCH($I74,Calendario!$D$2:$H$2,0)),""),IF($K74=4,IF(AND((BB74=""),(BC74=""),(BD74="")),INDEX(Calendario!$D$3:$H$55,MATCH(BE$4,Calendario!$A$3:$A$55,0),MATCH($I74,Calendario!$D$2:$H$2,0)),""))))))))</f>
        <v/>
      </c>
      <c r="BF74" s="107">
        <f>IF(ISBLANK($I74),"",IF(OR(EXACT(($I74),PROPER(TEXT(BF73,"dddd"))),(EXACT(($I74),PROPER(TEXT(BF72,"dddd"))))),"",IF(EXACT(($I74),(PROPER(TEXT(BF$3,"dddd")))),"",IF($K74=1,INDEX(Calendario!$D$3:$H$55,MATCH(BF$4,Calendario!$A$3:$A$55,0),MATCH($I74,Calendario!$D$2:$H$2,0)),IF($K74=2,IF(BE74="",INDEX(Calendario!$D$3:$H$55,MATCH(BF$4,Calendario!$A$3:$A$55,0),MATCH($I74,Calendario!$D$2:$H$2,0)),""),IF($K74=3,IF(AND((BD74=""),(BE74="")),INDEX(Calendario!$D$3:$H$55,MATCH(BF$4,Calendario!$A$3:$A$55,0),MATCH($I74,Calendario!$D$2:$H$2,0)),""),IF($K74=4,IF(AND((BC74=""),(BD74=""),(BE74="")),INDEX(Calendario!$D$3:$H$55,MATCH(BF$4,Calendario!$A$3:$A$55,0),MATCH($I74,Calendario!$D$2:$H$2,0)),""))))))))</f>
        <v>44873</v>
      </c>
      <c r="BG74" s="107" t="str">
        <f>IF(ISBLANK($I74),"",IF(OR(EXACT(($I74),PROPER(TEXT(BG73,"dddd"))),(EXACT(($I74),PROPER(TEXT(BG72,"dddd"))))),"",IF(EXACT(($I74),(PROPER(TEXT(BG$3,"dddd")))),"",IF($K74=1,INDEX(Calendario!$D$3:$H$55,MATCH(BG$4,Calendario!$A$3:$A$55,0),MATCH($I74,Calendario!$D$2:$H$2,0)),IF($K74=2,IF(BF74="",INDEX(Calendario!$D$3:$H$55,MATCH(BG$4,Calendario!$A$3:$A$55,0),MATCH($I74,Calendario!$D$2:$H$2,0)),""),IF($K74=3,IF(AND((BE74=""),(BF74="")),INDEX(Calendario!$D$3:$H$55,MATCH(BG$4,Calendario!$A$3:$A$55,0),MATCH($I74,Calendario!$D$2:$H$2,0)),""),IF($K74=4,IF(AND((BD74=""),(BE74=""),(BF74="")),INDEX(Calendario!$D$3:$H$55,MATCH(BG$4,Calendario!$A$3:$A$55,0),MATCH($I74,Calendario!$D$2:$H$2,0)),""))))))))</f>
        <v/>
      </c>
      <c r="BH74" s="107" t="str">
        <f>IF(ISBLANK($I74),"",IF(OR(EXACT(($I74),PROPER(TEXT(BH73,"dddd"))),(EXACT(($I74),PROPER(TEXT(BH72,"dddd"))))),"",IF(EXACT(($I74),(PROPER(TEXT(BH$3,"dddd")))),"",IF($K74=1,INDEX(Calendario!$D$3:$H$55,MATCH(BH$4,Calendario!$A$3:$A$55,0),MATCH($I74,Calendario!$D$2:$H$2,0)),IF($K74=2,IF(BG74="",INDEX(Calendario!$D$3:$H$55,MATCH(BH$4,Calendario!$A$3:$A$55,0),MATCH($I74,Calendario!$D$2:$H$2,0)),""),IF($K74=3,IF(AND((BF74=""),(BG74="")),INDEX(Calendario!$D$3:$H$55,MATCH(BH$4,Calendario!$A$3:$A$55,0),MATCH($I74,Calendario!$D$2:$H$2,0)),""),IF($K74=4,IF(AND((BE74=""),(BF74=""),(BG74="")),INDEX(Calendario!$D$3:$H$55,MATCH(BH$4,Calendario!$A$3:$A$55,0),MATCH($I74,Calendario!$D$2:$H$2,0)),""))))))))</f>
        <v/>
      </c>
      <c r="BI74" s="108" t="str">
        <f>IF(ISBLANK($I74),"",IF(OR(EXACT(($I74),PROPER(TEXT(BI73,"dddd"))),(EXACT(($I74),PROPER(TEXT(BI72,"dddd"))))),"",IF(EXACT(($I74),(PROPER(TEXT(BI$3,"dddd")))),"",IF($K74=1,INDEX(Calendario!$D$3:$H$55,MATCH(BI$4,Calendario!$A$3:$A$55,0),MATCH($I74,Calendario!$D$2:$H$2,0)),IF($K74=2,IF(BH74="",INDEX(Calendario!$D$3:$H$55,MATCH(BI$4,Calendario!$A$3:$A$55,0),MATCH($I74,Calendario!$D$2:$H$2,0)),""),IF($K74=3,IF(AND((BG74=""),(BH74="")),INDEX(Calendario!$D$3:$H$55,MATCH(BI$4,Calendario!$A$3:$A$55,0),MATCH($I74,Calendario!$D$2:$H$2,0)),""),IF($K74=4,IF(AND((BF74=""),(BG74=""),(BH74="")),INDEX(Calendario!$D$3:$H$55,MATCH(BI$4,Calendario!$A$3:$A$55,0),MATCH($I74,Calendario!$D$2:$H$2,0)),""))))))))</f>
        <v/>
      </c>
      <c r="BJ74" s="108">
        <f>IF(ISBLANK($I74),"",IF(OR(EXACT(($I74),PROPER(TEXT(BJ73,"dddd"))),(EXACT(($I74),PROPER(TEXT(BJ72,"dddd"))))),"",IF(EXACT(($I74),(PROPER(TEXT(BJ$3,"dddd")))),"",IF($K74=1,INDEX(Calendario!$D$3:$H$55,MATCH(BJ$4,Calendario!$A$3:$A$55,0),MATCH($I74,Calendario!$D$2:$H$2,0)),IF($K74=2,IF(BI74="",INDEX(Calendario!$D$3:$H$55,MATCH(BJ$4,Calendario!$A$3:$A$55,0),MATCH($I74,Calendario!$D$2:$H$2,0)),""),IF($K74=3,IF(AND((BH74=""),(BI74="")),INDEX(Calendario!$D$3:$H$55,MATCH(BJ$4,Calendario!$A$3:$A$55,0),MATCH($I74,Calendario!$D$2:$H$2,0)),""),IF($K74=4,IF(AND((BG74=""),(BH74=""),(BI74="")),INDEX(Calendario!$D$3:$H$55,MATCH(BJ$4,Calendario!$A$3:$A$55,0),MATCH($I74,Calendario!$D$2:$H$2,0)),""))))))))</f>
        <v>44901</v>
      </c>
      <c r="BK74" s="108" t="str">
        <f>IF(ISBLANK($I74),"",IF(OR(EXACT(($I74),PROPER(TEXT(BK73,"dddd"))),(EXACT(($I74),PROPER(TEXT(BK72,"dddd"))))),"",IF(EXACT(($I74),(PROPER(TEXT(BK$3,"dddd")))),"",IF($K74=1,INDEX(Calendario!$D$3:$H$55,MATCH(BK$4,Calendario!$A$3:$A$55,0),MATCH($I74,Calendario!$D$2:$H$2,0)),IF($K74=2,IF(BJ74="",INDEX(Calendario!$D$3:$H$55,MATCH(BK$4,Calendario!$A$3:$A$55,0),MATCH($I74,Calendario!$D$2:$H$2,0)),""),IF($K74=3,IF(AND((BI74=""),(BJ74="")),INDEX(Calendario!$D$3:$H$55,MATCH(BK$4,Calendario!$A$3:$A$55,0),MATCH($I74,Calendario!$D$2:$H$2,0)),""),IF($K74=4,IF(AND((BH74=""),(BI74=""),(BJ74="")),INDEX(Calendario!$D$3:$H$55,MATCH(BK$4,Calendario!$A$3:$A$55,0),MATCH($I74,Calendario!$D$2:$H$2,0)),""))))))))</f>
        <v/>
      </c>
      <c r="BL74" s="108" t="str">
        <f>IF(ISBLANK($I74),"",IF(OR(EXACT(($I74),PROPER(TEXT(BL73,"dddd"))),(EXACT(($I74),PROPER(TEXT(BL72,"dddd"))))),"",IF(EXACT(($I74),(PROPER(TEXT(BL$3,"dddd")))),"",IF($K74=1,INDEX(Calendario!$D$3:$H$55,MATCH(BL$4,Calendario!$A$3:$A$55,0),MATCH($I74,Calendario!$D$2:$H$2,0)),IF($K74=2,IF(BK74="",INDEX(Calendario!$D$3:$H$55,MATCH(BL$4,Calendario!$A$3:$A$55,0),MATCH($I74,Calendario!$D$2:$H$2,0)),""),IF($K74=3,IF(AND((BJ74=""),(BK74="")),INDEX(Calendario!$D$3:$H$55,MATCH(BL$4,Calendario!$A$3:$A$55,0),MATCH($I74,Calendario!$D$2:$H$2,0)),""),IF($K74=4,IF(AND((BI74=""),(BJ74=""),(BK74="")),INDEX(Calendario!$D$3:$H$55,MATCH(BL$4,Calendario!$A$3:$A$55,0),MATCH($I74,Calendario!$D$2:$H$2,0)),""))))))))</f>
        <v/>
      </c>
      <c r="BM74" s="108" t="str">
        <f>IF(ISBLANK($I74),"",IF(OR(EXACT(($I74),PROPER(TEXT(BM73,"dddd"))),(EXACT(($I74),PROPER(TEXT(BM72,"dddd"))))),"",IF(EXACT(($I74),(PROPER(TEXT(BM$3,"dddd")))),"",IF($K74=1,INDEX(Calendario!$D$3:$H$55,MATCH(BM$4,Calendario!$A$3:$A$55,0),MATCH($I74,Calendario!$D$2:$H$2,0)),IF($K74=2,IF(BL74="",INDEX(Calendario!$D$3:$H$55,MATCH(BM$4,Calendario!$A$3:$A$55,0),MATCH($I74,Calendario!$D$2:$H$2,0)),""),IF($K74=3,IF(AND((BK74=""),(BL74="")),INDEX(Calendario!$D$3:$H$55,MATCH(BM$4,Calendario!$A$3:$A$55,0),MATCH($I74,Calendario!$D$2:$H$2,0)),""),IF($K74=4,IF(AND((BJ74=""),(BK74=""),(BL74="")),INDEX(Calendario!$D$3:$H$55,MATCH(BM$4,Calendario!$A$3:$A$55,0),MATCH($I74,Calendario!$D$2:$H$2,0)),""))))))))</f>
        <v/>
      </c>
      <c r="BO74" s="88" t="s">
        <v>1211</v>
      </c>
    </row>
    <row r="75" spans="1:67" s="88" customFormat="1" ht="26.25" customHeight="1" x14ac:dyDescent="0.25">
      <c r="A75" s="178" t="str">
        <f t="shared" si="1"/>
        <v/>
      </c>
      <c r="B75" s="176" t="s">
        <v>1283</v>
      </c>
      <c r="C75" s="176" t="s">
        <v>1577</v>
      </c>
      <c r="D75" s="177" t="str">
        <f>IF(ISNA(VLOOKUP(C75,TSeccBS!$D:$H,5,FALSE)),"",VLOOKUP(C75,TSeccBS!$D:$H,5,FALSE))</f>
        <v>VALLEDUPAR</v>
      </c>
      <c r="E75" s="176" t="s">
        <v>621</v>
      </c>
      <c r="F75" s="176" t="s">
        <v>1214</v>
      </c>
      <c r="G75" s="177" t="str">
        <f>IF(ISNA(VLOOKUP(F75,Tmunic!$C$2:$D$1160,2,FALSE)),"",VLOOKUP(F75,Tmunic!$C$2:$D$1160,2,FALSE))</f>
        <v/>
      </c>
      <c r="H75" s="184" t="str">
        <f>IF(ISNA(VLOOKUP(G75,TDirReg!$F$1:$H$184,3,0)),"",VLOOKUP(G75,TDirReg!$F$1:$H$184,3,0))</f>
        <v/>
      </c>
      <c r="I75" s="196" t="s">
        <v>129</v>
      </c>
      <c r="J75" s="195" t="s">
        <v>1735</v>
      </c>
      <c r="K75" s="197">
        <v>1</v>
      </c>
      <c r="L75" s="202" t="str">
        <f t="shared" si="2"/>
        <v/>
      </c>
      <c r="M75" s="107" t="str">
        <f>IF(ISBLANK($I75),"",IF(EXACT(($I75),(PROPER(TEXT(M$3,"dddd")))),"",IF(EXACT(M$4,$J75),IF($K75=1,INDEX(Calendario!$D$3:$H$55,MATCH(M$4,Calendario!$A$3:$A$55,0),MATCH($I75,Calendario!$D$2:$H$2,0)),INDEX(Calendario!$D$3:$H$55,MATCH($J75,Calendario!$A$3:$A$55,0),MATCH($I75,Calendario!$D$2:$H$2,0))),"")))</f>
        <v/>
      </c>
      <c r="N75" s="107">
        <f>IF(ISBLANK($I75),"",IF(OR(EXACT(($I75),PROPER(TEXT(N73,"dddd"))),(EXACT(($I75),PROPER(TEXT(N74,"dddd"))))),"",IF(EXACT(($I75),(PROPER(TEXT(N$3,"dddd")))),"",IF(EXACT(N$4,$J75),IF(M75="",IF(OR(($K75=4),($K75=3),($K75=2),($K75=1)),INDEX(Calendario!$D$3:$H$55,MATCH(N$4,Calendario!$A$3:$A$55,0),MATCH($I75,Calendario!$D$2:$H$2,0)),"")),IF($K75=1,IF(AND(M75="",EXACT((N$4),(CONCATENATE(Calendario!$A$1," ",(MID($J75,8,2))+1)))),INDEX(Calendario!$D$3:$H$55,MATCH(N$4,Calendario!$A$3:$A$55,0),MATCH($I75,Calendario!$D$2:$H$2,0)),IF(M75="","",INDEX(Calendario!$D$3:$H$55,MATCH(N$4,Calendario!$A$3:$A$55,0),MATCH($I75,Calendario!$D$2:$H$2,0)))),IF($K75=2,IF(M75="",IF(EXACT($K75,N$4),INDEX(Calendario!$D$3:$H$55,MATCH(N$4,Calendario!$A$3:$A$55,0),MATCH($I75,Calendario!$D$2:$H$2,0)),""),""),IF($K75=3,IF((M75=""),IF(EXACT($K75,N$4),INDEX(Calendario!$D$3:$H$55,MATCH(N$4,Calendario!$A$3:$A$55,0),MATCH($I75,Calendario!$D$2:$H$2,0)),""),""),IF($K75=4,IF((M75=""),IF(EXACT($K75,N$4),INDEX(Calendario!$D$3:$H$55,MATCH(N$4,Calendario!$A$3:$A$55,0),MATCH($I75,Calendario!$D$2:$H$2,0)),""),""),1))))))))</f>
        <v>44568</v>
      </c>
      <c r="O75" s="107">
        <f>IF(ISBLANK($I75),"",IF(EXACT(($I75),(PROPER(TEXT(O$3,"dddd")))),"",IF(OR(EXACT(($I75),PROPER(TEXT(O73,"dddd"))),(EXACT(($I75),PROPER(TEXT(O74,"dddd"))))),"",IF(EXACT(O$4,$J75),IF(N75="",IF(OR(($K75=4),($K75=3),($K75=2),($K75=1)),INDEX(Calendario!$D$3:$H$55,MATCH(O$4,Calendario!$A$3:$A$55,0),MATCH($I75,Calendario!$D$2:$H$2,0)),"")),IF($K75=1,IF(AND(M75="",EXACT((O$4),(CONCATENATE(Calendario!$A$1," ",(MID($J75,8,2))+1)))),INDEX(Calendario!$D$3:$H$55,MATCH(O$4,Calendario!$A$3:$A$55,0),MATCH($I75,Calendario!$D$2:$H$2,0)),IF(N75="",IF(EXACT(($I75),(PROPER(TEXT(N$3,"dddd")))),INDEX(Calendario!$D$3:$H$55,MATCH(O$4,Calendario!$A$3:$A$55,0),MATCH($I75,Calendario!$D$2:$H$2,0)),""),INDEX(Calendario!$D$3:$H$55,MATCH(O$4,Calendario!$A$3:$A$55,0),MATCH($I75,Calendario!$D$2:$H$2,0)))),IF(EXACT($M$4,"Semana 1"),IF($K75=2,IF(N75="",IF(OR(($J75="Semana 1"),($J75="Semana 2"),($J75="Semana 3")),INDEX(Calendario!$D$3:$H$55,MATCH(O$4,Calendario!$A$3:$A$55,0),MATCH($I75,Calendario!$D$2:$H$2,0)),""),""),IF($K75=3,IF(AND((M75=""),(N75="")),IF(OR(($J75="Semana 1"),($J75="Semana 2"),($J75="Semana 3")),INDEX(Calendario!$D$3:$H$55,MATCH(O$4,Calendario!$A$3:$A$55,0),MATCH($I75,Calendario!$D$2:$H$2,0)),""),""),IF($K75=4,IF(AND((M75=""),(N75="")),IF(OR(($J75="Semana 1"),($J75="Semana 2"),($J75="Semana 3")),INDEX(Calendario!$D$3:$H$55,MATCH(O$4,Calendario!$A$3:$A$55,0),MATCH($I75,Calendario!$D$2:$H$2,0)),""),"")))),IF($K75=2,IF(N75="",IF(OR(($J75="Semana 1"),($J75="Semana 2")),INDEX(Calendario!$D$3:$H$55,MATCH(O$4,Calendario!$A$3:$A$55,0),MATCH($I75,Calendario!$D$2:$H$2,0)),""),""),IF($K75=3,IF(AND((M75=""),(N75="")),IF(OR(($J75="Semana 1"),($J75="Semana 2")),INDEX(Calendario!$D$3:$H$55,MATCH(O$4,Calendario!$A$3:$A$55,0),MATCH($I75,Calendario!$D$2:$H$2,0)),""),""),IF($K75=4,IF(AND((M75=""),(N75="")),IF(OR(($J75="Semana 1"),($J75="Semana 2")),INDEX(Calendario!$D$3:$H$55,MATCH(O$4,Calendario!$A$3:$A$55,0),MATCH($I75,Calendario!$D$2:$H$2,0)),""),""))))))))))</f>
        <v>44575</v>
      </c>
      <c r="P75" s="107">
        <f>IF(ISBLANK($I75),"",IF(EXACT(($I75),(PROPER(TEXT(P$3,"dddd")))),"",IF(OR(EXACT(($I75),PROPER(TEXT(P73,"dddd"))),(EXACT(($I75),PROPER(TEXT(P74,"dddd"))))),"",IF(EXACT(P$4,$J75),IF(O75="",IF(OR(($K75=4),($K75=3),($K75=2),($K75=1)),INDEX(Calendario!$D$3:$H$55,MATCH(P$4,Calendario!$A$3:$A$55,0),MATCH($I75,Calendario!$D$2:$H$2,0)),"")),IF($K75=1,IF(AND(M75="",EXACT((P$4),(CONCATENATE(Calendario!$A$1," ",(MID($J75,8,2))+1)))),INDEX(Calendario!$D$3:$H$55,MATCH(P$4,Calendario!$A$3:$A$55,0),MATCH($I75,Calendario!$D$2:$H$2,0)),IF(O75="",IF(EXACT(($I75),(PROPER(TEXT(O$3,"dddd")))),INDEX(Calendario!$D$3:$H$55,MATCH(P$4,Calendario!$A$3:$A$55,0),MATCH($I75,Calendario!$D$2:$H$2,0)),""),INDEX(Calendario!$D$3:$H$55,MATCH(P$4,Calendario!$A$3:$A$55,0),MATCH($I75,Calendario!$D$2:$H$2,0)))),IF(EXACT($M$4,"Semana 1"),IF($K75=2,IF(O75="",IF(OR(($J75="Semana 1"),($J75="Semana 2"),($J75="Semana 3"),($J75="Semana 4")),INDEX(Calendario!$D$3:$H$55,MATCH(P$4,Calendario!$A$3:$A$55,0),MATCH($I75,Calendario!$D$2:$H$2,0)),""),""),IF($K75=3,IF(AND((N75=""),(O75="")),IF(OR(($J75="Semana 1"),($J75="Semana 2"),($J75="Semana 3"),($J75="Semana 4")),INDEX(Calendario!$D$3:$H$55,MATCH(P$4,Calendario!$A$3:$A$55,0),MATCH($I75,Calendario!$D$2:$H$2,0)),""),""),IF($K75=4,IF(AND((M75=""),(N75=""),(O75="")),IF(OR(($J75="Semana 1"),($J75="Semana 2"),($J75="Semana 3"),($J75="Semana 4")),INDEX(Calendario!$D$3:$H$55,MATCH(P$4,Calendario!$A$3:$A$55,0),MATCH($I75,Calendario!$D$2:$H$2,0)),""),"")))),IF($K75=2,IF(O75="",IF(OR(($J75="Semana 1"),($J75="Semana 2"),($J75="Semana 3")),INDEX(Calendario!$D$3:$H$55,MATCH(P$4,Calendario!$A$3:$A$55,0),MATCH($I75,Calendario!$D$2:$H$2,0)),""),""),IF($K75=3,IF(AND((N75=""),(O75="")),IF(OR(($J75="Semana 1"),($J75="Semana 2"),($J75="Semana 3")),INDEX(Calendario!$D$3:$H$55,MATCH(P$4,Calendario!$A$3:$A$55,0),MATCH($I75,Calendario!$D$2:$H$2,0)),""),""),IF($K75=4,IF(AND((M75=""),(N75=""),(O75="")),IF(OR(($J75="Semana 1"),($J75="Semana 2"),($J75="Semana 3")),INDEX(Calendario!$D$3:$H$55,MATCH(P$4,Calendario!$A$3:$A$55,0),MATCH($I75,Calendario!$D$2:$H$2,0)),""),""))))))))))</f>
        <v>44582</v>
      </c>
      <c r="Q75" s="107">
        <f>IF(ISBLANK($I75),"",IF(EXACT(($I75),(PROPER(TEXT(Q$3,"dddd")))),"",IF(OR(EXACT(($I75),PROPER(TEXT(Q73,"dddd"))),(EXACT(($I75),PROPER(TEXT(Q74,"dddd"))))),"",IF(EXACT(Q$4,$J75),IF(P75="",IF(OR(($K75=4),($K75=3),($K75=2),($K75=1)),INDEX(Calendario!$D$3:$H$55,MATCH(Q$4,Calendario!$A$3:$A$55,0),MATCH($I75,Calendario!$D$2:$H$2,0)),"")),IF($K75=1,IF(AND(M75="",EXACT((Q$4),(CONCATENATE(Calendario!$A$1," ",(MID($J75,8,2))+1)))),INDEX(Calendario!$D$3:$H$55,MATCH(Q$4,Calendario!$A$3:$A$55,0),MATCH($I75,Calendario!$D$2:$H$2,0)),IF(P75="","",INDEX(Calendario!$D$3:$H$55,MATCH(Q$4,Calendario!$A$3:$A$55,0),MATCH($I75,Calendario!$D$2:$H$2,0)))),IF(EXACT($M$4,"Semana 1"),IF($K75=2,IF(P75="",IF(OR(($J75="Semana 1"),($J75="Semana 2"),($J75="Semana 3"),($J75="Semana 4"),($J75="Semana 5")),INDEX(Calendario!$D$3:$H$55,MATCH(Q$4,Calendario!$A$3:$A$55,0),MATCH($I75,Calendario!$D$2:$H$2,0)),""),""),IF($K75=3,IF(AND((O75=""),(P75="")),IF(OR(($J75="Semana 1"),($J75="Semana 2"),($J75="Semana 3"),($J75="Semana 4"),($J75="Semana 5")),INDEX(Calendario!$D$3:$H$55,MATCH(Q$4,Calendario!$A$3:$A$55,0),MATCH($I75,Calendario!$D$2:$H$2,0)),""),""),IF($K75=4,IF(AND((N75=""),(O75=""),(P75="")),IF(OR(($J75="Semana 1"),($J75="Semana 2"),($J75="Semana 3"),($J75="Semana 4"),($J75="Semana 5")),INDEX(Calendario!$D$3:$H$55,MATCH(Q$4,Calendario!$A$3:$A$55,0),MATCH($I75,Calendario!$D$2:$H$2,0)),""),"")))),IF($K75=2,IF(P75="",IF(OR(($J75="Semana 1"),($J75="Semana 2"),($J75="Semana 3"),($J75="Semana 4")),INDEX(Calendario!$D$3:$H$55,MATCH(Q$4,Calendario!$A$3:$A$55,0),MATCH($I75,Calendario!$D$2:$H$2,0)),""),""),IF($K75=3,IF(AND((O75=""),(P75="")),IF(OR(($J75="Semana 1"),($J75="Semana 2"),($J75="Semana 3"),($J75="Semana 4")),INDEX(Calendario!$D$3:$H$55,MATCH(Q$4,Calendario!$A$3:$A$55,0),MATCH($I75,Calendario!$D$2:$H$2,0)),""),""),IF($K75=4,IF(AND((N75=""),(O75=""),(P75="")),IF(OR(($J75="Semana 1"),($J75="Semana 2"),($J75="Semana 3"),($J75="Semana 4")),INDEX(Calendario!$D$3:$H$55,MATCH(Q$4,Calendario!$A$3:$A$55,0),MATCH($I75,Calendario!$D$2:$H$2,0)),""),""))))))))))</f>
        <v>44589</v>
      </c>
      <c r="R75" s="108">
        <f>IF(ISBLANK($I75),"",IF(EXACT(($I75),(PROPER(TEXT(R$3,"dddd")))),"",IF(OR(EXACT(($I75),PROPER(TEXT(R73,"dddd"))),(EXACT(($I75),PROPER(TEXT(R74,"dddd"))))),"",IF(EXACT(R$4,$J75),IF(Q75="",IF(OR(($K75=4),($K75=3),($K75=2),($K75=1)),INDEX(Calendario!$D$3:$H$55,MATCH(R$4,Calendario!$A$3:$A$55,0),MATCH($I75,Calendario!$D$2:$H$2,0)),"")),IF($K75=1,IF(AND(N75="",EXACT((R$4),(CONCATENATE(Calendario!$A$1," ",(MID($J75,8,2))+1)))),INDEX(Calendario!$D$3:$H$55,MATCH(R$4,Calendario!$A$3:$A$55,0),MATCH($I75,Calendario!$D$2:$H$2,0)),IF(Q75="","",INDEX(Calendario!$D$3:$H$55,MATCH(R$4,Calendario!$A$3:$A$55,0),MATCH($I75,Calendario!$D$2:$H$2,0)))),IF(EXACT($M$4,"Semana 1"),IF($K75=2,IF(Q75="",IF(OR(($J75="Semana 1"),($J75="Semana 2"),($J75="Semana 3"),($J75="Semana 4"),($J75="Semana 5"),($J75="Semana 6")),INDEX(Calendario!$D$3:$H$55,MATCH(R$4,Calendario!$A$3:$A$55,0),MATCH($I75,Calendario!$D$2:$H$2,0)),""),""),IF($K75=3,IF(AND((P75=""),(Q75="")),IF(OR(($J75="Semana 1"),($J75="Semana 2"),($J75="Semana 3"),($J75="Semana 4"),($J75="Semana 5"),($J75="Semana 6")),INDEX(Calendario!$D$3:$H$55,MATCH(R$4,Calendario!$A$3:$A$55,0),MATCH($I75,Calendario!$D$2:$H$2,0)),""),""),IF($K75=4,IF(AND((O75=""),(P75=""),(Q75="")),IF(OR(($J75="Semana 1"),($J75="Semana 2"),($J75="Semana 3"),($J75="Semana 4"),($J75="Semana 5"),($J75="Semana 6")),INDEX(Calendario!$D$3:$H$55,MATCH(R$4,Calendario!$A$3:$A$55,0),MATCH($I75,Calendario!$D$2:$H$2,0)),""),"")))),IF($K75=2,IF(Q75="",IF(OR(($J75="Semana 1"),($J75="Semana 2"),($J75="Semana 3"),($J75="Semana 4"),($J75="Semana 5")),INDEX(Calendario!$D$3:$H$55,MATCH(R$4,Calendario!$A$3:$A$55,0),MATCH($I75,Calendario!$D$2:$H$2,0)),""),""),IF($K75=3,IF(AND((P75=""),(Q75="")),IF(OR(($J75="Semana 1"),($J75="Semana 2"),($J75="Semana 3"),($J75="Semana 4"),($J75="Semana 5")),INDEX(Calendario!$D$3:$H$55,MATCH(R$4,Calendario!$A$3:$A$55,0),MATCH($I75,Calendario!$D$2:$H$2,0)),""),""),IF($K75=4,IF(AND((O75=""),(P75=""),(Q75="")),IF(OR(($J75="Semana 1"),($J75="Semana 2"),($J75="Semana 3"),($J75="Semana 4"),($J75="Semana 5")),INDEX(Calendario!$D$3:$H$55,MATCH(R$4,Calendario!$A$3:$A$55,0),MATCH($I75,Calendario!$D$2:$H$2,0)),""),""))))))))))</f>
        <v>44596</v>
      </c>
      <c r="S75" s="108">
        <f>IF(ISBLANK($I75),"",IF(EXACT(($I75),(PROPER(TEXT(S$3,"dddd")))),"",IF(OR(EXACT(($I75),PROPER(TEXT(S73,"dddd"))),(EXACT(($I75),PROPER(TEXT(S74,"dddd"))))),"",IF(EXACT(S$4,$J75),IF(R75="",IF(OR(($K75=4),($K75=3),($K75=2),($K75=1)),INDEX(Calendario!$D$3:$H$55,MATCH(S$4,Calendario!$A$3:$A$55,0),MATCH($I75,Calendario!$D$2:$H$2,0)),"")),IF($K75=1,IF(AND(O75="",EXACT((S$4),(CONCATENATE(Calendario!$A$1," ",(MID($J75,8,2))+1)))),INDEX(Calendario!$D$3:$H$55,MATCH(S$4,Calendario!$A$3:$A$55,0),MATCH($I75,Calendario!$D$2:$H$2,0)),IF(R75="",IF(EXACT(($I75),(PROPER(TEXT(R$3,"dddd")))),INDEX(Calendario!$D$3:$H$55,MATCH(S$4,Calendario!$A$3:$A$55,0),MATCH($I75,Calendario!$D$2:$H$2,0)),""),INDEX(Calendario!$D$3:$H$55,MATCH(S$4,Calendario!$A$3:$A$55,0),MATCH($I75,Calendario!$D$2:$H$2,0)))),IF(EXACT($M$4,"Semana 1"),IF($K75=2,IF(R75="",IF(OR(($J75="Semana 1"),($J75="Semana 2"),($J75="Semana 3"),($J75="Semana 4"),($J75="Semana 5"),($J75="Semana 6"),($J75="Semana 7")),INDEX(Calendario!$D$3:$H$55,MATCH(S$4,Calendario!$A$3:$A$55,0),MATCH($I75,Calendario!$D$2:$H$2,0)),""),""),IF($K75=3,IF(AND((Q75=""),(R75="")),IF(OR(($J75="Semana 1"),($J75="Semana 2"),($J75="Semana 3"),($J75="Semana 4"),($J75="Semana 5"),($J75="Semana 6"),($J75="Semana 7")),INDEX(Calendario!$D$3:$H$55,MATCH(S$4,Calendario!$A$3:$A$55,0),MATCH($I75,Calendario!$D$2:$H$2,0)),""),""),IF($K75=4,IF(AND((P75=""),(Q75=""),(R75="")),IF(OR(($J75="Semana 1"),($J75="Semana 2"),($J75="Semana 3"),($J75="Semana 4"),($J75="Semana 5"),($J75="Semana 6"),($J75="Semana 7")),INDEX(Calendario!$D$3:$H$55,MATCH(S$4,Calendario!$A$3:$A$55,0),MATCH($I75,Calendario!$D$2:$H$2,0)),""),"")))),IF($K75=2,IF(R75="",IF(OR(($J75="Semana 1"),($J75="Semana 2"),($J75="Semana 3"),($J75="Semana 4"),($J75="Semana 5"),($J75="Semana 6")),INDEX(Calendario!$D$3:$H$55,MATCH(S$4,Calendario!$A$3:$A$55,0),MATCH($I75,Calendario!$D$2:$H$2,0)),""),""),IF($K75=3,IF(AND((Q75=""),(R75="")),IF(OR(($J75="Semana 1"),($J75="Semana 2"),($J75="Semana 3"),($J75="Semana 4"),($J75="Semana 5"),($J75="Semana 6")),INDEX(Calendario!$D$3:$H$55,MATCH(S$4,Calendario!$A$3:$A$55,0),MATCH($I75,Calendario!$D$2:$H$2,0)),""),""),IF($K75=4,IF(AND((P75=""),(Q75=""),(R75="")),IF(OR(($J75="Semana 1"),($J75="Semana 2"),($J75="Semana 3"),($J75="Semana 4"),($J75="Semana 5"),($J75="Semana 6")),INDEX(Calendario!$D$3:$H$55,MATCH(S$4,Calendario!$A$3:$A$55,0),MATCH($I75,Calendario!$D$2:$H$2,0)),""),""))))))))))</f>
        <v>44603</v>
      </c>
      <c r="T75" s="108">
        <f>IF(ISBLANK($I75),"",IF(EXACT(($I75),(PROPER(TEXT(T$3,"dddd")))),"",IF(OR(EXACT(($I75),PROPER(TEXT(T73,"dddd"))),(EXACT(($I75),PROPER(TEXT(T74,"dddd"))))),"",IF(EXACT(T$4,$J75),IF(S75="",IF(OR(($K75=4),($K75=3),($K75=2),($K75=1)),INDEX(Calendario!$D$3:$H$55,MATCH(T$4,Calendario!$A$3:$A$55,0),MATCH($I75,Calendario!$D$2:$H$2,0)),"")),IF($K75=1,IF(AND(P75="",EXACT((T$4),(CONCATENATE(Calendario!$A$1," ",(MID($J75,8,2))+1)))),INDEX(Calendario!$D$3:$H$55,MATCH(T$4,Calendario!$A$3:$A$55,0),MATCH($I75,Calendario!$D$2:$H$2,0)),IF(S75="",IF(EXACT(($I75),(PROPER(TEXT(S$3,"dddd")))),INDEX(Calendario!$D$3:$H$55,MATCH(T$4,Calendario!$A$3:$A$55,0),MATCH($I75,Calendario!$D$2:$H$2,0)),""),INDEX(Calendario!$D$3:$H$55,MATCH(T$4,Calendario!$A$3:$A$55,0),MATCH($I75,Calendario!$D$2:$H$2,0)))),IF(EXACT($M$4,"Semana 1"),IF($K75=2,IF(S75="",IF(OR(($J75="Semana 1"),($J75="Semana 2"),($J75="Semana 3"),($J75="Semana 4"),($J75="Semana 5"),($J75="Semana 6"),($J75="Semana 7"),($J75="Semana 8")),INDEX(Calendario!$D$3:$H$55,MATCH(T$4,Calendario!$A$3:$A$55,0),MATCH($I75,Calendario!$D$2:$H$2,0)),""),""),IF($K75=3,IF(AND((R75=""),(S75="")),IF(OR(($J75="Semana 1"),($J75="Semana 2"),($J75="Semana 3"),($J75="Semana 4"),($J75="Semana 5"),($J75="Semana 6"),($J75="Semana 7"),($J75="Semana 8")),INDEX(Calendario!$D$3:$H$55,MATCH(T$4,Calendario!$A$3:$A$55,0),MATCH($I75,Calendario!$D$2:$H$2,0)),""),""),IF($K75=4,IF(AND((Q75=""),(R75=""),(S75="")),IF(OR(($J75="Semana 1"),($J75="Semana 2"),($J75="Semana 3"),($J75="Semana 4"),($J75="Semana 5"),($J75="Semana 6"),($J75="Semana 7"),($J75="Semana 8")),INDEX(Calendario!$D$3:$H$55,MATCH(T$4,Calendario!$A$3:$A$55,0),MATCH($I75,Calendario!$D$2:$H$2,0)),""),"")))),IF($K75=2,IF(S75="",IF(OR(($J75="Semana 1"),($J75="Semana 2"),($J75="Semana 3"),($J75="Semana 4"),($J75="Semana 5"),($J75="Semana 6"),($J75="Semana 7")),INDEX(Calendario!$D$3:$H$55,MATCH(T$4,Calendario!$A$3:$A$55,0),MATCH($I75,Calendario!$D$2:$H$2,0)),""),""),IF($K75=3,IF(AND((R75=""),(S75="")),IF(OR(($J75="Semana 1"),($J75="Semana 2"),($J75="Semana 3"),($J75="Semana 4"),($J75="Semana 5"),($J75="Semana 6"),($J75="Semana 7")),INDEX(Calendario!$D$3:$H$55,MATCH(T$4,Calendario!$A$3:$A$55,0),MATCH($I75,Calendario!$D$2:$H$2,0)),""),""),IF($K75=4,IF(AND((Q75=""),(R75=""),(S75="")),IF(OR(($J75="Semana 1"),($J75="Semana 2"),($J75="Semana 3"),($J75="Semana 4"),($J75="Semana 5"),($J75="Semana 6"),($J75="Semana 7")),INDEX(Calendario!$D$3:$H$55,MATCH(T$4,Calendario!$A$3:$A$55,0),MATCH($I75,Calendario!$D$2:$H$2,0)),""),""))))))))))</f>
        <v>44610</v>
      </c>
      <c r="U75" s="108">
        <f>IF(ISBLANK($I75),"",IF(OR(EXACT(($I75),PROPER(TEXT(U74,"dddd"))),(EXACT(($I75),PROPER(TEXT(U73,"dddd"))))),"",IF(EXACT(($I75),(PROPER(TEXT(U$3,"dddd")))),"",IF($K75=1,INDEX(Calendario!$D$3:$H$55,MATCH(U$4,Calendario!$A$3:$A$55,0),MATCH($I75,Calendario!$D$2:$H$2,0)),IF($K75=2,IF(T75="",INDEX(Calendario!$D$3:$H$55,MATCH(U$4,Calendario!$A$3:$A$55,0),MATCH($I75,Calendario!$D$2:$H$2,0)),""),IF($K75=3,IF(AND((S75=""),(T75="")),INDEX(Calendario!$D$3:$H$55,MATCH(U$4,Calendario!$A$3:$A$55,0),MATCH($I75,Calendario!$D$2:$H$2,0)),""),IF($K75=4,IF(AND((R75=""),(S75=""),(T75="")),INDEX(Calendario!$D$3:$H$55,MATCH(U$4,Calendario!$A$3:$A$55,0),MATCH($I75,Calendario!$D$2:$H$2,0)),""))))))))</f>
        <v>44617</v>
      </c>
      <c r="V75" s="107">
        <f>IF(ISBLANK($I75),"",IF(OR(EXACT(($I75),PROPER(TEXT(V74,"dddd"))),(EXACT(($I75),PROPER(TEXT(V73,"dddd"))))),"",IF(EXACT(($I75),(PROPER(TEXT(V$3,"dddd")))),"",IF($K75=1,INDEX(Calendario!$D$3:$H$55,MATCH(V$4,Calendario!$A$3:$A$55,0),MATCH($I75,Calendario!$D$2:$H$2,0)),IF($K75=2,IF(U75="",INDEX(Calendario!$D$3:$H$55,MATCH(V$4,Calendario!$A$3:$A$55,0),MATCH($I75,Calendario!$D$2:$H$2,0)),""),IF($K75=3,IF(AND((T75=""),(U75="")),INDEX(Calendario!$D$3:$H$55,MATCH(V$4,Calendario!$A$3:$A$55,0),MATCH($I75,Calendario!$D$2:$H$2,0)),""),IF($K75=4,IF(AND((S75=""),(T75=""),(U75="")),INDEX(Calendario!$D$3:$H$55,MATCH(V$4,Calendario!$A$3:$A$55,0),MATCH($I75,Calendario!$D$2:$H$2,0)),""))))))))</f>
        <v>44624</v>
      </c>
      <c r="W75" s="107">
        <f>IF(ISBLANK($I75),"",IF(OR(EXACT(($I75),PROPER(TEXT(W74,"dddd"))),(EXACT(($I75),PROPER(TEXT(W73,"dddd"))))),"",IF(EXACT(($I75),(PROPER(TEXT(W$3,"dddd")))),"",IF($K75=1,INDEX(Calendario!$D$3:$H$55,MATCH(W$4,Calendario!$A$3:$A$55,0),MATCH($I75,Calendario!$D$2:$H$2,0)),IF($K75=2,IF(V75="",INDEX(Calendario!$D$3:$H$55,MATCH(W$4,Calendario!$A$3:$A$55,0),MATCH($I75,Calendario!$D$2:$H$2,0)),""),IF($K75=3,IF(AND((U75=""),(V75="")),INDEX(Calendario!$D$3:$H$55,MATCH(W$4,Calendario!$A$3:$A$55,0),MATCH($I75,Calendario!$D$2:$H$2,0)),""),IF($K75=4,IF(AND((T75=""),(U75=""),(V75="")),INDEX(Calendario!$D$3:$H$55,MATCH(W$4,Calendario!$A$3:$A$55,0),MATCH($I75,Calendario!$D$2:$H$2,0)),""))))))))</f>
        <v>44631</v>
      </c>
      <c r="X75" s="107">
        <f>IF(ISBLANK($I75),"",IF(OR(EXACT(($I75),PROPER(TEXT(X74,"dddd"))),(EXACT(($I75),PROPER(TEXT(X73,"dddd"))))),"",IF(EXACT(($I75),(PROPER(TEXT(X$3,"dddd")))),"",IF($K75=1,INDEX(Calendario!$D$3:$H$55,MATCH(X$4,Calendario!$A$3:$A$55,0),MATCH($I75,Calendario!$D$2:$H$2,0)),IF($K75=2,IF(W75="",INDEX(Calendario!$D$3:$H$55,MATCH(X$4,Calendario!$A$3:$A$55,0),MATCH($I75,Calendario!$D$2:$H$2,0)),""),IF($K75=3,IF(AND((V75=""),(W75="")),INDEX(Calendario!$D$3:$H$55,MATCH(X$4,Calendario!$A$3:$A$55,0),MATCH($I75,Calendario!$D$2:$H$2,0)),""),IF($K75=4,IF(AND((U75=""),(V75=""),(W75="")),INDEX(Calendario!$D$3:$H$55,MATCH(X$4,Calendario!$A$3:$A$55,0),MATCH($I75,Calendario!$D$2:$H$2,0)),""))))))))</f>
        <v>44638</v>
      </c>
      <c r="Y75" s="107">
        <f>IF(ISBLANK($I75),"",IF(OR(EXACT(($I75),PROPER(TEXT(Y74,"dddd"))),(EXACT(($I75),PROPER(TEXT(Y73,"dddd"))))),"",IF(EXACT(($I75),(PROPER(TEXT(Y$3,"dddd")))),"",IF($K75=1,INDEX(Calendario!$D$3:$H$55,MATCH(Y$4,Calendario!$A$3:$A$55,0),MATCH($I75,Calendario!$D$2:$H$2,0)),IF($K75=2,IF(X75="",INDEX(Calendario!$D$3:$H$55,MATCH(Y$4,Calendario!$A$3:$A$55,0),MATCH($I75,Calendario!$D$2:$H$2,0)),""),IF($K75=3,IF(AND((W75=""),(X75="")),INDEX(Calendario!$D$3:$H$55,MATCH(Y$4,Calendario!$A$3:$A$55,0),MATCH($I75,Calendario!$D$2:$H$2,0)),""),IF($K75=4,IF(AND((V75=""),(W75=""),(X75="")),INDEX(Calendario!$D$3:$H$55,MATCH(Y$4,Calendario!$A$3:$A$55,0),MATCH($I75,Calendario!$D$2:$H$2,0)),""))))))))</f>
        <v>44645</v>
      </c>
      <c r="Z75" s="107">
        <f>IF(ISBLANK($I75),"",IF(OR(EXACT(($I75),PROPER(TEXT(Z74,"dddd"))),(EXACT(($I75),PROPER(TEXT(Z73,"dddd"))))),"",IF(EXACT(($I75),(PROPER(TEXT(Z$3,"dddd")))),"",IF($K75=1,INDEX(Calendario!$D$3:$H$55,MATCH(Z$4,Calendario!$A$3:$A$55,0),MATCH($I75,Calendario!$D$2:$H$2,0)),IF($K75=2,IF(Y75="",INDEX(Calendario!$D$3:$H$55,MATCH(Z$4,Calendario!$A$3:$A$55,0),MATCH($I75,Calendario!$D$2:$H$2,0)),""),IF($K75=3,IF(AND((X75=""),(Y75="")),INDEX(Calendario!$D$3:$H$55,MATCH(Z$4,Calendario!$A$3:$A$55,0),MATCH($I75,Calendario!$D$2:$H$2,0)),""),IF($K75=4,IF(AND((W75=""),(X75=""),(Y75="")),INDEX(Calendario!$D$3:$H$55,MATCH(Z$4,Calendario!$A$3:$A$55,0),MATCH($I75,Calendario!$D$2:$H$2,0)),""))))))))</f>
        <v>44652</v>
      </c>
      <c r="AA75" s="108">
        <f>IF(ISBLANK($I75),"",IF(OR(EXACT(($I75),PROPER(TEXT(AA74,"dddd"))),(EXACT(($I75),PROPER(TEXT(AA73,"dddd"))))),"",IF(EXACT(($I75),(PROPER(TEXT(AA$3,"dddd")))),"",IF($K75=1,INDEX(Calendario!$D$3:$H$55,MATCH(AA$4,Calendario!$A$3:$A$55,0),MATCH($I75,Calendario!$D$2:$H$2,0)),IF($K75=2,IF(Z75="",INDEX(Calendario!$D$3:$H$55,MATCH(AA$4,Calendario!$A$3:$A$55,0),MATCH($I75,Calendario!$D$2:$H$2,0)),""),IF($K75=3,IF(AND((Y75=""),(Z75="")),INDEX(Calendario!$D$3:$H$55,MATCH(AA$4,Calendario!$A$3:$A$55,0),MATCH($I75,Calendario!$D$2:$H$2,0)),""),IF($K75=4,IF(AND((X75=""),(Y75=""),(Z75="")),INDEX(Calendario!$D$3:$H$55,MATCH(AA$4,Calendario!$A$3:$A$55,0),MATCH($I75,Calendario!$D$2:$H$2,0)),""))))))))</f>
        <v>44659</v>
      </c>
      <c r="AB75" s="108">
        <f>IF(ISBLANK($I75),"",IF(OR(EXACT(($I75),PROPER(TEXT(AB74,"dddd"))),(EXACT(($I75),PROPER(TEXT(AB73,"dddd"))))),"",IF(EXACT(($I75),(PROPER(TEXT(AB$3,"dddd")))),"",IF($K75=1,INDEX(Calendario!$D$3:$H$55,MATCH(AB$4,Calendario!$A$3:$A$55,0),MATCH($I75,Calendario!$D$2:$H$2,0)),IF($K75=2,IF(AA75="",INDEX(Calendario!$D$3:$H$55,MATCH(AB$4,Calendario!$A$3:$A$55,0),MATCH($I75,Calendario!$D$2:$H$2,0)),""),IF($K75=3,IF(AND((Z75=""),(AA75="")),INDEX(Calendario!$D$3:$H$55,MATCH(AB$4,Calendario!$A$3:$A$55,0),MATCH($I75,Calendario!$D$2:$H$2,0)),""),IF($K75=4,IF(AND((Y75=""),(Z75=""),(AA75="")),INDEX(Calendario!$D$3:$H$55,MATCH(AB$4,Calendario!$A$3:$A$55,0),MATCH($I75,Calendario!$D$2:$H$2,0)),""))))))))</f>
        <v>44666</v>
      </c>
      <c r="AC75" s="108">
        <f>IF(ISBLANK($I75),"",IF(OR(EXACT(($I75),PROPER(TEXT(AC74,"dddd"))),(EXACT(($I75),PROPER(TEXT(AC73,"dddd"))))),"",IF(EXACT(($I75),(PROPER(TEXT(AC$3,"dddd")))),"",IF($K75=1,INDEX(Calendario!$D$3:$H$55,MATCH(AC$4,Calendario!$A$3:$A$55,0),MATCH($I75,Calendario!$D$2:$H$2,0)),IF($K75=2,IF(AB75="",INDEX(Calendario!$D$3:$H$55,MATCH(AC$4,Calendario!$A$3:$A$55,0),MATCH($I75,Calendario!$D$2:$H$2,0)),""),IF($K75=3,IF(AND((AA75=""),(AB75="")),INDEX(Calendario!$D$3:$H$55,MATCH(AC$4,Calendario!$A$3:$A$55,0),MATCH($I75,Calendario!$D$2:$H$2,0)),""),IF($K75=4,IF(AND((Z75=""),(AA75=""),(AB75="")),INDEX(Calendario!$D$3:$H$55,MATCH(AC$4,Calendario!$A$3:$A$55,0),MATCH($I75,Calendario!$D$2:$H$2,0)),""))))))))</f>
        <v>44673</v>
      </c>
      <c r="AD75" s="108">
        <f>IF(ISBLANK($I75),"",IF(OR(EXACT(($I75),PROPER(TEXT(AD74,"dddd"))),(EXACT(($I75),PROPER(TEXT(AD73,"dddd"))))),"",IF(EXACT(($I75),(PROPER(TEXT(AD$3,"dddd")))),"",IF($K75=1,INDEX(Calendario!$D$3:$H$55,MATCH(AD$4,Calendario!$A$3:$A$55,0),MATCH($I75,Calendario!$D$2:$H$2,0)),IF($K75=2,IF(AC75="",INDEX(Calendario!$D$3:$H$55,MATCH(AD$4,Calendario!$A$3:$A$55,0),MATCH($I75,Calendario!$D$2:$H$2,0)),""),IF($K75=3,IF(AND((AB75=""),(AC75="")),INDEX(Calendario!$D$3:$H$55,MATCH(AD$4,Calendario!$A$3:$A$55,0),MATCH($I75,Calendario!$D$2:$H$2,0)),""),IF($K75=4,IF(AND((AA75=""),(AB75=""),(AC75="")),INDEX(Calendario!$D$3:$H$55,MATCH(AD$4,Calendario!$A$3:$A$55,0),MATCH($I75,Calendario!$D$2:$H$2,0)),""))))))))</f>
        <v>44680</v>
      </c>
      <c r="AE75" s="107">
        <f>IF(ISBLANK($I75),"",IF(OR(EXACT(($I75),PROPER(TEXT(AE74,"dddd"))),(EXACT(($I75),PROPER(TEXT(AE73,"dddd"))))),"",IF(EXACT(($I75),(PROPER(TEXT(AE$3,"dddd")))),"",IF($K75=1,INDEX(Calendario!$D$3:$H$55,MATCH(AE$4,Calendario!$A$3:$A$55,0),MATCH($I75,Calendario!$D$2:$H$2,0)),IF($K75=2,IF(AD75="",INDEX(Calendario!$D$3:$H$55,MATCH(AE$4,Calendario!$A$3:$A$55,0),MATCH($I75,Calendario!$D$2:$H$2,0)),""),IF($K75=3,IF(AND((AC75=""),(AD75="")),INDEX(Calendario!$D$3:$H$55,MATCH(AE$4,Calendario!$A$3:$A$55,0),MATCH($I75,Calendario!$D$2:$H$2,0)),""),IF($K75=4,IF(AND((AB75=""),(AC75=""),(AD75="")),INDEX(Calendario!$D$3:$H$55,MATCH(AE$4,Calendario!$A$3:$A$55,0),MATCH($I75,Calendario!$D$2:$H$2,0)),""))))))))</f>
        <v>44687</v>
      </c>
      <c r="AF75" s="107">
        <f>IF(ISBLANK($I75),"",IF(OR(EXACT(($I75),PROPER(TEXT(AF74,"dddd"))),(EXACT(($I75),PROPER(TEXT(AF73,"dddd"))))),"",IF(EXACT(($I75),(PROPER(TEXT(AF$3,"dddd")))),"",IF($K75=1,INDEX(Calendario!$D$3:$H$55,MATCH(AF$4,Calendario!$A$3:$A$55,0),MATCH($I75,Calendario!$D$2:$H$2,0)),IF($K75=2,IF(AE75="",INDEX(Calendario!$D$3:$H$55,MATCH(AF$4,Calendario!$A$3:$A$55,0),MATCH($I75,Calendario!$D$2:$H$2,0)),""),IF($K75=3,IF(AND((AD75=""),(AE75="")),INDEX(Calendario!$D$3:$H$55,MATCH(AF$4,Calendario!$A$3:$A$55,0),MATCH($I75,Calendario!$D$2:$H$2,0)),""),IF($K75=4,IF(AND((AC75=""),(AD75=""),(AE75="")),INDEX(Calendario!$D$3:$H$55,MATCH(AF$4,Calendario!$A$3:$A$55,0),MATCH($I75,Calendario!$D$2:$H$2,0)),""))))))))</f>
        <v>44694</v>
      </c>
      <c r="AG75" s="107">
        <f>IF(ISBLANK($I75),"",IF(OR(EXACT(($I75),PROPER(TEXT(AG74,"dddd"))),(EXACT(($I75),PROPER(TEXT(AG73,"dddd"))))),"",IF(EXACT(($I75),(PROPER(TEXT(AG$3,"dddd")))),"",IF($K75=1,INDEX(Calendario!$D$3:$H$55,MATCH(AG$4,Calendario!$A$3:$A$55,0),MATCH($I75,Calendario!$D$2:$H$2,0)),IF($K75=2,IF(AF75="",INDEX(Calendario!$D$3:$H$55,MATCH(AG$4,Calendario!$A$3:$A$55,0),MATCH($I75,Calendario!$D$2:$H$2,0)),""),IF($K75=3,IF(AND((AE75=""),(AF75="")),INDEX(Calendario!$D$3:$H$55,MATCH(AG$4,Calendario!$A$3:$A$55,0),MATCH($I75,Calendario!$D$2:$H$2,0)),""),IF($K75=4,IF(AND((AD75=""),(AE75=""),(AF75="")),INDEX(Calendario!$D$3:$H$55,MATCH(AG$4,Calendario!$A$3:$A$55,0),MATCH($I75,Calendario!$D$2:$H$2,0)),""))))))))</f>
        <v>44701</v>
      </c>
      <c r="AH75" s="107">
        <f>IF(ISBLANK($I75),"",IF(OR(EXACT(($I75),PROPER(TEXT(AH74,"dddd"))),(EXACT(($I75),PROPER(TEXT(AH73,"dddd"))))),"",IF(EXACT(($I75),(PROPER(TEXT(AH$3,"dddd")))),"",IF($K75=1,INDEX(Calendario!$D$3:$H$55,MATCH(AH$4,Calendario!$A$3:$A$55,0),MATCH($I75,Calendario!$D$2:$H$2,0)),IF($K75=2,IF(AG75="",INDEX(Calendario!$D$3:$H$55,MATCH(AH$4,Calendario!$A$3:$A$55,0),MATCH($I75,Calendario!$D$2:$H$2,0)),""),IF($K75=3,IF(AND((AF75=""),(AG75="")),INDEX(Calendario!$D$3:$H$55,MATCH(AH$4,Calendario!$A$3:$A$55,0),MATCH($I75,Calendario!$D$2:$H$2,0)),""),IF($K75=4,IF(AND((AE75=""),(AF75=""),(AG75="")),INDEX(Calendario!$D$3:$H$55,MATCH(AH$4,Calendario!$A$3:$A$55,0),MATCH($I75,Calendario!$D$2:$H$2,0)),""))))))))</f>
        <v>44708</v>
      </c>
      <c r="AI75" s="108">
        <f>IF(ISBLANK($I75),"",IF(OR(EXACT(($I75),PROPER(TEXT(AI74,"dddd"))),(EXACT(($I75),PROPER(TEXT(AI73,"dddd"))))),"",IF(EXACT(($I75),(PROPER(TEXT(AI$3,"dddd")))),"",IF($K75=1,INDEX(Calendario!$D$3:$H$55,MATCH(AI$4,Calendario!$A$3:$A$55,0),MATCH($I75,Calendario!$D$2:$H$2,0)),IF($K75=2,IF(AH75="",INDEX(Calendario!$D$3:$H$55,MATCH(AI$4,Calendario!$A$3:$A$55,0),MATCH($I75,Calendario!$D$2:$H$2,0)),""),IF($K75=3,IF(AND((AG75=""),(AH75="")),INDEX(Calendario!$D$3:$H$55,MATCH(AI$4,Calendario!$A$3:$A$55,0),MATCH($I75,Calendario!$D$2:$H$2,0)),""),IF($K75=4,IF(AND((AF75=""),(AG75=""),(AH75="")),INDEX(Calendario!$D$3:$H$55,MATCH(AI$4,Calendario!$A$3:$A$55,0),MATCH($I75,Calendario!$D$2:$H$2,0)),""))))))))</f>
        <v>44715</v>
      </c>
      <c r="AJ75" s="108">
        <f>IF(ISBLANK($I75),"",IF(OR(EXACT(($I75),PROPER(TEXT(AJ74,"dddd"))),(EXACT(($I75),PROPER(TEXT(AJ73,"dddd"))))),"",IF(EXACT(($I75),(PROPER(TEXT(AJ$3,"dddd")))),"",IF($K75=1,INDEX(Calendario!$D$3:$H$55,MATCH(AJ$4,Calendario!$A$3:$A$55,0),MATCH($I75,Calendario!$D$2:$H$2,0)),IF($K75=2,IF(AI75="",INDEX(Calendario!$D$3:$H$55,MATCH(AJ$4,Calendario!$A$3:$A$55,0),MATCH($I75,Calendario!$D$2:$H$2,0)),""),IF($K75=3,IF(AND((AH75=""),(AI75="")),INDEX(Calendario!$D$3:$H$55,MATCH(AJ$4,Calendario!$A$3:$A$55,0),MATCH($I75,Calendario!$D$2:$H$2,0)),""),IF($K75=4,IF(AND((AG75=""),(AH75=""),(AI75="")),INDEX(Calendario!$D$3:$H$55,MATCH(AJ$4,Calendario!$A$3:$A$55,0),MATCH($I75,Calendario!$D$2:$H$2,0)),""))))))))</f>
        <v>44722</v>
      </c>
      <c r="AK75" s="108">
        <f>IF(ISBLANK($I75),"",IF(OR(EXACT(($I75),PROPER(TEXT(AK74,"dddd"))),(EXACT(($I75),PROPER(TEXT(AK73,"dddd"))))),"",IF(EXACT(($I75),(PROPER(TEXT(AK$3,"dddd")))),"",IF($K75=1,INDEX(Calendario!$D$3:$H$55,MATCH(AK$4,Calendario!$A$3:$A$55,0),MATCH($I75,Calendario!$D$2:$H$2,0)),IF($K75=2,IF(AJ75="",INDEX(Calendario!$D$3:$H$55,MATCH(AK$4,Calendario!$A$3:$A$55,0),MATCH($I75,Calendario!$D$2:$H$2,0)),""),IF($K75=3,IF(AND((AI75=""),(AJ75="")),INDEX(Calendario!$D$3:$H$55,MATCH(AK$4,Calendario!$A$3:$A$55,0),MATCH($I75,Calendario!$D$2:$H$2,0)),""),IF($K75=4,IF(AND((AH75=""),(AI75=""),(AJ75="")),INDEX(Calendario!$D$3:$H$55,MATCH(AK$4,Calendario!$A$3:$A$55,0),MATCH($I75,Calendario!$D$2:$H$2,0)),""))))))))</f>
        <v>44729</v>
      </c>
      <c r="AL75" s="108">
        <f>IF(ISBLANK($I75),"",IF(OR(EXACT(($I75),PROPER(TEXT(AL74,"dddd"))),(EXACT(($I75),PROPER(TEXT(AL73,"dddd"))))),"",IF(EXACT(($I75),(PROPER(TEXT(AL$3,"dddd")))),"",IF($K75=1,INDEX(Calendario!$D$3:$H$55,MATCH(AL$4,Calendario!$A$3:$A$55,0),MATCH($I75,Calendario!$D$2:$H$2,0)),IF($K75=2,IF(AK75="",INDEX(Calendario!$D$3:$H$55,MATCH(AL$4,Calendario!$A$3:$A$55,0),MATCH($I75,Calendario!$D$2:$H$2,0)),""),IF($K75=3,IF(AND((AJ75=""),(AK75="")),INDEX(Calendario!$D$3:$H$55,MATCH(AL$4,Calendario!$A$3:$A$55,0),MATCH($I75,Calendario!$D$2:$H$2,0)),""),IF($K75=4,IF(AND((AI75=""),(AJ75=""),(AK75="")),INDEX(Calendario!$D$3:$H$55,MATCH(AL$4,Calendario!$A$3:$A$55,0),MATCH($I75,Calendario!$D$2:$H$2,0)),""))))))))</f>
        <v>44736</v>
      </c>
      <c r="AM75" s="108">
        <f>IF(ISBLANK($I75),"",IF(OR(EXACT(($I75),PROPER(TEXT(AM74,"dddd"))),(EXACT(($I75),PROPER(TEXT(AM73,"dddd"))))),"",IF(EXACT(($I75),(PROPER(TEXT(AM$3,"dddd")))),"",IF($K75=1,INDEX(Calendario!$D$3:$H$55,MATCH(AM$4,Calendario!$A$3:$A$55,0),MATCH($I75,Calendario!$D$2:$H$2,0)),IF($K75=2,IF(AL75="",INDEX(Calendario!$D$3:$H$55,MATCH(AM$4,Calendario!$A$3:$A$55,0),MATCH($I75,Calendario!$D$2:$H$2,0)),""),IF($K75=3,IF(AND((AK75=""),(AL75="")),INDEX(Calendario!$D$3:$H$55,MATCH(AM$4,Calendario!$A$3:$A$55,0),MATCH($I75,Calendario!$D$2:$H$2,0)),""),IF($K75=4,IF(AND((AJ75=""),(AK75=""),(AL75="")),INDEX(Calendario!$D$3:$H$55,MATCH(AM$4,Calendario!$A$3:$A$55,0),MATCH($I75,Calendario!$D$2:$H$2,0)),""))))))))</f>
        <v>44743</v>
      </c>
      <c r="AN75" s="107">
        <f>IF(ISBLANK($I75),"",IF(OR(EXACT(($I75),PROPER(TEXT(AN74,"dddd"))),(EXACT(($I75),PROPER(TEXT(AN73,"dddd"))))),"",IF(EXACT(($I75),(PROPER(TEXT(AN$3,"dddd")))),"",IF($K75=1,INDEX(Calendario!$D$3:$H$55,MATCH(AN$4,Calendario!$A$3:$A$55,0),MATCH($I75,Calendario!$D$2:$H$2,0)),IF($K75=2,IF(AM75="",INDEX(Calendario!$D$3:$H$55,MATCH(AN$4,Calendario!$A$3:$A$55,0),MATCH($I75,Calendario!$D$2:$H$2,0)),""),IF($K75=3,IF(AND((AL75=""),(AM75="")),INDEX(Calendario!$D$3:$H$55,MATCH(AN$4,Calendario!$A$3:$A$55,0),MATCH($I75,Calendario!$D$2:$H$2,0)),""),IF($K75=4,IF(AND((AK75=""),(AL75=""),(AM75="")),INDEX(Calendario!$D$3:$H$55,MATCH(AN$4,Calendario!$A$3:$A$55,0),MATCH($I75,Calendario!$D$2:$H$2,0)),""))))))))</f>
        <v>44750</v>
      </c>
      <c r="AO75" s="107">
        <f>IF(ISBLANK($I75),"",IF(OR(EXACT(($I75),PROPER(TEXT(AO74,"dddd"))),(EXACT(($I75),PROPER(TEXT(AO73,"dddd"))))),"",IF(EXACT(($I75),(PROPER(TEXT(AO$3,"dddd")))),"",IF($K75=1,INDEX(Calendario!$D$3:$H$55,MATCH(AO$4,Calendario!$A$3:$A$55,0),MATCH($I75,Calendario!$D$2:$H$2,0)),IF($K75=2,IF(AN75="",INDEX(Calendario!$D$3:$H$55,MATCH(AO$4,Calendario!$A$3:$A$55,0),MATCH($I75,Calendario!$D$2:$H$2,0)),""),IF($K75=3,IF(AND((AM75=""),(AN75="")),INDEX(Calendario!$D$3:$H$55,MATCH(AO$4,Calendario!$A$3:$A$55,0),MATCH($I75,Calendario!$D$2:$H$2,0)),""),IF($K75=4,IF(AND((AL75=""),(AM75=""),(AN75="")),INDEX(Calendario!$D$3:$H$55,MATCH(AO$4,Calendario!$A$3:$A$55,0),MATCH($I75,Calendario!$D$2:$H$2,0)),""))))))))</f>
        <v>44757</v>
      </c>
      <c r="AP75" s="107">
        <f>IF(ISBLANK($I75),"",IF(OR(EXACT(($I75),PROPER(TEXT(AP74,"dddd"))),(EXACT(($I75),PROPER(TEXT(AP73,"dddd"))))),"",IF(EXACT(($I75),(PROPER(TEXT(AP$3,"dddd")))),"",IF($K75=1,INDEX(Calendario!$D$3:$H$55,MATCH(AP$4,Calendario!$A$3:$A$55,0),MATCH($I75,Calendario!$D$2:$H$2,0)),IF($K75=2,IF(AO75="",INDEX(Calendario!$D$3:$H$55,MATCH(AP$4,Calendario!$A$3:$A$55,0),MATCH($I75,Calendario!$D$2:$H$2,0)),""),IF($K75=3,IF(AND((AN75=""),(AO75="")),INDEX(Calendario!$D$3:$H$55,MATCH(AP$4,Calendario!$A$3:$A$55,0),MATCH($I75,Calendario!$D$2:$H$2,0)),""),IF($K75=4,IF(AND((AM75=""),(AN75=""),(AO75="")),INDEX(Calendario!$D$3:$H$55,MATCH(AP$4,Calendario!$A$3:$A$55,0),MATCH($I75,Calendario!$D$2:$H$2,0)),""))))))))</f>
        <v>44764</v>
      </c>
      <c r="AQ75" s="107">
        <f>IF(ISBLANK($I75),"",IF(OR(EXACT(($I75),PROPER(TEXT(AQ74,"dddd"))),(EXACT(($I75),PROPER(TEXT(AQ73,"dddd"))))),"",IF(EXACT(($I75),(PROPER(TEXT(AQ$3,"dddd")))),"",IF($K75=1,INDEX(Calendario!$D$3:$H$55,MATCH(AQ$4,Calendario!$A$3:$A$55,0),MATCH($I75,Calendario!$D$2:$H$2,0)),IF($K75=2,IF(AP75="",INDEX(Calendario!$D$3:$H$55,MATCH(AQ$4,Calendario!$A$3:$A$55,0),MATCH($I75,Calendario!$D$2:$H$2,0)),""),IF($K75=3,IF(AND((AO75=""),(AP75="")),INDEX(Calendario!$D$3:$H$55,MATCH(AQ$4,Calendario!$A$3:$A$55,0),MATCH($I75,Calendario!$D$2:$H$2,0)),""),IF($K75=4,IF(AND((AN75=""),(AO75=""),(AP75="")),INDEX(Calendario!$D$3:$H$55,MATCH(AQ$4,Calendario!$A$3:$A$55,0),MATCH($I75,Calendario!$D$2:$H$2,0)),""))))))))</f>
        <v>44771</v>
      </c>
      <c r="AR75" s="108">
        <f>IF(ISBLANK($I75),"",IF(OR(EXACT(($I75),PROPER(TEXT(AR74,"dddd"))),(EXACT(($I75),PROPER(TEXT(AR73,"dddd"))))),"",IF(EXACT(($I75),(PROPER(TEXT(AR$3,"dddd")))),"",IF($K75=1,INDEX(Calendario!$D$3:$H$55,MATCH(AR$4,Calendario!$A$3:$A$55,0),MATCH($I75,Calendario!$D$2:$H$2,0)),IF($K75=2,IF(AQ75="",INDEX(Calendario!$D$3:$H$55,MATCH(AR$4,Calendario!$A$3:$A$55,0),MATCH($I75,Calendario!$D$2:$H$2,0)),""),IF($K75=3,IF(AND((AP75=""),(AQ75="")),INDEX(Calendario!$D$3:$H$55,MATCH(AR$4,Calendario!$A$3:$A$55,0),MATCH($I75,Calendario!$D$2:$H$2,0)),""),IF($K75=4,IF(AND((AO75=""),(AP75=""),(AQ75="")),INDEX(Calendario!$D$3:$H$55,MATCH(AR$4,Calendario!$A$3:$A$55,0),MATCH($I75,Calendario!$D$2:$H$2,0)),""))))))))</f>
        <v>44778</v>
      </c>
      <c r="AS75" s="108">
        <f>IF(ISBLANK($I75),"",IF(OR(EXACT(($I75),PROPER(TEXT(AS74,"dddd"))),(EXACT(($I75),PROPER(TEXT(AS73,"dddd"))))),"",IF(EXACT(($I75),(PROPER(TEXT(AS$3,"dddd")))),"",IF($K75=1,INDEX(Calendario!$D$3:$H$55,MATCH(AS$4,Calendario!$A$3:$A$55,0),MATCH($I75,Calendario!$D$2:$H$2,0)),IF($K75=2,IF(AR75="",INDEX(Calendario!$D$3:$H$55,MATCH(AS$4,Calendario!$A$3:$A$55,0),MATCH($I75,Calendario!$D$2:$H$2,0)),""),IF($K75=3,IF(AND((AQ75=""),(AR75="")),INDEX(Calendario!$D$3:$H$55,MATCH(AS$4,Calendario!$A$3:$A$55,0),MATCH($I75,Calendario!$D$2:$H$2,0)),""),IF($K75=4,IF(AND((AP75=""),(AQ75=""),(AR75="")),INDEX(Calendario!$D$3:$H$55,MATCH(AS$4,Calendario!$A$3:$A$55,0),MATCH($I75,Calendario!$D$2:$H$2,0)),""))))))))</f>
        <v>44785</v>
      </c>
      <c r="AT75" s="108">
        <f>IF(ISBLANK($I75),"",IF(OR(EXACT(($I75),PROPER(TEXT(AT74,"dddd"))),(EXACT(($I75),PROPER(TEXT(AT73,"dddd"))))),"",IF(EXACT(($I75),(PROPER(TEXT(AT$3,"dddd")))),"",IF($K75=1,INDEX(Calendario!$D$3:$H$55,MATCH(AT$4,Calendario!$A$3:$A$55,0),MATCH($I75,Calendario!$D$2:$H$2,0)),IF($K75=2,IF(AS75="",INDEX(Calendario!$D$3:$H$55,MATCH(AT$4,Calendario!$A$3:$A$55,0),MATCH($I75,Calendario!$D$2:$H$2,0)),""),IF($K75=3,IF(AND((AR75=""),(AS75="")),INDEX(Calendario!$D$3:$H$55,MATCH(AT$4,Calendario!$A$3:$A$55,0),MATCH($I75,Calendario!$D$2:$H$2,0)),""),IF($K75=4,IF(AND((AQ75=""),(AR75=""),(AS75="")),INDEX(Calendario!$D$3:$H$55,MATCH(AT$4,Calendario!$A$3:$A$55,0),MATCH($I75,Calendario!$D$2:$H$2,0)),""))))))))</f>
        <v>44792</v>
      </c>
      <c r="AU75" s="108">
        <f>IF(ISBLANK($I75),"",IF(OR(EXACT(($I75),PROPER(TEXT(AU74,"dddd"))),(EXACT(($I75),PROPER(TEXT(AU73,"dddd"))))),"",IF(EXACT(($I75),(PROPER(TEXT(AU$3,"dddd")))),"",IF($K75=1,INDEX(Calendario!$D$3:$H$55,MATCH(AU$4,Calendario!$A$3:$A$55,0),MATCH($I75,Calendario!$D$2:$H$2,0)),IF($K75=2,IF(AT75="",INDEX(Calendario!$D$3:$H$55,MATCH(AU$4,Calendario!$A$3:$A$55,0),MATCH($I75,Calendario!$D$2:$H$2,0)),""),IF($K75=3,IF(AND((AS75=""),(AT75="")),INDEX(Calendario!$D$3:$H$55,MATCH(AU$4,Calendario!$A$3:$A$55,0),MATCH($I75,Calendario!$D$2:$H$2,0)),""),IF($K75=4,IF(AND((AR75=""),(AS75=""),(AT75="")),INDEX(Calendario!$D$3:$H$55,MATCH(AU$4,Calendario!$A$3:$A$55,0),MATCH($I75,Calendario!$D$2:$H$2,0)),""))))))))</f>
        <v>44799</v>
      </c>
      <c r="AV75" s="107">
        <f>IF(ISBLANK($I75),"",IF(OR(EXACT(($I75),PROPER(TEXT(AV74,"dddd"))),(EXACT(($I75),PROPER(TEXT(AV73,"dddd"))))),"",IF(EXACT(($I75),(PROPER(TEXT(AV$3,"dddd")))),"",IF($K75=1,INDEX(Calendario!$D$3:$H$55,MATCH(AV$4,Calendario!$A$3:$A$55,0),MATCH($I75,Calendario!$D$2:$H$2,0)),IF($K75=2,IF(AU75="",INDEX(Calendario!$D$3:$H$55,MATCH(AV$4,Calendario!$A$3:$A$55,0),MATCH($I75,Calendario!$D$2:$H$2,0)),""),IF($K75=3,IF(AND((AT75=""),(AU75="")),INDEX(Calendario!$D$3:$H$55,MATCH(AV$4,Calendario!$A$3:$A$55,0),MATCH($I75,Calendario!$D$2:$H$2,0)),""),IF($K75=4,IF(AND((AS75=""),(AT75=""),(AU75="")),INDEX(Calendario!$D$3:$H$55,MATCH(AV$4,Calendario!$A$3:$A$55,0),MATCH($I75,Calendario!$D$2:$H$2,0)),""))))))))</f>
        <v>44806</v>
      </c>
      <c r="AW75" s="107">
        <f>IF(ISBLANK($I75),"",IF(OR(EXACT(($I75),PROPER(TEXT(AW74,"dddd"))),(EXACT(($I75),PROPER(TEXT(AW73,"dddd"))))),"",IF(EXACT(($I75),(PROPER(TEXT(AW$3,"dddd")))),"",IF($K75=1,INDEX(Calendario!$D$3:$H$55,MATCH(AW$4,Calendario!$A$3:$A$55,0),MATCH($I75,Calendario!$D$2:$H$2,0)),IF($K75=2,IF(AV75="",INDEX(Calendario!$D$3:$H$55,MATCH(AW$4,Calendario!$A$3:$A$55,0),MATCH($I75,Calendario!$D$2:$H$2,0)),""),IF($K75=3,IF(AND((AU75=""),(AV75="")),INDEX(Calendario!$D$3:$H$55,MATCH(AW$4,Calendario!$A$3:$A$55,0),MATCH($I75,Calendario!$D$2:$H$2,0)),""),IF($K75=4,IF(AND((AT75=""),(AU75=""),(AV75="")),INDEX(Calendario!$D$3:$H$55,MATCH(AW$4,Calendario!$A$3:$A$55,0),MATCH($I75,Calendario!$D$2:$H$2,0)),""))))))))</f>
        <v>44813</v>
      </c>
      <c r="AX75" s="107">
        <f>IF(ISBLANK($I75),"",IF(OR(EXACT(($I75),PROPER(TEXT(AX74,"dddd"))),(EXACT(($I75),PROPER(TEXT(AX73,"dddd"))))),"",IF(EXACT(($I75),(PROPER(TEXT(AX$3,"dddd")))),"",IF($K75=1,INDEX(Calendario!$D$3:$H$55,MATCH(AX$4,Calendario!$A$3:$A$55,0),MATCH($I75,Calendario!$D$2:$H$2,0)),IF($K75=2,IF(AW75="",INDEX(Calendario!$D$3:$H$55,MATCH(AX$4,Calendario!$A$3:$A$55,0),MATCH($I75,Calendario!$D$2:$H$2,0)),""),IF($K75=3,IF(AND((AV75=""),(AW75="")),INDEX(Calendario!$D$3:$H$55,MATCH(AX$4,Calendario!$A$3:$A$55,0),MATCH($I75,Calendario!$D$2:$H$2,0)),""),IF($K75=4,IF(AND((AU75=""),(AV75=""),(AW75="")),INDEX(Calendario!$D$3:$H$55,MATCH(AX$4,Calendario!$A$3:$A$55,0),MATCH($I75,Calendario!$D$2:$H$2,0)),""))))))))</f>
        <v>44820</v>
      </c>
      <c r="AY75" s="107">
        <f>IF(ISBLANK($I75),"",IF(OR(EXACT(($I75),PROPER(TEXT(AY74,"dddd"))),(EXACT(($I75),PROPER(TEXT(AY73,"dddd"))))),"",IF(EXACT(($I75),(PROPER(TEXT(AY$3,"dddd")))),"",IF($K75=1,INDEX(Calendario!$D$3:$H$55,MATCH(AY$4,Calendario!$A$3:$A$55,0),MATCH($I75,Calendario!$D$2:$H$2,0)),IF($K75=2,IF(AX75="",INDEX(Calendario!$D$3:$H$55,MATCH(AY$4,Calendario!$A$3:$A$55,0),MATCH($I75,Calendario!$D$2:$H$2,0)),""),IF($K75=3,IF(AND((AW75=""),(AX75="")),INDEX(Calendario!$D$3:$H$55,MATCH(AY$4,Calendario!$A$3:$A$55,0),MATCH($I75,Calendario!$D$2:$H$2,0)),""),IF($K75=4,IF(AND((AV75=""),(AW75=""),(AX75="")),INDEX(Calendario!$D$3:$H$55,MATCH(AY$4,Calendario!$A$3:$A$55,0),MATCH($I75,Calendario!$D$2:$H$2,0)),""))))))))</f>
        <v>44827</v>
      </c>
      <c r="AZ75" s="107">
        <f>IF(ISBLANK($I75),"",IF(OR(EXACT(($I75),PROPER(TEXT(AZ74,"dddd"))),(EXACT(($I75),PROPER(TEXT(AZ73,"dddd"))))),"",IF(EXACT(($I75),(PROPER(TEXT(AZ$3,"dddd")))),"",IF($K75=1,INDEX(Calendario!$D$3:$H$55,MATCH(AZ$4,Calendario!$A$3:$A$55,0),MATCH($I75,Calendario!$D$2:$H$2,0)),IF($K75=2,IF(AY75="",INDEX(Calendario!$D$3:$H$55,MATCH(AZ$4,Calendario!$A$3:$A$55,0),MATCH($I75,Calendario!$D$2:$H$2,0)),""),IF($K75=3,IF(AND((AX75=""),(AY75="")),INDEX(Calendario!$D$3:$H$55,MATCH(AZ$4,Calendario!$A$3:$A$55,0),MATCH($I75,Calendario!$D$2:$H$2,0)),""),IF($K75=4,IF(AND((AW75=""),(AX75=""),(AY75="")),INDEX(Calendario!$D$3:$H$55,MATCH(AZ$4,Calendario!$A$3:$A$55,0),MATCH($I75,Calendario!$D$2:$H$2,0)),""))))))))</f>
        <v>44834</v>
      </c>
      <c r="BA75" s="108">
        <f>IF(ISBLANK($I75),"",IF(OR(EXACT(($I75),PROPER(TEXT(BA74,"dddd"))),(EXACT(($I75),PROPER(TEXT(BA73,"dddd"))))),"",IF(EXACT(($I75),(PROPER(TEXT(BA$3,"dddd")))),"",IF($K75=1,INDEX(Calendario!$D$3:$H$55,MATCH(BA$4,Calendario!$A$3:$A$55,0),MATCH($I75,Calendario!$D$2:$H$2,0)),IF($K75=2,IF(AZ75="",INDEX(Calendario!$D$3:$H$55,MATCH(BA$4,Calendario!$A$3:$A$55,0),MATCH($I75,Calendario!$D$2:$H$2,0)),""),IF($K75=3,IF(AND((AY75=""),(AZ75="")),INDEX(Calendario!$D$3:$H$55,MATCH(BA$4,Calendario!$A$3:$A$55,0),MATCH($I75,Calendario!$D$2:$H$2,0)),""),IF($K75=4,IF(AND((AX75=""),(AY75=""),(AZ75="")),INDEX(Calendario!$D$3:$H$55,MATCH(BA$4,Calendario!$A$3:$A$55,0),MATCH($I75,Calendario!$D$2:$H$2,0)),""))))))))</f>
        <v>44841</v>
      </c>
      <c r="BB75" s="108">
        <f>IF(ISBLANK($I75),"",IF(OR(EXACT(($I75),PROPER(TEXT(BB74,"dddd"))),(EXACT(($I75),PROPER(TEXT(BB73,"dddd"))))),"",IF(EXACT(($I75),(PROPER(TEXT(BB$3,"dddd")))),"",IF($K75=1,INDEX(Calendario!$D$3:$H$55,MATCH(BB$4,Calendario!$A$3:$A$55,0),MATCH($I75,Calendario!$D$2:$H$2,0)),IF($K75=2,IF(BA75="",INDEX(Calendario!$D$3:$H$55,MATCH(BB$4,Calendario!$A$3:$A$55,0),MATCH($I75,Calendario!$D$2:$H$2,0)),""),IF($K75=3,IF(AND((AZ75=""),(BA75="")),INDEX(Calendario!$D$3:$H$55,MATCH(BB$4,Calendario!$A$3:$A$55,0),MATCH($I75,Calendario!$D$2:$H$2,0)),""),IF($K75=4,IF(AND((AY75=""),(AZ75=""),(BA75="")),INDEX(Calendario!$D$3:$H$55,MATCH(BB$4,Calendario!$A$3:$A$55,0),MATCH($I75,Calendario!$D$2:$H$2,0)),""))))))))</f>
        <v>44848</v>
      </c>
      <c r="BC75" s="108">
        <f>IF(ISBLANK($I75),"",IF(OR(EXACT(($I75),PROPER(TEXT(BC74,"dddd"))),(EXACT(($I75),PROPER(TEXT(BC73,"dddd"))))),"",IF(EXACT(($I75),(PROPER(TEXT(BC$3,"dddd")))),"",IF($K75=1,INDEX(Calendario!$D$3:$H$55,MATCH(BC$4,Calendario!$A$3:$A$55,0),MATCH($I75,Calendario!$D$2:$H$2,0)),IF($K75=2,IF(BB75="",INDEX(Calendario!$D$3:$H$55,MATCH(BC$4,Calendario!$A$3:$A$55,0),MATCH($I75,Calendario!$D$2:$H$2,0)),""),IF($K75=3,IF(AND((BA75=""),(BB75="")),INDEX(Calendario!$D$3:$H$55,MATCH(BC$4,Calendario!$A$3:$A$55,0),MATCH($I75,Calendario!$D$2:$H$2,0)),""),IF($K75=4,IF(AND((AZ75=""),(BA75=""),(BB75="")),INDEX(Calendario!$D$3:$H$55,MATCH(BC$4,Calendario!$A$3:$A$55,0),MATCH($I75,Calendario!$D$2:$H$2,0)),""))))))))</f>
        <v>44855</v>
      </c>
      <c r="BD75" s="108">
        <f>IF(ISBLANK($I75),"",IF(OR(EXACT(($I75),PROPER(TEXT(BD74,"dddd"))),(EXACT(($I75),PROPER(TEXT(BD73,"dddd"))))),"",IF(EXACT(($I75),(PROPER(TEXT(BD$3,"dddd")))),"",IF($K75=1,INDEX(Calendario!$D$3:$H$55,MATCH(BD$4,Calendario!$A$3:$A$55,0),MATCH($I75,Calendario!$D$2:$H$2,0)),IF($K75=2,IF(BC75="",INDEX(Calendario!$D$3:$H$55,MATCH(BD$4,Calendario!$A$3:$A$55,0),MATCH($I75,Calendario!$D$2:$H$2,0)),""),IF($K75=3,IF(AND((BB75=""),(BC75="")),INDEX(Calendario!$D$3:$H$55,MATCH(BD$4,Calendario!$A$3:$A$55,0),MATCH($I75,Calendario!$D$2:$H$2,0)),""),IF($K75=4,IF(AND((BA75=""),(BB75=""),(BC75="")),INDEX(Calendario!$D$3:$H$55,MATCH(BD$4,Calendario!$A$3:$A$55,0),MATCH($I75,Calendario!$D$2:$H$2,0)),""))))))))</f>
        <v>44862</v>
      </c>
      <c r="BE75" s="107">
        <f>IF(ISBLANK($I75),"",IF(OR(EXACT(($I75),PROPER(TEXT(BE74,"dddd"))),(EXACT(($I75),PROPER(TEXT(BE73,"dddd"))))),"",IF(EXACT(($I75),(PROPER(TEXT(BE$3,"dddd")))),"",IF($K75=1,INDEX(Calendario!$D$3:$H$55,MATCH(BE$4,Calendario!$A$3:$A$55,0),MATCH($I75,Calendario!$D$2:$H$2,0)),IF($K75=2,IF(BD75="",INDEX(Calendario!$D$3:$H$55,MATCH(BE$4,Calendario!$A$3:$A$55,0),MATCH($I75,Calendario!$D$2:$H$2,0)),""),IF($K75=3,IF(AND((BC75=""),(BD75="")),INDEX(Calendario!$D$3:$H$55,MATCH(BE$4,Calendario!$A$3:$A$55,0),MATCH($I75,Calendario!$D$2:$H$2,0)),""),IF($K75=4,IF(AND((BB75=""),(BC75=""),(BD75="")),INDEX(Calendario!$D$3:$H$55,MATCH(BE$4,Calendario!$A$3:$A$55,0),MATCH($I75,Calendario!$D$2:$H$2,0)),""))))))))</f>
        <v>44869</v>
      </c>
      <c r="BF75" s="107">
        <f>IF(ISBLANK($I75),"",IF(OR(EXACT(($I75),PROPER(TEXT(BF74,"dddd"))),(EXACT(($I75),PROPER(TEXT(BF73,"dddd"))))),"",IF(EXACT(($I75),(PROPER(TEXT(BF$3,"dddd")))),"",IF($K75=1,INDEX(Calendario!$D$3:$H$55,MATCH(BF$4,Calendario!$A$3:$A$55,0),MATCH($I75,Calendario!$D$2:$H$2,0)),IF($K75=2,IF(BE75="",INDEX(Calendario!$D$3:$H$55,MATCH(BF$4,Calendario!$A$3:$A$55,0),MATCH($I75,Calendario!$D$2:$H$2,0)),""),IF($K75=3,IF(AND((BD75=""),(BE75="")),INDEX(Calendario!$D$3:$H$55,MATCH(BF$4,Calendario!$A$3:$A$55,0),MATCH($I75,Calendario!$D$2:$H$2,0)),""),IF($K75=4,IF(AND((BC75=""),(BD75=""),(BE75="")),INDEX(Calendario!$D$3:$H$55,MATCH(BF$4,Calendario!$A$3:$A$55,0),MATCH($I75,Calendario!$D$2:$H$2,0)),""))))))))</f>
        <v>44876</v>
      </c>
      <c r="BG75" s="107">
        <f>IF(ISBLANK($I75),"",IF(OR(EXACT(($I75),PROPER(TEXT(BG74,"dddd"))),(EXACT(($I75),PROPER(TEXT(BG73,"dddd"))))),"",IF(EXACT(($I75),(PROPER(TEXT(BG$3,"dddd")))),"",IF($K75=1,INDEX(Calendario!$D$3:$H$55,MATCH(BG$4,Calendario!$A$3:$A$55,0),MATCH($I75,Calendario!$D$2:$H$2,0)),IF($K75=2,IF(BF75="",INDEX(Calendario!$D$3:$H$55,MATCH(BG$4,Calendario!$A$3:$A$55,0),MATCH($I75,Calendario!$D$2:$H$2,0)),""),IF($K75=3,IF(AND((BE75=""),(BF75="")),INDEX(Calendario!$D$3:$H$55,MATCH(BG$4,Calendario!$A$3:$A$55,0),MATCH($I75,Calendario!$D$2:$H$2,0)),""),IF($K75=4,IF(AND((BD75=""),(BE75=""),(BF75="")),INDEX(Calendario!$D$3:$H$55,MATCH(BG$4,Calendario!$A$3:$A$55,0),MATCH($I75,Calendario!$D$2:$H$2,0)),""))))))))</f>
        <v>44883</v>
      </c>
      <c r="BH75" s="107">
        <f>IF(ISBLANK($I75),"",IF(OR(EXACT(($I75),PROPER(TEXT(BH74,"dddd"))),(EXACT(($I75),PROPER(TEXT(BH73,"dddd"))))),"",IF(EXACT(($I75),(PROPER(TEXT(BH$3,"dddd")))),"",IF($K75=1,INDEX(Calendario!$D$3:$H$55,MATCH(BH$4,Calendario!$A$3:$A$55,0),MATCH($I75,Calendario!$D$2:$H$2,0)),IF($K75=2,IF(BG75="",INDEX(Calendario!$D$3:$H$55,MATCH(BH$4,Calendario!$A$3:$A$55,0),MATCH($I75,Calendario!$D$2:$H$2,0)),""),IF($K75=3,IF(AND((BF75=""),(BG75="")),INDEX(Calendario!$D$3:$H$55,MATCH(BH$4,Calendario!$A$3:$A$55,0),MATCH($I75,Calendario!$D$2:$H$2,0)),""),IF($K75=4,IF(AND((BE75=""),(BF75=""),(BG75="")),INDEX(Calendario!$D$3:$H$55,MATCH(BH$4,Calendario!$A$3:$A$55,0),MATCH($I75,Calendario!$D$2:$H$2,0)),""))))))))</f>
        <v>44890</v>
      </c>
      <c r="BI75" s="108">
        <f>IF(ISBLANK($I75),"",IF(OR(EXACT(($I75),PROPER(TEXT(BI74,"dddd"))),(EXACT(($I75),PROPER(TEXT(BI73,"dddd"))))),"",IF(EXACT(($I75),(PROPER(TEXT(BI$3,"dddd")))),"",IF($K75=1,INDEX(Calendario!$D$3:$H$55,MATCH(BI$4,Calendario!$A$3:$A$55,0),MATCH($I75,Calendario!$D$2:$H$2,0)),IF($K75=2,IF(BH75="",INDEX(Calendario!$D$3:$H$55,MATCH(BI$4,Calendario!$A$3:$A$55,0),MATCH($I75,Calendario!$D$2:$H$2,0)),""),IF($K75=3,IF(AND((BG75=""),(BH75="")),INDEX(Calendario!$D$3:$H$55,MATCH(BI$4,Calendario!$A$3:$A$55,0),MATCH($I75,Calendario!$D$2:$H$2,0)),""),IF($K75=4,IF(AND((BF75=""),(BG75=""),(BH75="")),INDEX(Calendario!$D$3:$H$55,MATCH(BI$4,Calendario!$A$3:$A$55,0),MATCH($I75,Calendario!$D$2:$H$2,0)),""))))))))</f>
        <v>44897</v>
      </c>
      <c r="BJ75" s="108">
        <f>IF(ISBLANK($I75),"",IF(OR(EXACT(($I75),PROPER(TEXT(BJ74,"dddd"))),(EXACT(($I75),PROPER(TEXT(BJ73,"dddd"))))),"",IF(EXACT(($I75),(PROPER(TEXT(BJ$3,"dddd")))),"",IF($K75=1,INDEX(Calendario!$D$3:$H$55,MATCH(BJ$4,Calendario!$A$3:$A$55,0),MATCH($I75,Calendario!$D$2:$H$2,0)),IF($K75=2,IF(BI75="",INDEX(Calendario!$D$3:$H$55,MATCH(BJ$4,Calendario!$A$3:$A$55,0),MATCH($I75,Calendario!$D$2:$H$2,0)),""),IF($K75=3,IF(AND((BH75=""),(BI75="")),INDEX(Calendario!$D$3:$H$55,MATCH(BJ$4,Calendario!$A$3:$A$55,0),MATCH($I75,Calendario!$D$2:$H$2,0)),""),IF($K75=4,IF(AND((BG75=""),(BH75=""),(BI75="")),INDEX(Calendario!$D$3:$H$55,MATCH(BJ$4,Calendario!$A$3:$A$55,0),MATCH($I75,Calendario!$D$2:$H$2,0)),""))))))))</f>
        <v>44904</v>
      </c>
      <c r="BK75" s="108">
        <f>IF(ISBLANK($I75),"",IF(OR(EXACT(($I75),PROPER(TEXT(BK74,"dddd"))),(EXACT(($I75),PROPER(TEXT(BK73,"dddd"))))),"",IF(EXACT(($I75),(PROPER(TEXT(BK$3,"dddd")))),"",IF($K75=1,INDEX(Calendario!$D$3:$H$55,MATCH(BK$4,Calendario!$A$3:$A$55,0),MATCH($I75,Calendario!$D$2:$H$2,0)),IF($K75=2,IF(BJ75="",INDEX(Calendario!$D$3:$H$55,MATCH(BK$4,Calendario!$A$3:$A$55,0),MATCH($I75,Calendario!$D$2:$H$2,0)),""),IF($K75=3,IF(AND((BI75=""),(BJ75="")),INDEX(Calendario!$D$3:$H$55,MATCH(BK$4,Calendario!$A$3:$A$55,0),MATCH($I75,Calendario!$D$2:$H$2,0)),""),IF($K75=4,IF(AND((BH75=""),(BI75=""),(BJ75="")),INDEX(Calendario!$D$3:$H$55,MATCH(BK$4,Calendario!$A$3:$A$55,0),MATCH($I75,Calendario!$D$2:$H$2,0)),""))))))))</f>
        <v>44911</v>
      </c>
      <c r="BL75" s="108">
        <f>IF(ISBLANK($I75),"",IF(OR(EXACT(($I75),PROPER(TEXT(BL74,"dddd"))),(EXACT(($I75),PROPER(TEXT(BL73,"dddd"))))),"",IF(EXACT(($I75),(PROPER(TEXT(BL$3,"dddd")))),"",IF($K75=1,INDEX(Calendario!$D$3:$H$55,MATCH(BL$4,Calendario!$A$3:$A$55,0),MATCH($I75,Calendario!$D$2:$H$2,0)),IF($K75=2,IF(BK75="",INDEX(Calendario!$D$3:$H$55,MATCH(BL$4,Calendario!$A$3:$A$55,0),MATCH($I75,Calendario!$D$2:$H$2,0)),""),IF($K75=3,IF(AND((BJ75=""),(BK75="")),INDEX(Calendario!$D$3:$H$55,MATCH(BL$4,Calendario!$A$3:$A$55,0),MATCH($I75,Calendario!$D$2:$H$2,0)),""),IF($K75=4,IF(AND((BI75=""),(BJ75=""),(BK75="")),INDEX(Calendario!$D$3:$H$55,MATCH(BL$4,Calendario!$A$3:$A$55,0),MATCH($I75,Calendario!$D$2:$H$2,0)),""))))))))</f>
        <v>44918</v>
      </c>
      <c r="BM75" s="108">
        <f>IF(ISBLANK($I75),"",IF(OR(EXACT(($I75),PROPER(TEXT(BM74,"dddd"))),(EXACT(($I75),PROPER(TEXT(BM73,"dddd"))))),"",IF(EXACT(($I75),(PROPER(TEXT(BM$3,"dddd")))),"",IF($K75=1,INDEX(Calendario!$D$3:$H$55,MATCH(BM$4,Calendario!$A$3:$A$55,0),MATCH($I75,Calendario!$D$2:$H$2,0)),IF($K75=2,IF(BL75="",INDEX(Calendario!$D$3:$H$55,MATCH(BM$4,Calendario!$A$3:$A$55,0),MATCH($I75,Calendario!$D$2:$H$2,0)),""),IF($K75=3,IF(AND((BK75=""),(BL75="")),INDEX(Calendario!$D$3:$H$55,MATCH(BM$4,Calendario!$A$3:$A$55,0),MATCH($I75,Calendario!$D$2:$H$2,0)),""),IF($K75=4,IF(AND((BJ75=""),(BK75=""),(BL75="")),INDEX(Calendario!$D$3:$H$55,MATCH(BM$4,Calendario!$A$3:$A$55,0),MATCH($I75,Calendario!$D$2:$H$2,0)),""))))))))</f>
        <v>44925</v>
      </c>
      <c r="BO75" s="88" t="s">
        <v>621</v>
      </c>
    </row>
    <row r="76" spans="1:67" s="88" customFormat="1" ht="26.25" customHeight="1" x14ac:dyDescent="0.25">
      <c r="A76" s="178">
        <f t="shared" si="1"/>
        <v>55</v>
      </c>
      <c r="B76" s="176" t="s">
        <v>1285</v>
      </c>
      <c r="C76" s="176" t="s">
        <v>1597</v>
      </c>
      <c r="D76" s="177" t="str">
        <f>IF(ISNA(VLOOKUP(C76,TSeccBS!$D:$H,5,FALSE)),"",VLOOKUP(C76,TSeccBS!$D:$H,5,FALSE))</f>
        <v>CALI</v>
      </c>
      <c r="E76" s="176" t="s">
        <v>1446</v>
      </c>
      <c r="F76" s="176" t="s">
        <v>74</v>
      </c>
      <c r="G76" s="177" t="str">
        <f>IF(ISNA(VLOOKUP(F76,Tmunic!$C$2:$D$1160,2,FALSE)),"",VLOOKUP(F76,Tmunic!$C$2:$D$1160,2,FALSE))</f>
        <v>DS VALLE DEL CAUCA</v>
      </c>
      <c r="H76" s="184" t="str">
        <f>IF(ISNA(VLOOKUP(G76,TDirReg!$F$1:$H$184,3,0)),"",VLOOKUP(G76,TDirReg!$F$1:$H$184,3,0))</f>
        <v>Calle 4 B N° 36 -01</v>
      </c>
      <c r="I76" s="196" t="s">
        <v>127</v>
      </c>
      <c r="J76" s="195" t="s">
        <v>1735</v>
      </c>
      <c r="K76" s="197">
        <v>1</v>
      </c>
      <c r="L76" s="202">
        <f t="shared" si="2"/>
        <v>51</v>
      </c>
      <c r="M76" s="107" t="str">
        <f>IF(ISBLANK($I76),"",IF(EXACT(($I76),(PROPER(TEXT(M$3,"dddd")))),"",IF(EXACT(M$4,$J76),IF($K76=1,INDEX(Calendario!$D$3:$H$55,MATCH(M$4,Calendario!$A$3:$A$55,0),MATCH($I76,Calendario!$D$2:$H$2,0)),INDEX(Calendario!$D$3:$H$55,MATCH($J76,Calendario!$A$3:$A$55,0),MATCH($I76,Calendario!$D$2:$H$2,0))),"")))</f>
        <v/>
      </c>
      <c r="N76" s="107">
        <f>IF(ISBLANK($I76),"",IF(OR(EXACT(($I76),PROPER(TEXT(N74,"dddd"))),(EXACT(($I76),PROPER(TEXT(N75,"dddd"))))),"",IF(EXACT(($I76),(PROPER(TEXT(N$3,"dddd")))),"",IF(EXACT(N$4,$J76),IF(M76="",IF(OR(($K76=4),($K76=3),($K76=2),($K76=1)),INDEX(Calendario!$D$3:$H$55,MATCH(N$4,Calendario!$A$3:$A$55,0),MATCH($I76,Calendario!$D$2:$H$2,0)),"")),IF($K76=1,IF(AND(M76="",EXACT((N$4),(CONCATENATE(Calendario!$A$1," ",(MID($J76,8,2))+1)))),INDEX(Calendario!$D$3:$H$55,MATCH(N$4,Calendario!$A$3:$A$55,0),MATCH($I76,Calendario!$D$2:$H$2,0)),IF(M76="","",INDEX(Calendario!$D$3:$H$55,MATCH(N$4,Calendario!$A$3:$A$55,0),MATCH($I76,Calendario!$D$2:$H$2,0)))),IF($K76=2,IF(M76="",IF(EXACT($K76,N$4),INDEX(Calendario!$D$3:$H$55,MATCH(N$4,Calendario!$A$3:$A$55,0),MATCH($I76,Calendario!$D$2:$H$2,0)),""),""),IF($K76=3,IF((M76=""),IF(EXACT($K76,N$4),INDEX(Calendario!$D$3:$H$55,MATCH(N$4,Calendario!$A$3:$A$55,0),MATCH($I76,Calendario!$D$2:$H$2,0)),""),""),IF($K76=4,IF((M76=""),IF(EXACT($K76,N$4),INDEX(Calendario!$D$3:$H$55,MATCH(N$4,Calendario!$A$3:$A$55,0),MATCH($I76,Calendario!$D$2:$H$2,0)),""),""),1))))))))</f>
        <v>44566</v>
      </c>
      <c r="O76" s="107">
        <f>IF(ISBLANK($I76),"",IF(EXACT(($I76),(PROPER(TEXT(O$3,"dddd")))),"",IF(OR(EXACT(($I76),PROPER(TEXT(O74,"dddd"))),(EXACT(($I76),PROPER(TEXT(O75,"dddd"))))),"",IF(EXACT(O$4,$J76),IF(N76="",IF(OR(($K76=4),($K76=3),($K76=2),($K76=1)),INDEX(Calendario!$D$3:$H$55,MATCH(O$4,Calendario!$A$3:$A$55,0),MATCH($I76,Calendario!$D$2:$H$2,0)),"")),IF($K76=1,IF(AND(M76="",EXACT((O$4),(CONCATENATE(Calendario!$A$1," ",(MID($J76,8,2))+1)))),INDEX(Calendario!$D$3:$H$55,MATCH(O$4,Calendario!$A$3:$A$55,0),MATCH($I76,Calendario!$D$2:$H$2,0)),IF(N76="",IF(EXACT(($I76),(PROPER(TEXT(N$3,"dddd")))),INDEX(Calendario!$D$3:$H$55,MATCH(O$4,Calendario!$A$3:$A$55,0),MATCH($I76,Calendario!$D$2:$H$2,0)),""),INDEX(Calendario!$D$3:$H$55,MATCH(O$4,Calendario!$A$3:$A$55,0),MATCH($I76,Calendario!$D$2:$H$2,0)))),IF(EXACT($M$4,"Semana 1"),IF($K76=2,IF(N76="",IF(OR(($J76="Semana 1"),($J76="Semana 2"),($J76="Semana 3")),INDEX(Calendario!$D$3:$H$55,MATCH(O$4,Calendario!$A$3:$A$55,0),MATCH($I76,Calendario!$D$2:$H$2,0)),""),""),IF($K76=3,IF(AND((M76=""),(N76="")),IF(OR(($J76="Semana 1"),($J76="Semana 2"),($J76="Semana 3")),INDEX(Calendario!$D$3:$H$55,MATCH(O$4,Calendario!$A$3:$A$55,0),MATCH($I76,Calendario!$D$2:$H$2,0)),""),""),IF($K76=4,IF(AND((M76=""),(N76="")),IF(OR(($J76="Semana 1"),($J76="Semana 2"),($J76="Semana 3")),INDEX(Calendario!$D$3:$H$55,MATCH(O$4,Calendario!$A$3:$A$55,0),MATCH($I76,Calendario!$D$2:$H$2,0)),""),"")))),IF($K76=2,IF(N76="",IF(OR(($J76="Semana 1"),($J76="Semana 2")),INDEX(Calendario!$D$3:$H$55,MATCH(O$4,Calendario!$A$3:$A$55,0),MATCH($I76,Calendario!$D$2:$H$2,0)),""),""),IF($K76=3,IF(AND((M76=""),(N76="")),IF(OR(($J76="Semana 1"),($J76="Semana 2")),INDEX(Calendario!$D$3:$H$55,MATCH(O$4,Calendario!$A$3:$A$55,0),MATCH($I76,Calendario!$D$2:$H$2,0)),""),""),IF($K76=4,IF(AND((M76=""),(N76="")),IF(OR(($J76="Semana 1"),($J76="Semana 2")),INDEX(Calendario!$D$3:$H$55,MATCH(O$4,Calendario!$A$3:$A$55,0),MATCH($I76,Calendario!$D$2:$H$2,0)),""),""))))))))))</f>
        <v>44573</v>
      </c>
      <c r="P76" s="107">
        <f>IF(ISBLANK($I76),"",IF(EXACT(($I76),(PROPER(TEXT(P$3,"dddd")))),"",IF(OR(EXACT(($I76),PROPER(TEXT(P74,"dddd"))),(EXACT(($I76),PROPER(TEXT(P75,"dddd"))))),"",IF(EXACT(P$4,$J76),IF(O76="",IF(OR(($K76=4),($K76=3),($K76=2),($K76=1)),INDEX(Calendario!$D$3:$H$55,MATCH(P$4,Calendario!$A$3:$A$55,0),MATCH($I76,Calendario!$D$2:$H$2,0)),"")),IF($K76=1,IF(AND(M76="",EXACT((P$4),(CONCATENATE(Calendario!$A$1," ",(MID($J76,8,2))+1)))),INDEX(Calendario!$D$3:$H$55,MATCH(P$4,Calendario!$A$3:$A$55,0),MATCH($I76,Calendario!$D$2:$H$2,0)),IF(O76="",IF(EXACT(($I76),(PROPER(TEXT(O$3,"dddd")))),INDEX(Calendario!$D$3:$H$55,MATCH(P$4,Calendario!$A$3:$A$55,0),MATCH($I76,Calendario!$D$2:$H$2,0)),""),INDEX(Calendario!$D$3:$H$55,MATCH(P$4,Calendario!$A$3:$A$55,0),MATCH($I76,Calendario!$D$2:$H$2,0)))),IF(EXACT($M$4,"Semana 1"),IF($K76=2,IF(O76="",IF(OR(($J76="Semana 1"),($J76="Semana 2"),($J76="Semana 3"),($J76="Semana 4")),INDEX(Calendario!$D$3:$H$55,MATCH(P$4,Calendario!$A$3:$A$55,0),MATCH($I76,Calendario!$D$2:$H$2,0)),""),""),IF($K76=3,IF(AND((N76=""),(O76="")),IF(OR(($J76="Semana 1"),($J76="Semana 2"),($J76="Semana 3"),($J76="Semana 4")),INDEX(Calendario!$D$3:$H$55,MATCH(P$4,Calendario!$A$3:$A$55,0),MATCH($I76,Calendario!$D$2:$H$2,0)),""),""),IF($K76=4,IF(AND((M76=""),(N76=""),(O76="")),IF(OR(($J76="Semana 1"),($J76="Semana 2"),($J76="Semana 3"),($J76="Semana 4")),INDEX(Calendario!$D$3:$H$55,MATCH(P$4,Calendario!$A$3:$A$55,0),MATCH($I76,Calendario!$D$2:$H$2,0)),""),"")))),IF($K76=2,IF(O76="",IF(OR(($J76="Semana 1"),($J76="Semana 2"),($J76="Semana 3")),INDEX(Calendario!$D$3:$H$55,MATCH(P$4,Calendario!$A$3:$A$55,0),MATCH($I76,Calendario!$D$2:$H$2,0)),""),""),IF($K76=3,IF(AND((N76=""),(O76="")),IF(OR(($J76="Semana 1"),($J76="Semana 2"),($J76="Semana 3")),INDEX(Calendario!$D$3:$H$55,MATCH(P$4,Calendario!$A$3:$A$55,0),MATCH($I76,Calendario!$D$2:$H$2,0)),""),""),IF($K76=4,IF(AND((M76=""),(N76=""),(O76="")),IF(OR(($J76="Semana 1"),($J76="Semana 2"),($J76="Semana 3")),INDEX(Calendario!$D$3:$H$55,MATCH(P$4,Calendario!$A$3:$A$55,0),MATCH($I76,Calendario!$D$2:$H$2,0)),""),""))))))))))</f>
        <v>44580</v>
      </c>
      <c r="Q76" s="107">
        <f>IF(ISBLANK($I76),"",IF(EXACT(($I76),(PROPER(TEXT(Q$3,"dddd")))),"",IF(OR(EXACT(($I76),PROPER(TEXT(Q74,"dddd"))),(EXACT(($I76),PROPER(TEXT(Q75,"dddd"))))),"",IF(EXACT(Q$4,$J76),IF(P76="",IF(OR(($K76=4),($K76=3),($K76=2),($K76=1)),INDEX(Calendario!$D$3:$H$55,MATCH(Q$4,Calendario!$A$3:$A$55,0),MATCH($I76,Calendario!$D$2:$H$2,0)),"")),IF($K76=1,IF(AND(M76="",EXACT((Q$4),(CONCATENATE(Calendario!$A$1," ",(MID($J76,8,2))+1)))),INDEX(Calendario!$D$3:$H$55,MATCH(Q$4,Calendario!$A$3:$A$55,0),MATCH($I76,Calendario!$D$2:$H$2,0)),IF(P76="","",INDEX(Calendario!$D$3:$H$55,MATCH(Q$4,Calendario!$A$3:$A$55,0),MATCH($I76,Calendario!$D$2:$H$2,0)))),IF(EXACT($M$4,"Semana 1"),IF($K76=2,IF(P76="",IF(OR(($J76="Semana 1"),($J76="Semana 2"),($J76="Semana 3"),($J76="Semana 4"),($J76="Semana 5")),INDEX(Calendario!$D$3:$H$55,MATCH(Q$4,Calendario!$A$3:$A$55,0),MATCH($I76,Calendario!$D$2:$H$2,0)),""),""),IF($K76=3,IF(AND((O76=""),(P76="")),IF(OR(($J76="Semana 1"),($J76="Semana 2"),($J76="Semana 3"),($J76="Semana 4"),($J76="Semana 5")),INDEX(Calendario!$D$3:$H$55,MATCH(Q$4,Calendario!$A$3:$A$55,0),MATCH($I76,Calendario!$D$2:$H$2,0)),""),""),IF($K76=4,IF(AND((N76=""),(O76=""),(P76="")),IF(OR(($J76="Semana 1"),($J76="Semana 2"),($J76="Semana 3"),($J76="Semana 4"),($J76="Semana 5")),INDEX(Calendario!$D$3:$H$55,MATCH(Q$4,Calendario!$A$3:$A$55,0),MATCH($I76,Calendario!$D$2:$H$2,0)),""),"")))),IF($K76=2,IF(P76="",IF(OR(($J76="Semana 1"),($J76="Semana 2"),($J76="Semana 3"),($J76="Semana 4")),INDEX(Calendario!$D$3:$H$55,MATCH(Q$4,Calendario!$A$3:$A$55,0),MATCH($I76,Calendario!$D$2:$H$2,0)),""),""),IF($K76=3,IF(AND((O76=""),(P76="")),IF(OR(($J76="Semana 1"),($J76="Semana 2"),($J76="Semana 3"),($J76="Semana 4")),INDEX(Calendario!$D$3:$H$55,MATCH(Q$4,Calendario!$A$3:$A$55,0),MATCH($I76,Calendario!$D$2:$H$2,0)),""),""),IF($K76=4,IF(AND((N76=""),(O76=""),(P76="")),IF(OR(($J76="Semana 1"),($J76="Semana 2"),($J76="Semana 3"),($J76="Semana 4")),INDEX(Calendario!$D$3:$H$55,MATCH(Q$4,Calendario!$A$3:$A$55,0),MATCH($I76,Calendario!$D$2:$H$2,0)),""),""))))))))))</f>
        <v>44587</v>
      </c>
      <c r="R76" s="108">
        <f>IF(ISBLANK($I76),"",IF(EXACT(($I76),(PROPER(TEXT(R$3,"dddd")))),"",IF(OR(EXACT(($I76),PROPER(TEXT(R74,"dddd"))),(EXACT(($I76),PROPER(TEXT(R75,"dddd"))))),"",IF(EXACT(R$4,$J76),IF(Q76="",IF(OR(($K76=4),($K76=3),($K76=2),($K76=1)),INDEX(Calendario!$D$3:$H$55,MATCH(R$4,Calendario!$A$3:$A$55,0),MATCH($I76,Calendario!$D$2:$H$2,0)),"")),IF($K76=1,IF(AND(N76="",EXACT((R$4),(CONCATENATE(Calendario!$A$1," ",(MID($J76,8,2))+1)))),INDEX(Calendario!$D$3:$H$55,MATCH(R$4,Calendario!$A$3:$A$55,0),MATCH($I76,Calendario!$D$2:$H$2,0)),IF(Q76="","",INDEX(Calendario!$D$3:$H$55,MATCH(R$4,Calendario!$A$3:$A$55,0),MATCH($I76,Calendario!$D$2:$H$2,0)))),IF(EXACT($M$4,"Semana 1"),IF($K76=2,IF(Q76="",IF(OR(($J76="Semana 1"),($J76="Semana 2"),($J76="Semana 3"),($J76="Semana 4"),($J76="Semana 5"),($J76="Semana 6")),INDEX(Calendario!$D$3:$H$55,MATCH(R$4,Calendario!$A$3:$A$55,0),MATCH($I76,Calendario!$D$2:$H$2,0)),""),""),IF($K76=3,IF(AND((P76=""),(Q76="")),IF(OR(($J76="Semana 1"),($J76="Semana 2"),($J76="Semana 3"),($J76="Semana 4"),($J76="Semana 5"),($J76="Semana 6")),INDEX(Calendario!$D$3:$H$55,MATCH(R$4,Calendario!$A$3:$A$55,0),MATCH($I76,Calendario!$D$2:$H$2,0)),""),""),IF($K76=4,IF(AND((O76=""),(P76=""),(Q76="")),IF(OR(($J76="Semana 1"),($J76="Semana 2"),($J76="Semana 3"),($J76="Semana 4"),($J76="Semana 5"),($J76="Semana 6")),INDEX(Calendario!$D$3:$H$55,MATCH(R$4,Calendario!$A$3:$A$55,0),MATCH($I76,Calendario!$D$2:$H$2,0)),""),"")))),IF($K76=2,IF(Q76="",IF(OR(($J76="Semana 1"),($J76="Semana 2"),($J76="Semana 3"),($J76="Semana 4"),($J76="Semana 5")),INDEX(Calendario!$D$3:$H$55,MATCH(R$4,Calendario!$A$3:$A$55,0),MATCH($I76,Calendario!$D$2:$H$2,0)),""),""),IF($K76=3,IF(AND((P76=""),(Q76="")),IF(OR(($J76="Semana 1"),($J76="Semana 2"),($J76="Semana 3"),($J76="Semana 4"),($J76="Semana 5")),INDEX(Calendario!$D$3:$H$55,MATCH(R$4,Calendario!$A$3:$A$55,0),MATCH($I76,Calendario!$D$2:$H$2,0)),""),""),IF($K76=4,IF(AND((O76=""),(P76=""),(Q76="")),IF(OR(($J76="Semana 1"),($J76="Semana 2"),($J76="Semana 3"),($J76="Semana 4"),($J76="Semana 5")),INDEX(Calendario!$D$3:$H$55,MATCH(R$4,Calendario!$A$3:$A$55,0),MATCH($I76,Calendario!$D$2:$H$2,0)),""),""))))))))))</f>
        <v>44594</v>
      </c>
      <c r="S76" s="108">
        <f>IF(ISBLANK($I76),"",IF(EXACT(($I76),(PROPER(TEXT(S$3,"dddd")))),"",IF(OR(EXACT(($I76),PROPER(TEXT(S74,"dddd"))),(EXACT(($I76),PROPER(TEXT(S75,"dddd"))))),"",IF(EXACT(S$4,$J76),IF(R76="",IF(OR(($K76=4),($K76=3),($K76=2),($K76=1)),INDEX(Calendario!$D$3:$H$55,MATCH(S$4,Calendario!$A$3:$A$55,0),MATCH($I76,Calendario!$D$2:$H$2,0)),"")),IF($K76=1,IF(AND(O76="",EXACT((S$4),(CONCATENATE(Calendario!$A$1," ",(MID($J76,8,2))+1)))),INDEX(Calendario!$D$3:$H$55,MATCH(S$4,Calendario!$A$3:$A$55,0),MATCH($I76,Calendario!$D$2:$H$2,0)),IF(R76="",IF(EXACT(($I76),(PROPER(TEXT(R$3,"dddd")))),INDEX(Calendario!$D$3:$H$55,MATCH(S$4,Calendario!$A$3:$A$55,0),MATCH($I76,Calendario!$D$2:$H$2,0)),""),INDEX(Calendario!$D$3:$H$55,MATCH(S$4,Calendario!$A$3:$A$55,0),MATCH($I76,Calendario!$D$2:$H$2,0)))),IF(EXACT($M$4,"Semana 1"),IF($K76=2,IF(R76="",IF(OR(($J76="Semana 1"),($J76="Semana 2"),($J76="Semana 3"),($J76="Semana 4"),($J76="Semana 5"),($J76="Semana 6"),($J76="Semana 7")),INDEX(Calendario!$D$3:$H$55,MATCH(S$4,Calendario!$A$3:$A$55,0),MATCH($I76,Calendario!$D$2:$H$2,0)),""),""),IF($K76=3,IF(AND((Q76=""),(R76="")),IF(OR(($J76="Semana 1"),($J76="Semana 2"),($J76="Semana 3"),($J76="Semana 4"),($J76="Semana 5"),($J76="Semana 6"),($J76="Semana 7")),INDEX(Calendario!$D$3:$H$55,MATCH(S$4,Calendario!$A$3:$A$55,0),MATCH($I76,Calendario!$D$2:$H$2,0)),""),""),IF($K76=4,IF(AND((P76=""),(Q76=""),(R76="")),IF(OR(($J76="Semana 1"),($J76="Semana 2"),($J76="Semana 3"),($J76="Semana 4"),($J76="Semana 5"),($J76="Semana 6"),($J76="Semana 7")),INDEX(Calendario!$D$3:$H$55,MATCH(S$4,Calendario!$A$3:$A$55,0),MATCH($I76,Calendario!$D$2:$H$2,0)),""),"")))),IF($K76=2,IF(R76="",IF(OR(($J76="Semana 1"),($J76="Semana 2"),($J76="Semana 3"),($J76="Semana 4"),($J76="Semana 5"),($J76="Semana 6")),INDEX(Calendario!$D$3:$H$55,MATCH(S$4,Calendario!$A$3:$A$55,0),MATCH($I76,Calendario!$D$2:$H$2,0)),""),""),IF($K76=3,IF(AND((Q76=""),(R76="")),IF(OR(($J76="Semana 1"),($J76="Semana 2"),($J76="Semana 3"),($J76="Semana 4"),($J76="Semana 5"),($J76="Semana 6")),INDEX(Calendario!$D$3:$H$55,MATCH(S$4,Calendario!$A$3:$A$55,0),MATCH($I76,Calendario!$D$2:$H$2,0)),""),""),IF($K76=4,IF(AND((P76=""),(Q76=""),(R76="")),IF(OR(($J76="Semana 1"),($J76="Semana 2"),($J76="Semana 3"),($J76="Semana 4"),($J76="Semana 5"),($J76="Semana 6")),INDEX(Calendario!$D$3:$H$55,MATCH(S$4,Calendario!$A$3:$A$55,0),MATCH($I76,Calendario!$D$2:$H$2,0)),""),""))))))))))</f>
        <v>44601</v>
      </c>
      <c r="T76" s="108">
        <f>IF(ISBLANK($I76),"",IF(EXACT(($I76),(PROPER(TEXT(T$3,"dddd")))),"",IF(OR(EXACT(($I76),PROPER(TEXT(T74,"dddd"))),(EXACT(($I76),PROPER(TEXT(T75,"dddd"))))),"",IF(EXACT(T$4,$J76),IF(S76="",IF(OR(($K76=4),($K76=3),($K76=2),($K76=1)),INDEX(Calendario!$D$3:$H$55,MATCH(T$4,Calendario!$A$3:$A$55,0),MATCH($I76,Calendario!$D$2:$H$2,0)),"")),IF($K76=1,IF(AND(P76="",EXACT((T$4),(CONCATENATE(Calendario!$A$1," ",(MID($J76,8,2))+1)))),INDEX(Calendario!$D$3:$H$55,MATCH(T$4,Calendario!$A$3:$A$55,0),MATCH($I76,Calendario!$D$2:$H$2,0)),IF(S76="",IF(EXACT(($I76),(PROPER(TEXT(S$3,"dddd")))),INDEX(Calendario!$D$3:$H$55,MATCH(T$4,Calendario!$A$3:$A$55,0),MATCH($I76,Calendario!$D$2:$H$2,0)),""),INDEX(Calendario!$D$3:$H$55,MATCH(T$4,Calendario!$A$3:$A$55,0),MATCH($I76,Calendario!$D$2:$H$2,0)))),IF(EXACT($M$4,"Semana 1"),IF($K76=2,IF(S76="",IF(OR(($J76="Semana 1"),($J76="Semana 2"),($J76="Semana 3"),($J76="Semana 4"),($J76="Semana 5"),($J76="Semana 6"),($J76="Semana 7"),($J76="Semana 8")),INDEX(Calendario!$D$3:$H$55,MATCH(T$4,Calendario!$A$3:$A$55,0),MATCH($I76,Calendario!$D$2:$H$2,0)),""),""),IF($K76=3,IF(AND((R76=""),(S76="")),IF(OR(($J76="Semana 1"),($J76="Semana 2"),($J76="Semana 3"),($J76="Semana 4"),($J76="Semana 5"),($J76="Semana 6"),($J76="Semana 7"),($J76="Semana 8")),INDEX(Calendario!$D$3:$H$55,MATCH(T$4,Calendario!$A$3:$A$55,0),MATCH($I76,Calendario!$D$2:$H$2,0)),""),""),IF($K76=4,IF(AND((Q76=""),(R76=""),(S76="")),IF(OR(($J76="Semana 1"),($J76="Semana 2"),($J76="Semana 3"),($J76="Semana 4"),($J76="Semana 5"),($J76="Semana 6"),($J76="Semana 7"),($J76="Semana 8")),INDEX(Calendario!$D$3:$H$55,MATCH(T$4,Calendario!$A$3:$A$55,0),MATCH($I76,Calendario!$D$2:$H$2,0)),""),"")))),IF($K76=2,IF(S76="",IF(OR(($J76="Semana 1"),($J76="Semana 2"),($J76="Semana 3"),($J76="Semana 4"),($J76="Semana 5"),($J76="Semana 6"),($J76="Semana 7")),INDEX(Calendario!$D$3:$H$55,MATCH(T$4,Calendario!$A$3:$A$55,0),MATCH($I76,Calendario!$D$2:$H$2,0)),""),""),IF($K76=3,IF(AND((R76=""),(S76="")),IF(OR(($J76="Semana 1"),($J76="Semana 2"),($J76="Semana 3"),($J76="Semana 4"),($J76="Semana 5"),($J76="Semana 6"),($J76="Semana 7")),INDEX(Calendario!$D$3:$H$55,MATCH(T$4,Calendario!$A$3:$A$55,0),MATCH($I76,Calendario!$D$2:$H$2,0)),""),""),IF($K76=4,IF(AND((Q76=""),(R76=""),(S76="")),IF(OR(($J76="Semana 1"),($J76="Semana 2"),($J76="Semana 3"),($J76="Semana 4"),($J76="Semana 5"),($J76="Semana 6"),($J76="Semana 7")),INDEX(Calendario!$D$3:$H$55,MATCH(T$4,Calendario!$A$3:$A$55,0),MATCH($I76,Calendario!$D$2:$H$2,0)),""),""))))))))))</f>
        <v>44608</v>
      </c>
      <c r="U76" s="108">
        <f>IF(ISBLANK($I76),"",IF(OR(EXACT(($I76),PROPER(TEXT(U75,"dddd"))),(EXACT(($I76),PROPER(TEXT(U74,"dddd"))))),"",IF(EXACT(($I76),(PROPER(TEXT(U$3,"dddd")))),"",IF($K76=1,INDEX(Calendario!$D$3:$H$55,MATCH(U$4,Calendario!$A$3:$A$55,0),MATCH($I76,Calendario!$D$2:$H$2,0)),IF($K76=2,IF(T76="",INDEX(Calendario!$D$3:$H$55,MATCH(U$4,Calendario!$A$3:$A$55,0),MATCH($I76,Calendario!$D$2:$H$2,0)),""),IF($K76=3,IF(AND((S76=""),(T76="")),INDEX(Calendario!$D$3:$H$55,MATCH(U$4,Calendario!$A$3:$A$55,0),MATCH($I76,Calendario!$D$2:$H$2,0)),""),IF($K76=4,IF(AND((R76=""),(S76=""),(T76="")),INDEX(Calendario!$D$3:$H$55,MATCH(U$4,Calendario!$A$3:$A$55,0),MATCH($I76,Calendario!$D$2:$H$2,0)),""))))))))</f>
        <v>44615</v>
      </c>
      <c r="V76" s="107">
        <f>IF(ISBLANK($I76),"",IF(OR(EXACT(($I76),PROPER(TEXT(V75,"dddd"))),(EXACT(($I76),PROPER(TEXT(V74,"dddd"))))),"",IF(EXACT(($I76),(PROPER(TEXT(V$3,"dddd")))),"",IF($K76=1,INDEX(Calendario!$D$3:$H$55,MATCH(V$4,Calendario!$A$3:$A$55,0),MATCH($I76,Calendario!$D$2:$H$2,0)),IF($K76=2,IF(U76="",INDEX(Calendario!$D$3:$H$55,MATCH(V$4,Calendario!$A$3:$A$55,0),MATCH($I76,Calendario!$D$2:$H$2,0)),""),IF($K76=3,IF(AND((T76=""),(U76="")),INDEX(Calendario!$D$3:$H$55,MATCH(V$4,Calendario!$A$3:$A$55,0),MATCH($I76,Calendario!$D$2:$H$2,0)),""),IF($K76=4,IF(AND((S76=""),(T76=""),(U76="")),INDEX(Calendario!$D$3:$H$55,MATCH(V$4,Calendario!$A$3:$A$55,0),MATCH($I76,Calendario!$D$2:$H$2,0)),""))))))))</f>
        <v>44622</v>
      </c>
      <c r="W76" s="107">
        <f>IF(ISBLANK($I76),"",IF(OR(EXACT(($I76),PROPER(TEXT(W75,"dddd"))),(EXACT(($I76),PROPER(TEXT(W74,"dddd"))))),"",IF(EXACT(($I76),(PROPER(TEXT(W$3,"dddd")))),"",IF($K76=1,INDEX(Calendario!$D$3:$H$55,MATCH(W$4,Calendario!$A$3:$A$55,0),MATCH($I76,Calendario!$D$2:$H$2,0)),IF($K76=2,IF(V76="",INDEX(Calendario!$D$3:$H$55,MATCH(W$4,Calendario!$A$3:$A$55,0),MATCH($I76,Calendario!$D$2:$H$2,0)),""),IF($K76=3,IF(AND((U76=""),(V76="")),INDEX(Calendario!$D$3:$H$55,MATCH(W$4,Calendario!$A$3:$A$55,0),MATCH($I76,Calendario!$D$2:$H$2,0)),""),IF($K76=4,IF(AND((T76=""),(U76=""),(V76="")),INDEX(Calendario!$D$3:$H$55,MATCH(W$4,Calendario!$A$3:$A$55,0),MATCH($I76,Calendario!$D$2:$H$2,0)),""))))))))</f>
        <v>44629</v>
      </c>
      <c r="X76" s="107">
        <f>IF(ISBLANK($I76),"",IF(OR(EXACT(($I76),PROPER(TEXT(X75,"dddd"))),(EXACT(($I76),PROPER(TEXT(X74,"dddd"))))),"",IF(EXACT(($I76),(PROPER(TEXT(X$3,"dddd")))),"",IF($K76=1,INDEX(Calendario!$D$3:$H$55,MATCH(X$4,Calendario!$A$3:$A$55,0),MATCH($I76,Calendario!$D$2:$H$2,0)),IF($K76=2,IF(W76="",INDEX(Calendario!$D$3:$H$55,MATCH(X$4,Calendario!$A$3:$A$55,0),MATCH($I76,Calendario!$D$2:$H$2,0)),""),IF($K76=3,IF(AND((V76=""),(W76="")),INDEX(Calendario!$D$3:$H$55,MATCH(X$4,Calendario!$A$3:$A$55,0),MATCH($I76,Calendario!$D$2:$H$2,0)),""),IF($K76=4,IF(AND((U76=""),(V76=""),(W76="")),INDEX(Calendario!$D$3:$H$55,MATCH(X$4,Calendario!$A$3:$A$55,0),MATCH($I76,Calendario!$D$2:$H$2,0)),""))))))))</f>
        <v>44636</v>
      </c>
      <c r="Y76" s="107">
        <f>IF(ISBLANK($I76),"",IF(OR(EXACT(($I76),PROPER(TEXT(Y75,"dddd"))),(EXACT(($I76),PROPER(TEXT(Y74,"dddd"))))),"",IF(EXACT(($I76),(PROPER(TEXT(Y$3,"dddd")))),"",IF($K76=1,INDEX(Calendario!$D$3:$H$55,MATCH(Y$4,Calendario!$A$3:$A$55,0),MATCH($I76,Calendario!$D$2:$H$2,0)),IF($K76=2,IF(X76="",INDEX(Calendario!$D$3:$H$55,MATCH(Y$4,Calendario!$A$3:$A$55,0),MATCH($I76,Calendario!$D$2:$H$2,0)),""),IF($K76=3,IF(AND((W76=""),(X76="")),INDEX(Calendario!$D$3:$H$55,MATCH(Y$4,Calendario!$A$3:$A$55,0),MATCH($I76,Calendario!$D$2:$H$2,0)),""),IF($K76=4,IF(AND((V76=""),(W76=""),(X76="")),INDEX(Calendario!$D$3:$H$55,MATCH(Y$4,Calendario!$A$3:$A$55,0),MATCH($I76,Calendario!$D$2:$H$2,0)),""))))))))</f>
        <v>44643</v>
      </c>
      <c r="Z76" s="107">
        <f>IF(ISBLANK($I76),"",IF(OR(EXACT(($I76),PROPER(TEXT(Z75,"dddd"))),(EXACT(($I76),PROPER(TEXT(Z74,"dddd"))))),"",IF(EXACT(($I76),(PROPER(TEXT(Z$3,"dddd")))),"",IF($K76=1,INDEX(Calendario!$D$3:$H$55,MATCH(Z$4,Calendario!$A$3:$A$55,0),MATCH($I76,Calendario!$D$2:$H$2,0)),IF($K76=2,IF(Y76="",INDEX(Calendario!$D$3:$H$55,MATCH(Z$4,Calendario!$A$3:$A$55,0),MATCH($I76,Calendario!$D$2:$H$2,0)),""),IF($K76=3,IF(AND((X76=""),(Y76="")),INDEX(Calendario!$D$3:$H$55,MATCH(Z$4,Calendario!$A$3:$A$55,0),MATCH($I76,Calendario!$D$2:$H$2,0)),""),IF($K76=4,IF(AND((W76=""),(X76=""),(Y76="")),INDEX(Calendario!$D$3:$H$55,MATCH(Z$4,Calendario!$A$3:$A$55,0),MATCH($I76,Calendario!$D$2:$H$2,0)),""))))))))</f>
        <v>44650</v>
      </c>
      <c r="AA76" s="108">
        <f>IF(ISBLANK($I76),"",IF(OR(EXACT(($I76),PROPER(TEXT(AA75,"dddd"))),(EXACT(($I76),PROPER(TEXT(AA74,"dddd"))))),"",IF(EXACT(($I76),(PROPER(TEXT(AA$3,"dddd")))),"",IF($K76=1,INDEX(Calendario!$D$3:$H$55,MATCH(AA$4,Calendario!$A$3:$A$55,0),MATCH($I76,Calendario!$D$2:$H$2,0)),IF($K76=2,IF(Z76="",INDEX(Calendario!$D$3:$H$55,MATCH(AA$4,Calendario!$A$3:$A$55,0),MATCH($I76,Calendario!$D$2:$H$2,0)),""),IF($K76=3,IF(AND((Y76=""),(Z76="")),INDEX(Calendario!$D$3:$H$55,MATCH(AA$4,Calendario!$A$3:$A$55,0),MATCH($I76,Calendario!$D$2:$H$2,0)),""),IF($K76=4,IF(AND((X76=""),(Y76=""),(Z76="")),INDEX(Calendario!$D$3:$H$55,MATCH(AA$4,Calendario!$A$3:$A$55,0),MATCH($I76,Calendario!$D$2:$H$2,0)),""))))))))</f>
        <v>44657</v>
      </c>
      <c r="AB76" s="108">
        <f>IF(ISBLANK($I76),"",IF(OR(EXACT(($I76),PROPER(TEXT(AB75,"dddd"))),(EXACT(($I76),PROPER(TEXT(AB74,"dddd"))))),"",IF(EXACT(($I76),(PROPER(TEXT(AB$3,"dddd")))),"",IF($K76=1,INDEX(Calendario!$D$3:$H$55,MATCH(AB$4,Calendario!$A$3:$A$55,0),MATCH($I76,Calendario!$D$2:$H$2,0)),IF($K76=2,IF(AA76="",INDEX(Calendario!$D$3:$H$55,MATCH(AB$4,Calendario!$A$3:$A$55,0),MATCH($I76,Calendario!$D$2:$H$2,0)),""),IF($K76=3,IF(AND((Z76=""),(AA76="")),INDEX(Calendario!$D$3:$H$55,MATCH(AB$4,Calendario!$A$3:$A$55,0),MATCH($I76,Calendario!$D$2:$H$2,0)),""),IF($K76=4,IF(AND((Y76=""),(Z76=""),(AA76="")),INDEX(Calendario!$D$3:$H$55,MATCH(AB$4,Calendario!$A$3:$A$55,0),MATCH($I76,Calendario!$D$2:$H$2,0)),""))))))))</f>
        <v>44664</v>
      </c>
      <c r="AC76" s="108">
        <f>IF(ISBLANK($I76),"",IF(OR(EXACT(($I76),PROPER(TEXT(AC75,"dddd"))),(EXACT(($I76),PROPER(TEXT(AC74,"dddd"))))),"",IF(EXACT(($I76),(PROPER(TEXT(AC$3,"dddd")))),"",IF($K76=1,INDEX(Calendario!$D$3:$H$55,MATCH(AC$4,Calendario!$A$3:$A$55,0),MATCH($I76,Calendario!$D$2:$H$2,0)),IF($K76=2,IF(AB76="",INDEX(Calendario!$D$3:$H$55,MATCH(AC$4,Calendario!$A$3:$A$55,0),MATCH($I76,Calendario!$D$2:$H$2,0)),""),IF($K76=3,IF(AND((AA76=""),(AB76="")),INDEX(Calendario!$D$3:$H$55,MATCH(AC$4,Calendario!$A$3:$A$55,0),MATCH($I76,Calendario!$D$2:$H$2,0)),""),IF($K76=4,IF(AND((Z76=""),(AA76=""),(AB76="")),INDEX(Calendario!$D$3:$H$55,MATCH(AC$4,Calendario!$A$3:$A$55,0),MATCH($I76,Calendario!$D$2:$H$2,0)),""))))))))</f>
        <v>44671</v>
      </c>
      <c r="AD76" s="108">
        <f>IF(ISBLANK($I76),"",IF(OR(EXACT(($I76),PROPER(TEXT(AD75,"dddd"))),(EXACT(($I76),PROPER(TEXT(AD74,"dddd"))))),"",IF(EXACT(($I76),(PROPER(TEXT(AD$3,"dddd")))),"",IF($K76=1,INDEX(Calendario!$D$3:$H$55,MATCH(AD$4,Calendario!$A$3:$A$55,0),MATCH($I76,Calendario!$D$2:$H$2,0)),IF($K76=2,IF(AC76="",INDEX(Calendario!$D$3:$H$55,MATCH(AD$4,Calendario!$A$3:$A$55,0),MATCH($I76,Calendario!$D$2:$H$2,0)),""),IF($K76=3,IF(AND((AB76=""),(AC76="")),INDEX(Calendario!$D$3:$H$55,MATCH(AD$4,Calendario!$A$3:$A$55,0),MATCH($I76,Calendario!$D$2:$H$2,0)),""),IF($K76=4,IF(AND((AA76=""),(AB76=""),(AC76="")),INDEX(Calendario!$D$3:$H$55,MATCH(AD$4,Calendario!$A$3:$A$55,0),MATCH($I76,Calendario!$D$2:$H$2,0)),""))))))))</f>
        <v>44678</v>
      </c>
      <c r="AE76" s="107">
        <f>IF(ISBLANK($I76),"",IF(OR(EXACT(($I76),PROPER(TEXT(AE75,"dddd"))),(EXACT(($I76),PROPER(TEXT(AE74,"dddd"))))),"",IF(EXACT(($I76),(PROPER(TEXT(AE$3,"dddd")))),"",IF($K76=1,INDEX(Calendario!$D$3:$H$55,MATCH(AE$4,Calendario!$A$3:$A$55,0),MATCH($I76,Calendario!$D$2:$H$2,0)),IF($K76=2,IF(AD76="",INDEX(Calendario!$D$3:$H$55,MATCH(AE$4,Calendario!$A$3:$A$55,0),MATCH($I76,Calendario!$D$2:$H$2,0)),""),IF($K76=3,IF(AND((AC76=""),(AD76="")),INDEX(Calendario!$D$3:$H$55,MATCH(AE$4,Calendario!$A$3:$A$55,0),MATCH($I76,Calendario!$D$2:$H$2,0)),""),IF($K76=4,IF(AND((AB76=""),(AC76=""),(AD76="")),INDEX(Calendario!$D$3:$H$55,MATCH(AE$4,Calendario!$A$3:$A$55,0),MATCH($I76,Calendario!$D$2:$H$2,0)),""))))))))</f>
        <v>44685</v>
      </c>
      <c r="AF76" s="107">
        <f>IF(ISBLANK($I76),"",IF(OR(EXACT(($I76),PROPER(TEXT(AF75,"dddd"))),(EXACT(($I76),PROPER(TEXT(AF74,"dddd"))))),"",IF(EXACT(($I76),(PROPER(TEXT(AF$3,"dddd")))),"",IF($K76=1,INDEX(Calendario!$D$3:$H$55,MATCH(AF$4,Calendario!$A$3:$A$55,0),MATCH($I76,Calendario!$D$2:$H$2,0)),IF($K76=2,IF(AE76="",INDEX(Calendario!$D$3:$H$55,MATCH(AF$4,Calendario!$A$3:$A$55,0),MATCH($I76,Calendario!$D$2:$H$2,0)),""),IF($K76=3,IF(AND((AD76=""),(AE76="")),INDEX(Calendario!$D$3:$H$55,MATCH(AF$4,Calendario!$A$3:$A$55,0),MATCH($I76,Calendario!$D$2:$H$2,0)),""),IF($K76=4,IF(AND((AC76=""),(AD76=""),(AE76="")),INDEX(Calendario!$D$3:$H$55,MATCH(AF$4,Calendario!$A$3:$A$55,0),MATCH($I76,Calendario!$D$2:$H$2,0)),""))))))))</f>
        <v>44692</v>
      </c>
      <c r="AG76" s="107">
        <f>IF(ISBLANK($I76),"",IF(OR(EXACT(($I76),PROPER(TEXT(AG75,"dddd"))),(EXACT(($I76),PROPER(TEXT(AG74,"dddd"))))),"",IF(EXACT(($I76),(PROPER(TEXT(AG$3,"dddd")))),"",IF($K76=1,INDEX(Calendario!$D$3:$H$55,MATCH(AG$4,Calendario!$A$3:$A$55,0),MATCH($I76,Calendario!$D$2:$H$2,0)),IF($K76=2,IF(AF76="",INDEX(Calendario!$D$3:$H$55,MATCH(AG$4,Calendario!$A$3:$A$55,0),MATCH($I76,Calendario!$D$2:$H$2,0)),""),IF($K76=3,IF(AND((AE76=""),(AF76="")),INDEX(Calendario!$D$3:$H$55,MATCH(AG$4,Calendario!$A$3:$A$55,0),MATCH($I76,Calendario!$D$2:$H$2,0)),""),IF($K76=4,IF(AND((AD76=""),(AE76=""),(AF76="")),INDEX(Calendario!$D$3:$H$55,MATCH(AG$4,Calendario!$A$3:$A$55,0),MATCH($I76,Calendario!$D$2:$H$2,0)),""))))))))</f>
        <v>44699</v>
      </c>
      <c r="AH76" s="107">
        <f>IF(ISBLANK($I76),"",IF(OR(EXACT(($I76),PROPER(TEXT(AH75,"dddd"))),(EXACT(($I76),PROPER(TEXT(AH74,"dddd"))))),"",IF(EXACT(($I76),(PROPER(TEXT(AH$3,"dddd")))),"",IF($K76=1,INDEX(Calendario!$D$3:$H$55,MATCH(AH$4,Calendario!$A$3:$A$55,0),MATCH($I76,Calendario!$D$2:$H$2,0)),IF($K76=2,IF(AG76="",INDEX(Calendario!$D$3:$H$55,MATCH(AH$4,Calendario!$A$3:$A$55,0),MATCH($I76,Calendario!$D$2:$H$2,0)),""),IF($K76=3,IF(AND((AF76=""),(AG76="")),INDEX(Calendario!$D$3:$H$55,MATCH(AH$4,Calendario!$A$3:$A$55,0),MATCH($I76,Calendario!$D$2:$H$2,0)),""),IF($K76=4,IF(AND((AE76=""),(AF76=""),(AG76="")),INDEX(Calendario!$D$3:$H$55,MATCH(AH$4,Calendario!$A$3:$A$55,0),MATCH($I76,Calendario!$D$2:$H$2,0)),""))))))))</f>
        <v>44706</v>
      </c>
      <c r="AI76" s="108">
        <f>IF(ISBLANK($I76),"",IF(OR(EXACT(($I76),PROPER(TEXT(AI75,"dddd"))),(EXACT(($I76),PROPER(TEXT(AI74,"dddd"))))),"",IF(EXACT(($I76),(PROPER(TEXT(AI$3,"dddd")))),"",IF($K76=1,INDEX(Calendario!$D$3:$H$55,MATCH(AI$4,Calendario!$A$3:$A$55,0),MATCH($I76,Calendario!$D$2:$H$2,0)),IF($K76=2,IF(AH76="",INDEX(Calendario!$D$3:$H$55,MATCH(AI$4,Calendario!$A$3:$A$55,0),MATCH($I76,Calendario!$D$2:$H$2,0)),""),IF($K76=3,IF(AND((AG76=""),(AH76="")),INDEX(Calendario!$D$3:$H$55,MATCH(AI$4,Calendario!$A$3:$A$55,0),MATCH($I76,Calendario!$D$2:$H$2,0)),""),IF($K76=4,IF(AND((AF76=""),(AG76=""),(AH76="")),INDEX(Calendario!$D$3:$H$55,MATCH(AI$4,Calendario!$A$3:$A$55,0),MATCH($I76,Calendario!$D$2:$H$2,0)),""))))))))</f>
        <v>44713</v>
      </c>
      <c r="AJ76" s="108">
        <f>IF(ISBLANK($I76),"",IF(OR(EXACT(($I76),PROPER(TEXT(AJ75,"dddd"))),(EXACT(($I76),PROPER(TEXT(AJ74,"dddd"))))),"",IF(EXACT(($I76),(PROPER(TEXT(AJ$3,"dddd")))),"",IF($K76=1,INDEX(Calendario!$D$3:$H$55,MATCH(AJ$4,Calendario!$A$3:$A$55,0),MATCH($I76,Calendario!$D$2:$H$2,0)),IF($K76=2,IF(AI76="",INDEX(Calendario!$D$3:$H$55,MATCH(AJ$4,Calendario!$A$3:$A$55,0),MATCH($I76,Calendario!$D$2:$H$2,0)),""),IF($K76=3,IF(AND((AH76=""),(AI76="")),INDEX(Calendario!$D$3:$H$55,MATCH(AJ$4,Calendario!$A$3:$A$55,0),MATCH($I76,Calendario!$D$2:$H$2,0)),""),IF($K76=4,IF(AND((AG76=""),(AH76=""),(AI76="")),INDEX(Calendario!$D$3:$H$55,MATCH(AJ$4,Calendario!$A$3:$A$55,0),MATCH($I76,Calendario!$D$2:$H$2,0)),""))))))))</f>
        <v>44720</v>
      </c>
      <c r="AK76" s="108">
        <f>IF(ISBLANK($I76),"",IF(OR(EXACT(($I76),PROPER(TEXT(AK75,"dddd"))),(EXACT(($I76),PROPER(TEXT(AK74,"dddd"))))),"",IF(EXACT(($I76),(PROPER(TEXT(AK$3,"dddd")))),"",IF($K76=1,INDEX(Calendario!$D$3:$H$55,MATCH(AK$4,Calendario!$A$3:$A$55,0),MATCH($I76,Calendario!$D$2:$H$2,0)),IF($K76=2,IF(AJ76="",INDEX(Calendario!$D$3:$H$55,MATCH(AK$4,Calendario!$A$3:$A$55,0),MATCH($I76,Calendario!$D$2:$H$2,0)),""),IF($K76=3,IF(AND((AI76=""),(AJ76="")),INDEX(Calendario!$D$3:$H$55,MATCH(AK$4,Calendario!$A$3:$A$55,0),MATCH($I76,Calendario!$D$2:$H$2,0)),""),IF($K76=4,IF(AND((AH76=""),(AI76=""),(AJ76="")),INDEX(Calendario!$D$3:$H$55,MATCH(AK$4,Calendario!$A$3:$A$55,0),MATCH($I76,Calendario!$D$2:$H$2,0)),""))))))))</f>
        <v>44727</v>
      </c>
      <c r="AL76" s="108">
        <f>IF(ISBLANK($I76),"",IF(OR(EXACT(($I76),PROPER(TEXT(AL75,"dddd"))),(EXACT(($I76),PROPER(TEXT(AL74,"dddd"))))),"",IF(EXACT(($I76),(PROPER(TEXT(AL$3,"dddd")))),"",IF($K76=1,INDEX(Calendario!$D$3:$H$55,MATCH(AL$4,Calendario!$A$3:$A$55,0),MATCH($I76,Calendario!$D$2:$H$2,0)),IF($K76=2,IF(AK76="",INDEX(Calendario!$D$3:$H$55,MATCH(AL$4,Calendario!$A$3:$A$55,0),MATCH($I76,Calendario!$D$2:$H$2,0)),""),IF($K76=3,IF(AND((AJ76=""),(AK76="")),INDEX(Calendario!$D$3:$H$55,MATCH(AL$4,Calendario!$A$3:$A$55,0),MATCH($I76,Calendario!$D$2:$H$2,0)),""),IF($K76=4,IF(AND((AI76=""),(AJ76=""),(AK76="")),INDEX(Calendario!$D$3:$H$55,MATCH(AL$4,Calendario!$A$3:$A$55,0),MATCH($I76,Calendario!$D$2:$H$2,0)),""))))))))</f>
        <v>44734</v>
      </c>
      <c r="AM76" s="108">
        <f>IF(ISBLANK($I76),"",IF(OR(EXACT(($I76),PROPER(TEXT(AM75,"dddd"))),(EXACT(($I76),PROPER(TEXT(AM74,"dddd"))))),"",IF(EXACT(($I76),(PROPER(TEXT(AM$3,"dddd")))),"",IF($K76=1,INDEX(Calendario!$D$3:$H$55,MATCH(AM$4,Calendario!$A$3:$A$55,0),MATCH($I76,Calendario!$D$2:$H$2,0)),IF($K76=2,IF(AL76="",INDEX(Calendario!$D$3:$H$55,MATCH(AM$4,Calendario!$A$3:$A$55,0),MATCH($I76,Calendario!$D$2:$H$2,0)),""),IF($K76=3,IF(AND((AK76=""),(AL76="")),INDEX(Calendario!$D$3:$H$55,MATCH(AM$4,Calendario!$A$3:$A$55,0),MATCH($I76,Calendario!$D$2:$H$2,0)),""),IF($K76=4,IF(AND((AJ76=""),(AK76=""),(AL76="")),INDEX(Calendario!$D$3:$H$55,MATCH(AM$4,Calendario!$A$3:$A$55,0),MATCH($I76,Calendario!$D$2:$H$2,0)),""))))))))</f>
        <v>44741</v>
      </c>
      <c r="AN76" s="107">
        <f>IF(ISBLANK($I76),"",IF(OR(EXACT(($I76),PROPER(TEXT(AN75,"dddd"))),(EXACT(($I76),PROPER(TEXT(AN74,"dddd"))))),"",IF(EXACT(($I76),(PROPER(TEXT(AN$3,"dddd")))),"",IF($K76=1,INDEX(Calendario!$D$3:$H$55,MATCH(AN$4,Calendario!$A$3:$A$55,0),MATCH($I76,Calendario!$D$2:$H$2,0)),IF($K76=2,IF(AM76="",INDEX(Calendario!$D$3:$H$55,MATCH(AN$4,Calendario!$A$3:$A$55,0),MATCH($I76,Calendario!$D$2:$H$2,0)),""),IF($K76=3,IF(AND((AL76=""),(AM76="")),INDEX(Calendario!$D$3:$H$55,MATCH(AN$4,Calendario!$A$3:$A$55,0),MATCH($I76,Calendario!$D$2:$H$2,0)),""),IF($K76=4,IF(AND((AK76=""),(AL76=""),(AM76="")),INDEX(Calendario!$D$3:$H$55,MATCH(AN$4,Calendario!$A$3:$A$55,0),MATCH($I76,Calendario!$D$2:$H$2,0)),""))))))))</f>
        <v>44748</v>
      </c>
      <c r="AO76" s="107">
        <f>IF(ISBLANK($I76),"",IF(OR(EXACT(($I76),PROPER(TEXT(AO75,"dddd"))),(EXACT(($I76),PROPER(TEXT(AO74,"dddd"))))),"",IF(EXACT(($I76),(PROPER(TEXT(AO$3,"dddd")))),"",IF($K76=1,INDEX(Calendario!$D$3:$H$55,MATCH(AO$4,Calendario!$A$3:$A$55,0),MATCH($I76,Calendario!$D$2:$H$2,0)),IF($K76=2,IF(AN76="",INDEX(Calendario!$D$3:$H$55,MATCH(AO$4,Calendario!$A$3:$A$55,0),MATCH($I76,Calendario!$D$2:$H$2,0)),""),IF($K76=3,IF(AND((AM76=""),(AN76="")),INDEX(Calendario!$D$3:$H$55,MATCH(AO$4,Calendario!$A$3:$A$55,0),MATCH($I76,Calendario!$D$2:$H$2,0)),""),IF($K76=4,IF(AND((AL76=""),(AM76=""),(AN76="")),INDEX(Calendario!$D$3:$H$55,MATCH(AO$4,Calendario!$A$3:$A$55,0),MATCH($I76,Calendario!$D$2:$H$2,0)),""))))))))</f>
        <v>44755</v>
      </c>
      <c r="AP76" s="107" t="str">
        <f>IF(ISBLANK($I76),"",IF(OR(EXACT(($I76),PROPER(TEXT(AP75,"dddd"))),(EXACT(($I76),PROPER(TEXT(AP74,"dddd"))))),"",IF(EXACT(($I76),(PROPER(TEXT(AP$3,"dddd")))),"",IF($K76=1,INDEX(Calendario!$D$3:$H$55,MATCH(AP$4,Calendario!$A$3:$A$55,0),MATCH($I76,Calendario!$D$2:$H$2,0)),IF($K76=2,IF(AO76="",INDEX(Calendario!$D$3:$H$55,MATCH(AP$4,Calendario!$A$3:$A$55,0),MATCH($I76,Calendario!$D$2:$H$2,0)),""),IF($K76=3,IF(AND((AN76=""),(AO76="")),INDEX(Calendario!$D$3:$H$55,MATCH(AP$4,Calendario!$A$3:$A$55,0),MATCH($I76,Calendario!$D$2:$H$2,0)),""),IF($K76=4,IF(AND((AM76=""),(AN76=""),(AO76="")),INDEX(Calendario!$D$3:$H$55,MATCH(AP$4,Calendario!$A$3:$A$55,0),MATCH($I76,Calendario!$D$2:$H$2,0)),""))))))))</f>
        <v/>
      </c>
      <c r="AQ76" s="107">
        <f>IF(ISBLANK($I76),"",IF(OR(EXACT(($I76),PROPER(TEXT(AQ75,"dddd"))),(EXACT(($I76),PROPER(TEXT(AQ74,"dddd"))))),"",IF(EXACT(($I76),(PROPER(TEXT(AQ$3,"dddd")))),"",IF($K76=1,INDEX(Calendario!$D$3:$H$55,MATCH(AQ$4,Calendario!$A$3:$A$55,0),MATCH($I76,Calendario!$D$2:$H$2,0)),IF($K76=2,IF(AP76="",INDEX(Calendario!$D$3:$H$55,MATCH(AQ$4,Calendario!$A$3:$A$55,0),MATCH($I76,Calendario!$D$2:$H$2,0)),""),IF($K76=3,IF(AND((AO76=""),(AP76="")),INDEX(Calendario!$D$3:$H$55,MATCH(AQ$4,Calendario!$A$3:$A$55,0),MATCH($I76,Calendario!$D$2:$H$2,0)),""),IF($K76=4,IF(AND((AN76=""),(AO76=""),(AP76="")),INDEX(Calendario!$D$3:$H$55,MATCH(AQ$4,Calendario!$A$3:$A$55,0),MATCH($I76,Calendario!$D$2:$H$2,0)),""))))))))</f>
        <v>44769</v>
      </c>
      <c r="AR76" s="108">
        <f>IF(ISBLANK($I76),"",IF(OR(EXACT(($I76),PROPER(TEXT(AR75,"dddd"))),(EXACT(($I76),PROPER(TEXT(AR74,"dddd"))))),"",IF(EXACT(($I76),(PROPER(TEXT(AR$3,"dddd")))),"",IF($K76=1,INDEX(Calendario!$D$3:$H$55,MATCH(AR$4,Calendario!$A$3:$A$55,0),MATCH($I76,Calendario!$D$2:$H$2,0)),IF($K76=2,IF(AQ76="",INDEX(Calendario!$D$3:$H$55,MATCH(AR$4,Calendario!$A$3:$A$55,0),MATCH($I76,Calendario!$D$2:$H$2,0)),""),IF($K76=3,IF(AND((AP76=""),(AQ76="")),INDEX(Calendario!$D$3:$H$55,MATCH(AR$4,Calendario!$A$3:$A$55,0),MATCH($I76,Calendario!$D$2:$H$2,0)),""),IF($K76=4,IF(AND((AO76=""),(AP76=""),(AQ76="")),INDEX(Calendario!$D$3:$H$55,MATCH(AR$4,Calendario!$A$3:$A$55,0),MATCH($I76,Calendario!$D$2:$H$2,0)),""))))))))</f>
        <v>44776</v>
      </c>
      <c r="AS76" s="108">
        <f>IF(ISBLANK($I76),"",IF(OR(EXACT(($I76),PROPER(TEXT(AS75,"dddd"))),(EXACT(($I76),PROPER(TEXT(AS74,"dddd"))))),"",IF(EXACT(($I76),(PROPER(TEXT(AS$3,"dddd")))),"",IF($K76=1,INDEX(Calendario!$D$3:$H$55,MATCH(AS$4,Calendario!$A$3:$A$55,0),MATCH($I76,Calendario!$D$2:$H$2,0)),IF($K76=2,IF(AR76="",INDEX(Calendario!$D$3:$H$55,MATCH(AS$4,Calendario!$A$3:$A$55,0),MATCH($I76,Calendario!$D$2:$H$2,0)),""),IF($K76=3,IF(AND((AQ76=""),(AR76="")),INDEX(Calendario!$D$3:$H$55,MATCH(AS$4,Calendario!$A$3:$A$55,0),MATCH($I76,Calendario!$D$2:$H$2,0)),""),IF($K76=4,IF(AND((AP76=""),(AQ76=""),(AR76="")),INDEX(Calendario!$D$3:$H$55,MATCH(AS$4,Calendario!$A$3:$A$55,0),MATCH($I76,Calendario!$D$2:$H$2,0)),""))))))))</f>
        <v>44783</v>
      </c>
      <c r="AT76" s="108">
        <f>IF(ISBLANK($I76),"",IF(OR(EXACT(($I76),PROPER(TEXT(AT75,"dddd"))),(EXACT(($I76),PROPER(TEXT(AT74,"dddd"))))),"",IF(EXACT(($I76),(PROPER(TEXT(AT$3,"dddd")))),"",IF($K76=1,INDEX(Calendario!$D$3:$H$55,MATCH(AT$4,Calendario!$A$3:$A$55,0),MATCH($I76,Calendario!$D$2:$H$2,0)),IF($K76=2,IF(AS76="",INDEX(Calendario!$D$3:$H$55,MATCH(AT$4,Calendario!$A$3:$A$55,0),MATCH($I76,Calendario!$D$2:$H$2,0)),""),IF($K76=3,IF(AND((AR76=""),(AS76="")),INDEX(Calendario!$D$3:$H$55,MATCH(AT$4,Calendario!$A$3:$A$55,0),MATCH($I76,Calendario!$D$2:$H$2,0)),""),IF($K76=4,IF(AND((AQ76=""),(AR76=""),(AS76="")),INDEX(Calendario!$D$3:$H$55,MATCH(AT$4,Calendario!$A$3:$A$55,0),MATCH($I76,Calendario!$D$2:$H$2,0)),""))))))))</f>
        <v>44790</v>
      </c>
      <c r="AU76" s="108">
        <f>IF(ISBLANK($I76),"",IF(OR(EXACT(($I76),PROPER(TEXT(AU75,"dddd"))),(EXACT(($I76),PROPER(TEXT(AU74,"dddd"))))),"",IF(EXACT(($I76),(PROPER(TEXT(AU$3,"dddd")))),"",IF($K76=1,INDEX(Calendario!$D$3:$H$55,MATCH(AU$4,Calendario!$A$3:$A$55,0),MATCH($I76,Calendario!$D$2:$H$2,0)),IF($K76=2,IF(AT76="",INDEX(Calendario!$D$3:$H$55,MATCH(AU$4,Calendario!$A$3:$A$55,0),MATCH($I76,Calendario!$D$2:$H$2,0)),""),IF($K76=3,IF(AND((AS76=""),(AT76="")),INDEX(Calendario!$D$3:$H$55,MATCH(AU$4,Calendario!$A$3:$A$55,0),MATCH($I76,Calendario!$D$2:$H$2,0)),""),IF($K76=4,IF(AND((AR76=""),(AS76=""),(AT76="")),INDEX(Calendario!$D$3:$H$55,MATCH(AU$4,Calendario!$A$3:$A$55,0),MATCH($I76,Calendario!$D$2:$H$2,0)),""))))))))</f>
        <v>44797</v>
      </c>
      <c r="AV76" s="107">
        <f>IF(ISBLANK($I76),"",IF(OR(EXACT(($I76),PROPER(TEXT(AV75,"dddd"))),(EXACT(($I76),PROPER(TEXT(AV74,"dddd"))))),"",IF(EXACT(($I76),(PROPER(TEXT(AV$3,"dddd")))),"",IF($K76=1,INDEX(Calendario!$D$3:$H$55,MATCH(AV$4,Calendario!$A$3:$A$55,0),MATCH($I76,Calendario!$D$2:$H$2,0)),IF($K76=2,IF(AU76="",INDEX(Calendario!$D$3:$H$55,MATCH(AV$4,Calendario!$A$3:$A$55,0),MATCH($I76,Calendario!$D$2:$H$2,0)),""),IF($K76=3,IF(AND((AT76=""),(AU76="")),INDEX(Calendario!$D$3:$H$55,MATCH(AV$4,Calendario!$A$3:$A$55,0),MATCH($I76,Calendario!$D$2:$H$2,0)),""),IF($K76=4,IF(AND((AS76=""),(AT76=""),(AU76="")),INDEX(Calendario!$D$3:$H$55,MATCH(AV$4,Calendario!$A$3:$A$55,0),MATCH($I76,Calendario!$D$2:$H$2,0)),""))))))))</f>
        <v>44804</v>
      </c>
      <c r="AW76" s="107">
        <f>IF(ISBLANK($I76),"",IF(OR(EXACT(($I76),PROPER(TEXT(AW75,"dddd"))),(EXACT(($I76),PROPER(TEXT(AW74,"dddd"))))),"",IF(EXACT(($I76),(PROPER(TEXT(AW$3,"dddd")))),"",IF($K76=1,INDEX(Calendario!$D$3:$H$55,MATCH(AW$4,Calendario!$A$3:$A$55,0),MATCH($I76,Calendario!$D$2:$H$2,0)),IF($K76=2,IF(AV76="",INDEX(Calendario!$D$3:$H$55,MATCH(AW$4,Calendario!$A$3:$A$55,0),MATCH($I76,Calendario!$D$2:$H$2,0)),""),IF($K76=3,IF(AND((AU76=""),(AV76="")),INDEX(Calendario!$D$3:$H$55,MATCH(AW$4,Calendario!$A$3:$A$55,0),MATCH($I76,Calendario!$D$2:$H$2,0)),""),IF($K76=4,IF(AND((AT76=""),(AU76=""),(AV76="")),INDEX(Calendario!$D$3:$H$55,MATCH(AW$4,Calendario!$A$3:$A$55,0),MATCH($I76,Calendario!$D$2:$H$2,0)),""))))))))</f>
        <v>44811</v>
      </c>
      <c r="AX76" s="107">
        <f>IF(ISBLANK($I76),"",IF(OR(EXACT(($I76),PROPER(TEXT(AX75,"dddd"))),(EXACT(($I76),PROPER(TEXT(AX74,"dddd"))))),"",IF(EXACT(($I76),(PROPER(TEXT(AX$3,"dddd")))),"",IF($K76=1,INDEX(Calendario!$D$3:$H$55,MATCH(AX$4,Calendario!$A$3:$A$55,0),MATCH($I76,Calendario!$D$2:$H$2,0)),IF($K76=2,IF(AW76="",INDEX(Calendario!$D$3:$H$55,MATCH(AX$4,Calendario!$A$3:$A$55,0),MATCH($I76,Calendario!$D$2:$H$2,0)),""),IF($K76=3,IF(AND((AV76=""),(AW76="")),INDEX(Calendario!$D$3:$H$55,MATCH(AX$4,Calendario!$A$3:$A$55,0),MATCH($I76,Calendario!$D$2:$H$2,0)),""),IF($K76=4,IF(AND((AU76=""),(AV76=""),(AW76="")),INDEX(Calendario!$D$3:$H$55,MATCH(AX$4,Calendario!$A$3:$A$55,0),MATCH($I76,Calendario!$D$2:$H$2,0)),""))))))))</f>
        <v>44818</v>
      </c>
      <c r="AY76" s="107">
        <f>IF(ISBLANK($I76),"",IF(OR(EXACT(($I76),PROPER(TEXT(AY75,"dddd"))),(EXACT(($I76),PROPER(TEXT(AY74,"dddd"))))),"",IF(EXACT(($I76),(PROPER(TEXT(AY$3,"dddd")))),"",IF($K76=1,INDEX(Calendario!$D$3:$H$55,MATCH(AY$4,Calendario!$A$3:$A$55,0),MATCH($I76,Calendario!$D$2:$H$2,0)),IF($K76=2,IF(AX76="",INDEX(Calendario!$D$3:$H$55,MATCH(AY$4,Calendario!$A$3:$A$55,0),MATCH($I76,Calendario!$D$2:$H$2,0)),""),IF($K76=3,IF(AND((AW76=""),(AX76="")),INDEX(Calendario!$D$3:$H$55,MATCH(AY$4,Calendario!$A$3:$A$55,0),MATCH($I76,Calendario!$D$2:$H$2,0)),""),IF($K76=4,IF(AND((AV76=""),(AW76=""),(AX76="")),INDEX(Calendario!$D$3:$H$55,MATCH(AY$4,Calendario!$A$3:$A$55,0),MATCH($I76,Calendario!$D$2:$H$2,0)),""))))))))</f>
        <v>44825</v>
      </c>
      <c r="AZ76" s="107">
        <f>IF(ISBLANK($I76),"",IF(OR(EXACT(($I76),PROPER(TEXT(AZ75,"dddd"))),(EXACT(($I76),PROPER(TEXT(AZ74,"dddd"))))),"",IF(EXACT(($I76),(PROPER(TEXT(AZ$3,"dddd")))),"",IF($K76=1,INDEX(Calendario!$D$3:$H$55,MATCH(AZ$4,Calendario!$A$3:$A$55,0),MATCH($I76,Calendario!$D$2:$H$2,0)),IF($K76=2,IF(AY76="",INDEX(Calendario!$D$3:$H$55,MATCH(AZ$4,Calendario!$A$3:$A$55,0),MATCH($I76,Calendario!$D$2:$H$2,0)),""),IF($K76=3,IF(AND((AX76=""),(AY76="")),INDEX(Calendario!$D$3:$H$55,MATCH(AZ$4,Calendario!$A$3:$A$55,0),MATCH($I76,Calendario!$D$2:$H$2,0)),""),IF($K76=4,IF(AND((AW76=""),(AX76=""),(AY76="")),INDEX(Calendario!$D$3:$H$55,MATCH(AZ$4,Calendario!$A$3:$A$55,0),MATCH($I76,Calendario!$D$2:$H$2,0)),""))))))))</f>
        <v>44832</v>
      </c>
      <c r="BA76" s="108">
        <f>IF(ISBLANK($I76),"",IF(OR(EXACT(($I76),PROPER(TEXT(BA75,"dddd"))),(EXACT(($I76),PROPER(TEXT(BA74,"dddd"))))),"",IF(EXACT(($I76),(PROPER(TEXT(BA$3,"dddd")))),"",IF($K76=1,INDEX(Calendario!$D$3:$H$55,MATCH(BA$4,Calendario!$A$3:$A$55,0),MATCH($I76,Calendario!$D$2:$H$2,0)),IF($K76=2,IF(AZ76="",INDEX(Calendario!$D$3:$H$55,MATCH(BA$4,Calendario!$A$3:$A$55,0),MATCH($I76,Calendario!$D$2:$H$2,0)),""),IF($K76=3,IF(AND((AY76=""),(AZ76="")),INDEX(Calendario!$D$3:$H$55,MATCH(BA$4,Calendario!$A$3:$A$55,0),MATCH($I76,Calendario!$D$2:$H$2,0)),""),IF($K76=4,IF(AND((AX76=""),(AY76=""),(AZ76="")),INDEX(Calendario!$D$3:$H$55,MATCH(BA$4,Calendario!$A$3:$A$55,0),MATCH($I76,Calendario!$D$2:$H$2,0)),""))))))))</f>
        <v>44839</v>
      </c>
      <c r="BB76" s="108">
        <f>IF(ISBLANK($I76),"",IF(OR(EXACT(($I76),PROPER(TEXT(BB75,"dddd"))),(EXACT(($I76),PROPER(TEXT(BB74,"dddd"))))),"",IF(EXACT(($I76),(PROPER(TEXT(BB$3,"dddd")))),"",IF($K76=1,INDEX(Calendario!$D$3:$H$55,MATCH(BB$4,Calendario!$A$3:$A$55,0),MATCH($I76,Calendario!$D$2:$H$2,0)),IF($K76=2,IF(BA76="",INDEX(Calendario!$D$3:$H$55,MATCH(BB$4,Calendario!$A$3:$A$55,0),MATCH($I76,Calendario!$D$2:$H$2,0)),""),IF($K76=3,IF(AND((AZ76=""),(BA76="")),INDEX(Calendario!$D$3:$H$55,MATCH(BB$4,Calendario!$A$3:$A$55,0),MATCH($I76,Calendario!$D$2:$H$2,0)),""),IF($K76=4,IF(AND((AY76=""),(AZ76=""),(BA76="")),INDEX(Calendario!$D$3:$H$55,MATCH(BB$4,Calendario!$A$3:$A$55,0),MATCH($I76,Calendario!$D$2:$H$2,0)),""))))))))</f>
        <v>44846</v>
      </c>
      <c r="BC76" s="108">
        <f>IF(ISBLANK($I76),"",IF(OR(EXACT(($I76),PROPER(TEXT(BC75,"dddd"))),(EXACT(($I76),PROPER(TEXT(BC74,"dddd"))))),"",IF(EXACT(($I76),(PROPER(TEXT(BC$3,"dddd")))),"",IF($K76=1,INDEX(Calendario!$D$3:$H$55,MATCH(BC$4,Calendario!$A$3:$A$55,0),MATCH($I76,Calendario!$D$2:$H$2,0)),IF($K76=2,IF(BB76="",INDEX(Calendario!$D$3:$H$55,MATCH(BC$4,Calendario!$A$3:$A$55,0),MATCH($I76,Calendario!$D$2:$H$2,0)),""),IF($K76=3,IF(AND((BA76=""),(BB76="")),INDEX(Calendario!$D$3:$H$55,MATCH(BC$4,Calendario!$A$3:$A$55,0),MATCH($I76,Calendario!$D$2:$H$2,0)),""),IF($K76=4,IF(AND((AZ76=""),(BA76=""),(BB76="")),INDEX(Calendario!$D$3:$H$55,MATCH(BC$4,Calendario!$A$3:$A$55,0),MATCH($I76,Calendario!$D$2:$H$2,0)),""))))))))</f>
        <v>44853</v>
      </c>
      <c r="BD76" s="108">
        <f>IF(ISBLANK($I76),"",IF(OR(EXACT(($I76),PROPER(TEXT(BD75,"dddd"))),(EXACT(($I76),PROPER(TEXT(BD74,"dddd"))))),"",IF(EXACT(($I76),(PROPER(TEXT(BD$3,"dddd")))),"",IF($K76=1,INDEX(Calendario!$D$3:$H$55,MATCH(BD$4,Calendario!$A$3:$A$55,0),MATCH($I76,Calendario!$D$2:$H$2,0)),IF($K76=2,IF(BC76="",INDEX(Calendario!$D$3:$H$55,MATCH(BD$4,Calendario!$A$3:$A$55,0),MATCH($I76,Calendario!$D$2:$H$2,0)),""),IF($K76=3,IF(AND((BB76=""),(BC76="")),INDEX(Calendario!$D$3:$H$55,MATCH(BD$4,Calendario!$A$3:$A$55,0),MATCH($I76,Calendario!$D$2:$H$2,0)),""),IF($K76=4,IF(AND((BA76=""),(BB76=""),(BC76="")),INDEX(Calendario!$D$3:$H$55,MATCH(BD$4,Calendario!$A$3:$A$55,0),MATCH($I76,Calendario!$D$2:$H$2,0)),""))))))))</f>
        <v>44860</v>
      </c>
      <c r="BE76" s="107">
        <f>IF(ISBLANK($I76),"",IF(OR(EXACT(($I76),PROPER(TEXT(BE75,"dddd"))),(EXACT(($I76),PROPER(TEXT(BE74,"dddd"))))),"",IF(EXACT(($I76),(PROPER(TEXT(BE$3,"dddd")))),"",IF($K76=1,INDEX(Calendario!$D$3:$H$55,MATCH(BE$4,Calendario!$A$3:$A$55,0),MATCH($I76,Calendario!$D$2:$H$2,0)),IF($K76=2,IF(BD76="",INDEX(Calendario!$D$3:$H$55,MATCH(BE$4,Calendario!$A$3:$A$55,0),MATCH($I76,Calendario!$D$2:$H$2,0)),""),IF($K76=3,IF(AND((BC76=""),(BD76="")),INDEX(Calendario!$D$3:$H$55,MATCH(BE$4,Calendario!$A$3:$A$55,0),MATCH($I76,Calendario!$D$2:$H$2,0)),""),IF($K76=4,IF(AND((BB76=""),(BC76=""),(BD76="")),INDEX(Calendario!$D$3:$H$55,MATCH(BE$4,Calendario!$A$3:$A$55,0),MATCH($I76,Calendario!$D$2:$H$2,0)),""))))))))</f>
        <v>44867</v>
      </c>
      <c r="BF76" s="107">
        <f>IF(ISBLANK($I76),"",IF(OR(EXACT(($I76),PROPER(TEXT(BF75,"dddd"))),(EXACT(($I76),PROPER(TEXT(BF74,"dddd"))))),"",IF(EXACT(($I76),(PROPER(TEXT(BF$3,"dddd")))),"",IF($K76=1,INDEX(Calendario!$D$3:$H$55,MATCH(BF$4,Calendario!$A$3:$A$55,0),MATCH($I76,Calendario!$D$2:$H$2,0)),IF($K76=2,IF(BE76="",INDEX(Calendario!$D$3:$H$55,MATCH(BF$4,Calendario!$A$3:$A$55,0),MATCH($I76,Calendario!$D$2:$H$2,0)),""),IF($K76=3,IF(AND((BD76=""),(BE76="")),INDEX(Calendario!$D$3:$H$55,MATCH(BF$4,Calendario!$A$3:$A$55,0),MATCH($I76,Calendario!$D$2:$H$2,0)),""),IF($K76=4,IF(AND((BC76=""),(BD76=""),(BE76="")),INDEX(Calendario!$D$3:$H$55,MATCH(BF$4,Calendario!$A$3:$A$55,0),MATCH($I76,Calendario!$D$2:$H$2,0)),""))))))))</f>
        <v>44874</v>
      </c>
      <c r="BG76" s="107">
        <f>IF(ISBLANK($I76),"",IF(OR(EXACT(($I76),PROPER(TEXT(BG75,"dddd"))),(EXACT(($I76),PROPER(TEXT(BG74,"dddd"))))),"",IF(EXACT(($I76),(PROPER(TEXT(BG$3,"dddd")))),"",IF($K76=1,INDEX(Calendario!$D$3:$H$55,MATCH(BG$4,Calendario!$A$3:$A$55,0),MATCH($I76,Calendario!$D$2:$H$2,0)),IF($K76=2,IF(BF76="",INDEX(Calendario!$D$3:$H$55,MATCH(BG$4,Calendario!$A$3:$A$55,0),MATCH($I76,Calendario!$D$2:$H$2,0)),""),IF($K76=3,IF(AND((BE76=""),(BF76="")),INDEX(Calendario!$D$3:$H$55,MATCH(BG$4,Calendario!$A$3:$A$55,0),MATCH($I76,Calendario!$D$2:$H$2,0)),""),IF($K76=4,IF(AND((BD76=""),(BE76=""),(BF76="")),INDEX(Calendario!$D$3:$H$55,MATCH(BG$4,Calendario!$A$3:$A$55,0),MATCH($I76,Calendario!$D$2:$H$2,0)),""))))))))</f>
        <v>44881</v>
      </c>
      <c r="BH76" s="107">
        <f>IF(ISBLANK($I76),"",IF(OR(EXACT(($I76),PROPER(TEXT(BH75,"dddd"))),(EXACT(($I76),PROPER(TEXT(BH74,"dddd"))))),"",IF(EXACT(($I76),(PROPER(TEXT(BH$3,"dddd")))),"",IF($K76=1,INDEX(Calendario!$D$3:$H$55,MATCH(BH$4,Calendario!$A$3:$A$55,0),MATCH($I76,Calendario!$D$2:$H$2,0)),IF($K76=2,IF(BG76="",INDEX(Calendario!$D$3:$H$55,MATCH(BH$4,Calendario!$A$3:$A$55,0),MATCH($I76,Calendario!$D$2:$H$2,0)),""),IF($K76=3,IF(AND((BF76=""),(BG76="")),INDEX(Calendario!$D$3:$H$55,MATCH(BH$4,Calendario!$A$3:$A$55,0),MATCH($I76,Calendario!$D$2:$H$2,0)),""),IF($K76=4,IF(AND((BE76=""),(BF76=""),(BG76="")),INDEX(Calendario!$D$3:$H$55,MATCH(BH$4,Calendario!$A$3:$A$55,0),MATCH($I76,Calendario!$D$2:$H$2,0)),""))))))))</f>
        <v>44888</v>
      </c>
      <c r="BI76" s="108">
        <f>IF(ISBLANK($I76),"",IF(OR(EXACT(($I76),PROPER(TEXT(BI75,"dddd"))),(EXACT(($I76),PROPER(TEXT(BI74,"dddd"))))),"",IF(EXACT(($I76),(PROPER(TEXT(BI$3,"dddd")))),"",IF($K76=1,INDEX(Calendario!$D$3:$H$55,MATCH(BI$4,Calendario!$A$3:$A$55,0),MATCH($I76,Calendario!$D$2:$H$2,0)),IF($K76=2,IF(BH76="",INDEX(Calendario!$D$3:$H$55,MATCH(BI$4,Calendario!$A$3:$A$55,0),MATCH($I76,Calendario!$D$2:$H$2,0)),""),IF($K76=3,IF(AND((BG76=""),(BH76="")),INDEX(Calendario!$D$3:$H$55,MATCH(BI$4,Calendario!$A$3:$A$55,0),MATCH($I76,Calendario!$D$2:$H$2,0)),""),IF($K76=4,IF(AND((BF76=""),(BG76=""),(BH76="")),INDEX(Calendario!$D$3:$H$55,MATCH(BI$4,Calendario!$A$3:$A$55,0),MATCH($I76,Calendario!$D$2:$H$2,0)),""))))))))</f>
        <v>44895</v>
      </c>
      <c r="BJ76" s="108">
        <f>IF(ISBLANK($I76),"",IF(OR(EXACT(($I76),PROPER(TEXT(BJ75,"dddd"))),(EXACT(($I76),PROPER(TEXT(BJ74,"dddd"))))),"",IF(EXACT(($I76),(PROPER(TEXT(BJ$3,"dddd")))),"",IF($K76=1,INDEX(Calendario!$D$3:$H$55,MATCH(BJ$4,Calendario!$A$3:$A$55,0),MATCH($I76,Calendario!$D$2:$H$2,0)),IF($K76=2,IF(BI76="",INDEX(Calendario!$D$3:$H$55,MATCH(BJ$4,Calendario!$A$3:$A$55,0),MATCH($I76,Calendario!$D$2:$H$2,0)),""),IF($K76=3,IF(AND((BH76=""),(BI76="")),INDEX(Calendario!$D$3:$H$55,MATCH(BJ$4,Calendario!$A$3:$A$55,0),MATCH($I76,Calendario!$D$2:$H$2,0)),""),IF($K76=4,IF(AND((BG76=""),(BH76=""),(BI76="")),INDEX(Calendario!$D$3:$H$55,MATCH(BJ$4,Calendario!$A$3:$A$55,0),MATCH($I76,Calendario!$D$2:$H$2,0)),""))))))))</f>
        <v>44902</v>
      </c>
      <c r="BK76" s="108">
        <f>IF(ISBLANK($I76),"",IF(OR(EXACT(($I76),PROPER(TEXT(BK75,"dddd"))),(EXACT(($I76),PROPER(TEXT(BK74,"dddd"))))),"",IF(EXACT(($I76),(PROPER(TEXT(BK$3,"dddd")))),"",IF($K76=1,INDEX(Calendario!$D$3:$H$55,MATCH(BK$4,Calendario!$A$3:$A$55,0),MATCH($I76,Calendario!$D$2:$H$2,0)),IF($K76=2,IF(BJ76="",INDEX(Calendario!$D$3:$H$55,MATCH(BK$4,Calendario!$A$3:$A$55,0),MATCH($I76,Calendario!$D$2:$H$2,0)),""),IF($K76=3,IF(AND((BI76=""),(BJ76="")),INDEX(Calendario!$D$3:$H$55,MATCH(BK$4,Calendario!$A$3:$A$55,0),MATCH($I76,Calendario!$D$2:$H$2,0)),""),IF($K76=4,IF(AND((BH76=""),(BI76=""),(BJ76="")),INDEX(Calendario!$D$3:$H$55,MATCH(BK$4,Calendario!$A$3:$A$55,0),MATCH($I76,Calendario!$D$2:$H$2,0)),""))))))))</f>
        <v>44909</v>
      </c>
      <c r="BL76" s="108">
        <f>IF(ISBLANK($I76),"",IF(OR(EXACT(($I76),PROPER(TEXT(BL75,"dddd"))),(EXACT(($I76),PROPER(TEXT(BL74,"dddd"))))),"",IF(EXACT(($I76),(PROPER(TEXT(BL$3,"dddd")))),"",IF($K76=1,INDEX(Calendario!$D$3:$H$55,MATCH(BL$4,Calendario!$A$3:$A$55,0),MATCH($I76,Calendario!$D$2:$H$2,0)),IF($K76=2,IF(BK76="",INDEX(Calendario!$D$3:$H$55,MATCH(BL$4,Calendario!$A$3:$A$55,0),MATCH($I76,Calendario!$D$2:$H$2,0)),""),IF($K76=3,IF(AND((BJ76=""),(BK76="")),INDEX(Calendario!$D$3:$H$55,MATCH(BL$4,Calendario!$A$3:$A$55,0),MATCH($I76,Calendario!$D$2:$H$2,0)),""),IF($K76=4,IF(AND((BI76=""),(BJ76=""),(BK76="")),INDEX(Calendario!$D$3:$H$55,MATCH(BL$4,Calendario!$A$3:$A$55,0),MATCH($I76,Calendario!$D$2:$H$2,0)),""))))))))</f>
        <v>44916</v>
      </c>
      <c r="BM76" s="108">
        <f>IF(ISBLANK($I76),"",IF(OR(EXACT(($I76),PROPER(TEXT(BM75,"dddd"))),(EXACT(($I76),PROPER(TEXT(BM74,"dddd"))))),"",IF(EXACT(($I76),(PROPER(TEXT(BM$3,"dddd")))),"",IF($K76=1,INDEX(Calendario!$D$3:$H$55,MATCH(BM$4,Calendario!$A$3:$A$55,0),MATCH($I76,Calendario!$D$2:$H$2,0)),IF($K76=2,IF(BL76="",INDEX(Calendario!$D$3:$H$55,MATCH(BM$4,Calendario!$A$3:$A$55,0),MATCH($I76,Calendario!$D$2:$H$2,0)),""),IF($K76=3,IF(AND((BK76=""),(BL76="")),INDEX(Calendario!$D$3:$H$55,MATCH(BM$4,Calendario!$A$3:$A$55,0),MATCH($I76,Calendario!$D$2:$H$2,0)),""),IF($K76=4,IF(AND((BJ76=""),(BK76=""),(BL76="")),INDEX(Calendario!$D$3:$H$55,MATCH(BM$4,Calendario!$A$3:$A$55,0),MATCH($I76,Calendario!$D$2:$H$2,0)),""))))))))</f>
        <v>44923</v>
      </c>
      <c r="BO76" s="88" t="s">
        <v>1446</v>
      </c>
    </row>
    <row r="77" spans="1:67" s="88" customFormat="1" ht="26.25" customHeight="1" x14ac:dyDescent="0.25">
      <c r="A77" s="178">
        <f t="shared" si="1"/>
        <v>56</v>
      </c>
      <c r="B77" s="176" t="s">
        <v>1285</v>
      </c>
      <c r="C77" s="176" t="s">
        <v>1597</v>
      </c>
      <c r="D77" s="177" t="str">
        <f>IF(ISNA(VLOOKUP(C77,TSeccBS!$D:$H,5,FALSE)),"",VLOOKUP(C77,TSeccBS!$D:$H,5,FALSE))</f>
        <v>CALI</v>
      </c>
      <c r="E77" s="176" t="s">
        <v>1446</v>
      </c>
      <c r="F77" s="176" t="s">
        <v>75</v>
      </c>
      <c r="G77" s="177" t="str">
        <f>IF(ISNA(VLOOKUP(F77,Tmunic!$C$2:$D$1160,2,FALSE)),"",VLOOKUP(F77,Tmunic!$C$2:$D$1160,2,FALSE))</f>
        <v>UB BUGA</v>
      </c>
      <c r="H77" s="184" t="str">
        <f>IF(ISNA(VLOOKUP(G77,TDirReg!$F$1:$H$184,3,0)),"",VLOOKUP(G77,TDirReg!$F$1:$H$184,3,0))</f>
        <v>Carrera 9 Bis N° 17-71</v>
      </c>
      <c r="I77" s="196" t="s">
        <v>128</v>
      </c>
      <c r="J77" s="195" t="s">
        <v>133</v>
      </c>
      <c r="K77" s="197">
        <v>4</v>
      </c>
      <c r="L77" s="202">
        <f t="shared" si="2"/>
        <v>13</v>
      </c>
      <c r="M77" s="107" t="str">
        <f>IF(ISBLANK($I77),"",IF(EXACT(($I77),(PROPER(TEXT(M$3,"dddd")))),"",IF(EXACT(M$4,$J77),IF($K77=1,INDEX(Calendario!$D$3:$H$55,MATCH(M$4,Calendario!$A$3:$A$55,0),MATCH($I77,Calendario!$D$2:$H$2,0)),INDEX(Calendario!$D$3:$H$55,MATCH($J77,Calendario!$A$3:$A$55,0),MATCH($I77,Calendario!$D$2:$H$2,0))),"")))</f>
        <v/>
      </c>
      <c r="N77" s="107" t="str">
        <f>IF(ISBLANK($I77),"",IF(OR(EXACT(($I77),PROPER(TEXT(N75,"dddd"))),(EXACT(($I77),PROPER(TEXT(N76,"dddd"))))),"",IF(EXACT(($I77),(PROPER(TEXT(N$3,"dddd")))),"",IF(EXACT(N$4,$J77),IF(M77="",IF(OR(($K77=4),($K77=3),($K77=2),($K77=1)),INDEX(Calendario!$D$3:$H$55,MATCH(N$4,Calendario!$A$3:$A$55,0),MATCH($I77,Calendario!$D$2:$H$2,0)),"")),IF($K77=1,IF(AND(M77="",EXACT((N$4),(CONCATENATE(Calendario!$A$1," ",(MID($J77,8,2))+1)))),INDEX(Calendario!$D$3:$H$55,MATCH(N$4,Calendario!$A$3:$A$55,0),MATCH($I77,Calendario!$D$2:$H$2,0)),IF(M77="","",INDEX(Calendario!$D$3:$H$55,MATCH(N$4,Calendario!$A$3:$A$55,0),MATCH($I77,Calendario!$D$2:$H$2,0)))),IF($K77=2,IF(M77="",IF(EXACT($K77,N$4),INDEX(Calendario!$D$3:$H$55,MATCH(N$4,Calendario!$A$3:$A$55,0),MATCH($I77,Calendario!$D$2:$H$2,0)),""),""),IF($K77=3,IF((M77=""),IF(EXACT($K77,N$4),INDEX(Calendario!$D$3:$H$55,MATCH(N$4,Calendario!$A$3:$A$55,0),MATCH($I77,Calendario!$D$2:$H$2,0)),""),""),IF($K77=4,IF((M77=""),IF(EXACT($K77,N$4),INDEX(Calendario!$D$3:$H$55,MATCH(N$4,Calendario!$A$3:$A$55,0),MATCH($I77,Calendario!$D$2:$H$2,0)),""),""),1))))))))</f>
        <v/>
      </c>
      <c r="O77" s="107" t="str">
        <f>IF(ISBLANK($I77),"",IF(EXACT(($I77),(PROPER(TEXT(O$3,"dddd")))),"",IF(OR(EXACT(($I77),PROPER(TEXT(O75,"dddd"))),(EXACT(($I77),PROPER(TEXT(O76,"dddd"))))),"",IF(EXACT(O$4,$J77),IF(N77="",IF(OR(($K77=4),($K77=3),($K77=2),($K77=1)),INDEX(Calendario!$D$3:$H$55,MATCH(O$4,Calendario!$A$3:$A$55,0),MATCH($I77,Calendario!$D$2:$H$2,0)),"")),IF($K77=1,IF(AND(M77="",EXACT((O$4),(CONCATENATE(Calendario!$A$1," ",(MID($J77,8,2))+1)))),INDEX(Calendario!$D$3:$H$55,MATCH(O$4,Calendario!$A$3:$A$55,0),MATCH($I77,Calendario!$D$2:$H$2,0)),IF(N77="",IF(EXACT(($I77),(PROPER(TEXT(N$3,"dddd")))),INDEX(Calendario!$D$3:$H$55,MATCH(O$4,Calendario!$A$3:$A$55,0),MATCH($I77,Calendario!$D$2:$H$2,0)),""),INDEX(Calendario!$D$3:$H$55,MATCH(O$4,Calendario!$A$3:$A$55,0),MATCH($I77,Calendario!$D$2:$H$2,0)))),IF(EXACT($M$4,"Semana 1"),IF($K77=2,IF(N77="",IF(OR(($J77="Semana 1"),($J77="Semana 2"),($J77="Semana 3")),INDEX(Calendario!$D$3:$H$55,MATCH(O$4,Calendario!$A$3:$A$55,0),MATCH($I77,Calendario!$D$2:$H$2,0)),""),""),IF($K77=3,IF(AND((M77=""),(N77="")),IF(OR(($J77="Semana 1"),($J77="Semana 2"),($J77="Semana 3")),INDEX(Calendario!$D$3:$H$55,MATCH(O$4,Calendario!$A$3:$A$55,0),MATCH($I77,Calendario!$D$2:$H$2,0)),""),""),IF($K77=4,IF(AND((M77=""),(N77="")),IF(OR(($J77="Semana 1"),($J77="Semana 2"),($J77="Semana 3")),INDEX(Calendario!$D$3:$H$55,MATCH(O$4,Calendario!$A$3:$A$55,0),MATCH($I77,Calendario!$D$2:$H$2,0)),""),"")))),IF($K77=2,IF(N77="",IF(OR(($J77="Semana 1"),($J77="Semana 2")),INDEX(Calendario!$D$3:$H$55,MATCH(O$4,Calendario!$A$3:$A$55,0),MATCH($I77,Calendario!$D$2:$H$2,0)),""),""),IF($K77=3,IF(AND((M77=""),(N77="")),IF(OR(($J77="Semana 1"),($J77="Semana 2")),INDEX(Calendario!$D$3:$H$55,MATCH(O$4,Calendario!$A$3:$A$55,0),MATCH($I77,Calendario!$D$2:$H$2,0)),""),""),IF($K77=4,IF(AND((M77=""),(N77="")),IF(OR(($J77="Semana 1"),($J77="Semana 2")),INDEX(Calendario!$D$3:$H$55,MATCH(O$4,Calendario!$A$3:$A$55,0),MATCH($I77,Calendario!$D$2:$H$2,0)),""),""))))))))))</f>
        <v/>
      </c>
      <c r="P77" s="107">
        <f>IF(ISBLANK($I77),"",IF(EXACT(($I77),(PROPER(TEXT(P$3,"dddd")))),"",IF(OR(EXACT(($I77),PROPER(TEXT(P75,"dddd"))),(EXACT(($I77),PROPER(TEXT(P76,"dddd"))))),"",IF(EXACT(P$4,$J77),IF(O77="",IF(OR(($K77=4),($K77=3),($K77=2),($K77=1)),INDEX(Calendario!$D$3:$H$55,MATCH(P$4,Calendario!$A$3:$A$55,0),MATCH($I77,Calendario!$D$2:$H$2,0)),"")),IF($K77=1,IF(AND(M77="",EXACT((P$4),(CONCATENATE(Calendario!$A$1," ",(MID($J77,8,2))+1)))),INDEX(Calendario!$D$3:$H$55,MATCH(P$4,Calendario!$A$3:$A$55,0),MATCH($I77,Calendario!$D$2:$H$2,0)),IF(O77="",IF(EXACT(($I77),(PROPER(TEXT(O$3,"dddd")))),INDEX(Calendario!$D$3:$H$55,MATCH(P$4,Calendario!$A$3:$A$55,0),MATCH($I77,Calendario!$D$2:$H$2,0)),""),INDEX(Calendario!$D$3:$H$55,MATCH(P$4,Calendario!$A$3:$A$55,0),MATCH($I77,Calendario!$D$2:$H$2,0)))),IF(EXACT($M$4,"Semana 1"),IF($K77=2,IF(O77="",IF(OR(($J77="Semana 1"),($J77="Semana 2"),($J77="Semana 3"),($J77="Semana 4")),INDEX(Calendario!$D$3:$H$55,MATCH(P$4,Calendario!$A$3:$A$55,0),MATCH($I77,Calendario!$D$2:$H$2,0)),""),""),IF($K77=3,IF(AND((N77=""),(O77="")),IF(OR(($J77="Semana 1"),($J77="Semana 2"),($J77="Semana 3"),($J77="Semana 4")),INDEX(Calendario!$D$3:$H$55,MATCH(P$4,Calendario!$A$3:$A$55,0),MATCH($I77,Calendario!$D$2:$H$2,0)),""),""),IF($K77=4,IF(AND((M77=""),(N77=""),(O77="")),IF(OR(($J77="Semana 1"),($J77="Semana 2"),($J77="Semana 3"),($J77="Semana 4")),INDEX(Calendario!$D$3:$H$55,MATCH(P$4,Calendario!$A$3:$A$55,0),MATCH($I77,Calendario!$D$2:$H$2,0)),""),"")))),IF($K77=2,IF(O77="",IF(OR(($J77="Semana 1"),($J77="Semana 2"),($J77="Semana 3")),INDEX(Calendario!$D$3:$H$55,MATCH(P$4,Calendario!$A$3:$A$55,0),MATCH($I77,Calendario!$D$2:$H$2,0)),""),""),IF($K77=3,IF(AND((N77=""),(O77="")),IF(OR(($J77="Semana 1"),($J77="Semana 2"),($J77="Semana 3")),INDEX(Calendario!$D$3:$H$55,MATCH(P$4,Calendario!$A$3:$A$55,0),MATCH($I77,Calendario!$D$2:$H$2,0)),""),""),IF($K77=4,IF(AND((M77=""),(N77=""),(O77="")),IF(OR(($J77="Semana 1"),($J77="Semana 2"),($J77="Semana 3")),INDEX(Calendario!$D$3:$H$55,MATCH(P$4,Calendario!$A$3:$A$55,0),MATCH($I77,Calendario!$D$2:$H$2,0)),""),""))))))))))</f>
        <v>44581</v>
      </c>
      <c r="Q77" s="107" t="str">
        <f>IF(ISBLANK($I77),"",IF(EXACT(($I77),(PROPER(TEXT(Q$3,"dddd")))),"",IF(OR(EXACT(($I77),PROPER(TEXT(Q75,"dddd"))),(EXACT(($I77),PROPER(TEXT(Q76,"dddd"))))),"",IF(EXACT(Q$4,$J77),IF(P77="",IF(OR(($K77=4),($K77=3),($K77=2),($K77=1)),INDEX(Calendario!$D$3:$H$55,MATCH(Q$4,Calendario!$A$3:$A$55,0),MATCH($I77,Calendario!$D$2:$H$2,0)),"")),IF($K77=1,IF(AND(M77="",EXACT((Q$4),(CONCATENATE(Calendario!$A$1," ",(MID($J77,8,2))+1)))),INDEX(Calendario!$D$3:$H$55,MATCH(Q$4,Calendario!$A$3:$A$55,0),MATCH($I77,Calendario!$D$2:$H$2,0)),IF(P77="","",INDEX(Calendario!$D$3:$H$55,MATCH(Q$4,Calendario!$A$3:$A$55,0),MATCH($I77,Calendario!$D$2:$H$2,0)))),IF(EXACT($M$4,"Semana 1"),IF($K77=2,IF(P77="",IF(OR(($J77="Semana 1"),($J77="Semana 2"),($J77="Semana 3"),($J77="Semana 4"),($J77="Semana 5")),INDEX(Calendario!$D$3:$H$55,MATCH(Q$4,Calendario!$A$3:$A$55,0),MATCH($I77,Calendario!$D$2:$H$2,0)),""),""),IF($K77=3,IF(AND((O77=""),(P77="")),IF(OR(($J77="Semana 1"),($J77="Semana 2"),($J77="Semana 3"),($J77="Semana 4"),($J77="Semana 5")),INDEX(Calendario!$D$3:$H$55,MATCH(Q$4,Calendario!$A$3:$A$55,0),MATCH($I77,Calendario!$D$2:$H$2,0)),""),""),IF($K77=4,IF(AND((N77=""),(O77=""),(P77="")),IF(OR(($J77="Semana 1"),($J77="Semana 2"),($J77="Semana 3"),($J77="Semana 4"),($J77="Semana 5")),INDEX(Calendario!$D$3:$H$55,MATCH(Q$4,Calendario!$A$3:$A$55,0),MATCH($I77,Calendario!$D$2:$H$2,0)),""),"")))),IF($K77=2,IF(P77="",IF(OR(($J77="Semana 1"),($J77="Semana 2"),($J77="Semana 3"),($J77="Semana 4")),INDEX(Calendario!$D$3:$H$55,MATCH(Q$4,Calendario!$A$3:$A$55,0),MATCH($I77,Calendario!$D$2:$H$2,0)),""),""),IF($K77=3,IF(AND((O77=""),(P77="")),IF(OR(($J77="Semana 1"),($J77="Semana 2"),($J77="Semana 3"),($J77="Semana 4")),INDEX(Calendario!$D$3:$H$55,MATCH(Q$4,Calendario!$A$3:$A$55,0),MATCH($I77,Calendario!$D$2:$H$2,0)),""),""),IF($K77=4,IF(AND((N77=""),(O77=""),(P77="")),IF(OR(($J77="Semana 1"),($J77="Semana 2"),($J77="Semana 3"),($J77="Semana 4")),INDEX(Calendario!$D$3:$H$55,MATCH(Q$4,Calendario!$A$3:$A$55,0),MATCH($I77,Calendario!$D$2:$H$2,0)),""),""))))))))))</f>
        <v/>
      </c>
      <c r="R77" s="108" t="str">
        <f>IF(ISBLANK($I77),"",IF(EXACT(($I77),(PROPER(TEXT(R$3,"dddd")))),"",IF(OR(EXACT(($I77),PROPER(TEXT(R75,"dddd"))),(EXACT(($I77),PROPER(TEXT(R76,"dddd"))))),"",IF(EXACT(R$4,$J77),IF(Q77="",IF(OR(($K77=4),($K77=3),($K77=2),($K77=1)),INDEX(Calendario!$D$3:$H$55,MATCH(R$4,Calendario!$A$3:$A$55,0),MATCH($I77,Calendario!$D$2:$H$2,0)),"")),IF($K77=1,IF(AND(N77="",EXACT((R$4),(CONCATENATE(Calendario!$A$1," ",(MID($J77,8,2))+1)))),INDEX(Calendario!$D$3:$H$55,MATCH(R$4,Calendario!$A$3:$A$55,0),MATCH($I77,Calendario!$D$2:$H$2,0)),IF(Q77="","",INDEX(Calendario!$D$3:$H$55,MATCH(R$4,Calendario!$A$3:$A$55,0),MATCH($I77,Calendario!$D$2:$H$2,0)))),IF(EXACT($M$4,"Semana 1"),IF($K77=2,IF(Q77="",IF(OR(($J77="Semana 1"),($J77="Semana 2"),($J77="Semana 3"),($J77="Semana 4"),($J77="Semana 5"),($J77="Semana 6")),INDEX(Calendario!$D$3:$H$55,MATCH(R$4,Calendario!$A$3:$A$55,0),MATCH($I77,Calendario!$D$2:$H$2,0)),""),""),IF($K77=3,IF(AND((P77=""),(Q77="")),IF(OR(($J77="Semana 1"),($J77="Semana 2"),($J77="Semana 3"),($J77="Semana 4"),($J77="Semana 5"),($J77="Semana 6")),INDEX(Calendario!$D$3:$H$55,MATCH(R$4,Calendario!$A$3:$A$55,0),MATCH($I77,Calendario!$D$2:$H$2,0)),""),""),IF($K77=4,IF(AND((O77=""),(P77=""),(Q77="")),IF(OR(($J77="Semana 1"),($J77="Semana 2"),($J77="Semana 3"),($J77="Semana 4"),($J77="Semana 5"),($J77="Semana 6")),INDEX(Calendario!$D$3:$H$55,MATCH(R$4,Calendario!$A$3:$A$55,0),MATCH($I77,Calendario!$D$2:$H$2,0)),""),"")))),IF($K77=2,IF(Q77="",IF(OR(($J77="Semana 1"),($J77="Semana 2"),($J77="Semana 3"),($J77="Semana 4"),($J77="Semana 5")),INDEX(Calendario!$D$3:$H$55,MATCH(R$4,Calendario!$A$3:$A$55,0),MATCH($I77,Calendario!$D$2:$H$2,0)),""),""),IF($K77=3,IF(AND((P77=""),(Q77="")),IF(OR(($J77="Semana 1"),($J77="Semana 2"),($J77="Semana 3"),($J77="Semana 4"),($J77="Semana 5")),INDEX(Calendario!$D$3:$H$55,MATCH(R$4,Calendario!$A$3:$A$55,0),MATCH($I77,Calendario!$D$2:$H$2,0)),""),""),IF($K77=4,IF(AND((O77=""),(P77=""),(Q77="")),IF(OR(($J77="Semana 1"),($J77="Semana 2"),($J77="Semana 3"),($J77="Semana 4"),($J77="Semana 5")),INDEX(Calendario!$D$3:$H$55,MATCH(R$4,Calendario!$A$3:$A$55,0),MATCH($I77,Calendario!$D$2:$H$2,0)),""),""))))))))))</f>
        <v/>
      </c>
      <c r="S77" s="108" t="str">
        <f>IF(ISBLANK($I77),"",IF(EXACT(($I77),(PROPER(TEXT(S$3,"dddd")))),"",IF(OR(EXACT(($I77),PROPER(TEXT(S75,"dddd"))),(EXACT(($I77),PROPER(TEXT(S76,"dddd"))))),"",IF(EXACT(S$4,$J77),IF(R77="",IF(OR(($K77=4),($K77=3),($K77=2),($K77=1)),INDEX(Calendario!$D$3:$H$55,MATCH(S$4,Calendario!$A$3:$A$55,0),MATCH($I77,Calendario!$D$2:$H$2,0)),"")),IF($K77=1,IF(AND(O77="",EXACT((S$4),(CONCATENATE(Calendario!$A$1," ",(MID($J77,8,2))+1)))),INDEX(Calendario!$D$3:$H$55,MATCH(S$4,Calendario!$A$3:$A$55,0),MATCH($I77,Calendario!$D$2:$H$2,0)),IF(R77="",IF(EXACT(($I77),(PROPER(TEXT(R$3,"dddd")))),INDEX(Calendario!$D$3:$H$55,MATCH(S$4,Calendario!$A$3:$A$55,0),MATCH($I77,Calendario!$D$2:$H$2,0)),""),INDEX(Calendario!$D$3:$H$55,MATCH(S$4,Calendario!$A$3:$A$55,0),MATCH($I77,Calendario!$D$2:$H$2,0)))),IF(EXACT($M$4,"Semana 1"),IF($K77=2,IF(R77="",IF(OR(($J77="Semana 1"),($J77="Semana 2"),($J77="Semana 3"),($J77="Semana 4"),($J77="Semana 5"),($J77="Semana 6"),($J77="Semana 7")),INDEX(Calendario!$D$3:$H$55,MATCH(S$4,Calendario!$A$3:$A$55,0),MATCH($I77,Calendario!$D$2:$H$2,0)),""),""),IF($K77=3,IF(AND((Q77=""),(R77="")),IF(OR(($J77="Semana 1"),($J77="Semana 2"),($J77="Semana 3"),($J77="Semana 4"),($J77="Semana 5"),($J77="Semana 6"),($J77="Semana 7")),INDEX(Calendario!$D$3:$H$55,MATCH(S$4,Calendario!$A$3:$A$55,0),MATCH($I77,Calendario!$D$2:$H$2,0)),""),""),IF($K77=4,IF(AND((P77=""),(Q77=""),(R77="")),IF(OR(($J77="Semana 1"),($J77="Semana 2"),($J77="Semana 3"),($J77="Semana 4"),($J77="Semana 5"),($J77="Semana 6"),($J77="Semana 7")),INDEX(Calendario!$D$3:$H$55,MATCH(S$4,Calendario!$A$3:$A$55,0),MATCH($I77,Calendario!$D$2:$H$2,0)),""),"")))),IF($K77=2,IF(R77="",IF(OR(($J77="Semana 1"),($J77="Semana 2"),($J77="Semana 3"),($J77="Semana 4"),($J77="Semana 5"),($J77="Semana 6")),INDEX(Calendario!$D$3:$H$55,MATCH(S$4,Calendario!$A$3:$A$55,0),MATCH($I77,Calendario!$D$2:$H$2,0)),""),""),IF($K77=3,IF(AND((Q77=""),(R77="")),IF(OR(($J77="Semana 1"),($J77="Semana 2"),($J77="Semana 3"),($J77="Semana 4"),($J77="Semana 5"),($J77="Semana 6")),INDEX(Calendario!$D$3:$H$55,MATCH(S$4,Calendario!$A$3:$A$55,0),MATCH($I77,Calendario!$D$2:$H$2,0)),""),""),IF($K77=4,IF(AND((P77=""),(Q77=""),(R77="")),IF(OR(($J77="Semana 1"),($J77="Semana 2"),($J77="Semana 3"),($J77="Semana 4"),($J77="Semana 5"),($J77="Semana 6")),INDEX(Calendario!$D$3:$H$55,MATCH(S$4,Calendario!$A$3:$A$55,0),MATCH($I77,Calendario!$D$2:$H$2,0)),""),""))))))))))</f>
        <v/>
      </c>
      <c r="T77" s="108">
        <f>IF(ISBLANK($I77),"",IF(EXACT(($I77),(PROPER(TEXT(T$3,"dddd")))),"",IF(OR(EXACT(($I77),PROPER(TEXT(T75,"dddd"))),(EXACT(($I77),PROPER(TEXT(T76,"dddd"))))),"",IF(EXACT(T$4,$J77),IF(S77="",IF(OR(($K77=4),($K77=3),($K77=2),($K77=1)),INDEX(Calendario!$D$3:$H$55,MATCH(T$4,Calendario!$A$3:$A$55,0),MATCH($I77,Calendario!$D$2:$H$2,0)),"")),IF($K77=1,IF(AND(P77="",EXACT((T$4),(CONCATENATE(Calendario!$A$1," ",(MID($J77,8,2))+1)))),INDEX(Calendario!$D$3:$H$55,MATCH(T$4,Calendario!$A$3:$A$55,0),MATCH($I77,Calendario!$D$2:$H$2,0)),IF(S77="",IF(EXACT(($I77),(PROPER(TEXT(S$3,"dddd")))),INDEX(Calendario!$D$3:$H$55,MATCH(T$4,Calendario!$A$3:$A$55,0),MATCH($I77,Calendario!$D$2:$H$2,0)),""),INDEX(Calendario!$D$3:$H$55,MATCH(T$4,Calendario!$A$3:$A$55,0),MATCH($I77,Calendario!$D$2:$H$2,0)))),IF(EXACT($M$4,"Semana 1"),IF($K77=2,IF(S77="",IF(OR(($J77="Semana 1"),($J77="Semana 2"),($J77="Semana 3"),($J77="Semana 4"),($J77="Semana 5"),($J77="Semana 6"),($J77="Semana 7"),($J77="Semana 8")),INDEX(Calendario!$D$3:$H$55,MATCH(T$4,Calendario!$A$3:$A$55,0),MATCH($I77,Calendario!$D$2:$H$2,0)),""),""),IF($K77=3,IF(AND((R77=""),(S77="")),IF(OR(($J77="Semana 1"),($J77="Semana 2"),($J77="Semana 3"),($J77="Semana 4"),($J77="Semana 5"),($J77="Semana 6"),($J77="Semana 7"),($J77="Semana 8")),INDEX(Calendario!$D$3:$H$55,MATCH(T$4,Calendario!$A$3:$A$55,0),MATCH($I77,Calendario!$D$2:$H$2,0)),""),""),IF($K77=4,IF(AND((Q77=""),(R77=""),(S77="")),IF(OR(($J77="Semana 1"),($J77="Semana 2"),($J77="Semana 3"),($J77="Semana 4"),($J77="Semana 5"),($J77="Semana 6"),($J77="Semana 7"),($J77="Semana 8")),INDEX(Calendario!$D$3:$H$55,MATCH(T$4,Calendario!$A$3:$A$55,0),MATCH($I77,Calendario!$D$2:$H$2,0)),""),"")))),IF($K77=2,IF(S77="",IF(OR(($J77="Semana 1"),($J77="Semana 2"),($J77="Semana 3"),($J77="Semana 4"),($J77="Semana 5"),($J77="Semana 6"),($J77="Semana 7")),INDEX(Calendario!$D$3:$H$55,MATCH(T$4,Calendario!$A$3:$A$55,0),MATCH($I77,Calendario!$D$2:$H$2,0)),""),""),IF($K77=3,IF(AND((R77=""),(S77="")),IF(OR(($J77="Semana 1"),($J77="Semana 2"),($J77="Semana 3"),($J77="Semana 4"),($J77="Semana 5"),($J77="Semana 6"),($J77="Semana 7")),INDEX(Calendario!$D$3:$H$55,MATCH(T$4,Calendario!$A$3:$A$55,0),MATCH($I77,Calendario!$D$2:$H$2,0)),""),""),IF($K77=4,IF(AND((Q77=""),(R77=""),(S77="")),IF(OR(($J77="Semana 1"),($J77="Semana 2"),($J77="Semana 3"),($J77="Semana 4"),($J77="Semana 5"),($J77="Semana 6"),($J77="Semana 7")),INDEX(Calendario!$D$3:$H$55,MATCH(T$4,Calendario!$A$3:$A$55,0),MATCH($I77,Calendario!$D$2:$H$2,0)),""),""))))))))))</f>
        <v>44609</v>
      </c>
      <c r="U77" s="108" t="str">
        <f>IF(ISBLANK($I77),"",IF(OR(EXACT(($I77),PROPER(TEXT(U76,"dddd"))),(EXACT(($I77),PROPER(TEXT(U75,"dddd"))))),"",IF(EXACT(($I77),(PROPER(TEXT(U$3,"dddd")))),"",IF($K77=1,INDEX(Calendario!$D$3:$H$55,MATCH(U$4,Calendario!$A$3:$A$55,0),MATCH($I77,Calendario!$D$2:$H$2,0)),IF($K77=2,IF(T77="",INDEX(Calendario!$D$3:$H$55,MATCH(U$4,Calendario!$A$3:$A$55,0),MATCH($I77,Calendario!$D$2:$H$2,0)),""),IF($K77=3,IF(AND((S77=""),(T77="")),INDEX(Calendario!$D$3:$H$55,MATCH(U$4,Calendario!$A$3:$A$55,0),MATCH($I77,Calendario!$D$2:$H$2,0)),""),IF($K77=4,IF(AND((R77=""),(S77=""),(T77="")),INDEX(Calendario!$D$3:$H$55,MATCH(U$4,Calendario!$A$3:$A$55,0),MATCH($I77,Calendario!$D$2:$H$2,0)),""))))))))</f>
        <v/>
      </c>
      <c r="V77" s="107" t="str">
        <f>IF(ISBLANK($I77),"",IF(OR(EXACT(($I77),PROPER(TEXT(V76,"dddd"))),(EXACT(($I77),PROPER(TEXT(V75,"dddd"))))),"",IF(EXACT(($I77),(PROPER(TEXT(V$3,"dddd")))),"",IF($K77=1,INDEX(Calendario!$D$3:$H$55,MATCH(V$4,Calendario!$A$3:$A$55,0),MATCH($I77,Calendario!$D$2:$H$2,0)),IF($K77=2,IF(U77="",INDEX(Calendario!$D$3:$H$55,MATCH(V$4,Calendario!$A$3:$A$55,0),MATCH($I77,Calendario!$D$2:$H$2,0)),""),IF($K77=3,IF(AND((T77=""),(U77="")),INDEX(Calendario!$D$3:$H$55,MATCH(V$4,Calendario!$A$3:$A$55,0),MATCH($I77,Calendario!$D$2:$H$2,0)),""),IF($K77=4,IF(AND((S77=""),(T77=""),(U77="")),INDEX(Calendario!$D$3:$H$55,MATCH(V$4,Calendario!$A$3:$A$55,0),MATCH($I77,Calendario!$D$2:$H$2,0)),""))))))))</f>
        <v/>
      </c>
      <c r="W77" s="107" t="str">
        <f>IF(ISBLANK($I77),"",IF(OR(EXACT(($I77),PROPER(TEXT(W76,"dddd"))),(EXACT(($I77),PROPER(TEXT(W75,"dddd"))))),"",IF(EXACT(($I77),(PROPER(TEXT(W$3,"dddd")))),"",IF($K77=1,INDEX(Calendario!$D$3:$H$55,MATCH(W$4,Calendario!$A$3:$A$55,0),MATCH($I77,Calendario!$D$2:$H$2,0)),IF($K77=2,IF(V77="",INDEX(Calendario!$D$3:$H$55,MATCH(W$4,Calendario!$A$3:$A$55,0),MATCH($I77,Calendario!$D$2:$H$2,0)),""),IF($K77=3,IF(AND((U77=""),(V77="")),INDEX(Calendario!$D$3:$H$55,MATCH(W$4,Calendario!$A$3:$A$55,0),MATCH($I77,Calendario!$D$2:$H$2,0)),""),IF($K77=4,IF(AND((T77=""),(U77=""),(V77="")),INDEX(Calendario!$D$3:$H$55,MATCH(W$4,Calendario!$A$3:$A$55,0),MATCH($I77,Calendario!$D$2:$H$2,0)),""))))))))</f>
        <v/>
      </c>
      <c r="X77" s="107">
        <f>IF(ISBLANK($I77),"",IF(OR(EXACT(($I77),PROPER(TEXT(X76,"dddd"))),(EXACT(($I77),PROPER(TEXT(X75,"dddd"))))),"",IF(EXACT(($I77),(PROPER(TEXT(X$3,"dddd")))),"",IF($K77=1,INDEX(Calendario!$D$3:$H$55,MATCH(X$4,Calendario!$A$3:$A$55,0),MATCH($I77,Calendario!$D$2:$H$2,0)),IF($K77=2,IF(W77="",INDEX(Calendario!$D$3:$H$55,MATCH(X$4,Calendario!$A$3:$A$55,0),MATCH($I77,Calendario!$D$2:$H$2,0)),""),IF($K77=3,IF(AND((V77=""),(W77="")),INDEX(Calendario!$D$3:$H$55,MATCH(X$4,Calendario!$A$3:$A$55,0),MATCH($I77,Calendario!$D$2:$H$2,0)),""),IF($K77=4,IF(AND((U77=""),(V77=""),(W77="")),INDEX(Calendario!$D$3:$H$55,MATCH(X$4,Calendario!$A$3:$A$55,0),MATCH($I77,Calendario!$D$2:$H$2,0)),""))))))))</f>
        <v>44637</v>
      </c>
      <c r="Y77" s="107" t="str">
        <f>IF(ISBLANK($I77),"",IF(OR(EXACT(($I77),PROPER(TEXT(Y76,"dddd"))),(EXACT(($I77),PROPER(TEXT(Y75,"dddd"))))),"",IF(EXACT(($I77),(PROPER(TEXT(Y$3,"dddd")))),"",IF($K77=1,INDEX(Calendario!$D$3:$H$55,MATCH(Y$4,Calendario!$A$3:$A$55,0),MATCH($I77,Calendario!$D$2:$H$2,0)),IF($K77=2,IF(X77="",INDEX(Calendario!$D$3:$H$55,MATCH(Y$4,Calendario!$A$3:$A$55,0),MATCH($I77,Calendario!$D$2:$H$2,0)),""),IF($K77=3,IF(AND((W77=""),(X77="")),INDEX(Calendario!$D$3:$H$55,MATCH(Y$4,Calendario!$A$3:$A$55,0),MATCH($I77,Calendario!$D$2:$H$2,0)),""),IF($K77=4,IF(AND((V77=""),(W77=""),(X77="")),INDEX(Calendario!$D$3:$H$55,MATCH(Y$4,Calendario!$A$3:$A$55,0),MATCH($I77,Calendario!$D$2:$H$2,0)),""))))))))</f>
        <v/>
      </c>
      <c r="Z77" s="107" t="str">
        <f>IF(ISBLANK($I77),"",IF(OR(EXACT(($I77),PROPER(TEXT(Z76,"dddd"))),(EXACT(($I77),PROPER(TEXT(Z75,"dddd"))))),"",IF(EXACT(($I77),(PROPER(TEXT(Z$3,"dddd")))),"",IF($K77=1,INDEX(Calendario!$D$3:$H$55,MATCH(Z$4,Calendario!$A$3:$A$55,0),MATCH($I77,Calendario!$D$2:$H$2,0)),IF($K77=2,IF(Y77="",INDEX(Calendario!$D$3:$H$55,MATCH(Z$4,Calendario!$A$3:$A$55,0),MATCH($I77,Calendario!$D$2:$H$2,0)),""),IF($K77=3,IF(AND((X77=""),(Y77="")),INDEX(Calendario!$D$3:$H$55,MATCH(Z$4,Calendario!$A$3:$A$55,0),MATCH($I77,Calendario!$D$2:$H$2,0)),""),IF($K77=4,IF(AND((W77=""),(X77=""),(Y77="")),INDEX(Calendario!$D$3:$H$55,MATCH(Z$4,Calendario!$A$3:$A$55,0),MATCH($I77,Calendario!$D$2:$H$2,0)),""))))))))</f>
        <v/>
      </c>
      <c r="AA77" s="108" t="str">
        <f>IF(ISBLANK($I77),"",IF(OR(EXACT(($I77),PROPER(TEXT(AA76,"dddd"))),(EXACT(($I77),PROPER(TEXT(AA75,"dddd"))))),"",IF(EXACT(($I77),(PROPER(TEXT(AA$3,"dddd")))),"",IF($K77=1,INDEX(Calendario!$D$3:$H$55,MATCH(AA$4,Calendario!$A$3:$A$55,0),MATCH($I77,Calendario!$D$2:$H$2,0)),IF($K77=2,IF(Z77="",INDEX(Calendario!$D$3:$H$55,MATCH(AA$4,Calendario!$A$3:$A$55,0),MATCH($I77,Calendario!$D$2:$H$2,0)),""),IF($K77=3,IF(AND((Y77=""),(Z77="")),INDEX(Calendario!$D$3:$H$55,MATCH(AA$4,Calendario!$A$3:$A$55,0),MATCH($I77,Calendario!$D$2:$H$2,0)),""),IF($K77=4,IF(AND((X77=""),(Y77=""),(Z77="")),INDEX(Calendario!$D$3:$H$55,MATCH(AA$4,Calendario!$A$3:$A$55,0),MATCH($I77,Calendario!$D$2:$H$2,0)),""))))))))</f>
        <v/>
      </c>
      <c r="AB77" s="108" t="str">
        <f>IF(ISBLANK($I77),"",IF(OR(EXACT(($I77),PROPER(TEXT(AB76,"dddd"))),(EXACT(($I77),PROPER(TEXT(AB75,"dddd"))))),"",IF(EXACT(($I77),(PROPER(TEXT(AB$3,"dddd")))),"",IF($K77=1,INDEX(Calendario!$D$3:$H$55,MATCH(AB$4,Calendario!$A$3:$A$55,0),MATCH($I77,Calendario!$D$2:$H$2,0)),IF($K77=2,IF(AA77="",INDEX(Calendario!$D$3:$H$55,MATCH(AB$4,Calendario!$A$3:$A$55,0),MATCH($I77,Calendario!$D$2:$H$2,0)),""),IF($K77=3,IF(AND((Z77=""),(AA77="")),INDEX(Calendario!$D$3:$H$55,MATCH(AB$4,Calendario!$A$3:$A$55,0),MATCH($I77,Calendario!$D$2:$H$2,0)),""),IF($K77=4,IF(AND((Y77=""),(Z77=""),(AA77="")),INDEX(Calendario!$D$3:$H$55,MATCH(AB$4,Calendario!$A$3:$A$55,0),MATCH($I77,Calendario!$D$2:$H$2,0)),""))))))))</f>
        <v/>
      </c>
      <c r="AC77" s="108">
        <f>IF(ISBLANK($I77),"",IF(OR(EXACT(($I77),PROPER(TEXT(AC76,"dddd"))),(EXACT(($I77),PROPER(TEXT(AC75,"dddd"))))),"",IF(EXACT(($I77),(PROPER(TEXT(AC$3,"dddd")))),"",IF($K77=1,INDEX(Calendario!$D$3:$H$55,MATCH(AC$4,Calendario!$A$3:$A$55,0),MATCH($I77,Calendario!$D$2:$H$2,0)),IF($K77=2,IF(AB77="",INDEX(Calendario!$D$3:$H$55,MATCH(AC$4,Calendario!$A$3:$A$55,0),MATCH($I77,Calendario!$D$2:$H$2,0)),""),IF($K77=3,IF(AND((AA77=""),(AB77="")),INDEX(Calendario!$D$3:$H$55,MATCH(AC$4,Calendario!$A$3:$A$55,0),MATCH($I77,Calendario!$D$2:$H$2,0)),""),IF($K77=4,IF(AND((Z77=""),(AA77=""),(AB77="")),INDEX(Calendario!$D$3:$H$55,MATCH(AC$4,Calendario!$A$3:$A$55,0),MATCH($I77,Calendario!$D$2:$H$2,0)),""))))))))</f>
        <v>44672</v>
      </c>
      <c r="AD77" s="108" t="str">
        <f>IF(ISBLANK($I77),"",IF(OR(EXACT(($I77),PROPER(TEXT(AD76,"dddd"))),(EXACT(($I77),PROPER(TEXT(AD75,"dddd"))))),"",IF(EXACT(($I77),(PROPER(TEXT(AD$3,"dddd")))),"",IF($K77=1,INDEX(Calendario!$D$3:$H$55,MATCH(AD$4,Calendario!$A$3:$A$55,0),MATCH($I77,Calendario!$D$2:$H$2,0)),IF($K77=2,IF(AC77="",INDEX(Calendario!$D$3:$H$55,MATCH(AD$4,Calendario!$A$3:$A$55,0),MATCH($I77,Calendario!$D$2:$H$2,0)),""),IF($K77=3,IF(AND((AB77=""),(AC77="")),INDEX(Calendario!$D$3:$H$55,MATCH(AD$4,Calendario!$A$3:$A$55,0),MATCH($I77,Calendario!$D$2:$H$2,0)),""),IF($K77=4,IF(AND((AA77=""),(AB77=""),(AC77="")),INDEX(Calendario!$D$3:$H$55,MATCH(AD$4,Calendario!$A$3:$A$55,0),MATCH($I77,Calendario!$D$2:$H$2,0)),""))))))))</f>
        <v/>
      </c>
      <c r="AE77" s="107" t="str">
        <f>IF(ISBLANK($I77),"",IF(OR(EXACT(($I77),PROPER(TEXT(AE76,"dddd"))),(EXACT(($I77),PROPER(TEXT(AE75,"dddd"))))),"",IF(EXACT(($I77),(PROPER(TEXT(AE$3,"dddd")))),"",IF($K77=1,INDEX(Calendario!$D$3:$H$55,MATCH(AE$4,Calendario!$A$3:$A$55,0),MATCH($I77,Calendario!$D$2:$H$2,0)),IF($K77=2,IF(AD77="",INDEX(Calendario!$D$3:$H$55,MATCH(AE$4,Calendario!$A$3:$A$55,0),MATCH($I77,Calendario!$D$2:$H$2,0)),""),IF($K77=3,IF(AND((AC77=""),(AD77="")),INDEX(Calendario!$D$3:$H$55,MATCH(AE$4,Calendario!$A$3:$A$55,0),MATCH($I77,Calendario!$D$2:$H$2,0)),""),IF($K77=4,IF(AND((AB77=""),(AC77=""),(AD77="")),INDEX(Calendario!$D$3:$H$55,MATCH(AE$4,Calendario!$A$3:$A$55,0),MATCH($I77,Calendario!$D$2:$H$2,0)),""))))))))</f>
        <v/>
      </c>
      <c r="AF77" s="107" t="str">
        <f>IF(ISBLANK($I77),"",IF(OR(EXACT(($I77),PROPER(TEXT(AF76,"dddd"))),(EXACT(($I77),PROPER(TEXT(AF75,"dddd"))))),"",IF(EXACT(($I77),(PROPER(TEXT(AF$3,"dddd")))),"",IF($K77=1,INDEX(Calendario!$D$3:$H$55,MATCH(AF$4,Calendario!$A$3:$A$55,0),MATCH($I77,Calendario!$D$2:$H$2,0)),IF($K77=2,IF(AE77="",INDEX(Calendario!$D$3:$H$55,MATCH(AF$4,Calendario!$A$3:$A$55,0),MATCH($I77,Calendario!$D$2:$H$2,0)),""),IF($K77=3,IF(AND((AD77=""),(AE77="")),INDEX(Calendario!$D$3:$H$55,MATCH(AF$4,Calendario!$A$3:$A$55,0),MATCH($I77,Calendario!$D$2:$H$2,0)),""),IF($K77=4,IF(AND((AC77=""),(AD77=""),(AE77="")),INDEX(Calendario!$D$3:$H$55,MATCH(AF$4,Calendario!$A$3:$A$55,0),MATCH($I77,Calendario!$D$2:$H$2,0)),""))))))))</f>
        <v/>
      </c>
      <c r="AG77" s="107">
        <f>IF(ISBLANK($I77),"",IF(OR(EXACT(($I77),PROPER(TEXT(AG76,"dddd"))),(EXACT(($I77),PROPER(TEXT(AG75,"dddd"))))),"",IF(EXACT(($I77),(PROPER(TEXT(AG$3,"dddd")))),"",IF($K77=1,INDEX(Calendario!$D$3:$H$55,MATCH(AG$4,Calendario!$A$3:$A$55,0),MATCH($I77,Calendario!$D$2:$H$2,0)),IF($K77=2,IF(AF77="",INDEX(Calendario!$D$3:$H$55,MATCH(AG$4,Calendario!$A$3:$A$55,0),MATCH($I77,Calendario!$D$2:$H$2,0)),""),IF($K77=3,IF(AND((AE77=""),(AF77="")),INDEX(Calendario!$D$3:$H$55,MATCH(AG$4,Calendario!$A$3:$A$55,0),MATCH($I77,Calendario!$D$2:$H$2,0)),""),IF($K77=4,IF(AND((AD77=""),(AE77=""),(AF77="")),INDEX(Calendario!$D$3:$H$55,MATCH(AG$4,Calendario!$A$3:$A$55,0),MATCH($I77,Calendario!$D$2:$H$2,0)),""))))))))</f>
        <v>44700</v>
      </c>
      <c r="AH77" s="107" t="str">
        <f>IF(ISBLANK($I77),"",IF(OR(EXACT(($I77),PROPER(TEXT(AH76,"dddd"))),(EXACT(($I77),PROPER(TEXT(AH75,"dddd"))))),"",IF(EXACT(($I77),(PROPER(TEXT(AH$3,"dddd")))),"",IF($K77=1,INDEX(Calendario!$D$3:$H$55,MATCH(AH$4,Calendario!$A$3:$A$55,0),MATCH($I77,Calendario!$D$2:$H$2,0)),IF($K77=2,IF(AG77="",INDEX(Calendario!$D$3:$H$55,MATCH(AH$4,Calendario!$A$3:$A$55,0),MATCH($I77,Calendario!$D$2:$H$2,0)),""),IF($K77=3,IF(AND((AF77=""),(AG77="")),INDEX(Calendario!$D$3:$H$55,MATCH(AH$4,Calendario!$A$3:$A$55,0),MATCH($I77,Calendario!$D$2:$H$2,0)),""),IF($K77=4,IF(AND((AE77=""),(AF77=""),(AG77="")),INDEX(Calendario!$D$3:$H$55,MATCH(AH$4,Calendario!$A$3:$A$55,0),MATCH($I77,Calendario!$D$2:$H$2,0)),""))))))))</f>
        <v/>
      </c>
      <c r="AI77" s="108" t="str">
        <f>IF(ISBLANK($I77),"",IF(OR(EXACT(($I77),PROPER(TEXT(AI76,"dddd"))),(EXACT(($I77),PROPER(TEXT(AI75,"dddd"))))),"",IF(EXACT(($I77),(PROPER(TEXT(AI$3,"dddd")))),"",IF($K77=1,INDEX(Calendario!$D$3:$H$55,MATCH(AI$4,Calendario!$A$3:$A$55,0),MATCH($I77,Calendario!$D$2:$H$2,0)),IF($K77=2,IF(AH77="",INDEX(Calendario!$D$3:$H$55,MATCH(AI$4,Calendario!$A$3:$A$55,0),MATCH($I77,Calendario!$D$2:$H$2,0)),""),IF($K77=3,IF(AND((AG77=""),(AH77="")),INDEX(Calendario!$D$3:$H$55,MATCH(AI$4,Calendario!$A$3:$A$55,0),MATCH($I77,Calendario!$D$2:$H$2,0)),""),IF($K77=4,IF(AND((AF77=""),(AG77=""),(AH77="")),INDEX(Calendario!$D$3:$H$55,MATCH(AI$4,Calendario!$A$3:$A$55,0),MATCH($I77,Calendario!$D$2:$H$2,0)),""))))))))</f>
        <v/>
      </c>
      <c r="AJ77" s="108" t="str">
        <f>IF(ISBLANK($I77),"",IF(OR(EXACT(($I77),PROPER(TEXT(AJ76,"dddd"))),(EXACT(($I77),PROPER(TEXT(AJ75,"dddd"))))),"",IF(EXACT(($I77),(PROPER(TEXT(AJ$3,"dddd")))),"",IF($K77=1,INDEX(Calendario!$D$3:$H$55,MATCH(AJ$4,Calendario!$A$3:$A$55,0),MATCH($I77,Calendario!$D$2:$H$2,0)),IF($K77=2,IF(AI77="",INDEX(Calendario!$D$3:$H$55,MATCH(AJ$4,Calendario!$A$3:$A$55,0),MATCH($I77,Calendario!$D$2:$H$2,0)),""),IF($K77=3,IF(AND((AH77=""),(AI77="")),INDEX(Calendario!$D$3:$H$55,MATCH(AJ$4,Calendario!$A$3:$A$55,0),MATCH($I77,Calendario!$D$2:$H$2,0)),""),IF($K77=4,IF(AND((AG77=""),(AH77=""),(AI77="")),INDEX(Calendario!$D$3:$H$55,MATCH(AJ$4,Calendario!$A$3:$A$55,0),MATCH($I77,Calendario!$D$2:$H$2,0)),""))))))))</f>
        <v/>
      </c>
      <c r="AK77" s="108">
        <f>IF(ISBLANK($I77),"",IF(OR(EXACT(($I77),PROPER(TEXT(AK76,"dddd"))),(EXACT(($I77),PROPER(TEXT(AK75,"dddd"))))),"",IF(EXACT(($I77),(PROPER(TEXT(AK$3,"dddd")))),"",IF($K77=1,INDEX(Calendario!$D$3:$H$55,MATCH(AK$4,Calendario!$A$3:$A$55,0),MATCH($I77,Calendario!$D$2:$H$2,0)),IF($K77=2,IF(AJ77="",INDEX(Calendario!$D$3:$H$55,MATCH(AK$4,Calendario!$A$3:$A$55,0),MATCH($I77,Calendario!$D$2:$H$2,0)),""),IF($K77=3,IF(AND((AI77=""),(AJ77="")),INDEX(Calendario!$D$3:$H$55,MATCH(AK$4,Calendario!$A$3:$A$55,0),MATCH($I77,Calendario!$D$2:$H$2,0)),""),IF($K77=4,IF(AND((AH77=""),(AI77=""),(AJ77="")),INDEX(Calendario!$D$3:$H$55,MATCH(AK$4,Calendario!$A$3:$A$55,0),MATCH($I77,Calendario!$D$2:$H$2,0)),""))))))))</f>
        <v>44728</v>
      </c>
      <c r="AL77" s="108" t="str">
        <f>IF(ISBLANK($I77),"",IF(OR(EXACT(($I77),PROPER(TEXT(AL76,"dddd"))),(EXACT(($I77),PROPER(TEXT(AL75,"dddd"))))),"",IF(EXACT(($I77),(PROPER(TEXT(AL$3,"dddd")))),"",IF($K77=1,INDEX(Calendario!$D$3:$H$55,MATCH(AL$4,Calendario!$A$3:$A$55,0),MATCH($I77,Calendario!$D$2:$H$2,0)),IF($K77=2,IF(AK77="",INDEX(Calendario!$D$3:$H$55,MATCH(AL$4,Calendario!$A$3:$A$55,0),MATCH($I77,Calendario!$D$2:$H$2,0)),""),IF($K77=3,IF(AND((AJ77=""),(AK77="")),INDEX(Calendario!$D$3:$H$55,MATCH(AL$4,Calendario!$A$3:$A$55,0),MATCH($I77,Calendario!$D$2:$H$2,0)),""),IF($K77=4,IF(AND((AI77=""),(AJ77=""),(AK77="")),INDEX(Calendario!$D$3:$H$55,MATCH(AL$4,Calendario!$A$3:$A$55,0),MATCH($I77,Calendario!$D$2:$H$2,0)),""))))))))</f>
        <v/>
      </c>
      <c r="AM77" s="108" t="str">
        <f>IF(ISBLANK($I77),"",IF(OR(EXACT(($I77),PROPER(TEXT(AM76,"dddd"))),(EXACT(($I77),PROPER(TEXT(AM75,"dddd"))))),"",IF(EXACT(($I77),(PROPER(TEXT(AM$3,"dddd")))),"",IF($K77=1,INDEX(Calendario!$D$3:$H$55,MATCH(AM$4,Calendario!$A$3:$A$55,0),MATCH($I77,Calendario!$D$2:$H$2,0)),IF($K77=2,IF(AL77="",INDEX(Calendario!$D$3:$H$55,MATCH(AM$4,Calendario!$A$3:$A$55,0),MATCH($I77,Calendario!$D$2:$H$2,0)),""),IF($K77=3,IF(AND((AK77=""),(AL77="")),INDEX(Calendario!$D$3:$H$55,MATCH(AM$4,Calendario!$A$3:$A$55,0),MATCH($I77,Calendario!$D$2:$H$2,0)),""),IF($K77=4,IF(AND((AJ77=""),(AK77=""),(AL77="")),INDEX(Calendario!$D$3:$H$55,MATCH(AM$4,Calendario!$A$3:$A$55,0),MATCH($I77,Calendario!$D$2:$H$2,0)),""))))))))</f>
        <v/>
      </c>
      <c r="AN77" s="107" t="str">
        <f>IF(ISBLANK($I77),"",IF(OR(EXACT(($I77),PROPER(TEXT(AN76,"dddd"))),(EXACT(($I77),PROPER(TEXT(AN75,"dddd"))))),"",IF(EXACT(($I77),(PROPER(TEXT(AN$3,"dddd")))),"",IF($K77=1,INDEX(Calendario!$D$3:$H$55,MATCH(AN$4,Calendario!$A$3:$A$55,0),MATCH($I77,Calendario!$D$2:$H$2,0)),IF($K77=2,IF(AM77="",INDEX(Calendario!$D$3:$H$55,MATCH(AN$4,Calendario!$A$3:$A$55,0),MATCH($I77,Calendario!$D$2:$H$2,0)),""),IF($K77=3,IF(AND((AL77=""),(AM77="")),INDEX(Calendario!$D$3:$H$55,MATCH(AN$4,Calendario!$A$3:$A$55,0),MATCH($I77,Calendario!$D$2:$H$2,0)),""),IF($K77=4,IF(AND((AK77=""),(AL77=""),(AM77="")),INDEX(Calendario!$D$3:$H$55,MATCH(AN$4,Calendario!$A$3:$A$55,0),MATCH($I77,Calendario!$D$2:$H$2,0)),""))))))))</f>
        <v/>
      </c>
      <c r="AO77" s="107">
        <f>IF(ISBLANK($I77),"",IF(OR(EXACT(($I77),PROPER(TEXT(AO76,"dddd"))),(EXACT(($I77),PROPER(TEXT(AO75,"dddd"))))),"",IF(EXACT(($I77),(PROPER(TEXT(AO$3,"dddd")))),"",IF($K77=1,INDEX(Calendario!$D$3:$H$55,MATCH(AO$4,Calendario!$A$3:$A$55,0),MATCH($I77,Calendario!$D$2:$H$2,0)),IF($K77=2,IF(AN77="",INDEX(Calendario!$D$3:$H$55,MATCH(AO$4,Calendario!$A$3:$A$55,0),MATCH($I77,Calendario!$D$2:$H$2,0)),""),IF($K77=3,IF(AND((AM77=""),(AN77="")),INDEX(Calendario!$D$3:$H$55,MATCH(AO$4,Calendario!$A$3:$A$55,0),MATCH($I77,Calendario!$D$2:$H$2,0)),""),IF($K77=4,IF(AND((AL77=""),(AM77=""),(AN77="")),INDEX(Calendario!$D$3:$H$55,MATCH(AO$4,Calendario!$A$3:$A$55,0),MATCH($I77,Calendario!$D$2:$H$2,0)),""))))))))</f>
        <v>44756</v>
      </c>
      <c r="AP77" s="107" t="str">
        <f>IF(ISBLANK($I77),"",IF(OR(EXACT(($I77),PROPER(TEXT(AP76,"dddd"))),(EXACT(($I77),PROPER(TEXT(AP75,"dddd"))))),"",IF(EXACT(($I77),(PROPER(TEXT(AP$3,"dddd")))),"",IF($K77=1,INDEX(Calendario!$D$3:$H$55,MATCH(AP$4,Calendario!$A$3:$A$55,0),MATCH($I77,Calendario!$D$2:$H$2,0)),IF($K77=2,IF(AO77="",INDEX(Calendario!$D$3:$H$55,MATCH(AP$4,Calendario!$A$3:$A$55,0),MATCH($I77,Calendario!$D$2:$H$2,0)),""),IF($K77=3,IF(AND((AN77=""),(AO77="")),INDEX(Calendario!$D$3:$H$55,MATCH(AP$4,Calendario!$A$3:$A$55,0),MATCH($I77,Calendario!$D$2:$H$2,0)),""),IF($K77=4,IF(AND((AM77=""),(AN77=""),(AO77="")),INDEX(Calendario!$D$3:$H$55,MATCH(AP$4,Calendario!$A$3:$A$55,0),MATCH($I77,Calendario!$D$2:$H$2,0)),""))))))))</f>
        <v/>
      </c>
      <c r="AQ77" s="107" t="str">
        <f>IF(ISBLANK($I77),"",IF(OR(EXACT(($I77),PROPER(TEXT(AQ76,"dddd"))),(EXACT(($I77),PROPER(TEXT(AQ75,"dddd"))))),"",IF(EXACT(($I77),(PROPER(TEXT(AQ$3,"dddd")))),"",IF($K77=1,INDEX(Calendario!$D$3:$H$55,MATCH(AQ$4,Calendario!$A$3:$A$55,0),MATCH($I77,Calendario!$D$2:$H$2,0)),IF($K77=2,IF(AP77="",INDEX(Calendario!$D$3:$H$55,MATCH(AQ$4,Calendario!$A$3:$A$55,0),MATCH($I77,Calendario!$D$2:$H$2,0)),""),IF($K77=3,IF(AND((AO77=""),(AP77="")),INDEX(Calendario!$D$3:$H$55,MATCH(AQ$4,Calendario!$A$3:$A$55,0),MATCH($I77,Calendario!$D$2:$H$2,0)),""),IF($K77=4,IF(AND((AN77=""),(AO77=""),(AP77="")),INDEX(Calendario!$D$3:$H$55,MATCH(AQ$4,Calendario!$A$3:$A$55,0),MATCH($I77,Calendario!$D$2:$H$2,0)),""))))))))</f>
        <v/>
      </c>
      <c r="AR77" s="108" t="str">
        <f>IF(ISBLANK($I77),"",IF(OR(EXACT(($I77),PROPER(TEXT(AR76,"dddd"))),(EXACT(($I77),PROPER(TEXT(AR75,"dddd"))))),"",IF(EXACT(($I77),(PROPER(TEXT(AR$3,"dddd")))),"",IF($K77=1,INDEX(Calendario!$D$3:$H$55,MATCH(AR$4,Calendario!$A$3:$A$55,0),MATCH($I77,Calendario!$D$2:$H$2,0)),IF($K77=2,IF(AQ77="",INDEX(Calendario!$D$3:$H$55,MATCH(AR$4,Calendario!$A$3:$A$55,0),MATCH($I77,Calendario!$D$2:$H$2,0)),""),IF($K77=3,IF(AND((AP77=""),(AQ77="")),INDEX(Calendario!$D$3:$H$55,MATCH(AR$4,Calendario!$A$3:$A$55,0),MATCH($I77,Calendario!$D$2:$H$2,0)),""),IF($K77=4,IF(AND((AO77=""),(AP77=""),(AQ77="")),INDEX(Calendario!$D$3:$H$55,MATCH(AR$4,Calendario!$A$3:$A$55,0),MATCH($I77,Calendario!$D$2:$H$2,0)),""))))))))</f>
        <v/>
      </c>
      <c r="AS77" s="108">
        <f>IF(ISBLANK($I77),"",IF(OR(EXACT(($I77),PROPER(TEXT(AS76,"dddd"))),(EXACT(($I77),PROPER(TEXT(AS75,"dddd"))))),"",IF(EXACT(($I77),(PROPER(TEXT(AS$3,"dddd")))),"",IF($K77=1,INDEX(Calendario!$D$3:$H$55,MATCH(AS$4,Calendario!$A$3:$A$55,0),MATCH($I77,Calendario!$D$2:$H$2,0)),IF($K77=2,IF(AR77="",INDEX(Calendario!$D$3:$H$55,MATCH(AS$4,Calendario!$A$3:$A$55,0),MATCH($I77,Calendario!$D$2:$H$2,0)),""),IF($K77=3,IF(AND((AQ77=""),(AR77="")),INDEX(Calendario!$D$3:$H$55,MATCH(AS$4,Calendario!$A$3:$A$55,0),MATCH($I77,Calendario!$D$2:$H$2,0)),""),IF($K77=4,IF(AND((AP77=""),(AQ77=""),(AR77="")),INDEX(Calendario!$D$3:$H$55,MATCH(AS$4,Calendario!$A$3:$A$55,0),MATCH($I77,Calendario!$D$2:$H$2,0)),""))))))))</f>
        <v>44784</v>
      </c>
      <c r="AT77" s="108" t="str">
        <f>IF(ISBLANK($I77),"",IF(OR(EXACT(($I77),PROPER(TEXT(AT76,"dddd"))),(EXACT(($I77),PROPER(TEXT(AT75,"dddd"))))),"",IF(EXACT(($I77),(PROPER(TEXT(AT$3,"dddd")))),"",IF($K77=1,INDEX(Calendario!$D$3:$H$55,MATCH(AT$4,Calendario!$A$3:$A$55,0),MATCH($I77,Calendario!$D$2:$H$2,0)),IF($K77=2,IF(AS77="",INDEX(Calendario!$D$3:$H$55,MATCH(AT$4,Calendario!$A$3:$A$55,0),MATCH($I77,Calendario!$D$2:$H$2,0)),""),IF($K77=3,IF(AND((AR77=""),(AS77="")),INDEX(Calendario!$D$3:$H$55,MATCH(AT$4,Calendario!$A$3:$A$55,0),MATCH($I77,Calendario!$D$2:$H$2,0)),""),IF($K77=4,IF(AND((AQ77=""),(AR77=""),(AS77="")),INDEX(Calendario!$D$3:$H$55,MATCH(AT$4,Calendario!$A$3:$A$55,0),MATCH($I77,Calendario!$D$2:$H$2,0)),""))))))))</f>
        <v/>
      </c>
      <c r="AU77" s="108" t="str">
        <f>IF(ISBLANK($I77),"",IF(OR(EXACT(($I77),PROPER(TEXT(AU76,"dddd"))),(EXACT(($I77),PROPER(TEXT(AU75,"dddd"))))),"",IF(EXACT(($I77),(PROPER(TEXT(AU$3,"dddd")))),"",IF($K77=1,INDEX(Calendario!$D$3:$H$55,MATCH(AU$4,Calendario!$A$3:$A$55,0),MATCH($I77,Calendario!$D$2:$H$2,0)),IF($K77=2,IF(AT77="",INDEX(Calendario!$D$3:$H$55,MATCH(AU$4,Calendario!$A$3:$A$55,0),MATCH($I77,Calendario!$D$2:$H$2,0)),""),IF($K77=3,IF(AND((AS77=""),(AT77="")),INDEX(Calendario!$D$3:$H$55,MATCH(AU$4,Calendario!$A$3:$A$55,0),MATCH($I77,Calendario!$D$2:$H$2,0)),""),IF($K77=4,IF(AND((AR77=""),(AS77=""),(AT77="")),INDEX(Calendario!$D$3:$H$55,MATCH(AU$4,Calendario!$A$3:$A$55,0),MATCH($I77,Calendario!$D$2:$H$2,0)),""))))))))</f>
        <v/>
      </c>
      <c r="AV77" s="107" t="str">
        <f>IF(ISBLANK($I77),"",IF(OR(EXACT(($I77),PROPER(TEXT(AV76,"dddd"))),(EXACT(($I77),PROPER(TEXT(AV75,"dddd"))))),"",IF(EXACT(($I77),(PROPER(TEXT(AV$3,"dddd")))),"",IF($K77=1,INDEX(Calendario!$D$3:$H$55,MATCH(AV$4,Calendario!$A$3:$A$55,0),MATCH($I77,Calendario!$D$2:$H$2,0)),IF($K77=2,IF(AU77="",INDEX(Calendario!$D$3:$H$55,MATCH(AV$4,Calendario!$A$3:$A$55,0),MATCH($I77,Calendario!$D$2:$H$2,0)),""),IF($K77=3,IF(AND((AT77=""),(AU77="")),INDEX(Calendario!$D$3:$H$55,MATCH(AV$4,Calendario!$A$3:$A$55,0),MATCH($I77,Calendario!$D$2:$H$2,0)),""),IF($K77=4,IF(AND((AS77=""),(AT77=""),(AU77="")),INDEX(Calendario!$D$3:$H$55,MATCH(AV$4,Calendario!$A$3:$A$55,0),MATCH($I77,Calendario!$D$2:$H$2,0)),""))))))))</f>
        <v/>
      </c>
      <c r="AW77" s="107">
        <f>IF(ISBLANK($I77),"",IF(OR(EXACT(($I77),PROPER(TEXT(AW76,"dddd"))),(EXACT(($I77),PROPER(TEXT(AW75,"dddd"))))),"",IF(EXACT(($I77),(PROPER(TEXT(AW$3,"dddd")))),"",IF($K77=1,INDEX(Calendario!$D$3:$H$55,MATCH(AW$4,Calendario!$A$3:$A$55,0),MATCH($I77,Calendario!$D$2:$H$2,0)),IF($K77=2,IF(AV77="",INDEX(Calendario!$D$3:$H$55,MATCH(AW$4,Calendario!$A$3:$A$55,0),MATCH($I77,Calendario!$D$2:$H$2,0)),""),IF($K77=3,IF(AND((AU77=""),(AV77="")),INDEX(Calendario!$D$3:$H$55,MATCH(AW$4,Calendario!$A$3:$A$55,0),MATCH($I77,Calendario!$D$2:$H$2,0)),""),IF($K77=4,IF(AND((AT77=""),(AU77=""),(AV77="")),INDEX(Calendario!$D$3:$H$55,MATCH(AW$4,Calendario!$A$3:$A$55,0),MATCH($I77,Calendario!$D$2:$H$2,0)),""))))))))</f>
        <v>44812</v>
      </c>
      <c r="AX77" s="107" t="str">
        <f>IF(ISBLANK($I77),"",IF(OR(EXACT(($I77),PROPER(TEXT(AX76,"dddd"))),(EXACT(($I77),PROPER(TEXT(AX75,"dddd"))))),"",IF(EXACT(($I77),(PROPER(TEXT(AX$3,"dddd")))),"",IF($K77=1,INDEX(Calendario!$D$3:$H$55,MATCH(AX$4,Calendario!$A$3:$A$55,0),MATCH($I77,Calendario!$D$2:$H$2,0)),IF($K77=2,IF(AW77="",INDEX(Calendario!$D$3:$H$55,MATCH(AX$4,Calendario!$A$3:$A$55,0),MATCH($I77,Calendario!$D$2:$H$2,0)),""),IF($K77=3,IF(AND((AV77=""),(AW77="")),INDEX(Calendario!$D$3:$H$55,MATCH(AX$4,Calendario!$A$3:$A$55,0),MATCH($I77,Calendario!$D$2:$H$2,0)),""),IF($K77=4,IF(AND((AU77=""),(AV77=""),(AW77="")),INDEX(Calendario!$D$3:$H$55,MATCH(AX$4,Calendario!$A$3:$A$55,0),MATCH($I77,Calendario!$D$2:$H$2,0)),""))))))))</f>
        <v/>
      </c>
      <c r="AY77" s="107" t="str">
        <f>IF(ISBLANK($I77),"",IF(OR(EXACT(($I77),PROPER(TEXT(AY76,"dddd"))),(EXACT(($I77),PROPER(TEXT(AY75,"dddd"))))),"",IF(EXACT(($I77),(PROPER(TEXT(AY$3,"dddd")))),"",IF($K77=1,INDEX(Calendario!$D$3:$H$55,MATCH(AY$4,Calendario!$A$3:$A$55,0),MATCH($I77,Calendario!$D$2:$H$2,0)),IF($K77=2,IF(AX77="",INDEX(Calendario!$D$3:$H$55,MATCH(AY$4,Calendario!$A$3:$A$55,0),MATCH($I77,Calendario!$D$2:$H$2,0)),""),IF($K77=3,IF(AND((AW77=""),(AX77="")),INDEX(Calendario!$D$3:$H$55,MATCH(AY$4,Calendario!$A$3:$A$55,0),MATCH($I77,Calendario!$D$2:$H$2,0)),""),IF($K77=4,IF(AND((AV77=""),(AW77=""),(AX77="")),INDEX(Calendario!$D$3:$H$55,MATCH(AY$4,Calendario!$A$3:$A$55,0),MATCH($I77,Calendario!$D$2:$H$2,0)),""))))))))</f>
        <v/>
      </c>
      <c r="AZ77" s="107" t="str">
        <f>IF(ISBLANK($I77),"",IF(OR(EXACT(($I77),PROPER(TEXT(AZ76,"dddd"))),(EXACT(($I77),PROPER(TEXT(AZ75,"dddd"))))),"",IF(EXACT(($I77),(PROPER(TEXT(AZ$3,"dddd")))),"",IF($K77=1,INDEX(Calendario!$D$3:$H$55,MATCH(AZ$4,Calendario!$A$3:$A$55,0),MATCH($I77,Calendario!$D$2:$H$2,0)),IF($K77=2,IF(AY77="",INDEX(Calendario!$D$3:$H$55,MATCH(AZ$4,Calendario!$A$3:$A$55,0),MATCH($I77,Calendario!$D$2:$H$2,0)),""),IF($K77=3,IF(AND((AX77=""),(AY77="")),INDEX(Calendario!$D$3:$H$55,MATCH(AZ$4,Calendario!$A$3:$A$55,0),MATCH($I77,Calendario!$D$2:$H$2,0)),""),IF($K77=4,IF(AND((AW77=""),(AX77=""),(AY77="")),INDEX(Calendario!$D$3:$H$55,MATCH(AZ$4,Calendario!$A$3:$A$55,0),MATCH($I77,Calendario!$D$2:$H$2,0)),""))))))))</f>
        <v/>
      </c>
      <c r="BA77" s="108">
        <f>IF(ISBLANK($I77),"",IF(OR(EXACT(($I77),PROPER(TEXT(BA76,"dddd"))),(EXACT(($I77),PROPER(TEXT(BA75,"dddd"))))),"",IF(EXACT(($I77),(PROPER(TEXT(BA$3,"dddd")))),"",IF($K77=1,INDEX(Calendario!$D$3:$H$55,MATCH(BA$4,Calendario!$A$3:$A$55,0),MATCH($I77,Calendario!$D$2:$H$2,0)),IF($K77=2,IF(AZ77="",INDEX(Calendario!$D$3:$H$55,MATCH(BA$4,Calendario!$A$3:$A$55,0),MATCH($I77,Calendario!$D$2:$H$2,0)),""),IF($K77=3,IF(AND((AY77=""),(AZ77="")),INDEX(Calendario!$D$3:$H$55,MATCH(BA$4,Calendario!$A$3:$A$55,0),MATCH($I77,Calendario!$D$2:$H$2,0)),""),IF($K77=4,IF(AND((AX77=""),(AY77=""),(AZ77="")),INDEX(Calendario!$D$3:$H$55,MATCH(BA$4,Calendario!$A$3:$A$55,0),MATCH($I77,Calendario!$D$2:$H$2,0)),""))))))))</f>
        <v>44840</v>
      </c>
      <c r="BB77" s="108" t="str">
        <f>IF(ISBLANK($I77),"",IF(OR(EXACT(($I77),PROPER(TEXT(BB76,"dddd"))),(EXACT(($I77),PROPER(TEXT(BB75,"dddd"))))),"",IF(EXACT(($I77),(PROPER(TEXT(BB$3,"dddd")))),"",IF($K77=1,INDEX(Calendario!$D$3:$H$55,MATCH(BB$4,Calendario!$A$3:$A$55,0),MATCH($I77,Calendario!$D$2:$H$2,0)),IF($K77=2,IF(BA77="",INDEX(Calendario!$D$3:$H$55,MATCH(BB$4,Calendario!$A$3:$A$55,0),MATCH($I77,Calendario!$D$2:$H$2,0)),""),IF($K77=3,IF(AND((AZ77=""),(BA77="")),INDEX(Calendario!$D$3:$H$55,MATCH(BB$4,Calendario!$A$3:$A$55,0),MATCH($I77,Calendario!$D$2:$H$2,0)),""),IF($K77=4,IF(AND((AY77=""),(AZ77=""),(BA77="")),INDEX(Calendario!$D$3:$H$55,MATCH(BB$4,Calendario!$A$3:$A$55,0),MATCH($I77,Calendario!$D$2:$H$2,0)),""))))))))</f>
        <v/>
      </c>
      <c r="BC77" s="108" t="str">
        <f>IF(ISBLANK($I77),"",IF(OR(EXACT(($I77),PROPER(TEXT(BC76,"dddd"))),(EXACT(($I77),PROPER(TEXT(BC75,"dddd"))))),"",IF(EXACT(($I77),(PROPER(TEXT(BC$3,"dddd")))),"",IF($K77=1,INDEX(Calendario!$D$3:$H$55,MATCH(BC$4,Calendario!$A$3:$A$55,0),MATCH($I77,Calendario!$D$2:$H$2,0)),IF($K77=2,IF(BB77="",INDEX(Calendario!$D$3:$H$55,MATCH(BC$4,Calendario!$A$3:$A$55,0),MATCH($I77,Calendario!$D$2:$H$2,0)),""),IF($K77=3,IF(AND((BA77=""),(BB77="")),INDEX(Calendario!$D$3:$H$55,MATCH(BC$4,Calendario!$A$3:$A$55,0),MATCH($I77,Calendario!$D$2:$H$2,0)),""),IF($K77=4,IF(AND((AZ77=""),(BA77=""),(BB77="")),INDEX(Calendario!$D$3:$H$55,MATCH(BC$4,Calendario!$A$3:$A$55,0),MATCH($I77,Calendario!$D$2:$H$2,0)),""))))))))</f>
        <v/>
      </c>
      <c r="BD77" s="108" t="str">
        <f>IF(ISBLANK($I77),"",IF(OR(EXACT(($I77),PROPER(TEXT(BD76,"dddd"))),(EXACT(($I77),PROPER(TEXT(BD75,"dddd"))))),"",IF(EXACT(($I77),(PROPER(TEXT(BD$3,"dddd")))),"",IF($K77=1,INDEX(Calendario!$D$3:$H$55,MATCH(BD$4,Calendario!$A$3:$A$55,0),MATCH($I77,Calendario!$D$2:$H$2,0)),IF($K77=2,IF(BC77="",INDEX(Calendario!$D$3:$H$55,MATCH(BD$4,Calendario!$A$3:$A$55,0),MATCH($I77,Calendario!$D$2:$H$2,0)),""),IF($K77=3,IF(AND((BB77=""),(BC77="")),INDEX(Calendario!$D$3:$H$55,MATCH(BD$4,Calendario!$A$3:$A$55,0),MATCH($I77,Calendario!$D$2:$H$2,0)),""),IF($K77=4,IF(AND((BA77=""),(BB77=""),(BC77="")),INDEX(Calendario!$D$3:$H$55,MATCH(BD$4,Calendario!$A$3:$A$55,0),MATCH($I77,Calendario!$D$2:$H$2,0)),""))))))))</f>
        <v/>
      </c>
      <c r="BE77" s="107">
        <f>IF(ISBLANK($I77),"",IF(OR(EXACT(($I77),PROPER(TEXT(BE76,"dddd"))),(EXACT(($I77),PROPER(TEXT(BE75,"dddd"))))),"",IF(EXACT(($I77),(PROPER(TEXT(BE$3,"dddd")))),"",IF($K77=1,INDEX(Calendario!$D$3:$H$55,MATCH(BE$4,Calendario!$A$3:$A$55,0),MATCH($I77,Calendario!$D$2:$H$2,0)),IF($K77=2,IF(BD77="",INDEX(Calendario!$D$3:$H$55,MATCH(BE$4,Calendario!$A$3:$A$55,0),MATCH($I77,Calendario!$D$2:$H$2,0)),""),IF($K77=3,IF(AND((BC77=""),(BD77="")),INDEX(Calendario!$D$3:$H$55,MATCH(BE$4,Calendario!$A$3:$A$55,0),MATCH($I77,Calendario!$D$2:$H$2,0)),""),IF($K77=4,IF(AND((BB77=""),(BC77=""),(BD77="")),INDEX(Calendario!$D$3:$H$55,MATCH(BE$4,Calendario!$A$3:$A$55,0),MATCH($I77,Calendario!$D$2:$H$2,0)),""))))))))</f>
        <v>44868</v>
      </c>
      <c r="BF77" s="107" t="str">
        <f>IF(ISBLANK($I77),"",IF(OR(EXACT(($I77),PROPER(TEXT(BF76,"dddd"))),(EXACT(($I77),PROPER(TEXT(BF75,"dddd"))))),"",IF(EXACT(($I77),(PROPER(TEXT(BF$3,"dddd")))),"",IF($K77=1,INDEX(Calendario!$D$3:$H$55,MATCH(BF$4,Calendario!$A$3:$A$55,0),MATCH($I77,Calendario!$D$2:$H$2,0)),IF($K77=2,IF(BE77="",INDEX(Calendario!$D$3:$H$55,MATCH(BF$4,Calendario!$A$3:$A$55,0),MATCH($I77,Calendario!$D$2:$H$2,0)),""),IF($K77=3,IF(AND((BD77=""),(BE77="")),INDEX(Calendario!$D$3:$H$55,MATCH(BF$4,Calendario!$A$3:$A$55,0),MATCH($I77,Calendario!$D$2:$H$2,0)),""),IF($K77=4,IF(AND((BC77=""),(BD77=""),(BE77="")),INDEX(Calendario!$D$3:$H$55,MATCH(BF$4,Calendario!$A$3:$A$55,0),MATCH($I77,Calendario!$D$2:$H$2,0)),""))))))))</f>
        <v/>
      </c>
      <c r="BG77" s="107" t="str">
        <f>IF(ISBLANK($I77),"",IF(OR(EXACT(($I77),PROPER(TEXT(BG76,"dddd"))),(EXACT(($I77),PROPER(TEXT(BG75,"dddd"))))),"",IF(EXACT(($I77),(PROPER(TEXT(BG$3,"dddd")))),"",IF($K77=1,INDEX(Calendario!$D$3:$H$55,MATCH(BG$4,Calendario!$A$3:$A$55,0),MATCH($I77,Calendario!$D$2:$H$2,0)),IF($K77=2,IF(BF77="",INDEX(Calendario!$D$3:$H$55,MATCH(BG$4,Calendario!$A$3:$A$55,0),MATCH($I77,Calendario!$D$2:$H$2,0)),""),IF($K77=3,IF(AND((BE77=""),(BF77="")),INDEX(Calendario!$D$3:$H$55,MATCH(BG$4,Calendario!$A$3:$A$55,0),MATCH($I77,Calendario!$D$2:$H$2,0)),""),IF($K77=4,IF(AND((BD77=""),(BE77=""),(BF77="")),INDEX(Calendario!$D$3:$H$55,MATCH(BG$4,Calendario!$A$3:$A$55,0),MATCH($I77,Calendario!$D$2:$H$2,0)),""))))))))</f>
        <v/>
      </c>
      <c r="BH77" s="107" t="str">
        <f>IF(ISBLANK($I77),"",IF(OR(EXACT(($I77),PROPER(TEXT(BH76,"dddd"))),(EXACT(($I77),PROPER(TEXT(BH75,"dddd"))))),"",IF(EXACT(($I77),(PROPER(TEXT(BH$3,"dddd")))),"",IF($K77=1,INDEX(Calendario!$D$3:$H$55,MATCH(BH$4,Calendario!$A$3:$A$55,0),MATCH($I77,Calendario!$D$2:$H$2,0)),IF($K77=2,IF(BG77="",INDEX(Calendario!$D$3:$H$55,MATCH(BH$4,Calendario!$A$3:$A$55,0),MATCH($I77,Calendario!$D$2:$H$2,0)),""),IF($K77=3,IF(AND((BF77=""),(BG77="")),INDEX(Calendario!$D$3:$H$55,MATCH(BH$4,Calendario!$A$3:$A$55,0),MATCH($I77,Calendario!$D$2:$H$2,0)),""),IF($K77=4,IF(AND((BE77=""),(BF77=""),(BG77="")),INDEX(Calendario!$D$3:$H$55,MATCH(BH$4,Calendario!$A$3:$A$55,0),MATCH($I77,Calendario!$D$2:$H$2,0)),""))))))))</f>
        <v/>
      </c>
      <c r="BI77" s="108">
        <f>IF(ISBLANK($I77),"",IF(OR(EXACT(($I77),PROPER(TEXT(BI76,"dddd"))),(EXACT(($I77),PROPER(TEXT(BI75,"dddd"))))),"",IF(EXACT(($I77),(PROPER(TEXT(BI$3,"dddd")))),"",IF($K77=1,INDEX(Calendario!$D$3:$H$55,MATCH(BI$4,Calendario!$A$3:$A$55,0),MATCH($I77,Calendario!$D$2:$H$2,0)),IF($K77=2,IF(BH77="",INDEX(Calendario!$D$3:$H$55,MATCH(BI$4,Calendario!$A$3:$A$55,0),MATCH($I77,Calendario!$D$2:$H$2,0)),""),IF($K77=3,IF(AND((BG77=""),(BH77="")),INDEX(Calendario!$D$3:$H$55,MATCH(BI$4,Calendario!$A$3:$A$55,0),MATCH($I77,Calendario!$D$2:$H$2,0)),""),IF($K77=4,IF(AND((BF77=""),(BG77=""),(BH77="")),INDEX(Calendario!$D$3:$H$55,MATCH(BI$4,Calendario!$A$3:$A$55,0),MATCH($I77,Calendario!$D$2:$H$2,0)),""))))))))</f>
        <v>44896</v>
      </c>
      <c r="BJ77" s="108" t="str">
        <f>IF(ISBLANK($I77),"",IF(OR(EXACT(($I77),PROPER(TEXT(BJ76,"dddd"))),(EXACT(($I77),PROPER(TEXT(BJ75,"dddd"))))),"",IF(EXACT(($I77),(PROPER(TEXT(BJ$3,"dddd")))),"",IF($K77=1,INDEX(Calendario!$D$3:$H$55,MATCH(BJ$4,Calendario!$A$3:$A$55,0),MATCH($I77,Calendario!$D$2:$H$2,0)),IF($K77=2,IF(BI77="",INDEX(Calendario!$D$3:$H$55,MATCH(BJ$4,Calendario!$A$3:$A$55,0),MATCH($I77,Calendario!$D$2:$H$2,0)),""),IF($K77=3,IF(AND((BH77=""),(BI77="")),INDEX(Calendario!$D$3:$H$55,MATCH(BJ$4,Calendario!$A$3:$A$55,0),MATCH($I77,Calendario!$D$2:$H$2,0)),""),IF($K77=4,IF(AND((BG77=""),(BH77=""),(BI77="")),INDEX(Calendario!$D$3:$H$55,MATCH(BJ$4,Calendario!$A$3:$A$55,0),MATCH($I77,Calendario!$D$2:$H$2,0)),""))))))))</f>
        <v/>
      </c>
      <c r="BK77" s="108" t="str">
        <f>IF(ISBLANK($I77),"",IF(OR(EXACT(($I77),PROPER(TEXT(BK76,"dddd"))),(EXACT(($I77),PROPER(TEXT(BK75,"dddd"))))),"",IF(EXACT(($I77),(PROPER(TEXT(BK$3,"dddd")))),"",IF($K77=1,INDEX(Calendario!$D$3:$H$55,MATCH(BK$4,Calendario!$A$3:$A$55,0),MATCH($I77,Calendario!$D$2:$H$2,0)),IF($K77=2,IF(BJ77="",INDEX(Calendario!$D$3:$H$55,MATCH(BK$4,Calendario!$A$3:$A$55,0),MATCH($I77,Calendario!$D$2:$H$2,0)),""),IF($K77=3,IF(AND((BI77=""),(BJ77="")),INDEX(Calendario!$D$3:$H$55,MATCH(BK$4,Calendario!$A$3:$A$55,0),MATCH($I77,Calendario!$D$2:$H$2,0)),""),IF($K77=4,IF(AND((BH77=""),(BI77=""),(BJ77="")),INDEX(Calendario!$D$3:$H$55,MATCH(BK$4,Calendario!$A$3:$A$55,0),MATCH($I77,Calendario!$D$2:$H$2,0)),""))))))))</f>
        <v/>
      </c>
      <c r="BL77" s="108" t="str">
        <f>IF(ISBLANK($I77),"",IF(OR(EXACT(($I77),PROPER(TEXT(BL76,"dddd"))),(EXACT(($I77),PROPER(TEXT(BL75,"dddd"))))),"",IF(EXACT(($I77),(PROPER(TEXT(BL$3,"dddd")))),"",IF($K77=1,INDEX(Calendario!$D$3:$H$55,MATCH(BL$4,Calendario!$A$3:$A$55,0),MATCH($I77,Calendario!$D$2:$H$2,0)),IF($K77=2,IF(BK77="",INDEX(Calendario!$D$3:$H$55,MATCH(BL$4,Calendario!$A$3:$A$55,0),MATCH($I77,Calendario!$D$2:$H$2,0)),""),IF($K77=3,IF(AND((BJ77=""),(BK77="")),INDEX(Calendario!$D$3:$H$55,MATCH(BL$4,Calendario!$A$3:$A$55,0),MATCH($I77,Calendario!$D$2:$H$2,0)),""),IF($K77=4,IF(AND((BI77=""),(BJ77=""),(BK77="")),INDEX(Calendario!$D$3:$H$55,MATCH(BL$4,Calendario!$A$3:$A$55,0),MATCH($I77,Calendario!$D$2:$H$2,0)),""))))))))</f>
        <v/>
      </c>
      <c r="BM77" s="108">
        <f>IF(ISBLANK($I77),"",IF(OR(EXACT(($I77),PROPER(TEXT(BM76,"dddd"))),(EXACT(($I77),PROPER(TEXT(BM75,"dddd"))))),"",IF(EXACT(($I77),(PROPER(TEXT(BM$3,"dddd")))),"",IF($K77=1,INDEX(Calendario!$D$3:$H$55,MATCH(BM$4,Calendario!$A$3:$A$55,0),MATCH($I77,Calendario!$D$2:$H$2,0)),IF($K77=2,IF(BL77="",INDEX(Calendario!$D$3:$H$55,MATCH(BM$4,Calendario!$A$3:$A$55,0),MATCH($I77,Calendario!$D$2:$H$2,0)),""),IF($K77=3,IF(AND((BK77=""),(BL77="")),INDEX(Calendario!$D$3:$H$55,MATCH(BM$4,Calendario!$A$3:$A$55,0),MATCH($I77,Calendario!$D$2:$H$2,0)),""),IF($K77=4,IF(AND((BJ77=""),(BK77=""),(BL77="")),INDEX(Calendario!$D$3:$H$55,MATCH(BM$4,Calendario!$A$3:$A$55,0),MATCH($I77,Calendario!$D$2:$H$2,0)),""))))))))</f>
        <v>44924</v>
      </c>
      <c r="BO77" s="88" t="s">
        <v>1446</v>
      </c>
    </row>
    <row r="78" spans="1:67" s="88" customFormat="1" ht="26.25" customHeight="1" x14ac:dyDescent="0.25">
      <c r="A78" s="178">
        <f t="shared" si="1"/>
        <v>57</v>
      </c>
      <c r="B78" s="176" t="s">
        <v>1285</v>
      </c>
      <c r="C78" s="176" t="s">
        <v>1597</v>
      </c>
      <c r="D78" s="177" t="str">
        <f>IF(ISNA(VLOOKUP(C78,TSeccBS!$D:$H,5,FALSE)),"",VLOOKUP(C78,TSeccBS!$D:$H,5,FALSE))</f>
        <v>CALI</v>
      </c>
      <c r="E78" s="176" t="s">
        <v>1446</v>
      </c>
      <c r="F78" s="176" t="s">
        <v>76</v>
      </c>
      <c r="G78" s="177" t="str">
        <f>IF(ISNA(VLOOKUP(F78,Tmunic!$C$2:$D$1160,2,FALSE)),"",VLOOKUP(F78,Tmunic!$C$2:$D$1160,2,FALSE))</f>
        <v>UB BUENAVENTURA</v>
      </c>
      <c r="H78" s="184" t="str">
        <f>IF(ISNA(VLOOKUP(G78,TDirReg!$F$1:$H$184,3,0)),"",VLOOKUP(G78,TDirReg!$F$1:$H$184,3,0))</f>
        <v xml:space="preserve">Avenida Simón Bolivia N° 17 - 40 contiguo a urgencias del Hospital </v>
      </c>
      <c r="I78" s="196" t="s">
        <v>128</v>
      </c>
      <c r="J78" s="195" t="s">
        <v>133</v>
      </c>
      <c r="K78" s="197">
        <v>4</v>
      </c>
      <c r="L78" s="202">
        <f t="shared" si="2"/>
        <v>12</v>
      </c>
      <c r="M78" s="107" t="str">
        <f>IF(ISBLANK($I78),"",IF(EXACT(($I78),(PROPER(TEXT(M$3,"dddd")))),"",IF(EXACT(M$4,$J78),IF($K78=1,INDEX(Calendario!$D$3:$H$55,MATCH(M$4,Calendario!$A$3:$A$55,0),MATCH($I78,Calendario!$D$2:$H$2,0)),INDEX(Calendario!$D$3:$H$55,MATCH($J78,Calendario!$A$3:$A$55,0),MATCH($I78,Calendario!$D$2:$H$2,0))),"")))</f>
        <v/>
      </c>
      <c r="N78" s="107" t="str">
        <f>IF(ISBLANK($I78),"",IF(OR(EXACT(($I78),PROPER(TEXT(N76,"dddd"))),(EXACT(($I78),PROPER(TEXT(N77,"dddd"))))),"",IF(EXACT(($I78),(PROPER(TEXT(N$3,"dddd")))),"",IF(EXACT(N$4,$J78),IF(M78="",IF(OR(($K78=4),($K78=3),($K78=2),($K78=1)),INDEX(Calendario!$D$3:$H$55,MATCH(N$4,Calendario!$A$3:$A$55,0),MATCH($I78,Calendario!$D$2:$H$2,0)),"")),IF($K78=1,IF(AND(M78="",EXACT((N$4),(CONCATENATE(Calendario!$A$1," ",(MID($J78,8,2))+1)))),INDEX(Calendario!$D$3:$H$55,MATCH(N$4,Calendario!$A$3:$A$55,0),MATCH($I78,Calendario!$D$2:$H$2,0)),IF(M78="","",INDEX(Calendario!$D$3:$H$55,MATCH(N$4,Calendario!$A$3:$A$55,0),MATCH($I78,Calendario!$D$2:$H$2,0)))),IF($K78=2,IF(M78="",IF(EXACT($K78,N$4),INDEX(Calendario!$D$3:$H$55,MATCH(N$4,Calendario!$A$3:$A$55,0),MATCH($I78,Calendario!$D$2:$H$2,0)),""),""),IF($K78=3,IF((M78=""),IF(EXACT($K78,N$4),INDEX(Calendario!$D$3:$H$55,MATCH(N$4,Calendario!$A$3:$A$55,0),MATCH($I78,Calendario!$D$2:$H$2,0)),""),""),IF($K78=4,IF((M78=""),IF(EXACT($K78,N$4),INDEX(Calendario!$D$3:$H$55,MATCH(N$4,Calendario!$A$3:$A$55,0),MATCH($I78,Calendario!$D$2:$H$2,0)),""),""),1))))))))</f>
        <v/>
      </c>
      <c r="O78" s="107" t="str">
        <f>IF(ISBLANK($I78),"",IF(EXACT(($I78),(PROPER(TEXT(O$3,"dddd")))),"",IF(OR(EXACT(($I78),PROPER(TEXT(O76,"dddd"))),(EXACT(($I78),PROPER(TEXT(O77,"dddd"))))),"",IF(EXACT(O$4,$J78),IF(N78="",IF(OR(($K78=4),($K78=3),($K78=2),($K78=1)),INDEX(Calendario!$D$3:$H$55,MATCH(O$4,Calendario!$A$3:$A$55,0),MATCH($I78,Calendario!$D$2:$H$2,0)),"")),IF($K78=1,IF(AND(M78="",EXACT((O$4),(CONCATENATE(Calendario!$A$1," ",(MID($J78,8,2))+1)))),INDEX(Calendario!$D$3:$H$55,MATCH(O$4,Calendario!$A$3:$A$55,0),MATCH($I78,Calendario!$D$2:$H$2,0)),IF(N78="",IF(EXACT(($I78),(PROPER(TEXT(N$3,"dddd")))),INDEX(Calendario!$D$3:$H$55,MATCH(O$4,Calendario!$A$3:$A$55,0),MATCH($I78,Calendario!$D$2:$H$2,0)),""),INDEX(Calendario!$D$3:$H$55,MATCH(O$4,Calendario!$A$3:$A$55,0),MATCH($I78,Calendario!$D$2:$H$2,0)))),IF(EXACT($M$4,"Semana 1"),IF($K78=2,IF(N78="",IF(OR(($J78="Semana 1"),($J78="Semana 2"),($J78="Semana 3")),INDEX(Calendario!$D$3:$H$55,MATCH(O$4,Calendario!$A$3:$A$55,0),MATCH($I78,Calendario!$D$2:$H$2,0)),""),""),IF($K78=3,IF(AND((M78=""),(N78="")),IF(OR(($J78="Semana 1"),($J78="Semana 2"),($J78="Semana 3")),INDEX(Calendario!$D$3:$H$55,MATCH(O$4,Calendario!$A$3:$A$55,0),MATCH($I78,Calendario!$D$2:$H$2,0)),""),""),IF($K78=4,IF(AND((M78=""),(N78="")),IF(OR(($J78="Semana 1"),($J78="Semana 2"),($J78="Semana 3")),INDEX(Calendario!$D$3:$H$55,MATCH(O$4,Calendario!$A$3:$A$55,0),MATCH($I78,Calendario!$D$2:$H$2,0)),""),"")))),IF($K78=2,IF(N78="",IF(OR(($J78="Semana 1"),($J78="Semana 2")),INDEX(Calendario!$D$3:$H$55,MATCH(O$4,Calendario!$A$3:$A$55,0),MATCH($I78,Calendario!$D$2:$H$2,0)),""),""),IF($K78=3,IF(AND((M78=""),(N78="")),IF(OR(($J78="Semana 1"),($J78="Semana 2")),INDEX(Calendario!$D$3:$H$55,MATCH(O$4,Calendario!$A$3:$A$55,0),MATCH($I78,Calendario!$D$2:$H$2,0)),""),""),IF($K78=4,IF(AND((M78=""),(N78="")),IF(OR(($J78="Semana 1"),($J78="Semana 2")),INDEX(Calendario!$D$3:$H$55,MATCH(O$4,Calendario!$A$3:$A$55,0),MATCH($I78,Calendario!$D$2:$H$2,0)),""),""))))))))))</f>
        <v/>
      </c>
      <c r="P78" s="107" t="str">
        <f>IF(ISBLANK($I78),"",IF(EXACT(($I78),(PROPER(TEXT(P$3,"dddd")))),"",IF(OR(EXACT(($I78),PROPER(TEXT(P76,"dddd"))),(EXACT(($I78),PROPER(TEXT(P77,"dddd"))))),"",IF(EXACT(P$4,$J78),IF(O78="",IF(OR(($K78=4),($K78=3),($K78=2),($K78=1)),INDEX(Calendario!$D$3:$H$55,MATCH(P$4,Calendario!$A$3:$A$55,0),MATCH($I78,Calendario!$D$2:$H$2,0)),"")),IF($K78=1,IF(AND(M78="",EXACT((P$4),(CONCATENATE(Calendario!$A$1," ",(MID($J78,8,2))+1)))),INDEX(Calendario!$D$3:$H$55,MATCH(P$4,Calendario!$A$3:$A$55,0),MATCH($I78,Calendario!$D$2:$H$2,0)),IF(O78="",IF(EXACT(($I78),(PROPER(TEXT(O$3,"dddd")))),INDEX(Calendario!$D$3:$H$55,MATCH(P$4,Calendario!$A$3:$A$55,0),MATCH($I78,Calendario!$D$2:$H$2,0)),""),INDEX(Calendario!$D$3:$H$55,MATCH(P$4,Calendario!$A$3:$A$55,0),MATCH($I78,Calendario!$D$2:$H$2,0)))),IF(EXACT($M$4,"Semana 1"),IF($K78=2,IF(O78="",IF(OR(($J78="Semana 1"),($J78="Semana 2"),($J78="Semana 3"),($J78="Semana 4")),INDEX(Calendario!$D$3:$H$55,MATCH(P$4,Calendario!$A$3:$A$55,0),MATCH($I78,Calendario!$D$2:$H$2,0)),""),""),IF($K78=3,IF(AND((N78=""),(O78="")),IF(OR(($J78="Semana 1"),($J78="Semana 2"),($J78="Semana 3"),($J78="Semana 4")),INDEX(Calendario!$D$3:$H$55,MATCH(P$4,Calendario!$A$3:$A$55,0),MATCH($I78,Calendario!$D$2:$H$2,0)),""),""),IF($K78=4,IF(AND((M78=""),(N78=""),(O78="")),IF(OR(($J78="Semana 1"),($J78="Semana 2"),($J78="Semana 3"),($J78="Semana 4")),INDEX(Calendario!$D$3:$H$55,MATCH(P$4,Calendario!$A$3:$A$55,0),MATCH($I78,Calendario!$D$2:$H$2,0)),""),"")))),IF($K78=2,IF(O78="",IF(OR(($J78="Semana 1"),($J78="Semana 2"),($J78="Semana 3")),INDEX(Calendario!$D$3:$H$55,MATCH(P$4,Calendario!$A$3:$A$55,0),MATCH($I78,Calendario!$D$2:$H$2,0)),""),""),IF($K78=3,IF(AND((N78=""),(O78="")),IF(OR(($J78="Semana 1"),($J78="Semana 2"),($J78="Semana 3")),INDEX(Calendario!$D$3:$H$55,MATCH(P$4,Calendario!$A$3:$A$55,0),MATCH($I78,Calendario!$D$2:$H$2,0)),""),""),IF($K78=4,IF(AND((M78=""),(N78=""),(O78="")),IF(OR(($J78="Semana 1"),($J78="Semana 2"),($J78="Semana 3")),INDEX(Calendario!$D$3:$H$55,MATCH(P$4,Calendario!$A$3:$A$55,0),MATCH($I78,Calendario!$D$2:$H$2,0)),""),""))))))))))</f>
        <v/>
      </c>
      <c r="Q78" s="107">
        <f>IF(ISBLANK($I78),"",IF(EXACT(($I78),(PROPER(TEXT(Q$3,"dddd")))),"",IF(OR(EXACT(($I78),PROPER(TEXT(Q76,"dddd"))),(EXACT(($I78),PROPER(TEXT(Q77,"dddd"))))),"",IF(EXACT(Q$4,$J78),IF(P78="",IF(OR(($K78=4),($K78=3),($K78=2),($K78=1)),INDEX(Calendario!$D$3:$H$55,MATCH(Q$4,Calendario!$A$3:$A$55,0),MATCH($I78,Calendario!$D$2:$H$2,0)),"")),IF($K78=1,IF(AND(M78="",EXACT((Q$4),(CONCATENATE(Calendario!$A$1," ",(MID($J78,8,2))+1)))),INDEX(Calendario!$D$3:$H$55,MATCH(Q$4,Calendario!$A$3:$A$55,0),MATCH($I78,Calendario!$D$2:$H$2,0)),IF(P78="","",INDEX(Calendario!$D$3:$H$55,MATCH(Q$4,Calendario!$A$3:$A$55,0),MATCH($I78,Calendario!$D$2:$H$2,0)))),IF(EXACT($M$4,"Semana 1"),IF($K78=2,IF(P78="",IF(OR(($J78="Semana 1"),($J78="Semana 2"),($J78="Semana 3"),($J78="Semana 4"),($J78="Semana 5")),INDEX(Calendario!$D$3:$H$55,MATCH(Q$4,Calendario!$A$3:$A$55,0),MATCH($I78,Calendario!$D$2:$H$2,0)),""),""),IF($K78=3,IF(AND((O78=""),(P78="")),IF(OR(($J78="Semana 1"),($J78="Semana 2"),($J78="Semana 3"),($J78="Semana 4"),($J78="Semana 5")),INDEX(Calendario!$D$3:$H$55,MATCH(Q$4,Calendario!$A$3:$A$55,0),MATCH($I78,Calendario!$D$2:$H$2,0)),""),""),IF($K78=4,IF(AND((N78=""),(O78=""),(P78="")),IF(OR(($J78="Semana 1"),($J78="Semana 2"),($J78="Semana 3"),($J78="Semana 4"),($J78="Semana 5")),INDEX(Calendario!$D$3:$H$55,MATCH(Q$4,Calendario!$A$3:$A$55,0),MATCH($I78,Calendario!$D$2:$H$2,0)),""),"")))),IF($K78=2,IF(P78="",IF(OR(($J78="Semana 1"),($J78="Semana 2"),($J78="Semana 3"),($J78="Semana 4")),INDEX(Calendario!$D$3:$H$55,MATCH(Q$4,Calendario!$A$3:$A$55,0),MATCH($I78,Calendario!$D$2:$H$2,0)),""),""),IF($K78=3,IF(AND((O78=""),(P78="")),IF(OR(($J78="Semana 1"),($J78="Semana 2"),($J78="Semana 3"),($J78="Semana 4")),INDEX(Calendario!$D$3:$H$55,MATCH(Q$4,Calendario!$A$3:$A$55,0),MATCH($I78,Calendario!$D$2:$H$2,0)),""),""),IF($K78=4,IF(AND((N78=""),(O78=""),(P78="")),IF(OR(($J78="Semana 1"),($J78="Semana 2"),($J78="Semana 3"),($J78="Semana 4")),INDEX(Calendario!$D$3:$H$55,MATCH(Q$4,Calendario!$A$3:$A$55,0),MATCH($I78,Calendario!$D$2:$H$2,0)),""),""))))))))))</f>
        <v>44588</v>
      </c>
      <c r="R78" s="108" t="str">
        <f>IF(ISBLANK($I78),"",IF(EXACT(($I78),(PROPER(TEXT(R$3,"dddd")))),"",IF(OR(EXACT(($I78),PROPER(TEXT(R76,"dddd"))),(EXACT(($I78),PROPER(TEXT(R77,"dddd"))))),"",IF(EXACT(R$4,$J78),IF(Q78="",IF(OR(($K78=4),($K78=3),($K78=2),($K78=1)),INDEX(Calendario!$D$3:$H$55,MATCH(R$4,Calendario!$A$3:$A$55,0),MATCH($I78,Calendario!$D$2:$H$2,0)),"")),IF($K78=1,IF(AND(N78="",EXACT((R$4),(CONCATENATE(Calendario!$A$1," ",(MID($J78,8,2))+1)))),INDEX(Calendario!$D$3:$H$55,MATCH(R$4,Calendario!$A$3:$A$55,0),MATCH($I78,Calendario!$D$2:$H$2,0)),IF(Q78="","",INDEX(Calendario!$D$3:$H$55,MATCH(R$4,Calendario!$A$3:$A$55,0),MATCH($I78,Calendario!$D$2:$H$2,0)))),IF(EXACT($M$4,"Semana 1"),IF($K78=2,IF(Q78="",IF(OR(($J78="Semana 1"),($J78="Semana 2"),($J78="Semana 3"),($J78="Semana 4"),($J78="Semana 5"),($J78="Semana 6")),INDEX(Calendario!$D$3:$H$55,MATCH(R$4,Calendario!$A$3:$A$55,0),MATCH($I78,Calendario!$D$2:$H$2,0)),""),""),IF($K78=3,IF(AND((P78=""),(Q78="")),IF(OR(($J78="Semana 1"),($J78="Semana 2"),($J78="Semana 3"),($J78="Semana 4"),($J78="Semana 5"),($J78="Semana 6")),INDEX(Calendario!$D$3:$H$55,MATCH(R$4,Calendario!$A$3:$A$55,0),MATCH($I78,Calendario!$D$2:$H$2,0)),""),""),IF($K78=4,IF(AND((O78=""),(P78=""),(Q78="")),IF(OR(($J78="Semana 1"),($J78="Semana 2"),($J78="Semana 3"),($J78="Semana 4"),($J78="Semana 5"),($J78="Semana 6")),INDEX(Calendario!$D$3:$H$55,MATCH(R$4,Calendario!$A$3:$A$55,0),MATCH($I78,Calendario!$D$2:$H$2,0)),""),"")))),IF($K78=2,IF(Q78="",IF(OR(($J78="Semana 1"),($J78="Semana 2"),($J78="Semana 3"),($J78="Semana 4"),($J78="Semana 5")),INDEX(Calendario!$D$3:$H$55,MATCH(R$4,Calendario!$A$3:$A$55,0),MATCH($I78,Calendario!$D$2:$H$2,0)),""),""),IF($K78=3,IF(AND((P78=""),(Q78="")),IF(OR(($J78="Semana 1"),($J78="Semana 2"),($J78="Semana 3"),($J78="Semana 4"),($J78="Semana 5")),INDEX(Calendario!$D$3:$H$55,MATCH(R$4,Calendario!$A$3:$A$55,0),MATCH($I78,Calendario!$D$2:$H$2,0)),""),""),IF($K78=4,IF(AND((O78=""),(P78=""),(Q78="")),IF(OR(($J78="Semana 1"),($J78="Semana 2"),($J78="Semana 3"),($J78="Semana 4"),($J78="Semana 5")),INDEX(Calendario!$D$3:$H$55,MATCH(R$4,Calendario!$A$3:$A$55,0),MATCH($I78,Calendario!$D$2:$H$2,0)),""),""))))))))))</f>
        <v/>
      </c>
      <c r="S78" s="108" t="str">
        <f>IF(ISBLANK($I78),"",IF(EXACT(($I78),(PROPER(TEXT(S$3,"dddd")))),"",IF(OR(EXACT(($I78),PROPER(TEXT(S76,"dddd"))),(EXACT(($I78),PROPER(TEXT(S77,"dddd"))))),"",IF(EXACT(S$4,$J78),IF(R78="",IF(OR(($K78=4),($K78=3),($K78=2),($K78=1)),INDEX(Calendario!$D$3:$H$55,MATCH(S$4,Calendario!$A$3:$A$55,0),MATCH($I78,Calendario!$D$2:$H$2,0)),"")),IF($K78=1,IF(AND(O78="",EXACT((S$4),(CONCATENATE(Calendario!$A$1," ",(MID($J78,8,2))+1)))),INDEX(Calendario!$D$3:$H$55,MATCH(S$4,Calendario!$A$3:$A$55,0),MATCH($I78,Calendario!$D$2:$H$2,0)),IF(R78="",IF(EXACT(($I78),(PROPER(TEXT(R$3,"dddd")))),INDEX(Calendario!$D$3:$H$55,MATCH(S$4,Calendario!$A$3:$A$55,0),MATCH($I78,Calendario!$D$2:$H$2,0)),""),INDEX(Calendario!$D$3:$H$55,MATCH(S$4,Calendario!$A$3:$A$55,0),MATCH($I78,Calendario!$D$2:$H$2,0)))),IF(EXACT($M$4,"Semana 1"),IF($K78=2,IF(R78="",IF(OR(($J78="Semana 1"),($J78="Semana 2"),($J78="Semana 3"),($J78="Semana 4"),($J78="Semana 5"),($J78="Semana 6"),($J78="Semana 7")),INDEX(Calendario!$D$3:$H$55,MATCH(S$4,Calendario!$A$3:$A$55,0),MATCH($I78,Calendario!$D$2:$H$2,0)),""),""),IF($K78=3,IF(AND((Q78=""),(R78="")),IF(OR(($J78="Semana 1"),($J78="Semana 2"),($J78="Semana 3"),($J78="Semana 4"),($J78="Semana 5"),($J78="Semana 6"),($J78="Semana 7")),INDEX(Calendario!$D$3:$H$55,MATCH(S$4,Calendario!$A$3:$A$55,0),MATCH($I78,Calendario!$D$2:$H$2,0)),""),""),IF($K78=4,IF(AND((P78=""),(Q78=""),(R78="")),IF(OR(($J78="Semana 1"),($J78="Semana 2"),($J78="Semana 3"),($J78="Semana 4"),($J78="Semana 5"),($J78="Semana 6"),($J78="Semana 7")),INDEX(Calendario!$D$3:$H$55,MATCH(S$4,Calendario!$A$3:$A$55,0),MATCH($I78,Calendario!$D$2:$H$2,0)),""),"")))),IF($K78=2,IF(R78="",IF(OR(($J78="Semana 1"),($J78="Semana 2"),($J78="Semana 3"),($J78="Semana 4"),($J78="Semana 5"),($J78="Semana 6")),INDEX(Calendario!$D$3:$H$55,MATCH(S$4,Calendario!$A$3:$A$55,0),MATCH($I78,Calendario!$D$2:$H$2,0)),""),""),IF($K78=3,IF(AND((Q78=""),(R78="")),IF(OR(($J78="Semana 1"),($J78="Semana 2"),($J78="Semana 3"),($J78="Semana 4"),($J78="Semana 5"),($J78="Semana 6")),INDEX(Calendario!$D$3:$H$55,MATCH(S$4,Calendario!$A$3:$A$55,0),MATCH($I78,Calendario!$D$2:$H$2,0)),""),""),IF($K78=4,IF(AND((P78=""),(Q78=""),(R78="")),IF(OR(($J78="Semana 1"),($J78="Semana 2"),($J78="Semana 3"),($J78="Semana 4"),($J78="Semana 5"),($J78="Semana 6")),INDEX(Calendario!$D$3:$H$55,MATCH(S$4,Calendario!$A$3:$A$55,0),MATCH($I78,Calendario!$D$2:$H$2,0)),""),""))))))))))</f>
        <v/>
      </c>
      <c r="T78" s="108" t="str">
        <f>IF(ISBLANK($I78),"",IF(EXACT(($I78),(PROPER(TEXT(T$3,"dddd")))),"",IF(OR(EXACT(($I78),PROPER(TEXT(T76,"dddd"))),(EXACT(($I78),PROPER(TEXT(T77,"dddd"))))),"",IF(EXACT(T$4,$J78),IF(S78="",IF(OR(($K78=4),($K78=3),($K78=2),($K78=1)),INDEX(Calendario!$D$3:$H$55,MATCH(T$4,Calendario!$A$3:$A$55,0),MATCH($I78,Calendario!$D$2:$H$2,0)),"")),IF($K78=1,IF(AND(P78="",EXACT((T$4),(CONCATENATE(Calendario!$A$1," ",(MID($J78,8,2))+1)))),INDEX(Calendario!$D$3:$H$55,MATCH(T$4,Calendario!$A$3:$A$55,0),MATCH($I78,Calendario!$D$2:$H$2,0)),IF(S78="",IF(EXACT(($I78),(PROPER(TEXT(S$3,"dddd")))),INDEX(Calendario!$D$3:$H$55,MATCH(T$4,Calendario!$A$3:$A$55,0),MATCH($I78,Calendario!$D$2:$H$2,0)),""),INDEX(Calendario!$D$3:$H$55,MATCH(T$4,Calendario!$A$3:$A$55,0),MATCH($I78,Calendario!$D$2:$H$2,0)))),IF(EXACT($M$4,"Semana 1"),IF($K78=2,IF(S78="",IF(OR(($J78="Semana 1"),($J78="Semana 2"),($J78="Semana 3"),($J78="Semana 4"),($J78="Semana 5"),($J78="Semana 6"),($J78="Semana 7"),($J78="Semana 8")),INDEX(Calendario!$D$3:$H$55,MATCH(T$4,Calendario!$A$3:$A$55,0),MATCH($I78,Calendario!$D$2:$H$2,0)),""),""),IF($K78=3,IF(AND((R78=""),(S78="")),IF(OR(($J78="Semana 1"),($J78="Semana 2"),($J78="Semana 3"),($J78="Semana 4"),($J78="Semana 5"),($J78="Semana 6"),($J78="Semana 7"),($J78="Semana 8")),INDEX(Calendario!$D$3:$H$55,MATCH(T$4,Calendario!$A$3:$A$55,0),MATCH($I78,Calendario!$D$2:$H$2,0)),""),""),IF($K78=4,IF(AND((Q78=""),(R78=""),(S78="")),IF(OR(($J78="Semana 1"),($J78="Semana 2"),($J78="Semana 3"),($J78="Semana 4"),($J78="Semana 5"),($J78="Semana 6"),($J78="Semana 7"),($J78="Semana 8")),INDEX(Calendario!$D$3:$H$55,MATCH(T$4,Calendario!$A$3:$A$55,0),MATCH($I78,Calendario!$D$2:$H$2,0)),""),"")))),IF($K78=2,IF(S78="",IF(OR(($J78="Semana 1"),($J78="Semana 2"),($J78="Semana 3"),($J78="Semana 4"),($J78="Semana 5"),($J78="Semana 6"),($J78="Semana 7")),INDEX(Calendario!$D$3:$H$55,MATCH(T$4,Calendario!$A$3:$A$55,0),MATCH($I78,Calendario!$D$2:$H$2,0)),""),""),IF($K78=3,IF(AND((R78=""),(S78="")),IF(OR(($J78="Semana 1"),($J78="Semana 2"),($J78="Semana 3"),($J78="Semana 4"),($J78="Semana 5"),($J78="Semana 6"),($J78="Semana 7")),INDEX(Calendario!$D$3:$H$55,MATCH(T$4,Calendario!$A$3:$A$55,0),MATCH($I78,Calendario!$D$2:$H$2,0)),""),""),IF($K78=4,IF(AND((Q78=""),(R78=""),(S78="")),IF(OR(($J78="Semana 1"),($J78="Semana 2"),($J78="Semana 3"),($J78="Semana 4"),($J78="Semana 5"),($J78="Semana 6"),($J78="Semana 7")),INDEX(Calendario!$D$3:$H$55,MATCH(T$4,Calendario!$A$3:$A$55,0),MATCH($I78,Calendario!$D$2:$H$2,0)),""),""))))))))))</f>
        <v/>
      </c>
      <c r="U78" s="108">
        <f>IF(ISBLANK($I78),"",IF(OR(EXACT(($I78),PROPER(TEXT(U77,"dddd"))),(EXACT(($I78),PROPER(TEXT(U76,"dddd"))))),"",IF(EXACT(($I78),(PROPER(TEXT(U$3,"dddd")))),"",IF($K78=1,INDEX(Calendario!$D$3:$H$55,MATCH(U$4,Calendario!$A$3:$A$55,0),MATCH($I78,Calendario!$D$2:$H$2,0)),IF($K78=2,IF(T78="",INDEX(Calendario!$D$3:$H$55,MATCH(U$4,Calendario!$A$3:$A$55,0),MATCH($I78,Calendario!$D$2:$H$2,0)),""),IF($K78=3,IF(AND((S78=""),(T78="")),INDEX(Calendario!$D$3:$H$55,MATCH(U$4,Calendario!$A$3:$A$55,0),MATCH($I78,Calendario!$D$2:$H$2,0)),""),IF($K78=4,IF(AND((R78=""),(S78=""),(T78="")),INDEX(Calendario!$D$3:$H$55,MATCH(U$4,Calendario!$A$3:$A$55,0),MATCH($I78,Calendario!$D$2:$H$2,0)),""))))))))</f>
        <v>44616</v>
      </c>
      <c r="V78" s="107" t="str">
        <f>IF(ISBLANK($I78),"",IF(OR(EXACT(($I78),PROPER(TEXT(V77,"dddd"))),(EXACT(($I78),PROPER(TEXT(V76,"dddd"))))),"",IF(EXACT(($I78),(PROPER(TEXT(V$3,"dddd")))),"",IF($K78=1,INDEX(Calendario!$D$3:$H$55,MATCH(V$4,Calendario!$A$3:$A$55,0),MATCH($I78,Calendario!$D$2:$H$2,0)),IF($K78=2,IF(U78="",INDEX(Calendario!$D$3:$H$55,MATCH(V$4,Calendario!$A$3:$A$55,0),MATCH($I78,Calendario!$D$2:$H$2,0)),""),IF($K78=3,IF(AND((T78=""),(U78="")),INDEX(Calendario!$D$3:$H$55,MATCH(V$4,Calendario!$A$3:$A$55,0),MATCH($I78,Calendario!$D$2:$H$2,0)),""),IF($K78=4,IF(AND((S78=""),(T78=""),(U78="")),INDEX(Calendario!$D$3:$H$55,MATCH(V$4,Calendario!$A$3:$A$55,0),MATCH($I78,Calendario!$D$2:$H$2,0)),""))))))))</f>
        <v/>
      </c>
      <c r="W78" s="107" t="str">
        <f>IF(ISBLANK($I78),"",IF(OR(EXACT(($I78),PROPER(TEXT(W77,"dddd"))),(EXACT(($I78),PROPER(TEXT(W76,"dddd"))))),"",IF(EXACT(($I78),(PROPER(TEXT(W$3,"dddd")))),"",IF($K78=1,INDEX(Calendario!$D$3:$H$55,MATCH(W$4,Calendario!$A$3:$A$55,0),MATCH($I78,Calendario!$D$2:$H$2,0)),IF($K78=2,IF(V78="",INDEX(Calendario!$D$3:$H$55,MATCH(W$4,Calendario!$A$3:$A$55,0),MATCH($I78,Calendario!$D$2:$H$2,0)),""),IF($K78=3,IF(AND((U78=""),(V78="")),INDEX(Calendario!$D$3:$H$55,MATCH(W$4,Calendario!$A$3:$A$55,0),MATCH($I78,Calendario!$D$2:$H$2,0)),""),IF($K78=4,IF(AND((T78=""),(U78=""),(V78="")),INDEX(Calendario!$D$3:$H$55,MATCH(W$4,Calendario!$A$3:$A$55,0),MATCH($I78,Calendario!$D$2:$H$2,0)),""))))))))</f>
        <v/>
      </c>
      <c r="X78" s="107" t="str">
        <f>IF(ISBLANK($I78),"",IF(OR(EXACT(($I78),PROPER(TEXT(X77,"dddd"))),(EXACT(($I78),PROPER(TEXT(X76,"dddd"))))),"",IF(EXACT(($I78),(PROPER(TEXT(X$3,"dddd")))),"",IF($K78=1,INDEX(Calendario!$D$3:$H$55,MATCH(X$4,Calendario!$A$3:$A$55,0),MATCH($I78,Calendario!$D$2:$H$2,0)),IF($K78=2,IF(W78="",INDEX(Calendario!$D$3:$H$55,MATCH(X$4,Calendario!$A$3:$A$55,0),MATCH($I78,Calendario!$D$2:$H$2,0)),""),IF($K78=3,IF(AND((V78=""),(W78="")),INDEX(Calendario!$D$3:$H$55,MATCH(X$4,Calendario!$A$3:$A$55,0),MATCH($I78,Calendario!$D$2:$H$2,0)),""),IF($K78=4,IF(AND((U78=""),(V78=""),(W78="")),INDEX(Calendario!$D$3:$H$55,MATCH(X$4,Calendario!$A$3:$A$55,0),MATCH($I78,Calendario!$D$2:$H$2,0)),""))))))))</f>
        <v/>
      </c>
      <c r="Y78" s="107">
        <f>IF(ISBLANK($I78),"",IF(OR(EXACT(($I78),PROPER(TEXT(Y77,"dddd"))),(EXACT(($I78),PROPER(TEXT(Y76,"dddd"))))),"",IF(EXACT(($I78),(PROPER(TEXT(Y$3,"dddd")))),"",IF($K78=1,INDEX(Calendario!$D$3:$H$55,MATCH(Y$4,Calendario!$A$3:$A$55,0),MATCH($I78,Calendario!$D$2:$H$2,0)),IF($K78=2,IF(X78="",INDEX(Calendario!$D$3:$H$55,MATCH(Y$4,Calendario!$A$3:$A$55,0),MATCH($I78,Calendario!$D$2:$H$2,0)),""),IF($K78=3,IF(AND((W78=""),(X78="")),INDEX(Calendario!$D$3:$H$55,MATCH(Y$4,Calendario!$A$3:$A$55,0),MATCH($I78,Calendario!$D$2:$H$2,0)),""),IF($K78=4,IF(AND((V78=""),(W78=""),(X78="")),INDEX(Calendario!$D$3:$H$55,MATCH(Y$4,Calendario!$A$3:$A$55,0),MATCH($I78,Calendario!$D$2:$H$2,0)),""))))))))</f>
        <v>44644</v>
      </c>
      <c r="Z78" s="107" t="str">
        <f>IF(ISBLANK($I78),"",IF(OR(EXACT(($I78),PROPER(TEXT(Z77,"dddd"))),(EXACT(($I78),PROPER(TEXT(Z76,"dddd"))))),"",IF(EXACT(($I78),(PROPER(TEXT(Z$3,"dddd")))),"",IF($K78=1,INDEX(Calendario!$D$3:$H$55,MATCH(Z$4,Calendario!$A$3:$A$55,0),MATCH($I78,Calendario!$D$2:$H$2,0)),IF($K78=2,IF(Y78="",INDEX(Calendario!$D$3:$H$55,MATCH(Z$4,Calendario!$A$3:$A$55,0),MATCH($I78,Calendario!$D$2:$H$2,0)),""),IF($K78=3,IF(AND((X78=""),(Y78="")),INDEX(Calendario!$D$3:$H$55,MATCH(Z$4,Calendario!$A$3:$A$55,0),MATCH($I78,Calendario!$D$2:$H$2,0)),""),IF($K78=4,IF(AND((W78=""),(X78=""),(Y78="")),INDEX(Calendario!$D$3:$H$55,MATCH(Z$4,Calendario!$A$3:$A$55,0),MATCH($I78,Calendario!$D$2:$H$2,0)),""))))))))</f>
        <v/>
      </c>
      <c r="AA78" s="108" t="str">
        <f>IF(ISBLANK($I78),"",IF(OR(EXACT(($I78),PROPER(TEXT(AA77,"dddd"))),(EXACT(($I78),PROPER(TEXT(AA76,"dddd"))))),"",IF(EXACT(($I78),(PROPER(TEXT(AA$3,"dddd")))),"",IF($K78=1,INDEX(Calendario!$D$3:$H$55,MATCH(AA$4,Calendario!$A$3:$A$55,0),MATCH($I78,Calendario!$D$2:$H$2,0)),IF($K78=2,IF(Z78="",INDEX(Calendario!$D$3:$H$55,MATCH(AA$4,Calendario!$A$3:$A$55,0),MATCH($I78,Calendario!$D$2:$H$2,0)),""),IF($K78=3,IF(AND((Y78=""),(Z78="")),INDEX(Calendario!$D$3:$H$55,MATCH(AA$4,Calendario!$A$3:$A$55,0),MATCH($I78,Calendario!$D$2:$H$2,0)),""),IF($K78=4,IF(AND((X78=""),(Y78=""),(Z78="")),INDEX(Calendario!$D$3:$H$55,MATCH(AA$4,Calendario!$A$3:$A$55,0),MATCH($I78,Calendario!$D$2:$H$2,0)),""))))))))</f>
        <v/>
      </c>
      <c r="AB78" s="108" t="str">
        <f>IF(ISBLANK($I78),"",IF(OR(EXACT(($I78),PROPER(TEXT(AB77,"dddd"))),(EXACT(($I78),PROPER(TEXT(AB76,"dddd"))))),"",IF(EXACT(($I78),(PROPER(TEXT(AB$3,"dddd")))),"",IF($K78=1,INDEX(Calendario!$D$3:$H$55,MATCH(AB$4,Calendario!$A$3:$A$55,0),MATCH($I78,Calendario!$D$2:$H$2,0)),IF($K78=2,IF(AA78="",INDEX(Calendario!$D$3:$H$55,MATCH(AB$4,Calendario!$A$3:$A$55,0),MATCH($I78,Calendario!$D$2:$H$2,0)),""),IF($K78=3,IF(AND((Z78=""),(AA78="")),INDEX(Calendario!$D$3:$H$55,MATCH(AB$4,Calendario!$A$3:$A$55,0),MATCH($I78,Calendario!$D$2:$H$2,0)),""),IF($K78=4,IF(AND((Y78=""),(Z78=""),(AA78="")),INDEX(Calendario!$D$3:$H$55,MATCH(AB$4,Calendario!$A$3:$A$55,0),MATCH($I78,Calendario!$D$2:$H$2,0)),""))))))))</f>
        <v/>
      </c>
      <c r="AC78" s="108" t="str">
        <f>IF(ISBLANK($I78),"",IF(OR(EXACT(($I78),PROPER(TEXT(AC77,"dddd"))),(EXACT(($I78),PROPER(TEXT(AC76,"dddd"))))),"",IF(EXACT(($I78),(PROPER(TEXT(AC$3,"dddd")))),"",IF($K78=1,INDEX(Calendario!$D$3:$H$55,MATCH(AC$4,Calendario!$A$3:$A$55,0),MATCH($I78,Calendario!$D$2:$H$2,0)),IF($K78=2,IF(AB78="",INDEX(Calendario!$D$3:$H$55,MATCH(AC$4,Calendario!$A$3:$A$55,0),MATCH($I78,Calendario!$D$2:$H$2,0)),""),IF($K78=3,IF(AND((AA78=""),(AB78="")),INDEX(Calendario!$D$3:$H$55,MATCH(AC$4,Calendario!$A$3:$A$55,0),MATCH($I78,Calendario!$D$2:$H$2,0)),""),IF($K78=4,IF(AND((Z78=""),(AA78=""),(AB78="")),INDEX(Calendario!$D$3:$H$55,MATCH(AC$4,Calendario!$A$3:$A$55,0),MATCH($I78,Calendario!$D$2:$H$2,0)),""))))))))</f>
        <v/>
      </c>
      <c r="AD78" s="108">
        <f>IF(ISBLANK($I78),"",IF(OR(EXACT(($I78),PROPER(TEXT(AD77,"dddd"))),(EXACT(($I78),PROPER(TEXT(AD76,"dddd"))))),"",IF(EXACT(($I78),(PROPER(TEXT(AD$3,"dddd")))),"",IF($K78=1,INDEX(Calendario!$D$3:$H$55,MATCH(AD$4,Calendario!$A$3:$A$55,0),MATCH($I78,Calendario!$D$2:$H$2,0)),IF($K78=2,IF(AC78="",INDEX(Calendario!$D$3:$H$55,MATCH(AD$4,Calendario!$A$3:$A$55,0),MATCH($I78,Calendario!$D$2:$H$2,0)),""),IF($K78=3,IF(AND((AB78=""),(AC78="")),INDEX(Calendario!$D$3:$H$55,MATCH(AD$4,Calendario!$A$3:$A$55,0),MATCH($I78,Calendario!$D$2:$H$2,0)),""),IF($K78=4,IF(AND((AA78=""),(AB78=""),(AC78="")),INDEX(Calendario!$D$3:$H$55,MATCH(AD$4,Calendario!$A$3:$A$55,0),MATCH($I78,Calendario!$D$2:$H$2,0)),""))))))))</f>
        <v>44679</v>
      </c>
      <c r="AE78" s="107" t="str">
        <f>IF(ISBLANK($I78),"",IF(OR(EXACT(($I78),PROPER(TEXT(AE77,"dddd"))),(EXACT(($I78),PROPER(TEXT(AE76,"dddd"))))),"",IF(EXACT(($I78),(PROPER(TEXT(AE$3,"dddd")))),"",IF($K78=1,INDEX(Calendario!$D$3:$H$55,MATCH(AE$4,Calendario!$A$3:$A$55,0),MATCH($I78,Calendario!$D$2:$H$2,0)),IF($K78=2,IF(AD78="",INDEX(Calendario!$D$3:$H$55,MATCH(AE$4,Calendario!$A$3:$A$55,0),MATCH($I78,Calendario!$D$2:$H$2,0)),""),IF($K78=3,IF(AND((AC78=""),(AD78="")),INDEX(Calendario!$D$3:$H$55,MATCH(AE$4,Calendario!$A$3:$A$55,0),MATCH($I78,Calendario!$D$2:$H$2,0)),""),IF($K78=4,IF(AND((AB78=""),(AC78=""),(AD78="")),INDEX(Calendario!$D$3:$H$55,MATCH(AE$4,Calendario!$A$3:$A$55,0),MATCH($I78,Calendario!$D$2:$H$2,0)),""))))))))</f>
        <v/>
      </c>
      <c r="AF78" s="107" t="str">
        <f>IF(ISBLANK($I78),"",IF(OR(EXACT(($I78),PROPER(TEXT(AF77,"dddd"))),(EXACT(($I78),PROPER(TEXT(AF76,"dddd"))))),"",IF(EXACT(($I78),(PROPER(TEXT(AF$3,"dddd")))),"",IF($K78=1,INDEX(Calendario!$D$3:$H$55,MATCH(AF$4,Calendario!$A$3:$A$55,0),MATCH($I78,Calendario!$D$2:$H$2,0)),IF($K78=2,IF(AE78="",INDEX(Calendario!$D$3:$H$55,MATCH(AF$4,Calendario!$A$3:$A$55,0),MATCH($I78,Calendario!$D$2:$H$2,0)),""),IF($K78=3,IF(AND((AD78=""),(AE78="")),INDEX(Calendario!$D$3:$H$55,MATCH(AF$4,Calendario!$A$3:$A$55,0),MATCH($I78,Calendario!$D$2:$H$2,0)),""),IF($K78=4,IF(AND((AC78=""),(AD78=""),(AE78="")),INDEX(Calendario!$D$3:$H$55,MATCH(AF$4,Calendario!$A$3:$A$55,0),MATCH($I78,Calendario!$D$2:$H$2,0)),""))))))))</f>
        <v/>
      </c>
      <c r="AG78" s="107" t="str">
        <f>IF(ISBLANK($I78),"",IF(OR(EXACT(($I78),PROPER(TEXT(AG77,"dddd"))),(EXACT(($I78),PROPER(TEXT(AG76,"dddd"))))),"",IF(EXACT(($I78),(PROPER(TEXT(AG$3,"dddd")))),"",IF($K78=1,INDEX(Calendario!$D$3:$H$55,MATCH(AG$4,Calendario!$A$3:$A$55,0),MATCH($I78,Calendario!$D$2:$H$2,0)),IF($K78=2,IF(AF78="",INDEX(Calendario!$D$3:$H$55,MATCH(AG$4,Calendario!$A$3:$A$55,0),MATCH($I78,Calendario!$D$2:$H$2,0)),""),IF($K78=3,IF(AND((AE78=""),(AF78="")),INDEX(Calendario!$D$3:$H$55,MATCH(AG$4,Calendario!$A$3:$A$55,0),MATCH($I78,Calendario!$D$2:$H$2,0)),""),IF($K78=4,IF(AND((AD78=""),(AE78=""),(AF78="")),INDEX(Calendario!$D$3:$H$55,MATCH(AG$4,Calendario!$A$3:$A$55,0),MATCH($I78,Calendario!$D$2:$H$2,0)),""))))))))</f>
        <v/>
      </c>
      <c r="AH78" s="107">
        <f>IF(ISBLANK($I78),"",IF(OR(EXACT(($I78),PROPER(TEXT(AH77,"dddd"))),(EXACT(($I78),PROPER(TEXT(AH76,"dddd"))))),"",IF(EXACT(($I78),(PROPER(TEXT(AH$3,"dddd")))),"",IF($K78=1,INDEX(Calendario!$D$3:$H$55,MATCH(AH$4,Calendario!$A$3:$A$55,0),MATCH($I78,Calendario!$D$2:$H$2,0)),IF($K78=2,IF(AG78="",INDEX(Calendario!$D$3:$H$55,MATCH(AH$4,Calendario!$A$3:$A$55,0),MATCH($I78,Calendario!$D$2:$H$2,0)),""),IF($K78=3,IF(AND((AF78=""),(AG78="")),INDEX(Calendario!$D$3:$H$55,MATCH(AH$4,Calendario!$A$3:$A$55,0),MATCH($I78,Calendario!$D$2:$H$2,0)),""),IF($K78=4,IF(AND((AE78=""),(AF78=""),(AG78="")),INDEX(Calendario!$D$3:$H$55,MATCH(AH$4,Calendario!$A$3:$A$55,0),MATCH($I78,Calendario!$D$2:$H$2,0)),""))))))))</f>
        <v>44707</v>
      </c>
      <c r="AI78" s="108" t="str">
        <f>IF(ISBLANK($I78),"",IF(OR(EXACT(($I78),PROPER(TEXT(AI77,"dddd"))),(EXACT(($I78),PROPER(TEXT(AI76,"dddd"))))),"",IF(EXACT(($I78),(PROPER(TEXT(AI$3,"dddd")))),"",IF($K78=1,INDEX(Calendario!$D$3:$H$55,MATCH(AI$4,Calendario!$A$3:$A$55,0),MATCH($I78,Calendario!$D$2:$H$2,0)),IF($K78=2,IF(AH78="",INDEX(Calendario!$D$3:$H$55,MATCH(AI$4,Calendario!$A$3:$A$55,0),MATCH($I78,Calendario!$D$2:$H$2,0)),""),IF($K78=3,IF(AND((AG78=""),(AH78="")),INDEX(Calendario!$D$3:$H$55,MATCH(AI$4,Calendario!$A$3:$A$55,0),MATCH($I78,Calendario!$D$2:$H$2,0)),""),IF($K78=4,IF(AND((AF78=""),(AG78=""),(AH78="")),INDEX(Calendario!$D$3:$H$55,MATCH(AI$4,Calendario!$A$3:$A$55,0),MATCH($I78,Calendario!$D$2:$H$2,0)),""))))))))</f>
        <v/>
      </c>
      <c r="AJ78" s="108" t="str">
        <f>IF(ISBLANK($I78),"",IF(OR(EXACT(($I78),PROPER(TEXT(AJ77,"dddd"))),(EXACT(($I78),PROPER(TEXT(AJ76,"dddd"))))),"",IF(EXACT(($I78),(PROPER(TEXT(AJ$3,"dddd")))),"",IF($K78=1,INDEX(Calendario!$D$3:$H$55,MATCH(AJ$4,Calendario!$A$3:$A$55,0),MATCH($I78,Calendario!$D$2:$H$2,0)),IF($K78=2,IF(AI78="",INDEX(Calendario!$D$3:$H$55,MATCH(AJ$4,Calendario!$A$3:$A$55,0),MATCH($I78,Calendario!$D$2:$H$2,0)),""),IF($K78=3,IF(AND((AH78=""),(AI78="")),INDEX(Calendario!$D$3:$H$55,MATCH(AJ$4,Calendario!$A$3:$A$55,0),MATCH($I78,Calendario!$D$2:$H$2,0)),""),IF($K78=4,IF(AND((AG78=""),(AH78=""),(AI78="")),INDEX(Calendario!$D$3:$H$55,MATCH(AJ$4,Calendario!$A$3:$A$55,0),MATCH($I78,Calendario!$D$2:$H$2,0)),""))))))))</f>
        <v/>
      </c>
      <c r="AK78" s="108" t="str">
        <f>IF(ISBLANK($I78),"",IF(OR(EXACT(($I78),PROPER(TEXT(AK77,"dddd"))),(EXACT(($I78),PROPER(TEXT(AK76,"dddd"))))),"",IF(EXACT(($I78),(PROPER(TEXT(AK$3,"dddd")))),"",IF($K78=1,INDEX(Calendario!$D$3:$H$55,MATCH(AK$4,Calendario!$A$3:$A$55,0),MATCH($I78,Calendario!$D$2:$H$2,0)),IF($K78=2,IF(AJ78="",INDEX(Calendario!$D$3:$H$55,MATCH(AK$4,Calendario!$A$3:$A$55,0),MATCH($I78,Calendario!$D$2:$H$2,0)),""),IF($K78=3,IF(AND((AI78=""),(AJ78="")),INDEX(Calendario!$D$3:$H$55,MATCH(AK$4,Calendario!$A$3:$A$55,0),MATCH($I78,Calendario!$D$2:$H$2,0)),""),IF($K78=4,IF(AND((AH78=""),(AI78=""),(AJ78="")),INDEX(Calendario!$D$3:$H$55,MATCH(AK$4,Calendario!$A$3:$A$55,0),MATCH($I78,Calendario!$D$2:$H$2,0)),""))))))))</f>
        <v/>
      </c>
      <c r="AL78" s="108">
        <f>IF(ISBLANK($I78),"",IF(OR(EXACT(($I78),PROPER(TEXT(AL77,"dddd"))),(EXACT(($I78),PROPER(TEXT(AL76,"dddd"))))),"",IF(EXACT(($I78),(PROPER(TEXT(AL$3,"dddd")))),"",IF($K78=1,INDEX(Calendario!$D$3:$H$55,MATCH(AL$4,Calendario!$A$3:$A$55,0),MATCH($I78,Calendario!$D$2:$H$2,0)),IF($K78=2,IF(AK78="",INDEX(Calendario!$D$3:$H$55,MATCH(AL$4,Calendario!$A$3:$A$55,0),MATCH($I78,Calendario!$D$2:$H$2,0)),""),IF($K78=3,IF(AND((AJ78=""),(AK78="")),INDEX(Calendario!$D$3:$H$55,MATCH(AL$4,Calendario!$A$3:$A$55,0),MATCH($I78,Calendario!$D$2:$H$2,0)),""),IF($K78=4,IF(AND((AI78=""),(AJ78=""),(AK78="")),INDEX(Calendario!$D$3:$H$55,MATCH(AL$4,Calendario!$A$3:$A$55,0),MATCH($I78,Calendario!$D$2:$H$2,0)),""))))))))</f>
        <v>44735</v>
      </c>
      <c r="AM78" s="108" t="str">
        <f>IF(ISBLANK($I78),"",IF(OR(EXACT(($I78),PROPER(TEXT(AM77,"dddd"))),(EXACT(($I78),PROPER(TEXT(AM76,"dddd"))))),"",IF(EXACT(($I78),(PROPER(TEXT(AM$3,"dddd")))),"",IF($K78=1,INDEX(Calendario!$D$3:$H$55,MATCH(AM$4,Calendario!$A$3:$A$55,0),MATCH($I78,Calendario!$D$2:$H$2,0)),IF($K78=2,IF(AL78="",INDEX(Calendario!$D$3:$H$55,MATCH(AM$4,Calendario!$A$3:$A$55,0),MATCH($I78,Calendario!$D$2:$H$2,0)),""),IF($K78=3,IF(AND((AK78=""),(AL78="")),INDEX(Calendario!$D$3:$H$55,MATCH(AM$4,Calendario!$A$3:$A$55,0),MATCH($I78,Calendario!$D$2:$H$2,0)),""),IF($K78=4,IF(AND((AJ78=""),(AK78=""),(AL78="")),INDEX(Calendario!$D$3:$H$55,MATCH(AM$4,Calendario!$A$3:$A$55,0),MATCH($I78,Calendario!$D$2:$H$2,0)),""))))))))</f>
        <v/>
      </c>
      <c r="AN78" s="107" t="str">
        <f>IF(ISBLANK($I78),"",IF(OR(EXACT(($I78),PROPER(TEXT(AN77,"dddd"))),(EXACT(($I78),PROPER(TEXT(AN76,"dddd"))))),"",IF(EXACT(($I78),(PROPER(TEXT(AN$3,"dddd")))),"",IF($K78=1,INDEX(Calendario!$D$3:$H$55,MATCH(AN$4,Calendario!$A$3:$A$55,0),MATCH($I78,Calendario!$D$2:$H$2,0)),IF($K78=2,IF(AM78="",INDEX(Calendario!$D$3:$H$55,MATCH(AN$4,Calendario!$A$3:$A$55,0),MATCH($I78,Calendario!$D$2:$H$2,0)),""),IF($K78=3,IF(AND((AL78=""),(AM78="")),INDEX(Calendario!$D$3:$H$55,MATCH(AN$4,Calendario!$A$3:$A$55,0),MATCH($I78,Calendario!$D$2:$H$2,0)),""),IF($K78=4,IF(AND((AK78=""),(AL78=""),(AM78="")),INDEX(Calendario!$D$3:$H$55,MATCH(AN$4,Calendario!$A$3:$A$55,0),MATCH($I78,Calendario!$D$2:$H$2,0)),""))))))))</f>
        <v/>
      </c>
      <c r="AO78" s="107" t="str">
        <f>IF(ISBLANK($I78),"",IF(OR(EXACT(($I78),PROPER(TEXT(AO77,"dddd"))),(EXACT(($I78),PROPER(TEXT(AO76,"dddd"))))),"",IF(EXACT(($I78),(PROPER(TEXT(AO$3,"dddd")))),"",IF($K78=1,INDEX(Calendario!$D$3:$H$55,MATCH(AO$4,Calendario!$A$3:$A$55,0),MATCH($I78,Calendario!$D$2:$H$2,0)),IF($K78=2,IF(AN78="",INDEX(Calendario!$D$3:$H$55,MATCH(AO$4,Calendario!$A$3:$A$55,0),MATCH($I78,Calendario!$D$2:$H$2,0)),""),IF($K78=3,IF(AND((AM78=""),(AN78="")),INDEX(Calendario!$D$3:$H$55,MATCH(AO$4,Calendario!$A$3:$A$55,0),MATCH($I78,Calendario!$D$2:$H$2,0)),""),IF($K78=4,IF(AND((AL78=""),(AM78=""),(AN78="")),INDEX(Calendario!$D$3:$H$55,MATCH(AO$4,Calendario!$A$3:$A$55,0),MATCH($I78,Calendario!$D$2:$H$2,0)),""))))))))</f>
        <v/>
      </c>
      <c r="AP78" s="107">
        <f>IF(ISBLANK($I78),"",IF(OR(EXACT(($I78),PROPER(TEXT(AP77,"dddd"))),(EXACT(($I78),PROPER(TEXT(AP76,"dddd"))))),"",IF(EXACT(($I78),(PROPER(TEXT(AP$3,"dddd")))),"",IF($K78=1,INDEX(Calendario!$D$3:$H$55,MATCH(AP$4,Calendario!$A$3:$A$55,0),MATCH($I78,Calendario!$D$2:$H$2,0)),IF($K78=2,IF(AO78="",INDEX(Calendario!$D$3:$H$55,MATCH(AP$4,Calendario!$A$3:$A$55,0),MATCH($I78,Calendario!$D$2:$H$2,0)),""),IF($K78=3,IF(AND((AN78=""),(AO78="")),INDEX(Calendario!$D$3:$H$55,MATCH(AP$4,Calendario!$A$3:$A$55,0),MATCH($I78,Calendario!$D$2:$H$2,0)),""),IF($K78=4,IF(AND((AM78=""),(AN78=""),(AO78="")),INDEX(Calendario!$D$3:$H$55,MATCH(AP$4,Calendario!$A$3:$A$55,0),MATCH($I78,Calendario!$D$2:$H$2,0)),""))))))))</f>
        <v>44763</v>
      </c>
      <c r="AQ78" s="107" t="str">
        <f>IF(ISBLANK($I78),"",IF(OR(EXACT(($I78),PROPER(TEXT(AQ77,"dddd"))),(EXACT(($I78),PROPER(TEXT(AQ76,"dddd"))))),"",IF(EXACT(($I78),(PROPER(TEXT(AQ$3,"dddd")))),"",IF($K78=1,INDEX(Calendario!$D$3:$H$55,MATCH(AQ$4,Calendario!$A$3:$A$55,0),MATCH($I78,Calendario!$D$2:$H$2,0)),IF($K78=2,IF(AP78="",INDEX(Calendario!$D$3:$H$55,MATCH(AQ$4,Calendario!$A$3:$A$55,0),MATCH($I78,Calendario!$D$2:$H$2,0)),""),IF($K78=3,IF(AND((AO78=""),(AP78="")),INDEX(Calendario!$D$3:$H$55,MATCH(AQ$4,Calendario!$A$3:$A$55,0),MATCH($I78,Calendario!$D$2:$H$2,0)),""),IF($K78=4,IF(AND((AN78=""),(AO78=""),(AP78="")),INDEX(Calendario!$D$3:$H$55,MATCH(AQ$4,Calendario!$A$3:$A$55,0),MATCH($I78,Calendario!$D$2:$H$2,0)),""))))))))</f>
        <v/>
      </c>
      <c r="AR78" s="108" t="str">
        <f>IF(ISBLANK($I78),"",IF(OR(EXACT(($I78),PROPER(TEXT(AR77,"dddd"))),(EXACT(($I78),PROPER(TEXT(AR76,"dddd"))))),"",IF(EXACT(($I78),(PROPER(TEXT(AR$3,"dddd")))),"",IF($K78=1,INDEX(Calendario!$D$3:$H$55,MATCH(AR$4,Calendario!$A$3:$A$55,0),MATCH($I78,Calendario!$D$2:$H$2,0)),IF($K78=2,IF(AQ78="",INDEX(Calendario!$D$3:$H$55,MATCH(AR$4,Calendario!$A$3:$A$55,0),MATCH($I78,Calendario!$D$2:$H$2,0)),""),IF($K78=3,IF(AND((AP78=""),(AQ78="")),INDEX(Calendario!$D$3:$H$55,MATCH(AR$4,Calendario!$A$3:$A$55,0),MATCH($I78,Calendario!$D$2:$H$2,0)),""),IF($K78=4,IF(AND((AO78=""),(AP78=""),(AQ78="")),INDEX(Calendario!$D$3:$H$55,MATCH(AR$4,Calendario!$A$3:$A$55,0),MATCH($I78,Calendario!$D$2:$H$2,0)),""))))))))</f>
        <v/>
      </c>
      <c r="AS78" s="108" t="str">
        <f>IF(ISBLANK($I78),"",IF(OR(EXACT(($I78),PROPER(TEXT(AS77,"dddd"))),(EXACT(($I78),PROPER(TEXT(AS76,"dddd"))))),"",IF(EXACT(($I78),(PROPER(TEXT(AS$3,"dddd")))),"",IF($K78=1,INDEX(Calendario!$D$3:$H$55,MATCH(AS$4,Calendario!$A$3:$A$55,0),MATCH($I78,Calendario!$D$2:$H$2,0)),IF($K78=2,IF(AR78="",INDEX(Calendario!$D$3:$H$55,MATCH(AS$4,Calendario!$A$3:$A$55,0),MATCH($I78,Calendario!$D$2:$H$2,0)),""),IF($K78=3,IF(AND((AQ78=""),(AR78="")),INDEX(Calendario!$D$3:$H$55,MATCH(AS$4,Calendario!$A$3:$A$55,0),MATCH($I78,Calendario!$D$2:$H$2,0)),""),IF($K78=4,IF(AND((AP78=""),(AQ78=""),(AR78="")),INDEX(Calendario!$D$3:$H$55,MATCH(AS$4,Calendario!$A$3:$A$55,0),MATCH($I78,Calendario!$D$2:$H$2,0)),""))))))))</f>
        <v/>
      </c>
      <c r="AT78" s="108">
        <f>IF(ISBLANK($I78),"",IF(OR(EXACT(($I78),PROPER(TEXT(AT77,"dddd"))),(EXACT(($I78),PROPER(TEXT(AT76,"dddd"))))),"",IF(EXACT(($I78),(PROPER(TEXT(AT$3,"dddd")))),"",IF($K78=1,INDEX(Calendario!$D$3:$H$55,MATCH(AT$4,Calendario!$A$3:$A$55,0),MATCH($I78,Calendario!$D$2:$H$2,0)),IF($K78=2,IF(AS78="",INDEX(Calendario!$D$3:$H$55,MATCH(AT$4,Calendario!$A$3:$A$55,0),MATCH($I78,Calendario!$D$2:$H$2,0)),""),IF($K78=3,IF(AND((AR78=""),(AS78="")),INDEX(Calendario!$D$3:$H$55,MATCH(AT$4,Calendario!$A$3:$A$55,0),MATCH($I78,Calendario!$D$2:$H$2,0)),""),IF($K78=4,IF(AND((AQ78=""),(AR78=""),(AS78="")),INDEX(Calendario!$D$3:$H$55,MATCH(AT$4,Calendario!$A$3:$A$55,0),MATCH($I78,Calendario!$D$2:$H$2,0)),""))))))))</f>
        <v>44791</v>
      </c>
      <c r="AU78" s="108" t="str">
        <f>IF(ISBLANK($I78),"",IF(OR(EXACT(($I78),PROPER(TEXT(AU77,"dddd"))),(EXACT(($I78),PROPER(TEXT(AU76,"dddd"))))),"",IF(EXACT(($I78),(PROPER(TEXT(AU$3,"dddd")))),"",IF($K78=1,INDEX(Calendario!$D$3:$H$55,MATCH(AU$4,Calendario!$A$3:$A$55,0),MATCH($I78,Calendario!$D$2:$H$2,0)),IF($K78=2,IF(AT78="",INDEX(Calendario!$D$3:$H$55,MATCH(AU$4,Calendario!$A$3:$A$55,0),MATCH($I78,Calendario!$D$2:$H$2,0)),""),IF($K78=3,IF(AND((AS78=""),(AT78="")),INDEX(Calendario!$D$3:$H$55,MATCH(AU$4,Calendario!$A$3:$A$55,0),MATCH($I78,Calendario!$D$2:$H$2,0)),""),IF($K78=4,IF(AND((AR78=""),(AS78=""),(AT78="")),INDEX(Calendario!$D$3:$H$55,MATCH(AU$4,Calendario!$A$3:$A$55,0),MATCH($I78,Calendario!$D$2:$H$2,0)),""))))))))</f>
        <v/>
      </c>
      <c r="AV78" s="107" t="str">
        <f>IF(ISBLANK($I78),"",IF(OR(EXACT(($I78),PROPER(TEXT(AV77,"dddd"))),(EXACT(($I78),PROPER(TEXT(AV76,"dddd"))))),"",IF(EXACT(($I78),(PROPER(TEXT(AV$3,"dddd")))),"",IF($K78=1,INDEX(Calendario!$D$3:$H$55,MATCH(AV$4,Calendario!$A$3:$A$55,0),MATCH($I78,Calendario!$D$2:$H$2,0)),IF($K78=2,IF(AU78="",INDEX(Calendario!$D$3:$H$55,MATCH(AV$4,Calendario!$A$3:$A$55,0),MATCH($I78,Calendario!$D$2:$H$2,0)),""),IF($K78=3,IF(AND((AT78=""),(AU78="")),INDEX(Calendario!$D$3:$H$55,MATCH(AV$4,Calendario!$A$3:$A$55,0),MATCH($I78,Calendario!$D$2:$H$2,0)),""),IF($K78=4,IF(AND((AS78=""),(AT78=""),(AU78="")),INDEX(Calendario!$D$3:$H$55,MATCH(AV$4,Calendario!$A$3:$A$55,0),MATCH($I78,Calendario!$D$2:$H$2,0)),""))))))))</f>
        <v/>
      </c>
      <c r="AW78" s="107" t="str">
        <f>IF(ISBLANK($I78),"",IF(OR(EXACT(($I78),PROPER(TEXT(AW77,"dddd"))),(EXACT(($I78),PROPER(TEXT(AW76,"dddd"))))),"",IF(EXACT(($I78),(PROPER(TEXT(AW$3,"dddd")))),"",IF($K78=1,INDEX(Calendario!$D$3:$H$55,MATCH(AW$4,Calendario!$A$3:$A$55,0),MATCH($I78,Calendario!$D$2:$H$2,0)),IF($K78=2,IF(AV78="",INDEX(Calendario!$D$3:$H$55,MATCH(AW$4,Calendario!$A$3:$A$55,0),MATCH($I78,Calendario!$D$2:$H$2,0)),""),IF($K78=3,IF(AND((AU78=""),(AV78="")),INDEX(Calendario!$D$3:$H$55,MATCH(AW$4,Calendario!$A$3:$A$55,0),MATCH($I78,Calendario!$D$2:$H$2,0)),""),IF($K78=4,IF(AND((AT78=""),(AU78=""),(AV78="")),INDEX(Calendario!$D$3:$H$55,MATCH(AW$4,Calendario!$A$3:$A$55,0),MATCH($I78,Calendario!$D$2:$H$2,0)),""))))))))</f>
        <v/>
      </c>
      <c r="AX78" s="107">
        <f>IF(ISBLANK($I78),"",IF(OR(EXACT(($I78),PROPER(TEXT(AX77,"dddd"))),(EXACT(($I78),PROPER(TEXT(AX76,"dddd"))))),"",IF(EXACT(($I78),(PROPER(TEXT(AX$3,"dddd")))),"",IF($K78=1,INDEX(Calendario!$D$3:$H$55,MATCH(AX$4,Calendario!$A$3:$A$55,0),MATCH($I78,Calendario!$D$2:$H$2,0)),IF($K78=2,IF(AW78="",INDEX(Calendario!$D$3:$H$55,MATCH(AX$4,Calendario!$A$3:$A$55,0),MATCH($I78,Calendario!$D$2:$H$2,0)),""),IF($K78=3,IF(AND((AV78=""),(AW78="")),INDEX(Calendario!$D$3:$H$55,MATCH(AX$4,Calendario!$A$3:$A$55,0),MATCH($I78,Calendario!$D$2:$H$2,0)),""),IF($K78=4,IF(AND((AU78=""),(AV78=""),(AW78="")),INDEX(Calendario!$D$3:$H$55,MATCH(AX$4,Calendario!$A$3:$A$55,0),MATCH($I78,Calendario!$D$2:$H$2,0)),""))))))))</f>
        <v>44819</v>
      </c>
      <c r="AY78" s="107" t="str">
        <f>IF(ISBLANK($I78),"",IF(OR(EXACT(($I78),PROPER(TEXT(AY77,"dddd"))),(EXACT(($I78),PROPER(TEXT(AY76,"dddd"))))),"",IF(EXACT(($I78),(PROPER(TEXT(AY$3,"dddd")))),"",IF($K78=1,INDEX(Calendario!$D$3:$H$55,MATCH(AY$4,Calendario!$A$3:$A$55,0),MATCH($I78,Calendario!$D$2:$H$2,0)),IF($K78=2,IF(AX78="",INDEX(Calendario!$D$3:$H$55,MATCH(AY$4,Calendario!$A$3:$A$55,0),MATCH($I78,Calendario!$D$2:$H$2,0)),""),IF($K78=3,IF(AND((AW78=""),(AX78="")),INDEX(Calendario!$D$3:$H$55,MATCH(AY$4,Calendario!$A$3:$A$55,0),MATCH($I78,Calendario!$D$2:$H$2,0)),""),IF($K78=4,IF(AND((AV78=""),(AW78=""),(AX78="")),INDEX(Calendario!$D$3:$H$55,MATCH(AY$4,Calendario!$A$3:$A$55,0),MATCH($I78,Calendario!$D$2:$H$2,0)),""))))))))</f>
        <v/>
      </c>
      <c r="AZ78" s="107" t="str">
        <f>IF(ISBLANK($I78),"",IF(OR(EXACT(($I78),PROPER(TEXT(AZ77,"dddd"))),(EXACT(($I78),PROPER(TEXT(AZ76,"dddd"))))),"",IF(EXACT(($I78),(PROPER(TEXT(AZ$3,"dddd")))),"",IF($K78=1,INDEX(Calendario!$D$3:$H$55,MATCH(AZ$4,Calendario!$A$3:$A$55,0),MATCH($I78,Calendario!$D$2:$H$2,0)),IF($K78=2,IF(AY78="",INDEX(Calendario!$D$3:$H$55,MATCH(AZ$4,Calendario!$A$3:$A$55,0),MATCH($I78,Calendario!$D$2:$H$2,0)),""),IF($K78=3,IF(AND((AX78=""),(AY78="")),INDEX(Calendario!$D$3:$H$55,MATCH(AZ$4,Calendario!$A$3:$A$55,0),MATCH($I78,Calendario!$D$2:$H$2,0)),""),IF($K78=4,IF(AND((AW78=""),(AX78=""),(AY78="")),INDEX(Calendario!$D$3:$H$55,MATCH(AZ$4,Calendario!$A$3:$A$55,0),MATCH($I78,Calendario!$D$2:$H$2,0)),""))))))))</f>
        <v/>
      </c>
      <c r="BA78" s="108" t="str">
        <f>IF(ISBLANK($I78),"",IF(OR(EXACT(($I78),PROPER(TEXT(BA77,"dddd"))),(EXACT(($I78),PROPER(TEXT(BA76,"dddd"))))),"",IF(EXACT(($I78),(PROPER(TEXT(BA$3,"dddd")))),"",IF($K78=1,INDEX(Calendario!$D$3:$H$55,MATCH(BA$4,Calendario!$A$3:$A$55,0),MATCH($I78,Calendario!$D$2:$H$2,0)),IF($K78=2,IF(AZ78="",INDEX(Calendario!$D$3:$H$55,MATCH(BA$4,Calendario!$A$3:$A$55,0),MATCH($I78,Calendario!$D$2:$H$2,0)),""),IF($K78=3,IF(AND((AY78=""),(AZ78="")),INDEX(Calendario!$D$3:$H$55,MATCH(BA$4,Calendario!$A$3:$A$55,0),MATCH($I78,Calendario!$D$2:$H$2,0)),""),IF($K78=4,IF(AND((AX78=""),(AY78=""),(AZ78="")),INDEX(Calendario!$D$3:$H$55,MATCH(BA$4,Calendario!$A$3:$A$55,0),MATCH($I78,Calendario!$D$2:$H$2,0)),""))))))))</f>
        <v/>
      </c>
      <c r="BB78" s="108">
        <f>IF(ISBLANK($I78),"",IF(OR(EXACT(($I78),PROPER(TEXT(BB77,"dddd"))),(EXACT(($I78),PROPER(TEXT(BB76,"dddd"))))),"",IF(EXACT(($I78),(PROPER(TEXT(BB$3,"dddd")))),"",IF($K78=1,INDEX(Calendario!$D$3:$H$55,MATCH(BB$4,Calendario!$A$3:$A$55,0),MATCH($I78,Calendario!$D$2:$H$2,0)),IF($K78=2,IF(BA78="",INDEX(Calendario!$D$3:$H$55,MATCH(BB$4,Calendario!$A$3:$A$55,0),MATCH($I78,Calendario!$D$2:$H$2,0)),""),IF($K78=3,IF(AND((AZ78=""),(BA78="")),INDEX(Calendario!$D$3:$H$55,MATCH(BB$4,Calendario!$A$3:$A$55,0),MATCH($I78,Calendario!$D$2:$H$2,0)),""),IF($K78=4,IF(AND((AY78=""),(AZ78=""),(BA78="")),INDEX(Calendario!$D$3:$H$55,MATCH(BB$4,Calendario!$A$3:$A$55,0),MATCH($I78,Calendario!$D$2:$H$2,0)),""))))))))</f>
        <v>44847</v>
      </c>
      <c r="BC78" s="108" t="str">
        <f>IF(ISBLANK($I78),"",IF(OR(EXACT(($I78),PROPER(TEXT(BC77,"dddd"))),(EXACT(($I78),PROPER(TEXT(BC76,"dddd"))))),"",IF(EXACT(($I78),(PROPER(TEXT(BC$3,"dddd")))),"",IF($K78=1,INDEX(Calendario!$D$3:$H$55,MATCH(BC$4,Calendario!$A$3:$A$55,0),MATCH($I78,Calendario!$D$2:$H$2,0)),IF($K78=2,IF(BB78="",INDEX(Calendario!$D$3:$H$55,MATCH(BC$4,Calendario!$A$3:$A$55,0),MATCH($I78,Calendario!$D$2:$H$2,0)),""),IF($K78=3,IF(AND((BA78=""),(BB78="")),INDEX(Calendario!$D$3:$H$55,MATCH(BC$4,Calendario!$A$3:$A$55,0),MATCH($I78,Calendario!$D$2:$H$2,0)),""),IF($K78=4,IF(AND((AZ78=""),(BA78=""),(BB78="")),INDEX(Calendario!$D$3:$H$55,MATCH(BC$4,Calendario!$A$3:$A$55,0),MATCH($I78,Calendario!$D$2:$H$2,0)),""))))))))</f>
        <v/>
      </c>
      <c r="BD78" s="108" t="str">
        <f>IF(ISBLANK($I78),"",IF(OR(EXACT(($I78),PROPER(TEXT(BD77,"dddd"))),(EXACT(($I78),PROPER(TEXT(BD76,"dddd"))))),"",IF(EXACT(($I78),(PROPER(TEXT(BD$3,"dddd")))),"",IF($K78=1,INDEX(Calendario!$D$3:$H$55,MATCH(BD$4,Calendario!$A$3:$A$55,0),MATCH($I78,Calendario!$D$2:$H$2,0)),IF($K78=2,IF(BC78="",INDEX(Calendario!$D$3:$H$55,MATCH(BD$4,Calendario!$A$3:$A$55,0),MATCH($I78,Calendario!$D$2:$H$2,0)),""),IF($K78=3,IF(AND((BB78=""),(BC78="")),INDEX(Calendario!$D$3:$H$55,MATCH(BD$4,Calendario!$A$3:$A$55,0),MATCH($I78,Calendario!$D$2:$H$2,0)),""),IF($K78=4,IF(AND((BA78=""),(BB78=""),(BC78="")),INDEX(Calendario!$D$3:$H$55,MATCH(BD$4,Calendario!$A$3:$A$55,0),MATCH($I78,Calendario!$D$2:$H$2,0)),""))))))))</f>
        <v/>
      </c>
      <c r="BE78" s="107" t="str">
        <f>IF(ISBLANK($I78),"",IF(OR(EXACT(($I78),PROPER(TEXT(BE77,"dddd"))),(EXACT(($I78),PROPER(TEXT(BE76,"dddd"))))),"",IF(EXACT(($I78),(PROPER(TEXT(BE$3,"dddd")))),"",IF($K78=1,INDEX(Calendario!$D$3:$H$55,MATCH(BE$4,Calendario!$A$3:$A$55,0),MATCH($I78,Calendario!$D$2:$H$2,0)),IF($K78=2,IF(BD78="",INDEX(Calendario!$D$3:$H$55,MATCH(BE$4,Calendario!$A$3:$A$55,0),MATCH($I78,Calendario!$D$2:$H$2,0)),""),IF($K78=3,IF(AND((BC78=""),(BD78="")),INDEX(Calendario!$D$3:$H$55,MATCH(BE$4,Calendario!$A$3:$A$55,0),MATCH($I78,Calendario!$D$2:$H$2,0)),""),IF($K78=4,IF(AND((BB78=""),(BC78=""),(BD78="")),INDEX(Calendario!$D$3:$H$55,MATCH(BE$4,Calendario!$A$3:$A$55,0),MATCH($I78,Calendario!$D$2:$H$2,0)),""))))))))</f>
        <v/>
      </c>
      <c r="BF78" s="107">
        <f>IF(ISBLANK($I78),"",IF(OR(EXACT(($I78),PROPER(TEXT(BF77,"dddd"))),(EXACT(($I78),PROPER(TEXT(BF76,"dddd"))))),"",IF(EXACT(($I78),(PROPER(TEXT(BF$3,"dddd")))),"",IF($K78=1,INDEX(Calendario!$D$3:$H$55,MATCH(BF$4,Calendario!$A$3:$A$55,0),MATCH($I78,Calendario!$D$2:$H$2,0)),IF($K78=2,IF(BE78="",INDEX(Calendario!$D$3:$H$55,MATCH(BF$4,Calendario!$A$3:$A$55,0),MATCH($I78,Calendario!$D$2:$H$2,0)),""),IF($K78=3,IF(AND((BD78=""),(BE78="")),INDEX(Calendario!$D$3:$H$55,MATCH(BF$4,Calendario!$A$3:$A$55,0),MATCH($I78,Calendario!$D$2:$H$2,0)),""),IF($K78=4,IF(AND((BC78=""),(BD78=""),(BE78="")),INDEX(Calendario!$D$3:$H$55,MATCH(BF$4,Calendario!$A$3:$A$55,0),MATCH($I78,Calendario!$D$2:$H$2,0)),""))))))))</f>
        <v>44875</v>
      </c>
      <c r="BG78" s="107" t="str">
        <f>IF(ISBLANK($I78),"",IF(OR(EXACT(($I78),PROPER(TEXT(BG77,"dddd"))),(EXACT(($I78),PROPER(TEXT(BG76,"dddd"))))),"",IF(EXACT(($I78),(PROPER(TEXT(BG$3,"dddd")))),"",IF($K78=1,INDEX(Calendario!$D$3:$H$55,MATCH(BG$4,Calendario!$A$3:$A$55,0),MATCH($I78,Calendario!$D$2:$H$2,0)),IF($K78=2,IF(BF78="",INDEX(Calendario!$D$3:$H$55,MATCH(BG$4,Calendario!$A$3:$A$55,0),MATCH($I78,Calendario!$D$2:$H$2,0)),""),IF($K78=3,IF(AND((BE78=""),(BF78="")),INDEX(Calendario!$D$3:$H$55,MATCH(BG$4,Calendario!$A$3:$A$55,0),MATCH($I78,Calendario!$D$2:$H$2,0)),""),IF($K78=4,IF(AND((BD78=""),(BE78=""),(BF78="")),INDEX(Calendario!$D$3:$H$55,MATCH(BG$4,Calendario!$A$3:$A$55,0),MATCH($I78,Calendario!$D$2:$H$2,0)),""))))))))</f>
        <v/>
      </c>
      <c r="BH78" s="107" t="str">
        <f>IF(ISBLANK($I78),"",IF(OR(EXACT(($I78),PROPER(TEXT(BH77,"dddd"))),(EXACT(($I78),PROPER(TEXT(BH76,"dddd"))))),"",IF(EXACT(($I78),(PROPER(TEXT(BH$3,"dddd")))),"",IF($K78=1,INDEX(Calendario!$D$3:$H$55,MATCH(BH$4,Calendario!$A$3:$A$55,0),MATCH($I78,Calendario!$D$2:$H$2,0)),IF($K78=2,IF(BG78="",INDEX(Calendario!$D$3:$H$55,MATCH(BH$4,Calendario!$A$3:$A$55,0),MATCH($I78,Calendario!$D$2:$H$2,0)),""),IF($K78=3,IF(AND((BF78=""),(BG78="")),INDEX(Calendario!$D$3:$H$55,MATCH(BH$4,Calendario!$A$3:$A$55,0),MATCH($I78,Calendario!$D$2:$H$2,0)),""),IF($K78=4,IF(AND((BE78=""),(BF78=""),(BG78="")),INDEX(Calendario!$D$3:$H$55,MATCH(BH$4,Calendario!$A$3:$A$55,0),MATCH($I78,Calendario!$D$2:$H$2,0)),""))))))))</f>
        <v/>
      </c>
      <c r="BI78" s="108" t="str">
        <f>IF(ISBLANK($I78),"",IF(OR(EXACT(($I78),PROPER(TEXT(BI77,"dddd"))),(EXACT(($I78),PROPER(TEXT(BI76,"dddd"))))),"",IF(EXACT(($I78),(PROPER(TEXT(BI$3,"dddd")))),"",IF($K78=1,INDEX(Calendario!$D$3:$H$55,MATCH(BI$4,Calendario!$A$3:$A$55,0),MATCH($I78,Calendario!$D$2:$H$2,0)),IF($K78=2,IF(BH78="",INDEX(Calendario!$D$3:$H$55,MATCH(BI$4,Calendario!$A$3:$A$55,0),MATCH($I78,Calendario!$D$2:$H$2,0)),""),IF($K78=3,IF(AND((BG78=""),(BH78="")),INDEX(Calendario!$D$3:$H$55,MATCH(BI$4,Calendario!$A$3:$A$55,0),MATCH($I78,Calendario!$D$2:$H$2,0)),""),IF($K78=4,IF(AND((BF78=""),(BG78=""),(BH78="")),INDEX(Calendario!$D$3:$H$55,MATCH(BI$4,Calendario!$A$3:$A$55,0),MATCH($I78,Calendario!$D$2:$H$2,0)),""))))))))</f>
        <v/>
      </c>
      <c r="BJ78" s="108" t="str">
        <f>IF(ISBLANK($I78),"",IF(OR(EXACT(($I78),PROPER(TEXT(BJ77,"dddd"))),(EXACT(($I78),PROPER(TEXT(BJ76,"dddd"))))),"",IF(EXACT(($I78),(PROPER(TEXT(BJ$3,"dddd")))),"",IF($K78=1,INDEX(Calendario!$D$3:$H$55,MATCH(BJ$4,Calendario!$A$3:$A$55,0),MATCH($I78,Calendario!$D$2:$H$2,0)),IF($K78=2,IF(BI78="",INDEX(Calendario!$D$3:$H$55,MATCH(BJ$4,Calendario!$A$3:$A$55,0),MATCH($I78,Calendario!$D$2:$H$2,0)),""),IF($K78=3,IF(AND((BH78=""),(BI78="")),INDEX(Calendario!$D$3:$H$55,MATCH(BJ$4,Calendario!$A$3:$A$55,0),MATCH($I78,Calendario!$D$2:$H$2,0)),""),IF($K78=4,IF(AND((BG78=""),(BH78=""),(BI78="")),INDEX(Calendario!$D$3:$H$55,MATCH(BJ$4,Calendario!$A$3:$A$55,0),MATCH($I78,Calendario!$D$2:$H$2,0)),""))))))))</f>
        <v/>
      </c>
      <c r="BK78" s="108">
        <f>IF(ISBLANK($I78),"",IF(OR(EXACT(($I78),PROPER(TEXT(BK77,"dddd"))),(EXACT(($I78),PROPER(TEXT(BK76,"dddd"))))),"",IF(EXACT(($I78),(PROPER(TEXT(BK$3,"dddd")))),"",IF($K78=1,INDEX(Calendario!$D$3:$H$55,MATCH(BK$4,Calendario!$A$3:$A$55,0),MATCH($I78,Calendario!$D$2:$H$2,0)),IF($K78=2,IF(BJ78="",INDEX(Calendario!$D$3:$H$55,MATCH(BK$4,Calendario!$A$3:$A$55,0),MATCH($I78,Calendario!$D$2:$H$2,0)),""),IF($K78=3,IF(AND((BI78=""),(BJ78="")),INDEX(Calendario!$D$3:$H$55,MATCH(BK$4,Calendario!$A$3:$A$55,0),MATCH($I78,Calendario!$D$2:$H$2,0)),""),IF($K78=4,IF(AND((BH78=""),(BI78=""),(BJ78="")),INDEX(Calendario!$D$3:$H$55,MATCH(BK$4,Calendario!$A$3:$A$55,0),MATCH($I78,Calendario!$D$2:$H$2,0)),""))))))))</f>
        <v>44910</v>
      </c>
      <c r="BL78" s="108" t="str">
        <f>IF(ISBLANK($I78),"",IF(OR(EXACT(($I78),PROPER(TEXT(BL77,"dddd"))),(EXACT(($I78),PROPER(TEXT(BL76,"dddd"))))),"",IF(EXACT(($I78),(PROPER(TEXT(BL$3,"dddd")))),"",IF($K78=1,INDEX(Calendario!$D$3:$H$55,MATCH(BL$4,Calendario!$A$3:$A$55,0),MATCH($I78,Calendario!$D$2:$H$2,0)),IF($K78=2,IF(BK78="",INDEX(Calendario!$D$3:$H$55,MATCH(BL$4,Calendario!$A$3:$A$55,0),MATCH($I78,Calendario!$D$2:$H$2,0)),""),IF($K78=3,IF(AND((BJ78=""),(BK78="")),INDEX(Calendario!$D$3:$H$55,MATCH(BL$4,Calendario!$A$3:$A$55,0),MATCH($I78,Calendario!$D$2:$H$2,0)),""),IF($K78=4,IF(AND((BI78=""),(BJ78=""),(BK78="")),INDEX(Calendario!$D$3:$H$55,MATCH(BL$4,Calendario!$A$3:$A$55,0),MATCH($I78,Calendario!$D$2:$H$2,0)),""))))))))</f>
        <v/>
      </c>
      <c r="BM78" s="108" t="str">
        <f>IF(ISBLANK($I78),"",IF(OR(EXACT(($I78),PROPER(TEXT(BM77,"dddd"))),(EXACT(($I78),PROPER(TEXT(BM76,"dddd"))))),"",IF(EXACT(($I78),(PROPER(TEXT(BM$3,"dddd")))),"",IF($K78=1,INDEX(Calendario!$D$3:$H$55,MATCH(BM$4,Calendario!$A$3:$A$55,0),MATCH($I78,Calendario!$D$2:$H$2,0)),IF($K78=2,IF(BL78="",INDEX(Calendario!$D$3:$H$55,MATCH(BM$4,Calendario!$A$3:$A$55,0),MATCH($I78,Calendario!$D$2:$H$2,0)),""),IF($K78=3,IF(AND((BK78=""),(BL78="")),INDEX(Calendario!$D$3:$H$55,MATCH(BM$4,Calendario!$A$3:$A$55,0),MATCH($I78,Calendario!$D$2:$H$2,0)),""),IF($K78=4,IF(AND((BJ78=""),(BK78=""),(BL78="")),INDEX(Calendario!$D$3:$H$55,MATCH(BM$4,Calendario!$A$3:$A$55,0),MATCH($I78,Calendario!$D$2:$H$2,0)),""))))))))</f>
        <v/>
      </c>
      <c r="BO78" s="88" t="s">
        <v>1446</v>
      </c>
    </row>
    <row r="79" spans="1:67" s="88" customFormat="1" ht="26.25" customHeight="1" x14ac:dyDescent="0.25">
      <c r="A79" s="178">
        <f t="shared" si="1"/>
        <v>58</v>
      </c>
      <c r="B79" s="176" t="s">
        <v>1285</v>
      </c>
      <c r="C79" s="176" t="s">
        <v>1597</v>
      </c>
      <c r="D79" s="177" t="str">
        <f>IF(ISNA(VLOOKUP(C79,TSeccBS!$D:$H,5,FALSE)),"",VLOOKUP(C79,TSeccBS!$D:$H,5,FALSE))</f>
        <v>CALI</v>
      </c>
      <c r="E79" s="176" t="s">
        <v>1446</v>
      </c>
      <c r="F79" s="176" t="s">
        <v>72</v>
      </c>
      <c r="G79" s="177" t="str">
        <f>IF(ISNA(VLOOKUP(F79,Tmunic!$C$2:$D$1160,2,FALSE)),"",VLOOKUP(F79,Tmunic!$C$2:$D$1160,2,FALSE))</f>
        <v>UB ZONAL ROLDANILLO</v>
      </c>
      <c r="H79" s="184" t="str">
        <f>IF(ISNA(VLOOKUP(G79,TDirReg!$F$1:$H$184,3,0)),"",VLOOKUP(G79,TDirReg!$F$1:$H$184,3,0))</f>
        <v>Av. Santander N° 10-50 Hospital San Antonio</v>
      </c>
      <c r="I79" s="196" t="s">
        <v>126</v>
      </c>
      <c r="J79" s="195" t="s">
        <v>135</v>
      </c>
      <c r="K79" s="197">
        <v>4</v>
      </c>
      <c r="L79" s="202">
        <f t="shared" si="2"/>
        <v>12</v>
      </c>
      <c r="M79" s="107" t="str">
        <f>IF(ISBLANK($I79),"",IF(EXACT(($I79),(PROPER(TEXT(M$3,"dddd")))),"",IF(EXACT(M$4,$J79),IF($K79=1,INDEX(Calendario!$D$3:$H$55,MATCH(M$4,Calendario!$A$3:$A$55,0),MATCH($I79,Calendario!$D$2:$H$2,0)),INDEX(Calendario!$D$3:$H$55,MATCH($J79,Calendario!$A$3:$A$55,0),MATCH($I79,Calendario!$D$2:$H$2,0))),"")))</f>
        <v/>
      </c>
      <c r="N79" s="107" t="str">
        <f>IF(ISBLANK($I79),"",IF(OR(EXACT(($I79),PROPER(TEXT(N77,"dddd"))),(EXACT(($I79),PROPER(TEXT(N78,"dddd"))))),"",IF(EXACT(($I79),(PROPER(TEXT(N$3,"dddd")))),"",IF(EXACT(N$4,$J79),IF(M79="",IF(OR(($K79=4),($K79=3),($K79=2),($K79=1)),INDEX(Calendario!$D$3:$H$55,MATCH(N$4,Calendario!$A$3:$A$55,0),MATCH($I79,Calendario!$D$2:$H$2,0)),"")),IF($K79=1,IF(AND(M79="",EXACT((N$4),(CONCATENATE(Calendario!$A$1," ",(MID($J79,8,2))+1)))),INDEX(Calendario!$D$3:$H$55,MATCH(N$4,Calendario!$A$3:$A$55,0),MATCH($I79,Calendario!$D$2:$H$2,0)),IF(M79="","",INDEX(Calendario!$D$3:$H$55,MATCH(N$4,Calendario!$A$3:$A$55,0),MATCH($I79,Calendario!$D$2:$H$2,0)))),IF($K79=2,IF(M79="",IF(EXACT($K79,N$4),INDEX(Calendario!$D$3:$H$55,MATCH(N$4,Calendario!$A$3:$A$55,0),MATCH($I79,Calendario!$D$2:$H$2,0)),""),""),IF($K79=3,IF((M79=""),IF(EXACT($K79,N$4),INDEX(Calendario!$D$3:$H$55,MATCH(N$4,Calendario!$A$3:$A$55,0),MATCH($I79,Calendario!$D$2:$H$2,0)),""),""),IF($K79=4,IF((M79=""),IF(EXACT($K79,N$4),INDEX(Calendario!$D$3:$H$55,MATCH(N$4,Calendario!$A$3:$A$55,0),MATCH($I79,Calendario!$D$2:$H$2,0)),""),""),1))))))))</f>
        <v/>
      </c>
      <c r="O79" s="107" t="str">
        <f>IF(ISBLANK($I79),"",IF(EXACT(($I79),(PROPER(TEXT(O$3,"dddd")))),"",IF(OR(EXACT(($I79),PROPER(TEXT(O77,"dddd"))),(EXACT(($I79),PROPER(TEXT(O78,"dddd"))))),"",IF(EXACT(O$4,$J79),IF(N79="",IF(OR(($K79=4),($K79=3),($K79=2),($K79=1)),INDEX(Calendario!$D$3:$H$55,MATCH(O$4,Calendario!$A$3:$A$55,0),MATCH($I79,Calendario!$D$2:$H$2,0)),"")),IF($K79=1,IF(AND(M79="",EXACT((O$4),(CONCATENATE(Calendario!$A$1," ",(MID($J79,8,2))+1)))),INDEX(Calendario!$D$3:$H$55,MATCH(O$4,Calendario!$A$3:$A$55,0),MATCH($I79,Calendario!$D$2:$H$2,0)),IF(N79="",IF(EXACT(($I79),(PROPER(TEXT(N$3,"dddd")))),INDEX(Calendario!$D$3:$H$55,MATCH(O$4,Calendario!$A$3:$A$55,0),MATCH($I79,Calendario!$D$2:$H$2,0)),""),INDEX(Calendario!$D$3:$H$55,MATCH(O$4,Calendario!$A$3:$A$55,0),MATCH($I79,Calendario!$D$2:$H$2,0)))),IF(EXACT($M$4,"Semana 1"),IF($K79=2,IF(N79="",IF(OR(($J79="Semana 1"),($J79="Semana 2"),($J79="Semana 3")),INDEX(Calendario!$D$3:$H$55,MATCH(O$4,Calendario!$A$3:$A$55,0),MATCH($I79,Calendario!$D$2:$H$2,0)),""),""),IF($K79=3,IF(AND((M79=""),(N79="")),IF(OR(($J79="Semana 1"),($J79="Semana 2"),($J79="Semana 3")),INDEX(Calendario!$D$3:$H$55,MATCH(O$4,Calendario!$A$3:$A$55,0),MATCH($I79,Calendario!$D$2:$H$2,0)),""),""),IF($K79=4,IF(AND((M79=""),(N79="")),IF(OR(($J79="Semana 1"),($J79="Semana 2"),($J79="Semana 3")),INDEX(Calendario!$D$3:$H$55,MATCH(O$4,Calendario!$A$3:$A$55,0),MATCH($I79,Calendario!$D$2:$H$2,0)),""),"")))),IF($K79=2,IF(N79="",IF(OR(($J79="Semana 1"),($J79="Semana 2")),INDEX(Calendario!$D$3:$H$55,MATCH(O$4,Calendario!$A$3:$A$55,0),MATCH($I79,Calendario!$D$2:$H$2,0)),""),""),IF($K79=3,IF(AND((M79=""),(N79="")),IF(OR(($J79="Semana 1"),($J79="Semana 2")),INDEX(Calendario!$D$3:$H$55,MATCH(O$4,Calendario!$A$3:$A$55,0),MATCH($I79,Calendario!$D$2:$H$2,0)),""),""),IF($K79=4,IF(AND((M79=""),(N79="")),IF(OR(($J79="Semana 1"),($J79="Semana 2")),INDEX(Calendario!$D$3:$H$55,MATCH(O$4,Calendario!$A$3:$A$55,0),MATCH($I79,Calendario!$D$2:$H$2,0)),""),""))))))))))</f>
        <v/>
      </c>
      <c r="P79" s="107" t="str">
        <f>IF(ISBLANK($I79),"",IF(EXACT(($I79),(PROPER(TEXT(P$3,"dddd")))),"",IF(OR(EXACT(($I79),PROPER(TEXT(P77,"dddd"))),(EXACT(($I79),PROPER(TEXT(P78,"dddd"))))),"",IF(EXACT(P$4,$J79),IF(O79="",IF(OR(($K79=4),($K79=3),($K79=2),($K79=1)),INDEX(Calendario!$D$3:$H$55,MATCH(P$4,Calendario!$A$3:$A$55,0),MATCH($I79,Calendario!$D$2:$H$2,0)),"")),IF($K79=1,IF(AND(M79="",EXACT((P$4),(CONCATENATE(Calendario!$A$1," ",(MID($J79,8,2))+1)))),INDEX(Calendario!$D$3:$H$55,MATCH(P$4,Calendario!$A$3:$A$55,0),MATCH($I79,Calendario!$D$2:$H$2,0)),IF(O79="",IF(EXACT(($I79),(PROPER(TEXT(O$3,"dddd")))),INDEX(Calendario!$D$3:$H$55,MATCH(P$4,Calendario!$A$3:$A$55,0),MATCH($I79,Calendario!$D$2:$H$2,0)),""),INDEX(Calendario!$D$3:$H$55,MATCH(P$4,Calendario!$A$3:$A$55,0),MATCH($I79,Calendario!$D$2:$H$2,0)))),IF(EXACT($M$4,"Semana 1"),IF($K79=2,IF(O79="",IF(OR(($J79="Semana 1"),($J79="Semana 2"),($J79="Semana 3"),($J79="Semana 4")),INDEX(Calendario!$D$3:$H$55,MATCH(P$4,Calendario!$A$3:$A$55,0),MATCH($I79,Calendario!$D$2:$H$2,0)),""),""),IF($K79=3,IF(AND((N79=""),(O79="")),IF(OR(($J79="Semana 1"),($J79="Semana 2"),($J79="Semana 3"),($J79="Semana 4")),INDEX(Calendario!$D$3:$H$55,MATCH(P$4,Calendario!$A$3:$A$55,0),MATCH($I79,Calendario!$D$2:$H$2,0)),""),""),IF($K79=4,IF(AND((M79=""),(N79=""),(O79="")),IF(OR(($J79="Semana 1"),($J79="Semana 2"),($J79="Semana 3"),($J79="Semana 4")),INDEX(Calendario!$D$3:$H$55,MATCH(P$4,Calendario!$A$3:$A$55,0),MATCH($I79,Calendario!$D$2:$H$2,0)),""),"")))),IF($K79=2,IF(O79="",IF(OR(($J79="Semana 1"),($J79="Semana 2"),($J79="Semana 3")),INDEX(Calendario!$D$3:$H$55,MATCH(P$4,Calendario!$A$3:$A$55,0),MATCH($I79,Calendario!$D$2:$H$2,0)),""),""),IF($K79=3,IF(AND((N79=""),(O79="")),IF(OR(($J79="Semana 1"),($J79="Semana 2"),($J79="Semana 3")),INDEX(Calendario!$D$3:$H$55,MATCH(P$4,Calendario!$A$3:$A$55,0),MATCH($I79,Calendario!$D$2:$H$2,0)),""),""),IF($K79=4,IF(AND((M79=""),(N79=""),(O79="")),IF(OR(($J79="Semana 1"),($J79="Semana 2"),($J79="Semana 3")),INDEX(Calendario!$D$3:$H$55,MATCH(P$4,Calendario!$A$3:$A$55,0),MATCH($I79,Calendario!$D$2:$H$2,0)),""),""))))))))))</f>
        <v/>
      </c>
      <c r="Q79" s="107" t="str">
        <f>IF(ISBLANK($I79),"",IF(EXACT(($I79),(PROPER(TEXT(Q$3,"dddd")))),"",IF(OR(EXACT(($I79),PROPER(TEXT(Q77,"dddd"))),(EXACT(($I79),PROPER(TEXT(Q78,"dddd"))))),"",IF(EXACT(Q$4,$J79),IF(P79="",IF(OR(($K79=4),($K79=3),($K79=2),($K79=1)),INDEX(Calendario!$D$3:$H$55,MATCH(Q$4,Calendario!$A$3:$A$55,0),MATCH($I79,Calendario!$D$2:$H$2,0)),"")),IF($K79=1,IF(AND(M79="",EXACT((Q$4),(CONCATENATE(Calendario!$A$1," ",(MID($J79,8,2))+1)))),INDEX(Calendario!$D$3:$H$55,MATCH(Q$4,Calendario!$A$3:$A$55,0),MATCH($I79,Calendario!$D$2:$H$2,0)),IF(P79="","",INDEX(Calendario!$D$3:$H$55,MATCH(Q$4,Calendario!$A$3:$A$55,0),MATCH($I79,Calendario!$D$2:$H$2,0)))),IF(EXACT($M$4,"Semana 1"),IF($K79=2,IF(P79="",IF(OR(($J79="Semana 1"),($J79="Semana 2"),($J79="Semana 3"),($J79="Semana 4"),($J79="Semana 5")),INDEX(Calendario!$D$3:$H$55,MATCH(Q$4,Calendario!$A$3:$A$55,0),MATCH($I79,Calendario!$D$2:$H$2,0)),""),""),IF($K79=3,IF(AND((O79=""),(P79="")),IF(OR(($J79="Semana 1"),($J79="Semana 2"),($J79="Semana 3"),($J79="Semana 4"),($J79="Semana 5")),INDEX(Calendario!$D$3:$H$55,MATCH(Q$4,Calendario!$A$3:$A$55,0),MATCH($I79,Calendario!$D$2:$H$2,0)),""),""),IF($K79=4,IF(AND((N79=""),(O79=""),(P79="")),IF(OR(($J79="Semana 1"),($J79="Semana 2"),($J79="Semana 3"),($J79="Semana 4"),($J79="Semana 5")),INDEX(Calendario!$D$3:$H$55,MATCH(Q$4,Calendario!$A$3:$A$55,0),MATCH($I79,Calendario!$D$2:$H$2,0)),""),"")))),IF($K79=2,IF(P79="",IF(OR(($J79="Semana 1"),($J79="Semana 2"),($J79="Semana 3"),($J79="Semana 4")),INDEX(Calendario!$D$3:$H$55,MATCH(Q$4,Calendario!$A$3:$A$55,0),MATCH($I79,Calendario!$D$2:$H$2,0)),""),""),IF($K79=3,IF(AND((O79=""),(P79="")),IF(OR(($J79="Semana 1"),($J79="Semana 2"),($J79="Semana 3"),($J79="Semana 4")),INDEX(Calendario!$D$3:$H$55,MATCH(Q$4,Calendario!$A$3:$A$55,0),MATCH($I79,Calendario!$D$2:$H$2,0)),""),""),IF($K79=4,IF(AND((N79=""),(O79=""),(P79="")),IF(OR(($J79="Semana 1"),($J79="Semana 2"),($J79="Semana 3"),($J79="Semana 4")),INDEX(Calendario!$D$3:$H$55,MATCH(Q$4,Calendario!$A$3:$A$55,0),MATCH($I79,Calendario!$D$2:$H$2,0)),""),""))))))))))</f>
        <v/>
      </c>
      <c r="R79" s="108">
        <f>IF(ISBLANK($I79),"",IF(EXACT(($I79),(PROPER(TEXT(R$3,"dddd")))),"",IF(OR(EXACT(($I79),PROPER(TEXT(R77,"dddd"))),(EXACT(($I79),PROPER(TEXT(R78,"dddd"))))),"",IF(EXACT(R$4,$J79),IF(Q79="",IF(OR(($K79=4),($K79=3),($K79=2),($K79=1)),INDEX(Calendario!$D$3:$H$55,MATCH(R$4,Calendario!$A$3:$A$55,0),MATCH($I79,Calendario!$D$2:$H$2,0)),"")),IF($K79=1,IF(AND(N79="",EXACT((R$4),(CONCATENATE(Calendario!$A$1," ",(MID($J79,8,2))+1)))),INDEX(Calendario!$D$3:$H$55,MATCH(R$4,Calendario!$A$3:$A$55,0),MATCH($I79,Calendario!$D$2:$H$2,0)),IF(Q79="","",INDEX(Calendario!$D$3:$H$55,MATCH(R$4,Calendario!$A$3:$A$55,0),MATCH($I79,Calendario!$D$2:$H$2,0)))),IF(EXACT($M$4,"Semana 1"),IF($K79=2,IF(Q79="",IF(OR(($J79="Semana 1"),($J79="Semana 2"),($J79="Semana 3"),($J79="Semana 4"),($J79="Semana 5"),($J79="Semana 6")),INDEX(Calendario!$D$3:$H$55,MATCH(R$4,Calendario!$A$3:$A$55,0),MATCH($I79,Calendario!$D$2:$H$2,0)),""),""),IF($K79=3,IF(AND((P79=""),(Q79="")),IF(OR(($J79="Semana 1"),($J79="Semana 2"),($J79="Semana 3"),($J79="Semana 4"),($J79="Semana 5"),($J79="Semana 6")),INDEX(Calendario!$D$3:$H$55,MATCH(R$4,Calendario!$A$3:$A$55,0),MATCH($I79,Calendario!$D$2:$H$2,0)),""),""),IF($K79=4,IF(AND((O79=""),(P79=""),(Q79="")),IF(OR(($J79="Semana 1"),($J79="Semana 2"),($J79="Semana 3"),($J79="Semana 4"),($J79="Semana 5"),($J79="Semana 6")),INDEX(Calendario!$D$3:$H$55,MATCH(R$4,Calendario!$A$3:$A$55,0),MATCH($I79,Calendario!$D$2:$H$2,0)),""),"")))),IF($K79=2,IF(Q79="",IF(OR(($J79="Semana 1"),($J79="Semana 2"),($J79="Semana 3"),($J79="Semana 4"),($J79="Semana 5")),INDEX(Calendario!$D$3:$H$55,MATCH(R$4,Calendario!$A$3:$A$55,0),MATCH($I79,Calendario!$D$2:$H$2,0)),""),""),IF($K79=3,IF(AND((P79=""),(Q79="")),IF(OR(($J79="Semana 1"),($J79="Semana 2"),($J79="Semana 3"),($J79="Semana 4"),($J79="Semana 5")),INDEX(Calendario!$D$3:$H$55,MATCH(R$4,Calendario!$A$3:$A$55,0),MATCH($I79,Calendario!$D$2:$H$2,0)),""),""),IF($K79=4,IF(AND((O79=""),(P79=""),(Q79="")),IF(OR(($J79="Semana 1"),($J79="Semana 2"),($J79="Semana 3"),($J79="Semana 4"),($J79="Semana 5")),INDEX(Calendario!$D$3:$H$55,MATCH(R$4,Calendario!$A$3:$A$55,0),MATCH($I79,Calendario!$D$2:$H$2,0)),""),""))))))))))</f>
        <v>44593</v>
      </c>
      <c r="S79" s="108" t="str">
        <f>IF(ISBLANK($I79),"",IF(EXACT(($I79),(PROPER(TEXT(S$3,"dddd")))),"",IF(OR(EXACT(($I79),PROPER(TEXT(S77,"dddd"))),(EXACT(($I79),PROPER(TEXT(S78,"dddd"))))),"",IF(EXACT(S$4,$J79),IF(R79="",IF(OR(($K79=4),($K79=3),($K79=2),($K79=1)),INDEX(Calendario!$D$3:$H$55,MATCH(S$4,Calendario!$A$3:$A$55,0),MATCH($I79,Calendario!$D$2:$H$2,0)),"")),IF($K79=1,IF(AND(O79="",EXACT((S$4),(CONCATENATE(Calendario!$A$1," ",(MID($J79,8,2))+1)))),INDEX(Calendario!$D$3:$H$55,MATCH(S$4,Calendario!$A$3:$A$55,0),MATCH($I79,Calendario!$D$2:$H$2,0)),IF(R79="",IF(EXACT(($I79),(PROPER(TEXT(R$3,"dddd")))),INDEX(Calendario!$D$3:$H$55,MATCH(S$4,Calendario!$A$3:$A$55,0),MATCH($I79,Calendario!$D$2:$H$2,0)),""),INDEX(Calendario!$D$3:$H$55,MATCH(S$4,Calendario!$A$3:$A$55,0),MATCH($I79,Calendario!$D$2:$H$2,0)))),IF(EXACT($M$4,"Semana 1"),IF($K79=2,IF(R79="",IF(OR(($J79="Semana 1"),($J79="Semana 2"),($J79="Semana 3"),($J79="Semana 4"),($J79="Semana 5"),($J79="Semana 6"),($J79="Semana 7")),INDEX(Calendario!$D$3:$H$55,MATCH(S$4,Calendario!$A$3:$A$55,0),MATCH($I79,Calendario!$D$2:$H$2,0)),""),""),IF($K79=3,IF(AND((Q79=""),(R79="")),IF(OR(($J79="Semana 1"),($J79="Semana 2"),($J79="Semana 3"),($J79="Semana 4"),($J79="Semana 5"),($J79="Semana 6"),($J79="Semana 7")),INDEX(Calendario!$D$3:$H$55,MATCH(S$4,Calendario!$A$3:$A$55,0),MATCH($I79,Calendario!$D$2:$H$2,0)),""),""),IF($K79=4,IF(AND((P79=""),(Q79=""),(R79="")),IF(OR(($J79="Semana 1"),($J79="Semana 2"),($J79="Semana 3"),($J79="Semana 4"),($J79="Semana 5"),($J79="Semana 6"),($J79="Semana 7")),INDEX(Calendario!$D$3:$H$55,MATCH(S$4,Calendario!$A$3:$A$55,0),MATCH($I79,Calendario!$D$2:$H$2,0)),""),"")))),IF($K79=2,IF(R79="",IF(OR(($J79="Semana 1"),($J79="Semana 2"),($J79="Semana 3"),($J79="Semana 4"),($J79="Semana 5"),($J79="Semana 6")),INDEX(Calendario!$D$3:$H$55,MATCH(S$4,Calendario!$A$3:$A$55,0),MATCH($I79,Calendario!$D$2:$H$2,0)),""),""),IF($K79=3,IF(AND((Q79=""),(R79="")),IF(OR(($J79="Semana 1"),($J79="Semana 2"),($J79="Semana 3"),($J79="Semana 4"),($J79="Semana 5"),($J79="Semana 6")),INDEX(Calendario!$D$3:$H$55,MATCH(S$4,Calendario!$A$3:$A$55,0),MATCH($I79,Calendario!$D$2:$H$2,0)),""),""),IF($K79=4,IF(AND((P79=""),(Q79=""),(R79="")),IF(OR(($J79="Semana 1"),($J79="Semana 2"),($J79="Semana 3"),($J79="Semana 4"),($J79="Semana 5"),($J79="Semana 6")),INDEX(Calendario!$D$3:$H$55,MATCH(S$4,Calendario!$A$3:$A$55,0),MATCH($I79,Calendario!$D$2:$H$2,0)),""),""))))))))))</f>
        <v/>
      </c>
      <c r="T79" s="108" t="str">
        <f>IF(ISBLANK($I79),"",IF(EXACT(($I79),(PROPER(TEXT(T$3,"dddd")))),"",IF(OR(EXACT(($I79),PROPER(TEXT(T77,"dddd"))),(EXACT(($I79),PROPER(TEXT(T78,"dddd"))))),"",IF(EXACT(T$4,$J79),IF(S79="",IF(OR(($K79=4),($K79=3),($K79=2),($K79=1)),INDEX(Calendario!$D$3:$H$55,MATCH(T$4,Calendario!$A$3:$A$55,0),MATCH($I79,Calendario!$D$2:$H$2,0)),"")),IF($K79=1,IF(AND(P79="",EXACT((T$4),(CONCATENATE(Calendario!$A$1," ",(MID($J79,8,2))+1)))),INDEX(Calendario!$D$3:$H$55,MATCH(T$4,Calendario!$A$3:$A$55,0),MATCH($I79,Calendario!$D$2:$H$2,0)),IF(S79="",IF(EXACT(($I79),(PROPER(TEXT(S$3,"dddd")))),INDEX(Calendario!$D$3:$H$55,MATCH(T$4,Calendario!$A$3:$A$55,0),MATCH($I79,Calendario!$D$2:$H$2,0)),""),INDEX(Calendario!$D$3:$H$55,MATCH(T$4,Calendario!$A$3:$A$55,0),MATCH($I79,Calendario!$D$2:$H$2,0)))),IF(EXACT($M$4,"Semana 1"),IF($K79=2,IF(S79="",IF(OR(($J79="Semana 1"),($J79="Semana 2"),($J79="Semana 3"),($J79="Semana 4"),($J79="Semana 5"),($J79="Semana 6"),($J79="Semana 7"),($J79="Semana 8")),INDEX(Calendario!$D$3:$H$55,MATCH(T$4,Calendario!$A$3:$A$55,0),MATCH($I79,Calendario!$D$2:$H$2,0)),""),""),IF($K79=3,IF(AND((R79=""),(S79="")),IF(OR(($J79="Semana 1"),($J79="Semana 2"),($J79="Semana 3"),($J79="Semana 4"),($J79="Semana 5"),($J79="Semana 6"),($J79="Semana 7"),($J79="Semana 8")),INDEX(Calendario!$D$3:$H$55,MATCH(T$4,Calendario!$A$3:$A$55,0),MATCH($I79,Calendario!$D$2:$H$2,0)),""),""),IF($K79=4,IF(AND((Q79=""),(R79=""),(S79="")),IF(OR(($J79="Semana 1"),($J79="Semana 2"),($J79="Semana 3"),($J79="Semana 4"),($J79="Semana 5"),($J79="Semana 6"),($J79="Semana 7"),($J79="Semana 8")),INDEX(Calendario!$D$3:$H$55,MATCH(T$4,Calendario!$A$3:$A$55,0),MATCH($I79,Calendario!$D$2:$H$2,0)),""),"")))),IF($K79=2,IF(S79="",IF(OR(($J79="Semana 1"),($J79="Semana 2"),($J79="Semana 3"),($J79="Semana 4"),($J79="Semana 5"),($J79="Semana 6"),($J79="Semana 7")),INDEX(Calendario!$D$3:$H$55,MATCH(T$4,Calendario!$A$3:$A$55,0),MATCH($I79,Calendario!$D$2:$H$2,0)),""),""),IF($K79=3,IF(AND((R79=""),(S79="")),IF(OR(($J79="Semana 1"),($J79="Semana 2"),($J79="Semana 3"),($J79="Semana 4"),($J79="Semana 5"),($J79="Semana 6"),($J79="Semana 7")),INDEX(Calendario!$D$3:$H$55,MATCH(T$4,Calendario!$A$3:$A$55,0),MATCH($I79,Calendario!$D$2:$H$2,0)),""),""),IF($K79=4,IF(AND((Q79=""),(R79=""),(S79="")),IF(OR(($J79="Semana 1"),($J79="Semana 2"),($J79="Semana 3"),($J79="Semana 4"),($J79="Semana 5"),($J79="Semana 6"),($J79="Semana 7")),INDEX(Calendario!$D$3:$H$55,MATCH(T$4,Calendario!$A$3:$A$55,0),MATCH($I79,Calendario!$D$2:$H$2,0)),""),""))))))))))</f>
        <v/>
      </c>
      <c r="U79" s="108" t="str">
        <f>IF(ISBLANK($I79),"",IF(OR(EXACT(($I79),PROPER(TEXT(U78,"dddd"))),(EXACT(($I79),PROPER(TEXT(U77,"dddd"))))),"",IF(EXACT(($I79),(PROPER(TEXT(U$3,"dddd")))),"",IF($K79=1,INDEX(Calendario!$D$3:$H$55,MATCH(U$4,Calendario!$A$3:$A$55,0),MATCH($I79,Calendario!$D$2:$H$2,0)),IF($K79=2,IF(T79="",INDEX(Calendario!$D$3:$H$55,MATCH(U$4,Calendario!$A$3:$A$55,0),MATCH($I79,Calendario!$D$2:$H$2,0)),""),IF($K79=3,IF(AND((S79=""),(T79="")),INDEX(Calendario!$D$3:$H$55,MATCH(U$4,Calendario!$A$3:$A$55,0),MATCH($I79,Calendario!$D$2:$H$2,0)),""),IF($K79=4,IF(AND((R79=""),(S79=""),(T79="")),INDEX(Calendario!$D$3:$H$55,MATCH(U$4,Calendario!$A$3:$A$55,0),MATCH($I79,Calendario!$D$2:$H$2,0)),""))))))))</f>
        <v/>
      </c>
      <c r="V79" s="107">
        <f>IF(ISBLANK($I79),"",IF(OR(EXACT(($I79),PROPER(TEXT(V78,"dddd"))),(EXACT(($I79),PROPER(TEXT(V77,"dddd"))))),"",IF(EXACT(($I79),(PROPER(TEXT(V$3,"dddd")))),"",IF($K79=1,INDEX(Calendario!$D$3:$H$55,MATCH(V$4,Calendario!$A$3:$A$55,0),MATCH($I79,Calendario!$D$2:$H$2,0)),IF($K79=2,IF(U79="",INDEX(Calendario!$D$3:$H$55,MATCH(V$4,Calendario!$A$3:$A$55,0),MATCH($I79,Calendario!$D$2:$H$2,0)),""),IF($K79=3,IF(AND((T79=""),(U79="")),INDEX(Calendario!$D$3:$H$55,MATCH(V$4,Calendario!$A$3:$A$55,0),MATCH($I79,Calendario!$D$2:$H$2,0)),""),IF($K79=4,IF(AND((S79=""),(T79=""),(U79="")),INDEX(Calendario!$D$3:$H$55,MATCH(V$4,Calendario!$A$3:$A$55,0),MATCH($I79,Calendario!$D$2:$H$2,0)),""))))))))</f>
        <v>44621</v>
      </c>
      <c r="W79" s="107" t="str">
        <f>IF(ISBLANK($I79),"",IF(OR(EXACT(($I79),PROPER(TEXT(W78,"dddd"))),(EXACT(($I79),PROPER(TEXT(W77,"dddd"))))),"",IF(EXACT(($I79),(PROPER(TEXT(W$3,"dddd")))),"",IF($K79=1,INDEX(Calendario!$D$3:$H$55,MATCH(W$4,Calendario!$A$3:$A$55,0),MATCH($I79,Calendario!$D$2:$H$2,0)),IF($K79=2,IF(V79="",INDEX(Calendario!$D$3:$H$55,MATCH(W$4,Calendario!$A$3:$A$55,0),MATCH($I79,Calendario!$D$2:$H$2,0)),""),IF($K79=3,IF(AND((U79=""),(V79="")),INDEX(Calendario!$D$3:$H$55,MATCH(W$4,Calendario!$A$3:$A$55,0),MATCH($I79,Calendario!$D$2:$H$2,0)),""),IF($K79=4,IF(AND((T79=""),(U79=""),(V79="")),INDEX(Calendario!$D$3:$H$55,MATCH(W$4,Calendario!$A$3:$A$55,0),MATCH($I79,Calendario!$D$2:$H$2,0)),""))))))))</f>
        <v/>
      </c>
      <c r="X79" s="107" t="str">
        <f>IF(ISBLANK($I79),"",IF(OR(EXACT(($I79),PROPER(TEXT(X78,"dddd"))),(EXACT(($I79),PROPER(TEXT(X77,"dddd"))))),"",IF(EXACT(($I79),(PROPER(TEXT(X$3,"dddd")))),"",IF($K79=1,INDEX(Calendario!$D$3:$H$55,MATCH(X$4,Calendario!$A$3:$A$55,0),MATCH($I79,Calendario!$D$2:$H$2,0)),IF($K79=2,IF(W79="",INDEX(Calendario!$D$3:$H$55,MATCH(X$4,Calendario!$A$3:$A$55,0),MATCH($I79,Calendario!$D$2:$H$2,0)),""),IF($K79=3,IF(AND((V79=""),(W79="")),INDEX(Calendario!$D$3:$H$55,MATCH(X$4,Calendario!$A$3:$A$55,0),MATCH($I79,Calendario!$D$2:$H$2,0)),""),IF($K79=4,IF(AND((U79=""),(V79=""),(W79="")),INDEX(Calendario!$D$3:$H$55,MATCH(X$4,Calendario!$A$3:$A$55,0),MATCH($I79,Calendario!$D$2:$H$2,0)),""))))))))</f>
        <v/>
      </c>
      <c r="Y79" s="107" t="str">
        <f>IF(ISBLANK($I79),"",IF(OR(EXACT(($I79),PROPER(TEXT(Y78,"dddd"))),(EXACT(($I79),PROPER(TEXT(Y77,"dddd"))))),"",IF(EXACT(($I79),(PROPER(TEXT(Y$3,"dddd")))),"",IF($K79=1,INDEX(Calendario!$D$3:$H$55,MATCH(Y$4,Calendario!$A$3:$A$55,0),MATCH($I79,Calendario!$D$2:$H$2,0)),IF($K79=2,IF(X79="",INDEX(Calendario!$D$3:$H$55,MATCH(Y$4,Calendario!$A$3:$A$55,0),MATCH($I79,Calendario!$D$2:$H$2,0)),""),IF($K79=3,IF(AND((W79=""),(X79="")),INDEX(Calendario!$D$3:$H$55,MATCH(Y$4,Calendario!$A$3:$A$55,0),MATCH($I79,Calendario!$D$2:$H$2,0)),""),IF($K79=4,IF(AND((V79=""),(W79=""),(X79="")),INDEX(Calendario!$D$3:$H$55,MATCH(Y$4,Calendario!$A$3:$A$55,0),MATCH($I79,Calendario!$D$2:$H$2,0)),""))))))))</f>
        <v/>
      </c>
      <c r="Z79" s="107">
        <f>IF(ISBLANK($I79),"",IF(OR(EXACT(($I79),PROPER(TEXT(Z78,"dddd"))),(EXACT(($I79),PROPER(TEXT(Z77,"dddd"))))),"",IF(EXACT(($I79),(PROPER(TEXT(Z$3,"dddd")))),"",IF($K79=1,INDEX(Calendario!$D$3:$H$55,MATCH(Z$4,Calendario!$A$3:$A$55,0),MATCH($I79,Calendario!$D$2:$H$2,0)),IF($K79=2,IF(Y79="",INDEX(Calendario!$D$3:$H$55,MATCH(Z$4,Calendario!$A$3:$A$55,0),MATCH($I79,Calendario!$D$2:$H$2,0)),""),IF($K79=3,IF(AND((X79=""),(Y79="")),INDEX(Calendario!$D$3:$H$55,MATCH(Z$4,Calendario!$A$3:$A$55,0),MATCH($I79,Calendario!$D$2:$H$2,0)),""),IF($K79=4,IF(AND((W79=""),(X79=""),(Y79="")),INDEX(Calendario!$D$3:$H$55,MATCH(Z$4,Calendario!$A$3:$A$55,0),MATCH($I79,Calendario!$D$2:$H$2,0)),""))))))))</f>
        <v>44649</v>
      </c>
      <c r="AA79" s="108" t="str">
        <f>IF(ISBLANK($I79),"",IF(OR(EXACT(($I79),PROPER(TEXT(AA78,"dddd"))),(EXACT(($I79),PROPER(TEXT(AA77,"dddd"))))),"",IF(EXACT(($I79),(PROPER(TEXT(AA$3,"dddd")))),"",IF($K79=1,INDEX(Calendario!$D$3:$H$55,MATCH(AA$4,Calendario!$A$3:$A$55,0),MATCH($I79,Calendario!$D$2:$H$2,0)),IF($K79=2,IF(Z79="",INDEX(Calendario!$D$3:$H$55,MATCH(AA$4,Calendario!$A$3:$A$55,0),MATCH($I79,Calendario!$D$2:$H$2,0)),""),IF($K79=3,IF(AND((Y79=""),(Z79="")),INDEX(Calendario!$D$3:$H$55,MATCH(AA$4,Calendario!$A$3:$A$55,0),MATCH($I79,Calendario!$D$2:$H$2,0)),""),IF($K79=4,IF(AND((X79=""),(Y79=""),(Z79="")),INDEX(Calendario!$D$3:$H$55,MATCH(AA$4,Calendario!$A$3:$A$55,0),MATCH($I79,Calendario!$D$2:$H$2,0)),""))))))))</f>
        <v/>
      </c>
      <c r="AB79" s="108" t="str">
        <f>IF(ISBLANK($I79),"",IF(OR(EXACT(($I79),PROPER(TEXT(AB78,"dddd"))),(EXACT(($I79),PROPER(TEXT(AB77,"dddd"))))),"",IF(EXACT(($I79),(PROPER(TEXT(AB$3,"dddd")))),"",IF($K79=1,INDEX(Calendario!$D$3:$H$55,MATCH(AB$4,Calendario!$A$3:$A$55,0),MATCH($I79,Calendario!$D$2:$H$2,0)),IF($K79=2,IF(AA79="",INDEX(Calendario!$D$3:$H$55,MATCH(AB$4,Calendario!$A$3:$A$55,0),MATCH($I79,Calendario!$D$2:$H$2,0)),""),IF($K79=3,IF(AND((Z79=""),(AA79="")),INDEX(Calendario!$D$3:$H$55,MATCH(AB$4,Calendario!$A$3:$A$55,0),MATCH($I79,Calendario!$D$2:$H$2,0)),""),IF($K79=4,IF(AND((Y79=""),(Z79=""),(AA79="")),INDEX(Calendario!$D$3:$H$55,MATCH(AB$4,Calendario!$A$3:$A$55,0),MATCH($I79,Calendario!$D$2:$H$2,0)),""))))))))</f>
        <v/>
      </c>
      <c r="AC79" s="108" t="str">
        <f>IF(ISBLANK($I79),"",IF(OR(EXACT(($I79),PROPER(TEXT(AC78,"dddd"))),(EXACT(($I79),PROPER(TEXT(AC77,"dddd"))))),"",IF(EXACT(($I79),(PROPER(TEXT(AC$3,"dddd")))),"",IF($K79=1,INDEX(Calendario!$D$3:$H$55,MATCH(AC$4,Calendario!$A$3:$A$55,0),MATCH($I79,Calendario!$D$2:$H$2,0)),IF($K79=2,IF(AB79="",INDEX(Calendario!$D$3:$H$55,MATCH(AC$4,Calendario!$A$3:$A$55,0),MATCH($I79,Calendario!$D$2:$H$2,0)),""),IF($K79=3,IF(AND((AA79=""),(AB79="")),INDEX(Calendario!$D$3:$H$55,MATCH(AC$4,Calendario!$A$3:$A$55,0),MATCH($I79,Calendario!$D$2:$H$2,0)),""),IF($K79=4,IF(AND((Z79=""),(AA79=""),(AB79="")),INDEX(Calendario!$D$3:$H$55,MATCH(AC$4,Calendario!$A$3:$A$55,0),MATCH($I79,Calendario!$D$2:$H$2,0)),""))))))))</f>
        <v/>
      </c>
      <c r="AD79" s="108">
        <f>IF(ISBLANK($I79),"",IF(OR(EXACT(($I79),PROPER(TEXT(AD78,"dddd"))),(EXACT(($I79),PROPER(TEXT(AD77,"dddd"))))),"",IF(EXACT(($I79),(PROPER(TEXT(AD$3,"dddd")))),"",IF($K79=1,INDEX(Calendario!$D$3:$H$55,MATCH(AD$4,Calendario!$A$3:$A$55,0),MATCH($I79,Calendario!$D$2:$H$2,0)),IF($K79=2,IF(AC79="",INDEX(Calendario!$D$3:$H$55,MATCH(AD$4,Calendario!$A$3:$A$55,0),MATCH($I79,Calendario!$D$2:$H$2,0)),""),IF($K79=3,IF(AND((AB79=""),(AC79="")),INDEX(Calendario!$D$3:$H$55,MATCH(AD$4,Calendario!$A$3:$A$55,0),MATCH($I79,Calendario!$D$2:$H$2,0)),""),IF($K79=4,IF(AND((AA79=""),(AB79=""),(AC79="")),INDEX(Calendario!$D$3:$H$55,MATCH(AD$4,Calendario!$A$3:$A$55,0),MATCH($I79,Calendario!$D$2:$H$2,0)),""))))))))</f>
        <v>44677</v>
      </c>
      <c r="AE79" s="107" t="str">
        <f>IF(ISBLANK($I79),"",IF(OR(EXACT(($I79),PROPER(TEXT(AE78,"dddd"))),(EXACT(($I79),PROPER(TEXT(AE77,"dddd"))))),"",IF(EXACT(($I79),(PROPER(TEXT(AE$3,"dddd")))),"",IF($K79=1,INDEX(Calendario!$D$3:$H$55,MATCH(AE$4,Calendario!$A$3:$A$55,0),MATCH($I79,Calendario!$D$2:$H$2,0)),IF($K79=2,IF(AD79="",INDEX(Calendario!$D$3:$H$55,MATCH(AE$4,Calendario!$A$3:$A$55,0),MATCH($I79,Calendario!$D$2:$H$2,0)),""),IF($K79=3,IF(AND((AC79=""),(AD79="")),INDEX(Calendario!$D$3:$H$55,MATCH(AE$4,Calendario!$A$3:$A$55,0),MATCH($I79,Calendario!$D$2:$H$2,0)),""),IF($K79=4,IF(AND((AB79=""),(AC79=""),(AD79="")),INDEX(Calendario!$D$3:$H$55,MATCH(AE$4,Calendario!$A$3:$A$55,0),MATCH($I79,Calendario!$D$2:$H$2,0)),""))))))))</f>
        <v/>
      </c>
      <c r="AF79" s="107" t="str">
        <f>IF(ISBLANK($I79),"",IF(OR(EXACT(($I79),PROPER(TEXT(AF78,"dddd"))),(EXACT(($I79),PROPER(TEXT(AF77,"dddd"))))),"",IF(EXACT(($I79),(PROPER(TEXT(AF$3,"dddd")))),"",IF($K79=1,INDEX(Calendario!$D$3:$H$55,MATCH(AF$4,Calendario!$A$3:$A$55,0),MATCH($I79,Calendario!$D$2:$H$2,0)),IF($K79=2,IF(AE79="",INDEX(Calendario!$D$3:$H$55,MATCH(AF$4,Calendario!$A$3:$A$55,0),MATCH($I79,Calendario!$D$2:$H$2,0)),""),IF($K79=3,IF(AND((AD79=""),(AE79="")),INDEX(Calendario!$D$3:$H$55,MATCH(AF$4,Calendario!$A$3:$A$55,0),MATCH($I79,Calendario!$D$2:$H$2,0)),""),IF($K79=4,IF(AND((AC79=""),(AD79=""),(AE79="")),INDEX(Calendario!$D$3:$H$55,MATCH(AF$4,Calendario!$A$3:$A$55,0),MATCH($I79,Calendario!$D$2:$H$2,0)),""))))))))</f>
        <v/>
      </c>
      <c r="AG79" s="107" t="str">
        <f>IF(ISBLANK($I79),"",IF(OR(EXACT(($I79),PROPER(TEXT(AG78,"dddd"))),(EXACT(($I79),PROPER(TEXT(AG77,"dddd"))))),"",IF(EXACT(($I79),(PROPER(TEXT(AG$3,"dddd")))),"",IF($K79=1,INDEX(Calendario!$D$3:$H$55,MATCH(AG$4,Calendario!$A$3:$A$55,0),MATCH($I79,Calendario!$D$2:$H$2,0)),IF($K79=2,IF(AF79="",INDEX(Calendario!$D$3:$H$55,MATCH(AG$4,Calendario!$A$3:$A$55,0),MATCH($I79,Calendario!$D$2:$H$2,0)),""),IF($K79=3,IF(AND((AE79=""),(AF79="")),INDEX(Calendario!$D$3:$H$55,MATCH(AG$4,Calendario!$A$3:$A$55,0),MATCH($I79,Calendario!$D$2:$H$2,0)),""),IF($K79=4,IF(AND((AD79=""),(AE79=""),(AF79="")),INDEX(Calendario!$D$3:$H$55,MATCH(AG$4,Calendario!$A$3:$A$55,0),MATCH($I79,Calendario!$D$2:$H$2,0)),""))))))))</f>
        <v/>
      </c>
      <c r="AH79" s="107">
        <f>IF(ISBLANK($I79),"",IF(OR(EXACT(($I79),PROPER(TEXT(AH78,"dddd"))),(EXACT(($I79),PROPER(TEXT(AH77,"dddd"))))),"",IF(EXACT(($I79),(PROPER(TEXT(AH$3,"dddd")))),"",IF($K79=1,INDEX(Calendario!$D$3:$H$55,MATCH(AH$4,Calendario!$A$3:$A$55,0),MATCH($I79,Calendario!$D$2:$H$2,0)),IF($K79=2,IF(AG79="",INDEX(Calendario!$D$3:$H$55,MATCH(AH$4,Calendario!$A$3:$A$55,0),MATCH($I79,Calendario!$D$2:$H$2,0)),""),IF($K79=3,IF(AND((AF79=""),(AG79="")),INDEX(Calendario!$D$3:$H$55,MATCH(AH$4,Calendario!$A$3:$A$55,0),MATCH($I79,Calendario!$D$2:$H$2,0)),""),IF($K79=4,IF(AND((AE79=""),(AF79=""),(AG79="")),INDEX(Calendario!$D$3:$H$55,MATCH(AH$4,Calendario!$A$3:$A$55,0),MATCH($I79,Calendario!$D$2:$H$2,0)),""))))))))</f>
        <v>44705</v>
      </c>
      <c r="AI79" s="108" t="str">
        <f>IF(ISBLANK($I79),"",IF(OR(EXACT(($I79),PROPER(TEXT(AI78,"dddd"))),(EXACT(($I79),PROPER(TEXT(AI77,"dddd"))))),"",IF(EXACT(($I79),(PROPER(TEXT(AI$3,"dddd")))),"",IF($K79=1,INDEX(Calendario!$D$3:$H$55,MATCH(AI$4,Calendario!$A$3:$A$55,0),MATCH($I79,Calendario!$D$2:$H$2,0)),IF($K79=2,IF(AH79="",INDEX(Calendario!$D$3:$H$55,MATCH(AI$4,Calendario!$A$3:$A$55,0),MATCH($I79,Calendario!$D$2:$H$2,0)),""),IF($K79=3,IF(AND((AG79=""),(AH79="")),INDEX(Calendario!$D$3:$H$55,MATCH(AI$4,Calendario!$A$3:$A$55,0),MATCH($I79,Calendario!$D$2:$H$2,0)),""),IF($K79=4,IF(AND((AF79=""),(AG79=""),(AH79="")),INDEX(Calendario!$D$3:$H$55,MATCH(AI$4,Calendario!$A$3:$A$55,0),MATCH($I79,Calendario!$D$2:$H$2,0)),""))))))))</f>
        <v/>
      </c>
      <c r="AJ79" s="108" t="str">
        <f>IF(ISBLANK($I79),"",IF(OR(EXACT(($I79),PROPER(TEXT(AJ78,"dddd"))),(EXACT(($I79),PROPER(TEXT(AJ77,"dddd"))))),"",IF(EXACT(($I79),(PROPER(TEXT(AJ$3,"dddd")))),"",IF($K79=1,INDEX(Calendario!$D$3:$H$55,MATCH(AJ$4,Calendario!$A$3:$A$55,0),MATCH($I79,Calendario!$D$2:$H$2,0)),IF($K79=2,IF(AI79="",INDEX(Calendario!$D$3:$H$55,MATCH(AJ$4,Calendario!$A$3:$A$55,0),MATCH($I79,Calendario!$D$2:$H$2,0)),""),IF($K79=3,IF(AND((AH79=""),(AI79="")),INDEX(Calendario!$D$3:$H$55,MATCH(AJ$4,Calendario!$A$3:$A$55,0),MATCH($I79,Calendario!$D$2:$H$2,0)),""),IF($K79=4,IF(AND((AG79=""),(AH79=""),(AI79="")),INDEX(Calendario!$D$3:$H$55,MATCH(AJ$4,Calendario!$A$3:$A$55,0),MATCH($I79,Calendario!$D$2:$H$2,0)),""))))))))</f>
        <v/>
      </c>
      <c r="AK79" s="108" t="str">
        <f>IF(ISBLANK($I79),"",IF(OR(EXACT(($I79),PROPER(TEXT(AK78,"dddd"))),(EXACT(($I79),PROPER(TEXT(AK77,"dddd"))))),"",IF(EXACT(($I79),(PROPER(TEXT(AK$3,"dddd")))),"",IF($K79=1,INDEX(Calendario!$D$3:$H$55,MATCH(AK$4,Calendario!$A$3:$A$55,0),MATCH($I79,Calendario!$D$2:$H$2,0)),IF($K79=2,IF(AJ79="",INDEX(Calendario!$D$3:$H$55,MATCH(AK$4,Calendario!$A$3:$A$55,0),MATCH($I79,Calendario!$D$2:$H$2,0)),""),IF($K79=3,IF(AND((AI79=""),(AJ79="")),INDEX(Calendario!$D$3:$H$55,MATCH(AK$4,Calendario!$A$3:$A$55,0),MATCH($I79,Calendario!$D$2:$H$2,0)),""),IF($K79=4,IF(AND((AH79=""),(AI79=""),(AJ79="")),INDEX(Calendario!$D$3:$H$55,MATCH(AK$4,Calendario!$A$3:$A$55,0),MATCH($I79,Calendario!$D$2:$H$2,0)),""))))))))</f>
        <v/>
      </c>
      <c r="AL79" s="108">
        <f>IF(ISBLANK($I79),"",IF(OR(EXACT(($I79),PROPER(TEXT(AL78,"dddd"))),(EXACT(($I79),PROPER(TEXT(AL77,"dddd"))))),"",IF(EXACT(($I79),(PROPER(TEXT(AL$3,"dddd")))),"",IF($K79=1,INDEX(Calendario!$D$3:$H$55,MATCH(AL$4,Calendario!$A$3:$A$55,0),MATCH($I79,Calendario!$D$2:$H$2,0)),IF($K79=2,IF(AK79="",INDEX(Calendario!$D$3:$H$55,MATCH(AL$4,Calendario!$A$3:$A$55,0),MATCH($I79,Calendario!$D$2:$H$2,0)),""),IF($K79=3,IF(AND((AJ79=""),(AK79="")),INDEX(Calendario!$D$3:$H$55,MATCH(AL$4,Calendario!$A$3:$A$55,0),MATCH($I79,Calendario!$D$2:$H$2,0)),""),IF($K79=4,IF(AND((AI79=""),(AJ79=""),(AK79="")),INDEX(Calendario!$D$3:$H$55,MATCH(AL$4,Calendario!$A$3:$A$55,0),MATCH($I79,Calendario!$D$2:$H$2,0)),""))))))))</f>
        <v>44733</v>
      </c>
      <c r="AM79" s="108" t="str">
        <f>IF(ISBLANK($I79),"",IF(OR(EXACT(($I79),PROPER(TEXT(AM78,"dddd"))),(EXACT(($I79),PROPER(TEXT(AM77,"dddd"))))),"",IF(EXACT(($I79),(PROPER(TEXT(AM$3,"dddd")))),"",IF($K79=1,INDEX(Calendario!$D$3:$H$55,MATCH(AM$4,Calendario!$A$3:$A$55,0),MATCH($I79,Calendario!$D$2:$H$2,0)),IF($K79=2,IF(AL79="",INDEX(Calendario!$D$3:$H$55,MATCH(AM$4,Calendario!$A$3:$A$55,0),MATCH($I79,Calendario!$D$2:$H$2,0)),""),IF($K79=3,IF(AND((AK79=""),(AL79="")),INDEX(Calendario!$D$3:$H$55,MATCH(AM$4,Calendario!$A$3:$A$55,0),MATCH($I79,Calendario!$D$2:$H$2,0)),""),IF($K79=4,IF(AND((AJ79=""),(AK79=""),(AL79="")),INDEX(Calendario!$D$3:$H$55,MATCH(AM$4,Calendario!$A$3:$A$55,0),MATCH($I79,Calendario!$D$2:$H$2,0)),""))))))))</f>
        <v/>
      </c>
      <c r="AN79" s="107" t="str">
        <f>IF(ISBLANK($I79),"",IF(OR(EXACT(($I79),PROPER(TEXT(AN78,"dddd"))),(EXACT(($I79),PROPER(TEXT(AN77,"dddd"))))),"",IF(EXACT(($I79),(PROPER(TEXT(AN$3,"dddd")))),"",IF($K79=1,INDEX(Calendario!$D$3:$H$55,MATCH(AN$4,Calendario!$A$3:$A$55,0),MATCH($I79,Calendario!$D$2:$H$2,0)),IF($K79=2,IF(AM79="",INDEX(Calendario!$D$3:$H$55,MATCH(AN$4,Calendario!$A$3:$A$55,0),MATCH($I79,Calendario!$D$2:$H$2,0)),""),IF($K79=3,IF(AND((AL79=""),(AM79="")),INDEX(Calendario!$D$3:$H$55,MATCH(AN$4,Calendario!$A$3:$A$55,0),MATCH($I79,Calendario!$D$2:$H$2,0)),""),IF($K79=4,IF(AND((AK79=""),(AL79=""),(AM79="")),INDEX(Calendario!$D$3:$H$55,MATCH(AN$4,Calendario!$A$3:$A$55,0),MATCH($I79,Calendario!$D$2:$H$2,0)),""))))))))</f>
        <v/>
      </c>
      <c r="AO79" s="107" t="str">
        <f>IF(ISBLANK($I79),"",IF(OR(EXACT(($I79),PROPER(TEXT(AO78,"dddd"))),(EXACT(($I79),PROPER(TEXT(AO77,"dddd"))))),"",IF(EXACT(($I79),(PROPER(TEXT(AO$3,"dddd")))),"",IF($K79=1,INDEX(Calendario!$D$3:$H$55,MATCH(AO$4,Calendario!$A$3:$A$55,0),MATCH($I79,Calendario!$D$2:$H$2,0)),IF($K79=2,IF(AN79="",INDEX(Calendario!$D$3:$H$55,MATCH(AO$4,Calendario!$A$3:$A$55,0),MATCH($I79,Calendario!$D$2:$H$2,0)),""),IF($K79=3,IF(AND((AM79=""),(AN79="")),INDEX(Calendario!$D$3:$H$55,MATCH(AO$4,Calendario!$A$3:$A$55,0),MATCH($I79,Calendario!$D$2:$H$2,0)),""),IF($K79=4,IF(AND((AL79=""),(AM79=""),(AN79="")),INDEX(Calendario!$D$3:$H$55,MATCH(AO$4,Calendario!$A$3:$A$55,0),MATCH($I79,Calendario!$D$2:$H$2,0)),""))))))))</f>
        <v/>
      </c>
      <c r="AP79" s="107">
        <f>IF(ISBLANK($I79),"",IF(OR(EXACT(($I79),PROPER(TEXT(AP78,"dddd"))),(EXACT(($I79),PROPER(TEXT(AP77,"dddd"))))),"",IF(EXACT(($I79),(PROPER(TEXT(AP$3,"dddd")))),"",IF($K79=1,INDEX(Calendario!$D$3:$H$55,MATCH(AP$4,Calendario!$A$3:$A$55,0),MATCH($I79,Calendario!$D$2:$H$2,0)),IF($K79=2,IF(AO79="",INDEX(Calendario!$D$3:$H$55,MATCH(AP$4,Calendario!$A$3:$A$55,0),MATCH($I79,Calendario!$D$2:$H$2,0)),""),IF($K79=3,IF(AND((AN79=""),(AO79="")),INDEX(Calendario!$D$3:$H$55,MATCH(AP$4,Calendario!$A$3:$A$55,0),MATCH($I79,Calendario!$D$2:$H$2,0)),""),IF($K79=4,IF(AND((AM79=""),(AN79=""),(AO79="")),INDEX(Calendario!$D$3:$H$55,MATCH(AP$4,Calendario!$A$3:$A$55,0),MATCH($I79,Calendario!$D$2:$H$2,0)),""))))))))</f>
        <v>44761</v>
      </c>
      <c r="AQ79" s="107" t="str">
        <f>IF(ISBLANK($I79),"",IF(OR(EXACT(($I79),PROPER(TEXT(AQ78,"dddd"))),(EXACT(($I79),PROPER(TEXT(AQ77,"dddd"))))),"",IF(EXACT(($I79),(PROPER(TEXT(AQ$3,"dddd")))),"",IF($K79=1,INDEX(Calendario!$D$3:$H$55,MATCH(AQ$4,Calendario!$A$3:$A$55,0),MATCH($I79,Calendario!$D$2:$H$2,0)),IF($K79=2,IF(AP79="",INDEX(Calendario!$D$3:$H$55,MATCH(AQ$4,Calendario!$A$3:$A$55,0),MATCH($I79,Calendario!$D$2:$H$2,0)),""),IF($K79=3,IF(AND((AO79=""),(AP79="")),INDEX(Calendario!$D$3:$H$55,MATCH(AQ$4,Calendario!$A$3:$A$55,0),MATCH($I79,Calendario!$D$2:$H$2,0)),""),IF($K79=4,IF(AND((AN79=""),(AO79=""),(AP79="")),INDEX(Calendario!$D$3:$H$55,MATCH(AQ$4,Calendario!$A$3:$A$55,0),MATCH($I79,Calendario!$D$2:$H$2,0)),""))))))))</f>
        <v/>
      </c>
      <c r="AR79" s="108" t="str">
        <f>IF(ISBLANK($I79),"",IF(OR(EXACT(($I79),PROPER(TEXT(AR78,"dddd"))),(EXACT(($I79),PROPER(TEXT(AR77,"dddd"))))),"",IF(EXACT(($I79),(PROPER(TEXT(AR$3,"dddd")))),"",IF($K79=1,INDEX(Calendario!$D$3:$H$55,MATCH(AR$4,Calendario!$A$3:$A$55,0),MATCH($I79,Calendario!$D$2:$H$2,0)),IF($K79=2,IF(AQ79="",INDEX(Calendario!$D$3:$H$55,MATCH(AR$4,Calendario!$A$3:$A$55,0),MATCH($I79,Calendario!$D$2:$H$2,0)),""),IF($K79=3,IF(AND((AP79=""),(AQ79="")),INDEX(Calendario!$D$3:$H$55,MATCH(AR$4,Calendario!$A$3:$A$55,0),MATCH($I79,Calendario!$D$2:$H$2,0)),""),IF($K79=4,IF(AND((AO79=""),(AP79=""),(AQ79="")),INDEX(Calendario!$D$3:$H$55,MATCH(AR$4,Calendario!$A$3:$A$55,0),MATCH($I79,Calendario!$D$2:$H$2,0)),""))))))))</f>
        <v/>
      </c>
      <c r="AS79" s="108" t="str">
        <f>IF(ISBLANK($I79),"",IF(OR(EXACT(($I79),PROPER(TEXT(AS78,"dddd"))),(EXACT(($I79),PROPER(TEXT(AS77,"dddd"))))),"",IF(EXACT(($I79),(PROPER(TEXT(AS$3,"dddd")))),"",IF($K79=1,INDEX(Calendario!$D$3:$H$55,MATCH(AS$4,Calendario!$A$3:$A$55,0),MATCH($I79,Calendario!$D$2:$H$2,0)),IF($K79=2,IF(AR79="",INDEX(Calendario!$D$3:$H$55,MATCH(AS$4,Calendario!$A$3:$A$55,0),MATCH($I79,Calendario!$D$2:$H$2,0)),""),IF($K79=3,IF(AND((AQ79=""),(AR79="")),INDEX(Calendario!$D$3:$H$55,MATCH(AS$4,Calendario!$A$3:$A$55,0),MATCH($I79,Calendario!$D$2:$H$2,0)),""),IF($K79=4,IF(AND((AP79=""),(AQ79=""),(AR79="")),INDEX(Calendario!$D$3:$H$55,MATCH(AS$4,Calendario!$A$3:$A$55,0),MATCH($I79,Calendario!$D$2:$H$2,0)),""))))))))</f>
        <v/>
      </c>
      <c r="AT79" s="108">
        <f>IF(ISBLANK($I79),"",IF(OR(EXACT(($I79),PROPER(TEXT(AT78,"dddd"))),(EXACT(($I79),PROPER(TEXT(AT77,"dddd"))))),"",IF(EXACT(($I79),(PROPER(TEXT(AT$3,"dddd")))),"",IF($K79=1,INDEX(Calendario!$D$3:$H$55,MATCH(AT$4,Calendario!$A$3:$A$55,0),MATCH($I79,Calendario!$D$2:$H$2,0)),IF($K79=2,IF(AS79="",INDEX(Calendario!$D$3:$H$55,MATCH(AT$4,Calendario!$A$3:$A$55,0),MATCH($I79,Calendario!$D$2:$H$2,0)),""),IF($K79=3,IF(AND((AR79=""),(AS79="")),INDEX(Calendario!$D$3:$H$55,MATCH(AT$4,Calendario!$A$3:$A$55,0),MATCH($I79,Calendario!$D$2:$H$2,0)),""),IF($K79=4,IF(AND((AQ79=""),(AR79=""),(AS79="")),INDEX(Calendario!$D$3:$H$55,MATCH(AT$4,Calendario!$A$3:$A$55,0),MATCH($I79,Calendario!$D$2:$H$2,0)),""))))))))</f>
        <v>44789</v>
      </c>
      <c r="AU79" s="108" t="str">
        <f>IF(ISBLANK($I79),"",IF(OR(EXACT(($I79),PROPER(TEXT(AU78,"dddd"))),(EXACT(($I79),PROPER(TEXT(AU77,"dddd"))))),"",IF(EXACT(($I79),(PROPER(TEXT(AU$3,"dddd")))),"",IF($K79=1,INDEX(Calendario!$D$3:$H$55,MATCH(AU$4,Calendario!$A$3:$A$55,0),MATCH($I79,Calendario!$D$2:$H$2,0)),IF($K79=2,IF(AT79="",INDEX(Calendario!$D$3:$H$55,MATCH(AU$4,Calendario!$A$3:$A$55,0),MATCH($I79,Calendario!$D$2:$H$2,0)),""),IF($K79=3,IF(AND((AS79=""),(AT79="")),INDEX(Calendario!$D$3:$H$55,MATCH(AU$4,Calendario!$A$3:$A$55,0),MATCH($I79,Calendario!$D$2:$H$2,0)),""),IF($K79=4,IF(AND((AR79=""),(AS79=""),(AT79="")),INDEX(Calendario!$D$3:$H$55,MATCH(AU$4,Calendario!$A$3:$A$55,0),MATCH($I79,Calendario!$D$2:$H$2,0)),""))))))))</f>
        <v/>
      </c>
      <c r="AV79" s="107" t="str">
        <f>IF(ISBLANK($I79),"",IF(OR(EXACT(($I79),PROPER(TEXT(AV78,"dddd"))),(EXACT(($I79),PROPER(TEXT(AV77,"dddd"))))),"",IF(EXACT(($I79),(PROPER(TEXT(AV$3,"dddd")))),"",IF($K79=1,INDEX(Calendario!$D$3:$H$55,MATCH(AV$4,Calendario!$A$3:$A$55,0),MATCH($I79,Calendario!$D$2:$H$2,0)),IF($K79=2,IF(AU79="",INDEX(Calendario!$D$3:$H$55,MATCH(AV$4,Calendario!$A$3:$A$55,0),MATCH($I79,Calendario!$D$2:$H$2,0)),""),IF($K79=3,IF(AND((AT79=""),(AU79="")),INDEX(Calendario!$D$3:$H$55,MATCH(AV$4,Calendario!$A$3:$A$55,0),MATCH($I79,Calendario!$D$2:$H$2,0)),""),IF($K79=4,IF(AND((AS79=""),(AT79=""),(AU79="")),INDEX(Calendario!$D$3:$H$55,MATCH(AV$4,Calendario!$A$3:$A$55,0),MATCH($I79,Calendario!$D$2:$H$2,0)),""))))))))</f>
        <v/>
      </c>
      <c r="AW79" s="107" t="str">
        <f>IF(ISBLANK($I79),"",IF(OR(EXACT(($I79),PROPER(TEXT(AW78,"dddd"))),(EXACT(($I79),PROPER(TEXT(AW77,"dddd"))))),"",IF(EXACT(($I79),(PROPER(TEXT(AW$3,"dddd")))),"",IF($K79=1,INDEX(Calendario!$D$3:$H$55,MATCH(AW$4,Calendario!$A$3:$A$55,0),MATCH($I79,Calendario!$D$2:$H$2,0)),IF($K79=2,IF(AV79="",INDEX(Calendario!$D$3:$H$55,MATCH(AW$4,Calendario!$A$3:$A$55,0),MATCH($I79,Calendario!$D$2:$H$2,0)),""),IF($K79=3,IF(AND((AU79=""),(AV79="")),INDEX(Calendario!$D$3:$H$55,MATCH(AW$4,Calendario!$A$3:$A$55,0),MATCH($I79,Calendario!$D$2:$H$2,0)),""),IF($K79=4,IF(AND((AT79=""),(AU79=""),(AV79="")),INDEX(Calendario!$D$3:$H$55,MATCH(AW$4,Calendario!$A$3:$A$55,0),MATCH($I79,Calendario!$D$2:$H$2,0)),""))))))))</f>
        <v/>
      </c>
      <c r="AX79" s="107">
        <f>IF(ISBLANK($I79),"",IF(OR(EXACT(($I79),PROPER(TEXT(AX78,"dddd"))),(EXACT(($I79),PROPER(TEXT(AX77,"dddd"))))),"",IF(EXACT(($I79),(PROPER(TEXT(AX$3,"dddd")))),"",IF($K79=1,INDEX(Calendario!$D$3:$H$55,MATCH(AX$4,Calendario!$A$3:$A$55,0),MATCH($I79,Calendario!$D$2:$H$2,0)),IF($K79=2,IF(AW79="",INDEX(Calendario!$D$3:$H$55,MATCH(AX$4,Calendario!$A$3:$A$55,0),MATCH($I79,Calendario!$D$2:$H$2,0)),""),IF($K79=3,IF(AND((AV79=""),(AW79="")),INDEX(Calendario!$D$3:$H$55,MATCH(AX$4,Calendario!$A$3:$A$55,0),MATCH($I79,Calendario!$D$2:$H$2,0)),""),IF($K79=4,IF(AND((AU79=""),(AV79=""),(AW79="")),INDEX(Calendario!$D$3:$H$55,MATCH(AX$4,Calendario!$A$3:$A$55,0),MATCH($I79,Calendario!$D$2:$H$2,0)),""))))))))</f>
        <v>44817</v>
      </c>
      <c r="AY79" s="107" t="str">
        <f>IF(ISBLANK($I79),"",IF(OR(EXACT(($I79),PROPER(TEXT(AY78,"dddd"))),(EXACT(($I79),PROPER(TEXT(AY77,"dddd"))))),"",IF(EXACT(($I79),(PROPER(TEXT(AY$3,"dddd")))),"",IF($K79=1,INDEX(Calendario!$D$3:$H$55,MATCH(AY$4,Calendario!$A$3:$A$55,0),MATCH($I79,Calendario!$D$2:$H$2,0)),IF($K79=2,IF(AX79="",INDEX(Calendario!$D$3:$H$55,MATCH(AY$4,Calendario!$A$3:$A$55,0),MATCH($I79,Calendario!$D$2:$H$2,0)),""),IF($K79=3,IF(AND((AW79=""),(AX79="")),INDEX(Calendario!$D$3:$H$55,MATCH(AY$4,Calendario!$A$3:$A$55,0),MATCH($I79,Calendario!$D$2:$H$2,0)),""),IF($K79=4,IF(AND((AV79=""),(AW79=""),(AX79="")),INDEX(Calendario!$D$3:$H$55,MATCH(AY$4,Calendario!$A$3:$A$55,0),MATCH($I79,Calendario!$D$2:$H$2,0)),""))))))))</f>
        <v/>
      </c>
      <c r="AZ79" s="107" t="str">
        <f>IF(ISBLANK($I79),"",IF(OR(EXACT(($I79),PROPER(TEXT(AZ78,"dddd"))),(EXACT(($I79),PROPER(TEXT(AZ77,"dddd"))))),"",IF(EXACT(($I79),(PROPER(TEXT(AZ$3,"dddd")))),"",IF($K79=1,INDEX(Calendario!$D$3:$H$55,MATCH(AZ$4,Calendario!$A$3:$A$55,0),MATCH($I79,Calendario!$D$2:$H$2,0)),IF($K79=2,IF(AY79="",INDEX(Calendario!$D$3:$H$55,MATCH(AZ$4,Calendario!$A$3:$A$55,0),MATCH($I79,Calendario!$D$2:$H$2,0)),""),IF($K79=3,IF(AND((AX79=""),(AY79="")),INDEX(Calendario!$D$3:$H$55,MATCH(AZ$4,Calendario!$A$3:$A$55,0),MATCH($I79,Calendario!$D$2:$H$2,0)),""),IF($K79=4,IF(AND((AW79=""),(AX79=""),(AY79="")),INDEX(Calendario!$D$3:$H$55,MATCH(AZ$4,Calendario!$A$3:$A$55,0),MATCH($I79,Calendario!$D$2:$H$2,0)),""))))))))</f>
        <v/>
      </c>
      <c r="BA79" s="108" t="str">
        <f>IF(ISBLANK($I79),"",IF(OR(EXACT(($I79),PROPER(TEXT(BA78,"dddd"))),(EXACT(($I79),PROPER(TEXT(BA77,"dddd"))))),"",IF(EXACT(($I79),(PROPER(TEXT(BA$3,"dddd")))),"",IF($K79=1,INDEX(Calendario!$D$3:$H$55,MATCH(BA$4,Calendario!$A$3:$A$55,0),MATCH($I79,Calendario!$D$2:$H$2,0)),IF($K79=2,IF(AZ79="",INDEX(Calendario!$D$3:$H$55,MATCH(BA$4,Calendario!$A$3:$A$55,0),MATCH($I79,Calendario!$D$2:$H$2,0)),""),IF($K79=3,IF(AND((AY79=""),(AZ79="")),INDEX(Calendario!$D$3:$H$55,MATCH(BA$4,Calendario!$A$3:$A$55,0),MATCH($I79,Calendario!$D$2:$H$2,0)),""),IF($K79=4,IF(AND((AX79=""),(AY79=""),(AZ79="")),INDEX(Calendario!$D$3:$H$55,MATCH(BA$4,Calendario!$A$3:$A$55,0),MATCH($I79,Calendario!$D$2:$H$2,0)),""))))))))</f>
        <v/>
      </c>
      <c r="BB79" s="108">
        <f>IF(ISBLANK($I79),"",IF(OR(EXACT(($I79),PROPER(TEXT(BB78,"dddd"))),(EXACT(($I79),PROPER(TEXT(BB77,"dddd"))))),"",IF(EXACT(($I79),(PROPER(TEXT(BB$3,"dddd")))),"",IF($K79=1,INDEX(Calendario!$D$3:$H$55,MATCH(BB$4,Calendario!$A$3:$A$55,0),MATCH($I79,Calendario!$D$2:$H$2,0)),IF($K79=2,IF(BA79="",INDEX(Calendario!$D$3:$H$55,MATCH(BB$4,Calendario!$A$3:$A$55,0),MATCH($I79,Calendario!$D$2:$H$2,0)),""),IF($K79=3,IF(AND((AZ79=""),(BA79="")),INDEX(Calendario!$D$3:$H$55,MATCH(BB$4,Calendario!$A$3:$A$55,0),MATCH($I79,Calendario!$D$2:$H$2,0)),""),IF($K79=4,IF(AND((AY79=""),(AZ79=""),(BA79="")),INDEX(Calendario!$D$3:$H$55,MATCH(BB$4,Calendario!$A$3:$A$55,0),MATCH($I79,Calendario!$D$2:$H$2,0)),""))))))))</f>
        <v>44845</v>
      </c>
      <c r="BC79" s="108" t="str">
        <f>IF(ISBLANK($I79),"",IF(OR(EXACT(($I79),PROPER(TEXT(BC78,"dddd"))),(EXACT(($I79),PROPER(TEXT(BC77,"dddd"))))),"",IF(EXACT(($I79),(PROPER(TEXT(BC$3,"dddd")))),"",IF($K79=1,INDEX(Calendario!$D$3:$H$55,MATCH(BC$4,Calendario!$A$3:$A$55,0),MATCH($I79,Calendario!$D$2:$H$2,0)),IF($K79=2,IF(BB79="",INDEX(Calendario!$D$3:$H$55,MATCH(BC$4,Calendario!$A$3:$A$55,0),MATCH($I79,Calendario!$D$2:$H$2,0)),""),IF($K79=3,IF(AND((BA79=""),(BB79="")),INDEX(Calendario!$D$3:$H$55,MATCH(BC$4,Calendario!$A$3:$A$55,0),MATCH($I79,Calendario!$D$2:$H$2,0)),""),IF($K79=4,IF(AND((AZ79=""),(BA79=""),(BB79="")),INDEX(Calendario!$D$3:$H$55,MATCH(BC$4,Calendario!$A$3:$A$55,0),MATCH($I79,Calendario!$D$2:$H$2,0)),""))))))))</f>
        <v/>
      </c>
      <c r="BD79" s="108" t="str">
        <f>IF(ISBLANK($I79),"",IF(OR(EXACT(($I79),PROPER(TEXT(BD78,"dddd"))),(EXACT(($I79),PROPER(TEXT(BD77,"dddd"))))),"",IF(EXACT(($I79),(PROPER(TEXT(BD$3,"dddd")))),"",IF($K79=1,INDEX(Calendario!$D$3:$H$55,MATCH(BD$4,Calendario!$A$3:$A$55,0),MATCH($I79,Calendario!$D$2:$H$2,0)),IF($K79=2,IF(BC79="",INDEX(Calendario!$D$3:$H$55,MATCH(BD$4,Calendario!$A$3:$A$55,0),MATCH($I79,Calendario!$D$2:$H$2,0)),""),IF($K79=3,IF(AND((BB79=""),(BC79="")),INDEX(Calendario!$D$3:$H$55,MATCH(BD$4,Calendario!$A$3:$A$55,0),MATCH($I79,Calendario!$D$2:$H$2,0)),""),IF($K79=4,IF(AND((BA79=""),(BB79=""),(BC79="")),INDEX(Calendario!$D$3:$H$55,MATCH(BD$4,Calendario!$A$3:$A$55,0),MATCH($I79,Calendario!$D$2:$H$2,0)),""))))))))</f>
        <v/>
      </c>
      <c r="BE79" s="107" t="str">
        <f>IF(ISBLANK($I79),"",IF(OR(EXACT(($I79),PROPER(TEXT(BE78,"dddd"))),(EXACT(($I79),PROPER(TEXT(BE77,"dddd"))))),"",IF(EXACT(($I79),(PROPER(TEXT(BE$3,"dddd")))),"",IF($K79=1,INDEX(Calendario!$D$3:$H$55,MATCH(BE$4,Calendario!$A$3:$A$55,0),MATCH($I79,Calendario!$D$2:$H$2,0)),IF($K79=2,IF(BD79="",INDEX(Calendario!$D$3:$H$55,MATCH(BE$4,Calendario!$A$3:$A$55,0),MATCH($I79,Calendario!$D$2:$H$2,0)),""),IF($K79=3,IF(AND((BC79=""),(BD79="")),INDEX(Calendario!$D$3:$H$55,MATCH(BE$4,Calendario!$A$3:$A$55,0),MATCH($I79,Calendario!$D$2:$H$2,0)),""),IF($K79=4,IF(AND((BB79=""),(BC79=""),(BD79="")),INDEX(Calendario!$D$3:$H$55,MATCH(BE$4,Calendario!$A$3:$A$55,0),MATCH($I79,Calendario!$D$2:$H$2,0)),""))))))))</f>
        <v/>
      </c>
      <c r="BF79" s="107">
        <f>IF(ISBLANK($I79),"",IF(OR(EXACT(($I79),PROPER(TEXT(BF78,"dddd"))),(EXACT(($I79),PROPER(TEXT(BF77,"dddd"))))),"",IF(EXACT(($I79),(PROPER(TEXT(BF$3,"dddd")))),"",IF($K79=1,INDEX(Calendario!$D$3:$H$55,MATCH(BF$4,Calendario!$A$3:$A$55,0),MATCH($I79,Calendario!$D$2:$H$2,0)),IF($K79=2,IF(BE79="",INDEX(Calendario!$D$3:$H$55,MATCH(BF$4,Calendario!$A$3:$A$55,0),MATCH($I79,Calendario!$D$2:$H$2,0)),""),IF($K79=3,IF(AND((BD79=""),(BE79="")),INDEX(Calendario!$D$3:$H$55,MATCH(BF$4,Calendario!$A$3:$A$55,0),MATCH($I79,Calendario!$D$2:$H$2,0)),""),IF($K79=4,IF(AND((BC79=""),(BD79=""),(BE79="")),INDEX(Calendario!$D$3:$H$55,MATCH(BF$4,Calendario!$A$3:$A$55,0),MATCH($I79,Calendario!$D$2:$H$2,0)),""))))))))</f>
        <v>44873</v>
      </c>
      <c r="BG79" s="107" t="str">
        <f>IF(ISBLANK($I79),"",IF(OR(EXACT(($I79),PROPER(TEXT(BG78,"dddd"))),(EXACT(($I79),PROPER(TEXT(BG77,"dddd"))))),"",IF(EXACT(($I79),(PROPER(TEXT(BG$3,"dddd")))),"",IF($K79=1,INDEX(Calendario!$D$3:$H$55,MATCH(BG$4,Calendario!$A$3:$A$55,0),MATCH($I79,Calendario!$D$2:$H$2,0)),IF($K79=2,IF(BF79="",INDEX(Calendario!$D$3:$H$55,MATCH(BG$4,Calendario!$A$3:$A$55,0),MATCH($I79,Calendario!$D$2:$H$2,0)),""),IF($K79=3,IF(AND((BE79=""),(BF79="")),INDEX(Calendario!$D$3:$H$55,MATCH(BG$4,Calendario!$A$3:$A$55,0),MATCH($I79,Calendario!$D$2:$H$2,0)),""),IF($K79=4,IF(AND((BD79=""),(BE79=""),(BF79="")),INDEX(Calendario!$D$3:$H$55,MATCH(BG$4,Calendario!$A$3:$A$55,0),MATCH($I79,Calendario!$D$2:$H$2,0)),""))))))))</f>
        <v/>
      </c>
      <c r="BH79" s="107" t="str">
        <f>IF(ISBLANK($I79),"",IF(OR(EXACT(($I79),PROPER(TEXT(BH78,"dddd"))),(EXACT(($I79),PROPER(TEXT(BH77,"dddd"))))),"",IF(EXACT(($I79),(PROPER(TEXT(BH$3,"dddd")))),"",IF($K79=1,INDEX(Calendario!$D$3:$H$55,MATCH(BH$4,Calendario!$A$3:$A$55,0),MATCH($I79,Calendario!$D$2:$H$2,0)),IF($K79=2,IF(BG79="",INDEX(Calendario!$D$3:$H$55,MATCH(BH$4,Calendario!$A$3:$A$55,0),MATCH($I79,Calendario!$D$2:$H$2,0)),""),IF($K79=3,IF(AND((BF79=""),(BG79="")),INDEX(Calendario!$D$3:$H$55,MATCH(BH$4,Calendario!$A$3:$A$55,0),MATCH($I79,Calendario!$D$2:$H$2,0)),""),IF($K79=4,IF(AND((BE79=""),(BF79=""),(BG79="")),INDEX(Calendario!$D$3:$H$55,MATCH(BH$4,Calendario!$A$3:$A$55,0),MATCH($I79,Calendario!$D$2:$H$2,0)),""))))))))</f>
        <v/>
      </c>
      <c r="BI79" s="108" t="str">
        <f>IF(ISBLANK($I79),"",IF(OR(EXACT(($I79),PROPER(TEXT(BI78,"dddd"))),(EXACT(($I79),PROPER(TEXT(BI77,"dddd"))))),"",IF(EXACT(($I79),(PROPER(TEXT(BI$3,"dddd")))),"",IF($K79=1,INDEX(Calendario!$D$3:$H$55,MATCH(BI$4,Calendario!$A$3:$A$55,0),MATCH($I79,Calendario!$D$2:$H$2,0)),IF($K79=2,IF(BH79="",INDEX(Calendario!$D$3:$H$55,MATCH(BI$4,Calendario!$A$3:$A$55,0),MATCH($I79,Calendario!$D$2:$H$2,0)),""),IF($K79=3,IF(AND((BG79=""),(BH79="")),INDEX(Calendario!$D$3:$H$55,MATCH(BI$4,Calendario!$A$3:$A$55,0),MATCH($I79,Calendario!$D$2:$H$2,0)),""),IF($K79=4,IF(AND((BF79=""),(BG79=""),(BH79="")),INDEX(Calendario!$D$3:$H$55,MATCH(BI$4,Calendario!$A$3:$A$55,0),MATCH($I79,Calendario!$D$2:$H$2,0)),""))))))))</f>
        <v/>
      </c>
      <c r="BJ79" s="108">
        <f>IF(ISBLANK($I79),"",IF(OR(EXACT(($I79),PROPER(TEXT(BJ78,"dddd"))),(EXACT(($I79),PROPER(TEXT(BJ77,"dddd"))))),"",IF(EXACT(($I79),(PROPER(TEXT(BJ$3,"dddd")))),"",IF($K79=1,INDEX(Calendario!$D$3:$H$55,MATCH(BJ$4,Calendario!$A$3:$A$55,0),MATCH($I79,Calendario!$D$2:$H$2,0)),IF($K79=2,IF(BI79="",INDEX(Calendario!$D$3:$H$55,MATCH(BJ$4,Calendario!$A$3:$A$55,0),MATCH($I79,Calendario!$D$2:$H$2,0)),""),IF($K79=3,IF(AND((BH79=""),(BI79="")),INDEX(Calendario!$D$3:$H$55,MATCH(BJ$4,Calendario!$A$3:$A$55,0),MATCH($I79,Calendario!$D$2:$H$2,0)),""),IF($K79=4,IF(AND((BG79=""),(BH79=""),(BI79="")),INDEX(Calendario!$D$3:$H$55,MATCH(BJ$4,Calendario!$A$3:$A$55,0),MATCH($I79,Calendario!$D$2:$H$2,0)),""))))))))</f>
        <v>44901</v>
      </c>
      <c r="BK79" s="108" t="str">
        <f>IF(ISBLANK($I79),"",IF(OR(EXACT(($I79),PROPER(TEXT(BK78,"dddd"))),(EXACT(($I79),PROPER(TEXT(BK77,"dddd"))))),"",IF(EXACT(($I79),(PROPER(TEXT(BK$3,"dddd")))),"",IF($K79=1,INDEX(Calendario!$D$3:$H$55,MATCH(BK$4,Calendario!$A$3:$A$55,0),MATCH($I79,Calendario!$D$2:$H$2,0)),IF($K79=2,IF(BJ79="",INDEX(Calendario!$D$3:$H$55,MATCH(BK$4,Calendario!$A$3:$A$55,0),MATCH($I79,Calendario!$D$2:$H$2,0)),""),IF($K79=3,IF(AND((BI79=""),(BJ79="")),INDEX(Calendario!$D$3:$H$55,MATCH(BK$4,Calendario!$A$3:$A$55,0),MATCH($I79,Calendario!$D$2:$H$2,0)),""),IF($K79=4,IF(AND((BH79=""),(BI79=""),(BJ79="")),INDEX(Calendario!$D$3:$H$55,MATCH(BK$4,Calendario!$A$3:$A$55,0),MATCH($I79,Calendario!$D$2:$H$2,0)),""))))))))</f>
        <v/>
      </c>
      <c r="BL79" s="108" t="str">
        <f>IF(ISBLANK($I79),"",IF(OR(EXACT(($I79),PROPER(TEXT(BL78,"dddd"))),(EXACT(($I79),PROPER(TEXT(BL77,"dddd"))))),"",IF(EXACT(($I79),(PROPER(TEXT(BL$3,"dddd")))),"",IF($K79=1,INDEX(Calendario!$D$3:$H$55,MATCH(BL$4,Calendario!$A$3:$A$55,0),MATCH($I79,Calendario!$D$2:$H$2,0)),IF($K79=2,IF(BK79="",INDEX(Calendario!$D$3:$H$55,MATCH(BL$4,Calendario!$A$3:$A$55,0),MATCH($I79,Calendario!$D$2:$H$2,0)),""),IF($K79=3,IF(AND((BJ79=""),(BK79="")),INDEX(Calendario!$D$3:$H$55,MATCH(BL$4,Calendario!$A$3:$A$55,0),MATCH($I79,Calendario!$D$2:$H$2,0)),""),IF($K79=4,IF(AND((BI79=""),(BJ79=""),(BK79="")),INDEX(Calendario!$D$3:$H$55,MATCH(BL$4,Calendario!$A$3:$A$55,0),MATCH($I79,Calendario!$D$2:$H$2,0)),""))))))))</f>
        <v/>
      </c>
      <c r="BM79" s="108" t="str">
        <f>IF(ISBLANK($I79),"",IF(OR(EXACT(($I79),PROPER(TEXT(BM78,"dddd"))),(EXACT(($I79),PROPER(TEXT(BM77,"dddd"))))),"",IF(EXACT(($I79),(PROPER(TEXT(BM$3,"dddd")))),"",IF($K79=1,INDEX(Calendario!$D$3:$H$55,MATCH(BM$4,Calendario!$A$3:$A$55,0),MATCH($I79,Calendario!$D$2:$H$2,0)),IF($K79=2,IF(BL79="",INDEX(Calendario!$D$3:$H$55,MATCH(BM$4,Calendario!$A$3:$A$55,0),MATCH($I79,Calendario!$D$2:$H$2,0)),""),IF($K79=3,IF(AND((BK79=""),(BL79="")),INDEX(Calendario!$D$3:$H$55,MATCH(BM$4,Calendario!$A$3:$A$55,0),MATCH($I79,Calendario!$D$2:$H$2,0)),""),IF($K79=4,IF(AND((BJ79=""),(BK79=""),(BL79="")),INDEX(Calendario!$D$3:$H$55,MATCH(BM$4,Calendario!$A$3:$A$55,0),MATCH($I79,Calendario!$D$2:$H$2,0)),""))))))))</f>
        <v/>
      </c>
      <c r="BO79" s="88" t="s">
        <v>1446</v>
      </c>
    </row>
    <row r="80" spans="1:67" s="88" customFormat="1" ht="26.25" customHeight="1" x14ac:dyDescent="0.25">
      <c r="A80" s="178">
        <f t="shared" si="1"/>
        <v>59</v>
      </c>
      <c r="B80" s="176" t="s">
        <v>1285</v>
      </c>
      <c r="C80" s="176" t="s">
        <v>1597</v>
      </c>
      <c r="D80" s="177" t="str">
        <f>IF(ISNA(VLOOKUP(C80,TSeccBS!$D:$H,5,FALSE)),"",VLOOKUP(C80,TSeccBS!$D:$H,5,FALSE))</f>
        <v>CALI</v>
      </c>
      <c r="E80" s="176" t="s">
        <v>1446</v>
      </c>
      <c r="F80" s="176" t="s">
        <v>73</v>
      </c>
      <c r="G80" s="177" t="str">
        <f>IF(ISNA(VLOOKUP(F80,Tmunic!$C$2:$D$1160,2,FALSE)),"",VLOOKUP(F80,Tmunic!$C$2:$D$1160,2,FALSE))</f>
        <v>UB PALMIRA</v>
      </c>
      <c r="H80" s="184" t="str">
        <f>IF(ISNA(VLOOKUP(G80,TDirReg!$F$1:$H$184,3,0)),"",VLOOKUP(G80,TDirReg!$F$1:$H$184,3,0))</f>
        <v>Calle 23 N° 33 - 81</v>
      </c>
      <c r="I80" s="196" t="s">
        <v>126</v>
      </c>
      <c r="J80" s="195" t="s">
        <v>134</v>
      </c>
      <c r="K80" s="197">
        <v>3</v>
      </c>
      <c r="L80" s="202">
        <f t="shared" si="2"/>
        <v>13</v>
      </c>
      <c r="M80" s="107" t="str">
        <f>IF(ISBLANK($I80),"",IF(EXACT(($I80),(PROPER(TEXT(M$3,"dddd")))),"",IF(EXACT(M$4,$J80),IF($K80=1,INDEX(Calendario!$D$3:$H$55,MATCH(M$4,Calendario!$A$3:$A$55,0),MATCH($I80,Calendario!$D$2:$H$2,0)),INDEX(Calendario!$D$3:$H$55,MATCH($J80,Calendario!$A$3:$A$55,0),MATCH($I80,Calendario!$D$2:$H$2,0))),"")))</f>
        <v/>
      </c>
      <c r="N80" s="107" t="str">
        <f>IF(ISBLANK($I80),"",IF(OR(EXACT(($I80),PROPER(TEXT(N78,"dddd"))),(EXACT(($I80),PROPER(TEXT(N79,"dddd"))))),"",IF(EXACT(($I80),(PROPER(TEXT(N$3,"dddd")))),"",IF(EXACT(N$4,$J80),IF(M80="",IF(OR(($K80=4),($K80=3),($K80=2),($K80=1)),INDEX(Calendario!$D$3:$H$55,MATCH(N$4,Calendario!$A$3:$A$55,0),MATCH($I80,Calendario!$D$2:$H$2,0)),"")),IF($K80=1,IF(AND(M80="",EXACT((N$4),(CONCATENATE(Calendario!$A$1," ",(MID($J80,8,2))+1)))),INDEX(Calendario!$D$3:$H$55,MATCH(N$4,Calendario!$A$3:$A$55,0),MATCH($I80,Calendario!$D$2:$H$2,0)),IF(M80="","",INDEX(Calendario!$D$3:$H$55,MATCH(N$4,Calendario!$A$3:$A$55,0),MATCH($I80,Calendario!$D$2:$H$2,0)))),IF($K80=2,IF(M80="",IF(EXACT($K80,N$4),INDEX(Calendario!$D$3:$H$55,MATCH(N$4,Calendario!$A$3:$A$55,0),MATCH($I80,Calendario!$D$2:$H$2,0)),""),""),IF($K80=3,IF((M80=""),IF(EXACT($K80,N$4),INDEX(Calendario!$D$3:$H$55,MATCH(N$4,Calendario!$A$3:$A$55,0),MATCH($I80,Calendario!$D$2:$H$2,0)),""),""),IF($K80=4,IF((M80=""),IF(EXACT($K80,N$4),INDEX(Calendario!$D$3:$H$55,MATCH(N$4,Calendario!$A$3:$A$55,0),MATCH($I80,Calendario!$D$2:$H$2,0)),""),""),1))))))))</f>
        <v/>
      </c>
      <c r="O80" s="107" t="str">
        <f>IF(ISBLANK($I80),"",IF(EXACT(($I80),(PROPER(TEXT(O$3,"dddd")))),"",IF(OR(EXACT(($I80),PROPER(TEXT(O78,"dddd"))),(EXACT(($I80),PROPER(TEXT(O79,"dddd"))))),"",IF(EXACT(O$4,$J80),IF(N80="",IF(OR(($K80=4),($K80=3),($K80=2),($K80=1)),INDEX(Calendario!$D$3:$H$55,MATCH(O$4,Calendario!$A$3:$A$55,0),MATCH($I80,Calendario!$D$2:$H$2,0)),"")),IF($K80=1,IF(AND(M80="",EXACT((O$4),(CONCATENATE(Calendario!$A$1," ",(MID($J80,8,2))+1)))),INDEX(Calendario!$D$3:$H$55,MATCH(O$4,Calendario!$A$3:$A$55,0),MATCH($I80,Calendario!$D$2:$H$2,0)),IF(N80="",IF(EXACT(($I80),(PROPER(TEXT(N$3,"dddd")))),INDEX(Calendario!$D$3:$H$55,MATCH(O$4,Calendario!$A$3:$A$55,0),MATCH($I80,Calendario!$D$2:$H$2,0)),""),INDEX(Calendario!$D$3:$H$55,MATCH(O$4,Calendario!$A$3:$A$55,0),MATCH($I80,Calendario!$D$2:$H$2,0)))),IF(EXACT($M$4,"Semana 1"),IF($K80=2,IF(N80="",IF(OR(($J80="Semana 1"),($J80="Semana 2"),($J80="Semana 3")),INDEX(Calendario!$D$3:$H$55,MATCH(O$4,Calendario!$A$3:$A$55,0),MATCH($I80,Calendario!$D$2:$H$2,0)),""),""),IF($K80=3,IF(AND((M80=""),(N80="")),IF(OR(($J80="Semana 1"),($J80="Semana 2"),($J80="Semana 3")),INDEX(Calendario!$D$3:$H$55,MATCH(O$4,Calendario!$A$3:$A$55,0),MATCH($I80,Calendario!$D$2:$H$2,0)),""),""),IF($K80=4,IF(AND((M80=""),(N80="")),IF(OR(($J80="Semana 1"),($J80="Semana 2"),($J80="Semana 3")),INDEX(Calendario!$D$3:$H$55,MATCH(O$4,Calendario!$A$3:$A$55,0),MATCH($I80,Calendario!$D$2:$H$2,0)),""),"")))),IF($K80=2,IF(N80="",IF(OR(($J80="Semana 1"),($J80="Semana 2")),INDEX(Calendario!$D$3:$H$55,MATCH(O$4,Calendario!$A$3:$A$55,0),MATCH($I80,Calendario!$D$2:$H$2,0)),""),""),IF($K80=3,IF(AND((M80=""),(N80="")),IF(OR(($J80="Semana 1"),($J80="Semana 2")),INDEX(Calendario!$D$3:$H$55,MATCH(O$4,Calendario!$A$3:$A$55,0),MATCH($I80,Calendario!$D$2:$H$2,0)),""),""),IF($K80=4,IF(AND((M80=""),(N80="")),IF(OR(($J80="Semana 1"),($J80="Semana 2")),INDEX(Calendario!$D$3:$H$55,MATCH(O$4,Calendario!$A$3:$A$55,0),MATCH($I80,Calendario!$D$2:$H$2,0)),""),""))))))))))</f>
        <v/>
      </c>
      <c r="P80" s="107" t="str">
        <f>IF(ISBLANK($I80),"",IF(EXACT(($I80),(PROPER(TEXT(P$3,"dddd")))),"",IF(OR(EXACT(($I80),PROPER(TEXT(P78,"dddd"))),(EXACT(($I80),PROPER(TEXT(P79,"dddd"))))),"",IF(EXACT(P$4,$J80),IF(O80="",IF(OR(($K80=4),($K80=3),($K80=2),($K80=1)),INDEX(Calendario!$D$3:$H$55,MATCH(P$4,Calendario!$A$3:$A$55,0),MATCH($I80,Calendario!$D$2:$H$2,0)),"")),IF($K80=1,IF(AND(M80="",EXACT((P$4),(CONCATENATE(Calendario!$A$1," ",(MID($J80,8,2))+1)))),INDEX(Calendario!$D$3:$H$55,MATCH(P$4,Calendario!$A$3:$A$55,0),MATCH($I80,Calendario!$D$2:$H$2,0)),IF(O80="",IF(EXACT(($I80),(PROPER(TEXT(O$3,"dddd")))),INDEX(Calendario!$D$3:$H$55,MATCH(P$4,Calendario!$A$3:$A$55,0),MATCH($I80,Calendario!$D$2:$H$2,0)),""),INDEX(Calendario!$D$3:$H$55,MATCH(P$4,Calendario!$A$3:$A$55,0),MATCH($I80,Calendario!$D$2:$H$2,0)))),IF(EXACT($M$4,"Semana 1"),IF($K80=2,IF(O80="",IF(OR(($J80="Semana 1"),($J80="Semana 2"),($J80="Semana 3"),($J80="Semana 4")),INDEX(Calendario!$D$3:$H$55,MATCH(P$4,Calendario!$A$3:$A$55,0),MATCH($I80,Calendario!$D$2:$H$2,0)),""),""),IF($K80=3,IF(AND((N80=""),(O80="")),IF(OR(($J80="Semana 1"),($J80="Semana 2"),($J80="Semana 3"),($J80="Semana 4")),INDEX(Calendario!$D$3:$H$55,MATCH(P$4,Calendario!$A$3:$A$55,0),MATCH($I80,Calendario!$D$2:$H$2,0)),""),""),IF($K80=4,IF(AND((M80=""),(N80=""),(O80="")),IF(OR(($J80="Semana 1"),($J80="Semana 2"),($J80="Semana 3"),($J80="Semana 4")),INDEX(Calendario!$D$3:$H$55,MATCH(P$4,Calendario!$A$3:$A$55,0),MATCH($I80,Calendario!$D$2:$H$2,0)),""),"")))),IF($K80=2,IF(O80="",IF(OR(($J80="Semana 1"),($J80="Semana 2"),($J80="Semana 3")),INDEX(Calendario!$D$3:$H$55,MATCH(P$4,Calendario!$A$3:$A$55,0),MATCH($I80,Calendario!$D$2:$H$2,0)),""),""),IF($K80=3,IF(AND((N80=""),(O80="")),IF(OR(($J80="Semana 1"),($J80="Semana 2"),($J80="Semana 3")),INDEX(Calendario!$D$3:$H$55,MATCH(P$4,Calendario!$A$3:$A$55,0),MATCH($I80,Calendario!$D$2:$H$2,0)),""),""),IF($K80=4,IF(AND((M80=""),(N80=""),(O80="")),IF(OR(($J80="Semana 1"),($J80="Semana 2"),($J80="Semana 3")),INDEX(Calendario!$D$3:$H$55,MATCH(P$4,Calendario!$A$3:$A$55,0),MATCH($I80,Calendario!$D$2:$H$2,0)),""),""))))))))))</f>
        <v/>
      </c>
      <c r="Q80" s="107">
        <f>IF(ISBLANK($I80),"",IF(EXACT(($I80),(PROPER(TEXT(Q$3,"dddd")))),"",IF(OR(EXACT(($I80),PROPER(TEXT(Q78,"dddd"))),(EXACT(($I80),PROPER(TEXT(Q79,"dddd"))))),"",IF(EXACT(Q$4,$J80),IF(P80="",IF(OR(($K80=4),($K80=3),($K80=2),($K80=1)),INDEX(Calendario!$D$3:$H$55,MATCH(Q$4,Calendario!$A$3:$A$55,0),MATCH($I80,Calendario!$D$2:$H$2,0)),"")),IF($K80=1,IF(AND(M80="",EXACT((Q$4),(CONCATENATE(Calendario!$A$1," ",(MID($J80,8,2))+1)))),INDEX(Calendario!$D$3:$H$55,MATCH(Q$4,Calendario!$A$3:$A$55,0),MATCH($I80,Calendario!$D$2:$H$2,0)),IF(P80="","",INDEX(Calendario!$D$3:$H$55,MATCH(Q$4,Calendario!$A$3:$A$55,0),MATCH($I80,Calendario!$D$2:$H$2,0)))),IF(EXACT($M$4,"Semana 1"),IF($K80=2,IF(P80="",IF(OR(($J80="Semana 1"),($J80="Semana 2"),($J80="Semana 3"),($J80="Semana 4"),($J80="Semana 5")),INDEX(Calendario!$D$3:$H$55,MATCH(Q$4,Calendario!$A$3:$A$55,0),MATCH($I80,Calendario!$D$2:$H$2,0)),""),""),IF($K80=3,IF(AND((O80=""),(P80="")),IF(OR(($J80="Semana 1"),($J80="Semana 2"),($J80="Semana 3"),($J80="Semana 4"),($J80="Semana 5")),INDEX(Calendario!$D$3:$H$55,MATCH(Q$4,Calendario!$A$3:$A$55,0),MATCH($I80,Calendario!$D$2:$H$2,0)),""),""),IF($K80=4,IF(AND((N80=""),(O80=""),(P80="")),IF(OR(($J80="Semana 1"),($J80="Semana 2"),($J80="Semana 3"),($J80="Semana 4"),($J80="Semana 5")),INDEX(Calendario!$D$3:$H$55,MATCH(Q$4,Calendario!$A$3:$A$55,0),MATCH($I80,Calendario!$D$2:$H$2,0)),""),"")))),IF($K80=2,IF(P80="",IF(OR(($J80="Semana 1"),($J80="Semana 2"),($J80="Semana 3"),($J80="Semana 4")),INDEX(Calendario!$D$3:$H$55,MATCH(Q$4,Calendario!$A$3:$A$55,0),MATCH($I80,Calendario!$D$2:$H$2,0)),""),""),IF($K80=3,IF(AND((O80=""),(P80="")),IF(OR(($J80="Semana 1"),($J80="Semana 2"),($J80="Semana 3"),($J80="Semana 4")),INDEX(Calendario!$D$3:$H$55,MATCH(Q$4,Calendario!$A$3:$A$55,0),MATCH($I80,Calendario!$D$2:$H$2,0)),""),""),IF($K80=4,IF(AND((N80=""),(O80=""),(P80="")),IF(OR(($J80="Semana 1"),($J80="Semana 2"),($J80="Semana 3"),($J80="Semana 4")),INDEX(Calendario!$D$3:$H$55,MATCH(Q$4,Calendario!$A$3:$A$55,0),MATCH($I80,Calendario!$D$2:$H$2,0)),""),""))))))))))</f>
        <v>44586</v>
      </c>
      <c r="R80" s="108" t="str">
        <f>IF(ISBLANK($I80),"",IF(EXACT(($I80),(PROPER(TEXT(R$3,"dddd")))),"",IF(OR(EXACT(($I80),PROPER(TEXT(R78,"dddd"))),(EXACT(($I80),PROPER(TEXT(R79,"dddd"))))),"",IF(EXACT(R$4,$J80),IF(Q80="",IF(OR(($K80=4),($K80=3),($K80=2),($K80=1)),INDEX(Calendario!$D$3:$H$55,MATCH(R$4,Calendario!$A$3:$A$55,0),MATCH($I80,Calendario!$D$2:$H$2,0)),"")),IF($K80=1,IF(AND(N80="",EXACT((R$4),(CONCATENATE(Calendario!$A$1," ",(MID($J80,8,2))+1)))),INDEX(Calendario!$D$3:$H$55,MATCH(R$4,Calendario!$A$3:$A$55,0),MATCH($I80,Calendario!$D$2:$H$2,0)),IF(Q80="","",INDEX(Calendario!$D$3:$H$55,MATCH(R$4,Calendario!$A$3:$A$55,0),MATCH($I80,Calendario!$D$2:$H$2,0)))),IF(EXACT($M$4,"Semana 1"),IF($K80=2,IF(Q80="",IF(OR(($J80="Semana 1"),($J80="Semana 2"),($J80="Semana 3"),($J80="Semana 4"),($J80="Semana 5"),($J80="Semana 6")),INDEX(Calendario!$D$3:$H$55,MATCH(R$4,Calendario!$A$3:$A$55,0),MATCH($I80,Calendario!$D$2:$H$2,0)),""),""),IF($K80=3,IF(AND((P80=""),(Q80="")),IF(OR(($J80="Semana 1"),($J80="Semana 2"),($J80="Semana 3"),($J80="Semana 4"),($J80="Semana 5"),($J80="Semana 6")),INDEX(Calendario!$D$3:$H$55,MATCH(R$4,Calendario!$A$3:$A$55,0),MATCH($I80,Calendario!$D$2:$H$2,0)),""),""),IF($K80=4,IF(AND((O80=""),(P80=""),(Q80="")),IF(OR(($J80="Semana 1"),($J80="Semana 2"),($J80="Semana 3"),($J80="Semana 4"),($J80="Semana 5"),($J80="Semana 6")),INDEX(Calendario!$D$3:$H$55,MATCH(R$4,Calendario!$A$3:$A$55,0),MATCH($I80,Calendario!$D$2:$H$2,0)),""),"")))),IF($K80=2,IF(Q80="",IF(OR(($J80="Semana 1"),($J80="Semana 2"),($J80="Semana 3"),($J80="Semana 4"),($J80="Semana 5")),INDEX(Calendario!$D$3:$H$55,MATCH(R$4,Calendario!$A$3:$A$55,0),MATCH($I80,Calendario!$D$2:$H$2,0)),""),""),IF($K80=3,IF(AND((P80=""),(Q80="")),IF(OR(($J80="Semana 1"),($J80="Semana 2"),($J80="Semana 3"),($J80="Semana 4"),($J80="Semana 5")),INDEX(Calendario!$D$3:$H$55,MATCH(R$4,Calendario!$A$3:$A$55,0),MATCH($I80,Calendario!$D$2:$H$2,0)),""),""),IF($K80=4,IF(AND((O80=""),(P80=""),(Q80="")),IF(OR(($J80="Semana 1"),($J80="Semana 2"),($J80="Semana 3"),($J80="Semana 4"),($J80="Semana 5")),INDEX(Calendario!$D$3:$H$55,MATCH(R$4,Calendario!$A$3:$A$55,0),MATCH($I80,Calendario!$D$2:$H$2,0)),""),""))))))))))</f>
        <v/>
      </c>
      <c r="S80" s="108" t="str">
        <f>IF(ISBLANK($I80),"",IF(EXACT(($I80),(PROPER(TEXT(S$3,"dddd")))),"",IF(OR(EXACT(($I80),PROPER(TEXT(S78,"dddd"))),(EXACT(($I80),PROPER(TEXT(S79,"dddd"))))),"",IF(EXACT(S$4,$J80),IF(R80="",IF(OR(($K80=4),($K80=3),($K80=2),($K80=1)),INDEX(Calendario!$D$3:$H$55,MATCH(S$4,Calendario!$A$3:$A$55,0),MATCH($I80,Calendario!$D$2:$H$2,0)),"")),IF($K80=1,IF(AND(O80="",EXACT((S$4),(CONCATENATE(Calendario!$A$1," ",(MID($J80,8,2))+1)))),INDEX(Calendario!$D$3:$H$55,MATCH(S$4,Calendario!$A$3:$A$55,0),MATCH($I80,Calendario!$D$2:$H$2,0)),IF(R80="",IF(EXACT(($I80),(PROPER(TEXT(R$3,"dddd")))),INDEX(Calendario!$D$3:$H$55,MATCH(S$4,Calendario!$A$3:$A$55,0),MATCH($I80,Calendario!$D$2:$H$2,0)),""),INDEX(Calendario!$D$3:$H$55,MATCH(S$4,Calendario!$A$3:$A$55,0),MATCH($I80,Calendario!$D$2:$H$2,0)))),IF(EXACT($M$4,"Semana 1"),IF($K80=2,IF(R80="",IF(OR(($J80="Semana 1"),($J80="Semana 2"),($J80="Semana 3"),($J80="Semana 4"),($J80="Semana 5"),($J80="Semana 6"),($J80="Semana 7")),INDEX(Calendario!$D$3:$H$55,MATCH(S$4,Calendario!$A$3:$A$55,0),MATCH($I80,Calendario!$D$2:$H$2,0)),""),""),IF($K80=3,IF(AND((Q80=""),(R80="")),IF(OR(($J80="Semana 1"),($J80="Semana 2"),($J80="Semana 3"),($J80="Semana 4"),($J80="Semana 5"),($J80="Semana 6"),($J80="Semana 7")),INDEX(Calendario!$D$3:$H$55,MATCH(S$4,Calendario!$A$3:$A$55,0),MATCH($I80,Calendario!$D$2:$H$2,0)),""),""),IF($K80=4,IF(AND((P80=""),(Q80=""),(R80="")),IF(OR(($J80="Semana 1"),($J80="Semana 2"),($J80="Semana 3"),($J80="Semana 4"),($J80="Semana 5"),($J80="Semana 6"),($J80="Semana 7")),INDEX(Calendario!$D$3:$H$55,MATCH(S$4,Calendario!$A$3:$A$55,0),MATCH($I80,Calendario!$D$2:$H$2,0)),""),"")))),IF($K80=2,IF(R80="",IF(OR(($J80="Semana 1"),($J80="Semana 2"),($J80="Semana 3"),($J80="Semana 4"),($J80="Semana 5"),($J80="Semana 6")),INDEX(Calendario!$D$3:$H$55,MATCH(S$4,Calendario!$A$3:$A$55,0),MATCH($I80,Calendario!$D$2:$H$2,0)),""),""),IF($K80=3,IF(AND((Q80=""),(R80="")),IF(OR(($J80="Semana 1"),($J80="Semana 2"),($J80="Semana 3"),($J80="Semana 4"),($J80="Semana 5"),($J80="Semana 6")),INDEX(Calendario!$D$3:$H$55,MATCH(S$4,Calendario!$A$3:$A$55,0),MATCH($I80,Calendario!$D$2:$H$2,0)),""),""),IF($K80=4,IF(AND((P80=""),(Q80=""),(R80="")),IF(OR(($J80="Semana 1"),($J80="Semana 2"),($J80="Semana 3"),($J80="Semana 4"),($J80="Semana 5"),($J80="Semana 6")),INDEX(Calendario!$D$3:$H$55,MATCH(S$4,Calendario!$A$3:$A$55,0),MATCH($I80,Calendario!$D$2:$H$2,0)),""),""))))))))))</f>
        <v/>
      </c>
      <c r="T80" s="108">
        <f>IF(ISBLANK($I80),"",IF(EXACT(($I80),(PROPER(TEXT(T$3,"dddd")))),"",IF(OR(EXACT(($I80),PROPER(TEXT(T78,"dddd"))),(EXACT(($I80),PROPER(TEXT(T79,"dddd"))))),"",IF(EXACT(T$4,$J80),IF(S80="",IF(OR(($K80=4),($K80=3),($K80=2),($K80=1)),INDEX(Calendario!$D$3:$H$55,MATCH(T$4,Calendario!$A$3:$A$55,0),MATCH($I80,Calendario!$D$2:$H$2,0)),"")),IF($K80=1,IF(AND(P80="",EXACT((T$4),(CONCATENATE(Calendario!$A$1," ",(MID($J80,8,2))+1)))),INDEX(Calendario!$D$3:$H$55,MATCH(T$4,Calendario!$A$3:$A$55,0),MATCH($I80,Calendario!$D$2:$H$2,0)),IF(S80="",IF(EXACT(($I80),(PROPER(TEXT(S$3,"dddd")))),INDEX(Calendario!$D$3:$H$55,MATCH(T$4,Calendario!$A$3:$A$55,0),MATCH($I80,Calendario!$D$2:$H$2,0)),""),INDEX(Calendario!$D$3:$H$55,MATCH(T$4,Calendario!$A$3:$A$55,0),MATCH($I80,Calendario!$D$2:$H$2,0)))),IF(EXACT($M$4,"Semana 1"),IF($K80=2,IF(S80="",IF(OR(($J80="Semana 1"),($J80="Semana 2"),($J80="Semana 3"),($J80="Semana 4"),($J80="Semana 5"),($J80="Semana 6"),($J80="Semana 7"),($J80="Semana 8")),INDEX(Calendario!$D$3:$H$55,MATCH(T$4,Calendario!$A$3:$A$55,0),MATCH($I80,Calendario!$D$2:$H$2,0)),""),""),IF($K80=3,IF(AND((R80=""),(S80="")),IF(OR(($J80="Semana 1"),($J80="Semana 2"),($J80="Semana 3"),($J80="Semana 4"),($J80="Semana 5"),($J80="Semana 6"),($J80="Semana 7"),($J80="Semana 8")),INDEX(Calendario!$D$3:$H$55,MATCH(T$4,Calendario!$A$3:$A$55,0),MATCH($I80,Calendario!$D$2:$H$2,0)),""),""),IF($K80=4,IF(AND((Q80=""),(R80=""),(S80="")),IF(OR(($J80="Semana 1"),($J80="Semana 2"),($J80="Semana 3"),($J80="Semana 4"),($J80="Semana 5"),($J80="Semana 6"),($J80="Semana 7"),($J80="Semana 8")),INDEX(Calendario!$D$3:$H$55,MATCH(T$4,Calendario!$A$3:$A$55,0),MATCH($I80,Calendario!$D$2:$H$2,0)),""),"")))),IF($K80=2,IF(S80="",IF(OR(($J80="Semana 1"),($J80="Semana 2"),($J80="Semana 3"),($J80="Semana 4"),($J80="Semana 5"),($J80="Semana 6"),($J80="Semana 7")),INDEX(Calendario!$D$3:$H$55,MATCH(T$4,Calendario!$A$3:$A$55,0),MATCH($I80,Calendario!$D$2:$H$2,0)),""),""),IF($K80=3,IF(AND((R80=""),(S80="")),IF(OR(($J80="Semana 1"),($J80="Semana 2"),($J80="Semana 3"),($J80="Semana 4"),($J80="Semana 5"),($J80="Semana 6"),($J80="Semana 7")),INDEX(Calendario!$D$3:$H$55,MATCH(T$4,Calendario!$A$3:$A$55,0),MATCH($I80,Calendario!$D$2:$H$2,0)),""),""),IF($K80=4,IF(AND((Q80=""),(R80=""),(S80="")),IF(OR(($J80="Semana 1"),($J80="Semana 2"),($J80="Semana 3"),($J80="Semana 4"),($J80="Semana 5"),($J80="Semana 6"),($J80="Semana 7")),INDEX(Calendario!$D$3:$H$55,MATCH(T$4,Calendario!$A$3:$A$55,0),MATCH($I80,Calendario!$D$2:$H$2,0)),""),""))))))))))</f>
        <v>44607</v>
      </c>
      <c r="U80" s="108" t="str">
        <f>IF(ISBLANK($I80),"",IF(OR(EXACT(($I80),PROPER(TEXT(U79,"dddd"))),(EXACT(($I80),PROPER(TEXT(U78,"dddd"))))),"",IF(EXACT(($I80),(PROPER(TEXT(U$3,"dddd")))),"",IF($K80=1,INDEX(Calendario!$D$3:$H$55,MATCH(U$4,Calendario!$A$3:$A$55,0),MATCH($I80,Calendario!$D$2:$H$2,0)),IF($K80=2,IF(T80="",INDEX(Calendario!$D$3:$H$55,MATCH(U$4,Calendario!$A$3:$A$55,0),MATCH($I80,Calendario!$D$2:$H$2,0)),""),IF($K80=3,IF(AND((S80=""),(T80="")),INDEX(Calendario!$D$3:$H$55,MATCH(U$4,Calendario!$A$3:$A$55,0),MATCH($I80,Calendario!$D$2:$H$2,0)),""),IF($K80=4,IF(AND((R80=""),(S80=""),(T80="")),INDEX(Calendario!$D$3:$H$55,MATCH(U$4,Calendario!$A$3:$A$55,0),MATCH($I80,Calendario!$D$2:$H$2,0)),""))))))))</f>
        <v/>
      </c>
      <c r="V80" s="107" t="str">
        <f>IF(ISBLANK($I80),"",IF(OR(EXACT(($I80),PROPER(TEXT(V79,"dddd"))),(EXACT(($I80),PROPER(TEXT(V78,"dddd"))))),"",IF(EXACT(($I80),(PROPER(TEXT(V$3,"dddd")))),"",IF($K80=1,INDEX(Calendario!$D$3:$H$55,MATCH(V$4,Calendario!$A$3:$A$55,0),MATCH($I80,Calendario!$D$2:$H$2,0)),IF($K80=2,IF(U80="",INDEX(Calendario!$D$3:$H$55,MATCH(V$4,Calendario!$A$3:$A$55,0),MATCH($I80,Calendario!$D$2:$H$2,0)),""),IF($K80=3,IF(AND((T80=""),(U80="")),INDEX(Calendario!$D$3:$H$55,MATCH(V$4,Calendario!$A$3:$A$55,0),MATCH($I80,Calendario!$D$2:$H$2,0)),""),IF($K80=4,IF(AND((S80=""),(T80=""),(U80="")),INDEX(Calendario!$D$3:$H$55,MATCH(V$4,Calendario!$A$3:$A$55,0),MATCH($I80,Calendario!$D$2:$H$2,0)),""))))))))</f>
        <v/>
      </c>
      <c r="W80" s="107">
        <f>IF(ISBLANK($I80),"",IF(OR(EXACT(($I80),PROPER(TEXT(W79,"dddd"))),(EXACT(($I80),PROPER(TEXT(W78,"dddd"))))),"",IF(EXACT(($I80),(PROPER(TEXT(W$3,"dddd")))),"",IF($K80=1,INDEX(Calendario!$D$3:$H$55,MATCH(W$4,Calendario!$A$3:$A$55,0),MATCH($I80,Calendario!$D$2:$H$2,0)),IF($K80=2,IF(V80="",INDEX(Calendario!$D$3:$H$55,MATCH(W$4,Calendario!$A$3:$A$55,0),MATCH($I80,Calendario!$D$2:$H$2,0)),""),IF($K80=3,IF(AND((U80=""),(V80="")),INDEX(Calendario!$D$3:$H$55,MATCH(W$4,Calendario!$A$3:$A$55,0),MATCH($I80,Calendario!$D$2:$H$2,0)),""),IF($K80=4,IF(AND((T80=""),(U80=""),(V80="")),INDEX(Calendario!$D$3:$H$55,MATCH(W$4,Calendario!$A$3:$A$55,0),MATCH($I80,Calendario!$D$2:$H$2,0)),""))))))))</f>
        <v>44628</v>
      </c>
      <c r="X80" s="107" t="str">
        <f>IF(ISBLANK($I80),"",IF(OR(EXACT(($I80),PROPER(TEXT(X79,"dddd"))),(EXACT(($I80),PROPER(TEXT(X78,"dddd"))))),"",IF(EXACT(($I80),(PROPER(TEXT(X$3,"dddd")))),"",IF($K80=1,INDEX(Calendario!$D$3:$H$55,MATCH(X$4,Calendario!$A$3:$A$55,0),MATCH($I80,Calendario!$D$2:$H$2,0)),IF($K80=2,IF(W80="",INDEX(Calendario!$D$3:$H$55,MATCH(X$4,Calendario!$A$3:$A$55,0),MATCH($I80,Calendario!$D$2:$H$2,0)),""),IF($K80=3,IF(AND((V80=""),(W80="")),INDEX(Calendario!$D$3:$H$55,MATCH(X$4,Calendario!$A$3:$A$55,0),MATCH($I80,Calendario!$D$2:$H$2,0)),""),IF($K80=4,IF(AND((U80=""),(V80=""),(W80="")),INDEX(Calendario!$D$3:$H$55,MATCH(X$4,Calendario!$A$3:$A$55,0),MATCH($I80,Calendario!$D$2:$H$2,0)),""))))))))</f>
        <v/>
      </c>
      <c r="Y80" s="107" t="str">
        <f>IF(ISBLANK($I80),"",IF(OR(EXACT(($I80),PROPER(TEXT(Y79,"dddd"))),(EXACT(($I80),PROPER(TEXT(Y78,"dddd"))))),"",IF(EXACT(($I80),(PROPER(TEXT(Y$3,"dddd")))),"",IF($K80=1,INDEX(Calendario!$D$3:$H$55,MATCH(Y$4,Calendario!$A$3:$A$55,0),MATCH($I80,Calendario!$D$2:$H$2,0)),IF($K80=2,IF(X80="",INDEX(Calendario!$D$3:$H$55,MATCH(Y$4,Calendario!$A$3:$A$55,0),MATCH($I80,Calendario!$D$2:$H$2,0)),""),IF($K80=3,IF(AND((W80=""),(X80="")),INDEX(Calendario!$D$3:$H$55,MATCH(Y$4,Calendario!$A$3:$A$55,0),MATCH($I80,Calendario!$D$2:$H$2,0)),""),IF($K80=4,IF(AND((V80=""),(W80=""),(X80="")),INDEX(Calendario!$D$3:$H$55,MATCH(Y$4,Calendario!$A$3:$A$55,0),MATCH($I80,Calendario!$D$2:$H$2,0)),""))))))))</f>
        <v/>
      </c>
      <c r="Z80" s="107" t="str">
        <f>IF(ISBLANK($I80),"",IF(OR(EXACT(($I80),PROPER(TEXT(Z79,"dddd"))),(EXACT(($I80),PROPER(TEXT(Z78,"dddd"))))),"",IF(EXACT(($I80),(PROPER(TEXT(Z$3,"dddd")))),"",IF($K80=1,INDEX(Calendario!$D$3:$H$55,MATCH(Z$4,Calendario!$A$3:$A$55,0),MATCH($I80,Calendario!$D$2:$H$2,0)),IF($K80=2,IF(Y80="",INDEX(Calendario!$D$3:$H$55,MATCH(Z$4,Calendario!$A$3:$A$55,0),MATCH($I80,Calendario!$D$2:$H$2,0)),""),IF($K80=3,IF(AND((X80=""),(Y80="")),INDEX(Calendario!$D$3:$H$55,MATCH(Z$4,Calendario!$A$3:$A$55,0),MATCH($I80,Calendario!$D$2:$H$2,0)),""),IF($K80=4,IF(AND((W80=""),(X80=""),(Y80="")),INDEX(Calendario!$D$3:$H$55,MATCH(Z$4,Calendario!$A$3:$A$55,0),MATCH($I80,Calendario!$D$2:$H$2,0)),""))))))))</f>
        <v/>
      </c>
      <c r="AA80" s="108">
        <f>IF(ISBLANK($I80),"",IF(OR(EXACT(($I80),PROPER(TEXT(AA79,"dddd"))),(EXACT(($I80),PROPER(TEXT(AA78,"dddd"))))),"",IF(EXACT(($I80),(PROPER(TEXT(AA$3,"dddd")))),"",IF($K80=1,INDEX(Calendario!$D$3:$H$55,MATCH(AA$4,Calendario!$A$3:$A$55,0),MATCH($I80,Calendario!$D$2:$H$2,0)),IF($K80=2,IF(Z80="",INDEX(Calendario!$D$3:$H$55,MATCH(AA$4,Calendario!$A$3:$A$55,0),MATCH($I80,Calendario!$D$2:$H$2,0)),""),IF($K80=3,IF(AND((Y80=""),(Z80="")),INDEX(Calendario!$D$3:$H$55,MATCH(AA$4,Calendario!$A$3:$A$55,0),MATCH($I80,Calendario!$D$2:$H$2,0)),""),IF($K80=4,IF(AND((X80=""),(Y80=""),(Z80="")),INDEX(Calendario!$D$3:$H$55,MATCH(AA$4,Calendario!$A$3:$A$55,0),MATCH($I80,Calendario!$D$2:$H$2,0)),""))))))))</f>
        <v>44656</v>
      </c>
      <c r="AB80" s="108" t="str">
        <f>IF(ISBLANK($I80),"",IF(OR(EXACT(($I80),PROPER(TEXT(AB79,"dddd"))),(EXACT(($I80),PROPER(TEXT(AB78,"dddd"))))),"",IF(EXACT(($I80),(PROPER(TEXT(AB$3,"dddd")))),"",IF($K80=1,INDEX(Calendario!$D$3:$H$55,MATCH(AB$4,Calendario!$A$3:$A$55,0),MATCH($I80,Calendario!$D$2:$H$2,0)),IF($K80=2,IF(AA80="",INDEX(Calendario!$D$3:$H$55,MATCH(AB$4,Calendario!$A$3:$A$55,0),MATCH($I80,Calendario!$D$2:$H$2,0)),""),IF($K80=3,IF(AND((Z80=""),(AA80="")),INDEX(Calendario!$D$3:$H$55,MATCH(AB$4,Calendario!$A$3:$A$55,0),MATCH($I80,Calendario!$D$2:$H$2,0)),""),IF($K80=4,IF(AND((Y80=""),(Z80=""),(AA80="")),INDEX(Calendario!$D$3:$H$55,MATCH(AB$4,Calendario!$A$3:$A$55,0),MATCH($I80,Calendario!$D$2:$H$2,0)),""))))))))</f>
        <v/>
      </c>
      <c r="AC80" s="108" t="str">
        <f>IF(ISBLANK($I80),"",IF(OR(EXACT(($I80),PROPER(TEXT(AC79,"dddd"))),(EXACT(($I80),PROPER(TEXT(AC78,"dddd"))))),"",IF(EXACT(($I80),(PROPER(TEXT(AC$3,"dddd")))),"",IF($K80=1,INDEX(Calendario!$D$3:$H$55,MATCH(AC$4,Calendario!$A$3:$A$55,0),MATCH($I80,Calendario!$D$2:$H$2,0)),IF($K80=2,IF(AB80="",INDEX(Calendario!$D$3:$H$55,MATCH(AC$4,Calendario!$A$3:$A$55,0),MATCH($I80,Calendario!$D$2:$H$2,0)),""),IF($K80=3,IF(AND((AA80=""),(AB80="")),INDEX(Calendario!$D$3:$H$55,MATCH(AC$4,Calendario!$A$3:$A$55,0),MATCH($I80,Calendario!$D$2:$H$2,0)),""),IF($K80=4,IF(AND((Z80=""),(AA80=""),(AB80="")),INDEX(Calendario!$D$3:$H$55,MATCH(AC$4,Calendario!$A$3:$A$55,0),MATCH($I80,Calendario!$D$2:$H$2,0)),""))))))))</f>
        <v/>
      </c>
      <c r="AD80" s="108" t="str">
        <f>IF(ISBLANK($I80),"",IF(OR(EXACT(($I80),PROPER(TEXT(AD79,"dddd"))),(EXACT(($I80),PROPER(TEXT(AD78,"dddd"))))),"",IF(EXACT(($I80),(PROPER(TEXT(AD$3,"dddd")))),"",IF($K80=1,INDEX(Calendario!$D$3:$H$55,MATCH(AD$4,Calendario!$A$3:$A$55,0),MATCH($I80,Calendario!$D$2:$H$2,0)),IF($K80=2,IF(AC80="",INDEX(Calendario!$D$3:$H$55,MATCH(AD$4,Calendario!$A$3:$A$55,0),MATCH($I80,Calendario!$D$2:$H$2,0)),""),IF($K80=3,IF(AND((AB80=""),(AC80="")),INDEX(Calendario!$D$3:$H$55,MATCH(AD$4,Calendario!$A$3:$A$55,0),MATCH($I80,Calendario!$D$2:$H$2,0)),""),IF($K80=4,IF(AND((AA80=""),(AB80=""),(AC80="")),INDEX(Calendario!$D$3:$H$55,MATCH(AD$4,Calendario!$A$3:$A$55,0),MATCH($I80,Calendario!$D$2:$H$2,0)),""))))))))</f>
        <v/>
      </c>
      <c r="AE80" s="107">
        <f>IF(ISBLANK($I80),"",IF(OR(EXACT(($I80),PROPER(TEXT(AE79,"dddd"))),(EXACT(($I80),PROPER(TEXT(AE78,"dddd"))))),"",IF(EXACT(($I80),(PROPER(TEXT(AE$3,"dddd")))),"",IF($K80=1,INDEX(Calendario!$D$3:$H$55,MATCH(AE$4,Calendario!$A$3:$A$55,0),MATCH($I80,Calendario!$D$2:$H$2,0)),IF($K80=2,IF(AD80="",INDEX(Calendario!$D$3:$H$55,MATCH(AE$4,Calendario!$A$3:$A$55,0),MATCH($I80,Calendario!$D$2:$H$2,0)),""),IF($K80=3,IF(AND((AC80=""),(AD80="")),INDEX(Calendario!$D$3:$H$55,MATCH(AE$4,Calendario!$A$3:$A$55,0),MATCH($I80,Calendario!$D$2:$H$2,0)),""),IF($K80=4,IF(AND((AB80=""),(AC80=""),(AD80="")),INDEX(Calendario!$D$3:$H$55,MATCH(AE$4,Calendario!$A$3:$A$55,0),MATCH($I80,Calendario!$D$2:$H$2,0)),""))))))))</f>
        <v>44684</v>
      </c>
      <c r="AF80" s="107" t="str">
        <f>IF(ISBLANK($I80),"",IF(OR(EXACT(($I80),PROPER(TEXT(AF79,"dddd"))),(EXACT(($I80),PROPER(TEXT(AF78,"dddd"))))),"",IF(EXACT(($I80),(PROPER(TEXT(AF$3,"dddd")))),"",IF($K80=1,INDEX(Calendario!$D$3:$H$55,MATCH(AF$4,Calendario!$A$3:$A$55,0),MATCH($I80,Calendario!$D$2:$H$2,0)),IF($K80=2,IF(AE80="",INDEX(Calendario!$D$3:$H$55,MATCH(AF$4,Calendario!$A$3:$A$55,0),MATCH($I80,Calendario!$D$2:$H$2,0)),""),IF($K80=3,IF(AND((AD80=""),(AE80="")),INDEX(Calendario!$D$3:$H$55,MATCH(AF$4,Calendario!$A$3:$A$55,0),MATCH($I80,Calendario!$D$2:$H$2,0)),""),IF($K80=4,IF(AND((AC80=""),(AD80=""),(AE80="")),INDEX(Calendario!$D$3:$H$55,MATCH(AF$4,Calendario!$A$3:$A$55,0),MATCH($I80,Calendario!$D$2:$H$2,0)),""))))))))</f>
        <v/>
      </c>
      <c r="AG80" s="107" t="str">
        <f>IF(ISBLANK($I80),"",IF(OR(EXACT(($I80),PROPER(TEXT(AG79,"dddd"))),(EXACT(($I80),PROPER(TEXT(AG78,"dddd"))))),"",IF(EXACT(($I80),(PROPER(TEXT(AG$3,"dddd")))),"",IF($K80=1,INDEX(Calendario!$D$3:$H$55,MATCH(AG$4,Calendario!$A$3:$A$55,0),MATCH($I80,Calendario!$D$2:$H$2,0)),IF($K80=2,IF(AF80="",INDEX(Calendario!$D$3:$H$55,MATCH(AG$4,Calendario!$A$3:$A$55,0),MATCH($I80,Calendario!$D$2:$H$2,0)),""),IF($K80=3,IF(AND((AE80=""),(AF80="")),INDEX(Calendario!$D$3:$H$55,MATCH(AG$4,Calendario!$A$3:$A$55,0),MATCH($I80,Calendario!$D$2:$H$2,0)),""),IF($K80=4,IF(AND((AD80=""),(AE80=""),(AF80="")),INDEX(Calendario!$D$3:$H$55,MATCH(AG$4,Calendario!$A$3:$A$55,0),MATCH($I80,Calendario!$D$2:$H$2,0)),""))))))))</f>
        <v/>
      </c>
      <c r="AH80" s="107" t="str">
        <f>IF(ISBLANK($I80),"",IF(OR(EXACT(($I80),PROPER(TEXT(AH79,"dddd"))),(EXACT(($I80),PROPER(TEXT(AH78,"dddd"))))),"",IF(EXACT(($I80),(PROPER(TEXT(AH$3,"dddd")))),"",IF($K80=1,INDEX(Calendario!$D$3:$H$55,MATCH(AH$4,Calendario!$A$3:$A$55,0),MATCH($I80,Calendario!$D$2:$H$2,0)),IF($K80=2,IF(AG80="",INDEX(Calendario!$D$3:$H$55,MATCH(AH$4,Calendario!$A$3:$A$55,0),MATCH($I80,Calendario!$D$2:$H$2,0)),""),IF($K80=3,IF(AND((AF80=""),(AG80="")),INDEX(Calendario!$D$3:$H$55,MATCH(AH$4,Calendario!$A$3:$A$55,0),MATCH($I80,Calendario!$D$2:$H$2,0)),""),IF($K80=4,IF(AND((AE80=""),(AF80=""),(AG80="")),INDEX(Calendario!$D$3:$H$55,MATCH(AH$4,Calendario!$A$3:$A$55,0),MATCH($I80,Calendario!$D$2:$H$2,0)),""))))))))</f>
        <v/>
      </c>
      <c r="AI80" s="108">
        <f>IF(ISBLANK($I80),"",IF(OR(EXACT(($I80),PROPER(TEXT(AI79,"dddd"))),(EXACT(($I80),PROPER(TEXT(AI78,"dddd"))))),"",IF(EXACT(($I80),(PROPER(TEXT(AI$3,"dddd")))),"",IF($K80=1,INDEX(Calendario!$D$3:$H$55,MATCH(AI$4,Calendario!$A$3:$A$55,0),MATCH($I80,Calendario!$D$2:$H$2,0)),IF($K80=2,IF(AH80="",INDEX(Calendario!$D$3:$H$55,MATCH(AI$4,Calendario!$A$3:$A$55,0),MATCH($I80,Calendario!$D$2:$H$2,0)),""),IF($K80=3,IF(AND((AG80=""),(AH80="")),INDEX(Calendario!$D$3:$H$55,MATCH(AI$4,Calendario!$A$3:$A$55,0),MATCH($I80,Calendario!$D$2:$H$2,0)),""),IF($K80=4,IF(AND((AF80=""),(AG80=""),(AH80="")),INDEX(Calendario!$D$3:$H$55,MATCH(AI$4,Calendario!$A$3:$A$55,0),MATCH($I80,Calendario!$D$2:$H$2,0)),""))))))))</f>
        <v>44712</v>
      </c>
      <c r="AJ80" s="108" t="str">
        <f>IF(ISBLANK($I80),"",IF(OR(EXACT(($I80),PROPER(TEXT(AJ79,"dddd"))),(EXACT(($I80),PROPER(TEXT(AJ78,"dddd"))))),"",IF(EXACT(($I80),(PROPER(TEXT(AJ$3,"dddd")))),"",IF($K80=1,INDEX(Calendario!$D$3:$H$55,MATCH(AJ$4,Calendario!$A$3:$A$55,0),MATCH($I80,Calendario!$D$2:$H$2,0)),IF($K80=2,IF(AI80="",INDEX(Calendario!$D$3:$H$55,MATCH(AJ$4,Calendario!$A$3:$A$55,0),MATCH($I80,Calendario!$D$2:$H$2,0)),""),IF($K80=3,IF(AND((AH80=""),(AI80="")),INDEX(Calendario!$D$3:$H$55,MATCH(AJ$4,Calendario!$A$3:$A$55,0),MATCH($I80,Calendario!$D$2:$H$2,0)),""),IF($K80=4,IF(AND((AG80=""),(AH80=""),(AI80="")),INDEX(Calendario!$D$3:$H$55,MATCH(AJ$4,Calendario!$A$3:$A$55,0),MATCH($I80,Calendario!$D$2:$H$2,0)),""))))))))</f>
        <v/>
      </c>
      <c r="AK80" s="108" t="str">
        <f>IF(ISBLANK($I80),"",IF(OR(EXACT(($I80),PROPER(TEXT(AK79,"dddd"))),(EXACT(($I80),PROPER(TEXT(AK78,"dddd"))))),"",IF(EXACT(($I80),(PROPER(TEXT(AK$3,"dddd")))),"",IF($K80=1,INDEX(Calendario!$D$3:$H$55,MATCH(AK$4,Calendario!$A$3:$A$55,0),MATCH($I80,Calendario!$D$2:$H$2,0)),IF($K80=2,IF(AJ80="",INDEX(Calendario!$D$3:$H$55,MATCH(AK$4,Calendario!$A$3:$A$55,0),MATCH($I80,Calendario!$D$2:$H$2,0)),""),IF($K80=3,IF(AND((AI80=""),(AJ80="")),INDEX(Calendario!$D$3:$H$55,MATCH(AK$4,Calendario!$A$3:$A$55,0),MATCH($I80,Calendario!$D$2:$H$2,0)),""),IF($K80=4,IF(AND((AH80=""),(AI80=""),(AJ80="")),INDEX(Calendario!$D$3:$H$55,MATCH(AK$4,Calendario!$A$3:$A$55,0),MATCH($I80,Calendario!$D$2:$H$2,0)),""))))))))</f>
        <v/>
      </c>
      <c r="AL80" s="108" t="str">
        <f>IF(ISBLANK($I80),"",IF(OR(EXACT(($I80),PROPER(TEXT(AL79,"dddd"))),(EXACT(($I80),PROPER(TEXT(AL78,"dddd"))))),"",IF(EXACT(($I80),(PROPER(TEXT(AL$3,"dddd")))),"",IF($K80=1,INDEX(Calendario!$D$3:$H$55,MATCH(AL$4,Calendario!$A$3:$A$55,0),MATCH($I80,Calendario!$D$2:$H$2,0)),IF($K80=2,IF(AK80="",INDEX(Calendario!$D$3:$H$55,MATCH(AL$4,Calendario!$A$3:$A$55,0),MATCH($I80,Calendario!$D$2:$H$2,0)),""),IF($K80=3,IF(AND((AJ80=""),(AK80="")),INDEX(Calendario!$D$3:$H$55,MATCH(AL$4,Calendario!$A$3:$A$55,0),MATCH($I80,Calendario!$D$2:$H$2,0)),""),IF($K80=4,IF(AND((AI80=""),(AJ80=""),(AK80="")),INDEX(Calendario!$D$3:$H$55,MATCH(AL$4,Calendario!$A$3:$A$55,0),MATCH($I80,Calendario!$D$2:$H$2,0)),""))))))))</f>
        <v/>
      </c>
      <c r="AM80" s="108">
        <f>IF(ISBLANK($I80),"",IF(OR(EXACT(($I80),PROPER(TEXT(AM79,"dddd"))),(EXACT(($I80),PROPER(TEXT(AM78,"dddd"))))),"",IF(EXACT(($I80),(PROPER(TEXT(AM$3,"dddd")))),"",IF($K80=1,INDEX(Calendario!$D$3:$H$55,MATCH(AM$4,Calendario!$A$3:$A$55,0),MATCH($I80,Calendario!$D$2:$H$2,0)),IF($K80=2,IF(AL80="",INDEX(Calendario!$D$3:$H$55,MATCH(AM$4,Calendario!$A$3:$A$55,0),MATCH($I80,Calendario!$D$2:$H$2,0)),""),IF($K80=3,IF(AND((AK80=""),(AL80="")),INDEX(Calendario!$D$3:$H$55,MATCH(AM$4,Calendario!$A$3:$A$55,0),MATCH($I80,Calendario!$D$2:$H$2,0)),""),IF($K80=4,IF(AND((AJ80=""),(AK80=""),(AL80="")),INDEX(Calendario!$D$3:$H$55,MATCH(AM$4,Calendario!$A$3:$A$55,0),MATCH($I80,Calendario!$D$2:$H$2,0)),""))))))))</f>
        <v>44740</v>
      </c>
      <c r="AN80" s="107" t="str">
        <f>IF(ISBLANK($I80),"",IF(OR(EXACT(($I80),PROPER(TEXT(AN79,"dddd"))),(EXACT(($I80),PROPER(TEXT(AN78,"dddd"))))),"",IF(EXACT(($I80),(PROPER(TEXT(AN$3,"dddd")))),"",IF($K80=1,INDEX(Calendario!$D$3:$H$55,MATCH(AN$4,Calendario!$A$3:$A$55,0),MATCH($I80,Calendario!$D$2:$H$2,0)),IF($K80=2,IF(AM80="",INDEX(Calendario!$D$3:$H$55,MATCH(AN$4,Calendario!$A$3:$A$55,0),MATCH($I80,Calendario!$D$2:$H$2,0)),""),IF($K80=3,IF(AND((AL80=""),(AM80="")),INDEX(Calendario!$D$3:$H$55,MATCH(AN$4,Calendario!$A$3:$A$55,0),MATCH($I80,Calendario!$D$2:$H$2,0)),""),IF($K80=4,IF(AND((AK80=""),(AL80=""),(AM80="")),INDEX(Calendario!$D$3:$H$55,MATCH(AN$4,Calendario!$A$3:$A$55,0),MATCH($I80,Calendario!$D$2:$H$2,0)),""))))))))</f>
        <v/>
      </c>
      <c r="AO80" s="107" t="str">
        <f>IF(ISBLANK($I80),"",IF(OR(EXACT(($I80),PROPER(TEXT(AO79,"dddd"))),(EXACT(($I80),PROPER(TEXT(AO78,"dddd"))))),"",IF(EXACT(($I80),(PROPER(TEXT(AO$3,"dddd")))),"",IF($K80=1,INDEX(Calendario!$D$3:$H$55,MATCH(AO$4,Calendario!$A$3:$A$55,0),MATCH($I80,Calendario!$D$2:$H$2,0)),IF($K80=2,IF(AN80="",INDEX(Calendario!$D$3:$H$55,MATCH(AO$4,Calendario!$A$3:$A$55,0),MATCH($I80,Calendario!$D$2:$H$2,0)),""),IF($K80=3,IF(AND((AM80=""),(AN80="")),INDEX(Calendario!$D$3:$H$55,MATCH(AO$4,Calendario!$A$3:$A$55,0),MATCH($I80,Calendario!$D$2:$H$2,0)),""),IF($K80=4,IF(AND((AL80=""),(AM80=""),(AN80="")),INDEX(Calendario!$D$3:$H$55,MATCH(AO$4,Calendario!$A$3:$A$55,0),MATCH($I80,Calendario!$D$2:$H$2,0)),""))))))))</f>
        <v/>
      </c>
      <c r="AP80" s="107" t="str">
        <f>IF(ISBLANK($I80),"",IF(OR(EXACT(($I80),PROPER(TEXT(AP79,"dddd"))),(EXACT(($I80),PROPER(TEXT(AP78,"dddd"))))),"",IF(EXACT(($I80),(PROPER(TEXT(AP$3,"dddd")))),"",IF($K80=1,INDEX(Calendario!$D$3:$H$55,MATCH(AP$4,Calendario!$A$3:$A$55,0),MATCH($I80,Calendario!$D$2:$H$2,0)),IF($K80=2,IF(AO80="",INDEX(Calendario!$D$3:$H$55,MATCH(AP$4,Calendario!$A$3:$A$55,0),MATCH($I80,Calendario!$D$2:$H$2,0)),""),IF($K80=3,IF(AND((AN80=""),(AO80="")),INDEX(Calendario!$D$3:$H$55,MATCH(AP$4,Calendario!$A$3:$A$55,0),MATCH($I80,Calendario!$D$2:$H$2,0)),""),IF($K80=4,IF(AND((AM80=""),(AN80=""),(AO80="")),INDEX(Calendario!$D$3:$H$55,MATCH(AP$4,Calendario!$A$3:$A$55,0),MATCH($I80,Calendario!$D$2:$H$2,0)),""))))))))</f>
        <v/>
      </c>
      <c r="AQ80" s="107">
        <f>IF(ISBLANK($I80),"",IF(OR(EXACT(($I80),PROPER(TEXT(AQ79,"dddd"))),(EXACT(($I80),PROPER(TEXT(AQ78,"dddd"))))),"",IF(EXACT(($I80),(PROPER(TEXT(AQ$3,"dddd")))),"",IF($K80=1,INDEX(Calendario!$D$3:$H$55,MATCH(AQ$4,Calendario!$A$3:$A$55,0),MATCH($I80,Calendario!$D$2:$H$2,0)),IF($K80=2,IF(AP80="",INDEX(Calendario!$D$3:$H$55,MATCH(AQ$4,Calendario!$A$3:$A$55,0),MATCH($I80,Calendario!$D$2:$H$2,0)),""),IF($K80=3,IF(AND((AO80=""),(AP80="")),INDEX(Calendario!$D$3:$H$55,MATCH(AQ$4,Calendario!$A$3:$A$55,0),MATCH($I80,Calendario!$D$2:$H$2,0)),""),IF($K80=4,IF(AND((AN80=""),(AO80=""),(AP80="")),INDEX(Calendario!$D$3:$H$55,MATCH(AQ$4,Calendario!$A$3:$A$55,0),MATCH($I80,Calendario!$D$2:$H$2,0)),""))))))))</f>
        <v>44768</v>
      </c>
      <c r="AR80" s="108" t="str">
        <f>IF(ISBLANK($I80),"",IF(OR(EXACT(($I80),PROPER(TEXT(AR79,"dddd"))),(EXACT(($I80),PROPER(TEXT(AR78,"dddd"))))),"",IF(EXACT(($I80),(PROPER(TEXT(AR$3,"dddd")))),"",IF($K80=1,INDEX(Calendario!$D$3:$H$55,MATCH(AR$4,Calendario!$A$3:$A$55,0),MATCH($I80,Calendario!$D$2:$H$2,0)),IF($K80=2,IF(AQ80="",INDEX(Calendario!$D$3:$H$55,MATCH(AR$4,Calendario!$A$3:$A$55,0),MATCH($I80,Calendario!$D$2:$H$2,0)),""),IF($K80=3,IF(AND((AP80=""),(AQ80="")),INDEX(Calendario!$D$3:$H$55,MATCH(AR$4,Calendario!$A$3:$A$55,0),MATCH($I80,Calendario!$D$2:$H$2,0)),""),IF($K80=4,IF(AND((AO80=""),(AP80=""),(AQ80="")),INDEX(Calendario!$D$3:$H$55,MATCH(AR$4,Calendario!$A$3:$A$55,0),MATCH($I80,Calendario!$D$2:$H$2,0)),""))))))))</f>
        <v/>
      </c>
      <c r="AS80" s="108" t="str">
        <f>IF(ISBLANK($I80),"",IF(OR(EXACT(($I80),PROPER(TEXT(AS79,"dddd"))),(EXACT(($I80),PROPER(TEXT(AS78,"dddd"))))),"",IF(EXACT(($I80),(PROPER(TEXT(AS$3,"dddd")))),"",IF($K80=1,INDEX(Calendario!$D$3:$H$55,MATCH(AS$4,Calendario!$A$3:$A$55,0),MATCH($I80,Calendario!$D$2:$H$2,0)),IF($K80=2,IF(AR80="",INDEX(Calendario!$D$3:$H$55,MATCH(AS$4,Calendario!$A$3:$A$55,0),MATCH($I80,Calendario!$D$2:$H$2,0)),""),IF($K80=3,IF(AND((AQ80=""),(AR80="")),INDEX(Calendario!$D$3:$H$55,MATCH(AS$4,Calendario!$A$3:$A$55,0),MATCH($I80,Calendario!$D$2:$H$2,0)),""),IF($K80=4,IF(AND((AP80=""),(AQ80=""),(AR80="")),INDEX(Calendario!$D$3:$H$55,MATCH(AS$4,Calendario!$A$3:$A$55,0),MATCH($I80,Calendario!$D$2:$H$2,0)),""))))))))</f>
        <v/>
      </c>
      <c r="AT80" s="108" t="str">
        <f>IF(ISBLANK($I80),"",IF(OR(EXACT(($I80),PROPER(TEXT(AT79,"dddd"))),(EXACT(($I80),PROPER(TEXT(AT78,"dddd"))))),"",IF(EXACT(($I80),(PROPER(TEXT(AT$3,"dddd")))),"",IF($K80=1,INDEX(Calendario!$D$3:$H$55,MATCH(AT$4,Calendario!$A$3:$A$55,0),MATCH($I80,Calendario!$D$2:$H$2,0)),IF($K80=2,IF(AS80="",INDEX(Calendario!$D$3:$H$55,MATCH(AT$4,Calendario!$A$3:$A$55,0),MATCH($I80,Calendario!$D$2:$H$2,0)),""),IF($K80=3,IF(AND((AR80=""),(AS80="")),INDEX(Calendario!$D$3:$H$55,MATCH(AT$4,Calendario!$A$3:$A$55,0),MATCH($I80,Calendario!$D$2:$H$2,0)),""),IF($K80=4,IF(AND((AQ80=""),(AR80=""),(AS80="")),INDEX(Calendario!$D$3:$H$55,MATCH(AT$4,Calendario!$A$3:$A$55,0),MATCH($I80,Calendario!$D$2:$H$2,0)),""))))))))</f>
        <v/>
      </c>
      <c r="AU80" s="108">
        <f>IF(ISBLANK($I80),"",IF(OR(EXACT(($I80),PROPER(TEXT(AU79,"dddd"))),(EXACT(($I80),PROPER(TEXT(AU78,"dddd"))))),"",IF(EXACT(($I80),(PROPER(TEXT(AU$3,"dddd")))),"",IF($K80=1,INDEX(Calendario!$D$3:$H$55,MATCH(AU$4,Calendario!$A$3:$A$55,0),MATCH($I80,Calendario!$D$2:$H$2,0)),IF($K80=2,IF(AT80="",INDEX(Calendario!$D$3:$H$55,MATCH(AU$4,Calendario!$A$3:$A$55,0),MATCH($I80,Calendario!$D$2:$H$2,0)),""),IF($K80=3,IF(AND((AS80=""),(AT80="")),INDEX(Calendario!$D$3:$H$55,MATCH(AU$4,Calendario!$A$3:$A$55,0),MATCH($I80,Calendario!$D$2:$H$2,0)),""),IF($K80=4,IF(AND((AR80=""),(AS80=""),(AT80="")),INDEX(Calendario!$D$3:$H$55,MATCH(AU$4,Calendario!$A$3:$A$55,0),MATCH($I80,Calendario!$D$2:$H$2,0)),""))))))))</f>
        <v>44796</v>
      </c>
      <c r="AV80" s="107" t="str">
        <f>IF(ISBLANK($I80),"",IF(OR(EXACT(($I80),PROPER(TEXT(AV79,"dddd"))),(EXACT(($I80),PROPER(TEXT(AV78,"dddd"))))),"",IF(EXACT(($I80),(PROPER(TEXT(AV$3,"dddd")))),"",IF($K80=1,INDEX(Calendario!$D$3:$H$55,MATCH(AV$4,Calendario!$A$3:$A$55,0),MATCH($I80,Calendario!$D$2:$H$2,0)),IF($K80=2,IF(AU80="",INDEX(Calendario!$D$3:$H$55,MATCH(AV$4,Calendario!$A$3:$A$55,0),MATCH($I80,Calendario!$D$2:$H$2,0)),""),IF($K80=3,IF(AND((AT80=""),(AU80="")),INDEX(Calendario!$D$3:$H$55,MATCH(AV$4,Calendario!$A$3:$A$55,0),MATCH($I80,Calendario!$D$2:$H$2,0)),""),IF($K80=4,IF(AND((AS80=""),(AT80=""),(AU80="")),INDEX(Calendario!$D$3:$H$55,MATCH(AV$4,Calendario!$A$3:$A$55,0),MATCH($I80,Calendario!$D$2:$H$2,0)),""))))))))</f>
        <v/>
      </c>
      <c r="AW80" s="107" t="str">
        <f>IF(ISBLANK($I80),"",IF(OR(EXACT(($I80),PROPER(TEXT(AW79,"dddd"))),(EXACT(($I80),PROPER(TEXT(AW78,"dddd"))))),"",IF(EXACT(($I80),(PROPER(TEXT(AW$3,"dddd")))),"",IF($K80=1,INDEX(Calendario!$D$3:$H$55,MATCH(AW$4,Calendario!$A$3:$A$55,0),MATCH($I80,Calendario!$D$2:$H$2,0)),IF($K80=2,IF(AV80="",INDEX(Calendario!$D$3:$H$55,MATCH(AW$4,Calendario!$A$3:$A$55,0),MATCH($I80,Calendario!$D$2:$H$2,0)),""),IF($K80=3,IF(AND((AU80=""),(AV80="")),INDEX(Calendario!$D$3:$H$55,MATCH(AW$4,Calendario!$A$3:$A$55,0),MATCH($I80,Calendario!$D$2:$H$2,0)),""),IF($K80=4,IF(AND((AT80=""),(AU80=""),(AV80="")),INDEX(Calendario!$D$3:$H$55,MATCH(AW$4,Calendario!$A$3:$A$55,0),MATCH($I80,Calendario!$D$2:$H$2,0)),""))))))))</f>
        <v/>
      </c>
      <c r="AX80" s="107" t="str">
        <f>IF(ISBLANK($I80),"",IF(OR(EXACT(($I80),PROPER(TEXT(AX79,"dddd"))),(EXACT(($I80),PROPER(TEXT(AX78,"dddd"))))),"",IF(EXACT(($I80),(PROPER(TEXT(AX$3,"dddd")))),"",IF($K80=1,INDEX(Calendario!$D$3:$H$55,MATCH(AX$4,Calendario!$A$3:$A$55,0),MATCH($I80,Calendario!$D$2:$H$2,0)),IF($K80=2,IF(AW80="",INDEX(Calendario!$D$3:$H$55,MATCH(AX$4,Calendario!$A$3:$A$55,0),MATCH($I80,Calendario!$D$2:$H$2,0)),""),IF($K80=3,IF(AND((AV80=""),(AW80="")),INDEX(Calendario!$D$3:$H$55,MATCH(AX$4,Calendario!$A$3:$A$55,0),MATCH($I80,Calendario!$D$2:$H$2,0)),""),IF($K80=4,IF(AND((AU80=""),(AV80=""),(AW80="")),INDEX(Calendario!$D$3:$H$55,MATCH(AX$4,Calendario!$A$3:$A$55,0),MATCH($I80,Calendario!$D$2:$H$2,0)),""))))))))</f>
        <v/>
      </c>
      <c r="AY80" s="107">
        <f>IF(ISBLANK($I80),"",IF(OR(EXACT(($I80),PROPER(TEXT(AY79,"dddd"))),(EXACT(($I80),PROPER(TEXT(AY78,"dddd"))))),"",IF(EXACT(($I80),(PROPER(TEXT(AY$3,"dddd")))),"",IF($K80=1,INDEX(Calendario!$D$3:$H$55,MATCH(AY$4,Calendario!$A$3:$A$55,0),MATCH($I80,Calendario!$D$2:$H$2,0)),IF($K80=2,IF(AX80="",INDEX(Calendario!$D$3:$H$55,MATCH(AY$4,Calendario!$A$3:$A$55,0),MATCH($I80,Calendario!$D$2:$H$2,0)),""),IF($K80=3,IF(AND((AW80=""),(AX80="")),INDEX(Calendario!$D$3:$H$55,MATCH(AY$4,Calendario!$A$3:$A$55,0),MATCH($I80,Calendario!$D$2:$H$2,0)),""),IF($K80=4,IF(AND((AV80=""),(AW80=""),(AX80="")),INDEX(Calendario!$D$3:$H$55,MATCH(AY$4,Calendario!$A$3:$A$55,0),MATCH($I80,Calendario!$D$2:$H$2,0)),""))))))))</f>
        <v>44824</v>
      </c>
      <c r="AZ80" s="107" t="str">
        <f>IF(ISBLANK($I80),"",IF(OR(EXACT(($I80),PROPER(TEXT(AZ79,"dddd"))),(EXACT(($I80),PROPER(TEXT(AZ78,"dddd"))))),"",IF(EXACT(($I80),(PROPER(TEXT(AZ$3,"dddd")))),"",IF($K80=1,INDEX(Calendario!$D$3:$H$55,MATCH(AZ$4,Calendario!$A$3:$A$55,0),MATCH($I80,Calendario!$D$2:$H$2,0)),IF($K80=2,IF(AY80="",INDEX(Calendario!$D$3:$H$55,MATCH(AZ$4,Calendario!$A$3:$A$55,0),MATCH($I80,Calendario!$D$2:$H$2,0)),""),IF($K80=3,IF(AND((AX80=""),(AY80="")),INDEX(Calendario!$D$3:$H$55,MATCH(AZ$4,Calendario!$A$3:$A$55,0),MATCH($I80,Calendario!$D$2:$H$2,0)),""),IF($K80=4,IF(AND((AW80=""),(AX80=""),(AY80="")),INDEX(Calendario!$D$3:$H$55,MATCH(AZ$4,Calendario!$A$3:$A$55,0),MATCH($I80,Calendario!$D$2:$H$2,0)),""))))))))</f>
        <v/>
      </c>
      <c r="BA80" s="108" t="str">
        <f>IF(ISBLANK($I80),"",IF(OR(EXACT(($I80),PROPER(TEXT(BA79,"dddd"))),(EXACT(($I80),PROPER(TEXT(BA78,"dddd"))))),"",IF(EXACT(($I80),(PROPER(TEXT(BA$3,"dddd")))),"",IF($K80=1,INDEX(Calendario!$D$3:$H$55,MATCH(BA$4,Calendario!$A$3:$A$55,0),MATCH($I80,Calendario!$D$2:$H$2,0)),IF($K80=2,IF(AZ80="",INDEX(Calendario!$D$3:$H$55,MATCH(BA$4,Calendario!$A$3:$A$55,0),MATCH($I80,Calendario!$D$2:$H$2,0)),""),IF($K80=3,IF(AND((AY80=""),(AZ80="")),INDEX(Calendario!$D$3:$H$55,MATCH(BA$4,Calendario!$A$3:$A$55,0),MATCH($I80,Calendario!$D$2:$H$2,0)),""),IF($K80=4,IF(AND((AX80=""),(AY80=""),(AZ80="")),INDEX(Calendario!$D$3:$H$55,MATCH(BA$4,Calendario!$A$3:$A$55,0),MATCH($I80,Calendario!$D$2:$H$2,0)),""))))))))</f>
        <v/>
      </c>
      <c r="BB80" s="108" t="str">
        <f>IF(ISBLANK($I80),"",IF(OR(EXACT(($I80),PROPER(TEXT(BB79,"dddd"))),(EXACT(($I80),PROPER(TEXT(BB78,"dddd"))))),"",IF(EXACT(($I80),(PROPER(TEXT(BB$3,"dddd")))),"",IF($K80=1,INDEX(Calendario!$D$3:$H$55,MATCH(BB$4,Calendario!$A$3:$A$55,0),MATCH($I80,Calendario!$D$2:$H$2,0)),IF($K80=2,IF(BA80="",INDEX(Calendario!$D$3:$H$55,MATCH(BB$4,Calendario!$A$3:$A$55,0),MATCH($I80,Calendario!$D$2:$H$2,0)),""),IF($K80=3,IF(AND((AZ80=""),(BA80="")),INDEX(Calendario!$D$3:$H$55,MATCH(BB$4,Calendario!$A$3:$A$55,0),MATCH($I80,Calendario!$D$2:$H$2,0)),""),IF($K80=4,IF(AND((AY80=""),(AZ80=""),(BA80="")),INDEX(Calendario!$D$3:$H$55,MATCH(BB$4,Calendario!$A$3:$A$55,0),MATCH($I80,Calendario!$D$2:$H$2,0)),""))))))))</f>
        <v/>
      </c>
      <c r="BC80" s="108">
        <f>IF(ISBLANK($I80),"",IF(OR(EXACT(($I80),PROPER(TEXT(BC79,"dddd"))),(EXACT(($I80),PROPER(TEXT(BC78,"dddd"))))),"",IF(EXACT(($I80),(PROPER(TEXT(BC$3,"dddd")))),"",IF($K80=1,INDEX(Calendario!$D$3:$H$55,MATCH(BC$4,Calendario!$A$3:$A$55,0),MATCH($I80,Calendario!$D$2:$H$2,0)),IF($K80=2,IF(BB80="",INDEX(Calendario!$D$3:$H$55,MATCH(BC$4,Calendario!$A$3:$A$55,0),MATCH($I80,Calendario!$D$2:$H$2,0)),""),IF($K80=3,IF(AND((BA80=""),(BB80="")),INDEX(Calendario!$D$3:$H$55,MATCH(BC$4,Calendario!$A$3:$A$55,0),MATCH($I80,Calendario!$D$2:$H$2,0)),""),IF($K80=4,IF(AND((AZ80=""),(BA80=""),(BB80="")),INDEX(Calendario!$D$3:$H$55,MATCH(BC$4,Calendario!$A$3:$A$55,0),MATCH($I80,Calendario!$D$2:$H$2,0)),""))))))))</f>
        <v>44852</v>
      </c>
      <c r="BD80" s="108" t="str">
        <f>IF(ISBLANK($I80),"",IF(OR(EXACT(($I80),PROPER(TEXT(BD79,"dddd"))),(EXACT(($I80),PROPER(TEXT(BD78,"dddd"))))),"",IF(EXACT(($I80),(PROPER(TEXT(BD$3,"dddd")))),"",IF($K80=1,INDEX(Calendario!$D$3:$H$55,MATCH(BD$4,Calendario!$A$3:$A$55,0),MATCH($I80,Calendario!$D$2:$H$2,0)),IF($K80=2,IF(BC80="",INDEX(Calendario!$D$3:$H$55,MATCH(BD$4,Calendario!$A$3:$A$55,0),MATCH($I80,Calendario!$D$2:$H$2,0)),""),IF($K80=3,IF(AND((BB80=""),(BC80="")),INDEX(Calendario!$D$3:$H$55,MATCH(BD$4,Calendario!$A$3:$A$55,0),MATCH($I80,Calendario!$D$2:$H$2,0)),""),IF($K80=4,IF(AND((BA80=""),(BB80=""),(BC80="")),INDEX(Calendario!$D$3:$H$55,MATCH(BD$4,Calendario!$A$3:$A$55,0),MATCH($I80,Calendario!$D$2:$H$2,0)),""))))))))</f>
        <v/>
      </c>
      <c r="BE80" s="107" t="str">
        <f>IF(ISBLANK($I80),"",IF(OR(EXACT(($I80),PROPER(TEXT(BE79,"dddd"))),(EXACT(($I80),PROPER(TEXT(BE78,"dddd"))))),"",IF(EXACT(($I80),(PROPER(TEXT(BE$3,"dddd")))),"",IF($K80=1,INDEX(Calendario!$D$3:$H$55,MATCH(BE$4,Calendario!$A$3:$A$55,0),MATCH($I80,Calendario!$D$2:$H$2,0)),IF($K80=2,IF(BD80="",INDEX(Calendario!$D$3:$H$55,MATCH(BE$4,Calendario!$A$3:$A$55,0),MATCH($I80,Calendario!$D$2:$H$2,0)),""),IF($K80=3,IF(AND((BC80=""),(BD80="")),INDEX(Calendario!$D$3:$H$55,MATCH(BE$4,Calendario!$A$3:$A$55,0),MATCH($I80,Calendario!$D$2:$H$2,0)),""),IF($K80=4,IF(AND((BB80=""),(BC80=""),(BD80="")),INDEX(Calendario!$D$3:$H$55,MATCH(BE$4,Calendario!$A$3:$A$55,0),MATCH($I80,Calendario!$D$2:$H$2,0)),""))))))))</f>
        <v/>
      </c>
      <c r="BF80" s="107" t="str">
        <f>IF(ISBLANK($I80),"",IF(OR(EXACT(($I80),PROPER(TEXT(BF79,"dddd"))),(EXACT(($I80),PROPER(TEXT(BF78,"dddd"))))),"",IF(EXACT(($I80),(PROPER(TEXT(BF$3,"dddd")))),"",IF($K80=1,INDEX(Calendario!$D$3:$H$55,MATCH(BF$4,Calendario!$A$3:$A$55,0),MATCH($I80,Calendario!$D$2:$H$2,0)),IF($K80=2,IF(BE80="",INDEX(Calendario!$D$3:$H$55,MATCH(BF$4,Calendario!$A$3:$A$55,0),MATCH($I80,Calendario!$D$2:$H$2,0)),""),IF($K80=3,IF(AND((BD80=""),(BE80="")),INDEX(Calendario!$D$3:$H$55,MATCH(BF$4,Calendario!$A$3:$A$55,0),MATCH($I80,Calendario!$D$2:$H$2,0)),""),IF($K80=4,IF(AND((BC80=""),(BD80=""),(BE80="")),INDEX(Calendario!$D$3:$H$55,MATCH(BF$4,Calendario!$A$3:$A$55,0),MATCH($I80,Calendario!$D$2:$H$2,0)),""))))))))</f>
        <v/>
      </c>
      <c r="BG80" s="107">
        <f>IF(ISBLANK($I80),"",IF(OR(EXACT(($I80),PROPER(TEXT(BG79,"dddd"))),(EXACT(($I80),PROPER(TEXT(BG78,"dddd"))))),"",IF(EXACT(($I80),(PROPER(TEXT(BG$3,"dddd")))),"",IF($K80=1,INDEX(Calendario!$D$3:$H$55,MATCH(BG$4,Calendario!$A$3:$A$55,0),MATCH($I80,Calendario!$D$2:$H$2,0)),IF($K80=2,IF(BF80="",INDEX(Calendario!$D$3:$H$55,MATCH(BG$4,Calendario!$A$3:$A$55,0),MATCH($I80,Calendario!$D$2:$H$2,0)),""),IF($K80=3,IF(AND((BE80=""),(BF80="")),INDEX(Calendario!$D$3:$H$55,MATCH(BG$4,Calendario!$A$3:$A$55,0),MATCH($I80,Calendario!$D$2:$H$2,0)),""),IF($K80=4,IF(AND((BD80=""),(BE80=""),(BF80="")),INDEX(Calendario!$D$3:$H$55,MATCH(BG$4,Calendario!$A$3:$A$55,0),MATCH($I80,Calendario!$D$2:$H$2,0)),""))))))))</f>
        <v>44880</v>
      </c>
      <c r="BH80" s="107" t="str">
        <f>IF(ISBLANK($I80),"",IF(OR(EXACT(($I80),PROPER(TEXT(BH79,"dddd"))),(EXACT(($I80),PROPER(TEXT(BH78,"dddd"))))),"",IF(EXACT(($I80),(PROPER(TEXT(BH$3,"dddd")))),"",IF($K80=1,INDEX(Calendario!$D$3:$H$55,MATCH(BH$4,Calendario!$A$3:$A$55,0),MATCH($I80,Calendario!$D$2:$H$2,0)),IF($K80=2,IF(BG80="",INDEX(Calendario!$D$3:$H$55,MATCH(BH$4,Calendario!$A$3:$A$55,0),MATCH($I80,Calendario!$D$2:$H$2,0)),""),IF($K80=3,IF(AND((BF80=""),(BG80="")),INDEX(Calendario!$D$3:$H$55,MATCH(BH$4,Calendario!$A$3:$A$55,0),MATCH($I80,Calendario!$D$2:$H$2,0)),""),IF($K80=4,IF(AND((BE80=""),(BF80=""),(BG80="")),INDEX(Calendario!$D$3:$H$55,MATCH(BH$4,Calendario!$A$3:$A$55,0),MATCH($I80,Calendario!$D$2:$H$2,0)),""))))))))</f>
        <v/>
      </c>
      <c r="BI80" s="108" t="str">
        <f>IF(ISBLANK($I80),"",IF(OR(EXACT(($I80),PROPER(TEXT(BI79,"dddd"))),(EXACT(($I80),PROPER(TEXT(BI78,"dddd"))))),"",IF(EXACT(($I80),(PROPER(TEXT(BI$3,"dddd")))),"",IF($K80=1,INDEX(Calendario!$D$3:$H$55,MATCH(BI$4,Calendario!$A$3:$A$55,0),MATCH($I80,Calendario!$D$2:$H$2,0)),IF($K80=2,IF(BH80="",INDEX(Calendario!$D$3:$H$55,MATCH(BI$4,Calendario!$A$3:$A$55,0),MATCH($I80,Calendario!$D$2:$H$2,0)),""),IF($K80=3,IF(AND((BG80=""),(BH80="")),INDEX(Calendario!$D$3:$H$55,MATCH(BI$4,Calendario!$A$3:$A$55,0),MATCH($I80,Calendario!$D$2:$H$2,0)),""),IF($K80=4,IF(AND((BF80=""),(BG80=""),(BH80="")),INDEX(Calendario!$D$3:$H$55,MATCH(BI$4,Calendario!$A$3:$A$55,0),MATCH($I80,Calendario!$D$2:$H$2,0)),""))))))))</f>
        <v/>
      </c>
      <c r="BJ80" s="108" t="str">
        <f>IF(ISBLANK($I80),"",IF(OR(EXACT(($I80),PROPER(TEXT(BJ79,"dddd"))),(EXACT(($I80),PROPER(TEXT(BJ78,"dddd"))))),"",IF(EXACT(($I80),(PROPER(TEXT(BJ$3,"dddd")))),"",IF($K80=1,INDEX(Calendario!$D$3:$H$55,MATCH(BJ$4,Calendario!$A$3:$A$55,0),MATCH($I80,Calendario!$D$2:$H$2,0)),IF($K80=2,IF(BI80="",INDEX(Calendario!$D$3:$H$55,MATCH(BJ$4,Calendario!$A$3:$A$55,0),MATCH($I80,Calendario!$D$2:$H$2,0)),""),IF($K80=3,IF(AND((BH80=""),(BI80="")),INDEX(Calendario!$D$3:$H$55,MATCH(BJ$4,Calendario!$A$3:$A$55,0),MATCH($I80,Calendario!$D$2:$H$2,0)),""),IF($K80=4,IF(AND((BG80=""),(BH80=""),(BI80="")),INDEX(Calendario!$D$3:$H$55,MATCH(BJ$4,Calendario!$A$3:$A$55,0),MATCH($I80,Calendario!$D$2:$H$2,0)),""))))))))</f>
        <v/>
      </c>
      <c r="BK80" s="108">
        <f>IF(ISBLANK($I80),"",IF(OR(EXACT(($I80),PROPER(TEXT(BK79,"dddd"))),(EXACT(($I80),PROPER(TEXT(BK78,"dddd"))))),"",IF(EXACT(($I80),(PROPER(TEXT(BK$3,"dddd")))),"",IF($K80=1,INDEX(Calendario!$D$3:$H$55,MATCH(BK$4,Calendario!$A$3:$A$55,0),MATCH($I80,Calendario!$D$2:$H$2,0)),IF($K80=2,IF(BJ80="",INDEX(Calendario!$D$3:$H$55,MATCH(BK$4,Calendario!$A$3:$A$55,0),MATCH($I80,Calendario!$D$2:$H$2,0)),""),IF($K80=3,IF(AND((BI80=""),(BJ80="")),INDEX(Calendario!$D$3:$H$55,MATCH(BK$4,Calendario!$A$3:$A$55,0),MATCH($I80,Calendario!$D$2:$H$2,0)),""),IF($K80=4,IF(AND((BH80=""),(BI80=""),(BJ80="")),INDEX(Calendario!$D$3:$H$55,MATCH(BK$4,Calendario!$A$3:$A$55,0),MATCH($I80,Calendario!$D$2:$H$2,0)),""))))))))</f>
        <v>44908</v>
      </c>
      <c r="BL80" s="108" t="str">
        <f>IF(ISBLANK($I80),"",IF(OR(EXACT(($I80),PROPER(TEXT(BL79,"dddd"))),(EXACT(($I80),PROPER(TEXT(BL78,"dddd"))))),"",IF(EXACT(($I80),(PROPER(TEXT(BL$3,"dddd")))),"",IF($K80=1,INDEX(Calendario!$D$3:$H$55,MATCH(BL$4,Calendario!$A$3:$A$55,0),MATCH($I80,Calendario!$D$2:$H$2,0)),IF($K80=2,IF(BK80="",INDEX(Calendario!$D$3:$H$55,MATCH(BL$4,Calendario!$A$3:$A$55,0),MATCH($I80,Calendario!$D$2:$H$2,0)),""),IF($K80=3,IF(AND((BJ80=""),(BK80="")),INDEX(Calendario!$D$3:$H$55,MATCH(BL$4,Calendario!$A$3:$A$55,0),MATCH($I80,Calendario!$D$2:$H$2,0)),""),IF($K80=4,IF(AND((BI80=""),(BJ80=""),(BK80="")),INDEX(Calendario!$D$3:$H$55,MATCH(BL$4,Calendario!$A$3:$A$55,0),MATCH($I80,Calendario!$D$2:$H$2,0)),""))))))))</f>
        <v/>
      </c>
      <c r="BM80" s="108" t="str">
        <f>IF(ISBLANK($I80),"",IF(OR(EXACT(($I80),PROPER(TEXT(BM79,"dddd"))),(EXACT(($I80),PROPER(TEXT(BM78,"dddd"))))),"",IF(EXACT(($I80),(PROPER(TEXT(BM$3,"dddd")))),"",IF($K80=1,INDEX(Calendario!$D$3:$H$55,MATCH(BM$4,Calendario!$A$3:$A$55,0),MATCH($I80,Calendario!$D$2:$H$2,0)),IF($K80=2,IF(BL80="",INDEX(Calendario!$D$3:$H$55,MATCH(BM$4,Calendario!$A$3:$A$55,0),MATCH($I80,Calendario!$D$2:$H$2,0)),""),IF($K80=3,IF(AND((BK80=""),(BL80="")),INDEX(Calendario!$D$3:$H$55,MATCH(BM$4,Calendario!$A$3:$A$55,0),MATCH($I80,Calendario!$D$2:$H$2,0)),""),IF($K80=4,IF(AND((BJ80=""),(BK80=""),(BL80="")),INDEX(Calendario!$D$3:$H$55,MATCH(BM$4,Calendario!$A$3:$A$55,0),MATCH($I80,Calendario!$D$2:$H$2,0)),""))))))))</f>
        <v/>
      </c>
      <c r="BO80" s="88" t="s">
        <v>1446</v>
      </c>
    </row>
    <row r="81" spans="1:67" s="88" customFormat="1" ht="26.25" customHeight="1" x14ac:dyDescent="0.25">
      <c r="A81" s="178">
        <f t="shared" si="1"/>
        <v>60</v>
      </c>
      <c r="B81" s="176" t="s">
        <v>1285</v>
      </c>
      <c r="C81" s="176" t="s">
        <v>1597</v>
      </c>
      <c r="D81" s="177" t="str">
        <f>IF(ISNA(VLOOKUP(C81,TSeccBS!$D:$H,5,FALSE)),"",VLOOKUP(C81,TSeccBS!$D:$H,5,FALSE))</f>
        <v>CALI</v>
      </c>
      <c r="E81" s="176" t="s">
        <v>1446</v>
      </c>
      <c r="F81" s="176" t="s">
        <v>70</v>
      </c>
      <c r="G81" s="177" t="str">
        <f>IF(ISNA(VLOOKUP(F81,Tmunic!$C$2:$D$1160,2,FALSE)),"",VLOOKUP(F81,Tmunic!$C$2:$D$1160,2,FALSE))</f>
        <v>UB MOVIL CENTRAL DEL VALLE</v>
      </c>
      <c r="H81" s="184" t="str">
        <f>IF(ISNA(VLOOKUP(G81,TDirReg!$F$1:$H$184,3,0)),"",VLOOKUP(G81,TDirReg!$F$1:$H$184,3,0))</f>
        <v>Carrera 25c N° 48 – 101 Contiguo a la Universidad Uceva</v>
      </c>
      <c r="I81" s="196" t="s">
        <v>125</v>
      </c>
      <c r="J81" s="195" t="s">
        <v>133</v>
      </c>
      <c r="K81" s="197">
        <v>3</v>
      </c>
      <c r="L81" s="202">
        <f t="shared" si="2"/>
        <v>15</v>
      </c>
      <c r="M81" s="107" t="str">
        <f>IF(ISBLANK($I81),"",IF(EXACT(($I81),(PROPER(TEXT(M$3,"dddd")))),"",IF(EXACT(M$4,$J81),IF($K81=1,INDEX(Calendario!$D$3:$H$55,MATCH(M$4,Calendario!$A$3:$A$55,0),MATCH($I81,Calendario!$D$2:$H$2,0)),INDEX(Calendario!$D$3:$H$55,MATCH($J81,Calendario!$A$3:$A$55,0),MATCH($I81,Calendario!$D$2:$H$2,0))),"")))</f>
        <v/>
      </c>
      <c r="N81" s="107" t="str">
        <f>IF(ISBLANK($I81),"",IF(OR(EXACT(($I81),PROPER(TEXT(N79,"dddd"))),(EXACT(($I81),PROPER(TEXT(N80,"dddd"))))),"",IF(EXACT(($I81),(PROPER(TEXT(N$3,"dddd")))),"",IF(EXACT(N$4,$J81),IF(M81="",IF(OR(($K81=4),($K81=3),($K81=2),($K81=1)),INDEX(Calendario!$D$3:$H$55,MATCH(N$4,Calendario!$A$3:$A$55,0),MATCH($I81,Calendario!$D$2:$H$2,0)),"")),IF($K81=1,IF(AND(M81="",EXACT((N$4),(CONCATENATE(Calendario!$A$1," ",(MID($J81,8,2))+1)))),INDEX(Calendario!$D$3:$H$55,MATCH(N$4,Calendario!$A$3:$A$55,0),MATCH($I81,Calendario!$D$2:$H$2,0)),IF(M81="","",INDEX(Calendario!$D$3:$H$55,MATCH(N$4,Calendario!$A$3:$A$55,0),MATCH($I81,Calendario!$D$2:$H$2,0)))),IF($K81=2,IF(M81="",IF(EXACT($K81,N$4),INDEX(Calendario!$D$3:$H$55,MATCH(N$4,Calendario!$A$3:$A$55,0),MATCH($I81,Calendario!$D$2:$H$2,0)),""),""),IF($K81=3,IF((M81=""),IF(EXACT($K81,N$4),INDEX(Calendario!$D$3:$H$55,MATCH(N$4,Calendario!$A$3:$A$55,0),MATCH($I81,Calendario!$D$2:$H$2,0)),""),""),IF($K81=4,IF((M81=""),IF(EXACT($K81,N$4),INDEX(Calendario!$D$3:$H$55,MATCH(N$4,Calendario!$A$3:$A$55,0),MATCH($I81,Calendario!$D$2:$H$2,0)),""),""),1))))))))</f>
        <v/>
      </c>
      <c r="O81" s="107" t="str">
        <f>IF(ISBLANK($I81),"",IF(EXACT(($I81),(PROPER(TEXT(O$3,"dddd")))),"",IF(OR(EXACT(($I81),PROPER(TEXT(O79,"dddd"))),(EXACT(($I81),PROPER(TEXT(O80,"dddd"))))),"",IF(EXACT(O$4,$J81),IF(N81="",IF(OR(($K81=4),($K81=3),($K81=2),($K81=1)),INDEX(Calendario!$D$3:$H$55,MATCH(O$4,Calendario!$A$3:$A$55,0),MATCH($I81,Calendario!$D$2:$H$2,0)),"")),IF($K81=1,IF(AND(M81="",EXACT((O$4),(CONCATENATE(Calendario!$A$1," ",(MID($J81,8,2))+1)))),INDEX(Calendario!$D$3:$H$55,MATCH(O$4,Calendario!$A$3:$A$55,0),MATCH($I81,Calendario!$D$2:$H$2,0)),IF(N81="",IF(EXACT(($I81),(PROPER(TEXT(N$3,"dddd")))),INDEX(Calendario!$D$3:$H$55,MATCH(O$4,Calendario!$A$3:$A$55,0),MATCH($I81,Calendario!$D$2:$H$2,0)),""),INDEX(Calendario!$D$3:$H$55,MATCH(O$4,Calendario!$A$3:$A$55,0),MATCH($I81,Calendario!$D$2:$H$2,0)))),IF(EXACT($M$4,"Semana 1"),IF($K81=2,IF(N81="",IF(OR(($J81="Semana 1"),($J81="Semana 2"),($J81="Semana 3")),INDEX(Calendario!$D$3:$H$55,MATCH(O$4,Calendario!$A$3:$A$55,0),MATCH($I81,Calendario!$D$2:$H$2,0)),""),""),IF($K81=3,IF(AND((M81=""),(N81="")),IF(OR(($J81="Semana 1"),($J81="Semana 2"),($J81="Semana 3")),INDEX(Calendario!$D$3:$H$55,MATCH(O$4,Calendario!$A$3:$A$55,0),MATCH($I81,Calendario!$D$2:$H$2,0)),""),""),IF($K81=4,IF(AND((M81=""),(N81="")),IF(OR(($J81="Semana 1"),($J81="Semana 2"),($J81="Semana 3")),INDEX(Calendario!$D$3:$H$55,MATCH(O$4,Calendario!$A$3:$A$55,0),MATCH($I81,Calendario!$D$2:$H$2,0)),""),"")))),IF($K81=2,IF(N81="",IF(OR(($J81="Semana 1"),($J81="Semana 2")),INDEX(Calendario!$D$3:$H$55,MATCH(O$4,Calendario!$A$3:$A$55,0),MATCH($I81,Calendario!$D$2:$H$2,0)),""),""),IF($K81=3,IF(AND((M81=""),(N81="")),IF(OR(($J81="Semana 1"),($J81="Semana 2")),INDEX(Calendario!$D$3:$H$55,MATCH(O$4,Calendario!$A$3:$A$55,0),MATCH($I81,Calendario!$D$2:$H$2,0)),""),""),IF($K81=4,IF(AND((M81=""),(N81="")),IF(OR(($J81="Semana 1"),($J81="Semana 2")),INDEX(Calendario!$D$3:$H$55,MATCH(O$4,Calendario!$A$3:$A$55,0),MATCH($I81,Calendario!$D$2:$H$2,0)),""),""))))))))))</f>
        <v/>
      </c>
      <c r="P81" s="107">
        <f>IF(ISBLANK($I81),"",IF(EXACT(($I81),(PROPER(TEXT(P$3,"dddd")))),"",IF(OR(EXACT(($I81),PROPER(TEXT(P79,"dddd"))),(EXACT(($I81),PROPER(TEXT(P80,"dddd"))))),"",IF(EXACT(P$4,$J81),IF(O81="",IF(OR(($K81=4),($K81=3),($K81=2),($K81=1)),INDEX(Calendario!$D$3:$H$55,MATCH(P$4,Calendario!$A$3:$A$55,0),MATCH($I81,Calendario!$D$2:$H$2,0)),"")),IF($K81=1,IF(AND(M81="",EXACT((P$4),(CONCATENATE(Calendario!$A$1," ",(MID($J81,8,2))+1)))),INDEX(Calendario!$D$3:$H$55,MATCH(P$4,Calendario!$A$3:$A$55,0),MATCH($I81,Calendario!$D$2:$H$2,0)),IF(O81="",IF(EXACT(($I81),(PROPER(TEXT(O$3,"dddd")))),INDEX(Calendario!$D$3:$H$55,MATCH(P$4,Calendario!$A$3:$A$55,0),MATCH($I81,Calendario!$D$2:$H$2,0)),""),INDEX(Calendario!$D$3:$H$55,MATCH(P$4,Calendario!$A$3:$A$55,0),MATCH($I81,Calendario!$D$2:$H$2,0)))),IF(EXACT($M$4,"Semana 1"),IF($K81=2,IF(O81="",IF(OR(($J81="Semana 1"),($J81="Semana 2"),($J81="Semana 3"),($J81="Semana 4")),INDEX(Calendario!$D$3:$H$55,MATCH(P$4,Calendario!$A$3:$A$55,0),MATCH($I81,Calendario!$D$2:$H$2,0)),""),""),IF($K81=3,IF(AND((N81=""),(O81="")),IF(OR(($J81="Semana 1"),($J81="Semana 2"),($J81="Semana 3"),($J81="Semana 4")),INDEX(Calendario!$D$3:$H$55,MATCH(P$4,Calendario!$A$3:$A$55,0),MATCH($I81,Calendario!$D$2:$H$2,0)),""),""),IF($K81=4,IF(AND((M81=""),(N81=""),(O81="")),IF(OR(($J81="Semana 1"),($J81="Semana 2"),($J81="Semana 3"),($J81="Semana 4")),INDEX(Calendario!$D$3:$H$55,MATCH(P$4,Calendario!$A$3:$A$55,0),MATCH($I81,Calendario!$D$2:$H$2,0)),""),"")))),IF($K81=2,IF(O81="",IF(OR(($J81="Semana 1"),($J81="Semana 2"),($J81="Semana 3")),INDEX(Calendario!$D$3:$H$55,MATCH(P$4,Calendario!$A$3:$A$55,0),MATCH($I81,Calendario!$D$2:$H$2,0)),""),""),IF($K81=3,IF(AND((N81=""),(O81="")),IF(OR(($J81="Semana 1"),($J81="Semana 2"),($J81="Semana 3")),INDEX(Calendario!$D$3:$H$55,MATCH(P$4,Calendario!$A$3:$A$55,0),MATCH($I81,Calendario!$D$2:$H$2,0)),""),""),IF($K81=4,IF(AND((M81=""),(N81=""),(O81="")),IF(OR(($J81="Semana 1"),($J81="Semana 2"),($J81="Semana 3")),INDEX(Calendario!$D$3:$H$55,MATCH(P$4,Calendario!$A$3:$A$55,0),MATCH($I81,Calendario!$D$2:$H$2,0)),""),""))))))))))</f>
        <v>44578</v>
      </c>
      <c r="Q81" s="107" t="str">
        <f>IF(ISBLANK($I81),"",IF(EXACT(($I81),(PROPER(TEXT(Q$3,"dddd")))),"",IF(OR(EXACT(($I81),PROPER(TEXT(Q79,"dddd"))),(EXACT(($I81),PROPER(TEXT(Q80,"dddd"))))),"",IF(EXACT(Q$4,$J81),IF(P81="",IF(OR(($K81=4),($K81=3),($K81=2),($K81=1)),INDEX(Calendario!$D$3:$H$55,MATCH(Q$4,Calendario!$A$3:$A$55,0),MATCH($I81,Calendario!$D$2:$H$2,0)),"")),IF($K81=1,IF(AND(M81="",EXACT((Q$4),(CONCATENATE(Calendario!$A$1," ",(MID($J81,8,2))+1)))),INDEX(Calendario!$D$3:$H$55,MATCH(Q$4,Calendario!$A$3:$A$55,0),MATCH($I81,Calendario!$D$2:$H$2,0)),IF(P81="","",INDEX(Calendario!$D$3:$H$55,MATCH(Q$4,Calendario!$A$3:$A$55,0),MATCH($I81,Calendario!$D$2:$H$2,0)))),IF(EXACT($M$4,"Semana 1"),IF($K81=2,IF(P81="",IF(OR(($J81="Semana 1"),($J81="Semana 2"),($J81="Semana 3"),($J81="Semana 4"),($J81="Semana 5")),INDEX(Calendario!$D$3:$H$55,MATCH(Q$4,Calendario!$A$3:$A$55,0),MATCH($I81,Calendario!$D$2:$H$2,0)),""),""),IF($K81=3,IF(AND((O81=""),(P81="")),IF(OR(($J81="Semana 1"),($J81="Semana 2"),($J81="Semana 3"),($J81="Semana 4"),($J81="Semana 5")),INDEX(Calendario!$D$3:$H$55,MATCH(Q$4,Calendario!$A$3:$A$55,0),MATCH($I81,Calendario!$D$2:$H$2,0)),""),""),IF($K81=4,IF(AND((N81=""),(O81=""),(P81="")),IF(OR(($J81="Semana 1"),($J81="Semana 2"),($J81="Semana 3"),($J81="Semana 4"),($J81="Semana 5")),INDEX(Calendario!$D$3:$H$55,MATCH(Q$4,Calendario!$A$3:$A$55,0),MATCH($I81,Calendario!$D$2:$H$2,0)),""),"")))),IF($K81=2,IF(P81="",IF(OR(($J81="Semana 1"),($J81="Semana 2"),($J81="Semana 3"),($J81="Semana 4")),INDEX(Calendario!$D$3:$H$55,MATCH(Q$4,Calendario!$A$3:$A$55,0),MATCH($I81,Calendario!$D$2:$H$2,0)),""),""),IF($K81=3,IF(AND((O81=""),(P81="")),IF(OR(($J81="Semana 1"),($J81="Semana 2"),($J81="Semana 3"),($J81="Semana 4")),INDEX(Calendario!$D$3:$H$55,MATCH(Q$4,Calendario!$A$3:$A$55,0),MATCH($I81,Calendario!$D$2:$H$2,0)),""),""),IF($K81=4,IF(AND((N81=""),(O81=""),(P81="")),IF(OR(($J81="Semana 1"),($J81="Semana 2"),($J81="Semana 3"),($J81="Semana 4")),INDEX(Calendario!$D$3:$H$55,MATCH(Q$4,Calendario!$A$3:$A$55,0),MATCH($I81,Calendario!$D$2:$H$2,0)),""),""))))))))))</f>
        <v/>
      </c>
      <c r="R81" s="108" t="str">
        <f>IF(ISBLANK($I81),"",IF(EXACT(($I81),(PROPER(TEXT(R$3,"dddd")))),"",IF(OR(EXACT(($I81),PROPER(TEXT(R79,"dddd"))),(EXACT(($I81),PROPER(TEXT(R80,"dddd"))))),"",IF(EXACT(R$4,$J81),IF(Q81="",IF(OR(($K81=4),($K81=3),($K81=2),($K81=1)),INDEX(Calendario!$D$3:$H$55,MATCH(R$4,Calendario!$A$3:$A$55,0),MATCH($I81,Calendario!$D$2:$H$2,0)),"")),IF($K81=1,IF(AND(N81="",EXACT((R$4),(CONCATENATE(Calendario!$A$1," ",(MID($J81,8,2))+1)))),INDEX(Calendario!$D$3:$H$55,MATCH(R$4,Calendario!$A$3:$A$55,0),MATCH($I81,Calendario!$D$2:$H$2,0)),IF(Q81="","",INDEX(Calendario!$D$3:$H$55,MATCH(R$4,Calendario!$A$3:$A$55,0),MATCH($I81,Calendario!$D$2:$H$2,0)))),IF(EXACT($M$4,"Semana 1"),IF($K81=2,IF(Q81="",IF(OR(($J81="Semana 1"),($J81="Semana 2"),($J81="Semana 3"),($J81="Semana 4"),($J81="Semana 5"),($J81="Semana 6")),INDEX(Calendario!$D$3:$H$55,MATCH(R$4,Calendario!$A$3:$A$55,0),MATCH($I81,Calendario!$D$2:$H$2,0)),""),""),IF($K81=3,IF(AND((P81=""),(Q81="")),IF(OR(($J81="Semana 1"),($J81="Semana 2"),($J81="Semana 3"),($J81="Semana 4"),($J81="Semana 5"),($J81="Semana 6")),INDEX(Calendario!$D$3:$H$55,MATCH(R$4,Calendario!$A$3:$A$55,0),MATCH($I81,Calendario!$D$2:$H$2,0)),""),""),IF($K81=4,IF(AND((O81=""),(P81=""),(Q81="")),IF(OR(($J81="Semana 1"),($J81="Semana 2"),($J81="Semana 3"),($J81="Semana 4"),($J81="Semana 5"),($J81="Semana 6")),INDEX(Calendario!$D$3:$H$55,MATCH(R$4,Calendario!$A$3:$A$55,0),MATCH($I81,Calendario!$D$2:$H$2,0)),""),"")))),IF($K81=2,IF(Q81="",IF(OR(($J81="Semana 1"),($J81="Semana 2"),($J81="Semana 3"),($J81="Semana 4"),($J81="Semana 5")),INDEX(Calendario!$D$3:$H$55,MATCH(R$4,Calendario!$A$3:$A$55,0),MATCH($I81,Calendario!$D$2:$H$2,0)),""),""),IF($K81=3,IF(AND((P81=""),(Q81="")),IF(OR(($J81="Semana 1"),($J81="Semana 2"),($J81="Semana 3"),($J81="Semana 4"),($J81="Semana 5")),INDEX(Calendario!$D$3:$H$55,MATCH(R$4,Calendario!$A$3:$A$55,0),MATCH($I81,Calendario!$D$2:$H$2,0)),""),""),IF($K81=4,IF(AND((O81=""),(P81=""),(Q81="")),IF(OR(($J81="Semana 1"),($J81="Semana 2"),($J81="Semana 3"),($J81="Semana 4"),($J81="Semana 5")),INDEX(Calendario!$D$3:$H$55,MATCH(R$4,Calendario!$A$3:$A$55,0),MATCH($I81,Calendario!$D$2:$H$2,0)),""),""))))))))))</f>
        <v/>
      </c>
      <c r="S81" s="108">
        <f>IF(ISBLANK($I81),"",IF(EXACT(($I81),(PROPER(TEXT(S$3,"dddd")))),"",IF(OR(EXACT(($I81),PROPER(TEXT(S79,"dddd"))),(EXACT(($I81),PROPER(TEXT(S80,"dddd"))))),"",IF(EXACT(S$4,$J81),IF(R81="",IF(OR(($K81=4),($K81=3),($K81=2),($K81=1)),INDEX(Calendario!$D$3:$H$55,MATCH(S$4,Calendario!$A$3:$A$55,0),MATCH($I81,Calendario!$D$2:$H$2,0)),"")),IF($K81=1,IF(AND(O81="",EXACT((S$4),(CONCATENATE(Calendario!$A$1," ",(MID($J81,8,2))+1)))),INDEX(Calendario!$D$3:$H$55,MATCH(S$4,Calendario!$A$3:$A$55,0),MATCH($I81,Calendario!$D$2:$H$2,0)),IF(R81="",IF(EXACT(($I81),(PROPER(TEXT(R$3,"dddd")))),INDEX(Calendario!$D$3:$H$55,MATCH(S$4,Calendario!$A$3:$A$55,0),MATCH($I81,Calendario!$D$2:$H$2,0)),""),INDEX(Calendario!$D$3:$H$55,MATCH(S$4,Calendario!$A$3:$A$55,0),MATCH($I81,Calendario!$D$2:$H$2,0)))),IF(EXACT($M$4,"Semana 1"),IF($K81=2,IF(R81="",IF(OR(($J81="Semana 1"),($J81="Semana 2"),($J81="Semana 3"),($J81="Semana 4"),($J81="Semana 5"),($J81="Semana 6"),($J81="Semana 7")),INDEX(Calendario!$D$3:$H$55,MATCH(S$4,Calendario!$A$3:$A$55,0),MATCH($I81,Calendario!$D$2:$H$2,0)),""),""),IF($K81=3,IF(AND((Q81=""),(R81="")),IF(OR(($J81="Semana 1"),($J81="Semana 2"),($J81="Semana 3"),($J81="Semana 4"),($J81="Semana 5"),($J81="Semana 6"),($J81="Semana 7")),INDEX(Calendario!$D$3:$H$55,MATCH(S$4,Calendario!$A$3:$A$55,0),MATCH($I81,Calendario!$D$2:$H$2,0)),""),""),IF($K81=4,IF(AND((P81=""),(Q81=""),(R81="")),IF(OR(($J81="Semana 1"),($J81="Semana 2"),($J81="Semana 3"),($J81="Semana 4"),($J81="Semana 5"),($J81="Semana 6"),($J81="Semana 7")),INDEX(Calendario!$D$3:$H$55,MATCH(S$4,Calendario!$A$3:$A$55,0),MATCH($I81,Calendario!$D$2:$H$2,0)),""),"")))),IF($K81=2,IF(R81="",IF(OR(($J81="Semana 1"),($J81="Semana 2"),($J81="Semana 3"),($J81="Semana 4"),($J81="Semana 5"),($J81="Semana 6")),INDEX(Calendario!$D$3:$H$55,MATCH(S$4,Calendario!$A$3:$A$55,0),MATCH($I81,Calendario!$D$2:$H$2,0)),""),""),IF($K81=3,IF(AND((Q81=""),(R81="")),IF(OR(($J81="Semana 1"),($J81="Semana 2"),($J81="Semana 3"),($J81="Semana 4"),($J81="Semana 5"),($J81="Semana 6")),INDEX(Calendario!$D$3:$H$55,MATCH(S$4,Calendario!$A$3:$A$55,0),MATCH($I81,Calendario!$D$2:$H$2,0)),""),""),IF($K81=4,IF(AND((P81=""),(Q81=""),(R81="")),IF(OR(($J81="Semana 1"),($J81="Semana 2"),($J81="Semana 3"),($J81="Semana 4"),($J81="Semana 5"),($J81="Semana 6")),INDEX(Calendario!$D$3:$H$55,MATCH(S$4,Calendario!$A$3:$A$55,0),MATCH($I81,Calendario!$D$2:$H$2,0)),""),""))))))))))</f>
        <v>44599</v>
      </c>
      <c r="T81" s="108" t="str">
        <f>IF(ISBLANK($I81),"",IF(EXACT(($I81),(PROPER(TEXT(T$3,"dddd")))),"",IF(OR(EXACT(($I81),PROPER(TEXT(T79,"dddd"))),(EXACT(($I81),PROPER(TEXT(T80,"dddd"))))),"",IF(EXACT(T$4,$J81),IF(S81="",IF(OR(($K81=4),($K81=3),($K81=2),($K81=1)),INDEX(Calendario!$D$3:$H$55,MATCH(T$4,Calendario!$A$3:$A$55,0),MATCH($I81,Calendario!$D$2:$H$2,0)),"")),IF($K81=1,IF(AND(P81="",EXACT((T$4),(CONCATENATE(Calendario!$A$1," ",(MID($J81,8,2))+1)))),INDEX(Calendario!$D$3:$H$55,MATCH(T$4,Calendario!$A$3:$A$55,0),MATCH($I81,Calendario!$D$2:$H$2,0)),IF(S81="",IF(EXACT(($I81),(PROPER(TEXT(S$3,"dddd")))),INDEX(Calendario!$D$3:$H$55,MATCH(T$4,Calendario!$A$3:$A$55,0),MATCH($I81,Calendario!$D$2:$H$2,0)),""),INDEX(Calendario!$D$3:$H$55,MATCH(T$4,Calendario!$A$3:$A$55,0),MATCH($I81,Calendario!$D$2:$H$2,0)))),IF(EXACT($M$4,"Semana 1"),IF($K81=2,IF(S81="",IF(OR(($J81="Semana 1"),($J81="Semana 2"),($J81="Semana 3"),($J81="Semana 4"),($J81="Semana 5"),($J81="Semana 6"),($J81="Semana 7"),($J81="Semana 8")),INDEX(Calendario!$D$3:$H$55,MATCH(T$4,Calendario!$A$3:$A$55,0),MATCH($I81,Calendario!$D$2:$H$2,0)),""),""),IF($K81=3,IF(AND((R81=""),(S81="")),IF(OR(($J81="Semana 1"),($J81="Semana 2"),($J81="Semana 3"),($J81="Semana 4"),($J81="Semana 5"),($J81="Semana 6"),($J81="Semana 7"),($J81="Semana 8")),INDEX(Calendario!$D$3:$H$55,MATCH(T$4,Calendario!$A$3:$A$55,0),MATCH($I81,Calendario!$D$2:$H$2,0)),""),""),IF($K81=4,IF(AND((Q81=""),(R81=""),(S81="")),IF(OR(($J81="Semana 1"),($J81="Semana 2"),($J81="Semana 3"),($J81="Semana 4"),($J81="Semana 5"),($J81="Semana 6"),($J81="Semana 7"),($J81="Semana 8")),INDEX(Calendario!$D$3:$H$55,MATCH(T$4,Calendario!$A$3:$A$55,0),MATCH($I81,Calendario!$D$2:$H$2,0)),""),"")))),IF($K81=2,IF(S81="",IF(OR(($J81="Semana 1"),($J81="Semana 2"),($J81="Semana 3"),($J81="Semana 4"),($J81="Semana 5"),($J81="Semana 6"),($J81="Semana 7")),INDEX(Calendario!$D$3:$H$55,MATCH(T$4,Calendario!$A$3:$A$55,0),MATCH($I81,Calendario!$D$2:$H$2,0)),""),""),IF($K81=3,IF(AND((R81=""),(S81="")),IF(OR(($J81="Semana 1"),($J81="Semana 2"),($J81="Semana 3"),($J81="Semana 4"),($J81="Semana 5"),($J81="Semana 6"),($J81="Semana 7")),INDEX(Calendario!$D$3:$H$55,MATCH(T$4,Calendario!$A$3:$A$55,0),MATCH($I81,Calendario!$D$2:$H$2,0)),""),""),IF($K81=4,IF(AND((Q81=""),(R81=""),(S81="")),IF(OR(($J81="Semana 1"),($J81="Semana 2"),($J81="Semana 3"),($J81="Semana 4"),($J81="Semana 5"),($J81="Semana 6"),($J81="Semana 7")),INDEX(Calendario!$D$3:$H$55,MATCH(T$4,Calendario!$A$3:$A$55,0),MATCH($I81,Calendario!$D$2:$H$2,0)),""),""))))))))))</f>
        <v/>
      </c>
      <c r="U81" s="108" t="str">
        <f>IF(ISBLANK($I81),"",IF(OR(EXACT(($I81),PROPER(TEXT(U80,"dddd"))),(EXACT(($I81),PROPER(TEXT(U79,"dddd"))))),"",IF(EXACT(($I81),(PROPER(TEXT(U$3,"dddd")))),"",IF($K81=1,INDEX(Calendario!$D$3:$H$55,MATCH(U$4,Calendario!$A$3:$A$55,0),MATCH($I81,Calendario!$D$2:$H$2,0)),IF($K81=2,IF(T81="",INDEX(Calendario!$D$3:$H$55,MATCH(U$4,Calendario!$A$3:$A$55,0),MATCH($I81,Calendario!$D$2:$H$2,0)),""),IF($K81=3,IF(AND((S81=""),(T81="")),INDEX(Calendario!$D$3:$H$55,MATCH(U$4,Calendario!$A$3:$A$55,0),MATCH($I81,Calendario!$D$2:$H$2,0)),""),IF($K81=4,IF(AND((R81=""),(S81=""),(T81="")),INDEX(Calendario!$D$3:$H$55,MATCH(U$4,Calendario!$A$3:$A$55,0),MATCH($I81,Calendario!$D$2:$H$2,0)),""))))))))</f>
        <v/>
      </c>
      <c r="V81" s="107">
        <f>IF(ISBLANK($I81),"",IF(OR(EXACT(($I81),PROPER(TEXT(V80,"dddd"))),(EXACT(($I81),PROPER(TEXT(V79,"dddd"))))),"",IF(EXACT(($I81),(PROPER(TEXT(V$3,"dddd")))),"",IF($K81=1,INDEX(Calendario!$D$3:$H$55,MATCH(V$4,Calendario!$A$3:$A$55,0),MATCH($I81,Calendario!$D$2:$H$2,0)),IF($K81=2,IF(U81="",INDEX(Calendario!$D$3:$H$55,MATCH(V$4,Calendario!$A$3:$A$55,0),MATCH($I81,Calendario!$D$2:$H$2,0)),""),IF($K81=3,IF(AND((T81=""),(U81="")),INDEX(Calendario!$D$3:$H$55,MATCH(V$4,Calendario!$A$3:$A$55,0),MATCH($I81,Calendario!$D$2:$H$2,0)),""),IF($K81=4,IF(AND((S81=""),(T81=""),(U81="")),INDEX(Calendario!$D$3:$H$55,MATCH(V$4,Calendario!$A$3:$A$55,0),MATCH($I81,Calendario!$D$2:$H$2,0)),""))))))))</f>
        <v>44620</v>
      </c>
      <c r="W81" s="107" t="str">
        <f>IF(ISBLANK($I81),"",IF(OR(EXACT(($I81),PROPER(TEXT(W80,"dddd"))),(EXACT(($I81),PROPER(TEXT(W79,"dddd"))))),"",IF(EXACT(($I81),(PROPER(TEXT(W$3,"dddd")))),"",IF($K81=1,INDEX(Calendario!$D$3:$H$55,MATCH(W$4,Calendario!$A$3:$A$55,0),MATCH($I81,Calendario!$D$2:$H$2,0)),IF($K81=2,IF(V81="",INDEX(Calendario!$D$3:$H$55,MATCH(W$4,Calendario!$A$3:$A$55,0),MATCH($I81,Calendario!$D$2:$H$2,0)),""),IF($K81=3,IF(AND((U81=""),(V81="")),INDEX(Calendario!$D$3:$H$55,MATCH(W$4,Calendario!$A$3:$A$55,0),MATCH($I81,Calendario!$D$2:$H$2,0)),""),IF($K81=4,IF(AND((T81=""),(U81=""),(V81="")),INDEX(Calendario!$D$3:$H$55,MATCH(W$4,Calendario!$A$3:$A$55,0),MATCH($I81,Calendario!$D$2:$H$2,0)),""))))))))</f>
        <v/>
      </c>
      <c r="X81" s="107" t="str">
        <f>IF(ISBLANK($I81),"",IF(OR(EXACT(($I81),PROPER(TEXT(X80,"dddd"))),(EXACT(($I81),PROPER(TEXT(X79,"dddd"))))),"",IF(EXACT(($I81),(PROPER(TEXT(X$3,"dddd")))),"",IF($K81=1,INDEX(Calendario!$D$3:$H$55,MATCH(X$4,Calendario!$A$3:$A$55,0),MATCH($I81,Calendario!$D$2:$H$2,0)),IF($K81=2,IF(W81="",INDEX(Calendario!$D$3:$H$55,MATCH(X$4,Calendario!$A$3:$A$55,0),MATCH($I81,Calendario!$D$2:$H$2,0)),""),IF($K81=3,IF(AND((V81=""),(W81="")),INDEX(Calendario!$D$3:$H$55,MATCH(X$4,Calendario!$A$3:$A$55,0),MATCH($I81,Calendario!$D$2:$H$2,0)),""),IF($K81=4,IF(AND((U81=""),(V81=""),(W81="")),INDEX(Calendario!$D$3:$H$55,MATCH(X$4,Calendario!$A$3:$A$55,0),MATCH($I81,Calendario!$D$2:$H$2,0)),""))))))))</f>
        <v/>
      </c>
      <c r="Y81" s="107" t="str">
        <f>IF(ISBLANK($I81),"",IF(OR(EXACT(($I81),PROPER(TEXT(Y80,"dddd"))),(EXACT(($I81),PROPER(TEXT(Y79,"dddd"))))),"",IF(EXACT(($I81),(PROPER(TEXT(Y$3,"dddd")))),"",IF($K81=1,INDEX(Calendario!$D$3:$H$55,MATCH(Y$4,Calendario!$A$3:$A$55,0),MATCH($I81,Calendario!$D$2:$H$2,0)),IF($K81=2,IF(X81="",INDEX(Calendario!$D$3:$H$55,MATCH(Y$4,Calendario!$A$3:$A$55,0),MATCH($I81,Calendario!$D$2:$H$2,0)),""),IF($K81=3,IF(AND((W81=""),(X81="")),INDEX(Calendario!$D$3:$H$55,MATCH(Y$4,Calendario!$A$3:$A$55,0),MATCH($I81,Calendario!$D$2:$H$2,0)),""),IF($K81=4,IF(AND((V81=""),(W81=""),(X81="")),INDEX(Calendario!$D$3:$H$55,MATCH(Y$4,Calendario!$A$3:$A$55,0),MATCH($I81,Calendario!$D$2:$H$2,0)),""))))))))</f>
        <v/>
      </c>
      <c r="Z81" s="107">
        <f>IF(ISBLANK($I81),"",IF(OR(EXACT(($I81),PROPER(TEXT(Z80,"dddd"))),(EXACT(($I81),PROPER(TEXT(Z79,"dddd"))))),"",IF(EXACT(($I81),(PROPER(TEXT(Z$3,"dddd")))),"",IF($K81=1,INDEX(Calendario!$D$3:$H$55,MATCH(Z$4,Calendario!$A$3:$A$55,0),MATCH($I81,Calendario!$D$2:$H$2,0)),IF($K81=2,IF(Y81="",INDEX(Calendario!$D$3:$H$55,MATCH(Z$4,Calendario!$A$3:$A$55,0),MATCH($I81,Calendario!$D$2:$H$2,0)),""),IF($K81=3,IF(AND((X81=""),(Y81="")),INDEX(Calendario!$D$3:$H$55,MATCH(Z$4,Calendario!$A$3:$A$55,0),MATCH($I81,Calendario!$D$2:$H$2,0)),""),IF($K81=4,IF(AND((W81=""),(X81=""),(Y81="")),INDEX(Calendario!$D$3:$H$55,MATCH(Z$4,Calendario!$A$3:$A$55,0),MATCH($I81,Calendario!$D$2:$H$2,0)),""))))))))</f>
        <v>44648</v>
      </c>
      <c r="AA81" s="108" t="str">
        <f>IF(ISBLANK($I81),"",IF(OR(EXACT(($I81),PROPER(TEXT(AA80,"dddd"))),(EXACT(($I81),PROPER(TEXT(AA79,"dddd"))))),"",IF(EXACT(($I81),(PROPER(TEXT(AA$3,"dddd")))),"",IF($K81=1,INDEX(Calendario!$D$3:$H$55,MATCH(AA$4,Calendario!$A$3:$A$55,0),MATCH($I81,Calendario!$D$2:$H$2,0)),IF($K81=2,IF(Z81="",INDEX(Calendario!$D$3:$H$55,MATCH(AA$4,Calendario!$A$3:$A$55,0),MATCH($I81,Calendario!$D$2:$H$2,0)),""),IF($K81=3,IF(AND((Y81=""),(Z81="")),INDEX(Calendario!$D$3:$H$55,MATCH(AA$4,Calendario!$A$3:$A$55,0),MATCH($I81,Calendario!$D$2:$H$2,0)),""),IF($K81=4,IF(AND((X81=""),(Y81=""),(Z81="")),INDEX(Calendario!$D$3:$H$55,MATCH(AA$4,Calendario!$A$3:$A$55,0),MATCH($I81,Calendario!$D$2:$H$2,0)),""))))))))</f>
        <v/>
      </c>
      <c r="AB81" s="108" t="str">
        <f>IF(ISBLANK($I81),"",IF(OR(EXACT(($I81),PROPER(TEXT(AB80,"dddd"))),(EXACT(($I81),PROPER(TEXT(AB79,"dddd"))))),"",IF(EXACT(($I81),(PROPER(TEXT(AB$3,"dddd")))),"",IF($K81=1,INDEX(Calendario!$D$3:$H$55,MATCH(AB$4,Calendario!$A$3:$A$55,0),MATCH($I81,Calendario!$D$2:$H$2,0)),IF($K81=2,IF(AA81="",INDEX(Calendario!$D$3:$H$55,MATCH(AB$4,Calendario!$A$3:$A$55,0),MATCH($I81,Calendario!$D$2:$H$2,0)),""),IF($K81=3,IF(AND((Z81=""),(AA81="")),INDEX(Calendario!$D$3:$H$55,MATCH(AB$4,Calendario!$A$3:$A$55,0),MATCH($I81,Calendario!$D$2:$H$2,0)),""),IF($K81=4,IF(AND((Y81=""),(Z81=""),(AA81="")),INDEX(Calendario!$D$3:$H$55,MATCH(AB$4,Calendario!$A$3:$A$55,0),MATCH($I81,Calendario!$D$2:$H$2,0)),""))))))))</f>
        <v/>
      </c>
      <c r="AC81" s="108">
        <f>IF(ISBLANK($I81),"",IF(OR(EXACT(($I81),PROPER(TEXT(AC80,"dddd"))),(EXACT(($I81),PROPER(TEXT(AC79,"dddd"))))),"",IF(EXACT(($I81),(PROPER(TEXT(AC$3,"dddd")))),"",IF($K81=1,INDEX(Calendario!$D$3:$H$55,MATCH(AC$4,Calendario!$A$3:$A$55,0),MATCH($I81,Calendario!$D$2:$H$2,0)),IF($K81=2,IF(AB81="",INDEX(Calendario!$D$3:$H$55,MATCH(AC$4,Calendario!$A$3:$A$55,0),MATCH($I81,Calendario!$D$2:$H$2,0)),""),IF($K81=3,IF(AND((AA81=""),(AB81="")),INDEX(Calendario!$D$3:$H$55,MATCH(AC$4,Calendario!$A$3:$A$55,0),MATCH($I81,Calendario!$D$2:$H$2,0)),""),IF($K81=4,IF(AND((Z81=""),(AA81=""),(AB81="")),INDEX(Calendario!$D$3:$H$55,MATCH(AC$4,Calendario!$A$3:$A$55,0),MATCH($I81,Calendario!$D$2:$H$2,0)),""))))))))</f>
        <v>44669</v>
      </c>
      <c r="AD81" s="108" t="str">
        <f>IF(ISBLANK($I81),"",IF(OR(EXACT(($I81),PROPER(TEXT(AD80,"dddd"))),(EXACT(($I81),PROPER(TEXT(AD79,"dddd"))))),"",IF(EXACT(($I81),(PROPER(TEXT(AD$3,"dddd")))),"",IF($K81=1,INDEX(Calendario!$D$3:$H$55,MATCH(AD$4,Calendario!$A$3:$A$55,0),MATCH($I81,Calendario!$D$2:$H$2,0)),IF($K81=2,IF(AC81="",INDEX(Calendario!$D$3:$H$55,MATCH(AD$4,Calendario!$A$3:$A$55,0),MATCH($I81,Calendario!$D$2:$H$2,0)),""),IF($K81=3,IF(AND((AB81=""),(AC81="")),INDEX(Calendario!$D$3:$H$55,MATCH(AD$4,Calendario!$A$3:$A$55,0),MATCH($I81,Calendario!$D$2:$H$2,0)),""),IF($K81=4,IF(AND((AA81=""),(AB81=""),(AC81="")),INDEX(Calendario!$D$3:$H$55,MATCH(AD$4,Calendario!$A$3:$A$55,0),MATCH($I81,Calendario!$D$2:$H$2,0)),""))))))))</f>
        <v/>
      </c>
      <c r="AE81" s="107" t="str">
        <f>IF(ISBLANK($I81),"",IF(OR(EXACT(($I81),PROPER(TEXT(AE80,"dddd"))),(EXACT(($I81),PROPER(TEXT(AE79,"dddd"))))),"",IF(EXACT(($I81),(PROPER(TEXT(AE$3,"dddd")))),"",IF($K81=1,INDEX(Calendario!$D$3:$H$55,MATCH(AE$4,Calendario!$A$3:$A$55,0),MATCH($I81,Calendario!$D$2:$H$2,0)),IF($K81=2,IF(AD81="",INDEX(Calendario!$D$3:$H$55,MATCH(AE$4,Calendario!$A$3:$A$55,0),MATCH($I81,Calendario!$D$2:$H$2,0)),""),IF($K81=3,IF(AND((AC81=""),(AD81="")),INDEX(Calendario!$D$3:$H$55,MATCH(AE$4,Calendario!$A$3:$A$55,0),MATCH($I81,Calendario!$D$2:$H$2,0)),""),IF($K81=4,IF(AND((AB81=""),(AC81=""),(AD81="")),INDEX(Calendario!$D$3:$H$55,MATCH(AE$4,Calendario!$A$3:$A$55,0),MATCH($I81,Calendario!$D$2:$H$2,0)),""))))))))</f>
        <v/>
      </c>
      <c r="AF81" s="107">
        <f>IF(ISBLANK($I81),"",IF(OR(EXACT(($I81),PROPER(TEXT(AF80,"dddd"))),(EXACT(($I81),PROPER(TEXT(AF79,"dddd"))))),"",IF(EXACT(($I81),(PROPER(TEXT(AF$3,"dddd")))),"",IF($K81=1,INDEX(Calendario!$D$3:$H$55,MATCH(AF$4,Calendario!$A$3:$A$55,0),MATCH($I81,Calendario!$D$2:$H$2,0)),IF($K81=2,IF(AE81="",INDEX(Calendario!$D$3:$H$55,MATCH(AF$4,Calendario!$A$3:$A$55,0),MATCH($I81,Calendario!$D$2:$H$2,0)),""),IF($K81=3,IF(AND((AD81=""),(AE81="")),INDEX(Calendario!$D$3:$H$55,MATCH(AF$4,Calendario!$A$3:$A$55,0),MATCH($I81,Calendario!$D$2:$H$2,0)),""),IF($K81=4,IF(AND((AC81=""),(AD81=""),(AE81="")),INDEX(Calendario!$D$3:$H$55,MATCH(AF$4,Calendario!$A$3:$A$55,0),MATCH($I81,Calendario!$D$2:$H$2,0)),""))))))))</f>
        <v>44690</v>
      </c>
      <c r="AG81" s="107" t="str">
        <f>IF(ISBLANK($I81),"",IF(OR(EXACT(($I81),PROPER(TEXT(AG80,"dddd"))),(EXACT(($I81),PROPER(TEXT(AG79,"dddd"))))),"",IF(EXACT(($I81),(PROPER(TEXT(AG$3,"dddd")))),"",IF($K81=1,INDEX(Calendario!$D$3:$H$55,MATCH(AG$4,Calendario!$A$3:$A$55,0),MATCH($I81,Calendario!$D$2:$H$2,0)),IF($K81=2,IF(AF81="",INDEX(Calendario!$D$3:$H$55,MATCH(AG$4,Calendario!$A$3:$A$55,0),MATCH($I81,Calendario!$D$2:$H$2,0)),""),IF($K81=3,IF(AND((AE81=""),(AF81="")),INDEX(Calendario!$D$3:$H$55,MATCH(AG$4,Calendario!$A$3:$A$55,0),MATCH($I81,Calendario!$D$2:$H$2,0)),""),IF($K81=4,IF(AND((AD81=""),(AE81=""),(AF81="")),INDEX(Calendario!$D$3:$H$55,MATCH(AG$4,Calendario!$A$3:$A$55,0),MATCH($I81,Calendario!$D$2:$H$2,0)),""))))))))</f>
        <v/>
      </c>
      <c r="AH81" s="107" t="str">
        <f>IF(ISBLANK($I81),"",IF(OR(EXACT(($I81),PROPER(TEXT(AH80,"dddd"))),(EXACT(($I81),PROPER(TEXT(AH79,"dddd"))))),"",IF(EXACT(($I81),(PROPER(TEXT(AH$3,"dddd")))),"",IF($K81=1,INDEX(Calendario!$D$3:$H$55,MATCH(AH$4,Calendario!$A$3:$A$55,0),MATCH($I81,Calendario!$D$2:$H$2,0)),IF($K81=2,IF(AG81="",INDEX(Calendario!$D$3:$H$55,MATCH(AH$4,Calendario!$A$3:$A$55,0),MATCH($I81,Calendario!$D$2:$H$2,0)),""),IF($K81=3,IF(AND((AF81=""),(AG81="")),INDEX(Calendario!$D$3:$H$55,MATCH(AH$4,Calendario!$A$3:$A$55,0),MATCH($I81,Calendario!$D$2:$H$2,0)),""),IF($K81=4,IF(AND((AE81=""),(AF81=""),(AG81="")),INDEX(Calendario!$D$3:$H$55,MATCH(AH$4,Calendario!$A$3:$A$55,0),MATCH($I81,Calendario!$D$2:$H$2,0)),""))))))))</f>
        <v/>
      </c>
      <c r="AI81" s="108" t="str">
        <f>IF(ISBLANK($I81),"",IF(OR(EXACT(($I81),PROPER(TEXT(AI80,"dddd"))),(EXACT(($I81),PROPER(TEXT(AI79,"dddd"))))),"",IF(EXACT(($I81),(PROPER(TEXT(AI$3,"dddd")))),"",IF($K81=1,INDEX(Calendario!$D$3:$H$55,MATCH(AI$4,Calendario!$A$3:$A$55,0),MATCH($I81,Calendario!$D$2:$H$2,0)),IF($K81=2,IF(AH81="",INDEX(Calendario!$D$3:$H$55,MATCH(AI$4,Calendario!$A$3:$A$55,0),MATCH($I81,Calendario!$D$2:$H$2,0)),""),IF($K81=3,IF(AND((AG81=""),(AH81="")),INDEX(Calendario!$D$3:$H$55,MATCH(AI$4,Calendario!$A$3:$A$55,0),MATCH($I81,Calendario!$D$2:$H$2,0)),""),IF($K81=4,IF(AND((AF81=""),(AG81=""),(AH81="")),INDEX(Calendario!$D$3:$H$55,MATCH(AI$4,Calendario!$A$3:$A$55,0),MATCH($I81,Calendario!$D$2:$H$2,0)),""))))))))</f>
        <v/>
      </c>
      <c r="AJ81" s="108">
        <f>IF(ISBLANK($I81),"",IF(OR(EXACT(($I81),PROPER(TEXT(AJ80,"dddd"))),(EXACT(($I81),PROPER(TEXT(AJ79,"dddd"))))),"",IF(EXACT(($I81),(PROPER(TEXT(AJ$3,"dddd")))),"",IF($K81=1,INDEX(Calendario!$D$3:$H$55,MATCH(AJ$4,Calendario!$A$3:$A$55,0),MATCH($I81,Calendario!$D$2:$H$2,0)),IF($K81=2,IF(AI81="",INDEX(Calendario!$D$3:$H$55,MATCH(AJ$4,Calendario!$A$3:$A$55,0),MATCH($I81,Calendario!$D$2:$H$2,0)),""),IF($K81=3,IF(AND((AH81=""),(AI81="")),INDEX(Calendario!$D$3:$H$55,MATCH(AJ$4,Calendario!$A$3:$A$55,0),MATCH($I81,Calendario!$D$2:$H$2,0)),""),IF($K81=4,IF(AND((AG81=""),(AH81=""),(AI81="")),INDEX(Calendario!$D$3:$H$55,MATCH(AJ$4,Calendario!$A$3:$A$55,0),MATCH($I81,Calendario!$D$2:$H$2,0)),""))))))))</f>
        <v>44718</v>
      </c>
      <c r="AK81" s="108" t="str">
        <f>IF(ISBLANK($I81),"",IF(OR(EXACT(($I81),PROPER(TEXT(AK80,"dddd"))),(EXACT(($I81),PROPER(TEXT(AK79,"dddd"))))),"",IF(EXACT(($I81),(PROPER(TEXT(AK$3,"dddd")))),"",IF($K81=1,INDEX(Calendario!$D$3:$H$55,MATCH(AK$4,Calendario!$A$3:$A$55,0),MATCH($I81,Calendario!$D$2:$H$2,0)),IF($K81=2,IF(AJ81="",INDEX(Calendario!$D$3:$H$55,MATCH(AK$4,Calendario!$A$3:$A$55,0),MATCH($I81,Calendario!$D$2:$H$2,0)),""),IF($K81=3,IF(AND((AI81=""),(AJ81="")),INDEX(Calendario!$D$3:$H$55,MATCH(AK$4,Calendario!$A$3:$A$55,0),MATCH($I81,Calendario!$D$2:$H$2,0)),""),IF($K81=4,IF(AND((AH81=""),(AI81=""),(AJ81="")),INDEX(Calendario!$D$3:$H$55,MATCH(AK$4,Calendario!$A$3:$A$55,0),MATCH($I81,Calendario!$D$2:$H$2,0)),""))))))))</f>
        <v/>
      </c>
      <c r="AL81" s="108" t="str">
        <f>IF(ISBLANK($I81),"",IF(OR(EXACT(($I81),PROPER(TEXT(AL80,"dddd"))),(EXACT(($I81),PROPER(TEXT(AL79,"dddd"))))),"",IF(EXACT(($I81),(PROPER(TEXT(AL$3,"dddd")))),"",IF($K81=1,INDEX(Calendario!$D$3:$H$55,MATCH(AL$4,Calendario!$A$3:$A$55,0),MATCH($I81,Calendario!$D$2:$H$2,0)),IF($K81=2,IF(AK81="",INDEX(Calendario!$D$3:$H$55,MATCH(AL$4,Calendario!$A$3:$A$55,0),MATCH($I81,Calendario!$D$2:$H$2,0)),""),IF($K81=3,IF(AND((AJ81=""),(AK81="")),INDEX(Calendario!$D$3:$H$55,MATCH(AL$4,Calendario!$A$3:$A$55,0),MATCH($I81,Calendario!$D$2:$H$2,0)),""),IF($K81=4,IF(AND((AI81=""),(AJ81=""),(AK81="")),INDEX(Calendario!$D$3:$H$55,MATCH(AL$4,Calendario!$A$3:$A$55,0),MATCH($I81,Calendario!$D$2:$H$2,0)),""))))))))</f>
        <v/>
      </c>
      <c r="AM81" s="108" t="str">
        <f>IF(ISBLANK($I81),"",IF(OR(EXACT(($I81),PROPER(TEXT(AM80,"dddd"))),(EXACT(($I81),PROPER(TEXT(AM79,"dddd"))))),"",IF(EXACT(($I81),(PROPER(TEXT(AM$3,"dddd")))),"",IF($K81=1,INDEX(Calendario!$D$3:$H$55,MATCH(AM$4,Calendario!$A$3:$A$55,0),MATCH($I81,Calendario!$D$2:$H$2,0)),IF($K81=2,IF(AL81="",INDEX(Calendario!$D$3:$H$55,MATCH(AM$4,Calendario!$A$3:$A$55,0),MATCH($I81,Calendario!$D$2:$H$2,0)),""),IF($K81=3,IF(AND((AK81=""),(AL81="")),INDEX(Calendario!$D$3:$H$55,MATCH(AM$4,Calendario!$A$3:$A$55,0),MATCH($I81,Calendario!$D$2:$H$2,0)),""),IF($K81=4,IF(AND((AJ81=""),(AK81=""),(AL81="")),INDEX(Calendario!$D$3:$H$55,MATCH(AM$4,Calendario!$A$3:$A$55,0),MATCH($I81,Calendario!$D$2:$H$2,0)),""))))))))</f>
        <v/>
      </c>
      <c r="AN81" s="107" t="str">
        <f>IF(ISBLANK($I81),"",IF(OR(EXACT(($I81),PROPER(TEXT(AN80,"dddd"))),(EXACT(($I81),PROPER(TEXT(AN79,"dddd"))))),"",IF(EXACT(($I81),(PROPER(TEXT(AN$3,"dddd")))),"",IF($K81=1,INDEX(Calendario!$D$3:$H$55,MATCH(AN$4,Calendario!$A$3:$A$55,0),MATCH($I81,Calendario!$D$2:$H$2,0)),IF($K81=2,IF(AM81="",INDEX(Calendario!$D$3:$H$55,MATCH(AN$4,Calendario!$A$3:$A$55,0),MATCH($I81,Calendario!$D$2:$H$2,0)),""),IF($K81=3,IF(AND((AL81=""),(AM81="")),INDEX(Calendario!$D$3:$H$55,MATCH(AN$4,Calendario!$A$3:$A$55,0),MATCH($I81,Calendario!$D$2:$H$2,0)),""),IF($K81=4,IF(AND((AK81=""),(AL81=""),(AM81="")),INDEX(Calendario!$D$3:$H$55,MATCH(AN$4,Calendario!$A$3:$A$55,0),MATCH($I81,Calendario!$D$2:$H$2,0)),""))))))))</f>
        <v/>
      </c>
      <c r="AO81" s="107">
        <f>IF(ISBLANK($I81),"",IF(OR(EXACT(($I81),PROPER(TEXT(AO80,"dddd"))),(EXACT(($I81),PROPER(TEXT(AO79,"dddd"))))),"",IF(EXACT(($I81),(PROPER(TEXT(AO$3,"dddd")))),"",IF($K81=1,INDEX(Calendario!$D$3:$H$55,MATCH(AO$4,Calendario!$A$3:$A$55,0),MATCH($I81,Calendario!$D$2:$H$2,0)),IF($K81=2,IF(AN81="",INDEX(Calendario!$D$3:$H$55,MATCH(AO$4,Calendario!$A$3:$A$55,0),MATCH($I81,Calendario!$D$2:$H$2,0)),""),IF($K81=3,IF(AND((AM81=""),(AN81="")),INDEX(Calendario!$D$3:$H$55,MATCH(AO$4,Calendario!$A$3:$A$55,0),MATCH($I81,Calendario!$D$2:$H$2,0)),""),IF($K81=4,IF(AND((AL81=""),(AM81=""),(AN81="")),INDEX(Calendario!$D$3:$H$55,MATCH(AO$4,Calendario!$A$3:$A$55,0),MATCH($I81,Calendario!$D$2:$H$2,0)),""))))))))</f>
        <v>44753</v>
      </c>
      <c r="AP81" s="107" t="str">
        <f>IF(ISBLANK($I81),"",IF(OR(EXACT(($I81),PROPER(TEXT(AP80,"dddd"))),(EXACT(($I81),PROPER(TEXT(AP79,"dddd"))))),"",IF(EXACT(($I81),(PROPER(TEXT(AP$3,"dddd")))),"",IF($K81=1,INDEX(Calendario!$D$3:$H$55,MATCH(AP$4,Calendario!$A$3:$A$55,0),MATCH($I81,Calendario!$D$2:$H$2,0)),IF($K81=2,IF(AO81="",INDEX(Calendario!$D$3:$H$55,MATCH(AP$4,Calendario!$A$3:$A$55,0),MATCH($I81,Calendario!$D$2:$H$2,0)),""),IF($K81=3,IF(AND((AN81=""),(AO81="")),INDEX(Calendario!$D$3:$H$55,MATCH(AP$4,Calendario!$A$3:$A$55,0),MATCH($I81,Calendario!$D$2:$H$2,0)),""),IF($K81=4,IF(AND((AM81=""),(AN81=""),(AO81="")),INDEX(Calendario!$D$3:$H$55,MATCH(AP$4,Calendario!$A$3:$A$55,0),MATCH($I81,Calendario!$D$2:$H$2,0)),""))))))))</f>
        <v/>
      </c>
      <c r="AQ81" s="107" t="str">
        <f>IF(ISBLANK($I81),"",IF(OR(EXACT(($I81),PROPER(TEXT(AQ80,"dddd"))),(EXACT(($I81),PROPER(TEXT(AQ79,"dddd"))))),"",IF(EXACT(($I81),(PROPER(TEXT(AQ$3,"dddd")))),"",IF($K81=1,INDEX(Calendario!$D$3:$H$55,MATCH(AQ$4,Calendario!$A$3:$A$55,0),MATCH($I81,Calendario!$D$2:$H$2,0)),IF($K81=2,IF(AP81="",INDEX(Calendario!$D$3:$H$55,MATCH(AQ$4,Calendario!$A$3:$A$55,0),MATCH($I81,Calendario!$D$2:$H$2,0)),""),IF($K81=3,IF(AND((AO81=""),(AP81="")),INDEX(Calendario!$D$3:$H$55,MATCH(AQ$4,Calendario!$A$3:$A$55,0),MATCH($I81,Calendario!$D$2:$H$2,0)),""),IF($K81=4,IF(AND((AN81=""),(AO81=""),(AP81="")),INDEX(Calendario!$D$3:$H$55,MATCH(AQ$4,Calendario!$A$3:$A$55,0),MATCH($I81,Calendario!$D$2:$H$2,0)),""))))))))</f>
        <v/>
      </c>
      <c r="AR81" s="108">
        <f>IF(ISBLANK($I81),"",IF(OR(EXACT(($I81),PROPER(TEXT(AR80,"dddd"))),(EXACT(($I81),PROPER(TEXT(AR79,"dddd"))))),"",IF(EXACT(($I81),(PROPER(TEXT(AR$3,"dddd")))),"",IF($K81=1,INDEX(Calendario!$D$3:$H$55,MATCH(AR$4,Calendario!$A$3:$A$55,0),MATCH($I81,Calendario!$D$2:$H$2,0)),IF($K81=2,IF(AQ81="",INDEX(Calendario!$D$3:$H$55,MATCH(AR$4,Calendario!$A$3:$A$55,0),MATCH($I81,Calendario!$D$2:$H$2,0)),""),IF($K81=3,IF(AND((AP81=""),(AQ81="")),INDEX(Calendario!$D$3:$H$55,MATCH(AR$4,Calendario!$A$3:$A$55,0),MATCH($I81,Calendario!$D$2:$H$2,0)),""),IF($K81=4,IF(AND((AO81=""),(AP81=""),(AQ81="")),INDEX(Calendario!$D$3:$H$55,MATCH(AR$4,Calendario!$A$3:$A$55,0),MATCH($I81,Calendario!$D$2:$H$2,0)),""))))))))</f>
        <v>44774</v>
      </c>
      <c r="AS81" s="108" t="str">
        <f>IF(ISBLANK($I81),"",IF(OR(EXACT(($I81),PROPER(TEXT(AS80,"dddd"))),(EXACT(($I81),PROPER(TEXT(AS79,"dddd"))))),"",IF(EXACT(($I81),(PROPER(TEXT(AS$3,"dddd")))),"",IF($K81=1,INDEX(Calendario!$D$3:$H$55,MATCH(AS$4,Calendario!$A$3:$A$55,0),MATCH($I81,Calendario!$D$2:$H$2,0)),IF($K81=2,IF(AR81="",INDEX(Calendario!$D$3:$H$55,MATCH(AS$4,Calendario!$A$3:$A$55,0),MATCH($I81,Calendario!$D$2:$H$2,0)),""),IF($K81=3,IF(AND((AQ81=""),(AR81="")),INDEX(Calendario!$D$3:$H$55,MATCH(AS$4,Calendario!$A$3:$A$55,0),MATCH($I81,Calendario!$D$2:$H$2,0)),""),IF($K81=4,IF(AND((AP81=""),(AQ81=""),(AR81="")),INDEX(Calendario!$D$3:$H$55,MATCH(AS$4,Calendario!$A$3:$A$55,0),MATCH($I81,Calendario!$D$2:$H$2,0)),""))))))))</f>
        <v/>
      </c>
      <c r="AT81" s="108" t="str">
        <f>IF(ISBLANK($I81),"",IF(OR(EXACT(($I81),PROPER(TEXT(AT80,"dddd"))),(EXACT(($I81),PROPER(TEXT(AT79,"dddd"))))),"",IF(EXACT(($I81),(PROPER(TEXT(AT$3,"dddd")))),"",IF($K81=1,INDEX(Calendario!$D$3:$H$55,MATCH(AT$4,Calendario!$A$3:$A$55,0),MATCH($I81,Calendario!$D$2:$H$2,0)),IF($K81=2,IF(AS81="",INDEX(Calendario!$D$3:$H$55,MATCH(AT$4,Calendario!$A$3:$A$55,0),MATCH($I81,Calendario!$D$2:$H$2,0)),""),IF($K81=3,IF(AND((AR81=""),(AS81="")),INDEX(Calendario!$D$3:$H$55,MATCH(AT$4,Calendario!$A$3:$A$55,0),MATCH($I81,Calendario!$D$2:$H$2,0)),""),IF($K81=4,IF(AND((AQ81=""),(AR81=""),(AS81="")),INDEX(Calendario!$D$3:$H$55,MATCH(AT$4,Calendario!$A$3:$A$55,0),MATCH($I81,Calendario!$D$2:$H$2,0)),""))))))))</f>
        <v/>
      </c>
      <c r="AU81" s="108">
        <f>IF(ISBLANK($I81),"",IF(OR(EXACT(($I81),PROPER(TEXT(AU80,"dddd"))),(EXACT(($I81),PROPER(TEXT(AU79,"dddd"))))),"",IF(EXACT(($I81),(PROPER(TEXT(AU$3,"dddd")))),"",IF($K81=1,INDEX(Calendario!$D$3:$H$55,MATCH(AU$4,Calendario!$A$3:$A$55,0),MATCH($I81,Calendario!$D$2:$H$2,0)),IF($K81=2,IF(AT81="",INDEX(Calendario!$D$3:$H$55,MATCH(AU$4,Calendario!$A$3:$A$55,0),MATCH($I81,Calendario!$D$2:$H$2,0)),""),IF($K81=3,IF(AND((AS81=""),(AT81="")),INDEX(Calendario!$D$3:$H$55,MATCH(AU$4,Calendario!$A$3:$A$55,0),MATCH($I81,Calendario!$D$2:$H$2,0)),""),IF($K81=4,IF(AND((AR81=""),(AS81=""),(AT81="")),INDEX(Calendario!$D$3:$H$55,MATCH(AU$4,Calendario!$A$3:$A$55,0),MATCH($I81,Calendario!$D$2:$H$2,0)),""))))))))</f>
        <v>44795</v>
      </c>
      <c r="AV81" s="107" t="str">
        <f>IF(ISBLANK($I81),"",IF(OR(EXACT(($I81),PROPER(TEXT(AV80,"dddd"))),(EXACT(($I81),PROPER(TEXT(AV79,"dddd"))))),"",IF(EXACT(($I81),(PROPER(TEXT(AV$3,"dddd")))),"",IF($K81=1,INDEX(Calendario!$D$3:$H$55,MATCH(AV$4,Calendario!$A$3:$A$55,0),MATCH($I81,Calendario!$D$2:$H$2,0)),IF($K81=2,IF(AU81="",INDEX(Calendario!$D$3:$H$55,MATCH(AV$4,Calendario!$A$3:$A$55,0),MATCH($I81,Calendario!$D$2:$H$2,0)),""),IF($K81=3,IF(AND((AT81=""),(AU81="")),INDEX(Calendario!$D$3:$H$55,MATCH(AV$4,Calendario!$A$3:$A$55,0),MATCH($I81,Calendario!$D$2:$H$2,0)),""),IF($K81=4,IF(AND((AS81=""),(AT81=""),(AU81="")),INDEX(Calendario!$D$3:$H$55,MATCH(AV$4,Calendario!$A$3:$A$55,0),MATCH($I81,Calendario!$D$2:$H$2,0)),""))))))))</f>
        <v/>
      </c>
      <c r="AW81" s="107" t="str">
        <f>IF(ISBLANK($I81),"",IF(OR(EXACT(($I81),PROPER(TEXT(AW80,"dddd"))),(EXACT(($I81),PROPER(TEXT(AW79,"dddd"))))),"",IF(EXACT(($I81),(PROPER(TEXT(AW$3,"dddd")))),"",IF($K81=1,INDEX(Calendario!$D$3:$H$55,MATCH(AW$4,Calendario!$A$3:$A$55,0),MATCH($I81,Calendario!$D$2:$H$2,0)),IF($K81=2,IF(AV81="",INDEX(Calendario!$D$3:$H$55,MATCH(AW$4,Calendario!$A$3:$A$55,0),MATCH($I81,Calendario!$D$2:$H$2,0)),""),IF($K81=3,IF(AND((AU81=""),(AV81="")),INDEX(Calendario!$D$3:$H$55,MATCH(AW$4,Calendario!$A$3:$A$55,0),MATCH($I81,Calendario!$D$2:$H$2,0)),""),IF($K81=4,IF(AND((AT81=""),(AU81=""),(AV81="")),INDEX(Calendario!$D$3:$H$55,MATCH(AW$4,Calendario!$A$3:$A$55,0),MATCH($I81,Calendario!$D$2:$H$2,0)),""))))))))</f>
        <v/>
      </c>
      <c r="AX81" s="107">
        <f>IF(ISBLANK($I81),"",IF(OR(EXACT(($I81),PROPER(TEXT(AX80,"dddd"))),(EXACT(($I81),PROPER(TEXT(AX79,"dddd"))))),"",IF(EXACT(($I81),(PROPER(TEXT(AX$3,"dddd")))),"",IF($K81=1,INDEX(Calendario!$D$3:$H$55,MATCH(AX$4,Calendario!$A$3:$A$55,0),MATCH($I81,Calendario!$D$2:$H$2,0)),IF($K81=2,IF(AW81="",INDEX(Calendario!$D$3:$H$55,MATCH(AX$4,Calendario!$A$3:$A$55,0),MATCH($I81,Calendario!$D$2:$H$2,0)),""),IF($K81=3,IF(AND((AV81=""),(AW81="")),INDEX(Calendario!$D$3:$H$55,MATCH(AX$4,Calendario!$A$3:$A$55,0),MATCH($I81,Calendario!$D$2:$H$2,0)),""),IF($K81=4,IF(AND((AU81=""),(AV81=""),(AW81="")),INDEX(Calendario!$D$3:$H$55,MATCH(AX$4,Calendario!$A$3:$A$55,0),MATCH($I81,Calendario!$D$2:$H$2,0)),""))))))))</f>
        <v>44816</v>
      </c>
      <c r="AY81" s="107" t="str">
        <f>IF(ISBLANK($I81),"",IF(OR(EXACT(($I81),PROPER(TEXT(AY80,"dddd"))),(EXACT(($I81),PROPER(TEXT(AY79,"dddd"))))),"",IF(EXACT(($I81),(PROPER(TEXT(AY$3,"dddd")))),"",IF($K81=1,INDEX(Calendario!$D$3:$H$55,MATCH(AY$4,Calendario!$A$3:$A$55,0),MATCH($I81,Calendario!$D$2:$H$2,0)),IF($K81=2,IF(AX81="",INDEX(Calendario!$D$3:$H$55,MATCH(AY$4,Calendario!$A$3:$A$55,0),MATCH($I81,Calendario!$D$2:$H$2,0)),""),IF($K81=3,IF(AND((AW81=""),(AX81="")),INDEX(Calendario!$D$3:$H$55,MATCH(AY$4,Calendario!$A$3:$A$55,0),MATCH($I81,Calendario!$D$2:$H$2,0)),""),IF($K81=4,IF(AND((AV81=""),(AW81=""),(AX81="")),INDEX(Calendario!$D$3:$H$55,MATCH(AY$4,Calendario!$A$3:$A$55,0),MATCH($I81,Calendario!$D$2:$H$2,0)),""))))))))</f>
        <v/>
      </c>
      <c r="AZ81" s="107" t="str">
        <f>IF(ISBLANK($I81),"",IF(OR(EXACT(($I81),PROPER(TEXT(AZ80,"dddd"))),(EXACT(($I81),PROPER(TEXT(AZ79,"dddd"))))),"",IF(EXACT(($I81),(PROPER(TEXT(AZ$3,"dddd")))),"",IF($K81=1,INDEX(Calendario!$D$3:$H$55,MATCH(AZ$4,Calendario!$A$3:$A$55,0),MATCH($I81,Calendario!$D$2:$H$2,0)),IF($K81=2,IF(AY81="",INDEX(Calendario!$D$3:$H$55,MATCH(AZ$4,Calendario!$A$3:$A$55,0),MATCH($I81,Calendario!$D$2:$H$2,0)),""),IF($K81=3,IF(AND((AX81=""),(AY81="")),INDEX(Calendario!$D$3:$H$55,MATCH(AZ$4,Calendario!$A$3:$A$55,0),MATCH($I81,Calendario!$D$2:$H$2,0)),""),IF($K81=4,IF(AND((AW81=""),(AX81=""),(AY81="")),INDEX(Calendario!$D$3:$H$55,MATCH(AZ$4,Calendario!$A$3:$A$55,0),MATCH($I81,Calendario!$D$2:$H$2,0)),""))))))))</f>
        <v/>
      </c>
      <c r="BA81" s="108">
        <f>IF(ISBLANK($I81),"",IF(OR(EXACT(($I81),PROPER(TEXT(BA80,"dddd"))),(EXACT(($I81),PROPER(TEXT(BA79,"dddd"))))),"",IF(EXACT(($I81),(PROPER(TEXT(BA$3,"dddd")))),"",IF($K81=1,INDEX(Calendario!$D$3:$H$55,MATCH(BA$4,Calendario!$A$3:$A$55,0),MATCH($I81,Calendario!$D$2:$H$2,0)),IF($K81=2,IF(AZ81="",INDEX(Calendario!$D$3:$H$55,MATCH(BA$4,Calendario!$A$3:$A$55,0),MATCH($I81,Calendario!$D$2:$H$2,0)),""),IF($K81=3,IF(AND((AY81=""),(AZ81="")),INDEX(Calendario!$D$3:$H$55,MATCH(BA$4,Calendario!$A$3:$A$55,0),MATCH($I81,Calendario!$D$2:$H$2,0)),""),IF($K81=4,IF(AND((AX81=""),(AY81=""),(AZ81="")),INDEX(Calendario!$D$3:$H$55,MATCH(BA$4,Calendario!$A$3:$A$55,0),MATCH($I81,Calendario!$D$2:$H$2,0)),""))))))))</f>
        <v>44837</v>
      </c>
      <c r="BB81" s="108" t="str">
        <f>IF(ISBLANK($I81),"",IF(OR(EXACT(($I81),PROPER(TEXT(BB80,"dddd"))),(EXACT(($I81),PROPER(TEXT(BB79,"dddd"))))),"",IF(EXACT(($I81),(PROPER(TEXT(BB$3,"dddd")))),"",IF($K81=1,INDEX(Calendario!$D$3:$H$55,MATCH(BB$4,Calendario!$A$3:$A$55,0),MATCH($I81,Calendario!$D$2:$H$2,0)),IF($K81=2,IF(BA81="",INDEX(Calendario!$D$3:$H$55,MATCH(BB$4,Calendario!$A$3:$A$55,0),MATCH($I81,Calendario!$D$2:$H$2,0)),""),IF($K81=3,IF(AND((AZ81=""),(BA81="")),INDEX(Calendario!$D$3:$H$55,MATCH(BB$4,Calendario!$A$3:$A$55,0),MATCH($I81,Calendario!$D$2:$H$2,0)),""),IF($K81=4,IF(AND((AY81=""),(AZ81=""),(BA81="")),INDEX(Calendario!$D$3:$H$55,MATCH(BB$4,Calendario!$A$3:$A$55,0),MATCH($I81,Calendario!$D$2:$H$2,0)),""))))))))</f>
        <v/>
      </c>
      <c r="BC81" s="108" t="str">
        <f>IF(ISBLANK($I81),"",IF(OR(EXACT(($I81),PROPER(TEXT(BC80,"dddd"))),(EXACT(($I81),PROPER(TEXT(BC79,"dddd"))))),"",IF(EXACT(($I81),(PROPER(TEXT(BC$3,"dddd")))),"",IF($K81=1,INDEX(Calendario!$D$3:$H$55,MATCH(BC$4,Calendario!$A$3:$A$55,0),MATCH($I81,Calendario!$D$2:$H$2,0)),IF($K81=2,IF(BB81="",INDEX(Calendario!$D$3:$H$55,MATCH(BC$4,Calendario!$A$3:$A$55,0),MATCH($I81,Calendario!$D$2:$H$2,0)),""),IF($K81=3,IF(AND((BA81=""),(BB81="")),INDEX(Calendario!$D$3:$H$55,MATCH(BC$4,Calendario!$A$3:$A$55,0),MATCH($I81,Calendario!$D$2:$H$2,0)),""),IF($K81=4,IF(AND((AZ81=""),(BA81=""),(BB81="")),INDEX(Calendario!$D$3:$H$55,MATCH(BC$4,Calendario!$A$3:$A$55,0),MATCH($I81,Calendario!$D$2:$H$2,0)),""))))))))</f>
        <v/>
      </c>
      <c r="BD81" s="108">
        <f>IF(ISBLANK($I81),"",IF(OR(EXACT(($I81),PROPER(TEXT(BD80,"dddd"))),(EXACT(($I81),PROPER(TEXT(BD79,"dddd"))))),"",IF(EXACT(($I81),(PROPER(TEXT(BD$3,"dddd")))),"",IF($K81=1,INDEX(Calendario!$D$3:$H$55,MATCH(BD$4,Calendario!$A$3:$A$55,0),MATCH($I81,Calendario!$D$2:$H$2,0)),IF($K81=2,IF(BC81="",INDEX(Calendario!$D$3:$H$55,MATCH(BD$4,Calendario!$A$3:$A$55,0),MATCH($I81,Calendario!$D$2:$H$2,0)),""),IF($K81=3,IF(AND((BB81=""),(BC81="")),INDEX(Calendario!$D$3:$H$55,MATCH(BD$4,Calendario!$A$3:$A$55,0),MATCH($I81,Calendario!$D$2:$H$2,0)),""),IF($K81=4,IF(AND((BA81=""),(BB81=""),(BC81="")),INDEX(Calendario!$D$3:$H$55,MATCH(BD$4,Calendario!$A$3:$A$55,0),MATCH($I81,Calendario!$D$2:$H$2,0)),""))))))))</f>
        <v>44858</v>
      </c>
      <c r="BE81" s="107" t="str">
        <f>IF(ISBLANK($I81),"",IF(OR(EXACT(($I81),PROPER(TEXT(BE80,"dddd"))),(EXACT(($I81),PROPER(TEXT(BE79,"dddd"))))),"",IF(EXACT(($I81),(PROPER(TEXT(BE$3,"dddd")))),"",IF($K81=1,INDEX(Calendario!$D$3:$H$55,MATCH(BE$4,Calendario!$A$3:$A$55,0),MATCH($I81,Calendario!$D$2:$H$2,0)),IF($K81=2,IF(BD81="",INDEX(Calendario!$D$3:$H$55,MATCH(BE$4,Calendario!$A$3:$A$55,0),MATCH($I81,Calendario!$D$2:$H$2,0)),""),IF($K81=3,IF(AND((BC81=""),(BD81="")),INDEX(Calendario!$D$3:$H$55,MATCH(BE$4,Calendario!$A$3:$A$55,0),MATCH($I81,Calendario!$D$2:$H$2,0)),""),IF($K81=4,IF(AND((BB81=""),(BC81=""),(BD81="")),INDEX(Calendario!$D$3:$H$55,MATCH(BE$4,Calendario!$A$3:$A$55,0),MATCH($I81,Calendario!$D$2:$H$2,0)),""))))))))</f>
        <v/>
      </c>
      <c r="BF81" s="107" t="str">
        <f>IF(ISBLANK($I81),"",IF(OR(EXACT(($I81),PROPER(TEXT(BF80,"dddd"))),(EXACT(($I81),PROPER(TEXT(BF79,"dddd"))))),"",IF(EXACT(($I81),(PROPER(TEXT(BF$3,"dddd")))),"",IF($K81=1,INDEX(Calendario!$D$3:$H$55,MATCH(BF$4,Calendario!$A$3:$A$55,0),MATCH($I81,Calendario!$D$2:$H$2,0)),IF($K81=2,IF(BE81="",INDEX(Calendario!$D$3:$H$55,MATCH(BF$4,Calendario!$A$3:$A$55,0),MATCH($I81,Calendario!$D$2:$H$2,0)),""),IF($K81=3,IF(AND((BD81=""),(BE81="")),INDEX(Calendario!$D$3:$H$55,MATCH(BF$4,Calendario!$A$3:$A$55,0),MATCH($I81,Calendario!$D$2:$H$2,0)),""),IF($K81=4,IF(AND((BC81=""),(BD81=""),(BE81="")),INDEX(Calendario!$D$3:$H$55,MATCH(BF$4,Calendario!$A$3:$A$55,0),MATCH($I81,Calendario!$D$2:$H$2,0)),""))))))))</f>
        <v/>
      </c>
      <c r="BG81" s="107" t="str">
        <f>IF(ISBLANK($I81),"",IF(OR(EXACT(($I81),PROPER(TEXT(BG80,"dddd"))),(EXACT(($I81),PROPER(TEXT(BG79,"dddd"))))),"",IF(EXACT(($I81),(PROPER(TEXT(BG$3,"dddd")))),"",IF($K81=1,INDEX(Calendario!$D$3:$H$55,MATCH(BG$4,Calendario!$A$3:$A$55,0),MATCH($I81,Calendario!$D$2:$H$2,0)),IF($K81=2,IF(BF81="",INDEX(Calendario!$D$3:$H$55,MATCH(BG$4,Calendario!$A$3:$A$55,0),MATCH($I81,Calendario!$D$2:$H$2,0)),""),IF($K81=3,IF(AND((BE81=""),(BF81="")),INDEX(Calendario!$D$3:$H$55,MATCH(BG$4,Calendario!$A$3:$A$55,0),MATCH($I81,Calendario!$D$2:$H$2,0)),""),IF($K81=4,IF(AND((BD81=""),(BE81=""),(BF81="")),INDEX(Calendario!$D$3:$H$55,MATCH(BG$4,Calendario!$A$3:$A$55,0),MATCH($I81,Calendario!$D$2:$H$2,0)),""))))))))</f>
        <v/>
      </c>
      <c r="BH81" s="107">
        <f>IF(ISBLANK($I81),"",IF(OR(EXACT(($I81),PROPER(TEXT(BH80,"dddd"))),(EXACT(($I81),PROPER(TEXT(BH79,"dddd"))))),"",IF(EXACT(($I81),(PROPER(TEXT(BH$3,"dddd")))),"",IF($K81=1,INDEX(Calendario!$D$3:$H$55,MATCH(BH$4,Calendario!$A$3:$A$55,0),MATCH($I81,Calendario!$D$2:$H$2,0)),IF($K81=2,IF(BG81="",INDEX(Calendario!$D$3:$H$55,MATCH(BH$4,Calendario!$A$3:$A$55,0),MATCH($I81,Calendario!$D$2:$H$2,0)),""),IF($K81=3,IF(AND((BF81=""),(BG81="")),INDEX(Calendario!$D$3:$H$55,MATCH(BH$4,Calendario!$A$3:$A$55,0),MATCH($I81,Calendario!$D$2:$H$2,0)),""),IF($K81=4,IF(AND((BE81=""),(BF81=""),(BG81="")),INDEX(Calendario!$D$3:$H$55,MATCH(BH$4,Calendario!$A$3:$A$55,0),MATCH($I81,Calendario!$D$2:$H$2,0)),""))))))))</f>
        <v>44886</v>
      </c>
      <c r="BI81" s="108" t="str">
        <f>IF(ISBLANK($I81),"",IF(OR(EXACT(($I81),PROPER(TEXT(BI80,"dddd"))),(EXACT(($I81),PROPER(TEXT(BI79,"dddd"))))),"",IF(EXACT(($I81),(PROPER(TEXT(BI$3,"dddd")))),"",IF($K81=1,INDEX(Calendario!$D$3:$H$55,MATCH(BI$4,Calendario!$A$3:$A$55,0),MATCH($I81,Calendario!$D$2:$H$2,0)),IF($K81=2,IF(BH81="",INDEX(Calendario!$D$3:$H$55,MATCH(BI$4,Calendario!$A$3:$A$55,0),MATCH($I81,Calendario!$D$2:$H$2,0)),""),IF($K81=3,IF(AND((BG81=""),(BH81="")),INDEX(Calendario!$D$3:$H$55,MATCH(BI$4,Calendario!$A$3:$A$55,0),MATCH($I81,Calendario!$D$2:$H$2,0)),""),IF($K81=4,IF(AND((BF81=""),(BG81=""),(BH81="")),INDEX(Calendario!$D$3:$H$55,MATCH(BI$4,Calendario!$A$3:$A$55,0),MATCH($I81,Calendario!$D$2:$H$2,0)),""))))))))</f>
        <v/>
      </c>
      <c r="BJ81" s="108" t="str">
        <f>IF(ISBLANK($I81),"",IF(OR(EXACT(($I81),PROPER(TEXT(BJ80,"dddd"))),(EXACT(($I81),PROPER(TEXT(BJ79,"dddd"))))),"",IF(EXACT(($I81),(PROPER(TEXT(BJ$3,"dddd")))),"",IF($K81=1,INDEX(Calendario!$D$3:$H$55,MATCH(BJ$4,Calendario!$A$3:$A$55,0),MATCH($I81,Calendario!$D$2:$H$2,0)),IF($K81=2,IF(BI81="",INDEX(Calendario!$D$3:$H$55,MATCH(BJ$4,Calendario!$A$3:$A$55,0),MATCH($I81,Calendario!$D$2:$H$2,0)),""),IF($K81=3,IF(AND((BH81=""),(BI81="")),INDEX(Calendario!$D$3:$H$55,MATCH(BJ$4,Calendario!$A$3:$A$55,0),MATCH($I81,Calendario!$D$2:$H$2,0)),""),IF($K81=4,IF(AND((BG81=""),(BH81=""),(BI81="")),INDEX(Calendario!$D$3:$H$55,MATCH(BJ$4,Calendario!$A$3:$A$55,0),MATCH($I81,Calendario!$D$2:$H$2,0)),""))))))))</f>
        <v/>
      </c>
      <c r="BK81" s="108">
        <f>IF(ISBLANK($I81),"",IF(OR(EXACT(($I81),PROPER(TEXT(BK80,"dddd"))),(EXACT(($I81),PROPER(TEXT(BK79,"dddd"))))),"",IF(EXACT(($I81),(PROPER(TEXT(BK$3,"dddd")))),"",IF($K81=1,INDEX(Calendario!$D$3:$H$55,MATCH(BK$4,Calendario!$A$3:$A$55,0),MATCH($I81,Calendario!$D$2:$H$2,0)),IF($K81=2,IF(BJ81="",INDEX(Calendario!$D$3:$H$55,MATCH(BK$4,Calendario!$A$3:$A$55,0),MATCH($I81,Calendario!$D$2:$H$2,0)),""),IF($K81=3,IF(AND((BI81=""),(BJ81="")),INDEX(Calendario!$D$3:$H$55,MATCH(BK$4,Calendario!$A$3:$A$55,0),MATCH($I81,Calendario!$D$2:$H$2,0)),""),IF($K81=4,IF(AND((BH81=""),(BI81=""),(BJ81="")),INDEX(Calendario!$D$3:$H$55,MATCH(BK$4,Calendario!$A$3:$A$55,0),MATCH($I81,Calendario!$D$2:$H$2,0)),""))))))))</f>
        <v>44907</v>
      </c>
      <c r="BL81" s="108" t="str">
        <f>IF(ISBLANK($I81),"",IF(OR(EXACT(($I81),PROPER(TEXT(BL80,"dddd"))),(EXACT(($I81),PROPER(TEXT(BL79,"dddd"))))),"",IF(EXACT(($I81),(PROPER(TEXT(BL$3,"dddd")))),"",IF($K81=1,INDEX(Calendario!$D$3:$H$55,MATCH(BL$4,Calendario!$A$3:$A$55,0),MATCH($I81,Calendario!$D$2:$H$2,0)),IF($K81=2,IF(BK81="",INDEX(Calendario!$D$3:$H$55,MATCH(BL$4,Calendario!$A$3:$A$55,0),MATCH($I81,Calendario!$D$2:$H$2,0)),""),IF($K81=3,IF(AND((BJ81=""),(BK81="")),INDEX(Calendario!$D$3:$H$55,MATCH(BL$4,Calendario!$A$3:$A$55,0),MATCH($I81,Calendario!$D$2:$H$2,0)),""),IF($K81=4,IF(AND((BI81=""),(BJ81=""),(BK81="")),INDEX(Calendario!$D$3:$H$55,MATCH(BL$4,Calendario!$A$3:$A$55,0),MATCH($I81,Calendario!$D$2:$H$2,0)),""))))))))</f>
        <v/>
      </c>
      <c r="BM81" s="108" t="str">
        <f>IF(ISBLANK($I81),"",IF(OR(EXACT(($I81),PROPER(TEXT(BM80,"dddd"))),(EXACT(($I81),PROPER(TEXT(BM79,"dddd"))))),"",IF(EXACT(($I81),(PROPER(TEXT(BM$3,"dddd")))),"",IF($K81=1,INDEX(Calendario!$D$3:$H$55,MATCH(BM$4,Calendario!$A$3:$A$55,0),MATCH($I81,Calendario!$D$2:$H$2,0)),IF($K81=2,IF(BL81="",INDEX(Calendario!$D$3:$H$55,MATCH(BM$4,Calendario!$A$3:$A$55,0),MATCH($I81,Calendario!$D$2:$H$2,0)),""),IF($K81=3,IF(AND((BK81=""),(BL81="")),INDEX(Calendario!$D$3:$H$55,MATCH(BM$4,Calendario!$A$3:$A$55,0),MATCH($I81,Calendario!$D$2:$H$2,0)),""),IF($K81=4,IF(AND((BJ81=""),(BK81=""),(BL81="")),INDEX(Calendario!$D$3:$H$55,MATCH(BM$4,Calendario!$A$3:$A$55,0),MATCH($I81,Calendario!$D$2:$H$2,0)),""))))))))</f>
        <v/>
      </c>
      <c r="BO81" s="88" t="s">
        <v>1446</v>
      </c>
    </row>
    <row r="82" spans="1:67" s="88" customFormat="1" ht="26.25" customHeight="1" x14ac:dyDescent="0.25">
      <c r="A82" s="178" t="str">
        <f t="shared" si="1"/>
        <v/>
      </c>
      <c r="B82" s="176" t="s">
        <v>1285</v>
      </c>
      <c r="C82" s="176" t="s">
        <v>1597</v>
      </c>
      <c r="D82" s="177" t="str">
        <f>IF(ISNA(VLOOKUP(C82,TSeccBS!$D:$H,5,FALSE)),"",VLOOKUP(C82,TSeccBS!$D:$H,5,FALSE))</f>
        <v>CALI</v>
      </c>
      <c r="E82" s="176" t="s">
        <v>1446</v>
      </c>
      <c r="F82" s="176"/>
      <c r="G82" s="177" t="str">
        <f>IF(ISNA(VLOOKUP(F82,Tmunic!$C$2:$D$1160,2,FALSE)),"",VLOOKUP(F82,Tmunic!$C$2:$D$1160,2,FALSE))</f>
        <v/>
      </c>
      <c r="H82" s="184" t="str">
        <f>IF(ISNA(VLOOKUP(G82,TDirReg!$F$1:$H$184,3,0)),"",VLOOKUP(G82,TDirReg!$F$1:$H$184,3,0))</f>
        <v/>
      </c>
      <c r="I82" s="196"/>
      <c r="J82" s="195" t="s">
        <v>134</v>
      </c>
      <c r="K82" s="197">
        <v>4</v>
      </c>
      <c r="L82" s="202">
        <f t="shared" ref="L82" si="6">IF(I82="viernes","",COUNT(M82:BM82))</f>
        <v>0</v>
      </c>
      <c r="M82" s="107" t="str">
        <f>IF(ISBLANK($I82),"",IF(EXACT(($I82),(PROPER(TEXT(M$3,"dddd")))),"",IF(EXACT(M$4,$J82),IF($K82=1,INDEX(Calendario!$D$3:$H$55,MATCH(M$4,Calendario!$A$3:$A$55,0),MATCH($I82,Calendario!$D$2:$H$2,0)),INDEX(Calendario!$D$3:$H$55,MATCH($J82,Calendario!$A$3:$A$55,0),MATCH($I82,Calendario!$D$2:$H$2,0))),"")))</f>
        <v/>
      </c>
      <c r="N82" s="107" t="str">
        <f>IF(ISBLANK($I82),"",IF(OR(EXACT(($I82),PROPER(TEXT(N80,"dddd"))),(EXACT(($I82),PROPER(TEXT(N81,"dddd"))))),"",IF(EXACT(($I82),(PROPER(TEXT(N$3,"dddd")))),"",IF(EXACT(N$4,$J82),IF(M82="",IF(OR(($K82=4),($K82=3),($K82=2),($K82=1)),INDEX(Calendario!$D$3:$H$55,MATCH(N$4,Calendario!$A$3:$A$55,0),MATCH($I82,Calendario!$D$2:$H$2,0)),"")),IF($K82=1,IF(AND(M82="",EXACT((N$4),(CONCATENATE(Calendario!$A$1," ",(MID($J82,8,2))+1)))),INDEX(Calendario!$D$3:$H$55,MATCH(N$4,Calendario!$A$3:$A$55,0),MATCH($I82,Calendario!$D$2:$H$2,0)),IF(M82="","",INDEX(Calendario!$D$3:$H$55,MATCH(N$4,Calendario!$A$3:$A$55,0),MATCH($I82,Calendario!$D$2:$H$2,0)))),IF($K82=2,IF(M82="",IF(EXACT($K82,N$4),INDEX(Calendario!$D$3:$H$55,MATCH(N$4,Calendario!$A$3:$A$55,0),MATCH($I82,Calendario!$D$2:$H$2,0)),""),""),IF($K82=3,IF((M82=""),IF(EXACT($K82,N$4),INDEX(Calendario!$D$3:$H$55,MATCH(N$4,Calendario!$A$3:$A$55,0),MATCH($I82,Calendario!$D$2:$H$2,0)),""),""),IF($K82=4,IF((M82=""),IF(EXACT($K82,N$4),INDEX(Calendario!$D$3:$H$55,MATCH(N$4,Calendario!$A$3:$A$55,0),MATCH($I82,Calendario!$D$2:$H$2,0)),""),""),1))))))))</f>
        <v/>
      </c>
      <c r="O82" s="107" t="str">
        <f>IF(ISBLANK($I82),"",IF(EXACT(($I82),(PROPER(TEXT(O$3,"dddd")))),"",IF(OR(EXACT(($I82),PROPER(TEXT(O80,"dddd"))),(EXACT(($I82),PROPER(TEXT(O81,"dddd"))))),"",IF(EXACT(O$4,$J82),IF(N82="",IF(OR(($K82=4),($K82=3),($K82=2),($K82=1)),INDEX(Calendario!$D$3:$H$55,MATCH(O$4,Calendario!$A$3:$A$55,0),MATCH($I82,Calendario!$D$2:$H$2,0)),"")),IF($K82=1,IF(AND(M82="",EXACT((O$4),(CONCATENATE(Calendario!$A$1," ",(MID($J82,8,2))+1)))),INDEX(Calendario!$D$3:$H$55,MATCH(O$4,Calendario!$A$3:$A$55,0),MATCH($I82,Calendario!$D$2:$H$2,0)),IF(N82="",IF(EXACT(($I82),(PROPER(TEXT(N$3,"dddd")))),INDEX(Calendario!$D$3:$H$55,MATCH(O$4,Calendario!$A$3:$A$55,0),MATCH($I82,Calendario!$D$2:$H$2,0)),""),INDEX(Calendario!$D$3:$H$55,MATCH(O$4,Calendario!$A$3:$A$55,0),MATCH($I82,Calendario!$D$2:$H$2,0)))),IF(EXACT($M$4,"Semana 1"),IF($K82=2,IF(N82="",IF(OR(($J82="Semana 1"),($J82="Semana 2"),($J82="Semana 3")),INDEX(Calendario!$D$3:$H$55,MATCH(O$4,Calendario!$A$3:$A$55,0),MATCH($I82,Calendario!$D$2:$H$2,0)),""),""),IF($K82=3,IF(AND((M82=""),(N82="")),IF(OR(($J82="Semana 1"),($J82="Semana 2"),($J82="Semana 3")),INDEX(Calendario!$D$3:$H$55,MATCH(O$4,Calendario!$A$3:$A$55,0),MATCH($I82,Calendario!$D$2:$H$2,0)),""),""),IF($K82=4,IF(AND((M82=""),(N82="")),IF(OR(($J82="Semana 1"),($J82="Semana 2"),($J82="Semana 3")),INDEX(Calendario!$D$3:$H$55,MATCH(O$4,Calendario!$A$3:$A$55,0),MATCH($I82,Calendario!$D$2:$H$2,0)),""),"")))),IF($K82=2,IF(N82="",IF(OR(($J82="Semana 1"),($J82="Semana 2")),INDEX(Calendario!$D$3:$H$55,MATCH(O$4,Calendario!$A$3:$A$55,0),MATCH($I82,Calendario!$D$2:$H$2,0)),""),""),IF($K82=3,IF(AND((M82=""),(N82="")),IF(OR(($J82="Semana 1"),($J82="Semana 2")),INDEX(Calendario!$D$3:$H$55,MATCH(O$4,Calendario!$A$3:$A$55,0),MATCH($I82,Calendario!$D$2:$H$2,0)),""),""),IF($K82=4,IF(AND((M82=""),(N82="")),IF(OR(($J82="Semana 1"),($J82="Semana 2")),INDEX(Calendario!$D$3:$H$55,MATCH(O$4,Calendario!$A$3:$A$55,0),MATCH($I82,Calendario!$D$2:$H$2,0)),""),""))))))))))</f>
        <v/>
      </c>
      <c r="P82" s="107" t="str">
        <f>IF(ISBLANK($I82),"",IF(EXACT(($I82),(PROPER(TEXT(P$3,"dddd")))),"",IF(OR(EXACT(($I82),PROPER(TEXT(P80,"dddd"))),(EXACT(($I82),PROPER(TEXT(P81,"dddd"))))),"",IF(EXACT(P$4,$J82),IF(O82="",IF(OR(($K82=4),($K82=3),($K82=2),($K82=1)),INDEX(Calendario!$D$3:$H$55,MATCH(P$4,Calendario!$A$3:$A$55,0),MATCH($I82,Calendario!$D$2:$H$2,0)),"")),IF($K82=1,IF(AND(M82="",EXACT((P$4),(CONCATENATE(Calendario!$A$1," ",(MID($J82,8,2))+1)))),INDEX(Calendario!$D$3:$H$55,MATCH(P$4,Calendario!$A$3:$A$55,0),MATCH($I82,Calendario!$D$2:$H$2,0)),IF(O82="",IF(EXACT(($I82),(PROPER(TEXT(O$3,"dddd")))),INDEX(Calendario!$D$3:$H$55,MATCH(P$4,Calendario!$A$3:$A$55,0),MATCH($I82,Calendario!$D$2:$H$2,0)),""),INDEX(Calendario!$D$3:$H$55,MATCH(P$4,Calendario!$A$3:$A$55,0),MATCH($I82,Calendario!$D$2:$H$2,0)))),IF(EXACT($M$4,"Semana 1"),IF($K82=2,IF(O82="",IF(OR(($J82="Semana 1"),($J82="Semana 2"),($J82="Semana 3"),($J82="Semana 4")),INDEX(Calendario!$D$3:$H$55,MATCH(P$4,Calendario!$A$3:$A$55,0),MATCH($I82,Calendario!$D$2:$H$2,0)),""),""),IF($K82=3,IF(AND((N82=""),(O82="")),IF(OR(($J82="Semana 1"),($J82="Semana 2"),($J82="Semana 3"),($J82="Semana 4")),INDEX(Calendario!$D$3:$H$55,MATCH(P$4,Calendario!$A$3:$A$55,0),MATCH($I82,Calendario!$D$2:$H$2,0)),""),""),IF($K82=4,IF(AND((M82=""),(N82=""),(O82="")),IF(OR(($J82="Semana 1"),($J82="Semana 2"),($J82="Semana 3"),($J82="Semana 4")),INDEX(Calendario!$D$3:$H$55,MATCH(P$4,Calendario!$A$3:$A$55,0),MATCH($I82,Calendario!$D$2:$H$2,0)),""),"")))),IF($K82=2,IF(O82="",IF(OR(($J82="Semana 1"),($J82="Semana 2"),($J82="Semana 3")),INDEX(Calendario!$D$3:$H$55,MATCH(P$4,Calendario!$A$3:$A$55,0),MATCH($I82,Calendario!$D$2:$H$2,0)),""),""),IF($K82=3,IF(AND((N82=""),(O82="")),IF(OR(($J82="Semana 1"),($J82="Semana 2"),($J82="Semana 3")),INDEX(Calendario!$D$3:$H$55,MATCH(P$4,Calendario!$A$3:$A$55,0),MATCH($I82,Calendario!$D$2:$H$2,0)),""),""),IF($K82=4,IF(AND((M82=""),(N82=""),(O82="")),IF(OR(($J82="Semana 1"),($J82="Semana 2"),($J82="Semana 3")),INDEX(Calendario!$D$3:$H$55,MATCH(P$4,Calendario!$A$3:$A$55,0),MATCH($I82,Calendario!$D$2:$H$2,0)),""),""))))))))))</f>
        <v/>
      </c>
      <c r="Q82" s="107" t="str">
        <f>IF(ISBLANK($I82),"",IF(EXACT(($I82),(PROPER(TEXT(Q$3,"dddd")))),"",IF(OR(EXACT(($I82),PROPER(TEXT(Q80,"dddd"))),(EXACT(($I82),PROPER(TEXT(Q81,"dddd"))))),"",IF(EXACT(Q$4,$J82),IF(P82="",IF(OR(($K82=4),($K82=3),($K82=2),($K82=1)),INDEX(Calendario!$D$3:$H$55,MATCH(Q$4,Calendario!$A$3:$A$55,0),MATCH($I82,Calendario!$D$2:$H$2,0)),"")),IF($K82=1,IF(AND(M82="",EXACT((Q$4),(CONCATENATE(Calendario!$A$1," ",(MID($J82,8,2))+1)))),INDEX(Calendario!$D$3:$H$55,MATCH(Q$4,Calendario!$A$3:$A$55,0),MATCH($I82,Calendario!$D$2:$H$2,0)),IF(P82="","",INDEX(Calendario!$D$3:$H$55,MATCH(Q$4,Calendario!$A$3:$A$55,0),MATCH($I82,Calendario!$D$2:$H$2,0)))),IF(EXACT($M$4,"Semana 1"),IF($K82=2,IF(P82="",IF(OR(($J82="Semana 1"),($J82="Semana 2"),($J82="Semana 3"),($J82="Semana 4"),($J82="Semana 5")),INDEX(Calendario!$D$3:$H$55,MATCH(Q$4,Calendario!$A$3:$A$55,0),MATCH($I82,Calendario!$D$2:$H$2,0)),""),""),IF($K82=3,IF(AND((O82=""),(P82="")),IF(OR(($J82="Semana 1"),($J82="Semana 2"),($J82="Semana 3"),($J82="Semana 4"),($J82="Semana 5")),INDEX(Calendario!$D$3:$H$55,MATCH(Q$4,Calendario!$A$3:$A$55,0),MATCH($I82,Calendario!$D$2:$H$2,0)),""),""),IF($K82=4,IF(AND((N82=""),(O82=""),(P82="")),IF(OR(($J82="Semana 1"),($J82="Semana 2"),($J82="Semana 3"),($J82="Semana 4"),($J82="Semana 5")),INDEX(Calendario!$D$3:$H$55,MATCH(Q$4,Calendario!$A$3:$A$55,0),MATCH($I82,Calendario!$D$2:$H$2,0)),""),"")))),IF($K82=2,IF(P82="",IF(OR(($J82="Semana 1"),($J82="Semana 2"),($J82="Semana 3"),($J82="Semana 4")),INDEX(Calendario!$D$3:$H$55,MATCH(Q$4,Calendario!$A$3:$A$55,0),MATCH($I82,Calendario!$D$2:$H$2,0)),""),""),IF($K82=3,IF(AND((O82=""),(P82="")),IF(OR(($J82="Semana 1"),($J82="Semana 2"),($J82="Semana 3"),($J82="Semana 4")),INDEX(Calendario!$D$3:$H$55,MATCH(Q$4,Calendario!$A$3:$A$55,0),MATCH($I82,Calendario!$D$2:$H$2,0)),""),""),IF($K82=4,IF(AND((N82=""),(O82=""),(P82="")),IF(OR(($J82="Semana 1"),($J82="Semana 2"),($J82="Semana 3"),($J82="Semana 4")),INDEX(Calendario!$D$3:$H$55,MATCH(Q$4,Calendario!$A$3:$A$55,0),MATCH($I82,Calendario!$D$2:$H$2,0)),""),""))))))))))</f>
        <v/>
      </c>
      <c r="R82" s="108" t="str">
        <f>IF(ISBLANK($I82),"",IF(EXACT(($I82),(PROPER(TEXT(R$3,"dddd")))),"",IF(OR(EXACT(($I82),PROPER(TEXT(R80,"dddd"))),(EXACT(($I82),PROPER(TEXT(R81,"dddd"))))),"",IF(EXACT(R$4,$J82),IF(Q82="",IF(OR(($K82=4),($K82=3),($K82=2),($K82=1)),INDEX(Calendario!$D$3:$H$55,MATCH(R$4,Calendario!$A$3:$A$55,0),MATCH($I82,Calendario!$D$2:$H$2,0)),"")),IF($K82=1,IF(AND(N82="",EXACT((R$4),(CONCATENATE(Calendario!$A$1," ",(MID($J82,8,2))+1)))),INDEX(Calendario!$D$3:$H$55,MATCH(R$4,Calendario!$A$3:$A$55,0),MATCH($I82,Calendario!$D$2:$H$2,0)),IF(Q82="","",INDEX(Calendario!$D$3:$H$55,MATCH(R$4,Calendario!$A$3:$A$55,0),MATCH($I82,Calendario!$D$2:$H$2,0)))),IF(EXACT($M$4,"Semana 1"),IF($K82=2,IF(Q82="",IF(OR(($J82="Semana 1"),($J82="Semana 2"),($J82="Semana 3"),($J82="Semana 4"),($J82="Semana 5"),($J82="Semana 6")),INDEX(Calendario!$D$3:$H$55,MATCH(R$4,Calendario!$A$3:$A$55,0),MATCH($I82,Calendario!$D$2:$H$2,0)),""),""),IF($K82=3,IF(AND((P82=""),(Q82="")),IF(OR(($J82="Semana 1"),($J82="Semana 2"),($J82="Semana 3"),($J82="Semana 4"),($J82="Semana 5"),($J82="Semana 6")),INDEX(Calendario!$D$3:$H$55,MATCH(R$4,Calendario!$A$3:$A$55,0),MATCH($I82,Calendario!$D$2:$H$2,0)),""),""),IF($K82=4,IF(AND((O82=""),(P82=""),(Q82="")),IF(OR(($J82="Semana 1"),($J82="Semana 2"),($J82="Semana 3"),($J82="Semana 4"),($J82="Semana 5"),($J82="Semana 6")),INDEX(Calendario!$D$3:$H$55,MATCH(R$4,Calendario!$A$3:$A$55,0),MATCH($I82,Calendario!$D$2:$H$2,0)),""),"")))),IF($K82=2,IF(Q82="",IF(OR(($J82="Semana 1"),($J82="Semana 2"),($J82="Semana 3"),($J82="Semana 4"),($J82="Semana 5")),INDEX(Calendario!$D$3:$H$55,MATCH(R$4,Calendario!$A$3:$A$55,0),MATCH($I82,Calendario!$D$2:$H$2,0)),""),""),IF($K82=3,IF(AND((P82=""),(Q82="")),IF(OR(($J82="Semana 1"),($J82="Semana 2"),($J82="Semana 3"),($J82="Semana 4"),($J82="Semana 5")),INDEX(Calendario!$D$3:$H$55,MATCH(R$4,Calendario!$A$3:$A$55,0),MATCH($I82,Calendario!$D$2:$H$2,0)),""),""),IF($K82=4,IF(AND((O82=""),(P82=""),(Q82="")),IF(OR(($J82="Semana 1"),($J82="Semana 2"),($J82="Semana 3"),($J82="Semana 4"),($J82="Semana 5")),INDEX(Calendario!$D$3:$H$55,MATCH(R$4,Calendario!$A$3:$A$55,0),MATCH($I82,Calendario!$D$2:$H$2,0)),""),""))))))))))</f>
        <v/>
      </c>
      <c r="S82" s="108" t="str">
        <f>IF(ISBLANK($I82),"",IF(EXACT(($I82),(PROPER(TEXT(S$3,"dddd")))),"",IF(OR(EXACT(($I82),PROPER(TEXT(S80,"dddd"))),(EXACT(($I82),PROPER(TEXT(S81,"dddd"))))),"",IF(EXACT(S$4,$J82),IF(R82="",IF(OR(($K82=4),($K82=3),($K82=2),($K82=1)),INDEX(Calendario!$D$3:$H$55,MATCH(S$4,Calendario!$A$3:$A$55,0),MATCH($I82,Calendario!$D$2:$H$2,0)),"")),IF($K82=1,IF(AND(O82="",EXACT((S$4),(CONCATENATE(Calendario!$A$1," ",(MID($J82,8,2))+1)))),INDEX(Calendario!$D$3:$H$55,MATCH(S$4,Calendario!$A$3:$A$55,0),MATCH($I82,Calendario!$D$2:$H$2,0)),IF(R82="",IF(EXACT(($I82),(PROPER(TEXT(R$3,"dddd")))),INDEX(Calendario!$D$3:$H$55,MATCH(S$4,Calendario!$A$3:$A$55,0),MATCH($I82,Calendario!$D$2:$H$2,0)),""),INDEX(Calendario!$D$3:$H$55,MATCH(S$4,Calendario!$A$3:$A$55,0),MATCH($I82,Calendario!$D$2:$H$2,0)))),IF(EXACT($M$4,"Semana 1"),IF($K82=2,IF(R82="",IF(OR(($J82="Semana 1"),($J82="Semana 2"),($J82="Semana 3"),($J82="Semana 4"),($J82="Semana 5"),($J82="Semana 6"),($J82="Semana 7")),INDEX(Calendario!$D$3:$H$55,MATCH(S$4,Calendario!$A$3:$A$55,0),MATCH($I82,Calendario!$D$2:$H$2,0)),""),""),IF($K82=3,IF(AND((Q82=""),(R82="")),IF(OR(($J82="Semana 1"),($J82="Semana 2"),($J82="Semana 3"),($J82="Semana 4"),($J82="Semana 5"),($J82="Semana 6"),($J82="Semana 7")),INDEX(Calendario!$D$3:$H$55,MATCH(S$4,Calendario!$A$3:$A$55,0),MATCH($I82,Calendario!$D$2:$H$2,0)),""),""),IF($K82=4,IF(AND((P82=""),(Q82=""),(R82="")),IF(OR(($J82="Semana 1"),($J82="Semana 2"),($J82="Semana 3"),($J82="Semana 4"),($J82="Semana 5"),($J82="Semana 6"),($J82="Semana 7")),INDEX(Calendario!$D$3:$H$55,MATCH(S$4,Calendario!$A$3:$A$55,0),MATCH($I82,Calendario!$D$2:$H$2,0)),""),"")))),IF($K82=2,IF(R82="",IF(OR(($J82="Semana 1"),($J82="Semana 2"),($J82="Semana 3"),($J82="Semana 4"),($J82="Semana 5"),($J82="Semana 6")),INDEX(Calendario!$D$3:$H$55,MATCH(S$4,Calendario!$A$3:$A$55,0),MATCH($I82,Calendario!$D$2:$H$2,0)),""),""),IF($K82=3,IF(AND((Q82=""),(R82="")),IF(OR(($J82="Semana 1"),($J82="Semana 2"),($J82="Semana 3"),($J82="Semana 4"),($J82="Semana 5"),($J82="Semana 6")),INDEX(Calendario!$D$3:$H$55,MATCH(S$4,Calendario!$A$3:$A$55,0),MATCH($I82,Calendario!$D$2:$H$2,0)),""),""),IF($K82=4,IF(AND((P82=""),(Q82=""),(R82="")),IF(OR(($J82="Semana 1"),($J82="Semana 2"),($J82="Semana 3"),($J82="Semana 4"),($J82="Semana 5"),($J82="Semana 6")),INDEX(Calendario!$D$3:$H$55,MATCH(S$4,Calendario!$A$3:$A$55,0),MATCH($I82,Calendario!$D$2:$H$2,0)),""),""))))))))))</f>
        <v/>
      </c>
      <c r="T82" s="108" t="str">
        <f>IF(ISBLANK($I82),"",IF(EXACT(($I82),(PROPER(TEXT(T$3,"dddd")))),"",IF(OR(EXACT(($I82),PROPER(TEXT(T80,"dddd"))),(EXACT(($I82),PROPER(TEXT(T81,"dddd"))))),"",IF(EXACT(T$4,$J82),IF(S82="",IF(OR(($K82=4),($K82=3),($K82=2),($K82=1)),INDEX(Calendario!$D$3:$H$55,MATCH(T$4,Calendario!$A$3:$A$55,0),MATCH($I82,Calendario!$D$2:$H$2,0)),"")),IF($K82=1,IF(AND(P82="",EXACT((T$4),(CONCATENATE(Calendario!$A$1," ",(MID($J82,8,2))+1)))),INDEX(Calendario!$D$3:$H$55,MATCH(T$4,Calendario!$A$3:$A$55,0),MATCH($I82,Calendario!$D$2:$H$2,0)),IF(S82="",IF(EXACT(($I82),(PROPER(TEXT(S$3,"dddd")))),INDEX(Calendario!$D$3:$H$55,MATCH(T$4,Calendario!$A$3:$A$55,0),MATCH($I82,Calendario!$D$2:$H$2,0)),""),INDEX(Calendario!$D$3:$H$55,MATCH(T$4,Calendario!$A$3:$A$55,0),MATCH($I82,Calendario!$D$2:$H$2,0)))),IF(EXACT($M$4,"Semana 1"),IF($K82=2,IF(S82="",IF(OR(($J82="Semana 1"),($J82="Semana 2"),($J82="Semana 3"),($J82="Semana 4"),($J82="Semana 5"),($J82="Semana 6"),($J82="Semana 7"),($J82="Semana 8")),INDEX(Calendario!$D$3:$H$55,MATCH(T$4,Calendario!$A$3:$A$55,0),MATCH($I82,Calendario!$D$2:$H$2,0)),""),""),IF($K82=3,IF(AND((R82=""),(S82="")),IF(OR(($J82="Semana 1"),($J82="Semana 2"),($J82="Semana 3"),($J82="Semana 4"),($J82="Semana 5"),($J82="Semana 6"),($J82="Semana 7"),($J82="Semana 8")),INDEX(Calendario!$D$3:$H$55,MATCH(T$4,Calendario!$A$3:$A$55,0),MATCH($I82,Calendario!$D$2:$H$2,0)),""),""),IF($K82=4,IF(AND((Q82=""),(R82=""),(S82="")),IF(OR(($J82="Semana 1"),($J82="Semana 2"),($J82="Semana 3"),($J82="Semana 4"),($J82="Semana 5"),($J82="Semana 6"),($J82="Semana 7"),($J82="Semana 8")),INDEX(Calendario!$D$3:$H$55,MATCH(T$4,Calendario!$A$3:$A$55,0),MATCH($I82,Calendario!$D$2:$H$2,0)),""),"")))),IF($K82=2,IF(S82="",IF(OR(($J82="Semana 1"),($J82="Semana 2"),($J82="Semana 3"),($J82="Semana 4"),($J82="Semana 5"),($J82="Semana 6"),($J82="Semana 7")),INDEX(Calendario!$D$3:$H$55,MATCH(T$4,Calendario!$A$3:$A$55,0),MATCH($I82,Calendario!$D$2:$H$2,0)),""),""),IF($K82=3,IF(AND((R82=""),(S82="")),IF(OR(($J82="Semana 1"),($J82="Semana 2"),($J82="Semana 3"),($J82="Semana 4"),($J82="Semana 5"),($J82="Semana 6"),($J82="Semana 7")),INDEX(Calendario!$D$3:$H$55,MATCH(T$4,Calendario!$A$3:$A$55,0),MATCH($I82,Calendario!$D$2:$H$2,0)),""),""),IF($K82=4,IF(AND((Q82=""),(R82=""),(S82="")),IF(OR(($J82="Semana 1"),($J82="Semana 2"),($J82="Semana 3"),($J82="Semana 4"),($J82="Semana 5"),($J82="Semana 6"),($J82="Semana 7")),INDEX(Calendario!$D$3:$H$55,MATCH(T$4,Calendario!$A$3:$A$55,0),MATCH($I82,Calendario!$D$2:$H$2,0)),""),""))))))))))</f>
        <v/>
      </c>
      <c r="U82" s="108" t="str">
        <f>IF(ISBLANK($I82),"",IF(OR(EXACT(($I82),PROPER(TEXT(U81,"dddd"))),(EXACT(($I82),PROPER(TEXT(U80,"dddd"))))),"",IF(EXACT(($I82),(PROPER(TEXT(U$3,"dddd")))),"",IF($K82=1,INDEX(Calendario!$D$3:$H$55,MATCH(U$4,Calendario!$A$3:$A$55,0),MATCH($I82,Calendario!$D$2:$H$2,0)),IF($K82=2,IF(T82="",INDEX(Calendario!$D$3:$H$55,MATCH(U$4,Calendario!$A$3:$A$55,0),MATCH($I82,Calendario!$D$2:$H$2,0)),""),IF($K82=3,IF(AND((S82=""),(T82="")),INDEX(Calendario!$D$3:$H$55,MATCH(U$4,Calendario!$A$3:$A$55,0),MATCH($I82,Calendario!$D$2:$H$2,0)),""),IF($K82=4,IF(AND((R82=""),(S82=""),(T82="")),INDEX(Calendario!$D$3:$H$55,MATCH(U$4,Calendario!$A$3:$A$55,0),MATCH($I82,Calendario!$D$2:$H$2,0)),""))))))))</f>
        <v/>
      </c>
      <c r="V82" s="107" t="str">
        <f>IF(ISBLANK($I82),"",IF(OR(EXACT(($I82),PROPER(TEXT(V81,"dddd"))),(EXACT(($I82),PROPER(TEXT(V80,"dddd"))))),"",IF(EXACT(($I82),(PROPER(TEXT(V$3,"dddd")))),"",IF($K82=1,INDEX(Calendario!$D$3:$H$55,MATCH(V$4,Calendario!$A$3:$A$55,0),MATCH($I82,Calendario!$D$2:$H$2,0)),IF($K82=2,IF(U82="",INDEX(Calendario!$D$3:$H$55,MATCH(V$4,Calendario!$A$3:$A$55,0),MATCH($I82,Calendario!$D$2:$H$2,0)),""),IF($K82=3,IF(AND((T82=""),(U82="")),INDEX(Calendario!$D$3:$H$55,MATCH(V$4,Calendario!$A$3:$A$55,0),MATCH($I82,Calendario!$D$2:$H$2,0)),""),IF($K82=4,IF(AND((S82=""),(T82=""),(U82="")),INDEX(Calendario!$D$3:$H$55,MATCH(V$4,Calendario!$A$3:$A$55,0),MATCH($I82,Calendario!$D$2:$H$2,0)),""))))))))</f>
        <v/>
      </c>
      <c r="W82" s="107" t="str">
        <f>IF(ISBLANK($I82),"",IF(OR(EXACT(($I82),PROPER(TEXT(W81,"dddd"))),(EXACT(($I82),PROPER(TEXT(W80,"dddd"))))),"",IF(EXACT(($I82),(PROPER(TEXT(W$3,"dddd")))),"",IF($K82=1,INDEX(Calendario!$D$3:$H$55,MATCH(W$4,Calendario!$A$3:$A$55,0),MATCH($I82,Calendario!$D$2:$H$2,0)),IF($K82=2,IF(V82="",INDEX(Calendario!$D$3:$H$55,MATCH(W$4,Calendario!$A$3:$A$55,0),MATCH($I82,Calendario!$D$2:$H$2,0)),""),IF($K82=3,IF(AND((U82=""),(V82="")),INDEX(Calendario!$D$3:$H$55,MATCH(W$4,Calendario!$A$3:$A$55,0),MATCH($I82,Calendario!$D$2:$H$2,0)),""),IF($K82=4,IF(AND((T82=""),(U82=""),(V82="")),INDEX(Calendario!$D$3:$H$55,MATCH(W$4,Calendario!$A$3:$A$55,0),MATCH($I82,Calendario!$D$2:$H$2,0)),""))))))))</f>
        <v/>
      </c>
      <c r="X82" s="107" t="str">
        <f>IF(ISBLANK($I82),"",IF(OR(EXACT(($I82),PROPER(TEXT(X81,"dddd"))),(EXACT(($I82),PROPER(TEXT(X80,"dddd"))))),"",IF(EXACT(($I82),(PROPER(TEXT(X$3,"dddd")))),"",IF($K82=1,INDEX(Calendario!$D$3:$H$55,MATCH(X$4,Calendario!$A$3:$A$55,0),MATCH($I82,Calendario!$D$2:$H$2,0)),IF($K82=2,IF(W82="",INDEX(Calendario!$D$3:$H$55,MATCH(X$4,Calendario!$A$3:$A$55,0),MATCH($I82,Calendario!$D$2:$H$2,0)),""),IF($K82=3,IF(AND((V82=""),(W82="")),INDEX(Calendario!$D$3:$H$55,MATCH(X$4,Calendario!$A$3:$A$55,0),MATCH($I82,Calendario!$D$2:$H$2,0)),""),IF($K82=4,IF(AND((U82=""),(V82=""),(W82="")),INDEX(Calendario!$D$3:$H$55,MATCH(X$4,Calendario!$A$3:$A$55,0),MATCH($I82,Calendario!$D$2:$H$2,0)),""))))))))</f>
        <v/>
      </c>
      <c r="Y82" s="107" t="str">
        <f>IF(ISBLANK($I82),"",IF(OR(EXACT(($I82),PROPER(TEXT(Y81,"dddd"))),(EXACT(($I82),PROPER(TEXT(Y80,"dddd"))))),"",IF(EXACT(($I82),(PROPER(TEXT(Y$3,"dddd")))),"",IF($K82=1,INDEX(Calendario!$D$3:$H$55,MATCH(Y$4,Calendario!$A$3:$A$55,0),MATCH($I82,Calendario!$D$2:$H$2,0)),IF($K82=2,IF(X82="",INDEX(Calendario!$D$3:$H$55,MATCH(Y$4,Calendario!$A$3:$A$55,0),MATCH($I82,Calendario!$D$2:$H$2,0)),""),IF($K82=3,IF(AND((W82=""),(X82="")),INDEX(Calendario!$D$3:$H$55,MATCH(Y$4,Calendario!$A$3:$A$55,0),MATCH($I82,Calendario!$D$2:$H$2,0)),""),IF($K82=4,IF(AND((V82=""),(W82=""),(X82="")),INDEX(Calendario!$D$3:$H$55,MATCH(Y$4,Calendario!$A$3:$A$55,0),MATCH($I82,Calendario!$D$2:$H$2,0)),""))))))))</f>
        <v/>
      </c>
      <c r="Z82" s="107" t="str">
        <f>IF(ISBLANK($I82),"",IF(OR(EXACT(($I82),PROPER(TEXT(Z81,"dddd"))),(EXACT(($I82),PROPER(TEXT(Z80,"dddd"))))),"",IF(EXACT(($I82),(PROPER(TEXT(Z$3,"dddd")))),"",IF($K82=1,INDEX(Calendario!$D$3:$H$55,MATCH(Z$4,Calendario!$A$3:$A$55,0),MATCH($I82,Calendario!$D$2:$H$2,0)),IF($K82=2,IF(Y82="",INDEX(Calendario!$D$3:$H$55,MATCH(Z$4,Calendario!$A$3:$A$55,0),MATCH($I82,Calendario!$D$2:$H$2,0)),""),IF($K82=3,IF(AND((X82=""),(Y82="")),INDEX(Calendario!$D$3:$H$55,MATCH(Z$4,Calendario!$A$3:$A$55,0),MATCH($I82,Calendario!$D$2:$H$2,0)),""),IF($K82=4,IF(AND((W82=""),(X82=""),(Y82="")),INDEX(Calendario!$D$3:$H$55,MATCH(Z$4,Calendario!$A$3:$A$55,0),MATCH($I82,Calendario!$D$2:$H$2,0)),""))))))))</f>
        <v/>
      </c>
      <c r="AA82" s="108" t="str">
        <f>IF(ISBLANK($I82),"",IF(OR(EXACT(($I82),PROPER(TEXT(AA81,"dddd"))),(EXACT(($I82),PROPER(TEXT(AA80,"dddd"))))),"",IF(EXACT(($I82),(PROPER(TEXT(AA$3,"dddd")))),"",IF($K82=1,INDEX(Calendario!$D$3:$H$55,MATCH(AA$4,Calendario!$A$3:$A$55,0),MATCH($I82,Calendario!$D$2:$H$2,0)),IF($K82=2,IF(Z82="",INDEX(Calendario!$D$3:$H$55,MATCH(AA$4,Calendario!$A$3:$A$55,0),MATCH($I82,Calendario!$D$2:$H$2,0)),""),IF($K82=3,IF(AND((Y82=""),(Z82="")),INDEX(Calendario!$D$3:$H$55,MATCH(AA$4,Calendario!$A$3:$A$55,0),MATCH($I82,Calendario!$D$2:$H$2,0)),""),IF($K82=4,IF(AND((X82=""),(Y82=""),(Z82="")),INDEX(Calendario!$D$3:$H$55,MATCH(AA$4,Calendario!$A$3:$A$55,0),MATCH($I82,Calendario!$D$2:$H$2,0)),""))))))))</f>
        <v/>
      </c>
      <c r="AB82" s="108" t="str">
        <f>IF(ISBLANK($I82),"",IF(OR(EXACT(($I82),PROPER(TEXT(AB81,"dddd"))),(EXACT(($I82),PROPER(TEXT(AB80,"dddd"))))),"",IF(EXACT(($I82),(PROPER(TEXT(AB$3,"dddd")))),"",IF($K82=1,INDEX(Calendario!$D$3:$H$55,MATCH(AB$4,Calendario!$A$3:$A$55,0),MATCH($I82,Calendario!$D$2:$H$2,0)),IF($K82=2,IF(AA82="",INDEX(Calendario!$D$3:$H$55,MATCH(AB$4,Calendario!$A$3:$A$55,0),MATCH($I82,Calendario!$D$2:$H$2,0)),""),IF($K82=3,IF(AND((Z82=""),(AA82="")),INDEX(Calendario!$D$3:$H$55,MATCH(AB$4,Calendario!$A$3:$A$55,0),MATCH($I82,Calendario!$D$2:$H$2,0)),""),IF($K82=4,IF(AND((Y82=""),(Z82=""),(AA82="")),INDEX(Calendario!$D$3:$H$55,MATCH(AB$4,Calendario!$A$3:$A$55,0),MATCH($I82,Calendario!$D$2:$H$2,0)),""))))))))</f>
        <v/>
      </c>
      <c r="AC82" s="108" t="str">
        <f>IF(ISBLANK($I82),"",IF(OR(EXACT(($I82),PROPER(TEXT(AC81,"dddd"))),(EXACT(($I82),PROPER(TEXT(AC80,"dddd"))))),"",IF(EXACT(($I82),(PROPER(TEXT(AC$3,"dddd")))),"",IF($K82=1,INDEX(Calendario!$D$3:$H$55,MATCH(AC$4,Calendario!$A$3:$A$55,0),MATCH($I82,Calendario!$D$2:$H$2,0)),IF($K82=2,IF(AB82="",INDEX(Calendario!$D$3:$H$55,MATCH(AC$4,Calendario!$A$3:$A$55,0),MATCH($I82,Calendario!$D$2:$H$2,0)),""),IF($K82=3,IF(AND((AA82=""),(AB82="")),INDEX(Calendario!$D$3:$H$55,MATCH(AC$4,Calendario!$A$3:$A$55,0),MATCH($I82,Calendario!$D$2:$H$2,0)),""),IF($K82=4,IF(AND((Z82=""),(AA82=""),(AB82="")),INDEX(Calendario!$D$3:$H$55,MATCH(AC$4,Calendario!$A$3:$A$55,0),MATCH($I82,Calendario!$D$2:$H$2,0)),""))))))))</f>
        <v/>
      </c>
      <c r="AD82" s="108" t="str">
        <f>IF(ISBLANK($I82),"",IF(OR(EXACT(($I82),PROPER(TEXT(AD81,"dddd"))),(EXACT(($I82),PROPER(TEXT(AD80,"dddd"))))),"",IF(EXACT(($I82),(PROPER(TEXT(AD$3,"dddd")))),"",IF($K82=1,INDEX(Calendario!$D$3:$H$55,MATCH(AD$4,Calendario!$A$3:$A$55,0),MATCH($I82,Calendario!$D$2:$H$2,0)),IF($K82=2,IF(AC82="",INDEX(Calendario!$D$3:$H$55,MATCH(AD$4,Calendario!$A$3:$A$55,0),MATCH($I82,Calendario!$D$2:$H$2,0)),""),IF($K82=3,IF(AND((AB82=""),(AC82="")),INDEX(Calendario!$D$3:$H$55,MATCH(AD$4,Calendario!$A$3:$A$55,0),MATCH($I82,Calendario!$D$2:$H$2,0)),""),IF($K82=4,IF(AND((AA82=""),(AB82=""),(AC82="")),INDEX(Calendario!$D$3:$H$55,MATCH(AD$4,Calendario!$A$3:$A$55,0),MATCH($I82,Calendario!$D$2:$H$2,0)),""))))))))</f>
        <v/>
      </c>
      <c r="AE82" s="107" t="str">
        <f>IF(ISBLANK($I82),"",IF(OR(EXACT(($I82),PROPER(TEXT(AE81,"dddd"))),(EXACT(($I82),PROPER(TEXT(AE80,"dddd"))))),"",IF(EXACT(($I82),(PROPER(TEXT(AE$3,"dddd")))),"",IF($K82=1,INDEX(Calendario!$D$3:$H$55,MATCH(AE$4,Calendario!$A$3:$A$55,0),MATCH($I82,Calendario!$D$2:$H$2,0)),IF($K82=2,IF(AD82="",INDEX(Calendario!$D$3:$H$55,MATCH(AE$4,Calendario!$A$3:$A$55,0),MATCH($I82,Calendario!$D$2:$H$2,0)),""),IF($K82=3,IF(AND((AC82=""),(AD82="")),INDEX(Calendario!$D$3:$H$55,MATCH(AE$4,Calendario!$A$3:$A$55,0),MATCH($I82,Calendario!$D$2:$H$2,0)),""),IF($K82=4,IF(AND((AB82=""),(AC82=""),(AD82="")),INDEX(Calendario!$D$3:$H$55,MATCH(AE$4,Calendario!$A$3:$A$55,0),MATCH($I82,Calendario!$D$2:$H$2,0)),""))))))))</f>
        <v/>
      </c>
      <c r="AF82" s="107" t="str">
        <f>IF(ISBLANK($I82),"",IF(OR(EXACT(($I82),PROPER(TEXT(AF81,"dddd"))),(EXACT(($I82),PROPER(TEXT(AF80,"dddd"))))),"",IF(EXACT(($I82),(PROPER(TEXT(AF$3,"dddd")))),"",IF($K82=1,INDEX(Calendario!$D$3:$H$55,MATCH(AF$4,Calendario!$A$3:$A$55,0),MATCH($I82,Calendario!$D$2:$H$2,0)),IF($K82=2,IF(AE82="",INDEX(Calendario!$D$3:$H$55,MATCH(AF$4,Calendario!$A$3:$A$55,0),MATCH($I82,Calendario!$D$2:$H$2,0)),""),IF($K82=3,IF(AND((AD82=""),(AE82="")),INDEX(Calendario!$D$3:$H$55,MATCH(AF$4,Calendario!$A$3:$A$55,0),MATCH($I82,Calendario!$D$2:$H$2,0)),""),IF($K82=4,IF(AND((AC82=""),(AD82=""),(AE82="")),INDEX(Calendario!$D$3:$H$55,MATCH(AF$4,Calendario!$A$3:$A$55,0),MATCH($I82,Calendario!$D$2:$H$2,0)),""))))))))</f>
        <v/>
      </c>
      <c r="AG82" s="107" t="str">
        <f>IF(ISBLANK($I82),"",IF(OR(EXACT(($I82),PROPER(TEXT(AG81,"dddd"))),(EXACT(($I82),PROPER(TEXT(AG80,"dddd"))))),"",IF(EXACT(($I82),(PROPER(TEXT(AG$3,"dddd")))),"",IF($K82=1,INDEX(Calendario!$D$3:$H$55,MATCH(AG$4,Calendario!$A$3:$A$55,0),MATCH($I82,Calendario!$D$2:$H$2,0)),IF($K82=2,IF(AF82="",INDEX(Calendario!$D$3:$H$55,MATCH(AG$4,Calendario!$A$3:$A$55,0),MATCH($I82,Calendario!$D$2:$H$2,0)),""),IF($K82=3,IF(AND((AE82=""),(AF82="")),INDEX(Calendario!$D$3:$H$55,MATCH(AG$4,Calendario!$A$3:$A$55,0),MATCH($I82,Calendario!$D$2:$H$2,0)),""),IF($K82=4,IF(AND((AD82=""),(AE82=""),(AF82="")),INDEX(Calendario!$D$3:$H$55,MATCH(AG$4,Calendario!$A$3:$A$55,0),MATCH($I82,Calendario!$D$2:$H$2,0)),""))))))))</f>
        <v/>
      </c>
      <c r="AH82" s="107" t="str">
        <f>IF(ISBLANK($I82),"",IF(OR(EXACT(($I82),PROPER(TEXT(AH81,"dddd"))),(EXACT(($I82),PROPER(TEXT(AH80,"dddd"))))),"",IF(EXACT(($I82),(PROPER(TEXT(AH$3,"dddd")))),"",IF($K82=1,INDEX(Calendario!$D$3:$H$55,MATCH(AH$4,Calendario!$A$3:$A$55,0),MATCH($I82,Calendario!$D$2:$H$2,0)),IF($K82=2,IF(AG82="",INDEX(Calendario!$D$3:$H$55,MATCH(AH$4,Calendario!$A$3:$A$55,0),MATCH($I82,Calendario!$D$2:$H$2,0)),""),IF($K82=3,IF(AND((AF82=""),(AG82="")),INDEX(Calendario!$D$3:$H$55,MATCH(AH$4,Calendario!$A$3:$A$55,0),MATCH($I82,Calendario!$D$2:$H$2,0)),""),IF($K82=4,IF(AND((AE82=""),(AF82=""),(AG82="")),INDEX(Calendario!$D$3:$H$55,MATCH(AH$4,Calendario!$A$3:$A$55,0),MATCH($I82,Calendario!$D$2:$H$2,0)),""))))))))</f>
        <v/>
      </c>
      <c r="AI82" s="108" t="str">
        <f>IF(ISBLANK($I82),"",IF(OR(EXACT(($I82),PROPER(TEXT(AI81,"dddd"))),(EXACT(($I82),PROPER(TEXT(AI80,"dddd"))))),"",IF(EXACT(($I82),(PROPER(TEXT(AI$3,"dddd")))),"",IF($K82=1,INDEX(Calendario!$D$3:$H$55,MATCH(AI$4,Calendario!$A$3:$A$55,0),MATCH($I82,Calendario!$D$2:$H$2,0)),IF($K82=2,IF(AH82="",INDEX(Calendario!$D$3:$H$55,MATCH(AI$4,Calendario!$A$3:$A$55,0),MATCH($I82,Calendario!$D$2:$H$2,0)),""),IF($K82=3,IF(AND((AG82=""),(AH82="")),INDEX(Calendario!$D$3:$H$55,MATCH(AI$4,Calendario!$A$3:$A$55,0),MATCH($I82,Calendario!$D$2:$H$2,0)),""),IF($K82=4,IF(AND((AF82=""),(AG82=""),(AH82="")),INDEX(Calendario!$D$3:$H$55,MATCH(AI$4,Calendario!$A$3:$A$55,0),MATCH($I82,Calendario!$D$2:$H$2,0)),""))))))))</f>
        <v/>
      </c>
      <c r="AJ82" s="108" t="str">
        <f>IF(ISBLANK($I82),"",IF(OR(EXACT(($I82),PROPER(TEXT(AJ81,"dddd"))),(EXACT(($I82),PROPER(TEXT(AJ80,"dddd"))))),"",IF(EXACT(($I82),(PROPER(TEXT(AJ$3,"dddd")))),"",IF($K82=1,INDEX(Calendario!$D$3:$H$55,MATCH(AJ$4,Calendario!$A$3:$A$55,0),MATCH($I82,Calendario!$D$2:$H$2,0)),IF($K82=2,IF(AI82="",INDEX(Calendario!$D$3:$H$55,MATCH(AJ$4,Calendario!$A$3:$A$55,0),MATCH($I82,Calendario!$D$2:$H$2,0)),""),IF($K82=3,IF(AND((AH82=""),(AI82="")),INDEX(Calendario!$D$3:$H$55,MATCH(AJ$4,Calendario!$A$3:$A$55,0),MATCH($I82,Calendario!$D$2:$H$2,0)),""),IF($K82=4,IF(AND((AG82=""),(AH82=""),(AI82="")),INDEX(Calendario!$D$3:$H$55,MATCH(AJ$4,Calendario!$A$3:$A$55,0),MATCH($I82,Calendario!$D$2:$H$2,0)),""))))))))</f>
        <v/>
      </c>
      <c r="AK82" s="108" t="str">
        <f>IF(ISBLANK($I82),"",IF(OR(EXACT(($I82),PROPER(TEXT(AK81,"dddd"))),(EXACT(($I82),PROPER(TEXT(AK80,"dddd"))))),"",IF(EXACT(($I82),(PROPER(TEXT(AK$3,"dddd")))),"",IF($K82=1,INDEX(Calendario!$D$3:$H$55,MATCH(AK$4,Calendario!$A$3:$A$55,0),MATCH($I82,Calendario!$D$2:$H$2,0)),IF($K82=2,IF(AJ82="",INDEX(Calendario!$D$3:$H$55,MATCH(AK$4,Calendario!$A$3:$A$55,0),MATCH($I82,Calendario!$D$2:$H$2,0)),""),IF($K82=3,IF(AND((AI82=""),(AJ82="")),INDEX(Calendario!$D$3:$H$55,MATCH(AK$4,Calendario!$A$3:$A$55,0),MATCH($I82,Calendario!$D$2:$H$2,0)),""),IF($K82=4,IF(AND((AH82=""),(AI82=""),(AJ82="")),INDEX(Calendario!$D$3:$H$55,MATCH(AK$4,Calendario!$A$3:$A$55,0),MATCH($I82,Calendario!$D$2:$H$2,0)),""))))))))</f>
        <v/>
      </c>
      <c r="AL82" s="108" t="str">
        <f>IF(ISBLANK($I82),"",IF(OR(EXACT(($I82),PROPER(TEXT(AL81,"dddd"))),(EXACT(($I82),PROPER(TEXT(AL80,"dddd"))))),"",IF(EXACT(($I82),(PROPER(TEXT(AL$3,"dddd")))),"",IF($K82=1,INDEX(Calendario!$D$3:$H$55,MATCH(AL$4,Calendario!$A$3:$A$55,0),MATCH($I82,Calendario!$D$2:$H$2,0)),IF($K82=2,IF(AK82="",INDEX(Calendario!$D$3:$H$55,MATCH(AL$4,Calendario!$A$3:$A$55,0),MATCH($I82,Calendario!$D$2:$H$2,0)),""),IF($K82=3,IF(AND((AJ82=""),(AK82="")),INDEX(Calendario!$D$3:$H$55,MATCH(AL$4,Calendario!$A$3:$A$55,0),MATCH($I82,Calendario!$D$2:$H$2,0)),""),IF($K82=4,IF(AND((AI82=""),(AJ82=""),(AK82="")),INDEX(Calendario!$D$3:$H$55,MATCH(AL$4,Calendario!$A$3:$A$55,0),MATCH($I82,Calendario!$D$2:$H$2,0)),""))))))))</f>
        <v/>
      </c>
      <c r="AM82" s="108" t="str">
        <f>IF(ISBLANK($I82),"",IF(OR(EXACT(($I82),PROPER(TEXT(AM81,"dddd"))),(EXACT(($I82),PROPER(TEXT(AM80,"dddd"))))),"",IF(EXACT(($I82),(PROPER(TEXT(AM$3,"dddd")))),"",IF($K82=1,INDEX(Calendario!$D$3:$H$55,MATCH(AM$4,Calendario!$A$3:$A$55,0),MATCH($I82,Calendario!$D$2:$H$2,0)),IF($K82=2,IF(AL82="",INDEX(Calendario!$D$3:$H$55,MATCH(AM$4,Calendario!$A$3:$A$55,0),MATCH($I82,Calendario!$D$2:$H$2,0)),""),IF($K82=3,IF(AND((AK82=""),(AL82="")),INDEX(Calendario!$D$3:$H$55,MATCH(AM$4,Calendario!$A$3:$A$55,0),MATCH($I82,Calendario!$D$2:$H$2,0)),""),IF($K82=4,IF(AND((AJ82=""),(AK82=""),(AL82="")),INDEX(Calendario!$D$3:$H$55,MATCH(AM$4,Calendario!$A$3:$A$55,0),MATCH($I82,Calendario!$D$2:$H$2,0)),""))))))))</f>
        <v/>
      </c>
      <c r="AN82" s="107" t="str">
        <f>IF(ISBLANK($I82),"",IF(OR(EXACT(($I82),PROPER(TEXT(AN81,"dddd"))),(EXACT(($I82),PROPER(TEXT(AN80,"dddd"))))),"",IF(EXACT(($I82),(PROPER(TEXT(AN$3,"dddd")))),"",IF($K82=1,INDEX(Calendario!$D$3:$H$55,MATCH(AN$4,Calendario!$A$3:$A$55,0),MATCH($I82,Calendario!$D$2:$H$2,0)),IF($K82=2,IF(AM82="",INDEX(Calendario!$D$3:$H$55,MATCH(AN$4,Calendario!$A$3:$A$55,0),MATCH($I82,Calendario!$D$2:$H$2,0)),""),IF($K82=3,IF(AND((AL82=""),(AM82="")),INDEX(Calendario!$D$3:$H$55,MATCH(AN$4,Calendario!$A$3:$A$55,0),MATCH($I82,Calendario!$D$2:$H$2,0)),""),IF($K82=4,IF(AND((AK82=""),(AL82=""),(AM82="")),INDEX(Calendario!$D$3:$H$55,MATCH(AN$4,Calendario!$A$3:$A$55,0),MATCH($I82,Calendario!$D$2:$H$2,0)),""))))))))</f>
        <v/>
      </c>
      <c r="AO82" s="107" t="str">
        <f>IF(ISBLANK($I82),"",IF(OR(EXACT(($I82),PROPER(TEXT(AO81,"dddd"))),(EXACT(($I82),PROPER(TEXT(AO80,"dddd"))))),"",IF(EXACT(($I82),(PROPER(TEXT(AO$3,"dddd")))),"",IF($K82=1,INDEX(Calendario!$D$3:$H$55,MATCH(AO$4,Calendario!$A$3:$A$55,0),MATCH($I82,Calendario!$D$2:$H$2,0)),IF($K82=2,IF(AN82="",INDEX(Calendario!$D$3:$H$55,MATCH(AO$4,Calendario!$A$3:$A$55,0),MATCH($I82,Calendario!$D$2:$H$2,0)),""),IF($K82=3,IF(AND((AM82=""),(AN82="")),INDEX(Calendario!$D$3:$H$55,MATCH(AO$4,Calendario!$A$3:$A$55,0),MATCH($I82,Calendario!$D$2:$H$2,0)),""),IF($K82=4,IF(AND((AL82=""),(AM82=""),(AN82="")),INDEX(Calendario!$D$3:$H$55,MATCH(AO$4,Calendario!$A$3:$A$55,0),MATCH($I82,Calendario!$D$2:$H$2,0)),""))))))))</f>
        <v/>
      </c>
      <c r="AP82" s="107" t="str">
        <f>IF(ISBLANK($I82),"",IF(OR(EXACT(($I82),PROPER(TEXT(AP81,"dddd"))),(EXACT(($I82),PROPER(TEXT(AP80,"dddd"))))),"",IF(EXACT(($I82),(PROPER(TEXT(AP$3,"dddd")))),"",IF($K82=1,INDEX(Calendario!$D$3:$H$55,MATCH(AP$4,Calendario!$A$3:$A$55,0),MATCH($I82,Calendario!$D$2:$H$2,0)),IF($K82=2,IF(AO82="",INDEX(Calendario!$D$3:$H$55,MATCH(AP$4,Calendario!$A$3:$A$55,0),MATCH($I82,Calendario!$D$2:$H$2,0)),""),IF($K82=3,IF(AND((AN82=""),(AO82="")),INDEX(Calendario!$D$3:$H$55,MATCH(AP$4,Calendario!$A$3:$A$55,0),MATCH($I82,Calendario!$D$2:$H$2,0)),""),IF($K82=4,IF(AND((AM82=""),(AN82=""),(AO82="")),INDEX(Calendario!$D$3:$H$55,MATCH(AP$4,Calendario!$A$3:$A$55,0),MATCH($I82,Calendario!$D$2:$H$2,0)),""))))))))</f>
        <v/>
      </c>
      <c r="AQ82" s="107" t="str">
        <f>IF(ISBLANK($I82),"",IF(OR(EXACT(($I82),PROPER(TEXT(AQ81,"dddd"))),(EXACT(($I82),PROPER(TEXT(AQ80,"dddd"))))),"",IF(EXACT(($I82),(PROPER(TEXT(AQ$3,"dddd")))),"",IF($K82=1,INDEX(Calendario!$D$3:$H$55,MATCH(AQ$4,Calendario!$A$3:$A$55,0),MATCH($I82,Calendario!$D$2:$H$2,0)),IF($K82=2,IF(AP82="",INDEX(Calendario!$D$3:$H$55,MATCH(AQ$4,Calendario!$A$3:$A$55,0),MATCH($I82,Calendario!$D$2:$H$2,0)),""),IF($K82=3,IF(AND((AO82=""),(AP82="")),INDEX(Calendario!$D$3:$H$55,MATCH(AQ$4,Calendario!$A$3:$A$55,0),MATCH($I82,Calendario!$D$2:$H$2,0)),""),IF($K82=4,IF(AND((AN82=""),(AO82=""),(AP82="")),INDEX(Calendario!$D$3:$H$55,MATCH(AQ$4,Calendario!$A$3:$A$55,0),MATCH($I82,Calendario!$D$2:$H$2,0)),""))))))))</f>
        <v/>
      </c>
      <c r="AR82" s="108" t="str">
        <f>IF(ISBLANK($I82),"",IF(OR(EXACT(($I82),PROPER(TEXT(AR81,"dddd"))),(EXACT(($I82),PROPER(TEXT(AR80,"dddd"))))),"",IF(EXACT(($I82),(PROPER(TEXT(AR$3,"dddd")))),"",IF($K82=1,INDEX(Calendario!$D$3:$H$55,MATCH(AR$4,Calendario!$A$3:$A$55,0),MATCH($I82,Calendario!$D$2:$H$2,0)),IF($K82=2,IF(AQ82="",INDEX(Calendario!$D$3:$H$55,MATCH(AR$4,Calendario!$A$3:$A$55,0),MATCH($I82,Calendario!$D$2:$H$2,0)),""),IF($K82=3,IF(AND((AP82=""),(AQ82="")),INDEX(Calendario!$D$3:$H$55,MATCH(AR$4,Calendario!$A$3:$A$55,0),MATCH($I82,Calendario!$D$2:$H$2,0)),""),IF($K82=4,IF(AND((AO82=""),(AP82=""),(AQ82="")),INDEX(Calendario!$D$3:$H$55,MATCH(AR$4,Calendario!$A$3:$A$55,0),MATCH($I82,Calendario!$D$2:$H$2,0)),""))))))))</f>
        <v/>
      </c>
      <c r="AS82" s="108" t="str">
        <f>IF(ISBLANK($I82),"",IF(OR(EXACT(($I82),PROPER(TEXT(AS81,"dddd"))),(EXACT(($I82),PROPER(TEXT(AS80,"dddd"))))),"",IF(EXACT(($I82),(PROPER(TEXT(AS$3,"dddd")))),"",IF($K82=1,INDEX(Calendario!$D$3:$H$55,MATCH(AS$4,Calendario!$A$3:$A$55,0),MATCH($I82,Calendario!$D$2:$H$2,0)),IF($K82=2,IF(AR82="",INDEX(Calendario!$D$3:$H$55,MATCH(AS$4,Calendario!$A$3:$A$55,0),MATCH($I82,Calendario!$D$2:$H$2,0)),""),IF($K82=3,IF(AND((AQ82=""),(AR82="")),INDEX(Calendario!$D$3:$H$55,MATCH(AS$4,Calendario!$A$3:$A$55,0),MATCH($I82,Calendario!$D$2:$H$2,0)),""),IF($K82=4,IF(AND((AP82=""),(AQ82=""),(AR82="")),INDEX(Calendario!$D$3:$H$55,MATCH(AS$4,Calendario!$A$3:$A$55,0),MATCH($I82,Calendario!$D$2:$H$2,0)),""))))))))</f>
        <v/>
      </c>
      <c r="AT82" s="108" t="str">
        <f>IF(ISBLANK($I82),"",IF(OR(EXACT(($I82),PROPER(TEXT(AT81,"dddd"))),(EXACT(($I82),PROPER(TEXT(AT80,"dddd"))))),"",IF(EXACT(($I82),(PROPER(TEXT(AT$3,"dddd")))),"",IF($K82=1,INDEX(Calendario!$D$3:$H$55,MATCH(AT$4,Calendario!$A$3:$A$55,0),MATCH($I82,Calendario!$D$2:$H$2,0)),IF($K82=2,IF(AS82="",INDEX(Calendario!$D$3:$H$55,MATCH(AT$4,Calendario!$A$3:$A$55,0),MATCH($I82,Calendario!$D$2:$H$2,0)),""),IF($K82=3,IF(AND((AR82=""),(AS82="")),INDEX(Calendario!$D$3:$H$55,MATCH(AT$4,Calendario!$A$3:$A$55,0),MATCH($I82,Calendario!$D$2:$H$2,0)),""),IF($K82=4,IF(AND((AQ82=""),(AR82=""),(AS82="")),INDEX(Calendario!$D$3:$H$55,MATCH(AT$4,Calendario!$A$3:$A$55,0),MATCH($I82,Calendario!$D$2:$H$2,0)),""))))))))</f>
        <v/>
      </c>
      <c r="AU82" s="108" t="str">
        <f>IF(ISBLANK($I82),"",IF(OR(EXACT(($I82),PROPER(TEXT(AU81,"dddd"))),(EXACT(($I82),PROPER(TEXT(AU80,"dddd"))))),"",IF(EXACT(($I82),(PROPER(TEXT(AU$3,"dddd")))),"",IF($K82=1,INDEX(Calendario!$D$3:$H$55,MATCH(AU$4,Calendario!$A$3:$A$55,0),MATCH($I82,Calendario!$D$2:$H$2,0)),IF($K82=2,IF(AT82="",INDEX(Calendario!$D$3:$H$55,MATCH(AU$4,Calendario!$A$3:$A$55,0),MATCH($I82,Calendario!$D$2:$H$2,0)),""),IF($K82=3,IF(AND((AS82=""),(AT82="")),INDEX(Calendario!$D$3:$H$55,MATCH(AU$4,Calendario!$A$3:$A$55,0),MATCH($I82,Calendario!$D$2:$H$2,0)),""),IF($K82=4,IF(AND((AR82=""),(AS82=""),(AT82="")),INDEX(Calendario!$D$3:$H$55,MATCH(AU$4,Calendario!$A$3:$A$55,0),MATCH($I82,Calendario!$D$2:$H$2,0)),""))))))))</f>
        <v/>
      </c>
      <c r="AV82" s="107" t="str">
        <f>IF(ISBLANK($I82),"",IF(OR(EXACT(($I82),PROPER(TEXT(AV81,"dddd"))),(EXACT(($I82),PROPER(TEXT(AV80,"dddd"))))),"",IF(EXACT(($I82),(PROPER(TEXT(AV$3,"dddd")))),"",IF($K82=1,INDEX(Calendario!$D$3:$H$55,MATCH(AV$4,Calendario!$A$3:$A$55,0),MATCH($I82,Calendario!$D$2:$H$2,0)),IF($K82=2,IF(AU82="",INDEX(Calendario!$D$3:$H$55,MATCH(AV$4,Calendario!$A$3:$A$55,0),MATCH($I82,Calendario!$D$2:$H$2,0)),""),IF($K82=3,IF(AND((AT82=""),(AU82="")),INDEX(Calendario!$D$3:$H$55,MATCH(AV$4,Calendario!$A$3:$A$55,0),MATCH($I82,Calendario!$D$2:$H$2,0)),""),IF($K82=4,IF(AND((AS82=""),(AT82=""),(AU82="")),INDEX(Calendario!$D$3:$H$55,MATCH(AV$4,Calendario!$A$3:$A$55,0),MATCH($I82,Calendario!$D$2:$H$2,0)),""))))))))</f>
        <v/>
      </c>
      <c r="AW82" s="107" t="str">
        <f>IF(ISBLANK($I82),"",IF(OR(EXACT(($I82),PROPER(TEXT(AW81,"dddd"))),(EXACT(($I82),PROPER(TEXT(AW80,"dddd"))))),"",IF(EXACT(($I82),(PROPER(TEXT(AW$3,"dddd")))),"",IF($K82=1,INDEX(Calendario!$D$3:$H$55,MATCH(AW$4,Calendario!$A$3:$A$55,0),MATCH($I82,Calendario!$D$2:$H$2,0)),IF($K82=2,IF(AV82="",INDEX(Calendario!$D$3:$H$55,MATCH(AW$4,Calendario!$A$3:$A$55,0),MATCH($I82,Calendario!$D$2:$H$2,0)),""),IF($K82=3,IF(AND((AU82=""),(AV82="")),INDEX(Calendario!$D$3:$H$55,MATCH(AW$4,Calendario!$A$3:$A$55,0),MATCH($I82,Calendario!$D$2:$H$2,0)),""),IF($K82=4,IF(AND((AT82=""),(AU82=""),(AV82="")),INDEX(Calendario!$D$3:$H$55,MATCH(AW$4,Calendario!$A$3:$A$55,0),MATCH($I82,Calendario!$D$2:$H$2,0)),""))))))))</f>
        <v/>
      </c>
      <c r="AX82" s="107" t="str">
        <f>IF(ISBLANK($I82),"",IF(OR(EXACT(($I82),PROPER(TEXT(AX81,"dddd"))),(EXACT(($I82),PROPER(TEXT(AX80,"dddd"))))),"",IF(EXACT(($I82),(PROPER(TEXT(AX$3,"dddd")))),"",IF($K82=1,INDEX(Calendario!$D$3:$H$55,MATCH(AX$4,Calendario!$A$3:$A$55,0),MATCH($I82,Calendario!$D$2:$H$2,0)),IF($K82=2,IF(AW82="",INDEX(Calendario!$D$3:$H$55,MATCH(AX$4,Calendario!$A$3:$A$55,0),MATCH($I82,Calendario!$D$2:$H$2,0)),""),IF($K82=3,IF(AND((AV82=""),(AW82="")),INDEX(Calendario!$D$3:$H$55,MATCH(AX$4,Calendario!$A$3:$A$55,0),MATCH($I82,Calendario!$D$2:$H$2,0)),""),IF($K82=4,IF(AND((AU82=""),(AV82=""),(AW82="")),INDEX(Calendario!$D$3:$H$55,MATCH(AX$4,Calendario!$A$3:$A$55,0),MATCH($I82,Calendario!$D$2:$H$2,0)),""))))))))</f>
        <v/>
      </c>
      <c r="AY82" s="107" t="str">
        <f>IF(ISBLANK($I82),"",IF(OR(EXACT(($I82),PROPER(TEXT(AY81,"dddd"))),(EXACT(($I82),PROPER(TEXT(AY80,"dddd"))))),"",IF(EXACT(($I82),(PROPER(TEXT(AY$3,"dddd")))),"",IF($K82=1,INDEX(Calendario!$D$3:$H$55,MATCH(AY$4,Calendario!$A$3:$A$55,0),MATCH($I82,Calendario!$D$2:$H$2,0)),IF($K82=2,IF(AX82="",INDEX(Calendario!$D$3:$H$55,MATCH(AY$4,Calendario!$A$3:$A$55,0),MATCH($I82,Calendario!$D$2:$H$2,0)),""),IF($K82=3,IF(AND((AW82=""),(AX82="")),INDEX(Calendario!$D$3:$H$55,MATCH(AY$4,Calendario!$A$3:$A$55,0),MATCH($I82,Calendario!$D$2:$H$2,0)),""),IF($K82=4,IF(AND((AV82=""),(AW82=""),(AX82="")),INDEX(Calendario!$D$3:$H$55,MATCH(AY$4,Calendario!$A$3:$A$55,0),MATCH($I82,Calendario!$D$2:$H$2,0)),""))))))))</f>
        <v/>
      </c>
      <c r="AZ82" s="107" t="str">
        <f>IF(ISBLANK($I82),"",IF(OR(EXACT(($I82),PROPER(TEXT(AZ81,"dddd"))),(EXACT(($I82),PROPER(TEXT(AZ80,"dddd"))))),"",IF(EXACT(($I82),(PROPER(TEXT(AZ$3,"dddd")))),"",IF($K82=1,INDEX(Calendario!$D$3:$H$55,MATCH(AZ$4,Calendario!$A$3:$A$55,0),MATCH($I82,Calendario!$D$2:$H$2,0)),IF($K82=2,IF(AY82="",INDEX(Calendario!$D$3:$H$55,MATCH(AZ$4,Calendario!$A$3:$A$55,0),MATCH($I82,Calendario!$D$2:$H$2,0)),""),IF($K82=3,IF(AND((AX82=""),(AY82="")),INDEX(Calendario!$D$3:$H$55,MATCH(AZ$4,Calendario!$A$3:$A$55,0),MATCH($I82,Calendario!$D$2:$H$2,0)),""),IF($K82=4,IF(AND((AW82=""),(AX82=""),(AY82="")),INDEX(Calendario!$D$3:$H$55,MATCH(AZ$4,Calendario!$A$3:$A$55,0),MATCH($I82,Calendario!$D$2:$H$2,0)),""))))))))</f>
        <v/>
      </c>
      <c r="BA82" s="108" t="str">
        <f>IF(ISBLANK($I82),"",IF(OR(EXACT(($I82),PROPER(TEXT(BA81,"dddd"))),(EXACT(($I82),PROPER(TEXT(BA80,"dddd"))))),"",IF(EXACT(($I82),(PROPER(TEXT(BA$3,"dddd")))),"",IF($K82=1,INDEX(Calendario!$D$3:$H$55,MATCH(BA$4,Calendario!$A$3:$A$55,0),MATCH($I82,Calendario!$D$2:$H$2,0)),IF($K82=2,IF(AZ82="",INDEX(Calendario!$D$3:$H$55,MATCH(BA$4,Calendario!$A$3:$A$55,0),MATCH($I82,Calendario!$D$2:$H$2,0)),""),IF($K82=3,IF(AND((AY82=""),(AZ82="")),INDEX(Calendario!$D$3:$H$55,MATCH(BA$4,Calendario!$A$3:$A$55,0),MATCH($I82,Calendario!$D$2:$H$2,0)),""),IF($K82=4,IF(AND((AX82=""),(AY82=""),(AZ82="")),INDEX(Calendario!$D$3:$H$55,MATCH(BA$4,Calendario!$A$3:$A$55,0),MATCH($I82,Calendario!$D$2:$H$2,0)),""))))))))</f>
        <v/>
      </c>
      <c r="BB82" s="108" t="str">
        <f>IF(ISBLANK($I82),"",IF(OR(EXACT(($I82),PROPER(TEXT(BB81,"dddd"))),(EXACT(($I82),PROPER(TEXT(BB80,"dddd"))))),"",IF(EXACT(($I82),(PROPER(TEXT(BB$3,"dddd")))),"",IF($K82=1,INDEX(Calendario!$D$3:$H$55,MATCH(BB$4,Calendario!$A$3:$A$55,0),MATCH($I82,Calendario!$D$2:$H$2,0)),IF($K82=2,IF(BA82="",INDEX(Calendario!$D$3:$H$55,MATCH(BB$4,Calendario!$A$3:$A$55,0),MATCH($I82,Calendario!$D$2:$H$2,0)),""),IF($K82=3,IF(AND((AZ82=""),(BA82="")),INDEX(Calendario!$D$3:$H$55,MATCH(BB$4,Calendario!$A$3:$A$55,0),MATCH($I82,Calendario!$D$2:$H$2,0)),""),IF($K82=4,IF(AND((AY82=""),(AZ82=""),(BA82="")),INDEX(Calendario!$D$3:$H$55,MATCH(BB$4,Calendario!$A$3:$A$55,0),MATCH($I82,Calendario!$D$2:$H$2,0)),""))))))))</f>
        <v/>
      </c>
      <c r="BC82" s="108" t="str">
        <f>IF(ISBLANK($I82),"",IF(OR(EXACT(($I82),PROPER(TEXT(BC81,"dddd"))),(EXACT(($I82),PROPER(TEXT(BC80,"dddd"))))),"",IF(EXACT(($I82),(PROPER(TEXT(BC$3,"dddd")))),"",IF($K82=1,INDEX(Calendario!$D$3:$H$55,MATCH(BC$4,Calendario!$A$3:$A$55,0),MATCH($I82,Calendario!$D$2:$H$2,0)),IF($K82=2,IF(BB82="",INDEX(Calendario!$D$3:$H$55,MATCH(BC$4,Calendario!$A$3:$A$55,0),MATCH($I82,Calendario!$D$2:$H$2,0)),""),IF($K82=3,IF(AND((BA82=""),(BB82="")),INDEX(Calendario!$D$3:$H$55,MATCH(BC$4,Calendario!$A$3:$A$55,0),MATCH($I82,Calendario!$D$2:$H$2,0)),""),IF($K82=4,IF(AND((AZ82=""),(BA82=""),(BB82="")),INDEX(Calendario!$D$3:$H$55,MATCH(BC$4,Calendario!$A$3:$A$55,0),MATCH($I82,Calendario!$D$2:$H$2,0)),""))))))))</f>
        <v/>
      </c>
      <c r="BD82" s="108" t="str">
        <f>IF(ISBLANK($I82),"",IF(OR(EXACT(($I82),PROPER(TEXT(BD81,"dddd"))),(EXACT(($I82),PROPER(TEXT(BD80,"dddd"))))),"",IF(EXACT(($I82),(PROPER(TEXT(BD$3,"dddd")))),"",IF($K82=1,INDEX(Calendario!$D$3:$H$55,MATCH(BD$4,Calendario!$A$3:$A$55,0),MATCH($I82,Calendario!$D$2:$H$2,0)),IF($K82=2,IF(BC82="",INDEX(Calendario!$D$3:$H$55,MATCH(BD$4,Calendario!$A$3:$A$55,0),MATCH($I82,Calendario!$D$2:$H$2,0)),""),IF($K82=3,IF(AND((BB82=""),(BC82="")),INDEX(Calendario!$D$3:$H$55,MATCH(BD$4,Calendario!$A$3:$A$55,0),MATCH($I82,Calendario!$D$2:$H$2,0)),""),IF($K82=4,IF(AND((BA82=""),(BB82=""),(BC82="")),INDEX(Calendario!$D$3:$H$55,MATCH(BD$4,Calendario!$A$3:$A$55,0),MATCH($I82,Calendario!$D$2:$H$2,0)),""))))))))</f>
        <v/>
      </c>
      <c r="BE82" s="107" t="str">
        <f>IF(ISBLANK($I82),"",IF(OR(EXACT(($I82),PROPER(TEXT(BE81,"dddd"))),(EXACT(($I82),PROPER(TEXT(BE80,"dddd"))))),"",IF(EXACT(($I82),(PROPER(TEXT(BE$3,"dddd")))),"",IF($K82=1,INDEX(Calendario!$D$3:$H$55,MATCH(BE$4,Calendario!$A$3:$A$55,0),MATCH($I82,Calendario!$D$2:$H$2,0)),IF($K82=2,IF(BD82="",INDEX(Calendario!$D$3:$H$55,MATCH(BE$4,Calendario!$A$3:$A$55,0),MATCH($I82,Calendario!$D$2:$H$2,0)),""),IF($K82=3,IF(AND((BC82=""),(BD82="")),INDEX(Calendario!$D$3:$H$55,MATCH(BE$4,Calendario!$A$3:$A$55,0),MATCH($I82,Calendario!$D$2:$H$2,0)),""),IF($K82=4,IF(AND((BB82=""),(BC82=""),(BD82="")),INDEX(Calendario!$D$3:$H$55,MATCH(BE$4,Calendario!$A$3:$A$55,0),MATCH($I82,Calendario!$D$2:$H$2,0)),""))))))))</f>
        <v/>
      </c>
      <c r="BF82" s="107" t="str">
        <f>IF(ISBLANK($I82),"",IF(OR(EXACT(($I82),PROPER(TEXT(BF81,"dddd"))),(EXACT(($I82),PROPER(TEXT(BF80,"dddd"))))),"",IF(EXACT(($I82),(PROPER(TEXT(BF$3,"dddd")))),"",IF($K82=1,INDEX(Calendario!$D$3:$H$55,MATCH(BF$4,Calendario!$A$3:$A$55,0),MATCH($I82,Calendario!$D$2:$H$2,0)),IF($K82=2,IF(BE82="",INDEX(Calendario!$D$3:$H$55,MATCH(BF$4,Calendario!$A$3:$A$55,0),MATCH($I82,Calendario!$D$2:$H$2,0)),""),IF($K82=3,IF(AND((BD82=""),(BE82="")),INDEX(Calendario!$D$3:$H$55,MATCH(BF$4,Calendario!$A$3:$A$55,0),MATCH($I82,Calendario!$D$2:$H$2,0)),""),IF($K82=4,IF(AND((BC82=""),(BD82=""),(BE82="")),INDEX(Calendario!$D$3:$H$55,MATCH(BF$4,Calendario!$A$3:$A$55,0),MATCH($I82,Calendario!$D$2:$H$2,0)),""))))))))</f>
        <v/>
      </c>
      <c r="BG82" s="107" t="str">
        <f>IF(ISBLANK($I82),"",IF(OR(EXACT(($I82),PROPER(TEXT(BG81,"dddd"))),(EXACT(($I82),PROPER(TEXT(BG80,"dddd"))))),"",IF(EXACT(($I82),(PROPER(TEXT(BG$3,"dddd")))),"",IF($K82=1,INDEX(Calendario!$D$3:$H$55,MATCH(BG$4,Calendario!$A$3:$A$55,0),MATCH($I82,Calendario!$D$2:$H$2,0)),IF($K82=2,IF(BF82="",INDEX(Calendario!$D$3:$H$55,MATCH(BG$4,Calendario!$A$3:$A$55,0),MATCH($I82,Calendario!$D$2:$H$2,0)),""),IF($K82=3,IF(AND((BE82=""),(BF82="")),INDEX(Calendario!$D$3:$H$55,MATCH(BG$4,Calendario!$A$3:$A$55,0),MATCH($I82,Calendario!$D$2:$H$2,0)),""),IF($K82=4,IF(AND((BD82=""),(BE82=""),(BF82="")),INDEX(Calendario!$D$3:$H$55,MATCH(BG$4,Calendario!$A$3:$A$55,0),MATCH($I82,Calendario!$D$2:$H$2,0)),""))))))))</f>
        <v/>
      </c>
      <c r="BH82" s="107" t="str">
        <f>IF(ISBLANK($I82),"",IF(OR(EXACT(($I82),PROPER(TEXT(BH81,"dddd"))),(EXACT(($I82),PROPER(TEXT(BH80,"dddd"))))),"",IF(EXACT(($I82),(PROPER(TEXT(BH$3,"dddd")))),"",IF($K82=1,INDEX(Calendario!$D$3:$H$55,MATCH(BH$4,Calendario!$A$3:$A$55,0),MATCH($I82,Calendario!$D$2:$H$2,0)),IF($K82=2,IF(BG82="",INDEX(Calendario!$D$3:$H$55,MATCH(BH$4,Calendario!$A$3:$A$55,0),MATCH($I82,Calendario!$D$2:$H$2,0)),""),IF($K82=3,IF(AND((BF82=""),(BG82="")),INDEX(Calendario!$D$3:$H$55,MATCH(BH$4,Calendario!$A$3:$A$55,0),MATCH($I82,Calendario!$D$2:$H$2,0)),""),IF($K82=4,IF(AND((BE82=""),(BF82=""),(BG82="")),INDEX(Calendario!$D$3:$H$55,MATCH(BH$4,Calendario!$A$3:$A$55,0),MATCH($I82,Calendario!$D$2:$H$2,0)),""))))))))</f>
        <v/>
      </c>
      <c r="BI82" s="108" t="str">
        <f>IF(ISBLANK($I82),"",IF(OR(EXACT(($I82),PROPER(TEXT(BI81,"dddd"))),(EXACT(($I82),PROPER(TEXT(BI80,"dddd"))))),"",IF(EXACT(($I82),(PROPER(TEXT(BI$3,"dddd")))),"",IF($K82=1,INDEX(Calendario!$D$3:$H$55,MATCH(BI$4,Calendario!$A$3:$A$55,0),MATCH($I82,Calendario!$D$2:$H$2,0)),IF($K82=2,IF(BH82="",INDEX(Calendario!$D$3:$H$55,MATCH(BI$4,Calendario!$A$3:$A$55,0),MATCH($I82,Calendario!$D$2:$H$2,0)),""),IF($K82=3,IF(AND((BG82=""),(BH82="")),INDEX(Calendario!$D$3:$H$55,MATCH(BI$4,Calendario!$A$3:$A$55,0),MATCH($I82,Calendario!$D$2:$H$2,0)),""),IF($K82=4,IF(AND((BF82=""),(BG82=""),(BH82="")),INDEX(Calendario!$D$3:$H$55,MATCH(BI$4,Calendario!$A$3:$A$55,0),MATCH($I82,Calendario!$D$2:$H$2,0)),""))))))))</f>
        <v/>
      </c>
      <c r="BJ82" s="108" t="str">
        <f>IF(ISBLANK($I82),"",IF(OR(EXACT(($I82),PROPER(TEXT(BJ81,"dddd"))),(EXACT(($I82),PROPER(TEXT(BJ80,"dddd"))))),"",IF(EXACT(($I82),(PROPER(TEXT(BJ$3,"dddd")))),"",IF($K82=1,INDEX(Calendario!$D$3:$H$55,MATCH(BJ$4,Calendario!$A$3:$A$55,0),MATCH($I82,Calendario!$D$2:$H$2,0)),IF($K82=2,IF(BI82="",INDEX(Calendario!$D$3:$H$55,MATCH(BJ$4,Calendario!$A$3:$A$55,0),MATCH($I82,Calendario!$D$2:$H$2,0)),""),IF($K82=3,IF(AND((BH82=""),(BI82="")),INDEX(Calendario!$D$3:$H$55,MATCH(BJ$4,Calendario!$A$3:$A$55,0),MATCH($I82,Calendario!$D$2:$H$2,0)),""),IF($K82=4,IF(AND((BG82=""),(BH82=""),(BI82="")),INDEX(Calendario!$D$3:$H$55,MATCH(BJ$4,Calendario!$A$3:$A$55,0),MATCH($I82,Calendario!$D$2:$H$2,0)),""))))))))</f>
        <v/>
      </c>
      <c r="BK82" s="108" t="str">
        <f>IF(ISBLANK($I82),"",IF(OR(EXACT(($I82),PROPER(TEXT(BK81,"dddd"))),(EXACT(($I82),PROPER(TEXT(BK80,"dddd"))))),"",IF(EXACT(($I82),(PROPER(TEXT(BK$3,"dddd")))),"",IF($K82=1,INDEX(Calendario!$D$3:$H$55,MATCH(BK$4,Calendario!$A$3:$A$55,0),MATCH($I82,Calendario!$D$2:$H$2,0)),IF($K82=2,IF(BJ82="",INDEX(Calendario!$D$3:$H$55,MATCH(BK$4,Calendario!$A$3:$A$55,0),MATCH($I82,Calendario!$D$2:$H$2,0)),""),IF($K82=3,IF(AND((BI82=""),(BJ82="")),INDEX(Calendario!$D$3:$H$55,MATCH(BK$4,Calendario!$A$3:$A$55,0),MATCH($I82,Calendario!$D$2:$H$2,0)),""),IF($K82=4,IF(AND((BH82=""),(BI82=""),(BJ82="")),INDEX(Calendario!$D$3:$H$55,MATCH(BK$4,Calendario!$A$3:$A$55,0),MATCH($I82,Calendario!$D$2:$H$2,0)),""))))))))</f>
        <v/>
      </c>
      <c r="BL82" s="108" t="str">
        <f>IF(ISBLANK($I82),"",IF(OR(EXACT(($I82),PROPER(TEXT(BL81,"dddd"))),(EXACT(($I82),PROPER(TEXT(BL80,"dddd"))))),"",IF(EXACT(($I82),(PROPER(TEXT(BL$3,"dddd")))),"",IF($K82=1,INDEX(Calendario!$D$3:$H$55,MATCH(BL$4,Calendario!$A$3:$A$55,0),MATCH($I82,Calendario!$D$2:$H$2,0)),IF($K82=2,IF(BK82="",INDEX(Calendario!$D$3:$H$55,MATCH(BL$4,Calendario!$A$3:$A$55,0),MATCH($I82,Calendario!$D$2:$H$2,0)),""),IF($K82=3,IF(AND((BJ82=""),(BK82="")),INDEX(Calendario!$D$3:$H$55,MATCH(BL$4,Calendario!$A$3:$A$55,0),MATCH($I82,Calendario!$D$2:$H$2,0)),""),IF($K82=4,IF(AND((BI82=""),(BJ82=""),(BK82="")),INDEX(Calendario!$D$3:$H$55,MATCH(BL$4,Calendario!$A$3:$A$55,0),MATCH($I82,Calendario!$D$2:$H$2,0)),""))))))))</f>
        <v/>
      </c>
      <c r="BM82" s="108" t="str">
        <f>IF(ISBLANK($I82),"",IF(OR(EXACT(($I82),PROPER(TEXT(BM81,"dddd"))),(EXACT(($I82),PROPER(TEXT(BM80,"dddd"))))),"",IF(EXACT(($I82),(PROPER(TEXT(BM$3,"dddd")))),"",IF($K82=1,INDEX(Calendario!$D$3:$H$55,MATCH(BM$4,Calendario!$A$3:$A$55,0),MATCH($I82,Calendario!$D$2:$H$2,0)),IF($K82=2,IF(BL82="",INDEX(Calendario!$D$3:$H$55,MATCH(BM$4,Calendario!$A$3:$A$55,0),MATCH($I82,Calendario!$D$2:$H$2,0)),""),IF($K82=3,IF(AND((BK82=""),(BL82="")),INDEX(Calendario!$D$3:$H$55,MATCH(BM$4,Calendario!$A$3:$A$55,0),MATCH($I82,Calendario!$D$2:$H$2,0)),""),IF($K82=4,IF(AND((BJ82=""),(BK82=""),(BL82="")),INDEX(Calendario!$D$3:$H$55,MATCH(BM$4,Calendario!$A$3:$A$55,0),MATCH($I82,Calendario!$D$2:$H$2,0)),""))))))))</f>
        <v/>
      </c>
    </row>
    <row r="83" spans="1:67" s="88" customFormat="1" ht="26.25" customHeight="1" x14ac:dyDescent="0.25">
      <c r="A83" s="178" t="str">
        <f t="shared" ref="A83:A146" si="7">IF(G83="","",IF(A82="",IF(A81="",IF(A80="",A79+1,A80+1),A81+1),A82+1))</f>
        <v/>
      </c>
      <c r="B83" s="176" t="s">
        <v>1285</v>
      </c>
      <c r="C83" s="176" t="s">
        <v>1595</v>
      </c>
      <c r="D83" s="177" t="str">
        <f>IF(ISNA(VLOOKUP(C83,TSeccBS!$D:$H,5,FALSE)),"",VLOOKUP(C83,TSeccBS!$D:$H,5,FALSE))</f>
        <v>POPAYAN</v>
      </c>
      <c r="E83" s="176" t="s">
        <v>1446</v>
      </c>
      <c r="F83" s="176" t="s">
        <v>1214</v>
      </c>
      <c r="G83" s="177" t="str">
        <f>IF(ISNA(VLOOKUP(F83,Tmunic!$C$2:$D$1160,2,FALSE)),"",VLOOKUP(F83,Tmunic!$C$2:$D$1160,2,FALSE))</f>
        <v/>
      </c>
      <c r="H83" s="184" t="str">
        <f>IF(ISNA(VLOOKUP(G83,TDirReg!$F$1:$H$184,3,0)),"",VLOOKUP(G83,TDirReg!$F$1:$H$184,3,0))</f>
        <v/>
      </c>
      <c r="I83" s="196" t="s">
        <v>129</v>
      </c>
      <c r="J83" s="195" t="s">
        <v>1735</v>
      </c>
      <c r="K83" s="197">
        <v>1</v>
      </c>
      <c r="L83" s="202" t="str">
        <f t="shared" si="2"/>
        <v/>
      </c>
      <c r="M83" s="107" t="str">
        <f>IF(ISBLANK($I83),"",IF(EXACT(($I83),(PROPER(TEXT(M$3,"dddd")))),"",IF(EXACT(M$4,$J83),IF($K83=1,INDEX(Calendario!$D$3:$H$55,MATCH(M$4,Calendario!$A$3:$A$55,0),MATCH($I83,Calendario!$D$2:$H$2,0)),INDEX(Calendario!$D$3:$H$55,MATCH($J83,Calendario!$A$3:$A$55,0),MATCH($I83,Calendario!$D$2:$H$2,0))),"")))</f>
        <v/>
      </c>
      <c r="N83" s="107">
        <f>IF(ISBLANK($I83),"",IF(OR(EXACT(($I83),PROPER(TEXT(N81,"dddd"))),(EXACT(($I83),PROPER(TEXT(N82,"dddd"))))),"",IF(EXACT(($I83),(PROPER(TEXT(N$3,"dddd")))),"",IF(EXACT(N$4,$J83),IF(M83="",IF(OR(($K83=4),($K83=3),($K83=2),($K83=1)),INDEX(Calendario!$D$3:$H$55,MATCH(N$4,Calendario!$A$3:$A$55,0),MATCH($I83,Calendario!$D$2:$H$2,0)),"")),IF($K83=1,IF(AND(M83="",EXACT((N$4),(CONCATENATE(Calendario!$A$1," ",(MID($J83,8,2))+1)))),INDEX(Calendario!$D$3:$H$55,MATCH(N$4,Calendario!$A$3:$A$55,0),MATCH($I83,Calendario!$D$2:$H$2,0)),IF(M83="","",INDEX(Calendario!$D$3:$H$55,MATCH(N$4,Calendario!$A$3:$A$55,0),MATCH($I83,Calendario!$D$2:$H$2,0)))),IF($K83=2,IF(M83="",IF(EXACT($K83,N$4),INDEX(Calendario!$D$3:$H$55,MATCH(N$4,Calendario!$A$3:$A$55,0),MATCH($I83,Calendario!$D$2:$H$2,0)),""),""),IF($K83=3,IF((M83=""),IF(EXACT($K83,N$4),INDEX(Calendario!$D$3:$H$55,MATCH(N$4,Calendario!$A$3:$A$55,0),MATCH($I83,Calendario!$D$2:$H$2,0)),""),""),IF($K83=4,IF((M83=""),IF(EXACT($K83,N$4),INDEX(Calendario!$D$3:$H$55,MATCH(N$4,Calendario!$A$3:$A$55,0),MATCH($I83,Calendario!$D$2:$H$2,0)),""),""),1))))))))</f>
        <v>44568</v>
      </c>
      <c r="O83" s="107">
        <f>IF(ISBLANK($I83),"",IF(EXACT(($I83),(PROPER(TEXT(O$3,"dddd")))),"",IF(OR(EXACT(($I83),PROPER(TEXT(O81,"dddd"))),(EXACT(($I83),PROPER(TEXT(O82,"dddd"))))),"",IF(EXACT(O$4,$J83),IF(N83="",IF(OR(($K83=4),($K83=3),($K83=2),($K83=1)),INDEX(Calendario!$D$3:$H$55,MATCH(O$4,Calendario!$A$3:$A$55,0),MATCH($I83,Calendario!$D$2:$H$2,0)),"")),IF($K83=1,IF(AND(M83="",EXACT((O$4),(CONCATENATE(Calendario!$A$1," ",(MID($J83,8,2))+1)))),INDEX(Calendario!$D$3:$H$55,MATCH(O$4,Calendario!$A$3:$A$55,0),MATCH($I83,Calendario!$D$2:$H$2,0)),IF(N83="",IF(EXACT(($I83),(PROPER(TEXT(N$3,"dddd")))),INDEX(Calendario!$D$3:$H$55,MATCH(O$4,Calendario!$A$3:$A$55,0),MATCH($I83,Calendario!$D$2:$H$2,0)),""),INDEX(Calendario!$D$3:$H$55,MATCH(O$4,Calendario!$A$3:$A$55,0),MATCH($I83,Calendario!$D$2:$H$2,0)))),IF(EXACT($M$4,"Semana 1"),IF($K83=2,IF(N83="",IF(OR(($J83="Semana 1"),($J83="Semana 2"),($J83="Semana 3")),INDEX(Calendario!$D$3:$H$55,MATCH(O$4,Calendario!$A$3:$A$55,0),MATCH($I83,Calendario!$D$2:$H$2,0)),""),""),IF($K83=3,IF(AND((M83=""),(N83="")),IF(OR(($J83="Semana 1"),($J83="Semana 2"),($J83="Semana 3")),INDEX(Calendario!$D$3:$H$55,MATCH(O$4,Calendario!$A$3:$A$55,0),MATCH($I83,Calendario!$D$2:$H$2,0)),""),""),IF($K83=4,IF(AND((M83=""),(N83="")),IF(OR(($J83="Semana 1"),($J83="Semana 2"),($J83="Semana 3")),INDEX(Calendario!$D$3:$H$55,MATCH(O$4,Calendario!$A$3:$A$55,0),MATCH($I83,Calendario!$D$2:$H$2,0)),""),"")))),IF($K83=2,IF(N83="",IF(OR(($J83="Semana 1"),($J83="Semana 2")),INDEX(Calendario!$D$3:$H$55,MATCH(O$4,Calendario!$A$3:$A$55,0),MATCH($I83,Calendario!$D$2:$H$2,0)),""),""),IF($K83=3,IF(AND((M83=""),(N83="")),IF(OR(($J83="Semana 1"),($J83="Semana 2")),INDEX(Calendario!$D$3:$H$55,MATCH(O$4,Calendario!$A$3:$A$55,0),MATCH($I83,Calendario!$D$2:$H$2,0)),""),""),IF($K83=4,IF(AND((M83=""),(N83="")),IF(OR(($J83="Semana 1"),($J83="Semana 2")),INDEX(Calendario!$D$3:$H$55,MATCH(O$4,Calendario!$A$3:$A$55,0),MATCH($I83,Calendario!$D$2:$H$2,0)),""),""))))))))))</f>
        <v>44575</v>
      </c>
      <c r="P83" s="107">
        <f>IF(ISBLANK($I83),"",IF(EXACT(($I83),(PROPER(TEXT(P$3,"dddd")))),"",IF(OR(EXACT(($I83),PROPER(TEXT(P81,"dddd"))),(EXACT(($I83),PROPER(TEXT(P82,"dddd"))))),"",IF(EXACT(P$4,$J83),IF(O83="",IF(OR(($K83=4),($K83=3),($K83=2),($K83=1)),INDEX(Calendario!$D$3:$H$55,MATCH(P$4,Calendario!$A$3:$A$55,0),MATCH($I83,Calendario!$D$2:$H$2,0)),"")),IF($K83=1,IF(AND(M83="",EXACT((P$4),(CONCATENATE(Calendario!$A$1," ",(MID($J83,8,2))+1)))),INDEX(Calendario!$D$3:$H$55,MATCH(P$4,Calendario!$A$3:$A$55,0),MATCH($I83,Calendario!$D$2:$H$2,0)),IF(O83="",IF(EXACT(($I83),(PROPER(TEXT(O$3,"dddd")))),INDEX(Calendario!$D$3:$H$55,MATCH(P$4,Calendario!$A$3:$A$55,0),MATCH($I83,Calendario!$D$2:$H$2,0)),""),INDEX(Calendario!$D$3:$H$55,MATCH(P$4,Calendario!$A$3:$A$55,0),MATCH($I83,Calendario!$D$2:$H$2,0)))),IF(EXACT($M$4,"Semana 1"),IF($K83=2,IF(O83="",IF(OR(($J83="Semana 1"),($J83="Semana 2"),($J83="Semana 3"),($J83="Semana 4")),INDEX(Calendario!$D$3:$H$55,MATCH(P$4,Calendario!$A$3:$A$55,0),MATCH($I83,Calendario!$D$2:$H$2,0)),""),""),IF($K83=3,IF(AND((N83=""),(O83="")),IF(OR(($J83="Semana 1"),($J83="Semana 2"),($J83="Semana 3"),($J83="Semana 4")),INDEX(Calendario!$D$3:$H$55,MATCH(P$4,Calendario!$A$3:$A$55,0),MATCH($I83,Calendario!$D$2:$H$2,0)),""),""),IF($K83=4,IF(AND((M83=""),(N83=""),(O83="")),IF(OR(($J83="Semana 1"),($J83="Semana 2"),($J83="Semana 3"),($J83="Semana 4")),INDEX(Calendario!$D$3:$H$55,MATCH(P$4,Calendario!$A$3:$A$55,0),MATCH($I83,Calendario!$D$2:$H$2,0)),""),"")))),IF($K83=2,IF(O83="",IF(OR(($J83="Semana 1"),($J83="Semana 2"),($J83="Semana 3")),INDEX(Calendario!$D$3:$H$55,MATCH(P$4,Calendario!$A$3:$A$55,0),MATCH($I83,Calendario!$D$2:$H$2,0)),""),""),IF($K83=3,IF(AND((N83=""),(O83="")),IF(OR(($J83="Semana 1"),($J83="Semana 2"),($J83="Semana 3")),INDEX(Calendario!$D$3:$H$55,MATCH(P$4,Calendario!$A$3:$A$55,0),MATCH($I83,Calendario!$D$2:$H$2,0)),""),""),IF($K83=4,IF(AND((M83=""),(N83=""),(O83="")),IF(OR(($J83="Semana 1"),($J83="Semana 2"),($J83="Semana 3")),INDEX(Calendario!$D$3:$H$55,MATCH(P$4,Calendario!$A$3:$A$55,0),MATCH($I83,Calendario!$D$2:$H$2,0)),""),""))))))))))</f>
        <v>44582</v>
      </c>
      <c r="Q83" s="107">
        <f>IF(ISBLANK($I83),"",IF(EXACT(($I83),(PROPER(TEXT(Q$3,"dddd")))),"",IF(OR(EXACT(($I83),PROPER(TEXT(Q81,"dddd"))),(EXACT(($I83),PROPER(TEXT(Q82,"dddd"))))),"",IF(EXACT(Q$4,$J83),IF(P83="",IF(OR(($K83=4),($K83=3),($K83=2),($K83=1)),INDEX(Calendario!$D$3:$H$55,MATCH(Q$4,Calendario!$A$3:$A$55,0),MATCH($I83,Calendario!$D$2:$H$2,0)),"")),IF($K83=1,IF(AND(M83="",EXACT((Q$4),(CONCATENATE(Calendario!$A$1," ",(MID($J83,8,2))+1)))),INDEX(Calendario!$D$3:$H$55,MATCH(Q$4,Calendario!$A$3:$A$55,0),MATCH($I83,Calendario!$D$2:$H$2,0)),IF(P83="","",INDEX(Calendario!$D$3:$H$55,MATCH(Q$4,Calendario!$A$3:$A$55,0),MATCH($I83,Calendario!$D$2:$H$2,0)))),IF(EXACT($M$4,"Semana 1"),IF($K83=2,IF(P83="",IF(OR(($J83="Semana 1"),($J83="Semana 2"),($J83="Semana 3"),($J83="Semana 4"),($J83="Semana 5")),INDEX(Calendario!$D$3:$H$55,MATCH(Q$4,Calendario!$A$3:$A$55,0),MATCH($I83,Calendario!$D$2:$H$2,0)),""),""),IF($K83=3,IF(AND((O83=""),(P83="")),IF(OR(($J83="Semana 1"),($J83="Semana 2"),($J83="Semana 3"),($J83="Semana 4"),($J83="Semana 5")),INDEX(Calendario!$D$3:$H$55,MATCH(Q$4,Calendario!$A$3:$A$55,0),MATCH($I83,Calendario!$D$2:$H$2,0)),""),""),IF($K83=4,IF(AND((N83=""),(O83=""),(P83="")),IF(OR(($J83="Semana 1"),($J83="Semana 2"),($J83="Semana 3"),($J83="Semana 4"),($J83="Semana 5")),INDEX(Calendario!$D$3:$H$55,MATCH(Q$4,Calendario!$A$3:$A$55,0),MATCH($I83,Calendario!$D$2:$H$2,0)),""),"")))),IF($K83=2,IF(P83="",IF(OR(($J83="Semana 1"),($J83="Semana 2"),($J83="Semana 3"),($J83="Semana 4")),INDEX(Calendario!$D$3:$H$55,MATCH(Q$4,Calendario!$A$3:$A$55,0),MATCH($I83,Calendario!$D$2:$H$2,0)),""),""),IF($K83=3,IF(AND((O83=""),(P83="")),IF(OR(($J83="Semana 1"),($J83="Semana 2"),($J83="Semana 3"),($J83="Semana 4")),INDEX(Calendario!$D$3:$H$55,MATCH(Q$4,Calendario!$A$3:$A$55,0),MATCH($I83,Calendario!$D$2:$H$2,0)),""),""),IF($K83=4,IF(AND((N83=""),(O83=""),(P83="")),IF(OR(($J83="Semana 1"),($J83="Semana 2"),($J83="Semana 3"),($J83="Semana 4")),INDEX(Calendario!$D$3:$H$55,MATCH(Q$4,Calendario!$A$3:$A$55,0),MATCH($I83,Calendario!$D$2:$H$2,0)),""),""))))))))))</f>
        <v>44589</v>
      </c>
      <c r="R83" s="108">
        <f>IF(ISBLANK($I83),"",IF(EXACT(($I83),(PROPER(TEXT(R$3,"dddd")))),"",IF(OR(EXACT(($I83),PROPER(TEXT(R81,"dddd"))),(EXACT(($I83),PROPER(TEXT(R82,"dddd"))))),"",IF(EXACT(R$4,$J83),IF(Q83="",IF(OR(($K83=4),($K83=3),($K83=2),($K83=1)),INDEX(Calendario!$D$3:$H$55,MATCH(R$4,Calendario!$A$3:$A$55,0),MATCH($I83,Calendario!$D$2:$H$2,0)),"")),IF($K83=1,IF(AND(N83="",EXACT((R$4),(CONCATENATE(Calendario!$A$1," ",(MID($J83,8,2))+1)))),INDEX(Calendario!$D$3:$H$55,MATCH(R$4,Calendario!$A$3:$A$55,0),MATCH($I83,Calendario!$D$2:$H$2,0)),IF(Q83="","",INDEX(Calendario!$D$3:$H$55,MATCH(R$4,Calendario!$A$3:$A$55,0),MATCH($I83,Calendario!$D$2:$H$2,0)))),IF(EXACT($M$4,"Semana 1"),IF($K83=2,IF(Q83="",IF(OR(($J83="Semana 1"),($J83="Semana 2"),($J83="Semana 3"),($J83="Semana 4"),($J83="Semana 5"),($J83="Semana 6")),INDEX(Calendario!$D$3:$H$55,MATCH(R$4,Calendario!$A$3:$A$55,0),MATCH($I83,Calendario!$D$2:$H$2,0)),""),""),IF($K83=3,IF(AND((P83=""),(Q83="")),IF(OR(($J83="Semana 1"),($J83="Semana 2"),($J83="Semana 3"),($J83="Semana 4"),($J83="Semana 5"),($J83="Semana 6")),INDEX(Calendario!$D$3:$H$55,MATCH(R$4,Calendario!$A$3:$A$55,0),MATCH($I83,Calendario!$D$2:$H$2,0)),""),""),IF($K83=4,IF(AND((O83=""),(P83=""),(Q83="")),IF(OR(($J83="Semana 1"),($J83="Semana 2"),($J83="Semana 3"),($J83="Semana 4"),($J83="Semana 5"),($J83="Semana 6")),INDEX(Calendario!$D$3:$H$55,MATCH(R$4,Calendario!$A$3:$A$55,0),MATCH($I83,Calendario!$D$2:$H$2,0)),""),"")))),IF($K83=2,IF(Q83="",IF(OR(($J83="Semana 1"),($J83="Semana 2"),($J83="Semana 3"),($J83="Semana 4"),($J83="Semana 5")),INDEX(Calendario!$D$3:$H$55,MATCH(R$4,Calendario!$A$3:$A$55,0),MATCH($I83,Calendario!$D$2:$H$2,0)),""),""),IF($K83=3,IF(AND((P83=""),(Q83="")),IF(OR(($J83="Semana 1"),($J83="Semana 2"),($J83="Semana 3"),($J83="Semana 4"),($J83="Semana 5")),INDEX(Calendario!$D$3:$H$55,MATCH(R$4,Calendario!$A$3:$A$55,0),MATCH($I83,Calendario!$D$2:$H$2,0)),""),""),IF($K83=4,IF(AND((O83=""),(P83=""),(Q83="")),IF(OR(($J83="Semana 1"),($J83="Semana 2"),($J83="Semana 3"),($J83="Semana 4"),($J83="Semana 5")),INDEX(Calendario!$D$3:$H$55,MATCH(R$4,Calendario!$A$3:$A$55,0),MATCH($I83,Calendario!$D$2:$H$2,0)),""),""))))))))))</f>
        <v>44596</v>
      </c>
      <c r="S83" s="108">
        <f>IF(ISBLANK($I83),"",IF(EXACT(($I83),(PROPER(TEXT(S$3,"dddd")))),"",IF(OR(EXACT(($I83),PROPER(TEXT(S81,"dddd"))),(EXACT(($I83),PROPER(TEXT(S82,"dddd"))))),"",IF(EXACT(S$4,$J83),IF(R83="",IF(OR(($K83=4),($K83=3),($K83=2),($K83=1)),INDEX(Calendario!$D$3:$H$55,MATCH(S$4,Calendario!$A$3:$A$55,0),MATCH($I83,Calendario!$D$2:$H$2,0)),"")),IF($K83=1,IF(AND(O83="",EXACT((S$4),(CONCATENATE(Calendario!$A$1," ",(MID($J83,8,2))+1)))),INDEX(Calendario!$D$3:$H$55,MATCH(S$4,Calendario!$A$3:$A$55,0),MATCH($I83,Calendario!$D$2:$H$2,0)),IF(R83="",IF(EXACT(($I83),(PROPER(TEXT(R$3,"dddd")))),INDEX(Calendario!$D$3:$H$55,MATCH(S$4,Calendario!$A$3:$A$55,0),MATCH($I83,Calendario!$D$2:$H$2,0)),""),INDEX(Calendario!$D$3:$H$55,MATCH(S$4,Calendario!$A$3:$A$55,0),MATCH($I83,Calendario!$D$2:$H$2,0)))),IF(EXACT($M$4,"Semana 1"),IF($K83=2,IF(R83="",IF(OR(($J83="Semana 1"),($J83="Semana 2"),($J83="Semana 3"),($J83="Semana 4"),($J83="Semana 5"),($J83="Semana 6"),($J83="Semana 7")),INDEX(Calendario!$D$3:$H$55,MATCH(S$4,Calendario!$A$3:$A$55,0),MATCH($I83,Calendario!$D$2:$H$2,0)),""),""),IF($K83=3,IF(AND((Q83=""),(R83="")),IF(OR(($J83="Semana 1"),($J83="Semana 2"),($J83="Semana 3"),($J83="Semana 4"),($J83="Semana 5"),($J83="Semana 6"),($J83="Semana 7")),INDEX(Calendario!$D$3:$H$55,MATCH(S$4,Calendario!$A$3:$A$55,0),MATCH($I83,Calendario!$D$2:$H$2,0)),""),""),IF($K83=4,IF(AND((P83=""),(Q83=""),(R83="")),IF(OR(($J83="Semana 1"),($J83="Semana 2"),($J83="Semana 3"),($J83="Semana 4"),($J83="Semana 5"),($J83="Semana 6"),($J83="Semana 7")),INDEX(Calendario!$D$3:$H$55,MATCH(S$4,Calendario!$A$3:$A$55,0),MATCH($I83,Calendario!$D$2:$H$2,0)),""),"")))),IF($K83=2,IF(R83="",IF(OR(($J83="Semana 1"),($J83="Semana 2"),($J83="Semana 3"),($J83="Semana 4"),($J83="Semana 5"),($J83="Semana 6")),INDEX(Calendario!$D$3:$H$55,MATCH(S$4,Calendario!$A$3:$A$55,0),MATCH($I83,Calendario!$D$2:$H$2,0)),""),""),IF($K83=3,IF(AND((Q83=""),(R83="")),IF(OR(($J83="Semana 1"),($J83="Semana 2"),($J83="Semana 3"),($J83="Semana 4"),($J83="Semana 5"),($J83="Semana 6")),INDEX(Calendario!$D$3:$H$55,MATCH(S$4,Calendario!$A$3:$A$55,0),MATCH($I83,Calendario!$D$2:$H$2,0)),""),""),IF($K83=4,IF(AND((P83=""),(Q83=""),(R83="")),IF(OR(($J83="Semana 1"),($J83="Semana 2"),($J83="Semana 3"),($J83="Semana 4"),($J83="Semana 5"),($J83="Semana 6")),INDEX(Calendario!$D$3:$H$55,MATCH(S$4,Calendario!$A$3:$A$55,0),MATCH($I83,Calendario!$D$2:$H$2,0)),""),""))))))))))</f>
        <v>44603</v>
      </c>
      <c r="T83" s="108">
        <f>IF(ISBLANK($I83),"",IF(EXACT(($I83),(PROPER(TEXT(T$3,"dddd")))),"",IF(OR(EXACT(($I83),PROPER(TEXT(T81,"dddd"))),(EXACT(($I83),PROPER(TEXT(T82,"dddd"))))),"",IF(EXACT(T$4,$J83),IF(S83="",IF(OR(($K83=4),($K83=3),($K83=2),($K83=1)),INDEX(Calendario!$D$3:$H$55,MATCH(T$4,Calendario!$A$3:$A$55,0),MATCH($I83,Calendario!$D$2:$H$2,0)),"")),IF($K83=1,IF(AND(P83="",EXACT((T$4),(CONCATENATE(Calendario!$A$1," ",(MID($J83,8,2))+1)))),INDEX(Calendario!$D$3:$H$55,MATCH(T$4,Calendario!$A$3:$A$55,0),MATCH($I83,Calendario!$D$2:$H$2,0)),IF(S83="",IF(EXACT(($I83),(PROPER(TEXT(S$3,"dddd")))),INDEX(Calendario!$D$3:$H$55,MATCH(T$4,Calendario!$A$3:$A$55,0),MATCH($I83,Calendario!$D$2:$H$2,0)),""),INDEX(Calendario!$D$3:$H$55,MATCH(T$4,Calendario!$A$3:$A$55,0),MATCH($I83,Calendario!$D$2:$H$2,0)))),IF(EXACT($M$4,"Semana 1"),IF($K83=2,IF(S83="",IF(OR(($J83="Semana 1"),($J83="Semana 2"),($J83="Semana 3"),($J83="Semana 4"),($J83="Semana 5"),($J83="Semana 6"),($J83="Semana 7"),($J83="Semana 8")),INDEX(Calendario!$D$3:$H$55,MATCH(T$4,Calendario!$A$3:$A$55,0),MATCH($I83,Calendario!$D$2:$H$2,0)),""),""),IF($K83=3,IF(AND((R83=""),(S83="")),IF(OR(($J83="Semana 1"),($J83="Semana 2"),($J83="Semana 3"),($J83="Semana 4"),($J83="Semana 5"),($J83="Semana 6"),($J83="Semana 7"),($J83="Semana 8")),INDEX(Calendario!$D$3:$H$55,MATCH(T$4,Calendario!$A$3:$A$55,0),MATCH($I83,Calendario!$D$2:$H$2,0)),""),""),IF($K83=4,IF(AND((Q83=""),(R83=""),(S83="")),IF(OR(($J83="Semana 1"),($J83="Semana 2"),($J83="Semana 3"),($J83="Semana 4"),($J83="Semana 5"),($J83="Semana 6"),($J83="Semana 7"),($J83="Semana 8")),INDEX(Calendario!$D$3:$H$55,MATCH(T$4,Calendario!$A$3:$A$55,0),MATCH($I83,Calendario!$D$2:$H$2,0)),""),"")))),IF($K83=2,IF(S83="",IF(OR(($J83="Semana 1"),($J83="Semana 2"),($J83="Semana 3"),($J83="Semana 4"),($J83="Semana 5"),($J83="Semana 6"),($J83="Semana 7")),INDEX(Calendario!$D$3:$H$55,MATCH(T$4,Calendario!$A$3:$A$55,0),MATCH($I83,Calendario!$D$2:$H$2,0)),""),""),IF($K83=3,IF(AND((R83=""),(S83="")),IF(OR(($J83="Semana 1"),($J83="Semana 2"),($J83="Semana 3"),($J83="Semana 4"),($J83="Semana 5"),($J83="Semana 6"),($J83="Semana 7")),INDEX(Calendario!$D$3:$H$55,MATCH(T$4,Calendario!$A$3:$A$55,0),MATCH($I83,Calendario!$D$2:$H$2,0)),""),""),IF($K83=4,IF(AND((Q83=""),(R83=""),(S83="")),IF(OR(($J83="Semana 1"),($J83="Semana 2"),($J83="Semana 3"),($J83="Semana 4"),($J83="Semana 5"),($J83="Semana 6"),($J83="Semana 7")),INDEX(Calendario!$D$3:$H$55,MATCH(T$4,Calendario!$A$3:$A$55,0),MATCH($I83,Calendario!$D$2:$H$2,0)),""),""))))))))))</f>
        <v>44610</v>
      </c>
      <c r="U83" s="108">
        <f>IF(ISBLANK($I83),"",IF(OR(EXACT(($I83),PROPER(TEXT(U82,"dddd"))),(EXACT(($I83),PROPER(TEXT(U81,"dddd"))))),"",IF(EXACT(($I83),(PROPER(TEXT(U$3,"dddd")))),"",IF($K83=1,INDEX(Calendario!$D$3:$H$55,MATCH(U$4,Calendario!$A$3:$A$55,0),MATCH($I83,Calendario!$D$2:$H$2,0)),IF($K83=2,IF(T83="",INDEX(Calendario!$D$3:$H$55,MATCH(U$4,Calendario!$A$3:$A$55,0),MATCH($I83,Calendario!$D$2:$H$2,0)),""),IF($K83=3,IF(AND((S83=""),(T83="")),INDEX(Calendario!$D$3:$H$55,MATCH(U$4,Calendario!$A$3:$A$55,0),MATCH($I83,Calendario!$D$2:$H$2,0)),""),IF($K83=4,IF(AND((R83=""),(S83=""),(T83="")),INDEX(Calendario!$D$3:$H$55,MATCH(U$4,Calendario!$A$3:$A$55,0),MATCH($I83,Calendario!$D$2:$H$2,0)),""))))))))</f>
        <v>44617</v>
      </c>
      <c r="V83" s="107">
        <f>IF(ISBLANK($I83),"",IF(OR(EXACT(($I83),PROPER(TEXT(V82,"dddd"))),(EXACT(($I83),PROPER(TEXT(V81,"dddd"))))),"",IF(EXACT(($I83),(PROPER(TEXT(V$3,"dddd")))),"",IF($K83=1,INDEX(Calendario!$D$3:$H$55,MATCH(V$4,Calendario!$A$3:$A$55,0),MATCH($I83,Calendario!$D$2:$H$2,0)),IF($K83=2,IF(U83="",INDEX(Calendario!$D$3:$H$55,MATCH(V$4,Calendario!$A$3:$A$55,0),MATCH($I83,Calendario!$D$2:$H$2,0)),""),IF($K83=3,IF(AND((T83=""),(U83="")),INDEX(Calendario!$D$3:$H$55,MATCH(V$4,Calendario!$A$3:$A$55,0),MATCH($I83,Calendario!$D$2:$H$2,0)),""),IF($K83=4,IF(AND((S83=""),(T83=""),(U83="")),INDEX(Calendario!$D$3:$H$55,MATCH(V$4,Calendario!$A$3:$A$55,0),MATCH($I83,Calendario!$D$2:$H$2,0)),""))))))))</f>
        <v>44624</v>
      </c>
      <c r="W83" s="107">
        <f>IF(ISBLANK($I83),"",IF(OR(EXACT(($I83),PROPER(TEXT(W82,"dddd"))),(EXACT(($I83),PROPER(TEXT(W81,"dddd"))))),"",IF(EXACT(($I83),(PROPER(TEXT(W$3,"dddd")))),"",IF($K83=1,INDEX(Calendario!$D$3:$H$55,MATCH(W$4,Calendario!$A$3:$A$55,0),MATCH($I83,Calendario!$D$2:$H$2,0)),IF($K83=2,IF(V83="",INDEX(Calendario!$D$3:$H$55,MATCH(W$4,Calendario!$A$3:$A$55,0),MATCH($I83,Calendario!$D$2:$H$2,0)),""),IF($K83=3,IF(AND((U83=""),(V83="")),INDEX(Calendario!$D$3:$H$55,MATCH(W$4,Calendario!$A$3:$A$55,0),MATCH($I83,Calendario!$D$2:$H$2,0)),""),IF($K83=4,IF(AND((T83=""),(U83=""),(V83="")),INDEX(Calendario!$D$3:$H$55,MATCH(W$4,Calendario!$A$3:$A$55,0),MATCH($I83,Calendario!$D$2:$H$2,0)),""))))))))</f>
        <v>44631</v>
      </c>
      <c r="X83" s="107">
        <f>IF(ISBLANK($I83),"",IF(OR(EXACT(($I83),PROPER(TEXT(X82,"dddd"))),(EXACT(($I83),PROPER(TEXT(X81,"dddd"))))),"",IF(EXACT(($I83),(PROPER(TEXT(X$3,"dddd")))),"",IF($K83=1,INDEX(Calendario!$D$3:$H$55,MATCH(X$4,Calendario!$A$3:$A$55,0),MATCH($I83,Calendario!$D$2:$H$2,0)),IF($K83=2,IF(W83="",INDEX(Calendario!$D$3:$H$55,MATCH(X$4,Calendario!$A$3:$A$55,0),MATCH($I83,Calendario!$D$2:$H$2,0)),""),IF($K83=3,IF(AND((V83=""),(W83="")),INDEX(Calendario!$D$3:$H$55,MATCH(X$4,Calendario!$A$3:$A$55,0),MATCH($I83,Calendario!$D$2:$H$2,0)),""),IF($K83=4,IF(AND((U83=""),(V83=""),(W83="")),INDEX(Calendario!$D$3:$H$55,MATCH(X$4,Calendario!$A$3:$A$55,0),MATCH($I83,Calendario!$D$2:$H$2,0)),""))))))))</f>
        <v>44638</v>
      </c>
      <c r="Y83" s="107">
        <f>IF(ISBLANK($I83),"",IF(OR(EXACT(($I83),PROPER(TEXT(Y82,"dddd"))),(EXACT(($I83),PROPER(TEXT(Y81,"dddd"))))),"",IF(EXACT(($I83),(PROPER(TEXT(Y$3,"dddd")))),"",IF($K83=1,INDEX(Calendario!$D$3:$H$55,MATCH(Y$4,Calendario!$A$3:$A$55,0),MATCH($I83,Calendario!$D$2:$H$2,0)),IF($K83=2,IF(X83="",INDEX(Calendario!$D$3:$H$55,MATCH(Y$4,Calendario!$A$3:$A$55,0),MATCH($I83,Calendario!$D$2:$H$2,0)),""),IF($K83=3,IF(AND((W83=""),(X83="")),INDEX(Calendario!$D$3:$H$55,MATCH(Y$4,Calendario!$A$3:$A$55,0),MATCH($I83,Calendario!$D$2:$H$2,0)),""),IF($K83=4,IF(AND((V83=""),(W83=""),(X83="")),INDEX(Calendario!$D$3:$H$55,MATCH(Y$4,Calendario!$A$3:$A$55,0),MATCH($I83,Calendario!$D$2:$H$2,0)),""))))))))</f>
        <v>44645</v>
      </c>
      <c r="Z83" s="107">
        <f>IF(ISBLANK($I83),"",IF(OR(EXACT(($I83),PROPER(TEXT(Z82,"dddd"))),(EXACT(($I83),PROPER(TEXT(Z81,"dddd"))))),"",IF(EXACT(($I83),(PROPER(TEXT(Z$3,"dddd")))),"",IF($K83=1,INDEX(Calendario!$D$3:$H$55,MATCH(Z$4,Calendario!$A$3:$A$55,0),MATCH($I83,Calendario!$D$2:$H$2,0)),IF($K83=2,IF(Y83="",INDEX(Calendario!$D$3:$H$55,MATCH(Z$4,Calendario!$A$3:$A$55,0),MATCH($I83,Calendario!$D$2:$H$2,0)),""),IF($K83=3,IF(AND((X83=""),(Y83="")),INDEX(Calendario!$D$3:$H$55,MATCH(Z$4,Calendario!$A$3:$A$55,0),MATCH($I83,Calendario!$D$2:$H$2,0)),""),IF($K83=4,IF(AND((W83=""),(X83=""),(Y83="")),INDEX(Calendario!$D$3:$H$55,MATCH(Z$4,Calendario!$A$3:$A$55,0),MATCH($I83,Calendario!$D$2:$H$2,0)),""))))))))</f>
        <v>44652</v>
      </c>
      <c r="AA83" s="108">
        <f>IF(ISBLANK($I83),"",IF(OR(EXACT(($I83),PROPER(TEXT(AA82,"dddd"))),(EXACT(($I83),PROPER(TEXT(AA81,"dddd"))))),"",IF(EXACT(($I83),(PROPER(TEXT(AA$3,"dddd")))),"",IF($K83=1,INDEX(Calendario!$D$3:$H$55,MATCH(AA$4,Calendario!$A$3:$A$55,0),MATCH($I83,Calendario!$D$2:$H$2,0)),IF($K83=2,IF(Z83="",INDEX(Calendario!$D$3:$H$55,MATCH(AA$4,Calendario!$A$3:$A$55,0),MATCH($I83,Calendario!$D$2:$H$2,0)),""),IF($K83=3,IF(AND((Y83=""),(Z83="")),INDEX(Calendario!$D$3:$H$55,MATCH(AA$4,Calendario!$A$3:$A$55,0),MATCH($I83,Calendario!$D$2:$H$2,0)),""),IF($K83=4,IF(AND((X83=""),(Y83=""),(Z83="")),INDEX(Calendario!$D$3:$H$55,MATCH(AA$4,Calendario!$A$3:$A$55,0),MATCH($I83,Calendario!$D$2:$H$2,0)),""))))))))</f>
        <v>44659</v>
      </c>
      <c r="AB83" s="108">
        <f>IF(ISBLANK($I83),"",IF(OR(EXACT(($I83),PROPER(TEXT(AB82,"dddd"))),(EXACT(($I83),PROPER(TEXT(AB81,"dddd"))))),"",IF(EXACT(($I83),(PROPER(TEXT(AB$3,"dddd")))),"",IF($K83=1,INDEX(Calendario!$D$3:$H$55,MATCH(AB$4,Calendario!$A$3:$A$55,0),MATCH($I83,Calendario!$D$2:$H$2,0)),IF($K83=2,IF(AA83="",INDEX(Calendario!$D$3:$H$55,MATCH(AB$4,Calendario!$A$3:$A$55,0),MATCH($I83,Calendario!$D$2:$H$2,0)),""),IF($K83=3,IF(AND((Z83=""),(AA83="")),INDEX(Calendario!$D$3:$H$55,MATCH(AB$4,Calendario!$A$3:$A$55,0),MATCH($I83,Calendario!$D$2:$H$2,0)),""),IF($K83=4,IF(AND((Y83=""),(Z83=""),(AA83="")),INDEX(Calendario!$D$3:$H$55,MATCH(AB$4,Calendario!$A$3:$A$55,0),MATCH($I83,Calendario!$D$2:$H$2,0)),""))))))))</f>
        <v>44666</v>
      </c>
      <c r="AC83" s="108">
        <f>IF(ISBLANK($I83),"",IF(OR(EXACT(($I83),PROPER(TEXT(AC82,"dddd"))),(EXACT(($I83),PROPER(TEXT(AC81,"dddd"))))),"",IF(EXACT(($I83),(PROPER(TEXT(AC$3,"dddd")))),"",IF($K83=1,INDEX(Calendario!$D$3:$H$55,MATCH(AC$4,Calendario!$A$3:$A$55,0),MATCH($I83,Calendario!$D$2:$H$2,0)),IF($K83=2,IF(AB83="",INDEX(Calendario!$D$3:$H$55,MATCH(AC$4,Calendario!$A$3:$A$55,0),MATCH($I83,Calendario!$D$2:$H$2,0)),""),IF($K83=3,IF(AND((AA83=""),(AB83="")),INDEX(Calendario!$D$3:$H$55,MATCH(AC$4,Calendario!$A$3:$A$55,0),MATCH($I83,Calendario!$D$2:$H$2,0)),""),IF($K83=4,IF(AND((Z83=""),(AA83=""),(AB83="")),INDEX(Calendario!$D$3:$H$55,MATCH(AC$4,Calendario!$A$3:$A$55,0),MATCH($I83,Calendario!$D$2:$H$2,0)),""))))))))</f>
        <v>44673</v>
      </c>
      <c r="AD83" s="108">
        <f>IF(ISBLANK($I83),"",IF(OR(EXACT(($I83),PROPER(TEXT(AD82,"dddd"))),(EXACT(($I83),PROPER(TEXT(AD81,"dddd"))))),"",IF(EXACT(($I83),(PROPER(TEXT(AD$3,"dddd")))),"",IF($K83=1,INDEX(Calendario!$D$3:$H$55,MATCH(AD$4,Calendario!$A$3:$A$55,0),MATCH($I83,Calendario!$D$2:$H$2,0)),IF($K83=2,IF(AC83="",INDEX(Calendario!$D$3:$H$55,MATCH(AD$4,Calendario!$A$3:$A$55,0),MATCH($I83,Calendario!$D$2:$H$2,0)),""),IF($K83=3,IF(AND((AB83=""),(AC83="")),INDEX(Calendario!$D$3:$H$55,MATCH(AD$4,Calendario!$A$3:$A$55,0),MATCH($I83,Calendario!$D$2:$H$2,0)),""),IF($K83=4,IF(AND((AA83=""),(AB83=""),(AC83="")),INDEX(Calendario!$D$3:$H$55,MATCH(AD$4,Calendario!$A$3:$A$55,0),MATCH($I83,Calendario!$D$2:$H$2,0)),""))))))))</f>
        <v>44680</v>
      </c>
      <c r="AE83" s="107">
        <f>IF(ISBLANK($I83),"",IF(OR(EXACT(($I83),PROPER(TEXT(AE82,"dddd"))),(EXACT(($I83),PROPER(TEXT(AE81,"dddd"))))),"",IF(EXACT(($I83),(PROPER(TEXT(AE$3,"dddd")))),"",IF($K83=1,INDEX(Calendario!$D$3:$H$55,MATCH(AE$4,Calendario!$A$3:$A$55,0),MATCH($I83,Calendario!$D$2:$H$2,0)),IF($K83=2,IF(AD83="",INDEX(Calendario!$D$3:$H$55,MATCH(AE$4,Calendario!$A$3:$A$55,0),MATCH($I83,Calendario!$D$2:$H$2,0)),""),IF($K83=3,IF(AND((AC83=""),(AD83="")),INDEX(Calendario!$D$3:$H$55,MATCH(AE$4,Calendario!$A$3:$A$55,0),MATCH($I83,Calendario!$D$2:$H$2,0)),""),IF($K83=4,IF(AND((AB83=""),(AC83=""),(AD83="")),INDEX(Calendario!$D$3:$H$55,MATCH(AE$4,Calendario!$A$3:$A$55,0),MATCH($I83,Calendario!$D$2:$H$2,0)),""))))))))</f>
        <v>44687</v>
      </c>
      <c r="AF83" s="107">
        <f>IF(ISBLANK($I83),"",IF(OR(EXACT(($I83),PROPER(TEXT(AF82,"dddd"))),(EXACT(($I83),PROPER(TEXT(AF81,"dddd"))))),"",IF(EXACT(($I83),(PROPER(TEXT(AF$3,"dddd")))),"",IF($K83=1,INDEX(Calendario!$D$3:$H$55,MATCH(AF$4,Calendario!$A$3:$A$55,0),MATCH($I83,Calendario!$D$2:$H$2,0)),IF($K83=2,IF(AE83="",INDEX(Calendario!$D$3:$H$55,MATCH(AF$4,Calendario!$A$3:$A$55,0),MATCH($I83,Calendario!$D$2:$H$2,0)),""),IF($K83=3,IF(AND((AD83=""),(AE83="")),INDEX(Calendario!$D$3:$H$55,MATCH(AF$4,Calendario!$A$3:$A$55,0),MATCH($I83,Calendario!$D$2:$H$2,0)),""),IF($K83=4,IF(AND((AC83=""),(AD83=""),(AE83="")),INDEX(Calendario!$D$3:$H$55,MATCH(AF$4,Calendario!$A$3:$A$55,0),MATCH($I83,Calendario!$D$2:$H$2,0)),""))))))))</f>
        <v>44694</v>
      </c>
      <c r="AG83" s="107">
        <f>IF(ISBLANK($I83),"",IF(OR(EXACT(($I83),PROPER(TEXT(AG82,"dddd"))),(EXACT(($I83),PROPER(TEXT(AG81,"dddd"))))),"",IF(EXACT(($I83),(PROPER(TEXT(AG$3,"dddd")))),"",IF($K83=1,INDEX(Calendario!$D$3:$H$55,MATCH(AG$4,Calendario!$A$3:$A$55,0),MATCH($I83,Calendario!$D$2:$H$2,0)),IF($K83=2,IF(AF83="",INDEX(Calendario!$D$3:$H$55,MATCH(AG$4,Calendario!$A$3:$A$55,0),MATCH($I83,Calendario!$D$2:$H$2,0)),""),IF($K83=3,IF(AND((AE83=""),(AF83="")),INDEX(Calendario!$D$3:$H$55,MATCH(AG$4,Calendario!$A$3:$A$55,0),MATCH($I83,Calendario!$D$2:$H$2,0)),""),IF($K83=4,IF(AND((AD83=""),(AE83=""),(AF83="")),INDEX(Calendario!$D$3:$H$55,MATCH(AG$4,Calendario!$A$3:$A$55,0),MATCH($I83,Calendario!$D$2:$H$2,0)),""))))))))</f>
        <v>44701</v>
      </c>
      <c r="AH83" s="107">
        <f>IF(ISBLANK($I83),"",IF(OR(EXACT(($I83),PROPER(TEXT(AH82,"dddd"))),(EXACT(($I83),PROPER(TEXT(AH81,"dddd"))))),"",IF(EXACT(($I83),(PROPER(TEXT(AH$3,"dddd")))),"",IF($K83=1,INDEX(Calendario!$D$3:$H$55,MATCH(AH$4,Calendario!$A$3:$A$55,0),MATCH($I83,Calendario!$D$2:$H$2,0)),IF($K83=2,IF(AG83="",INDEX(Calendario!$D$3:$H$55,MATCH(AH$4,Calendario!$A$3:$A$55,0),MATCH($I83,Calendario!$D$2:$H$2,0)),""),IF($K83=3,IF(AND((AF83=""),(AG83="")),INDEX(Calendario!$D$3:$H$55,MATCH(AH$4,Calendario!$A$3:$A$55,0),MATCH($I83,Calendario!$D$2:$H$2,0)),""),IF($K83=4,IF(AND((AE83=""),(AF83=""),(AG83="")),INDEX(Calendario!$D$3:$H$55,MATCH(AH$4,Calendario!$A$3:$A$55,0),MATCH($I83,Calendario!$D$2:$H$2,0)),""))))))))</f>
        <v>44708</v>
      </c>
      <c r="AI83" s="108">
        <f>IF(ISBLANK($I83),"",IF(OR(EXACT(($I83),PROPER(TEXT(AI82,"dddd"))),(EXACT(($I83),PROPER(TEXT(AI81,"dddd"))))),"",IF(EXACT(($I83),(PROPER(TEXT(AI$3,"dddd")))),"",IF($K83=1,INDEX(Calendario!$D$3:$H$55,MATCH(AI$4,Calendario!$A$3:$A$55,0),MATCH($I83,Calendario!$D$2:$H$2,0)),IF($K83=2,IF(AH83="",INDEX(Calendario!$D$3:$H$55,MATCH(AI$4,Calendario!$A$3:$A$55,0),MATCH($I83,Calendario!$D$2:$H$2,0)),""),IF($K83=3,IF(AND((AG83=""),(AH83="")),INDEX(Calendario!$D$3:$H$55,MATCH(AI$4,Calendario!$A$3:$A$55,0),MATCH($I83,Calendario!$D$2:$H$2,0)),""),IF($K83=4,IF(AND((AF83=""),(AG83=""),(AH83="")),INDEX(Calendario!$D$3:$H$55,MATCH(AI$4,Calendario!$A$3:$A$55,0),MATCH($I83,Calendario!$D$2:$H$2,0)),""))))))))</f>
        <v>44715</v>
      </c>
      <c r="AJ83" s="108">
        <f>IF(ISBLANK($I83),"",IF(OR(EXACT(($I83),PROPER(TEXT(AJ82,"dddd"))),(EXACT(($I83),PROPER(TEXT(AJ81,"dddd"))))),"",IF(EXACT(($I83),(PROPER(TEXT(AJ$3,"dddd")))),"",IF($K83=1,INDEX(Calendario!$D$3:$H$55,MATCH(AJ$4,Calendario!$A$3:$A$55,0),MATCH($I83,Calendario!$D$2:$H$2,0)),IF($K83=2,IF(AI83="",INDEX(Calendario!$D$3:$H$55,MATCH(AJ$4,Calendario!$A$3:$A$55,0),MATCH($I83,Calendario!$D$2:$H$2,0)),""),IF($K83=3,IF(AND((AH83=""),(AI83="")),INDEX(Calendario!$D$3:$H$55,MATCH(AJ$4,Calendario!$A$3:$A$55,0),MATCH($I83,Calendario!$D$2:$H$2,0)),""),IF($K83=4,IF(AND((AG83=""),(AH83=""),(AI83="")),INDEX(Calendario!$D$3:$H$55,MATCH(AJ$4,Calendario!$A$3:$A$55,0),MATCH($I83,Calendario!$D$2:$H$2,0)),""))))))))</f>
        <v>44722</v>
      </c>
      <c r="AK83" s="108">
        <f>IF(ISBLANK($I83),"",IF(OR(EXACT(($I83),PROPER(TEXT(AK82,"dddd"))),(EXACT(($I83),PROPER(TEXT(AK81,"dddd"))))),"",IF(EXACT(($I83),(PROPER(TEXT(AK$3,"dddd")))),"",IF($K83=1,INDEX(Calendario!$D$3:$H$55,MATCH(AK$4,Calendario!$A$3:$A$55,0),MATCH($I83,Calendario!$D$2:$H$2,0)),IF($K83=2,IF(AJ83="",INDEX(Calendario!$D$3:$H$55,MATCH(AK$4,Calendario!$A$3:$A$55,0),MATCH($I83,Calendario!$D$2:$H$2,0)),""),IF($K83=3,IF(AND((AI83=""),(AJ83="")),INDEX(Calendario!$D$3:$H$55,MATCH(AK$4,Calendario!$A$3:$A$55,0),MATCH($I83,Calendario!$D$2:$H$2,0)),""),IF($K83=4,IF(AND((AH83=""),(AI83=""),(AJ83="")),INDEX(Calendario!$D$3:$H$55,MATCH(AK$4,Calendario!$A$3:$A$55,0),MATCH($I83,Calendario!$D$2:$H$2,0)),""))))))))</f>
        <v>44729</v>
      </c>
      <c r="AL83" s="108">
        <f>IF(ISBLANK($I83),"",IF(OR(EXACT(($I83),PROPER(TEXT(AL82,"dddd"))),(EXACT(($I83),PROPER(TEXT(AL81,"dddd"))))),"",IF(EXACT(($I83),(PROPER(TEXT(AL$3,"dddd")))),"",IF($K83=1,INDEX(Calendario!$D$3:$H$55,MATCH(AL$4,Calendario!$A$3:$A$55,0),MATCH($I83,Calendario!$D$2:$H$2,0)),IF($K83=2,IF(AK83="",INDEX(Calendario!$D$3:$H$55,MATCH(AL$4,Calendario!$A$3:$A$55,0),MATCH($I83,Calendario!$D$2:$H$2,0)),""),IF($K83=3,IF(AND((AJ83=""),(AK83="")),INDEX(Calendario!$D$3:$H$55,MATCH(AL$4,Calendario!$A$3:$A$55,0),MATCH($I83,Calendario!$D$2:$H$2,0)),""),IF($K83=4,IF(AND((AI83=""),(AJ83=""),(AK83="")),INDEX(Calendario!$D$3:$H$55,MATCH(AL$4,Calendario!$A$3:$A$55,0),MATCH($I83,Calendario!$D$2:$H$2,0)),""))))))))</f>
        <v>44736</v>
      </c>
      <c r="AM83" s="108">
        <f>IF(ISBLANK($I83),"",IF(OR(EXACT(($I83),PROPER(TEXT(AM82,"dddd"))),(EXACT(($I83),PROPER(TEXT(AM81,"dddd"))))),"",IF(EXACT(($I83),(PROPER(TEXT(AM$3,"dddd")))),"",IF($K83=1,INDEX(Calendario!$D$3:$H$55,MATCH(AM$4,Calendario!$A$3:$A$55,0),MATCH($I83,Calendario!$D$2:$H$2,0)),IF($K83=2,IF(AL83="",INDEX(Calendario!$D$3:$H$55,MATCH(AM$4,Calendario!$A$3:$A$55,0),MATCH($I83,Calendario!$D$2:$H$2,0)),""),IF($K83=3,IF(AND((AK83=""),(AL83="")),INDEX(Calendario!$D$3:$H$55,MATCH(AM$4,Calendario!$A$3:$A$55,0),MATCH($I83,Calendario!$D$2:$H$2,0)),""),IF($K83=4,IF(AND((AJ83=""),(AK83=""),(AL83="")),INDEX(Calendario!$D$3:$H$55,MATCH(AM$4,Calendario!$A$3:$A$55,0),MATCH($I83,Calendario!$D$2:$H$2,0)),""))))))))</f>
        <v>44743</v>
      </c>
      <c r="AN83" s="107">
        <f>IF(ISBLANK($I83),"",IF(OR(EXACT(($I83),PROPER(TEXT(AN82,"dddd"))),(EXACT(($I83),PROPER(TEXT(AN81,"dddd"))))),"",IF(EXACT(($I83),(PROPER(TEXT(AN$3,"dddd")))),"",IF($K83=1,INDEX(Calendario!$D$3:$H$55,MATCH(AN$4,Calendario!$A$3:$A$55,0),MATCH($I83,Calendario!$D$2:$H$2,0)),IF($K83=2,IF(AM83="",INDEX(Calendario!$D$3:$H$55,MATCH(AN$4,Calendario!$A$3:$A$55,0),MATCH($I83,Calendario!$D$2:$H$2,0)),""),IF($K83=3,IF(AND((AL83=""),(AM83="")),INDEX(Calendario!$D$3:$H$55,MATCH(AN$4,Calendario!$A$3:$A$55,0),MATCH($I83,Calendario!$D$2:$H$2,0)),""),IF($K83=4,IF(AND((AK83=""),(AL83=""),(AM83="")),INDEX(Calendario!$D$3:$H$55,MATCH(AN$4,Calendario!$A$3:$A$55,0),MATCH($I83,Calendario!$D$2:$H$2,0)),""))))))))</f>
        <v>44750</v>
      </c>
      <c r="AO83" s="107">
        <f>IF(ISBLANK($I83),"",IF(OR(EXACT(($I83),PROPER(TEXT(AO82,"dddd"))),(EXACT(($I83),PROPER(TEXT(AO81,"dddd"))))),"",IF(EXACT(($I83),(PROPER(TEXT(AO$3,"dddd")))),"",IF($K83=1,INDEX(Calendario!$D$3:$H$55,MATCH(AO$4,Calendario!$A$3:$A$55,0),MATCH($I83,Calendario!$D$2:$H$2,0)),IF($K83=2,IF(AN83="",INDEX(Calendario!$D$3:$H$55,MATCH(AO$4,Calendario!$A$3:$A$55,0),MATCH($I83,Calendario!$D$2:$H$2,0)),""),IF($K83=3,IF(AND((AM83=""),(AN83="")),INDEX(Calendario!$D$3:$H$55,MATCH(AO$4,Calendario!$A$3:$A$55,0),MATCH($I83,Calendario!$D$2:$H$2,0)),""),IF($K83=4,IF(AND((AL83=""),(AM83=""),(AN83="")),INDEX(Calendario!$D$3:$H$55,MATCH(AO$4,Calendario!$A$3:$A$55,0),MATCH($I83,Calendario!$D$2:$H$2,0)),""))))))))</f>
        <v>44757</v>
      </c>
      <c r="AP83" s="107">
        <f>IF(ISBLANK($I83),"",IF(OR(EXACT(($I83),PROPER(TEXT(AP82,"dddd"))),(EXACT(($I83),PROPER(TEXT(AP81,"dddd"))))),"",IF(EXACT(($I83),(PROPER(TEXT(AP$3,"dddd")))),"",IF($K83=1,INDEX(Calendario!$D$3:$H$55,MATCH(AP$4,Calendario!$A$3:$A$55,0),MATCH($I83,Calendario!$D$2:$H$2,0)),IF($K83=2,IF(AO83="",INDEX(Calendario!$D$3:$H$55,MATCH(AP$4,Calendario!$A$3:$A$55,0),MATCH($I83,Calendario!$D$2:$H$2,0)),""),IF($K83=3,IF(AND((AN83=""),(AO83="")),INDEX(Calendario!$D$3:$H$55,MATCH(AP$4,Calendario!$A$3:$A$55,0),MATCH($I83,Calendario!$D$2:$H$2,0)),""),IF($K83=4,IF(AND((AM83=""),(AN83=""),(AO83="")),INDEX(Calendario!$D$3:$H$55,MATCH(AP$4,Calendario!$A$3:$A$55,0),MATCH($I83,Calendario!$D$2:$H$2,0)),""))))))))</f>
        <v>44764</v>
      </c>
      <c r="AQ83" s="107">
        <f>IF(ISBLANK($I83),"",IF(OR(EXACT(($I83),PROPER(TEXT(AQ82,"dddd"))),(EXACT(($I83),PROPER(TEXT(AQ81,"dddd"))))),"",IF(EXACT(($I83),(PROPER(TEXT(AQ$3,"dddd")))),"",IF($K83=1,INDEX(Calendario!$D$3:$H$55,MATCH(AQ$4,Calendario!$A$3:$A$55,0),MATCH($I83,Calendario!$D$2:$H$2,0)),IF($K83=2,IF(AP83="",INDEX(Calendario!$D$3:$H$55,MATCH(AQ$4,Calendario!$A$3:$A$55,0),MATCH($I83,Calendario!$D$2:$H$2,0)),""),IF($K83=3,IF(AND((AO83=""),(AP83="")),INDEX(Calendario!$D$3:$H$55,MATCH(AQ$4,Calendario!$A$3:$A$55,0),MATCH($I83,Calendario!$D$2:$H$2,0)),""),IF($K83=4,IF(AND((AN83=""),(AO83=""),(AP83="")),INDEX(Calendario!$D$3:$H$55,MATCH(AQ$4,Calendario!$A$3:$A$55,0),MATCH($I83,Calendario!$D$2:$H$2,0)),""))))))))</f>
        <v>44771</v>
      </c>
      <c r="AR83" s="108">
        <f>IF(ISBLANK($I83),"",IF(OR(EXACT(($I83),PROPER(TEXT(AR82,"dddd"))),(EXACT(($I83),PROPER(TEXT(AR81,"dddd"))))),"",IF(EXACT(($I83),(PROPER(TEXT(AR$3,"dddd")))),"",IF($K83=1,INDEX(Calendario!$D$3:$H$55,MATCH(AR$4,Calendario!$A$3:$A$55,0),MATCH($I83,Calendario!$D$2:$H$2,0)),IF($K83=2,IF(AQ83="",INDEX(Calendario!$D$3:$H$55,MATCH(AR$4,Calendario!$A$3:$A$55,0),MATCH($I83,Calendario!$D$2:$H$2,0)),""),IF($K83=3,IF(AND((AP83=""),(AQ83="")),INDEX(Calendario!$D$3:$H$55,MATCH(AR$4,Calendario!$A$3:$A$55,0),MATCH($I83,Calendario!$D$2:$H$2,0)),""),IF($K83=4,IF(AND((AO83=""),(AP83=""),(AQ83="")),INDEX(Calendario!$D$3:$H$55,MATCH(AR$4,Calendario!$A$3:$A$55,0),MATCH($I83,Calendario!$D$2:$H$2,0)),""))))))))</f>
        <v>44778</v>
      </c>
      <c r="AS83" s="108">
        <f>IF(ISBLANK($I83),"",IF(OR(EXACT(($I83),PROPER(TEXT(AS82,"dddd"))),(EXACT(($I83),PROPER(TEXT(AS81,"dddd"))))),"",IF(EXACT(($I83),(PROPER(TEXT(AS$3,"dddd")))),"",IF($K83=1,INDEX(Calendario!$D$3:$H$55,MATCH(AS$4,Calendario!$A$3:$A$55,0),MATCH($I83,Calendario!$D$2:$H$2,0)),IF($K83=2,IF(AR83="",INDEX(Calendario!$D$3:$H$55,MATCH(AS$4,Calendario!$A$3:$A$55,0),MATCH($I83,Calendario!$D$2:$H$2,0)),""),IF($K83=3,IF(AND((AQ83=""),(AR83="")),INDEX(Calendario!$D$3:$H$55,MATCH(AS$4,Calendario!$A$3:$A$55,0),MATCH($I83,Calendario!$D$2:$H$2,0)),""),IF($K83=4,IF(AND((AP83=""),(AQ83=""),(AR83="")),INDEX(Calendario!$D$3:$H$55,MATCH(AS$4,Calendario!$A$3:$A$55,0),MATCH($I83,Calendario!$D$2:$H$2,0)),""))))))))</f>
        <v>44785</v>
      </c>
      <c r="AT83" s="108">
        <f>IF(ISBLANK($I83),"",IF(OR(EXACT(($I83),PROPER(TEXT(AT82,"dddd"))),(EXACT(($I83),PROPER(TEXT(AT81,"dddd"))))),"",IF(EXACT(($I83),(PROPER(TEXT(AT$3,"dddd")))),"",IF($K83=1,INDEX(Calendario!$D$3:$H$55,MATCH(AT$4,Calendario!$A$3:$A$55,0),MATCH($I83,Calendario!$D$2:$H$2,0)),IF($K83=2,IF(AS83="",INDEX(Calendario!$D$3:$H$55,MATCH(AT$4,Calendario!$A$3:$A$55,0),MATCH($I83,Calendario!$D$2:$H$2,0)),""),IF($K83=3,IF(AND((AR83=""),(AS83="")),INDEX(Calendario!$D$3:$H$55,MATCH(AT$4,Calendario!$A$3:$A$55,0),MATCH($I83,Calendario!$D$2:$H$2,0)),""),IF($K83=4,IF(AND((AQ83=""),(AR83=""),(AS83="")),INDEX(Calendario!$D$3:$H$55,MATCH(AT$4,Calendario!$A$3:$A$55,0),MATCH($I83,Calendario!$D$2:$H$2,0)),""))))))))</f>
        <v>44792</v>
      </c>
      <c r="AU83" s="108">
        <f>IF(ISBLANK($I83),"",IF(OR(EXACT(($I83),PROPER(TEXT(AU82,"dddd"))),(EXACT(($I83),PROPER(TEXT(AU81,"dddd"))))),"",IF(EXACT(($I83),(PROPER(TEXT(AU$3,"dddd")))),"",IF($K83=1,INDEX(Calendario!$D$3:$H$55,MATCH(AU$4,Calendario!$A$3:$A$55,0),MATCH($I83,Calendario!$D$2:$H$2,0)),IF($K83=2,IF(AT83="",INDEX(Calendario!$D$3:$H$55,MATCH(AU$4,Calendario!$A$3:$A$55,0),MATCH($I83,Calendario!$D$2:$H$2,0)),""),IF($K83=3,IF(AND((AS83=""),(AT83="")),INDEX(Calendario!$D$3:$H$55,MATCH(AU$4,Calendario!$A$3:$A$55,0),MATCH($I83,Calendario!$D$2:$H$2,0)),""),IF($K83=4,IF(AND((AR83=""),(AS83=""),(AT83="")),INDEX(Calendario!$D$3:$H$55,MATCH(AU$4,Calendario!$A$3:$A$55,0),MATCH($I83,Calendario!$D$2:$H$2,0)),""))))))))</f>
        <v>44799</v>
      </c>
      <c r="AV83" s="107">
        <f>IF(ISBLANK($I83),"",IF(OR(EXACT(($I83),PROPER(TEXT(AV82,"dddd"))),(EXACT(($I83),PROPER(TEXT(AV81,"dddd"))))),"",IF(EXACT(($I83),(PROPER(TEXT(AV$3,"dddd")))),"",IF($K83=1,INDEX(Calendario!$D$3:$H$55,MATCH(AV$4,Calendario!$A$3:$A$55,0),MATCH($I83,Calendario!$D$2:$H$2,0)),IF($K83=2,IF(AU83="",INDEX(Calendario!$D$3:$H$55,MATCH(AV$4,Calendario!$A$3:$A$55,0),MATCH($I83,Calendario!$D$2:$H$2,0)),""),IF($K83=3,IF(AND((AT83=""),(AU83="")),INDEX(Calendario!$D$3:$H$55,MATCH(AV$4,Calendario!$A$3:$A$55,0),MATCH($I83,Calendario!$D$2:$H$2,0)),""),IF($K83=4,IF(AND((AS83=""),(AT83=""),(AU83="")),INDEX(Calendario!$D$3:$H$55,MATCH(AV$4,Calendario!$A$3:$A$55,0),MATCH($I83,Calendario!$D$2:$H$2,0)),""))))))))</f>
        <v>44806</v>
      </c>
      <c r="AW83" s="107">
        <f>IF(ISBLANK($I83),"",IF(OR(EXACT(($I83),PROPER(TEXT(AW82,"dddd"))),(EXACT(($I83),PROPER(TEXT(AW81,"dddd"))))),"",IF(EXACT(($I83),(PROPER(TEXT(AW$3,"dddd")))),"",IF($K83=1,INDEX(Calendario!$D$3:$H$55,MATCH(AW$4,Calendario!$A$3:$A$55,0),MATCH($I83,Calendario!$D$2:$H$2,0)),IF($K83=2,IF(AV83="",INDEX(Calendario!$D$3:$H$55,MATCH(AW$4,Calendario!$A$3:$A$55,0),MATCH($I83,Calendario!$D$2:$H$2,0)),""),IF($K83=3,IF(AND((AU83=""),(AV83="")),INDEX(Calendario!$D$3:$H$55,MATCH(AW$4,Calendario!$A$3:$A$55,0),MATCH($I83,Calendario!$D$2:$H$2,0)),""),IF($K83=4,IF(AND((AT83=""),(AU83=""),(AV83="")),INDEX(Calendario!$D$3:$H$55,MATCH(AW$4,Calendario!$A$3:$A$55,0),MATCH($I83,Calendario!$D$2:$H$2,0)),""))))))))</f>
        <v>44813</v>
      </c>
      <c r="AX83" s="107">
        <f>IF(ISBLANK($I83),"",IF(OR(EXACT(($I83),PROPER(TEXT(AX82,"dddd"))),(EXACT(($I83),PROPER(TEXT(AX81,"dddd"))))),"",IF(EXACT(($I83),(PROPER(TEXT(AX$3,"dddd")))),"",IF($K83=1,INDEX(Calendario!$D$3:$H$55,MATCH(AX$4,Calendario!$A$3:$A$55,0),MATCH($I83,Calendario!$D$2:$H$2,0)),IF($K83=2,IF(AW83="",INDEX(Calendario!$D$3:$H$55,MATCH(AX$4,Calendario!$A$3:$A$55,0),MATCH($I83,Calendario!$D$2:$H$2,0)),""),IF($K83=3,IF(AND((AV83=""),(AW83="")),INDEX(Calendario!$D$3:$H$55,MATCH(AX$4,Calendario!$A$3:$A$55,0),MATCH($I83,Calendario!$D$2:$H$2,0)),""),IF($K83=4,IF(AND((AU83=""),(AV83=""),(AW83="")),INDEX(Calendario!$D$3:$H$55,MATCH(AX$4,Calendario!$A$3:$A$55,0),MATCH($I83,Calendario!$D$2:$H$2,0)),""))))))))</f>
        <v>44820</v>
      </c>
      <c r="AY83" s="107">
        <f>IF(ISBLANK($I83),"",IF(OR(EXACT(($I83),PROPER(TEXT(AY82,"dddd"))),(EXACT(($I83),PROPER(TEXT(AY81,"dddd"))))),"",IF(EXACT(($I83),(PROPER(TEXT(AY$3,"dddd")))),"",IF($K83=1,INDEX(Calendario!$D$3:$H$55,MATCH(AY$4,Calendario!$A$3:$A$55,0),MATCH($I83,Calendario!$D$2:$H$2,0)),IF($K83=2,IF(AX83="",INDEX(Calendario!$D$3:$H$55,MATCH(AY$4,Calendario!$A$3:$A$55,0),MATCH($I83,Calendario!$D$2:$H$2,0)),""),IF($K83=3,IF(AND((AW83=""),(AX83="")),INDEX(Calendario!$D$3:$H$55,MATCH(AY$4,Calendario!$A$3:$A$55,0),MATCH($I83,Calendario!$D$2:$H$2,0)),""),IF($K83=4,IF(AND((AV83=""),(AW83=""),(AX83="")),INDEX(Calendario!$D$3:$H$55,MATCH(AY$4,Calendario!$A$3:$A$55,0),MATCH($I83,Calendario!$D$2:$H$2,0)),""))))))))</f>
        <v>44827</v>
      </c>
      <c r="AZ83" s="107">
        <f>IF(ISBLANK($I83),"",IF(OR(EXACT(($I83),PROPER(TEXT(AZ82,"dddd"))),(EXACT(($I83),PROPER(TEXT(AZ81,"dddd"))))),"",IF(EXACT(($I83),(PROPER(TEXT(AZ$3,"dddd")))),"",IF($K83=1,INDEX(Calendario!$D$3:$H$55,MATCH(AZ$4,Calendario!$A$3:$A$55,0),MATCH($I83,Calendario!$D$2:$H$2,0)),IF($K83=2,IF(AY83="",INDEX(Calendario!$D$3:$H$55,MATCH(AZ$4,Calendario!$A$3:$A$55,0),MATCH($I83,Calendario!$D$2:$H$2,0)),""),IF($K83=3,IF(AND((AX83=""),(AY83="")),INDEX(Calendario!$D$3:$H$55,MATCH(AZ$4,Calendario!$A$3:$A$55,0),MATCH($I83,Calendario!$D$2:$H$2,0)),""),IF($K83=4,IF(AND((AW83=""),(AX83=""),(AY83="")),INDEX(Calendario!$D$3:$H$55,MATCH(AZ$4,Calendario!$A$3:$A$55,0),MATCH($I83,Calendario!$D$2:$H$2,0)),""))))))))</f>
        <v>44834</v>
      </c>
      <c r="BA83" s="108">
        <f>IF(ISBLANK($I83),"",IF(OR(EXACT(($I83),PROPER(TEXT(BA82,"dddd"))),(EXACT(($I83),PROPER(TEXT(BA81,"dddd"))))),"",IF(EXACT(($I83),(PROPER(TEXT(BA$3,"dddd")))),"",IF($K83=1,INDEX(Calendario!$D$3:$H$55,MATCH(BA$4,Calendario!$A$3:$A$55,0),MATCH($I83,Calendario!$D$2:$H$2,0)),IF($K83=2,IF(AZ83="",INDEX(Calendario!$D$3:$H$55,MATCH(BA$4,Calendario!$A$3:$A$55,0),MATCH($I83,Calendario!$D$2:$H$2,0)),""),IF($K83=3,IF(AND((AY83=""),(AZ83="")),INDEX(Calendario!$D$3:$H$55,MATCH(BA$4,Calendario!$A$3:$A$55,0),MATCH($I83,Calendario!$D$2:$H$2,0)),""),IF($K83=4,IF(AND((AX83=""),(AY83=""),(AZ83="")),INDEX(Calendario!$D$3:$H$55,MATCH(BA$4,Calendario!$A$3:$A$55,0),MATCH($I83,Calendario!$D$2:$H$2,0)),""))))))))</f>
        <v>44841</v>
      </c>
      <c r="BB83" s="108">
        <f>IF(ISBLANK($I83),"",IF(OR(EXACT(($I83),PROPER(TEXT(BB82,"dddd"))),(EXACT(($I83),PROPER(TEXT(BB81,"dddd"))))),"",IF(EXACT(($I83),(PROPER(TEXT(BB$3,"dddd")))),"",IF($K83=1,INDEX(Calendario!$D$3:$H$55,MATCH(BB$4,Calendario!$A$3:$A$55,0),MATCH($I83,Calendario!$D$2:$H$2,0)),IF($K83=2,IF(BA83="",INDEX(Calendario!$D$3:$H$55,MATCH(BB$4,Calendario!$A$3:$A$55,0),MATCH($I83,Calendario!$D$2:$H$2,0)),""),IF($K83=3,IF(AND((AZ83=""),(BA83="")),INDEX(Calendario!$D$3:$H$55,MATCH(BB$4,Calendario!$A$3:$A$55,0),MATCH($I83,Calendario!$D$2:$H$2,0)),""),IF($K83=4,IF(AND((AY83=""),(AZ83=""),(BA83="")),INDEX(Calendario!$D$3:$H$55,MATCH(BB$4,Calendario!$A$3:$A$55,0),MATCH($I83,Calendario!$D$2:$H$2,0)),""))))))))</f>
        <v>44848</v>
      </c>
      <c r="BC83" s="108">
        <f>IF(ISBLANK($I83),"",IF(OR(EXACT(($I83),PROPER(TEXT(BC82,"dddd"))),(EXACT(($I83),PROPER(TEXT(BC81,"dddd"))))),"",IF(EXACT(($I83),(PROPER(TEXT(BC$3,"dddd")))),"",IF($K83=1,INDEX(Calendario!$D$3:$H$55,MATCH(BC$4,Calendario!$A$3:$A$55,0),MATCH($I83,Calendario!$D$2:$H$2,0)),IF($K83=2,IF(BB83="",INDEX(Calendario!$D$3:$H$55,MATCH(BC$4,Calendario!$A$3:$A$55,0),MATCH($I83,Calendario!$D$2:$H$2,0)),""),IF($K83=3,IF(AND((BA83=""),(BB83="")),INDEX(Calendario!$D$3:$H$55,MATCH(BC$4,Calendario!$A$3:$A$55,0),MATCH($I83,Calendario!$D$2:$H$2,0)),""),IF($K83=4,IF(AND((AZ83=""),(BA83=""),(BB83="")),INDEX(Calendario!$D$3:$H$55,MATCH(BC$4,Calendario!$A$3:$A$55,0),MATCH($I83,Calendario!$D$2:$H$2,0)),""))))))))</f>
        <v>44855</v>
      </c>
      <c r="BD83" s="108">
        <f>IF(ISBLANK($I83),"",IF(OR(EXACT(($I83),PROPER(TEXT(BD82,"dddd"))),(EXACT(($I83),PROPER(TEXT(BD81,"dddd"))))),"",IF(EXACT(($I83),(PROPER(TEXT(BD$3,"dddd")))),"",IF($K83=1,INDEX(Calendario!$D$3:$H$55,MATCH(BD$4,Calendario!$A$3:$A$55,0),MATCH($I83,Calendario!$D$2:$H$2,0)),IF($K83=2,IF(BC83="",INDEX(Calendario!$D$3:$H$55,MATCH(BD$4,Calendario!$A$3:$A$55,0),MATCH($I83,Calendario!$D$2:$H$2,0)),""),IF($K83=3,IF(AND((BB83=""),(BC83="")),INDEX(Calendario!$D$3:$H$55,MATCH(BD$4,Calendario!$A$3:$A$55,0),MATCH($I83,Calendario!$D$2:$H$2,0)),""),IF($K83=4,IF(AND((BA83=""),(BB83=""),(BC83="")),INDEX(Calendario!$D$3:$H$55,MATCH(BD$4,Calendario!$A$3:$A$55,0),MATCH($I83,Calendario!$D$2:$H$2,0)),""))))))))</f>
        <v>44862</v>
      </c>
      <c r="BE83" s="107">
        <f>IF(ISBLANK($I83),"",IF(OR(EXACT(($I83),PROPER(TEXT(BE82,"dddd"))),(EXACT(($I83),PROPER(TEXT(BE81,"dddd"))))),"",IF(EXACT(($I83),(PROPER(TEXT(BE$3,"dddd")))),"",IF($K83=1,INDEX(Calendario!$D$3:$H$55,MATCH(BE$4,Calendario!$A$3:$A$55,0),MATCH($I83,Calendario!$D$2:$H$2,0)),IF($K83=2,IF(BD83="",INDEX(Calendario!$D$3:$H$55,MATCH(BE$4,Calendario!$A$3:$A$55,0),MATCH($I83,Calendario!$D$2:$H$2,0)),""),IF($K83=3,IF(AND((BC83=""),(BD83="")),INDEX(Calendario!$D$3:$H$55,MATCH(BE$4,Calendario!$A$3:$A$55,0),MATCH($I83,Calendario!$D$2:$H$2,0)),""),IF($K83=4,IF(AND((BB83=""),(BC83=""),(BD83="")),INDEX(Calendario!$D$3:$H$55,MATCH(BE$4,Calendario!$A$3:$A$55,0),MATCH($I83,Calendario!$D$2:$H$2,0)),""))))))))</f>
        <v>44869</v>
      </c>
      <c r="BF83" s="107">
        <f>IF(ISBLANK($I83),"",IF(OR(EXACT(($I83),PROPER(TEXT(BF82,"dddd"))),(EXACT(($I83),PROPER(TEXT(BF81,"dddd"))))),"",IF(EXACT(($I83),(PROPER(TEXT(BF$3,"dddd")))),"",IF($K83=1,INDEX(Calendario!$D$3:$H$55,MATCH(BF$4,Calendario!$A$3:$A$55,0),MATCH($I83,Calendario!$D$2:$H$2,0)),IF($K83=2,IF(BE83="",INDEX(Calendario!$D$3:$H$55,MATCH(BF$4,Calendario!$A$3:$A$55,0),MATCH($I83,Calendario!$D$2:$H$2,0)),""),IF($K83=3,IF(AND((BD83=""),(BE83="")),INDEX(Calendario!$D$3:$H$55,MATCH(BF$4,Calendario!$A$3:$A$55,0),MATCH($I83,Calendario!$D$2:$H$2,0)),""),IF($K83=4,IF(AND((BC83=""),(BD83=""),(BE83="")),INDEX(Calendario!$D$3:$H$55,MATCH(BF$4,Calendario!$A$3:$A$55,0),MATCH($I83,Calendario!$D$2:$H$2,0)),""))))))))</f>
        <v>44876</v>
      </c>
      <c r="BG83" s="107">
        <f>IF(ISBLANK($I83),"",IF(OR(EXACT(($I83),PROPER(TEXT(BG82,"dddd"))),(EXACT(($I83),PROPER(TEXT(BG81,"dddd"))))),"",IF(EXACT(($I83),(PROPER(TEXT(BG$3,"dddd")))),"",IF($K83=1,INDEX(Calendario!$D$3:$H$55,MATCH(BG$4,Calendario!$A$3:$A$55,0),MATCH($I83,Calendario!$D$2:$H$2,0)),IF($K83=2,IF(BF83="",INDEX(Calendario!$D$3:$H$55,MATCH(BG$4,Calendario!$A$3:$A$55,0),MATCH($I83,Calendario!$D$2:$H$2,0)),""),IF($K83=3,IF(AND((BE83=""),(BF83="")),INDEX(Calendario!$D$3:$H$55,MATCH(BG$4,Calendario!$A$3:$A$55,0),MATCH($I83,Calendario!$D$2:$H$2,0)),""),IF($K83=4,IF(AND((BD83=""),(BE83=""),(BF83="")),INDEX(Calendario!$D$3:$H$55,MATCH(BG$4,Calendario!$A$3:$A$55,0),MATCH($I83,Calendario!$D$2:$H$2,0)),""))))))))</f>
        <v>44883</v>
      </c>
      <c r="BH83" s="107">
        <f>IF(ISBLANK($I83),"",IF(OR(EXACT(($I83),PROPER(TEXT(BH82,"dddd"))),(EXACT(($I83),PROPER(TEXT(BH81,"dddd"))))),"",IF(EXACT(($I83),(PROPER(TEXT(BH$3,"dddd")))),"",IF($K83=1,INDEX(Calendario!$D$3:$H$55,MATCH(BH$4,Calendario!$A$3:$A$55,0),MATCH($I83,Calendario!$D$2:$H$2,0)),IF($K83=2,IF(BG83="",INDEX(Calendario!$D$3:$H$55,MATCH(BH$4,Calendario!$A$3:$A$55,0),MATCH($I83,Calendario!$D$2:$H$2,0)),""),IF($K83=3,IF(AND((BF83=""),(BG83="")),INDEX(Calendario!$D$3:$H$55,MATCH(BH$4,Calendario!$A$3:$A$55,0),MATCH($I83,Calendario!$D$2:$H$2,0)),""),IF($K83=4,IF(AND((BE83=""),(BF83=""),(BG83="")),INDEX(Calendario!$D$3:$H$55,MATCH(BH$4,Calendario!$A$3:$A$55,0),MATCH($I83,Calendario!$D$2:$H$2,0)),""))))))))</f>
        <v>44890</v>
      </c>
      <c r="BI83" s="108">
        <f>IF(ISBLANK($I83),"",IF(OR(EXACT(($I83),PROPER(TEXT(BI82,"dddd"))),(EXACT(($I83),PROPER(TEXT(BI81,"dddd"))))),"",IF(EXACT(($I83),(PROPER(TEXT(BI$3,"dddd")))),"",IF($K83=1,INDEX(Calendario!$D$3:$H$55,MATCH(BI$4,Calendario!$A$3:$A$55,0),MATCH($I83,Calendario!$D$2:$H$2,0)),IF($K83=2,IF(BH83="",INDEX(Calendario!$D$3:$H$55,MATCH(BI$4,Calendario!$A$3:$A$55,0),MATCH($I83,Calendario!$D$2:$H$2,0)),""),IF($K83=3,IF(AND((BG83=""),(BH83="")),INDEX(Calendario!$D$3:$H$55,MATCH(BI$4,Calendario!$A$3:$A$55,0),MATCH($I83,Calendario!$D$2:$H$2,0)),""),IF($K83=4,IF(AND((BF83=""),(BG83=""),(BH83="")),INDEX(Calendario!$D$3:$H$55,MATCH(BI$4,Calendario!$A$3:$A$55,0),MATCH($I83,Calendario!$D$2:$H$2,0)),""))))))))</f>
        <v>44897</v>
      </c>
      <c r="BJ83" s="108">
        <f>IF(ISBLANK($I83),"",IF(OR(EXACT(($I83),PROPER(TEXT(BJ82,"dddd"))),(EXACT(($I83),PROPER(TEXT(BJ81,"dddd"))))),"",IF(EXACT(($I83),(PROPER(TEXT(BJ$3,"dddd")))),"",IF($K83=1,INDEX(Calendario!$D$3:$H$55,MATCH(BJ$4,Calendario!$A$3:$A$55,0),MATCH($I83,Calendario!$D$2:$H$2,0)),IF($K83=2,IF(BI83="",INDEX(Calendario!$D$3:$H$55,MATCH(BJ$4,Calendario!$A$3:$A$55,0),MATCH($I83,Calendario!$D$2:$H$2,0)),""),IF($K83=3,IF(AND((BH83=""),(BI83="")),INDEX(Calendario!$D$3:$H$55,MATCH(BJ$4,Calendario!$A$3:$A$55,0),MATCH($I83,Calendario!$D$2:$H$2,0)),""),IF($K83=4,IF(AND((BG83=""),(BH83=""),(BI83="")),INDEX(Calendario!$D$3:$H$55,MATCH(BJ$4,Calendario!$A$3:$A$55,0),MATCH($I83,Calendario!$D$2:$H$2,0)),""))))))))</f>
        <v>44904</v>
      </c>
      <c r="BK83" s="108">
        <f>IF(ISBLANK($I83),"",IF(OR(EXACT(($I83),PROPER(TEXT(BK82,"dddd"))),(EXACT(($I83),PROPER(TEXT(BK81,"dddd"))))),"",IF(EXACT(($I83),(PROPER(TEXT(BK$3,"dddd")))),"",IF($K83=1,INDEX(Calendario!$D$3:$H$55,MATCH(BK$4,Calendario!$A$3:$A$55,0),MATCH($I83,Calendario!$D$2:$H$2,0)),IF($K83=2,IF(BJ83="",INDEX(Calendario!$D$3:$H$55,MATCH(BK$4,Calendario!$A$3:$A$55,0),MATCH($I83,Calendario!$D$2:$H$2,0)),""),IF($K83=3,IF(AND((BI83=""),(BJ83="")),INDEX(Calendario!$D$3:$H$55,MATCH(BK$4,Calendario!$A$3:$A$55,0),MATCH($I83,Calendario!$D$2:$H$2,0)),""),IF($K83=4,IF(AND((BH83=""),(BI83=""),(BJ83="")),INDEX(Calendario!$D$3:$H$55,MATCH(BK$4,Calendario!$A$3:$A$55,0),MATCH($I83,Calendario!$D$2:$H$2,0)),""))))))))</f>
        <v>44911</v>
      </c>
      <c r="BL83" s="108">
        <f>IF(ISBLANK($I83),"",IF(OR(EXACT(($I83),PROPER(TEXT(BL82,"dddd"))),(EXACT(($I83),PROPER(TEXT(BL81,"dddd"))))),"",IF(EXACT(($I83),(PROPER(TEXT(BL$3,"dddd")))),"",IF($K83=1,INDEX(Calendario!$D$3:$H$55,MATCH(BL$4,Calendario!$A$3:$A$55,0),MATCH($I83,Calendario!$D$2:$H$2,0)),IF($K83=2,IF(BK83="",INDEX(Calendario!$D$3:$H$55,MATCH(BL$4,Calendario!$A$3:$A$55,0),MATCH($I83,Calendario!$D$2:$H$2,0)),""),IF($K83=3,IF(AND((BJ83=""),(BK83="")),INDEX(Calendario!$D$3:$H$55,MATCH(BL$4,Calendario!$A$3:$A$55,0),MATCH($I83,Calendario!$D$2:$H$2,0)),""),IF($K83=4,IF(AND((BI83=""),(BJ83=""),(BK83="")),INDEX(Calendario!$D$3:$H$55,MATCH(BL$4,Calendario!$A$3:$A$55,0),MATCH($I83,Calendario!$D$2:$H$2,0)),""))))))))</f>
        <v>44918</v>
      </c>
      <c r="BM83" s="108">
        <f>IF(ISBLANK($I83),"",IF(OR(EXACT(($I83),PROPER(TEXT(BM82,"dddd"))),(EXACT(($I83),PROPER(TEXT(BM81,"dddd"))))),"",IF(EXACT(($I83),(PROPER(TEXT(BM$3,"dddd")))),"",IF($K83=1,INDEX(Calendario!$D$3:$H$55,MATCH(BM$4,Calendario!$A$3:$A$55,0),MATCH($I83,Calendario!$D$2:$H$2,0)),IF($K83=2,IF(BL83="",INDEX(Calendario!$D$3:$H$55,MATCH(BM$4,Calendario!$A$3:$A$55,0),MATCH($I83,Calendario!$D$2:$H$2,0)),""),IF($K83=3,IF(AND((BK83=""),(BL83="")),INDEX(Calendario!$D$3:$H$55,MATCH(BM$4,Calendario!$A$3:$A$55,0),MATCH($I83,Calendario!$D$2:$H$2,0)),""),IF($K83=4,IF(AND((BJ83=""),(BK83=""),(BL83="")),INDEX(Calendario!$D$3:$H$55,MATCH(BM$4,Calendario!$A$3:$A$55,0),MATCH($I83,Calendario!$D$2:$H$2,0)),""))))))))</f>
        <v>44925</v>
      </c>
      <c r="BO83" s="88" t="s">
        <v>1446</v>
      </c>
    </row>
    <row r="84" spans="1:67" s="88" customFormat="1" ht="26.25" customHeight="1" x14ac:dyDescent="0.25">
      <c r="A84" s="178">
        <f t="shared" si="7"/>
        <v>61</v>
      </c>
      <c r="B84" s="176" t="s">
        <v>1285</v>
      </c>
      <c r="C84" s="176" t="s">
        <v>1595</v>
      </c>
      <c r="D84" s="177" t="str">
        <f>IF(ISNA(VLOOKUP(C84,TSeccBS!$D:$H,5,FALSE)),"",VLOOKUP(C84,TSeccBS!$D:$H,5,FALSE))</f>
        <v>POPAYAN</v>
      </c>
      <c r="E84" s="176" t="s">
        <v>587</v>
      </c>
      <c r="F84" s="176" t="s">
        <v>77</v>
      </c>
      <c r="G84" s="177" t="s">
        <v>1949</v>
      </c>
      <c r="H84" s="184" t="str">
        <f>IF(ISNA(VLOOKUP(G84,TDirReg!$F$1:$H$184,3,0)),"",VLOOKUP(G84,TDirReg!$F$1:$H$184,3,0))</f>
        <v>Calle 6 Carrera 26 Esquina Barrio Santa Helena</v>
      </c>
      <c r="I84" s="196" t="s">
        <v>127</v>
      </c>
      <c r="J84" s="195" t="s">
        <v>132</v>
      </c>
      <c r="K84" s="197">
        <v>1</v>
      </c>
      <c r="L84" s="202">
        <f t="shared" si="2"/>
        <v>50</v>
      </c>
      <c r="M84" s="107" t="str">
        <f>IF(ISBLANK($I84),"",IF(EXACT(($I84),(PROPER(TEXT(M$3,"dddd")))),"",IF(EXACT(M$4,$J84),IF($K84=1,INDEX(Calendario!$D$3:$H$55,MATCH(M$4,Calendario!$A$3:$A$55,0),MATCH($I84,Calendario!$D$2:$H$2,0)),INDEX(Calendario!$D$3:$H$55,MATCH($J84,Calendario!$A$3:$A$55,0),MATCH($I84,Calendario!$D$2:$H$2,0))),"")))</f>
        <v/>
      </c>
      <c r="N84" s="107" t="str">
        <f>IF(ISBLANK($I84),"",IF(OR(EXACT(($I84),PROPER(TEXT(N82,"dddd"))),(EXACT(($I84),PROPER(TEXT(N83,"dddd"))))),"",IF(EXACT(($I84),(PROPER(TEXT(N$3,"dddd")))),"",IF(EXACT(N$4,$J84),IF(M84="",IF(OR(($K84=4),($K84=3),($K84=2),($K84=1)),INDEX(Calendario!$D$3:$H$55,MATCH(N$4,Calendario!$A$3:$A$55,0),MATCH($I84,Calendario!$D$2:$H$2,0)),"")),IF($K84=1,IF(AND(M84="",EXACT((N$4),(CONCATENATE(Calendario!$A$1," ",(MID($J84,8,2))+1)))),INDEX(Calendario!$D$3:$H$55,MATCH(N$4,Calendario!$A$3:$A$55,0),MATCH($I84,Calendario!$D$2:$H$2,0)),IF(M84="","",INDEX(Calendario!$D$3:$H$55,MATCH(N$4,Calendario!$A$3:$A$55,0),MATCH($I84,Calendario!$D$2:$H$2,0)))),IF($K84=2,IF(M84="",IF(EXACT($K84,N$4),INDEX(Calendario!$D$3:$H$55,MATCH(N$4,Calendario!$A$3:$A$55,0),MATCH($I84,Calendario!$D$2:$H$2,0)),""),""),IF($K84=3,IF((M84=""),IF(EXACT($K84,N$4),INDEX(Calendario!$D$3:$H$55,MATCH(N$4,Calendario!$A$3:$A$55,0),MATCH($I84,Calendario!$D$2:$H$2,0)),""),""),IF($K84=4,IF((M84=""),IF(EXACT($K84,N$4),INDEX(Calendario!$D$3:$H$55,MATCH(N$4,Calendario!$A$3:$A$55,0),MATCH($I84,Calendario!$D$2:$H$2,0)),""),""),1))))))))</f>
        <v/>
      </c>
      <c r="O84" s="107">
        <f>IF(ISBLANK($I84),"",IF(EXACT(($I84),(PROPER(TEXT(O$3,"dddd")))),"",IF(OR(EXACT(($I84),PROPER(TEXT(O82,"dddd"))),(EXACT(($I84),PROPER(TEXT(O83,"dddd"))))),"",IF(EXACT(O$4,$J84),IF(N84="",IF(OR(($K84=4),($K84=3),($K84=2),($K84=1)),INDEX(Calendario!$D$3:$H$55,MATCH(O$4,Calendario!$A$3:$A$55,0),MATCH($I84,Calendario!$D$2:$H$2,0)),"")),IF($K84=1,IF(AND(M84="",EXACT((O$4),(CONCATENATE(Calendario!$A$1," ",(MID($J84,8,2))+1)))),INDEX(Calendario!$D$3:$H$55,MATCH(O$4,Calendario!$A$3:$A$55,0),MATCH($I84,Calendario!$D$2:$H$2,0)),IF(N84="",IF(EXACT(($I84),(PROPER(TEXT(N$3,"dddd")))),INDEX(Calendario!$D$3:$H$55,MATCH(O$4,Calendario!$A$3:$A$55,0),MATCH($I84,Calendario!$D$2:$H$2,0)),""),INDEX(Calendario!$D$3:$H$55,MATCH(O$4,Calendario!$A$3:$A$55,0),MATCH($I84,Calendario!$D$2:$H$2,0)))),IF(EXACT($M$4,"Semana 1"),IF($K84=2,IF(N84="",IF(OR(($J84="Semana 1"),($J84="Semana 2"),($J84="Semana 3")),INDEX(Calendario!$D$3:$H$55,MATCH(O$4,Calendario!$A$3:$A$55,0),MATCH($I84,Calendario!$D$2:$H$2,0)),""),""),IF($K84=3,IF(AND((M84=""),(N84="")),IF(OR(($J84="Semana 1"),($J84="Semana 2"),($J84="Semana 3")),INDEX(Calendario!$D$3:$H$55,MATCH(O$4,Calendario!$A$3:$A$55,0),MATCH($I84,Calendario!$D$2:$H$2,0)),""),""),IF($K84=4,IF(AND((M84=""),(N84="")),IF(OR(($J84="Semana 1"),($J84="Semana 2"),($J84="Semana 3")),INDEX(Calendario!$D$3:$H$55,MATCH(O$4,Calendario!$A$3:$A$55,0),MATCH($I84,Calendario!$D$2:$H$2,0)),""),"")))),IF($K84=2,IF(N84="",IF(OR(($J84="Semana 1"),($J84="Semana 2")),INDEX(Calendario!$D$3:$H$55,MATCH(O$4,Calendario!$A$3:$A$55,0),MATCH($I84,Calendario!$D$2:$H$2,0)),""),""),IF($K84=3,IF(AND((M84=""),(N84="")),IF(OR(($J84="Semana 1"),($J84="Semana 2")),INDEX(Calendario!$D$3:$H$55,MATCH(O$4,Calendario!$A$3:$A$55,0),MATCH($I84,Calendario!$D$2:$H$2,0)),""),""),IF($K84=4,IF(AND((M84=""),(N84="")),IF(OR(($J84="Semana 1"),($J84="Semana 2")),INDEX(Calendario!$D$3:$H$55,MATCH(O$4,Calendario!$A$3:$A$55,0),MATCH($I84,Calendario!$D$2:$H$2,0)),""),""))))))))))</f>
        <v>44573</v>
      </c>
      <c r="P84" s="107">
        <f>IF(ISBLANK($I84),"",IF(EXACT(($I84),(PROPER(TEXT(P$3,"dddd")))),"",IF(OR(EXACT(($I84),PROPER(TEXT(P82,"dddd"))),(EXACT(($I84),PROPER(TEXT(P83,"dddd"))))),"",IF(EXACT(P$4,$J84),IF(O84="",IF(OR(($K84=4),($K84=3),($K84=2),($K84=1)),INDEX(Calendario!$D$3:$H$55,MATCH(P$4,Calendario!$A$3:$A$55,0),MATCH($I84,Calendario!$D$2:$H$2,0)),"")),IF($K84=1,IF(AND(M84="",EXACT((P$4),(CONCATENATE(Calendario!$A$1," ",(MID($J84,8,2))+1)))),INDEX(Calendario!$D$3:$H$55,MATCH(P$4,Calendario!$A$3:$A$55,0),MATCH($I84,Calendario!$D$2:$H$2,0)),IF(O84="",IF(EXACT(($I84),(PROPER(TEXT(O$3,"dddd")))),INDEX(Calendario!$D$3:$H$55,MATCH(P$4,Calendario!$A$3:$A$55,0),MATCH($I84,Calendario!$D$2:$H$2,0)),""),INDEX(Calendario!$D$3:$H$55,MATCH(P$4,Calendario!$A$3:$A$55,0),MATCH($I84,Calendario!$D$2:$H$2,0)))),IF(EXACT($M$4,"Semana 1"),IF($K84=2,IF(O84="",IF(OR(($J84="Semana 1"),($J84="Semana 2"),($J84="Semana 3"),($J84="Semana 4")),INDEX(Calendario!$D$3:$H$55,MATCH(P$4,Calendario!$A$3:$A$55,0),MATCH($I84,Calendario!$D$2:$H$2,0)),""),""),IF($K84=3,IF(AND((N84=""),(O84="")),IF(OR(($J84="Semana 1"),($J84="Semana 2"),($J84="Semana 3"),($J84="Semana 4")),INDEX(Calendario!$D$3:$H$55,MATCH(P$4,Calendario!$A$3:$A$55,0),MATCH($I84,Calendario!$D$2:$H$2,0)),""),""),IF($K84=4,IF(AND((M84=""),(N84=""),(O84="")),IF(OR(($J84="Semana 1"),($J84="Semana 2"),($J84="Semana 3"),($J84="Semana 4")),INDEX(Calendario!$D$3:$H$55,MATCH(P$4,Calendario!$A$3:$A$55,0),MATCH($I84,Calendario!$D$2:$H$2,0)),""),"")))),IF($K84=2,IF(O84="",IF(OR(($J84="Semana 1"),($J84="Semana 2"),($J84="Semana 3")),INDEX(Calendario!$D$3:$H$55,MATCH(P$4,Calendario!$A$3:$A$55,0),MATCH($I84,Calendario!$D$2:$H$2,0)),""),""),IF($K84=3,IF(AND((N84=""),(O84="")),IF(OR(($J84="Semana 1"),($J84="Semana 2"),($J84="Semana 3")),INDEX(Calendario!$D$3:$H$55,MATCH(P$4,Calendario!$A$3:$A$55,0),MATCH($I84,Calendario!$D$2:$H$2,0)),""),""),IF($K84=4,IF(AND((M84=""),(N84=""),(O84="")),IF(OR(($J84="Semana 1"),($J84="Semana 2"),($J84="Semana 3")),INDEX(Calendario!$D$3:$H$55,MATCH(P$4,Calendario!$A$3:$A$55,0),MATCH($I84,Calendario!$D$2:$H$2,0)),""),""))))))))))</f>
        <v>44580</v>
      </c>
      <c r="Q84" s="107">
        <f>IF(ISBLANK($I84),"",IF(EXACT(($I84),(PROPER(TEXT(Q$3,"dddd")))),"",IF(OR(EXACT(($I84),PROPER(TEXT(Q82,"dddd"))),(EXACT(($I84),PROPER(TEXT(Q83,"dddd"))))),"",IF(EXACT(Q$4,$J84),IF(P84="",IF(OR(($K84=4),($K84=3),($K84=2),($K84=1)),INDEX(Calendario!$D$3:$H$55,MATCH(Q$4,Calendario!$A$3:$A$55,0),MATCH($I84,Calendario!$D$2:$H$2,0)),"")),IF($K84=1,IF(AND(M84="",EXACT((Q$4),(CONCATENATE(Calendario!$A$1," ",(MID($J84,8,2))+1)))),INDEX(Calendario!$D$3:$H$55,MATCH(Q$4,Calendario!$A$3:$A$55,0),MATCH($I84,Calendario!$D$2:$H$2,0)),IF(P84="","",INDEX(Calendario!$D$3:$H$55,MATCH(Q$4,Calendario!$A$3:$A$55,0),MATCH($I84,Calendario!$D$2:$H$2,0)))),IF(EXACT($M$4,"Semana 1"),IF($K84=2,IF(P84="",IF(OR(($J84="Semana 1"),($J84="Semana 2"),($J84="Semana 3"),($J84="Semana 4"),($J84="Semana 5")),INDEX(Calendario!$D$3:$H$55,MATCH(Q$4,Calendario!$A$3:$A$55,0),MATCH($I84,Calendario!$D$2:$H$2,0)),""),""),IF($K84=3,IF(AND((O84=""),(P84="")),IF(OR(($J84="Semana 1"),($J84="Semana 2"),($J84="Semana 3"),($J84="Semana 4"),($J84="Semana 5")),INDEX(Calendario!$D$3:$H$55,MATCH(Q$4,Calendario!$A$3:$A$55,0),MATCH($I84,Calendario!$D$2:$H$2,0)),""),""),IF($K84=4,IF(AND((N84=""),(O84=""),(P84="")),IF(OR(($J84="Semana 1"),($J84="Semana 2"),($J84="Semana 3"),($J84="Semana 4"),($J84="Semana 5")),INDEX(Calendario!$D$3:$H$55,MATCH(Q$4,Calendario!$A$3:$A$55,0),MATCH($I84,Calendario!$D$2:$H$2,0)),""),"")))),IF($K84=2,IF(P84="",IF(OR(($J84="Semana 1"),($J84="Semana 2"),($J84="Semana 3"),($J84="Semana 4")),INDEX(Calendario!$D$3:$H$55,MATCH(Q$4,Calendario!$A$3:$A$55,0),MATCH($I84,Calendario!$D$2:$H$2,0)),""),""),IF($K84=3,IF(AND((O84=""),(P84="")),IF(OR(($J84="Semana 1"),($J84="Semana 2"),($J84="Semana 3"),($J84="Semana 4")),INDEX(Calendario!$D$3:$H$55,MATCH(Q$4,Calendario!$A$3:$A$55,0),MATCH($I84,Calendario!$D$2:$H$2,0)),""),""),IF($K84=4,IF(AND((N84=""),(O84=""),(P84="")),IF(OR(($J84="Semana 1"),($J84="Semana 2"),($J84="Semana 3"),($J84="Semana 4")),INDEX(Calendario!$D$3:$H$55,MATCH(Q$4,Calendario!$A$3:$A$55,0),MATCH($I84,Calendario!$D$2:$H$2,0)),""),""))))))))))</f>
        <v>44587</v>
      </c>
      <c r="R84" s="108">
        <f>IF(ISBLANK($I84),"",IF(EXACT(($I84),(PROPER(TEXT(R$3,"dddd")))),"",IF(OR(EXACT(($I84),PROPER(TEXT(R82,"dddd"))),(EXACT(($I84),PROPER(TEXT(R83,"dddd"))))),"",IF(EXACT(R$4,$J84),IF(Q84="",IF(OR(($K84=4),($K84=3),($K84=2),($K84=1)),INDEX(Calendario!$D$3:$H$55,MATCH(R$4,Calendario!$A$3:$A$55,0),MATCH($I84,Calendario!$D$2:$H$2,0)),"")),IF($K84=1,IF(AND(N84="",EXACT((R$4),(CONCATENATE(Calendario!$A$1," ",(MID($J84,8,2))+1)))),INDEX(Calendario!$D$3:$H$55,MATCH(R$4,Calendario!$A$3:$A$55,0),MATCH($I84,Calendario!$D$2:$H$2,0)),IF(Q84="","",INDEX(Calendario!$D$3:$H$55,MATCH(R$4,Calendario!$A$3:$A$55,0),MATCH($I84,Calendario!$D$2:$H$2,0)))),IF(EXACT($M$4,"Semana 1"),IF($K84=2,IF(Q84="",IF(OR(($J84="Semana 1"),($J84="Semana 2"),($J84="Semana 3"),($J84="Semana 4"),($J84="Semana 5"),($J84="Semana 6")),INDEX(Calendario!$D$3:$H$55,MATCH(R$4,Calendario!$A$3:$A$55,0),MATCH($I84,Calendario!$D$2:$H$2,0)),""),""),IF($K84=3,IF(AND((P84=""),(Q84="")),IF(OR(($J84="Semana 1"),($J84="Semana 2"),($J84="Semana 3"),($J84="Semana 4"),($J84="Semana 5"),($J84="Semana 6")),INDEX(Calendario!$D$3:$H$55,MATCH(R$4,Calendario!$A$3:$A$55,0),MATCH($I84,Calendario!$D$2:$H$2,0)),""),""),IF($K84=4,IF(AND((O84=""),(P84=""),(Q84="")),IF(OR(($J84="Semana 1"),($J84="Semana 2"),($J84="Semana 3"),($J84="Semana 4"),($J84="Semana 5"),($J84="Semana 6")),INDEX(Calendario!$D$3:$H$55,MATCH(R$4,Calendario!$A$3:$A$55,0),MATCH($I84,Calendario!$D$2:$H$2,0)),""),"")))),IF($K84=2,IF(Q84="",IF(OR(($J84="Semana 1"),($J84="Semana 2"),($J84="Semana 3"),($J84="Semana 4"),($J84="Semana 5")),INDEX(Calendario!$D$3:$H$55,MATCH(R$4,Calendario!$A$3:$A$55,0),MATCH($I84,Calendario!$D$2:$H$2,0)),""),""),IF($K84=3,IF(AND((P84=""),(Q84="")),IF(OR(($J84="Semana 1"),($J84="Semana 2"),($J84="Semana 3"),($J84="Semana 4"),($J84="Semana 5")),INDEX(Calendario!$D$3:$H$55,MATCH(R$4,Calendario!$A$3:$A$55,0),MATCH($I84,Calendario!$D$2:$H$2,0)),""),""),IF($K84=4,IF(AND((O84=""),(P84=""),(Q84="")),IF(OR(($J84="Semana 1"),($J84="Semana 2"),($J84="Semana 3"),($J84="Semana 4"),($J84="Semana 5")),INDEX(Calendario!$D$3:$H$55,MATCH(R$4,Calendario!$A$3:$A$55,0),MATCH($I84,Calendario!$D$2:$H$2,0)),""),""))))))))))</f>
        <v>44594</v>
      </c>
      <c r="S84" s="108">
        <f>IF(ISBLANK($I84),"",IF(EXACT(($I84),(PROPER(TEXT(S$3,"dddd")))),"",IF(OR(EXACT(($I84),PROPER(TEXT(S82,"dddd"))),(EXACT(($I84),PROPER(TEXT(S83,"dddd"))))),"",IF(EXACT(S$4,$J84),IF(R84="",IF(OR(($K84=4),($K84=3),($K84=2),($K84=1)),INDEX(Calendario!$D$3:$H$55,MATCH(S$4,Calendario!$A$3:$A$55,0),MATCH($I84,Calendario!$D$2:$H$2,0)),"")),IF($K84=1,IF(AND(O84="",EXACT((S$4),(CONCATENATE(Calendario!$A$1," ",(MID($J84,8,2))+1)))),INDEX(Calendario!$D$3:$H$55,MATCH(S$4,Calendario!$A$3:$A$55,0),MATCH($I84,Calendario!$D$2:$H$2,0)),IF(R84="",IF(EXACT(($I84),(PROPER(TEXT(R$3,"dddd")))),INDEX(Calendario!$D$3:$H$55,MATCH(S$4,Calendario!$A$3:$A$55,0),MATCH($I84,Calendario!$D$2:$H$2,0)),""),INDEX(Calendario!$D$3:$H$55,MATCH(S$4,Calendario!$A$3:$A$55,0),MATCH($I84,Calendario!$D$2:$H$2,0)))),IF(EXACT($M$4,"Semana 1"),IF($K84=2,IF(R84="",IF(OR(($J84="Semana 1"),($J84="Semana 2"),($J84="Semana 3"),($J84="Semana 4"),($J84="Semana 5"),($J84="Semana 6"),($J84="Semana 7")),INDEX(Calendario!$D$3:$H$55,MATCH(S$4,Calendario!$A$3:$A$55,0),MATCH($I84,Calendario!$D$2:$H$2,0)),""),""),IF($K84=3,IF(AND((Q84=""),(R84="")),IF(OR(($J84="Semana 1"),($J84="Semana 2"),($J84="Semana 3"),($J84="Semana 4"),($J84="Semana 5"),($J84="Semana 6"),($J84="Semana 7")),INDEX(Calendario!$D$3:$H$55,MATCH(S$4,Calendario!$A$3:$A$55,0),MATCH($I84,Calendario!$D$2:$H$2,0)),""),""),IF($K84=4,IF(AND((P84=""),(Q84=""),(R84="")),IF(OR(($J84="Semana 1"),($J84="Semana 2"),($J84="Semana 3"),($J84="Semana 4"),($J84="Semana 5"),($J84="Semana 6"),($J84="Semana 7")),INDEX(Calendario!$D$3:$H$55,MATCH(S$4,Calendario!$A$3:$A$55,0),MATCH($I84,Calendario!$D$2:$H$2,0)),""),"")))),IF($K84=2,IF(R84="",IF(OR(($J84="Semana 1"),($J84="Semana 2"),($J84="Semana 3"),($J84="Semana 4"),($J84="Semana 5"),($J84="Semana 6")),INDEX(Calendario!$D$3:$H$55,MATCH(S$4,Calendario!$A$3:$A$55,0),MATCH($I84,Calendario!$D$2:$H$2,0)),""),""),IF($K84=3,IF(AND((Q84=""),(R84="")),IF(OR(($J84="Semana 1"),($J84="Semana 2"),($J84="Semana 3"),($J84="Semana 4"),($J84="Semana 5"),($J84="Semana 6")),INDEX(Calendario!$D$3:$H$55,MATCH(S$4,Calendario!$A$3:$A$55,0),MATCH($I84,Calendario!$D$2:$H$2,0)),""),""),IF($K84=4,IF(AND((P84=""),(Q84=""),(R84="")),IF(OR(($J84="Semana 1"),($J84="Semana 2"),($J84="Semana 3"),($J84="Semana 4"),($J84="Semana 5"),($J84="Semana 6")),INDEX(Calendario!$D$3:$H$55,MATCH(S$4,Calendario!$A$3:$A$55,0),MATCH($I84,Calendario!$D$2:$H$2,0)),""),""))))))))))</f>
        <v>44601</v>
      </c>
      <c r="T84" s="108">
        <f>IF(ISBLANK($I84),"",IF(EXACT(($I84),(PROPER(TEXT(T$3,"dddd")))),"",IF(OR(EXACT(($I84),PROPER(TEXT(T82,"dddd"))),(EXACT(($I84),PROPER(TEXT(T83,"dddd"))))),"",IF(EXACT(T$4,$J84),IF(S84="",IF(OR(($K84=4),($K84=3),($K84=2),($K84=1)),INDEX(Calendario!$D$3:$H$55,MATCH(T$4,Calendario!$A$3:$A$55,0),MATCH($I84,Calendario!$D$2:$H$2,0)),"")),IF($K84=1,IF(AND(P84="",EXACT((T$4),(CONCATENATE(Calendario!$A$1," ",(MID($J84,8,2))+1)))),INDEX(Calendario!$D$3:$H$55,MATCH(T$4,Calendario!$A$3:$A$55,0),MATCH($I84,Calendario!$D$2:$H$2,0)),IF(S84="",IF(EXACT(($I84),(PROPER(TEXT(S$3,"dddd")))),INDEX(Calendario!$D$3:$H$55,MATCH(T$4,Calendario!$A$3:$A$55,0),MATCH($I84,Calendario!$D$2:$H$2,0)),""),INDEX(Calendario!$D$3:$H$55,MATCH(T$4,Calendario!$A$3:$A$55,0),MATCH($I84,Calendario!$D$2:$H$2,0)))),IF(EXACT($M$4,"Semana 1"),IF($K84=2,IF(S84="",IF(OR(($J84="Semana 1"),($J84="Semana 2"),($J84="Semana 3"),($J84="Semana 4"),($J84="Semana 5"),($J84="Semana 6"),($J84="Semana 7"),($J84="Semana 8")),INDEX(Calendario!$D$3:$H$55,MATCH(T$4,Calendario!$A$3:$A$55,0),MATCH($I84,Calendario!$D$2:$H$2,0)),""),""),IF($K84=3,IF(AND((R84=""),(S84="")),IF(OR(($J84="Semana 1"),($J84="Semana 2"),($J84="Semana 3"),($J84="Semana 4"),($J84="Semana 5"),($J84="Semana 6"),($J84="Semana 7"),($J84="Semana 8")),INDEX(Calendario!$D$3:$H$55,MATCH(T$4,Calendario!$A$3:$A$55,0),MATCH($I84,Calendario!$D$2:$H$2,0)),""),""),IF($K84=4,IF(AND((Q84=""),(R84=""),(S84="")),IF(OR(($J84="Semana 1"),($J84="Semana 2"),($J84="Semana 3"),($J84="Semana 4"),($J84="Semana 5"),($J84="Semana 6"),($J84="Semana 7"),($J84="Semana 8")),INDEX(Calendario!$D$3:$H$55,MATCH(T$4,Calendario!$A$3:$A$55,0),MATCH($I84,Calendario!$D$2:$H$2,0)),""),"")))),IF($K84=2,IF(S84="",IF(OR(($J84="Semana 1"),($J84="Semana 2"),($J84="Semana 3"),($J84="Semana 4"),($J84="Semana 5"),($J84="Semana 6"),($J84="Semana 7")),INDEX(Calendario!$D$3:$H$55,MATCH(T$4,Calendario!$A$3:$A$55,0),MATCH($I84,Calendario!$D$2:$H$2,0)),""),""),IF($K84=3,IF(AND((R84=""),(S84="")),IF(OR(($J84="Semana 1"),($J84="Semana 2"),($J84="Semana 3"),($J84="Semana 4"),($J84="Semana 5"),($J84="Semana 6"),($J84="Semana 7")),INDEX(Calendario!$D$3:$H$55,MATCH(T$4,Calendario!$A$3:$A$55,0),MATCH($I84,Calendario!$D$2:$H$2,0)),""),""),IF($K84=4,IF(AND((Q84=""),(R84=""),(S84="")),IF(OR(($J84="Semana 1"),($J84="Semana 2"),($J84="Semana 3"),($J84="Semana 4"),($J84="Semana 5"),($J84="Semana 6"),($J84="Semana 7")),INDEX(Calendario!$D$3:$H$55,MATCH(T$4,Calendario!$A$3:$A$55,0),MATCH($I84,Calendario!$D$2:$H$2,0)),""),""))))))))))</f>
        <v>44608</v>
      </c>
      <c r="U84" s="108">
        <f>IF(ISBLANK($I84),"",IF(OR(EXACT(($I84),PROPER(TEXT(U83,"dddd"))),(EXACT(($I84),PROPER(TEXT(U82,"dddd"))))),"",IF(EXACT(($I84),(PROPER(TEXT(U$3,"dddd")))),"",IF($K84=1,INDEX(Calendario!$D$3:$H$55,MATCH(U$4,Calendario!$A$3:$A$55,0),MATCH($I84,Calendario!$D$2:$H$2,0)),IF($K84=2,IF(T84="",INDEX(Calendario!$D$3:$H$55,MATCH(U$4,Calendario!$A$3:$A$55,0),MATCH($I84,Calendario!$D$2:$H$2,0)),""),IF($K84=3,IF(AND((S84=""),(T84="")),INDEX(Calendario!$D$3:$H$55,MATCH(U$4,Calendario!$A$3:$A$55,0),MATCH($I84,Calendario!$D$2:$H$2,0)),""),IF($K84=4,IF(AND((R84=""),(S84=""),(T84="")),INDEX(Calendario!$D$3:$H$55,MATCH(U$4,Calendario!$A$3:$A$55,0),MATCH($I84,Calendario!$D$2:$H$2,0)),""))))))))</f>
        <v>44615</v>
      </c>
      <c r="V84" s="107">
        <f>IF(ISBLANK($I84),"",IF(OR(EXACT(($I84),PROPER(TEXT(V83,"dddd"))),(EXACT(($I84),PROPER(TEXT(V82,"dddd"))))),"",IF(EXACT(($I84),(PROPER(TEXT(V$3,"dddd")))),"",IF($K84=1,INDEX(Calendario!$D$3:$H$55,MATCH(V$4,Calendario!$A$3:$A$55,0),MATCH($I84,Calendario!$D$2:$H$2,0)),IF($K84=2,IF(U84="",INDEX(Calendario!$D$3:$H$55,MATCH(V$4,Calendario!$A$3:$A$55,0),MATCH($I84,Calendario!$D$2:$H$2,0)),""),IF($K84=3,IF(AND((T84=""),(U84="")),INDEX(Calendario!$D$3:$H$55,MATCH(V$4,Calendario!$A$3:$A$55,0),MATCH($I84,Calendario!$D$2:$H$2,0)),""),IF($K84=4,IF(AND((S84=""),(T84=""),(U84="")),INDEX(Calendario!$D$3:$H$55,MATCH(V$4,Calendario!$A$3:$A$55,0),MATCH($I84,Calendario!$D$2:$H$2,0)),""))))))))</f>
        <v>44622</v>
      </c>
      <c r="W84" s="107">
        <f>IF(ISBLANK($I84),"",IF(OR(EXACT(($I84),PROPER(TEXT(W83,"dddd"))),(EXACT(($I84),PROPER(TEXT(W82,"dddd"))))),"",IF(EXACT(($I84),(PROPER(TEXT(W$3,"dddd")))),"",IF($K84=1,INDEX(Calendario!$D$3:$H$55,MATCH(W$4,Calendario!$A$3:$A$55,0),MATCH($I84,Calendario!$D$2:$H$2,0)),IF($K84=2,IF(V84="",INDEX(Calendario!$D$3:$H$55,MATCH(W$4,Calendario!$A$3:$A$55,0),MATCH($I84,Calendario!$D$2:$H$2,0)),""),IF($K84=3,IF(AND((U84=""),(V84="")),INDEX(Calendario!$D$3:$H$55,MATCH(W$4,Calendario!$A$3:$A$55,0),MATCH($I84,Calendario!$D$2:$H$2,0)),""),IF($K84=4,IF(AND((T84=""),(U84=""),(V84="")),INDEX(Calendario!$D$3:$H$55,MATCH(W$4,Calendario!$A$3:$A$55,0),MATCH($I84,Calendario!$D$2:$H$2,0)),""))))))))</f>
        <v>44629</v>
      </c>
      <c r="X84" s="107">
        <f>IF(ISBLANK($I84),"",IF(OR(EXACT(($I84),PROPER(TEXT(X83,"dddd"))),(EXACT(($I84),PROPER(TEXT(X82,"dddd"))))),"",IF(EXACT(($I84),(PROPER(TEXT(X$3,"dddd")))),"",IF($K84=1,INDEX(Calendario!$D$3:$H$55,MATCH(X$4,Calendario!$A$3:$A$55,0),MATCH($I84,Calendario!$D$2:$H$2,0)),IF($K84=2,IF(W84="",INDEX(Calendario!$D$3:$H$55,MATCH(X$4,Calendario!$A$3:$A$55,0),MATCH($I84,Calendario!$D$2:$H$2,0)),""),IF($K84=3,IF(AND((V84=""),(W84="")),INDEX(Calendario!$D$3:$H$55,MATCH(X$4,Calendario!$A$3:$A$55,0),MATCH($I84,Calendario!$D$2:$H$2,0)),""),IF($K84=4,IF(AND((U84=""),(V84=""),(W84="")),INDEX(Calendario!$D$3:$H$55,MATCH(X$4,Calendario!$A$3:$A$55,0),MATCH($I84,Calendario!$D$2:$H$2,0)),""))))))))</f>
        <v>44636</v>
      </c>
      <c r="Y84" s="107">
        <f>IF(ISBLANK($I84),"",IF(OR(EXACT(($I84),PROPER(TEXT(Y83,"dddd"))),(EXACT(($I84),PROPER(TEXT(Y82,"dddd"))))),"",IF(EXACT(($I84),(PROPER(TEXT(Y$3,"dddd")))),"",IF($K84=1,INDEX(Calendario!$D$3:$H$55,MATCH(Y$4,Calendario!$A$3:$A$55,0),MATCH($I84,Calendario!$D$2:$H$2,0)),IF($K84=2,IF(X84="",INDEX(Calendario!$D$3:$H$55,MATCH(Y$4,Calendario!$A$3:$A$55,0),MATCH($I84,Calendario!$D$2:$H$2,0)),""),IF($K84=3,IF(AND((W84=""),(X84="")),INDEX(Calendario!$D$3:$H$55,MATCH(Y$4,Calendario!$A$3:$A$55,0),MATCH($I84,Calendario!$D$2:$H$2,0)),""),IF($K84=4,IF(AND((V84=""),(W84=""),(X84="")),INDEX(Calendario!$D$3:$H$55,MATCH(Y$4,Calendario!$A$3:$A$55,0),MATCH($I84,Calendario!$D$2:$H$2,0)),""))))))))</f>
        <v>44643</v>
      </c>
      <c r="Z84" s="107">
        <f>IF(ISBLANK($I84),"",IF(OR(EXACT(($I84),PROPER(TEXT(Z83,"dddd"))),(EXACT(($I84),PROPER(TEXT(Z82,"dddd"))))),"",IF(EXACT(($I84),(PROPER(TEXT(Z$3,"dddd")))),"",IF($K84=1,INDEX(Calendario!$D$3:$H$55,MATCH(Z$4,Calendario!$A$3:$A$55,0),MATCH($I84,Calendario!$D$2:$H$2,0)),IF($K84=2,IF(Y84="",INDEX(Calendario!$D$3:$H$55,MATCH(Z$4,Calendario!$A$3:$A$55,0),MATCH($I84,Calendario!$D$2:$H$2,0)),""),IF($K84=3,IF(AND((X84=""),(Y84="")),INDEX(Calendario!$D$3:$H$55,MATCH(Z$4,Calendario!$A$3:$A$55,0),MATCH($I84,Calendario!$D$2:$H$2,0)),""),IF($K84=4,IF(AND((W84=""),(X84=""),(Y84="")),INDEX(Calendario!$D$3:$H$55,MATCH(Z$4,Calendario!$A$3:$A$55,0),MATCH($I84,Calendario!$D$2:$H$2,0)),""))))))))</f>
        <v>44650</v>
      </c>
      <c r="AA84" s="108">
        <f>IF(ISBLANK($I84),"",IF(OR(EXACT(($I84),PROPER(TEXT(AA83,"dddd"))),(EXACT(($I84),PROPER(TEXT(AA82,"dddd"))))),"",IF(EXACT(($I84),(PROPER(TEXT(AA$3,"dddd")))),"",IF($K84=1,INDEX(Calendario!$D$3:$H$55,MATCH(AA$4,Calendario!$A$3:$A$55,0),MATCH($I84,Calendario!$D$2:$H$2,0)),IF($K84=2,IF(Z84="",INDEX(Calendario!$D$3:$H$55,MATCH(AA$4,Calendario!$A$3:$A$55,0),MATCH($I84,Calendario!$D$2:$H$2,0)),""),IF($K84=3,IF(AND((Y84=""),(Z84="")),INDEX(Calendario!$D$3:$H$55,MATCH(AA$4,Calendario!$A$3:$A$55,0),MATCH($I84,Calendario!$D$2:$H$2,0)),""),IF($K84=4,IF(AND((X84=""),(Y84=""),(Z84="")),INDEX(Calendario!$D$3:$H$55,MATCH(AA$4,Calendario!$A$3:$A$55,0),MATCH($I84,Calendario!$D$2:$H$2,0)),""))))))))</f>
        <v>44657</v>
      </c>
      <c r="AB84" s="108">
        <f>IF(ISBLANK($I84),"",IF(OR(EXACT(($I84),PROPER(TEXT(AB83,"dddd"))),(EXACT(($I84),PROPER(TEXT(AB82,"dddd"))))),"",IF(EXACT(($I84),(PROPER(TEXT(AB$3,"dddd")))),"",IF($K84=1,INDEX(Calendario!$D$3:$H$55,MATCH(AB$4,Calendario!$A$3:$A$55,0),MATCH($I84,Calendario!$D$2:$H$2,0)),IF($K84=2,IF(AA84="",INDEX(Calendario!$D$3:$H$55,MATCH(AB$4,Calendario!$A$3:$A$55,0),MATCH($I84,Calendario!$D$2:$H$2,0)),""),IF($K84=3,IF(AND((Z84=""),(AA84="")),INDEX(Calendario!$D$3:$H$55,MATCH(AB$4,Calendario!$A$3:$A$55,0),MATCH($I84,Calendario!$D$2:$H$2,0)),""),IF($K84=4,IF(AND((Y84=""),(Z84=""),(AA84="")),INDEX(Calendario!$D$3:$H$55,MATCH(AB$4,Calendario!$A$3:$A$55,0),MATCH($I84,Calendario!$D$2:$H$2,0)),""))))))))</f>
        <v>44664</v>
      </c>
      <c r="AC84" s="108">
        <f>IF(ISBLANK($I84),"",IF(OR(EXACT(($I84),PROPER(TEXT(AC83,"dddd"))),(EXACT(($I84),PROPER(TEXT(AC82,"dddd"))))),"",IF(EXACT(($I84),(PROPER(TEXT(AC$3,"dddd")))),"",IF($K84=1,INDEX(Calendario!$D$3:$H$55,MATCH(AC$4,Calendario!$A$3:$A$55,0),MATCH($I84,Calendario!$D$2:$H$2,0)),IF($K84=2,IF(AB84="",INDEX(Calendario!$D$3:$H$55,MATCH(AC$4,Calendario!$A$3:$A$55,0),MATCH($I84,Calendario!$D$2:$H$2,0)),""),IF($K84=3,IF(AND((AA84=""),(AB84="")),INDEX(Calendario!$D$3:$H$55,MATCH(AC$4,Calendario!$A$3:$A$55,0),MATCH($I84,Calendario!$D$2:$H$2,0)),""),IF($K84=4,IF(AND((Z84=""),(AA84=""),(AB84="")),INDEX(Calendario!$D$3:$H$55,MATCH(AC$4,Calendario!$A$3:$A$55,0),MATCH($I84,Calendario!$D$2:$H$2,0)),""))))))))</f>
        <v>44671</v>
      </c>
      <c r="AD84" s="108">
        <f>IF(ISBLANK($I84),"",IF(OR(EXACT(($I84),PROPER(TEXT(AD83,"dddd"))),(EXACT(($I84),PROPER(TEXT(AD82,"dddd"))))),"",IF(EXACT(($I84),(PROPER(TEXT(AD$3,"dddd")))),"",IF($K84=1,INDEX(Calendario!$D$3:$H$55,MATCH(AD$4,Calendario!$A$3:$A$55,0),MATCH($I84,Calendario!$D$2:$H$2,0)),IF($K84=2,IF(AC84="",INDEX(Calendario!$D$3:$H$55,MATCH(AD$4,Calendario!$A$3:$A$55,0),MATCH($I84,Calendario!$D$2:$H$2,0)),""),IF($K84=3,IF(AND((AB84=""),(AC84="")),INDEX(Calendario!$D$3:$H$55,MATCH(AD$4,Calendario!$A$3:$A$55,0),MATCH($I84,Calendario!$D$2:$H$2,0)),""),IF($K84=4,IF(AND((AA84=""),(AB84=""),(AC84="")),INDEX(Calendario!$D$3:$H$55,MATCH(AD$4,Calendario!$A$3:$A$55,0),MATCH($I84,Calendario!$D$2:$H$2,0)),""))))))))</f>
        <v>44678</v>
      </c>
      <c r="AE84" s="107">
        <f>IF(ISBLANK($I84),"",IF(OR(EXACT(($I84),PROPER(TEXT(AE83,"dddd"))),(EXACT(($I84),PROPER(TEXT(AE82,"dddd"))))),"",IF(EXACT(($I84),(PROPER(TEXT(AE$3,"dddd")))),"",IF($K84=1,INDEX(Calendario!$D$3:$H$55,MATCH(AE$4,Calendario!$A$3:$A$55,0),MATCH($I84,Calendario!$D$2:$H$2,0)),IF($K84=2,IF(AD84="",INDEX(Calendario!$D$3:$H$55,MATCH(AE$4,Calendario!$A$3:$A$55,0),MATCH($I84,Calendario!$D$2:$H$2,0)),""),IF($K84=3,IF(AND((AC84=""),(AD84="")),INDEX(Calendario!$D$3:$H$55,MATCH(AE$4,Calendario!$A$3:$A$55,0),MATCH($I84,Calendario!$D$2:$H$2,0)),""),IF($K84=4,IF(AND((AB84=""),(AC84=""),(AD84="")),INDEX(Calendario!$D$3:$H$55,MATCH(AE$4,Calendario!$A$3:$A$55,0),MATCH($I84,Calendario!$D$2:$H$2,0)),""))))))))</f>
        <v>44685</v>
      </c>
      <c r="AF84" s="107">
        <f>IF(ISBLANK($I84),"",IF(OR(EXACT(($I84),PROPER(TEXT(AF83,"dddd"))),(EXACT(($I84),PROPER(TEXT(AF82,"dddd"))))),"",IF(EXACT(($I84),(PROPER(TEXT(AF$3,"dddd")))),"",IF($K84=1,INDEX(Calendario!$D$3:$H$55,MATCH(AF$4,Calendario!$A$3:$A$55,0),MATCH($I84,Calendario!$D$2:$H$2,0)),IF($K84=2,IF(AE84="",INDEX(Calendario!$D$3:$H$55,MATCH(AF$4,Calendario!$A$3:$A$55,0),MATCH($I84,Calendario!$D$2:$H$2,0)),""),IF($K84=3,IF(AND((AD84=""),(AE84="")),INDEX(Calendario!$D$3:$H$55,MATCH(AF$4,Calendario!$A$3:$A$55,0),MATCH($I84,Calendario!$D$2:$H$2,0)),""),IF($K84=4,IF(AND((AC84=""),(AD84=""),(AE84="")),INDEX(Calendario!$D$3:$H$55,MATCH(AF$4,Calendario!$A$3:$A$55,0),MATCH($I84,Calendario!$D$2:$H$2,0)),""))))))))</f>
        <v>44692</v>
      </c>
      <c r="AG84" s="107">
        <f>IF(ISBLANK($I84),"",IF(OR(EXACT(($I84),PROPER(TEXT(AG83,"dddd"))),(EXACT(($I84),PROPER(TEXT(AG82,"dddd"))))),"",IF(EXACT(($I84),(PROPER(TEXT(AG$3,"dddd")))),"",IF($K84=1,INDEX(Calendario!$D$3:$H$55,MATCH(AG$4,Calendario!$A$3:$A$55,0),MATCH($I84,Calendario!$D$2:$H$2,0)),IF($K84=2,IF(AF84="",INDEX(Calendario!$D$3:$H$55,MATCH(AG$4,Calendario!$A$3:$A$55,0),MATCH($I84,Calendario!$D$2:$H$2,0)),""),IF($K84=3,IF(AND((AE84=""),(AF84="")),INDEX(Calendario!$D$3:$H$55,MATCH(AG$4,Calendario!$A$3:$A$55,0),MATCH($I84,Calendario!$D$2:$H$2,0)),""),IF($K84=4,IF(AND((AD84=""),(AE84=""),(AF84="")),INDEX(Calendario!$D$3:$H$55,MATCH(AG$4,Calendario!$A$3:$A$55,0),MATCH($I84,Calendario!$D$2:$H$2,0)),""))))))))</f>
        <v>44699</v>
      </c>
      <c r="AH84" s="107">
        <f>IF(ISBLANK($I84),"",IF(OR(EXACT(($I84),PROPER(TEXT(AH83,"dddd"))),(EXACT(($I84),PROPER(TEXT(AH82,"dddd"))))),"",IF(EXACT(($I84),(PROPER(TEXT(AH$3,"dddd")))),"",IF($K84=1,INDEX(Calendario!$D$3:$H$55,MATCH(AH$4,Calendario!$A$3:$A$55,0),MATCH($I84,Calendario!$D$2:$H$2,0)),IF($K84=2,IF(AG84="",INDEX(Calendario!$D$3:$H$55,MATCH(AH$4,Calendario!$A$3:$A$55,0),MATCH($I84,Calendario!$D$2:$H$2,0)),""),IF($K84=3,IF(AND((AF84=""),(AG84="")),INDEX(Calendario!$D$3:$H$55,MATCH(AH$4,Calendario!$A$3:$A$55,0),MATCH($I84,Calendario!$D$2:$H$2,0)),""),IF($K84=4,IF(AND((AE84=""),(AF84=""),(AG84="")),INDEX(Calendario!$D$3:$H$55,MATCH(AH$4,Calendario!$A$3:$A$55,0),MATCH($I84,Calendario!$D$2:$H$2,0)),""))))))))</f>
        <v>44706</v>
      </c>
      <c r="AI84" s="108">
        <f>IF(ISBLANK($I84),"",IF(OR(EXACT(($I84),PROPER(TEXT(AI83,"dddd"))),(EXACT(($I84),PROPER(TEXT(AI82,"dddd"))))),"",IF(EXACT(($I84),(PROPER(TEXT(AI$3,"dddd")))),"",IF($K84=1,INDEX(Calendario!$D$3:$H$55,MATCH(AI$4,Calendario!$A$3:$A$55,0),MATCH($I84,Calendario!$D$2:$H$2,0)),IF($K84=2,IF(AH84="",INDEX(Calendario!$D$3:$H$55,MATCH(AI$4,Calendario!$A$3:$A$55,0),MATCH($I84,Calendario!$D$2:$H$2,0)),""),IF($K84=3,IF(AND((AG84=""),(AH84="")),INDEX(Calendario!$D$3:$H$55,MATCH(AI$4,Calendario!$A$3:$A$55,0),MATCH($I84,Calendario!$D$2:$H$2,0)),""),IF($K84=4,IF(AND((AF84=""),(AG84=""),(AH84="")),INDEX(Calendario!$D$3:$H$55,MATCH(AI$4,Calendario!$A$3:$A$55,0),MATCH($I84,Calendario!$D$2:$H$2,0)),""))))))))</f>
        <v>44713</v>
      </c>
      <c r="AJ84" s="108">
        <f>IF(ISBLANK($I84),"",IF(OR(EXACT(($I84),PROPER(TEXT(AJ83,"dddd"))),(EXACT(($I84),PROPER(TEXT(AJ82,"dddd"))))),"",IF(EXACT(($I84),(PROPER(TEXT(AJ$3,"dddd")))),"",IF($K84=1,INDEX(Calendario!$D$3:$H$55,MATCH(AJ$4,Calendario!$A$3:$A$55,0),MATCH($I84,Calendario!$D$2:$H$2,0)),IF($K84=2,IF(AI84="",INDEX(Calendario!$D$3:$H$55,MATCH(AJ$4,Calendario!$A$3:$A$55,0),MATCH($I84,Calendario!$D$2:$H$2,0)),""),IF($K84=3,IF(AND((AH84=""),(AI84="")),INDEX(Calendario!$D$3:$H$55,MATCH(AJ$4,Calendario!$A$3:$A$55,0),MATCH($I84,Calendario!$D$2:$H$2,0)),""),IF($K84=4,IF(AND((AG84=""),(AH84=""),(AI84="")),INDEX(Calendario!$D$3:$H$55,MATCH(AJ$4,Calendario!$A$3:$A$55,0),MATCH($I84,Calendario!$D$2:$H$2,0)),""))))))))</f>
        <v>44720</v>
      </c>
      <c r="AK84" s="108">
        <f>IF(ISBLANK($I84),"",IF(OR(EXACT(($I84),PROPER(TEXT(AK83,"dddd"))),(EXACT(($I84),PROPER(TEXT(AK82,"dddd"))))),"",IF(EXACT(($I84),(PROPER(TEXT(AK$3,"dddd")))),"",IF($K84=1,INDEX(Calendario!$D$3:$H$55,MATCH(AK$4,Calendario!$A$3:$A$55,0),MATCH($I84,Calendario!$D$2:$H$2,0)),IF($K84=2,IF(AJ84="",INDEX(Calendario!$D$3:$H$55,MATCH(AK$4,Calendario!$A$3:$A$55,0),MATCH($I84,Calendario!$D$2:$H$2,0)),""),IF($K84=3,IF(AND((AI84=""),(AJ84="")),INDEX(Calendario!$D$3:$H$55,MATCH(AK$4,Calendario!$A$3:$A$55,0),MATCH($I84,Calendario!$D$2:$H$2,0)),""),IF($K84=4,IF(AND((AH84=""),(AI84=""),(AJ84="")),INDEX(Calendario!$D$3:$H$55,MATCH(AK$4,Calendario!$A$3:$A$55,0),MATCH($I84,Calendario!$D$2:$H$2,0)),""))))))))</f>
        <v>44727</v>
      </c>
      <c r="AL84" s="108">
        <f>IF(ISBLANK($I84),"",IF(OR(EXACT(($I84),PROPER(TEXT(AL83,"dddd"))),(EXACT(($I84),PROPER(TEXT(AL82,"dddd"))))),"",IF(EXACT(($I84),(PROPER(TEXT(AL$3,"dddd")))),"",IF($K84=1,INDEX(Calendario!$D$3:$H$55,MATCH(AL$4,Calendario!$A$3:$A$55,0),MATCH($I84,Calendario!$D$2:$H$2,0)),IF($K84=2,IF(AK84="",INDEX(Calendario!$D$3:$H$55,MATCH(AL$4,Calendario!$A$3:$A$55,0),MATCH($I84,Calendario!$D$2:$H$2,0)),""),IF($K84=3,IF(AND((AJ84=""),(AK84="")),INDEX(Calendario!$D$3:$H$55,MATCH(AL$4,Calendario!$A$3:$A$55,0),MATCH($I84,Calendario!$D$2:$H$2,0)),""),IF($K84=4,IF(AND((AI84=""),(AJ84=""),(AK84="")),INDEX(Calendario!$D$3:$H$55,MATCH(AL$4,Calendario!$A$3:$A$55,0),MATCH($I84,Calendario!$D$2:$H$2,0)),""))))))))</f>
        <v>44734</v>
      </c>
      <c r="AM84" s="108">
        <f>IF(ISBLANK($I84),"",IF(OR(EXACT(($I84),PROPER(TEXT(AM83,"dddd"))),(EXACT(($I84),PROPER(TEXT(AM82,"dddd"))))),"",IF(EXACT(($I84),(PROPER(TEXT(AM$3,"dddd")))),"",IF($K84=1,INDEX(Calendario!$D$3:$H$55,MATCH(AM$4,Calendario!$A$3:$A$55,0),MATCH($I84,Calendario!$D$2:$H$2,0)),IF($K84=2,IF(AL84="",INDEX(Calendario!$D$3:$H$55,MATCH(AM$4,Calendario!$A$3:$A$55,0),MATCH($I84,Calendario!$D$2:$H$2,0)),""),IF($K84=3,IF(AND((AK84=""),(AL84="")),INDEX(Calendario!$D$3:$H$55,MATCH(AM$4,Calendario!$A$3:$A$55,0),MATCH($I84,Calendario!$D$2:$H$2,0)),""),IF($K84=4,IF(AND((AJ84=""),(AK84=""),(AL84="")),INDEX(Calendario!$D$3:$H$55,MATCH(AM$4,Calendario!$A$3:$A$55,0),MATCH($I84,Calendario!$D$2:$H$2,0)),""))))))))</f>
        <v>44741</v>
      </c>
      <c r="AN84" s="107">
        <f>IF(ISBLANK($I84),"",IF(OR(EXACT(($I84),PROPER(TEXT(AN83,"dddd"))),(EXACT(($I84),PROPER(TEXT(AN82,"dddd"))))),"",IF(EXACT(($I84),(PROPER(TEXT(AN$3,"dddd")))),"",IF($K84=1,INDEX(Calendario!$D$3:$H$55,MATCH(AN$4,Calendario!$A$3:$A$55,0),MATCH($I84,Calendario!$D$2:$H$2,0)),IF($K84=2,IF(AM84="",INDEX(Calendario!$D$3:$H$55,MATCH(AN$4,Calendario!$A$3:$A$55,0),MATCH($I84,Calendario!$D$2:$H$2,0)),""),IF($K84=3,IF(AND((AL84=""),(AM84="")),INDEX(Calendario!$D$3:$H$55,MATCH(AN$4,Calendario!$A$3:$A$55,0),MATCH($I84,Calendario!$D$2:$H$2,0)),""),IF($K84=4,IF(AND((AK84=""),(AL84=""),(AM84="")),INDEX(Calendario!$D$3:$H$55,MATCH(AN$4,Calendario!$A$3:$A$55,0),MATCH($I84,Calendario!$D$2:$H$2,0)),""))))))))</f>
        <v>44748</v>
      </c>
      <c r="AO84" s="107">
        <f>IF(ISBLANK($I84),"",IF(OR(EXACT(($I84),PROPER(TEXT(AO83,"dddd"))),(EXACT(($I84),PROPER(TEXT(AO82,"dddd"))))),"",IF(EXACT(($I84),(PROPER(TEXT(AO$3,"dddd")))),"",IF($K84=1,INDEX(Calendario!$D$3:$H$55,MATCH(AO$4,Calendario!$A$3:$A$55,0),MATCH($I84,Calendario!$D$2:$H$2,0)),IF($K84=2,IF(AN84="",INDEX(Calendario!$D$3:$H$55,MATCH(AO$4,Calendario!$A$3:$A$55,0),MATCH($I84,Calendario!$D$2:$H$2,0)),""),IF($K84=3,IF(AND((AM84=""),(AN84="")),INDEX(Calendario!$D$3:$H$55,MATCH(AO$4,Calendario!$A$3:$A$55,0),MATCH($I84,Calendario!$D$2:$H$2,0)),""),IF($K84=4,IF(AND((AL84=""),(AM84=""),(AN84="")),INDEX(Calendario!$D$3:$H$55,MATCH(AO$4,Calendario!$A$3:$A$55,0),MATCH($I84,Calendario!$D$2:$H$2,0)),""))))))))</f>
        <v>44755</v>
      </c>
      <c r="AP84" s="107" t="str">
        <f>IF(ISBLANK($I84),"",IF(OR(EXACT(($I84),PROPER(TEXT(AP83,"dddd"))),(EXACT(($I84),PROPER(TEXT(AP82,"dddd"))))),"",IF(EXACT(($I84),(PROPER(TEXT(AP$3,"dddd")))),"",IF($K84=1,INDEX(Calendario!$D$3:$H$55,MATCH(AP$4,Calendario!$A$3:$A$55,0),MATCH($I84,Calendario!$D$2:$H$2,0)),IF($K84=2,IF(AO84="",INDEX(Calendario!$D$3:$H$55,MATCH(AP$4,Calendario!$A$3:$A$55,0),MATCH($I84,Calendario!$D$2:$H$2,0)),""),IF($K84=3,IF(AND((AN84=""),(AO84="")),INDEX(Calendario!$D$3:$H$55,MATCH(AP$4,Calendario!$A$3:$A$55,0),MATCH($I84,Calendario!$D$2:$H$2,0)),""),IF($K84=4,IF(AND((AM84=""),(AN84=""),(AO84="")),INDEX(Calendario!$D$3:$H$55,MATCH(AP$4,Calendario!$A$3:$A$55,0),MATCH($I84,Calendario!$D$2:$H$2,0)),""))))))))</f>
        <v/>
      </c>
      <c r="AQ84" s="107">
        <f>IF(ISBLANK($I84),"",IF(OR(EXACT(($I84),PROPER(TEXT(AQ83,"dddd"))),(EXACT(($I84),PROPER(TEXT(AQ82,"dddd"))))),"",IF(EXACT(($I84),(PROPER(TEXT(AQ$3,"dddd")))),"",IF($K84=1,INDEX(Calendario!$D$3:$H$55,MATCH(AQ$4,Calendario!$A$3:$A$55,0),MATCH($I84,Calendario!$D$2:$H$2,0)),IF($K84=2,IF(AP84="",INDEX(Calendario!$D$3:$H$55,MATCH(AQ$4,Calendario!$A$3:$A$55,0),MATCH($I84,Calendario!$D$2:$H$2,0)),""),IF($K84=3,IF(AND((AO84=""),(AP84="")),INDEX(Calendario!$D$3:$H$55,MATCH(AQ$4,Calendario!$A$3:$A$55,0),MATCH($I84,Calendario!$D$2:$H$2,0)),""),IF($K84=4,IF(AND((AN84=""),(AO84=""),(AP84="")),INDEX(Calendario!$D$3:$H$55,MATCH(AQ$4,Calendario!$A$3:$A$55,0),MATCH($I84,Calendario!$D$2:$H$2,0)),""))))))))</f>
        <v>44769</v>
      </c>
      <c r="AR84" s="108">
        <f>IF(ISBLANK($I84),"",IF(OR(EXACT(($I84),PROPER(TEXT(AR83,"dddd"))),(EXACT(($I84),PROPER(TEXT(AR82,"dddd"))))),"",IF(EXACT(($I84),(PROPER(TEXT(AR$3,"dddd")))),"",IF($K84=1,INDEX(Calendario!$D$3:$H$55,MATCH(AR$4,Calendario!$A$3:$A$55,0),MATCH($I84,Calendario!$D$2:$H$2,0)),IF($K84=2,IF(AQ84="",INDEX(Calendario!$D$3:$H$55,MATCH(AR$4,Calendario!$A$3:$A$55,0),MATCH($I84,Calendario!$D$2:$H$2,0)),""),IF($K84=3,IF(AND((AP84=""),(AQ84="")),INDEX(Calendario!$D$3:$H$55,MATCH(AR$4,Calendario!$A$3:$A$55,0),MATCH($I84,Calendario!$D$2:$H$2,0)),""),IF($K84=4,IF(AND((AO84=""),(AP84=""),(AQ84="")),INDEX(Calendario!$D$3:$H$55,MATCH(AR$4,Calendario!$A$3:$A$55,0),MATCH($I84,Calendario!$D$2:$H$2,0)),""))))))))</f>
        <v>44776</v>
      </c>
      <c r="AS84" s="108">
        <f>IF(ISBLANK($I84),"",IF(OR(EXACT(($I84),PROPER(TEXT(AS83,"dddd"))),(EXACT(($I84),PROPER(TEXT(AS82,"dddd"))))),"",IF(EXACT(($I84),(PROPER(TEXT(AS$3,"dddd")))),"",IF($K84=1,INDEX(Calendario!$D$3:$H$55,MATCH(AS$4,Calendario!$A$3:$A$55,0),MATCH($I84,Calendario!$D$2:$H$2,0)),IF($K84=2,IF(AR84="",INDEX(Calendario!$D$3:$H$55,MATCH(AS$4,Calendario!$A$3:$A$55,0),MATCH($I84,Calendario!$D$2:$H$2,0)),""),IF($K84=3,IF(AND((AQ84=""),(AR84="")),INDEX(Calendario!$D$3:$H$55,MATCH(AS$4,Calendario!$A$3:$A$55,0),MATCH($I84,Calendario!$D$2:$H$2,0)),""),IF($K84=4,IF(AND((AP84=""),(AQ84=""),(AR84="")),INDEX(Calendario!$D$3:$H$55,MATCH(AS$4,Calendario!$A$3:$A$55,0),MATCH($I84,Calendario!$D$2:$H$2,0)),""))))))))</f>
        <v>44783</v>
      </c>
      <c r="AT84" s="108">
        <f>IF(ISBLANK($I84),"",IF(OR(EXACT(($I84),PROPER(TEXT(AT83,"dddd"))),(EXACT(($I84),PROPER(TEXT(AT82,"dddd"))))),"",IF(EXACT(($I84),(PROPER(TEXT(AT$3,"dddd")))),"",IF($K84=1,INDEX(Calendario!$D$3:$H$55,MATCH(AT$4,Calendario!$A$3:$A$55,0),MATCH($I84,Calendario!$D$2:$H$2,0)),IF($K84=2,IF(AS84="",INDEX(Calendario!$D$3:$H$55,MATCH(AT$4,Calendario!$A$3:$A$55,0),MATCH($I84,Calendario!$D$2:$H$2,0)),""),IF($K84=3,IF(AND((AR84=""),(AS84="")),INDEX(Calendario!$D$3:$H$55,MATCH(AT$4,Calendario!$A$3:$A$55,0),MATCH($I84,Calendario!$D$2:$H$2,0)),""),IF($K84=4,IF(AND((AQ84=""),(AR84=""),(AS84="")),INDEX(Calendario!$D$3:$H$55,MATCH(AT$4,Calendario!$A$3:$A$55,0),MATCH($I84,Calendario!$D$2:$H$2,0)),""))))))))</f>
        <v>44790</v>
      </c>
      <c r="AU84" s="108">
        <f>IF(ISBLANK($I84),"",IF(OR(EXACT(($I84),PROPER(TEXT(AU83,"dddd"))),(EXACT(($I84),PROPER(TEXT(AU82,"dddd"))))),"",IF(EXACT(($I84),(PROPER(TEXT(AU$3,"dddd")))),"",IF($K84=1,INDEX(Calendario!$D$3:$H$55,MATCH(AU$4,Calendario!$A$3:$A$55,0),MATCH($I84,Calendario!$D$2:$H$2,0)),IF($K84=2,IF(AT84="",INDEX(Calendario!$D$3:$H$55,MATCH(AU$4,Calendario!$A$3:$A$55,0),MATCH($I84,Calendario!$D$2:$H$2,0)),""),IF($K84=3,IF(AND((AS84=""),(AT84="")),INDEX(Calendario!$D$3:$H$55,MATCH(AU$4,Calendario!$A$3:$A$55,0),MATCH($I84,Calendario!$D$2:$H$2,0)),""),IF($K84=4,IF(AND((AR84=""),(AS84=""),(AT84="")),INDEX(Calendario!$D$3:$H$55,MATCH(AU$4,Calendario!$A$3:$A$55,0),MATCH($I84,Calendario!$D$2:$H$2,0)),""))))))))</f>
        <v>44797</v>
      </c>
      <c r="AV84" s="107">
        <f>IF(ISBLANK($I84),"",IF(OR(EXACT(($I84),PROPER(TEXT(AV83,"dddd"))),(EXACT(($I84),PROPER(TEXT(AV82,"dddd"))))),"",IF(EXACT(($I84),(PROPER(TEXT(AV$3,"dddd")))),"",IF($K84=1,INDEX(Calendario!$D$3:$H$55,MATCH(AV$4,Calendario!$A$3:$A$55,0),MATCH($I84,Calendario!$D$2:$H$2,0)),IF($K84=2,IF(AU84="",INDEX(Calendario!$D$3:$H$55,MATCH(AV$4,Calendario!$A$3:$A$55,0),MATCH($I84,Calendario!$D$2:$H$2,0)),""),IF($K84=3,IF(AND((AT84=""),(AU84="")),INDEX(Calendario!$D$3:$H$55,MATCH(AV$4,Calendario!$A$3:$A$55,0),MATCH($I84,Calendario!$D$2:$H$2,0)),""),IF($K84=4,IF(AND((AS84=""),(AT84=""),(AU84="")),INDEX(Calendario!$D$3:$H$55,MATCH(AV$4,Calendario!$A$3:$A$55,0),MATCH($I84,Calendario!$D$2:$H$2,0)),""))))))))</f>
        <v>44804</v>
      </c>
      <c r="AW84" s="107">
        <f>IF(ISBLANK($I84),"",IF(OR(EXACT(($I84),PROPER(TEXT(AW83,"dddd"))),(EXACT(($I84),PROPER(TEXT(AW82,"dddd"))))),"",IF(EXACT(($I84),(PROPER(TEXT(AW$3,"dddd")))),"",IF($K84=1,INDEX(Calendario!$D$3:$H$55,MATCH(AW$4,Calendario!$A$3:$A$55,0),MATCH($I84,Calendario!$D$2:$H$2,0)),IF($K84=2,IF(AV84="",INDEX(Calendario!$D$3:$H$55,MATCH(AW$4,Calendario!$A$3:$A$55,0),MATCH($I84,Calendario!$D$2:$H$2,0)),""),IF($K84=3,IF(AND((AU84=""),(AV84="")),INDEX(Calendario!$D$3:$H$55,MATCH(AW$4,Calendario!$A$3:$A$55,0),MATCH($I84,Calendario!$D$2:$H$2,0)),""),IF($K84=4,IF(AND((AT84=""),(AU84=""),(AV84="")),INDEX(Calendario!$D$3:$H$55,MATCH(AW$4,Calendario!$A$3:$A$55,0),MATCH($I84,Calendario!$D$2:$H$2,0)),""))))))))</f>
        <v>44811</v>
      </c>
      <c r="AX84" s="107">
        <f>IF(ISBLANK($I84),"",IF(OR(EXACT(($I84),PROPER(TEXT(AX83,"dddd"))),(EXACT(($I84),PROPER(TEXT(AX82,"dddd"))))),"",IF(EXACT(($I84),(PROPER(TEXT(AX$3,"dddd")))),"",IF($K84=1,INDEX(Calendario!$D$3:$H$55,MATCH(AX$4,Calendario!$A$3:$A$55,0),MATCH($I84,Calendario!$D$2:$H$2,0)),IF($K84=2,IF(AW84="",INDEX(Calendario!$D$3:$H$55,MATCH(AX$4,Calendario!$A$3:$A$55,0),MATCH($I84,Calendario!$D$2:$H$2,0)),""),IF($K84=3,IF(AND((AV84=""),(AW84="")),INDEX(Calendario!$D$3:$H$55,MATCH(AX$4,Calendario!$A$3:$A$55,0),MATCH($I84,Calendario!$D$2:$H$2,0)),""),IF($K84=4,IF(AND((AU84=""),(AV84=""),(AW84="")),INDEX(Calendario!$D$3:$H$55,MATCH(AX$4,Calendario!$A$3:$A$55,0),MATCH($I84,Calendario!$D$2:$H$2,0)),""))))))))</f>
        <v>44818</v>
      </c>
      <c r="AY84" s="107">
        <f>IF(ISBLANK($I84),"",IF(OR(EXACT(($I84),PROPER(TEXT(AY83,"dddd"))),(EXACT(($I84),PROPER(TEXT(AY82,"dddd"))))),"",IF(EXACT(($I84),(PROPER(TEXT(AY$3,"dddd")))),"",IF($K84=1,INDEX(Calendario!$D$3:$H$55,MATCH(AY$4,Calendario!$A$3:$A$55,0),MATCH($I84,Calendario!$D$2:$H$2,0)),IF($K84=2,IF(AX84="",INDEX(Calendario!$D$3:$H$55,MATCH(AY$4,Calendario!$A$3:$A$55,0),MATCH($I84,Calendario!$D$2:$H$2,0)),""),IF($K84=3,IF(AND((AW84=""),(AX84="")),INDEX(Calendario!$D$3:$H$55,MATCH(AY$4,Calendario!$A$3:$A$55,0),MATCH($I84,Calendario!$D$2:$H$2,0)),""),IF($K84=4,IF(AND((AV84=""),(AW84=""),(AX84="")),INDEX(Calendario!$D$3:$H$55,MATCH(AY$4,Calendario!$A$3:$A$55,0),MATCH($I84,Calendario!$D$2:$H$2,0)),""))))))))</f>
        <v>44825</v>
      </c>
      <c r="AZ84" s="107">
        <f>IF(ISBLANK($I84),"",IF(OR(EXACT(($I84),PROPER(TEXT(AZ83,"dddd"))),(EXACT(($I84),PROPER(TEXT(AZ82,"dddd"))))),"",IF(EXACT(($I84),(PROPER(TEXT(AZ$3,"dddd")))),"",IF($K84=1,INDEX(Calendario!$D$3:$H$55,MATCH(AZ$4,Calendario!$A$3:$A$55,0),MATCH($I84,Calendario!$D$2:$H$2,0)),IF($K84=2,IF(AY84="",INDEX(Calendario!$D$3:$H$55,MATCH(AZ$4,Calendario!$A$3:$A$55,0),MATCH($I84,Calendario!$D$2:$H$2,0)),""),IF($K84=3,IF(AND((AX84=""),(AY84="")),INDEX(Calendario!$D$3:$H$55,MATCH(AZ$4,Calendario!$A$3:$A$55,0),MATCH($I84,Calendario!$D$2:$H$2,0)),""),IF($K84=4,IF(AND((AW84=""),(AX84=""),(AY84="")),INDEX(Calendario!$D$3:$H$55,MATCH(AZ$4,Calendario!$A$3:$A$55,0),MATCH($I84,Calendario!$D$2:$H$2,0)),""))))))))</f>
        <v>44832</v>
      </c>
      <c r="BA84" s="108">
        <f>IF(ISBLANK($I84),"",IF(OR(EXACT(($I84),PROPER(TEXT(BA83,"dddd"))),(EXACT(($I84),PROPER(TEXT(BA82,"dddd"))))),"",IF(EXACT(($I84),(PROPER(TEXT(BA$3,"dddd")))),"",IF($K84=1,INDEX(Calendario!$D$3:$H$55,MATCH(BA$4,Calendario!$A$3:$A$55,0),MATCH($I84,Calendario!$D$2:$H$2,0)),IF($K84=2,IF(AZ84="",INDEX(Calendario!$D$3:$H$55,MATCH(BA$4,Calendario!$A$3:$A$55,0),MATCH($I84,Calendario!$D$2:$H$2,0)),""),IF($K84=3,IF(AND((AY84=""),(AZ84="")),INDEX(Calendario!$D$3:$H$55,MATCH(BA$4,Calendario!$A$3:$A$55,0),MATCH($I84,Calendario!$D$2:$H$2,0)),""),IF($K84=4,IF(AND((AX84=""),(AY84=""),(AZ84="")),INDEX(Calendario!$D$3:$H$55,MATCH(BA$4,Calendario!$A$3:$A$55,0),MATCH($I84,Calendario!$D$2:$H$2,0)),""))))))))</f>
        <v>44839</v>
      </c>
      <c r="BB84" s="108">
        <f>IF(ISBLANK($I84),"",IF(OR(EXACT(($I84),PROPER(TEXT(BB83,"dddd"))),(EXACT(($I84),PROPER(TEXT(BB82,"dddd"))))),"",IF(EXACT(($I84),(PROPER(TEXT(BB$3,"dddd")))),"",IF($K84=1,INDEX(Calendario!$D$3:$H$55,MATCH(BB$4,Calendario!$A$3:$A$55,0),MATCH($I84,Calendario!$D$2:$H$2,0)),IF($K84=2,IF(BA84="",INDEX(Calendario!$D$3:$H$55,MATCH(BB$4,Calendario!$A$3:$A$55,0),MATCH($I84,Calendario!$D$2:$H$2,0)),""),IF($K84=3,IF(AND((AZ84=""),(BA84="")),INDEX(Calendario!$D$3:$H$55,MATCH(BB$4,Calendario!$A$3:$A$55,0),MATCH($I84,Calendario!$D$2:$H$2,0)),""),IF($K84=4,IF(AND((AY84=""),(AZ84=""),(BA84="")),INDEX(Calendario!$D$3:$H$55,MATCH(BB$4,Calendario!$A$3:$A$55,0),MATCH($I84,Calendario!$D$2:$H$2,0)),""))))))))</f>
        <v>44846</v>
      </c>
      <c r="BC84" s="108">
        <f>IF(ISBLANK($I84),"",IF(OR(EXACT(($I84),PROPER(TEXT(BC83,"dddd"))),(EXACT(($I84),PROPER(TEXT(BC82,"dddd"))))),"",IF(EXACT(($I84),(PROPER(TEXT(BC$3,"dddd")))),"",IF($K84=1,INDEX(Calendario!$D$3:$H$55,MATCH(BC$4,Calendario!$A$3:$A$55,0),MATCH($I84,Calendario!$D$2:$H$2,0)),IF($K84=2,IF(BB84="",INDEX(Calendario!$D$3:$H$55,MATCH(BC$4,Calendario!$A$3:$A$55,0),MATCH($I84,Calendario!$D$2:$H$2,0)),""),IF($K84=3,IF(AND((BA84=""),(BB84="")),INDEX(Calendario!$D$3:$H$55,MATCH(BC$4,Calendario!$A$3:$A$55,0),MATCH($I84,Calendario!$D$2:$H$2,0)),""),IF($K84=4,IF(AND((AZ84=""),(BA84=""),(BB84="")),INDEX(Calendario!$D$3:$H$55,MATCH(BC$4,Calendario!$A$3:$A$55,0),MATCH($I84,Calendario!$D$2:$H$2,0)),""))))))))</f>
        <v>44853</v>
      </c>
      <c r="BD84" s="108">
        <f>IF(ISBLANK($I84),"",IF(OR(EXACT(($I84),PROPER(TEXT(BD83,"dddd"))),(EXACT(($I84),PROPER(TEXT(BD82,"dddd"))))),"",IF(EXACT(($I84),(PROPER(TEXT(BD$3,"dddd")))),"",IF($K84=1,INDEX(Calendario!$D$3:$H$55,MATCH(BD$4,Calendario!$A$3:$A$55,0),MATCH($I84,Calendario!$D$2:$H$2,0)),IF($K84=2,IF(BC84="",INDEX(Calendario!$D$3:$H$55,MATCH(BD$4,Calendario!$A$3:$A$55,0),MATCH($I84,Calendario!$D$2:$H$2,0)),""),IF($K84=3,IF(AND((BB84=""),(BC84="")),INDEX(Calendario!$D$3:$H$55,MATCH(BD$4,Calendario!$A$3:$A$55,0),MATCH($I84,Calendario!$D$2:$H$2,0)),""),IF($K84=4,IF(AND((BA84=""),(BB84=""),(BC84="")),INDEX(Calendario!$D$3:$H$55,MATCH(BD$4,Calendario!$A$3:$A$55,0),MATCH($I84,Calendario!$D$2:$H$2,0)),""))))))))</f>
        <v>44860</v>
      </c>
      <c r="BE84" s="107">
        <f>IF(ISBLANK($I84),"",IF(OR(EXACT(($I84),PROPER(TEXT(BE83,"dddd"))),(EXACT(($I84),PROPER(TEXT(BE82,"dddd"))))),"",IF(EXACT(($I84),(PROPER(TEXT(BE$3,"dddd")))),"",IF($K84=1,INDEX(Calendario!$D$3:$H$55,MATCH(BE$4,Calendario!$A$3:$A$55,0),MATCH($I84,Calendario!$D$2:$H$2,0)),IF($K84=2,IF(BD84="",INDEX(Calendario!$D$3:$H$55,MATCH(BE$4,Calendario!$A$3:$A$55,0),MATCH($I84,Calendario!$D$2:$H$2,0)),""),IF($K84=3,IF(AND((BC84=""),(BD84="")),INDEX(Calendario!$D$3:$H$55,MATCH(BE$4,Calendario!$A$3:$A$55,0),MATCH($I84,Calendario!$D$2:$H$2,0)),""),IF($K84=4,IF(AND((BB84=""),(BC84=""),(BD84="")),INDEX(Calendario!$D$3:$H$55,MATCH(BE$4,Calendario!$A$3:$A$55,0),MATCH($I84,Calendario!$D$2:$H$2,0)),""))))))))</f>
        <v>44867</v>
      </c>
      <c r="BF84" s="107">
        <f>IF(ISBLANK($I84),"",IF(OR(EXACT(($I84),PROPER(TEXT(BF83,"dddd"))),(EXACT(($I84),PROPER(TEXT(BF82,"dddd"))))),"",IF(EXACT(($I84),(PROPER(TEXT(BF$3,"dddd")))),"",IF($K84=1,INDEX(Calendario!$D$3:$H$55,MATCH(BF$4,Calendario!$A$3:$A$55,0),MATCH($I84,Calendario!$D$2:$H$2,0)),IF($K84=2,IF(BE84="",INDEX(Calendario!$D$3:$H$55,MATCH(BF$4,Calendario!$A$3:$A$55,0),MATCH($I84,Calendario!$D$2:$H$2,0)),""),IF($K84=3,IF(AND((BD84=""),(BE84="")),INDEX(Calendario!$D$3:$H$55,MATCH(BF$4,Calendario!$A$3:$A$55,0),MATCH($I84,Calendario!$D$2:$H$2,0)),""),IF($K84=4,IF(AND((BC84=""),(BD84=""),(BE84="")),INDEX(Calendario!$D$3:$H$55,MATCH(BF$4,Calendario!$A$3:$A$55,0),MATCH($I84,Calendario!$D$2:$H$2,0)),""))))))))</f>
        <v>44874</v>
      </c>
      <c r="BG84" s="107">
        <f>IF(ISBLANK($I84),"",IF(OR(EXACT(($I84),PROPER(TEXT(BG83,"dddd"))),(EXACT(($I84),PROPER(TEXT(BG82,"dddd"))))),"",IF(EXACT(($I84),(PROPER(TEXT(BG$3,"dddd")))),"",IF($K84=1,INDEX(Calendario!$D$3:$H$55,MATCH(BG$4,Calendario!$A$3:$A$55,0),MATCH($I84,Calendario!$D$2:$H$2,0)),IF($K84=2,IF(BF84="",INDEX(Calendario!$D$3:$H$55,MATCH(BG$4,Calendario!$A$3:$A$55,0),MATCH($I84,Calendario!$D$2:$H$2,0)),""),IF($K84=3,IF(AND((BE84=""),(BF84="")),INDEX(Calendario!$D$3:$H$55,MATCH(BG$4,Calendario!$A$3:$A$55,0),MATCH($I84,Calendario!$D$2:$H$2,0)),""),IF($K84=4,IF(AND((BD84=""),(BE84=""),(BF84="")),INDEX(Calendario!$D$3:$H$55,MATCH(BG$4,Calendario!$A$3:$A$55,0),MATCH($I84,Calendario!$D$2:$H$2,0)),""))))))))</f>
        <v>44881</v>
      </c>
      <c r="BH84" s="107">
        <f>IF(ISBLANK($I84),"",IF(OR(EXACT(($I84),PROPER(TEXT(BH83,"dddd"))),(EXACT(($I84),PROPER(TEXT(BH82,"dddd"))))),"",IF(EXACT(($I84),(PROPER(TEXT(BH$3,"dddd")))),"",IF($K84=1,INDEX(Calendario!$D$3:$H$55,MATCH(BH$4,Calendario!$A$3:$A$55,0),MATCH($I84,Calendario!$D$2:$H$2,0)),IF($K84=2,IF(BG84="",INDEX(Calendario!$D$3:$H$55,MATCH(BH$4,Calendario!$A$3:$A$55,0),MATCH($I84,Calendario!$D$2:$H$2,0)),""),IF($K84=3,IF(AND((BF84=""),(BG84="")),INDEX(Calendario!$D$3:$H$55,MATCH(BH$4,Calendario!$A$3:$A$55,0),MATCH($I84,Calendario!$D$2:$H$2,0)),""),IF($K84=4,IF(AND((BE84=""),(BF84=""),(BG84="")),INDEX(Calendario!$D$3:$H$55,MATCH(BH$4,Calendario!$A$3:$A$55,0),MATCH($I84,Calendario!$D$2:$H$2,0)),""))))))))</f>
        <v>44888</v>
      </c>
      <c r="BI84" s="108">
        <f>IF(ISBLANK($I84),"",IF(OR(EXACT(($I84),PROPER(TEXT(BI83,"dddd"))),(EXACT(($I84),PROPER(TEXT(BI82,"dddd"))))),"",IF(EXACT(($I84),(PROPER(TEXT(BI$3,"dddd")))),"",IF($K84=1,INDEX(Calendario!$D$3:$H$55,MATCH(BI$4,Calendario!$A$3:$A$55,0),MATCH($I84,Calendario!$D$2:$H$2,0)),IF($K84=2,IF(BH84="",INDEX(Calendario!$D$3:$H$55,MATCH(BI$4,Calendario!$A$3:$A$55,0),MATCH($I84,Calendario!$D$2:$H$2,0)),""),IF($K84=3,IF(AND((BG84=""),(BH84="")),INDEX(Calendario!$D$3:$H$55,MATCH(BI$4,Calendario!$A$3:$A$55,0),MATCH($I84,Calendario!$D$2:$H$2,0)),""),IF($K84=4,IF(AND((BF84=""),(BG84=""),(BH84="")),INDEX(Calendario!$D$3:$H$55,MATCH(BI$4,Calendario!$A$3:$A$55,0),MATCH($I84,Calendario!$D$2:$H$2,0)),""))))))))</f>
        <v>44895</v>
      </c>
      <c r="BJ84" s="108">
        <f>IF(ISBLANK($I84),"",IF(OR(EXACT(($I84),PROPER(TEXT(BJ83,"dddd"))),(EXACT(($I84),PROPER(TEXT(BJ82,"dddd"))))),"",IF(EXACT(($I84),(PROPER(TEXT(BJ$3,"dddd")))),"",IF($K84=1,INDEX(Calendario!$D$3:$H$55,MATCH(BJ$4,Calendario!$A$3:$A$55,0),MATCH($I84,Calendario!$D$2:$H$2,0)),IF($K84=2,IF(BI84="",INDEX(Calendario!$D$3:$H$55,MATCH(BJ$4,Calendario!$A$3:$A$55,0),MATCH($I84,Calendario!$D$2:$H$2,0)),""),IF($K84=3,IF(AND((BH84=""),(BI84="")),INDEX(Calendario!$D$3:$H$55,MATCH(BJ$4,Calendario!$A$3:$A$55,0),MATCH($I84,Calendario!$D$2:$H$2,0)),""),IF($K84=4,IF(AND((BG84=""),(BH84=""),(BI84="")),INDEX(Calendario!$D$3:$H$55,MATCH(BJ$4,Calendario!$A$3:$A$55,0),MATCH($I84,Calendario!$D$2:$H$2,0)),""))))))))</f>
        <v>44902</v>
      </c>
      <c r="BK84" s="108">
        <f>IF(ISBLANK($I84),"",IF(OR(EXACT(($I84),PROPER(TEXT(BK83,"dddd"))),(EXACT(($I84),PROPER(TEXT(BK82,"dddd"))))),"",IF(EXACT(($I84),(PROPER(TEXT(BK$3,"dddd")))),"",IF($K84=1,INDEX(Calendario!$D$3:$H$55,MATCH(BK$4,Calendario!$A$3:$A$55,0),MATCH($I84,Calendario!$D$2:$H$2,0)),IF($K84=2,IF(BJ84="",INDEX(Calendario!$D$3:$H$55,MATCH(BK$4,Calendario!$A$3:$A$55,0),MATCH($I84,Calendario!$D$2:$H$2,0)),""),IF($K84=3,IF(AND((BI84=""),(BJ84="")),INDEX(Calendario!$D$3:$H$55,MATCH(BK$4,Calendario!$A$3:$A$55,0),MATCH($I84,Calendario!$D$2:$H$2,0)),""),IF($K84=4,IF(AND((BH84=""),(BI84=""),(BJ84="")),INDEX(Calendario!$D$3:$H$55,MATCH(BK$4,Calendario!$A$3:$A$55,0),MATCH($I84,Calendario!$D$2:$H$2,0)),""))))))))</f>
        <v>44909</v>
      </c>
      <c r="BL84" s="108">
        <f>IF(ISBLANK($I84),"",IF(OR(EXACT(($I84),PROPER(TEXT(BL83,"dddd"))),(EXACT(($I84),PROPER(TEXT(BL82,"dddd"))))),"",IF(EXACT(($I84),(PROPER(TEXT(BL$3,"dddd")))),"",IF($K84=1,INDEX(Calendario!$D$3:$H$55,MATCH(BL$4,Calendario!$A$3:$A$55,0),MATCH($I84,Calendario!$D$2:$H$2,0)),IF($K84=2,IF(BK84="",INDEX(Calendario!$D$3:$H$55,MATCH(BL$4,Calendario!$A$3:$A$55,0),MATCH($I84,Calendario!$D$2:$H$2,0)),""),IF($K84=3,IF(AND((BJ84=""),(BK84="")),INDEX(Calendario!$D$3:$H$55,MATCH(BL$4,Calendario!$A$3:$A$55,0),MATCH($I84,Calendario!$D$2:$H$2,0)),""),IF($K84=4,IF(AND((BI84=""),(BJ84=""),(BK84="")),INDEX(Calendario!$D$3:$H$55,MATCH(BL$4,Calendario!$A$3:$A$55,0),MATCH($I84,Calendario!$D$2:$H$2,0)),""))))))))</f>
        <v>44916</v>
      </c>
      <c r="BM84" s="108">
        <f>IF(ISBLANK($I84),"",IF(OR(EXACT(($I84),PROPER(TEXT(BM83,"dddd"))),(EXACT(($I84),PROPER(TEXT(BM82,"dddd"))))),"",IF(EXACT(($I84),(PROPER(TEXT(BM$3,"dddd")))),"",IF($K84=1,INDEX(Calendario!$D$3:$H$55,MATCH(BM$4,Calendario!$A$3:$A$55,0),MATCH($I84,Calendario!$D$2:$H$2,0)),IF($K84=2,IF(BL84="",INDEX(Calendario!$D$3:$H$55,MATCH(BM$4,Calendario!$A$3:$A$55,0),MATCH($I84,Calendario!$D$2:$H$2,0)),""),IF($K84=3,IF(AND((BK84=""),(BL84="")),INDEX(Calendario!$D$3:$H$55,MATCH(BM$4,Calendario!$A$3:$A$55,0),MATCH($I84,Calendario!$D$2:$H$2,0)),""),IF($K84=4,IF(AND((BJ84=""),(BK84=""),(BL84="")),INDEX(Calendario!$D$3:$H$55,MATCH(BM$4,Calendario!$A$3:$A$55,0),MATCH($I84,Calendario!$D$2:$H$2,0)),""))))))))</f>
        <v>44923</v>
      </c>
      <c r="BO84" s="88" t="s">
        <v>587</v>
      </c>
    </row>
    <row r="85" spans="1:67" s="88" customFormat="1" ht="26.25" customHeight="1" x14ac:dyDescent="0.25">
      <c r="A85" s="178">
        <f t="shared" si="7"/>
        <v>62</v>
      </c>
      <c r="B85" s="176" t="s">
        <v>1285</v>
      </c>
      <c r="C85" s="176" t="s">
        <v>1595</v>
      </c>
      <c r="D85" s="177" t="str">
        <f>IF(ISNA(VLOOKUP(C85,TSeccBS!$D:$H,5,FALSE)),"",VLOOKUP(C85,TSeccBS!$D:$H,5,FALSE))</f>
        <v>POPAYAN</v>
      </c>
      <c r="E85" s="176" t="s">
        <v>587</v>
      </c>
      <c r="F85" s="176" t="s">
        <v>78</v>
      </c>
      <c r="G85" s="177" t="str">
        <f>IF(ISNA(VLOOKUP(F85,Tmunic!$C$2:$D$1160,2,FALSE)),"",VLOOKUP(F85,Tmunic!$C$2:$D$1160,2,FALSE))</f>
        <v>UB SANTANDER DE QUILICHAO</v>
      </c>
      <c r="H85" s="184" t="str">
        <f>IF(ISNA(VLOOKUP(G85,TDirReg!$F$1:$H$184,3,0)),"",VLOOKUP(G85,TDirReg!$F$1:$H$184,3,0))</f>
        <v>Carrera 9 N° 2sur - 36 barrio canalón</v>
      </c>
      <c r="I85" s="196" t="s">
        <v>126</v>
      </c>
      <c r="J85" s="195" t="s">
        <v>134</v>
      </c>
      <c r="K85" s="197">
        <v>2</v>
      </c>
      <c r="L85" s="202">
        <f t="shared" si="2"/>
        <v>25</v>
      </c>
      <c r="M85" s="107" t="str">
        <f>IF(ISBLANK($I85),"",IF(EXACT(($I85),(PROPER(TEXT(M$3,"dddd")))),"",IF(EXACT(M$4,$J85),IF($K85=1,INDEX(Calendario!$D$3:$H$55,MATCH(M$4,Calendario!$A$3:$A$55,0),MATCH($I85,Calendario!$D$2:$H$2,0)),INDEX(Calendario!$D$3:$H$55,MATCH($J85,Calendario!$A$3:$A$55,0),MATCH($I85,Calendario!$D$2:$H$2,0))),"")))</f>
        <v/>
      </c>
      <c r="N85" s="107" t="str">
        <f>IF(ISBLANK($I85),"",IF(OR(EXACT(($I85),PROPER(TEXT(N83,"dddd"))),(EXACT(($I85),PROPER(TEXT(N84,"dddd"))))),"",IF(EXACT(($I85),(PROPER(TEXT(N$3,"dddd")))),"",IF(EXACT(N$4,$J85),IF(M85="",IF(OR(($K85=4),($K85=3),($K85=2),($K85=1)),INDEX(Calendario!$D$3:$H$55,MATCH(N$4,Calendario!$A$3:$A$55,0),MATCH($I85,Calendario!$D$2:$H$2,0)),"")),IF($K85=1,IF(AND(M85="",EXACT((N$4),(CONCATENATE(Calendario!$A$1," ",(MID($J85,8,2))+1)))),INDEX(Calendario!$D$3:$H$55,MATCH(N$4,Calendario!$A$3:$A$55,0),MATCH($I85,Calendario!$D$2:$H$2,0)),IF(M85="","",INDEX(Calendario!$D$3:$H$55,MATCH(N$4,Calendario!$A$3:$A$55,0),MATCH($I85,Calendario!$D$2:$H$2,0)))),IF($K85=2,IF(M85="",IF(EXACT($K85,N$4),INDEX(Calendario!$D$3:$H$55,MATCH(N$4,Calendario!$A$3:$A$55,0),MATCH($I85,Calendario!$D$2:$H$2,0)),""),""),IF($K85=3,IF((M85=""),IF(EXACT($K85,N$4),INDEX(Calendario!$D$3:$H$55,MATCH(N$4,Calendario!$A$3:$A$55,0),MATCH($I85,Calendario!$D$2:$H$2,0)),""),""),IF($K85=4,IF((M85=""),IF(EXACT($K85,N$4),INDEX(Calendario!$D$3:$H$55,MATCH(N$4,Calendario!$A$3:$A$55,0),MATCH($I85,Calendario!$D$2:$H$2,0)),""),""),1))))))))</f>
        <v/>
      </c>
      <c r="O85" s="107" t="str">
        <f>IF(ISBLANK($I85),"",IF(EXACT(($I85),(PROPER(TEXT(O$3,"dddd")))),"",IF(OR(EXACT(($I85),PROPER(TEXT(O83,"dddd"))),(EXACT(($I85),PROPER(TEXT(O84,"dddd"))))),"",IF(EXACT(O$4,$J85),IF(N85="",IF(OR(($K85=4),($K85=3),($K85=2),($K85=1)),INDEX(Calendario!$D$3:$H$55,MATCH(O$4,Calendario!$A$3:$A$55,0),MATCH($I85,Calendario!$D$2:$H$2,0)),"")),IF($K85=1,IF(AND(M85="",EXACT((O$4),(CONCATENATE(Calendario!$A$1," ",(MID($J85,8,2))+1)))),INDEX(Calendario!$D$3:$H$55,MATCH(O$4,Calendario!$A$3:$A$55,0),MATCH($I85,Calendario!$D$2:$H$2,0)),IF(N85="",IF(EXACT(($I85),(PROPER(TEXT(N$3,"dddd")))),INDEX(Calendario!$D$3:$H$55,MATCH(O$4,Calendario!$A$3:$A$55,0),MATCH($I85,Calendario!$D$2:$H$2,0)),""),INDEX(Calendario!$D$3:$H$55,MATCH(O$4,Calendario!$A$3:$A$55,0),MATCH($I85,Calendario!$D$2:$H$2,0)))),IF(EXACT($M$4,"Semana 1"),IF($K85=2,IF(N85="",IF(OR(($J85="Semana 1"),($J85="Semana 2"),($J85="Semana 3")),INDEX(Calendario!$D$3:$H$55,MATCH(O$4,Calendario!$A$3:$A$55,0),MATCH($I85,Calendario!$D$2:$H$2,0)),""),""),IF($K85=3,IF(AND((M85=""),(N85="")),IF(OR(($J85="Semana 1"),($J85="Semana 2"),($J85="Semana 3")),INDEX(Calendario!$D$3:$H$55,MATCH(O$4,Calendario!$A$3:$A$55,0),MATCH($I85,Calendario!$D$2:$H$2,0)),""),""),IF($K85=4,IF(AND((M85=""),(N85="")),IF(OR(($J85="Semana 1"),($J85="Semana 2"),($J85="Semana 3")),INDEX(Calendario!$D$3:$H$55,MATCH(O$4,Calendario!$A$3:$A$55,0),MATCH($I85,Calendario!$D$2:$H$2,0)),""),"")))),IF($K85=2,IF(N85="",IF(OR(($J85="Semana 1"),($J85="Semana 2")),INDEX(Calendario!$D$3:$H$55,MATCH(O$4,Calendario!$A$3:$A$55,0),MATCH($I85,Calendario!$D$2:$H$2,0)),""),""),IF($K85=3,IF(AND((M85=""),(N85="")),IF(OR(($J85="Semana 1"),($J85="Semana 2")),INDEX(Calendario!$D$3:$H$55,MATCH(O$4,Calendario!$A$3:$A$55,0),MATCH($I85,Calendario!$D$2:$H$2,0)),""),""),IF($K85=4,IF(AND((M85=""),(N85="")),IF(OR(($J85="Semana 1"),($J85="Semana 2")),INDEX(Calendario!$D$3:$H$55,MATCH(O$4,Calendario!$A$3:$A$55,0),MATCH($I85,Calendario!$D$2:$H$2,0)),""),""))))))))))</f>
        <v/>
      </c>
      <c r="P85" s="107" t="str">
        <f>IF(ISBLANK($I85),"",IF(EXACT(($I85),(PROPER(TEXT(P$3,"dddd")))),"",IF(OR(EXACT(($I85),PROPER(TEXT(P83,"dddd"))),(EXACT(($I85),PROPER(TEXT(P84,"dddd"))))),"",IF(EXACT(P$4,$J85),IF(O85="",IF(OR(($K85=4),($K85=3),($K85=2),($K85=1)),INDEX(Calendario!$D$3:$H$55,MATCH(P$4,Calendario!$A$3:$A$55,0),MATCH($I85,Calendario!$D$2:$H$2,0)),"")),IF($K85=1,IF(AND(M85="",EXACT((P$4),(CONCATENATE(Calendario!$A$1," ",(MID($J85,8,2))+1)))),INDEX(Calendario!$D$3:$H$55,MATCH(P$4,Calendario!$A$3:$A$55,0),MATCH($I85,Calendario!$D$2:$H$2,0)),IF(O85="",IF(EXACT(($I85),(PROPER(TEXT(O$3,"dddd")))),INDEX(Calendario!$D$3:$H$55,MATCH(P$4,Calendario!$A$3:$A$55,0),MATCH($I85,Calendario!$D$2:$H$2,0)),""),INDEX(Calendario!$D$3:$H$55,MATCH(P$4,Calendario!$A$3:$A$55,0),MATCH($I85,Calendario!$D$2:$H$2,0)))),IF(EXACT($M$4,"Semana 1"),IF($K85=2,IF(O85="",IF(OR(($J85="Semana 1"),($J85="Semana 2"),($J85="Semana 3"),($J85="Semana 4")),INDEX(Calendario!$D$3:$H$55,MATCH(P$4,Calendario!$A$3:$A$55,0),MATCH($I85,Calendario!$D$2:$H$2,0)),""),""),IF($K85=3,IF(AND((N85=""),(O85="")),IF(OR(($J85="Semana 1"),($J85="Semana 2"),($J85="Semana 3"),($J85="Semana 4")),INDEX(Calendario!$D$3:$H$55,MATCH(P$4,Calendario!$A$3:$A$55,0),MATCH($I85,Calendario!$D$2:$H$2,0)),""),""),IF($K85=4,IF(AND((M85=""),(N85=""),(O85="")),IF(OR(($J85="Semana 1"),($J85="Semana 2"),($J85="Semana 3"),($J85="Semana 4")),INDEX(Calendario!$D$3:$H$55,MATCH(P$4,Calendario!$A$3:$A$55,0),MATCH($I85,Calendario!$D$2:$H$2,0)),""),"")))),IF($K85=2,IF(O85="",IF(OR(($J85="Semana 1"),($J85="Semana 2"),($J85="Semana 3")),INDEX(Calendario!$D$3:$H$55,MATCH(P$4,Calendario!$A$3:$A$55,0),MATCH($I85,Calendario!$D$2:$H$2,0)),""),""),IF($K85=3,IF(AND((N85=""),(O85="")),IF(OR(($J85="Semana 1"),($J85="Semana 2"),($J85="Semana 3")),INDEX(Calendario!$D$3:$H$55,MATCH(P$4,Calendario!$A$3:$A$55,0),MATCH($I85,Calendario!$D$2:$H$2,0)),""),""),IF($K85=4,IF(AND((M85=""),(N85=""),(O85="")),IF(OR(($J85="Semana 1"),($J85="Semana 2"),($J85="Semana 3")),INDEX(Calendario!$D$3:$H$55,MATCH(P$4,Calendario!$A$3:$A$55,0),MATCH($I85,Calendario!$D$2:$H$2,0)),""),""))))))))))</f>
        <v/>
      </c>
      <c r="Q85" s="107">
        <f>IF(ISBLANK($I85),"",IF(EXACT(($I85),(PROPER(TEXT(Q$3,"dddd")))),"",IF(OR(EXACT(($I85),PROPER(TEXT(Q83,"dddd"))),(EXACT(($I85),PROPER(TEXT(Q84,"dddd"))))),"",IF(EXACT(Q$4,$J85),IF(P85="",IF(OR(($K85=4),($K85=3),($K85=2),($K85=1)),INDEX(Calendario!$D$3:$H$55,MATCH(Q$4,Calendario!$A$3:$A$55,0),MATCH($I85,Calendario!$D$2:$H$2,0)),"")),IF($K85=1,IF(AND(M85="",EXACT((Q$4),(CONCATENATE(Calendario!$A$1," ",(MID($J85,8,2))+1)))),INDEX(Calendario!$D$3:$H$55,MATCH(Q$4,Calendario!$A$3:$A$55,0),MATCH($I85,Calendario!$D$2:$H$2,0)),IF(P85="","",INDEX(Calendario!$D$3:$H$55,MATCH(Q$4,Calendario!$A$3:$A$55,0),MATCH($I85,Calendario!$D$2:$H$2,0)))),IF(EXACT($M$4,"Semana 1"),IF($K85=2,IF(P85="",IF(OR(($J85="Semana 1"),($J85="Semana 2"),($J85="Semana 3"),($J85="Semana 4"),($J85="Semana 5")),INDEX(Calendario!$D$3:$H$55,MATCH(Q$4,Calendario!$A$3:$A$55,0),MATCH($I85,Calendario!$D$2:$H$2,0)),""),""),IF($K85=3,IF(AND((O85=""),(P85="")),IF(OR(($J85="Semana 1"),($J85="Semana 2"),($J85="Semana 3"),($J85="Semana 4"),($J85="Semana 5")),INDEX(Calendario!$D$3:$H$55,MATCH(Q$4,Calendario!$A$3:$A$55,0),MATCH($I85,Calendario!$D$2:$H$2,0)),""),""),IF($K85=4,IF(AND((N85=""),(O85=""),(P85="")),IF(OR(($J85="Semana 1"),($J85="Semana 2"),($J85="Semana 3"),($J85="Semana 4"),($J85="Semana 5")),INDEX(Calendario!$D$3:$H$55,MATCH(Q$4,Calendario!$A$3:$A$55,0),MATCH($I85,Calendario!$D$2:$H$2,0)),""),"")))),IF($K85=2,IF(P85="",IF(OR(($J85="Semana 1"),($J85="Semana 2"),($J85="Semana 3"),($J85="Semana 4")),INDEX(Calendario!$D$3:$H$55,MATCH(Q$4,Calendario!$A$3:$A$55,0),MATCH($I85,Calendario!$D$2:$H$2,0)),""),""),IF($K85=3,IF(AND((O85=""),(P85="")),IF(OR(($J85="Semana 1"),($J85="Semana 2"),($J85="Semana 3"),($J85="Semana 4")),INDEX(Calendario!$D$3:$H$55,MATCH(Q$4,Calendario!$A$3:$A$55,0),MATCH($I85,Calendario!$D$2:$H$2,0)),""),""),IF($K85=4,IF(AND((N85=""),(O85=""),(P85="")),IF(OR(($J85="Semana 1"),($J85="Semana 2"),($J85="Semana 3"),($J85="Semana 4")),INDEX(Calendario!$D$3:$H$55,MATCH(Q$4,Calendario!$A$3:$A$55,0),MATCH($I85,Calendario!$D$2:$H$2,0)),""),""))))))))))</f>
        <v>44586</v>
      </c>
      <c r="R85" s="108" t="str">
        <f>IF(ISBLANK($I85),"",IF(EXACT(($I85),(PROPER(TEXT(R$3,"dddd")))),"",IF(OR(EXACT(($I85),PROPER(TEXT(R83,"dddd"))),(EXACT(($I85),PROPER(TEXT(R84,"dddd"))))),"",IF(EXACT(R$4,$J85),IF(Q85="",IF(OR(($K85=4),($K85=3),($K85=2),($K85=1)),INDEX(Calendario!$D$3:$H$55,MATCH(R$4,Calendario!$A$3:$A$55,0),MATCH($I85,Calendario!$D$2:$H$2,0)),"")),IF($K85=1,IF(AND(N85="",EXACT((R$4),(CONCATENATE(Calendario!$A$1," ",(MID($J85,8,2))+1)))),INDEX(Calendario!$D$3:$H$55,MATCH(R$4,Calendario!$A$3:$A$55,0),MATCH($I85,Calendario!$D$2:$H$2,0)),IF(Q85="","",INDEX(Calendario!$D$3:$H$55,MATCH(R$4,Calendario!$A$3:$A$55,0),MATCH($I85,Calendario!$D$2:$H$2,0)))),IF(EXACT($M$4,"Semana 1"),IF($K85=2,IF(Q85="",IF(OR(($J85="Semana 1"),($J85="Semana 2"),($J85="Semana 3"),($J85="Semana 4"),($J85="Semana 5"),($J85="Semana 6")),INDEX(Calendario!$D$3:$H$55,MATCH(R$4,Calendario!$A$3:$A$55,0),MATCH($I85,Calendario!$D$2:$H$2,0)),""),""),IF($K85=3,IF(AND((P85=""),(Q85="")),IF(OR(($J85="Semana 1"),($J85="Semana 2"),($J85="Semana 3"),($J85="Semana 4"),($J85="Semana 5"),($J85="Semana 6")),INDEX(Calendario!$D$3:$H$55,MATCH(R$4,Calendario!$A$3:$A$55,0),MATCH($I85,Calendario!$D$2:$H$2,0)),""),""),IF($K85=4,IF(AND((O85=""),(P85=""),(Q85="")),IF(OR(($J85="Semana 1"),($J85="Semana 2"),($J85="Semana 3"),($J85="Semana 4"),($J85="Semana 5"),($J85="Semana 6")),INDEX(Calendario!$D$3:$H$55,MATCH(R$4,Calendario!$A$3:$A$55,0),MATCH($I85,Calendario!$D$2:$H$2,0)),""),"")))),IF($K85=2,IF(Q85="",IF(OR(($J85="Semana 1"),($J85="Semana 2"),($J85="Semana 3"),($J85="Semana 4"),($J85="Semana 5")),INDEX(Calendario!$D$3:$H$55,MATCH(R$4,Calendario!$A$3:$A$55,0),MATCH($I85,Calendario!$D$2:$H$2,0)),""),""),IF($K85=3,IF(AND((P85=""),(Q85="")),IF(OR(($J85="Semana 1"),($J85="Semana 2"),($J85="Semana 3"),($J85="Semana 4"),($J85="Semana 5")),INDEX(Calendario!$D$3:$H$55,MATCH(R$4,Calendario!$A$3:$A$55,0),MATCH($I85,Calendario!$D$2:$H$2,0)),""),""),IF($K85=4,IF(AND((O85=""),(P85=""),(Q85="")),IF(OR(($J85="Semana 1"),($J85="Semana 2"),($J85="Semana 3"),($J85="Semana 4"),($J85="Semana 5")),INDEX(Calendario!$D$3:$H$55,MATCH(R$4,Calendario!$A$3:$A$55,0),MATCH($I85,Calendario!$D$2:$H$2,0)),""),""))))))))))</f>
        <v/>
      </c>
      <c r="S85" s="108">
        <f>IF(ISBLANK($I85),"",IF(EXACT(($I85),(PROPER(TEXT(S$3,"dddd")))),"",IF(OR(EXACT(($I85),PROPER(TEXT(S83,"dddd"))),(EXACT(($I85),PROPER(TEXT(S84,"dddd"))))),"",IF(EXACT(S$4,$J85),IF(R85="",IF(OR(($K85=4),($K85=3),($K85=2),($K85=1)),INDEX(Calendario!$D$3:$H$55,MATCH(S$4,Calendario!$A$3:$A$55,0),MATCH($I85,Calendario!$D$2:$H$2,0)),"")),IF($K85=1,IF(AND(O85="",EXACT((S$4),(CONCATENATE(Calendario!$A$1," ",(MID($J85,8,2))+1)))),INDEX(Calendario!$D$3:$H$55,MATCH(S$4,Calendario!$A$3:$A$55,0),MATCH($I85,Calendario!$D$2:$H$2,0)),IF(R85="",IF(EXACT(($I85),(PROPER(TEXT(R$3,"dddd")))),INDEX(Calendario!$D$3:$H$55,MATCH(S$4,Calendario!$A$3:$A$55,0),MATCH($I85,Calendario!$D$2:$H$2,0)),""),INDEX(Calendario!$D$3:$H$55,MATCH(S$4,Calendario!$A$3:$A$55,0),MATCH($I85,Calendario!$D$2:$H$2,0)))),IF(EXACT($M$4,"Semana 1"),IF($K85=2,IF(R85="",IF(OR(($J85="Semana 1"),($J85="Semana 2"),($J85="Semana 3"),($J85="Semana 4"),($J85="Semana 5"),($J85="Semana 6"),($J85="Semana 7")),INDEX(Calendario!$D$3:$H$55,MATCH(S$4,Calendario!$A$3:$A$55,0),MATCH($I85,Calendario!$D$2:$H$2,0)),""),""),IF($K85=3,IF(AND((Q85=""),(R85="")),IF(OR(($J85="Semana 1"),($J85="Semana 2"),($J85="Semana 3"),($J85="Semana 4"),($J85="Semana 5"),($J85="Semana 6"),($J85="Semana 7")),INDEX(Calendario!$D$3:$H$55,MATCH(S$4,Calendario!$A$3:$A$55,0),MATCH($I85,Calendario!$D$2:$H$2,0)),""),""),IF($K85=4,IF(AND((P85=""),(Q85=""),(R85="")),IF(OR(($J85="Semana 1"),($J85="Semana 2"),($J85="Semana 3"),($J85="Semana 4"),($J85="Semana 5"),($J85="Semana 6"),($J85="Semana 7")),INDEX(Calendario!$D$3:$H$55,MATCH(S$4,Calendario!$A$3:$A$55,0),MATCH($I85,Calendario!$D$2:$H$2,0)),""),"")))),IF($K85=2,IF(R85="",IF(OR(($J85="Semana 1"),($J85="Semana 2"),($J85="Semana 3"),($J85="Semana 4"),($J85="Semana 5"),($J85="Semana 6")),INDEX(Calendario!$D$3:$H$55,MATCH(S$4,Calendario!$A$3:$A$55,0),MATCH($I85,Calendario!$D$2:$H$2,0)),""),""),IF($K85=3,IF(AND((Q85=""),(R85="")),IF(OR(($J85="Semana 1"),($J85="Semana 2"),($J85="Semana 3"),($J85="Semana 4"),($J85="Semana 5"),($J85="Semana 6")),INDEX(Calendario!$D$3:$H$55,MATCH(S$4,Calendario!$A$3:$A$55,0),MATCH($I85,Calendario!$D$2:$H$2,0)),""),""),IF($K85=4,IF(AND((P85=""),(Q85=""),(R85="")),IF(OR(($J85="Semana 1"),($J85="Semana 2"),($J85="Semana 3"),($J85="Semana 4"),($J85="Semana 5"),($J85="Semana 6")),INDEX(Calendario!$D$3:$H$55,MATCH(S$4,Calendario!$A$3:$A$55,0),MATCH($I85,Calendario!$D$2:$H$2,0)),""),""))))))))))</f>
        <v>44600</v>
      </c>
      <c r="T85" s="108" t="str">
        <f>IF(ISBLANK($I85),"",IF(EXACT(($I85),(PROPER(TEXT(T$3,"dddd")))),"",IF(OR(EXACT(($I85),PROPER(TEXT(T83,"dddd"))),(EXACT(($I85),PROPER(TEXT(T84,"dddd"))))),"",IF(EXACT(T$4,$J85),IF(S85="",IF(OR(($K85=4),($K85=3),($K85=2),($K85=1)),INDEX(Calendario!$D$3:$H$55,MATCH(T$4,Calendario!$A$3:$A$55,0),MATCH($I85,Calendario!$D$2:$H$2,0)),"")),IF($K85=1,IF(AND(P85="",EXACT((T$4),(CONCATENATE(Calendario!$A$1," ",(MID($J85,8,2))+1)))),INDEX(Calendario!$D$3:$H$55,MATCH(T$4,Calendario!$A$3:$A$55,0),MATCH($I85,Calendario!$D$2:$H$2,0)),IF(S85="",IF(EXACT(($I85),(PROPER(TEXT(S$3,"dddd")))),INDEX(Calendario!$D$3:$H$55,MATCH(T$4,Calendario!$A$3:$A$55,0),MATCH($I85,Calendario!$D$2:$H$2,0)),""),INDEX(Calendario!$D$3:$H$55,MATCH(T$4,Calendario!$A$3:$A$55,0),MATCH($I85,Calendario!$D$2:$H$2,0)))),IF(EXACT($M$4,"Semana 1"),IF($K85=2,IF(S85="",IF(OR(($J85="Semana 1"),($J85="Semana 2"),($J85="Semana 3"),($J85="Semana 4"),($J85="Semana 5"),($J85="Semana 6"),($J85="Semana 7"),($J85="Semana 8")),INDEX(Calendario!$D$3:$H$55,MATCH(T$4,Calendario!$A$3:$A$55,0),MATCH($I85,Calendario!$D$2:$H$2,0)),""),""),IF($K85=3,IF(AND((R85=""),(S85="")),IF(OR(($J85="Semana 1"),($J85="Semana 2"),($J85="Semana 3"),($J85="Semana 4"),($J85="Semana 5"),($J85="Semana 6"),($J85="Semana 7"),($J85="Semana 8")),INDEX(Calendario!$D$3:$H$55,MATCH(T$4,Calendario!$A$3:$A$55,0),MATCH($I85,Calendario!$D$2:$H$2,0)),""),""),IF($K85=4,IF(AND((Q85=""),(R85=""),(S85="")),IF(OR(($J85="Semana 1"),($J85="Semana 2"),($J85="Semana 3"),($J85="Semana 4"),($J85="Semana 5"),($J85="Semana 6"),($J85="Semana 7"),($J85="Semana 8")),INDEX(Calendario!$D$3:$H$55,MATCH(T$4,Calendario!$A$3:$A$55,0),MATCH($I85,Calendario!$D$2:$H$2,0)),""),"")))),IF($K85=2,IF(S85="",IF(OR(($J85="Semana 1"),($J85="Semana 2"),($J85="Semana 3"),($J85="Semana 4"),($J85="Semana 5"),($J85="Semana 6"),($J85="Semana 7")),INDEX(Calendario!$D$3:$H$55,MATCH(T$4,Calendario!$A$3:$A$55,0),MATCH($I85,Calendario!$D$2:$H$2,0)),""),""),IF($K85=3,IF(AND((R85=""),(S85="")),IF(OR(($J85="Semana 1"),($J85="Semana 2"),($J85="Semana 3"),($J85="Semana 4"),($J85="Semana 5"),($J85="Semana 6"),($J85="Semana 7")),INDEX(Calendario!$D$3:$H$55,MATCH(T$4,Calendario!$A$3:$A$55,0),MATCH($I85,Calendario!$D$2:$H$2,0)),""),""),IF($K85=4,IF(AND((Q85=""),(R85=""),(S85="")),IF(OR(($J85="Semana 1"),($J85="Semana 2"),($J85="Semana 3"),($J85="Semana 4"),($J85="Semana 5"),($J85="Semana 6"),($J85="Semana 7")),INDEX(Calendario!$D$3:$H$55,MATCH(T$4,Calendario!$A$3:$A$55,0),MATCH($I85,Calendario!$D$2:$H$2,0)),""),""))))))))))</f>
        <v/>
      </c>
      <c r="U85" s="108">
        <f>IF(ISBLANK($I85),"",IF(OR(EXACT(($I85),PROPER(TEXT(U84,"dddd"))),(EXACT(($I85),PROPER(TEXT(U83,"dddd"))))),"",IF(EXACT(($I85),(PROPER(TEXT(U$3,"dddd")))),"",IF($K85=1,INDEX(Calendario!$D$3:$H$55,MATCH(U$4,Calendario!$A$3:$A$55,0),MATCH($I85,Calendario!$D$2:$H$2,0)),IF($K85=2,IF(T85="",INDEX(Calendario!$D$3:$H$55,MATCH(U$4,Calendario!$A$3:$A$55,0),MATCH($I85,Calendario!$D$2:$H$2,0)),""),IF($K85=3,IF(AND((S85=""),(T85="")),INDEX(Calendario!$D$3:$H$55,MATCH(U$4,Calendario!$A$3:$A$55,0),MATCH($I85,Calendario!$D$2:$H$2,0)),""),IF($K85=4,IF(AND((R85=""),(S85=""),(T85="")),INDEX(Calendario!$D$3:$H$55,MATCH(U$4,Calendario!$A$3:$A$55,0),MATCH($I85,Calendario!$D$2:$H$2,0)),""))))))))</f>
        <v>44614</v>
      </c>
      <c r="V85" s="107" t="str">
        <f>IF(ISBLANK($I85),"",IF(OR(EXACT(($I85),PROPER(TEXT(V84,"dddd"))),(EXACT(($I85),PROPER(TEXT(V83,"dddd"))))),"",IF(EXACT(($I85),(PROPER(TEXT(V$3,"dddd")))),"",IF($K85=1,INDEX(Calendario!$D$3:$H$55,MATCH(V$4,Calendario!$A$3:$A$55,0),MATCH($I85,Calendario!$D$2:$H$2,0)),IF($K85=2,IF(U85="",INDEX(Calendario!$D$3:$H$55,MATCH(V$4,Calendario!$A$3:$A$55,0),MATCH($I85,Calendario!$D$2:$H$2,0)),""),IF($K85=3,IF(AND((T85=""),(U85="")),INDEX(Calendario!$D$3:$H$55,MATCH(V$4,Calendario!$A$3:$A$55,0),MATCH($I85,Calendario!$D$2:$H$2,0)),""),IF($K85=4,IF(AND((S85=""),(T85=""),(U85="")),INDEX(Calendario!$D$3:$H$55,MATCH(V$4,Calendario!$A$3:$A$55,0),MATCH($I85,Calendario!$D$2:$H$2,0)),""))))))))</f>
        <v/>
      </c>
      <c r="W85" s="107">
        <f>IF(ISBLANK($I85),"",IF(OR(EXACT(($I85),PROPER(TEXT(W84,"dddd"))),(EXACT(($I85),PROPER(TEXT(W83,"dddd"))))),"",IF(EXACT(($I85),(PROPER(TEXT(W$3,"dddd")))),"",IF($K85=1,INDEX(Calendario!$D$3:$H$55,MATCH(W$4,Calendario!$A$3:$A$55,0),MATCH($I85,Calendario!$D$2:$H$2,0)),IF($K85=2,IF(V85="",INDEX(Calendario!$D$3:$H$55,MATCH(W$4,Calendario!$A$3:$A$55,0),MATCH($I85,Calendario!$D$2:$H$2,0)),""),IF($K85=3,IF(AND((U85=""),(V85="")),INDEX(Calendario!$D$3:$H$55,MATCH(W$4,Calendario!$A$3:$A$55,0),MATCH($I85,Calendario!$D$2:$H$2,0)),""),IF($K85=4,IF(AND((T85=""),(U85=""),(V85="")),INDEX(Calendario!$D$3:$H$55,MATCH(W$4,Calendario!$A$3:$A$55,0),MATCH($I85,Calendario!$D$2:$H$2,0)),""))))))))</f>
        <v>44628</v>
      </c>
      <c r="X85" s="107" t="str">
        <f>IF(ISBLANK($I85),"",IF(OR(EXACT(($I85),PROPER(TEXT(X84,"dddd"))),(EXACT(($I85),PROPER(TEXT(X83,"dddd"))))),"",IF(EXACT(($I85),(PROPER(TEXT(X$3,"dddd")))),"",IF($K85=1,INDEX(Calendario!$D$3:$H$55,MATCH(X$4,Calendario!$A$3:$A$55,0),MATCH($I85,Calendario!$D$2:$H$2,0)),IF($K85=2,IF(W85="",INDEX(Calendario!$D$3:$H$55,MATCH(X$4,Calendario!$A$3:$A$55,0),MATCH($I85,Calendario!$D$2:$H$2,0)),""),IF($K85=3,IF(AND((V85=""),(W85="")),INDEX(Calendario!$D$3:$H$55,MATCH(X$4,Calendario!$A$3:$A$55,0),MATCH($I85,Calendario!$D$2:$H$2,0)),""),IF($K85=4,IF(AND((U85=""),(V85=""),(W85="")),INDEX(Calendario!$D$3:$H$55,MATCH(X$4,Calendario!$A$3:$A$55,0),MATCH($I85,Calendario!$D$2:$H$2,0)),""))))))))</f>
        <v/>
      </c>
      <c r="Y85" s="107">
        <f>IF(ISBLANK($I85),"",IF(OR(EXACT(($I85),PROPER(TEXT(Y84,"dddd"))),(EXACT(($I85),PROPER(TEXT(Y83,"dddd"))))),"",IF(EXACT(($I85),(PROPER(TEXT(Y$3,"dddd")))),"",IF($K85=1,INDEX(Calendario!$D$3:$H$55,MATCH(Y$4,Calendario!$A$3:$A$55,0),MATCH($I85,Calendario!$D$2:$H$2,0)),IF($K85=2,IF(X85="",INDEX(Calendario!$D$3:$H$55,MATCH(Y$4,Calendario!$A$3:$A$55,0),MATCH($I85,Calendario!$D$2:$H$2,0)),""),IF($K85=3,IF(AND((W85=""),(X85="")),INDEX(Calendario!$D$3:$H$55,MATCH(Y$4,Calendario!$A$3:$A$55,0),MATCH($I85,Calendario!$D$2:$H$2,0)),""),IF($K85=4,IF(AND((V85=""),(W85=""),(X85="")),INDEX(Calendario!$D$3:$H$55,MATCH(Y$4,Calendario!$A$3:$A$55,0),MATCH($I85,Calendario!$D$2:$H$2,0)),""))))))))</f>
        <v>44642</v>
      </c>
      <c r="Z85" s="107" t="str">
        <f>IF(ISBLANK($I85),"",IF(OR(EXACT(($I85),PROPER(TEXT(Z84,"dddd"))),(EXACT(($I85),PROPER(TEXT(Z83,"dddd"))))),"",IF(EXACT(($I85),(PROPER(TEXT(Z$3,"dddd")))),"",IF($K85=1,INDEX(Calendario!$D$3:$H$55,MATCH(Z$4,Calendario!$A$3:$A$55,0),MATCH($I85,Calendario!$D$2:$H$2,0)),IF($K85=2,IF(Y85="",INDEX(Calendario!$D$3:$H$55,MATCH(Z$4,Calendario!$A$3:$A$55,0),MATCH($I85,Calendario!$D$2:$H$2,0)),""),IF($K85=3,IF(AND((X85=""),(Y85="")),INDEX(Calendario!$D$3:$H$55,MATCH(Z$4,Calendario!$A$3:$A$55,0),MATCH($I85,Calendario!$D$2:$H$2,0)),""),IF($K85=4,IF(AND((W85=""),(X85=""),(Y85="")),INDEX(Calendario!$D$3:$H$55,MATCH(Z$4,Calendario!$A$3:$A$55,0),MATCH($I85,Calendario!$D$2:$H$2,0)),""))))))))</f>
        <v/>
      </c>
      <c r="AA85" s="108">
        <f>IF(ISBLANK($I85),"",IF(OR(EXACT(($I85),PROPER(TEXT(AA84,"dddd"))),(EXACT(($I85),PROPER(TEXT(AA83,"dddd"))))),"",IF(EXACT(($I85),(PROPER(TEXT(AA$3,"dddd")))),"",IF($K85=1,INDEX(Calendario!$D$3:$H$55,MATCH(AA$4,Calendario!$A$3:$A$55,0),MATCH($I85,Calendario!$D$2:$H$2,0)),IF($K85=2,IF(Z85="",INDEX(Calendario!$D$3:$H$55,MATCH(AA$4,Calendario!$A$3:$A$55,0),MATCH($I85,Calendario!$D$2:$H$2,0)),""),IF($K85=3,IF(AND((Y85=""),(Z85="")),INDEX(Calendario!$D$3:$H$55,MATCH(AA$4,Calendario!$A$3:$A$55,0),MATCH($I85,Calendario!$D$2:$H$2,0)),""),IF($K85=4,IF(AND((X85=""),(Y85=""),(Z85="")),INDEX(Calendario!$D$3:$H$55,MATCH(AA$4,Calendario!$A$3:$A$55,0),MATCH($I85,Calendario!$D$2:$H$2,0)),""))))))))</f>
        <v>44656</v>
      </c>
      <c r="AB85" s="108" t="str">
        <f>IF(ISBLANK($I85),"",IF(OR(EXACT(($I85),PROPER(TEXT(AB84,"dddd"))),(EXACT(($I85),PROPER(TEXT(AB83,"dddd"))))),"",IF(EXACT(($I85),(PROPER(TEXT(AB$3,"dddd")))),"",IF($K85=1,INDEX(Calendario!$D$3:$H$55,MATCH(AB$4,Calendario!$A$3:$A$55,0),MATCH($I85,Calendario!$D$2:$H$2,0)),IF($K85=2,IF(AA85="",INDEX(Calendario!$D$3:$H$55,MATCH(AB$4,Calendario!$A$3:$A$55,0),MATCH($I85,Calendario!$D$2:$H$2,0)),""),IF($K85=3,IF(AND((Z85=""),(AA85="")),INDEX(Calendario!$D$3:$H$55,MATCH(AB$4,Calendario!$A$3:$A$55,0),MATCH($I85,Calendario!$D$2:$H$2,0)),""),IF($K85=4,IF(AND((Y85=""),(Z85=""),(AA85="")),INDEX(Calendario!$D$3:$H$55,MATCH(AB$4,Calendario!$A$3:$A$55,0),MATCH($I85,Calendario!$D$2:$H$2,0)),""))))))))</f>
        <v/>
      </c>
      <c r="AC85" s="108">
        <f>IF(ISBLANK($I85),"",IF(OR(EXACT(($I85),PROPER(TEXT(AC84,"dddd"))),(EXACT(($I85),PROPER(TEXT(AC83,"dddd"))))),"",IF(EXACT(($I85),(PROPER(TEXT(AC$3,"dddd")))),"",IF($K85=1,INDEX(Calendario!$D$3:$H$55,MATCH(AC$4,Calendario!$A$3:$A$55,0),MATCH($I85,Calendario!$D$2:$H$2,0)),IF($K85=2,IF(AB85="",INDEX(Calendario!$D$3:$H$55,MATCH(AC$4,Calendario!$A$3:$A$55,0),MATCH($I85,Calendario!$D$2:$H$2,0)),""),IF($K85=3,IF(AND((AA85=""),(AB85="")),INDEX(Calendario!$D$3:$H$55,MATCH(AC$4,Calendario!$A$3:$A$55,0),MATCH($I85,Calendario!$D$2:$H$2,0)),""),IF($K85=4,IF(AND((Z85=""),(AA85=""),(AB85="")),INDEX(Calendario!$D$3:$H$55,MATCH(AC$4,Calendario!$A$3:$A$55,0),MATCH($I85,Calendario!$D$2:$H$2,0)),""))))))))</f>
        <v>44670</v>
      </c>
      <c r="AD85" s="108" t="str">
        <f>IF(ISBLANK($I85),"",IF(OR(EXACT(($I85),PROPER(TEXT(AD84,"dddd"))),(EXACT(($I85),PROPER(TEXT(AD83,"dddd"))))),"",IF(EXACT(($I85),(PROPER(TEXT(AD$3,"dddd")))),"",IF($K85=1,INDEX(Calendario!$D$3:$H$55,MATCH(AD$4,Calendario!$A$3:$A$55,0),MATCH($I85,Calendario!$D$2:$H$2,0)),IF($K85=2,IF(AC85="",INDEX(Calendario!$D$3:$H$55,MATCH(AD$4,Calendario!$A$3:$A$55,0),MATCH($I85,Calendario!$D$2:$H$2,0)),""),IF($K85=3,IF(AND((AB85=""),(AC85="")),INDEX(Calendario!$D$3:$H$55,MATCH(AD$4,Calendario!$A$3:$A$55,0),MATCH($I85,Calendario!$D$2:$H$2,0)),""),IF($K85=4,IF(AND((AA85=""),(AB85=""),(AC85="")),INDEX(Calendario!$D$3:$H$55,MATCH(AD$4,Calendario!$A$3:$A$55,0),MATCH($I85,Calendario!$D$2:$H$2,0)),""))))))))</f>
        <v/>
      </c>
      <c r="AE85" s="107">
        <f>IF(ISBLANK($I85),"",IF(OR(EXACT(($I85),PROPER(TEXT(AE84,"dddd"))),(EXACT(($I85),PROPER(TEXT(AE83,"dddd"))))),"",IF(EXACT(($I85),(PROPER(TEXT(AE$3,"dddd")))),"",IF($K85=1,INDEX(Calendario!$D$3:$H$55,MATCH(AE$4,Calendario!$A$3:$A$55,0),MATCH($I85,Calendario!$D$2:$H$2,0)),IF($K85=2,IF(AD85="",INDEX(Calendario!$D$3:$H$55,MATCH(AE$4,Calendario!$A$3:$A$55,0),MATCH($I85,Calendario!$D$2:$H$2,0)),""),IF($K85=3,IF(AND((AC85=""),(AD85="")),INDEX(Calendario!$D$3:$H$55,MATCH(AE$4,Calendario!$A$3:$A$55,0),MATCH($I85,Calendario!$D$2:$H$2,0)),""),IF($K85=4,IF(AND((AB85=""),(AC85=""),(AD85="")),INDEX(Calendario!$D$3:$H$55,MATCH(AE$4,Calendario!$A$3:$A$55,0),MATCH($I85,Calendario!$D$2:$H$2,0)),""))))))))</f>
        <v>44684</v>
      </c>
      <c r="AF85" s="107" t="str">
        <f>IF(ISBLANK($I85),"",IF(OR(EXACT(($I85),PROPER(TEXT(AF84,"dddd"))),(EXACT(($I85),PROPER(TEXT(AF83,"dddd"))))),"",IF(EXACT(($I85),(PROPER(TEXT(AF$3,"dddd")))),"",IF($K85=1,INDEX(Calendario!$D$3:$H$55,MATCH(AF$4,Calendario!$A$3:$A$55,0),MATCH($I85,Calendario!$D$2:$H$2,0)),IF($K85=2,IF(AE85="",INDEX(Calendario!$D$3:$H$55,MATCH(AF$4,Calendario!$A$3:$A$55,0),MATCH($I85,Calendario!$D$2:$H$2,0)),""),IF($K85=3,IF(AND((AD85=""),(AE85="")),INDEX(Calendario!$D$3:$H$55,MATCH(AF$4,Calendario!$A$3:$A$55,0),MATCH($I85,Calendario!$D$2:$H$2,0)),""),IF($K85=4,IF(AND((AC85=""),(AD85=""),(AE85="")),INDEX(Calendario!$D$3:$H$55,MATCH(AF$4,Calendario!$A$3:$A$55,0),MATCH($I85,Calendario!$D$2:$H$2,0)),""))))))))</f>
        <v/>
      </c>
      <c r="AG85" s="107">
        <f>IF(ISBLANK($I85),"",IF(OR(EXACT(($I85),PROPER(TEXT(AG84,"dddd"))),(EXACT(($I85),PROPER(TEXT(AG83,"dddd"))))),"",IF(EXACT(($I85),(PROPER(TEXT(AG$3,"dddd")))),"",IF($K85=1,INDEX(Calendario!$D$3:$H$55,MATCH(AG$4,Calendario!$A$3:$A$55,0),MATCH($I85,Calendario!$D$2:$H$2,0)),IF($K85=2,IF(AF85="",INDEX(Calendario!$D$3:$H$55,MATCH(AG$4,Calendario!$A$3:$A$55,0),MATCH($I85,Calendario!$D$2:$H$2,0)),""),IF($K85=3,IF(AND((AE85=""),(AF85="")),INDEX(Calendario!$D$3:$H$55,MATCH(AG$4,Calendario!$A$3:$A$55,0),MATCH($I85,Calendario!$D$2:$H$2,0)),""),IF($K85=4,IF(AND((AD85=""),(AE85=""),(AF85="")),INDEX(Calendario!$D$3:$H$55,MATCH(AG$4,Calendario!$A$3:$A$55,0),MATCH($I85,Calendario!$D$2:$H$2,0)),""))))))))</f>
        <v>44698</v>
      </c>
      <c r="AH85" s="107" t="str">
        <f>IF(ISBLANK($I85),"",IF(OR(EXACT(($I85),PROPER(TEXT(AH84,"dddd"))),(EXACT(($I85),PROPER(TEXT(AH83,"dddd"))))),"",IF(EXACT(($I85),(PROPER(TEXT(AH$3,"dddd")))),"",IF($K85=1,INDEX(Calendario!$D$3:$H$55,MATCH(AH$4,Calendario!$A$3:$A$55,0),MATCH($I85,Calendario!$D$2:$H$2,0)),IF($K85=2,IF(AG85="",INDEX(Calendario!$D$3:$H$55,MATCH(AH$4,Calendario!$A$3:$A$55,0),MATCH($I85,Calendario!$D$2:$H$2,0)),""),IF($K85=3,IF(AND((AF85=""),(AG85="")),INDEX(Calendario!$D$3:$H$55,MATCH(AH$4,Calendario!$A$3:$A$55,0),MATCH($I85,Calendario!$D$2:$H$2,0)),""),IF($K85=4,IF(AND((AE85=""),(AF85=""),(AG85="")),INDEX(Calendario!$D$3:$H$55,MATCH(AH$4,Calendario!$A$3:$A$55,0),MATCH($I85,Calendario!$D$2:$H$2,0)),""))))))))</f>
        <v/>
      </c>
      <c r="AI85" s="108">
        <f>IF(ISBLANK($I85),"",IF(OR(EXACT(($I85),PROPER(TEXT(AI84,"dddd"))),(EXACT(($I85),PROPER(TEXT(AI83,"dddd"))))),"",IF(EXACT(($I85),(PROPER(TEXT(AI$3,"dddd")))),"",IF($K85=1,INDEX(Calendario!$D$3:$H$55,MATCH(AI$4,Calendario!$A$3:$A$55,0),MATCH($I85,Calendario!$D$2:$H$2,0)),IF($K85=2,IF(AH85="",INDEX(Calendario!$D$3:$H$55,MATCH(AI$4,Calendario!$A$3:$A$55,0),MATCH($I85,Calendario!$D$2:$H$2,0)),""),IF($K85=3,IF(AND((AG85=""),(AH85="")),INDEX(Calendario!$D$3:$H$55,MATCH(AI$4,Calendario!$A$3:$A$55,0),MATCH($I85,Calendario!$D$2:$H$2,0)),""),IF($K85=4,IF(AND((AF85=""),(AG85=""),(AH85="")),INDEX(Calendario!$D$3:$H$55,MATCH(AI$4,Calendario!$A$3:$A$55,0),MATCH($I85,Calendario!$D$2:$H$2,0)),""))))))))</f>
        <v>44712</v>
      </c>
      <c r="AJ85" s="108" t="str">
        <f>IF(ISBLANK($I85),"",IF(OR(EXACT(($I85),PROPER(TEXT(AJ84,"dddd"))),(EXACT(($I85),PROPER(TEXT(AJ83,"dddd"))))),"",IF(EXACT(($I85),(PROPER(TEXT(AJ$3,"dddd")))),"",IF($K85=1,INDEX(Calendario!$D$3:$H$55,MATCH(AJ$4,Calendario!$A$3:$A$55,0),MATCH($I85,Calendario!$D$2:$H$2,0)),IF($K85=2,IF(AI85="",INDEX(Calendario!$D$3:$H$55,MATCH(AJ$4,Calendario!$A$3:$A$55,0),MATCH($I85,Calendario!$D$2:$H$2,0)),""),IF($K85=3,IF(AND((AH85=""),(AI85="")),INDEX(Calendario!$D$3:$H$55,MATCH(AJ$4,Calendario!$A$3:$A$55,0),MATCH($I85,Calendario!$D$2:$H$2,0)),""),IF($K85=4,IF(AND((AG85=""),(AH85=""),(AI85="")),INDEX(Calendario!$D$3:$H$55,MATCH(AJ$4,Calendario!$A$3:$A$55,0),MATCH($I85,Calendario!$D$2:$H$2,0)),""))))))))</f>
        <v/>
      </c>
      <c r="AK85" s="108">
        <f>IF(ISBLANK($I85),"",IF(OR(EXACT(($I85),PROPER(TEXT(AK84,"dddd"))),(EXACT(($I85),PROPER(TEXT(AK83,"dddd"))))),"",IF(EXACT(($I85),(PROPER(TEXT(AK$3,"dddd")))),"",IF($K85=1,INDEX(Calendario!$D$3:$H$55,MATCH(AK$4,Calendario!$A$3:$A$55,0),MATCH($I85,Calendario!$D$2:$H$2,0)),IF($K85=2,IF(AJ85="",INDEX(Calendario!$D$3:$H$55,MATCH(AK$4,Calendario!$A$3:$A$55,0),MATCH($I85,Calendario!$D$2:$H$2,0)),""),IF($K85=3,IF(AND((AI85=""),(AJ85="")),INDEX(Calendario!$D$3:$H$55,MATCH(AK$4,Calendario!$A$3:$A$55,0),MATCH($I85,Calendario!$D$2:$H$2,0)),""),IF($K85=4,IF(AND((AH85=""),(AI85=""),(AJ85="")),INDEX(Calendario!$D$3:$H$55,MATCH(AK$4,Calendario!$A$3:$A$55,0),MATCH($I85,Calendario!$D$2:$H$2,0)),""))))))))</f>
        <v>44726</v>
      </c>
      <c r="AL85" s="108" t="str">
        <f>IF(ISBLANK($I85),"",IF(OR(EXACT(($I85),PROPER(TEXT(AL84,"dddd"))),(EXACT(($I85),PROPER(TEXT(AL83,"dddd"))))),"",IF(EXACT(($I85),(PROPER(TEXT(AL$3,"dddd")))),"",IF($K85=1,INDEX(Calendario!$D$3:$H$55,MATCH(AL$4,Calendario!$A$3:$A$55,0),MATCH($I85,Calendario!$D$2:$H$2,0)),IF($K85=2,IF(AK85="",INDEX(Calendario!$D$3:$H$55,MATCH(AL$4,Calendario!$A$3:$A$55,0),MATCH($I85,Calendario!$D$2:$H$2,0)),""),IF($K85=3,IF(AND((AJ85=""),(AK85="")),INDEX(Calendario!$D$3:$H$55,MATCH(AL$4,Calendario!$A$3:$A$55,0),MATCH($I85,Calendario!$D$2:$H$2,0)),""),IF($K85=4,IF(AND((AI85=""),(AJ85=""),(AK85="")),INDEX(Calendario!$D$3:$H$55,MATCH(AL$4,Calendario!$A$3:$A$55,0),MATCH($I85,Calendario!$D$2:$H$2,0)),""))))))))</f>
        <v/>
      </c>
      <c r="AM85" s="108">
        <f>IF(ISBLANK($I85),"",IF(OR(EXACT(($I85),PROPER(TEXT(AM84,"dddd"))),(EXACT(($I85),PROPER(TEXT(AM83,"dddd"))))),"",IF(EXACT(($I85),(PROPER(TEXT(AM$3,"dddd")))),"",IF($K85=1,INDEX(Calendario!$D$3:$H$55,MATCH(AM$4,Calendario!$A$3:$A$55,0),MATCH($I85,Calendario!$D$2:$H$2,0)),IF($K85=2,IF(AL85="",INDEX(Calendario!$D$3:$H$55,MATCH(AM$4,Calendario!$A$3:$A$55,0),MATCH($I85,Calendario!$D$2:$H$2,0)),""),IF($K85=3,IF(AND((AK85=""),(AL85="")),INDEX(Calendario!$D$3:$H$55,MATCH(AM$4,Calendario!$A$3:$A$55,0),MATCH($I85,Calendario!$D$2:$H$2,0)),""),IF($K85=4,IF(AND((AJ85=""),(AK85=""),(AL85="")),INDEX(Calendario!$D$3:$H$55,MATCH(AM$4,Calendario!$A$3:$A$55,0),MATCH($I85,Calendario!$D$2:$H$2,0)),""))))))))</f>
        <v>44740</v>
      </c>
      <c r="AN85" s="107" t="str">
        <f>IF(ISBLANK($I85),"",IF(OR(EXACT(($I85),PROPER(TEXT(AN84,"dddd"))),(EXACT(($I85),PROPER(TEXT(AN83,"dddd"))))),"",IF(EXACT(($I85),(PROPER(TEXT(AN$3,"dddd")))),"",IF($K85=1,INDEX(Calendario!$D$3:$H$55,MATCH(AN$4,Calendario!$A$3:$A$55,0),MATCH($I85,Calendario!$D$2:$H$2,0)),IF($K85=2,IF(AM85="",INDEX(Calendario!$D$3:$H$55,MATCH(AN$4,Calendario!$A$3:$A$55,0),MATCH($I85,Calendario!$D$2:$H$2,0)),""),IF($K85=3,IF(AND((AL85=""),(AM85="")),INDEX(Calendario!$D$3:$H$55,MATCH(AN$4,Calendario!$A$3:$A$55,0),MATCH($I85,Calendario!$D$2:$H$2,0)),""),IF($K85=4,IF(AND((AK85=""),(AL85=""),(AM85="")),INDEX(Calendario!$D$3:$H$55,MATCH(AN$4,Calendario!$A$3:$A$55,0),MATCH($I85,Calendario!$D$2:$H$2,0)),""))))))))</f>
        <v/>
      </c>
      <c r="AO85" s="107">
        <f>IF(ISBLANK($I85),"",IF(OR(EXACT(($I85),PROPER(TEXT(AO84,"dddd"))),(EXACT(($I85),PROPER(TEXT(AO83,"dddd"))))),"",IF(EXACT(($I85),(PROPER(TEXT(AO$3,"dddd")))),"",IF($K85=1,INDEX(Calendario!$D$3:$H$55,MATCH(AO$4,Calendario!$A$3:$A$55,0),MATCH($I85,Calendario!$D$2:$H$2,0)),IF($K85=2,IF(AN85="",INDEX(Calendario!$D$3:$H$55,MATCH(AO$4,Calendario!$A$3:$A$55,0),MATCH($I85,Calendario!$D$2:$H$2,0)),""),IF($K85=3,IF(AND((AM85=""),(AN85="")),INDEX(Calendario!$D$3:$H$55,MATCH(AO$4,Calendario!$A$3:$A$55,0),MATCH($I85,Calendario!$D$2:$H$2,0)),""),IF($K85=4,IF(AND((AL85=""),(AM85=""),(AN85="")),INDEX(Calendario!$D$3:$H$55,MATCH(AO$4,Calendario!$A$3:$A$55,0),MATCH($I85,Calendario!$D$2:$H$2,0)),""))))))))</f>
        <v>44754</v>
      </c>
      <c r="AP85" s="107" t="str">
        <f>IF(ISBLANK($I85),"",IF(OR(EXACT(($I85),PROPER(TEXT(AP84,"dddd"))),(EXACT(($I85),PROPER(TEXT(AP83,"dddd"))))),"",IF(EXACT(($I85),(PROPER(TEXT(AP$3,"dddd")))),"",IF($K85=1,INDEX(Calendario!$D$3:$H$55,MATCH(AP$4,Calendario!$A$3:$A$55,0),MATCH($I85,Calendario!$D$2:$H$2,0)),IF($K85=2,IF(AO85="",INDEX(Calendario!$D$3:$H$55,MATCH(AP$4,Calendario!$A$3:$A$55,0),MATCH($I85,Calendario!$D$2:$H$2,0)),""),IF($K85=3,IF(AND((AN85=""),(AO85="")),INDEX(Calendario!$D$3:$H$55,MATCH(AP$4,Calendario!$A$3:$A$55,0),MATCH($I85,Calendario!$D$2:$H$2,0)),""),IF($K85=4,IF(AND((AM85=""),(AN85=""),(AO85="")),INDEX(Calendario!$D$3:$H$55,MATCH(AP$4,Calendario!$A$3:$A$55,0),MATCH($I85,Calendario!$D$2:$H$2,0)),""))))))))</f>
        <v/>
      </c>
      <c r="AQ85" s="107">
        <f>IF(ISBLANK($I85),"",IF(OR(EXACT(($I85),PROPER(TEXT(AQ84,"dddd"))),(EXACT(($I85),PROPER(TEXT(AQ83,"dddd"))))),"",IF(EXACT(($I85),(PROPER(TEXT(AQ$3,"dddd")))),"",IF($K85=1,INDEX(Calendario!$D$3:$H$55,MATCH(AQ$4,Calendario!$A$3:$A$55,0),MATCH($I85,Calendario!$D$2:$H$2,0)),IF($K85=2,IF(AP85="",INDEX(Calendario!$D$3:$H$55,MATCH(AQ$4,Calendario!$A$3:$A$55,0),MATCH($I85,Calendario!$D$2:$H$2,0)),""),IF($K85=3,IF(AND((AO85=""),(AP85="")),INDEX(Calendario!$D$3:$H$55,MATCH(AQ$4,Calendario!$A$3:$A$55,0),MATCH($I85,Calendario!$D$2:$H$2,0)),""),IF($K85=4,IF(AND((AN85=""),(AO85=""),(AP85="")),INDEX(Calendario!$D$3:$H$55,MATCH(AQ$4,Calendario!$A$3:$A$55,0),MATCH($I85,Calendario!$D$2:$H$2,0)),""))))))))</f>
        <v>44768</v>
      </c>
      <c r="AR85" s="108" t="str">
        <f>IF(ISBLANK($I85),"",IF(OR(EXACT(($I85),PROPER(TEXT(AR84,"dddd"))),(EXACT(($I85),PROPER(TEXT(AR83,"dddd"))))),"",IF(EXACT(($I85),(PROPER(TEXT(AR$3,"dddd")))),"",IF($K85=1,INDEX(Calendario!$D$3:$H$55,MATCH(AR$4,Calendario!$A$3:$A$55,0),MATCH($I85,Calendario!$D$2:$H$2,0)),IF($K85=2,IF(AQ85="",INDEX(Calendario!$D$3:$H$55,MATCH(AR$4,Calendario!$A$3:$A$55,0),MATCH($I85,Calendario!$D$2:$H$2,0)),""),IF($K85=3,IF(AND((AP85=""),(AQ85="")),INDEX(Calendario!$D$3:$H$55,MATCH(AR$4,Calendario!$A$3:$A$55,0),MATCH($I85,Calendario!$D$2:$H$2,0)),""),IF($K85=4,IF(AND((AO85=""),(AP85=""),(AQ85="")),INDEX(Calendario!$D$3:$H$55,MATCH(AR$4,Calendario!$A$3:$A$55,0),MATCH($I85,Calendario!$D$2:$H$2,0)),""))))))))</f>
        <v/>
      </c>
      <c r="AS85" s="108">
        <f>IF(ISBLANK($I85),"",IF(OR(EXACT(($I85),PROPER(TEXT(AS84,"dddd"))),(EXACT(($I85),PROPER(TEXT(AS83,"dddd"))))),"",IF(EXACT(($I85),(PROPER(TEXT(AS$3,"dddd")))),"",IF($K85=1,INDEX(Calendario!$D$3:$H$55,MATCH(AS$4,Calendario!$A$3:$A$55,0),MATCH($I85,Calendario!$D$2:$H$2,0)),IF($K85=2,IF(AR85="",INDEX(Calendario!$D$3:$H$55,MATCH(AS$4,Calendario!$A$3:$A$55,0),MATCH($I85,Calendario!$D$2:$H$2,0)),""),IF($K85=3,IF(AND((AQ85=""),(AR85="")),INDEX(Calendario!$D$3:$H$55,MATCH(AS$4,Calendario!$A$3:$A$55,0),MATCH($I85,Calendario!$D$2:$H$2,0)),""),IF($K85=4,IF(AND((AP85=""),(AQ85=""),(AR85="")),INDEX(Calendario!$D$3:$H$55,MATCH(AS$4,Calendario!$A$3:$A$55,0),MATCH($I85,Calendario!$D$2:$H$2,0)),""))))))))</f>
        <v>44782</v>
      </c>
      <c r="AT85" s="108" t="str">
        <f>IF(ISBLANK($I85),"",IF(OR(EXACT(($I85),PROPER(TEXT(AT84,"dddd"))),(EXACT(($I85),PROPER(TEXT(AT83,"dddd"))))),"",IF(EXACT(($I85),(PROPER(TEXT(AT$3,"dddd")))),"",IF($K85=1,INDEX(Calendario!$D$3:$H$55,MATCH(AT$4,Calendario!$A$3:$A$55,0),MATCH($I85,Calendario!$D$2:$H$2,0)),IF($K85=2,IF(AS85="",INDEX(Calendario!$D$3:$H$55,MATCH(AT$4,Calendario!$A$3:$A$55,0),MATCH($I85,Calendario!$D$2:$H$2,0)),""),IF($K85=3,IF(AND((AR85=""),(AS85="")),INDEX(Calendario!$D$3:$H$55,MATCH(AT$4,Calendario!$A$3:$A$55,0),MATCH($I85,Calendario!$D$2:$H$2,0)),""),IF($K85=4,IF(AND((AQ85=""),(AR85=""),(AS85="")),INDEX(Calendario!$D$3:$H$55,MATCH(AT$4,Calendario!$A$3:$A$55,0),MATCH($I85,Calendario!$D$2:$H$2,0)),""))))))))</f>
        <v/>
      </c>
      <c r="AU85" s="108">
        <f>IF(ISBLANK($I85),"",IF(OR(EXACT(($I85),PROPER(TEXT(AU84,"dddd"))),(EXACT(($I85),PROPER(TEXT(AU83,"dddd"))))),"",IF(EXACT(($I85),(PROPER(TEXT(AU$3,"dddd")))),"",IF($K85=1,INDEX(Calendario!$D$3:$H$55,MATCH(AU$4,Calendario!$A$3:$A$55,0),MATCH($I85,Calendario!$D$2:$H$2,0)),IF($K85=2,IF(AT85="",INDEX(Calendario!$D$3:$H$55,MATCH(AU$4,Calendario!$A$3:$A$55,0),MATCH($I85,Calendario!$D$2:$H$2,0)),""),IF($K85=3,IF(AND((AS85=""),(AT85="")),INDEX(Calendario!$D$3:$H$55,MATCH(AU$4,Calendario!$A$3:$A$55,0),MATCH($I85,Calendario!$D$2:$H$2,0)),""),IF($K85=4,IF(AND((AR85=""),(AS85=""),(AT85="")),INDEX(Calendario!$D$3:$H$55,MATCH(AU$4,Calendario!$A$3:$A$55,0),MATCH($I85,Calendario!$D$2:$H$2,0)),""))))))))</f>
        <v>44796</v>
      </c>
      <c r="AV85" s="107" t="str">
        <f>IF(ISBLANK($I85),"",IF(OR(EXACT(($I85),PROPER(TEXT(AV84,"dddd"))),(EXACT(($I85),PROPER(TEXT(AV83,"dddd"))))),"",IF(EXACT(($I85),(PROPER(TEXT(AV$3,"dddd")))),"",IF($K85=1,INDEX(Calendario!$D$3:$H$55,MATCH(AV$4,Calendario!$A$3:$A$55,0),MATCH($I85,Calendario!$D$2:$H$2,0)),IF($K85=2,IF(AU85="",INDEX(Calendario!$D$3:$H$55,MATCH(AV$4,Calendario!$A$3:$A$55,0),MATCH($I85,Calendario!$D$2:$H$2,0)),""),IF($K85=3,IF(AND((AT85=""),(AU85="")),INDEX(Calendario!$D$3:$H$55,MATCH(AV$4,Calendario!$A$3:$A$55,0),MATCH($I85,Calendario!$D$2:$H$2,0)),""),IF($K85=4,IF(AND((AS85=""),(AT85=""),(AU85="")),INDEX(Calendario!$D$3:$H$55,MATCH(AV$4,Calendario!$A$3:$A$55,0),MATCH($I85,Calendario!$D$2:$H$2,0)),""))))))))</f>
        <v/>
      </c>
      <c r="AW85" s="107">
        <f>IF(ISBLANK($I85),"",IF(OR(EXACT(($I85),PROPER(TEXT(AW84,"dddd"))),(EXACT(($I85),PROPER(TEXT(AW83,"dddd"))))),"",IF(EXACT(($I85),(PROPER(TEXT(AW$3,"dddd")))),"",IF($K85=1,INDEX(Calendario!$D$3:$H$55,MATCH(AW$4,Calendario!$A$3:$A$55,0),MATCH($I85,Calendario!$D$2:$H$2,0)),IF($K85=2,IF(AV85="",INDEX(Calendario!$D$3:$H$55,MATCH(AW$4,Calendario!$A$3:$A$55,0),MATCH($I85,Calendario!$D$2:$H$2,0)),""),IF($K85=3,IF(AND((AU85=""),(AV85="")),INDEX(Calendario!$D$3:$H$55,MATCH(AW$4,Calendario!$A$3:$A$55,0),MATCH($I85,Calendario!$D$2:$H$2,0)),""),IF($K85=4,IF(AND((AT85=""),(AU85=""),(AV85="")),INDEX(Calendario!$D$3:$H$55,MATCH(AW$4,Calendario!$A$3:$A$55,0),MATCH($I85,Calendario!$D$2:$H$2,0)),""))))))))</f>
        <v>44810</v>
      </c>
      <c r="AX85" s="107" t="str">
        <f>IF(ISBLANK($I85),"",IF(OR(EXACT(($I85),PROPER(TEXT(AX84,"dddd"))),(EXACT(($I85),PROPER(TEXT(AX83,"dddd"))))),"",IF(EXACT(($I85),(PROPER(TEXT(AX$3,"dddd")))),"",IF($K85=1,INDEX(Calendario!$D$3:$H$55,MATCH(AX$4,Calendario!$A$3:$A$55,0),MATCH($I85,Calendario!$D$2:$H$2,0)),IF($K85=2,IF(AW85="",INDEX(Calendario!$D$3:$H$55,MATCH(AX$4,Calendario!$A$3:$A$55,0),MATCH($I85,Calendario!$D$2:$H$2,0)),""),IF($K85=3,IF(AND((AV85=""),(AW85="")),INDEX(Calendario!$D$3:$H$55,MATCH(AX$4,Calendario!$A$3:$A$55,0),MATCH($I85,Calendario!$D$2:$H$2,0)),""),IF($K85=4,IF(AND((AU85=""),(AV85=""),(AW85="")),INDEX(Calendario!$D$3:$H$55,MATCH(AX$4,Calendario!$A$3:$A$55,0),MATCH($I85,Calendario!$D$2:$H$2,0)),""))))))))</f>
        <v/>
      </c>
      <c r="AY85" s="107">
        <f>IF(ISBLANK($I85),"",IF(OR(EXACT(($I85),PROPER(TEXT(AY84,"dddd"))),(EXACT(($I85),PROPER(TEXT(AY83,"dddd"))))),"",IF(EXACT(($I85),(PROPER(TEXT(AY$3,"dddd")))),"",IF($K85=1,INDEX(Calendario!$D$3:$H$55,MATCH(AY$4,Calendario!$A$3:$A$55,0),MATCH($I85,Calendario!$D$2:$H$2,0)),IF($K85=2,IF(AX85="",INDEX(Calendario!$D$3:$H$55,MATCH(AY$4,Calendario!$A$3:$A$55,0),MATCH($I85,Calendario!$D$2:$H$2,0)),""),IF($K85=3,IF(AND((AW85=""),(AX85="")),INDEX(Calendario!$D$3:$H$55,MATCH(AY$4,Calendario!$A$3:$A$55,0),MATCH($I85,Calendario!$D$2:$H$2,0)),""),IF($K85=4,IF(AND((AV85=""),(AW85=""),(AX85="")),INDEX(Calendario!$D$3:$H$55,MATCH(AY$4,Calendario!$A$3:$A$55,0),MATCH($I85,Calendario!$D$2:$H$2,0)),""))))))))</f>
        <v>44824</v>
      </c>
      <c r="AZ85" s="107" t="str">
        <f>IF(ISBLANK($I85),"",IF(OR(EXACT(($I85),PROPER(TEXT(AZ84,"dddd"))),(EXACT(($I85),PROPER(TEXT(AZ83,"dddd"))))),"",IF(EXACT(($I85),(PROPER(TEXT(AZ$3,"dddd")))),"",IF($K85=1,INDEX(Calendario!$D$3:$H$55,MATCH(AZ$4,Calendario!$A$3:$A$55,0),MATCH($I85,Calendario!$D$2:$H$2,0)),IF($K85=2,IF(AY85="",INDEX(Calendario!$D$3:$H$55,MATCH(AZ$4,Calendario!$A$3:$A$55,0),MATCH($I85,Calendario!$D$2:$H$2,0)),""),IF($K85=3,IF(AND((AX85=""),(AY85="")),INDEX(Calendario!$D$3:$H$55,MATCH(AZ$4,Calendario!$A$3:$A$55,0),MATCH($I85,Calendario!$D$2:$H$2,0)),""),IF($K85=4,IF(AND((AW85=""),(AX85=""),(AY85="")),INDEX(Calendario!$D$3:$H$55,MATCH(AZ$4,Calendario!$A$3:$A$55,0),MATCH($I85,Calendario!$D$2:$H$2,0)),""))))))))</f>
        <v/>
      </c>
      <c r="BA85" s="108">
        <f>IF(ISBLANK($I85),"",IF(OR(EXACT(($I85),PROPER(TEXT(BA84,"dddd"))),(EXACT(($I85),PROPER(TEXT(BA83,"dddd"))))),"",IF(EXACT(($I85),(PROPER(TEXT(BA$3,"dddd")))),"",IF($K85=1,INDEX(Calendario!$D$3:$H$55,MATCH(BA$4,Calendario!$A$3:$A$55,0),MATCH($I85,Calendario!$D$2:$H$2,0)),IF($K85=2,IF(AZ85="",INDEX(Calendario!$D$3:$H$55,MATCH(BA$4,Calendario!$A$3:$A$55,0),MATCH($I85,Calendario!$D$2:$H$2,0)),""),IF($K85=3,IF(AND((AY85=""),(AZ85="")),INDEX(Calendario!$D$3:$H$55,MATCH(BA$4,Calendario!$A$3:$A$55,0),MATCH($I85,Calendario!$D$2:$H$2,0)),""),IF($K85=4,IF(AND((AX85=""),(AY85=""),(AZ85="")),INDEX(Calendario!$D$3:$H$55,MATCH(BA$4,Calendario!$A$3:$A$55,0),MATCH($I85,Calendario!$D$2:$H$2,0)),""))))))))</f>
        <v>44838</v>
      </c>
      <c r="BB85" s="108" t="str">
        <f>IF(ISBLANK($I85),"",IF(OR(EXACT(($I85),PROPER(TEXT(BB84,"dddd"))),(EXACT(($I85),PROPER(TEXT(BB83,"dddd"))))),"",IF(EXACT(($I85),(PROPER(TEXT(BB$3,"dddd")))),"",IF($K85=1,INDEX(Calendario!$D$3:$H$55,MATCH(BB$4,Calendario!$A$3:$A$55,0),MATCH($I85,Calendario!$D$2:$H$2,0)),IF($K85=2,IF(BA85="",INDEX(Calendario!$D$3:$H$55,MATCH(BB$4,Calendario!$A$3:$A$55,0),MATCH($I85,Calendario!$D$2:$H$2,0)),""),IF($K85=3,IF(AND((AZ85=""),(BA85="")),INDEX(Calendario!$D$3:$H$55,MATCH(BB$4,Calendario!$A$3:$A$55,0),MATCH($I85,Calendario!$D$2:$H$2,0)),""),IF($K85=4,IF(AND((AY85=""),(AZ85=""),(BA85="")),INDEX(Calendario!$D$3:$H$55,MATCH(BB$4,Calendario!$A$3:$A$55,0),MATCH($I85,Calendario!$D$2:$H$2,0)),""))))))))</f>
        <v/>
      </c>
      <c r="BC85" s="108">
        <f>IF(ISBLANK($I85),"",IF(OR(EXACT(($I85),PROPER(TEXT(BC84,"dddd"))),(EXACT(($I85),PROPER(TEXT(BC83,"dddd"))))),"",IF(EXACT(($I85),(PROPER(TEXT(BC$3,"dddd")))),"",IF($K85=1,INDEX(Calendario!$D$3:$H$55,MATCH(BC$4,Calendario!$A$3:$A$55,0),MATCH($I85,Calendario!$D$2:$H$2,0)),IF($K85=2,IF(BB85="",INDEX(Calendario!$D$3:$H$55,MATCH(BC$4,Calendario!$A$3:$A$55,0),MATCH($I85,Calendario!$D$2:$H$2,0)),""),IF($K85=3,IF(AND((BA85=""),(BB85="")),INDEX(Calendario!$D$3:$H$55,MATCH(BC$4,Calendario!$A$3:$A$55,0),MATCH($I85,Calendario!$D$2:$H$2,0)),""),IF($K85=4,IF(AND((AZ85=""),(BA85=""),(BB85="")),INDEX(Calendario!$D$3:$H$55,MATCH(BC$4,Calendario!$A$3:$A$55,0),MATCH($I85,Calendario!$D$2:$H$2,0)),""))))))))</f>
        <v>44852</v>
      </c>
      <c r="BD85" s="108" t="str">
        <f>IF(ISBLANK($I85),"",IF(OR(EXACT(($I85),PROPER(TEXT(BD84,"dddd"))),(EXACT(($I85),PROPER(TEXT(BD83,"dddd"))))),"",IF(EXACT(($I85),(PROPER(TEXT(BD$3,"dddd")))),"",IF($K85=1,INDEX(Calendario!$D$3:$H$55,MATCH(BD$4,Calendario!$A$3:$A$55,0),MATCH($I85,Calendario!$D$2:$H$2,0)),IF($K85=2,IF(BC85="",INDEX(Calendario!$D$3:$H$55,MATCH(BD$4,Calendario!$A$3:$A$55,0),MATCH($I85,Calendario!$D$2:$H$2,0)),""),IF($K85=3,IF(AND((BB85=""),(BC85="")),INDEX(Calendario!$D$3:$H$55,MATCH(BD$4,Calendario!$A$3:$A$55,0),MATCH($I85,Calendario!$D$2:$H$2,0)),""),IF($K85=4,IF(AND((BA85=""),(BB85=""),(BC85="")),INDEX(Calendario!$D$3:$H$55,MATCH(BD$4,Calendario!$A$3:$A$55,0),MATCH($I85,Calendario!$D$2:$H$2,0)),""))))))))</f>
        <v/>
      </c>
      <c r="BE85" s="107">
        <f>IF(ISBLANK($I85),"",IF(OR(EXACT(($I85),PROPER(TEXT(BE84,"dddd"))),(EXACT(($I85),PROPER(TEXT(BE83,"dddd"))))),"",IF(EXACT(($I85),(PROPER(TEXT(BE$3,"dddd")))),"",IF($K85=1,INDEX(Calendario!$D$3:$H$55,MATCH(BE$4,Calendario!$A$3:$A$55,0),MATCH($I85,Calendario!$D$2:$H$2,0)),IF($K85=2,IF(BD85="",INDEX(Calendario!$D$3:$H$55,MATCH(BE$4,Calendario!$A$3:$A$55,0),MATCH($I85,Calendario!$D$2:$H$2,0)),""),IF($K85=3,IF(AND((BC85=""),(BD85="")),INDEX(Calendario!$D$3:$H$55,MATCH(BE$4,Calendario!$A$3:$A$55,0),MATCH($I85,Calendario!$D$2:$H$2,0)),""),IF($K85=4,IF(AND((BB85=""),(BC85=""),(BD85="")),INDEX(Calendario!$D$3:$H$55,MATCH(BE$4,Calendario!$A$3:$A$55,0),MATCH($I85,Calendario!$D$2:$H$2,0)),""))))))))</f>
        <v>44866</v>
      </c>
      <c r="BF85" s="107" t="str">
        <f>IF(ISBLANK($I85),"",IF(OR(EXACT(($I85),PROPER(TEXT(BF84,"dddd"))),(EXACT(($I85),PROPER(TEXT(BF83,"dddd"))))),"",IF(EXACT(($I85),(PROPER(TEXT(BF$3,"dddd")))),"",IF($K85=1,INDEX(Calendario!$D$3:$H$55,MATCH(BF$4,Calendario!$A$3:$A$55,0),MATCH($I85,Calendario!$D$2:$H$2,0)),IF($K85=2,IF(BE85="",INDEX(Calendario!$D$3:$H$55,MATCH(BF$4,Calendario!$A$3:$A$55,0),MATCH($I85,Calendario!$D$2:$H$2,0)),""),IF($K85=3,IF(AND((BD85=""),(BE85="")),INDEX(Calendario!$D$3:$H$55,MATCH(BF$4,Calendario!$A$3:$A$55,0),MATCH($I85,Calendario!$D$2:$H$2,0)),""),IF($K85=4,IF(AND((BC85=""),(BD85=""),(BE85="")),INDEX(Calendario!$D$3:$H$55,MATCH(BF$4,Calendario!$A$3:$A$55,0),MATCH($I85,Calendario!$D$2:$H$2,0)),""))))))))</f>
        <v/>
      </c>
      <c r="BG85" s="107">
        <f>IF(ISBLANK($I85),"",IF(OR(EXACT(($I85),PROPER(TEXT(BG84,"dddd"))),(EXACT(($I85),PROPER(TEXT(BG83,"dddd"))))),"",IF(EXACT(($I85),(PROPER(TEXT(BG$3,"dddd")))),"",IF($K85=1,INDEX(Calendario!$D$3:$H$55,MATCH(BG$4,Calendario!$A$3:$A$55,0),MATCH($I85,Calendario!$D$2:$H$2,0)),IF($K85=2,IF(BF85="",INDEX(Calendario!$D$3:$H$55,MATCH(BG$4,Calendario!$A$3:$A$55,0),MATCH($I85,Calendario!$D$2:$H$2,0)),""),IF($K85=3,IF(AND((BE85=""),(BF85="")),INDEX(Calendario!$D$3:$H$55,MATCH(BG$4,Calendario!$A$3:$A$55,0),MATCH($I85,Calendario!$D$2:$H$2,0)),""),IF($K85=4,IF(AND((BD85=""),(BE85=""),(BF85="")),INDEX(Calendario!$D$3:$H$55,MATCH(BG$4,Calendario!$A$3:$A$55,0),MATCH($I85,Calendario!$D$2:$H$2,0)),""))))))))</f>
        <v>44880</v>
      </c>
      <c r="BH85" s="107" t="str">
        <f>IF(ISBLANK($I85),"",IF(OR(EXACT(($I85),PROPER(TEXT(BH84,"dddd"))),(EXACT(($I85),PROPER(TEXT(BH83,"dddd"))))),"",IF(EXACT(($I85),(PROPER(TEXT(BH$3,"dddd")))),"",IF($K85=1,INDEX(Calendario!$D$3:$H$55,MATCH(BH$4,Calendario!$A$3:$A$55,0),MATCH($I85,Calendario!$D$2:$H$2,0)),IF($K85=2,IF(BG85="",INDEX(Calendario!$D$3:$H$55,MATCH(BH$4,Calendario!$A$3:$A$55,0),MATCH($I85,Calendario!$D$2:$H$2,0)),""),IF($K85=3,IF(AND((BF85=""),(BG85="")),INDEX(Calendario!$D$3:$H$55,MATCH(BH$4,Calendario!$A$3:$A$55,0),MATCH($I85,Calendario!$D$2:$H$2,0)),""),IF($K85=4,IF(AND((BE85=""),(BF85=""),(BG85="")),INDEX(Calendario!$D$3:$H$55,MATCH(BH$4,Calendario!$A$3:$A$55,0),MATCH($I85,Calendario!$D$2:$H$2,0)),""))))))))</f>
        <v/>
      </c>
      <c r="BI85" s="108">
        <f>IF(ISBLANK($I85),"",IF(OR(EXACT(($I85),PROPER(TEXT(BI84,"dddd"))),(EXACT(($I85),PROPER(TEXT(BI83,"dddd"))))),"",IF(EXACT(($I85),(PROPER(TEXT(BI$3,"dddd")))),"",IF($K85=1,INDEX(Calendario!$D$3:$H$55,MATCH(BI$4,Calendario!$A$3:$A$55,0),MATCH($I85,Calendario!$D$2:$H$2,0)),IF($K85=2,IF(BH85="",INDEX(Calendario!$D$3:$H$55,MATCH(BI$4,Calendario!$A$3:$A$55,0),MATCH($I85,Calendario!$D$2:$H$2,0)),""),IF($K85=3,IF(AND((BG85=""),(BH85="")),INDEX(Calendario!$D$3:$H$55,MATCH(BI$4,Calendario!$A$3:$A$55,0),MATCH($I85,Calendario!$D$2:$H$2,0)),""),IF($K85=4,IF(AND((BF85=""),(BG85=""),(BH85="")),INDEX(Calendario!$D$3:$H$55,MATCH(BI$4,Calendario!$A$3:$A$55,0),MATCH($I85,Calendario!$D$2:$H$2,0)),""))))))))</f>
        <v>44894</v>
      </c>
      <c r="BJ85" s="108" t="str">
        <f>IF(ISBLANK($I85),"",IF(OR(EXACT(($I85),PROPER(TEXT(BJ84,"dddd"))),(EXACT(($I85),PROPER(TEXT(BJ83,"dddd"))))),"",IF(EXACT(($I85),(PROPER(TEXT(BJ$3,"dddd")))),"",IF($K85=1,INDEX(Calendario!$D$3:$H$55,MATCH(BJ$4,Calendario!$A$3:$A$55,0),MATCH($I85,Calendario!$D$2:$H$2,0)),IF($K85=2,IF(BI85="",INDEX(Calendario!$D$3:$H$55,MATCH(BJ$4,Calendario!$A$3:$A$55,0),MATCH($I85,Calendario!$D$2:$H$2,0)),""),IF($K85=3,IF(AND((BH85=""),(BI85="")),INDEX(Calendario!$D$3:$H$55,MATCH(BJ$4,Calendario!$A$3:$A$55,0),MATCH($I85,Calendario!$D$2:$H$2,0)),""),IF($K85=4,IF(AND((BG85=""),(BH85=""),(BI85="")),INDEX(Calendario!$D$3:$H$55,MATCH(BJ$4,Calendario!$A$3:$A$55,0),MATCH($I85,Calendario!$D$2:$H$2,0)),""))))))))</f>
        <v/>
      </c>
      <c r="BK85" s="108">
        <f>IF(ISBLANK($I85),"",IF(OR(EXACT(($I85),PROPER(TEXT(BK84,"dddd"))),(EXACT(($I85),PROPER(TEXT(BK83,"dddd"))))),"",IF(EXACT(($I85),(PROPER(TEXT(BK$3,"dddd")))),"",IF($K85=1,INDEX(Calendario!$D$3:$H$55,MATCH(BK$4,Calendario!$A$3:$A$55,0),MATCH($I85,Calendario!$D$2:$H$2,0)),IF($K85=2,IF(BJ85="",INDEX(Calendario!$D$3:$H$55,MATCH(BK$4,Calendario!$A$3:$A$55,0),MATCH($I85,Calendario!$D$2:$H$2,0)),""),IF($K85=3,IF(AND((BI85=""),(BJ85="")),INDEX(Calendario!$D$3:$H$55,MATCH(BK$4,Calendario!$A$3:$A$55,0),MATCH($I85,Calendario!$D$2:$H$2,0)),""),IF($K85=4,IF(AND((BH85=""),(BI85=""),(BJ85="")),INDEX(Calendario!$D$3:$H$55,MATCH(BK$4,Calendario!$A$3:$A$55,0),MATCH($I85,Calendario!$D$2:$H$2,0)),""))))))))</f>
        <v>44908</v>
      </c>
      <c r="BL85" s="108" t="str">
        <f>IF(ISBLANK($I85),"",IF(OR(EXACT(($I85),PROPER(TEXT(BL84,"dddd"))),(EXACT(($I85),PROPER(TEXT(BL83,"dddd"))))),"",IF(EXACT(($I85),(PROPER(TEXT(BL$3,"dddd")))),"",IF($K85=1,INDEX(Calendario!$D$3:$H$55,MATCH(BL$4,Calendario!$A$3:$A$55,0),MATCH($I85,Calendario!$D$2:$H$2,0)),IF($K85=2,IF(BK85="",INDEX(Calendario!$D$3:$H$55,MATCH(BL$4,Calendario!$A$3:$A$55,0),MATCH($I85,Calendario!$D$2:$H$2,0)),""),IF($K85=3,IF(AND((BJ85=""),(BK85="")),INDEX(Calendario!$D$3:$H$55,MATCH(BL$4,Calendario!$A$3:$A$55,0),MATCH($I85,Calendario!$D$2:$H$2,0)),""),IF($K85=4,IF(AND((BI85=""),(BJ85=""),(BK85="")),INDEX(Calendario!$D$3:$H$55,MATCH(BL$4,Calendario!$A$3:$A$55,0),MATCH($I85,Calendario!$D$2:$H$2,0)),""))))))))</f>
        <v/>
      </c>
      <c r="BM85" s="108">
        <f>IF(ISBLANK($I85),"",IF(OR(EXACT(($I85),PROPER(TEXT(BM84,"dddd"))),(EXACT(($I85),PROPER(TEXT(BM83,"dddd"))))),"",IF(EXACT(($I85),(PROPER(TEXT(BM$3,"dddd")))),"",IF($K85=1,INDEX(Calendario!$D$3:$H$55,MATCH(BM$4,Calendario!$A$3:$A$55,0),MATCH($I85,Calendario!$D$2:$H$2,0)),IF($K85=2,IF(BL85="",INDEX(Calendario!$D$3:$H$55,MATCH(BM$4,Calendario!$A$3:$A$55,0),MATCH($I85,Calendario!$D$2:$H$2,0)),""),IF($K85=3,IF(AND((BK85=""),(BL85="")),INDEX(Calendario!$D$3:$H$55,MATCH(BM$4,Calendario!$A$3:$A$55,0),MATCH($I85,Calendario!$D$2:$H$2,0)),""),IF($K85=4,IF(AND((BJ85=""),(BK85=""),(BL85="")),INDEX(Calendario!$D$3:$H$55,MATCH(BM$4,Calendario!$A$3:$A$55,0),MATCH($I85,Calendario!$D$2:$H$2,0)),""))))))))</f>
        <v>44922</v>
      </c>
      <c r="BO85" s="88" t="s">
        <v>587</v>
      </c>
    </row>
    <row r="86" spans="1:67" s="88" customFormat="1" ht="26.25" customHeight="1" x14ac:dyDescent="0.25">
      <c r="A86" s="178">
        <f t="shared" si="7"/>
        <v>63</v>
      </c>
      <c r="B86" s="176" t="s">
        <v>1285</v>
      </c>
      <c r="C86" s="176" t="s">
        <v>1595</v>
      </c>
      <c r="D86" s="177" t="str">
        <f>IF(ISNA(VLOOKUP(C86,TSeccBS!$D:$H,5,FALSE)),"",VLOOKUP(C86,TSeccBS!$D:$H,5,FALSE))</f>
        <v>POPAYAN</v>
      </c>
      <c r="E86" s="176" t="s">
        <v>587</v>
      </c>
      <c r="F86" s="176" t="s">
        <v>605</v>
      </c>
      <c r="G86" s="177" t="str">
        <f>IF(ISNA(VLOOKUP(F86,Tmunic!$C$2:$D$1160,2,FALSE)),"",VLOOKUP(F86,Tmunic!$C$2:$D$1160,2,FALSE))</f>
        <v>CZ ICBF SUR</v>
      </c>
      <c r="H86" s="184" t="str">
        <f>IF(ISNA(VLOOKUP(G86,TDirReg!$F$1:$H$184,3,0)),"",VLOOKUP(G86,TDirReg!$F$1:$H$184,3,0))</f>
        <v>Calle 6 N° 6 - 18 Barrio Balboita</v>
      </c>
      <c r="I86" s="196" t="s">
        <v>125</v>
      </c>
      <c r="J86" s="195" t="s">
        <v>135</v>
      </c>
      <c r="K86" s="197">
        <v>4</v>
      </c>
      <c r="L86" s="202">
        <f t="shared" si="2"/>
        <v>12</v>
      </c>
      <c r="M86" s="107" t="str">
        <f>IF(ISBLANK($I86),"",IF(EXACT(($I86),(PROPER(TEXT(M$3,"dddd")))),"",IF(EXACT(M$4,$J86),IF($K86=1,INDEX(Calendario!$D$3:$H$55,MATCH(M$4,Calendario!$A$3:$A$55,0),MATCH($I86,Calendario!$D$2:$H$2,0)),INDEX(Calendario!$D$3:$H$55,MATCH($J86,Calendario!$A$3:$A$55,0),MATCH($I86,Calendario!$D$2:$H$2,0))),"")))</f>
        <v/>
      </c>
      <c r="N86" s="107" t="str">
        <f>IF(ISBLANK($I86),"",IF(OR(EXACT(($I86),PROPER(TEXT(N84,"dddd"))),(EXACT(($I86),PROPER(TEXT(N85,"dddd"))))),"",IF(EXACT(($I86),(PROPER(TEXT(N$3,"dddd")))),"",IF(EXACT(N$4,$J86),IF(M86="",IF(OR(($K86=4),($K86=3),($K86=2),($K86=1)),INDEX(Calendario!$D$3:$H$55,MATCH(N$4,Calendario!$A$3:$A$55,0),MATCH($I86,Calendario!$D$2:$H$2,0)),"")),IF($K86=1,IF(AND(M86="",EXACT((N$4),(CONCATENATE(Calendario!$A$1," ",(MID($J86,8,2))+1)))),INDEX(Calendario!$D$3:$H$55,MATCH(N$4,Calendario!$A$3:$A$55,0),MATCH($I86,Calendario!$D$2:$H$2,0)),IF(M86="","",INDEX(Calendario!$D$3:$H$55,MATCH(N$4,Calendario!$A$3:$A$55,0),MATCH($I86,Calendario!$D$2:$H$2,0)))),IF($K86=2,IF(M86="",IF(EXACT($K86,N$4),INDEX(Calendario!$D$3:$H$55,MATCH(N$4,Calendario!$A$3:$A$55,0),MATCH($I86,Calendario!$D$2:$H$2,0)),""),""),IF($K86=3,IF((M86=""),IF(EXACT($K86,N$4),INDEX(Calendario!$D$3:$H$55,MATCH(N$4,Calendario!$A$3:$A$55,0),MATCH($I86,Calendario!$D$2:$H$2,0)),""),""),IF($K86=4,IF((M86=""),IF(EXACT($K86,N$4),INDEX(Calendario!$D$3:$H$55,MATCH(N$4,Calendario!$A$3:$A$55,0),MATCH($I86,Calendario!$D$2:$H$2,0)),""),""),1))))))))</f>
        <v/>
      </c>
      <c r="O86" s="107" t="str">
        <f>IF(ISBLANK($I86),"",IF(EXACT(($I86),(PROPER(TEXT(O$3,"dddd")))),"",IF(OR(EXACT(($I86),PROPER(TEXT(O84,"dddd"))),(EXACT(($I86),PROPER(TEXT(O85,"dddd"))))),"",IF(EXACT(O$4,$J86),IF(N86="",IF(OR(($K86=4),($K86=3),($K86=2),($K86=1)),INDEX(Calendario!$D$3:$H$55,MATCH(O$4,Calendario!$A$3:$A$55,0),MATCH($I86,Calendario!$D$2:$H$2,0)),"")),IF($K86=1,IF(AND(M86="",EXACT((O$4),(CONCATENATE(Calendario!$A$1," ",(MID($J86,8,2))+1)))),INDEX(Calendario!$D$3:$H$55,MATCH(O$4,Calendario!$A$3:$A$55,0),MATCH($I86,Calendario!$D$2:$H$2,0)),IF(N86="",IF(EXACT(($I86),(PROPER(TEXT(N$3,"dddd")))),INDEX(Calendario!$D$3:$H$55,MATCH(O$4,Calendario!$A$3:$A$55,0),MATCH($I86,Calendario!$D$2:$H$2,0)),""),INDEX(Calendario!$D$3:$H$55,MATCH(O$4,Calendario!$A$3:$A$55,0),MATCH($I86,Calendario!$D$2:$H$2,0)))),IF(EXACT($M$4,"Semana 1"),IF($K86=2,IF(N86="",IF(OR(($J86="Semana 1"),($J86="Semana 2"),($J86="Semana 3")),INDEX(Calendario!$D$3:$H$55,MATCH(O$4,Calendario!$A$3:$A$55,0),MATCH($I86,Calendario!$D$2:$H$2,0)),""),""),IF($K86=3,IF(AND((M86=""),(N86="")),IF(OR(($J86="Semana 1"),($J86="Semana 2"),($J86="Semana 3")),INDEX(Calendario!$D$3:$H$55,MATCH(O$4,Calendario!$A$3:$A$55,0),MATCH($I86,Calendario!$D$2:$H$2,0)),""),""),IF($K86=4,IF(AND((M86=""),(N86="")),IF(OR(($J86="Semana 1"),($J86="Semana 2"),($J86="Semana 3")),INDEX(Calendario!$D$3:$H$55,MATCH(O$4,Calendario!$A$3:$A$55,0),MATCH($I86,Calendario!$D$2:$H$2,0)),""),"")))),IF($K86=2,IF(N86="",IF(OR(($J86="Semana 1"),($J86="Semana 2")),INDEX(Calendario!$D$3:$H$55,MATCH(O$4,Calendario!$A$3:$A$55,0),MATCH($I86,Calendario!$D$2:$H$2,0)),""),""),IF($K86=3,IF(AND((M86=""),(N86="")),IF(OR(($J86="Semana 1"),($J86="Semana 2")),INDEX(Calendario!$D$3:$H$55,MATCH(O$4,Calendario!$A$3:$A$55,0),MATCH($I86,Calendario!$D$2:$H$2,0)),""),""),IF($K86=4,IF(AND((M86=""),(N86="")),IF(OR(($J86="Semana 1"),($J86="Semana 2")),INDEX(Calendario!$D$3:$H$55,MATCH(O$4,Calendario!$A$3:$A$55,0),MATCH($I86,Calendario!$D$2:$H$2,0)),""),""))))))))))</f>
        <v/>
      </c>
      <c r="P86" s="107" t="str">
        <f>IF(ISBLANK($I86),"",IF(EXACT(($I86),(PROPER(TEXT(P$3,"dddd")))),"",IF(OR(EXACT(($I86),PROPER(TEXT(P84,"dddd"))),(EXACT(($I86),PROPER(TEXT(P85,"dddd"))))),"",IF(EXACT(P$4,$J86),IF(O86="",IF(OR(($K86=4),($K86=3),($K86=2),($K86=1)),INDEX(Calendario!$D$3:$H$55,MATCH(P$4,Calendario!$A$3:$A$55,0),MATCH($I86,Calendario!$D$2:$H$2,0)),"")),IF($K86=1,IF(AND(M86="",EXACT((P$4),(CONCATENATE(Calendario!$A$1," ",(MID($J86,8,2))+1)))),INDEX(Calendario!$D$3:$H$55,MATCH(P$4,Calendario!$A$3:$A$55,0),MATCH($I86,Calendario!$D$2:$H$2,0)),IF(O86="",IF(EXACT(($I86),(PROPER(TEXT(O$3,"dddd")))),INDEX(Calendario!$D$3:$H$55,MATCH(P$4,Calendario!$A$3:$A$55,0),MATCH($I86,Calendario!$D$2:$H$2,0)),""),INDEX(Calendario!$D$3:$H$55,MATCH(P$4,Calendario!$A$3:$A$55,0),MATCH($I86,Calendario!$D$2:$H$2,0)))),IF(EXACT($M$4,"Semana 1"),IF($K86=2,IF(O86="",IF(OR(($J86="Semana 1"),($J86="Semana 2"),($J86="Semana 3"),($J86="Semana 4")),INDEX(Calendario!$D$3:$H$55,MATCH(P$4,Calendario!$A$3:$A$55,0),MATCH($I86,Calendario!$D$2:$H$2,0)),""),""),IF($K86=3,IF(AND((N86=""),(O86="")),IF(OR(($J86="Semana 1"),($J86="Semana 2"),($J86="Semana 3"),($J86="Semana 4")),INDEX(Calendario!$D$3:$H$55,MATCH(P$4,Calendario!$A$3:$A$55,0),MATCH($I86,Calendario!$D$2:$H$2,0)),""),""),IF($K86=4,IF(AND((M86=""),(N86=""),(O86="")),IF(OR(($J86="Semana 1"),($J86="Semana 2"),($J86="Semana 3"),($J86="Semana 4")),INDEX(Calendario!$D$3:$H$55,MATCH(P$4,Calendario!$A$3:$A$55,0),MATCH($I86,Calendario!$D$2:$H$2,0)),""),"")))),IF($K86=2,IF(O86="",IF(OR(($J86="Semana 1"),($J86="Semana 2"),($J86="Semana 3")),INDEX(Calendario!$D$3:$H$55,MATCH(P$4,Calendario!$A$3:$A$55,0),MATCH($I86,Calendario!$D$2:$H$2,0)),""),""),IF($K86=3,IF(AND((N86=""),(O86="")),IF(OR(($J86="Semana 1"),($J86="Semana 2"),($J86="Semana 3")),INDEX(Calendario!$D$3:$H$55,MATCH(P$4,Calendario!$A$3:$A$55,0),MATCH($I86,Calendario!$D$2:$H$2,0)),""),""),IF($K86=4,IF(AND((M86=""),(N86=""),(O86="")),IF(OR(($J86="Semana 1"),($J86="Semana 2"),($J86="Semana 3")),INDEX(Calendario!$D$3:$H$55,MATCH(P$4,Calendario!$A$3:$A$55,0),MATCH($I86,Calendario!$D$2:$H$2,0)),""),""))))))))))</f>
        <v/>
      </c>
      <c r="Q86" s="107" t="str">
        <f>IF(ISBLANK($I86),"",IF(EXACT(($I86),(PROPER(TEXT(Q$3,"dddd")))),"",IF(OR(EXACT(($I86),PROPER(TEXT(Q84,"dddd"))),(EXACT(($I86),PROPER(TEXT(Q85,"dddd"))))),"",IF(EXACT(Q$4,$J86),IF(P86="",IF(OR(($K86=4),($K86=3),($K86=2),($K86=1)),INDEX(Calendario!$D$3:$H$55,MATCH(Q$4,Calendario!$A$3:$A$55,0),MATCH($I86,Calendario!$D$2:$H$2,0)),"")),IF($K86=1,IF(AND(M86="",EXACT((Q$4),(CONCATENATE(Calendario!$A$1," ",(MID($J86,8,2))+1)))),INDEX(Calendario!$D$3:$H$55,MATCH(Q$4,Calendario!$A$3:$A$55,0),MATCH($I86,Calendario!$D$2:$H$2,0)),IF(P86="","",INDEX(Calendario!$D$3:$H$55,MATCH(Q$4,Calendario!$A$3:$A$55,0),MATCH($I86,Calendario!$D$2:$H$2,0)))),IF(EXACT($M$4,"Semana 1"),IF($K86=2,IF(P86="",IF(OR(($J86="Semana 1"),($J86="Semana 2"),($J86="Semana 3"),($J86="Semana 4"),($J86="Semana 5")),INDEX(Calendario!$D$3:$H$55,MATCH(Q$4,Calendario!$A$3:$A$55,0),MATCH($I86,Calendario!$D$2:$H$2,0)),""),""),IF($K86=3,IF(AND((O86=""),(P86="")),IF(OR(($J86="Semana 1"),($J86="Semana 2"),($J86="Semana 3"),($J86="Semana 4"),($J86="Semana 5")),INDEX(Calendario!$D$3:$H$55,MATCH(Q$4,Calendario!$A$3:$A$55,0),MATCH($I86,Calendario!$D$2:$H$2,0)),""),""),IF($K86=4,IF(AND((N86=""),(O86=""),(P86="")),IF(OR(($J86="Semana 1"),($J86="Semana 2"),($J86="Semana 3"),($J86="Semana 4"),($J86="Semana 5")),INDEX(Calendario!$D$3:$H$55,MATCH(Q$4,Calendario!$A$3:$A$55,0),MATCH($I86,Calendario!$D$2:$H$2,0)),""),"")))),IF($K86=2,IF(P86="",IF(OR(($J86="Semana 1"),($J86="Semana 2"),($J86="Semana 3"),($J86="Semana 4")),INDEX(Calendario!$D$3:$H$55,MATCH(Q$4,Calendario!$A$3:$A$55,0),MATCH($I86,Calendario!$D$2:$H$2,0)),""),""),IF($K86=3,IF(AND((O86=""),(P86="")),IF(OR(($J86="Semana 1"),($J86="Semana 2"),($J86="Semana 3"),($J86="Semana 4")),INDEX(Calendario!$D$3:$H$55,MATCH(Q$4,Calendario!$A$3:$A$55,0),MATCH($I86,Calendario!$D$2:$H$2,0)),""),""),IF($K86=4,IF(AND((N86=""),(O86=""),(P86="")),IF(OR(($J86="Semana 1"),($J86="Semana 2"),($J86="Semana 3"),($J86="Semana 4")),INDEX(Calendario!$D$3:$H$55,MATCH(Q$4,Calendario!$A$3:$A$55,0),MATCH($I86,Calendario!$D$2:$H$2,0)),""),""))))))))))</f>
        <v/>
      </c>
      <c r="R86" s="108">
        <f>IF(ISBLANK($I86),"",IF(EXACT(($I86),(PROPER(TEXT(R$3,"dddd")))),"",IF(OR(EXACT(($I86),PROPER(TEXT(R84,"dddd"))),(EXACT(($I86),PROPER(TEXT(R85,"dddd"))))),"",IF(EXACT(R$4,$J86),IF(Q86="",IF(OR(($K86=4),($K86=3),($K86=2),($K86=1)),INDEX(Calendario!$D$3:$H$55,MATCH(R$4,Calendario!$A$3:$A$55,0),MATCH($I86,Calendario!$D$2:$H$2,0)),"")),IF($K86=1,IF(AND(N86="",EXACT((R$4),(CONCATENATE(Calendario!$A$1," ",(MID($J86,8,2))+1)))),INDEX(Calendario!$D$3:$H$55,MATCH(R$4,Calendario!$A$3:$A$55,0),MATCH($I86,Calendario!$D$2:$H$2,0)),IF(Q86="","",INDEX(Calendario!$D$3:$H$55,MATCH(R$4,Calendario!$A$3:$A$55,0),MATCH($I86,Calendario!$D$2:$H$2,0)))),IF(EXACT($M$4,"Semana 1"),IF($K86=2,IF(Q86="",IF(OR(($J86="Semana 1"),($J86="Semana 2"),($J86="Semana 3"),($J86="Semana 4"),($J86="Semana 5"),($J86="Semana 6")),INDEX(Calendario!$D$3:$H$55,MATCH(R$4,Calendario!$A$3:$A$55,0),MATCH($I86,Calendario!$D$2:$H$2,0)),""),""),IF($K86=3,IF(AND((P86=""),(Q86="")),IF(OR(($J86="Semana 1"),($J86="Semana 2"),($J86="Semana 3"),($J86="Semana 4"),($J86="Semana 5"),($J86="Semana 6")),INDEX(Calendario!$D$3:$H$55,MATCH(R$4,Calendario!$A$3:$A$55,0),MATCH($I86,Calendario!$D$2:$H$2,0)),""),""),IF($K86=4,IF(AND((O86=""),(P86=""),(Q86="")),IF(OR(($J86="Semana 1"),($J86="Semana 2"),($J86="Semana 3"),($J86="Semana 4"),($J86="Semana 5"),($J86="Semana 6")),INDEX(Calendario!$D$3:$H$55,MATCH(R$4,Calendario!$A$3:$A$55,0),MATCH($I86,Calendario!$D$2:$H$2,0)),""),"")))),IF($K86=2,IF(Q86="",IF(OR(($J86="Semana 1"),($J86="Semana 2"),($J86="Semana 3"),($J86="Semana 4"),($J86="Semana 5")),INDEX(Calendario!$D$3:$H$55,MATCH(R$4,Calendario!$A$3:$A$55,0),MATCH($I86,Calendario!$D$2:$H$2,0)),""),""),IF($K86=3,IF(AND((P86=""),(Q86="")),IF(OR(($J86="Semana 1"),($J86="Semana 2"),($J86="Semana 3"),($J86="Semana 4"),($J86="Semana 5")),INDEX(Calendario!$D$3:$H$55,MATCH(R$4,Calendario!$A$3:$A$55,0),MATCH($I86,Calendario!$D$2:$H$2,0)),""),""),IF($K86=4,IF(AND((O86=""),(P86=""),(Q86="")),IF(OR(($J86="Semana 1"),($J86="Semana 2"),($J86="Semana 3"),($J86="Semana 4"),($J86="Semana 5")),INDEX(Calendario!$D$3:$H$55,MATCH(R$4,Calendario!$A$3:$A$55,0),MATCH($I86,Calendario!$D$2:$H$2,0)),""),""))))))))))</f>
        <v>44592</v>
      </c>
      <c r="S86" s="108" t="str">
        <f>IF(ISBLANK($I86),"",IF(EXACT(($I86),(PROPER(TEXT(S$3,"dddd")))),"",IF(OR(EXACT(($I86),PROPER(TEXT(S84,"dddd"))),(EXACT(($I86),PROPER(TEXT(S85,"dddd"))))),"",IF(EXACT(S$4,$J86),IF(R86="",IF(OR(($K86=4),($K86=3),($K86=2),($K86=1)),INDEX(Calendario!$D$3:$H$55,MATCH(S$4,Calendario!$A$3:$A$55,0),MATCH($I86,Calendario!$D$2:$H$2,0)),"")),IF($K86=1,IF(AND(O86="",EXACT((S$4),(CONCATENATE(Calendario!$A$1," ",(MID($J86,8,2))+1)))),INDEX(Calendario!$D$3:$H$55,MATCH(S$4,Calendario!$A$3:$A$55,0),MATCH($I86,Calendario!$D$2:$H$2,0)),IF(R86="",IF(EXACT(($I86),(PROPER(TEXT(R$3,"dddd")))),INDEX(Calendario!$D$3:$H$55,MATCH(S$4,Calendario!$A$3:$A$55,0),MATCH($I86,Calendario!$D$2:$H$2,0)),""),INDEX(Calendario!$D$3:$H$55,MATCH(S$4,Calendario!$A$3:$A$55,0),MATCH($I86,Calendario!$D$2:$H$2,0)))),IF(EXACT($M$4,"Semana 1"),IF($K86=2,IF(R86="",IF(OR(($J86="Semana 1"),($J86="Semana 2"),($J86="Semana 3"),($J86="Semana 4"),($J86="Semana 5"),($J86="Semana 6"),($J86="Semana 7")),INDEX(Calendario!$D$3:$H$55,MATCH(S$4,Calendario!$A$3:$A$55,0),MATCH($I86,Calendario!$D$2:$H$2,0)),""),""),IF($K86=3,IF(AND((Q86=""),(R86="")),IF(OR(($J86="Semana 1"),($J86="Semana 2"),($J86="Semana 3"),($J86="Semana 4"),($J86="Semana 5"),($J86="Semana 6"),($J86="Semana 7")),INDEX(Calendario!$D$3:$H$55,MATCH(S$4,Calendario!$A$3:$A$55,0),MATCH($I86,Calendario!$D$2:$H$2,0)),""),""),IF($K86=4,IF(AND((P86=""),(Q86=""),(R86="")),IF(OR(($J86="Semana 1"),($J86="Semana 2"),($J86="Semana 3"),($J86="Semana 4"),($J86="Semana 5"),($J86="Semana 6"),($J86="Semana 7")),INDEX(Calendario!$D$3:$H$55,MATCH(S$4,Calendario!$A$3:$A$55,0),MATCH($I86,Calendario!$D$2:$H$2,0)),""),"")))),IF($K86=2,IF(R86="",IF(OR(($J86="Semana 1"),($J86="Semana 2"),($J86="Semana 3"),($J86="Semana 4"),($J86="Semana 5"),($J86="Semana 6")),INDEX(Calendario!$D$3:$H$55,MATCH(S$4,Calendario!$A$3:$A$55,0),MATCH($I86,Calendario!$D$2:$H$2,0)),""),""),IF($K86=3,IF(AND((Q86=""),(R86="")),IF(OR(($J86="Semana 1"),($J86="Semana 2"),($J86="Semana 3"),($J86="Semana 4"),($J86="Semana 5"),($J86="Semana 6")),INDEX(Calendario!$D$3:$H$55,MATCH(S$4,Calendario!$A$3:$A$55,0),MATCH($I86,Calendario!$D$2:$H$2,0)),""),""),IF($K86=4,IF(AND((P86=""),(Q86=""),(R86="")),IF(OR(($J86="Semana 1"),($J86="Semana 2"),($J86="Semana 3"),($J86="Semana 4"),($J86="Semana 5"),($J86="Semana 6")),INDEX(Calendario!$D$3:$H$55,MATCH(S$4,Calendario!$A$3:$A$55,0),MATCH($I86,Calendario!$D$2:$H$2,0)),""),""))))))))))</f>
        <v/>
      </c>
      <c r="T86" s="108" t="str">
        <f>IF(ISBLANK($I86),"",IF(EXACT(($I86),(PROPER(TEXT(T$3,"dddd")))),"",IF(OR(EXACT(($I86),PROPER(TEXT(T84,"dddd"))),(EXACT(($I86),PROPER(TEXT(T85,"dddd"))))),"",IF(EXACT(T$4,$J86),IF(S86="",IF(OR(($K86=4),($K86=3),($K86=2),($K86=1)),INDEX(Calendario!$D$3:$H$55,MATCH(T$4,Calendario!$A$3:$A$55,0),MATCH($I86,Calendario!$D$2:$H$2,0)),"")),IF($K86=1,IF(AND(P86="",EXACT((T$4),(CONCATENATE(Calendario!$A$1," ",(MID($J86,8,2))+1)))),INDEX(Calendario!$D$3:$H$55,MATCH(T$4,Calendario!$A$3:$A$55,0),MATCH($I86,Calendario!$D$2:$H$2,0)),IF(S86="",IF(EXACT(($I86),(PROPER(TEXT(S$3,"dddd")))),INDEX(Calendario!$D$3:$H$55,MATCH(T$4,Calendario!$A$3:$A$55,0),MATCH($I86,Calendario!$D$2:$H$2,0)),""),INDEX(Calendario!$D$3:$H$55,MATCH(T$4,Calendario!$A$3:$A$55,0),MATCH($I86,Calendario!$D$2:$H$2,0)))),IF(EXACT($M$4,"Semana 1"),IF($K86=2,IF(S86="",IF(OR(($J86="Semana 1"),($J86="Semana 2"),($J86="Semana 3"),($J86="Semana 4"),($J86="Semana 5"),($J86="Semana 6"),($J86="Semana 7"),($J86="Semana 8")),INDEX(Calendario!$D$3:$H$55,MATCH(T$4,Calendario!$A$3:$A$55,0),MATCH($I86,Calendario!$D$2:$H$2,0)),""),""),IF($K86=3,IF(AND((R86=""),(S86="")),IF(OR(($J86="Semana 1"),($J86="Semana 2"),($J86="Semana 3"),($J86="Semana 4"),($J86="Semana 5"),($J86="Semana 6"),($J86="Semana 7"),($J86="Semana 8")),INDEX(Calendario!$D$3:$H$55,MATCH(T$4,Calendario!$A$3:$A$55,0),MATCH($I86,Calendario!$D$2:$H$2,0)),""),""),IF($K86=4,IF(AND((Q86=""),(R86=""),(S86="")),IF(OR(($J86="Semana 1"),($J86="Semana 2"),($J86="Semana 3"),($J86="Semana 4"),($J86="Semana 5"),($J86="Semana 6"),($J86="Semana 7"),($J86="Semana 8")),INDEX(Calendario!$D$3:$H$55,MATCH(T$4,Calendario!$A$3:$A$55,0),MATCH($I86,Calendario!$D$2:$H$2,0)),""),"")))),IF($K86=2,IF(S86="",IF(OR(($J86="Semana 1"),($J86="Semana 2"),($J86="Semana 3"),($J86="Semana 4"),($J86="Semana 5"),($J86="Semana 6"),($J86="Semana 7")),INDEX(Calendario!$D$3:$H$55,MATCH(T$4,Calendario!$A$3:$A$55,0),MATCH($I86,Calendario!$D$2:$H$2,0)),""),""),IF($K86=3,IF(AND((R86=""),(S86="")),IF(OR(($J86="Semana 1"),($J86="Semana 2"),($J86="Semana 3"),($J86="Semana 4"),($J86="Semana 5"),($J86="Semana 6"),($J86="Semana 7")),INDEX(Calendario!$D$3:$H$55,MATCH(T$4,Calendario!$A$3:$A$55,0),MATCH($I86,Calendario!$D$2:$H$2,0)),""),""),IF($K86=4,IF(AND((Q86=""),(R86=""),(S86="")),IF(OR(($J86="Semana 1"),($J86="Semana 2"),($J86="Semana 3"),($J86="Semana 4"),($J86="Semana 5"),($J86="Semana 6"),($J86="Semana 7")),INDEX(Calendario!$D$3:$H$55,MATCH(T$4,Calendario!$A$3:$A$55,0),MATCH($I86,Calendario!$D$2:$H$2,0)),""),""))))))))))</f>
        <v/>
      </c>
      <c r="U86" s="108" t="str">
        <f>IF(ISBLANK($I86),"",IF(OR(EXACT(($I86),PROPER(TEXT(U85,"dddd"))),(EXACT(($I86),PROPER(TEXT(U84,"dddd"))))),"",IF(EXACT(($I86),(PROPER(TEXT(U$3,"dddd")))),"",IF($K86=1,INDEX(Calendario!$D$3:$H$55,MATCH(U$4,Calendario!$A$3:$A$55,0),MATCH($I86,Calendario!$D$2:$H$2,0)),IF($K86=2,IF(T86="",INDEX(Calendario!$D$3:$H$55,MATCH(U$4,Calendario!$A$3:$A$55,0),MATCH($I86,Calendario!$D$2:$H$2,0)),""),IF($K86=3,IF(AND((S86=""),(T86="")),INDEX(Calendario!$D$3:$H$55,MATCH(U$4,Calendario!$A$3:$A$55,0),MATCH($I86,Calendario!$D$2:$H$2,0)),""),IF($K86=4,IF(AND((R86=""),(S86=""),(T86="")),INDEX(Calendario!$D$3:$H$55,MATCH(U$4,Calendario!$A$3:$A$55,0),MATCH($I86,Calendario!$D$2:$H$2,0)),""))))))))</f>
        <v/>
      </c>
      <c r="V86" s="107">
        <f>IF(ISBLANK($I86),"",IF(OR(EXACT(($I86),PROPER(TEXT(V85,"dddd"))),(EXACT(($I86),PROPER(TEXT(V84,"dddd"))))),"",IF(EXACT(($I86),(PROPER(TEXT(V$3,"dddd")))),"",IF($K86=1,INDEX(Calendario!$D$3:$H$55,MATCH(V$4,Calendario!$A$3:$A$55,0),MATCH($I86,Calendario!$D$2:$H$2,0)),IF($K86=2,IF(U86="",INDEX(Calendario!$D$3:$H$55,MATCH(V$4,Calendario!$A$3:$A$55,0),MATCH($I86,Calendario!$D$2:$H$2,0)),""),IF($K86=3,IF(AND((T86=""),(U86="")),INDEX(Calendario!$D$3:$H$55,MATCH(V$4,Calendario!$A$3:$A$55,0),MATCH($I86,Calendario!$D$2:$H$2,0)),""),IF($K86=4,IF(AND((S86=""),(T86=""),(U86="")),INDEX(Calendario!$D$3:$H$55,MATCH(V$4,Calendario!$A$3:$A$55,0),MATCH($I86,Calendario!$D$2:$H$2,0)),""))))))))</f>
        <v>44620</v>
      </c>
      <c r="W86" s="107" t="str">
        <f>IF(ISBLANK($I86),"",IF(OR(EXACT(($I86),PROPER(TEXT(W85,"dddd"))),(EXACT(($I86),PROPER(TEXT(W84,"dddd"))))),"",IF(EXACT(($I86),(PROPER(TEXT(W$3,"dddd")))),"",IF($K86=1,INDEX(Calendario!$D$3:$H$55,MATCH(W$4,Calendario!$A$3:$A$55,0),MATCH($I86,Calendario!$D$2:$H$2,0)),IF($K86=2,IF(V86="",INDEX(Calendario!$D$3:$H$55,MATCH(W$4,Calendario!$A$3:$A$55,0),MATCH($I86,Calendario!$D$2:$H$2,0)),""),IF($K86=3,IF(AND((U86=""),(V86="")),INDEX(Calendario!$D$3:$H$55,MATCH(W$4,Calendario!$A$3:$A$55,0),MATCH($I86,Calendario!$D$2:$H$2,0)),""),IF($K86=4,IF(AND((T86=""),(U86=""),(V86="")),INDEX(Calendario!$D$3:$H$55,MATCH(W$4,Calendario!$A$3:$A$55,0),MATCH($I86,Calendario!$D$2:$H$2,0)),""))))))))</f>
        <v/>
      </c>
      <c r="X86" s="107" t="str">
        <f>IF(ISBLANK($I86),"",IF(OR(EXACT(($I86),PROPER(TEXT(X85,"dddd"))),(EXACT(($I86),PROPER(TEXT(X84,"dddd"))))),"",IF(EXACT(($I86),(PROPER(TEXT(X$3,"dddd")))),"",IF($K86=1,INDEX(Calendario!$D$3:$H$55,MATCH(X$4,Calendario!$A$3:$A$55,0),MATCH($I86,Calendario!$D$2:$H$2,0)),IF($K86=2,IF(W86="",INDEX(Calendario!$D$3:$H$55,MATCH(X$4,Calendario!$A$3:$A$55,0),MATCH($I86,Calendario!$D$2:$H$2,0)),""),IF($K86=3,IF(AND((V86=""),(W86="")),INDEX(Calendario!$D$3:$H$55,MATCH(X$4,Calendario!$A$3:$A$55,0),MATCH($I86,Calendario!$D$2:$H$2,0)),""),IF($K86=4,IF(AND((U86=""),(V86=""),(W86="")),INDEX(Calendario!$D$3:$H$55,MATCH(X$4,Calendario!$A$3:$A$55,0),MATCH($I86,Calendario!$D$2:$H$2,0)),""))))))))</f>
        <v/>
      </c>
      <c r="Y86" s="107" t="str">
        <f>IF(ISBLANK($I86),"",IF(OR(EXACT(($I86),PROPER(TEXT(Y85,"dddd"))),(EXACT(($I86),PROPER(TEXT(Y84,"dddd"))))),"",IF(EXACT(($I86),(PROPER(TEXT(Y$3,"dddd")))),"",IF($K86=1,INDEX(Calendario!$D$3:$H$55,MATCH(Y$4,Calendario!$A$3:$A$55,0),MATCH($I86,Calendario!$D$2:$H$2,0)),IF($K86=2,IF(X86="",INDEX(Calendario!$D$3:$H$55,MATCH(Y$4,Calendario!$A$3:$A$55,0),MATCH($I86,Calendario!$D$2:$H$2,0)),""),IF($K86=3,IF(AND((W86=""),(X86="")),INDEX(Calendario!$D$3:$H$55,MATCH(Y$4,Calendario!$A$3:$A$55,0),MATCH($I86,Calendario!$D$2:$H$2,0)),""),IF($K86=4,IF(AND((V86=""),(W86=""),(X86="")),INDEX(Calendario!$D$3:$H$55,MATCH(Y$4,Calendario!$A$3:$A$55,0),MATCH($I86,Calendario!$D$2:$H$2,0)),""))))))))</f>
        <v/>
      </c>
      <c r="Z86" s="107">
        <f>IF(ISBLANK($I86),"",IF(OR(EXACT(($I86),PROPER(TEXT(Z85,"dddd"))),(EXACT(($I86),PROPER(TEXT(Z84,"dddd"))))),"",IF(EXACT(($I86),(PROPER(TEXT(Z$3,"dddd")))),"",IF($K86=1,INDEX(Calendario!$D$3:$H$55,MATCH(Z$4,Calendario!$A$3:$A$55,0),MATCH($I86,Calendario!$D$2:$H$2,0)),IF($K86=2,IF(Y86="",INDEX(Calendario!$D$3:$H$55,MATCH(Z$4,Calendario!$A$3:$A$55,0),MATCH($I86,Calendario!$D$2:$H$2,0)),""),IF($K86=3,IF(AND((X86=""),(Y86="")),INDEX(Calendario!$D$3:$H$55,MATCH(Z$4,Calendario!$A$3:$A$55,0),MATCH($I86,Calendario!$D$2:$H$2,0)),""),IF($K86=4,IF(AND((W86=""),(X86=""),(Y86="")),INDEX(Calendario!$D$3:$H$55,MATCH(Z$4,Calendario!$A$3:$A$55,0),MATCH($I86,Calendario!$D$2:$H$2,0)),""))))))))</f>
        <v>44648</v>
      </c>
      <c r="AA86" s="108" t="str">
        <f>IF(ISBLANK($I86),"",IF(OR(EXACT(($I86),PROPER(TEXT(AA85,"dddd"))),(EXACT(($I86),PROPER(TEXT(AA84,"dddd"))))),"",IF(EXACT(($I86),(PROPER(TEXT(AA$3,"dddd")))),"",IF($K86=1,INDEX(Calendario!$D$3:$H$55,MATCH(AA$4,Calendario!$A$3:$A$55,0),MATCH($I86,Calendario!$D$2:$H$2,0)),IF($K86=2,IF(Z86="",INDEX(Calendario!$D$3:$H$55,MATCH(AA$4,Calendario!$A$3:$A$55,0),MATCH($I86,Calendario!$D$2:$H$2,0)),""),IF($K86=3,IF(AND((Y86=""),(Z86="")),INDEX(Calendario!$D$3:$H$55,MATCH(AA$4,Calendario!$A$3:$A$55,0),MATCH($I86,Calendario!$D$2:$H$2,0)),""),IF($K86=4,IF(AND((X86=""),(Y86=""),(Z86="")),INDEX(Calendario!$D$3:$H$55,MATCH(AA$4,Calendario!$A$3:$A$55,0),MATCH($I86,Calendario!$D$2:$H$2,0)),""))))))))</f>
        <v/>
      </c>
      <c r="AB86" s="108" t="str">
        <f>IF(ISBLANK($I86),"",IF(OR(EXACT(($I86),PROPER(TEXT(AB85,"dddd"))),(EXACT(($I86),PROPER(TEXT(AB84,"dddd"))))),"",IF(EXACT(($I86),(PROPER(TEXT(AB$3,"dddd")))),"",IF($K86=1,INDEX(Calendario!$D$3:$H$55,MATCH(AB$4,Calendario!$A$3:$A$55,0),MATCH($I86,Calendario!$D$2:$H$2,0)),IF($K86=2,IF(AA86="",INDEX(Calendario!$D$3:$H$55,MATCH(AB$4,Calendario!$A$3:$A$55,0),MATCH($I86,Calendario!$D$2:$H$2,0)),""),IF($K86=3,IF(AND((Z86=""),(AA86="")),INDEX(Calendario!$D$3:$H$55,MATCH(AB$4,Calendario!$A$3:$A$55,0),MATCH($I86,Calendario!$D$2:$H$2,0)),""),IF($K86=4,IF(AND((Y86=""),(Z86=""),(AA86="")),INDEX(Calendario!$D$3:$H$55,MATCH(AB$4,Calendario!$A$3:$A$55,0),MATCH($I86,Calendario!$D$2:$H$2,0)),""))))))))</f>
        <v/>
      </c>
      <c r="AC86" s="108" t="str">
        <f>IF(ISBLANK($I86),"",IF(OR(EXACT(($I86),PROPER(TEXT(AC85,"dddd"))),(EXACT(($I86),PROPER(TEXT(AC84,"dddd"))))),"",IF(EXACT(($I86),(PROPER(TEXT(AC$3,"dddd")))),"",IF($K86=1,INDEX(Calendario!$D$3:$H$55,MATCH(AC$4,Calendario!$A$3:$A$55,0),MATCH($I86,Calendario!$D$2:$H$2,0)),IF($K86=2,IF(AB86="",INDEX(Calendario!$D$3:$H$55,MATCH(AC$4,Calendario!$A$3:$A$55,0),MATCH($I86,Calendario!$D$2:$H$2,0)),""),IF($K86=3,IF(AND((AA86=""),(AB86="")),INDEX(Calendario!$D$3:$H$55,MATCH(AC$4,Calendario!$A$3:$A$55,0),MATCH($I86,Calendario!$D$2:$H$2,0)),""),IF($K86=4,IF(AND((Z86=""),(AA86=""),(AB86="")),INDEX(Calendario!$D$3:$H$55,MATCH(AC$4,Calendario!$A$3:$A$55,0),MATCH($I86,Calendario!$D$2:$H$2,0)),""))))))))</f>
        <v/>
      </c>
      <c r="AD86" s="108">
        <f>IF(ISBLANK($I86),"",IF(OR(EXACT(($I86),PROPER(TEXT(AD85,"dddd"))),(EXACT(($I86),PROPER(TEXT(AD84,"dddd"))))),"",IF(EXACT(($I86),(PROPER(TEXT(AD$3,"dddd")))),"",IF($K86=1,INDEX(Calendario!$D$3:$H$55,MATCH(AD$4,Calendario!$A$3:$A$55,0),MATCH($I86,Calendario!$D$2:$H$2,0)),IF($K86=2,IF(AC86="",INDEX(Calendario!$D$3:$H$55,MATCH(AD$4,Calendario!$A$3:$A$55,0),MATCH($I86,Calendario!$D$2:$H$2,0)),""),IF($K86=3,IF(AND((AB86=""),(AC86="")),INDEX(Calendario!$D$3:$H$55,MATCH(AD$4,Calendario!$A$3:$A$55,0),MATCH($I86,Calendario!$D$2:$H$2,0)),""),IF($K86=4,IF(AND((AA86=""),(AB86=""),(AC86="")),INDEX(Calendario!$D$3:$H$55,MATCH(AD$4,Calendario!$A$3:$A$55,0),MATCH($I86,Calendario!$D$2:$H$2,0)),""))))))))</f>
        <v>44676</v>
      </c>
      <c r="AE86" s="107" t="str">
        <f>IF(ISBLANK($I86),"",IF(OR(EXACT(($I86),PROPER(TEXT(AE85,"dddd"))),(EXACT(($I86),PROPER(TEXT(AE84,"dddd"))))),"",IF(EXACT(($I86),(PROPER(TEXT(AE$3,"dddd")))),"",IF($K86=1,INDEX(Calendario!$D$3:$H$55,MATCH(AE$4,Calendario!$A$3:$A$55,0),MATCH($I86,Calendario!$D$2:$H$2,0)),IF($K86=2,IF(AD86="",INDEX(Calendario!$D$3:$H$55,MATCH(AE$4,Calendario!$A$3:$A$55,0),MATCH($I86,Calendario!$D$2:$H$2,0)),""),IF($K86=3,IF(AND((AC86=""),(AD86="")),INDEX(Calendario!$D$3:$H$55,MATCH(AE$4,Calendario!$A$3:$A$55,0),MATCH($I86,Calendario!$D$2:$H$2,0)),""),IF($K86=4,IF(AND((AB86=""),(AC86=""),(AD86="")),INDEX(Calendario!$D$3:$H$55,MATCH(AE$4,Calendario!$A$3:$A$55,0),MATCH($I86,Calendario!$D$2:$H$2,0)),""))))))))</f>
        <v/>
      </c>
      <c r="AF86" s="107" t="str">
        <f>IF(ISBLANK($I86),"",IF(OR(EXACT(($I86),PROPER(TEXT(AF85,"dddd"))),(EXACT(($I86),PROPER(TEXT(AF84,"dddd"))))),"",IF(EXACT(($I86),(PROPER(TEXT(AF$3,"dddd")))),"",IF($K86=1,INDEX(Calendario!$D$3:$H$55,MATCH(AF$4,Calendario!$A$3:$A$55,0),MATCH($I86,Calendario!$D$2:$H$2,0)),IF($K86=2,IF(AE86="",INDEX(Calendario!$D$3:$H$55,MATCH(AF$4,Calendario!$A$3:$A$55,0),MATCH($I86,Calendario!$D$2:$H$2,0)),""),IF($K86=3,IF(AND((AD86=""),(AE86="")),INDEX(Calendario!$D$3:$H$55,MATCH(AF$4,Calendario!$A$3:$A$55,0),MATCH($I86,Calendario!$D$2:$H$2,0)),""),IF($K86=4,IF(AND((AC86=""),(AD86=""),(AE86="")),INDEX(Calendario!$D$3:$H$55,MATCH(AF$4,Calendario!$A$3:$A$55,0),MATCH($I86,Calendario!$D$2:$H$2,0)),""))))))))</f>
        <v/>
      </c>
      <c r="AG86" s="107" t="str">
        <f>IF(ISBLANK($I86),"",IF(OR(EXACT(($I86),PROPER(TEXT(AG85,"dddd"))),(EXACT(($I86),PROPER(TEXT(AG84,"dddd"))))),"",IF(EXACT(($I86),(PROPER(TEXT(AG$3,"dddd")))),"",IF($K86=1,INDEX(Calendario!$D$3:$H$55,MATCH(AG$4,Calendario!$A$3:$A$55,0),MATCH($I86,Calendario!$D$2:$H$2,0)),IF($K86=2,IF(AF86="",INDEX(Calendario!$D$3:$H$55,MATCH(AG$4,Calendario!$A$3:$A$55,0),MATCH($I86,Calendario!$D$2:$H$2,0)),""),IF($K86=3,IF(AND((AE86=""),(AF86="")),INDEX(Calendario!$D$3:$H$55,MATCH(AG$4,Calendario!$A$3:$A$55,0),MATCH($I86,Calendario!$D$2:$H$2,0)),""),IF($K86=4,IF(AND((AD86=""),(AE86=""),(AF86="")),INDEX(Calendario!$D$3:$H$55,MATCH(AG$4,Calendario!$A$3:$A$55,0),MATCH($I86,Calendario!$D$2:$H$2,0)),""))))))))</f>
        <v/>
      </c>
      <c r="AH86" s="107">
        <f>IF(ISBLANK($I86),"",IF(OR(EXACT(($I86),PROPER(TEXT(AH85,"dddd"))),(EXACT(($I86),PROPER(TEXT(AH84,"dddd"))))),"",IF(EXACT(($I86),(PROPER(TEXT(AH$3,"dddd")))),"",IF($K86=1,INDEX(Calendario!$D$3:$H$55,MATCH(AH$4,Calendario!$A$3:$A$55,0),MATCH($I86,Calendario!$D$2:$H$2,0)),IF($K86=2,IF(AG86="",INDEX(Calendario!$D$3:$H$55,MATCH(AH$4,Calendario!$A$3:$A$55,0),MATCH($I86,Calendario!$D$2:$H$2,0)),""),IF($K86=3,IF(AND((AF86=""),(AG86="")),INDEX(Calendario!$D$3:$H$55,MATCH(AH$4,Calendario!$A$3:$A$55,0),MATCH($I86,Calendario!$D$2:$H$2,0)),""),IF($K86=4,IF(AND((AE86=""),(AF86=""),(AG86="")),INDEX(Calendario!$D$3:$H$55,MATCH(AH$4,Calendario!$A$3:$A$55,0),MATCH($I86,Calendario!$D$2:$H$2,0)),""))))))))</f>
        <v>44704</v>
      </c>
      <c r="AI86" s="108" t="str">
        <f>IF(ISBLANK($I86),"",IF(OR(EXACT(($I86),PROPER(TEXT(AI85,"dddd"))),(EXACT(($I86),PROPER(TEXT(AI84,"dddd"))))),"",IF(EXACT(($I86),(PROPER(TEXT(AI$3,"dddd")))),"",IF($K86=1,INDEX(Calendario!$D$3:$H$55,MATCH(AI$4,Calendario!$A$3:$A$55,0),MATCH($I86,Calendario!$D$2:$H$2,0)),IF($K86=2,IF(AH86="",INDEX(Calendario!$D$3:$H$55,MATCH(AI$4,Calendario!$A$3:$A$55,0),MATCH($I86,Calendario!$D$2:$H$2,0)),""),IF($K86=3,IF(AND((AG86=""),(AH86="")),INDEX(Calendario!$D$3:$H$55,MATCH(AI$4,Calendario!$A$3:$A$55,0),MATCH($I86,Calendario!$D$2:$H$2,0)),""),IF($K86=4,IF(AND((AF86=""),(AG86=""),(AH86="")),INDEX(Calendario!$D$3:$H$55,MATCH(AI$4,Calendario!$A$3:$A$55,0),MATCH($I86,Calendario!$D$2:$H$2,0)),""))))))))</f>
        <v/>
      </c>
      <c r="AJ86" s="108" t="str">
        <f>IF(ISBLANK($I86),"",IF(OR(EXACT(($I86),PROPER(TEXT(AJ85,"dddd"))),(EXACT(($I86),PROPER(TEXT(AJ84,"dddd"))))),"",IF(EXACT(($I86),(PROPER(TEXT(AJ$3,"dddd")))),"",IF($K86=1,INDEX(Calendario!$D$3:$H$55,MATCH(AJ$4,Calendario!$A$3:$A$55,0),MATCH($I86,Calendario!$D$2:$H$2,0)),IF($K86=2,IF(AI86="",INDEX(Calendario!$D$3:$H$55,MATCH(AJ$4,Calendario!$A$3:$A$55,0),MATCH($I86,Calendario!$D$2:$H$2,0)),""),IF($K86=3,IF(AND((AH86=""),(AI86="")),INDEX(Calendario!$D$3:$H$55,MATCH(AJ$4,Calendario!$A$3:$A$55,0),MATCH($I86,Calendario!$D$2:$H$2,0)),""),IF($K86=4,IF(AND((AG86=""),(AH86=""),(AI86="")),INDEX(Calendario!$D$3:$H$55,MATCH(AJ$4,Calendario!$A$3:$A$55,0),MATCH($I86,Calendario!$D$2:$H$2,0)),""))))))))</f>
        <v/>
      </c>
      <c r="AK86" s="108" t="str">
        <f>IF(ISBLANK($I86),"",IF(OR(EXACT(($I86),PROPER(TEXT(AK85,"dddd"))),(EXACT(($I86),PROPER(TEXT(AK84,"dddd"))))),"",IF(EXACT(($I86),(PROPER(TEXT(AK$3,"dddd")))),"",IF($K86=1,INDEX(Calendario!$D$3:$H$55,MATCH(AK$4,Calendario!$A$3:$A$55,0),MATCH($I86,Calendario!$D$2:$H$2,0)),IF($K86=2,IF(AJ86="",INDEX(Calendario!$D$3:$H$55,MATCH(AK$4,Calendario!$A$3:$A$55,0),MATCH($I86,Calendario!$D$2:$H$2,0)),""),IF($K86=3,IF(AND((AI86=""),(AJ86="")),INDEX(Calendario!$D$3:$H$55,MATCH(AK$4,Calendario!$A$3:$A$55,0),MATCH($I86,Calendario!$D$2:$H$2,0)),""),IF($K86=4,IF(AND((AH86=""),(AI86=""),(AJ86="")),INDEX(Calendario!$D$3:$H$55,MATCH(AK$4,Calendario!$A$3:$A$55,0),MATCH($I86,Calendario!$D$2:$H$2,0)),""))))))))</f>
        <v/>
      </c>
      <c r="AL86" s="108" t="str">
        <f>IF(ISBLANK($I86),"",IF(OR(EXACT(($I86),PROPER(TEXT(AL85,"dddd"))),(EXACT(($I86),PROPER(TEXT(AL84,"dddd"))))),"",IF(EXACT(($I86),(PROPER(TEXT(AL$3,"dddd")))),"",IF($K86=1,INDEX(Calendario!$D$3:$H$55,MATCH(AL$4,Calendario!$A$3:$A$55,0),MATCH($I86,Calendario!$D$2:$H$2,0)),IF($K86=2,IF(AK86="",INDEX(Calendario!$D$3:$H$55,MATCH(AL$4,Calendario!$A$3:$A$55,0),MATCH($I86,Calendario!$D$2:$H$2,0)),""),IF($K86=3,IF(AND((AJ86=""),(AK86="")),INDEX(Calendario!$D$3:$H$55,MATCH(AL$4,Calendario!$A$3:$A$55,0),MATCH($I86,Calendario!$D$2:$H$2,0)),""),IF($K86=4,IF(AND((AI86=""),(AJ86=""),(AK86="")),INDEX(Calendario!$D$3:$H$55,MATCH(AL$4,Calendario!$A$3:$A$55,0),MATCH($I86,Calendario!$D$2:$H$2,0)),""))))))))</f>
        <v/>
      </c>
      <c r="AM86" s="108" t="str">
        <f>IF(ISBLANK($I86),"",IF(OR(EXACT(($I86),PROPER(TEXT(AM85,"dddd"))),(EXACT(($I86),PROPER(TEXT(AM84,"dddd"))))),"",IF(EXACT(($I86),(PROPER(TEXT(AM$3,"dddd")))),"",IF($K86=1,INDEX(Calendario!$D$3:$H$55,MATCH(AM$4,Calendario!$A$3:$A$55,0),MATCH($I86,Calendario!$D$2:$H$2,0)),IF($K86=2,IF(AL86="",INDEX(Calendario!$D$3:$H$55,MATCH(AM$4,Calendario!$A$3:$A$55,0),MATCH($I86,Calendario!$D$2:$H$2,0)),""),IF($K86=3,IF(AND((AK86=""),(AL86="")),INDEX(Calendario!$D$3:$H$55,MATCH(AM$4,Calendario!$A$3:$A$55,0),MATCH($I86,Calendario!$D$2:$H$2,0)),""),IF($K86=4,IF(AND((AJ86=""),(AK86=""),(AL86="")),INDEX(Calendario!$D$3:$H$55,MATCH(AM$4,Calendario!$A$3:$A$55,0),MATCH($I86,Calendario!$D$2:$H$2,0)),""))))))))</f>
        <v/>
      </c>
      <c r="AN86" s="107" t="str">
        <f>IF(ISBLANK($I86),"",IF(OR(EXACT(($I86),PROPER(TEXT(AN85,"dddd"))),(EXACT(($I86),PROPER(TEXT(AN84,"dddd"))))),"",IF(EXACT(($I86),(PROPER(TEXT(AN$3,"dddd")))),"",IF($K86=1,INDEX(Calendario!$D$3:$H$55,MATCH(AN$4,Calendario!$A$3:$A$55,0),MATCH($I86,Calendario!$D$2:$H$2,0)),IF($K86=2,IF(AM86="",INDEX(Calendario!$D$3:$H$55,MATCH(AN$4,Calendario!$A$3:$A$55,0),MATCH($I86,Calendario!$D$2:$H$2,0)),""),IF($K86=3,IF(AND((AL86=""),(AM86="")),INDEX(Calendario!$D$3:$H$55,MATCH(AN$4,Calendario!$A$3:$A$55,0),MATCH($I86,Calendario!$D$2:$H$2,0)),""),IF($K86=4,IF(AND((AK86=""),(AL86=""),(AM86="")),INDEX(Calendario!$D$3:$H$55,MATCH(AN$4,Calendario!$A$3:$A$55,0),MATCH($I86,Calendario!$D$2:$H$2,0)),""))))))))</f>
        <v/>
      </c>
      <c r="AO86" s="107">
        <f>IF(ISBLANK($I86),"",IF(OR(EXACT(($I86),PROPER(TEXT(AO85,"dddd"))),(EXACT(($I86),PROPER(TEXT(AO84,"dddd"))))),"",IF(EXACT(($I86),(PROPER(TEXT(AO$3,"dddd")))),"",IF($K86=1,INDEX(Calendario!$D$3:$H$55,MATCH(AO$4,Calendario!$A$3:$A$55,0),MATCH($I86,Calendario!$D$2:$H$2,0)),IF($K86=2,IF(AN86="",INDEX(Calendario!$D$3:$H$55,MATCH(AO$4,Calendario!$A$3:$A$55,0),MATCH($I86,Calendario!$D$2:$H$2,0)),""),IF($K86=3,IF(AND((AM86=""),(AN86="")),INDEX(Calendario!$D$3:$H$55,MATCH(AO$4,Calendario!$A$3:$A$55,0),MATCH($I86,Calendario!$D$2:$H$2,0)),""),IF($K86=4,IF(AND((AL86=""),(AM86=""),(AN86="")),INDEX(Calendario!$D$3:$H$55,MATCH(AO$4,Calendario!$A$3:$A$55,0),MATCH($I86,Calendario!$D$2:$H$2,0)),""))))))))</f>
        <v>44753</v>
      </c>
      <c r="AP86" s="107" t="str">
        <f>IF(ISBLANK($I86),"",IF(OR(EXACT(($I86),PROPER(TEXT(AP85,"dddd"))),(EXACT(($I86),PROPER(TEXT(AP84,"dddd"))))),"",IF(EXACT(($I86),(PROPER(TEXT(AP$3,"dddd")))),"",IF($K86=1,INDEX(Calendario!$D$3:$H$55,MATCH(AP$4,Calendario!$A$3:$A$55,0),MATCH($I86,Calendario!$D$2:$H$2,0)),IF($K86=2,IF(AO86="",INDEX(Calendario!$D$3:$H$55,MATCH(AP$4,Calendario!$A$3:$A$55,0),MATCH($I86,Calendario!$D$2:$H$2,0)),""),IF($K86=3,IF(AND((AN86=""),(AO86="")),INDEX(Calendario!$D$3:$H$55,MATCH(AP$4,Calendario!$A$3:$A$55,0),MATCH($I86,Calendario!$D$2:$H$2,0)),""),IF($K86=4,IF(AND((AM86=""),(AN86=""),(AO86="")),INDEX(Calendario!$D$3:$H$55,MATCH(AP$4,Calendario!$A$3:$A$55,0),MATCH($I86,Calendario!$D$2:$H$2,0)),""))))))))</f>
        <v/>
      </c>
      <c r="AQ86" s="107" t="str">
        <f>IF(ISBLANK($I86),"",IF(OR(EXACT(($I86),PROPER(TEXT(AQ85,"dddd"))),(EXACT(($I86),PROPER(TEXT(AQ84,"dddd"))))),"",IF(EXACT(($I86),(PROPER(TEXT(AQ$3,"dddd")))),"",IF($K86=1,INDEX(Calendario!$D$3:$H$55,MATCH(AQ$4,Calendario!$A$3:$A$55,0),MATCH($I86,Calendario!$D$2:$H$2,0)),IF($K86=2,IF(AP86="",INDEX(Calendario!$D$3:$H$55,MATCH(AQ$4,Calendario!$A$3:$A$55,0),MATCH($I86,Calendario!$D$2:$H$2,0)),""),IF($K86=3,IF(AND((AO86=""),(AP86="")),INDEX(Calendario!$D$3:$H$55,MATCH(AQ$4,Calendario!$A$3:$A$55,0),MATCH($I86,Calendario!$D$2:$H$2,0)),""),IF($K86=4,IF(AND((AN86=""),(AO86=""),(AP86="")),INDEX(Calendario!$D$3:$H$55,MATCH(AQ$4,Calendario!$A$3:$A$55,0),MATCH($I86,Calendario!$D$2:$H$2,0)),""))))))))</f>
        <v/>
      </c>
      <c r="AR86" s="108" t="str">
        <f>IF(ISBLANK($I86),"",IF(OR(EXACT(($I86),PROPER(TEXT(AR85,"dddd"))),(EXACT(($I86),PROPER(TEXT(AR84,"dddd"))))),"",IF(EXACT(($I86),(PROPER(TEXT(AR$3,"dddd")))),"",IF($K86=1,INDEX(Calendario!$D$3:$H$55,MATCH(AR$4,Calendario!$A$3:$A$55,0),MATCH($I86,Calendario!$D$2:$H$2,0)),IF($K86=2,IF(AQ86="",INDEX(Calendario!$D$3:$H$55,MATCH(AR$4,Calendario!$A$3:$A$55,0),MATCH($I86,Calendario!$D$2:$H$2,0)),""),IF($K86=3,IF(AND((AP86=""),(AQ86="")),INDEX(Calendario!$D$3:$H$55,MATCH(AR$4,Calendario!$A$3:$A$55,0),MATCH($I86,Calendario!$D$2:$H$2,0)),""),IF($K86=4,IF(AND((AO86=""),(AP86=""),(AQ86="")),INDEX(Calendario!$D$3:$H$55,MATCH(AR$4,Calendario!$A$3:$A$55,0),MATCH($I86,Calendario!$D$2:$H$2,0)),""))))))))</f>
        <v/>
      </c>
      <c r="AS86" s="108">
        <f>IF(ISBLANK($I86),"",IF(OR(EXACT(($I86),PROPER(TEXT(AS85,"dddd"))),(EXACT(($I86),PROPER(TEXT(AS84,"dddd"))))),"",IF(EXACT(($I86),(PROPER(TEXT(AS$3,"dddd")))),"",IF($K86=1,INDEX(Calendario!$D$3:$H$55,MATCH(AS$4,Calendario!$A$3:$A$55,0),MATCH($I86,Calendario!$D$2:$H$2,0)),IF($K86=2,IF(AR86="",INDEX(Calendario!$D$3:$H$55,MATCH(AS$4,Calendario!$A$3:$A$55,0),MATCH($I86,Calendario!$D$2:$H$2,0)),""),IF($K86=3,IF(AND((AQ86=""),(AR86="")),INDEX(Calendario!$D$3:$H$55,MATCH(AS$4,Calendario!$A$3:$A$55,0),MATCH($I86,Calendario!$D$2:$H$2,0)),""),IF($K86=4,IF(AND((AP86=""),(AQ86=""),(AR86="")),INDEX(Calendario!$D$3:$H$55,MATCH(AS$4,Calendario!$A$3:$A$55,0),MATCH($I86,Calendario!$D$2:$H$2,0)),""))))))))</f>
        <v>44781</v>
      </c>
      <c r="AT86" s="108" t="str">
        <f>IF(ISBLANK($I86),"",IF(OR(EXACT(($I86),PROPER(TEXT(AT85,"dddd"))),(EXACT(($I86),PROPER(TEXT(AT84,"dddd"))))),"",IF(EXACT(($I86),(PROPER(TEXT(AT$3,"dddd")))),"",IF($K86=1,INDEX(Calendario!$D$3:$H$55,MATCH(AT$4,Calendario!$A$3:$A$55,0),MATCH($I86,Calendario!$D$2:$H$2,0)),IF($K86=2,IF(AS86="",INDEX(Calendario!$D$3:$H$55,MATCH(AT$4,Calendario!$A$3:$A$55,0),MATCH($I86,Calendario!$D$2:$H$2,0)),""),IF($K86=3,IF(AND((AR86=""),(AS86="")),INDEX(Calendario!$D$3:$H$55,MATCH(AT$4,Calendario!$A$3:$A$55,0),MATCH($I86,Calendario!$D$2:$H$2,0)),""),IF($K86=4,IF(AND((AQ86=""),(AR86=""),(AS86="")),INDEX(Calendario!$D$3:$H$55,MATCH(AT$4,Calendario!$A$3:$A$55,0),MATCH($I86,Calendario!$D$2:$H$2,0)),""))))))))</f>
        <v/>
      </c>
      <c r="AU86" s="108" t="str">
        <f>IF(ISBLANK($I86),"",IF(OR(EXACT(($I86),PROPER(TEXT(AU85,"dddd"))),(EXACT(($I86),PROPER(TEXT(AU84,"dddd"))))),"",IF(EXACT(($I86),(PROPER(TEXT(AU$3,"dddd")))),"",IF($K86=1,INDEX(Calendario!$D$3:$H$55,MATCH(AU$4,Calendario!$A$3:$A$55,0),MATCH($I86,Calendario!$D$2:$H$2,0)),IF($K86=2,IF(AT86="",INDEX(Calendario!$D$3:$H$55,MATCH(AU$4,Calendario!$A$3:$A$55,0),MATCH($I86,Calendario!$D$2:$H$2,0)),""),IF($K86=3,IF(AND((AS86=""),(AT86="")),INDEX(Calendario!$D$3:$H$55,MATCH(AU$4,Calendario!$A$3:$A$55,0),MATCH($I86,Calendario!$D$2:$H$2,0)),""),IF($K86=4,IF(AND((AR86=""),(AS86=""),(AT86="")),INDEX(Calendario!$D$3:$H$55,MATCH(AU$4,Calendario!$A$3:$A$55,0),MATCH($I86,Calendario!$D$2:$H$2,0)),""))))))))</f>
        <v/>
      </c>
      <c r="AV86" s="107" t="str">
        <f>IF(ISBLANK($I86),"",IF(OR(EXACT(($I86),PROPER(TEXT(AV85,"dddd"))),(EXACT(($I86),PROPER(TEXT(AV84,"dddd"))))),"",IF(EXACT(($I86),(PROPER(TEXT(AV$3,"dddd")))),"",IF($K86=1,INDEX(Calendario!$D$3:$H$55,MATCH(AV$4,Calendario!$A$3:$A$55,0),MATCH($I86,Calendario!$D$2:$H$2,0)),IF($K86=2,IF(AU86="",INDEX(Calendario!$D$3:$H$55,MATCH(AV$4,Calendario!$A$3:$A$55,0),MATCH($I86,Calendario!$D$2:$H$2,0)),""),IF($K86=3,IF(AND((AT86=""),(AU86="")),INDEX(Calendario!$D$3:$H$55,MATCH(AV$4,Calendario!$A$3:$A$55,0),MATCH($I86,Calendario!$D$2:$H$2,0)),""),IF($K86=4,IF(AND((AS86=""),(AT86=""),(AU86="")),INDEX(Calendario!$D$3:$H$55,MATCH(AV$4,Calendario!$A$3:$A$55,0),MATCH($I86,Calendario!$D$2:$H$2,0)),""))))))))</f>
        <v/>
      </c>
      <c r="AW86" s="107">
        <f>IF(ISBLANK($I86),"",IF(OR(EXACT(($I86),PROPER(TEXT(AW85,"dddd"))),(EXACT(($I86),PROPER(TEXT(AW84,"dddd"))))),"",IF(EXACT(($I86),(PROPER(TEXT(AW$3,"dddd")))),"",IF($K86=1,INDEX(Calendario!$D$3:$H$55,MATCH(AW$4,Calendario!$A$3:$A$55,0),MATCH($I86,Calendario!$D$2:$H$2,0)),IF($K86=2,IF(AV86="",INDEX(Calendario!$D$3:$H$55,MATCH(AW$4,Calendario!$A$3:$A$55,0),MATCH($I86,Calendario!$D$2:$H$2,0)),""),IF($K86=3,IF(AND((AU86=""),(AV86="")),INDEX(Calendario!$D$3:$H$55,MATCH(AW$4,Calendario!$A$3:$A$55,0),MATCH($I86,Calendario!$D$2:$H$2,0)),""),IF($K86=4,IF(AND((AT86=""),(AU86=""),(AV86="")),INDEX(Calendario!$D$3:$H$55,MATCH(AW$4,Calendario!$A$3:$A$55,0),MATCH($I86,Calendario!$D$2:$H$2,0)),""))))))))</f>
        <v>44809</v>
      </c>
      <c r="AX86" s="107" t="str">
        <f>IF(ISBLANK($I86),"",IF(OR(EXACT(($I86),PROPER(TEXT(AX85,"dddd"))),(EXACT(($I86),PROPER(TEXT(AX84,"dddd"))))),"",IF(EXACT(($I86),(PROPER(TEXT(AX$3,"dddd")))),"",IF($K86=1,INDEX(Calendario!$D$3:$H$55,MATCH(AX$4,Calendario!$A$3:$A$55,0),MATCH($I86,Calendario!$D$2:$H$2,0)),IF($K86=2,IF(AW86="",INDEX(Calendario!$D$3:$H$55,MATCH(AX$4,Calendario!$A$3:$A$55,0),MATCH($I86,Calendario!$D$2:$H$2,0)),""),IF($K86=3,IF(AND((AV86=""),(AW86="")),INDEX(Calendario!$D$3:$H$55,MATCH(AX$4,Calendario!$A$3:$A$55,0),MATCH($I86,Calendario!$D$2:$H$2,0)),""),IF($K86=4,IF(AND((AU86=""),(AV86=""),(AW86="")),INDEX(Calendario!$D$3:$H$55,MATCH(AX$4,Calendario!$A$3:$A$55,0),MATCH($I86,Calendario!$D$2:$H$2,0)),""))))))))</f>
        <v/>
      </c>
      <c r="AY86" s="107" t="str">
        <f>IF(ISBLANK($I86),"",IF(OR(EXACT(($I86),PROPER(TEXT(AY85,"dddd"))),(EXACT(($I86),PROPER(TEXT(AY84,"dddd"))))),"",IF(EXACT(($I86),(PROPER(TEXT(AY$3,"dddd")))),"",IF($K86=1,INDEX(Calendario!$D$3:$H$55,MATCH(AY$4,Calendario!$A$3:$A$55,0),MATCH($I86,Calendario!$D$2:$H$2,0)),IF($K86=2,IF(AX86="",INDEX(Calendario!$D$3:$H$55,MATCH(AY$4,Calendario!$A$3:$A$55,0),MATCH($I86,Calendario!$D$2:$H$2,0)),""),IF($K86=3,IF(AND((AW86=""),(AX86="")),INDEX(Calendario!$D$3:$H$55,MATCH(AY$4,Calendario!$A$3:$A$55,0),MATCH($I86,Calendario!$D$2:$H$2,0)),""),IF($K86=4,IF(AND((AV86=""),(AW86=""),(AX86="")),INDEX(Calendario!$D$3:$H$55,MATCH(AY$4,Calendario!$A$3:$A$55,0),MATCH($I86,Calendario!$D$2:$H$2,0)),""))))))))</f>
        <v/>
      </c>
      <c r="AZ86" s="107" t="str">
        <f>IF(ISBLANK($I86),"",IF(OR(EXACT(($I86),PROPER(TEXT(AZ85,"dddd"))),(EXACT(($I86),PROPER(TEXT(AZ84,"dddd"))))),"",IF(EXACT(($I86),(PROPER(TEXT(AZ$3,"dddd")))),"",IF($K86=1,INDEX(Calendario!$D$3:$H$55,MATCH(AZ$4,Calendario!$A$3:$A$55,0),MATCH($I86,Calendario!$D$2:$H$2,0)),IF($K86=2,IF(AY86="",INDEX(Calendario!$D$3:$H$55,MATCH(AZ$4,Calendario!$A$3:$A$55,0),MATCH($I86,Calendario!$D$2:$H$2,0)),""),IF($K86=3,IF(AND((AX86=""),(AY86="")),INDEX(Calendario!$D$3:$H$55,MATCH(AZ$4,Calendario!$A$3:$A$55,0),MATCH($I86,Calendario!$D$2:$H$2,0)),""),IF($K86=4,IF(AND((AW86=""),(AX86=""),(AY86="")),INDEX(Calendario!$D$3:$H$55,MATCH(AZ$4,Calendario!$A$3:$A$55,0),MATCH($I86,Calendario!$D$2:$H$2,0)),""))))))))</f>
        <v/>
      </c>
      <c r="BA86" s="108">
        <f>IF(ISBLANK($I86),"",IF(OR(EXACT(($I86),PROPER(TEXT(BA85,"dddd"))),(EXACT(($I86),PROPER(TEXT(BA84,"dddd"))))),"",IF(EXACT(($I86),(PROPER(TEXT(BA$3,"dddd")))),"",IF($K86=1,INDEX(Calendario!$D$3:$H$55,MATCH(BA$4,Calendario!$A$3:$A$55,0),MATCH($I86,Calendario!$D$2:$H$2,0)),IF($K86=2,IF(AZ86="",INDEX(Calendario!$D$3:$H$55,MATCH(BA$4,Calendario!$A$3:$A$55,0),MATCH($I86,Calendario!$D$2:$H$2,0)),""),IF($K86=3,IF(AND((AY86=""),(AZ86="")),INDEX(Calendario!$D$3:$H$55,MATCH(BA$4,Calendario!$A$3:$A$55,0),MATCH($I86,Calendario!$D$2:$H$2,0)),""),IF($K86=4,IF(AND((AX86=""),(AY86=""),(AZ86="")),INDEX(Calendario!$D$3:$H$55,MATCH(BA$4,Calendario!$A$3:$A$55,0),MATCH($I86,Calendario!$D$2:$H$2,0)),""))))))))</f>
        <v>44837</v>
      </c>
      <c r="BB86" s="108" t="str">
        <f>IF(ISBLANK($I86),"",IF(OR(EXACT(($I86),PROPER(TEXT(BB85,"dddd"))),(EXACT(($I86),PROPER(TEXT(BB84,"dddd"))))),"",IF(EXACT(($I86),(PROPER(TEXT(BB$3,"dddd")))),"",IF($K86=1,INDEX(Calendario!$D$3:$H$55,MATCH(BB$4,Calendario!$A$3:$A$55,0),MATCH($I86,Calendario!$D$2:$H$2,0)),IF($K86=2,IF(BA86="",INDEX(Calendario!$D$3:$H$55,MATCH(BB$4,Calendario!$A$3:$A$55,0),MATCH($I86,Calendario!$D$2:$H$2,0)),""),IF($K86=3,IF(AND((AZ86=""),(BA86="")),INDEX(Calendario!$D$3:$H$55,MATCH(BB$4,Calendario!$A$3:$A$55,0),MATCH($I86,Calendario!$D$2:$H$2,0)),""),IF($K86=4,IF(AND((AY86=""),(AZ86=""),(BA86="")),INDEX(Calendario!$D$3:$H$55,MATCH(BB$4,Calendario!$A$3:$A$55,0),MATCH($I86,Calendario!$D$2:$H$2,0)),""))))))))</f>
        <v/>
      </c>
      <c r="BC86" s="108" t="str">
        <f>IF(ISBLANK($I86),"",IF(OR(EXACT(($I86),PROPER(TEXT(BC85,"dddd"))),(EXACT(($I86),PROPER(TEXT(BC84,"dddd"))))),"",IF(EXACT(($I86),(PROPER(TEXT(BC$3,"dddd")))),"",IF($K86=1,INDEX(Calendario!$D$3:$H$55,MATCH(BC$4,Calendario!$A$3:$A$55,0),MATCH($I86,Calendario!$D$2:$H$2,0)),IF($K86=2,IF(BB86="",INDEX(Calendario!$D$3:$H$55,MATCH(BC$4,Calendario!$A$3:$A$55,0),MATCH($I86,Calendario!$D$2:$H$2,0)),""),IF($K86=3,IF(AND((BA86=""),(BB86="")),INDEX(Calendario!$D$3:$H$55,MATCH(BC$4,Calendario!$A$3:$A$55,0),MATCH($I86,Calendario!$D$2:$H$2,0)),""),IF($K86=4,IF(AND((AZ86=""),(BA86=""),(BB86="")),INDEX(Calendario!$D$3:$H$55,MATCH(BC$4,Calendario!$A$3:$A$55,0),MATCH($I86,Calendario!$D$2:$H$2,0)),""))))))))</f>
        <v/>
      </c>
      <c r="BD86" s="108" t="str">
        <f>IF(ISBLANK($I86),"",IF(OR(EXACT(($I86),PROPER(TEXT(BD85,"dddd"))),(EXACT(($I86),PROPER(TEXT(BD84,"dddd"))))),"",IF(EXACT(($I86),(PROPER(TEXT(BD$3,"dddd")))),"",IF($K86=1,INDEX(Calendario!$D$3:$H$55,MATCH(BD$4,Calendario!$A$3:$A$55,0),MATCH($I86,Calendario!$D$2:$H$2,0)),IF($K86=2,IF(BC86="",INDEX(Calendario!$D$3:$H$55,MATCH(BD$4,Calendario!$A$3:$A$55,0),MATCH($I86,Calendario!$D$2:$H$2,0)),""),IF($K86=3,IF(AND((BB86=""),(BC86="")),INDEX(Calendario!$D$3:$H$55,MATCH(BD$4,Calendario!$A$3:$A$55,0),MATCH($I86,Calendario!$D$2:$H$2,0)),""),IF($K86=4,IF(AND((BA86=""),(BB86=""),(BC86="")),INDEX(Calendario!$D$3:$H$55,MATCH(BD$4,Calendario!$A$3:$A$55,0),MATCH($I86,Calendario!$D$2:$H$2,0)),""))))))))</f>
        <v/>
      </c>
      <c r="BE86" s="107">
        <f>IF(ISBLANK($I86),"",IF(OR(EXACT(($I86),PROPER(TEXT(BE85,"dddd"))),(EXACT(($I86),PROPER(TEXT(BE84,"dddd"))))),"",IF(EXACT(($I86),(PROPER(TEXT(BE$3,"dddd")))),"",IF($K86=1,INDEX(Calendario!$D$3:$H$55,MATCH(BE$4,Calendario!$A$3:$A$55,0),MATCH($I86,Calendario!$D$2:$H$2,0)),IF($K86=2,IF(BD86="",INDEX(Calendario!$D$3:$H$55,MATCH(BE$4,Calendario!$A$3:$A$55,0),MATCH($I86,Calendario!$D$2:$H$2,0)),""),IF($K86=3,IF(AND((BC86=""),(BD86="")),INDEX(Calendario!$D$3:$H$55,MATCH(BE$4,Calendario!$A$3:$A$55,0),MATCH($I86,Calendario!$D$2:$H$2,0)),""),IF($K86=4,IF(AND((BB86=""),(BC86=""),(BD86="")),INDEX(Calendario!$D$3:$H$55,MATCH(BE$4,Calendario!$A$3:$A$55,0),MATCH($I86,Calendario!$D$2:$H$2,0)),""))))))))</f>
        <v>44865</v>
      </c>
      <c r="BF86" s="107" t="str">
        <f>IF(ISBLANK($I86),"",IF(OR(EXACT(($I86),PROPER(TEXT(BF85,"dddd"))),(EXACT(($I86),PROPER(TEXT(BF84,"dddd"))))),"",IF(EXACT(($I86),(PROPER(TEXT(BF$3,"dddd")))),"",IF($K86=1,INDEX(Calendario!$D$3:$H$55,MATCH(BF$4,Calendario!$A$3:$A$55,0),MATCH($I86,Calendario!$D$2:$H$2,0)),IF($K86=2,IF(BE86="",INDEX(Calendario!$D$3:$H$55,MATCH(BF$4,Calendario!$A$3:$A$55,0),MATCH($I86,Calendario!$D$2:$H$2,0)),""),IF($K86=3,IF(AND((BD86=""),(BE86="")),INDEX(Calendario!$D$3:$H$55,MATCH(BF$4,Calendario!$A$3:$A$55,0),MATCH($I86,Calendario!$D$2:$H$2,0)),""),IF($K86=4,IF(AND((BC86=""),(BD86=""),(BE86="")),INDEX(Calendario!$D$3:$H$55,MATCH(BF$4,Calendario!$A$3:$A$55,0),MATCH($I86,Calendario!$D$2:$H$2,0)),""))))))))</f>
        <v/>
      </c>
      <c r="BG86" s="107" t="str">
        <f>IF(ISBLANK($I86),"",IF(OR(EXACT(($I86),PROPER(TEXT(BG85,"dddd"))),(EXACT(($I86),PROPER(TEXT(BG84,"dddd"))))),"",IF(EXACT(($I86),(PROPER(TEXT(BG$3,"dddd")))),"",IF($K86=1,INDEX(Calendario!$D$3:$H$55,MATCH(BG$4,Calendario!$A$3:$A$55,0),MATCH($I86,Calendario!$D$2:$H$2,0)),IF($K86=2,IF(BF86="",INDEX(Calendario!$D$3:$H$55,MATCH(BG$4,Calendario!$A$3:$A$55,0),MATCH($I86,Calendario!$D$2:$H$2,0)),""),IF($K86=3,IF(AND((BE86=""),(BF86="")),INDEX(Calendario!$D$3:$H$55,MATCH(BG$4,Calendario!$A$3:$A$55,0),MATCH($I86,Calendario!$D$2:$H$2,0)),""),IF($K86=4,IF(AND((BD86=""),(BE86=""),(BF86="")),INDEX(Calendario!$D$3:$H$55,MATCH(BG$4,Calendario!$A$3:$A$55,0),MATCH($I86,Calendario!$D$2:$H$2,0)),""))))))))</f>
        <v/>
      </c>
      <c r="BH86" s="107" t="str">
        <f>IF(ISBLANK($I86),"",IF(OR(EXACT(($I86),PROPER(TEXT(BH85,"dddd"))),(EXACT(($I86),PROPER(TEXT(BH84,"dddd"))))),"",IF(EXACT(($I86),(PROPER(TEXT(BH$3,"dddd")))),"",IF($K86=1,INDEX(Calendario!$D$3:$H$55,MATCH(BH$4,Calendario!$A$3:$A$55,0),MATCH($I86,Calendario!$D$2:$H$2,0)),IF($K86=2,IF(BG86="",INDEX(Calendario!$D$3:$H$55,MATCH(BH$4,Calendario!$A$3:$A$55,0),MATCH($I86,Calendario!$D$2:$H$2,0)),""),IF($K86=3,IF(AND((BF86=""),(BG86="")),INDEX(Calendario!$D$3:$H$55,MATCH(BH$4,Calendario!$A$3:$A$55,0),MATCH($I86,Calendario!$D$2:$H$2,0)),""),IF($K86=4,IF(AND((BE86=""),(BF86=""),(BG86="")),INDEX(Calendario!$D$3:$H$55,MATCH(BH$4,Calendario!$A$3:$A$55,0),MATCH($I86,Calendario!$D$2:$H$2,0)),""))))))))</f>
        <v/>
      </c>
      <c r="BI86" s="108">
        <f>IF(ISBLANK($I86),"",IF(OR(EXACT(($I86),PROPER(TEXT(BI85,"dddd"))),(EXACT(($I86),PROPER(TEXT(BI84,"dddd"))))),"",IF(EXACT(($I86),(PROPER(TEXT(BI$3,"dddd")))),"",IF($K86=1,INDEX(Calendario!$D$3:$H$55,MATCH(BI$4,Calendario!$A$3:$A$55,0),MATCH($I86,Calendario!$D$2:$H$2,0)),IF($K86=2,IF(BH86="",INDEX(Calendario!$D$3:$H$55,MATCH(BI$4,Calendario!$A$3:$A$55,0),MATCH($I86,Calendario!$D$2:$H$2,0)),""),IF($K86=3,IF(AND((BG86=""),(BH86="")),INDEX(Calendario!$D$3:$H$55,MATCH(BI$4,Calendario!$A$3:$A$55,0),MATCH($I86,Calendario!$D$2:$H$2,0)),""),IF($K86=4,IF(AND((BF86=""),(BG86=""),(BH86="")),INDEX(Calendario!$D$3:$H$55,MATCH(BI$4,Calendario!$A$3:$A$55,0),MATCH($I86,Calendario!$D$2:$H$2,0)),""))))))))</f>
        <v>44893</v>
      </c>
      <c r="BJ86" s="108" t="str">
        <f>IF(ISBLANK($I86),"",IF(OR(EXACT(($I86),PROPER(TEXT(BJ85,"dddd"))),(EXACT(($I86),PROPER(TEXT(BJ84,"dddd"))))),"",IF(EXACT(($I86),(PROPER(TEXT(BJ$3,"dddd")))),"",IF($K86=1,INDEX(Calendario!$D$3:$H$55,MATCH(BJ$4,Calendario!$A$3:$A$55,0),MATCH($I86,Calendario!$D$2:$H$2,0)),IF($K86=2,IF(BI86="",INDEX(Calendario!$D$3:$H$55,MATCH(BJ$4,Calendario!$A$3:$A$55,0),MATCH($I86,Calendario!$D$2:$H$2,0)),""),IF($K86=3,IF(AND((BH86=""),(BI86="")),INDEX(Calendario!$D$3:$H$55,MATCH(BJ$4,Calendario!$A$3:$A$55,0),MATCH($I86,Calendario!$D$2:$H$2,0)),""),IF($K86=4,IF(AND((BG86=""),(BH86=""),(BI86="")),INDEX(Calendario!$D$3:$H$55,MATCH(BJ$4,Calendario!$A$3:$A$55,0),MATCH($I86,Calendario!$D$2:$H$2,0)),""))))))))</f>
        <v/>
      </c>
      <c r="BK86" s="108" t="str">
        <f>IF(ISBLANK($I86),"",IF(OR(EXACT(($I86),PROPER(TEXT(BK85,"dddd"))),(EXACT(($I86),PROPER(TEXT(BK84,"dddd"))))),"",IF(EXACT(($I86),(PROPER(TEXT(BK$3,"dddd")))),"",IF($K86=1,INDEX(Calendario!$D$3:$H$55,MATCH(BK$4,Calendario!$A$3:$A$55,0),MATCH($I86,Calendario!$D$2:$H$2,0)),IF($K86=2,IF(BJ86="",INDEX(Calendario!$D$3:$H$55,MATCH(BK$4,Calendario!$A$3:$A$55,0),MATCH($I86,Calendario!$D$2:$H$2,0)),""),IF($K86=3,IF(AND((BI86=""),(BJ86="")),INDEX(Calendario!$D$3:$H$55,MATCH(BK$4,Calendario!$A$3:$A$55,0),MATCH($I86,Calendario!$D$2:$H$2,0)),""),IF($K86=4,IF(AND((BH86=""),(BI86=""),(BJ86="")),INDEX(Calendario!$D$3:$H$55,MATCH(BK$4,Calendario!$A$3:$A$55,0),MATCH($I86,Calendario!$D$2:$H$2,0)),""))))))))</f>
        <v/>
      </c>
      <c r="BL86" s="108" t="str">
        <f>IF(ISBLANK($I86),"",IF(OR(EXACT(($I86),PROPER(TEXT(BL85,"dddd"))),(EXACT(($I86),PROPER(TEXT(BL84,"dddd"))))),"",IF(EXACT(($I86),(PROPER(TEXT(BL$3,"dddd")))),"",IF($K86=1,INDEX(Calendario!$D$3:$H$55,MATCH(BL$4,Calendario!$A$3:$A$55,0),MATCH($I86,Calendario!$D$2:$H$2,0)),IF($K86=2,IF(BK86="",INDEX(Calendario!$D$3:$H$55,MATCH(BL$4,Calendario!$A$3:$A$55,0),MATCH($I86,Calendario!$D$2:$H$2,0)),""),IF($K86=3,IF(AND((BJ86=""),(BK86="")),INDEX(Calendario!$D$3:$H$55,MATCH(BL$4,Calendario!$A$3:$A$55,0),MATCH($I86,Calendario!$D$2:$H$2,0)),""),IF($K86=4,IF(AND((BI86=""),(BJ86=""),(BK86="")),INDEX(Calendario!$D$3:$H$55,MATCH(BL$4,Calendario!$A$3:$A$55,0),MATCH($I86,Calendario!$D$2:$H$2,0)),""))))))))</f>
        <v/>
      </c>
      <c r="BM86" s="108">
        <f>IF(ISBLANK($I86),"",IF(OR(EXACT(($I86),PROPER(TEXT(BM85,"dddd"))),(EXACT(($I86),PROPER(TEXT(BM84,"dddd"))))),"",IF(EXACT(($I86),(PROPER(TEXT(BM$3,"dddd")))),"",IF($K86=1,INDEX(Calendario!$D$3:$H$55,MATCH(BM$4,Calendario!$A$3:$A$55,0),MATCH($I86,Calendario!$D$2:$H$2,0)),IF($K86=2,IF(BL86="",INDEX(Calendario!$D$3:$H$55,MATCH(BM$4,Calendario!$A$3:$A$55,0),MATCH($I86,Calendario!$D$2:$H$2,0)),""),IF($K86=3,IF(AND((BK86=""),(BL86="")),INDEX(Calendario!$D$3:$H$55,MATCH(BM$4,Calendario!$A$3:$A$55,0),MATCH($I86,Calendario!$D$2:$H$2,0)),""),IF($K86=4,IF(AND((BJ86=""),(BK86=""),(BL86="")),INDEX(Calendario!$D$3:$H$55,MATCH(BM$4,Calendario!$A$3:$A$55,0),MATCH($I86,Calendario!$D$2:$H$2,0)),""))))))))</f>
        <v>44921</v>
      </c>
      <c r="BO86" s="88" t="s">
        <v>587</v>
      </c>
    </row>
    <row r="87" spans="1:67" s="88" customFormat="1" ht="26.25" customHeight="1" x14ac:dyDescent="0.25">
      <c r="A87" s="178" t="str">
        <f t="shared" si="7"/>
        <v/>
      </c>
      <c r="B87" s="176" t="s">
        <v>1285</v>
      </c>
      <c r="C87" s="176" t="s">
        <v>1595</v>
      </c>
      <c r="D87" s="177" t="str">
        <f>IF(ISNA(VLOOKUP(C87,TSeccBS!$D:$H,5,FALSE)),"",VLOOKUP(C87,TSeccBS!$D:$H,5,FALSE))</f>
        <v>POPAYAN</v>
      </c>
      <c r="E87" s="176" t="s">
        <v>1446</v>
      </c>
      <c r="F87" s="176"/>
      <c r="G87" s="177" t="str">
        <f>IF(ISNA(VLOOKUP(F87,Tmunic!$C$2:$D$1160,2,FALSE)),"",VLOOKUP(F87,Tmunic!$C$2:$D$1160,2,FALSE))</f>
        <v/>
      </c>
      <c r="H87" s="184" t="str">
        <f>IF(ISNA(VLOOKUP(G87,TDirReg!$F$1:$H$184,3,0)),"",VLOOKUP(G87,TDirReg!$F$1:$H$184,3,0))</f>
        <v/>
      </c>
      <c r="I87" s="196"/>
      <c r="J87" s="195" t="s">
        <v>133</v>
      </c>
      <c r="K87" s="197">
        <v>3</v>
      </c>
      <c r="L87" s="202">
        <f t="shared" si="2"/>
        <v>0</v>
      </c>
      <c r="M87" s="107" t="str">
        <f>IF(ISBLANK($I87),"",IF(EXACT(($I87),(PROPER(TEXT(M$3,"dddd")))),"",IF(EXACT(M$4,$J87),IF($K87=1,INDEX(Calendario!$D$3:$H$55,MATCH(M$4,Calendario!$A$3:$A$55,0),MATCH($I87,Calendario!$D$2:$H$2,0)),INDEX(Calendario!$D$3:$H$55,MATCH($J87,Calendario!$A$3:$A$55,0),MATCH($I87,Calendario!$D$2:$H$2,0))),"")))</f>
        <v/>
      </c>
      <c r="N87" s="107" t="str">
        <f>IF(ISBLANK($I87),"",IF(OR(EXACT(($I87),PROPER(TEXT(N85,"dddd"))),(EXACT(($I87),PROPER(TEXT(N86,"dddd"))))),"",IF(EXACT(($I87),(PROPER(TEXT(N$3,"dddd")))),"",IF(EXACT(N$4,$J87),IF(M87="",IF(OR(($K87=4),($K87=3),($K87=2),($K87=1)),INDEX(Calendario!$D$3:$H$55,MATCH(N$4,Calendario!$A$3:$A$55,0),MATCH($I87,Calendario!$D$2:$H$2,0)),"")),IF($K87=1,IF(AND(M87="",EXACT((N$4),(CONCATENATE(Calendario!$A$1," ",(MID($J87,8,2))+1)))),INDEX(Calendario!$D$3:$H$55,MATCH(N$4,Calendario!$A$3:$A$55,0),MATCH($I87,Calendario!$D$2:$H$2,0)),IF(M87="","",INDEX(Calendario!$D$3:$H$55,MATCH(N$4,Calendario!$A$3:$A$55,0),MATCH($I87,Calendario!$D$2:$H$2,0)))),IF($K87=2,IF(M87="",IF(EXACT($K87,N$4),INDEX(Calendario!$D$3:$H$55,MATCH(N$4,Calendario!$A$3:$A$55,0),MATCH($I87,Calendario!$D$2:$H$2,0)),""),""),IF($K87=3,IF((M87=""),IF(EXACT($K87,N$4),INDEX(Calendario!$D$3:$H$55,MATCH(N$4,Calendario!$A$3:$A$55,0),MATCH($I87,Calendario!$D$2:$H$2,0)),""),""),IF($K87=4,IF((M87=""),IF(EXACT($K87,N$4),INDEX(Calendario!$D$3:$H$55,MATCH(N$4,Calendario!$A$3:$A$55,0),MATCH($I87,Calendario!$D$2:$H$2,0)),""),""),1))))))))</f>
        <v/>
      </c>
      <c r="O87" s="107" t="str">
        <f>IF(ISBLANK($I87),"",IF(EXACT(($I87),(PROPER(TEXT(O$3,"dddd")))),"",IF(OR(EXACT(($I87),PROPER(TEXT(O85,"dddd"))),(EXACT(($I87),PROPER(TEXT(O86,"dddd"))))),"",IF(EXACT(O$4,$J87),IF(N87="",IF(OR(($K87=4),($K87=3),($K87=2),($K87=1)),INDEX(Calendario!$D$3:$H$55,MATCH(O$4,Calendario!$A$3:$A$55,0),MATCH($I87,Calendario!$D$2:$H$2,0)),"")),IF($K87=1,IF(AND(M87="",EXACT((O$4),(CONCATENATE(Calendario!$A$1," ",(MID($J87,8,2))+1)))),INDEX(Calendario!$D$3:$H$55,MATCH(O$4,Calendario!$A$3:$A$55,0),MATCH($I87,Calendario!$D$2:$H$2,0)),IF(N87="",IF(EXACT(($I87),(PROPER(TEXT(N$3,"dddd")))),INDEX(Calendario!$D$3:$H$55,MATCH(O$4,Calendario!$A$3:$A$55,0),MATCH($I87,Calendario!$D$2:$H$2,0)),""),INDEX(Calendario!$D$3:$H$55,MATCH(O$4,Calendario!$A$3:$A$55,0),MATCH($I87,Calendario!$D$2:$H$2,0)))),IF(EXACT($M$4,"Semana 1"),IF($K87=2,IF(N87="",IF(OR(($J87="Semana 1"),($J87="Semana 2"),($J87="Semana 3")),INDEX(Calendario!$D$3:$H$55,MATCH(O$4,Calendario!$A$3:$A$55,0),MATCH($I87,Calendario!$D$2:$H$2,0)),""),""),IF($K87=3,IF(AND((M87=""),(N87="")),IF(OR(($J87="Semana 1"),($J87="Semana 2"),($J87="Semana 3")),INDEX(Calendario!$D$3:$H$55,MATCH(O$4,Calendario!$A$3:$A$55,0),MATCH($I87,Calendario!$D$2:$H$2,0)),""),""),IF($K87=4,IF(AND((M87=""),(N87="")),IF(OR(($J87="Semana 1"),($J87="Semana 2"),($J87="Semana 3")),INDEX(Calendario!$D$3:$H$55,MATCH(O$4,Calendario!$A$3:$A$55,0),MATCH($I87,Calendario!$D$2:$H$2,0)),""),"")))),IF($K87=2,IF(N87="",IF(OR(($J87="Semana 1"),($J87="Semana 2")),INDEX(Calendario!$D$3:$H$55,MATCH(O$4,Calendario!$A$3:$A$55,0),MATCH($I87,Calendario!$D$2:$H$2,0)),""),""),IF($K87=3,IF(AND((M87=""),(N87="")),IF(OR(($J87="Semana 1"),($J87="Semana 2")),INDEX(Calendario!$D$3:$H$55,MATCH(O$4,Calendario!$A$3:$A$55,0),MATCH($I87,Calendario!$D$2:$H$2,0)),""),""),IF($K87=4,IF(AND((M87=""),(N87="")),IF(OR(($J87="Semana 1"),($J87="Semana 2")),INDEX(Calendario!$D$3:$H$55,MATCH(O$4,Calendario!$A$3:$A$55,0),MATCH($I87,Calendario!$D$2:$H$2,0)),""),""))))))))))</f>
        <v/>
      </c>
      <c r="P87" s="107" t="str">
        <f>IF(ISBLANK($I87),"",IF(EXACT(($I87),(PROPER(TEXT(P$3,"dddd")))),"",IF(OR(EXACT(($I87),PROPER(TEXT(P85,"dddd"))),(EXACT(($I87),PROPER(TEXT(P86,"dddd"))))),"",IF(EXACT(P$4,$J87),IF(O87="",IF(OR(($K87=4),($K87=3),($K87=2),($K87=1)),INDEX(Calendario!$D$3:$H$55,MATCH(P$4,Calendario!$A$3:$A$55,0),MATCH($I87,Calendario!$D$2:$H$2,0)),"")),IF($K87=1,IF(AND(M87="",EXACT((P$4),(CONCATENATE(Calendario!$A$1," ",(MID($J87,8,2))+1)))),INDEX(Calendario!$D$3:$H$55,MATCH(P$4,Calendario!$A$3:$A$55,0),MATCH($I87,Calendario!$D$2:$H$2,0)),IF(O87="",IF(EXACT(($I87),(PROPER(TEXT(O$3,"dddd")))),INDEX(Calendario!$D$3:$H$55,MATCH(P$4,Calendario!$A$3:$A$55,0),MATCH($I87,Calendario!$D$2:$H$2,0)),""),INDEX(Calendario!$D$3:$H$55,MATCH(P$4,Calendario!$A$3:$A$55,0),MATCH($I87,Calendario!$D$2:$H$2,0)))),IF(EXACT($M$4,"Semana 1"),IF($K87=2,IF(O87="",IF(OR(($J87="Semana 1"),($J87="Semana 2"),($J87="Semana 3"),($J87="Semana 4")),INDEX(Calendario!$D$3:$H$55,MATCH(P$4,Calendario!$A$3:$A$55,0),MATCH($I87,Calendario!$D$2:$H$2,0)),""),""),IF($K87=3,IF(AND((N87=""),(O87="")),IF(OR(($J87="Semana 1"),($J87="Semana 2"),($J87="Semana 3"),($J87="Semana 4")),INDEX(Calendario!$D$3:$H$55,MATCH(P$4,Calendario!$A$3:$A$55,0),MATCH($I87,Calendario!$D$2:$H$2,0)),""),""),IF($K87=4,IF(AND((M87=""),(N87=""),(O87="")),IF(OR(($J87="Semana 1"),($J87="Semana 2"),($J87="Semana 3"),($J87="Semana 4")),INDEX(Calendario!$D$3:$H$55,MATCH(P$4,Calendario!$A$3:$A$55,0),MATCH($I87,Calendario!$D$2:$H$2,0)),""),"")))),IF($K87=2,IF(O87="",IF(OR(($J87="Semana 1"),($J87="Semana 2"),($J87="Semana 3")),INDEX(Calendario!$D$3:$H$55,MATCH(P$4,Calendario!$A$3:$A$55,0),MATCH($I87,Calendario!$D$2:$H$2,0)),""),""),IF($K87=3,IF(AND((N87=""),(O87="")),IF(OR(($J87="Semana 1"),($J87="Semana 2"),($J87="Semana 3")),INDEX(Calendario!$D$3:$H$55,MATCH(P$4,Calendario!$A$3:$A$55,0),MATCH($I87,Calendario!$D$2:$H$2,0)),""),""),IF($K87=4,IF(AND((M87=""),(N87=""),(O87="")),IF(OR(($J87="Semana 1"),($J87="Semana 2"),($J87="Semana 3")),INDEX(Calendario!$D$3:$H$55,MATCH(P$4,Calendario!$A$3:$A$55,0),MATCH($I87,Calendario!$D$2:$H$2,0)),""),""))))))))))</f>
        <v/>
      </c>
      <c r="Q87" s="107" t="str">
        <f>IF(ISBLANK($I87),"",IF(EXACT(($I87),(PROPER(TEXT(Q$3,"dddd")))),"",IF(OR(EXACT(($I87),PROPER(TEXT(Q85,"dddd"))),(EXACT(($I87),PROPER(TEXT(Q86,"dddd"))))),"",IF(EXACT(Q$4,$J87),IF(P87="",IF(OR(($K87=4),($K87=3),($K87=2),($K87=1)),INDEX(Calendario!$D$3:$H$55,MATCH(Q$4,Calendario!$A$3:$A$55,0),MATCH($I87,Calendario!$D$2:$H$2,0)),"")),IF($K87=1,IF(AND(M87="",EXACT((Q$4),(CONCATENATE(Calendario!$A$1," ",(MID($J87,8,2))+1)))),INDEX(Calendario!$D$3:$H$55,MATCH(Q$4,Calendario!$A$3:$A$55,0),MATCH($I87,Calendario!$D$2:$H$2,0)),IF(P87="","",INDEX(Calendario!$D$3:$H$55,MATCH(Q$4,Calendario!$A$3:$A$55,0),MATCH($I87,Calendario!$D$2:$H$2,0)))),IF(EXACT($M$4,"Semana 1"),IF($K87=2,IF(P87="",IF(OR(($J87="Semana 1"),($J87="Semana 2"),($J87="Semana 3"),($J87="Semana 4"),($J87="Semana 5")),INDEX(Calendario!$D$3:$H$55,MATCH(Q$4,Calendario!$A$3:$A$55,0),MATCH($I87,Calendario!$D$2:$H$2,0)),""),""),IF($K87=3,IF(AND((O87=""),(P87="")),IF(OR(($J87="Semana 1"),($J87="Semana 2"),($J87="Semana 3"),($J87="Semana 4"),($J87="Semana 5")),INDEX(Calendario!$D$3:$H$55,MATCH(Q$4,Calendario!$A$3:$A$55,0),MATCH($I87,Calendario!$D$2:$H$2,0)),""),""),IF($K87=4,IF(AND((N87=""),(O87=""),(P87="")),IF(OR(($J87="Semana 1"),($J87="Semana 2"),($J87="Semana 3"),($J87="Semana 4"),($J87="Semana 5")),INDEX(Calendario!$D$3:$H$55,MATCH(Q$4,Calendario!$A$3:$A$55,0),MATCH($I87,Calendario!$D$2:$H$2,0)),""),"")))),IF($K87=2,IF(P87="",IF(OR(($J87="Semana 1"),($J87="Semana 2"),($J87="Semana 3"),($J87="Semana 4")),INDEX(Calendario!$D$3:$H$55,MATCH(Q$4,Calendario!$A$3:$A$55,0),MATCH($I87,Calendario!$D$2:$H$2,0)),""),""),IF($K87=3,IF(AND((O87=""),(P87="")),IF(OR(($J87="Semana 1"),($J87="Semana 2"),($J87="Semana 3"),($J87="Semana 4")),INDEX(Calendario!$D$3:$H$55,MATCH(Q$4,Calendario!$A$3:$A$55,0),MATCH($I87,Calendario!$D$2:$H$2,0)),""),""),IF($K87=4,IF(AND((N87=""),(O87=""),(P87="")),IF(OR(($J87="Semana 1"),($J87="Semana 2"),($J87="Semana 3"),($J87="Semana 4")),INDEX(Calendario!$D$3:$H$55,MATCH(Q$4,Calendario!$A$3:$A$55,0),MATCH($I87,Calendario!$D$2:$H$2,0)),""),""))))))))))</f>
        <v/>
      </c>
      <c r="R87" s="108" t="str">
        <f>IF(ISBLANK($I87),"",IF(EXACT(($I87),(PROPER(TEXT(R$3,"dddd")))),"",IF(OR(EXACT(($I87),PROPER(TEXT(R85,"dddd"))),(EXACT(($I87),PROPER(TEXT(R86,"dddd"))))),"",IF(EXACT(R$4,$J87),IF(Q87="",IF(OR(($K87=4),($K87=3),($K87=2),($K87=1)),INDEX(Calendario!$D$3:$H$55,MATCH(R$4,Calendario!$A$3:$A$55,0),MATCH($I87,Calendario!$D$2:$H$2,0)),"")),IF($K87=1,IF(AND(N87="",EXACT((R$4),(CONCATENATE(Calendario!$A$1," ",(MID($J87,8,2))+1)))),INDEX(Calendario!$D$3:$H$55,MATCH(R$4,Calendario!$A$3:$A$55,0),MATCH($I87,Calendario!$D$2:$H$2,0)),IF(Q87="","",INDEX(Calendario!$D$3:$H$55,MATCH(R$4,Calendario!$A$3:$A$55,0),MATCH($I87,Calendario!$D$2:$H$2,0)))),IF(EXACT($M$4,"Semana 1"),IF($K87=2,IF(Q87="",IF(OR(($J87="Semana 1"),($J87="Semana 2"),($J87="Semana 3"),($J87="Semana 4"),($J87="Semana 5"),($J87="Semana 6")),INDEX(Calendario!$D$3:$H$55,MATCH(R$4,Calendario!$A$3:$A$55,0),MATCH($I87,Calendario!$D$2:$H$2,0)),""),""),IF($K87=3,IF(AND((P87=""),(Q87="")),IF(OR(($J87="Semana 1"),($J87="Semana 2"),($J87="Semana 3"),($J87="Semana 4"),($J87="Semana 5"),($J87="Semana 6")),INDEX(Calendario!$D$3:$H$55,MATCH(R$4,Calendario!$A$3:$A$55,0),MATCH($I87,Calendario!$D$2:$H$2,0)),""),""),IF($K87=4,IF(AND((O87=""),(P87=""),(Q87="")),IF(OR(($J87="Semana 1"),($J87="Semana 2"),($J87="Semana 3"),($J87="Semana 4"),($J87="Semana 5"),($J87="Semana 6")),INDEX(Calendario!$D$3:$H$55,MATCH(R$4,Calendario!$A$3:$A$55,0),MATCH($I87,Calendario!$D$2:$H$2,0)),""),"")))),IF($K87=2,IF(Q87="",IF(OR(($J87="Semana 1"),($J87="Semana 2"),($J87="Semana 3"),($J87="Semana 4"),($J87="Semana 5")),INDEX(Calendario!$D$3:$H$55,MATCH(R$4,Calendario!$A$3:$A$55,0),MATCH($I87,Calendario!$D$2:$H$2,0)),""),""),IF($K87=3,IF(AND((P87=""),(Q87="")),IF(OR(($J87="Semana 1"),($J87="Semana 2"),($J87="Semana 3"),($J87="Semana 4"),($J87="Semana 5")),INDEX(Calendario!$D$3:$H$55,MATCH(R$4,Calendario!$A$3:$A$55,0),MATCH($I87,Calendario!$D$2:$H$2,0)),""),""),IF($K87=4,IF(AND((O87=""),(P87=""),(Q87="")),IF(OR(($J87="Semana 1"),($J87="Semana 2"),($J87="Semana 3"),($J87="Semana 4"),($J87="Semana 5")),INDEX(Calendario!$D$3:$H$55,MATCH(R$4,Calendario!$A$3:$A$55,0),MATCH($I87,Calendario!$D$2:$H$2,0)),""),""))))))))))</f>
        <v/>
      </c>
      <c r="S87" s="108" t="str">
        <f>IF(ISBLANK($I87),"",IF(EXACT(($I87),(PROPER(TEXT(S$3,"dddd")))),"",IF(OR(EXACT(($I87),PROPER(TEXT(S85,"dddd"))),(EXACT(($I87),PROPER(TEXT(S86,"dddd"))))),"",IF(EXACT(S$4,$J87),IF(R87="",IF(OR(($K87=4),($K87=3),($K87=2),($K87=1)),INDEX(Calendario!$D$3:$H$55,MATCH(S$4,Calendario!$A$3:$A$55,0),MATCH($I87,Calendario!$D$2:$H$2,0)),"")),IF($K87=1,IF(AND(O87="",EXACT((S$4),(CONCATENATE(Calendario!$A$1," ",(MID($J87,8,2))+1)))),INDEX(Calendario!$D$3:$H$55,MATCH(S$4,Calendario!$A$3:$A$55,0),MATCH($I87,Calendario!$D$2:$H$2,0)),IF(R87="",IF(EXACT(($I87),(PROPER(TEXT(R$3,"dddd")))),INDEX(Calendario!$D$3:$H$55,MATCH(S$4,Calendario!$A$3:$A$55,0),MATCH($I87,Calendario!$D$2:$H$2,0)),""),INDEX(Calendario!$D$3:$H$55,MATCH(S$4,Calendario!$A$3:$A$55,0),MATCH($I87,Calendario!$D$2:$H$2,0)))),IF(EXACT($M$4,"Semana 1"),IF($K87=2,IF(R87="",IF(OR(($J87="Semana 1"),($J87="Semana 2"),($J87="Semana 3"),($J87="Semana 4"),($J87="Semana 5"),($J87="Semana 6"),($J87="Semana 7")),INDEX(Calendario!$D$3:$H$55,MATCH(S$4,Calendario!$A$3:$A$55,0),MATCH($I87,Calendario!$D$2:$H$2,0)),""),""),IF($K87=3,IF(AND((Q87=""),(R87="")),IF(OR(($J87="Semana 1"),($J87="Semana 2"),($J87="Semana 3"),($J87="Semana 4"),($J87="Semana 5"),($J87="Semana 6"),($J87="Semana 7")),INDEX(Calendario!$D$3:$H$55,MATCH(S$4,Calendario!$A$3:$A$55,0),MATCH($I87,Calendario!$D$2:$H$2,0)),""),""),IF($K87=4,IF(AND((P87=""),(Q87=""),(R87="")),IF(OR(($J87="Semana 1"),($J87="Semana 2"),($J87="Semana 3"),($J87="Semana 4"),($J87="Semana 5"),($J87="Semana 6"),($J87="Semana 7")),INDEX(Calendario!$D$3:$H$55,MATCH(S$4,Calendario!$A$3:$A$55,0),MATCH($I87,Calendario!$D$2:$H$2,0)),""),"")))),IF($K87=2,IF(R87="",IF(OR(($J87="Semana 1"),($J87="Semana 2"),($J87="Semana 3"),($J87="Semana 4"),($J87="Semana 5"),($J87="Semana 6")),INDEX(Calendario!$D$3:$H$55,MATCH(S$4,Calendario!$A$3:$A$55,0),MATCH($I87,Calendario!$D$2:$H$2,0)),""),""),IF($K87=3,IF(AND((Q87=""),(R87="")),IF(OR(($J87="Semana 1"),($J87="Semana 2"),($J87="Semana 3"),($J87="Semana 4"),($J87="Semana 5"),($J87="Semana 6")),INDEX(Calendario!$D$3:$H$55,MATCH(S$4,Calendario!$A$3:$A$55,0),MATCH($I87,Calendario!$D$2:$H$2,0)),""),""),IF($K87=4,IF(AND((P87=""),(Q87=""),(R87="")),IF(OR(($J87="Semana 1"),($J87="Semana 2"),($J87="Semana 3"),($J87="Semana 4"),($J87="Semana 5"),($J87="Semana 6")),INDEX(Calendario!$D$3:$H$55,MATCH(S$4,Calendario!$A$3:$A$55,0),MATCH($I87,Calendario!$D$2:$H$2,0)),""),""))))))))))</f>
        <v/>
      </c>
      <c r="T87" s="108" t="str">
        <f>IF(ISBLANK($I87),"",IF(EXACT(($I87),(PROPER(TEXT(T$3,"dddd")))),"",IF(OR(EXACT(($I87),PROPER(TEXT(T85,"dddd"))),(EXACT(($I87),PROPER(TEXT(T86,"dddd"))))),"",IF(EXACT(T$4,$J87),IF(S87="",IF(OR(($K87=4),($K87=3),($K87=2),($K87=1)),INDEX(Calendario!$D$3:$H$55,MATCH(T$4,Calendario!$A$3:$A$55,0),MATCH($I87,Calendario!$D$2:$H$2,0)),"")),IF($K87=1,IF(AND(P87="",EXACT((T$4),(CONCATENATE(Calendario!$A$1," ",(MID($J87,8,2))+1)))),INDEX(Calendario!$D$3:$H$55,MATCH(T$4,Calendario!$A$3:$A$55,0),MATCH($I87,Calendario!$D$2:$H$2,0)),IF(S87="",IF(EXACT(($I87),(PROPER(TEXT(S$3,"dddd")))),INDEX(Calendario!$D$3:$H$55,MATCH(T$4,Calendario!$A$3:$A$55,0),MATCH($I87,Calendario!$D$2:$H$2,0)),""),INDEX(Calendario!$D$3:$H$55,MATCH(T$4,Calendario!$A$3:$A$55,0),MATCH($I87,Calendario!$D$2:$H$2,0)))),IF(EXACT($M$4,"Semana 1"),IF($K87=2,IF(S87="",IF(OR(($J87="Semana 1"),($J87="Semana 2"),($J87="Semana 3"),($J87="Semana 4"),($J87="Semana 5"),($J87="Semana 6"),($J87="Semana 7"),($J87="Semana 8")),INDEX(Calendario!$D$3:$H$55,MATCH(T$4,Calendario!$A$3:$A$55,0),MATCH($I87,Calendario!$D$2:$H$2,0)),""),""),IF($K87=3,IF(AND((R87=""),(S87="")),IF(OR(($J87="Semana 1"),($J87="Semana 2"),($J87="Semana 3"),($J87="Semana 4"),($J87="Semana 5"),($J87="Semana 6"),($J87="Semana 7"),($J87="Semana 8")),INDEX(Calendario!$D$3:$H$55,MATCH(T$4,Calendario!$A$3:$A$55,0),MATCH($I87,Calendario!$D$2:$H$2,0)),""),""),IF($K87=4,IF(AND((Q87=""),(R87=""),(S87="")),IF(OR(($J87="Semana 1"),($J87="Semana 2"),($J87="Semana 3"),($J87="Semana 4"),($J87="Semana 5"),($J87="Semana 6"),($J87="Semana 7"),($J87="Semana 8")),INDEX(Calendario!$D$3:$H$55,MATCH(T$4,Calendario!$A$3:$A$55,0),MATCH($I87,Calendario!$D$2:$H$2,0)),""),"")))),IF($K87=2,IF(S87="",IF(OR(($J87="Semana 1"),($J87="Semana 2"),($J87="Semana 3"),($J87="Semana 4"),($J87="Semana 5"),($J87="Semana 6"),($J87="Semana 7")),INDEX(Calendario!$D$3:$H$55,MATCH(T$4,Calendario!$A$3:$A$55,0),MATCH($I87,Calendario!$D$2:$H$2,0)),""),""),IF($K87=3,IF(AND((R87=""),(S87="")),IF(OR(($J87="Semana 1"),($J87="Semana 2"),($J87="Semana 3"),($J87="Semana 4"),($J87="Semana 5"),($J87="Semana 6"),($J87="Semana 7")),INDEX(Calendario!$D$3:$H$55,MATCH(T$4,Calendario!$A$3:$A$55,0),MATCH($I87,Calendario!$D$2:$H$2,0)),""),""),IF($K87=4,IF(AND((Q87=""),(R87=""),(S87="")),IF(OR(($J87="Semana 1"),($J87="Semana 2"),($J87="Semana 3"),($J87="Semana 4"),($J87="Semana 5"),($J87="Semana 6"),($J87="Semana 7")),INDEX(Calendario!$D$3:$H$55,MATCH(T$4,Calendario!$A$3:$A$55,0),MATCH($I87,Calendario!$D$2:$H$2,0)),""),""))))))))))</f>
        <v/>
      </c>
      <c r="U87" s="108" t="str">
        <f>IF(ISBLANK($I87),"",IF(OR(EXACT(($I87),PROPER(TEXT(U86,"dddd"))),(EXACT(($I87),PROPER(TEXT(U85,"dddd"))))),"",IF(EXACT(($I87),(PROPER(TEXT(U$3,"dddd")))),"",IF($K87=1,INDEX(Calendario!$D$3:$H$55,MATCH(U$4,Calendario!$A$3:$A$55,0),MATCH($I87,Calendario!$D$2:$H$2,0)),IF($K87=2,IF(T87="",INDEX(Calendario!$D$3:$H$55,MATCH(U$4,Calendario!$A$3:$A$55,0),MATCH($I87,Calendario!$D$2:$H$2,0)),""),IF($K87=3,IF(AND((S87=""),(T87="")),INDEX(Calendario!$D$3:$H$55,MATCH(U$4,Calendario!$A$3:$A$55,0),MATCH($I87,Calendario!$D$2:$H$2,0)),""),IF($K87=4,IF(AND((R87=""),(S87=""),(T87="")),INDEX(Calendario!$D$3:$H$55,MATCH(U$4,Calendario!$A$3:$A$55,0),MATCH($I87,Calendario!$D$2:$H$2,0)),""))))))))</f>
        <v/>
      </c>
      <c r="V87" s="107" t="str">
        <f>IF(ISBLANK($I87),"",IF(OR(EXACT(($I87),PROPER(TEXT(V86,"dddd"))),(EXACT(($I87),PROPER(TEXT(V85,"dddd"))))),"",IF(EXACT(($I87),(PROPER(TEXT(V$3,"dddd")))),"",IF($K87=1,INDEX(Calendario!$D$3:$H$55,MATCH(V$4,Calendario!$A$3:$A$55,0),MATCH($I87,Calendario!$D$2:$H$2,0)),IF($K87=2,IF(U87="",INDEX(Calendario!$D$3:$H$55,MATCH(V$4,Calendario!$A$3:$A$55,0),MATCH($I87,Calendario!$D$2:$H$2,0)),""),IF($K87=3,IF(AND((T87=""),(U87="")),INDEX(Calendario!$D$3:$H$55,MATCH(V$4,Calendario!$A$3:$A$55,0),MATCH($I87,Calendario!$D$2:$H$2,0)),""),IF($K87=4,IF(AND((S87=""),(T87=""),(U87="")),INDEX(Calendario!$D$3:$H$55,MATCH(V$4,Calendario!$A$3:$A$55,0),MATCH($I87,Calendario!$D$2:$H$2,0)),""))))))))</f>
        <v/>
      </c>
      <c r="W87" s="107" t="str">
        <f>IF(ISBLANK($I87),"",IF(OR(EXACT(($I87),PROPER(TEXT(W86,"dddd"))),(EXACT(($I87),PROPER(TEXT(W85,"dddd"))))),"",IF(EXACT(($I87),(PROPER(TEXT(W$3,"dddd")))),"",IF($K87=1,INDEX(Calendario!$D$3:$H$55,MATCH(W$4,Calendario!$A$3:$A$55,0),MATCH($I87,Calendario!$D$2:$H$2,0)),IF($K87=2,IF(V87="",INDEX(Calendario!$D$3:$H$55,MATCH(W$4,Calendario!$A$3:$A$55,0),MATCH($I87,Calendario!$D$2:$H$2,0)),""),IF($K87=3,IF(AND((U87=""),(V87="")),INDEX(Calendario!$D$3:$H$55,MATCH(W$4,Calendario!$A$3:$A$55,0),MATCH($I87,Calendario!$D$2:$H$2,0)),""),IF($K87=4,IF(AND((T87=""),(U87=""),(V87="")),INDEX(Calendario!$D$3:$H$55,MATCH(W$4,Calendario!$A$3:$A$55,0),MATCH($I87,Calendario!$D$2:$H$2,0)),""))))))))</f>
        <v/>
      </c>
      <c r="X87" s="107" t="str">
        <f>IF(ISBLANK($I87),"",IF(OR(EXACT(($I87),PROPER(TEXT(X86,"dddd"))),(EXACT(($I87),PROPER(TEXT(X85,"dddd"))))),"",IF(EXACT(($I87),(PROPER(TEXT(X$3,"dddd")))),"",IF($K87=1,INDEX(Calendario!$D$3:$H$55,MATCH(X$4,Calendario!$A$3:$A$55,0),MATCH($I87,Calendario!$D$2:$H$2,0)),IF($K87=2,IF(W87="",INDEX(Calendario!$D$3:$H$55,MATCH(X$4,Calendario!$A$3:$A$55,0),MATCH($I87,Calendario!$D$2:$H$2,0)),""),IF($K87=3,IF(AND((V87=""),(W87="")),INDEX(Calendario!$D$3:$H$55,MATCH(X$4,Calendario!$A$3:$A$55,0),MATCH($I87,Calendario!$D$2:$H$2,0)),""),IF($K87=4,IF(AND((U87=""),(V87=""),(W87="")),INDEX(Calendario!$D$3:$H$55,MATCH(X$4,Calendario!$A$3:$A$55,0),MATCH($I87,Calendario!$D$2:$H$2,0)),""))))))))</f>
        <v/>
      </c>
      <c r="Y87" s="107" t="str">
        <f>IF(ISBLANK($I87),"",IF(OR(EXACT(($I87),PROPER(TEXT(Y86,"dddd"))),(EXACT(($I87),PROPER(TEXT(Y85,"dddd"))))),"",IF(EXACT(($I87),(PROPER(TEXT(Y$3,"dddd")))),"",IF($K87=1,INDEX(Calendario!$D$3:$H$55,MATCH(Y$4,Calendario!$A$3:$A$55,0),MATCH($I87,Calendario!$D$2:$H$2,0)),IF($K87=2,IF(X87="",INDEX(Calendario!$D$3:$H$55,MATCH(Y$4,Calendario!$A$3:$A$55,0),MATCH($I87,Calendario!$D$2:$H$2,0)),""),IF($K87=3,IF(AND((W87=""),(X87="")),INDEX(Calendario!$D$3:$H$55,MATCH(Y$4,Calendario!$A$3:$A$55,0),MATCH($I87,Calendario!$D$2:$H$2,0)),""),IF($K87=4,IF(AND((V87=""),(W87=""),(X87="")),INDEX(Calendario!$D$3:$H$55,MATCH(Y$4,Calendario!$A$3:$A$55,0),MATCH($I87,Calendario!$D$2:$H$2,0)),""))))))))</f>
        <v/>
      </c>
      <c r="Z87" s="107" t="str">
        <f>IF(ISBLANK($I87),"",IF(OR(EXACT(($I87),PROPER(TEXT(Z86,"dddd"))),(EXACT(($I87),PROPER(TEXT(Z85,"dddd"))))),"",IF(EXACT(($I87),(PROPER(TEXT(Z$3,"dddd")))),"",IF($K87=1,INDEX(Calendario!$D$3:$H$55,MATCH(Z$4,Calendario!$A$3:$A$55,0),MATCH($I87,Calendario!$D$2:$H$2,0)),IF($K87=2,IF(Y87="",INDEX(Calendario!$D$3:$H$55,MATCH(Z$4,Calendario!$A$3:$A$55,0),MATCH($I87,Calendario!$D$2:$H$2,0)),""),IF($K87=3,IF(AND((X87=""),(Y87="")),INDEX(Calendario!$D$3:$H$55,MATCH(Z$4,Calendario!$A$3:$A$55,0),MATCH($I87,Calendario!$D$2:$H$2,0)),""),IF($K87=4,IF(AND((W87=""),(X87=""),(Y87="")),INDEX(Calendario!$D$3:$H$55,MATCH(Z$4,Calendario!$A$3:$A$55,0),MATCH($I87,Calendario!$D$2:$H$2,0)),""))))))))</f>
        <v/>
      </c>
      <c r="AA87" s="108" t="str">
        <f>IF(ISBLANK($I87),"",IF(OR(EXACT(($I87),PROPER(TEXT(AA86,"dddd"))),(EXACT(($I87),PROPER(TEXT(AA85,"dddd"))))),"",IF(EXACT(($I87),(PROPER(TEXT(AA$3,"dddd")))),"",IF($K87=1,INDEX(Calendario!$D$3:$H$55,MATCH(AA$4,Calendario!$A$3:$A$55,0),MATCH($I87,Calendario!$D$2:$H$2,0)),IF($K87=2,IF(Z87="",INDEX(Calendario!$D$3:$H$55,MATCH(AA$4,Calendario!$A$3:$A$55,0),MATCH($I87,Calendario!$D$2:$H$2,0)),""),IF($K87=3,IF(AND((Y87=""),(Z87="")),INDEX(Calendario!$D$3:$H$55,MATCH(AA$4,Calendario!$A$3:$A$55,0),MATCH($I87,Calendario!$D$2:$H$2,0)),""),IF($K87=4,IF(AND((X87=""),(Y87=""),(Z87="")),INDEX(Calendario!$D$3:$H$55,MATCH(AA$4,Calendario!$A$3:$A$55,0),MATCH($I87,Calendario!$D$2:$H$2,0)),""))))))))</f>
        <v/>
      </c>
      <c r="AB87" s="108" t="str">
        <f>IF(ISBLANK($I87),"",IF(OR(EXACT(($I87),PROPER(TEXT(AB86,"dddd"))),(EXACT(($I87),PROPER(TEXT(AB85,"dddd"))))),"",IF(EXACT(($I87),(PROPER(TEXT(AB$3,"dddd")))),"",IF($K87=1,INDEX(Calendario!$D$3:$H$55,MATCH(AB$4,Calendario!$A$3:$A$55,0),MATCH($I87,Calendario!$D$2:$H$2,0)),IF($K87=2,IF(AA87="",INDEX(Calendario!$D$3:$H$55,MATCH(AB$4,Calendario!$A$3:$A$55,0),MATCH($I87,Calendario!$D$2:$H$2,0)),""),IF($K87=3,IF(AND((Z87=""),(AA87="")),INDEX(Calendario!$D$3:$H$55,MATCH(AB$4,Calendario!$A$3:$A$55,0),MATCH($I87,Calendario!$D$2:$H$2,0)),""),IF($K87=4,IF(AND((Y87=""),(Z87=""),(AA87="")),INDEX(Calendario!$D$3:$H$55,MATCH(AB$4,Calendario!$A$3:$A$55,0),MATCH($I87,Calendario!$D$2:$H$2,0)),""))))))))</f>
        <v/>
      </c>
      <c r="AC87" s="108" t="str">
        <f>IF(ISBLANK($I87),"",IF(OR(EXACT(($I87),PROPER(TEXT(AC86,"dddd"))),(EXACT(($I87),PROPER(TEXT(AC85,"dddd"))))),"",IF(EXACT(($I87),(PROPER(TEXT(AC$3,"dddd")))),"",IF($K87=1,INDEX(Calendario!$D$3:$H$55,MATCH(AC$4,Calendario!$A$3:$A$55,0),MATCH($I87,Calendario!$D$2:$H$2,0)),IF($K87=2,IF(AB87="",INDEX(Calendario!$D$3:$H$55,MATCH(AC$4,Calendario!$A$3:$A$55,0),MATCH($I87,Calendario!$D$2:$H$2,0)),""),IF($K87=3,IF(AND((AA87=""),(AB87="")),INDEX(Calendario!$D$3:$H$55,MATCH(AC$4,Calendario!$A$3:$A$55,0),MATCH($I87,Calendario!$D$2:$H$2,0)),""),IF($K87=4,IF(AND((Z87=""),(AA87=""),(AB87="")),INDEX(Calendario!$D$3:$H$55,MATCH(AC$4,Calendario!$A$3:$A$55,0),MATCH($I87,Calendario!$D$2:$H$2,0)),""))))))))</f>
        <v/>
      </c>
      <c r="AD87" s="108" t="str">
        <f>IF(ISBLANK($I87),"",IF(OR(EXACT(($I87),PROPER(TEXT(AD86,"dddd"))),(EXACT(($I87),PROPER(TEXT(AD85,"dddd"))))),"",IF(EXACT(($I87),(PROPER(TEXT(AD$3,"dddd")))),"",IF($K87=1,INDEX(Calendario!$D$3:$H$55,MATCH(AD$4,Calendario!$A$3:$A$55,0),MATCH($I87,Calendario!$D$2:$H$2,0)),IF($K87=2,IF(AC87="",INDEX(Calendario!$D$3:$H$55,MATCH(AD$4,Calendario!$A$3:$A$55,0),MATCH($I87,Calendario!$D$2:$H$2,0)),""),IF($K87=3,IF(AND((AB87=""),(AC87="")),INDEX(Calendario!$D$3:$H$55,MATCH(AD$4,Calendario!$A$3:$A$55,0),MATCH($I87,Calendario!$D$2:$H$2,0)),""),IF($K87=4,IF(AND((AA87=""),(AB87=""),(AC87="")),INDEX(Calendario!$D$3:$H$55,MATCH(AD$4,Calendario!$A$3:$A$55,0),MATCH($I87,Calendario!$D$2:$H$2,0)),""))))))))</f>
        <v/>
      </c>
      <c r="AE87" s="107" t="str">
        <f>IF(ISBLANK($I87),"",IF(OR(EXACT(($I87),PROPER(TEXT(AE86,"dddd"))),(EXACT(($I87),PROPER(TEXT(AE85,"dddd"))))),"",IF(EXACT(($I87),(PROPER(TEXT(AE$3,"dddd")))),"",IF($K87=1,INDEX(Calendario!$D$3:$H$55,MATCH(AE$4,Calendario!$A$3:$A$55,0),MATCH($I87,Calendario!$D$2:$H$2,0)),IF($K87=2,IF(AD87="",INDEX(Calendario!$D$3:$H$55,MATCH(AE$4,Calendario!$A$3:$A$55,0),MATCH($I87,Calendario!$D$2:$H$2,0)),""),IF($K87=3,IF(AND((AC87=""),(AD87="")),INDEX(Calendario!$D$3:$H$55,MATCH(AE$4,Calendario!$A$3:$A$55,0),MATCH($I87,Calendario!$D$2:$H$2,0)),""),IF($K87=4,IF(AND((AB87=""),(AC87=""),(AD87="")),INDEX(Calendario!$D$3:$H$55,MATCH(AE$4,Calendario!$A$3:$A$55,0),MATCH($I87,Calendario!$D$2:$H$2,0)),""))))))))</f>
        <v/>
      </c>
      <c r="AF87" s="107" t="str">
        <f>IF(ISBLANK($I87),"",IF(OR(EXACT(($I87),PROPER(TEXT(AF86,"dddd"))),(EXACT(($I87),PROPER(TEXT(AF85,"dddd"))))),"",IF(EXACT(($I87),(PROPER(TEXT(AF$3,"dddd")))),"",IF($K87=1,INDEX(Calendario!$D$3:$H$55,MATCH(AF$4,Calendario!$A$3:$A$55,0),MATCH($I87,Calendario!$D$2:$H$2,0)),IF($K87=2,IF(AE87="",INDEX(Calendario!$D$3:$H$55,MATCH(AF$4,Calendario!$A$3:$A$55,0),MATCH($I87,Calendario!$D$2:$H$2,0)),""),IF($K87=3,IF(AND((AD87=""),(AE87="")),INDEX(Calendario!$D$3:$H$55,MATCH(AF$4,Calendario!$A$3:$A$55,0),MATCH($I87,Calendario!$D$2:$H$2,0)),""),IF($K87=4,IF(AND((AC87=""),(AD87=""),(AE87="")),INDEX(Calendario!$D$3:$H$55,MATCH(AF$4,Calendario!$A$3:$A$55,0),MATCH($I87,Calendario!$D$2:$H$2,0)),""))))))))</f>
        <v/>
      </c>
      <c r="AG87" s="107" t="str">
        <f>IF(ISBLANK($I87),"",IF(OR(EXACT(($I87),PROPER(TEXT(AG86,"dddd"))),(EXACT(($I87),PROPER(TEXT(AG85,"dddd"))))),"",IF(EXACT(($I87),(PROPER(TEXT(AG$3,"dddd")))),"",IF($K87=1,INDEX(Calendario!$D$3:$H$55,MATCH(AG$4,Calendario!$A$3:$A$55,0),MATCH($I87,Calendario!$D$2:$H$2,0)),IF($K87=2,IF(AF87="",INDEX(Calendario!$D$3:$H$55,MATCH(AG$4,Calendario!$A$3:$A$55,0),MATCH($I87,Calendario!$D$2:$H$2,0)),""),IF($K87=3,IF(AND((AE87=""),(AF87="")),INDEX(Calendario!$D$3:$H$55,MATCH(AG$4,Calendario!$A$3:$A$55,0),MATCH($I87,Calendario!$D$2:$H$2,0)),""),IF($K87=4,IF(AND((AD87=""),(AE87=""),(AF87="")),INDEX(Calendario!$D$3:$H$55,MATCH(AG$4,Calendario!$A$3:$A$55,0),MATCH($I87,Calendario!$D$2:$H$2,0)),""))))))))</f>
        <v/>
      </c>
      <c r="AH87" s="107" t="str">
        <f>IF(ISBLANK($I87),"",IF(OR(EXACT(($I87),PROPER(TEXT(AH86,"dddd"))),(EXACT(($I87),PROPER(TEXT(AH85,"dddd"))))),"",IF(EXACT(($I87),(PROPER(TEXT(AH$3,"dddd")))),"",IF($K87=1,INDEX(Calendario!$D$3:$H$55,MATCH(AH$4,Calendario!$A$3:$A$55,0),MATCH($I87,Calendario!$D$2:$H$2,0)),IF($K87=2,IF(AG87="",INDEX(Calendario!$D$3:$H$55,MATCH(AH$4,Calendario!$A$3:$A$55,0),MATCH($I87,Calendario!$D$2:$H$2,0)),""),IF($K87=3,IF(AND((AF87=""),(AG87="")),INDEX(Calendario!$D$3:$H$55,MATCH(AH$4,Calendario!$A$3:$A$55,0),MATCH($I87,Calendario!$D$2:$H$2,0)),""),IF($K87=4,IF(AND((AE87=""),(AF87=""),(AG87="")),INDEX(Calendario!$D$3:$H$55,MATCH(AH$4,Calendario!$A$3:$A$55,0),MATCH($I87,Calendario!$D$2:$H$2,0)),""))))))))</f>
        <v/>
      </c>
      <c r="AI87" s="108" t="str">
        <f>IF(ISBLANK($I87),"",IF(OR(EXACT(($I87),PROPER(TEXT(AI86,"dddd"))),(EXACT(($I87),PROPER(TEXT(AI85,"dddd"))))),"",IF(EXACT(($I87),(PROPER(TEXT(AI$3,"dddd")))),"",IF($K87=1,INDEX(Calendario!$D$3:$H$55,MATCH(AI$4,Calendario!$A$3:$A$55,0),MATCH($I87,Calendario!$D$2:$H$2,0)),IF($K87=2,IF(AH87="",INDEX(Calendario!$D$3:$H$55,MATCH(AI$4,Calendario!$A$3:$A$55,0),MATCH($I87,Calendario!$D$2:$H$2,0)),""),IF($K87=3,IF(AND((AG87=""),(AH87="")),INDEX(Calendario!$D$3:$H$55,MATCH(AI$4,Calendario!$A$3:$A$55,0),MATCH($I87,Calendario!$D$2:$H$2,0)),""),IF($K87=4,IF(AND((AF87=""),(AG87=""),(AH87="")),INDEX(Calendario!$D$3:$H$55,MATCH(AI$4,Calendario!$A$3:$A$55,0),MATCH($I87,Calendario!$D$2:$H$2,0)),""))))))))</f>
        <v/>
      </c>
      <c r="AJ87" s="108" t="str">
        <f>IF(ISBLANK($I87),"",IF(OR(EXACT(($I87),PROPER(TEXT(AJ86,"dddd"))),(EXACT(($I87),PROPER(TEXT(AJ85,"dddd"))))),"",IF(EXACT(($I87),(PROPER(TEXT(AJ$3,"dddd")))),"",IF($K87=1,INDEX(Calendario!$D$3:$H$55,MATCH(AJ$4,Calendario!$A$3:$A$55,0),MATCH($I87,Calendario!$D$2:$H$2,0)),IF($K87=2,IF(AI87="",INDEX(Calendario!$D$3:$H$55,MATCH(AJ$4,Calendario!$A$3:$A$55,0),MATCH($I87,Calendario!$D$2:$H$2,0)),""),IF($K87=3,IF(AND((AH87=""),(AI87="")),INDEX(Calendario!$D$3:$H$55,MATCH(AJ$4,Calendario!$A$3:$A$55,0),MATCH($I87,Calendario!$D$2:$H$2,0)),""),IF($K87=4,IF(AND((AG87=""),(AH87=""),(AI87="")),INDEX(Calendario!$D$3:$H$55,MATCH(AJ$4,Calendario!$A$3:$A$55,0),MATCH($I87,Calendario!$D$2:$H$2,0)),""))))))))</f>
        <v/>
      </c>
      <c r="AK87" s="108" t="str">
        <f>IF(ISBLANK($I87),"",IF(OR(EXACT(($I87),PROPER(TEXT(AK86,"dddd"))),(EXACT(($I87),PROPER(TEXT(AK85,"dddd"))))),"",IF(EXACT(($I87),(PROPER(TEXT(AK$3,"dddd")))),"",IF($K87=1,INDEX(Calendario!$D$3:$H$55,MATCH(AK$4,Calendario!$A$3:$A$55,0),MATCH($I87,Calendario!$D$2:$H$2,0)),IF($K87=2,IF(AJ87="",INDEX(Calendario!$D$3:$H$55,MATCH(AK$4,Calendario!$A$3:$A$55,0),MATCH($I87,Calendario!$D$2:$H$2,0)),""),IF($K87=3,IF(AND((AI87=""),(AJ87="")),INDEX(Calendario!$D$3:$H$55,MATCH(AK$4,Calendario!$A$3:$A$55,0),MATCH($I87,Calendario!$D$2:$H$2,0)),""),IF($K87=4,IF(AND((AH87=""),(AI87=""),(AJ87="")),INDEX(Calendario!$D$3:$H$55,MATCH(AK$4,Calendario!$A$3:$A$55,0),MATCH($I87,Calendario!$D$2:$H$2,0)),""))))))))</f>
        <v/>
      </c>
      <c r="AL87" s="108" t="str">
        <f>IF(ISBLANK($I87),"",IF(OR(EXACT(($I87),PROPER(TEXT(AL86,"dddd"))),(EXACT(($I87),PROPER(TEXT(AL85,"dddd"))))),"",IF(EXACT(($I87),(PROPER(TEXT(AL$3,"dddd")))),"",IF($K87=1,INDEX(Calendario!$D$3:$H$55,MATCH(AL$4,Calendario!$A$3:$A$55,0),MATCH($I87,Calendario!$D$2:$H$2,0)),IF($K87=2,IF(AK87="",INDEX(Calendario!$D$3:$H$55,MATCH(AL$4,Calendario!$A$3:$A$55,0),MATCH($I87,Calendario!$D$2:$H$2,0)),""),IF($K87=3,IF(AND((AJ87=""),(AK87="")),INDEX(Calendario!$D$3:$H$55,MATCH(AL$4,Calendario!$A$3:$A$55,0),MATCH($I87,Calendario!$D$2:$H$2,0)),""),IF($K87=4,IF(AND((AI87=""),(AJ87=""),(AK87="")),INDEX(Calendario!$D$3:$H$55,MATCH(AL$4,Calendario!$A$3:$A$55,0),MATCH($I87,Calendario!$D$2:$H$2,0)),""))))))))</f>
        <v/>
      </c>
      <c r="AM87" s="108" t="str">
        <f>IF(ISBLANK($I87),"",IF(OR(EXACT(($I87),PROPER(TEXT(AM86,"dddd"))),(EXACT(($I87),PROPER(TEXT(AM85,"dddd"))))),"",IF(EXACT(($I87),(PROPER(TEXT(AM$3,"dddd")))),"",IF($K87=1,INDEX(Calendario!$D$3:$H$55,MATCH(AM$4,Calendario!$A$3:$A$55,0),MATCH($I87,Calendario!$D$2:$H$2,0)),IF($K87=2,IF(AL87="",INDEX(Calendario!$D$3:$H$55,MATCH(AM$4,Calendario!$A$3:$A$55,0),MATCH($I87,Calendario!$D$2:$H$2,0)),""),IF($K87=3,IF(AND((AK87=""),(AL87="")),INDEX(Calendario!$D$3:$H$55,MATCH(AM$4,Calendario!$A$3:$A$55,0),MATCH($I87,Calendario!$D$2:$H$2,0)),""),IF($K87=4,IF(AND((AJ87=""),(AK87=""),(AL87="")),INDEX(Calendario!$D$3:$H$55,MATCH(AM$4,Calendario!$A$3:$A$55,0),MATCH($I87,Calendario!$D$2:$H$2,0)),""))))))))</f>
        <v/>
      </c>
      <c r="AN87" s="107" t="str">
        <f>IF(ISBLANK($I87),"",IF(OR(EXACT(($I87),PROPER(TEXT(AN86,"dddd"))),(EXACT(($I87),PROPER(TEXT(AN85,"dddd"))))),"",IF(EXACT(($I87),(PROPER(TEXT(AN$3,"dddd")))),"",IF($K87=1,INDEX(Calendario!$D$3:$H$55,MATCH(AN$4,Calendario!$A$3:$A$55,0),MATCH($I87,Calendario!$D$2:$H$2,0)),IF($K87=2,IF(AM87="",INDEX(Calendario!$D$3:$H$55,MATCH(AN$4,Calendario!$A$3:$A$55,0),MATCH($I87,Calendario!$D$2:$H$2,0)),""),IF($K87=3,IF(AND((AL87=""),(AM87="")),INDEX(Calendario!$D$3:$H$55,MATCH(AN$4,Calendario!$A$3:$A$55,0),MATCH($I87,Calendario!$D$2:$H$2,0)),""),IF($K87=4,IF(AND((AK87=""),(AL87=""),(AM87="")),INDEX(Calendario!$D$3:$H$55,MATCH(AN$4,Calendario!$A$3:$A$55,0),MATCH($I87,Calendario!$D$2:$H$2,0)),""))))))))</f>
        <v/>
      </c>
      <c r="AO87" s="107" t="str">
        <f>IF(ISBLANK($I87),"",IF(OR(EXACT(($I87),PROPER(TEXT(AO86,"dddd"))),(EXACT(($I87),PROPER(TEXT(AO85,"dddd"))))),"",IF(EXACT(($I87),(PROPER(TEXT(AO$3,"dddd")))),"",IF($K87=1,INDEX(Calendario!$D$3:$H$55,MATCH(AO$4,Calendario!$A$3:$A$55,0),MATCH($I87,Calendario!$D$2:$H$2,0)),IF($K87=2,IF(AN87="",INDEX(Calendario!$D$3:$H$55,MATCH(AO$4,Calendario!$A$3:$A$55,0),MATCH($I87,Calendario!$D$2:$H$2,0)),""),IF($K87=3,IF(AND((AM87=""),(AN87="")),INDEX(Calendario!$D$3:$H$55,MATCH(AO$4,Calendario!$A$3:$A$55,0),MATCH($I87,Calendario!$D$2:$H$2,0)),""),IF($K87=4,IF(AND((AL87=""),(AM87=""),(AN87="")),INDEX(Calendario!$D$3:$H$55,MATCH(AO$4,Calendario!$A$3:$A$55,0),MATCH($I87,Calendario!$D$2:$H$2,0)),""))))))))</f>
        <v/>
      </c>
      <c r="AP87" s="107" t="str">
        <f>IF(ISBLANK($I87),"",IF(OR(EXACT(($I87),PROPER(TEXT(AP86,"dddd"))),(EXACT(($I87),PROPER(TEXT(AP85,"dddd"))))),"",IF(EXACT(($I87),(PROPER(TEXT(AP$3,"dddd")))),"",IF($K87=1,INDEX(Calendario!$D$3:$H$55,MATCH(AP$4,Calendario!$A$3:$A$55,0),MATCH($I87,Calendario!$D$2:$H$2,0)),IF($K87=2,IF(AO87="",INDEX(Calendario!$D$3:$H$55,MATCH(AP$4,Calendario!$A$3:$A$55,0),MATCH($I87,Calendario!$D$2:$H$2,0)),""),IF($K87=3,IF(AND((AN87=""),(AO87="")),INDEX(Calendario!$D$3:$H$55,MATCH(AP$4,Calendario!$A$3:$A$55,0),MATCH($I87,Calendario!$D$2:$H$2,0)),""),IF($K87=4,IF(AND((AM87=""),(AN87=""),(AO87="")),INDEX(Calendario!$D$3:$H$55,MATCH(AP$4,Calendario!$A$3:$A$55,0),MATCH($I87,Calendario!$D$2:$H$2,0)),""))))))))</f>
        <v/>
      </c>
      <c r="AQ87" s="107" t="str">
        <f>IF(ISBLANK($I87),"",IF(OR(EXACT(($I87),PROPER(TEXT(AQ86,"dddd"))),(EXACT(($I87),PROPER(TEXT(AQ85,"dddd"))))),"",IF(EXACT(($I87),(PROPER(TEXT(AQ$3,"dddd")))),"",IF($K87=1,INDEX(Calendario!$D$3:$H$55,MATCH(AQ$4,Calendario!$A$3:$A$55,0),MATCH($I87,Calendario!$D$2:$H$2,0)),IF($K87=2,IF(AP87="",INDEX(Calendario!$D$3:$H$55,MATCH(AQ$4,Calendario!$A$3:$A$55,0),MATCH($I87,Calendario!$D$2:$H$2,0)),""),IF($K87=3,IF(AND((AO87=""),(AP87="")),INDEX(Calendario!$D$3:$H$55,MATCH(AQ$4,Calendario!$A$3:$A$55,0),MATCH($I87,Calendario!$D$2:$H$2,0)),""),IF($K87=4,IF(AND((AN87=""),(AO87=""),(AP87="")),INDEX(Calendario!$D$3:$H$55,MATCH(AQ$4,Calendario!$A$3:$A$55,0),MATCH($I87,Calendario!$D$2:$H$2,0)),""))))))))</f>
        <v/>
      </c>
      <c r="AR87" s="108" t="str">
        <f>IF(ISBLANK($I87),"",IF(OR(EXACT(($I87),PROPER(TEXT(AR86,"dddd"))),(EXACT(($I87),PROPER(TEXT(AR85,"dddd"))))),"",IF(EXACT(($I87),(PROPER(TEXT(AR$3,"dddd")))),"",IF($K87=1,INDEX(Calendario!$D$3:$H$55,MATCH(AR$4,Calendario!$A$3:$A$55,0),MATCH($I87,Calendario!$D$2:$H$2,0)),IF($K87=2,IF(AQ87="",INDEX(Calendario!$D$3:$H$55,MATCH(AR$4,Calendario!$A$3:$A$55,0),MATCH($I87,Calendario!$D$2:$H$2,0)),""),IF($K87=3,IF(AND((AP87=""),(AQ87="")),INDEX(Calendario!$D$3:$H$55,MATCH(AR$4,Calendario!$A$3:$A$55,0),MATCH($I87,Calendario!$D$2:$H$2,0)),""),IF($K87=4,IF(AND((AO87=""),(AP87=""),(AQ87="")),INDEX(Calendario!$D$3:$H$55,MATCH(AR$4,Calendario!$A$3:$A$55,0),MATCH($I87,Calendario!$D$2:$H$2,0)),""))))))))</f>
        <v/>
      </c>
      <c r="AS87" s="108" t="str">
        <f>IF(ISBLANK($I87),"",IF(OR(EXACT(($I87),PROPER(TEXT(AS86,"dddd"))),(EXACT(($I87),PROPER(TEXT(AS85,"dddd"))))),"",IF(EXACT(($I87),(PROPER(TEXT(AS$3,"dddd")))),"",IF($K87=1,INDEX(Calendario!$D$3:$H$55,MATCH(AS$4,Calendario!$A$3:$A$55,0),MATCH($I87,Calendario!$D$2:$H$2,0)),IF($K87=2,IF(AR87="",INDEX(Calendario!$D$3:$H$55,MATCH(AS$4,Calendario!$A$3:$A$55,0),MATCH($I87,Calendario!$D$2:$H$2,0)),""),IF($K87=3,IF(AND((AQ87=""),(AR87="")),INDEX(Calendario!$D$3:$H$55,MATCH(AS$4,Calendario!$A$3:$A$55,0),MATCH($I87,Calendario!$D$2:$H$2,0)),""),IF($K87=4,IF(AND((AP87=""),(AQ87=""),(AR87="")),INDEX(Calendario!$D$3:$H$55,MATCH(AS$4,Calendario!$A$3:$A$55,0),MATCH($I87,Calendario!$D$2:$H$2,0)),""))))))))</f>
        <v/>
      </c>
      <c r="AT87" s="108" t="str">
        <f>IF(ISBLANK($I87),"",IF(OR(EXACT(($I87),PROPER(TEXT(AT86,"dddd"))),(EXACT(($I87),PROPER(TEXT(AT85,"dddd"))))),"",IF(EXACT(($I87),(PROPER(TEXT(AT$3,"dddd")))),"",IF($K87=1,INDEX(Calendario!$D$3:$H$55,MATCH(AT$4,Calendario!$A$3:$A$55,0),MATCH($I87,Calendario!$D$2:$H$2,0)),IF($K87=2,IF(AS87="",INDEX(Calendario!$D$3:$H$55,MATCH(AT$4,Calendario!$A$3:$A$55,0),MATCH($I87,Calendario!$D$2:$H$2,0)),""),IF($K87=3,IF(AND((AR87=""),(AS87="")),INDEX(Calendario!$D$3:$H$55,MATCH(AT$4,Calendario!$A$3:$A$55,0),MATCH($I87,Calendario!$D$2:$H$2,0)),""),IF($K87=4,IF(AND((AQ87=""),(AR87=""),(AS87="")),INDEX(Calendario!$D$3:$H$55,MATCH(AT$4,Calendario!$A$3:$A$55,0),MATCH($I87,Calendario!$D$2:$H$2,0)),""))))))))</f>
        <v/>
      </c>
      <c r="AU87" s="108" t="str">
        <f>IF(ISBLANK($I87),"",IF(OR(EXACT(($I87),PROPER(TEXT(AU86,"dddd"))),(EXACT(($I87),PROPER(TEXT(AU85,"dddd"))))),"",IF(EXACT(($I87),(PROPER(TEXT(AU$3,"dddd")))),"",IF($K87=1,INDEX(Calendario!$D$3:$H$55,MATCH(AU$4,Calendario!$A$3:$A$55,0),MATCH($I87,Calendario!$D$2:$H$2,0)),IF($K87=2,IF(AT87="",INDEX(Calendario!$D$3:$H$55,MATCH(AU$4,Calendario!$A$3:$A$55,0),MATCH($I87,Calendario!$D$2:$H$2,0)),""),IF($K87=3,IF(AND((AS87=""),(AT87="")),INDEX(Calendario!$D$3:$H$55,MATCH(AU$4,Calendario!$A$3:$A$55,0),MATCH($I87,Calendario!$D$2:$H$2,0)),""),IF($K87=4,IF(AND((AR87=""),(AS87=""),(AT87="")),INDEX(Calendario!$D$3:$H$55,MATCH(AU$4,Calendario!$A$3:$A$55,0),MATCH($I87,Calendario!$D$2:$H$2,0)),""))))))))</f>
        <v/>
      </c>
      <c r="AV87" s="107" t="str">
        <f>IF(ISBLANK($I87),"",IF(OR(EXACT(($I87),PROPER(TEXT(AV86,"dddd"))),(EXACT(($I87),PROPER(TEXT(AV85,"dddd"))))),"",IF(EXACT(($I87),(PROPER(TEXT(AV$3,"dddd")))),"",IF($K87=1,INDEX(Calendario!$D$3:$H$55,MATCH(AV$4,Calendario!$A$3:$A$55,0),MATCH($I87,Calendario!$D$2:$H$2,0)),IF($K87=2,IF(AU87="",INDEX(Calendario!$D$3:$H$55,MATCH(AV$4,Calendario!$A$3:$A$55,0),MATCH($I87,Calendario!$D$2:$H$2,0)),""),IF($K87=3,IF(AND((AT87=""),(AU87="")),INDEX(Calendario!$D$3:$H$55,MATCH(AV$4,Calendario!$A$3:$A$55,0),MATCH($I87,Calendario!$D$2:$H$2,0)),""),IF($K87=4,IF(AND((AS87=""),(AT87=""),(AU87="")),INDEX(Calendario!$D$3:$H$55,MATCH(AV$4,Calendario!$A$3:$A$55,0),MATCH($I87,Calendario!$D$2:$H$2,0)),""))))))))</f>
        <v/>
      </c>
      <c r="AW87" s="107" t="str">
        <f>IF(ISBLANK($I87),"",IF(OR(EXACT(($I87),PROPER(TEXT(AW86,"dddd"))),(EXACT(($I87),PROPER(TEXT(AW85,"dddd"))))),"",IF(EXACT(($I87),(PROPER(TEXT(AW$3,"dddd")))),"",IF($K87=1,INDEX(Calendario!$D$3:$H$55,MATCH(AW$4,Calendario!$A$3:$A$55,0),MATCH($I87,Calendario!$D$2:$H$2,0)),IF($K87=2,IF(AV87="",INDEX(Calendario!$D$3:$H$55,MATCH(AW$4,Calendario!$A$3:$A$55,0),MATCH($I87,Calendario!$D$2:$H$2,0)),""),IF($K87=3,IF(AND((AU87=""),(AV87="")),INDEX(Calendario!$D$3:$H$55,MATCH(AW$4,Calendario!$A$3:$A$55,0),MATCH($I87,Calendario!$D$2:$H$2,0)),""),IF($K87=4,IF(AND((AT87=""),(AU87=""),(AV87="")),INDEX(Calendario!$D$3:$H$55,MATCH(AW$4,Calendario!$A$3:$A$55,0),MATCH($I87,Calendario!$D$2:$H$2,0)),""))))))))</f>
        <v/>
      </c>
      <c r="AX87" s="107" t="str">
        <f>IF(ISBLANK($I87),"",IF(OR(EXACT(($I87),PROPER(TEXT(AX86,"dddd"))),(EXACT(($I87),PROPER(TEXT(AX85,"dddd"))))),"",IF(EXACT(($I87),(PROPER(TEXT(AX$3,"dddd")))),"",IF($K87=1,INDEX(Calendario!$D$3:$H$55,MATCH(AX$4,Calendario!$A$3:$A$55,0),MATCH($I87,Calendario!$D$2:$H$2,0)),IF($K87=2,IF(AW87="",INDEX(Calendario!$D$3:$H$55,MATCH(AX$4,Calendario!$A$3:$A$55,0),MATCH($I87,Calendario!$D$2:$H$2,0)),""),IF($K87=3,IF(AND((AV87=""),(AW87="")),INDEX(Calendario!$D$3:$H$55,MATCH(AX$4,Calendario!$A$3:$A$55,0),MATCH($I87,Calendario!$D$2:$H$2,0)),""),IF($K87=4,IF(AND((AU87=""),(AV87=""),(AW87="")),INDEX(Calendario!$D$3:$H$55,MATCH(AX$4,Calendario!$A$3:$A$55,0),MATCH($I87,Calendario!$D$2:$H$2,0)),""))))))))</f>
        <v/>
      </c>
      <c r="AY87" s="107" t="str">
        <f>IF(ISBLANK($I87),"",IF(OR(EXACT(($I87),PROPER(TEXT(AY86,"dddd"))),(EXACT(($I87),PROPER(TEXT(AY85,"dddd"))))),"",IF(EXACT(($I87),(PROPER(TEXT(AY$3,"dddd")))),"",IF($K87=1,INDEX(Calendario!$D$3:$H$55,MATCH(AY$4,Calendario!$A$3:$A$55,0),MATCH($I87,Calendario!$D$2:$H$2,0)),IF($K87=2,IF(AX87="",INDEX(Calendario!$D$3:$H$55,MATCH(AY$4,Calendario!$A$3:$A$55,0),MATCH($I87,Calendario!$D$2:$H$2,0)),""),IF($K87=3,IF(AND((AW87=""),(AX87="")),INDEX(Calendario!$D$3:$H$55,MATCH(AY$4,Calendario!$A$3:$A$55,0),MATCH($I87,Calendario!$D$2:$H$2,0)),""),IF($K87=4,IF(AND((AV87=""),(AW87=""),(AX87="")),INDEX(Calendario!$D$3:$H$55,MATCH(AY$4,Calendario!$A$3:$A$55,0),MATCH($I87,Calendario!$D$2:$H$2,0)),""))))))))</f>
        <v/>
      </c>
      <c r="AZ87" s="107" t="str">
        <f>IF(ISBLANK($I87),"",IF(OR(EXACT(($I87),PROPER(TEXT(AZ86,"dddd"))),(EXACT(($I87),PROPER(TEXT(AZ85,"dddd"))))),"",IF(EXACT(($I87),(PROPER(TEXT(AZ$3,"dddd")))),"",IF($K87=1,INDEX(Calendario!$D$3:$H$55,MATCH(AZ$4,Calendario!$A$3:$A$55,0),MATCH($I87,Calendario!$D$2:$H$2,0)),IF($K87=2,IF(AY87="",INDEX(Calendario!$D$3:$H$55,MATCH(AZ$4,Calendario!$A$3:$A$55,0),MATCH($I87,Calendario!$D$2:$H$2,0)),""),IF($K87=3,IF(AND((AX87=""),(AY87="")),INDEX(Calendario!$D$3:$H$55,MATCH(AZ$4,Calendario!$A$3:$A$55,0),MATCH($I87,Calendario!$D$2:$H$2,0)),""),IF($K87=4,IF(AND((AW87=""),(AX87=""),(AY87="")),INDEX(Calendario!$D$3:$H$55,MATCH(AZ$4,Calendario!$A$3:$A$55,0),MATCH($I87,Calendario!$D$2:$H$2,0)),""))))))))</f>
        <v/>
      </c>
      <c r="BA87" s="108" t="str">
        <f>IF(ISBLANK($I87),"",IF(OR(EXACT(($I87),PROPER(TEXT(BA86,"dddd"))),(EXACT(($I87),PROPER(TEXT(BA85,"dddd"))))),"",IF(EXACT(($I87),(PROPER(TEXT(BA$3,"dddd")))),"",IF($K87=1,INDEX(Calendario!$D$3:$H$55,MATCH(BA$4,Calendario!$A$3:$A$55,0),MATCH($I87,Calendario!$D$2:$H$2,0)),IF($K87=2,IF(AZ87="",INDEX(Calendario!$D$3:$H$55,MATCH(BA$4,Calendario!$A$3:$A$55,0),MATCH($I87,Calendario!$D$2:$H$2,0)),""),IF($K87=3,IF(AND((AY87=""),(AZ87="")),INDEX(Calendario!$D$3:$H$55,MATCH(BA$4,Calendario!$A$3:$A$55,0),MATCH($I87,Calendario!$D$2:$H$2,0)),""),IF($K87=4,IF(AND((AX87=""),(AY87=""),(AZ87="")),INDEX(Calendario!$D$3:$H$55,MATCH(BA$4,Calendario!$A$3:$A$55,0),MATCH($I87,Calendario!$D$2:$H$2,0)),""))))))))</f>
        <v/>
      </c>
      <c r="BB87" s="108" t="str">
        <f>IF(ISBLANK($I87),"",IF(OR(EXACT(($I87),PROPER(TEXT(BB86,"dddd"))),(EXACT(($I87),PROPER(TEXT(BB85,"dddd"))))),"",IF(EXACT(($I87),(PROPER(TEXT(BB$3,"dddd")))),"",IF($K87=1,INDEX(Calendario!$D$3:$H$55,MATCH(BB$4,Calendario!$A$3:$A$55,0),MATCH($I87,Calendario!$D$2:$H$2,0)),IF($K87=2,IF(BA87="",INDEX(Calendario!$D$3:$H$55,MATCH(BB$4,Calendario!$A$3:$A$55,0),MATCH($I87,Calendario!$D$2:$H$2,0)),""),IF($K87=3,IF(AND((AZ87=""),(BA87="")),INDEX(Calendario!$D$3:$H$55,MATCH(BB$4,Calendario!$A$3:$A$55,0),MATCH($I87,Calendario!$D$2:$H$2,0)),""),IF($K87=4,IF(AND((AY87=""),(AZ87=""),(BA87="")),INDEX(Calendario!$D$3:$H$55,MATCH(BB$4,Calendario!$A$3:$A$55,0),MATCH($I87,Calendario!$D$2:$H$2,0)),""))))))))</f>
        <v/>
      </c>
      <c r="BC87" s="108" t="str">
        <f>IF(ISBLANK($I87),"",IF(OR(EXACT(($I87),PROPER(TEXT(BC86,"dddd"))),(EXACT(($I87),PROPER(TEXT(BC85,"dddd"))))),"",IF(EXACT(($I87),(PROPER(TEXT(BC$3,"dddd")))),"",IF($K87=1,INDEX(Calendario!$D$3:$H$55,MATCH(BC$4,Calendario!$A$3:$A$55,0),MATCH($I87,Calendario!$D$2:$H$2,0)),IF($K87=2,IF(BB87="",INDEX(Calendario!$D$3:$H$55,MATCH(BC$4,Calendario!$A$3:$A$55,0),MATCH($I87,Calendario!$D$2:$H$2,0)),""),IF($K87=3,IF(AND((BA87=""),(BB87="")),INDEX(Calendario!$D$3:$H$55,MATCH(BC$4,Calendario!$A$3:$A$55,0),MATCH($I87,Calendario!$D$2:$H$2,0)),""),IF($K87=4,IF(AND((AZ87=""),(BA87=""),(BB87="")),INDEX(Calendario!$D$3:$H$55,MATCH(BC$4,Calendario!$A$3:$A$55,0),MATCH($I87,Calendario!$D$2:$H$2,0)),""))))))))</f>
        <v/>
      </c>
      <c r="BD87" s="108" t="str">
        <f>IF(ISBLANK($I87),"",IF(OR(EXACT(($I87),PROPER(TEXT(BD86,"dddd"))),(EXACT(($I87),PROPER(TEXT(BD85,"dddd"))))),"",IF(EXACT(($I87),(PROPER(TEXT(BD$3,"dddd")))),"",IF($K87=1,INDEX(Calendario!$D$3:$H$55,MATCH(BD$4,Calendario!$A$3:$A$55,0),MATCH($I87,Calendario!$D$2:$H$2,0)),IF($K87=2,IF(BC87="",INDEX(Calendario!$D$3:$H$55,MATCH(BD$4,Calendario!$A$3:$A$55,0),MATCH($I87,Calendario!$D$2:$H$2,0)),""),IF($K87=3,IF(AND((BB87=""),(BC87="")),INDEX(Calendario!$D$3:$H$55,MATCH(BD$4,Calendario!$A$3:$A$55,0),MATCH($I87,Calendario!$D$2:$H$2,0)),""),IF($K87=4,IF(AND((BA87=""),(BB87=""),(BC87="")),INDEX(Calendario!$D$3:$H$55,MATCH(BD$4,Calendario!$A$3:$A$55,0),MATCH($I87,Calendario!$D$2:$H$2,0)),""))))))))</f>
        <v/>
      </c>
      <c r="BE87" s="107" t="str">
        <f>IF(ISBLANK($I87),"",IF(OR(EXACT(($I87),PROPER(TEXT(BE86,"dddd"))),(EXACT(($I87),PROPER(TEXT(BE85,"dddd"))))),"",IF(EXACT(($I87),(PROPER(TEXT(BE$3,"dddd")))),"",IF($K87=1,INDEX(Calendario!$D$3:$H$55,MATCH(BE$4,Calendario!$A$3:$A$55,0),MATCH($I87,Calendario!$D$2:$H$2,0)),IF($K87=2,IF(BD87="",INDEX(Calendario!$D$3:$H$55,MATCH(BE$4,Calendario!$A$3:$A$55,0),MATCH($I87,Calendario!$D$2:$H$2,0)),""),IF($K87=3,IF(AND((BC87=""),(BD87="")),INDEX(Calendario!$D$3:$H$55,MATCH(BE$4,Calendario!$A$3:$A$55,0),MATCH($I87,Calendario!$D$2:$H$2,0)),""),IF($K87=4,IF(AND((BB87=""),(BC87=""),(BD87="")),INDEX(Calendario!$D$3:$H$55,MATCH(BE$4,Calendario!$A$3:$A$55,0),MATCH($I87,Calendario!$D$2:$H$2,0)),""))))))))</f>
        <v/>
      </c>
      <c r="BF87" s="107" t="str">
        <f>IF(ISBLANK($I87),"",IF(OR(EXACT(($I87),PROPER(TEXT(BF86,"dddd"))),(EXACT(($I87),PROPER(TEXT(BF85,"dddd"))))),"",IF(EXACT(($I87),(PROPER(TEXT(BF$3,"dddd")))),"",IF($K87=1,INDEX(Calendario!$D$3:$H$55,MATCH(BF$4,Calendario!$A$3:$A$55,0),MATCH($I87,Calendario!$D$2:$H$2,0)),IF($K87=2,IF(BE87="",INDEX(Calendario!$D$3:$H$55,MATCH(BF$4,Calendario!$A$3:$A$55,0),MATCH($I87,Calendario!$D$2:$H$2,0)),""),IF($K87=3,IF(AND((BD87=""),(BE87="")),INDEX(Calendario!$D$3:$H$55,MATCH(BF$4,Calendario!$A$3:$A$55,0),MATCH($I87,Calendario!$D$2:$H$2,0)),""),IF($K87=4,IF(AND((BC87=""),(BD87=""),(BE87="")),INDEX(Calendario!$D$3:$H$55,MATCH(BF$4,Calendario!$A$3:$A$55,0),MATCH($I87,Calendario!$D$2:$H$2,0)),""))))))))</f>
        <v/>
      </c>
      <c r="BG87" s="107" t="str">
        <f>IF(ISBLANK($I87),"",IF(OR(EXACT(($I87),PROPER(TEXT(BG86,"dddd"))),(EXACT(($I87),PROPER(TEXT(BG85,"dddd"))))),"",IF(EXACT(($I87),(PROPER(TEXT(BG$3,"dddd")))),"",IF($K87=1,INDEX(Calendario!$D$3:$H$55,MATCH(BG$4,Calendario!$A$3:$A$55,0),MATCH($I87,Calendario!$D$2:$H$2,0)),IF($K87=2,IF(BF87="",INDEX(Calendario!$D$3:$H$55,MATCH(BG$4,Calendario!$A$3:$A$55,0),MATCH($I87,Calendario!$D$2:$H$2,0)),""),IF($K87=3,IF(AND((BE87=""),(BF87="")),INDEX(Calendario!$D$3:$H$55,MATCH(BG$4,Calendario!$A$3:$A$55,0),MATCH($I87,Calendario!$D$2:$H$2,0)),""),IF($K87=4,IF(AND((BD87=""),(BE87=""),(BF87="")),INDEX(Calendario!$D$3:$H$55,MATCH(BG$4,Calendario!$A$3:$A$55,0),MATCH($I87,Calendario!$D$2:$H$2,0)),""))))))))</f>
        <v/>
      </c>
      <c r="BH87" s="107" t="str">
        <f>IF(ISBLANK($I87),"",IF(OR(EXACT(($I87),PROPER(TEXT(BH86,"dddd"))),(EXACT(($I87),PROPER(TEXT(BH85,"dddd"))))),"",IF(EXACT(($I87),(PROPER(TEXT(BH$3,"dddd")))),"",IF($K87=1,INDEX(Calendario!$D$3:$H$55,MATCH(BH$4,Calendario!$A$3:$A$55,0),MATCH($I87,Calendario!$D$2:$H$2,0)),IF($K87=2,IF(BG87="",INDEX(Calendario!$D$3:$H$55,MATCH(BH$4,Calendario!$A$3:$A$55,0),MATCH($I87,Calendario!$D$2:$H$2,0)),""),IF($K87=3,IF(AND((BF87=""),(BG87="")),INDEX(Calendario!$D$3:$H$55,MATCH(BH$4,Calendario!$A$3:$A$55,0),MATCH($I87,Calendario!$D$2:$H$2,0)),""),IF($K87=4,IF(AND((BE87=""),(BF87=""),(BG87="")),INDEX(Calendario!$D$3:$H$55,MATCH(BH$4,Calendario!$A$3:$A$55,0),MATCH($I87,Calendario!$D$2:$H$2,0)),""))))))))</f>
        <v/>
      </c>
      <c r="BI87" s="108" t="str">
        <f>IF(ISBLANK($I87),"",IF(OR(EXACT(($I87),PROPER(TEXT(BI86,"dddd"))),(EXACT(($I87),PROPER(TEXT(BI85,"dddd"))))),"",IF(EXACT(($I87),(PROPER(TEXT(BI$3,"dddd")))),"",IF($K87=1,INDEX(Calendario!$D$3:$H$55,MATCH(BI$4,Calendario!$A$3:$A$55,0),MATCH($I87,Calendario!$D$2:$H$2,0)),IF($K87=2,IF(BH87="",INDEX(Calendario!$D$3:$H$55,MATCH(BI$4,Calendario!$A$3:$A$55,0),MATCH($I87,Calendario!$D$2:$H$2,0)),""),IF($K87=3,IF(AND((BG87=""),(BH87="")),INDEX(Calendario!$D$3:$H$55,MATCH(BI$4,Calendario!$A$3:$A$55,0),MATCH($I87,Calendario!$D$2:$H$2,0)),""),IF($K87=4,IF(AND((BF87=""),(BG87=""),(BH87="")),INDEX(Calendario!$D$3:$H$55,MATCH(BI$4,Calendario!$A$3:$A$55,0),MATCH($I87,Calendario!$D$2:$H$2,0)),""))))))))</f>
        <v/>
      </c>
      <c r="BJ87" s="108" t="str">
        <f>IF(ISBLANK($I87),"",IF(OR(EXACT(($I87),PROPER(TEXT(BJ86,"dddd"))),(EXACT(($I87),PROPER(TEXT(BJ85,"dddd"))))),"",IF(EXACT(($I87),(PROPER(TEXT(BJ$3,"dddd")))),"",IF($K87=1,INDEX(Calendario!$D$3:$H$55,MATCH(BJ$4,Calendario!$A$3:$A$55,0),MATCH($I87,Calendario!$D$2:$H$2,0)),IF($K87=2,IF(BI87="",INDEX(Calendario!$D$3:$H$55,MATCH(BJ$4,Calendario!$A$3:$A$55,0),MATCH($I87,Calendario!$D$2:$H$2,0)),""),IF($K87=3,IF(AND((BH87=""),(BI87="")),INDEX(Calendario!$D$3:$H$55,MATCH(BJ$4,Calendario!$A$3:$A$55,0),MATCH($I87,Calendario!$D$2:$H$2,0)),""),IF($K87=4,IF(AND((BG87=""),(BH87=""),(BI87="")),INDEX(Calendario!$D$3:$H$55,MATCH(BJ$4,Calendario!$A$3:$A$55,0),MATCH($I87,Calendario!$D$2:$H$2,0)),""))))))))</f>
        <v/>
      </c>
      <c r="BK87" s="108" t="str">
        <f>IF(ISBLANK($I87),"",IF(OR(EXACT(($I87),PROPER(TEXT(BK86,"dddd"))),(EXACT(($I87),PROPER(TEXT(BK85,"dddd"))))),"",IF(EXACT(($I87),(PROPER(TEXT(BK$3,"dddd")))),"",IF($K87=1,INDEX(Calendario!$D$3:$H$55,MATCH(BK$4,Calendario!$A$3:$A$55,0),MATCH($I87,Calendario!$D$2:$H$2,0)),IF($K87=2,IF(BJ87="",INDEX(Calendario!$D$3:$H$55,MATCH(BK$4,Calendario!$A$3:$A$55,0),MATCH($I87,Calendario!$D$2:$H$2,0)),""),IF($K87=3,IF(AND((BI87=""),(BJ87="")),INDEX(Calendario!$D$3:$H$55,MATCH(BK$4,Calendario!$A$3:$A$55,0),MATCH($I87,Calendario!$D$2:$H$2,0)),""),IF($K87=4,IF(AND((BH87=""),(BI87=""),(BJ87="")),INDEX(Calendario!$D$3:$H$55,MATCH(BK$4,Calendario!$A$3:$A$55,0),MATCH($I87,Calendario!$D$2:$H$2,0)),""))))))))</f>
        <v/>
      </c>
      <c r="BL87" s="108" t="str">
        <f>IF(ISBLANK($I87),"",IF(OR(EXACT(($I87),PROPER(TEXT(BL86,"dddd"))),(EXACT(($I87),PROPER(TEXT(BL85,"dddd"))))),"",IF(EXACT(($I87),(PROPER(TEXT(BL$3,"dddd")))),"",IF($K87=1,INDEX(Calendario!$D$3:$H$55,MATCH(BL$4,Calendario!$A$3:$A$55,0),MATCH($I87,Calendario!$D$2:$H$2,0)),IF($K87=2,IF(BK87="",INDEX(Calendario!$D$3:$H$55,MATCH(BL$4,Calendario!$A$3:$A$55,0),MATCH($I87,Calendario!$D$2:$H$2,0)),""),IF($K87=3,IF(AND((BJ87=""),(BK87="")),INDEX(Calendario!$D$3:$H$55,MATCH(BL$4,Calendario!$A$3:$A$55,0),MATCH($I87,Calendario!$D$2:$H$2,0)),""),IF($K87=4,IF(AND((BI87=""),(BJ87=""),(BK87="")),INDEX(Calendario!$D$3:$H$55,MATCH(BL$4,Calendario!$A$3:$A$55,0),MATCH($I87,Calendario!$D$2:$H$2,0)),""))))))))</f>
        <v/>
      </c>
      <c r="BM87" s="108" t="str">
        <f>IF(ISBLANK($I87),"",IF(OR(EXACT(($I87),PROPER(TEXT(BM86,"dddd"))),(EXACT(($I87),PROPER(TEXT(BM85,"dddd"))))),"",IF(EXACT(($I87),(PROPER(TEXT(BM$3,"dddd")))),"",IF($K87=1,INDEX(Calendario!$D$3:$H$55,MATCH(BM$4,Calendario!$A$3:$A$55,0),MATCH($I87,Calendario!$D$2:$H$2,0)),IF($K87=2,IF(BL87="",INDEX(Calendario!$D$3:$H$55,MATCH(BM$4,Calendario!$A$3:$A$55,0),MATCH($I87,Calendario!$D$2:$H$2,0)),""),IF($K87=3,IF(AND((BK87=""),(BL87="")),INDEX(Calendario!$D$3:$H$55,MATCH(BM$4,Calendario!$A$3:$A$55,0),MATCH($I87,Calendario!$D$2:$H$2,0)),""),IF($K87=4,IF(AND((BJ87=""),(BK87=""),(BL87="")),INDEX(Calendario!$D$3:$H$55,MATCH(BM$4,Calendario!$A$3:$A$55,0),MATCH($I87,Calendario!$D$2:$H$2,0)),""))))))))</f>
        <v/>
      </c>
      <c r="BO87" s="88" t="s">
        <v>1446</v>
      </c>
    </row>
    <row r="88" spans="1:67" s="88" customFormat="1" ht="26.25" customHeight="1" x14ac:dyDescent="0.25">
      <c r="A88" s="178" t="str">
        <f t="shared" si="7"/>
        <v/>
      </c>
      <c r="B88" s="176" t="s">
        <v>1285</v>
      </c>
      <c r="C88" s="176" t="s">
        <v>1595</v>
      </c>
      <c r="D88" s="177" t="str">
        <f>IF(ISNA(VLOOKUP(C88,TSeccBS!$D:$H,5,FALSE)),"",VLOOKUP(C88,TSeccBS!$D:$H,5,FALSE))</f>
        <v>POPAYAN</v>
      </c>
      <c r="E88" s="176" t="s">
        <v>587</v>
      </c>
      <c r="F88" s="176" t="s">
        <v>1214</v>
      </c>
      <c r="G88" s="177" t="str">
        <f>IF(ISNA(VLOOKUP(F88,Tmunic!$C$2:$D$1160,2,FALSE)),"",VLOOKUP(F88,Tmunic!$C$2:$D$1160,2,FALSE))</f>
        <v/>
      </c>
      <c r="H88" s="184" t="str">
        <f>IF(ISNA(VLOOKUP(G88,TDirReg!$F$1:$H$184,3,0)),"",VLOOKUP(G88,TDirReg!$F$1:$H$184,3,0))</f>
        <v/>
      </c>
      <c r="I88" s="196" t="s">
        <v>129</v>
      </c>
      <c r="J88" s="195" t="s">
        <v>1735</v>
      </c>
      <c r="K88" s="197">
        <v>1</v>
      </c>
      <c r="L88" s="202" t="str">
        <f t="shared" ref="L88:L141" si="8">IF(I88="viernes","",COUNT(M88:BM88))</f>
        <v/>
      </c>
      <c r="M88" s="107" t="str">
        <f>IF(ISBLANK($I88),"",IF(EXACT(($I88),(PROPER(TEXT(M$3,"dddd")))),"",IF(EXACT(M$4,$J88),IF($K88=1,INDEX(Calendario!$D$3:$H$55,MATCH(M$4,Calendario!$A$3:$A$55,0),MATCH($I88,Calendario!$D$2:$H$2,0)),INDEX(Calendario!$D$3:$H$55,MATCH($J88,Calendario!$A$3:$A$55,0),MATCH($I88,Calendario!$D$2:$H$2,0))),"")))</f>
        <v/>
      </c>
      <c r="N88" s="107">
        <f>IF(ISBLANK($I88),"",IF(OR(EXACT(($I88),PROPER(TEXT(N86,"dddd"))),(EXACT(($I88),PROPER(TEXT(N87,"dddd"))))),"",IF(EXACT(($I88),(PROPER(TEXT(N$3,"dddd")))),"",IF(EXACT(N$4,$J88),IF(M88="",IF(OR(($K88=4),($K88=3),($K88=2),($K88=1)),INDEX(Calendario!$D$3:$H$55,MATCH(N$4,Calendario!$A$3:$A$55,0),MATCH($I88,Calendario!$D$2:$H$2,0)),"")),IF($K88=1,IF(AND(M88="",EXACT((N$4),(CONCATENATE(Calendario!$A$1," ",(MID($J88,8,2))+1)))),INDEX(Calendario!$D$3:$H$55,MATCH(N$4,Calendario!$A$3:$A$55,0),MATCH($I88,Calendario!$D$2:$H$2,0)),IF(M88="","",INDEX(Calendario!$D$3:$H$55,MATCH(N$4,Calendario!$A$3:$A$55,0),MATCH($I88,Calendario!$D$2:$H$2,0)))),IF($K88=2,IF(M88="",IF(EXACT($K88,N$4),INDEX(Calendario!$D$3:$H$55,MATCH(N$4,Calendario!$A$3:$A$55,0),MATCH($I88,Calendario!$D$2:$H$2,0)),""),""),IF($K88=3,IF((M88=""),IF(EXACT($K88,N$4),INDEX(Calendario!$D$3:$H$55,MATCH(N$4,Calendario!$A$3:$A$55,0),MATCH($I88,Calendario!$D$2:$H$2,0)),""),""),IF($K88=4,IF((M88=""),IF(EXACT($K88,N$4),INDEX(Calendario!$D$3:$H$55,MATCH(N$4,Calendario!$A$3:$A$55,0),MATCH($I88,Calendario!$D$2:$H$2,0)),""),""),1))))))))</f>
        <v>44568</v>
      </c>
      <c r="O88" s="107">
        <f>IF(ISBLANK($I88),"",IF(EXACT(($I88),(PROPER(TEXT(O$3,"dddd")))),"",IF(OR(EXACT(($I88),PROPER(TEXT(O86,"dddd"))),(EXACT(($I88),PROPER(TEXT(O87,"dddd"))))),"",IF(EXACT(O$4,$J88),IF(N88="",IF(OR(($K88=4),($K88=3),($K88=2),($K88=1)),INDEX(Calendario!$D$3:$H$55,MATCH(O$4,Calendario!$A$3:$A$55,0),MATCH($I88,Calendario!$D$2:$H$2,0)),"")),IF($K88=1,IF(AND(M88="",EXACT((O$4),(CONCATENATE(Calendario!$A$1," ",(MID($J88,8,2))+1)))),INDEX(Calendario!$D$3:$H$55,MATCH(O$4,Calendario!$A$3:$A$55,0),MATCH($I88,Calendario!$D$2:$H$2,0)),IF(N88="",IF(EXACT(($I88),(PROPER(TEXT(N$3,"dddd")))),INDEX(Calendario!$D$3:$H$55,MATCH(O$4,Calendario!$A$3:$A$55,0),MATCH($I88,Calendario!$D$2:$H$2,0)),""),INDEX(Calendario!$D$3:$H$55,MATCH(O$4,Calendario!$A$3:$A$55,0),MATCH($I88,Calendario!$D$2:$H$2,0)))),IF(EXACT($M$4,"Semana 1"),IF($K88=2,IF(N88="",IF(OR(($J88="Semana 1"),($J88="Semana 2"),($J88="Semana 3")),INDEX(Calendario!$D$3:$H$55,MATCH(O$4,Calendario!$A$3:$A$55,0),MATCH($I88,Calendario!$D$2:$H$2,0)),""),""),IF($K88=3,IF(AND((M88=""),(N88="")),IF(OR(($J88="Semana 1"),($J88="Semana 2"),($J88="Semana 3")),INDEX(Calendario!$D$3:$H$55,MATCH(O$4,Calendario!$A$3:$A$55,0),MATCH($I88,Calendario!$D$2:$H$2,0)),""),""),IF($K88=4,IF(AND((M88=""),(N88="")),IF(OR(($J88="Semana 1"),($J88="Semana 2"),($J88="Semana 3")),INDEX(Calendario!$D$3:$H$55,MATCH(O$4,Calendario!$A$3:$A$55,0),MATCH($I88,Calendario!$D$2:$H$2,0)),""),"")))),IF($K88=2,IF(N88="",IF(OR(($J88="Semana 1"),($J88="Semana 2")),INDEX(Calendario!$D$3:$H$55,MATCH(O$4,Calendario!$A$3:$A$55,0),MATCH($I88,Calendario!$D$2:$H$2,0)),""),""),IF($K88=3,IF(AND((M88=""),(N88="")),IF(OR(($J88="Semana 1"),($J88="Semana 2")),INDEX(Calendario!$D$3:$H$55,MATCH(O$4,Calendario!$A$3:$A$55,0),MATCH($I88,Calendario!$D$2:$H$2,0)),""),""),IF($K88=4,IF(AND((M88=""),(N88="")),IF(OR(($J88="Semana 1"),($J88="Semana 2")),INDEX(Calendario!$D$3:$H$55,MATCH(O$4,Calendario!$A$3:$A$55,0),MATCH($I88,Calendario!$D$2:$H$2,0)),""),""))))))))))</f>
        <v>44575</v>
      </c>
      <c r="P88" s="107">
        <f>IF(ISBLANK($I88),"",IF(EXACT(($I88),(PROPER(TEXT(P$3,"dddd")))),"",IF(OR(EXACT(($I88),PROPER(TEXT(P86,"dddd"))),(EXACT(($I88),PROPER(TEXT(P87,"dddd"))))),"",IF(EXACT(P$4,$J88),IF(O88="",IF(OR(($K88=4),($K88=3),($K88=2),($K88=1)),INDEX(Calendario!$D$3:$H$55,MATCH(P$4,Calendario!$A$3:$A$55,0),MATCH($I88,Calendario!$D$2:$H$2,0)),"")),IF($K88=1,IF(AND(M88="",EXACT((P$4),(CONCATENATE(Calendario!$A$1," ",(MID($J88,8,2))+1)))),INDEX(Calendario!$D$3:$H$55,MATCH(P$4,Calendario!$A$3:$A$55,0),MATCH($I88,Calendario!$D$2:$H$2,0)),IF(O88="",IF(EXACT(($I88),(PROPER(TEXT(O$3,"dddd")))),INDEX(Calendario!$D$3:$H$55,MATCH(P$4,Calendario!$A$3:$A$55,0),MATCH($I88,Calendario!$D$2:$H$2,0)),""),INDEX(Calendario!$D$3:$H$55,MATCH(P$4,Calendario!$A$3:$A$55,0),MATCH($I88,Calendario!$D$2:$H$2,0)))),IF(EXACT($M$4,"Semana 1"),IF($K88=2,IF(O88="",IF(OR(($J88="Semana 1"),($J88="Semana 2"),($J88="Semana 3"),($J88="Semana 4")),INDEX(Calendario!$D$3:$H$55,MATCH(P$4,Calendario!$A$3:$A$55,0),MATCH($I88,Calendario!$D$2:$H$2,0)),""),""),IF($K88=3,IF(AND((N88=""),(O88="")),IF(OR(($J88="Semana 1"),($J88="Semana 2"),($J88="Semana 3"),($J88="Semana 4")),INDEX(Calendario!$D$3:$H$55,MATCH(P$4,Calendario!$A$3:$A$55,0),MATCH($I88,Calendario!$D$2:$H$2,0)),""),""),IF($K88=4,IF(AND((M88=""),(N88=""),(O88="")),IF(OR(($J88="Semana 1"),($J88="Semana 2"),($J88="Semana 3"),($J88="Semana 4")),INDEX(Calendario!$D$3:$H$55,MATCH(P$4,Calendario!$A$3:$A$55,0),MATCH($I88,Calendario!$D$2:$H$2,0)),""),"")))),IF($K88=2,IF(O88="",IF(OR(($J88="Semana 1"),($J88="Semana 2"),($J88="Semana 3")),INDEX(Calendario!$D$3:$H$55,MATCH(P$4,Calendario!$A$3:$A$55,0),MATCH($I88,Calendario!$D$2:$H$2,0)),""),""),IF($K88=3,IF(AND((N88=""),(O88="")),IF(OR(($J88="Semana 1"),($J88="Semana 2"),($J88="Semana 3")),INDEX(Calendario!$D$3:$H$55,MATCH(P$4,Calendario!$A$3:$A$55,0),MATCH($I88,Calendario!$D$2:$H$2,0)),""),""),IF($K88=4,IF(AND((M88=""),(N88=""),(O88="")),IF(OR(($J88="Semana 1"),($J88="Semana 2"),($J88="Semana 3")),INDEX(Calendario!$D$3:$H$55,MATCH(P$4,Calendario!$A$3:$A$55,0),MATCH($I88,Calendario!$D$2:$H$2,0)),""),""))))))))))</f>
        <v>44582</v>
      </c>
      <c r="Q88" s="107">
        <f>IF(ISBLANK($I88),"",IF(EXACT(($I88),(PROPER(TEXT(Q$3,"dddd")))),"",IF(OR(EXACT(($I88),PROPER(TEXT(Q86,"dddd"))),(EXACT(($I88),PROPER(TEXT(Q87,"dddd"))))),"",IF(EXACT(Q$4,$J88),IF(P88="",IF(OR(($K88=4),($K88=3),($K88=2),($K88=1)),INDEX(Calendario!$D$3:$H$55,MATCH(Q$4,Calendario!$A$3:$A$55,0),MATCH($I88,Calendario!$D$2:$H$2,0)),"")),IF($K88=1,IF(AND(M88="",EXACT((Q$4),(CONCATENATE(Calendario!$A$1," ",(MID($J88,8,2))+1)))),INDEX(Calendario!$D$3:$H$55,MATCH(Q$4,Calendario!$A$3:$A$55,0),MATCH($I88,Calendario!$D$2:$H$2,0)),IF(P88="","",INDEX(Calendario!$D$3:$H$55,MATCH(Q$4,Calendario!$A$3:$A$55,0),MATCH($I88,Calendario!$D$2:$H$2,0)))),IF(EXACT($M$4,"Semana 1"),IF($K88=2,IF(P88="",IF(OR(($J88="Semana 1"),($J88="Semana 2"),($J88="Semana 3"),($J88="Semana 4"),($J88="Semana 5")),INDEX(Calendario!$D$3:$H$55,MATCH(Q$4,Calendario!$A$3:$A$55,0),MATCH($I88,Calendario!$D$2:$H$2,0)),""),""),IF($K88=3,IF(AND((O88=""),(P88="")),IF(OR(($J88="Semana 1"),($J88="Semana 2"),($J88="Semana 3"),($J88="Semana 4"),($J88="Semana 5")),INDEX(Calendario!$D$3:$H$55,MATCH(Q$4,Calendario!$A$3:$A$55,0),MATCH($I88,Calendario!$D$2:$H$2,0)),""),""),IF($K88=4,IF(AND((N88=""),(O88=""),(P88="")),IF(OR(($J88="Semana 1"),($J88="Semana 2"),($J88="Semana 3"),($J88="Semana 4"),($J88="Semana 5")),INDEX(Calendario!$D$3:$H$55,MATCH(Q$4,Calendario!$A$3:$A$55,0),MATCH($I88,Calendario!$D$2:$H$2,0)),""),"")))),IF($K88=2,IF(P88="",IF(OR(($J88="Semana 1"),($J88="Semana 2"),($J88="Semana 3"),($J88="Semana 4")),INDEX(Calendario!$D$3:$H$55,MATCH(Q$4,Calendario!$A$3:$A$55,0),MATCH($I88,Calendario!$D$2:$H$2,0)),""),""),IF($K88=3,IF(AND((O88=""),(P88="")),IF(OR(($J88="Semana 1"),($J88="Semana 2"),($J88="Semana 3"),($J88="Semana 4")),INDEX(Calendario!$D$3:$H$55,MATCH(Q$4,Calendario!$A$3:$A$55,0),MATCH($I88,Calendario!$D$2:$H$2,0)),""),""),IF($K88=4,IF(AND((N88=""),(O88=""),(P88="")),IF(OR(($J88="Semana 1"),($J88="Semana 2"),($J88="Semana 3"),($J88="Semana 4")),INDEX(Calendario!$D$3:$H$55,MATCH(Q$4,Calendario!$A$3:$A$55,0),MATCH($I88,Calendario!$D$2:$H$2,0)),""),""))))))))))</f>
        <v>44589</v>
      </c>
      <c r="R88" s="108">
        <f>IF(ISBLANK($I88),"",IF(EXACT(($I88),(PROPER(TEXT(R$3,"dddd")))),"",IF(OR(EXACT(($I88),PROPER(TEXT(R86,"dddd"))),(EXACT(($I88),PROPER(TEXT(R87,"dddd"))))),"",IF(EXACT(R$4,$J88),IF(Q88="",IF(OR(($K88=4),($K88=3),($K88=2),($K88=1)),INDEX(Calendario!$D$3:$H$55,MATCH(R$4,Calendario!$A$3:$A$55,0),MATCH($I88,Calendario!$D$2:$H$2,0)),"")),IF($K88=1,IF(AND(N88="",EXACT((R$4),(CONCATENATE(Calendario!$A$1," ",(MID($J88,8,2))+1)))),INDEX(Calendario!$D$3:$H$55,MATCH(R$4,Calendario!$A$3:$A$55,0),MATCH($I88,Calendario!$D$2:$H$2,0)),IF(Q88="","",INDEX(Calendario!$D$3:$H$55,MATCH(R$4,Calendario!$A$3:$A$55,0),MATCH($I88,Calendario!$D$2:$H$2,0)))),IF(EXACT($M$4,"Semana 1"),IF($K88=2,IF(Q88="",IF(OR(($J88="Semana 1"),($J88="Semana 2"),($J88="Semana 3"),($J88="Semana 4"),($J88="Semana 5"),($J88="Semana 6")),INDEX(Calendario!$D$3:$H$55,MATCH(R$4,Calendario!$A$3:$A$55,0),MATCH($I88,Calendario!$D$2:$H$2,0)),""),""),IF($K88=3,IF(AND((P88=""),(Q88="")),IF(OR(($J88="Semana 1"),($J88="Semana 2"),($J88="Semana 3"),($J88="Semana 4"),($J88="Semana 5"),($J88="Semana 6")),INDEX(Calendario!$D$3:$H$55,MATCH(R$4,Calendario!$A$3:$A$55,0),MATCH($I88,Calendario!$D$2:$H$2,0)),""),""),IF($K88=4,IF(AND((O88=""),(P88=""),(Q88="")),IF(OR(($J88="Semana 1"),($J88="Semana 2"),($J88="Semana 3"),($J88="Semana 4"),($J88="Semana 5"),($J88="Semana 6")),INDEX(Calendario!$D$3:$H$55,MATCH(R$4,Calendario!$A$3:$A$55,0),MATCH($I88,Calendario!$D$2:$H$2,0)),""),"")))),IF($K88=2,IF(Q88="",IF(OR(($J88="Semana 1"),($J88="Semana 2"),($J88="Semana 3"),($J88="Semana 4"),($J88="Semana 5")),INDEX(Calendario!$D$3:$H$55,MATCH(R$4,Calendario!$A$3:$A$55,0),MATCH($I88,Calendario!$D$2:$H$2,0)),""),""),IF($K88=3,IF(AND((P88=""),(Q88="")),IF(OR(($J88="Semana 1"),($J88="Semana 2"),($J88="Semana 3"),($J88="Semana 4"),($J88="Semana 5")),INDEX(Calendario!$D$3:$H$55,MATCH(R$4,Calendario!$A$3:$A$55,0),MATCH($I88,Calendario!$D$2:$H$2,0)),""),""),IF($K88=4,IF(AND((O88=""),(P88=""),(Q88="")),IF(OR(($J88="Semana 1"),($J88="Semana 2"),($J88="Semana 3"),($J88="Semana 4"),($J88="Semana 5")),INDEX(Calendario!$D$3:$H$55,MATCH(R$4,Calendario!$A$3:$A$55,0),MATCH($I88,Calendario!$D$2:$H$2,0)),""),""))))))))))</f>
        <v>44596</v>
      </c>
      <c r="S88" s="108">
        <f>IF(ISBLANK($I88),"",IF(EXACT(($I88),(PROPER(TEXT(S$3,"dddd")))),"",IF(OR(EXACT(($I88),PROPER(TEXT(S86,"dddd"))),(EXACT(($I88),PROPER(TEXT(S87,"dddd"))))),"",IF(EXACT(S$4,$J88),IF(R88="",IF(OR(($K88=4),($K88=3),($K88=2),($K88=1)),INDEX(Calendario!$D$3:$H$55,MATCH(S$4,Calendario!$A$3:$A$55,0),MATCH($I88,Calendario!$D$2:$H$2,0)),"")),IF($K88=1,IF(AND(O88="",EXACT((S$4),(CONCATENATE(Calendario!$A$1," ",(MID($J88,8,2))+1)))),INDEX(Calendario!$D$3:$H$55,MATCH(S$4,Calendario!$A$3:$A$55,0),MATCH($I88,Calendario!$D$2:$H$2,0)),IF(R88="",IF(EXACT(($I88),(PROPER(TEXT(R$3,"dddd")))),INDEX(Calendario!$D$3:$H$55,MATCH(S$4,Calendario!$A$3:$A$55,0),MATCH($I88,Calendario!$D$2:$H$2,0)),""),INDEX(Calendario!$D$3:$H$55,MATCH(S$4,Calendario!$A$3:$A$55,0),MATCH($I88,Calendario!$D$2:$H$2,0)))),IF(EXACT($M$4,"Semana 1"),IF($K88=2,IF(R88="",IF(OR(($J88="Semana 1"),($J88="Semana 2"),($J88="Semana 3"),($J88="Semana 4"),($J88="Semana 5"),($J88="Semana 6"),($J88="Semana 7")),INDEX(Calendario!$D$3:$H$55,MATCH(S$4,Calendario!$A$3:$A$55,0),MATCH($I88,Calendario!$D$2:$H$2,0)),""),""),IF($K88=3,IF(AND((Q88=""),(R88="")),IF(OR(($J88="Semana 1"),($J88="Semana 2"),($J88="Semana 3"),($J88="Semana 4"),($J88="Semana 5"),($J88="Semana 6"),($J88="Semana 7")),INDEX(Calendario!$D$3:$H$55,MATCH(S$4,Calendario!$A$3:$A$55,0),MATCH($I88,Calendario!$D$2:$H$2,0)),""),""),IF($K88=4,IF(AND((P88=""),(Q88=""),(R88="")),IF(OR(($J88="Semana 1"),($J88="Semana 2"),($J88="Semana 3"),($J88="Semana 4"),($J88="Semana 5"),($J88="Semana 6"),($J88="Semana 7")),INDEX(Calendario!$D$3:$H$55,MATCH(S$4,Calendario!$A$3:$A$55,0),MATCH($I88,Calendario!$D$2:$H$2,0)),""),"")))),IF($K88=2,IF(R88="",IF(OR(($J88="Semana 1"),($J88="Semana 2"),($J88="Semana 3"),($J88="Semana 4"),($J88="Semana 5"),($J88="Semana 6")),INDEX(Calendario!$D$3:$H$55,MATCH(S$4,Calendario!$A$3:$A$55,0),MATCH($I88,Calendario!$D$2:$H$2,0)),""),""),IF($K88=3,IF(AND((Q88=""),(R88="")),IF(OR(($J88="Semana 1"),($J88="Semana 2"),($J88="Semana 3"),($J88="Semana 4"),($J88="Semana 5"),($J88="Semana 6")),INDEX(Calendario!$D$3:$H$55,MATCH(S$4,Calendario!$A$3:$A$55,0),MATCH($I88,Calendario!$D$2:$H$2,0)),""),""),IF($K88=4,IF(AND((P88=""),(Q88=""),(R88="")),IF(OR(($J88="Semana 1"),($J88="Semana 2"),($J88="Semana 3"),($J88="Semana 4"),($J88="Semana 5"),($J88="Semana 6")),INDEX(Calendario!$D$3:$H$55,MATCH(S$4,Calendario!$A$3:$A$55,0),MATCH($I88,Calendario!$D$2:$H$2,0)),""),""))))))))))</f>
        <v>44603</v>
      </c>
      <c r="T88" s="108">
        <f>IF(ISBLANK($I88),"",IF(EXACT(($I88),(PROPER(TEXT(T$3,"dddd")))),"",IF(OR(EXACT(($I88),PROPER(TEXT(T86,"dddd"))),(EXACT(($I88),PROPER(TEXT(T87,"dddd"))))),"",IF(EXACT(T$4,$J88),IF(S88="",IF(OR(($K88=4),($K88=3),($K88=2),($K88=1)),INDEX(Calendario!$D$3:$H$55,MATCH(T$4,Calendario!$A$3:$A$55,0),MATCH($I88,Calendario!$D$2:$H$2,0)),"")),IF($K88=1,IF(AND(P88="",EXACT((T$4),(CONCATENATE(Calendario!$A$1," ",(MID($J88,8,2))+1)))),INDEX(Calendario!$D$3:$H$55,MATCH(T$4,Calendario!$A$3:$A$55,0),MATCH($I88,Calendario!$D$2:$H$2,0)),IF(S88="",IF(EXACT(($I88),(PROPER(TEXT(S$3,"dddd")))),INDEX(Calendario!$D$3:$H$55,MATCH(T$4,Calendario!$A$3:$A$55,0),MATCH($I88,Calendario!$D$2:$H$2,0)),""),INDEX(Calendario!$D$3:$H$55,MATCH(T$4,Calendario!$A$3:$A$55,0),MATCH($I88,Calendario!$D$2:$H$2,0)))),IF(EXACT($M$4,"Semana 1"),IF($K88=2,IF(S88="",IF(OR(($J88="Semana 1"),($J88="Semana 2"),($J88="Semana 3"),($J88="Semana 4"),($J88="Semana 5"),($J88="Semana 6"),($J88="Semana 7"),($J88="Semana 8")),INDEX(Calendario!$D$3:$H$55,MATCH(T$4,Calendario!$A$3:$A$55,0),MATCH($I88,Calendario!$D$2:$H$2,0)),""),""),IF($K88=3,IF(AND((R88=""),(S88="")),IF(OR(($J88="Semana 1"),($J88="Semana 2"),($J88="Semana 3"),($J88="Semana 4"),($J88="Semana 5"),($J88="Semana 6"),($J88="Semana 7"),($J88="Semana 8")),INDEX(Calendario!$D$3:$H$55,MATCH(T$4,Calendario!$A$3:$A$55,0),MATCH($I88,Calendario!$D$2:$H$2,0)),""),""),IF($K88=4,IF(AND((Q88=""),(R88=""),(S88="")),IF(OR(($J88="Semana 1"),($J88="Semana 2"),($J88="Semana 3"),($J88="Semana 4"),($J88="Semana 5"),($J88="Semana 6"),($J88="Semana 7"),($J88="Semana 8")),INDEX(Calendario!$D$3:$H$55,MATCH(T$4,Calendario!$A$3:$A$55,0),MATCH($I88,Calendario!$D$2:$H$2,0)),""),"")))),IF($K88=2,IF(S88="",IF(OR(($J88="Semana 1"),($J88="Semana 2"),($J88="Semana 3"),($J88="Semana 4"),($J88="Semana 5"),($J88="Semana 6"),($J88="Semana 7")),INDEX(Calendario!$D$3:$H$55,MATCH(T$4,Calendario!$A$3:$A$55,0),MATCH($I88,Calendario!$D$2:$H$2,0)),""),""),IF($K88=3,IF(AND((R88=""),(S88="")),IF(OR(($J88="Semana 1"),($J88="Semana 2"),($J88="Semana 3"),($J88="Semana 4"),($J88="Semana 5"),($J88="Semana 6"),($J88="Semana 7")),INDEX(Calendario!$D$3:$H$55,MATCH(T$4,Calendario!$A$3:$A$55,0),MATCH($I88,Calendario!$D$2:$H$2,0)),""),""),IF($K88=4,IF(AND((Q88=""),(R88=""),(S88="")),IF(OR(($J88="Semana 1"),($J88="Semana 2"),($J88="Semana 3"),($J88="Semana 4"),($J88="Semana 5"),($J88="Semana 6"),($J88="Semana 7")),INDEX(Calendario!$D$3:$H$55,MATCH(T$4,Calendario!$A$3:$A$55,0),MATCH($I88,Calendario!$D$2:$H$2,0)),""),""))))))))))</f>
        <v>44610</v>
      </c>
      <c r="U88" s="108">
        <f>IF(ISBLANK($I88),"",IF(OR(EXACT(($I88),PROPER(TEXT(U87,"dddd"))),(EXACT(($I88),PROPER(TEXT(U86,"dddd"))))),"",IF(EXACT(($I88),(PROPER(TEXT(U$3,"dddd")))),"",IF($K88=1,INDEX(Calendario!$D$3:$H$55,MATCH(U$4,Calendario!$A$3:$A$55,0),MATCH($I88,Calendario!$D$2:$H$2,0)),IF($K88=2,IF(T88="",INDEX(Calendario!$D$3:$H$55,MATCH(U$4,Calendario!$A$3:$A$55,0),MATCH($I88,Calendario!$D$2:$H$2,0)),""),IF($K88=3,IF(AND((S88=""),(T88="")),INDEX(Calendario!$D$3:$H$55,MATCH(U$4,Calendario!$A$3:$A$55,0),MATCH($I88,Calendario!$D$2:$H$2,0)),""),IF($K88=4,IF(AND((R88=""),(S88=""),(T88="")),INDEX(Calendario!$D$3:$H$55,MATCH(U$4,Calendario!$A$3:$A$55,0),MATCH($I88,Calendario!$D$2:$H$2,0)),""))))))))</f>
        <v>44617</v>
      </c>
      <c r="V88" s="107">
        <f>IF(ISBLANK($I88),"",IF(OR(EXACT(($I88),PROPER(TEXT(V87,"dddd"))),(EXACT(($I88),PROPER(TEXT(V86,"dddd"))))),"",IF(EXACT(($I88),(PROPER(TEXT(V$3,"dddd")))),"",IF($K88=1,INDEX(Calendario!$D$3:$H$55,MATCH(V$4,Calendario!$A$3:$A$55,0),MATCH($I88,Calendario!$D$2:$H$2,0)),IF($K88=2,IF(U88="",INDEX(Calendario!$D$3:$H$55,MATCH(V$4,Calendario!$A$3:$A$55,0),MATCH($I88,Calendario!$D$2:$H$2,0)),""),IF($K88=3,IF(AND((T88=""),(U88="")),INDEX(Calendario!$D$3:$H$55,MATCH(V$4,Calendario!$A$3:$A$55,0),MATCH($I88,Calendario!$D$2:$H$2,0)),""),IF($K88=4,IF(AND((S88=""),(T88=""),(U88="")),INDEX(Calendario!$D$3:$H$55,MATCH(V$4,Calendario!$A$3:$A$55,0),MATCH($I88,Calendario!$D$2:$H$2,0)),""))))))))</f>
        <v>44624</v>
      </c>
      <c r="W88" s="107">
        <f>IF(ISBLANK($I88),"",IF(OR(EXACT(($I88),PROPER(TEXT(W87,"dddd"))),(EXACT(($I88),PROPER(TEXT(W86,"dddd"))))),"",IF(EXACT(($I88),(PROPER(TEXT(W$3,"dddd")))),"",IF($K88=1,INDEX(Calendario!$D$3:$H$55,MATCH(W$4,Calendario!$A$3:$A$55,0),MATCH($I88,Calendario!$D$2:$H$2,0)),IF($K88=2,IF(V88="",INDEX(Calendario!$D$3:$H$55,MATCH(W$4,Calendario!$A$3:$A$55,0),MATCH($I88,Calendario!$D$2:$H$2,0)),""),IF($K88=3,IF(AND((U88=""),(V88="")),INDEX(Calendario!$D$3:$H$55,MATCH(W$4,Calendario!$A$3:$A$55,0),MATCH($I88,Calendario!$D$2:$H$2,0)),""),IF($K88=4,IF(AND((T88=""),(U88=""),(V88="")),INDEX(Calendario!$D$3:$H$55,MATCH(W$4,Calendario!$A$3:$A$55,0),MATCH($I88,Calendario!$D$2:$H$2,0)),""))))))))</f>
        <v>44631</v>
      </c>
      <c r="X88" s="107">
        <f>IF(ISBLANK($I88),"",IF(OR(EXACT(($I88),PROPER(TEXT(X87,"dddd"))),(EXACT(($I88),PROPER(TEXT(X86,"dddd"))))),"",IF(EXACT(($I88),(PROPER(TEXT(X$3,"dddd")))),"",IF($K88=1,INDEX(Calendario!$D$3:$H$55,MATCH(X$4,Calendario!$A$3:$A$55,0),MATCH($I88,Calendario!$D$2:$H$2,0)),IF($K88=2,IF(W88="",INDEX(Calendario!$D$3:$H$55,MATCH(X$4,Calendario!$A$3:$A$55,0),MATCH($I88,Calendario!$D$2:$H$2,0)),""),IF($K88=3,IF(AND((V88=""),(W88="")),INDEX(Calendario!$D$3:$H$55,MATCH(X$4,Calendario!$A$3:$A$55,0),MATCH($I88,Calendario!$D$2:$H$2,0)),""),IF($K88=4,IF(AND((U88=""),(V88=""),(W88="")),INDEX(Calendario!$D$3:$H$55,MATCH(X$4,Calendario!$A$3:$A$55,0),MATCH($I88,Calendario!$D$2:$H$2,0)),""))))))))</f>
        <v>44638</v>
      </c>
      <c r="Y88" s="107">
        <f>IF(ISBLANK($I88),"",IF(OR(EXACT(($I88),PROPER(TEXT(Y87,"dddd"))),(EXACT(($I88),PROPER(TEXT(Y86,"dddd"))))),"",IF(EXACT(($I88),(PROPER(TEXT(Y$3,"dddd")))),"",IF($K88=1,INDEX(Calendario!$D$3:$H$55,MATCH(Y$4,Calendario!$A$3:$A$55,0),MATCH($I88,Calendario!$D$2:$H$2,0)),IF($K88=2,IF(X88="",INDEX(Calendario!$D$3:$H$55,MATCH(Y$4,Calendario!$A$3:$A$55,0),MATCH($I88,Calendario!$D$2:$H$2,0)),""),IF($K88=3,IF(AND((W88=""),(X88="")),INDEX(Calendario!$D$3:$H$55,MATCH(Y$4,Calendario!$A$3:$A$55,0),MATCH($I88,Calendario!$D$2:$H$2,0)),""),IF($K88=4,IF(AND((V88=""),(W88=""),(X88="")),INDEX(Calendario!$D$3:$H$55,MATCH(Y$4,Calendario!$A$3:$A$55,0),MATCH($I88,Calendario!$D$2:$H$2,0)),""))))))))</f>
        <v>44645</v>
      </c>
      <c r="Z88" s="107">
        <f>IF(ISBLANK($I88),"",IF(OR(EXACT(($I88),PROPER(TEXT(Z87,"dddd"))),(EXACT(($I88),PROPER(TEXT(Z86,"dddd"))))),"",IF(EXACT(($I88),(PROPER(TEXT(Z$3,"dddd")))),"",IF($K88=1,INDEX(Calendario!$D$3:$H$55,MATCH(Z$4,Calendario!$A$3:$A$55,0),MATCH($I88,Calendario!$D$2:$H$2,0)),IF($K88=2,IF(Y88="",INDEX(Calendario!$D$3:$H$55,MATCH(Z$4,Calendario!$A$3:$A$55,0),MATCH($I88,Calendario!$D$2:$H$2,0)),""),IF($K88=3,IF(AND((X88=""),(Y88="")),INDEX(Calendario!$D$3:$H$55,MATCH(Z$4,Calendario!$A$3:$A$55,0),MATCH($I88,Calendario!$D$2:$H$2,0)),""),IF($K88=4,IF(AND((W88=""),(X88=""),(Y88="")),INDEX(Calendario!$D$3:$H$55,MATCH(Z$4,Calendario!$A$3:$A$55,0),MATCH($I88,Calendario!$D$2:$H$2,0)),""))))))))</f>
        <v>44652</v>
      </c>
      <c r="AA88" s="108">
        <f>IF(ISBLANK($I88),"",IF(OR(EXACT(($I88),PROPER(TEXT(AA87,"dddd"))),(EXACT(($I88),PROPER(TEXT(AA86,"dddd"))))),"",IF(EXACT(($I88),(PROPER(TEXT(AA$3,"dddd")))),"",IF($K88=1,INDEX(Calendario!$D$3:$H$55,MATCH(AA$4,Calendario!$A$3:$A$55,0),MATCH($I88,Calendario!$D$2:$H$2,0)),IF($K88=2,IF(Z88="",INDEX(Calendario!$D$3:$H$55,MATCH(AA$4,Calendario!$A$3:$A$55,0),MATCH($I88,Calendario!$D$2:$H$2,0)),""),IF($K88=3,IF(AND((Y88=""),(Z88="")),INDEX(Calendario!$D$3:$H$55,MATCH(AA$4,Calendario!$A$3:$A$55,0),MATCH($I88,Calendario!$D$2:$H$2,0)),""),IF($K88=4,IF(AND((X88=""),(Y88=""),(Z88="")),INDEX(Calendario!$D$3:$H$55,MATCH(AA$4,Calendario!$A$3:$A$55,0),MATCH($I88,Calendario!$D$2:$H$2,0)),""))))))))</f>
        <v>44659</v>
      </c>
      <c r="AB88" s="108">
        <f>IF(ISBLANK($I88),"",IF(OR(EXACT(($I88),PROPER(TEXT(AB87,"dddd"))),(EXACT(($I88),PROPER(TEXT(AB86,"dddd"))))),"",IF(EXACT(($I88),(PROPER(TEXT(AB$3,"dddd")))),"",IF($K88=1,INDEX(Calendario!$D$3:$H$55,MATCH(AB$4,Calendario!$A$3:$A$55,0),MATCH($I88,Calendario!$D$2:$H$2,0)),IF($K88=2,IF(AA88="",INDEX(Calendario!$D$3:$H$55,MATCH(AB$4,Calendario!$A$3:$A$55,0),MATCH($I88,Calendario!$D$2:$H$2,0)),""),IF($K88=3,IF(AND((Z88=""),(AA88="")),INDEX(Calendario!$D$3:$H$55,MATCH(AB$4,Calendario!$A$3:$A$55,0),MATCH($I88,Calendario!$D$2:$H$2,0)),""),IF($K88=4,IF(AND((Y88=""),(Z88=""),(AA88="")),INDEX(Calendario!$D$3:$H$55,MATCH(AB$4,Calendario!$A$3:$A$55,0),MATCH($I88,Calendario!$D$2:$H$2,0)),""))))))))</f>
        <v>44666</v>
      </c>
      <c r="AC88" s="108">
        <f>IF(ISBLANK($I88),"",IF(OR(EXACT(($I88),PROPER(TEXT(AC87,"dddd"))),(EXACT(($I88),PROPER(TEXT(AC86,"dddd"))))),"",IF(EXACT(($I88),(PROPER(TEXT(AC$3,"dddd")))),"",IF($K88=1,INDEX(Calendario!$D$3:$H$55,MATCH(AC$4,Calendario!$A$3:$A$55,0),MATCH($I88,Calendario!$D$2:$H$2,0)),IF($K88=2,IF(AB88="",INDEX(Calendario!$D$3:$H$55,MATCH(AC$4,Calendario!$A$3:$A$55,0),MATCH($I88,Calendario!$D$2:$H$2,0)),""),IF($K88=3,IF(AND((AA88=""),(AB88="")),INDEX(Calendario!$D$3:$H$55,MATCH(AC$4,Calendario!$A$3:$A$55,0),MATCH($I88,Calendario!$D$2:$H$2,0)),""),IF($K88=4,IF(AND((Z88=""),(AA88=""),(AB88="")),INDEX(Calendario!$D$3:$H$55,MATCH(AC$4,Calendario!$A$3:$A$55,0),MATCH($I88,Calendario!$D$2:$H$2,0)),""))))))))</f>
        <v>44673</v>
      </c>
      <c r="AD88" s="108">
        <f>IF(ISBLANK($I88),"",IF(OR(EXACT(($I88),PROPER(TEXT(AD87,"dddd"))),(EXACT(($I88),PROPER(TEXT(AD86,"dddd"))))),"",IF(EXACT(($I88),(PROPER(TEXT(AD$3,"dddd")))),"",IF($K88=1,INDEX(Calendario!$D$3:$H$55,MATCH(AD$4,Calendario!$A$3:$A$55,0),MATCH($I88,Calendario!$D$2:$H$2,0)),IF($K88=2,IF(AC88="",INDEX(Calendario!$D$3:$H$55,MATCH(AD$4,Calendario!$A$3:$A$55,0),MATCH($I88,Calendario!$D$2:$H$2,0)),""),IF($K88=3,IF(AND((AB88=""),(AC88="")),INDEX(Calendario!$D$3:$H$55,MATCH(AD$4,Calendario!$A$3:$A$55,0),MATCH($I88,Calendario!$D$2:$H$2,0)),""),IF($K88=4,IF(AND((AA88=""),(AB88=""),(AC88="")),INDEX(Calendario!$D$3:$H$55,MATCH(AD$4,Calendario!$A$3:$A$55,0),MATCH($I88,Calendario!$D$2:$H$2,0)),""))))))))</f>
        <v>44680</v>
      </c>
      <c r="AE88" s="107">
        <f>IF(ISBLANK($I88),"",IF(OR(EXACT(($I88),PROPER(TEXT(AE87,"dddd"))),(EXACT(($I88),PROPER(TEXT(AE86,"dddd"))))),"",IF(EXACT(($I88),(PROPER(TEXT(AE$3,"dddd")))),"",IF($K88=1,INDEX(Calendario!$D$3:$H$55,MATCH(AE$4,Calendario!$A$3:$A$55,0),MATCH($I88,Calendario!$D$2:$H$2,0)),IF($K88=2,IF(AD88="",INDEX(Calendario!$D$3:$H$55,MATCH(AE$4,Calendario!$A$3:$A$55,0),MATCH($I88,Calendario!$D$2:$H$2,0)),""),IF($K88=3,IF(AND((AC88=""),(AD88="")),INDEX(Calendario!$D$3:$H$55,MATCH(AE$4,Calendario!$A$3:$A$55,0),MATCH($I88,Calendario!$D$2:$H$2,0)),""),IF($K88=4,IF(AND((AB88=""),(AC88=""),(AD88="")),INDEX(Calendario!$D$3:$H$55,MATCH(AE$4,Calendario!$A$3:$A$55,0),MATCH($I88,Calendario!$D$2:$H$2,0)),""))))))))</f>
        <v>44687</v>
      </c>
      <c r="AF88" s="107">
        <f>IF(ISBLANK($I88),"",IF(OR(EXACT(($I88),PROPER(TEXT(AF87,"dddd"))),(EXACT(($I88),PROPER(TEXT(AF86,"dddd"))))),"",IF(EXACT(($I88),(PROPER(TEXT(AF$3,"dddd")))),"",IF($K88=1,INDEX(Calendario!$D$3:$H$55,MATCH(AF$4,Calendario!$A$3:$A$55,0),MATCH($I88,Calendario!$D$2:$H$2,0)),IF($K88=2,IF(AE88="",INDEX(Calendario!$D$3:$H$55,MATCH(AF$4,Calendario!$A$3:$A$55,0),MATCH($I88,Calendario!$D$2:$H$2,0)),""),IF($K88=3,IF(AND((AD88=""),(AE88="")),INDEX(Calendario!$D$3:$H$55,MATCH(AF$4,Calendario!$A$3:$A$55,0),MATCH($I88,Calendario!$D$2:$H$2,0)),""),IF($K88=4,IF(AND((AC88=""),(AD88=""),(AE88="")),INDEX(Calendario!$D$3:$H$55,MATCH(AF$4,Calendario!$A$3:$A$55,0),MATCH($I88,Calendario!$D$2:$H$2,0)),""))))))))</f>
        <v>44694</v>
      </c>
      <c r="AG88" s="107">
        <f>IF(ISBLANK($I88),"",IF(OR(EXACT(($I88),PROPER(TEXT(AG87,"dddd"))),(EXACT(($I88),PROPER(TEXT(AG86,"dddd"))))),"",IF(EXACT(($I88),(PROPER(TEXT(AG$3,"dddd")))),"",IF($K88=1,INDEX(Calendario!$D$3:$H$55,MATCH(AG$4,Calendario!$A$3:$A$55,0),MATCH($I88,Calendario!$D$2:$H$2,0)),IF($K88=2,IF(AF88="",INDEX(Calendario!$D$3:$H$55,MATCH(AG$4,Calendario!$A$3:$A$55,0),MATCH($I88,Calendario!$D$2:$H$2,0)),""),IF($K88=3,IF(AND((AE88=""),(AF88="")),INDEX(Calendario!$D$3:$H$55,MATCH(AG$4,Calendario!$A$3:$A$55,0),MATCH($I88,Calendario!$D$2:$H$2,0)),""),IF($K88=4,IF(AND((AD88=""),(AE88=""),(AF88="")),INDEX(Calendario!$D$3:$H$55,MATCH(AG$4,Calendario!$A$3:$A$55,0),MATCH($I88,Calendario!$D$2:$H$2,0)),""))))))))</f>
        <v>44701</v>
      </c>
      <c r="AH88" s="107">
        <f>IF(ISBLANK($I88),"",IF(OR(EXACT(($I88),PROPER(TEXT(AH87,"dddd"))),(EXACT(($I88),PROPER(TEXT(AH86,"dddd"))))),"",IF(EXACT(($I88),(PROPER(TEXT(AH$3,"dddd")))),"",IF($K88=1,INDEX(Calendario!$D$3:$H$55,MATCH(AH$4,Calendario!$A$3:$A$55,0),MATCH($I88,Calendario!$D$2:$H$2,0)),IF($K88=2,IF(AG88="",INDEX(Calendario!$D$3:$H$55,MATCH(AH$4,Calendario!$A$3:$A$55,0),MATCH($I88,Calendario!$D$2:$H$2,0)),""),IF($K88=3,IF(AND((AF88=""),(AG88="")),INDEX(Calendario!$D$3:$H$55,MATCH(AH$4,Calendario!$A$3:$A$55,0),MATCH($I88,Calendario!$D$2:$H$2,0)),""),IF($K88=4,IF(AND((AE88=""),(AF88=""),(AG88="")),INDEX(Calendario!$D$3:$H$55,MATCH(AH$4,Calendario!$A$3:$A$55,0),MATCH($I88,Calendario!$D$2:$H$2,0)),""))))))))</f>
        <v>44708</v>
      </c>
      <c r="AI88" s="108">
        <f>IF(ISBLANK($I88),"",IF(OR(EXACT(($I88),PROPER(TEXT(AI87,"dddd"))),(EXACT(($I88),PROPER(TEXT(AI86,"dddd"))))),"",IF(EXACT(($I88),(PROPER(TEXT(AI$3,"dddd")))),"",IF($K88=1,INDEX(Calendario!$D$3:$H$55,MATCH(AI$4,Calendario!$A$3:$A$55,0),MATCH($I88,Calendario!$D$2:$H$2,0)),IF($K88=2,IF(AH88="",INDEX(Calendario!$D$3:$H$55,MATCH(AI$4,Calendario!$A$3:$A$55,0),MATCH($I88,Calendario!$D$2:$H$2,0)),""),IF($K88=3,IF(AND((AG88=""),(AH88="")),INDEX(Calendario!$D$3:$H$55,MATCH(AI$4,Calendario!$A$3:$A$55,0),MATCH($I88,Calendario!$D$2:$H$2,0)),""),IF($K88=4,IF(AND((AF88=""),(AG88=""),(AH88="")),INDEX(Calendario!$D$3:$H$55,MATCH(AI$4,Calendario!$A$3:$A$55,0),MATCH($I88,Calendario!$D$2:$H$2,0)),""))))))))</f>
        <v>44715</v>
      </c>
      <c r="AJ88" s="108">
        <f>IF(ISBLANK($I88),"",IF(OR(EXACT(($I88),PROPER(TEXT(AJ87,"dddd"))),(EXACT(($I88),PROPER(TEXT(AJ86,"dddd"))))),"",IF(EXACT(($I88),(PROPER(TEXT(AJ$3,"dddd")))),"",IF($K88=1,INDEX(Calendario!$D$3:$H$55,MATCH(AJ$4,Calendario!$A$3:$A$55,0),MATCH($I88,Calendario!$D$2:$H$2,0)),IF($K88=2,IF(AI88="",INDEX(Calendario!$D$3:$H$55,MATCH(AJ$4,Calendario!$A$3:$A$55,0),MATCH($I88,Calendario!$D$2:$H$2,0)),""),IF($K88=3,IF(AND((AH88=""),(AI88="")),INDEX(Calendario!$D$3:$H$55,MATCH(AJ$4,Calendario!$A$3:$A$55,0),MATCH($I88,Calendario!$D$2:$H$2,0)),""),IF($K88=4,IF(AND((AG88=""),(AH88=""),(AI88="")),INDEX(Calendario!$D$3:$H$55,MATCH(AJ$4,Calendario!$A$3:$A$55,0),MATCH($I88,Calendario!$D$2:$H$2,0)),""))))))))</f>
        <v>44722</v>
      </c>
      <c r="AK88" s="108">
        <f>IF(ISBLANK($I88),"",IF(OR(EXACT(($I88),PROPER(TEXT(AK87,"dddd"))),(EXACT(($I88),PROPER(TEXT(AK86,"dddd"))))),"",IF(EXACT(($I88),(PROPER(TEXT(AK$3,"dddd")))),"",IF($K88=1,INDEX(Calendario!$D$3:$H$55,MATCH(AK$4,Calendario!$A$3:$A$55,0),MATCH($I88,Calendario!$D$2:$H$2,0)),IF($K88=2,IF(AJ88="",INDEX(Calendario!$D$3:$H$55,MATCH(AK$4,Calendario!$A$3:$A$55,0),MATCH($I88,Calendario!$D$2:$H$2,0)),""),IF($K88=3,IF(AND((AI88=""),(AJ88="")),INDEX(Calendario!$D$3:$H$55,MATCH(AK$4,Calendario!$A$3:$A$55,0),MATCH($I88,Calendario!$D$2:$H$2,0)),""),IF($K88=4,IF(AND((AH88=""),(AI88=""),(AJ88="")),INDEX(Calendario!$D$3:$H$55,MATCH(AK$4,Calendario!$A$3:$A$55,0),MATCH($I88,Calendario!$D$2:$H$2,0)),""))))))))</f>
        <v>44729</v>
      </c>
      <c r="AL88" s="108">
        <f>IF(ISBLANK($I88),"",IF(OR(EXACT(($I88),PROPER(TEXT(AL87,"dddd"))),(EXACT(($I88),PROPER(TEXT(AL86,"dddd"))))),"",IF(EXACT(($I88),(PROPER(TEXT(AL$3,"dddd")))),"",IF($K88=1,INDEX(Calendario!$D$3:$H$55,MATCH(AL$4,Calendario!$A$3:$A$55,0),MATCH($I88,Calendario!$D$2:$H$2,0)),IF($K88=2,IF(AK88="",INDEX(Calendario!$D$3:$H$55,MATCH(AL$4,Calendario!$A$3:$A$55,0),MATCH($I88,Calendario!$D$2:$H$2,0)),""),IF($K88=3,IF(AND((AJ88=""),(AK88="")),INDEX(Calendario!$D$3:$H$55,MATCH(AL$4,Calendario!$A$3:$A$55,0),MATCH($I88,Calendario!$D$2:$H$2,0)),""),IF($K88=4,IF(AND((AI88=""),(AJ88=""),(AK88="")),INDEX(Calendario!$D$3:$H$55,MATCH(AL$4,Calendario!$A$3:$A$55,0),MATCH($I88,Calendario!$D$2:$H$2,0)),""))))))))</f>
        <v>44736</v>
      </c>
      <c r="AM88" s="108">
        <f>IF(ISBLANK($I88),"",IF(OR(EXACT(($I88),PROPER(TEXT(AM87,"dddd"))),(EXACT(($I88),PROPER(TEXT(AM86,"dddd"))))),"",IF(EXACT(($I88),(PROPER(TEXT(AM$3,"dddd")))),"",IF($K88=1,INDEX(Calendario!$D$3:$H$55,MATCH(AM$4,Calendario!$A$3:$A$55,0),MATCH($I88,Calendario!$D$2:$H$2,0)),IF($K88=2,IF(AL88="",INDEX(Calendario!$D$3:$H$55,MATCH(AM$4,Calendario!$A$3:$A$55,0),MATCH($I88,Calendario!$D$2:$H$2,0)),""),IF($K88=3,IF(AND((AK88=""),(AL88="")),INDEX(Calendario!$D$3:$H$55,MATCH(AM$4,Calendario!$A$3:$A$55,0),MATCH($I88,Calendario!$D$2:$H$2,0)),""),IF($K88=4,IF(AND((AJ88=""),(AK88=""),(AL88="")),INDEX(Calendario!$D$3:$H$55,MATCH(AM$4,Calendario!$A$3:$A$55,0),MATCH($I88,Calendario!$D$2:$H$2,0)),""))))))))</f>
        <v>44743</v>
      </c>
      <c r="AN88" s="107">
        <f>IF(ISBLANK($I88),"",IF(OR(EXACT(($I88),PROPER(TEXT(AN87,"dddd"))),(EXACT(($I88),PROPER(TEXT(AN86,"dddd"))))),"",IF(EXACT(($I88),(PROPER(TEXT(AN$3,"dddd")))),"",IF($K88=1,INDEX(Calendario!$D$3:$H$55,MATCH(AN$4,Calendario!$A$3:$A$55,0),MATCH($I88,Calendario!$D$2:$H$2,0)),IF($K88=2,IF(AM88="",INDEX(Calendario!$D$3:$H$55,MATCH(AN$4,Calendario!$A$3:$A$55,0),MATCH($I88,Calendario!$D$2:$H$2,0)),""),IF($K88=3,IF(AND((AL88=""),(AM88="")),INDEX(Calendario!$D$3:$H$55,MATCH(AN$4,Calendario!$A$3:$A$55,0),MATCH($I88,Calendario!$D$2:$H$2,0)),""),IF($K88=4,IF(AND((AK88=""),(AL88=""),(AM88="")),INDEX(Calendario!$D$3:$H$55,MATCH(AN$4,Calendario!$A$3:$A$55,0),MATCH($I88,Calendario!$D$2:$H$2,0)),""))))))))</f>
        <v>44750</v>
      </c>
      <c r="AO88" s="107">
        <f>IF(ISBLANK($I88),"",IF(OR(EXACT(($I88),PROPER(TEXT(AO87,"dddd"))),(EXACT(($I88),PROPER(TEXT(AO86,"dddd"))))),"",IF(EXACT(($I88),(PROPER(TEXT(AO$3,"dddd")))),"",IF($K88=1,INDEX(Calendario!$D$3:$H$55,MATCH(AO$4,Calendario!$A$3:$A$55,0),MATCH($I88,Calendario!$D$2:$H$2,0)),IF($K88=2,IF(AN88="",INDEX(Calendario!$D$3:$H$55,MATCH(AO$4,Calendario!$A$3:$A$55,0),MATCH($I88,Calendario!$D$2:$H$2,0)),""),IF($K88=3,IF(AND((AM88=""),(AN88="")),INDEX(Calendario!$D$3:$H$55,MATCH(AO$4,Calendario!$A$3:$A$55,0),MATCH($I88,Calendario!$D$2:$H$2,0)),""),IF($K88=4,IF(AND((AL88=""),(AM88=""),(AN88="")),INDEX(Calendario!$D$3:$H$55,MATCH(AO$4,Calendario!$A$3:$A$55,0),MATCH($I88,Calendario!$D$2:$H$2,0)),""))))))))</f>
        <v>44757</v>
      </c>
      <c r="AP88" s="107">
        <f>IF(ISBLANK($I88),"",IF(OR(EXACT(($I88),PROPER(TEXT(AP87,"dddd"))),(EXACT(($I88),PROPER(TEXT(AP86,"dddd"))))),"",IF(EXACT(($I88),(PROPER(TEXT(AP$3,"dddd")))),"",IF($K88=1,INDEX(Calendario!$D$3:$H$55,MATCH(AP$4,Calendario!$A$3:$A$55,0),MATCH($I88,Calendario!$D$2:$H$2,0)),IF($K88=2,IF(AO88="",INDEX(Calendario!$D$3:$H$55,MATCH(AP$4,Calendario!$A$3:$A$55,0),MATCH($I88,Calendario!$D$2:$H$2,0)),""),IF($K88=3,IF(AND((AN88=""),(AO88="")),INDEX(Calendario!$D$3:$H$55,MATCH(AP$4,Calendario!$A$3:$A$55,0),MATCH($I88,Calendario!$D$2:$H$2,0)),""),IF($K88=4,IF(AND((AM88=""),(AN88=""),(AO88="")),INDEX(Calendario!$D$3:$H$55,MATCH(AP$4,Calendario!$A$3:$A$55,0),MATCH($I88,Calendario!$D$2:$H$2,0)),""))))))))</f>
        <v>44764</v>
      </c>
      <c r="AQ88" s="107">
        <f>IF(ISBLANK($I88),"",IF(OR(EXACT(($I88),PROPER(TEXT(AQ87,"dddd"))),(EXACT(($I88),PROPER(TEXT(AQ86,"dddd"))))),"",IF(EXACT(($I88),(PROPER(TEXT(AQ$3,"dddd")))),"",IF($K88=1,INDEX(Calendario!$D$3:$H$55,MATCH(AQ$4,Calendario!$A$3:$A$55,0),MATCH($I88,Calendario!$D$2:$H$2,0)),IF($K88=2,IF(AP88="",INDEX(Calendario!$D$3:$H$55,MATCH(AQ$4,Calendario!$A$3:$A$55,0),MATCH($I88,Calendario!$D$2:$H$2,0)),""),IF($K88=3,IF(AND((AO88=""),(AP88="")),INDEX(Calendario!$D$3:$H$55,MATCH(AQ$4,Calendario!$A$3:$A$55,0),MATCH($I88,Calendario!$D$2:$H$2,0)),""),IF($K88=4,IF(AND((AN88=""),(AO88=""),(AP88="")),INDEX(Calendario!$D$3:$H$55,MATCH(AQ$4,Calendario!$A$3:$A$55,0),MATCH($I88,Calendario!$D$2:$H$2,0)),""))))))))</f>
        <v>44771</v>
      </c>
      <c r="AR88" s="108">
        <f>IF(ISBLANK($I88),"",IF(OR(EXACT(($I88),PROPER(TEXT(AR87,"dddd"))),(EXACT(($I88),PROPER(TEXT(AR86,"dddd"))))),"",IF(EXACT(($I88),(PROPER(TEXT(AR$3,"dddd")))),"",IF($K88=1,INDEX(Calendario!$D$3:$H$55,MATCH(AR$4,Calendario!$A$3:$A$55,0),MATCH($I88,Calendario!$D$2:$H$2,0)),IF($K88=2,IF(AQ88="",INDEX(Calendario!$D$3:$H$55,MATCH(AR$4,Calendario!$A$3:$A$55,0),MATCH($I88,Calendario!$D$2:$H$2,0)),""),IF($K88=3,IF(AND((AP88=""),(AQ88="")),INDEX(Calendario!$D$3:$H$55,MATCH(AR$4,Calendario!$A$3:$A$55,0),MATCH($I88,Calendario!$D$2:$H$2,0)),""),IF($K88=4,IF(AND((AO88=""),(AP88=""),(AQ88="")),INDEX(Calendario!$D$3:$H$55,MATCH(AR$4,Calendario!$A$3:$A$55,0),MATCH($I88,Calendario!$D$2:$H$2,0)),""))))))))</f>
        <v>44778</v>
      </c>
      <c r="AS88" s="108">
        <f>IF(ISBLANK($I88),"",IF(OR(EXACT(($I88),PROPER(TEXT(AS87,"dddd"))),(EXACT(($I88),PROPER(TEXT(AS86,"dddd"))))),"",IF(EXACT(($I88),(PROPER(TEXT(AS$3,"dddd")))),"",IF($K88=1,INDEX(Calendario!$D$3:$H$55,MATCH(AS$4,Calendario!$A$3:$A$55,0),MATCH($I88,Calendario!$D$2:$H$2,0)),IF($K88=2,IF(AR88="",INDEX(Calendario!$D$3:$H$55,MATCH(AS$4,Calendario!$A$3:$A$55,0),MATCH($I88,Calendario!$D$2:$H$2,0)),""),IF($K88=3,IF(AND((AQ88=""),(AR88="")),INDEX(Calendario!$D$3:$H$55,MATCH(AS$4,Calendario!$A$3:$A$55,0),MATCH($I88,Calendario!$D$2:$H$2,0)),""),IF($K88=4,IF(AND((AP88=""),(AQ88=""),(AR88="")),INDEX(Calendario!$D$3:$H$55,MATCH(AS$4,Calendario!$A$3:$A$55,0),MATCH($I88,Calendario!$D$2:$H$2,0)),""))))))))</f>
        <v>44785</v>
      </c>
      <c r="AT88" s="108">
        <f>IF(ISBLANK($I88),"",IF(OR(EXACT(($I88),PROPER(TEXT(AT87,"dddd"))),(EXACT(($I88),PROPER(TEXT(AT86,"dddd"))))),"",IF(EXACT(($I88),(PROPER(TEXT(AT$3,"dddd")))),"",IF($K88=1,INDEX(Calendario!$D$3:$H$55,MATCH(AT$4,Calendario!$A$3:$A$55,0),MATCH($I88,Calendario!$D$2:$H$2,0)),IF($K88=2,IF(AS88="",INDEX(Calendario!$D$3:$H$55,MATCH(AT$4,Calendario!$A$3:$A$55,0),MATCH($I88,Calendario!$D$2:$H$2,0)),""),IF($K88=3,IF(AND((AR88=""),(AS88="")),INDEX(Calendario!$D$3:$H$55,MATCH(AT$4,Calendario!$A$3:$A$55,0),MATCH($I88,Calendario!$D$2:$H$2,0)),""),IF($K88=4,IF(AND((AQ88=""),(AR88=""),(AS88="")),INDEX(Calendario!$D$3:$H$55,MATCH(AT$4,Calendario!$A$3:$A$55,0),MATCH($I88,Calendario!$D$2:$H$2,0)),""))))))))</f>
        <v>44792</v>
      </c>
      <c r="AU88" s="108">
        <f>IF(ISBLANK($I88),"",IF(OR(EXACT(($I88),PROPER(TEXT(AU87,"dddd"))),(EXACT(($I88),PROPER(TEXT(AU86,"dddd"))))),"",IF(EXACT(($I88),(PROPER(TEXT(AU$3,"dddd")))),"",IF($K88=1,INDEX(Calendario!$D$3:$H$55,MATCH(AU$4,Calendario!$A$3:$A$55,0),MATCH($I88,Calendario!$D$2:$H$2,0)),IF($K88=2,IF(AT88="",INDEX(Calendario!$D$3:$H$55,MATCH(AU$4,Calendario!$A$3:$A$55,0),MATCH($I88,Calendario!$D$2:$H$2,0)),""),IF($K88=3,IF(AND((AS88=""),(AT88="")),INDEX(Calendario!$D$3:$H$55,MATCH(AU$4,Calendario!$A$3:$A$55,0),MATCH($I88,Calendario!$D$2:$H$2,0)),""),IF($K88=4,IF(AND((AR88=""),(AS88=""),(AT88="")),INDEX(Calendario!$D$3:$H$55,MATCH(AU$4,Calendario!$A$3:$A$55,0),MATCH($I88,Calendario!$D$2:$H$2,0)),""))))))))</f>
        <v>44799</v>
      </c>
      <c r="AV88" s="107">
        <f>IF(ISBLANK($I88),"",IF(OR(EXACT(($I88),PROPER(TEXT(AV87,"dddd"))),(EXACT(($I88),PROPER(TEXT(AV86,"dddd"))))),"",IF(EXACT(($I88),(PROPER(TEXT(AV$3,"dddd")))),"",IF($K88=1,INDEX(Calendario!$D$3:$H$55,MATCH(AV$4,Calendario!$A$3:$A$55,0),MATCH($I88,Calendario!$D$2:$H$2,0)),IF($K88=2,IF(AU88="",INDEX(Calendario!$D$3:$H$55,MATCH(AV$4,Calendario!$A$3:$A$55,0),MATCH($I88,Calendario!$D$2:$H$2,0)),""),IF($K88=3,IF(AND((AT88=""),(AU88="")),INDEX(Calendario!$D$3:$H$55,MATCH(AV$4,Calendario!$A$3:$A$55,0),MATCH($I88,Calendario!$D$2:$H$2,0)),""),IF($K88=4,IF(AND((AS88=""),(AT88=""),(AU88="")),INDEX(Calendario!$D$3:$H$55,MATCH(AV$4,Calendario!$A$3:$A$55,0),MATCH($I88,Calendario!$D$2:$H$2,0)),""))))))))</f>
        <v>44806</v>
      </c>
      <c r="AW88" s="107">
        <f>IF(ISBLANK($I88),"",IF(OR(EXACT(($I88),PROPER(TEXT(AW87,"dddd"))),(EXACT(($I88),PROPER(TEXT(AW86,"dddd"))))),"",IF(EXACT(($I88),(PROPER(TEXT(AW$3,"dddd")))),"",IF($K88=1,INDEX(Calendario!$D$3:$H$55,MATCH(AW$4,Calendario!$A$3:$A$55,0),MATCH($I88,Calendario!$D$2:$H$2,0)),IF($K88=2,IF(AV88="",INDEX(Calendario!$D$3:$H$55,MATCH(AW$4,Calendario!$A$3:$A$55,0),MATCH($I88,Calendario!$D$2:$H$2,0)),""),IF($K88=3,IF(AND((AU88=""),(AV88="")),INDEX(Calendario!$D$3:$H$55,MATCH(AW$4,Calendario!$A$3:$A$55,0),MATCH($I88,Calendario!$D$2:$H$2,0)),""),IF($K88=4,IF(AND((AT88=""),(AU88=""),(AV88="")),INDEX(Calendario!$D$3:$H$55,MATCH(AW$4,Calendario!$A$3:$A$55,0),MATCH($I88,Calendario!$D$2:$H$2,0)),""))))))))</f>
        <v>44813</v>
      </c>
      <c r="AX88" s="107">
        <f>IF(ISBLANK($I88),"",IF(OR(EXACT(($I88),PROPER(TEXT(AX87,"dddd"))),(EXACT(($I88),PROPER(TEXT(AX86,"dddd"))))),"",IF(EXACT(($I88),(PROPER(TEXT(AX$3,"dddd")))),"",IF($K88=1,INDEX(Calendario!$D$3:$H$55,MATCH(AX$4,Calendario!$A$3:$A$55,0),MATCH($I88,Calendario!$D$2:$H$2,0)),IF($K88=2,IF(AW88="",INDEX(Calendario!$D$3:$H$55,MATCH(AX$4,Calendario!$A$3:$A$55,0),MATCH($I88,Calendario!$D$2:$H$2,0)),""),IF($K88=3,IF(AND((AV88=""),(AW88="")),INDEX(Calendario!$D$3:$H$55,MATCH(AX$4,Calendario!$A$3:$A$55,0),MATCH($I88,Calendario!$D$2:$H$2,0)),""),IF($K88=4,IF(AND((AU88=""),(AV88=""),(AW88="")),INDEX(Calendario!$D$3:$H$55,MATCH(AX$4,Calendario!$A$3:$A$55,0),MATCH($I88,Calendario!$D$2:$H$2,0)),""))))))))</f>
        <v>44820</v>
      </c>
      <c r="AY88" s="107">
        <f>IF(ISBLANK($I88),"",IF(OR(EXACT(($I88),PROPER(TEXT(AY87,"dddd"))),(EXACT(($I88),PROPER(TEXT(AY86,"dddd"))))),"",IF(EXACT(($I88),(PROPER(TEXT(AY$3,"dddd")))),"",IF($K88=1,INDEX(Calendario!$D$3:$H$55,MATCH(AY$4,Calendario!$A$3:$A$55,0),MATCH($I88,Calendario!$D$2:$H$2,0)),IF($K88=2,IF(AX88="",INDEX(Calendario!$D$3:$H$55,MATCH(AY$4,Calendario!$A$3:$A$55,0),MATCH($I88,Calendario!$D$2:$H$2,0)),""),IF($K88=3,IF(AND((AW88=""),(AX88="")),INDEX(Calendario!$D$3:$H$55,MATCH(AY$4,Calendario!$A$3:$A$55,0),MATCH($I88,Calendario!$D$2:$H$2,0)),""),IF($K88=4,IF(AND((AV88=""),(AW88=""),(AX88="")),INDEX(Calendario!$D$3:$H$55,MATCH(AY$4,Calendario!$A$3:$A$55,0),MATCH($I88,Calendario!$D$2:$H$2,0)),""))))))))</f>
        <v>44827</v>
      </c>
      <c r="AZ88" s="107">
        <f>IF(ISBLANK($I88),"",IF(OR(EXACT(($I88),PROPER(TEXT(AZ87,"dddd"))),(EXACT(($I88),PROPER(TEXT(AZ86,"dddd"))))),"",IF(EXACT(($I88),(PROPER(TEXT(AZ$3,"dddd")))),"",IF($K88=1,INDEX(Calendario!$D$3:$H$55,MATCH(AZ$4,Calendario!$A$3:$A$55,0),MATCH($I88,Calendario!$D$2:$H$2,0)),IF($K88=2,IF(AY88="",INDEX(Calendario!$D$3:$H$55,MATCH(AZ$4,Calendario!$A$3:$A$55,0),MATCH($I88,Calendario!$D$2:$H$2,0)),""),IF($K88=3,IF(AND((AX88=""),(AY88="")),INDEX(Calendario!$D$3:$H$55,MATCH(AZ$4,Calendario!$A$3:$A$55,0),MATCH($I88,Calendario!$D$2:$H$2,0)),""),IF($K88=4,IF(AND((AW88=""),(AX88=""),(AY88="")),INDEX(Calendario!$D$3:$H$55,MATCH(AZ$4,Calendario!$A$3:$A$55,0),MATCH($I88,Calendario!$D$2:$H$2,0)),""))))))))</f>
        <v>44834</v>
      </c>
      <c r="BA88" s="108">
        <f>IF(ISBLANK($I88),"",IF(OR(EXACT(($I88),PROPER(TEXT(BA87,"dddd"))),(EXACT(($I88),PROPER(TEXT(BA86,"dddd"))))),"",IF(EXACT(($I88),(PROPER(TEXT(BA$3,"dddd")))),"",IF($K88=1,INDEX(Calendario!$D$3:$H$55,MATCH(BA$4,Calendario!$A$3:$A$55,0),MATCH($I88,Calendario!$D$2:$H$2,0)),IF($K88=2,IF(AZ88="",INDEX(Calendario!$D$3:$H$55,MATCH(BA$4,Calendario!$A$3:$A$55,0),MATCH($I88,Calendario!$D$2:$H$2,0)),""),IF($K88=3,IF(AND((AY88=""),(AZ88="")),INDEX(Calendario!$D$3:$H$55,MATCH(BA$4,Calendario!$A$3:$A$55,0),MATCH($I88,Calendario!$D$2:$H$2,0)),""),IF($K88=4,IF(AND((AX88=""),(AY88=""),(AZ88="")),INDEX(Calendario!$D$3:$H$55,MATCH(BA$4,Calendario!$A$3:$A$55,0),MATCH($I88,Calendario!$D$2:$H$2,0)),""))))))))</f>
        <v>44841</v>
      </c>
      <c r="BB88" s="108">
        <f>IF(ISBLANK($I88),"",IF(OR(EXACT(($I88),PROPER(TEXT(BB87,"dddd"))),(EXACT(($I88),PROPER(TEXT(BB86,"dddd"))))),"",IF(EXACT(($I88),(PROPER(TEXT(BB$3,"dddd")))),"",IF($K88=1,INDEX(Calendario!$D$3:$H$55,MATCH(BB$4,Calendario!$A$3:$A$55,0),MATCH($I88,Calendario!$D$2:$H$2,0)),IF($K88=2,IF(BA88="",INDEX(Calendario!$D$3:$H$55,MATCH(BB$4,Calendario!$A$3:$A$55,0),MATCH($I88,Calendario!$D$2:$H$2,0)),""),IF($K88=3,IF(AND((AZ88=""),(BA88="")),INDEX(Calendario!$D$3:$H$55,MATCH(BB$4,Calendario!$A$3:$A$55,0),MATCH($I88,Calendario!$D$2:$H$2,0)),""),IF($K88=4,IF(AND((AY88=""),(AZ88=""),(BA88="")),INDEX(Calendario!$D$3:$H$55,MATCH(BB$4,Calendario!$A$3:$A$55,0),MATCH($I88,Calendario!$D$2:$H$2,0)),""))))))))</f>
        <v>44848</v>
      </c>
      <c r="BC88" s="108">
        <f>IF(ISBLANK($I88),"",IF(OR(EXACT(($I88),PROPER(TEXT(BC87,"dddd"))),(EXACT(($I88),PROPER(TEXT(BC86,"dddd"))))),"",IF(EXACT(($I88),(PROPER(TEXT(BC$3,"dddd")))),"",IF($K88=1,INDEX(Calendario!$D$3:$H$55,MATCH(BC$4,Calendario!$A$3:$A$55,0),MATCH($I88,Calendario!$D$2:$H$2,0)),IF($K88=2,IF(BB88="",INDEX(Calendario!$D$3:$H$55,MATCH(BC$4,Calendario!$A$3:$A$55,0),MATCH($I88,Calendario!$D$2:$H$2,0)),""),IF($K88=3,IF(AND((BA88=""),(BB88="")),INDEX(Calendario!$D$3:$H$55,MATCH(BC$4,Calendario!$A$3:$A$55,0),MATCH($I88,Calendario!$D$2:$H$2,0)),""),IF($K88=4,IF(AND((AZ88=""),(BA88=""),(BB88="")),INDEX(Calendario!$D$3:$H$55,MATCH(BC$4,Calendario!$A$3:$A$55,0),MATCH($I88,Calendario!$D$2:$H$2,0)),""))))))))</f>
        <v>44855</v>
      </c>
      <c r="BD88" s="108">
        <f>IF(ISBLANK($I88),"",IF(OR(EXACT(($I88),PROPER(TEXT(BD87,"dddd"))),(EXACT(($I88),PROPER(TEXT(BD86,"dddd"))))),"",IF(EXACT(($I88),(PROPER(TEXT(BD$3,"dddd")))),"",IF($K88=1,INDEX(Calendario!$D$3:$H$55,MATCH(BD$4,Calendario!$A$3:$A$55,0),MATCH($I88,Calendario!$D$2:$H$2,0)),IF($K88=2,IF(BC88="",INDEX(Calendario!$D$3:$H$55,MATCH(BD$4,Calendario!$A$3:$A$55,0),MATCH($I88,Calendario!$D$2:$H$2,0)),""),IF($K88=3,IF(AND((BB88=""),(BC88="")),INDEX(Calendario!$D$3:$H$55,MATCH(BD$4,Calendario!$A$3:$A$55,0),MATCH($I88,Calendario!$D$2:$H$2,0)),""),IF($K88=4,IF(AND((BA88=""),(BB88=""),(BC88="")),INDEX(Calendario!$D$3:$H$55,MATCH(BD$4,Calendario!$A$3:$A$55,0),MATCH($I88,Calendario!$D$2:$H$2,0)),""))))))))</f>
        <v>44862</v>
      </c>
      <c r="BE88" s="107">
        <f>IF(ISBLANK($I88),"",IF(OR(EXACT(($I88),PROPER(TEXT(BE87,"dddd"))),(EXACT(($I88),PROPER(TEXT(BE86,"dddd"))))),"",IF(EXACT(($I88),(PROPER(TEXT(BE$3,"dddd")))),"",IF($K88=1,INDEX(Calendario!$D$3:$H$55,MATCH(BE$4,Calendario!$A$3:$A$55,0),MATCH($I88,Calendario!$D$2:$H$2,0)),IF($K88=2,IF(BD88="",INDEX(Calendario!$D$3:$H$55,MATCH(BE$4,Calendario!$A$3:$A$55,0),MATCH($I88,Calendario!$D$2:$H$2,0)),""),IF($K88=3,IF(AND((BC88=""),(BD88="")),INDEX(Calendario!$D$3:$H$55,MATCH(BE$4,Calendario!$A$3:$A$55,0),MATCH($I88,Calendario!$D$2:$H$2,0)),""),IF($K88=4,IF(AND((BB88=""),(BC88=""),(BD88="")),INDEX(Calendario!$D$3:$H$55,MATCH(BE$4,Calendario!$A$3:$A$55,0),MATCH($I88,Calendario!$D$2:$H$2,0)),""))))))))</f>
        <v>44869</v>
      </c>
      <c r="BF88" s="107">
        <f>IF(ISBLANK($I88),"",IF(OR(EXACT(($I88),PROPER(TEXT(BF87,"dddd"))),(EXACT(($I88),PROPER(TEXT(BF86,"dddd"))))),"",IF(EXACT(($I88),(PROPER(TEXT(BF$3,"dddd")))),"",IF($K88=1,INDEX(Calendario!$D$3:$H$55,MATCH(BF$4,Calendario!$A$3:$A$55,0),MATCH($I88,Calendario!$D$2:$H$2,0)),IF($K88=2,IF(BE88="",INDEX(Calendario!$D$3:$H$55,MATCH(BF$4,Calendario!$A$3:$A$55,0),MATCH($I88,Calendario!$D$2:$H$2,0)),""),IF($K88=3,IF(AND((BD88=""),(BE88="")),INDEX(Calendario!$D$3:$H$55,MATCH(BF$4,Calendario!$A$3:$A$55,0),MATCH($I88,Calendario!$D$2:$H$2,0)),""),IF($K88=4,IF(AND((BC88=""),(BD88=""),(BE88="")),INDEX(Calendario!$D$3:$H$55,MATCH(BF$4,Calendario!$A$3:$A$55,0),MATCH($I88,Calendario!$D$2:$H$2,0)),""))))))))</f>
        <v>44876</v>
      </c>
      <c r="BG88" s="107">
        <f>IF(ISBLANK($I88),"",IF(OR(EXACT(($I88),PROPER(TEXT(BG87,"dddd"))),(EXACT(($I88),PROPER(TEXT(BG86,"dddd"))))),"",IF(EXACT(($I88),(PROPER(TEXT(BG$3,"dddd")))),"",IF($K88=1,INDEX(Calendario!$D$3:$H$55,MATCH(BG$4,Calendario!$A$3:$A$55,0),MATCH($I88,Calendario!$D$2:$H$2,0)),IF($K88=2,IF(BF88="",INDEX(Calendario!$D$3:$H$55,MATCH(BG$4,Calendario!$A$3:$A$55,0),MATCH($I88,Calendario!$D$2:$H$2,0)),""),IF($K88=3,IF(AND((BE88=""),(BF88="")),INDEX(Calendario!$D$3:$H$55,MATCH(BG$4,Calendario!$A$3:$A$55,0),MATCH($I88,Calendario!$D$2:$H$2,0)),""),IF($K88=4,IF(AND((BD88=""),(BE88=""),(BF88="")),INDEX(Calendario!$D$3:$H$55,MATCH(BG$4,Calendario!$A$3:$A$55,0),MATCH($I88,Calendario!$D$2:$H$2,0)),""))))))))</f>
        <v>44883</v>
      </c>
      <c r="BH88" s="107">
        <f>IF(ISBLANK($I88),"",IF(OR(EXACT(($I88),PROPER(TEXT(BH87,"dddd"))),(EXACT(($I88),PROPER(TEXT(BH86,"dddd"))))),"",IF(EXACT(($I88),(PROPER(TEXT(BH$3,"dddd")))),"",IF($K88=1,INDEX(Calendario!$D$3:$H$55,MATCH(BH$4,Calendario!$A$3:$A$55,0),MATCH($I88,Calendario!$D$2:$H$2,0)),IF($K88=2,IF(BG88="",INDEX(Calendario!$D$3:$H$55,MATCH(BH$4,Calendario!$A$3:$A$55,0),MATCH($I88,Calendario!$D$2:$H$2,0)),""),IF($K88=3,IF(AND((BF88=""),(BG88="")),INDEX(Calendario!$D$3:$H$55,MATCH(BH$4,Calendario!$A$3:$A$55,0),MATCH($I88,Calendario!$D$2:$H$2,0)),""),IF($K88=4,IF(AND((BE88=""),(BF88=""),(BG88="")),INDEX(Calendario!$D$3:$H$55,MATCH(BH$4,Calendario!$A$3:$A$55,0),MATCH($I88,Calendario!$D$2:$H$2,0)),""))))))))</f>
        <v>44890</v>
      </c>
      <c r="BI88" s="108">
        <f>IF(ISBLANK($I88),"",IF(OR(EXACT(($I88),PROPER(TEXT(BI87,"dddd"))),(EXACT(($I88),PROPER(TEXT(BI86,"dddd"))))),"",IF(EXACT(($I88),(PROPER(TEXT(BI$3,"dddd")))),"",IF($K88=1,INDEX(Calendario!$D$3:$H$55,MATCH(BI$4,Calendario!$A$3:$A$55,0),MATCH($I88,Calendario!$D$2:$H$2,0)),IF($K88=2,IF(BH88="",INDEX(Calendario!$D$3:$H$55,MATCH(BI$4,Calendario!$A$3:$A$55,0),MATCH($I88,Calendario!$D$2:$H$2,0)),""),IF($K88=3,IF(AND((BG88=""),(BH88="")),INDEX(Calendario!$D$3:$H$55,MATCH(BI$4,Calendario!$A$3:$A$55,0),MATCH($I88,Calendario!$D$2:$H$2,0)),""),IF($K88=4,IF(AND((BF88=""),(BG88=""),(BH88="")),INDEX(Calendario!$D$3:$H$55,MATCH(BI$4,Calendario!$A$3:$A$55,0),MATCH($I88,Calendario!$D$2:$H$2,0)),""))))))))</f>
        <v>44897</v>
      </c>
      <c r="BJ88" s="108">
        <f>IF(ISBLANK($I88),"",IF(OR(EXACT(($I88),PROPER(TEXT(BJ87,"dddd"))),(EXACT(($I88),PROPER(TEXT(BJ86,"dddd"))))),"",IF(EXACT(($I88),(PROPER(TEXT(BJ$3,"dddd")))),"",IF($K88=1,INDEX(Calendario!$D$3:$H$55,MATCH(BJ$4,Calendario!$A$3:$A$55,0),MATCH($I88,Calendario!$D$2:$H$2,0)),IF($K88=2,IF(BI88="",INDEX(Calendario!$D$3:$H$55,MATCH(BJ$4,Calendario!$A$3:$A$55,0),MATCH($I88,Calendario!$D$2:$H$2,0)),""),IF($K88=3,IF(AND((BH88=""),(BI88="")),INDEX(Calendario!$D$3:$H$55,MATCH(BJ$4,Calendario!$A$3:$A$55,0),MATCH($I88,Calendario!$D$2:$H$2,0)),""),IF($K88=4,IF(AND((BG88=""),(BH88=""),(BI88="")),INDEX(Calendario!$D$3:$H$55,MATCH(BJ$4,Calendario!$A$3:$A$55,0),MATCH($I88,Calendario!$D$2:$H$2,0)),""))))))))</f>
        <v>44904</v>
      </c>
      <c r="BK88" s="108">
        <f>IF(ISBLANK($I88),"",IF(OR(EXACT(($I88),PROPER(TEXT(BK87,"dddd"))),(EXACT(($I88),PROPER(TEXT(BK86,"dddd"))))),"",IF(EXACT(($I88),(PROPER(TEXT(BK$3,"dddd")))),"",IF($K88=1,INDEX(Calendario!$D$3:$H$55,MATCH(BK$4,Calendario!$A$3:$A$55,0),MATCH($I88,Calendario!$D$2:$H$2,0)),IF($K88=2,IF(BJ88="",INDEX(Calendario!$D$3:$H$55,MATCH(BK$4,Calendario!$A$3:$A$55,0),MATCH($I88,Calendario!$D$2:$H$2,0)),""),IF($K88=3,IF(AND((BI88=""),(BJ88="")),INDEX(Calendario!$D$3:$H$55,MATCH(BK$4,Calendario!$A$3:$A$55,0),MATCH($I88,Calendario!$D$2:$H$2,0)),""),IF($K88=4,IF(AND((BH88=""),(BI88=""),(BJ88="")),INDEX(Calendario!$D$3:$H$55,MATCH(BK$4,Calendario!$A$3:$A$55,0),MATCH($I88,Calendario!$D$2:$H$2,0)),""))))))))</f>
        <v>44911</v>
      </c>
      <c r="BL88" s="108">
        <f>IF(ISBLANK($I88),"",IF(OR(EXACT(($I88),PROPER(TEXT(BL87,"dddd"))),(EXACT(($I88),PROPER(TEXT(BL86,"dddd"))))),"",IF(EXACT(($I88),(PROPER(TEXT(BL$3,"dddd")))),"",IF($K88=1,INDEX(Calendario!$D$3:$H$55,MATCH(BL$4,Calendario!$A$3:$A$55,0),MATCH($I88,Calendario!$D$2:$H$2,0)),IF($K88=2,IF(BK88="",INDEX(Calendario!$D$3:$H$55,MATCH(BL$4,Calendario!$A$3:$A$55,0),MATCH($I88,Calendario!$D$2:$H$2,0)),""),IF($K88=3,IF(AND((BJ88=""),(BK88="")),INDEX(Calendario!$D$3:$H$55,MATCH(BL$4,Calendario!$A$3:$A$55,0),MATCH($I88,Calendario!$D$2:$H$2,0)),""),IF($K88=4,IF(AND((BI88=""),(BJ88=""),(BK88="")),INDEX(Calendario!$D$3:$H$55,MATCH(BL$4,Calendario!$A$3:$A$55,0),MATCH($I88,Calendario!$D$2:$H$2,0)),""))))))))</f>
        <v>44918</v>
      </c>
      <c r="BM88" s="108">
        <f>IF(ISBLANK($I88),"",IF(OR(EXACT(($I88),PROPER(TEXT(BM87,"dddd"))),(EXACT(($I88),PROPER(TEXT(BM86,"dddd"))))),"",IF(EXACT(($I88),(PROPER(TEXT(BM$3,"dddd")))),"",IF($K88=1,INDEX(Calendario!$D$3:$H$55,MATCH(BM$4,Calendario!$A$3:$A$55,0),MATCH($I88,Calendario!$D$2:$H$2,0)),IF($K88=2,IF(BL88="",INDEX(Calendario!$D$3:$H$55,MATCH(BM$4,Calendario!$A$3:$A$55,0),MATCH($I88,Calendario!$D$2:$H$2,0)),""),IF($K88=3,IF(AND((BK88=""),(BL88="")),INDEX(Calendario!$D$3:$H$55,MATCH(BM$4,Calendario!$A$3:$A$55,0),MATCH($I88,Calendario!$D$2:$H$2,0)),""),IF($K88=4,IF(AND((BJ88=""),(BK88=""),(BL88="")),INDEX(Calendario!$D$3:$H$55,MATCH(BM$4,Calendario!$A$3:$A$55,0),MATCH($I88,Calendario!$D$2:$H$2,0)),""))))))))</f>
        <v>44925</v>
      </c>
      <c r="BO88" s="88" t="s">
        <v>587</v>
      </c>
    </row>
    <row r="89" spans="1:67" s="88" customFormat="1" ht="26.25" customHeight="1" x14ac:dyDescent="0.25">
      <c r="A89" s="178">
        <f t="shared" si="7"/>
        <v>64</v>
      </c>
      <c r="B89" s="176" t="s">
        <v>1285</v>
      </c>
      <c r="C89" s="176" t="s">
        <v>1596</v>
      </c>
      <c r="D89" s="177" t="str">
        <f>IF(ISNA(VLOOKUP(C89,TSeccBS!$D:$H,5,FALSE)),"",VLOOKUP(C89,TSeccBS!$D:$H,5,FALSE))</f>
        <v>PASTO</v>
      </c>
      <c r="E89" s="176" t="s">
        <v>1445</v>
      </c>
      <c r="F89" s="176" t="s">
        <v>79</v>
      </c>
      <c r="G89" s="177" t="str">
        <f>IF(ISNA(VLOOKUP(F89,Tmunic!$C$2:$D$1160,2,FALSE)),"",VLOOKUP(F89,Tmunic!$C$2:$D$1160,2,FALSE))</f>
        <v>DS NARIÑO</v>
      </c>
      <c r="H89" s="184" t="str">
        <f>IF(ISNA(VLOOKUP(G89,TDirReg!$F$1:$H$184,3,0)),"",VLOOKUP(G89,TDirReg!$F$1:$H$184,3,0))</f>
        <v>Calle 22 N° 7-93 Hospital Universitario Departamental de Nariño</v>
      </c>
      <c r="I89" s="196" t="s">
        <v>127</v>
      </c>
      <c r="J89" s="195" t="s">
        <v>1735</v>
      </c>
      <c r="K89" s="197">
        <v>1</v>
      </c>
      <c r="L89" s="202">
        <f t="shared" si="8"/>
        <v>51</v>
      </c>
      <c r="M89" s="107" t="str">
        <f>IF(ISBLANK($I89),"",IF(EXACT(($I89),(PROPER(TEXT(M$3,"dddd")))),"",IF(EXACT(M$4,$J89),IF($K89=1,INDEX(Calendario!$D$3:$H$55,MATCH(M$4,Calendario!$A$3:$A$55,0),MATCH($I89,Calendario!$D$2:$H$2,0)),INDEX(Calendario!$D$3:$H$55,MATCH($J89,Calendario!$A$3:$A$55,0),MATCH($I89,Calendario!$D$2:$H$2,0))),"")))</f>
        <v/>
      </c>
      <c r="N89" s="107">
        <f>IF(ISBLANK($I89),"",IF(OR(EXACT(($I89),PROPER(TEXT(N87,"dddd"))),(EXACT(($I89),PROPER(TEXT(N88,"dddd"))))),"",IF(EXACT(($I89),(PROPER(TEXT(N$3,"dddd")))),"",IF(EXACT(N$4,$J89),IF(M89="",IF(OR(($K89=4),($K89=3),($K89=2),($K89=1)),INDEX(Calendario!$D$3:$H$55,MATCH(N$4,Calendario!$A$3:$A$55,0),MATCH($I89,Calendario!$D$2:$H$2,0)),"")),IF($K89=1,IF(AND(M89="",EXACT((N$4),(CONCATENATE(Calendario!$A$1," ",(MID($J89,8,2))+1)))),INDEX(Calendario!$D$3:$H$55,MATCH(N$4,Calendario!$A$3:$A$55,0),MATCH($I89,Calendario!$D$2:$H$2,0)),IF(M89="","",INDEX(Calendario!$D$3:$H$55,MATCH(N$4,Calendario!$A$3:$A$55,0),MATCH($I89,Calendario!$D$2:$H$2,0)))),IF($K89=2,IF(M89="",IF(EXACT($K89,N$4),INDEX(Calendario!$D$3:$H$55,MATCH(N$4,Calendario!$A$3:$A$55,0),MATCH($I89,Calendario!$D$2:$H$2,0)),""),""),IF($K89=3,IF((M89=""),IF(EXACT($K89,N$4),INDEX(Calendario!$D$3:$H$55,MATCH(N$4,Calendario!$A$3:$A$55,0),MATCH($I89,Calendario!$D$2:$H$2,0)),""),""),IF($K89=4,IF((M89=""),IF(EXACT($K89,N$4),INDEX(Calendario!$D$3:$H$55,MATCH(N$4,Calendario!$A$3:$A$55,0),MATCH($I89,Calendario!$D$2:$H$2,0)),""),""),1))))))))</f>
        <v>44566</v>
      </c>
      <c r="O89" s="107">
        <f>IF(ISBLANK($I89),"",IF(EXACT(($I89),(PROPER(TEXT(O$3,"dddd")))),"",IF(OR(EXACT(($I89),PROPER(TEXT(O87,"dddd"))),(EXACT(($I89),PROPER(TEXT(O88,"dddd"))))),"",IF(EXACT(O$4,$J89),IF(N89="",IF(OR(($K89=4),($K89=3),($K89=2),($K89=1)),INDEX(Calendario!$D$3:$H$55,MATCH(O$4,Calendario!$A$3:$A$55,0),MATCH($I89,Calendario!$D$2:$H$2,0)),"")),IF($K89=1,IF(AND(M89="",EXACT((O$4),(CONCATENATE(Calendario!$A$1," ",(MID($J89,8,2))+1)))),INDEX(Calendario!$D$3:$H$55,MATCH(O$4,Calendario!$A$3:$A$55,0),MATCH($I89,Calendario!$D$2:$H$2,0)),IF(N89="",IF(EXACT(($I89),(PROPER(TEXT(N$3,"dddd")))),INDEX(Calendario!$D$3:$H$55,MATCH(O$4,Calendario!$A$3:$A$55,0),MATCH($I89,Calendario!$D$2:$H$2,0)),""),INDEX(Calendario!$D$3:$H$55,MATCH(O$4,Calendario!$A$3:$A$55,0),MATCH($I89,Calendario!$D$2:$H$2,0)))),IF(EXACT($M$4,"Semana 1"),IF($K89=2,IF(N89="",IF(OR(($J89="Semana 1"),($J89="Semana 2"),($J89="Semana 3")),INDEX(Calendario!$D$3:$H$55,MATCH(O$4,Calendario!$A$3:$A$55,0),MATCH($I89,Calendario!$D$2:$H$2,0)),""),""),IF($K89=3,IF(AND((M89=""),(N89="")),IF(OR(($J89="Semana 1"),($J89="Semana 2"),($J89="Semana 3")),INDEX(Calendario!$D$3:$H$55,MATCH(O$4,Calendario!$A$3:$A$55,0),MATCH($I89,Calendario!$D$2:$H$2,0)),""),""),IF($K89=4,IF(AND((M89=""),(N89="")),IF(OR(($J89="Semana 1"),($J89="Semana 2"),($J89="Semana 3")),INDEX(Calendario!$D$3:$H$55,MATCH(O$4,Calendario!$A$3:$A$55,0),MATCH($I89,Calendario!$D$2:$H$2,0)),""),"")))),IF($K89=2,IF(N89="",IF(OR(($J89="Semana 1"),($J89="Semana 2")),INDEX(Calendario!$D$3:$H$55,MATCH(O$4,Calendario!$A$3:$A$55,0),MATCH($I89,Calendario!$D$2:$H$2,0)),""),""),IF($K89=3,IF(AND((M89=""),(N89="")),IF(OR(($J89="Semana 1"),($J89="Semana 2")),INDEX(Calendario!$D$3:$H$55,MATCH(O$4,Calendario!$A$3:$A$55,0),MATCH($I89,Calendario!$D$2:$H$2,0)),""),""),IF($K89=4,IF(AND((M89=""),(N89="")),IF(OR(($J89="Semana 1"),($J89="Semana 2")),INDEX(Calendario!$D$3:$H$55,MATCH(O$4,Calendario!$A$3:$A$55,0),MATCH($I89,Calendario!$D$2:$H$2,0)),""),""))))))))))</f>
        <v>44573</v>
      </c>
      <c r="P89" s="107">
        <f>IF(ISBLANK($I89),"",IF(EXACT(($I89),(PROPER(TEXT(P$3,"dddd")))),"",IF(OR(EXACT(($I89),PROPER(TEXT(P87,"dddd"))),(EXACT(($I89),PROPER(TEXT(P88,"dddd"))))),"",IF(EXACT(P$4,$J89),IF(O89="",IF(OR(($K89=4),($K89=3),($K89=2),($K89=1)),INDEX(Calendario!$D$3:$H$55,MATCH(P$4,Calendario!$A$3:$A$55,0),MATCH($I89,Calendario!$D$2:$H$2,0)),"")),IF($K89=1,IF(AND(M89="",EXACT((P$4),(CONCATENATE(Calendario!$A$1," ",(MID($J89,8,2))+1)))),INDEX(Calendario!$D$3:$H$55,MATCH(P$4,Calendario!$A$3:$A$55,0),MATCH($I89,Calendario!$D$2:$H$2,0)),IF(O89="",IF(EXACT(($I89),(PROPER(TEXT(O$3,"dddd")))),INDEX(Calendario!$D$3:$H$55,MATCH(P$4,Calendario!$A$3:$A$55,0),MATCH($I89,Calendario!$D$2:$H$2,0)),""),INDEX(Calendario!$D$3:$H$55,MATCH(P$4,Calendario!$A$3:$A$55,0),MATCH($I89,Calendario!$D$2:$H$2,0)))),IF(EXACT($M$4,"Semana 1"),IF($K89=2,IF(O89="",IF(OR(($J89="Semana 1"),($J89="Semana 2"),($J89="Semana 3"),($J89="Semana 4")),INDEX(Calendario!$D$3:$H$55,MATCH(P$4,Calendario!$A$3:$A$55,0),MATCH($I89,Calendario!$D$2:$H$2,0)),""),""),IF($K89=3,IF(AND((N89=""),(O89="")),IF(OR(($J89="Semana 1"),($J89="Semana 2"),($J89="Semana 3"),($J89="Semana 4")),INDEX(Calendario!$D$3:$H$55,MATCH(P$4,Calendario!$A$3:$A$55,0),MATCH($I89,Calendario!$D$2:$H$2,0)),""),""),IF($K89=4,IF(AND((M89=""),(N89=""),(O89="")),IF(OR(($J89="Semana 1"),($J89="Semana 2"),($J89="Semana 3"),($J89="Semana 4")),INDEX(Calendario!$D$3:$H$55,MATCH(P$4,Calendario!$A$3:$A$55,0),MATCH($I89,Calendario!$D$2:$H$2,0)),""),"")))),IF($K89=2,IF(O89="",IF(OR(($J89="Semana 1"),($J89="Semana 2"),($J89="Semana 3")),INDEX(Calendario!$D$3:$H$55,MATCH(P$4,Calendario!$A$3:$A$55,0),MATCH($I89,Calendario!$D$2:$H$2,0)),""),""),IF($K89=3,IF(AND((N89=""),(O89="")),IF(OR(($J89="Semana 1"),($J89="Semana 2"),($J89="Semana 3")),INDEX(Calendario!$D$3:$H$55,MATCH(P$4,Calendario!$A$3:$A$55,0),MATCH($I89,Calendario!$D$2:$H$2,0)),""),""),IF($K89=4,IF(AND((M89=""),(N89=""),(O89="")),IF(OR(($J89="Semana 1"),($J89="Semana 2"),($J89="Semana 3")),INDEX(Calendario!$D$3:$H$55,MATCH(P$4,Calendario!$A$3:$A$55,0),MATCH($I89,Calendario!$D$2:$H$2,0)),""),""))))))))))</f>
        <v>44580</v>
      </c>
      <c r="Q89" s="107">
        <f>IF(ISBLANK($I89),"",IF(EXACT(($I89),(PROPER(TEXT(Q$3,"dddd")))),"",IF(OR(EXACT(($I89),PROPER(TEXT(Q87,"dddd"))),(EXACT(($I89),PROPER(TEXT(Q88,"dddd"))))),"",IF(EXACT(Q$4,$J89),IF(P89="",IF(OR(($K89=4),($K89=3),($K89=2),($K89=1)),INDEX(Calendario!$D$3:$H$55,MATCH(Q$4,Calendario!$A$3:$A$55,0),MATCH($I89,Calendario!$D$2:$H$2,0)),"")),IF($K89=1,IF(AND(M89="",EXACT((Q$4),(CONCATENATE(Calendario!$A$1," ",(MID($J89,8,2))+1)))),INDEX(Calendario!$D$3:$H$55,MATCH(Q$4,Calendario!$A$3:$A$55,0),MATCH($I89,Calendario!$D$2:$H$2,0)),IF(P89="","",INDEX(Calendario!$D$3:$H$55,MATCH(Q$4,Calendario!$A$3:$A$55,0),MATCH($I89,Calendario!$D$2:$H$2,0)))),IF(EXACT($M$4,"Semana 1"),IF($K89=2,IF(P89="",IF(OR(($J89="Semana 1"),($J89="Semana 2"),($J89="Semana 3"),($J89="Semana 4"),($J89="Semana 5")),INDEX(Calendario!$D$3:$H$55,MATCH(Q$4,Calendario!$A$3:$A$55,0),MATCH($I89,Calendario!$D$2:$H$2,0)),""),""),IF($K89=3,IF(AND((O89=""),(P89="")),IF(OR(($J89="Semana 1"),($J89="Semana 2"),($J89="Semana 3"),($J89="Semana 4"),($J89="Semana 5")),INDEX(Calendario!$D$3:$H$55,MATCH(Q$4,Calendario!$A$3:$A$55,0),MATCH($I89,Calendario!$D$2:$H$2,0)),""),""),IF($K89=4,IF(AND((N89=""),(O89=""),(P89="")),IF(OR(($J89="Semana 1"),($J89="Semana 2"),($J89="Semana 3"),($J89="Semana 4"),($J89="Semana 5")),INDEX(Calendario!$D$3:$H$55,MATCH(Q$4,Calendario!$A$3:$A$55,0),MATCH($I89,Calendario!$D$2:$H$2,0)),""),"")))),IF($K89=2,IF(P89="",IF(OR(($J89="Semana 1"),($J89="Semana 2"),($J89="Semana 3"),($J89="Semana 4")),INDEX(Calendario!$D$3:$H$55,MATCH(Q$4,Calendario!$A$3:$A$55,0),MATCH($I89,Calendario!$D$2:$H$2,0)),""),""),IF($K89=3,IF(AND((O89=""),(P89="")),IF(OR(($J89="Semana 1"),($J89="Semana 2"),($J89="Semana 3"),($J89="Semana 4")),INDEX(Calendario!$D$3:$H$55,MATCH(Q$4,Calendario!$A$3:$A$55,0),MATCH($I89,Calendario!$D$2:$H$2,0)),""),""),IF($K89=4,IF(AND((N89=""),(O89=""),(P89="")),IF(OR(($J89="Semana 1"),($J89="Semana 2"),($J89="Semana 3"),($J89="Semana 4")),INDEX(Calendario!$D$3:$H$55,MATCH(Q$4,Calendario!$A$3:$A$55,0),MATCH($I89,Calendario!$D$2:$H$2,0)),""),""))))))))))</f>
        <v>44587</v>
      </c>
      <c r="R89" s="108">
        <f>IF(ISBLANK($I89),"",IF(EXACT(($I89),(PROPER(TEXT(R$3,"dddd")))),"",IF(OR(EXACT(($I89),PROPER(TEXT(R87,"dddd"))),(EXACT(($I89),PROPER(TEXT(R88,"dddd"))))),"",IF(EXACT(R$4,$J89),IF(Q89="",IF(OR(($K89=4),($K89=3),($K89=2),($K89=1)),INDEX(Calendario!$D$3:$H$55,MATCH(R$4,Calendario!$A$3:$A$55,0),MATCH($I89,Calendario!$D$2:$H$2,0)),"")),IF($K89=1,IF(AND(N89="",EXACT((R$4),(CONCATENATE(Calendario!$A$1," ",(MID($J89,8,2))+1)))),INDEX(Calendario!$D$3:$H$55,MATCH(R$4,Calendario!$A$3:$A$55,0),MATCH($I89,Calendario!$D$2:$H$2,0)),IF(Q89="","",INDEX(Calendario!$D$3:$H$55,MATCH(R$4,Calendario!$A$3:$A$55,0),MATCH($I89,Calendario!$D$2:$H$2,0)))),IF(EXACT($M$4,"Semana 1"),IF($K89=2,IF(Q89="",IF(OR(($J89="Semana 1"),($J89="Semana 2"),($J89="Semana 3"),($J89="Semana 4"),($J89="Semana 5"),($J89="Semana 6")),INDEX(Calendario!$D$3:$H$55,MATCH(R$4,Calendario!$A$3:$A$55,0),MATCH($I89,Calendario!$D$2:$H$2,0)),""),""),IF($K89=3,IF(AND((P89=""),(Q89="")),IF(OR(($J89="Semana 1"),($J89="Semana 2"),($J89="Semana 3"),($J89="Semana 4"),($J89="Semana 5"),($J89="Semana 6")),INDEX(Calendario!$D$3:$H$55,MATCH(R$4,Calendario!$A$3:$A$55,0),MATCH($I89,Calendario!$D$2:$H$2,0)),""),""),IF($K89=4,IF(AND((O89=""),(P89=""),(Q89="")),IF(OR(($J89="Semana 1"),($J89="Semana 2"),($J89="Semana 3"),($J89="Semana 4"),($J89="Semana 5"),($J89="Semana 6")),INDEX(Calendario!$D$3:$H$55,MATCH(R$4,Calendario!$A$3:$A$55,0),MATCH($I89,Calendario!$D$2:$H$2,0)),""),"")))),IF($K89=2,IF(Q89="",IF(OR(($J89="Semana 1"),($J89="Semana 2"),($J89="Semana 3"),($J89="Semana 4"),($J89="Semana 5")),INDEX(Calendario!$D$3:$H$55,MATCH(R$4,Calendario!$A$3:$A$55,0),MATCH($I89,Calendario!$D$2:$H$2,0)),""),""),IF($K89=3,IF(AND((P89=""),(Q89="")),IF(OR(($J89="Semana 1"),($J89="Semana 2"),($J89="Semana 3"),($J89="Semana 4"),($J89="Semana 5")),INDEX(Calendario!$D$3:$H$55,MATCH(R$4,Calendario!$A$3:$A$55,0),MATCH($I89,Calendario!$D$2:$H$2,0)),""),""),IF($K89=4,IF(AND((O89=""),(P89=""),(Q89="")),IF(OR(($J89="Semana 1"),($J89="Semana 2"),($J89="Semana 3"),($J89="Semana 4"),($J89="Semana 5")),INDEX(Calendario!$D$3:$H$55,MATCH(R$4,Calendario!$A$3:$A$55,0),MATCH($I89,Calendario!$D$2:$H$2,0)),""),""))))))))))</f>
        <v>44594</v>
      </c>
      <c r="S89" s="108">
        <f>IF(ISBLANK($I89),"",IF(EXACT(($I89),(PROPER(TEXT(S$3,"dddd")))),"",IF(OR(EXACT(($I89),PROPER(TEXT(S87,"dddd"))),(EXACT(($I89),PROPER(TEXT(S88,"dddd"))))),"",IF(EXACT(S$4,$J89),IF(R89="",IF(OR(($K89=4),($K89=3),($K89=2),($K89=1)),INDEX(Calendario!$D$3:$H$55,MATCH(S$4,Calendario!$A$3:$A$55,0),MATCH($I89,Calendario!$D$2:$H$2,0)),"")),IF($K89=1,IF(AND(O89="",EXACT((S$4),(CONCATENATE(Calendario!$A$1," ",(MID($J89,8,2))+1)))),INDEX(Calendario!$D$3:$H$55,MATCH(S$4,Calendario!$A$3:$A$55,0),MATCH($I89,Calendario!$D$2:$H$2,0)),IF(R89="",IF(EXACT(($I89),(PROPER(TEXT(R$3,"dddd")))),INDEX(Calendario!$D$3:$H$55,MATCH(S$4,Calendario!$A$3:$A$55,0),MATCH($I89,Calendario!$D$2:$H$2,0)),""),INDEX(Calendario!$D$3:$H$55,MATCH(S$4,Calendario!$A$3:$A$55,0),MATCH($I89,Calendario!$D$2:$H$2,0)))),IF(EXACT($M$4,"Semana 1"),IF($K89=2,IF(R89="",IF(OR(($J89="Semana 1"),($J89="Semana 2"),($J89="Semana 3"),($J89="Semana 4"),($J89="Semana 5"),($J89="Semana 6"),($J89="Semana 7")),INDEX(Calendario!$D$3:$H$55,MATCH(S$4,Calendario!$A$3:$A$55,0),MATCH($I89,Calendario!$D$2:$H$2,0)),""),""),IF($K89=3,IF(AND((Q89=""),(R89="")),IF(OR(($J89="Semana 1"),($J89="Semana 2"),($J89="Semana 3"),($J89="Semana 4"),($J89="Semana 5"),($J89="Semana 6"),($J89="Semana 7")),INDEX(Calendario!$D$3:$H$55,MATCH(S$4,Calendario!$A$3:$A$55,0),MATCH($I89,Calendario!$D$2:$H$2,0)),""),""),IF($K89=4,IF(AND((P89=""),(Q89=""),(R89="")),IF(OR(($J89="Semana 1"),($J89="Semana 2"),($J89="Semana 3"),($J89="Semana 4"),($J89="Semana 5"),($J89="Semana 6"),($J89="Semana 7")),INDEX(Calendario!$D$3:$H$55,MATCH(S$4,Calendario!$A$3:$A$55,0),MATCH($I89,Calendario!$D$2:$H$2,0)),""),"")))),IF($K89=2,IF(R89="",IF(OR(($J89="Semana 1"),($J89="Semana 2"),($J89="Semana 3"),($J89="Semana 4"),($J89="Semana 5"),($J89="Semana 6")),INDEX(Calendario!$D$3:$H$55,MATCH(S$4,Calendario!$A$3:$A$55,0),MATCH($I89,Calendario!$D$2:$H$2,0)),""),""),IF($K89=3,IF(AND((Q89=""),(R89="")),IF(OR(($J89="Semana 1"),($J89="Semana 2"),($J89="Semana 3"),($J89="Semana 4"),($J89="Semana 5"),($J89="Semana 6")),INDEX(Calendario!$D$3:$H$55,MATCH(S$4,Calendario!$A$3:$A$55,0),MATCH($I89,Calendario!$D$2:$H$2,0)),""),""),IF($K89=4,IF(AND((P89=""),(Q89=""),(R89="")),IF(OR(($J89="Semana 1"),($J89="Semana 2"),($J89="Semana 3"),($J89="Semana 4"),($J89="Semana 5"),($J89="Semana 6")),INDEX(Calendario!$D$3:$H$55,MATCH(S$4,Calendario!$A$3:$A$55,0),MATCH($I89,Calendario!$D$2:$H$2,0)),""),""))))))))))</f>
        <v>44601</v>
      </c>
      <c r="T89" s="108">
        <f>IF(ISBLANK($I89),"",IF(EXACT(($I89),(PROPER(TEXT(T$3,"dddd")))),"",IF(OR(EXACT(($I89),PROPER(TEXT(T87,"dddd"))),(EXACT(($I89),PROPER(TEXT(T88,"dddd"))))),"",IF(EXACT(T$4,$J89),IF(S89="",IF(OR(($K89=4),($K89=3),($K89=2),($K89=1)),INDEX(Calendario!$D$3:$H$55,MATCH(T$4,Calendario!$A$3:$A$55,0),MATCH($I89,Calendario!$D$2:$H$2,0)),"")),IF($K89=1,IF(AND(P89="",EXACT((T$4),(CONCATENATE(Calendario!$A$1," ",(MID($J89,8,2))+1)))),INDEX(Calendario!$D$3:$H$55,MATCH(T$4,Calendario!$A$3:$A$55,0),MATCH($I89,Calendario!$D$2:$H$2,0)),IF(S89="",IF(EXACT(($I89),(PROPER(TEXT(S$3,"dddd")))),INDEX(Calendario!$D$3:$H$55,MATCH(T$4,Calendario!$A$3:$A$55,0),MATCH($I89,Calendario!$D$2:$H$2,0)),""),INDEX(Calendario!$D$3:$H$55,MATCH(T$4,Calendario!$A$3:$A$55,0),MATCH($I89,Calendario!$D$2:$H$2,0)))),IF(EXACT($M$4,"Semana 1"),IF($K89=2,IF(S89="",IF(OR(($J89="Semana 1"),($J89="Semana 2"),($J89="Semana 3"),($J89="Semana 4"),($J89="Semana 5"),($J89="Semana 6"),($J89="Semana 7"),($J89="Semana 8")),INDEX(Calendario!$D$3:$H$55,MATCH(T$4,Calendario!$A$3:$A$55,0),MATCH($I89,Calendario!$D$2:$H$2,0)),""),""),IF($K89=3,IF(AND((R89=""),(S89="")),IF(OR(($J89="Semana 1"),($J89="Semana 2"),($J89="Semana 3"),($J89="Semana 4"),($J89="Semana 5"),($J89="Semana 6"),($J89="Semana 7"),($J89="Semana 8")),INDEX(Calendario!$D$3:$H$55,MATCH(T$4,Calendario!$A$3:$A$55,0),MATCH($I89,Calendario!$D$2:$H$2,0)),""),""),IF($K89=4,IF(AND((Q89=""),(R89=""),(S89="")),IF(OR(($J89="Semana 1"),($J89="Semana 2"),($J89="Semana 3"),($J89="Semana 4"),($J89="Semana 5"),($J89="Semana 6"),($J89="Semana 7"),($J89="Semana 8")),INDEX(Calendario!$D$3:$H$55,MATCH(T$4,Calendario!$A$3:$A$55,0),MATCH($I89,Calendario!$D$2:$H$2,0)),""),"")))),IF($K89=2,IF(S89="",IF(OR(($J89="Semana 1"),($J89="Semana 2"),($J89="Semana 3"),($J89="Semana 4"),($J89="Semana 5"),($J89="Semana 6"),($J89="Semana 7")),INDEX(Calendario!$D$3:$H$55,MATCH(T$4,Calendario!$A$3:$A$55,0),MATCH($I89,Calendario!$D$2:$H$2,0)),""),""),IF($K89=3,IF(AND((R89=""),(S89="")),IF(OR(($J89="Semana 1"),($J89="Semana 2"),($J89="Semana 3"),($J89="Semana 4"),($J89="Semana 5"),($J89="Semana 6"),($J89="Semana 7")),INDEX(Calendario!$D$3:$H$55,MATCH(T$4,Calendario!$A$3:$A$55,0),MATCH($I89,Calendario!$D$2:$H$2,0)),""),""),IF($K89=4,IF(AND((Q89=""),(R89=""),(S89="")),IF(OR(($J89="Semana 1"),($J89="Semana 2"),($J89="Semana 3"),($J89="Semana 4"),($J89="Semana 5"),($J89="Semana 6"),($J89="Semana 7")),INDEX(Calendario!$D$3:$H$55,MATCH(T$4,Calendario!$A$3:$A$55,0),MATCH($I89,Calendario!$D$2:$H$2,0)),""),""))))))))))</f>
        <v>44608</v>
      </c>
      <c r="U89" s="108">
        <f>IF(ISBLANK($I89),"",IF(OR(EXACT(($I89),PROPER(TEXT(U88,"dddd"))),(EXACT(($I89),PROPER(TEXT(U87,"dddd"))))),"",IF(EXACT(($I89),(PROPER(TEXT(U$3,"dddd")))),"",IF($K89=1,INDEX(Calendario!$D$3:$H$55,MATCH(U$4,Calendario!$A$3:$A$55,0),MATCH($I89,Calendario!$D$2:$H$2,0)),IF($K89=2,IF(T89="",INDEX(Calendario!$D$3:$H$55,MATCH(U$4,Calendario!$A$3:$A$55,0),MATCH($I89,Calendario!$D$2:$H$2,0)),""),IF($K89=3,IF(AND((S89=""),(T89="")),INDEX(Calendario!$D$3:$H$55,MATCH(U$4,Calendario!$A$3:$A$55,0),MATCH($I89,Calendario!$D$2:$H$2,0)),""),IF($K89=4,IF(AND((R89=""),(S89=""),(T89="")),INDEX(Calendario!$D$3:$H$55,MATCH(U$4,Calendario!$A$3:$A$55,0),MATCH($I89,Calendario!$D$2:$H$2,0)),""))))))))</f>
        <v>44615</v>
      </c>
      <c r="V89" s="107">
        <f>IF(ISBLANK($I89),"",IF(OR(EXACT(($I89),PROPER(TEXT(V88,"dddd"))),(EXACT(($I89),PROPER(TEXT(V87,"dddd"))))),"",IF(EXACT(($I89),(PROPER(TEXT(V$3,"dddd")))),"",IF($K89=1,INDEX(Calendario!$D$3:$H$55,MATCH(V$4,Calendario!$A$3:$A$55,0),MATCH($I89,Calendario!$D$2:$H$2,0)),IF($K89=2,IF(U89="",INDEX(Calendario!$D$3:$H$55,MATCH(V$4,Calendario!$A$3:$A$55,0),MATCH($I89,Calendario!$D$2:$H$2,0)),""),IF($K89=3,IF(AND((T89=""),(U89="")),INDEX(Calendario!$D$3:$H$55,MATCH(V$4,Calendario!$A$3:$A$55,0),MATCH($I89,Calendario!$D$2:$H$2,0)),""),IF($K89=4,IF(AND((S89=""),(T89=""),(U89="")),INDEX(Calendario!$D$3:$H$55,MATCH(V$4,Calendario!$A$3:$A$55,0),MATCH($I89,Calendario!$D$2:$H$2,0)),""))))))))</f>
        <v>44622</v>
      </c>
      <c r="W89" s="107">
        <f>IF(ISBLANK($I89),"",IF(OR(EXACT(($I89),PROPER(TEXT(W88,"dddd"))),(EXACT(($I89),PROPER(TEXT(W87,"dddd"))))),"",IF(EXACT(($I89),(PROPER(TEXT(W$3,"dddd")))),"",IF($K89=1,INDEX(Calendario!$D$3:$H$55,MATCH(W$4,Calendario!$A$3:$A$55,0),MATCH($I89,Calendario!$D$2:$H$2,0)),IF($K89=2,IF(V89="",INDEX(Calendario!$D$3:$H$55,MATCH(W$4,Calendario!$A$3:$A$55,0),MATCH($I89,Calendario!$D$2:$H$2,0)),""),IF($K89=3,IF(AND((U89=""),(V89="")),INDEX(Calendario!$D$3:$H$55,MATCH(W$4,Calendario!$A$3:$A$55,0),MATCH($I89,Calendario!$D$2:$H$2,0)),""),IF($K89=4,IF(AND((T89=""),(U89=""),(V89="")),INDEX(Calendario!$D$3:$H$55,MATCH(W$4,Calendario!$A$3:$A$55,0),MATCH($I89,Calendario!$D$2:$H$2,0)),""))))))))</f>
        <v>44629</v>
      </c>
      <c r="X89" s="107">
        <f>IF(ISBLANK($I89),"",IF(OR(EXACT(($I89),PROPER(TEXT(X88,"dddd"))),(EXACT(($I89),PROPER(TEXT(X87,"dddd"))))),"",IF(EXACT(($I89),(PROPER(TEXT(X$3,"dddd")))),"",IF($K89=1,INDEX(Calendario!$D$3:$H$55,MATCH(X$4,Calendario!$A$3:$A$55,0),MATCH($I89,Calendario!$D$2:$H$2,0)),IF($K89=2,IF(W89="",INDEX(Calendario!$D$3:$H$55,MATCH(X$4,Calendario!$A$3:$A$55,0),MATCH($I89,Calendario!$D$2:$H$2,0)),""),IF($K89=3,IF(AND((V89=""),(W89="")),INDEX(Calendario!$D$3:$H$55,MATCH(X$4,Calendario!$A$3:$A$55,0),MATCH($I89,Calendario!$D$2:$H$2,0)),""),IF($K89=4,IF(AND((U89=""),(V89=""),(W89="")),INDEX(Calendario!$D$3:$H$55,MATCH(X$4,Calendario!$A$3:$A$55,0),MATCH($I89,Calendario!$D$2:$H$2,0)),""))))))))</f>
        <v>44636</v>
      </c>
      <c r="Y89" s="107">
        <f>IF(ISBLANK($I89),"",IF(OR(EXACT(($I89),PROPER(TEXT(Y88,"dddd"))),(EXACT(($I89),PROPER(TEXT(Y87,"dddd"))))),"",IF(EXACT(($I89),(PROPER(TEXT(Y$3,"dddd")))),"",IF($K89=1,INDEX(Calendario!$D$3:$H$55,MATCH(Y$4,Calendario!$A$3:$A$55,0),MATCH($I89,Calendario!$D$2:$H$2,0)),IF($K89=2,IF(X89="",INDEX(Calendario!$D$3:$H$55,MATCH(Y$4,Calendario!$A$3:$A$55,0),MATCH($I89,Calendario!$D$2:$H$2,0)),""),IF($K89=3,IF(AND((W89=""),(X89="")),INDEX(Calendario!$D$3:$H$55,MATCH(Y$4,Calendario!$A$3:$A$55,0),MATCH($I89,Calendario!$D$2:$H$2,0)),""),IF($K89=4,IF(AND((V89=""),(W89=""),(X89="")),INDEX(Calendario!$D$3:$H$55,MATCH(Y$4,Calendario!$A$3:$A$55,0),MATCH($I89,Calendario!$D$2:$H$2,0)),""))))))))</f>
        <v>44643</v>
      </c>
      <c r="Z89" s="107">
        <f>IF(ISBLANK($I89),"",IF(OR(EXACT(($I89),PROPER(TEXT(Z88,"dddd"))),(EXACT(($I89),PROPER(TEXT(Z87,"dddd"))))),"",IF(EXACT(($I89),(PROPER(TEXT(Z$3,"dddd")))),"",IF($K89=1,INDEX(Calendario!$D$3:$H$55,MATCH(Z$4,Calendario!$A$3:$A$55,0),MATCH($I89,Calendario!$D$2:$H$2,0)),IF($K89=2,IF(Y89="",INDEX(Calendario!$D$3:$H$55,MATCH(Z$4,Calendario!$A$3:$A$55,0),MATCH($I89,Calendario!$D$2:$H$2,0)),""),IF($K89=3,IF(AND((X89=""),(Y89="")),INDEX(Calendario!$D$3:$H$55,MATCH(Z$4,Calendario!$A$3:$A$55,0),MATCH($I89,Calendario!$D$2:$H$2,0)),""),IF($K89=4,IF(AND((W89=""),(X89=""),(Y89="")),INDEX(Calendario!$D$3:$H$55,MATCH(Z$4,Calendario!$A$3:$A$55,0),MATCH($I89,Calendario!$D$2:$H$2,0)),""))))))))</f>
        <v>44650</v>
      </c>
      <c r="AA89" s="108">
        <f>IF(ISBLANK($I89),"",IF(OR(EXACT(($I89),PROPER(TEXT(AA88,"dddd"))),(EXACT(($I89),PROPER(TEXT(AA87,"dddd"))))),"",IF(EXACT(($I89),(PROPER(TEXT(AA$3,"dddd")))),"",IF($K89=1,INDEX(Calendario!$D$3:$H$55,MATCH(AA$4,Calendario!$A$3:$A$55,0),MATCH($I89,Calendario!$D$2:$H$2,0)),IF($K89=2,IF(Z89="",INDEX(Calendario!$D$3:$H$55,MATCH(AA$4,Calendario!$A$3:$A$55,0),MATCH($I89,Calendario!$D$2:$H$2,0)),""),IF($K89=3,IF(AND((Y89=""),(Z89="")),INDEX(Calendario!$D$3:$H$55,MATCH(AA$4,Calendario!$A$3:$A$55,0),MATCH($I89,Calendario!$D$2:$H$2,0)),""),IF($K89=4,IF(AND((X89=""),(Y89=""),(Z89="")),INDEX(Calendario!$D$3:$H$55,MATCH(AA$4,Calendario!$A$3:$A$55,0),MATCH($I89,Calendario!$D$2:$H$2,0)),""))))))))</f>
        <v>44657</v>
      </c>
      <c r="AB89" s="108">
        <f>IF(ISBLANK($I89),"",IF(OR(EXACT(($I89),PROPER(TEXT(AB88,"dddd"))),(EXACT(($I89),PROPER(TEXT(AB87,"dddd"))))),"",IF(EXACT(($I89),(PROPER(TEXT(AB$3,"dddd")))),"",IF($K89=1,INDEX(Calendario!$D$3:$H$55,MATCH(AB$4,Calendario!$A$3:$A$55,0),MATCH($I89,Calendario!$D$2:$H$2,0)),IF($K89=2,IF(AA89="",INDEX(Calendario!$D$3:$H$55,MATCH(AB$4,Calendario!$A$3:$A$55,0),MATCH($I89,Calendario!$D$2:$H$2,0)),""),IF($K89=3,IF(AND((Z89=""),(AA89="")),INDEX(Calendario!$D$3:$H$55,MATCH(AB$4,Calendario!$A$3:$A$55,0),MATCH($I89,Calendario!$D$2:$H$2,0)),""),IF($K89=4,IF(AND((Y89=""),(Z89=""),(AA89="")),INDEX(Calendario!$D$3:$H$55,MATCH(AB$4,Calendario!$A$3:$A$55,0),MATCH($I89,Calendario!$D$2:$H$2,0)),""))))))))</f>
        <v>44664</v>
      </c>
      <c r="AC89" s="108">
        <f>IF(ISBLANK($I89),"",IF(OR(EXACT(($I89),PROPER(TEXT(AC88,"dddd"))),(EXACT(($I89),PROPER(TEXT(AC87,"dddd"))))),"",IF(EXACT(($I89),(PROPER(TEXT(AC$3,"dddd")))),"",IF($K89=1,INDEX(Calendario!$D$3:$H$55,MATCH(AC$4,Calendario!$A$3:$A$55,0),MATCH($I89,Calendario!$D$2:$H$2,0)),IF($K89=2,IF(AB89="",INDEX(Calendario!$D$3:$H$55,MATCH(AC$4,Calendario!$A$3:$A$55,0),MATCH($I89,Calendario!$D$2:$H$2,0)),""),IF($K89=3,IF(AND((AA89=""),(AB89="")),INDEX(Calendario!$D$3:$H$55,MATCH(AC$4,Calendario!$A$3:$A$55,0),MATCH($I89,Calendario!$D$2:$H$2,0)),""),IF($K89=4,IF(AND((Z89=""),(AA89=""),(AB89="")),INDEX(Calendario!$D$3:$H$55,MATCH(AC$4,Calendario!$A$3:$A$55,0),MATCH($I89,Calendario!$D$2:$H$2,0)),""))))))))</f>
        <v>44671</v>
      </c>
      <c r="AD89" s="108">
        <f>IF(ISBLANK($I89),"",IF(OR(EXACT(($I89),PROPER(TEXT(AD88,"dddd"))),(EXACT(($I89),PROPER(TEXT(AD87,"dddd"))))),"",IF(EXACT(($I89),(PROPER(TEXT(AD$3,"dddd")))),"",IF($K89=1,INDEX(Calendario!$D$3:$H$55,MATCH(AD$4,Calendario!$A$3:$A$55,0),MATCH($I89,Calendario!$D$2:$H$2,0)),IF($K89=2,IF(AC89="",INDEX(Calendario!$D$3:$H$55,MATCH(AD$4,Calendario!$A$3:$A$55,0),MATCH($I89,Calendario!$D$2:$H$2,0)),""),IF($K89=3,IF(AND((AB89=""),(AC89="")),INDEX(Calendario!$D$3:$H$55,MATCH(AD$4,Calendario!$A$3:$A$55,0),MATCH($I89,Calendario!$D$2:$H$2,0)),""),IF($K89=4,IF(AND((AA89=""),(AB89=""),(AC89="")),INDEX(Calendario!$D$3:$H$55,MATCH(AD$4,Calendario!$A$3:$A$55,0),MATCH($I89,Calendario!$D$2:$H$2,0)),""))))))))</f>
        <v>44678</v>
      </c>
      <c r="AE89" s="107">
        <f>IF(ISBLANK($I89),"",IF(OR(EXACT(($I89),PROPER(TEXT(AE88,"dddd"))),(EXACT(($I89),PROPER(TEXT(AE87,"dddd"))))),"",IF(EXACT(($I89),(PROPER(TEXT(AE$3,"dddd")))),"",IF($K89=1,INDEX(Calendario!$D$3:$H$55,MATCH(AE$4,Calendario!$A$3:$A$55,0),MATCH($I89,Calendario!$D$2:$H$2,0)),IF($K89=2,IF(AD89="",INDEX(Calendario!$D$3:$H$55,MATCH(AE$4,Calendario!$A$3:$A$55,0),MATCH($I89,Calendario!$D$2:$H$2,0)),""),IF($K89=3,IF(AND((AC89=""),(AD89="")),INDEX(Calendario!$D$3:$H$55,MATCH(AE$4,Calendario!$A$3:$A$55,0),MATCH($I89,Calendario!$D$2:$H$2,0)),""),IF($K89=4,IF(AND((AB89=""),(AC89=""),(AD89="")),INDEX(Calendario!$D$3:$H$55,MATCH(AE$4,Calendario!$A$3:$A$55,0),MATCH($I89,Calendario!$D$2:$H$2,0)),""))))))))</f>
        <v>44685</v>
      </c>
      <c r="AF89" s="107">
        <f>IF(ISBLANK($I89),"",IF(OR(EXACT(($I89),PROPER(TEXT(AF88,"dddd"))),(EXACT(($I89),PROPER(TEXT(AF87,"dddd"))))),"",IF(EXACT(($I89),(PROPER(TEXT(AF$3,"dddd")))),"",IF($K89=1,INDEX(Calendario!$D$3:$H$55,MATCH(AF$4,Calendario!$A$3:$A$55,0),MATCH($I89,Calendario!$D$2:$H$2,0)),IF($K89=2,IF(AE89="",INDEX(Calendario!$D$3:$H$55,MATCH(AF$4,Calendario!$A$3:$A$55,0),MATCH($I89,Calendario!$D$2:$H$2,0)),""),IF($K89=3,IF(AND((AD89=""),(AE89="")),INDEX(Calendario!$D$3:$H$55,MATCH(AF$4,Calendario!$A$3:$A$55,0),MATCH($I89,Calendario!$D$2:$H$2,0)),""),IF($K89=4,IF(AND((AC89=""),(AD89=""),(AE89="")),INDEX(Calendario!$D$3:$H$55,MATCH(AF$4,Calendario!$A$3:$A$55,0),MATCH($I89,Calendario!$D$2:$H$2,0)),""))))))))</f>
        <v>44692</v>
      </c>
      <c r="AG89" s="107">
        <f>IF(ISBLANK($I89),"",IF(OR(EXACT(($I89),PROPER(TEXT(AG88,"dddd"))),(EXACT(($I89),PROPER(TEXT(AG87,"dddd"))))),"",IF(EXACT(($I89),(PROPER(TEXT(AG$3,"dddd")))),"",IF($K89=1,INDEX(Calendario!$D$3:$H$55,MATCH(AG$4,Calendario!$A$3:$A$55,0),MATCH($I89,Calendario!$D$2:$H$2,0)),IF($K89=2,IF(AF89="",INDEX(Calendario!$D$3:$H$55,MATCH(AG$4,Calendario!$A$3:$A$55,0),MATCH($I89,Calendario!$D$2:$H$2,0)),""),IF($K89=3,IF(AND((AE89=""),(AF89="")),INDEX(Calendario!$D$3:$H$55,MATCH(AG$4,Calendario!$A$3:$A$55,0),MATCH($I89,Calendario!$D$2:$H$2,0)),""),IF($K89=4,IF(AND((AD89=""),(AE89=""),(AF89="")),INDEX(Calendario!$D$3:$H$55,MATCH(AG$4,Calendario!$A$3:$A$55,0),MATCH($I89,Calendario!$D$2:$H$2,0)),""))))))))</f>
        <v>44699</v>
      </c>
      <c r="AH89" s="107">
        <f>IF(ISBLANK($I89),"",IF(OR(EXACT(($I89),PROPER(TEXT(AH88,"dddd"))),(EXACT(($I89),PROPER(TEXT(AH87,"dddd"))))),"",IF(EXACT(($I89),(PROPER(TEXT(AH$3,"dddd")))),"",IF($K89=1,INDEX(Calendario!$D$3:$H$55,MATCH(AH$4,Calendario!$A$3:$A$55,0),MATCH($I89,Calendario!$D$2:$H$2,0)),IF($K89=2,IF(AG89="",INDEX(Calendario!$D$3:$H$55,MATCH(AH$4,Calendario!$A$3:$A$55,0),MATCH($I89,Calendario!$D$2:$H$2,0)),""),IF($K89=3,IF(AND((AF89=""),(AG89="")),INDEX(Calendario!$D$3:$H$55,MATCH(AH$4,Calendario!$A$3:$A$55,0),MATCH($I89,Calendario!$D$2:$H$2,0)),""),IF($K89=4,IF(AND((AE89=""),(AF89=""),(AG89="")),INDEX(Calendario!$D$3:$H$55,MATCH(AH$4,Calendario!$A$3:$A$55,0),MATCH($I89,Calendario!$D$2:$H$2,0)),""))))))))</f>
        <v>44706</v>
      </c>
      <c r="AI89" s="108">
        <f>IF(ISBLANK($I89),"",IF(OR(EXACT(($I89),PROPER(TEXT(AI88,"dddd"))),(EXACT(($I89),PROPER(TEXT(AI87,"dddd"))))),"",IF(EXACT(($I89),(PROPER(TEXT(AI$3,"dddd")))),"",IF($K89=1,INDEX(Calendario!$D$3:$H$55,MATCH(AI$4,Calendario!$A$3:$A$55,0),MATCH($I89,Calendario!$D$2:$H$2,0)),IF($K89=2,IF(AH89="",INDEX(Calendario!$D$3:$H$55,MATCH(AI$4,Calendario!$A$3:$A$55,0),MATCH($I89,Calendario!$D$2:$H$2,0)),""),IF($K89=3,IF(AND((AG89=""),(AH89="")),INDEX(Calendario!$D$3:$H$55,MATCH(AI$4,Calendario!$A$3:$A$55,0),MATCH($I89,Calendario!$D$2:$H$2,0)),""),IF($K89=4,IF(AND((AF89=""),(AG89=""),(AH89="")),INDEX(Calendario!$D$3:$H$55,MATCH(AI$4,Calendario!$A$3:$A$55,0),MATCH($I89,Calendario!$D$2:$H$2,0)),""))))))))</f>
        <v>44713</v>
      </c>
      <c r="AJ89" s="108">
        <f>IF(ISBLANK($I89),"",IF(OR(EXACT(($I89),PROPER(TEXT(AJ88,"dddd"))),(EXACT(($I89),PROPER(TEXT(AJ87,"dddd"))))),"",IF(EXACT(($I89),(PROPER(TEXT(AJ$3,"dddd")))),"",IF($K89=1,INDEX(Calendario!$D$3:$H$55,MATCH(AJ$4,Calendario!$A$3:$A$55,0),MATCH($I89,Calendario!$D$2:$H$2,0)),IF($K89=2,IF(AI89="",INDEX(Calendario!$D$3:$H$55,MATCH(AJ$4,Calendario!$A$3:$A$55,0),MATCH($I89,Calendario!$D$2:$H$2,0)),""),IF($K89=3,IF(AND((AH89=""),(AI89="")),INDEX(Calendario!$D$3:$H$55,MATCH(AJ$4,Calendario!$A$3:$A$55,0),MATCH($I89,Calendario!$D$2:$H$2,0)),""),IF($K89=4,IF(AND((AG89=""),(AH89=""),(AI89="")),INDEX(Calendario!$D$3:$H$55,MATCH(AJ$4,Calendario!$A$3:$A$55,0),MATCH($I89,Calendario!$D$2:$H$2,0)),""))))))))</f>
        <v>44720</v>
      </c>
      <c r="AK89" s="108">
        <f>IF(ISBLANK($I89),"",IF(OR(EXACT(($I89),PROPER(TEXT(AK88,"dddd"))),(EXACT(($I89),PROPER(TEXT(AK87,"dddd"))))),"",IF(EXACT(($I89),(PROPER(TEXT(AK$3,"dddd")))),"",IF($K89=1,INDEX(Calendario!$D$3:$H$55,MATCH(AK$4,Calendario!$A$3:$A$55,0),MATCH($I89,Calendario!$D$2:$H$2,0)),IF($K89=2,IF(AJ89="",INDEX(Calendario!$D$3:$H$55,MATCH(AK$4,Calendario!$A$3:$A$55,0),MATCH($I89,Calendario!$D$2:$H$2,0)),""),IF($K89=3,IF(AND((AI89=""),(AJ89="")),INDEX(Calendario!$D$3:$H$55,MATCH(AK$4,Calendario!$A$3:$A$55,0),MATCH($I89,Calendario!$D$2:$H$2,0)),""),IF($K89=4,IF(AND((AH89=""),(AI89=""),(AJ89="")),INDEX(Calendario!$D$3:$H$55,MATCH(AK$4,Calendario!$A$3:$A$55,0),MATCH($I89,Calendario!$D$2:$H$2,0)),""))))))))</f>
        <v>44727</v>
      </c>
      <c r="AL89" s="108">
        <f>IF(ISBLANK($I89),"",IF(OR(EXACT(($I89),PROPER(TEXT(AL88,"dddd"))),(EXACT(($I89),PROPER(TEXT(AL87,"dddd"))))),"",IF(EXACT(($I89),(PROPER(TEXT(AL$3,"dddd")))),"",IF($K89=1,INDEX(Calendario!$D$3:$H$55,MATCH(AL$4,Calendario!$A$3:$A$55,0),MATCH($I89,Calendario!$D$2:$H$2,0)),IF($K89=2,IF(AK89="",INDEX(Calendario!$D$3:$H$55,MATCH(AL$4,Calendario!$A$3:$A$55,0),MATCH($I89,Calendario!$D$2:$H$2,0)),""),IF($K89=3,IF(AND((AJ89=""),(AK89="")),INDEX(Calendario!$D$3:$H$55,MATCH(AL$4,Calendario!$A$3:$A$55,0),MATCH($I89,Calendario!$D$2:$H$2,0)),""),IF($K89=4,IF(AND((AI89=""),(AJ89=""),(AK89="")),INDEX(Calendario!$D$3:$H$55,MATCH(AL$4,Calendario!$A$3:$A$55,0),MATCH($I89,Calendario!$D$2:$H$2,0)),""))))))))</f>
        <v>44734</v>
      </c>
      <c r="AM89" s="108">
        <f>IF(ISBLANK($I89),"",IF(OR(EXACT(($I89),PROPER(TEXT(AM88,"dddd"))),(EXACT(($I89),PROPER(TEXT(AM87,"dddd"))))),"",IF(EXACT(($I89),(PROPER(TEXT(AM$3,"dddd")))),"",IF($K89=1,INDEX(Calendario!$D$3:$H$55,MATCH(AM$4,Calendario!$A$3:$A$55,0),MATCH($I89,Calendario!$D$2:$H$2,0)),IF($K89=2,IF(AL89="",INDEX(Calendario!$D$3:$H$55,MATCH(AM$4,Calendario!$A$3:$A$55,0),MATCH($I89,Calendario!$D$2:$H$2,0)),""),IF($K89=3,IF(AND((AK89=""),(AL89="")),INDEX(Calendario!$D$3:$H$55,MATCH(AM$4,Calendario!$A$3:$A$55,0),MATCH($I89,Calendario!$D$2:$H$2,0)),""),IF($K89=4,IF(AND((AJ89=""),(AK89=""),(AL89="")),INDEX(Calendario!$D$3:$H$55,MATCH(AM$4,Calendario!$A$3:$A$55,0),MATCH($I89,Calendario!$D$2:$H$2,0)),""))))))))</f>
        <v>44741</v>
      </c>
      <c r="AN89" s="107">
        <f>IF(ISBLANK($I89),"",IF(OR(EXACT(($I89),PROPER(TEXT(AN88,"dddd"))),(EXACT(($I89),PROPER(TEXT(AN87,"dddd"))))),"",IF(EXACT(($I89),(PROPER(TEXT(AN$3,"dddd")))),"",IF($K89=1,INDEX(Calendario!$D$3:$H$55,MATCH(AN$4,Calendario!$A$3:$A$55,0),MATCH($I89,Calendario!$D$2:$H$2,0)),IF($K89=2,IF(AM89="",INDEX(Calendario!$D$3:$H$55,MATCH(AN$4,Calendario!$A$3:$A$55,0),MATCH($I89,Calendario!$D$2:$H$2,0)),""),IF($K89=3,IF(AND((AL89=""),(AM89="")),INDEX(Calendario!$D$3:$H$55,MATCH(AN$4,Calendario!$A$3:$A$55,0),MATCH($I89,Calendario!$D$2:$H$2,0)),""),IF($K89=4,IF(AND((AK89=""),(AL89=""),(AM89="")),INDEX(Calendario!$D$3:$H$55,MATCH(AN$4,Calendario!$A$3:$A$55,0),MATCH($I89,Calendario!$D$2:$H$2,0)),""))))))))</f>
        <v>44748</v>
      </c>
      <c r="AO89" s="107">
        <f>IF(ISBLANK($I89),"",IF(OR(EXACT(($I89),PROPER(TEXT(AO88,"dddd"))),(EXACT(($I89),PROPER(TEXT(AO87,"dddd"))))),"",IF(EXACT(($I89),(PROPER(TEXT(AO$3,"dddd")))),"",IF($K89=1,INDEX(Calendario!$D$3:$H$55,MATCH(AO$4,Calendario!$A$3:$A$55,0),MATCH($I89,Calendario!$D$2:$H$2,0)),IF($K89=2,IF(AN89="",INDEX(Calendario!$D$3:$H$55,MATCH(AO$4,Calendario!$A$3:$A$55,0),MATCH($I89,Calendario!$D$2:$H$2,0)),""),IF($K89=3,IF(AND((AM89=""),(AN89="")),INDEX(Calendario!$D$3:$H$55,MATCH(AO$4,Calendario!$A$3:$A$55,0),MATCH($I89,Calendario!$D$2:$H$2,0)),""),IF($K89=4,IF(AND((AL89=""),(AM89=""),(AN89="")),INDEX(Calendario!$D$3:$H$55,MATCH(AO$4,Calendario!$A$3:$A$55,0),MATCH($I89,Calendario!$D$2:$H$2,0)),""))))))))</f>
        <v>44755</v>
      </c>
      <c r="AP89" s="107" t="str">
        <f>IF(ISBLANK($I89),"",IF(OR(EXACT(($I89),PROPER(TEXT(AP88,"dddd"))),(EXACT(($I89),PROPER(TEXT(AP87,"dddd"))))),"",IF(EXACT(($I89),(PROPER(TEXT(AP$3,"dddd")))),"",IF($K89=1,INDEX(Calendario!$D$3:$H$55,MATCH(AP$4,Calendario!$A$3:$A$55,0),MATCH($I89,Calendario!$D$2:$H$2,0)),IF($K89=2,IF(AO89="",INDEX(Calendario!$D$3:$H$55,MATCH(AP$4,Calendario!$A$3:$A$55,0),MATCH($I89,Calendario!$D$2:$H$2,0)),""),IF($K89=3,IF(AND((AN89=""),(AO89="")),INDEX(Calendario!$D$3:$H$55,MATCH(AP$4,Calendario!$A$3:$A$55,0),MATCH($I89,Calendario!$D$2:$H$2,0)),""),IF($K89=4,IF(AND((AM89=""),(AN89=""),(AO89="")),INDEX(Calendario!$D$3:$H$55,MATCH(AP$4,Calendario!$A$3:$A$55,0),MATCH($I89,Calendario!$D$2:$H$2,0)),""))))))))</f>
        <v/>
      </c>
      <c r="AQ89" s="107">
        <f>IF(ISBLANK($I89),"",IF(OR(EXACT(($I89),PROPER(TEXT(AQ88,"dddd"))),(EXACT(($I89),PROPER(TEXT(AQ87,"dddd"))))),"",IF(EXACT(($I89),(PROPER(TEXT(AQ$3,"dddd")))),"",IF($K89=1,INDEX(Calendario!$D$3:$H$55,MATCH(AQ$4,Calendario!$A$3:$A$55,0),MATCH($I89,Calendario!$D$2:$H$2,0)),IF($K89=2,IF(AP89="",INDEX(Calendario!$D$3:$H$55,MATCH(AQ$4,Calendario!$A$3:$A$55,0),MATCH($I89,Calendario!$D$2:$H$2,0)),""),IF($K89=3,IF(AND((AO89=""),(AP89="")),INDEX(Calendario!$D$3:$H$55,MATCH(AQ$4,Calendario!$A$3:$A$55,0),MATCH($I89,Calendario!$D$2:$H$2,0)),""),IF($K89=4,IF(AND((AN89=""),(AO89=""),(AP89="")),INDEX(Calendario!$D$3:$H$55,MATCH(AQ$4,Calendario!$A$3:$A$55,0),MATCH($I89,Calendario!$D$2:$H$2,0)),""))))))))</f>
        <v>44769</v>
      </c>
      <c r="AR89" s="108">
        <f>IF(ISBLANK($I89),"",IF(OR(EXACT(($I89),PROPER(TEXT(AR88,"dddd"))),(EXACT(($I89),PROPER(TEXT(AR87,"dddd"))))),"",IF(EXACT(($I89),(PROPER(TEXT(AR$3,"dddd")))),"",IF($K89=1,INDEX(Calendario!$D$3:$H$55,MATCH(AR$4,Calendario!$A$3:$A$55,0),MATCH($I89,Calendario!$D$2:$H$2,0)),IF($K89=2,IF(AQ89="",INDEX(Calendario!$D$3:$H$55,MATCH(AR$4,Calendario!$A$3:$A$55,0),MATCH($I89,Calendario!$D$2:$H$2,0)),""),IF($K89=3,IF(AND((AP89=""),(AQ89="")),INDEX(Calendario!$D$3:$H$55,MATCH(AR$4,Calendario!$A$3:$A$55,0),MATCH($I89,Calendario!$D$2:$H$2,0)),""),IF($K89=4,IF(AND((AO89=""),(AP89=""),(AQ89="")),INDEX(Calendario!$D$3:$H$55,MATCH(AR$4,Calendario!$A$3:$A$55,0),MATCH($I89,Calendario!$D$2:$H$2,0)),""))))))))</f>
        <v>44776</v>
      </c>
      <c r="AS89" s="108">
        <f>IF(ISBLANK($I89),"",IF(OR(EXACT(($I89),PROPER(TEXT(AS88,"dddd"))),(EXACT(($I89),PROPER(TEXT(AS87,"dddd"))))),"",IF(EXACT(($I89),(PROPER(TEXT(AS$3,"dddd")))),"",IF($K89=1,INDEX(Calendario!$D$3:$H$55,MATCH(AS$4,Calendario!$A$3:$A$55,0),MATCH($I89,Calendario!$D$2:$H$2,0)),IF($K89=2,IF(AR89="",INDEX(Calendario!$D$3:$H$55,MATCH(AS$4,Calendario!$A$3:$A$55,0),MATCH($I89,Calendario!$D$2:$H$2,0)),""),IF($K89=3,IF(AND((AQ89=""),(AR89="")),INDEX(Calendario!$D$3:$H$55,MATCH(AS$4,Calendario!$A$3:$A$55,0),MATCH($I89,Calendario!$D$2:$H$2,0)),""),IF($K89=4,IF(AND((AP89=""),(AQ89=""),(AR89="")),INDEX(Calendario!$D$3:$H$55,MATCH(AS$4,Calendario!$A$3:$A$55,0),MATCH($I89,Calendario!$D$2:$H$2,0)),""))))))))</f>
        <v>44783</v>
      </c>
      <c r="AT89" s="108">
        <f>IF(ISBLANK($I89),"",IF(OR(EXACT(($I89),PROPER(TEXT(AT88,"dddd"))),(EXACT(($I89),PROPER(TEXT(AT87,"dddd"))))),"",IF(EXACT(($I89),(PROPER(TEXT(AT$3,"dddd")))),"",IF($K89=1,INDEX(Calendario!$D$3:$H$55,MATCH(AT$4,Calendario!$A$3:$A$55,0),MATCH($I89,Calendario!$D$2:$H$2,0)),IF($K89=2,IF(AS89="",INDEX(Calendario!$D$3:$H$55,MATCH(AT$4,Calendario!$A$3:$A$55,0),MATCH($I89,Calendario!$D$2:$H$2,0)),""),IF($K89=3,IF(AND((AR89=""),(AS89="")),INDEX(Calendario!$D$3:$H$55,MATCH(AT$4,Calendario!$A$3:$A$55,0),MATCH($I89,Calendario!$D$2:$H$2,0)),""),IF($K89=4,IF(AND((AQ89=""),(AR89=""),(AS89="")),INDEX(Calendario!$D$3:$H$55,MATCH(AT$4,Calendario!$A$3:$A$55,0),MATCH($I89,Calendario!$D$2:$H$2,0)),""))))))))</f>
        <v>44790</v>
      </c>
      <c r="AU89" s="108">
        <f>IF(ISBLANK($I89),"",IF(OR(EXACT(($I89),PROPER(TEXT(AU88,"dddd"))),(EXACT(($I89),PROPER(TEXT(AU87,"dddd"))))),"",IF(EXACT(($I89),(PROPER(TEXT(AU$3,"dddd")))),"",IF($K89=1,INDEX(Calendario!$D$3:$H$55,MATCH(AU$4,Calendario!$A$3:$A$55,0),MATCH($I89,Calendario!$D$2:$H$2,0)),IF($K89=2,IF(AT89="",INDEX(Calendario!$D$3:$H$55,MATCH(AU$4,Calendario!$A$3:$A$55,0),MATCH($I89,Calendario!$D$2:$H$2,0)),""),IF($K89=3,IF(AND((AS89=""),(AT89="")),INDEX(Calendario!$D$3:$H$55,MATCH(AU$4,Calendario!$A$3:$A$55,0),MATCH($I89,Calendario!$D$2:$H$2,0)),""),IF($K89=4,IF(AND((AR89=""),(AS89=""),(AT89="")),INDEX(Calendario!$D$3:$H$55,MATCH(AU$4,Calendario!$A$3:$A$55,0),MATCH($I89,Calendario!$D$2:$H$2,0)),""))))))))</f>
        <v>44797</v>
      </c>
      <c r="AV89" s="107">
        <f>IF(ISBLANK($I89),"",IF(OR(EXACT(($I89),PROPER(TEXT(AV88,"dddd"))),(EXACT(($I89),PROPER(TEXT(AV87,"dddd"))))),"",IF(EXACT(($I89),(PROPER(TEXT(AV$3,"dddd")))),"",IF($K89=1,INDEX(Calendario!$D$3:$H$55,MATCH(AV$4,Calendario!$A$3:$A$55,0),MATCH($I89,Calendario!$D$2:$H$2,0)),IF($K89=2,IF(AU89="",INDEX(Calendario!$D$3:$H$55,MATCH(AV$4,Calendario!$A$3:$A$55,0),MATCH($I89,Calendario!$D$2:$H$2,0)),""),IF($K89=3,IF(AND((AT89=""),(AU89="")),INDEX(Calendario!$D$3:$H$55,MATCH(AV$4,Calendario!$A$3:$A$55,0),MATCH($I89,Calendario!$D$2:$H$2,0)),""),IF($K89=4,IF(AND((AS89=""),(AT89=""),(AU89="")),INDEX(Calendario!$D$3:$H$55,MATCH(AV$4,Calendario!$A$3:$A$55,0),MATCH($I89,Calendario!$D$2:$H$2,0)),""))))))))</f>
        <v>44804</v>
      </c>
      <c r="AW89" s="107">
        <f>IF(ISBLANK($I89),"",IF(OR(EXACT(($I89),PROPER(TEXT(AW88,"dddd"))),(EXACT(($I89),PROPER(TEXT(AW87,"dddd"))))),"",IF(EXACT(($I89),(PROPER(TEXT(AW$3,"dddd")))),"",IF($K89=1,INDEX(Calendario!$D$3:$H$55,MATCH(AW$4,Calendario!$A$3:$A$55,0),MATCH($I89,Calendario!$D$2:$H$2,0)),IF($K89=2,IF(AV89="",INDEX(Calendario!$D$3:$H$55,MATCH(AW$4,Calendario!$A$3:$A$55,0),MATCH($I89,Calendario!$D$2:$H$2,0)),""),IF($K89=3,IF(AND((AU89=""),(AV89="")),INDEX(Calendario!$D$3:$H$55,MATCH(AW$4,Calendario!$A$3:$A$55,0),MATCH($I89,Calendario!$D$2:$H$2,0)),""),IF($K89=4,IF(AND((AT89=""),(AU89=""),(AV89="")),INDEX(Calendario!$D$3:$H$55,MATCH(AW$4,Calendario!$A$3:$A$55,0),MATCH($I89,Calendario!$D$2:$H$2,0)),""))))))))</f>
        <v>44811</v>
      </c>
      <c r="AX89" s="107">
        <f>IF(ISBLANK($I89),"",IF(OR(EXACT(($I89),PROPER(TEXT(AX88,"dddd"))),(EXACT(($I89),PROPER(TEXT(AX87,"dddd"))))),"",IF(EXACT(($I89),(PROPER(TEXT(AX$3,"dddd")))),"",IF($K89=1,INDEX(Calendario!$D$3:$H$55,MATCH(AX$4,Calendario!$A$3:$A$55,0),MATCH($I89,Calendario!$D$2:$H$2,0)),IF($K89=2,IF(AW89="",INDEX(Calendario!$D$3:$H$55,MATCH(AX$4,Calendario!$A$3:$A$55,0),MATCH($I89,Calendario!$D$2:$H$2,0)),""),IF($K89=3,IF(AND((AV89=""),(AW89="")),INDEX(Calendario!$D$3:$H$55,MATCH(AX$4,Calendario!$A$3:$A$55,0),MATCH($I89,Calendario!$D$2:$H$2,0)),""),IF($K89=4,IF(AND((AU89=""),(AV89=""),(AW89="")),INDEX(Calendario!$D$3:$H$55,MATCH(AX$4,Calendario!$A$3:$A$55,0),MATCH($I89,Calendario!$D$2:$H$2,0)),""))))))))</f>
        <v>44818</v>
      </c>
      <c r="AY89" s="107">
        <f>IF(ISBLANK($I89),"",IF(OR(EXACT(($I89),PROPER(TEXT(AY88,"dddd"))),(EXACT(($I89),PROPER(TEXT(AY87,"dddd"))))),"",IF(EXACT(($I89),(PROPER(TEXT(AY$3,"dddd")))),"",IF($K89=1,INDEX(Calendario!$D$3:$H$55,MATCH(AY$4,Calendario!$A$3:$A$55,0),MATCH($I89,Calendario!$D$2:$H$2,0)),IF($K89=2,IF(AX89="",INDEX(Calendario!$D$3:$H$55,MATCH(AY$4,Calendario!$A$3:$A$55,0),MATCH($I89,Calendario!$D$2:$H$2,0)),""),IF($K89=3,IF(AND((AW89=""),(AX89="")),INDEX(Calendario!$D$3:$H$55,MATCH(AY$4,Calendario!$A$3:$A$55,0),MATCH($I89,Calendario!$D$2:$H$2,0)),""),IF($K89=4,IF(AND((AV89=""),(AW89=""),(AX89="")),INDEX(Calendario!$D$3:$H$55,MATCH(AY$4,Calendario!$A$3:$A$55,0),MATCH($I89,Calendario!$D$2:$H$2,0)),""))))))))</f>
        <v>44825</v>
      </c>
      <c r="AZ89" s="107">
        <f>IF(ISBLANK($I89),"",IF(OR(EXACT(($I89),PROPER(TEXT(AZ88,"dddd"))),(EXACT(($I89),PROPER(TEXT(AZ87,"dddd"))))),"",IF(EXACT(($I89),(PROPER(TEXT(AZ$3,"dddd")))),"",IF($K89=1,INDEX(Calendario!$D$3:$H$55,MATCH(AZ$4,Calendario!$A$3:$A$55,0),MATCH($I89,Calendario!$D$2:$H$2,0)),IF($K89=2,IF(AY89="",INDEX(Calendario!$D$3:$H$55,MATCH(AZ$4,Calendario!$A$3:$A$55,0),MATCH($I89,Calendario!$D$2:$H$2,0)),""),IF($K89=3,IF(AND((AX89=""),(AY89="")),INDEX(Calendario!$D$3:$H$55,MATCH(AZ$4,Calendario!$A$3:$A$55,0),MATCH($I89,Calendario!$D$2:$H$2,0)),""),IF($K89=4,IF(AND((AW89=""),(AX89=""),(AY89="")),INDEX(Calendario!$D$3:$H$55,MATCH(AZ$4,Calendario!$A$3:$A$55,0),MATCH($I89,Calendario!$D$2:$H$2,0)),""))))))))</f>
        <v>44832</v>
      </c>
      <c r="BA89" s="108">
        <f>IF(ISBLANK($I89),"",IF(OR(EXACT(($I89),PROPER(TEXT(BA88,"dddd"))),(EXACT(($I89),PROPER(TEXT(BA87,"dddd"))))),"",IF(EXACT(($I89),(PROPER(TEXT(BA$3,"dddd")))),"",IF($K89=1,INDEX(Calendario!$D$3:$H$55,MATCH(BA$4,Calendario!$A$3:$A$55,0),MATCH($I89,Calendario!$D$2:$H$2,0)),IF($K89=2,IF(AZ89="",INDEX(Calendario!$D$3:$H$55,MATCH(BA$4,Calendario!$A$3:$A$55,0),MATCH($I89,Calendario!$D$2:$H$2,0)),""),IF($K89=3,IF(AND((AY89=""),(AZ89="")),INDEX(Calendario!$D$3:$H$55,MATCH(BA$4,Calendario!$A$3:$A$55,0),MATCH($I89,Calendario!$D$2:$H$2,0)),""),IF($K89=4,IF(AND((AX89=""),(AY89=""),(AZ89="")),INDEX(Calendario!$D$3:$H$55,MATCH(BA$4,Calendario!$A$3:$A$55,0),MATCH($I89,Calendario!$D$2:$H$2,0)),""))))))))</f>
        <v>44839</v>
      </c>
      <c r="BB89" s="108">
        <f>IF(ISBLANK($I89),"",IF(OR(EXACT(($I89),PROPER(TEXT(BB88,"dddd"))),(EXACT(($I89),PROPER(TEXT(BB87,"dddd"))))),"",IF(EXACT(($I89),(PROPER(TEXT(BB$3,"dddd")))),"",IF($K89=1,INDEX(Calendario!$D$3:$H$55,MATCH(BB$4,Calendario!$A$3:$A$55,0),MATCH($I89,Calendario!$D$2:$H$2,0)),IF($K89=2,IF(BA89="",INDEX(Calendario!$D$3:$H$55,MATCH(BB$4,Calendario!$A$3:$A$55,0),MATCH($I89,Calendario!$D$2:$H$2,0)),""),IF($K89=3,IF(AND((AZ89=""),(BA89="")),INDEX(Calendario!$D$3:$H$55,MATCH(BB$4,Calendario!$A$3:$A$55,0),MATCH($I89,Calendario!$D$2:$H$2,0)),""),IF($K89=4,IF(AND((AY89=""),(AZ89=""),(BA89="")),INDEX(Calendario!$D$3:$H$55,MATCH(BB$4,Calendario!$A$3:$A$55,0),MATCH($I89,Calendario!$D$2:$H$2,0)),""))))))))</f>
        <v>44846</v>
      </c>
      <c r="BC89" s="108">
        <f>IF(ISBLANK($I89),"",IF(OR(EXACT(($I89),PROPER(TEXT(BC88,"dddd"))),(EXACT(($I89),PROPER(TEXT(BC87,"dddd"))))),"",IF(EXACT(($I89),(PROPER(TEXT(BC$3,"dddd")))),"",IF($K89=1,INDEX(Calendario!$D$3:$H$55,MATCH(BC$4,Calendario!$A$3:$A$55,0),MATCH($I89,Calendario!$D$2:$H$2,0)),IF($K89=2,IF(BB89="",INDEX(Calendario!$D$3:$H$55,MATCH(BC$4,Calendario!$A$3:$A$55,0),MATCH($I89,Calendario!$D$2:$H$2,0)),""),IF($K89=3,IF(AND((BA89=""),(BB89="")),INDEX(Calendario!$D$3:$H$55,MATCH(BC$4,Calendario!$A$3:$A$55,0),MATCH($I89,Calendario!$D$2:$H$2,0)),""),IF($K89=4,IF(AND((AZ89=""),(BA89=""),(BB89="")),INDEX(Calendario!$D$3:$H$55,MATCH(BC$4,Calendario!$A$3:$A$55,0),MATCH($I89,Calendario!$D$2:$H$2,0)),""))))))))</f>
        <v>44853</v>
      </c>
      <c r="BD89" s="108">
        <f>IF(ISBLANK($I89),"",IF(OR(EXACT(($I89),PROPER(TEXT(BD88,"dddd"))),(EXACT(($I89),PROPER(TEXT(BD87,"dddd"))))),"",IF(EXACT(($I89),(PROPER(TEXT(BD$3,"dddd")))),"",IF($K89=1,INDEX(Calendario!$D$3:$H$55,MATCH(BD$4,Calendario!$A$3:$A$55,0),MATCH($I89,Calendario!$D$2:$H$2,0)),IF($K89=2,IF(BC89="",INDEX(Calendario!$D$3:$H$55,MATCH(BD$4,Calendario!$A$3:$A$55,0),MATCH($I89,Calendario!$D$2:$H$2,0)),""),IF($K89=3,IF(AND((BB89=""),(BC89="")),INDEX(Calendario!$D$3:$H$55,MATCH(BD$4,Calendario!$A$3:$A$55,0),MATCH($I89,Calendario!$D$2:$H$2,0)),""),IF($K89=4,IF(AND((BA89=""),(BB89=""),(BC89="")),INDEX(Calendario!$D$3:$H$55,MATCH(BD$4,Calendario!$A$3:$A$55,0),MATCH($I89,Calendario!$D$2:$H$2,0)),""))))))))</f>
        <v>44860</v>
      </c>
      <c r="BE89" s="107">
        <f>IF(ISBLANK($I89),"",IF(OR(EXACT(($I89),PROPER(TEXT(BE88,"dddd"))),(EXACT(($I89),PROPER(TEXT(BE87,"dddd"))))),"",IF(EXACT(($I89),(PROPER(TEXT(BE$3,"dddd")))),"",IF($K89=1,INDEX(Calendario!$D$3:$H$55,MATCH(BE$4,Calendario!$A$3:$A$55,0),MATCH($I89,Calendario!$D$2:$H$2,0)),IF($K89=2,IF(BD89="",INDEX(Calendario!$D$3:$H$55,MATCH(BE$4,Calendario!$A$3:$A$55,0),MATCH($I89,Calendario!$D$2:$H$2,0)),""),IF($K89=3,IF(AND((BC89=""),(BD89="")),INDEX(Calendario!$D$3:$H$55,MATCH(BE$4,Calendario!$A$3:$A$55,0),MATCH($I89,Calendario!$D$2:$H$2,0)),""),IF($K89=4,IF(AND((BB89=""),(BC89=""),(BD89="")),INDEX(Calendario!$D$3:$H$55,MATCH(BE$4,Calendario!$A$3:$A$55,0),MATCH($I89,Calendario!$D$2:$H$2,0)),""))))))))</f>
        <v>44867</v>
      </c>
      <c r="BF89" s="107">
        <f>IF(ISBLANK($I89),"",IF(OR(EXACT(($I89),PROPER(TEXT(BF88,"dddd"))),(EXACT(($I89),PROPER(TEXT(BF87,"dddd"))))),"",IF(EXACT(($I89),(PROPER(TEXT(BF$3,"dddd")))),"",IF($K89=1,INDEX(Calendario!$D$3:$H$55,MATCH(BF$4,Calendario!$A$3:$A$55,0),MATCH($I89,Calendario!$D$2:$H$2,0)),IF($K89=2,IF(BE89="",INDEX(Calendario!$D$3:$H$55,MATCH(BF$4,Calendario!$A$3:$A$55,0),MATCH($I89,Calendario!$D$2:$H$2,0)),""),IF($K89=3,IF(AND((BD89=""),(BE89="")),INDEX(Calendario!$D$3:$H$55,MATCH(BF$4,Calendario!$A$3:$A$55,0),MATCH($I89,Calendario!$D$2:$H$2,0)),""),IF($K89=4,IF(AND((BC89=""),(BD89=""),(BE89="")),INDEX(Calendario!$D$3:$H$55,MATCH(BF$4,Calendario!$A$3:$A$55,0),MATCH($I89,Calendario!$D$2:$H$2,0)),""))))))))</f>
        <v>44874</v>
      </c>
      <c r="BG89" s="107">
        <f>IF(ISBLANK($I89),"",IF(OR(EXACT(($I89),PROPER(TEXT(BG88,"dddd"))),(EXACT(($I89),PROPER(TEXT(BG87,"dddd"))))),"",IF(EXACT(($I89),(PROPER(TEXT(BG$3,"dddd")))),"",IF($K89=1,INDEX(Calendario!$D$3:$H$55,MATCH(BG$4,Calendario!$A$3:$A$55,0),MATCH($I89,Calendario!$D$2:$H$2,0)),IF($K89=2,IF(BF89="",INDEX(Calendario!$D$3:$H$55,MATCH(BG$4,Calendario!$A$3:$A$55,0),MATCH($I89,Calendario!$D$2:$H$2,0)),""),IF($K89=3,IF(AND((BE89=""),(BF89="")),INDEX(Calendario!$D$3:$H$55,MATCH(BG$4,Calendario!$A$3:$A$55,0),MATCH($I89,Calendario!$D$2:$H$2,0)),""),IF($K89=4,IF(AND((BD89=""),(BE89=""),(BF89="")),INDEX(Calendario!$D$3:$H$55,MATCH(BG$4,Calendario!$A$3:$A$55,0),MATCH($I89,Calendario!$D$2:$H$2,0)),""))))))))</f>
        <v>44881</v>
      </c>
      <c r="BH89" s="107">
        <f>IF(ISBLANK($I89),"",IF(OR(EXACT(($I89),PROPER(TEXT(BH88,"dddd"))),(EXACT(($I89),PROPER(TEXT(BH87,"dddd"))))),"",IF(EXACT(($I89),(PROPER(TEXT(BH$3,"dddd")))),"",IF($K89=1,INDEX(Calendario!$D$3:$H$55,MATCH(BH$4,Calendario!$A$3:$A$55,0),MATCH($I89,Calendario!$D$2:$H$2,0)),IF($K89=2,IF(BG89="",INDEX(Calendario!$D$3:$H$55,MATCH(BH$4,Calendario!$A$3:$A$55,0),MATCH($I89,Calendario!$D$2:$H$2,0)),""),IF($K89=3,IF(AND((BF89=""),(BG89="")),INDEX(Calendario!$D$3:$H$55,MATCH(BH$4,Calendario!$A$3:$A$55,0),MATCH($I89,Calendario!$D$2:$H$2,0)),""),IF($K89=4,IF(AND((BE89=""),(BF89=""),(BG89="")),INDEX(Calendario!$D$3:$H$55,MATCH(BH$4,Calendario!$A$3:$A$55,0),MATCH($I89,Calendario!$D$2:$H$2,0)),""))))))))</f>
        <v>44888</v>
      </c>
      <c r="BI89" s="108">
        <f>IF(ISBLANK($I89),"",IF(OR(EXACT(($I89),PROPER(TEXT(BI88,"dddd"))),(EXACT(($I89),PROPER(TEXT(BI87,"dddd"))))),"",IF(EXACT(($I89),(PROPER(TEXT(BI$3,"dddd")))),"",IF($K89=1,INDEX(Calendario!$D$3:$H$55,MATCH(BI$4,Calendario!$A$3:$A$55,0),MATCH($I89,Calendario!$D$2:$H$2,0)),IF($K89=2,IF(BH89="",INDEX(Calendario!$D$3:$H$55,MATCH(BI$4,Calendario!$A$3:$A$55,0),MATCH($I89,Calendario!$D$2:$H$2,0)),""),IF($K89=3,IF(AND((BG89=""),(BH89="")),INDEX(Calendario!$D$3:$H$55,MATCH(BI$4,Calendario!$A$3:$A$55,0),MATCH($I89,Calendario!$D$2:$H$2,0)),""),IF($K89=4,IF(AND((BF89=""),(BG89=""),(BH89="")),INDEX(Calendario!$D$3:$H$55,MATCH(BI$4,Calendario!$A$3:$A$55,0),MATCH($I89,Calendario!$D$2:$H$2,0)),""))))))))</f>
        <v>44895</v>
      </c>
      <c r="BJ89" s="108">
        <f>IF(ISBLANK($I89),"",IF(OR(EXACT(($I89),PROPER(TEXT(BJ88,"dddd"))),(EXACT(($I89),PROPER(TEXT(BJ87,"dddd"))))),"",IF(EXACT(($I89),(PROPER(TEXT(BJ$3,"dddd")))),"",IF($K89=1,INDEX(Calendario!$D$3:$H$55,MATCH(BJ$4,Calendario!$A$3:$A$55,0),MATCH($I89,Calendario!$D$2:$H$2,0)),IF($K89=2,IF(BI89="",INDEX(Calendario!$D$3:$H$55,MATCH(BJ$4,Calendario!$A$3:$A$55,0),MATCH($I89,Calendario!$D$2:$H$2,0)),""),IF($K89=3,IF(AND((BH89=""),(BI89="")),INDEX(Calendario!$D$3:$H$55,MATCH(BJ$4,Calendario!$A$3:$A$55,0),MATCH($I89,Calendario!$D$2:$H$2,0)),""),IF($K89=4,IF(AND((BG89=""),(BH89=""),(BI89="")),INDEX(Calendario!$D$3:$H$55,MATCH(BJ$4,Calendario!$A$3:$A$55,0),MATCH($I89,Calendario!$D$2:$H$2,0)),""))))))))</f>
        <v>44902</v>
      </c>
      <c r="BK89" s="108">
        <f>IF(ISBLANK($I89),"",IF(OR(EXACT(($I89),PROPER(TEXT(BK88,"dddd"))),(EXACT(($I89),PROPER(TEXT(BK87,"dddd"))))),"",IF(EXACT(($I89),(PROPER(TEXT(BK$3,"dddd")))),"",IF($K89=1,INDEX(Calendario!$D$3:$H$55,MATCH(BK$4,Calendario!$A$3:$A$55,0),MATCH($I89,Calendario!$D$2:$H$2,0)),IF($K89=2,IF(BJ89="",INDEX(Calendario!$D$3:$H$55,MATCH(BK$4,Calendario!$A$3:$A$55,0),MATCH($I89,Calendario!$D$2:$H$2,0)),""),IF($K89=3,IF(AND((BI89=""),(BJ89="")),INDEX(Calendario!$D$3:$H$55,MATCH(BK$4,Calendario!$A$3:$A$55,0),MATCH($I89,Calendario!$D$2:$H$2,0)),""),IF($K89=4,IF(AND((BH89=""),(BI89=""),(BJ89="")),INDEX(Calendario!$D$3:$H$55,MATCH(BK$4,Calendario!$A$3:$A$55,0),MATCH($I89,Calendario!$D$2:$H$2,0)),""))))))))</f>
        <v>44909</v>
      </c>
      <c r="BL89" s="108">
        <f>IF(ISBLANK($I89),"",IF(OR(EXACT(($I89),PROPER(TEXT(BL88,"dddd"))),(EXACT(($I89),PROPER(TEXT(BL87,"dddd"))))),"",IF(EXACT(($I89),(PROPER(TEXT(BL$3,"dddd")))),"",IF($K89=1,INDEX(Calendario!$D$3:$H$55,MATCH(BL$4,Calendario!$A$3:$A$55,0),MATCH($I89,Calendario!$D$2:$H$2,0)),IF($K89=2,IF(BK89="",INDEX(Calendario!$D$3:$H$55,MATCH(BL$4,Calendario!$A$3:$A$55,0),MATCH($I89,Calendario!$D$2:$H$2,0)),""),IF($K89=3,IF(AND((BJ89=""),(BK89="")),INDEX(Calendario!$D$3:$H$55,MATCH(BL$4,Calendario!$A$3:$A$55,0),MATCH($I89,Calendario!$D$2:$H$2,0)),""),IF($K89=4,IF(AND((BI89=""),(BJ89=""),(BK89="")),INDEX(Calendario!$D$3:$H$55,MATCH(BL$4,Calendario!$A$3:$A$55,0),MATCH($I89,Calendario!$D$2:$H$2,0)),""))))))))</f>
        <v>44916</v>
      </c>
      <c r="BM89" s="108">
        <f>IF(ISBLANK($I89),"",IF(OR(EXACT(($I89),PROPER(TEXT(BM88,"dddd"))),(EXACT(($I89),PROPER(TEXT(BM87,"dddd"))))),"",IF(EXACT(($I89),(PROPER(TEXT(BM$3,"dddd")))),"",IF($K89=1,INDEX(Calendario!$D$3:$H$55,MATCH(BM$4,Calendario!$A$3:$A$55,0),MATCH($I89,Calendario!$D$2:$H$2,0)),IF($K89=2,IF(BL89="",INDEX(Calendario!$D$3:$H$55,MATCH(BM$4,Calendario!$A$3:$A$55,0),MATCH($I89,Calendario!$D$2:$H$2,0)),""),IF($K89=3,IF(AND((BK89=""),(BL89="")),INDEX(Calendario!$D$3:$H$55,MATCH(BM$4,Calendario!$A$3:$A$55,0),MATCH($I89,Calendario!$D$2:$H$2,0)),""),IF($K89=4,IF(AND((BJ89=""),(BK89=""),(BL89="")),INDEX(Calendario!$D$3:$H$55,MATCH(BM$4,Calendario!$A$3:$A$55,0),MATCH($I89,Calendario!$D$2:$H$2,0)),""))))))))</f>
        <v>44923</v>
      </c>
      <c r="BO89" s="88" t="s">
        <v>1445</v>
      </c>
    </row>
    <row r="90" spans="1:67" s="88" customFormat="1" ht="26.25" customHeight="1" x14ac:dyDescent="0.25">
      <c r="A90" s="178">
        <f t="shared" si="7"/>
        <v>65</v>
      </c>
      <c r="B90" s="176" t="s">
        <v>1285</v>
      </c>
      <c r="C90" s="176" t="s">
        <v>1596</v>
      </c>
      <c r="D90" s="177" t="str">
        <f>IF(ISNA(VLOOKUP(C90,TSeccBS!$D:$H,5,FALSE)),"",VLOOKUP(C90,TSeccBS!$D:$H,5,FALSE))</f>
        <v>PASTO</v>
      </c>
      <c r="E90" s="176" t="s">
        <v>1445</v>
      </c>
      <c r="F90" s="176" t="s">
        <v>80</v>
      </c>
      <c r="G90" s="177" t="str">
        <f>IF(ISNA(VLOOKUP(F90,Tmunic!$C$2:$D$1160,2,FALSE)),"",VLOOKUP(F90,Tmunic!$C$2:$D$1160,2,FALSE))</f>
        <v>UB IPIALES</v>
      </c>
      <c r="H90" s="184" t="str">
        <f>IF(ISNA(VLOOKUP(G90,TDirReg!$F$1:$H$184,3,0)),"",VLOOKUP(G90,TDirReg!$F$1:$H$184,3,0))</f>
        <v>Avenida Panamericana Norte Hospital Civil Regional Ipiales</v>
      </c>
      <c r="I90" s="196" t="s">
        <v>128</v>
      </c>
      <c r="J90" s="195" t="s">
        <v>133</v>
      </c>
      <c r="K90" s="197">
        <v>4</v>
      </c>
      <c r="L90" s="202">
        <f t="shared" si="8"/>
        <v>13</v>
      </c>
      <c r="M90" s="107" t="str">
        <f>IF(ISBLANK($I90),"",IF(EXACT(($I90),(PROPER(TEXT(M$3,"dddd")))),"",IF(EXACT(M$4,$J90),IF($K90=1,INDEX(Calendario!$D$3:$H$55,MATCH(M$4,Calendario!$A$3:$A$55,0),MATCH($I90,Calendario!$D$2:$H$2,0)),INDEX(Calendario!$D$3:$H$55,MATCH($J90,Calendario!$A$3:$A$55,0),MATCH($I90,Calendario!$D$2:$H$2,0))),"")))</f>
        <v/>
      </c>
      <c r="N90" s="107" t="str">
        <f>IF(ISBLANK($I90),"",IF(OR(EXACT(($I90),PROPER(TEXT(N88,"dddd"))),(EXACT(($I90),PROPER(TEXT(N89,"dddd"))))),"",IF(EXACT(($I90),(PROPER(TEXT(N$3,"dddd")))),"",IF(EXACT(N$4,$J90),IF(M90="",IF(OR(($K90=4),($K90=3),($K90=2),($K90=1)),INDEX(Calendario!$D$3:$H$55,MATCH(N$4,Calendario!$A$3:$A$55,0),MATCH($I90,Calendario!$D$2:$H$2,0)),"")),IF($K90=1,IF(AND(M90="",EXACT((N$4),(CONCATENATE(Calendario!$A$1," ",(MID($J90,8,2))+1)))),INDEX(Calendario!$D$3:$H$55,MATCH(N$4,Calendario!$A$3:$A$55,0),MATCH($I90,Calendario!$D$2:$H$2,0)),IF(M90="","",INDEX(Calendario!$D$3:$H$55,MATCH(N$4,Calendario!$A$3:$A$55,0),MATCH($I90,Calendario!$D$2:$H$2,0)))),IF($K90=2,IF(M90="",IF(EXACT($K90,N$4),INDEX(Calendario!$D$3:$H$55,MATCH(N$4,Calendario!$A$3:$A$55,0),MATCH($I90,Calendario!$D$2:$H$2,0)),""),""),IF($K90=3,IF((M90=""),IF(EXACT($K90,N$4),INDEX(Calendario!$D$3:$H$55,MATCH(N$4,Calendario!$A$3:$A$55,0),MATCH($I90,Calendario!$D$2:$H$2,0)),""),""),IF($K90=4,IF((M90=""),IF(EXACT($K90,N$4),INDEX(Calendario!$D$3:$H$55,MATCH(N$4,Calendario!$A$3:$A$55,0),MATCH($I90,Calendario!$D$2:$H$2,0)),""),""),1))))))))</f>
        <v/>
      </c>
      <c r="O90" s="107" t="str">
        <f>IF(ISBLANK($I90),"",IF(EXACT(($I90),(PROPER(TEXT(O$3,"dddd")))),"",IF(OR(EXACT(($I90),PROPER(TEXT(O88,"dddd"))),(EXACT(($I90),PROPER(TEXT(O89,"dddd"))))),"",IF(EXACT(O$4,$J90),IF(N90="",IF(OR(($K90=4),($K90=3),($K90=2),($K90=1)),INDEX(Calendario!$D$3:$H$55,MATCH(O$4,Calendario!$A$3:$A$55,0),MATCH($I90,Calendario!$D$2:$H$2,0)),"")),IF($K90=1,IF(AND(M90="",EXACT((O$4),(CONCATENATE(Calendario!$A$1," ",(MID($J90,8,2))+1)))),INDEX(Calendario!$D$3:$H$55,MATCH(O$4,Calendario!$A$3:$A$55,0),MATCH($I90,Calendario!$D$2:$H$2,0)),IF(N90="",IF(EXACT(($I90),(PROPER(TEXT(N$3,"dddd")))),INDEX(Calendario!$D$3:$H$55,MATCH(O$4,Calendario!$A$3:$A$55,0),MATCH($I90,Calendario!$D$2:$H$2,0)),""),INDEX(Calendario!$D$3:$H$55,MATCH(O$4,Calendario!$A$3:$A$55,0),MATCH($I90,Calendario!$D$2:$H$2,0)))),IF(EXACT($M$4,"Semana 1"),IF($K90=2,IF(N90="",IF(OR(($J90="Semana 1"),($J90="Semana 2"),($J90="Semana 3")),INDEX(Calendario!$D$3:$H$55,MATCH(O$4,Calendario!$A$3:$A$55,0),MATCH($I90,Calendario!$D$2:$H$2,0)),""),""),IF($K90=3,IF(AND((M90=""),(N90="")),IF(OR(($J90="Semana 1"),($J90="Semana 2"),($J90="Semana 3")),INDEX(Calendario!$D$3:$H$55,MATCH(O$4,Calendario!$A$3:$A$55,0),MATCH($I90,Calendario!$D$2:$H$2,0)),""),""),IF($K90=4,IF(AND((M90=""),(N90="")),IF(OR(($J90="Semana 1"),($J90="Semana 2"),($J90="Semana 3")),INDEX(Calendario!$D$3:$H$55,MATCH(O$4,Calendario!$A$3:$A$55,0),MATCH($I90,Calendario!$D$2:$H$2,0)),""),"")))),IF($K90=2,IF(N90="",IF(OR(($J90="Semana 1"),($J90="Semana 2")),INDEX(Calendario!$D$3:$H$55,MATCH(O$4,Calendario!$A$3:$A$55,0),MATCH($I90,Calendario!$D$2:$H$2,0)),""),""),IF($K90=3,IF(AND((M90=""),(N90="")),IF(OR(($J90="Semana 1"),($J90="Semana 2")),INDEX(Calendario!$D$3:$H$55,MATCH(O$4,Calendario!$A$3:$A$55,0),MATCH($I90,Calendario!$D$2:$H$2,0)),""),""),IF($K90=4,IF(AND((M90=""),(N90="")),IF(OR(($J90="Semana 1"),($J90="Semana 2")),INDEX(Calendario!$D$3:$H$55,MATCH(O$4,Calendario!$A$3:$A$55,0),MATCH($I90,Calendario!$D$2:$H$2,0)),""),""))))))))))</f>
        <v/>
      </c>
      <c r="P90" s="107">
        <f>IF(ISBLANK($I90),"",IF(EXACT(($I90),(PROPER(TEXT(P$3,"dddd")))),"",IF(OR(EXACT(($I90),PROPER(TEXT(P88,"dddd"))),(EXACT(($I90),PROPER(TEXT(P89,"dddd"))))),"",IF(EXACT(P$4,$J90),IF(O90="",IF(OR(($K90=4),($K90=3),($K90=2),($K90=1)),INDEX(Calendario!$D$3:$H$55,MATCH(P$4,Calendario!$A$3:$A$55,0),MATCH($I90,Calendario!$D$2:$H$2,0)),"")),IF($K90=1,IF(AND(M90="",EXACT((P$4),(CONCATENATE(Calendario!$A$1," ",(MID($J90,8,2))+1)))),INDEX(Calendario!$D$3:$H$55,MATCH(P$4,Calendario!$A$3:$A$55,0),MATCH($I90,Calendario!$D$2:$H$2,0)),IF(O90="",IF(EXACT(($I90),(PROPER(TEXT(O$3,"dddd")))),INDEX(Calendario!$D$3:$H$55,MATCH(P$4,Calendario!$A$3:$A$55,0),MATCH($I90,Calendario!$D$2:$H$2,0)),""),INDEX(Calendario!$D$3:$H$55,MATCH(P$4,Calendario!$A$3:$A$55,0),MATCH($I90,Calendario!$D$2:$H$2,0)))),IF(EXACT($M$4,"Semana 1"),IF($K90=2,IF(O90="",IF(OR(($J90="Semana 1"),($J90="Semana 2"),($J90="Semana 3"),($J90="Semana 4")),INDEX(Calendario!$D$3:$H$55,MATCH(P$4,Calendario!$A$3:$A$55,0),MATCH($I90,Calendario!$D$2:$H$2,0)),""),""),IF($K90=3,IF(AND((N90=""),(O90="")),IF(OR(($J90="Semana 1"),($J90="Semana 2"),($J90="Semana 3"),($J90="Semana 4")),INDEX(Calendario!$D$3:$H$55,MATCH(P$4,Calendario!$A$3:$A$55,0),MATCH($I90,Calendario!$D$2:$H$2,0)),""),""),IF($K90=4,IF(AND((M90=""),(N90=""),(O90="")),IF(OR(($J90="Semana 1"),($J90="Semana 2"),($J90="Semana 3"),($J90="Semana 4")),INDEX(Calendario!$D$3:$H$55,MATCH(P$4,Calendario!$A$3:$A$55,0),MATCH($I90,Calendario!$D$2:$H$2,0)),""),"")))),IF($K90=2,IF(O90="",IF(OR(($J90="Semana 1"),($J90="Semana 2"),($J90="Semana 3")),INDEX(Calendario!$D$3:$H$55,MATCH(P$4,Calendario!$A$3:$A$55,0),MATCH($I90,Calendario!$D$2:$H$2,0)),""),""),IF($K90=3,IF(AND((N90=""),(O90="")),IF(OR(($J90="Semana 1"),($J90="Semana 2"),($J90="Semana 3")),INDEX(Calendario!$D$3:$H$55,MATCH(P$4,Calendario!$A$3:$A$55,0),MATCH($I90,Calendario!$D$2:$H$2,0)),""),""),IF($K90=4,IF(AND((M90=""),(N90=""),(O90="")),IF(OR(($J90="Semana 1"),($J90="Semana 2"),($J90="Semana 3")),INDEX(Calendario!$D$3:$H$55,MATCH(P$4,Calendario!$A$3:$A$55,0),MATCH($I90,Calendario!$D$2:$H$2,0)),""),""))))))))))</f>
        <v>44581</v>
      </c>
      <c r="Q90" s="107" t="str">
        <f>IF(ISBLANK($I90),"",IF(EXACT(($I90),(PROPER(TEXT(Q$3,"dddd")))),"",IF(OR(EXACT(($I90),PROPER(TEXT(Q88,"dddd"))),(EXACT(($I90),PROPER(TEXT(Q89,"dddd"))))),"",IF(EXACT(Q$4,$J90),IF(P90="",IF(OR(($K90=4),($K90=3),($K90=2),($K90=1)),INDEX(Calendario!$D$3:$H$55,MATCH(Q$4,Calendario!$A$3:$A$55,0),MATCH($I90,Calendario!$D$2:$H$2,0)),"")),IF($K90=1,IF(AND(M90="",EXACT((Q$4),(CONCATENATE(Calendario!$A$1," ",(MID($J90,8,2))+1)))),INDEX(Calendario!$D$3:$H$55,MATCH(Q$4,Calendario!$A$3:$A$55,0),MATCH($I90,Calendario!$D$2:$H$2,0)),IF(P90="","",INDEX(Calendario!$D$3:$H$55,MATCH(Q$4,Calendario!$A$3:$A$55,0),MATCH($I90,Calendario!$D$2:$H$2,0)))),IF(EXACT($M$4,"Semana 1"),IF($K90=2,IF(P90="",IF(OR(($J90="Semana 1"),($J90="Semana 2"),($J90="Semana 3"),($J90="Semana 4"),($J90="Semana 5")),INDEX(Calendario!$D$3:$H$55,MATCH(Q$4,Calendario!$A$3:$A$55,0),MATCH($I90,Calendario!$D$2:$H$2,0)),""),""),IF($K90=3,IF(AND((O90=""),(P90="")),IF(OR(($J90="Semana 1"),($J90="Semana 2"),($J90="Semana 3"),($J90="Semana 4"),($J90="Semana 5")),INDEX(Calendario!$D$3:$H$55,MATCH(Q$4,Calendario!$A$3:$A$55,0),MATCH($I90,Calendario!$D$2:$H$2,0)),""),""),IF($K90=4,IF(AND((N90=""),(O90=""),(P90="")),IF(OR(($J90="Semana 1"),($J90="Semana 2"),($J90="Semana 3"),($J90="Semana 4"),($J90="Semana 5")),INDEX(Calendario!$D$3:$H$55,MATCH(Q$4,Calendario!$A$3:$A$55,0),MATCH($I90,Calendario!$D$2:$H$2,0)),""),"")))),IF($K90=2,IF(P90="",IF(OR(($J90="Semana 1"),($J90="Semana 2"),($J90="Semana 3"),($J90="Semana 4")),INDEX(Calendario!$D$3:$H$55,MATCH(Q$4,Calendario!$A$3:$A$55,0),MATCH($I90,Calendario!$D$2:$H$2,0)),""),""),IF($K90=3,IF(AND((O90=""),(P90="")),IF(OR(($J90="Semana 1"),($J90="Semana 2"),($J90="Semana 3"),($J90="Semana 4")),INDEX(Calendario!$D$3:$H$55,MATCH(Q$4,Calendario!$A$3:$A$55,0),MATCH($I90,Calendario!$D$2:$H$2,0)),""),""),IF($K90=4,IF(AND((N90=""),(O90=""),(P90="")),IF(OR(($J90="Semana 1"),($J90="Semana 2"),($J90="Semana 3"),($J90="Semana 4")),INDEX(Calendario!$D$3:$H$55,MATCH(Q$4,Calendario!$A$3:$A$55,0),MATCH($I90,Calendario!$D$2:$H$2,0)),""),""))))))))))</f>
        <v/>
      </c>
      <c r="R90" s="108" t="str">
        <f>IF(ISBLANK($I90),"",IF(EXACT(($I90),(PROPER(TEXT(R$3,"dddd")))),"",IF(OR(EXACT(($I90),PROPER(TEXT(R88,"dddd"))),(EXACT(($I90),PROPER(TEXT(R89,"dddd"))))),"",IF(EXACT(R$4,$J90),IF(Q90="",IF(OR(($K90=4),($K90=3),($K90=2),($K90=1)),INDEX(Calendario!$D$3:$H$55,MATCH(R$4,Calendario!$A$3:$A$55,0),MATCH($I90,Calendario!$D$2:$H$2,0)),"")),IF($K90=1,IF(AND(N90="",EXACT((R$4),(CONCATENATE(Calendario!$A$1," ",(MID($J90,8,2))+1)))),INDEX(Calendario!$D$3:$H$55,MATCH(R$4,Calendario!$A$3:$A$55,0),MATCH($I90,Calendario!$D$2:$H$2,0)),IF(Q90="","",INDEX(Calendario!$D$3:$H$55,MATCH(R$4,Calendario!$A$3:$A$55,0),MATCH($I90,Calendario!$D$2:$H$2,0)))),IF(EXACT($M$4,"Semana 1"),IF($K90=2,IF(Q90="",IF(OR(($J90="Semana 1"),($J90="Semana 2"),($J90="Semana 3"),($J90="Semana 4"),($J90="Semana 5"),($J90="Semana 6")),INDEX(Calendario!$D$3:$H$55,MATCH(R$4,Calendario!$A$3:$A$55,0),MATCH($I90,Calendario!$D$2:$H$2,0)),""),""),IF($K90=3,IF(AND((P90=""),(Q90="")),IF(OR(($J90="Semana 1"),($J90="Semana 2"),($J90="Semana 3"),($J90="Semana 4"),($J90="Semana 5"),($J90="Semana 6")),INDEX(Calendario!$D$3:$H$55,MATCH(R$4,Calendario!$A$3:$A$55,0),MATCH($I90,Calendario!$D$2:$H$2,0)),""),""),IF($K90=4,IF(AND((O90=""),(P90=""),(Q90="")),IF(OR(($J90="Semana 1"),($J90="Semana 2"),($J90="Semana 3"),($J90="Semana 4"),($J90="Semana 5"),($J90="Semana 6")),INDEX(Calendario!$D$3:$H$55,MATCH(R$4,Calendario!$A$3:$A$55,0),MATCH($I90,Calendario!$D$2:$H$2,0)),""),"")))),IF($K90=2,IF(Q90="",IF(OR(($J90="Semana 1"),($J90="Semana 2"),($J90="Semana 3"),($J90="Semana 4"),($J90="Semana 5")),INDEX(Calendario!$D$3:$H$55,MATCH(R$4,Calendario!$A$3:$A$55,0),MATCH($I90,Calendario!$D$2:$H$2,0)),""),""),IF($K90=3,IF(AND((P90=""),(Q90="")),IF(OR(($J90="Semana 1"),($J90="Semana 2"),($J90="Semana 3"),($J90="Semana 4"),($J90="Semana 5")),INDEX(Calendario!$D$3:$H$55,MATCH(R$4,Calendario!$A$3:$A$55,0),MATCH($I90,Calendario!$D$2:$H$2,0)),""),""),IF($K90=4,IF(AND((O90=""),(P90=""),(Q90="")),IF(OR(($J90="Semana 1"),($J90="Semana 2"),($J90="Semana 3"),($J90="Semana 4"),($J90="Semana 5")),INDEX(Calendario!$D$3:$H$55,MATCH(R$4,Calendario!$A$3:$A$55,0),MATCH($I90,Calendario!$D$2:$H$2,0)),""),""))))))))))</f>
        <v/>
      </c>
      <c r="S90" s="108" t="str">
        <f>IF(ISBLANK($I90),"",IF(EXACT(($I90),(PROPER(TEXT(S$3,"dddd")))),"",IF(OR(EXACT(($I90),PROPER(TEXT(S88,"dddd"))),(EXACT(($I90),PROPER(TEXT(S89,"dddd"))))),"",IF(EXACT(S$4,$J90),IF(R90="",IF(OR(($K90=4),($K90=3),($K90=2),($K90=1)),INDEX(Calendario!$D$3:$H$55,MATCH(S$4,Calendario!$A$3:$A$55,0),MATCH($I90,Calendario!$D$2:$H$2,0)),"")),IF($K90=1,IF(AND(O90="",EXACT((S$4),(CONCATENATE(Calendario!$A$1," ",(MID($J90,8,2))+1)))),INDEX(Calendario!$D$3:$H$55,MATCH(S$4,Calendario!$A$3:$A$55,0),MATCH($I90,Calendario!$D$2:$H$2,0)),IF(R90="",IF(EXACT(($I90),(PROPER(TEXT(R$3,"dddd")))),INDEX(Calendario!$D$3:$H$55,MATCH(S$4,Calendario!$A$3:$A$55,0),MATCH($I90,Calendario!$D$2:$H$2,0)),""),INDEX(Calendario!$D$3:$H$55,MATCH(S$4,Calendario!$A$3:$A$55,0),MATCH($I90,Calendario!$D$2:$H$2,0)))),IF(EXACT($M$4,"Semana 1"),IF($K90=2,IF(R90="",IF(OR(($J90="Semana 1"),($J90="Semana 2"),($J90="Semana 3"),($J90="Semana 4"),($J90="Semana 5"),($J90="Semana 6"),($J90="Semana 7")),INDEX(Calendario!$D$3:$H$55,MATCH(S$4,Calendario!$A$3:$A$55,0),MATCH($I90,Calendario!$D$2:$H$2,0)),""),""),IF($K90=3,IF(AND((Q90=""),(R90="")),IF(OR(($J90="Semana 1"),($J90="Semana 2"),($J90="Semana 3"),($J90="Semana 4"),($J90="Semana 5"),($J90="Semana 6"),($J90="Semana 7")),INDEX(Calendario!$D$3:$H$55,MATCH(S$4,Calendario!$A$3:$A$55,0),MATCH($I90,Calendario!$D$2:$H$2,0)),""),""),IF($K90=4,IF(AND((P90=""),(Q90=""),(R90="")),IF(OR(($J90="Semana 1"),($J90="Semana 2"),($J90="Semana 3"),($J90="Semana 4"),($J90="Semana 5"),($J90="Semana 6"),($J90="Semana 7")),INDEX(Calendario!$D$3:$H$55,MATCH(S$4,Calendario!$A$3:$A$55,0),MATCH($I90,Calendario!$D$2:$H$2,0)),""),"")))),IF($K90=2,IF(R90="",IF(OR(($J90="Semana 1"),($J90="Semana 2"),($J90="Semana 3"),($J90="Semana 4"),($J90="Semana 5"),($J90="Semana 6")),INDEX(Calendario!$D$3:$H$55,MATCH(S$4,Calendario!$A$3:$A$55,0),MATCH($I90,Calendario!$D$2:$H$2,0)),""),""),IF($K90=3,IF(AND((Q90=""),(R90="")),IF(OR(($J90="Semana 1"),($J90="Semana 2"),($J90="Semana 3"),($J90="Semana 4"),($J90="Semana 5"),($J90="Semana 6")),INDEX(Calendario!$D$3:$H$55,MATCH(S$4,Calendario!$A$3:$A$55,0),MATCH($I90,Calendario!$D$2:$H$2,0)),""),""),IF($K90=4,IF(AND((P90=""),(Q90=""),(R90="")),IF(OR(($J90="Semana 1"),($J90="Semana 2"),($J90="Semana 3"),($J90="Semana 4"),($J90="Semana 5"),($J90="Semana 6")),INDEX(Calendario!$D$3:$H$55,MATCH(S$4,Calendario!$A$3:$A$55,0),MATCH($I90,Calendario!$D$2:$H$2,0)),""),""))))))))))</f>
        <v/>
      </c>
      <c r="T90" s="108">
        <f>IF(ISBLANK($I90),"",IF(EXACT(($I90),(PROPER(TEXT(T$3,"dddd")))),"",IF(OR(EXACT(($I90),PROPER(TEXT(T88,"dddd"))),(EXACT(($I90),PROPER(TEXT(T89,"dddd"))))),"",IF(EXACT(T$4,$J90),IF(S90="",IF(OR(($K90=4),($K90=3),($K90=2),($K90=1)),INDEX(Calendario!$D$3:$H$55,MATCH(T$4,Calendario!$A$3:$A$55,0),MATCH($I90,Calendario!$D$2:$H$2,0)),"")),IF($K90=1,IF(AND(P90="",EXACT((T$4),(CONCATENATE(Calendario!$A$1," ",(MID($J90,8,2))+1)))),INDEX(Calendario!$D$3:$H$55,MATCH(T$4,Calendario!$A$3:$A$55,0),MATCH($I90,Calendario!$D$2:$H$2,0)),IF(S90="",IF(EXACT(($I90),(PROPER(TEXT(S$3,"dddd")))),INDEX(Calendario!$D$3:$H$55,MATCH(T$4,Calendario!$A$3:$A$55,0),MATCH($I90,Calendario!$D$2:$H$2,0)),""),INDEX(Calendario!$D$3:$H$55,MATCH(T$4,Calendario!$A$3:$A$55,0),MATCH($I90,Calendario!$D$2:$H$2,0)))),IF(EXACT($M$4,"Semana 1"),IF($K90=2,IF(S90="",IF(OR(($J90="Semana 1"),($J90="Semana 2"),($J90="Semana 3"),($J90="Semana 4"),($J90="Semana 5"),($J90="Semana 6"),($J90="Semana 7"),($J90="Semana 8")),INDEX(Calendario!$D$3:$H$55,MATCH(T$4,Calendario!$A$3:$A$55,0),MATCH($I90,Calendario!$D$2:$H$2,0)),""),""),IF($K90=3,IF(AND((R90=""),(S90="")),IF(OR(($J90="Semana 1"),($J90="Semana 2"),($J90="Semana 3"),($J90="Semana 4"),($J90="Semana 5"),($J90="Semana 6"),($J90="Semana 7"),($J90="Semana 8")),INDEX(Calendario!$D$3:$H$55,MATCH(T$4,Calendario!$A$3:$A$55,0),MATCH($I90,Calendario!$D$2:$H$2,0)),""),""),IF($K90=4,IF(AND((Q90=""),(R90=""),(S90="")),IF(OR(($J90="Semana 1"),($J90="Semana 2"),($J90="Semana 3"),($J90="Semana 4"),($J90="Semana 5"),($J90="Semana 6"),($J90="Semana 7"),($J90="Semana 8")),INDEX(Calendario!$D$3:$H$55,MATCH(T$4,Calendario!$A$3:$A$55,0),MATCH($I90,Calendario!$D$2:$H$2,0)),""),"")))),IF($K90=2,IF(S90="",IF(OR(($J90="Semana 1"),($J90="Semana 2"),($J90="Semana 3"),($J90="Semana 4"),($J90="Semana 5"),($J90="Semana 6"),($J90="Semana 7")),INDEX(Calendario!$D$3:$H$55,MATCH(T$4,Calendario!$A$3:$A$55,0),MATCH($I90,Calendario!$D$2:$H$2,0)),""),""),IF($K90=3,IF(AND((R90=""),(S90="")),IF(OR(($J90="Semana 1"),($J90="Semana 2"),($J90="Semana 3"),($J90="Semana 4"),($J90="Semana 5"),($J90="Semana 6"),($J90="Semana 7")),INDEX(Calendario!$D$3:$H$55,MATCH(T$4,Calendario!$A$3:$A$55,0),MATCH($I90,Calendario!$D$2:$H$2,0)),""),""),IF($K90=4,IF(AND((Q90=""),(R90=""),(S90="")),IF(OR(($J90="Semana 1"),($J90="Semana 2"),($J90="Semana 3"),($J90="Semana 4"),($J90="Semana 5"),($J90="Semana 6"),($J90="Semana 7")),INDEX(Calendario!$D$3:$H$55,MATCH(T$4,Calendario!$A$3:$A$55,0),MATCH($I90,Calendario!$D$2:$H$2,0)),""),""))))))))))</f>
        <v>44609</v>
      </c>
      <c r="U90" s="108" t="str">
        <f>IF(ISBLANK($I90),"",IF(OR(EXACT(($I90),PROPER(TEXT(U89,"dddd"))),(EXACT(($I90),PROPER(TEXT(U88,"dddd"))))),"",IF(EXACT(($I90),(PROPER(TEXT(U$3,"dddd")))),"",IF($K90=1,INDEX(Calendario!$D$3:$H$55,MATCH(U$4,Calendario!$A$3:$A$55,0),MATCH($I90,Calendario!$D$2:$H$2,0)),IF($K90=2,IF(T90="",INDEX(Calendario!$D$3:$H$55,MATCH(U$4,Calendario!$A$3:$A$55,0),MATCH($I90,Calendario!$D$2:$H$2,0)),""),IF($K90=3,IF(AND((S90=""),(T90="")),INDEX(Calendario!$D$3:$H$55,MATCH(U$4,Calendario!$A$3:$A$55,0),MATCH($I90,Calendario!$D$2:$H$2,0)),""),IF($K90=4,IF(AND((R90=""),(S90=""),(T90="")),INDEX(Calendario!$D$3:$H$55,MATCH(U$4,Calendario!$A$3:$A$55,0),MATCH($I90,Calendario!$D$2:$H$2,0)),""))))))))</f>
        <v/>
      </c>
      <c r="V90" s="107" t="str">
        <f>IF(ISBLANK($I90),"",IF(OR(EXACT(($I90),PROPER(TEXT(V89,"dddd"))),(EXACT(($I90),PROPER(TEXT(V88,"dddd"))))),"",IF(EXACT(($I90),(PROPER(TEXT(V$3,"dddd")))),"",IF($K90=1,INDEX(Calendario!$D$3:$H$55,MATCH(V$4,Calendario!$A$3:$A$55,0),MATCH($I90,Calendario!$D$2:$H$2,0)),IF($K90=2,IF(U90="",INDEX(Calendario!$D$3:$H$55,MATCH(V$4,Calendario!$A$3:$A$55,0),MATCH($I90,Calendario!$D$2:$H$2,0)),""),IF($K90=3,IF(AND((T90=""),(U90="")),INDEX(Calendario!$D$3:$H$55,MATCH(V$4,Calendario!$A$3:$A$55,0),MATCH($I90,Calendario!$D$2:$H$2,0)),""),IF($K90=4,IF(AND((S90=""),(T90=""),(U90="")),INDEX(Calendario!$D$3:$H$55,MATCH(V$4,Calendario!$A$3:$A$55,0),MATCH($I90,Calendario!$D$2:$H$2,0)),""))))))))</f>
        <v/>
      </c>
      <c r="W90" s="107" t="str">
        <f>IF(ISBLANK($I90),"",IF(OR(EXACT(($I90),PROPER(TEXT(W89,"dddd"))),(EXACT(($I90),PROPER(TEXT(W88,"dddd"))))),"",IF(EXACT(($I90),(PROPER(TEXT(W$3,"dddd")))),"",IF($K90=1,INDEX(Calendario!$D$3:$H$55,MATCH(W$4,Calendario!$A$3:$A$55,0),MATCH($I90,Calendario!$D$2:$H$2,0)),IF($K90=2,IF(V90="",INDEX(Calendario!$D$3:$H$55,MATCH(W$4,Calendario!$A$3:$A$55,0),MATCH($I90,Calendario!$D$2:$H$2,0)),""),IF($K90=3,IF(AND((U90=""),(V90="")),INDEX(Calendario!$D$3:$H$55,MATCH(W$4,Calendario!$A$3:$A$55,0),MATCH($I90,Calendario!$D$2:$H$2,0)),""),IF($K90=4,IF(AND((T90=""),(U90=""),(V90="")),INDEX(Calendario!$D$3:$H$55,MATCH(W$4,Calendario!$A$3:$A$55,0),MATCH($I90,Calendario!$D$2:$H$2,0)),""))))))))</f>
        <v/>
      </c>
      <c r="X90" s="107">
        <f>IF(ISBLANK($I90),"",IF(OR(EXACT(($I90),PROPER(TEXT(X89,"dddd"))),(EXACT(($I90),PROPER(TEXT(X88,"dddd"))))),"",IF(EXACT(($I90),(PROPER(TEXT(X$3,"dddd")))),"",IF($K90=1,INDEX(Calendario!$D$3:$H$55,MATCH(X$4,Calendario!$A$3:$A$55,0),MATCH($I90,Calendario!$D$2:$H$2,0)),IF($K90=2,IF(W90="",INDEX(Calendario!$D$3:$H$55,MATCH(X$4,Calendario!$A$3:$A$55,0),MATCH($I90,Calendario!$D$2:$H$2,0)),""),IF($K90=3,IF(AND((V90=""),(W90="")),INDEX(Calendario!$D$3:$H$55,MATCH(X$4,Calendario!$A$3:$A$55,0),MATCH($I90,Calendario!$D$2:$H$2,0)),""),IF($K90=4,IF(AND((U90=""),(V90=""),(W90="")),INDEX(Calendario!$D$3:$H$55,MATCH(X$4,Calendario!$A$3:$A$55,0),MATCH($I90,Calendario!$D$2:$H$2,0)),""))))))))</f>
        <v>44637</v>
      </c>
      <c r="Y90" s="107" t="str">
        <f>IF(ISBLANK($I90),"",IF(OR(EXACT(($I90),PROPER(TEXT(Y89,"dddd"))),(EXACT(($I90),PROPER(TEXT(Y88,"dddd"))))),"",IF(EXACT(($I90),(PROPER(TEXT(Y$3,"dddd")))),"",IF($K90=1,INDEX(Calendario!$D$3:$H$55,MATCH(Y$4,Calendario!$A$3:$A$55,0),MATCH($I90,Calendario!$D$2:$H$2,0)),IF($K90=2,IF(X90="",INDEX(Calendario!$D$3:$H$55,MATCH(Y$4,Calendario!$A$3:$A$55,0),MATCH($I90,Calendario!$D$2:$H$2,0)),""),IF($K90=3,IF(AND((W90=""),(X90="")),INDEX(Calendario!$D$3:$H$55,MATCH(Y$4,Calendario!$A$3:$A$55,0),MATCH($I90,Calendario!$D$2:$H$2,0)),""),IF($K90=4,IF(AND((V90=""),(W90=""),(X90="")),INDEX(Calendario!$D$3:$H$55,MATCH(Y$4,Calendario!$A$3:$A$55,0),MATCH($I90,Calendario!$D$2:$H$2,0)),""))))))))</f>
        <v/>
      </c>
      <c r="Z90" s="107" t="str">
        <f>IF(ISBLANK($I90),"",IF(OR(EXACT(($I90),PROPER(TEXT(Z89,"dddd"))),(EXACT(($I90),PROPER(TEXT(Z88,"dddd"))))),"",IF(EXACT(($I90),(PROPER(TEXT(Z$3,"dddd")))),"",IF($K90=1,INDEX(Calendario!$D$3:$H$55,MATCH(Z$4,Calendario!$A$3:$A$55,0),MATCH($I90,Calendario!$D$2:$H$2,0)),IF($K90=2,IF(Y90="",INDEX(Calendario!$D$3:$H$55,MATCH(Z$4,Calendario!$A$3:$A$55,0),MATCH($I90,Calendario!$D$2:$H$2,0)),""),IF($K90=3,IF(AND((X90=""),(Y90="")),INDEX(Calendario!$D$3:$H$55,MATCH(Z$4,Calendario!$A$3:$A$55,0),MATCH($I90,Calendario!$D$2:$H$2,0)),""),IF($K90=4,IF(AND((W90=""),(X90=""),(Y90="")),INDEX(Calendario!$D$3:$H$55,MATCH(Z$4,Calendario!$A$3:$A$55,0),MATCH($I90,Calendario!$D$2:$H$2,0)),""))))))))</f>
        <v/>
      </c>
      <c r="AA90" s="108" t="str">
        <f>IF(ISBLANK($I90),"",IF(OR(EXACT(($I90),PROPER(TEXT(AA89,"dddd"))),(EXACT(($I90),PROPER(TEXT(AA88,"dddd"))))),"",IF(EXACT(($I90),(PROPER(TEXT(AA$3,"dddd")))),"",IF($K90=1,INDEX(Calendario!$D$3:$H$55,MATCH(AA$4,Calendario!$A$3:$A$55,0),MATCH($I90,Calendario!$D$2:$H$2,0)),IF($K90=2,IF(Z90="",INDEX(Calendario!$D$3:$H$55,MATCH(AA$4,Calendario!$A$3:$A$55,0),MATCH($I90,Calendario!$D$2:$H$2,0)),""),IF($K90=3,IF(AND((Y90=""),(Z90="")),INDEX(Calendario!$D$3:$H$55,MATCH(AA$4,Calendario!$A$3:$A$55,0),MATCH($I90,Calendario!$D$2:$H$2,0)),""),IF($K90=4,IF(AND((X90=""),(Y90=""),(Z90="")),INDEX(Calendario!$D$3:$H$55,MATCH(AA$4,Calendario!$A$3:$A$55,0),MATCH($I90,Calendario!$D$2:$H$2,0)),""))))))))</f>
        <v/>
      </c>
      <c r="AB90" s="108" t="str">
        <f>IF(ISBLANK($I90),"",IF(OR(EXACT(($I90),PROPER(TEXT(AB89,"dddd"))),(EXACT(($I90),PROPER(TEXT(AB88,"dddd"))))),"",IF(EXACT(($I90),(PROPER(TEXT(AB$3,"dddd")))),"",IF($K90=1,INDEX(Calendario!$D$3:$H$55,MATCH(AB$4,Calendario!$A$3:$A$55,0),MATCH($I90,Calendario!$D$2:$H$2,0)),IF($K90=2,IF(AA90="",INDEX(Calendario!$D$3:$H$55,MATCH(AB$4,Calendario!$A$3:$A$55,0),MATCH($I90,Calendario!$D$2:$H$2,0)),""),IF($K90=3,IF(AND((Z90=""),(AA90="")),INDEX(Calendario!$D$3:$H$55,MATCH(AB$4,Calendario!$A$3:$A$55,0),MATCH($I90,Calendario!$D$2:$H$2,0)),""),IF($K90=4,IF(AND((Y90=""),(Z90=""),(AA90="")),INDEX(Calendario!$D$3:$H$55,MATCH(AB$4,Calendario!$A$3:$A$55,0),MATCH($I90,Calendario!$D$2:$H$2,0)),""))))))))</f>
        <v/>
      </c>
      <c r="AC90" s="108">
        <f>IF(ISBLANK($I90),"",IF(OR(EXACT(($I90),PROPER(TEXT(AC89,"dddd"))),(EXACT(($I90),PROPER(TEXT(AC88,"dddd"))))),"",IF(EXACT(($I90),(PROPER(TEXT(AC$3,"dddd")))),"",IF($K90=1,INDEX(Calendario!$D$3:$H$55,MATCH(AC$4,Calendario!$A$3:$A$55,0),MATCH($I90,Calendario!$D$2:$H$2,0)),IF($K90=2,IF(AB90="",INDEX(Calendario!$D$3:$H$55,MATCH(AC$4,Calendario!$A$3:$A$55,0),MATCH($I90,Calendario!$D$2:$H$2,0)),""),IF($K90=3,IF(AND((AA90=""),(AB90="")),INDEX(Calendario!$D$3:$H$55,MATCH(AC$4,Calendario!$A$3:$A$55,0),MATCH($I90,Calendario!$D$2:$H$2,0)),""),IF($K90=4,IF(AND((Z90=""),(AA90=""),(AB90="")),INDEX(Calendario!$D$3:$H$55,MATCH(AC$4,Calendario!$A$3:$A$55,0),MATCH($I90,Calendario!$D$2:$H$2,0)),""))))))))</f>
        <v>44672</v>
      </c>
      <c r="AD90" s="108" t="str">
        <f>IF(ISBLANK($I90),"",IF(OR(EXACT(($I90),PROPER(TEXT(AD89,"dddd"))),(EXACT(($I90),PROPER(TEXT(AD88,"dddd"))))),"",IF(EXACT(($I90),(PROPER(TEXT(AD$3,"dddd")))),"",IF($K90=1,INDEX(Calendario!$D$3:$H$55,MATCH(AD$4,Calendario!$A$3:$A$55,0),MATCH($I90,Calendario!$D$2:$H$2,0)),IF($K90=2,IF(AC90="",INDEX(Calendario!$D$3:$H$55,MATCH(AD$4,Calendario!$A$3:$A$55,0),MATCH($I90,Calendario!$D$2:$H$2,0)),""),IF($K90=3,IF(AND((AB90=""),(AC90="")),INDEX(Calendario!$D$3:$H$55,MATCH(AD$4,Calendario!$A$3:$A$55,0),MATCH($I90,Calendario!$D$2:$H$2,0)),""),IF($K90=4,IF(AND((AA90=""),(AB90=""),(AC90="")),INDEX(Calendario!$D$3:$H$55,MATCH(AD$4,Calendario!$A$3:$A$55,0),MATCH($I90,Calendario!$D$2:$H$2,0)),""))))))))</f>
        <v/>
      </c>
      <c r="AE90" s="107" t="str">
        <f>IF(ISBLANK($I90),"",IF(OR(EXACT(($I90),PROPER(TEXT(AE89,"dddd"))),(EXACT(($I90),PROPER(TEXT(AE88,"dddd"))))),"",IF(EXACT(($I90),(PROPER(TEXT(AE$3,"dddd")))),"",IF($K90=1,INDEX(Calendario!$D$3:$H$55,MATCH(AE$4,Calendario!$A$3:$A$55,0),MATCH($I90,Calendario!$D$2:$H$2,0)),IF($K90=2,IF(AD90="",INDEX(Calendario!$D$3:$H$55,MATCH(AE$4,Calendario!$A$3:$A$55,0),MATCH($I90,Calendario!$D$2:$H$2,0)),""),IF($K90=3,IF(AND((AC90=""),(AD90="")),INDEX(Calendario!$D$3:$H$55,MATCH(AE$4,Calendario!$A$3:$A$55,0),MATCH($I90,Calendario!$D$2:$H$2,0)),""),IF($K90=4,IF(AND((AB90=""),(AC90=""),(AD90="")),INDEX(Calendario!$D$3:$H$55,MATCH(AE$4,Calendario!$A$3:$A$55,0),MATCH($I90,Calendario!$D$2:$H$2,0)),""))))))))</f>
        <v/>
      </c>
      <c r="AF90" s="107" t="str">
        <f>IF(ISBLANK($I90),"",IF(OR(EXACT(($I90),PROPER(TEXT(AF89,"dddd"))),(EXACT(($I90),PROPER(TEXT(AF88,"dddd"))))),"",IF(EXACT(($I90),(PROPER(TEXT(AF$3,"dddd")))),"",IF($K90=1,INDEX(Calendario!$D$3:$H$55,MATCH(AF$4,Calendario!$A$3:$A$55,0),MATCH($I90,Calendario!$D$2:$H$2,0)),IF($K90=2,IF(AE90="",INDEX(Calendario!$D$3:$H$55,MATCH(AF$4,Calendario!$A$3:$A$55,0),MATCH($I90,Calendario!$D$2:$H$2,0)),""),IF($K90=3,IF(AND((AD90=""),(AE90="")),INDEX(Calendario!$D$3:$H$55,MATCH(AF$4,Calendario!$A$3:$A$55,0),MATCH($I90,Calendario!$D$2:$H$2,0)),""),IF($K90=4,IF(AND((AC90=""),(AD90=""),(AE90="")),INDEX(Calendario!$D$3:$H$55,MATCH(AF$4,Calendario!$A$3:$A$55,0),MATCH($I90,Calendario!$D$2:$H$2,0)),""))))))))</f>
        <v/>
      </c>
      <c r="AG90" s="107">
        <f>IF(ISBLANK($I90),"",IF(OR(EXACT(($I90),PROPER(TEXT(AG89,"dddd"))),(EXACT(($I90),PROPER(TEXT(AG88,"dddd"))))),"",IF(EXACT(($I90),(PROPER(TEXT(AG$3,"dddd")))),"",IF($K90=1,INDEX(Calendario!$D$3:$H$55,MATCH(AG$4,Calendario!$A$3:$A$55,0),MATCH($I90,Calendario!$D$2:$H$2,0)),IF($K90=2,IF(AF90="",INDEX(Calendario!$D$3:$H$55,MATCH(AG$4,Calendario!$A$3:$A$55,0),MATCH($I90,Calendario!$D$2:$H$2,0)),""),IF($K90=3,IF(AND((AE90=""),(AF90="")),INDEX(Calendario!$D$3:$H$55,MATCH(AG$4,Calendario!$A$3:$A$55,0),MATCH($I90,Calendario!$D$2:$H$2,0)),""),IF($K90=4,IF(AND((AD90=""),(AE90=""),(AF90="")),INDEX(Calendario!$D$3:$H$55,MATCH(AG$4,Calendario!$A$3:$A$55,0),MATCH($I90,Calendario!$D$2:$H$2,0)),""))))))))</f>
        <v>44700</v>
      </c>
      <c r="AH90" s="107" t="str">
        <f>IF(ISBLANK($I90),"",IF(OR(EXACT(($I90),PROPER(TEXT(AH89,"dddd"))),(EXACT(($I90),PROPER(TEXT(AH88,"dddd"))))),"",IF(EXACT(($I90),(PROPER(TEXT(AH$3,"dddd")))),"",IF($K90=1,INDEX(Calendario!$D$3:$H$55,MATCH(AH$4,Calendario!$A$3:$A$55,0),MATCH($I90,Calendario!$D$2:$H$2,0)),IF($K90=2,IF(AG90="",INDEX(Calendario!$D$3:$H$55,MATCH(AH$4,Calendario!$A$3:$A$55,0),MATCH($I90,Calendario!$D$2:$H$2,0)),""),IF($K90=3,IF(AND((AF90=""),(AG90="")),INDEX(Calendario!$D$3:$H$55,MATCH(AH$4,Calendario!$A$3:$A$55,0),MATCH($I90,Calendario!$D$2:$H$2,0)),""),IF($K90=4,IF(AND((AE90=""),(AF90=""),(AG90="")),INDEX(Calendario!$D$3:$H$55,MATCH(AH$4,Calendario!$A$3:$A$55,0),MATCH($I90,Calendario!$D$2:$H$2,0)),""))))))))</f>
        <v/>
      </c>
      <c r="AI90" s="108" t="str">
        <f>IF(ISBLANK($I90),"",IF(OR(EXACT(($I90),PROPER(TEXT(AI89,"dddd"))),(EXACT(($I90),PROPER(TEXT(AI88,"dddd"))))),"",IF(EXACT(($I90),(PROPER(TEXT(AI$3,"dddd")))),"",IF($K90=1,INDEX(Calendario!$D$3:$H$55,MATCH(AI$4,Calendario!$A$3:$A$55,0),MATCH($I90,Calendario!$D$2:$H$2,0)),IF($K90=2,IF(AH90="",INDEX(Calendario!$D$3:$H$55,MATCH(AI$4,Calendario!$A$3:$A$55,0),MATCH($I90,Calendario!$D$2:$H$2,0)),""),IF($K90=3,IF(AND((AG90=""),(AH90="")),INDEX(Calendario!$D$3:$H$55,MATCH(AI$4,Calendario!$A$3:$A$55,0),MATCH($I90,Calendario!$D$2:$H$2,0)),""),IF($K90=4,IF(AND((AF90=""),(AG90=""),(AH90="")),INDEX(Calendario!$D$3:$H$55,MATCH(AI$4,Calendario!$A$3:$A$55,0),MATCH($I90,Calendario!$D$2:$H$2,0)),""))))))))</f>
        <v/>
      </c>
      <c r="AJ90" s="108" t="str">
        <f>IF(ISBLANK($I90),"",IF(OR(EXACT(($I90),PROPER(TEXT(AJ89,"dddd"))),(EXACT(($I90),PROPER(TEXT(AJ88,"dddd"))))),"",IF(EXACT(($I90),(PROPER(TEXT(AJ$3,"dddd")))),"",IF($K90=1,INDEX(Calendario!$D$3:$H$55,MATCH(AJ$4,Calendario!$A$3:$A$55,0),MATCH($I90,Calendario!$D$2:$H$2,0)),IF($K90=2,IF(AI90="",INDEX(Calendario!$D$3:$H$55,MATCH(AJ$4,Calendario!$A$3:$A$55,0),MATCH($I90,Calendario!$D$2:$H$2,0)),""),IF($K90=3,IF(AND((AH90=""),(AI90="")),INDEX(Calendario!$D$3:$H$55,MATCH(AJ$4,Calendario!$A$3:$A$55,0),MATCH($I90,Calendario!$D$2:$H$2,0)),""),IF($K90=4,IF(AND((AG90=""),(AH90=""),(AI90="")),INDEX(Calendario!$D$3:$H$55,MATCH(AJ$4,Calendario!$A$3:$A$55,0),MATCH($I90,Calendario!$D$2:$H$2,0)),""))))))))</f>
        <v/>
      </c>
      <c r="AK90" s="108">
        <f>IF(ISBLANK($I90),"",IF(OR(EXACT(($I90),PROPER(TEXT(AK89,"dddd"))),(EXACT(($I90),PROPER(TEXT(AK88,"dddd"))))),"",IF(EXACT(($I90),(PROPER(TEXT(AK$3,"dddd")))),"",IF($K90=1,INDEX(Calendario!$D$3:$H$55,MATCH(AK$4,Calendario!$A$3:$A$55,0),MATCH($I90,Calendario!$D$2:$H$2,0)),IF($K90=2,IF(AJ90="",INDEX(Calendario!$D$3:$H$55,MATCH(AK$4,Calendario!$A$3:$A$55,0),MATCH($I90,Calendario!$D$2:$H$2,0)),""),IF($K90=3,IF(AND((AI90=""),(AJ90="")),INDEX(Calendario!$D$3:$H$55,MATCH(AK$4,Calendario!$A$3:$A$55,0),MATCH($I90,Calendario!$D$2:$H$2,0)),""),IF($K90=4,IF(AND((AH90=""),(AI90=""),(AJ90="")),INDEX(Calendario!$D$3:$H$55,MATCH(AK$4,Calendario!$A$3:$A$55,0),MATCH($I90,Calendario!$D$2:$H$2,0)),""))))))))</f>
        <v>44728</v>
      </c>
      <c r="AL90" s="108" t="str">
        <f>IF(ISBLANK($I90),"",IF(OR(EXACT(($I90),PROPER(TEXT(AL89,"dddd"))),(EXACT(($I90),PROPER(TEXT(AL88,"dddd"))))),"",IF(EXACT(($I90),(PROPER(TEXT(AL$3,"dddd")))),"",IF($K90=1,INDEX(Calendario!$D$3:$H$55,MATCH(AL$4,Calendario!$A$3:$A$55,0),MATCH($I90,Calendario!$D$2:$H$2,0)),IF($K90=2,IF(AK90="",INDEX(Calendario!$D$3:$H$55,MATCH(AL$4,Calendario!$A$3:$A$55,0),MATCH($I90,Calendario!$D$2:$H$2,0)),""),IF($K90=3,IF(AND((AJ90=""),(AK90="")),INDEX(Calendario!$D$3:$H$55,MATCH(AL$4,Calendario!$A$3:$A$55,0),MATCH($I90,Calendario!$D$2:$H$2,0)),""),IF($K90=4,IF(AND((AI90=""),(AJ90=""),(AK90="")),INDEX(Calendario!$D$3:$H$55,MATCH(AL$4,Calendario!$A$3:$A$55,0),MATCH($I90,Calendario!$D$2:$H$2,0)),""))))))))</f>
        <v/>
      </c>
      <c r="AM90" s="108" t="str">
        <f>IF(ISBLANK($I90),"",IF(OR(EXACT(($I90),PROPER(TEXT(AM89,"dddd"))),(EXACT(($I90),PROPER(TEXT(AM88,"dddd"))))),"",IF(EXACT(($I90),(PROPER(TEXT(AM$3,"dddd")))),"",IF($K90=1,INDEX(Calendario!$D$3:$H$55,MATCH(AM$4,Calendario!$A$3:$A$55,0),MATCH($I90,Calendario!$D$2:$H$2,0)),IF($K90=2,IF(AL90="",INDEX(Calendario!$D$3:$H$55,MATCH(AM$4,Calendario!$A$3:$A$55,0),MATCH($I90,Calendario!$D$2:$H$2,0)),""),IF($K90=3,IF(AND((AK90=""),(AL90="")),INDEX(Calendario!$D$3:$H$55,MATCH(AM$4,Calendario!$A$3:$A$55,0),MATCH($I90,Calendario!$D$2:$H$2,0)),""),IF($K90=4,IF(AND((AJ90=""),(AK90=""),(AL90="")),INDEX(Calendario!$D$3:$H$55,MATCH(AM$4,Calendario!$A$3:$A$55,0),MATCH($I90,Calendario!$D$2:$H$2,0)),""))))))))</f>
        <v/>
      </c>
      <c r="AN90" s="107" t="str">
        <f>IF(ISBLANK($I90),"",IF(OR(EXACT(($I90),PROPER(TEXT(AN89,"dddd"))),(EXACT(($I90),PROPER(TEXT(AN88,"dddd"))))),"",IF(EXACT(($I90),(PROPER(TEXT(AN$3,"dddd")))),"",IF($K90=1,INDEX(Calendario!$D$3:$H$55,MATCH(AN$4,Calendario!$A$3:$A$55,0),MATCH($I90,Calendario!$D$2:$H$2,0)),IF($K90=2,IF(AM90="",INDEX(Calendario!$D$3:$H$55,MATCH(AN$4,Calendario!$A$3:$A$55,0),MATCH($I90,Calendario!$D$2:$H$2,0)),""),IF($K90=3,IF(AND((AL90=""),(AM90="")),INDEX(Calendario!$D$3:$H$55,MATCH(AN$4,Calendario!$A$3:$A$55,0),MATCH($I90,Calendario!$D$2:$H$2,0)),""),IF($K90=4,IF(AND((AK90=""),(AL90=""),(AM90="")),INDEX(Calendario!$D$3:$H$55,MATCH(AN$4,Calendario!$A$3:$A$55,0),MATCH($I90,Calendario!$D$2:$H$2,0)),""))))))))</f>
        <v/>
      </c>
      <c r="AO90" s="107">
        <f>IF(ISBLANK($I90),"",IF(OR(EXACT(($I90),PROPER(TEXT(AO89,"dddd"))),(EXACT(($I90),PROPER(TEXT(AO88,"dddd"))))),"",IF(EXACT(($I90),(PROPER(TEXT(AO$3,"dddd")))),"",IF($K90=1,INDEX(Calendario!$D$3:$H$55,MATCH(AO$4,Calendario!$A$3:$A$55,0),MATCH($I90,Calendario!$D$2:$H$2,0)),IF($K90=2,IF(AN90="",INDEX(Calendario!$D$3:$H$55,MATCH(AO$4,Calendario!$A$3:$A$55,0),MATCH($I90,Calendario!$D$2:$H$2,0)),""),IF($K90=3,IF(AND((AM90=""),(AN90="")),INDEX(Calendario!$D$3:$H$55,MATCH(AO$4,Calendario!$A$3:$A$55,0),MATCH($I90,Calendario!$D$2:$H$2,0)),""),IF($K90=4,IF(AND((AL90=""),(AM90=""),(AN90="")),INDEX(Calendario!$D$3:$H$55,MATCH(AO$4,Calendario!$A$3:$A$55,0),MATCH($I90,Calendario!$D$2:$H$2,0)),""))))))))</f>
        <v>44756</v>
      </c>
      <c r="AP90" s="107" t="str">
        <f>IF(ISBLANK($I90),"",IF(OR(EXACT(($I90),PROPER(TEXT(AP89,"dddd"))),(EXACT(($I90),PROPER(TEXT(AP88,"dddd"))))),"",IF(EXACT(($I90),(PROPER(TEXT(AP$3,"dddd")))),"",IF($K90=1,INDEX(Calendario!$D$3:$H$55,MATCH(AP$4,Calendario!$A$3:$A$55,0),MATCH($I90,Calendario!$D$2:$H$2,0)),IF($K90=2,IF(AO90="",INDEX(Calendario!$D$3:$H$55,MATCH(AP$4,Calendario!$A$3:$A$55,0),MATCH($I90,Calendario!$D$2:$H$2,0)),""),IF($K90=3,IF(AND((AN90=""),(AO90="")),INDEX(Calendario!$D$3:$H$55,MATCH(AP$4,Calendario!$A$3:$A$55,0),MATCH($I90,Calendario!$D$2:$H$2,0)),""),IF($K90=4,IF(AND((AM90=""),(AN90=""),(AO90="")),INDEX(Calendario!$D$3:$H$55,MATCH(AP$4,Calendario!$A$3:$A$55,0),MATCH($I90,Calendario!$D$2:$H$2,0)),""))))))))</f>
        <v/>
      </c>
      <c r="AQ90" s="107" t="str">
        <f>IF(ISBLANK($I90),"",IF(OR(EXACT(($I90),PROPER(TEXT(AQ89,"dddd"))),(EXACT(($I90),PROPER(TEXT(AQ88,"dddd"))))),"",IF(EXACT(($I90),(PROPER(TEXT(AQ$3,"dddd")))),"",IF($K90=1,INDEX(Calendario!$D$3:$H$55,MATCH(AQ$4,Calendario!$A$3:$A$55,0),MATCH($I90,Calendario!$D$2:$H$2,0)),IF($K90=2,IF(AP90="",INDEX(Calendario!$D$3:$H$55,MATCH(AQ$4,Calendario!$A$3:$A$55,0),MATCH($I90,Calendario!$D$2:$H$2,0)),""),IF($K90=3,IF(AND((AO90=""),(AP90="")),INDEX(Calendario!$D$3:$H$55,MATCH(AQ$4,Calendario!$A$3:$A$55,0),MATCH($I90,Calendario!$D$2:$H$2,0)),""),IF($K90=4,IF(AND((AN90=""),(AO90=""),(AP90="")),INDEX(Calendario!$D$3:$H$55,MATCH(AQ$4,Calendario!$A$3:$A$55,0),MATCH($I90,Calendario!$D$2:$H$2,0)),""))))))))</f>
        <v/>
      </c>
      <c r="AR90" s="108" t="str">
        <f>IF(ISBLANK($I90),"",IF(OR(EXACT(($I90),PROPER(TEXT(AR89,"dddd"))),(EXACT(($I90),PROPER(TEXT(AR88,"dddd"))))),"",IF(EXACT(($I90),(PROPER(TEXT(AR$3,"dddd")))),"",IF($K90=1,INDEX(Calendario!$D$3:$H$55,MATCH(AR$4,Calendario!$A$3:$A$55,0),MATCH($I90,Calendario!$D$2:$H$2,0)),IF($K90=2,IF(AQ90="",INDEX(Calendario!$D$3:$H$55,MATCH(AR$4,Calendario!$A$3:$A$55,0),MATCH($I90,Calendario!$D$2:$H$2,0)),""),IF($K90=3,IF(AND((AP90=""),(AQ90="")),INDEX(Calendario!$D$3:$H$55,MATCH(AR$4,Calendario!$A$3:$A$55,0),MATCH($I90,Calendario!$D$2:$H$2,0)),""),IF($K90=4,IF(AND((AO90=""),(AP90=""),(AQ90="")),INDEX(Calendario!$D$3:$H$55,MATCH(AR$4,Calendario!$A$3:$A$55,0),MATCH($I90,Calendario!$D$2:$H$2,0)),""))))))))</f>
        <v/>
      </c>
      <c r="AS90" s="108">
        <f>IF(ISBLANK($I90),"",IF(OR(EXACT(($I90),PROPER(TEXT(AS89,"dddd"))),(EXACT(($I90),PROPER(TEXT(AS88,"dddd"))))),"",IF(EXACT(($I90),(PROPER(TEXT(AS$3,"dddd")))),"",IF($K90=1,INDEX(Calendario!$D$3:$H$55,MATCH(AS$4,Calendario!$A$3:$A$55,0),MATCH($I90,Calendario!$D$2:$H$2,0)),IF($K90=2,IF(AR90="",INDEX(Calendario!$D$3:$H$55,MATCH(AS$4,Calendario!$A$3:$A$55,0),MATCH($I90,Calendario!$D$2:$H$2,0)),""),IF($K90=3,IF(AND((AQ90=""),(AR90="")),INDEX(Calendario!$D$3:$H$55,MATCH(AS$4,Calendario!$A$3:$A$55,0),MATCH($I90,Calendario!$D$2:$H$2,0)),""),IF($K90=4,IF(AND((AP90=""),(AQ90=""),(AR90="")),INDEX(Calendario!$D$3:$H$55,MATCH(AS$4,Calendario!$A$3:$A$55,0),MATCH($I90,Calendario!$D$2:$H$2,0)),""))))))))</f>
        <v>44784</v>
      </c>
      <c r="AT90" s="108" t="str">
        <f>IF(ISBLANK($I90),"",IF(OR(EXACT(($I90),PROPER(TEXT(AT89,"dddd"))),(EXACT(($I90),PROPER(TEXT(AT88,"dddd"))))),"",IF(EXACT(($I90),(PROPER(TEXT(AT$3,"dddd")))),"",IF($K90=1,INDEX(Calendario!$D$3:$H$55,MATCH(AT$4,Calendario!$A$3:$A$55,0),MATCH($I90,Calendario!$D$2:$H$2,0)),IF($K90=2,IF(AS90="",INDEX(Calendario!$D$3:$H$55,MATCH(AT$4,Calendario!$A$3:$A$55,0),MATCH($I90,Calendario!$D$2:$H$2,0)),""),IF($K90=3,IF(AND((AR90=""),(AS90="")),INDEX(Calendario!$D$3:$H$55,MATCH(AT$4,Calendario!$A$3:$A$55,0),MATCH($I90,Calendario!$D$2:$H$2,0)),""),IF($K90=4,IF(AND((AQ90=""),(AR90=""),(AS90="")),INDEX(Calendario!$D$3:$H$55,MATCH(AT$4,Calendario!$A$3:$A$55,0),MATCH($I90,Calendario!$D$2:$H$2,0)),""))))))))</f>
        <v/>
      </c>
      <c r="AU90" s="108" t="str">
        <f>IF(ISBLANK($I90),"",IF(OR(EXACT(($I90),PROPER(TEXT(AU89,"dddd"))),(EXACT(($I90),PROPER(TEXT(AU88,"dddd"))))),"",IF(EXACT(($I90),(PROPER(TEXT(AU$3,"dddd")))),"",IF($K90=1,INDEX(Calendario!$D$3:$H$55,MATCH(AU$4,Calendario!$A$3:$A$55,0),MATCH($I90,Calendario!$D$2:$H$2,0)),IF($K90=2,IF(AT90="",INDEX(Calendario!$D$3:$H$55,MATCH(AU$4,Calendario!$A$3:$A$55,0),MATCH($I90,Calendario!$D$2:$H$2,0)),""),IF($K90=3,IF(AND((AS90=""),(AT90="")),INDEX(Calendario!$D$3:$H$55,MATCH(AU$4,Calendario!$A$3:$A$55,0),MATCH($I90,Calendario!$D$2:$H$2,0)),""),IF($K90=4,IF(AND((AR90=""),(AS90=""),(AT90="")),INDEX(Calendario!$D$3:$H$55,MATCH(AU$4,Calendario!$A$3:$A$55,0),MATCH($I90,Calendario!$D$2:$H$2,0)),""))))))))</f>
        <v/>
      </c>
      <c r="AV90" s="107" t="str">
        <f>IF(ISBLANK($I90),"",IF(OR(EXACT(($I90),PROPER(TEXT(AV89,"dddd"))),(EXACT(($I90),PROPER(TEXT(AV88,"dddd"))))),"",IF(EXACT(($I90),(PROPER(TEXT(AV$3,"dddd")))),"",IF($K90=1,INDEX(Calendario!$D$3:$H$55,MATCH(AV$4,Calendario!$A$3:$A$55,0),MATCH($I90,Calendario!$D$2:$H$2,0)),IF($K90=2,IF(AU90="",INDEX(Calendario!$D$3:$H$55,MATCH(AV$4,Calendario!$A$3:$A$55,0),MATCH($I90,Calendario!$D$2:$H$2,0)),""),IF($K90=3,IF(AND((AT90=""),(AU90="")),INDEX(Calendario!$D$3:$H$55,MATCH(AV$4,Calendario!$A$3:$A$55,0),MATCH($I90,Calendario!$D$2:$H$2,0)),""),IF($K90=4,IF(AND((AS90=""),(AT90=""),(AU90="")),INDEX(Calendario!$D$3:$H$55,MATCH(AV$4,Calendario!$A$3:$A$55,0),MATCH($I90,Calendario!$D$2:$H$2,0)),""))))))))</f>
        <v/>
      </c>
      <c r="AW90" s="107">
        <f>IF(ISBLANK($I90),"",IF(OR(EXACT(($I90),PROPER(TEXT(AW89,"dddd"))),(EXACT(($I90),PROPER(TEXT(AW88,"dddd"))))),"",IF(EXACT(($I90),(PROPER(TEXT(AW$3,"dddd")))),"",IF($K90=1,INDEX(Calendario!$D$3:$H$55,MATCH(AW$4,Calendario!$A$3:$A$55,0),MATCH($I90,Calendario!$D$2:$H$2,0)),IF($K90=2,IF(AV90="",INDEX(Calendario!$D$3:$H$55,MATCH(AW$4,Calendario!$A$3:$A$55,0),MATCH($I90,Calendario!$D$2:$H$2,0)),""),IF($K90=3,IF(AND((AU90=""),(AV90="")),INDEX(Calendario!$D$3:$H$55,MATCH(AW$4,Calendario!$A$3:$A$55,0),MATCH($I90,Calendario!$D$2:$H$2,0)),""),IF($K90=4,IF(AND((AT90=""),(AU90=""),(AV90="")),INDEX(Calendario!$D$3:$H$55,MATCH(AW$4,Calendario!$A$3:$A$55,0),MATCH($I90,Calendario!$D$2:$H$2,0)),""))))))))</f>
        <v>44812</v>
      </c>
      <c r="AX90" s="107" t="str">
        <f>IF(ISBLANK($I90),"",IF(OR(EXACT(($I90),PROPER(TEXT(AX89,"dddd"))),(EXACT(($I90),PROPER(TEXT(AX88,"dddd"))))),"",IF(EXACT(($I90),(PROPER(TEXT(AX$3,"dddd")))),"",IF($K90=1,INDEX(Calendario!$D$3:$H$55,MATCH(AX$4,Calendario!$A$3:$A$55,0),MATCH($I90,Calendario!$D$2:$H$2,0)),IF($K90=2,IF(AW90="",INDEX(Calendario!$D$3:$H$55,MATCH(AX$4,Calendario!$A$3:$A$55,0),MATCH($I90,Calendario!$D$2:$H$2,0)),""),IF($K90=3,IF(AND((AV90=""),(AW90="")),INDEX(Calendario!$D$3:$H$55,MATCH(AX$4,Calendario!$A$3:$A$55,0),MATCH($I90,Calendario!$D$2:$H$2,0)),""),IF($K90=4,IF(AND((AU90=""),(AV90=""),(AW90="")),INDEX(Calendario!$D$3:$H$55,MATCH(AX$4,Calendario!$A$3:$A$55,0),MATCH($I90,Calendario!$D$2:$H$2,0)),""))))))))</f>
        <v/>
      </c>
      <c r="AY90" s="107" t="str">
        <f>IF(ISBLANK($I90),"",IF(OR(EXACT(($I90),PROPER(TEXT(AY89,"dddd"))),(EXACT(($I90),PROPER(TEXT(AY88,"dddd"))))),"",IF(EXACT(($I90),(PROPER(TEXT(AY$3,"dddd")))),"",IF($K90=1,INDEX(Calendario!$D$3:$H$55,MATCH(AY$4,Calendario!$A$3:$A$55,0),MATCH($I90,Calendario!$D$2:$H$2,0)),IF($K90=2,IF(AX90="",INDEX(Calendario!$D$3:$H$55,MATCH(AY$4,Calendario!$A$3:$A$55,0),MATCH($I90,Calendario!$D$2:$H$2,0)),""),IF($K90=3,IF(AND((AW90=""),(AX90="")),INDEX(Calendario!$D$3:$H$55,MATCH(AY$4,Calendario!$A$3:$A$55,0),MATCH($I90,Calendario!$D$2:$H$2,0)),""),IF($K90=4,IF(AND((AV90=""),(AW90=""),(AX90="")),INDEX(Calendario!$D$3:$H$55,MATCH(AY$4,Calendario!$A$3:$A$55,0),MATCH($I90,Calendario!$D$2:$H$2,0)),""))))))))</f>
        <v/>
      </c>
      <c r="AZ90" s="107" t="str">
        <f>IF(ISBLANK($I90),"",IF(OR(EXACT(($I90),PROPER(TEXT(AZ89,"dddd"))),(EXACT(($I90),PROPER(TEXT(AZ88,"dddd"))))),"",IF(EXACT(($I90),(PROPER(TEXT(AZ$3,"dddd")))),"",IF($K90=1,INDEX(Calendario!$D$3:$H$55,MATCH(AZ$4,Calendario!$A$3:$A$55,0),MATCH($I90,Calendario!$D$2:$H$2,0)),IF($K90=2,IF(AY90="",INDEX(Calendario!$D$3:$H$55,MATCH(AZ$4,Calendario!$A$3:$A$55,0),MATCH($I90,Calendario!$D$2:$H$2,0)),""),IF($K90=3,IF(AND((AX90=""),(AY90="")),INDEX(Calendario!$D$3:$H$55,MATCH(AZ$4,Calendario!$A$3:$A$55,0),MATCH($I90,Calendario!$D$2:$H$2,0)),""),IF($K90=4,IF(AND((AW90=""),(AX90=""),(AY90="")),INDEX(Calendario!$D$3:$H$55,MATCH(AZ$4,Calendario!$A$3:$A$55,0),MATCH($I90,Calendario!$D$2:$H$2,0)),""))))))))</f>
        <v/>
      </c>
      <c r="BA90" s="108">
        <f>IF(ISBLANK($I90),"",IF(OR(EXACT(($I90),PROPER(TEXT(BA89,"dddd"))),(EXACT(($I90),PROPER(TEXT(BA88,"dddd"))))),"",IF(EXACT(($I90),(PROPER(TEXT(BA$3,"dddd")))),"",IF($K90=1,INDEX(Calendario!$D$3:$H$55,MATCH(BA$4,Calendario!$A$3:$A$55,0),MATCH($I90,Calendario!$D$2:$H$2,0)),IF($K90=2,IF(AZ90="",INDEX(Calendario!$D$3:$H$55,MATCH(BA$4,Calendario!$A$3:$A$55,0),MATCH($I90,Calendario!$D$2:$H$2,0)),""),IF($K90=3,IF(AND((AY90=""),(AZ90="")),INDEX(Calendario!$D$3:$H$55,MATCH(BA$4,Calendario!$A$3:$A$55,0),MATCH($I90,Calendario!$D$2:$H$2,0)),""),IF($K90=4,IF(AND((AX90=""),(AY90=""),(AZ90="")),INDEX(Calendario!$D$3:$H$55,MATCH(BA$4,Calendario!$A$3:$A$55,0),MATCH($I90,Calendario!$D$2:$H$2,0)),""))))))))</f>
        <v>44840</v>
      </c>
      <c r="BB90" s="108" t="str">
        <f>IF(ISBLANK($I90),"",IF(OR(EXACT(($I90),PROPER(TEXT(BB89,"dddd"))),(EXACT(($I90),PROPER(TEXT(BB88,"dddd"))))),"",IF(EXACT(($I90),(PROPER(TEXT(BB$3,"dddd")))),"",IF($K90=1,INDEX(Calendario!$D$3:$H$55,MATCH(BB$4,Calendario!$A$3:$A$55,0),MATCH($I90,Calendario!$D$2:$H$2,0)),IF($K90=2,IF(BA90="",INDEX(Calendario!$D$3:$H$55,MATCH(BB$4,Calendario!$A$3:$A$55,0),MATCH($I90,Calendario!$D$2:$H$2,0)),""),IF($K90=3,IF(AND((AZ90=""),(BA90="")),INDEX(Calendario!$D$3:$H$55,MATCH(BB$4,Calendario!$A$3:$A$55,0),MATCH($I90,Calendario!$D$2:$H$2,0)),""),IF($K90=4,IF(AND((AY90=""),(AZ90=""),(BA90="")),INDEX(Calendario!$D$3:$H$55,MATCH(BB$4,Calendario!$A$3:$A$55,0),MATCH($I90,Calendario!$D$2:$H$2,0)),""))))))))</f>
        <v/>
      </c>
      <c r="BC90" s="108" t="str">
        <f>IF(ISBLANK($I90),"",IF(OR(EXACT(($I90),PROPER(TEXT(BC89,"dddd"))),(EXACT(($I90),PROPER(TEXT(BC88,"dddd"))))),"",IF(EXACT(($I90),(PROPER(TEXT(BC$3,"dddd")))),"",IF($K90=1,INDEX(Calendario!$D$3:$H$55,MATCH(BC$4,Calendario!$A$3:$A$55,0),MATCH($I90,Calendario!$D$2:$H$2,0)),IF($K90=2,IF(BB90="",INDEX(Calendario!$D$3:$H$55,MATCH(BC$4,Calendario!$A$3:$A$55,0),MATCH($I90,Calendario!$D$2:$H$2,0)),""),IF($K90=3,IF(AND((BA90=""),(BB90="")),INDEX(Calendario!$D$3:$H$55,MATCH(BC$4,Calendario!$A$3:$A$55,0),MATCH($I90,Calendario!$D$2:$H$2,0)),""),IF($K90=4,IF(AND((AZ90=""),(BA90=""),(BB90="")),INDEX(Calendario!$D$3:$H$55,MATCH(BC$4,Calendario!$A$3:$A$55,0),MATCH($I90,Calendario!$D$2:$H$2,0)),""))))))))</f>
        <v/>
      </c>
      <c r="BD90" s="108" t="str">
        <f>IF(ISBLANK($I90),"",IF(OR(EXACT(($I90),PROPER(TEXT(BD89,"dddd"))),(EXACT(($I90),PROPER(TEXT(BD88,"dddd"))))),"",IF(EXACT(($I90),(PROPER(TEXT(BD$3,"dddd")))),"",IF($K90=1,INDEX(Calendario!$D$3:$H$55,MATCH(BD$4,Calendario!$A$3:$A$55,0),MATCH($I90,Calendario!$D$2:$H$2,0)),IF($K90=2,IF(BC90="",INDEX(Calendario!$D$3:$H$55,MATCH(BD$4,Calendario!$A$3:$A$55,0),MATCH($I90,Calendario!$D$2:$H$2,0)),""),IF($K90=3,IF(AND((BB90=""),(BC90="")),INDEX(Calendario!$D$3:$H$55,MATCH(BD$4,Calendario!$A$3:$A$55,0),MATCH($I90,Calendario!$D$2:$H$2,0)),""),IF($K90=4,IF(AND((BA90=""),(BB90=""),(BC90="")),INDEX(Calendario!$D$3:$H$55,MATCH(BD$4,Calendario!$A$3:$A$55,0),MATCH($I90,Calendario!$D$2:$H$2,0)),""))))))))</f>
        <v/>
      </c>
      <c r="BE90" s="107">
        <f>IF(ISBLANK($I90),"",IF(OR(EXACT(($I90),PROPER(TEXT(BE89,"dddd"))),(EXACT(($I90),PROPER(TEXT(BE88,"dddd"))))),"",IF(EXACT(($I90),(PROPER(TEXT(BE$3,"dddd")))),"",IF($K90=1,INDEX(Calendario!$D$3:$H$55,MATCH(BE$4,Calendario!$A$3:$A$55,0),MATCH($I90,Calendario!$D$2:$H$2,0)),IF($K90=2,IF(BD90="",INDEX(Calendario!$D$3:$H$55,MATCH(BE$4,Calendario!$A$3:$A$55,0),MATCH($I90,Calendario!$D$2:$H$2,0)),""),IF($K90=3,IF(AND((BC90=""),(BD90="")),INDEX(Calendario!$D$3:$H$55,MATCH(BE$4,Calendario!$A$3:$A$55,0),MATCH($I90,Calendario!$D$2:$H$2,0)),""),IF($K90=4,IF(AND((BB90=""),(BC90=""),(BD90="")),INDEX(Calendario!$D$3:$H$55,MATCH(BE$4,Calendario!$A$3:$A$55,0),MATCH($I90,Calendario!$D$2:$H$2,0)),""))))))))</f>
        <v>44868</v>
      </c>
      <c r="BF90" s="107" t="str">
        <f>IF(ISBLANK($I90),"",IF(OR(EXACT(($I90),PROPER(TEXT(BF89,"dddd"))),(EXACT(($I90),PROPER(TEXT(BF88,"dddd"))))),"",IF(EXACT(($I90),(PROPER(TEXT(BF$3,"dddd")))),"",IF($K90=1,INDEX(Calendario!$D$3:$H$55,MATCH(BF$4,Calendario!$A$3:$A$55,0),MATCH($I90,Calendario!$D$2:$H$2,0)),IF($K90=2,IF(BE90="",INDEX(Calendario!$D$3:$H$55,MATCH(BF$4,Calendario!$A$3:$A$55,0),MATCH($I90,Calendario!$D$2:$H$2,0)),""),IF($K90=3,IF(AND((BD90=""),(BE90="")),INDEX(Calendario!$D$3:$H$55,MATCH(BF$4,Calendario!$A$3:$A$55,0),MATCH($I90,Calendario!$D$2:$H$2,0)),""),IF($K90=4,IF(AND((BC90=""),(BD90=""),(BE90="")),INDEX(Calendario!$D$3:$H$55,MATCH(BF$4,Calendario!$A$3:$A$55,0),MATCH($I90,Calendario!$D$2:$H$2,0)),""))))))))</f>
        <v/>
      </c>
      <c r="BG90" s="107" t="str">
        <f>IF(ISBLANK($I90),"",IF(OR(EXACT(($I90),PROPER(TEXT(BG89,"dddd"))),(EXACT(($I90),PROPER(TEXT(BG88,"dddd"))))),"",IF(EXACT(($I90),(PROPER(TEXT(BG$3,"dddd")))),"",IF($K90=1,INDEX(Calendario!$D$3:$H$55,MATCH(BG$4,Calendario!$A$3:$A$55,0),MATCH($I90,Calendario!$D$2:$H$2,0)),IF($K90=2,IF(BF90="",INDEX(Calendario!$D$3:$H$55,MATCH(BG$4,Calendario!$A$3:$A$55,0),MATCH($I90,Calendario!$D$2:$H$2,0)),""),IF($K90=3,IF(AND((BE90=""),(BF90="")),INDEX(Calendario!$D$3:$H$55,MATCH(BG$4,Calendario!$A$3:$A$55,0),MATCH($I90,Calendario!$D$2:$H$2,0)),""),IF($K90=4,IF(AND((BD90=""),(BE90=""),(BF90="")),INDEX(Calendario!$D$3:$H$55,MATCH(BG$4,Calendario!$A$3:$A$55,0),MATCH($I90,Calendario!$D$2:$H$2,0)),""))))))))</f>
        <v/>
      </c>
      <c r="BH90" s="107" t="str">
        <f>IF(ISBLANK($I90),"",IF(OR(EXACT(($I90),PROPER(TEXT(BH89,"dddd"))),(EXACT(($I90),PROPER(TEXT(BH88,"dddd"))))),"",IF(EXACT(($I90),(PROPER(TEXT(BH$3,"dddd")))),"",IF($K90=1,INDEX(Calendario!$D$3:$H$55,MATCH(BH$4,Calendario!$A$3:$A$55,0),MATCH($I90,Calendario!$D$2:$H$2,0)),IF($K90=2,IF(BG90="",INDEX(Calendario!$D$3:$H$55,MATCH(BH$4,Calendario!$A$3:$A$55,0),MATCH($I90,Calendario!$D$2:$H$2,0)),""),IF($K90=3,IF(AND((BF90=""),(BG90="")),INDEX(Calendario!$D$3:$H$55,MATCH(BH$4,Calendario!$A$3:$A$55,0),MATCH($I90,Calendario!$D$2:$H$2,0)),""),IF($K90=4,IF(AND((BE90=""),(BF90=""),(BG90="")),INDEX(Calendario!$D$3:$H$55,MATCH(BH$4,Calendario!$A$3:$A$55,0),MATCH($I90,Calendario!$D$2:$H$2,0)),""))))))))</f>
        <v/>
      </c>
      <c r="BI90" s="108">
        <f>IF(ISBLANK($I90),"",IF(OR(EXACT(($I90),PROPER(TEXT(BI89,"dddd"))),(EXACT(($I90),PROPER(TEXT(BI88,"dddd"))))),"",IF(EXACT(($I90),(PROPER(TEXT(BI$3,"dddd")))),"",IF($K90=1,INDEX(Calendario!$D$3:$H$55,MATCH(BI$4,Calendario!$A$3:$A$55,0),MATCH($I90,Calendario!$D$2:$H$2,0)),IF($K90=2,IF(BH90="",INDEX(Calendario!$D$3:$H$55,MATCH(BI$4,Calendario!$A$3:$A$55,0),MATCH($I90,Calendario!$D$2:$H$2,0)),""),IF($K90=3,IF(AND((BG90=""),(BH90="")),INDEX(Calendario!$D$3:$H$55,MATCH(BI$4,Calendario!$A$3:$A$55,0),MATCH($I90,Calendario!$D$2:$H$2,0)),""),IF($K90=4,IF(AND((BF90=""),(BG90=""),(BH90="")),INDEX(Calendario!$D$3:$H$55,MATCH(BI$4,Calendario!$A$3:$A$55,0),MATCH($I90,Calendario!$D$2:$H$2,0)),""))))))))</f>
        <v>44896</v>
      </c>
      <c r="BJ90" s="108" t="str">
        <f>IF(ISBLANK($I90),"",IF(OR(EXACT(($I90),PROPER(TEXT(BJ89,"dddd"))),(EXACT(($I90),PROPER(TEXT(BJ88,"dddd"))))),"",IF(EXACT(($I90),(PROPER(TEXT(BJ$3,"dddd")))),"",IF($K90=1,INDEX(Calendario!$D$3:$H$55,MATCH(BJ$4,Calendario!$A$3:$A$55,0),MATCH($I90,Calendario!$D$2:$H$2,0)),IF($K90=2,IF(BI90="",INDEX(Calendario!$D$3:$H$55,MATCH(BJ$4,Calendario!$A$3:$A$55,0),MATCH($I90,Calendario!$D$2:$H$2,0)),""),IF($K90=3,IF(AND((BH90=""),(BI90="")),INDEX(Calendario!$D$3:$H$55,MATCH(BJ$4,Calendario!$A$3:$A$55,0),MATCH($I90,Calendario!$D$2:$H$2,0)),""),IF($K90=4,IF(AND((BG90=""),(BH90=""),(BI90="")),INDEX(Calendario!$D$3:$H$55,MATCH(BJ$4,Calendario!$A$3:$A$55,0),MATCH($I90,Calendario!$D$2:$H$2,0)),""))))))))</f>
        <v/>
      </c>
      <c r="BK90" s="108" t="str">
        <f>IF(ISBLANK($I90),"",IF(OR(EXACT(($I90),PROPER(TEXT(BK89,"dddd"))),(EXACT(($I90),PROPER(TEXT(BK88,"dddd"))))),"",IF(EXACT(($I90),(PROPER(TEXT(BK$3,"dddd")))),"",IF($K90=1,INDEX(Calendario!$D$3:$H$55,MATCH(BK$4,Calendario!$A$3:$A$55,0),MATCH($I90,Calendario!$D$2:$H$2,0)),IF($K90=2,IF(BJ90="",INDEX(Calendario!$D$3:$H$55,MATCH(BK$4,Calendario!$A$3:$A$55,0),MATCH($I90,Calendario!$D$2:$H$2,0)),""),IF($K90=3,IF(AND((BI90=""),(BJ90="")),INDEX(Calendario!$D$3:$H$55,MATCH(BK$4,Calendario!$A$3:$A$55,0),MATCH($I90,Calendario!$D$2:$H$2,0)),""),IF($K90=4,IF(AND((BH90=""),(BI90=""),(BJ90="")),INDEX(Calendario!$D$3:$H$55,MATCH(BK$4,Calendario!$A$3:$A$55,0),MATCH($I90,Calendario!$D$2:$H$2,0)),""))))))))</f>
        <v/>
      </c>
      <c r="BL90" s="108" t="str">
        <f>IF(ISBLANK($I90),"",IF(OR(EXACT(($I90),PROPER(TEXT(BL89,"dddd"))),(EXACT(($I90),PROPER(TEXT(BL88,"dddd"))))),"",IF(EXACT(($I90),(PROPER(TEXT(BL$3,"dddd")))),"",IF($K90=1,INDEX(Calendario!$D$3:$H$55,MATCH(BL$4,Calendario!$A$3:$A$55,0),MATCH($I90,Calendario!$D$2:$H$2,0)),IF($K90=2,IF(BK90="",INDEX(Calendario!$D$3:$H$55,MATCH(BL$4,Calendario!$A$3:$A$55,0),MATCH($I90,Calendario!$D$2:$H$2,0)),""),IF($K90=3,IF(AND((BJ90=""),(BK90="")),INDEX(Calendario!$D$3:$H$55,MATCH(BL$4,Calendario!$A$3:$A$55,0),MATCH($I90,Calendario!$D$2:$H$2,0)),""),IF($K90=4,IF(AND((BI90=""),(BJ90=""),(BK90="")),INDEX(Calendario!$D$3:$H$55,MATCH(BL$4,Calendario!$A$3:$A$55,0),MATCH($I90,Calendario!$D$2:$H$2,0)),""))))))))</f>
        <v/>
      </c>
      <c r="BM90" s="108">
        <f>IF(ISBLANK($I90),"",IF(OR(EXACT(($I90),PROPER(TEXT(BM89,"dddd"))),(EXACT(($I90),PROPER(TEXT(BM88,"dddd"))))),"",IF(EXACT(($I90),(PROPER(TEXT(BM$3,"dddd")))),"",IF($K90=1,INDEX(Calendario!$D$3:$H$55,MATCH(BM$4,Calendario!$A$3:$A$55,0),MATCH($I90,Calendario!$D$2:$H$2,0)),IF($K90=2,IF(BL90="",INDEX(Calendario!$D$3:$H$55,MATCH(BM$4,Calendario!$A$3:$A$55,0),MATCH($I90,Calendario!$D$2:$H$2,0)),""),IF($K90=3,IF(AND((BK90=""),(BL90="")),INDEX(Calendario!$D$3:$H$55,MATCH(BM$4,Calendario!$A$3:$A$55,0),MATCH($I90,Calendario!$D$2:$H$2,0)),""),IF($K90=4,IF(AND((BJ90=""),(BK90=""),(BL90="")),INDEX(Calendario!$D$3:$H$55,MATCH(BM$4,Calendario!$A$3:$A$55,0),MATCH($I90,Calendario!$D$2:$H$2,0)),""))))))))</f>
        <v>44924</v>
      </c>
      <c r="BO90" s="88" t="s">
        <v>1445</v>
      </c>
    </row>
    <row r="91" spans="1:67" s="88" customFormat="1" ht="26.25" customHeight="1" x14ac:dyDescent="0.25">
      <c r="A91" s="178">
        <f t="shared" si="7"/>
        <v>66</v>
      </c>
      <c r="B91" s="176" t="s">
        <v>1285</v>
      </c>
      <c r="C91" s="176" t="s">
        <v>1596</v>
      </c>
      <c r="D91" s="177" t="str">
        <f>IF(ISNA(VLOOKUP(C91,TSeccBS!$D:$H,5,FALSE)),"",VLOOKUP(C91,TSeccBS!$D:$H,5,FALSE))</f>
        <v>PASTO</v>
      </c>
      <c r="E91" s="176" t="s">
        <v>1445</v>
      </c>
      <c r="F91" s="176" t="s">
        <v>81</v>
      </c>
      <c r="G91" s="177" t="str">
        <f>IF(ISNA(VLOOKUP(F91,Tmunic!$C$2:$D$1160,2,FALSE)),"",VLOOKUP(F91,Tmunic!$C$2:$D$1160,2,FALSE))</f>
        <v>UB TUQUERRES</v>
      </c>
      <c r="H91" s="184" t="str">
        <f>IF(ISNA(VLOOKUP(G91,TDirReg!$F$1:$H$184,3,0)),"",VLOOKUP(G91,TDirReg!$F$1:$H$184,3,0))</f>
        <v>Calle 27 N° 14 - 58 Hospital San José</v>
      </c>
      <c r="I91" s="196" t="s">
        <v>128</v>
      </c>
      <c r="J91" s="195" t="s">
        <v>134</v>
      </c>
      <c r="K91" s="197">
        <v>4</v>
      </c>
      <c r="L91" s="202">
        <f t="shared" si="8"/>
        <v>12</v>
      </c>
      <c r="M91" s="107" t="str">
        <f>IF(ISBLANK($I91),"",IF(EXACT(($I91),(PROPER(TEXT(M$3,"dddd")))),"",IF(EXACT(M$4,$J91),IF($K91=1,INDEX(Calendario!$D$3:$H$55,MATCH(M$4,Calendario!$A$3:$A$55,0),MATCH($I91,Calendario!$D$2:$H$2,0)),INDEX(Calendario!$D$3:$H$55,MATCH($J91,Calendario!$A$3:$A$55,0),MATCH($I91,Calendario!$D$2:$H$2,0))),"")))</f>
        <v/>
      </c>
      <c r="N91" s="107" t="str">
        <f>IF(ISBLANK($I91),"",IF(OR(EXACT(($I91),PROPER(TEXT(N89,"dddd"))),(EXACT(($I91),PROPER(TEXT(N90,"dddd"))))),"",IF(EXACT(($I91),(PROPER(TEXT(N$3,"dddd")))),"",IF(EXACT(N$4,$J91),IF(M91="",IF(OR(($K91=4),($K91=3),($K91=2),($K91=1)),INDEX(Calendario!$D$3:$H$55,MATCH(N$4,Calendario!$A$3:$A$55,0),MATCH($I91,Calendario!$D$2:$H$2,0)),"")),IF($K91=1,IF(AND(M91="",EXACT((N$4),(CONCATENATE(Calendario!$A$1," ",(MID($J91,8,2))+1)))),INDEX(Calendario!$D$3:$H$55,MATCH(N$4,Calendario!$A$3:$A$55,0),MATCH($I91,Calendario!$D$2:$H$2,0)),IF(M91="","",INDEX(Calendario!$D$3:$H$55,MATCH(N$4,Calendario!$A$3:$A$55,0),MATCH($I91,Calendario!$D$2:$H$2,0)))),IF($K91=2,IF(M91="",IF(EXACT($K91,N$4),INDEX(Calendario!$D$3:$H$55,MATCH(N$4,Calendario!$A$3:$A$55,0),MATCH($I91,Calendario!$D$2:$H$2,0)),""),""),IF($K91=3,IF((M91=""),IF(EXACT($K91,N$4),INDEX(Calendario!$D$3:$H$55,MATCH(N$4,Calendario!$A$3:$A$55,0),MATCH($I91,Calendario!$D$2:$H$2,0)),""),""),IF($K91=4,IF((M91=""),IF(EXACT($K91,N$4),INDEX(Calendario!$D$3:$H$55,MATCH(N$4,Calendario!$A$3:$A$55,0),MATCH($I91,Calendario!$D$2:$H$2,0)),""),""),1))))))))</f>
        <v/>
      </c>
      <c r="O91" s="107" t="str">
        <f>IF(ISBLANK($I91),"",IF(EXACT(($I91),(PROPER(TEXT(O$3,"dddd")))),"",IF(OR(EXACT(($I91),PROPER(TEXT(O89,"dddd"))),(EXACT(($I91),PROPER(TEXT(O90,"dddd"))))),"",IF(EXACT(O$4,$J91),IF(N91="",IF(OR(($K91=4),($K91=3),($K91=2),($K91=1)),INDEX(Calendario!$D$3:$H$55,MATCH(O$4,Calendario!$A$3:$A$55,0),MATCH($I91,Calendario!$D$2:$H$2,0)),"")),IF($K91=1,IF(AND(M91="",EXACT((O$4),(CONCATENATE(Calendario!$A$1," ",(MID($J91,8,2))+1)))),INDEX(Calendario!$D$3:$H$55,MATCH(O$4,Calendario!$A$3:$A$55,0),MATCH($I91,Calendario!$D$2:$H$2,0)),IF(N91="",IF(EXACT(($I91),(PROPER(TEXT(N$3,"dddd")))),INDEX(Calendario!$D$3:$H$55,MATCH(O$4,Calendario!$A$3:$A$55,0),MATCH($I91,Calendario!$D$2:$H$2,0)),""),INDEX(Calendario!$D$3:$H$55,MATCH(O$4,Calendario!$A$3:$A$55,0),MATCH($I91,Calendario!$D$2:$H$2,0)))),IF(EXACT($M$4,"Semana 1"),IF($K91=2,IF(N91="",IF(OR(($J91="Semana 1"),($J91="Semana 2"),($J91="Semana 3")),INDEX(Calendario!$D$3:$H$55,MATCH(O$4,Calendario!$A$3:$A$55,0),MATCH($I91,Calendario!$D$2:$H$2,0)),""),""),IF($K91=3,IF(AND((M91=""),(N91="")),IF(OR(($J91="Semana 1"),($J91="Semana 2"),($J91="Semana 3")),INDEX(Calendario!$D$3:$H$55,MATCH(O$4,Calendario!$A$3:$A$55,0),MATCH($I91,Calendario!$D$2:$H$2,0)),""),""),IF($K91=4,IF(AND((M91=""),(N91="")),IF(OR(($J91="Semana 1"),($J91="Semana 2"),($J91="Semana 3")),INDEX(Calendario!$D$3:$H$55,MATCH(O$4,Calendario!$A$3:$A$55,0),MATCH($I91,Calendario!$D$2:$H$2,0)),""),"")))),IF($K91=2,IF(N91="",IF(OR(($J91="Semana 1"),($J91="Semana 2")),INDEX(Calendario!$D$3:$H$55,MATCH(O$4,Calendario!$A$3:$A$55,0),MATCH($I91,Calendario!$D$2:$H$2,0)),""),""),IF($K91=3,IF(AND((M91=""),(N91="")),IF(OR(($J91="Semana 1"),($J91="Semana 2")),INDEX(Calendario!$D$3:$H$55,MATCH(O$4,Calendario!$A$3:$A$55,0),MATCH($I91,Calendario!$D$2:$H$2,0)),""),""),IF($K91=4,IF(AND((M91=""),(N91="")),IF(OR(($J91="Semana 1"),($J91="Semana 2")),INDEX(Calendario!$D$3:$H$55,MATCH(O$4,Calendario!$A$3:$A$55,0),MATCH($I91,Calendario!$D$2:$H$2,0)),""),""))))))))))</f>
        <v/>
      </c>
      <c r="P91" s="107" t="str">
        <f>IF(ISBLANK($I91),"",IF(EXACT(($I91),(PROPER(TEXT(P$3,"dddd")))),"",IF(OR(EXACT(($I91),PROPER(TEXT(P89,"dddd"))),(EXACT(($I91),PROPER(TEXT(P90,"dddd"))))),"",IF(EXACT(P$4,$J91),IF(O91="",IF(OR(($K91=4),($K91=3),($K91=2),($K91=1)),INDEX(Calendario!$D$3:$H$55,MATCH(P$4,Calendario!$A$3:$A$55,0),MATCH($I91,Calendario!$D$2:$H$2,0)),"")),IF($K91=1,IF(AND(M91="",EXACT((P$4),(CONCATENATE(Calendario!$A$1," ",(MID($J91,8,2))+1)))),INDEX(Calendario!$D$3:$H$55,MATCH(P$4,Calendario!$A$3:$A$55,0),MATCH($I91,Calendario!$D$2:$H$2,0)),IF(O91="",IF(EXACT(($I91),(PROPER(TEXT(O$3,"dddd")))),INDEX(Calendario!$D$3:$H$55,MATCH(P$4,Calendario!$A$3:$A$55,0),MATCH($I91,Calendario!$D$2:$H$2,0)),""),INDEX(Calendario!$D$3:$H$55,MATCH(P$4,Calendario!$A$3:$A$55,0),MATCH($I91,Calendario!$D$2:$H$2,0)))),IF(EXACT($M$4,"Semana 1"),IF($K91=2,IF(O91="",IF(OR(($J91="Semana 1"),($J91="Semana 2"),($J91="Semana 3"),($J91="Semana 4")),INDEX(Calendario!$D$3:$H$55,MATCH(P$4,Calendario!$A$3:$A$55,0),MATCH($I91,Calendario!$D$2:$H$2,0)),""),""),IF($K91=3,IF(AND((N91=""),(O91="")),IF(OR(($J91="Semana 1"),($J91="Semana 2"),($J91="Semana 3"),($J91="Semana 4")),INDEX(Calendario!$D$3:$H$55,MATCH(P$4,Calendario!$A$3:$A$55,0),MATCH($I91,Calendario!$D$2:$H$2,0)),""),""),IF($K91=4,IF(AND((M91=""),(N91=""),(O91="")),IF(OR(($J91="Semana 1"),($J91="Semana 2"),($J91="Semana 3"),($J91="Semana 4")),INDEX(Calendario!$D$3:$H$55,MATCH(P$4,Calendario!$A$3:$A$55,0),MATCH($I91,Calendario!$D$2:$H$2,0)),""),"")))),IF($K91=2,IF(O91="",IF(OR(($J91="Semana 1"),($J91="Semana 2"),($J91="Semana 3")),INDEX(Calendario!$D$3:$H$55,MATCH(P$4,Calendario!$A$3:$A$55,0),MATCH($I91,Calendario!$D$2:$H$2,0)),""),""),IF($K91=3,IF(AND((N91=""),(O91="")),IF(OR(($J91="Semana 1"),($J91="Semana 2"),($J91="Semana 3")),INDEX(Calendario!$D$3:$H$55,MATCH(P$4,Calendario!$A$3:$A$55,0),MATCH($I91,Calendario!$D$2:$H$2,0)),""),""),IF($K91=4,IF(AND((M91=""),(N91=""),(O91="")),IF(OR(($J91="Semana 1"),($J91="Semana 2"),($J91="Semana 3")),INDEX(Calendario!$D$3:$H$55,MATCH(P$4,Calendario!$A$3:$A$55,0),MATCH($I91,Calendario!$D$2:$H$2,0)),""),""))))))))))</f>
        <v/>
      </c>
      <c r="Q91" s="107">
        <f>IF(ISBLANK($I91),"",IF(EXACT(($I91),(PROPER(TEXT(Q$3,"dddd")))),"",IF(OR(EXACT(($I91),PROPER(TEXT(Q89,"dddd"))),(EXACT(($I91),PROPER(TEXT(Q90,"dddd"))))),"",IF(EXACT(Q$4,$J91),IF(P91="",IF(OR(($K91=4),($K91=3),($K91=2),($K91=1)),INDEX(Calendario!$D$3:$H$55,MATCH(Q$4,Calendario!$A$3:$A$55,0),MATCH($I91,Calendario!$D$2:$H$2,0)),"")),IF($K91=1,IF(AND(M91="",EXACT((Q$4),(CONCATENATE(Calendario!$A$1," ",(MID($J91,8,2))+1)))),INDEX(Calendario!$D$3:$H$55,MATCH(Q$4,Calendario!$A$3:$A$55,0),MATCH($I91,Calendario!$D$2:$H$2,0)),IF(P91="","",INDEX(Calendario!$D$3:$H$55,MATCH(Q$4,Calendario!$A$3:$A$55,0),MATCH($I91,Calendario!$D$2:$H$2,0)))),IF(EXACT($M$4,"Semana 1"),IF($K91=2,IF(P91="",IF(OR(($J91="Semana 1"),($J91="Semana 2"),($J91="Semana 3"),($J91="Semana 4"),($J91="Semana 5")),INDEX(Calendario!$D$3:$H$55,MATCH(Q$4,Calendario!$A$3:$A$55,0),MATCH($I91,Calendario!$D$2:$H$2,0)),""),""),IF($K91=3,IF(AND((O91=""),(P91="")),IF(OR(($J91="Semana 1"),($J91="Semana 2"),($J91="Semana 3"),($J91="Semana 4"),($J91="Semana 5")),INDEX(Calendario!$D$3:$H$55,MATCH(Q$4,Calendario!$A$3:$A$55,0),MATCH($I91,Calendario!$D$2:$H$2,0)),""),""),IF($K91=4,IF(AND((N91=""),(O91=""),(P91="")),IF(OR(($J91="Semana 1"),($J91="Semana 2"),($J91="Semana 3"),($J91="Semana 4"),($J91="Semana 5")),INDEX(Calendario!$D$3:$H$55,MATCH(Q$4,Calendario!$A$3:$A$55,0),MATCH($I91,Calendario!$D$2:$H$2,0)),""),"")))),IF($K91=2,IF(P91="",IF(OR(($J91="Semana 1"),($J91="Semana 2"),($J91="Semana 3"),($J91="Semana 4")),INDEX(Calendario!$D$3:$H$55,MATCH(Q$4,Calendario!$A$3:$A$55,0),MATCH($I91,Calendario!$D$2:$H$2,0)),""),""),IF($K91=3,IF(AND((O91=""),(P91="")),IF(OR(($J91="Semana 1"),($J91="Semana 2"),($J91="Semana 3"),($J91="Semana 4")),INDEX(Calendario!$D$3:$H$55,MATCH(Q$4,Calendario!$A$3:$A$55,0),MATCH($I91,Calendario!$D$2:$H$2,0)),""),""),IF($K91=4,IF(AND((N91=""),(O91=""),(P91="")),IF(OR(($J91="Semana 1"),($J91="Semana 2"),($J91="Semana 3"),($J91="Semana 4")),INDEX(Calendario!$D$3:$H$55,MATCH(Q$4,Calendario!$A$3:$A$55,0),MATCH($I91,Calendario!$D$2:$H$2,0)),""),""))))))))))</f>
        <v>44588</v>
      </c>
      <c r="R91" s="108" t="str">
        <f>IF(ISBLANK($I91),"",IF(EXACT(($I91),(PROPER(TEXT(R$3,"dddd")))),"",IF(OR(EXACT(($I91),PROPER(TEXT(R89,"dddd"))),(EXACT(($I91),PROPER(TEXT(R90,"dddd"))))),"",IF(EXACT(R$4,$J91),IF(Q91="",IF(OR(($K91=4),($K91=3),($K91=2),($K91=1)),INDEX(Calendario!$D$3:$H$55,MATCH(R$4,Calendario!$A$3:$A$55,0),MATCH($I91,Calendario!$D$2:$H$2,0)),"")),IF($K91=1,IF(AND(N91="",EXACT((R$4),(CONCATENATE(Calendario!$A$1," ",(MID($J91,8,2))+1)))),INDEX(Calendario!$D$3:$H$55,MATCH(R$4,Calendario!$A$3:$A$55,0),MATCH($I91,Calendario!$D$2:$H$2,0)),IF(Q91="","",INDEX(Calendario!$D$3:$H$55,MATCH(R$4,Calendario!$A$3:$A$55,0),MATCH($I91,Calendario!$D$2:$H$2,0)))),IF(EXACT($M$4,"Semana 1"),IF($K91=2,IF(Q91="",IF(OR(($J91="Semana 1"),($J91="Semana 2"),($J91="Semana 3"),($J91="Semana 4"),($J91="Semana 5"),($J91="Semana 6")),INDEX(Calendario!$D$3:$H$55,MATCH(R$4,Calendario!$A$3:$A$55,0),MATCH($I91,Calendario!$D$2:$H$2,0)),""),""),IF($K91=3,IF(AND((P91=""),(Q91="")),IF(OR(($J91="Semana 1"),($J91="Semana 2"),($J91="Semana 3"),($J91="Semana 4"),($J91="Semana 5"),($J91="Semana 6")),INDEX(Calendario!$D$3:$H$55,MATCH(R$4,Calendario!$A$3:$A$55,0),MATCH($I91,Calendario!$D$2:$H$2,0)),""),""),IF($K91=4,IF(AND((O91=""),(P91=""),(Q91="")),IF(OR(($J91="Semana 1"),($J91="Semana 2"),($J91="Semana 3"),($J91="Semana 4"),($J91="Semana 5"),($J91="Semana 6")),INDEX(Calendario!$D$3:$H$55,MATCH(R$4,Calendario!$A$3:$A$55,0),MATCH($I91,Calendario!$D$2:$H$2,0)),""),"")))),IF($K91=2,IF(Q91="",IF(OR(($J91="Semana 1"),($J91="Semana 2"),($J91="Semana 3"),($J91="Semana 4"),($J91="Semana 5")),INDEX(Calendario!$D$3:$H$55,MATCH(R$4,Calendario!$A$3:$A$55,0),MATCH($I91,Calendario!$D$2:$H$2,0)),""),""),IF($K91=3,IF(AND((P91=""),(Q91="")),IF(OR(($J91="Semana 1"),($J91="Semana 2"),($J91="Semana 3"),($J91="Semana 4"),($J91="Semana 5")),INDEX(Calendario!$D$3:$H$55,MATCH(R$4,Calendario!$A$3:$A$55,0),MATCH($I91,Calendario!$D$2:$H$2,0)),""),""),IF($K91=4,IF(AND((O91=""),(P91=""),(Q91="")),IF(OR(($J91="Semana 1"),($J91="Semana 2"),($J91="Semana 3"),($J91="Semana 4"),($J91="Semana 5")),INDEX(Calendario!$D$3:$H$55,MATCH(R$4,Calendario!$A$3:$A$55,0),MATCH($I91,Calendario!$D$2:$H$2,0)),""),""))))))))))</f>
        <v/>
      </c>
      <c r="S91" s="108" t="str">
        <f>IF(ISBLANK($I91),"",IF(EXACT(($I91),(PROPER(TEXT(S$3,"dddd")))),"",IF(OR(EXACT(($I91),PROPER(TEXT(S89,"dddd"))),(EXACT(($I91),PROPER(TEXT(S90,"dddd"))))),"",IF(EXACT(S$4,$J91),IF(R91="",IF(OR(($K91=4),($K91=3),($K91=2),($K91=1)),INDEX(Calendario!$D$3:$H$55,MATCH(S$4,Calendario!$A$3:$A$55,0),MATCH($I91,Calendario!$D$2:$H$2,0)),"")),IF($K91=1,IF(AND(O91="",EXACT((S$4),(CONCATENATE(Calendario!$A$1," ",(MID($J91,8,2))+1)))),INDEX(Calendario!$D$3:$H$55,MATCH(S$4,Calendario!$A$3:$A$55,0),MATCH($I91,Calendario!$D$2:$H$2,0)),IF(R91="",IF(EXACT(($I91),(PROPER(TEXT(R$3,"dddd")))),INDEX(Calendario!$D$3:$H$55,MATCH(S$4,Calendario!$A$3:$A$55,0),MATCH($I91,Calendario!$D$2:$H$2,0)),""),INDEX(Calendario!$D$3:$H$55,MATCH(S$4,Calendario!$A$3:$A$55,0),MATCH($I91,Calendario!$D$2:$H$2,0)))),IF(EXACT($M$4,"Semana 1"),IF($K91=2,IF(R91="",IF(OR(($J91="Semana 1"),($J91="Semana 2"),($J91="Semana 3"),($J91="Semana 4"),($J91="Semana 5"),($J91="Semana 6"),($J91="Semana 7")),INDEX(Calendario!$D$3:$H$55,MATCH(S$4,Calendario!$A$3:$A$55,0),MATCH($I91,Calendario!$D$2:$H$2,0)),""),""),IF($K91=3,IF(AND((Q91=""),(R91="")),IF(OR(($J91="Semana 1"),($J91="Semana 2"),($J91="Semana 3"),($J91="Semana 4"),($J91="Semana 5"),($J91="Semana 6"),($J91="Semana 7")),INDEX(Calendario!$D$3:$H$55,MATCH(S$4,Calendario!$A$3:$A$55,0),MATCH($I91,Calendario!$D$2:$H$2,0)),""),""),IF($K91=4,IF(AND((P91=""),(Q91=""),(R91="")),IF(OR(($J91="Semana 1"),($J91="Semana 2"),($J91="Semana 3"),($J91="Semana 4"),($J91="Semana 5"),($J91="Semana 6"),($J91="Semana 7")),INDEX(Calendario!$D$3:$H$55,MATCH(S$4,Calendario!$A$3:$A$55,0),MATCH($I91,Calendario!$D$2:$H$2,0)),""),"")))),IF($K91=2,IF(R91="",IF(OR(($J91="Semana 1"),($J91="Semana 2"),($J91="Semana 3"),($J91="Semana 4"),($J91="Semana 5"),($J91="Semana 6")),INDEX(Calendario!$D$3:$H$55,MATCH(S$4,Calendario!$A$3:$A$55,0),MATCH($I91,Calendario!$D$2:$H$2,0)),""),""),IF($K91=3,IF(AND((Q91=""),(R91="")),IF(OR(($J91="Semana 1"),($J91="Semana 2"),($J91="Semana 3"),($J91="Semana 4"),($J91="Semana 5"),($J91="Semana 6")),INDEX(Calendario!$D$3:$H$55,MATCH(S$4,Calendario!$A$3:$A$55,0),MATCH($I91,Calendario!$D$2:$H$2,0)),""),""),IF($K91=4,IF(AND((P91=""),(Q91=""),(R91="")),IF(OR(($J91="Semana 1"),($J91="Semana 2"),($J91="Semana 3"),($J91="Semana 4"),($J91="Semana 5"),($J91="Semana 6")),INDEX(Calendario!$D$3:$H$55,MATCH(S$4,Calendario!$A$3:$A$55,0),MATCH($I91,Calendario!$D$2:$H$2,0)),""),""))))))))))</f>
        <v/>
      </c>
      <c r="T91" s="108" t="str">
        <f>IF(ISBLANK($I91),"",IF(EXACT(($I91),(PROPER(TEXT(T$3,"dddd")))),"",IF(OR(EXACT(($I91),PROPER(TEXT(T89,"dddd"))),(EXACT(($I91),PROPER(TEXT(T90,"dddd"))))),"",IF(EXACT(T$4,$J91),IF(S91="",IF(OR(($K91=4),($K91=3),($K91=2),($K91=1)),INDEX(Calendario!$D$3:$H$55,MATCH(T$4,Calendario!$A$3:$A$55,0),MATCH($I91,Calendario!$D$2:$H$2,0)),"")),IF($K91=1,IF(AND(P91="",EXACT((T$4),(CONCATENATE(Calendario!$A$1," ",(MID($J91,8,2))+1)))),INDEX(Calendario!$D$3:$H$55,MATCH(T$4,Calendario!$A$3:$A$55,0),MATCH($I91,Calendario!$D$2:$H$2,0)),IF(S91="",IF(EXACT(($I91),(PROPER(TEXT(S$3,"dddd")))),INDEX(Calendario!$D$3:$H$55,MATCH(T$4,Calendario!$A$3:$A$55,0),MATCH($I91,Calendario!$D$2:$H$2,0)),""),INDEX(Calendario!$D$3:$H$55,MATCH(T$4,Calendario!$A$3:$A$55,0),MATCH($I91,Calendario!$D$2:$H$2,0)))),IF(EXACT($M$4,"Semana 1"),IF($K91=2,IF(S91="",IF(OR(($J91="Semana 1"),($J91="Semana 2"),($J91="Semana 3"),($J91="Semana 4"),($J91="Semana 5"),($J91="Semana 6"),($J91="Semana 7"),($J91="Semana 8")),INDEX(Calendario!$D$3:$H$55,MATCH(T$4,Calendario!$A$3:$A$55,0),MATCH($I91,Calendario!$D$2:$H$2,0)),""),""),IF($K91=3,IF(AND((R91=""),(S91="")),IF(OR(($J91="Semana 1"),($J91="Semana 2"),($J91="Semana 3"),($J91="Semana 4"),($J91="Semana 5"),($J91="Semana 6"),($J91="Semana 7"),($J91="Semana 8")),INDEX(Calendario!$D$3:$H$55,MATCH(T$4,Calendario!$A$3:$A$55,0),MATCH($I91,Calendario!$D$2:$H$2,0)),""),""),IF($K91=4,IF(AND((Q91=""),(R91=""),(S91="")),IF(OR(($J91="Semana 1"),($J91="Semana 2"),($J91="Semana 3"),($J91="Semana 4"),($J91="Semana 5"),($J91="Semana 6"),($J91="Semana 7"),($J91="Semana 8")),INDEX(Calendario!$D$3:$H$55,MATCH(T$4,Calendario!$A$3:$A$55,0),MATCH($I91,Calendario!$D$2:$H$2,0)),""),"")))),IF($K91=2,IF(S91="",IF(OR(($J91="Semana 1"),($J91="Semana 2"),($J91="Semana 3"),($J91="Semana 4"),($J91="Semana 5"),($J91="Semana 6"),($J91="Semana 7")),INDEX(Calendario!$D$3:$H$55,MATCH(T$4,Calendario!$A$3:$A$55,0),MATCH($I91,Calendario!$D$2:$H$2,0)),""),""),IF($K91=3,IF(AND((R91=""),(S91="")),IF(OR(($J91="Semana 1"),($J91="Semana 2"),($J91="Semana 3"),($J91="Semana 4"),($J91="Semana 5"),($J91="Semana 6"),($J91="Semana 7")),INDEX(Calendario!$D$3:$H$55,MATCH(T$4,Calendario!$A$3:$A$55,0),MATCH($I91,Calendario!$D$2:$H$2,0)),""),""),IF($K91=4,IF(AND((Q91=""),(R91=""),(S91="")),IF(OR(($J91="Semana 1"),($J91="Semana 2"),($J91="Semana 3"),($J91="Semana 4"),($J91="Semana 5"),($J91="Semana 6"),($J91="Semana 7")),INDEX(Calendario!$D$3:$H$55,MATCH(T$4,Calendario!$A$3:$A$55,0),MATCH($I91,Calendario!$D$2:$H$2,0)),""),""))))))))))</f>
        <v/>
      </c>
      <c r="U91" s="108">
        <f>IF(ISBLANK($I91),"",IF(OR(EXACT(($I91),PROPER(TEXT(U90,"dddd"))),(EXACT(($I91),PROPER(TEXT(U89,"dddd"))))),"",IF(EXACT(($I91),(PROPER(TEXT(U$3,"dddd")))),"",IF($K91=1,INDEX(Calendario!$D$3:$H$55,MATCH(U$4,Calendario!$A$3:$A$55,0),MATCH($I91,Calendario!$D$2:$H$2,0)),IF($K91=2,IF(T91="",INDEX(Calendario!$D$3:$H$55,MATCH(U$4,Calendario!$A$3:$A$55,0),MATCH($I91,Calendario!$D$2:$H$2,0)),""),IF($K91=3,IF(AND((S91=""),(T91="")),INDEX(Calendario!$D$3:$H$55,MATCH(U$4,Calendario!$A$3:$A$55,0),MATCH($I91,Calendario!$D$2:$H$2,0)),""),IF($K91=4,IF(AND((R91=""),(S91=""),(T91="")),INDEX(Calendario!$D$3:$H$55,MATCH(U$4,Calendario!$A$3:$A$55,0),MATCH($I91,Calendario!$D$2:$H$2,0)),""))))))))</f>
        <v>44616</v>
      </c>
      <c r="V91" s="107" t="str">
        <f>IF(ISBLANK($I91),"",IF(OR(EXACT(($I91),PROPER(TEXT(V90,"dddd"))),(EXACT(($I91),PROPER(TEXT(V89,"dddd"))))),"",IF(EXACT(($I91),(PROPER(TEXT(V$3,"dddd")))),"",IF($K91=1,INDEX(Calendario!$D$3:$H$55,MATCH(V$4,Calendario!$A$3:$A$55,0),MATCH($I91,Calendario!$D$2:$H$2,0)),IF($K91=2,IF(U91="",INDEX(Calendario!$D$3:$H$55,MATCH(V$4,Calendario!$A$3:$A$55,0),MATCH($I91,Calendario!$D$2:$H$2,0)),""),IF($K91=3,IF(AND((T91=""),(U91="")),INDEX(Calendario!$D$3:$H$55,MATCH(V$4,Calendario!$A$3:$A$55,0),MATCH($I91,Calendario!$D$2:$H$2,0)),""),IF($K91=4,IF(AND((S91=""),(T91=""),(U91="")),INDEX(Calendario!$D$3:$H$55,MATCH(V$4,Calendario!$A$3:$A$55,0),MATCH($I91,Calendario!$D$2:$H$2,0)),""))))))))</f>
        <v/>
      </c>
      <c r="W91" s="107" t="str">
        <f>IF(ISBLANK($I91),"",IF(OR(EXACT(($I91),PROPER(TEXT(W90,"dddd"))),(EXACT(($I91),PROPER(TEXT(W89,"dddd"))))),"",IF(EXACT(($I91),(PROPER(TEXT(W$3,"dddd")))),"",IF($K91=1,INDEX(Calendario!$D$3:$H$55,MATCH(W$4,Calendario!$A$3:$A$55,0),MATCH($I91,Calendario!$D$2:$H$2,0)),IF($K91=2,IF(V91="",INDEX(Calendario!$D$3:$H$55,MATCH(W$4,Calendario!$A$3:$A$55,0),MATCH($I91,Calendario!$D$2:$H$2,0)),""),IF($K91=3,IF(AND((U91=""),(V91="")),INDEX(Calendario!$D$3:$H$55,MATCH(W$4,Calendario!$A$3:$A$55,0),MATCH($I91,Calendario!$D$2:$H$2,0)),""),IF($K91=4,IF(AND((T91=""),(U91=""),(V91="")),INDEX(Calendario!$D$3:$H$55,MATCH(W$4,Calendario!$A$3:$A$55,0),MATCH($I91,Calendario!$D$2:$H$2,0)),""))))))))</f>
        <v/>
      </c>
      <c r="X91" s="107" t="str">
        <f>IF(ISBLANK($I91),"",IF(OR(EXACT(($I91),PROPER(TEXT(X90,"dddd"))),(EXACT(($I91),PROPER(TEXT(X89,"dddd"))))),"",IF(EXACT(($I91),(PROPER(TEXT(X$3,"dddd")))),"",IF($K91=1,INDEX(Calendario!$D$3:$H$55,MATCH(X$4,Calendario!$A$3:$A$55,0),MATCH($I91,Calendario!$D$2:$H$2,0)),IF($K91=2,IF(W91="",INDEX(Calendario!$D$3:$H$55,MATCH(X$4,Calendario!$A$3:$A$55,0),MATCH($I91,Calendario!$D$2:$H$2,0)),""),IF($K91=3,IF(AND((V91=""),(W91="")),INDEX(Calendario!$D$3:$H$55,MATCH(X$4,Calendario!$A$3:$A$55,0),MATCH($I91,Calendario!$D$2:$H$2,0)),""),IF($K91=4,IF(AND((U91=""),(V91=""),(W91="")),INDEX(Calendario!$D$3:$H$55,MATCH(X$4,Calendario!$A$3:$A$55,0),MATCH($I91,Calendario!$D$2:$H$2,0)),""))))))))</f>
        <v/>
      </c>
      <c r="Y91" s="107">
        <f>IF(ISBLANK($I91),"",IF(OR(EXACT(($I91),PROPER(TEXT(Y90,"dddd"))),(EXACT(($I91),PROPER(TEXT(Y89,"dddd"))))),"",IF(EXACT(($I91),(PROPER(TEXT(Y$3,"dddd")))),"",IF($K91=1,INDEX(Calendario!$D$3:$H$55,MATCH(Y$4,Calendario!$A$3:$A$55,0),MATCH($I91,Calendario!$D$2:$H$2,0)),IF($K91=2,IF(X91="",INDEX(Calendario!$D$3:$H$55,MATCH(Y$4,Calendario!$A$3:$A$55,0),MATCH($I91,Calendario!$D$2:$H$2,0)),""),IF($K91=3,IF(AND((W91=""),(X91="")),INDEX(Calendario!$D$3:$H$55,MATCH(Y$4,Calendario!$A$3:$A$55,0),MATCH($I91,Calendario!$D$2:$H$2,0)),""),IF($K91=4,IF(AND((V91=""),(W91=""),(X91="")),INDEX(Calendario!$D$3:$H$55,MATCH(Y$4,Calendario!$A$3:$A$55,0),MATCH($I91,Calendario!$D$2:$H$2,0)),""))))))))</f>
        <v>44644</v>
      </c>
      <c r="Z91" s="107" t="str">
        <f>IF(ISBLANK($I91),"",IF(OR(EXACT(($I91),PROPER(TEXT(Z90,"dddd"))),(EXACT(($I91),PROPER(TEXT(Z89,"dddd"))))),"",IF(EXACT(($I91),(PROPER(TEXT(Z$3,"dddd")))),"",IF($K91=1,INDEX(Calendario!$D$3:$H$55,MATCH(Z$4,Calendario!$A$3:$A$55,0),MATCH($I91,Calendario!$D$2:$H$2,0)),IF($K91=2,IF(Y91="",INDEX(Calendario!$D$3:$H$55,MATCH(Z$4,Calendario!$A$3:$A$55,0),MATCH($I91,Calendario!$D$2:$H$2,0)),""),IF($K91=3,IF(AND((X91=""),(Y91="")),INDEX(Calendario!$D$3:$H$55,MATCH(Z$4,Calendario!$A$3:$A$55,0),MATCH($I91,Calendario!$D$2:$H$2,0)),""),IF($K91=4,IF(AND((W91=""),(X91=""),(Y91="")),INDEX(Calendario!$D$3:$H$55,MATCH(Z$4,Calendario!$A$3:$A$55,0),MATCH($I91,Calendario!$D$2:$H$2,0)),""))))))))</f>
        <v/>
      </c>
      <c r="AA91" s="108" t="str">
        <f>IF(ISBLANK($I91),"",IF(OR(EXACT(($I91),PROPER(TEXT(AA90,"dddd"))),(EXACT(($I91),PROPER(TEXT(AA89,"dddd"))))),"",IF(EXACT(($I91),(PROPER(TEXT(AA$3,"dddd")))),"",IF($K91=1,INDEX(Calendario!$D$3:$H$55,MATCH(AA$4,Calendario!$A$3:$A$55,0),MATCH($I91,Calendario!$D$2:$H$2,0)),IF($K91=2,IF(Z91="",INDEX(Calendario!$D$3:$H$55,MATCH(AA$4,Calendario!$A$3:$A$55,0),MATCH($I91,Calendario!$D$2:$H$2,0)),""),IF($K91=3,IF(AND((Y91=""),(Z91="")),INDEX(Calendario!$D$3:$H$55,MATCH(AA$4,Calendario!$A$3:$A$55,0),MATCH($I91,Calendario!$D$2:$H$2,0)),""),IF($K91=4,IF(AND((X91=""),(Y91=""),(Z91="")),INDEX(Calendario!$D$3:$H$55,MATCH(AA$4,Calendario!$A$3:$A$55,0),MATCH($I91,Calendario!$D$2:$H$2,0)),""))))))))</f>
        <v/>
      </c>
      <c r="AB91" s="108" t="str">
        <f>IF(ISBLANK($I91),"",IF(OR(EXACT(($I91),PROPER(TEXT(AB90,"dddd"))),(EXACT(($I91),PROPER(TEXT(AB89,"dddd"))))),"",IF(EXACT(($I91),(PROPER(TEXT(AB$3,"dddd")))),"",IF($K91=1,INDEX(Calendario!$D$3:$H$55,MATCH(AB$4,Calendario!$A$3:$A$55,0),MATCH($I91,Calendario!$D$2:$H$2,0)),IF($K91=2,IF(AA91="",INDEX(Calendario!$D$3:$H$55,MATCH(AB$4,Calendario!$A$3:$A$55,0),MATCH($I91,Calendario!$D$2:$H$2,0)),""),IF($K91=3,IF(AND((Z91=""),(AA91="")),INDEX(Calendario!$D$3:$H$55,MATCH(AB$4,Calendario!$A$3:$A$55,0),MATCH($I91,Calendario!$D$2:$H$2,0)),""),IF($K91=4,IF(AND((Y91=""),(Z91=""),(AA91="")),INDEX(Calendario!$D$3:$H$55,MATCH(AB$4,Calendario!$A$3:$A$55,0),MATCH($I91,Calendario!$D$2:$H$2,0)),""))))))))</f>
        <v/>
      </c>
      <c r="AC91" s="108" t="str">
        <f>IF(ISBLANK($I91),"",IF(OR(EXACT(($I91),PROPER(TEXT(AC90,"dddd"))),(EXACT(($I91),PROPER(TEXT(AC89,"dddd"))))),"",IF(EXACT(($I91),(PROPER(TEXT(AC$3,"dddd")))),"",IF($K91=1,INDEX(Calendario!$D$3:$H$55,MATCH(AC$4,Calendario!$A$3:$A$55,0),MATCH($I91,Calendario!$D$2:$H$2,0)),IF($K91=2,IF(AB91="",INDEX(Calendario!$D$3:$H$55,MATCH(AC$4,Calendario!$A$3:$A$55,0),MATCH($I91,Calendario!$D$2:$H$2,0)),""),IF($K91=3,IF(AND((AA91=""),(AB91="")),INDEX(Calendario!$D$3:$H$55,MATCH(AC$4,Calendario!$A$3:$A$55,0),MATCH($I91,Calendario!$D$2:$H$2,0)),""),IF($K91=4,IF(AND((Z91=""),(AA91=""),(AB91="")),INDEX(Calendario!$D$3:$H$55,MATCH(AC$4,Calendario!$A$3:$A$55,0),MATCH($I91,Calendario!$D$2:$H$2,0)),""))))))))</f>
        <v/>
      </c>
      <c r="AD91" s="108">
        <f>IF(ISBLANK($I91),"",IF(OR(EXACT(($I91),PROPER(TEXT(AD90,"dddd"))),(EXACT(($I91),PROPER(TEXT(AD89,"dddd"))))),"",IF(EXACT(($I91),(PROPER(TEXT(AD$3,"dddd")))),"",IF($K91=1,INDEX(Calendario!$D$3:$H$55,MATCH(AD$4,Calendario!$A$3:$A$55,0),MATCH($I91,Calendario!$D$2:$H$2,0)),IF($K91=2,IF(AC91="",INDEX(Calendario!$D$3:$H$55,MATCH(AD$4,Calendario!$A$3:$A$55,0),MATCH($I91,Calendario!$D$2:$H$2,0)),""),IF($K91=3,IF(AND((AB91=""),(AC91="")),INDEX(Calendario!$D$3:$H$55,MATCH(AD$4,Calendario!$A$3:$A$55,0),MATCH($I91,Calendario!$D$2:$H$2,0)),""),IF($K91=4,IF(AND((AA91=""),(AB91=""),(AC91="")),INDEX(Calendario!$D$3:$H$55,MATCH(AD$4,Calendario!$A$3:$A$55,0),MATCH($I91,Calendario!$D$2:$H$2,0)),""))))))))</f>
        <v>44679</v>
      </c>
      <c r="AE91" s="107" t="str">
        <f>IF(ISBLANK($I91),"",IF(OR(EXACT(($I91),PROPER(TEXT(AE90,"dddd"))),(EXACT(($I91),PROPER(TEXT(AE89,"dddd"))))),"",IF(EXACT(($I91),(PROPER(TEXT(AE$3,"dddd")))),"",IF($K91=1,INDEX(Calendario!$D$3:$H$55,MATCH(AE$4,Calendario!$A$3:$A$55,0),MATCH($I91,Calendario!$D$2:$H$2,0)),IF($K91=2,IF(AD91="",INDEX(Calendario!$D$3:$H$55,MATCH(AE$4,Calendario!$A$3:$A$55,0),MATCH($I91,Calendario!$D$2:$H$2,0)),""),IF($K91=3,IF(AND((AC91=""),(AD91="")),INDEX(Calendario!$D$3:$H$55,MATCH(AE$4,Calendario!$A$3:$A$55,0),MATCH($I91,Calendario!$D$2:$H$2,0)),""),IF($K91=4,IF(AND((AB91=""),(AC91=""),(AD91="")),INDEX(Calendario!$D$3:$H$55,MATCH(AE$4,Calendario!$A$3:$A$55,0),MATCH($I91,Calendario!$D$2:$H$2,0)),""))))))))</f>
        <v/>
      </c>
      <c r="AF91" s="107" t="str">
        <f>IF(ISBLANK($I91),"",IF(OR(EXACT(($I91),PROPER(TEXT(AF90,"dddd"))),(EXACT(($I91),PROPER(TEXT(AF89,"dddd"))))),"",IF(EXACT(($I91),(PROPER(TEXT(AF$3,"dddd")))),"",IF($K91=1,INDEX(Calendario!$D$3:$H$55,MATCH(AF$4,Calendario!$A$3:$A$55,0),MATCH($I91,Calendario!$D$2:$H$2,0)),IF($K91=2,IF(AE91="",INDEX(Calendario!$D$3:$H$55,MATCH(AF$4,Calendario!$A$3:$A$55,0),MATCH($I91,Calendario!$D$2:$H$2,0)),""),IF($K91=3,IF(AND((AD91=""),(AE91="")),INDEX(Calendario!$D$3:$H$55,MATCH(AF$4,Calendario!$A$3:$A$55,0),MATCH($I91,Calendario!$D$2:$H$2,0)),""),IF($K91=4,IF(AND((AC91=""),(AD91=""),(AE91="")),INDEX(Calendario!$D$3:$H$55,MATCH(AF$4,Calendario!$A$3:$A$55,0),MATCH($I91,Calendario!$D$2:$H$2,0)),""))))))))</f>
        <v/>
      </c>
      <c r="AG91" s="107" t="str">
        <f>IF(ISBLANK($I91),"",IF(OR(EXACT(($I91),PROPER(TEXT(AG90,"dddd"))),(EXACT(($I91),PROPER(TEXT(AG89,"dddd"))))),"",IF(EXACT(($I91),(PROPER(TEXT(AG$3,"dddd")))),"",IF($K91=1,INDEX(Calendario!$D$3:$H$55,MATCH(AG$4,Calendario!$A$3:$A$55,0),MATCH($I91,Calendario!$D$2:$H$2,0)),IF($K91=2,IF(AF91="",INDEX(Calendario!$D$3:$H$55,MATCH(AG$4,Calendario!$A$3:$A$55,0),MATCH($I91,Calendario!$D$2:$H$2,0)),""),IF($K91=3,IF(AND((AE91=""),(AF91="")),INDEX(Calendario!$D$3:$H$55,MATCH(AG$4,Calendario!$A$3:$A$55,0),MATCH($I91,Calendario!$D$2:$H$2,0)),""),IF($K91=4,IF(AND((AD91=""),(AE91=""),(AF91="")),INDEX(Calendario!$D$3:$H$55,MATCH(AG$4,Calendario!$A$3:$A$55,0),MATCH($I91,Calendario!$D$2:$H$2,0)),""))))))))</f>
        <v/>
      </c>
      <c r="AH91" s="107">
        <f>IF(ISBLANK($I91),"",IF(OR(EXACT(($I91),PROPER(TEXT(AH90,"dddd"))),(EXACT(($I91),PROPER(TEXT(AH89,"dddd"))))),"",IF(EXACT(($I91),(PROPER(TEXT(AH$3,"dddd")))),"",IF($K91=1,INDEX(Calendario!$D$3:$H$55,MATCH(AH$4,Calendario!$A$3:$A$55,0),MATCH($I91,Calendario!$D$2:$H$2,0)),IF($K91=2,IF(AG91="",INDEX(Calendario!$D$3:$H$55,MATCH(AH$4,Calendario!$A$3:$A$55,0),MATCH($I91,Calendario!$D$2:$H$2,0)),""),IF($K91=3,IF(AND((AF91=""),(AG91="")),INDEX(Calendario!$D$3:$H$55,MATCH(AH$4,Calendario!$A$3:$A$55,0),MATCH($I91,Calendario!$D$2:$H$2,0)),""),IF($K91=4,IF(AND((AE91=""),(AF91=""),(AG91="")),INDEX(Calendario!$D$3:$H$55,MATCH(AH$4,Calendario!$A$3:$A$55,0),MATCH($I91,Calendario!$D$2:$H$2,0)),""))))))))</f>
        <v>44707</v>
      </c>
      <c r="AI91" s="108" t="str">
        <f>IF(ISBLANK($I91),"",IF(OR(EXACT(($I91),PROPER(TEXT(AI90,"dddd"))),(EXACT(($I91),PROPER(TEXT(AI89,"dddd"))))),"",IF(EXACT(($I91),(PROPER(TEXT(AI$3,"dddd")))),"",IF($K91=1,INDEX(Calendario!$D$3:$H$55,MATCH(AI$4,Calendario!$A$3:$A$55,0),MATCH($I91,Calendario!$D$2:$H$2,0)),IF($K91=2,IF(AH91="",INDEX(Calendario!$D$3:$H$55,MATCH(AI$4,Calendario!$A$3:$A$55,0),MATCH($I91,Calendario!$D$2:$H$2,0)),""),IF($K91=3,IF(AND((AG91=""),(AH91="")),INDEX(Calendario!$D$3:$H$55,MATCH(AI$4,Calendario!$A$3:$A$55,0),MATCH($I91,Calendario!$D$2:$H$2,0)),""),IF($K91=4,IF(AND((AF91=""),(AG91=""),(AH91="")),INDEX(Calendario!$D$3:$H$55,MATCH(AI$4,Calendario!$A$3:$A$55,0),MATCH($I91,Calendario!$D$2:$H$2,0)),""))))))))</f>
        <v/>
      </c>
      <c r="AJ91" s="108" t="str">
        <f>IF(ISBLANK($I91),"",IF(OR(EXACT(($I91),PROPER(TEXT(AJ90,"dddd"))),(EXACT(($I91),PROPER(TEXT(AJ89,"dddd"))))),"",IF(EXACT(($I91),(PROPER(TEXT(AJ$3,"dddd")))),"",IF($K91=1,INDEX(Calendario!$D$3:$H$55,MATCH(AJ$4,Calendario!$A$3:$A$55,0),MATCH($I91,Calendario!$D$2:$H$2,0)),IF($K91=2,IF(AI91="",INDEX(Calendario!$D$3:$H$55,MATCH(AJ$4,Calendario!$A$3:$A$55,0),MATCH($I91,Calendario!$D$2:$H$2,0)),""),IF($K91=3,IF(AND((AH91=""),(AI91="")),INDEX(Calendario!$D$3:$H$55,MATCH(AJ$4,Calendario!$A$3:$A$55,0),MATCH($I91,Calendario!$D$2:$H$2,0)),""),IF($K91=4,IF(AND((AG91=""),(AH91=""),(AI91="")),INDEX(Calendario!$D$3:$H$55,MATCH(AJ$4,Calendario!$A$3:$A$55,0),MATCH($I91,Calendario!$D$2:$H$2,0)),""))))))))</f>
        <v/>
      </c>
      <c r="AK91" s="108" t="str">
        <f>IF(ISBLANK($I91),"",IF(OR(EXACT(($I91),PROPER(TEXT(AK90,"dddd"))),(EXACT(($I91),PROPER(TEXT(AK89,"dddd"))))),"",IF(EXACT(($I91),(PROPER(TEXT(AK$3,"dddd")))),"",IF($K91=1,INDEX(Calendario!$D$3:$H$55,MATCH(AK$4,Calendario!$A$3:$A$55,0),MATCH($I91,Calendario!$D$2:$H$2,0)),IF($K91=2,IF(AJ91="",INDEX(Calendario!$D$3:$H$55,MATCH(AK$4,Calendario!$A$3:$A$55,0),MATCH($I91,Calendario!$D$2:$H$2,0)),""),IF($K91=3,IF(AND((AI91=""),(AJ91="")),INDEX(Calendario!$D$3:$H$55,MATCH(AK$4,Calendario!$A$3:$A$55,0),MATCH($I91,Calendario!$D$2:$H$2,0)),""),IF($K91=4,IF(AND((AH91=""),(AI91=""),(AJ91="")),INDEX(Calendario!$D$3:$H$55,MATCH(AK$4,Calendario!$A$3:$A$55,0),MATCH($I91,Calendario!$D$2:$H$2,0)),""))))))))</f>
        <v/>
      </c>
      <c r="AL91" s="108">
        <f>IF(ISBLANK($I91),"",IF(OR(EXACT(($I91),PROPER(TEXT(AL90,"dddd"))),(EXACT(($I91),PROPER(TEXT(AL89,"dddd"))))),"",IF(EXACT(($I91),(PROPER(TEXT(AL$3,"dddd")))),"",IF($K91=1,INDEX(Calendario!$D$3:$H$55,MATCH(AL$4,Calendario!$A$3:$A$55,0),MATCH($I91,Calendario!$D$2:$H$2,0)),IF($K91=2,IF(AK91="",INDEX(Calendario!$D$3:$H$55,MATCH(AL$4,Calendario!$A$3:$A$55,0),MATCH($I91,Calendario!$D$2:$H$2,0)),""),IF($K91=3,IF(AND((AJ91=""),(AK91="")),INDEX(Calendario!$D$3:$H$55,MATCH(AL$4,Calendario!$A$3:$A$55,0),MATCH($I91,Calendario!$D$2:$H$2,0)),""),IF($K91=4,IF(AND((AI91=""),(AJ91=""),(AK91="")),INDEX(Calendario!$D$3:$H$55,MATCH(AL$4,Calendario!$A$3:$A$55,0),MATCH($I91,Calendario!$D$2:$H$2,0)),""))))))))</f>
        <v>44735</v>
      </c>
      <c r="AM91" s="108" t="str">
        <f>IF(ISBLANK($I91),"",IF(OR(EXACT(($I91),PROPER(TEXT(AM90,"dddd"))),(EXACT(($I91),PROPER(TEXT(AM89,"dddd"))))),"",IF(EXACT(($I91),(PROPER(TEXT(AM$3,"dddd")))),"",IF($K91=1,INDEX(Calendario!$D$3:$H$55,MATCH(AM$4,Calendario!$A$3:$A$55,0),MATCH($I91,Calendario!$D$2:$H$2,0)),IF($K91=2,IF(AL91="",INDEX(Calendario!$D$3:$H$55,MATCH(AM$4,Calendario!$A$3:$A$55,0),MATCH($I91,Calendario!$D$2:$H$2,0)),""),IF($K91=3,IF(AND((AK91=""),(AL91="")),INDEX(Calendario!$D$3:$H$55,MATCH(AM$4,Calendario!$A$3:$A$55,0),MATCH($I91,Calendario!$D$2:$H$2,0)),""),IF($K91=4,IF(AND((AJ91=""),(AK91=""),(AL91="")),INDEX(Calendario!$D$3:$H$55,MATCH(AM$4,Calendario!$A$3:$A$55,0),MATCH($I91,Calendario!$D$2:$H$2,0)),""))))))))</f>
        <v/>
      </c>
      <c r="AN91" s="107" t="str">
        <f>IF(ISBLANK($I91),"",IF(OR(EXACT(($I91),PROPER(TEXT(AN90,"dddd"))),(EXACT(($I91),PROPER(TEXT(AN89,"dddd"))))),"",IF(EXACT(($I91),(PROPER(TEXT(AN$3,"dddd")))),"",IF($K91=1,INDEX(Calendario!$D$3:$H$55,MATCH(AN$4,Calendario!$A$3:$A$55,0),MATCH($I91,Calendario!$D$2:$H$2,0)),IF($K91=2,IF(AM91="",INDEX(Calendario!$D$3:$H$55,MATCH(AN$4,Calendario!$A$3:$A$55,0),MATCH($I91,Calendario!$D$2:$H$2,0)),""),IF($K91=3,IF(AND((AL91=""),(AM91="")),INDEX(Calendario!$D$3:$H$55,MATCH(AN$4,Calendario!$A$3:$A$55,0),MATCH($I91,Calendario!$D$2:$H$2,0)),""),IF($K91=4,IF(AND((AK91=""),(AL91=""),(AM91="")),INDEX(Calendario!$D$3:$H$55,MATCH(AN$4,Calendario!$A$3:$A$55,0),MATCH($I91,Calendario!$D$2:$H$2,0)),""))))))))</f>
        <v/>
      </c>
      <c r="AO91" s="107" t="str">
        <f>IF(ISBLANK($I91),"",IF(OR(EXACT(($I91),PROPER(TEXT(AO90,"dddd"))),(EXACT(($I91),PROPER(TEXT(AO89,"dddd"))))),"",IF(EXACT(($I91),(PROPER(TEXT(AO$3,"dddd")))),"",IF($K91=1,INDEX(Calendario!$D$3:$H$55,MATCH(AO$4,Calendario!$A$3:$A$55,0),MATCH($I91,Calendario!$D$2:$H$2,0)),IF($K91=2,IF(AN91="",INDEX(Calendario!$D$3:$H$55,MATCH(AO$4,Calendario!$A$3:$A$55,0),MATCH($I91,Calendario!$D$2:$H$2,0)),""),IF($K91=3,IF(AND((AM91=""),(AN91="")),INDEX(Calendario!$D$3:$H$55,MATCH(AO$4,Calendario!$A$3:$A$55,0),MATCH($I91,Calendario!$D$2:$H$2,0)),""),IF($K91=4,IF(AND((AL91=""),(AM91=""),(AN91="")),INDEX(Calendario!$D$3:$H$55,MATCH(AO$4,Calendario!$A$3:$A$55,0),MATCH($I91,Calendario!$D$2:$H$2,0)),""))))))))</f>
        <v/>
      </c>
      <c r="AP91" s="107">
        <f>IF(ISBLANK($I91),"",IF(OR(EXACT(($I91),PROPER(TEXT(AP90,"dddd"))),(EXACT(($I91),PROPER(TEXT(AP89,"dddd"))))),"",IF(EXACT(($I91),(PROPER(TEXT(AP$3,"dddd")))),"",IF($K91=1,INDEX(Calendario!$D$3:$H$55,MATCH(AP$4,Calendario!$A$3:$A$55,0),MATCH($I91,Calendario!$D$2:$H$2,0)),IF($K91=2,IF(AO91="",INDEX(Calendario!$D$3:$H$55,MATCH(AP$4,Calendario!$A$3:$A$55,0),MATCH($I91,Calendario!$D$2:$H$2,0)),""),IF($K91=3,IF(AND((AN91=""),(AO91="")),INDEX(Calendario!$D$3:$H$55,MATCH(AP$4,Calendario!$A$3:$A$55,0),MATCH($I91,Calendario!$D$2:$H$2,0)),""),IF($K91=4,IF(AND((AM91=""),(AN91=""),(AO91="")),INDEX(Calendario!$D$3:$H$55,MATCH(AP$4,Calendario!$A$3:$A$55,0),MATCH($I91,Calendario!$D$2:$H$2,0)),""))))))))</f>
        <v>44763</v>
      </c>
      <c r="AQ91" s="107" t="str">
        <f>IF(ISBLANK($I91),"",IF(OR(EXACT(($I91),PROPER(TEXT(AQ90,"dddd"))),(EXACT(($I91),PROPER(TEXT(AQ89,"dddd"))))),"",IF(EXACT(($I91),(PROPER(TEXT(AQ$3,"dddd")))),"",IF($K91=1,INDEX(Calendario!$D$3:$H$55,MATCH(AQ$4,Calendario!$A$3:$A$55,0),MATCH($I91,Calendario!$D$2:$H$2,0)),IF($K91=2,IF(AP91="",INDEX(Calendario!$D$3:$H$55,MATCH(AQ$4,Calendario!$A$3:$A$55,0),MATCH($I91,Calendario!$D$2:$H$2,0)),""),IF($K91=3,IF(AND((AO91=""),(AP91="")),INDEX(Calendario!$D$3:$H$55,MATCH(AQ$4,Calendario!$A$3:$A$55,0),MATCH($I91,Calendario!$D$2:$H$2,0)),""),IF($K91=4,IF(AND((AN91=""),(AO91=""),(AP91="")),INDEX(Calendario!$D$3:$H$55,MATCH(AQ$4,Calendario!$A$3:$A$55,0),MATCH($I91,Calendario!$D$2:$H$2,0)),""))))))))</f>
        <v/>
      </c>
      <c r="AR91" s="108" t="str">
        <f>IF(ISBLANK($I91),"",IF(OR(EXACT(($I91),PROPER(TEXT(AR90,"dddd"))),(EXACT(($I91),PROPER(TEXT(AR89,"dddd"))))),"",IF(EXACT(($I91),(PROPER(TEXT(AR$3,"dddd")))),"",IF($K91=1,INDEX(Calendario!$D$3:$H$55,MATCH(AR$4,Calendario!$A$3:$A$55,0),MATCH($I91,Calendario!$D$2:$H$2,0)),IF($K91=2,IF(AQ91="",INDEX(Calendario!$D$3:$H$55,MATCH(AR$4,Calendario!$A$3:$A$55,0),MATCH($I91,Calendario!$D$2:$H$2,0)),""),IF($K91=3,IF(AND((AP91=""),(AQ91="")),INDEX(Calendario!$D$3:$H$55,MATCH(AR$4,Calendario!$A$3:$A$55,0),MATCH($I91,Calendario!$D$2:$H$2,0)),""),IF($K91=4,IF(AND((AO91=""),(AP91=""),(AQ91="")),INDEX(Calendario!$D$3:$H$55,MATCH(AR$4,Calendario!$A$3:$A$55,0),MATCH($I91,Calendario!$D$2:$H$2,0)),""))))))))</f>
        <v/>
      </c>
      <c r="AS91" s="108" t="str">
        <f>IF(ISBLANK($I91),"",IF(OR(EXACT(($I91),PROPER(TEXT(AS90,"dddd"))),(EXACT(($I91),PROPER(TEXT(AS89,"dddd"))))),"",IF(EXACT(($I91),(PROPER(TEXT(AS$3,"dddd")))),"",IF($K91=1,INDEX(Calendario!$D$3:$H$55,MATCH(AS$4,Calendario!$A$3:$A$55,0),MATCH($I91,Calendario!$D$2:$H$2,0)),IF($K91=2,IF(AR91="",INDEX(Calendario!$D$3:$H$55,MATCH(AS$4,Calendario!$A$3:$A$55,0),MATCH($I91,Calendario!$D$2:$H$2,0)),""),IF($K91=3,IF(AND((AQ91=""),(AR91="")),INDEX(Calendario!$D$3:$H$55,MATCH(AS$4,Calendario!$A$3:$A$55,0),MATCH($I91,Calendario!$D$2:$H$2,0)),""),IF($K91=4,IF(AND((AP91=""),(AQ91=""),(AR91="")),INDEX(Calendario!$D$3:$H$55,MATCH(AS$4,Calendario!$A$3:$A$55,0),MATCH($I91,Calendario!$D$2:$H$2,0)),""))))))))</f>
        <v/>
      </c>
      <c r="AT91" s="108">
        <f>IF(ISBLANK($I91),"",IF(OR(EXACT(($I91),PROPER(TEXT(AT90,"dddd"))),(EXACT(($I91),PROPER(TEXT(AT89,"dddd"))))),"",IF(EXACT(($I91),(PROPER(TEXT(AT$3,"dddd")))),"",IF($K91=1,INDEX(Calendario!$D$3:$H$55,MATCH(AT$4,Calendario!$A$3:$A$55,0),MATCH($I91,Calendario!$D$2:$H$2,0)),IF($K91=2,IF(AS91="",INDEX(Calendario!$D$3:$H$55,MATCH(AT$4,Calendario!$A$3:$A$55,0),MATCH($I91,Calendario!$D$2:$H$2,0)),""),IF($K91=3,IF(AND((AR91=""),(AS91="")),INDEX(Calendario!$D$3:$H$55,MATCH(AT$4,Calendario!$A$3:$A$55,0),MATCH($I91,Calendario!$D$2:$H$2,0)),""),IF($K91=4,IF(AND((AQ91=""),(AR91=""),(AS91="")),INDEX(Calendario!$D$3:$H$55,MATCH(AT$4,Calendario!$A$3:$A$55,0),MATCH($I91,Calendario!$D$2:$H$2,0)),""))))))))</f>
        <v>44791</v>
      </c>
      <c r="AU91" s="108" t="str">
        <f>IF(ISBLANK($I91),"",IF(OR(EXACT(($I91),PROPER(TEXT(AU90,"dddd"))),(EXACT(($I91),PROPER(TEXT(AU89,"dddd"))))),"",IF(EXACT(($I91),(PROPER(TEXT(AU$3,"dddd")))),"",IF($K91=1,INDEX(Calendario!$D$3:$H$55,MATCH(AU$4,Calendario!$A$3:$A$55,0),MATCH($I91,Calendario!$D$2:$H$2,0)),IF($K91=2,IF(AT91="",INDEX(Calendario!$D$3:$H$55,MATCH(AU$4,Calendario!$A$3:$A$55,0),MATCH($I91,Calendario!$D$2:$H$2,0)),""),IF($K91=3,IF(AND((AS91=""),(AT91="")),INDEX(Calendario!$D$3:$H$55,MATCH(AU$4,Calendario!$A$3:$A$55,0),MATCH($I91,Calendario!$D$2:$H$2,0)),""),IF($K91=4,IF(AND((AR91=""),(AS91=""),(AT91="")),INDEX(Calendario!$D$3:$H$55,MATCH(AU$4,Calendario!$A$3:$A$55,0),MATCH($I91,Calendario!$D$2:$H$2,0)),""))))))))</f>
        <v/>
      </c>
      <c r="AV91" s="107" t="str">
        <f>IF(ISBLANK($I91),"",IF(OR(EXACT(($I91),PROPER(TEXT(AV90,"dddd"))),(EXACT(($I91),PROPER(TEXT(AV89,"dddd"))))),"",IF(EXACT(($I91),(PROPER(TEXT(AV$3,"dddd")))),"",IF($K91=1,INDEX(Calendario!$D$3:$H$55,MATCH(AV$4,Calendario!$A$3:$A$55,0),MATCH($I91,Calendario!$D$2:$H$2,0)),IF($K91=2,IF(AU91="",INDEX(Calendario!$D$3:$H$55,MATCH(AV$4,Calendario!$A$3:$A$55,0),MATCH($I91,Calendario!$D$2:$H$2,0)),""),IF($K91=3,IF(AND((AT91=""),(AU91="")),INDEX(Calendario!$D$3:$H$55,MATCH(AV$4,Calendario!$A$3:$A$55,0),MATCH($I91,Calendario!$D$2:$H$2,0)),""),IF($K91=4,IF(AND((AS91=""),(AT91=""),(AU91="")),INDEX(Calendario!$D$3:$H$55,MATCH(AV$4,Calendario!$A$3:$A$55,0),MATCH($I91,Calendario!$D$2:$H$2,0)),""))))))))</f>
        <v/>
      </c>
      <c r="AW91" s="107" t="str">
        <f>IF(ISBLANK($I91),"",IF(OR(EXACT(($I91),PROPER(TEXT(AW90,"dddd"))),(EXACT(($I91),PROPER(TEXT(AW89,"dddd"))))),"",IF(EXACT(($I91),(PROPER(TEXT(AW$3,"dddd")))),"",IF($K91=1,INDEX(Calendario!$D$3:$H$55,MATCH(AW$4,Calendario!$A$3:$A$55,0),MATCH($I91,Calendario!$D$2:$H$2,0)),IF($K91=2,IF(AV91="",INDEX(Calendario!$D$3:$H$55,MATCH(AW$4,Calendario!$A$3:$A$55,0),MATCH($I91,Calendario!$D$2:$H$2,0)),""),IF($K91=3,IF(AND((AU91=""),(AV91="")),INDEX(Calendario!$D$3:$H$55,MATCH(AW$4,Calendario!$A$3:$A$55,0),MATCH($I91,Calendario!$D$2:$H$2,0)),""),IF($K91=4,IF(AND((AT91=""),(AU91=""),(AV91="")),INDEX(Calendario!$D$3:$H$55,MATCH(AW$4,Calendario!$A$3:$A$55,0),MATCH($I91,Calendario!$D$2:$H$2,0)),""))))))))</f>
        <v/>
      </c>
      <c r="AX91" s="107">
        <f>IF(ISBLANK($I91),"",IF(OR(EXACT(($I91),PROPER(TEXT(AX90,"dddd"))),(EXACT(($I91),PROPER(TEXT(AX89,"dddd"))))),"",IF(EXACT(($I91),(PROPER(TEXT(AX$3,"dddd")))),"",IF($K91=1,INDEX(Calendario!$D$3:$H$55,MATCH(AX$4,Calendario!$A$3:$A$55,0),MATCH($I91,Calendario!$D$2:$H$2,0)),IF($K91=2,IF(AW91="",INDEX(Calendario!$D$3:$H$55,MATCH(AX$4,Calendario!$A$3:$A$55,0),MATCH($I91,Calendario!$D$2:$H$2,0)),""),IF($K91=3,IF(AND((AV91=""),(AW91="")),INDEX(Calendario!$D$3:$H$55,MATCH(AX$4,Calendario!$A$3:$A$55,0),MATCH($I91,Calendario!$D$2:$H$2,0)),""),IF($K91=4,IF(AND((AU91=""),(AV91=""),(AW91="")),INDEX(Calendario!$D$3:$H$55,MATCH(AX$4,Calendario!$A$3:$A$55,0),MATCH($I91,Calendario!$D$2:$H$2,0)),""))))))))</f>
        <v>44819</v>
      </c>
      <c r="AY91" s="107" t="str">
        <f>IF(ISBLANK($I91),"",IF(OR(EXACT(($I91),PROPER(TEXT(AY90,"dddd"))),(EXACT(($I91),PROPER(TEXT(AY89,"dddd"))))),"",IF(EXACT(($I91),(PROPER(TEXT(AY$3,"dddd")))),"",IF($K91=1,INDEX(Calendario!$D$3:$H$55,MATCH(AY$4,Calendario!$A$3:$A$55,0),MATCH($I91,Calendario!$D$2:$H$2,0)),IF($K91=2,IF(AX91="",INDEX(Calendario!$D$3:$H$55,MATCH(AY$4,Calendario!$A$3:$A$55,0),MATCH($I91,Calendario!$D$2:$H$2,0)),""),IF($K91=3,IF(AND((AW91=""),(AX91="")),INDEX(Calendario!$D$3:$H$55,MATCH(AY$4,Calendario!$A$3:$A$55,0),MATCH($I91,Calendario!$D$2:$H$2,0)),""),IF($K91=4,IF(AND((AV91=""),(AW91=""),(AX91="")),INDEX(Calendario!$D$3:$H$55,MATCH(AY$4,Calendario!$A$3:$A$55,0),MATCH($I91,Calendario!$D$2:$H$2,0)),""))))))))</f>
        <v/>
      </c>
      <c r="AZ91" s="107" t="str">
        <f>IF(ISBLANK($I91),"",IF(OR(EXACT(($I91),PROPER(TEXT(AZ90,"dddd"))),(EXACT(($I91),PROPER(TEXT(AZ89,"dddd"))))),"",IF(EXACT(($I91),(PROPER(TEXT(AZ$3,"dddd")))),"",IF($K91=1,INDEX(Calendario!$D$3:$H$55,MATCH(AZ$4,Calendario!$A$3:$A$55,0),MATCH($I91,Calendario!$D$2:$H$2,0)),IF($K91=2,IF(AY91="",INDEX(Calendario!$D$3:$H$55,MATCH(AZ$4,Calendario!$A$3:$A$55,0),MATCH($I91,Calendario!$D$2:$H$2,0)),""),IF($K91=3,IF(AND((AX91=""),(AY91="")),INDEX(Calendario!$D$3:$H$55,MATCH(AZ$4,Calendario!$A$3:$A$55,0),MATCH($I91,Calendario!$D$2:$H$2,0)),""),IF($K91=4,IF(AND((AW91=""),(AX91=""),(AY91="")),INDEX(Calendario!$D$3:$H$55,MATCH(AZ$4,Calendario!$A$3:$A$55,0),MATCH($I91,Calendario!$D$2:$H$2,0)),""))))))))</f>
        <v/>
      </c>
      <c r="BA91" s="108" t="str">
        <f>IF(ISBLANK($I91),"",IF(OR(EXACT(($I91),PROPER(TEXT(BA90,"dddd"))),(EXACT(($I91),PROPER(TEXT(BA89,"dddd"))))),"",IF(EXACT(($I91),(PROPER(TEXT(BA$3,"dddd")))),"",IF($K91=1,INDEX(Calendario!$D$3:$H$55,MATCH(BA$4,Calendario!$A$3:$A$55,0),MATCH($I91,Calendario!$D$2:$H$2,0)),IF($K91=2,IF(AZ91="",INDEX(Calendario!$D$3:$H$55,MATCH(BA$4,Calendario!$A$3:$A$55,0),MATCH($I91,Calendario!$D$2:$H$2,0)),""),IF($K91=3,IF(AND((AY91=""),(AZ91="")),INDEX(Calendario!$D$3:$H$55,MATCH(BA$4,Calendario!$A$3:$A$55,0),MATCH($I91,Calendario!$D$2:$H$2,0)),""),IF($K91=4,IF(AND((AX91=""),(AY91=""),(AZ91="")),INDEX(Calendario!$D$3:$H$55,MATCH(BA$4,Calendario!$A$3:$A$55,0),MATCH($I91,Calendario!$D$2:$H$2,0)),""))))))))</f>
        <v/>
      </c>
      <c r="BB91" s="108">
        <f>IF(ISBLANK($I91),"",IF(OR(EXACT(($I91),PROPER(TEXT(BB90,"dddd"))),(EXACT(($I91),PROPER(TEXT(BB89,"dddd"))))),"",IF(EXACT(($I91),(PROPER(TEXT(BB$3,"dddd")))),"",IF($K91=1,INDEX(Calendario!$D$3:$H$55,MATCH(BB$4,Calendario!$A$3:$A$55,0),MATCH($I91,Calendario!$D$2:$H$2,0)),IF($K91=2,IF(BA91="",INDEX(Calendario!$D$3:$H$55,MATCH(BB$4,Calendario!$A$3:$A$55,0),MATCH($I91,Calendario!$D$2:$H$2,0)),""),IF($K91=3,IF(AND((AZ91=""),(BA91="")),INDEX(Calendario!$D$3:$H$55,MATCH(BB$4,Calendario!$A$3:$A$55,0),MATCH($I91,Calendario!$D$2:$H$2,0)),""),IF($K91=4,IF(AND((AY91=""),(AZ91=""),(BA91="")),INDEX(Calendario!$D$3:$H$55,MATCH(BB$4,Calendario!$A$3:$A$55,0),MATCH($I91,Calendario!$D$2:$H$2,0)),""))))))))</f>
        <v>44847</v>
      </c>
      <c r="BC91" s="108" t="str">
        <f>IF(ISBLANK($I91),"",IF(OR(EXACT(($I91),PROPER(TEXT(BC90,"dddd"))),(EXACT(($I91),PROPER(TEXT(BC89,"dddd"))))),"",IF(EXACT(($I91),(PROPER(TEXT(BC$3,"dddd")))),"",IF($K91=1,INDEX(Calendario!$D$3:$H$55,MATCH(BC$4,Calendario!$A$3:$A$55,0),MATCH($I91,Calendario!$D$2:$H$2,0)),IF($K91=2,IF(BB91="",INDEX(Calendario!$D$3:$H$55,MATCH(BC$4,Calendario!$A$3:$A$55,0),MATCH($I91,Calendario!$D$2:$H$2,0)),""),IF($K91=3,IF(AND((BA91=""),(BB91="")),INDEX(Calendario!$D$3:$H$55,MATCH(BC$4,Calendario!$A$3:$A$55,0),MATCH($I91,Calendario!$D$2:$H$2,0)),""),IF($K91=4,IF(AND((AZ91=""),(BA91=""),(BB91="")),INDEX(Calendario!$D$3:$H$55,MATCH(BC$4,Calendario!$A$3:$A$55,0),MATCH($I91,Calendario!$D$2:$H$2,0)),""))))))))</f>
        <v/>
      </c>
      <c r="BD91" s="108" t="str">
        <f>IF(ISBLANK($I91),"",IF(OR(EXACT(($I91),PROPER(TEXT(BD90,"dddd"))),(EXACT(($I91),PROPER(TEXT(BD89,"dddd"))))),"",IF(EXACT(($I91),(PROPER(TEXT(BD$3,"dddd")))),"",IF($K91=1,INDEX(Calendario!$D$3:$H$55,MATCH(BD$4,Calendario!$A$3:$A$55,0),MATCH($I91,Calendario!$D$2:$H$2,0)),IF($K91=2,IF(BC91="",INDEX(Calendario!$D$3:$H$55,MATCH(BD$4,Calendario!$A$3:$A$55,0),MATCH($I91,Calendario!$D$2:$H$2,0)),""),IF($K91=3,IF(AND((BB91=""),(BC91="")),INDEX(Calendario!$D$3:$H$55,MATCH(BD$4,Calendario!$A$3:$A$55,0),MATCH($I91,Calendario!$D$2:$H$2,0)),""),IF($K91=4,IF(AND((BA91=""),(BB91=""),(BC91="")),INDEX(Calendario!$D$3:$H$55,MATCH(BD$4,Calendario!$A$3:$A$55,0),MATCH($I91,Calendario!$D$2:$H$2,0)),""))))))))</f>
        <v/>
      </c>
      <c r="BE91" s="107" t="str">
        <f>IF(ISBLANK($I91),"",IF(OR(EXACT(($I91),PROPER(TEXT(BE90,"dddd"))),(EXACT(($I91),PROPER(TEXT(BE89,"dddd"))))),"",IF(EXACT(($I91),(PROPER(TEXT(BE$3,"dddd")))),"",IF($K91=1,INDEX(Calendario!$D$3:$H$55,MATCH(BE$4,Calendario!$A$3:$A$55,0),MATCH($I91,Calendario!$D$2:$H$2,0)),IF($K91=2,IF(BD91="",INDEX(Calendario!$D$3:$H$55,MATCH(BE$4,Calendario!$A$3:$A$55,0),MATCH($I91,Calendario!$D$2:$H$2,0)),""),IF($K91=3,IF(AND((BC91=""),(BD91="")),INDEX(Calendario!$D$3:$H$55,MATCH(BE$4,Calendario!$A$3:$A$55,0),MATCH($I91,Calendario!$D$2:$H$2,0)),""),IF($K91=4,IF(AND((BB91=""),(BC91=""),(BD91="")),INDEX(Calendario!$D$3:$H$55,MATCH(BE$4,Calendario!$A$3:$A$55,0),MATCH($I91,Calendario!$D$2:$H$2,0)),""))))))))</f>
        <v/>
      </c>
      <c r="BF91" s="107">
        <f>IF(ISBLANK($I91),"",IF(OR(EXACT(($I91),PROPER(TEXT(BF90,"dddd"))),(EXACT(($I91),PROPER(TEXT(BF89,"dddd"))))),"",IF(EXACT(($I91),(PROPER(TEXT(BF$3,"dddd")))),"",IF($K91=1,INDEX(Calendario!$D$3:$H$55,MATCH(BF$4,Calendario!$A$3:$A$55,0),MATCH($I91,Calendario!$D$2:$H$2,0)),IF($K91=2,IF(BE91="",INDEX(Calendario!$D$3:$H$55,MATCH(BF$4,Calendario!$A$3:$A$55,0),MATCH($I91,Calendario!$D$2:$H$2,0)),""),IF($K91=3,IF(AND((BD91=""),(BE91="")),INDEX(Calendario!$D$3:$H$55,MATCH(BF$4,Calendario!$A$3:$A$55,0),MATCH($I91,Calendario!$D$2:$H$2,0)),""),IF($K91=4,IF(AND((BC91=""),(BD91=""),(BE91="")),INDEX(Calendario!$D$3:$H$55,MATCH(BF$4,Calendario!$A$3:$A$55,0),MATCH($I91,Calendario!$D$2:$H$2,0)),""))))))))</f>
        <v>44875</v>
      </c>
      <c r="BG91" s="107" t="str">
        <f>IF(ISBLANK($I91),"",IF(OR(EXACT(($I91),PROPER(TEXT(BG90,"dddd"))),(EXACT(($I91),PROPER(TEXT(BG89,"dddd"))))),"",IF(EXACT(($I91),(PROPER(TEXT(BG$3,"dddd")))),"",IF($K91=1,INDEX(Calendario!$D$3:$H$55,MATCH(BG$4,Calendario!$A$3:$A$55,0),MATCH($I91,Calendario!$D$2:$H$2,0)),IF($K91=2,IF(BF91="",INDEX(Calendario!$D$3:$H$55,MATCH(BG$4,Calendario!$A$3:$A$55,0),MATCH($I91,Calendario!$D$2:$H$2,0)),""),IF($K91=3,IF(AND((BE91=""),(BF91="")),INDEX(Calendario!$D$3:$H$55,MATCH(BG$4,Calendario!$A$3:$A$55,0),MATCH($I91,Calendario!$D$2:$H$2,0)),""),IF($K91=4,IF(AND((BD91=""),(BE91=""),(BF91="")),INDEX(Calendario!$D$3:$H$55,MATCH(BG$4,Calendario!$A$3:$A$55,0),MATCH($I91,Calendario!$D$2:$H$2,0)),""))))))))</f>
        <v/>
      </c>
      <c r="BH91" s="107" t="str">
        <f>IF(ISBLANK($I91),"",IF(OR(EXACT(($I91),PROPER(TEXT(BH90,"dddd"))),(EXACT(($I91),PROPER(TEXT(BH89,"dddd"))))),"",IF(EXACT(($I91),(PROPER(TEXT(BH$3,"dddd")))),"",IF($K91=1,INDEX(Calendario!$D$3:$H$55,MATCH(BH$4,Calendario!$A$3:$A$55,0),MATCH($I91,Calendario!$D$2:$H$2,0)),IF($K91=2,IF(BG91="",INDEX(Calendario!$D$3:$H$55,MATCH(BH$4,Calendario!$A$3:$A$55,0),MATCH($I91,Calendario!$D$2:$H$2,0)),""),IF($K91=3,IF(AND((BF91=""),(BG91="")),INDEX(Calendario!$D$3:$H$55,MATCH(BH$4,Calendario!$A$3:$A$55,0),MATCH($I91,Calendario!$D$2:$H$2,0)),""),IF($K91=4,IF(AND((BE91=""),(BF91=""),(BG91="")),INDEX(Calendario!$D$3:$H$55,MATCH(BH$4,Calendario!$A$3:$A$55,0),MATCH($I91,Calendario!$D$2:$H$2,0)),""))))))))</f>
        <v/>
      </c>
      <c r="BI91" s="108" t="str">
        <f>IF(ISBLANK($I91),"",IF(OR(EXACT(($I91),PROPER(TEXT(BI90,"dddd"))),(EXACT(($I91),PROPER(TEXT(BI89,"dddd"))))),"",IF(EXACT(($I91),(PROPER(TEXT(BI$3,"dddd")))),"",IF($K91=1,INDEX(Calendario!$D$3:$H$55,MATCH(BI$4,Calendario!$A$3:$A$55,0),MATCH($I91,Calendario!$D$2:$H$2,0)),IF($K91=2,IF(BH91="",INDEX(Calendario!$D$3:$H$55,MATCH(BI$4,Calendario!$A$3:$A$55,0),MATCH($I91,Calendario!$D$2:$H$2,0)),""),IF($K91=3,IF(AND((BG91=""),(BH91="")),INDEX(Calendario!$D$3:$H$55,MATCH(BI$4,Calendario!$A$3:$A$55,0),MATCH($I91,Calendario!$D$2:$H$2,0)),""),IF($K91=4,IF(AND((BF91=""),(BG91=""),(BH91="")),INDEX(Calendario!$D$3:$H$55,MATCH(BI$4,Calendario!$A$3:$A$55,0),MATCH($I91,Calendario!$D$2:$H$2,0)),""))))))))</f>
        <v/>
      </c>
      <c r="BJ91" s="108" t="str">
        <f>IF(ISBLANK($I91),"",IF(OR(EXACT(($I91),PROPER(TEXT(BJ90,"dddd"))),(EXACT(($I91),PROPER(TEXT(BJ89,"dddd"))))),"",IF(EXACT(($I91),(PROPER(TEXT(BJ$3,"dddd")))),"",IF($K91=1,INDEX(Calendario!$D$3:$H$55,MATCH(BJ$4,Calendario!$A$3:$A$55,0),MATCH($I91,Calendario!$D$2:$H$2,0)),IF($K91=2,IF(BI91="",INDEX(Calendario!$D$3:$H$55,MATCH(BJ$4,Calendario!$A$3:$A$55,0),MATCH($I91,Calendario!$D$2:$H$2,0)),""),IF($K91=3,IF(AND((BH91=""),(BI91="")),INDEX(Calendario!$D$3:$H$55,MATCH(BJ$4,Calendario!$A$3:$A$55,0),MATCH($I91,Calendario!$D$2:$H$2,0)),""),IF($K91=4,IF(AND((BG91=""),(BH91=""),(BI91="")),INDEX(Calendario!$D$3:$H$55,MATCH(BJ$4,Calendario!$A$3:$A$55,0),MATCH($I91,Calendario!$D$2:$H$2,0)),""))))))))</f>
        <v/>
      </c>
      <c r="BK91" s="108">
        <f>IF(ISBLANK($I91),"",IF(OR(EXACT(($I91),PROPER(TEXT(BK90,"dddd"))),(EXACT(($I91),PROPER(TEXT(BK89,"dddd"))))),"",IF(EXACT(($I91),(PROPER(TEXT(BK$3,"dddd")))),"",IF($K91=1,INDEX(Calendario!$D$3:$H$55,MATCH(BK$4,Calendario!$A$3:$A$55,0),MATCH($I91,Calendario!$D$2:$H$2,0)),IF($K91=2,IF(BJ91="",INDEX(Calendario!$D$3:$H$55,MATCH(BK$4,Calendario!$A$3:$A$55,0),MATCH($I91,Calendario!$D$2:$H$2,0)),""),IF($K91=3,IF(AND((BI91=""),(BJ91="")),INDEX(Calendario!$D$3:$H$55,MATCH(BK$4,Calendario!$A$3:$A$55,0),MATCH($I91,Calendario!$D$2:$H$2,0)),""),IF($K91=4,IF(AND((BH91=""),(BI91=""),(BJ91="")),INDEX(Calendario!$D$3:$H$55,MATCH(BK$4,Calendario!$A$3:$A$55,0),MATCH($I91,Calendario!$D$2:$H$2,0)),""))))))))</f>
        <v>44910</v>
      </c>
      <c r="BL91" s="108" t="str">
        <f>IF(ISBLANK($I91),"",IF(OR(EXACT(($I91),PROPER(TEXT(BL90,"dddd"))),(EXACT(($I91),PROPER(TEXT(BL89,"dddd"))))),"",IF(EXACT(($I91),(PROPER(TEXT(BL$3,"dddd")))),"",IF($K91=1,INDEX(Calendario!$D$3:$H$55,MATCH(BL$4,Calendario!$A$3:$A$55,0),MATCH($I91,Calendario!$D$2:$H$2,0)),IF($K91=2,IF(BK91="",INDEX(Calendario!$D$3:$H$55,MATCH(BL$4,Calendario!$A$3:$A$55,0),MATCH($I91,Calendario!$D$2:$H$2,0)),""),IF($K91=3,IF(AND((BJ91=""),(BK91="")),INDEX(Calendario!$D$3:$H$55,MATCH(BL$4,Calendario!$A$3:$A$55,0),MATCH($I91,Calendario!$D$2:$H$2,0)),""),IF($K91=4,IF(AND((BI91=""),(BJ91=""),(BK91="")),INDEX(Calendario!$D$3:$H$55,MATCH(BL$4,Calendario!$A$3:$A$55,0),MATCH($I91,Calendario!$D$2:$H$2,0)),""))))))))</f>
        <v/>
      </c>
      <c r="BM91" s="108" t="str">
        <f>IF(ISBLANK($I91),"",IF(OR(EXACT(($I91),PROPER(TEXT(BM90,"dddd"))),(EXACT(($I91),PROPER(TEXT(BM89,"dddd"))))),"",IF(EXACT(($I91),(PROPER(TEXT(BM$3,"dddd")))),"",IF($K91=1,INDEX(Calendario!$D$3:$H$55,MATCH(BM$4,Calendario!$A$3:$A$55,0),MATCH($I91,Calendario!$D$2:$H$2,0)),IF($K91=2,IF(BL91="",INDEX(Calendario!$D$3:$H$55,MATCH(BM$4,Calendario!$A$3:$A$55,0),MATCH($I91,Calendario!$D$2:$H$2,0)),""),IF($K91=3,IF(AND((BK91=""),(BL91="")),INDEX(Calendario!$D$3:$H$55,MATCH(BM$4,Calendario!$A$3:$A$55,0),MATCH($I91,Calendario!$D$2:$H$2,0)),""),IF($K91=4,IF(AND((BJ91=""),(BK91=""),(BL91="")),INDEX(Calendario!$D$3:$H$55,MATCH(BM$4,Calendario!$A$3:$A$55,0),MATCH($I91,Calendario!$D$2:$H$2,0)),""))))))))</f>
        <v/>
      </c>
      <c r="BO91" s="88" t="s">
        <v>1445</v>
      </c>
    </row>
    <row r="92" spans="1:67" s="88" customFormat="1" ht="26.25" customHeight="1" x14ac:dyDescent="0.25">
      <c r="A92" s="178">
        <f t="shared" si="7"/>
        <v>67</v>
      </c>
      <c r="B92" s="176" t="s">
        <v>1285</v>
      </c>
      <c r="C92" s="176" t="s">
        <v>1596</v>
      </c>
      <c r="D92" s="177" t="str">
        <f>IF(ISNA(VLOOKUP(C92,TSeccBS!$D:$H,5,FALSE)),"",VLOOKUP(C92,TSeccBS!$D:$H,5,FALSE))</f>
        <v>PASTO</v>
      </c>
      <c r="E92" s="176" t="s">
        <v>1445</v>
      </c>
      <c r="F92" s="176" t="s">
        <v>1796</v>
      </c>
      <c r="G92" s="177" t="str">
        <f>IF(ISNA(VLOOKUP(F92,Tmunic!$C$2:$D$1160,2,FALSE)),"",VLOOKUP(F92,Tmunic!$C$2:$D$1160,2,FALSE))</f>
        <v>UB LA UNIÓN</v>
      </c>
      <c r="H92" s="184" t="str">
        <f>IF(ISNA(VLOOKUP(G92,TDirReg!$F$1:$H$184,3,0)),"",VLOOKUP(G92,TDirReg!$F$1:$H$184,3,0))</f>
        <v>Carrera 2 N° 16-08-Hospital Eduardo Santos</v>
      </c>
      <c r="I92" s="196" t="s">
        <v>128</v>
      </c>
      <c r="J92" s="195" t="s">
        <v>135</v>
      </c>
      <c r="K92" s="197">
        <v>4</v>
      </c>
      <c r="L92" s="202">
        <f t="shared" si="8"/>
        <v>12</v>
      </c>
      <c r="M92" s="107" t="str">
        <f>IF(ISBLANK($I92),"",IF(EXACT(($I92),(PROPER(TEXT(M$3,"dddd")))),"",IF(EXACT(M$4,$J92),IF($K92=1,INDEX(Calendario!$D$3:$H$55,MATCH(M$4,Calendario!$A$3:$A$55,0),MATCH($I92,Calendario!$D$2:$H$2,0)),INDEX(Calendario!$D$3:$H$55,MATCH($J92,Calendario!$A$3:$A$55,0),MATCH($I92,Calendario!$D$2:$H$2,0))),"")))</f>
        <v/>
      </c>
      <c r="N92" s="107" t="str">
        <f>IF(ISBLANK($I92),"",IF(OR(EXACT(($I92),PROPER(TEXT(N90,"dddd"))),(EXACT(($I92),PROPER(TEXT(N91,"dddd"))))),"",IF(EXACT(($I92),(PROPER(TEXT(N$3,"dddd")))),"",IF(EXACT(N$4,$J92),IF(M92="",IF(OR(($K92=4),($K92=3),($K92=2),($K92=1)),INDEX(Calendario!$D$3:$H$55,MATCH(N$4,Calendario!$A$3:$A$55,0),MATCH($I92,Calendario!$D$2:$H$2,0)),"")),IF($K92=1,IF(AND(M92="",EXACT((N$4),(CONCATENATE(Calendario!$A$1," ",(MID($J92,8,2))+1)))),INDEX(Calendario!$D$3:$H$55,MATCH(N$4,Calendario!$A$3:$A$55,0),MATCH($I92,Calendario!$D$2:$H$2,0)),IF(M92="","",INDEX(Calendario!$D$3:$H$55,MATCH(N$4,Calendario!$A$3:$A$55,0),MATCH($I92,Calendario!$D$2:$H$2,0)))),IF($K92=2,IF(M92="",IF(EXACT($K92,N$4),INDEX(Calendario!$D$3:$H$55,MATCH(N$4,Calendario!$A$3:$A$55,0),MATCH($I92,Calendario!$D$2:$H$2,0)),""),""),IF($K92=3,IF((M92=""),IF(EXACT($K92,N$4),INDEX(Calendario!$D$3:$H$55,MATCH(N$4,Calendario!$A$3:$A$55,0),MATCH($I92,Calendario!$D$2:$H$2,0)),""),""),IF($K92=4,IF((M92=""),IF(EXACT($K92,N$4),INDEX(Calendario!$D$3:$H$55,MATCH(N$4,Calendario!$A$3:$A$55,0),MATCH($I92,Calendario!$D$2:$H$2,0)),""),""),1))))))))</f>
        <v/>
      </c>
      <c r="O92" s="107" t="str">
        <f>IF(ISBLANK($I92),"",IF(EXACT(($I92),(PROPER(TEXT(O$3,"dddd")))),"",IF(OR(EXACT(($I92),PROPER(TEXT(O90,"dddd"))),(EXACT(($I92),PROPER(TEXT(O91,"dddd"))))),"",IF(EXACT(O$4,$J92),IF(N92="",IF(OR(($K92=4),($K92=3),($K92=2),($K92=1)),INDEX(Calendario!$D$3:$H$55,MATCH(O$4,Calendario!$A$3:$A$55,0),MATCH($I92,Calendario!$D$2:$H$2,0)),"")),IF($K92=1,IF(AND(M92="",EXACT((O$4),(CONCATENATE(Calendario!$A$1," ",(MID($J92,8,2))+1)))),INDEX(Calendario!$D$3:$H$55,MATCH(O$4,Calendario!$A$3:$A$55,0),MATCH($I92,Calendario!$D$2:$H$2,0)),IF(N92="",IF(EXACT(($I92),(PROPER(TEXT(N$3,"dddd")))),INDEX(Calendario!$D$3:$H$55,MATCH(O$4,Calendario!$A$3:$A$55,0),MATCH($I92,Calendario!$D$2:$H$2,0)),""),INDEX(Calendario!$D$3:$H$55,MATCH(O$4,Calendario!$A$3:$A$55,0),MATCH($I92,Calendario!$D$2:$H$2,0)))),IF(EXACT($M$4,"Semana 1"),IF($K92=2,IF(N92="",IF(OR(($J92="Semana 1"),($J92="Semana 2"),($J92="Semana 3")),INDEX(Calendario!$D$3:$H$55,MATCH(O$4,Calendario!$A$3:$A$55,0),MATCH($I92,Calendario!$D$2:$H$2,0)),""),""),IF($K92=3,IF(AND((M92=""),(N92="")),IF(OR(($J92="Semana 1"),($J92="Semana 2"),($J92="Semana 3")),INDEX(Calendario!$D$3:$H$55,MATCH(O$4,Calendario!$A$3:$A$55,0),MATCH($I92,Calendario!$D$2:$H$2,0)),""),""),IF($K92=4,IF(AND((M92=""),(N92="")),IF(OR(($J92="Semana 1"),($J92="Semana 2"),($J92="Semana 3")),INDEX(Calendario!$D$3:$H$55,MATCH(O$4,Calendario!$A$3:$A$55,0),MATCH($I92,Calendario!$D$2:$H$2,0)),""),"")))),IF($K92=2,IF(N92="",IF(OR(($J92="Semana 1"),($J92="Semana 2")),INDEX(Calendario!$D$3:$H$55,MATCH(O$4,Calendario!$A$3:$A$55,0),MATCH($I92,Calendario!$D$2:$H$2,0)),""),""),IF($K92=3,IF(AND((M92=""),(N92="")),IF(OR(($J92="Semana 1"),($J92="Semana 2")),INDEX(Calendario!$D$3:$H$55,MATCH(O$4,Calendario!$A$3:$A$55,0),MATCH($I92,Calendario!$D$2:$H$2,0)),""),""),IF($K92=4,IF(AND((M92=""),(N92="")),IF(OR(($J92="Semana 1"),($J92="Semana 2")),INDEX(Calendario!$D$3:$H$55,MATCH(O$4,Calendario!$A$3:$A$55,0),MATCH($I92,Calendario!$D$2:$H$2,0)),""),""))))))))))</f>
        <v/>
      </c>
      <c r="P92" s="107" t="str">
        <f>IF(ISBLANK($I92),"",IF(EXACT(($I92),(PROPER(TEXT(P$3,"dddd")))),"",IF(OR(EXACT(($I92),PROPER(TEXT(P90,"dddd"))),(EXACT(($I92),PROPER(TEXT(P91,"dddd"))))),"",IF(EXACT(P$4,$J92),IF(O92="",IF(OR(($K92=4),($K92=3),($K92=2),($K92=1)),INDEX(Calendario!$D$3:$H$55,MATCH(P$4,Calendario!$A$3:$A$55,0),MATCH($I92,Calendario!$D$2:$H$2,0)),"")),IF($K92=1,IF(AND(M92="",EXACT((P$4),(CONCATENATE(Calendario!$A$1," ",(MID($J92,8,2))+1)))),INDEX(Calendario!$D$3:$H$55,MATCH(P$4,Calendario!$A$3:$A$55,0),MATCH($I92,Calendario!$D$2:$H$2,0)),IF(O92="",IF(EXACT(($I92),(PROPER(TEXT(O$3,"dddd")))),INDEX(Calendario!$D$3:$H$55,MATCH(P$4,Calendario!$A$3:$A$55,0),MATCH($I92,Calendario!$D$2:$H$2,0)),""),INDEX(Calendario!$D$3:$H$55,MATCH(P$4,Calendario!$A$3:$A$55,0),MATCH($I92,Calendario!$D$2:$H$2,0)))),IF(EXACT($M$4,"Semana 1"),IF($K92=2,IF(O92="",IF(OR(($J92="Semana 1"),($J92="Semana 2"),($J92="Semana 3"),($J92="Semana 4")),INDEX(Calendario!$D$3:$H$55,MATCH(P$4,Calendario!$A$3:$A$55,0),MATCH($I92,Calendario!$D$2:$H$2,0)),""),""),IF($K92=3,IF(AND((N92=""),(O92="")),IF(OR(($J92="Semana 1"),($J92="Semana 2"),($J92="Semana 3"),($J92="Semana 4")),INDEX(Calendario!$D$3:$H$55,MATCH(P$4,Calendario!$A$3:$A$55,0),MATCH($I92,Calendario!$D$2:$H$2,0)),""),""),IF($K92=4,IF(AND((M92=""),(N92=""),(O92="")),IF(OR(($J92="Semana 1"),($J92="Semana 2"),($J92="Semana 3"),($J92="Semana 4")),INDEX(Calendario!$D$3:$H$55,MATCH(P$4,Calendario!$A$3:$A$55,0),MATCH($I92,Calendario!$D$2:$H$2,0)),""),"")))),IF($K92=2,IF(O92="",IF(OR(($J92="Semana 1"),($J92="Semana 2"),($J92="Semana 3")),INDEX(Calendario!$D$3:$H$55,MATCH(P$4,Calendario!$A$3:$A$55,0),MATCH($I92,Calendario!$D$2:$H$2,0)),""),""),IF($K92=3,IF(AND((N92=""),(O92="")),IF(OR(($J92="Semana 1"),($J92="Semana 2"),($J92="Semana 3")),INDEX(Calendario!$D$3:$H$55,MATCH(P$4,Calendario!$A$3:$A$55,0),MATCH($I92,Calendario!$D$2:$H$2,0)),""),""),IF($K92=4,IF(AND((M92=""),(N92=""),(O92="")),IF(OR(($J92="Semana 1"),($J92="Semana 2"),($J92="Semana 3")),INDEX(Calendario!$D$3:$H$55,MATCH(P$4,Calendario!$A$3:$A$55,0),MATCH($I92,Calendario!$D$2:$H$2,0)),""),""))))))))))</f>
        <v/>
      </c>
      <c r="Q92" s="107" t="str">
        <f>IF(ISBLANK($I92),"",IF(EXACT(($I92),(PROPER(TEXT(Q$3,"dddd")))),"",IF(OR(EXACT(($I92),PROPER(TEXT(Q90,"dddd"))),(EXACT(($I92),PROPER(TEXT(Q91,"dddd"))))),"",IF(EXACT(Q$4,$J92),IF(P92="",IF(OR(($K92=4),($K92=3),($K92=2),($K92=1)),INDEX(Calendario!$D$3:$H$55,MATCH(Q$4,Calendario!$A$3:$A$55,0),MATCH($I92,Calendario!$D$2:$H$2,0)),"")),IF($K92=1,IF(AND(M92="",EXACT((Q$4),(CONCATENATE(Calendario!$A$1," ",(MID($J92,8,2))+1)))),INDEX(Calendario!$D$3:$H$55,MATCH(Q$4,Calendario!$A$3:$A$55,0),MATCH($I92,Calendario!$D$2:$H$2,0)),IF(P92="","",INDEX(Calendario!$D$3:$H$55,MATCH(Q$4,Calendario!$A$3:$A$55,0),MATCH($I92,Calendario!$D$2:$H$2,0)))),IF(EXACT($M$4,"Semana 1"),IF($K92=2,IF(P92="",IF(OR(($J92="Semana 1"),($J92="Semana 2"),($J92="Semana 3"),($J92="Semana 4"),($J92="Semana 5")),INDEX(Calendario!$D$3:$H$55,MATCH(Q$4,Calendario!$A$3:$A$55,0),MATCH($I92,Calendario!$D$2:$H$2,0)),""),""),IF($K92=3,IF(AND((O92=""),(P92="")),IF(OR(($J92="Semana 1"),($J92="Semana 2"),($J92="Semana 3"),($J92="Semana 4"),($J92="Semana 5")),INDEX(Calendario!$D$3:$H$55,MATCH(Q$4,Calendario!$A$3:$A$55,0),MATCH($I92,Calendario!$D$2:$H$2,0)),""),""),IF($K92=4,IF(AND((N92=""),(O92=""),(P92="")),IF(OR(($J92="Semana 1"),($J92="Semana 2"),($J92="Semana 3"),($J92="Semana 4"),($J92="Semana 5")),INDEX(Calendario!$D$3:$H$55,MATCH(Q$4,Calendario!$A$3:$A$55,0),MATCH($I92,Calendario!$D$2:$H$2,0)),""),"")))),IF($K92=2,IF(P92="",IF(OR(($J92="Semana 1"),($J92="Semana 2"),($J92="Semana 3"),($J92="Semana 4")),INDEX(Calendario!$D$3:$H$55,MATCH(Q$4,Calendario!$A$3:$A$55,0),MATCH($I92,Calendario!$D$2:$H$2,0)),""),""),IF($K92=3,IF(AND((O92=""),(P92="")),IF(OR(($J92="Semana 1"),($J92="Semana 2"),($J92="Semana 3"),($J92="Semana 4")),INDEX(Calendario!$D$3:$H$55,MATCH(Q$4,Calendario!$A$3:$A$55,0),MATCH($I92,Calendario!$D$2:$H$2,0)),""),""),IF($K92=4,IF(AND((N92=""),(O92=""),(P92="")),IF(OR(($J92="Semana 1"),($J92="Semana 2"),($J92="Semana 3"),($J92="Semana 4")),INDEX(Calendario!$D$3:$H$55,MATCH(Q$4,Calendario!$A$3:$A$55,0),MATCH($I92,Calendario!$D$2:$H$2,0)),""),""))))))))))</f>
        <v/>
      </c>
      <c r="R92" s="108">
        <f>IF(ISBLANK($I92),"",IF(EXACT(($I92),(PROPER(TEXT(R$3,"dddd")))),"",IF(OR(EXACT(($I92),PROPER(TEXT(R90,"dddd"))),(EXACT(($I92),PROPER(TEXT(R91,"dddd"))))),"",IF(EXACT(R$4,$J92),IF(Q92="",IF(OR(($K92=4),($K92=3),($K92=2),($K92=1)),INDEX(Calendario!$D$3:$H$55,MATCH(R$4,Calendario!$A$3:$A$55,0),MATCH($I92,Calendario!$D$2:$H$2,0)),"")),IF($K92=1,IF(AND(N92="",EXACT((R$4),(CONCATENATE(Calendario!$A$1," ",(MID($J92,8,2))+1)))),INDEX(Calendario!$D$3:$H$55,MATCH(R$4,Calendario!$A$3:$A$55,0),MATCH($I92,Calendario!$D$2:$H$2,0)),IF(Q92="","",INDEX(Calendario!$D$3:$H$55,MATCH(R$4,Calendario!$A$3:$A$55,0),MATCH($I92,Calendario!$D$2:$H$2,0)))),IF(EXACT($M$4,"Semana 1"),IF($K92=2,IF(Q92="",IF(OR(($J92="Semana 1"),($J92="Semana 2"),($J92="Semana 3"),($J92="Semana 4"),($J92="Semana 5"),($J92="Semana 6")),INDEX(Calendario!$D$3:$H$55,MATCH(R$4,Calendario!$A$3:$A$55,0),MATCH($I92,Calendario!$D$2:$H$2,0)),""),""),IF($K92=3,IF(AND((P92=""),(Q92="")),IF(OR(($J92="Semana 1"),($J92="Semana 2"),($J92="Semana 3"),($J92="Semana 4"),($J92="Semana 5"),($J92="Semana 6")),INDEX(Calendario!$D$3:$H$55,MATCH(R$4,Calendario!$A$3:$A$55,0),MATCH($I92,Calendario!$D$2:$H$2,0)),""),""),IF($K92=4,IF(AND((O92=""),(P92=""),(Q92="")),IF(OR(($J92="Semana 1"),($J92="Semana 2"),($J92="Semana 3"),($J92="Semana 4"),($J92="Semana 5"),($J92="Semana 6")),INDEX(Calendario!$D$3:$H$55,MATCH(R$4,Calendario!$A$3:$A$55,0),MATCH($I92,Calendario!$D$2:$H$2,0)),""),"")))),IF($K92=2,IF(Q92="",IF(OR(($J92="Semana 1"),($J92="Semana 2"),($J92="Semana 3"),($J92="Semana 4"),($J92="Semana 5")),INDEX(Calendario!$D$3:$H$55,MATCH(R$4,Calendario!$A$3:$A$55,0),MATCH($I92,Calendario!$D$2:$H$2,0)),""),""),IF($K92=3,IF(AND((P92=""),(Q92="")),IF(OR(($J92="Semana 1"),($J92="Semana 2"),($J92="Semana 3"),($J92="Semana 4"),($J92="Semana 5")),INDEX(Calendario!$D$3:$H$55,MATCH(R$4,Calendario!$A$3:$A$55,0),MATCH($I92,Calendario!$D$2:$H$2,0)),""),""),IF($K92=4,IF(AND((O92=""),(P92=""),(Q92="")),IF(OR(($J92="Semana 1"),($J92="Semana 2"),($J92="Semana 3"),($J92="Semana 4"),($J92="Semana 5")),INDEX(Calendario!$D$3:$H$55,MATCH(R$4,Calendario!$A$3:$A$55,0),MATCH($I92,Calendario!$D$2:$H$2,0)),""),""))))))))))</f>
        <v>44595</v>
      </c>
      <c r="S92" s="108" t="str">
        <f>IF(ISBLANK($I92),"",IF(EXACT(($I92),(PROPER(TEXT(S$3,"dddd")))),"",IF(OR(EXACT(($I92),PROPER(TEXT(S90,"dddd"))),(EXACT(($I92),PROPER(TEXT(S91,"dddd"))))),"",IF(EXACT(S$4,$J92),IF(R92="",IF(OR(($K92=4),($K92=3),($K92=2),($K92=1)),INDEX(Calendario!$D$3:$H$55,MATCH(S$4,Calendario!$A$3:$A$55,0),MATCH($I92,Calendario!$D$2:$H$2,0)),"")),IF($K92=1,IF(AND(O92="",EXACT((S$4),(CONCATENATE(Calendario!$A$1," ",(MID($J92,8,2))+1)))),INDEX(Calendario!$D$3:$H$55,MATCH(S$4,Calendario!$A$3:$A$55,0),MATCH($I92,Calendario!$D$2:$H$2,0)),IF(R92="",IF(EXACT(($I92),(PROPER(TEXT(R$3,"dddd")))),INDEX(Calendario!$D$3:$H$55,MATCH(S$4,Calendario!$A$3:$A$55,0),MATCH($I92,Calendario!$D$2:$H$2,0)),""),INDEX(Calendario!$D$3:$H$55,MATCH(S$4,Calendario!$A$3:$A$55,0),MATCH($I92,Calendario!$D$2:$H$2,0)))),IF(EXACT($M$4,"Semana 1"),IF($K92=2,IF(R92="",IF(OR(($J92="Semana 1"),($J92="Semana 2"),($J92="Semana 3"),($J92="Semana 4"),($J92="Semana 5"),($J92="Semana 6"),($J92="Semana 7")),INDEX(Calendario!$D$3:$H$55,MATCH(S$4,Calendario!$A$3:$A$55,0),MATCH($I92,Calendario!$D$2:$H$2,0)),""),""),IF($K92=3,IF(AND((Q92=""),(R92="")),IF(OR(($J92="Semana 1"),($J92="Semana 2"),($J92="Semana 3"),($J92="Semana 4"),($J92="Semana 5"),($J92="Semana 6"),($J92="Semana 7")),INDEX(Calendario!$D$3:$H$55,MATCH(S$4,Calendario!$A$3:$A$55,0),MATCH($I92,Calendario!$D$2:$H$2,0)),""),""),IF($K92=4,IF(AND((P92=""),(Q92=""),(R92="")),IF(OR(($J92="Semana 1"),($J92="Semana 2"),($J92="Semana 3"),($J92="Semana 4"),($J92="Semana 5"),($J92="Semana 6"),($J92="Semana 7")),INDEX(Calendario!$D$3:$H$55,MATCH(S$4,Calendario!$A$3:$A$55,0),MATCH($I92,Calendario!$D$2:$H$2,0)),""),"")))),IF($K92=2,IF(R92="",IF(OR(($J92="Semana 1"),($J92="Semana 2"),($J92="Semana 3"),($J92="Semana 4"),($J92="Semana 5"),($J92="Semana 6")),INDEX(Calendario!$D$3:$H$55,MATCH(S$4,Calendario!$A$3:$A$55,0),MATCH($I92,Calendario!$D$2:$H$2,0)),""),""),IF($K92=3,IF(AND((Q92=""),(R92="")),IF(OR(($J92="Semana 1"),($J92="Semana 2"),($J92="Semana 3"),($J92="Semana 4"),($J92="Semana 5"),($J92="Semana 6")),INDEX(Calendario!$D$3:$H$55,MATCH(S$4,Calendario!$A$3:$A$55,0),MATCH($I92,Calendario!$D$2:$H$2,0)),""),""),IF($K92=4,IF(AND((P92=""),(Q92=""),(R92="")),IF(OR(($J92="Semana 1"),($J92="Semana 2"),($J92="Semana 3"),($J92="Semana 4"),($J92="Semana 5"),($J92="Semana 6")),INDEX(Calendario!$D$3:$H$55,MATCH(S$4,Calendario!$A$3:$A$55,0),MATCH($I92,Calendario!$D$2:$H$2,0)),""),""))))))))))</f>
        <v/>
      </c>
      <c r="T92" s="108" t="str">
        <f>IF(ISBLANK($I92),"",IF(EXACT(($I92),(PROPER(TEXT(T$3,"dddd")))),"",IF(OR(EXACT(($I92),PROPER(TEXT(T90,"dddd"))),(EXACT(($I92),PROPER(TEXT(T91,"dddd"))))),"",IF(EXACT(T$4,$J92),IF(S92="",IF(OR(($K92=4),($K92=3),($K92=2),($K92=1)),INDEX(Calendario!$D$3:$H$55,MATCH(T$4,Calendario!$A$3:$A$55,0),MATCH($I92,Calendario!$D$2:$H$2,0)),"")),IF($K92=1,IF(AND(P92="",EXACT((T$4),(CONCATENATE(Calendario!$A$1," ",(MID($J92,8,2))+1)))),INDEX(Calendario!$D$3:$H$55,MATCH(T$4,Calendario!$A$3:$A$55,0),MATCH($I92,Calendario!$D$2:$H$2,0)),IF(S92="",IF(EXACT(($I92),(PROPER(TEXT(S$3,"dddd")))),INDEX(Calendario!$D$3:$H$55,MATCH(T$4,Calendario!$A$3:$A$55,0),MATCH($I92,Calendario!$D$2:$H$2,0)),""),INDEX(Calendario!$D$3:$H$55,MATCH(T$4,Calendario!$A$3:$A$55,0),MATCH($I92,Calendario!$D$2:$H$2,0)))),IF(EXACT($M$4,"Semana 1"),IF($K92=2,IF(S92="",IF(OR(($J92="Semana 1"),($J92="Semana 2"),($J92="Semana 3"),($J92="Semana 4"),($J92="Semana 5"),($J92="Semana 6"),($J92="Semana 7"),($J92="Semana 8")),INDEX(Calendario!$D$3:$H$55,MATCH(T$4,Calendario!$A$3:$A$55,0),MATCH($I92,Calendario!$D$2:$H$2,0)),""),""),IF($K92=3,IF(AND((R92=""),(S92="")),IF(OR(($J92="Semana 1"),($J92="Semana 2"),($J92="Semana 3"),($J92="Semana 4"),($J92="Semana 5"),($J92="Semana 6"),($J92="Semana 7"),($J92="Semana 8")),INDEX(Calendario!$D$3:$H$55,MATCH(T$4,Calendario!$A$3:$A$55,0),MATCH($I92,Calendario!$D$2:$H$2,0)),""),""),IF($K92=4,IF(AND((Q92=""),(R92=""),(S92="")),IF(OR(($J92="Semana 1"),($J92="Semana 2"),($J92="Semana 3"),($J92="Semana 4"),($J92="Semana 5"),($J92="Semana 6"),($J92="Semana 7"),($J92="Semana 8")),INDEX(Calendario!$D$3:$H$55,MATCH(T$4,Calendario!$A$3:$A$55,0),MATCH($I92,Calendario!$D$2:$H$2,0)),""),"")))),IF($K92=2,IF(S92="",IF(OR(($J92="Semana 1"),($J92="Semana 2"),($J92="Semana 3"),($J92="Semana 4"),($J92="Semana 5"),($J92="Semana 6"),($J92="Semana 7")),INDEX(Calendario!$D$3:$H$55,MATCH(T$4,Calendario!$A$3:$A$55,0),MATCH($I92,Calendario!$D$2:$H$2,0)),""),""),IF($K92=3,IF(AND((R92=""),(S92="")),IF(OR(($J92="Semana 1"),($J92="Semana 2"),($J92="Semana 3"),($J92="Semana 4"),($J92="Semana 5"),($J92="Semana 6"),($J92="Semana 7")),INDEX(Calendario!$D$3:$H$55,MATCH(T$4,Calendario!$A$3:$A$55,0),MATCH($I92,Calendario!$D$2:$H$2,0)),""),""),IF($K92=4,IF(AND((Q92=""),(R92=""),(S92="")),IF(OR(($J92="Semana 1"),($J92="Semana 2"),($J92="Semana 3"),($J92="Semana 4"),($J92="Semana 5"),($J92="Semana 6"),($J92="Semana 7")),INDEX(Calendario!$D$3:$H$55,MATCH(T$4,Calendario!$A$3:$A$55,0),MATCH($I92,Calendario!$D$2:$H$2,0)),""),""))))))))))</f>
        <v/>
      </c>
      <c r="U92" s="108" t="str">
        <f>IF(ISBLANK($I92),"",IF(OR(EXACT(($I92),PROPER(TEXT(U91,"dddd"))),(EXACT(($I92),PROPER(TEXT(U90,"dddd"))))),"",IF(EXACT(($I92),(PROPER(TEXT(U$3,"dddd")))),"",IF($K92=1,INDEX(Calendario!$D$3:$H$55,MATCH(U$4,Calendario!$A$3:$A$55,0),MATCH($I92,Calendario!$D$2:$H$2,0)),IF($K92=2,IF(T92="",INDEX(Calendario!$D$3:$H$55,MATCH(U$4,Calendario!$A$3:$A$55,0),MATCH($I92,Calendario!$D$2:$H$2,0)),""),IF($K92=3,IF(AND((S92=""),(T92="")),INDEX(Calendario!$D$3:$H$55,MATCH(U$4,Calendario!$A$3:$A$55,0),MATCH($I92,Calendario!$D$2:$H$2,0)),""),IF($K92=4,IF(AND((R92=""),(S92=""),(T92="")),INDEX(Calendario!$D$3:$H$55,MATCH(U$4,Calendario!$A$3:$A$55,0),MATCH($I92,Calendario!$D$2:$H$2,0)),""))))))))</f>
        <v/>
      </c>
      <c r="V92" s="107">
        <f>IF(ISBLANK($I92),"",IF(OR(EXACT(($I92),PROPER(TEXT(V91,"dddd"))),(EXACT(($I92),PROPER(TEXT(V90,"dddd"))))),"",IF(EXACT(($I92),(PROPER(TEXT(V$3,"dddd")))),"",IF($K92=1,INDEX(Calendario!$D$3:$H$55,MATCH(V$4,Calendario!$A$3:$A$55,0),MATCH($I92,Calendario!$D$2:$H$2,0)),IF($K92=2,IF(U92="",INDEX(Calendario!$D$3:$H$55,MATCH(V$4,Calendario!$A$3:$A$55,0),MATCH($I92,Calendario!$D$2:$H$2,0)),""),IF($K92=3,IF(AND((T92=""),(U92="")),INDEX(Calendario!$D$3:$H$55,MATCH(V$4,Calendario!$A$3:$A$55,0),MATCH($I92,Calendario!$D$2:$H$2,0)),""),IF($K92=4,IF(AND((S92=""),(T92=""),(U92="")),INDEX(Calendario!$D$3:$H$55,MATCH(V$4,Calendario!$A$3:$A$55,0),MATCH($I92,Calendario!$D$2:$H$2,0)),""))))))))</f>
        <v>44623</v>
      </c>
      <c r="W92" s="107" t="str">
        <f>IF(ISBLANK($I92),"",IF(OR(EXACT(($I92),PROPER(TEXT(W91,"dddd"))),(EXACT(($I92),PROPER(TEXT(W90,"dddd"))))),"",IF(EXACT(($I92),(PROPER(TEXT(W$3,"dddd")))),"",IF($K92=1,INDEX(Calendario!$D$3:$H$55,MATCH(W$4,Calendario!$A$3:$A$55,0),MATCH($I92,Calendario!$D$2:$H$2,0)),IF($K92=2,IF(V92="",INDEX(Calendario!$D$3:$H$55,MATCH(W$4,Calendario!$A$3:$A$55,0),MATCH($I92,Calendario!$D$2:$H$2,0)),""),IF($K92=3,IF(AND((U92=""),(V92="")),INDEX(Calendario!$D$3:$H$55,MATCH(W$4,Calendario!$A$3:$A$55,0),MATCH($I92,Calendario!$D$2:$H$2,0)),""),IF($K92=4,IF(AND((T92=""),(U92=""),(V92="")),INDEX(Calendario!$D$3:$H$55,MATCH(W$4,Calendario!$A$3:$A$55,0),MATCH($I92,Calendario!$D$2:$H$2,0)),""))))))))</f>
        <v/>
      </c>
      <c r="X92" s="107" t="str">
        <f>IF(ISBLANK($I92),"",IF(OR(EXACT(($I92),PROPER(TEXT(X91,"dddd"))),(EXACT(($I92),PROPER(TEXT(X90,"dddd"))))),"",IF(EXACT(($I92),(PROPER(TEXT(X$3,"dddd")))),"",IF($K92=1,INDEX(Calendario!$D$3:$H$55,MATCH(X$4,Calendario!$A$3:$A$55,0),MATCH($I92,Calendario!$D$2:$H$2,0)),IF($K92=2,IF(W92="",INDEX(Calendario!$D$3:$H$55,MATCH(X$4,Calendario!$A$3:$A$55,0),MATCH($I92,Calendario!$D$2:$H$2,0)),""),IF($K92=3,IF(AND((V92=""),(W92="")),INDEX(Calendario!$D$3:$H$55,MATCH(X$4,Calendario!$A$3:$A$55,0),MATCH($I92,Calendario!$D$2:$H$2,0)),""),IF($K92=4,IF(AND((U92=""),(V92=""),(W92="")),INDEX(Calendario!$D$3:$H$55,MATCH(X$4,Calendario!$A$3:$A$55,0),MATCH($I92,Calendario!$D$2:$H$2,0)),""))))))))</f>
        <v/>
      </c>
      <c r="Y92" s="107" t="str">
        <f>IF(ISBLANK($I92),"",IF(OR(EXACT(($I92),PROPER(TEXT(Y91,"dddd"))),(EXACT(($I92),PROPER(TEXT(Y90,"dddd"))))),"",IF(EXACT(($I92),(PROPER(TEXT(Y$3,"dddd")))),"",IF($K92=1,INDEX(Calendario!$D$3:$H$55,MATCH(Y$4,Calendario!$A$3:$A$55,0),MATCH($I92,Calendario!$D$2:$H$2,0)),IF($K92=2,IF(X92="",INDEX(Calendario!$D$3:$H$55,MATCH(Y$4,Calendario!$A$3:$A$55,0),MATCH($I92,Calendario!$D$2:$H$2,0)),""),IF($K92=3,IF(AND((W92=""),(X92="")),INDEX(Calendario!$D$3:$H$55,MATCH(Y$4,Calendario!$A$3:$A$55,0),MATCH($I92,Calendario!$D$2:$H$2,0)),""),IF($K92=4,IF(AND((V92=""),(W92=""),(X92="")),INDEX(Calendario!$D$3:$H$55,MATCH(Y$4,Calendario!$A$3:$A$55,0),MATCH($I92,Calendario!$D$2:$H$2,0)),""))))))))</f>
        <v/>
      </c>
      <c r="Z92" s="107">
        <f>IF(ISBLANK($I92),"",IF(OR(EXACT(($I92),PROPER(TEXT(Z91,"dddd"))),(EXACT(($I92),PROPER(TEXT(Z90,"dddd"))))),"",IF(EXACT(($I92),(PROPER(TEXT(Z$3,"dddd")))),"",IF($K92=1,INDEX(Calendario!$D$3:$H$55,MATCH(Z$4,Calendario!$A$3:$A$55,0),MATCH($I92,Calendario!$D$2:$H$2,0)),IF($K92=2,IF(Y92="",INDEX(Calendario!$D$3:$H$55,MATCH(Z$4,Calendario!$A$3:$A$55,0),MATCH($I92,Calendario!$D$2:$H$2,0)),""),IF($K92=3,IF(AND((X92=""),(Y92="")),INDEX(Calendario!$D$3:$H$55,MATCH(Z$4,Calendario!$A$3:$A$55,0),MATCH($I92,Calendario!$D$2:$H$2,0)),""),IF($K92=4,IF(AND((W92=""),(X92=""),(Y92="")),INDEX(Calendario!$D$3:$H$55,MATCH(Z$4,Calendario!$A$3:$A$55,0),MATCH($I92,Calendario!$D$2:$H$2,0)),""))))))))</f>
        <v>44651</v>
      </c>
      <c r="AA92" s="108" t="str">
        <f>IF(ISBLANK($I92),"",IF(OR(EXACT(($I92),PROPER(TEXT(AA91,"dddd"))),(EXACT(($I92),PROPER(TEXT(AA90,"dddd"))))),"",IF(EXACT(($I92),(PROPER(TEXT(AA$3,"dddd")))),"",IF($K92=1,INDEX(Calendario!$D$3:$H$55,MATCH(AA$4,Calendario!$A$3:$A$55,0),MATCH($I92,Calendario!$D$2:$H$2,0)),IF($K92=2,IF(Z92="",INDEX(Calendario!$D$3:$H$55,MATCH(AA$4,Calendario!$A$3:$A$55,0),MATCH($I92,Calendario!$D$2:$H$2,0)),""),IF($K92=3,IF(AND((Y92=""),(Z92="")),INDEX(Calendario!$D$3:$H$55,MATCH(AA$4,Calendario!$A$3:$A$55,0),MATCH($I92,Calendario!$D$2:$H$2,0)),""),IF($K92=4,IF(AND((X92=""),(Y92=""),(Z92="")),INDEX(Calendario!$D$3:$H$55,MATCH(AA$4,Calendario!$A$3:$A$55,0),MATCH($I92,Calendario!$D$2:$H$2,0)),""))))))))</f>
        <v/>
      </c>
      <c r="AB92" s="108" t="str">
        <f>IF(ISBLANK($I92),"",IF(OR(EXACT(($I92),PROPER(TEXT(AB91,"dddd"))),(EXACT(($I92),PROPER(TEXT(AB90,"dddd"))))),"",IF(EXACT(($I92),(PROPER(TEXT(AB$3,"dddd")))),"",IF($K92=1,INDEX(Calendario!$D$3:$H$55,MATCH(AB$4,Calendario!$A$3:$A$55,0),MATCH($I92,Calendario!$D$2:$H$2,0)),IF($K92=2,IF(AA92="",INDEX(Calendario!$D$3:$H$55,MATCH(AB$4,Calendario!$A$3:$A$55,0),MATCH($I92,Calendario!$D$2:$H$2,0)),""),IF($K92=3,IF(AND((Z92=""),(AA92="")),INDEX(Calendario!$D$3:$H$55,MATCH(AB$4,Calendario!$A$3:$A$55,0),MATCH($I92,Calendario!$D$2:$H$2,0)),""),IF($K92=4,IF(AND((Y92=""),(Z92=""),(AA92="")),INDEX(Calendario!$D$3:$H$55,MATCH(AB$4,Calendario!$A$3:$A$55,0),MATCH($I92,Calendario!$D$2:$H$2,0)),""))))))))</f>
        <v/>
      </c>
      <c r="AC92" s="108" t="str">
        <f>IF(ISBLANK($I92),"",IF(OR(EXACT(($I92),PROPER(TEXT(AC91,"dddd"))),(EXACT(($I92),PROPER(TEXT(AC90,"dddd"))))),"",IF(EXACT(($I92),(PROPER(TEXT(AC$3,"dddd")))),"",IF($K92=1,INDEX(Calendario!$D$3:$H$55,MATCH(AC$4,Calendario!$A$3:$A$55,0),MATCH($I92,Calendario!$D$2:$H$2,0)),IF($K92=2,IF(AB92="",INDEX(Calendario!$D$3:$H$55,MATCH(AC$4,Calendario!$A$3:$A$55,0),MATCH($I92,Calendario!$D$2:$H$2,0)),""),IF($K92=3,IF(AND((AA92=""),(AB92="")),INDEX(Calendario!$D$3:$H$55,MATCH(AC$4,Calendario!$A$3:$A$55,0),MATCH($I92,Calendario!$D$2:$H$2,0)),""),IF($K92=4,IF(AND((Z92=""),(AA92=""),(AB92="")),INDEX(Calendario!$D$3:$H$55,MATCH(AC$4,Calendario!$A$3:$A$55,0),MATCH($I92,Calendario!$D$2:$H$2,0)),""))))))))</f>
        <v/>
      </c>
      <c r="AD92" s="108" t="str">
        <f>IF(ISBLANK($I92),"",IF(OR(EXACT(($I92),PROPER(TEXT(AD91,"dddd"))),(EXACT(($I92),PROPER(TEXT(AD90,"dddd"))))),"",IF(EXACT(($I92),(PROPER(TEXT(AD$3,"dddd")))),"",IF($K92=1,INDEX(Calendario!$D$3:$H$55,MATCH(AD$4,Calendario!$A$3:$A$55,0),MATCH($I92,Calendario!$D$2:$H$2,0)),IF($K92=2,IF(AC92="",INDEX(Calendario!$D$3:$H$55,MATCH(AD$4,Calendario!$A$3:$A$55,0),MATCH($I92,Calendario!$D$2:$H$2,0)),""),IF($K92=3,IF(AND((AB92=""),(AC92="")),INDEX(Calendario!$D$3:$H$55,MATCH(AD$4,Calendario!$A$3:$A$55,0),MATCH($I92,Calendario!$D$2:$H$2,0)),""),IF($K92=4,IF(AND((AA92=""),(AB92=""),(AC92="")),INDEX(Calendario!$D$3:$H$55,MATCH(AD$4,Calendario!$A$3:$A$55,0),MATCH($I92,Calendario!$D$2:$H$2,0)),""))))))))</f>
        <v/>
      </c>
      <c r="AE92" s="107">
        <f>IF(ISBLANK($I92),"",IF(OR(EXACT(($I92),PROPER(TEXT(AE91,"dddd"))),(EXACT(($I92),PROPER(TEXT(AE90,"dddd"))))),"",IF(EXACT(($I92),(PROPER(TEXT(AE$3,"dddd")))),"",IF($K92=1,INDEX(Calendario!$D$3:$H$55,MATCH(AE$4,Calendario!$A$3:$A$55,0),MATCH($I92,Calendario!$D$2:$H$2,0)),IF($K92=2,IF(AD92="",INDEX(Calendario!$D$3:$H$55,MATCH(AE$4,Calendario!$A$3:$A$55,0),MATCH($I92,Calendario!$D$2:$H$2,0)),""),IF($K92=3,IF(AND((AC92=""),(AD92="")),INDEX(Calendario!$D$3:$H$55,MATCH(AE$4,Calendario!$A$3:$A$55,0),MATCH($I92,Calendario!$D$2:$H$2,0)),""),IF($K92=4,IF(AND((AB92=""),(AC92=""),(AD92="")),INDEX(Calendario!$D$3:$H$55,MATCH(AE$4,Calendario!$A$3:$A$55,0),MATCH($I92,Calendario!$D$2:$H$2,0)),""))))))))</f>
        <v>44686</v>
      </c>
      <c r="AF92" s="107" t="str">
        <f>IF(ISBLANK($I92),"",IF(OR(EXACT(($I92),PROPER(TEXT(AF91,"dddd"))),(EXACT(($I92),PROPER(TEXT(AF90,"dddd"))))),"",IF(EXACT(($I92),(PROPER(TEXT(AF$3,"dddd")))),"",IF($K92=1,INDEX(Calendario!$D$3:$H$55,MATCH(AF$4,Calendario!$A$3:$A$55,0),MATCH($I92,Calendario!$D$2:$H$2,0)),IF($K92=2,IF(AE92="",INDEX(Calendario!$D$3:$H$55,MATCH(AF$4,Calendario!$A$3:$A$55,0),MATCH($I92,Calendario!$D$2:$H$2,0)),""),IF($K92=3,IF(AND((AD92=""),(AE92="")),INDEX(Calendario!$D$3:$H$55,MATCH(AF$4,Calendario!$A$3:$A$55,0),MATCH($I92,Calendario!$D$2:$H$2,0)),""),IF($K92=4,IF(AND((AC92=""),(AD92=""),(AE92="")),INDEX(Calendario!$D$3:$H$55,MATCH(AF$4,Calendario!$A$3:$A$55,0),MATCH($I92,Calendario!$D$2:$H$2,0)),""))))))))</f>
        <v/>
      </c>
      <c r="AG92" s="107" t="str">
        <f>IF(ISBLANK($I92),"",IF(OR(EXACT(($I92),PROPER(TEXT(AG91,"dddd"))),(EXACT(($I92),PROPER(TEXT(AG90,"dddd"))))),"",IF(EXACT(($I92),(PROPER(TEXT(AG$3,"dddd")))),"",IF($K92=1,INDEX(Calendario!$D$3:$H$55,MATCH(AG$4,Calendario!$A$3:$A$55,0),MATCH($I92,Calendario!$D$2:$H$2,0)),IF($K92=2,IF(AF92="",INDEX(Calendario!$D$3:$H$55,MATCH(AG$4,Calendario!$A$3:$A$55,0),MATCH($I92,Calendario!$D$2:$H$2,0)),""),IF($K92=3,IF(AND((AE92=""),(AF92="")),INDEX(Calendario!$D$3:$H$55,MATCH(AG$4,Calendario!$A$3:$A$55,0),MATCH($I92,Calendario!$D$2:$H$2,0)),""),IF($K92=4,IF(AND((AD92=""),(AE92=""),(AF92="")),INDEX(Calendario!$D$3:$H$55,MATCH(AG$4,Calendario!$A$3:$A$55,0),MATCH($I92,Calendario!$D$2:$H$2,0)),""))))))))</f>
        <v/>
      </c>
      <c r="AH92" s="107" t="str">
        <f>IF(ISBLANK($I92),"",IF(OR(EXACT(($I92),PROPER(TEXT(AH91,"dddd"))),(EXACT(($I92),PROPER(TEXT(AH90,"dddd"))))),"",IF(EXACT(($I92),(PROPER(TEXT(AH$3,"dddd")))),"",IF($K92=1,INDEX(Calendario!$D$3:$H$55,MATCH(AH$4,Calendario!$A$3:$A$55,0),MATCH($I92,Calendario!$D$2:$H$2,0)),IF($K92=2,IF(AG92="",INDEX(Calendario!$D$3:$H$55,MATCH(AH$4,Calendario!$A$3:$A$55,0),MATCH($I92,Calendario!$D$2:$H$2,0)),""),IF($K92=3,IF(AND((AF92=""),(AG92="")),INDEX(Calendario!$D$3:$H$55,MATCH(AH$4,Calendario!$A$3:$A$55,0),MATCH($I92,Calendario!$D$2:$H$2,0)),""),IF($K92=4,IF(AND((AE92=""),(AF92=""),(AG92="")),INDEX(Calendario!$D$3:$H$55,MATCH(AH$4,Calendario!$A$3:$A$55,0),MATCH($I92,Calendario!$D$2:$H$2,0)),""))))))))</f>
        <v/>
      </c>
      <c r="AI92" s="108">
        <f>IF(ISBLANK($I92),"",IF(OR(EXACT(($I92),PROPER(TEXT(AI91,"dddd"))),(EXACT(($I92),PROPER(TEXT(AI90,"dddd"))))),"",IF(EXACT(($I92),(PROPER(TEXT(AI$3,"dddd")))),"",IF($K92=1,INDEX(Calendario!$D$3:$H$55,MATCH(AI$4,Calendario!$A$3:$A$55,0),MATCH($I92,Calendario!$D$2:$H$2,0)),IF($K92=2,IF(AH92="",INDEX(Calendario!$D$3:$H$55,MATCH(AI$4,Calendario!$A$3:$A$55,0),MATCH($I92,Calendario!$D$2:$H$2,0)),""),IF($K92=3,IF(AND((AG92=""),(AH92="")),INDEX(Calendario!$D$3:$H$55,MATCH(AI$4,Calendario!$A$3:$A$55,0),MATCH($I92,Calendario!$D$2:$H$2,0)),""),IF($K92=4,IF(AND((AF92=""),(AG92=""),(AH92="")),INDEX(Calendario!$D$3:$H$55,MATCH(AI$4,Calendario!$A$3:$A$55,0),MATCH($I92,Calendario!$D$2:$H$2,0)),""))))))))</f>
        <v>44714</v>
      </c>
      <c r="AJ92" s="108" t="str">
        <f>IF(ISBLANK($I92),"",IF(OR(EXACT(($I92),PROPER(TEXT(AJ91,"dddd"))),(EXACT(($I92),PROPER(TEXT(AJ90,"dddd"))))),"",IF(EXACT(($I92),(PROPER(TEXT(AJ$3,"dddd")))),"",IF($K92=1,INDEX(Calendario!$D$3:$H$55,MATCH(AJ$4,Calendario!$A$3:$A$55,0),MATCH($I92,Calendario!$D$2:$H$2,0)),IF($K92=2,IF(AI92="",INDEX(Calendario!$D$3:$H$55,MATCH(AJ$4,Calendario!$A$3:$A$55,0),MATCH($I92,Calendario!$D$2:$H$2,0)),""),IF($K92=3,IF(AND((AH92=""),(AI92="")),INDEX(Calendario!$D$3:$H$55,MATCH(AJ$4,Calendario!$A$3:$A$55,0),MATCH($I92,Calendario!$D$2:$H$2,0)),""),IF($K92=4,IF(AND((AG92=""),(AH92=""),(AI92="")),INDEX(Calendario!$D$3:$H$55,MATCH(AJ$4,Calendario!$A$3:$A$55,0),MATCH($I92,Calendario!$D$2:$H$2,0)),""))))))))</f>
        <v/>
      </c>
      <c r="AK92" s="108" t="str">
        <f>IF(ISBLANK($I92),"",IF(OR(EXACT(($I92),PROPER(TEXT(AK91,"dddd"))),(EXACT(($I92),PROPER(TEXT(AK90,"dddd"))))),"",IF(EXACT(($I92),(PROPER(TEXT(AK$3,"dddd")))),"",IF($K92=1,INDEX(Calendario!$D$3:$H$55,MATCH(AK$4,Calendario!$A$3:$A$55,0),MATCH($I92,Calendario!$D$2:$H$2,0)),IF($K92=2,IF(AJ92="",INDEX(Calendario!$D$3:$H$55,MATCH(AK$4,Calendario!$A$3:$A$55,0),MATCH($I92,Calendario!$D$2:$H$2,0)),""),IF($K92=3,IF(AND((AI92=""),(AJ92="")),INDEX(Calendario!$D$3:$H$55,MATCH(AK$4,Calendario!$A$3:$A$55,0),MATCH($I92,Calendario!$D$2:$H$2,0)),""),IF($K92=4,IF(AND((AH92=""),(AI92=""),(AJ92="")),INDEX(Calendario!$D$3:$H$55,MATCH(AK$4,Calendario!$A$3:$A$55,0),MATCH($I92,Calendario!$D$2:$H$2,0)),""))))))))</f>
        <v/>
      </c>
      <c r="AL92" s="108" t="str">
        <f>IF(ISBLANK($I92),"",IF(OR(EXACT(($I92),PROPER(TEXT(AL91,"dddd"))),(EXACT(($I92),PROPER(TEXT(AL90,"dddd"))))),"",IF(EXACT(($I92),(PROPER(TEXT(AL$3,"dddd")))),"",IF($K92=1,INDEX(Calendario!$D$3:$H$55,MATCH(AL$4,Calendario!$A$3:$A$55,0),MATCH($I92,Calendario!$D$2:$H$2,0)),IF($K92=2,IF(AK92="",INDEX(Calendario!$D$3:$H$55,MATCH(AL$4,Calendario!$A$3:$A$55,0),MATCH($I92,Calendario!$D$2:$H$2,0)),""),IF($K92=3,IF(AND((AJ92=""),(AK92="")),INDEX(Calendario!$D$3:$H$55,MATCH(AL$4,Calendario!$A$3:$A$55,0),MATCH($I92,Calendario!$D$2:$H$2,0)),""),IF($K92=4,IF(AND((AI92=""),(AJ92=""),(AK92="")),INDEX(Calendario!$D$3:$H$55,MATCH(AL$4,Calendario!$A$3:$A$55,0),MATCH($I92,Calendario!$D$2:$H$2,0)),""))))))))</f>
        <v/>
      </c>
      <c r="AM92" s="108">
        <f>IF(ISBLANK($I92),"",IF(OR(EXACT(($I92),PROPER(TEXT(AM91,"dddd"))),(EXACT(($I92),PROPER(TEXT(AM90,"dddd"))))),"",IF(EXACT(($I92),(PROPER(TEXT(AM$3,"dddd")))),"",IF($K92=1,INDEX(Calendario!$D$3:$H$55,MATCH(AM$4,Calendario!$A$3:$A$55,0),MATCH($I92,Calendario!$D$2:$H$2,0)),IF($K92=2,IF(AL92="",INDEX(Calendario!$D$3:$H$55,MATCH(AM$4,Calendario!$A$3:$A$55,0),MATCH($I92,Calendario!$D$2:$H$2,0)),""),IF($K92=3,IF(AND((AK92=""),(AL92="")),INDEX(Calendario!$D$3:$H$55,MATCH(AM$4,Calendario!$A$3:$A$55,0),MATCH($I92,Calendario!$D$2:$H$2,0)),""),IF($K92=4,IF(AND((AJ92=""),(AK92=""),(AL92="")),INDEX(Calendario!$D$3:$H$55,MATCH(AM$4,Calendario!$A$3:$A$55,0),MATCH($I92,Calendario!$D$2:$H$2,0)),""))))))))</f>
        <v>44742</v>
      </c>
      <c r="AN92" s="107" t="str">
        <f>IF(ISBLANK($I92),"",IF(OR(EXACT(($I92),PROPER(TEXT(AN91,"dddd"))),(EXACT(($I92),PROPER(TEXT(AN90,"dddd"))))),"",IF(EXACT(($I92),(PROPER(TEXT(AN$3,"dddd")))),"",IF($K92=1,INDEX(Calendario!$D$3:$H$55,MATCH(AN$4,Calendario!$A$3:$A$55,0),MATCH($I92,Calendario!$D$2:$H$2,0)),IF($K92=2,IF(AM92="",INDEX(Calendario!$D$3:$H$55,MATCH(AN$4,Calendario!$A$3:$A$55,0),MATCH($I92,Calendario!$D$2:$H$2,0)),""),IF($K92=3,IF(AND((AL92=""),(AM92="")),INDEX(Calendario!$D$3:$H$55,MATCH(AN$4,Calendario!$A$3:$A$55,0),MATCH($I92,Calendario!$D$2:$H$2,0)),""),IF($K92=4,IF(AND((AK92=""),(AL92=""),(AM92="")),INDEX(Calendario!$D$3:$H$55,MATCH(AN$4,Calendario!$A$3:$A$55,0),MATCH($I92,Calendario!$D$2:$H$2,0)),""))))))))</f>
        <v/>
      </c>
      <c r="AO92" s="107" t="str">
        <f>IF(ISBLANK($I92),"",IF(OR(EXACT(($I92),PROPER(TEXT(AO91,"dddd"))),(EXACT(($I92),PROPER(TEXT(AO90,"dddd"))))),"",IF(EXACT(($I92),(PROPER(TEXT(AO$3,"dddd")))),"",IF($K92=1,INDEX(Calendario!$D$3:$H$55,MATCH(AO$4,Calendario!$A$3:$A$55,0),MATCH($I92,Calendario!$D$2:$H$2,0)),IF($K92=2,IF(AN92="",INDEX(Calendario!$D$3:$H$55,MATCH(AO$4,Calendario!$A$3:$A$55,0),MATCH($I92,Calendario!$D$2:$H$2,0)),""),IF($K92=3,IF(AND((AM92=""),(AN92="")),INDEX(Calendario!$D$3:$H$55,MATCH(AO$4,Calendario!$A$3:$A$55,0),MATCH($I92,Calendario!$D$2:$H$2,0)),""),IF($K92=4,IF(AND((AL92=""),(AM92=""),(AN92="")),INDEX(Calendario!$D$3:$H$55,MATCH(AO$4,Calendario!$A$3:$A$55,0),MATCH($I92,Calendario!$D$2:$H$2,0)),""))))))))</f>
        <v/>
      </c>
      <c r="AP92" s="107" t="str">
        <f>IF(ISBLANK($I92),"",IF(OR(EXACT(($I92),PROPER(TEXT(AP91,"dddd"))),(EXACT(($I92),PROPER(TEXT(AP90,"dddd"))))),"",IF(EXACT(($I92),(PROPER(TEXT(AP$3,"dddd")))),"",IF($K92=1,INDEX(Calendario!$D$3:$H$55,MATCH(AP$4,Calendario!$A$3:$A$55,0),MATCH($I92,Calendario!$D$2:$H$2,0)),IF($K92=2,IF(AO92="",INDEX(Calendario!$D$3:$H$55,MATCH(AP$4,Calendario!$A$3:$A$55,0),MATCH($I92,Calendario!$D$2:$H$2,0)),""),IF($K92=3,IF(AND((AN92=""),(AO92="")),INDEX(Calendario!$D$3:$H$55,MATCH(AP$4,Calendario!$A$3:$A$55,0),MATCH($I92,Calendario!$D$2:$H$2,0)),""),IF($K92=4,IF(AND((AM92=""),(AN92=""),(AO92="")),INDEX(Calendario!$D$3:$H$55,MATCH(AP$4,Calendario!$A$3:$A$55,0),MATCH($I92,Calendario!$D$2:$H$2,0)),""))))))))</f>
        <v/>
      </c>
      <c r="AQ92" s="107">
        <f>IF(ISBLANK($I92),"",IF(OR(EXACT(($I92),PROPER(TEXT(AQ91,"dddd"))),(EXACT(($I92),PROPER(TEXT(AQ90,"dddd"))))),"",IF(EXACT(($I92),(PROPER(TEXT(AQ$3,"dddd")))),"",IF($K92=1,INDEX(Calendario!$D$3:$H$55,MATCH(AQ$4,Calendario!$A$3:$A$55,0),MATCH($I92,Calendario!$D$2:$H$2,0)),IF($K92=2,IF(AP92="",INDEX(Calendario!$D$3:$H$55,MATCH(AQ$4,Calendario!$A$3:$A$55,0),MATCH($I92,Calendario!$D$2:$H$2,0)),""),IF($K92=3,IF(AND((AO92=""),(AP92="")),INDEX(Calendario!$D$3:$H$55,MATCH(AQ$4,Calendario!$A$3:$A$55,0),MATCH($I92,Calendario!$D$2:$H$2,0)),""),IF($K92=4,IF(AND((AN92=""),(AO92=""),(AP92="")),INDEX(Calendario!$D$3:$H$55,MATCH(AQ$4,Calendario!$A$3:$A$55,0),MATCH($I92,Calendario!$D$2:$H$2,0)),""))))))))</f>
        <v>44770</v>
      </c>
      <c r="AR92" s="108" t="str">
        <f>IF(ISBLANK($I92),"",IF(OR(EXACT(($I92),PROPER(TEXT(AR91,"dddd"))),(EXACT(($I92),PROPER(TEXT(AR90,"dddd"))))),"",IF(EXACT(($I92),(PROPER(TEXT(AR$3,"dddd")))),"",IF($K92=1,INDEX(Calendario!$D$3:$H$55,MATCH(AR$4,Calendario!$A$3:$A$55,0),MATCH($I92,Calendario!$D$2:$H$2,0)),IF($K92=2,IF(AQ92="",INDEX(Calendario!$D$3:$H$55,MATCH(AR$4,Calendario!$A$3:$A$55,0),MATCH($I92,Calendario!$D$2:$H$2,0)),""),IF($K92=3,IF(AND((AP92=""),(AQ92="")),INDEX(Calendario!$D$3:$H$55,MATCH(AR$4,Calendario!$A$3:$A$55,0),MATCH($I92,Calendario!$D$2:$H$2,0)),""),IF($K92=4,IF(AND((AO92=""),(AP92=""),(AQ92="")),INDEX(Calendario!$D$3:$H$55,MATCH(AR$4,Calendario!$A$3:$A$55,0),MATCH($I92,Calendario!$D$2:$H$2,0)),""))))))))</f>
        <v/>
      </c>
      <c r="AS92" s="108" t="str">
        <f>IF(ISBLANK($I92),"",IF(OR(EXACT(($I92),PROPER(TEXT(AS91,"dddd"))),(EXACT(($I92),PROPER(TEXT(AS90,"dddd"))))),"",IF(EXACT(($I92),(PROPER(TEXT(AS$3,"dddd")))),"",IF($K92=1,INDEX(Calendario!$D$3:$H$55,MATCH(AS$4,Calendario!$A$3:$A$55,0),MATCH($I92,Calendario!$D$2:$H$2,0)),IF($K92=2,IF(AR92="",INDEX(Calendario!$D$3:$H$55,MATCH(AS$4,Calendario!$A$3:$A$55,0),MATCH($I92,Calendario!$D$2:$H$2,0)),""),IF($K92=3,IF(AND((AQ92=""),(AR92="")),INDEX(Calendario!$D$3:$H$55,MATCH(AS$4,Calendario!$A$3:$A$55,0),MATCH($I92,Calendario!$D$2:$H$2,0)),""),IF($K92=4,IF(AND((AP92=""),(AQ92=""),(AR92="")),INDEX(Calendario!$D$3:$H$55,MATCH(AS$4,Calendario!$A$3:$A$55,0),MATCH($I92,Calendario!$D$2:$H$2,0)),""))))))))</f>
        <v/>
      </c>
      <c r="AT92" s="108" t="str">
        <f>IF(ISBLANK($I92),"",IF(OR(EXACT(($I92),PROPER(TEXT(AT91,"dddd"))),(EXACT(($I92),PROPER(TEXT(AT90,"dddd"))))),"",IF(EXACT(($I92),(PROPER(TEXT(AT$3,"dddd")))),"",IF($K92=1,INDEX(Calendario!$D$3:$H$55,MATCH(AT$4,Calendario!$A$3:$A$55,0),MATCH($I92,Calendario!$D$2:$H$2,0)),IF($K92=2,IF(AS92="",INDEX(Calendario!$D$3:$H$55,MATCH(AT$4,Calendario!$A$3:$A$55,0),MATCH($I92,Calendario!$D$2:$H$2,0)),""),IF($K92=3,IF(AND((AR92=""),(AS92="")),INDEX(Calendario!$D$3:$H$55,MATCH(AT$4,Calendario!$A$3:$A$55,0),MATCH($I92,Calendario!$D$2:$H$2,0)),""),IF($K92=4,IF(AND((AQ92=""),(AR92=""),(AS92="")),INDEX(Calendario!$D$3:$H$55,MATCH(AT$4,Calendario!$A$3:$A$55,0),MATCH($I92,Calendario!$D$2:$H$2,0)),""))))))))</f>
        <v/>
      </c>
      <c r="AU92" s="108">
        <f>IF(ISBLANK($I92),"",IF(OR(EXACT(($I92),PROPER(TEXT(AU91,"dddd"))),(EXACT(($I92),PROPER(TEXT(AU90,"dddd"))))),"",IF(EXACT(($I92),(PROPER(TEXT(AU$3,"dddd")))),"",IF($K92=1,INDEX(Calendario!$D$3:$H$55,MATCH(AU$4,Calendario!$A$3:$A$55,0),MATCH($I92,Calendario!$D$2:$H$2,0)),IF($K92=2,IF(AT92="",INDEX(Calendario!$D$3:$H$55,MATCH(AU$4,Calendario!$A$3:$A$55,0),MATCH($I92,Calendario!$D$2:$H$2,0)),""),IF($K92=3,IF(AND((AS92=""),(AT92="")),INDEX(Calendario!$D$3:$H$55,MATCH(AU$4,Calendario!$A$3:$A$55,0),MATCH($I92,Calendario!$D$2:$H$2,0)),""),IF($K92=4,IF(AND((AR92=""),(AS92=""),(AT92="")),INDEX(Calendario!$D$3:$H$55,MATCH(AU$4,Calendario!$A$3:$A$55,0),MATCH($I92,Calendario!$D$2:$H$2,0)),""))))))))</f>
        <v>44798</v>
      </c>
      <c r="AV92" s="107" t="str">
        <f>IF(ISBLANK($I92),"",IF(OR(EXACT(($I92),PROPER(TEXT(AV91,"dddd"))),(EXACT(($I92),PROPER(TEXT(AV90,"dddd"))))),"",IF(EXACT(($I92),(PROPER(TEXT(AV$3,"dddd")))),"",IF($K92=1,INDEX(Calendario!$D$3:$H$55,MATCH(AV$4,Calendario!$A$3:$A$55,0),MATCH($I92,Calendario!$D$2:$H$2,0)),IF($K92=2,IF(AU92="",INDEX(Calendario!$D$3:$H$55,MATCH(AV$4,Calendario!$A$3:$A$55,0),MATCH($I92,Calendario!$D$2:$H$2,0)),""),IF($K92=3,IF(AND((AT92=""),(AU92="")),INDEX(Calendario!$D$3:$H$55,MATCH(AV$4,Calendario!$A$3:$A$55,0),MATCH($I92,Calendario!$D$2:$H$2,0)),""),IF($K92=4,IF(AND((AS92=""),(AT92=""),(AU92="")),INDEX(Calendario!$D$3:$H$55,MATCH(AV$4,Calendario!$A$3:$A$55,0),MATCH($I92,Calendario!$D$2:$H$2,0)),""))))))))</f>
        <v/>
      </c>
      <c r="AW92" s="107" t="str">
        <f>IF(ISBLANK($I92),"",IF(OR(EXACT(($I92),PROPER(TEXT(AW91,"dddd"))),(EXACT(($I92),PROPER(TEXT(AW90,"dddd"))))),"",IF(EXACT(($I92),(PROPER(TEXT(AW$3,"dddd")))),"",IF($K92=1,INDEX(Calendario!$D$3:$H$55,MATCH(AW$4,Calendario!$A$3:$A$55,0),MATCH($I92,Calendario!$D$2:$H$2,0)),IF($K92=2,IF(AV92="",INDEX(Calendario!$D$3:$H$55,MATCH(AW$4,Calendario!$A$3:$A$55,0),MATCH($I92,Calendario!$D$2:$H$2,0)),""),IF($K92=3,IF(AND((AU92=""),(AV92="")),INDEX(Calendario!$D$3:$H$55,MATCH(AW$4,Calendario!$A$3:$A$55,0),MATCH($I92,Calendario!$D$2:$H$2,0)),""),IF($K92=4,IF(AND((AT92=""),(AU92=""),(AV92="")),INDEX(Calendario!$D$3:$H$55,MATCH(AW$4,Calendario!$A$3:$A$55,0),MATCH($I92,Calendario!$D$2:$H$2,0)),""))))))))</f>
        <v/>
      </c>
      <c r="AX92" s="107" t="str">
        <f>IF(ISBLANK($I92),"",IF(OR(EXACT(($I92),PROPER(TEXT(AX91,"dddd"))),(EXACT(($I92),PROPER(TEXT(AX90,"dddd"))))),"",IF(EXACT(($I92),(PROPER(TEXT(AX$3,"dddd")))),"",IF($K92=1,INDEX(Calendario!$D$3:$H$55,MATCH(AX$4,Calendario!$A$3:$A$55,0),MATCH($I92,Calendario!$D$2:$H$2,0)),IF($K92=2,IF(AW92="",INDEX(Calendario!$D$3:$H$55,MATCH(AX$4,Calendario!$A$3:$A$55,0),MATCH($I92,Calendario!$D$2:$H$2,0)),""),IF($K92=3,IF(AND((AV92=""),(AW92="")),INDEX(Calendario!$D$3:$H$55,MATCH(AX$4,Calendario!$A$3:$A$55,0),MATCH($I92,Calendario!$D$2:$H$2,0)),""),IF($K92=4,IF(AND((AU92=""),(AV92=""),(AW92="")),INDEX(Calendario!$D$3:$H$55,MATCH(AX$4,Calendario!$A$3:$A$55,0),MATCH($I92,Calendario!$D$2:$H$2,0)),""))))))))</f>
        <v/>
      </c>
      <c r="AY92" s="107">
        <f>IF(ISBLANK($I92),"",IF(OR(EXACT(($I92),PROPER(TEXT(AY91,"dddd"))),(EXACT(($I92),PROPER(TEXT(AY90,"dddd"))))),"",IF(EXACT(($I92),(PROPER(TEXT(AY$3,"dddd")))),"",IF($K92=1,INDEX(Calendario!$D$3:$H$55,MATCH(AY$4,Calendario!$A$3:$A$55,0),MATCH($I92,Calendario!$D$2:$H$2,0)),IF($K92=2,IF(AX92="",INDEX(Calendario!$D$3:$H$55,MATCH(AY$4,Calendario!$A$3:$A$55,0),MATCH($I92,Calendario!$D$2:$H$2,0)),""),IF($K92=3,IF(AND((AW92=""),(AX92="")),INDEX(Calendario!$D$3:$H$55,MATCH(AY$4,Calendario!$A$3:$A$55,0),MATCH($I92,Calendario!$D$2:$H$2,0)),""),IF($K92=4,IF(AND((AV92=""),(AW92=""),(AX92="")),INDEX(Calendario!$D$3:$H$55,MATCH(AY$4,Calendario!$A$3:$A$55,0),MATCH($I92,Calendario!$D$2:$H$2,0)),""))))))))</f>
        <v>44826</v>
      </c>
      <c r="AZ92" s="107" t="str">
        <f>IF(ISBLANK($I92),"",IF(OR(EXACT(($I92),PROPER(TEXT(AZ91,"dddd"))),(EXACT(($I92),PROPER(TEXT(AZ90,"dddd"))))),"",IF(EXACT(($I92),(PROPER(TEXT(AZ$3,"dddd")))),"",IF($K92=1,INDEX(Calendario!$D$3:$H$55,MATCH(AZ$4,Calendario!$A$3:$A$55,0),MATCH($I92,Calendario!$D$2:$H$2,0)),IF($K92=2,IF(AY92="",INDEX(Calendario!$D$3:$H$55,MATCH(AZ$4,Calendario!$A$3:$A$55,0),MATCH($I92,Calendario!$D$2:$H$2,0)),""),IF($K92=3,IF(AND((AX92=""),(AY92="")),INDEX(Calendario!$D$3:$H$55,MATCH(AZ$4,Calendario!$A$3:$A$55,0),MATCH($I92,Calendario!$D$2:$H$2,0)),""),IF($K92=4,IF(AND((AW92=""),(AX92=""),(AY92="")),INDEX(Calendario!$D$3:$H$55,MATCH(AZ$4,Calendario!$A$3:$A$55,0),MATCH($I92,Calendario!$D$2:$H$2,0)),""))))))))</f>
        <v/>
      </c>
      <c r="BA92" s="108" t="str">
        <f>IF(ISBLANK($I92),"",IF(OR(EXACT(($I92),PROPER(TEXT(BA91,"dddd"))),(EXACT(($I92),PROPER(TEXT(BA90,"dddd"))))),"",IF(EXACT(($I92),(PROPER(TEXT(BA$3,"dddd")))),"",IF($K92=1,INDEX(Calendario!$D$3:$H$55,MATCH(BA$4,Calendario!$A$3:$A$55,0),MATCH($I92,Calendario!$D$2:$H$2,0)),IF($K92=2,IF(AZ92="",INDEX(Calendario!$D$3:$H$55,MATCH(BA$4,Calendario!$A$3:$A$55,0),MATCH($I92,Calendario!$D$2:$H$2,0)),""),IF($K92=3,IF(AND((AY92=""),(AZ92="")),INDEX(Calendario!$D$3:$H$55,MATCH(BA$4,Calendario!$A$3:$A$55,0),MATCH($I92,Calendario!$D$2:$H$2,0)),""),IF($K92=4,IF(AND((AX92=""),(AY92=""),(AZ92="")),INDEX(Calendario!$D$3:$H$55,MATCH(BA$4,Calendario!$A$3:$A$55,0),MATCH($I92,Calendario!$D$2:$H$2,0)),""))))))))</f>
        <v/>
      </c>
      <c r="BB92" s="108" t="str">
        <f>IF(ISBLANK($I92),"",IF(OR(EXACT(($I92),PROPER(TEXT(BB91,"dddd"))),(EXACT(($I92),PROPER(TEXT(BB90,"dddd"))))),"",IF(EXACT(($I92),(PROPER(TEXT(BB$3,"dddd")))),"",IF($K92=1,INDEX(Calendario!$D$3:$H$55,MATCH(BB$4,Calendario!$A$3:$A$55,0),MATCH($I92,Calendario!$D$2:$H$2,0)),IF($K92=2,IF(BA92="",INDEX(Calendario!$D$3:$H$55,MATCH(BB$4,Calendario!$A$3:$A$55,0),MATCH($I92,Calendario!$D$2:$H$2,0)),""),IF($K92=3,IF(AND((AZ92=""),(BA92="")),INDEX(Calendario!$D$3:$H$55,MATCH(BB$4,Calendario!$A$3:$A$55,0),MATCH($I92,Calendario!$D$2:$H$2,0)),""),IF($K92=4,IF(AND((AY92=""),(AZ92=""),(BA92="")),INDEX(Calendario!$D$3:$H$55,MATCH(BB$4,Calendario!$A$3:$A$55,0),MATCH($I92,Calendario!$D$2:$H$2,0)),""))))))))</f>
        <v/>
      </c>
      <c r="BC92" s="108">
        <f>IF(ISBLANK($I92),"",IF(OR(EXACT(($I92),PROPER(TEXT(BC91,"dddd"))),(EXACT(($I92),PROPER(TEXT(BC90,"dddd"))))),"",IF(EXACT(($I92),(PROPER(TEXT(BC$3,"dddd")))),"",IF($K92=1,INDEX(Calendario!$D$3:$H$55,MATCH(BC$4,Calendario!$A$3:$A$55,0),MATCH($I92,Calendario!$D$2:$H$2,0)),IF($K92=2,IF(BB92="",INDEX(Calendario!$D$3:$H$55,MATCH(BC$4,Calendario!$A$3:$A$55,0),MATCH($I92,Calendario!$D$2:$H$2,0)),""),IF($K92=3,IF(AND((BA92=""),(BB92="")),INDEX(Calendario!$D$3:$H$55,MATCH(BC$4,Calendario!$A$3:$A$55,0),MATCH($I92,Calendario!$D$2:$H$2,0)),""),IF($K92=4,IF(AND((AZ92=""),(BA92=""),(BB92="")),INDEX(Calendario!$D$3:$H$55,MATCH(BC$4,Calendario!$A$3:$A$55,0),MATCH($I92,Calendario!$D$2:$H$2,0)),""))))))))</f>
        <v>44854</v>
      </c>
      <c r="BD92" s="108" t="str">
        <f>IF(ISBLANK($I92),"",IF(OR(EXACT(($I92),PROPER(TEXT(BD91,"dddd"))),(EXACT(($I92),PROPER(TEXT(BD90,"dddd"))))),"",IF(EXACT(($I92),(PROPER(TEXT(BD$3,"dddd")))),"",IF($K92=1,INDEX(Calendario!$D$3:$H$55,MATCH(BD$4,Calendario!$A$3:$A$55,0),MATCH($I92,Calendario!$D$2:$H$2,0)),IF($K92=2,IF(BC92="",INDEX(Calendario!$D$3:$H$55,MATCH(BD$4,Calendario!$A$3:$A$55,0),MATCH($I92,Calendario!$D$2:$H$2,0)),""),IF($K92=3,IF(AND((BB92=""),(BC92="")),INDEX(Calendario!$D$3:$H$55,MATCH(BD$4,Calendario!$A$3:$A$55,0),MATCH($I92,Calendario!$D$2:$H$2,0)),""),IF($K92=4,IF(AND((BA92=""),(BB92=""),(BC92="")),INDEX(Calendario!$D$3:$H$55,MATCH(BD$4,Calendario!$A$3:$A$55,0),MATCH($I92,Calendario!$D$2:$H$2,0)),""))))))))</f>
        <v/>
      </c>
      <c r="BE92" s="107" t="str">
        <f>IF(ISBLANK($I92),"",IF(OR(EXACT(($I92),PROPER(TEXT(BE91,"dddd"))),(EXACT(($I92),PROPER(TEXT(BE90,"dddd"))))),"",IF(EXACT(($I92),(PROPER(TEXT(BE$3,"dddd")))),"",IF($K92=1,INDEX(Calendario!$D$3:$H$55,MATCH(BE$4,Calendario!$A$3:$A$55,0),MATCH($I92,Calendario!$D$2:$H$2,0)),IF($K92=2,IF(BD92="",INDEX(Calendario!$D$3:$H$55,MATCH(BE$4,Calendario!$A$3:$A$55,0),MATCH($I92,Calendario!$D$2:$H$2,0)),""),IF($K92=3,IF(AND((BC92=""),(BD92="")),INDEX(Calendario!$D$3:$H$55,MATCH(BE$4,Calendario!$A$3:$A$55,0),MATCH($I92,Calendario!$D$2:$H$2,0)),""),IF($K92=4,IF(AND((BB92=""),(BC92=""),(BD92="")),INDEX(Calendario!$D$3:$H$55,MATCH(BE$4,Calendario!$A$3:$A$55,0),MATCH($I92,Calendario!$D$2:$H$2,0)),""))))))))</f>
        <v/>
      </c>
      <c r="BF92" s="107" t="str">
        <f>IF(ISBLANK($I92),"",IF(OR(EXACT(($I92),PROPER(TEXT(BF91,"dddd"))),(EXACT(($I92),PROPER(TEXT(BF90,"dddd"))))),"",IF(EXACT(($I92),(PROPER(TEXT(BF$3,"dddd")))),"",IF($K92=1,INDEX(Calendario!$D$3:$H$55,MATCH(BF$4,Calendario!$A$3:$A$55,0),MATCH($I92,Calendario!$D$2:$H$2,0)),IF($K92=2,IF(BE92="",INDEX(Calendario!$D$3:$H$55,MATCH(BF$4,Calendario!$A$3:$A$55,0),MATCH($I92,Calendario!$D$2:$H$2,0)),""),IF($K92=3,IF(AND((BD92=""),(BE92="")),INDEX(Calendario!$D$3:$H$55,MATCH(BF$4,Calendario!$A$3:$A$55,0),MATCH($I92,Calendario!$D$2:$H$2,0)),""),IF($K92=4,IF(AND((BC92=""),(BD92=""),(BE92="")),INDEX(Calendario!$D$3:$H$55,MATCH(BF$4,Calendario!$A$3:$A$55,0),MATCH($I92,Calendario!$D$2:$H$2,0)),""))))))))</f>
        <v/>
      </c>
      <c r="BG92" s="107">
        <f>IF(ISBLANK($I92),"",IF(OR(EXACT(($I92),PROPER(TEXT(BG91,"dddd"))),(EXACT(($I92),PROPER(TEXT(BG90,"dddd"))))),"",IF(EXACT(($I92),(PROPER(TEXT(BG$3,"dddd")))),"",IF($K92=1,INDEX(Calendario!$D$3:$H$55,MATCH(BG$4,Calendario!$A$3:$A$55,0),MATCH($I92,Calendario!$D$2:$H$2,0)),IF($K92=2,IF(BF92="",INDEX(Calendario!$D$3:$H$55,MATCH(BG$4,Calendario!$A$3:$A$55,0),MATCH($I92,Calendario!$D$2:$H$2,0)),""),IF($K92=3,IF(AND((BE92=""),(BF92="")),INDEX(Calendario!$D$3:$H$55,MATCH(BG$4,Calendario!$A$3:$A$55,0),MATCH($I92,Calendario!$D$2:$H$2,0)),""),IF($K92=4,IF(AND((BD92=""),(BE92=""),(BF92="")),INDEX(Calendario!$D$3:$H$55,MATCH(BG$4,Calendario!$A$3:$A$55,0),MATCH($I92,Calendario!$D$2:$H$2,0)),""))))))))</f>
        <v>44882</v>
      </c>
      <c r="BH92" s="107" t="str">
        <f>IF(ISBLANK($I92),"",IF(OR(EXACT(($I92),PROPER(TEXT(BH91,"dddd"))),(EXACT(($I92),PROPER(TEXT(BH90,"dddd"))))),"",IF(EXACT(($I92),(PROPER(TEXT(BH$3,"dddd")))),"",IF($K92=1,INDEX(Calendario!$D$3:$H$55,MATCH(BH$4,Calendario!$A$3:$A$55,0),MATCH($I92,Calendario!$D$2:$H$2,0)),IF($K92=2,IF(BG92="",INDEX(Calendario!$D$3:$H$55,MATCH(BH$4,Calendario!$A$3:$A$55,0),MATCH($I92,Calendario!$D$2:$H$2,0)),""),IF($K92=3,IF(AND((BF92=""),(BG92="")),INDEX(Calendario!$D$3:$H$55,MATCH(BH$4,Calendario!$A$3:$A$55,0),MATCH($I92,Calendario!$D$2:$H$2,0)),""),IF($K92=4,IF(AND((BE92=""),(BF92=""),(BG92="")),INDEX(Calendario!$D$3:$H$55,MATCH(BH$4,Calendario!$A$3:$A$55,0),MATCH($I92,Calendario!$D$2:$H$2,0)),""))))))))</f>
        <v/>
      </c>
      <c r="BI92" s="108" t="str">
        <f>IF(ISBLANK($I92),"",IF(OR(EXACT(($I92),PROPER(TEXT(BI91,"dddd"))),(EXACT(($I92),PROPER(TEXT(BI90,"dddd"))))),"",IF(EXACT(($I92),(PROPER(TEXT(BI$3,"dddd")))),"",IF($K92=1,INDEX(Calendario!$D$3:$H$55,MATCH(BI$4,Calendario!$A$3:$A$55,0),MATCH($I92,Calendario!$D$2:$H$2,0)),IF($K92=2,IF(BH92="",INDEX(Calendario!$D$3:$H$55,MATCH(BI$4,Calendario!$A$3:$A$55,0),MATCH($I92,Calendario!$D$2:$H$2,0)),""),IF($K92=3,IF(AND((BG92=""),(BH92="")),INDEX(Calendario!$D$3:$H$55,MATCH(BI$4,Calendario!$A$3:$A$55,0),MATCH($I92,Calendario!$D$2:$H$2,0)),""),IF($K92=4,IF(AND((BF92=""),(BG92=""),(BH92="")),INDEX(Calendario!$D$3:$H$55,MATCH(BI$4,Calendario!$A$3:$A$55,0),MATCH($I92,Calendario!$D$2:$H$2,0)),""))))))))</f>
        <v/>
      </c>
      <c r="BJ92" s="108" t="str">
        <f>IF(ISBLANK($I92),"",IF(OR(EXACT(($I92),PROPER(TEXT(BJ91,"dddd"))),(EXACT(($I92),PROPER(TEXT(BJ90,"dddd"))))),"",IF(EXACT(($I92),(PROPER(TEXT(BJ$3,"dddd")))),"",IF($K92=1,INDEX(Calendario!$D$3:$H$55,MATCH(BJ$4,Calendario!$A$3:$A$55,0),MATCH($I92,Calendario!$D$2:$H$2,0)),IF($K92=2,IF(BI92="",INDEX(Calendario!$D$3:$H$55,MATCH(BJ$4,Calendario!$A$3:$A$55,0),MATCH($I92,Calendario!$D$2:$H$2,0)),""),IF($K92=3,IF(AND((BH92=""),(BI92="")),INDEX(Calendario!$D$3:$H$55,MATCH(BJ$4,Calendario!$A$3:$A$55,0),MATCH($I92,Calendario!$D$2:$H$2,0)),""),IF($K92=4,IF(AND((BG92=""),(BH92=""),(BI92="")),INDEX(Calendario!$D$3:$H$55,MATCH(BJ$4,Calendario!$A$3:$A$55,0),MATCH($I92,Calendario!$D$2:$H$2,0)),""))))))))</f>
        <v/>
      </c>
      <c r="BK92" s="108" t="str">
        <f>IF(ISBLANK($I92),"",IF(OR(EXACT(($I92),PROPER(TEXT(BK91,"dddd"))),(EXACT(($I92),PROPER(TEXT(BK90,"dddd"))))),"",IF(EXACT(($I92),(PROPER(TEXT(BK$3,"dddd")))),"",IF($K92=1,INDEX(Calendario!$D$3:$H$55,MATCH(BK$4,Calendario!$A$3:$A$55,0),MATCH($I92,Calendario!$D$2:$H$2,0)),IF($K92=2,IF(BJ92="",INDEX(Calendario!$D$3:$H$55,MATCH(BK$4,Calendario!$A$3:$A$55,0),MATCH($I92,Calendario!$D$2:$H$2,0)),""),IF($K92=3,IF(AND((BI92=""),(BJ92="")),INDEX(Calendario!$D$3:$H$55,MATCH(BK$4,Calendario!$A$3:$A$55,0),MATCH($I92,Calendario!$D$2:$H$2,0)),""),IF($K92=4,IF(AND((BH92=""),(BI92=""),(BJ92="")),INDEX(Calendario!$D$3:$H$55,MATCH(BK$4,Calendario!$A$3:$A$55,0),MATCH($I92,Calendario!$D$2:$H$2,0)),""))))))))</f>
        <v/>
      </c>
      <c r="BL92" s="108">
        <f>IF(ISBLANK($I92),"",IF(OR(EXACT(($I92),PROPER(TEXT(BL91,"dddd"))),(EXACT(($I92),PROPER(TEXT(BL90,"dddd"))))),"",IF(EXACT(($I92),(PROPER(TEXT(BL$3,"dddd")))),"",IF($K92=1,INDEX(Calendario!$D$3:$H$55,MATCH(BL$4,Calendario!$A$3:$A$55,0),MATCH($I92,Calendario!$D$2:$H$2,0)),IF($K92=2,IF(BK92="",INDEX(Calendario!$D$3:$H$55,MATCH(BL$4,Calendario!$A$3:$A$55,0),MATCH($I92,Calendario!$D$2:$H$2,0)),""),IF($K92=3,IF(AND((BJ92=""),(BK92="")),INDEX(Calendario!$D$3:$H$55,MATCH(BL$4,Calendario!$A$3:$A$55,0),MATCH($I92,Calendario!$D$2:$H$2,0)),""),IF($K92=4,IF(AND((BI92=""),(BJ92=""),(BK92="")),INDEX(Calendario!$D$3:$H$55,MATCH(BL$4,Calendario!$A$3:$A$55,0),MATCH($I92,Calendario!$D$2:$H$2,0)),""))))))))</f>
        <v>44917</v>
      </c>
      <c r="BM92" s="108" t="str">
        <f>IF(ISBLANK($I92),"",IF(OR(EXACT(($I92),PROPER(TEXT(BM91,"dddd"))),(EXACT(($I92),PROPER(TEXT(BM90,"dddd"))))),"",IF(EXACT(($I92),(PROPER(TEXT(BM$3,"dddd")))),"",IF($K92=1,INDEX(Calendario!$D$3:$H$55,MATCH(BM$4,Calendario!$A$3:$A$55,0),MATCH($I92,Calendario!$D$2:$H$2,0)),IF($K92=2,IF(BL92="",INDEX(Calendario!$D$3:$H$55,MATCH(BM$4,Calendario!$A$3:$A$55,0),MATCH($I92,Calendario!$D$2:$H$2,0)),""),IF($K92=3,IF(AND((BK92=""),(BL92="")),INDEX(Calendario!$D$3:$H$55,MATCH(BM$4,Calendario!$A$3:$A$55,0),MATCH($I92,Calendario!$D$2:$H$2,0)),""),IF($K92=4,IF(AND((BJ92=""),(BK92=""),(BL92="")),INDEX(Calendario!$D$3:$H$55,MATCH(BM$4,Calendario!$A$3:$A$55,0),MATCH($I92,Calendario!$D$2:$H$2,0)),""))))))))</f>
        <v/>
      </c>
      <c r="BO92" s="88" t="s">
        <v>1445</v>
      </c>
    </row>
    <row r="93" spans="1:67" s="88" customFormat="1" ht="26.25" customHeight="1" x14ac:dyDescent="0.25">
      <c r="A93" s="178" t="str">
        <f t="shared" si="7"/>
        <v/>
      </c>
      <c r="B93" s="176" t="s">
        <v>1282</v>
      </c>
      <c r="C93" s="176" t="s">
        <v>1596</v>
      </c>
      <c r="D93" s="177" t="str">
        <f>IF(ISNA(VLOOKUP(C93,TSeccBS!$D:$H,5,FALSE)),"",VLOOKUP(C93,TSeccBS!$D:$H,5,FALSE))</f>
        <v>PASTO</v>
      </c>
      <c r="E93" s="176" t="s">
        <v>1445</v>
      </c>
      <c r="F93" s="176" t="s">
        <v>1214</v>
      </c>
      <c r="G93" s="177" t="str">
        <f>IF(ISNA(VLOOKUP(F93,Tmunic!$C$2:$D$1160,2,FALSE)),"",VLOOKUP(F93,Tmunic!$C$2:$D$1160,2,FALSE))</f>
        <v/>
      </c>
      <c r="H93" s="184" t="str">
        <f>IF(ISNA(VLOOKUP(G93,TDirReg!$F$1:$H$184,3,0)),"",VLOOKUP(G93,TDirReg!$F$1:$H$184,3,0))</f>
        <v/>
      </c>
      <c r="I93" s="196" t="s">
        <v>129</v>
      </c>
      <c r="J93" s="195" t="s">
        <v>1735</v>
      </c>
      <c r="K93" s="197">
        <v>1</v>
      </c>
      <c r="L93" s="202" t="str">
        <f t="shared" si="8"/>
        <v/>
      </c>
      <c r="M93" s="107" t="str">
        <f>IF(ISBLANK($I93),"",IF(EXACT(($I93),(PROPER(TEXT(M$3,"dddd")))),"",IF(EXACT(M$4,$J93),IF($K93=1,INDEX(Calendario!$D$3:$H$55,MATCH(M$4,Calendario!$A$3:$A$55,0),MATCH($I93,Calendario!$D$2:$H$2,0)),INDEX(Calendario!$D$3:$H$55,MATCH($J93,Calendario!$A$3:$A$55,0),MATCH($I93,Calendario!$D$2:$H$2,0))),"")))</f>
        <v/>
      </c>
      <c r="N93" s="107">
        <f>IF(ISBLANK($I93),"",IF(OR(EXACT(($I93),PROPER(TEXT(N91,"dddd"))),(EXACT(($I93),PROPER(TEXT(N92,"dddd"))))),"",IF(EXACT(($I93),(PROPER(TEXT(N$3,"dddd")))),"",IF(EXACT(N$4,$J93),IF(M93="",IF(OR(($K93=4),($K93=3),($K93=2),($K93=1)),INDEX(Calendario!$D$3:$H$55,MATCH(N$4,Calendario!$A$3:$A$55,0),MATCH($I93,Calendario!$D$2:$H$2,0)),"")),IF($K93=1,IF(AND(M93="",EXACT((N$4),(CONCATENATE(Calendario!$A$1," ",(MID($J93,8,2))+1)))),INDEX(Calendario!$D$3:$H$55,MATCH(N$4,Calendario!$A$3:$A$55,0),MATCH($I93,Calendario!$D$2:$H$2,0)),IF(M93="","",INDEX(Calendario!$D$3:$H$55,MATCH(N$4,Calendario!$A$3:$A$55,0),MATCH($I93,Calendario!$D$2:$H$2,0)))),IF($K93=2,IF(M93="",IF(EXACT($K93,N$4),INDEX(Calendario!$D$3:$H$55,MATCH(N$4,Calendario!$A$3:$A$55,0),MATCH($I93,Calendario!$D$2:$H$2,0)),""),""),IF($K93=3,IF((M93=""),IF(EXACT($K93,N$4),INDEX(Calendario!$D$3:$H$55,MATCH(N$4,Calendario!$A$3:$A$55,0),MATCH($I93,Calendario!$D$2:$H$2,0)),""),""),IF($K93=4,IF((M93=""),IF(EXACT($K93,N$4),INDEX(Calendario!$D$3:$H$55,MATCH(N$4,Calendario!$A$3:$A$55,0),MATCH($I93,Calendario!$D$2:$H$2,0)),""),""),1))))))))</f>
        <v>44568</v>
      </c>
      <c r="O93" s="107">
        <f>IF(ISBLANK($I93),"",IF(EXACT(($I93),(PROPER(TEXT(O$3,"dddd")))),"",IF(OR(EXACT(($I93),PROPER(TEXT(O91,"dddd"))),(EXACT(($I93),PROPER(TEXT(O92,"dddd"))))),"",IF(EXACT(O$4,$J93),IF(N93="",IF(OR(($K93=4),($K93=3),($K93=2),($K93=1)),INDEX(Calendario!$D$3:$H$55,MATCH(O$4,Calendario!$A$3:$A$55,0),MATCH($I93,Calendario!$D$2:$H$2,0)),"")),IF($K93=1,IF(AND(M93="",EXACT((O$4),(CONCATENATE(Calendario!$A$1," ",(MID($J93,8,2))+1)))),INDEX(Calendario!$D$3:$H$55,MATCH(O$4,Calendario!$A$3:$A$55,0),MATCH($I93,Calendario!$D$2:$H$2,0)),IF(N93="",IF(EXACT(($I93),(PROPER(TEXT(N$3,"dddd")))),INDEX(Calendario!$D$3:$H$55,MATCH(O$4,Calendario!$A$3:$A$55,0),MATCH($I93,Calendario!$D$2:$H$2,0)),""),INDEX(Calendario!$D$3:$H$55,MATCH(O$4,Calendario!$A$3:$A$55,0),MATCH($I93,Calendario!$D$2:$H$2,0)))),IF(EXACT($M$4,"Semana 1"),IF($K93=2,IF(N93="",IF(OR(($J93="Semana 1"),($J93="Semana 2"),($J93="Semana 3")),INDEX(Calendario!$D$3:$H$55,MATCH(O$4,Calendario!$A$3:$A$55,0),MATCH($I93,Calendario!$D$2:$H$2,0)),""),""),IF($K93=3,IF(AND((M93=""),(N93="")),IF(OR(($J93="Semana 1"),($J93="Semana 2"),($J93="Semana 3")),INDEX(Calendario!$D$3:$H$55,MATCH(O$4,Calendario!$A$3:$A$55,0),MATCH($I93,Calendario!$D$2:$H$2,0)),""),""),IF($K93=4,IF(AND((M93=""),(N93="")),IF(OR(($J93="Semana 1"),($J93="Semana 2"),($J93="Semana 3")),INDEX(Calendario!$D$3:$H$55,MATCH(O$4,Calendario!$A$3:$A$55,0),MATCH($I93,Calendario!$D$2:$H$2,0)),""),"")))),IF($K93=2,IF(N93="",IF(OR(($J93="Semana 1"),($J93="Semana 2")),INDEX(Calendario!$D$3:$H$55,MATCH(O$4,Calendario!$A$3:$A$55,0),MATCH($I93,Calendario!$D$2:$H$2,0)),""),""),IF($K93=3,IF(AND((M93=""),(N93="")),IF(OR(($J93="Semana 1"),($J93="Semana 2")),INDEX(Calendario!$D$3:$H$55,MATCH(O$4,Calendario!$A$3:$A$55,0),MATCH($I93,Calendario!$D$2:$H$2,0)),""),""),IF($K93=4,IF(AND((M93=""),(N93="")),IF(OR(($J93="Semana 1"),($J93="Semana 2")),INDEX(Calendario!$D$3:$H$55,MATCH(O$4,Calendario!$A$3:$A$55,0),MATCH($I93,Calendario!$D$2:$H$2,0)),""),""))))))))))</f>
        <v>44575</v>
      </c>
      <c r="P93" s="107">
        <f>IF(ISBLANK($I93),"",IF(EXACT(($I93),(PROPER(TEXT(P$3,"dddd")))),"",IF(OR(EXACT(($I93),PROPER(TEXT(P91,"dddd"))),(EXACT(($I93),PROPER(TEXT(P92,"dddd"))))),"",IF(EXACT(P$4,$J93),IF(O93="",IF(OR(($K93=4),($K93=3),($K93=2),($K93=1)),INDEX(Calendario!$D$3:$H$55,MATCH(P$4,Calendario!$A$3:$A$55,0),MATCH($I93,Calendario!$D$2:$H$2,0)),"")),IF($K93=1,IF(AND(M93="",EXACT((P$4),(CONCATENATE(Calendario!$A$1," ",(MID($J93,8,2))+1)))),INDEX(Calendario!$D$3:$H$55,MATCH(P$4,Calendario!$A$3:$A$55,0),MATCH($I93,Calendario!$D$2:$H$2,0)),IF(O93="",IF(EXACT(($I93),(PROPER(TEXT(O$3,"dddd")))),INDEX(Calendario!$D$3:$H$55,MATCH(P$4,Calendario!$A$3:$A$55,0),MATCH($I93,Calendario!$D$2:$H$2,0)),""),INDEX(Calendario!$D$3:$H$55,MATCH(P$4,Calendario!$A$3:$A$55,0),MATCH($I93,Calendario!$D$2:$H$2,0)))),IF(EXACT($M$4,"Semana 1"),IF($K93=2,IF(O93="",IF(OR(($J93="Semana 1"),($J93="Semana 2"),($J93="Semana 3"),($J93="Semana 4")),INDEX(Calendario!$D$3:$H$55,MATCH(P$4,Calendario!$A$3:$A$55,0),MATCH($I93,Calendario!$D$2:$H$2,0)),""),""),IF($K93=3,IF(AND((N93=""),(O93="")),IF(OR(($J93="Semana 1"),($J93="Semana 2"),($J93="Semana 3"),($J93="Semana 4")),INDEX(Calendario!$D$3:$H$55,MATCH(P$4,Calendario!$A$3:$A$55,0),MATCH($I93,Calendario!$D$2:$H$2,0)),""),""),IF($K93=4,IF(AND((M93=""),(N93=""),(O93="")),IF(OR(($J93="Semana 1"),($J93="Semana 2"),($J93="Semana 3"),($J93="Semana 4")),INDEX(Calendario!$D$3:$H$55,MATCH(P$4,Calendario!$A$3:$A$55,0),MATCH($I93,Calendario!$D$2:$H$2,0)),""),"")))),IF($K93=2,IF(O93="",IF(OR(($J93="Semana 1"),($J93="Semana 2"),($J93="Semana 3")),INDEX(Calendario!$D$3:$H$55,MATCH(P$4,Calendario!$A$3:$A$55,0),MATCH($I93,Calendario!$D$2:$H$2,0)),""),""),IF($K93=3,IF(AND((N93=""),(O93="")),IF(OR(($J93="Semana 1"),($J93="Semana 2"),($J93="Semana 3")),INDEX(Calendario!$D$3:$H$55,MATCH(P$4,Calendario!$A$3:$A$55,0),MATCH($I93,Calendario!$D$2:$H$2,0)),""),""),IF($K93=4,IF(AND((M93=""),(N93=""),(O93="")),IF(OR(($J93="Semana 1"),($J93="Semana 2"),($J93="Semana 3")),INDEX(Calendario!$D$3:$H$55,MATCH(P$4,Calendario!$A$3:$A$55,0),MATCH($I93,Calendario!$D$2:$H$2,0)),""),""))))))))))</f>
        <v>44582</v>
      </c>
      <c r="Q93" s="107">
        <f>IF(ISBLANK($I93),"",IF(EXACT(($I93),(PROPER(TEXT(Q$3,"dddd")))),"",IF(OR(EXACT(($I93),PROPER(TEXT(Q91,"dddd"))),(EXACT(($I93),PROPER(TEXT(Q92,"dddd"))))),"",IF(EXACT(Q$4,$J93),IF(P93="",IF(OR(($K93=4),($K93=3),($K93=2),($K93=1)),INDEX(Calendario!$D$3:$H$55,MATCH(Q$4,Calendario!$A$3:$A$55,0),MATCH($I93,Calendario!$D$2:$H$2,0)),"")),IF($K93=1,IF(AND(M93="",EXACT((Q$4),(CONCATENATE(Calendario!$A$1," ",(MID($J93,8,2))+1)))),INDEX(Calendario!$D$3:$H$55,MATCH(Q$4,Calendario!$A$3:$A$55,0),MATCH($I93,Calendario!$D$2:$H$2,0)),IF(P93="","",INDEX(Calendario!$D$3:$H$55,MATCH(Q$4,Calendario!$A$3:$A$55,0),MATCH($I93,Calendario!$D$2:$H$2,0)))),IF(EXACT($M$4,"Semana 1"),IF($K93=2,IF(P93="",IF(OR(($J93="Semana 1"),($J93="Semana 2"),($J93="Semana 3"),($J93="Semana 4"),($J93="Semana 5")),INDEX(Calendario!$D$3:$H$55,MATCH(Q$4,Calendario!$A$3:$A$55,0),MATCH($I93,Calendario!$D$2:$H$2,0)),""),""),IF($K93=3,IF(AND((O93=""),(P93="")),IF(OR(($J93="Semana 1"),($J93="Semana 2"),($J93="Semana 3"),($J93="Semana 4"),($J93="Semana 5")),INDEX(Calendario!$D$3:$H$55,MATCH(Q$4,Calendario!$A$3:$A$55,0),MATCH($I93,Calendario!$D$2:$H$2,0)),""),""),IF($K93=4,IF(AND((N93=""),(O93=""),(P93="")),IF(OR(($J93="Semana 1"),($J93="Semana 2"),($J93="Semana 3"),($J93="Semana 4"),($J93="Semana 5")),INDEX(Calendario!$D$3:$H$55,MATCH(Q$4,Calendario!$A$3:$A$55,0),MATCH($I93,Calendario!$D$2:$H$2,0)),""),"")))),IF($K93=2,IF(P93="",IF(OR(($J93="Semana 1"),($J93="Semana 2"),($J93="Semana 3"),($J93="Semana 4")),INDEX(Calendario!$D$3:$H$55,MATCH(Q$4,Calendario!$A$3:$A$55,0),MATCH($I93,Calendario!$D$2:$H$2,0)),""),""),IF($K93=3,IF(AND((O93=""),(P93="")),IF(OR(($J93="Semana 1"),($J93="Semana 2"),($J93="Semana 3"),($J93="Semana 4")),INDEX(Calendario!$D$3:$H$55,MATCH(Q$4,Calendario!$A$3:$A$55,0),MATCH($I93,Calendario!$D$2:$H$2,0)),""),""),IF($K93=4,IF(AND((N93=""),(O93=""),(P93="")),IF(OR(($J93="Semana 1"),($J93="Semana 2"),($J93="Semana 3"),($J93="Semana 4")),INDEX(Calendario!$D$3:$H$55,MATCH(Q$4,Calendario!$A$3:$A$55,0),MATCH($I93,Calendario!$D$2:$H$2,0)),""),""))))))))))</f>
        <v>44589</v>
      </c>
      <c r="R93" s="108">
        <f>IF(ISBLANK($I93),"",IF(EXACT(($I93),(PROPER(TEXT(R$3,"dddd")))),"",IF(OR(EXACT(($I93),PROPER(TEXT(R91,"dddd"))),(EXACT(($I93),PROPER(TEXT(R92,"dddd"))))),"",IF(EXACT(R$4,$J93),IF(Q93="",IF(OR(($K93=4),($K93=3),($K93=2),($K93=1)),INDEX(Calendario!$D$3:$H$55,MATCH(R$4,Calendario!$A$3:$A$55,0),MATCH($I93,Calendario!$D$2:$H$2,0)),"")),IF($K93=1,IF(AND(N93="",EXACT((R$4),(CONCATENATE(Calendario!$A$1," ",(MID($J93,8,2))+1)))),INDEX(Calendario!$D$3:$H$55,MATCH(R$4,Calendario!$A$3:$A$55,0),MATCH($I93,Calendario!$D$2:$H$2,0)),IF(Q93="","",INDEX(Calendario!$D$3:$H$55,MATCH(R$4,Calendario!$A$3:$A$55,0),MATCH($I93,Calendario!$D$2:$H$2,0)))),IF(EXACT($M$4,"Semana 1"),IF($K93=2,IF(Q93="",IF(OR(($J93="Semana 1"),($J93="Semana 2"),($J93="Semana 3"),($J93="Semana 4"),($J93="Semana 5"),($J93="Semana 6")),INDEX(Calendario!$D$3:$H$55,MATCH(R$4,Calendario!$A$3:$A$55,0),MATCH($I93,Calendario!$D$2:$H$2,0)),""),""),IF($K93=3,IF(AND((P93=""),(Q93="")),IF(OR(($J93="Semana 1"),($J93="Semana 2"),($J93="Semana 3"),($J93="Semana 4"),($J93="Semana 5"),($J93="Semana 6")),INDEX(Calendario!$D$3:$H$55,MATCH(R$4,Calendario!$A$3:$A$55,0),MATCH($I93,Calendario!$D$2:$H$2,0)),""),""),IF($K93=4,IF(AND((O93=""),(P93=""),(Q93="")),IF(OR(($J93="Semana 1"),($J93="Semana 2"),($J93="Semana 3"),($J93="Semana 4"),($J93="Semana 5"),($J93="Semana 6")),INDEX(Calendario!$D$3:$H$55,MATCH(R$4,Calendario!$A$3:$A$55,0),MATCH($I93,Calendario!$D$2:$H$2,0)),""),"")))),IF($K93=2,IF(Q93="",IF(OR(($J93="Semana 1"),($J93="Semana 2"),($J93="Semana 3"),($J93="Semana 4"),($J93="Semana 5")),INDEX(Calendario!$D$3:$H$55,MATCH(R$4,Calendario!$A$3:$A$55,0),MATCH($I93,Calendario!$D$2:$H$2,0)),""),""),IF($K93=3,IF(AND((P93=""),(Q93="")),IF(OR(($J93="Semana 1"),($J93="Semana 2"),($J93="Semana 3"),($J93="Semana 4"),($J93="Semana 5")),INDEX(Calendario!$D$3:$H$55,MATCH(R$4,Calendario!$A$3:$A$55,0),MATCH($I93,Calendario!$D$2:$H$2,0)),""),""),IF($K93=4,IF(AND((O93=""),(P93=""),(Q93="")),IF(OR(($J93="Semana 1"),($J93="Semana 2"),($J93="Semana 3"),($J93="Semana 4"),($J93="Semana 5")),INDEX(Calendario!$D$3:$H$55,MATCH(R$4,Calendario!$A$3:$A$55,0),MATCH($I93,Calendario!$D$2:$H$2,0)),""),""))))))))))</f>
        <v>44596</v>
      </c>
      <c r="S93" s="108">
        <f>IF(ISBLANK($I93),"",IF(EXACT(($I93),(PROPER(TEXT(S$3,"dddd")))),"",IF(OR(EXACT(($I93),PROPER(TEXT(S91,"dddd"))),(EXACT(($I93),PROPER(TEXT(S92,"dddd"))))),"",IF(EXACT(S$4,$J93),IF(R93="",IF(OR(($K93=4),($K93=3),($K93=2),($K93=1)),INDEX(Calendario!$D$3:$H$55,MATCH(S$4,Calendario!$A$3:$A$55,0),MATCH($I93,Calendario!$D$2:$H$2,0)),"")),IF($K93=1,IF(AND(O93="",EXACT((S$4),(CONCATENATE(Calendario!$A$1," ",(MID($J93,8,2))+1)))),INDEX(Calendario!$D$3:$H$55,MATCH(S$4,Calendario!$A$3:$A$55,0),MATCH($I93,Calendario!$D$2:$H$2,0)),IF(R93="",IF(EXACT(($I93),(PROPER(TEXT(R$3,"dddd")))),INDEX(Calendario!$D$3:$H$55,MATCH(S$4,Calendario!$A$3:$A$55,0),MATCH($I93,Calendario!$D$2:$H$2,0)),""),INDEX(Calendario!$D$3:$H$55,MATCH(S$4,Calendario!$A$3:$A$55,0),MATCH($I93,Calendario!$D$2:$H$2,0)))),IF(EXACT($M$4,"Semana 1"),IF($K93=2,IF(R93="",IF(OR(($J93="Semana 1"),($J93="Semana 2"),($J93="Semana 3"),($J93="Semana 4"),($J93="Semana 5"),($J93="Semana 6"),($J93="Semana 7")),INDEX(Calendario!$D$3:$H$55,MATCH(S$4,Calendario!$A$3:$A$55,0),MATCH($I93,Calendario!$D$2:$H$2,0)),""),""),IF($K93=3,IF(AND((Q93=""),(R93="")),IF(OR(($J93="Semana 1"),($J93="Semana 2"),($J93="Semana 3"),($J93="Semana 4"),($J93="Semana 5"),($J93="Semana 6"),($J93="Semana 7")),INDEX(Calendario!$D$3:$H$55,MATCH(S$4,Calendario!$A$3:$A$55,0),MATCH($I93,Calendario!$D$2:$H$2,0)),""),""),IF($K93=4,IF(AND((P93=""),(Q93=""),(R93="")),IF(OR(($J93="Semana 1"),($J93="Semana 2"),($J93="Semana 3"),($J93="Semana 4"),($J93="Semana 5"),($J93="Semana 6"),($J93="Semana 7")),INDEX(Calendario!$D$3:$H$55,MATCH(S$4,Calendario!$A$3:$A$55,0),MATCH($I93,Calendario!$D$2:$H$2,0)),""),"")))),IF($K93=2,IF(R93="",IF(OR(($J93="Semana 1"),($J93="Semana 2"),($J93="Semana 3"),($J93="Semana 4"),($J93="Semana 5"),($J93="Semana 6")),INDEX(Calendario!$D$3:$H$55,MATCH(S$4,Calendario!$A$3:$A$55,0),MATCH($I93,Calendario!$D$2:$H$2,0)),""),""),IF($K93=3,IF(AND((Q93=""),(R93="")),IF(OR(($J93="Semana 1"),($J93="Semana 2"),($J93="Semana 3"),($J93="Semana 4"),($J93="Semana 5"),($J93="Semana 6")),INDEX(Calendario!$D$3:$H$55,MATCH(S$4,Calendario!$A$3:$A$55,0),MATCH($I93,Calendario!$D$2:$H$2,0)),""),""),IF($K93=4,IF(AND((P93=""),(Q93=""),(R93="")),IF(OR(($J93="Semana 1"),($J93="Semana 2"),($J93="Semana 3"),($J93="Semana 4"),($J93="Semana 5"),($J93="Semana 6")),INDEX(Calendario!$D$3:$H$55,MATCH(S$4,Calendario!$A$3:$A$55,0),MATCH($I93,Calendario!$D$2:$H$2,0)),""),""))))))))))</f>
        <v>44603</v>
      </c>
      <c r="T93" s="108">
        <f>IF(ISBLANK($I93),"",IF(EXACT(($I93),(PROPER(TEXT(T$3,"dddd")))),"",IF(OR(EXACT(($I93),PROPER(TEXT(T91,"dddd"))),(EXACT(($I93),PROPER(TEXT(T92,"dddd"))))),"",IF(EXACT(T$4,$J93),IF(S93="",IF(OR(($K93=4),($K93=3),($K93=2),($K93=1)),INDEX(Calendario!$D$3:$H$55,MATCH(T$4,Calendario!$A$3:$A$55,0),MATCH($I93,Calendario!$D$2:$H$2,0)),"")),IF($K93=1,IF(AND(P93="",EXACT((T$4),(CONCATENATE(Calendario!$A$1," ",(MID($J93,8,2))+1)))),INDEX(Calendario!$D$3:$H$55,MATCH(T$4,Calendario!$A$3:$A$55,0),MATCH($I93,Calendario!$D$2:$H$2,0)),IF(S93="",IF(EXACT(($I93),(PROPER(TEXT(S$3,"dddd")))),INDEX(Calendario!$D$3:$H$55,MATCH(T$4,Calendario!$A$3:$A$55,0),MATCH($I93,Calendario!$D$2:$H$2,0)),""),INDEX(Calendario!$D$3:$H$55,MATCH(T$4,Calendario!$A$3:$A$55,0),MATCH($I93,Calendario!$D$2:$H$2,0)))),IF(EXACT($M$4,"Semana 1"),IF($K93=2,IF(S93="",IF(OR(($J93="Semana 1"),($J93="Semana 2"),($J93="Semana 3"),($J93="Semana 4"),($J93="Semana 5"),($J93="Semana 6"),($J93="Semana 7"),($J93="Semana 8")),INDEX(Calendario!$D$3:$H$55,MATCH(T$4,Calendario!$A$3:$A$55,0),MATCH($I93,Calendario!$D$2:$H$2,0)),""),""),IF($K93=3,IF(AND((R93=""),(S93="")),IF(OR(($J93="Semana 1"),($J93="Semana 2"),($J93="Semana 3"),($J93="Semana 4"),($J93="Semana 5"),($J93="Semana 6"),($J93="Semana 7"),($J93="Semana 8")),INDEX(Calendario!$D$3:$H$55,MATCH(T$4,Calendario!$A$3:$A$55,0),MATCH($I93,Calendario!$D$2:$H$2,0)),""),""),IF($K93=4,IF(AND((Q93=""),(R93=""),(S93="")),IF(OR(($J93="Semana 1"),($J93="Semana 2"),($J93="Semana 3"),($J93="Semana 4"),($J93="Semana 5"),($J93="Semana 6"),($J93="Semana 7"),($J93="Semana 8")),INDEX(Calendario!$D$3:$H$55,MATCH(T$4,Calendario!$A$3:$A$55,0),MATCH($I93,Calendario!$D$2:$H$2,0)),""),"")))),IF($K93=2,IF(S93="",IF(OR(($J93="Semana 1"),($J93="Semana 2"),($J93="Semana 3"),($J93="Semana 4"),($J93="Semana 5"),($J93="Semana 6"),($J93="Semana 7")),INDEX(Calendario!$D$3:$H$55,MATCH(T$4,Calendario!$A$3:$A$55,0),MATCH($I93,Calendario!$D$2:$H$2,0)),""),""),IF($K93=3,IF(AND((R93=""),(S93="")),IF(OR(($J93="Semana 1"),($J93="Semana 2"),($J93="Semana 3"),($J93="Semana 4"),($J93="Semana 5"),($J93="Semana 6"),($J93="Semana 7")),INDEX(Calendario!$D$3:$H$55,MATCH(T$4,Calendario!$A$3:$A$55,0),MATCH($I93,Calendario!$D$2:$H$2,0)),""),""),IF($K93=4,IF(AND((Q93=""),(R93=""),(S93="")),IF(OR(($J93="Semana 1"),($J93="Semana 2"),($J93="Semana 3"),($J93="Semana 4"),($J93="Semana 5"),($J93="Semana 6"),($J93="Semana 7")),INDEX(Calendario!$D$3:$H$55,MATCH(T$4,Calendario!$A$3:$A$55,0),MATCH($I93,Calendario!$D$2:$H$2,0)),""),""))))))))))</f>
        <v>44610</v>
      </c>
      <c r="U93" s="108">
        <f>IF(ISBLANK($I93),"",IF(OR(EXACT(($I93),PROPER(TEXT(U92,"dddd"))),(EXACT(($I93),PROPER(TEXT(U91,"dddd"))))),"",IF(EXACT(($I93),(PROPER(TEXT(U$3,"dddd")))),"",IF($K93=1,INDEX(Calendario!$D$3:$H$55,MATCH(U$4,Calendario!$A$3:$A$55,0),MATCH($I93,Calendario!$D$2:$H$2,0)),IF($K93=2,IF(T93="",INDEX(Calendario!$D$3:$H$55,MATCH(U$4,Calendario!$A$3:$A$55,0),MATCH($I93,Calendario!$D$2:$H$2,0)),""),IF($K93=3,IF(AND((S93=""),(T93="")),INDEX(Calendario!$D$3:$H$55,MATCH(U$4,Calendario!$A$3:$A$55,0),MATCH($I93,Calendario!$D$2:$H$2,0)),""),IF($K93=4,IF(AND((R93=""),(S93=""),(T93="")),INDEX(Calendario!$D$3:$H$55,MATCH(U$4,Calendario!$A$3:$A$55,0),MATCH($I93,Calendario!$D$2:$H$2,0)),""))))))))</f>
        <v>44617</v>
      </c>
      <c r="V93" s="107">
        <f>IF(ISBLANK($I93),"",IF(OR(EXACT(($I93),PROPER(TEXT(V92,"dddd"))),(EXACT(($I93),PROPER(TEXT(V91,"dddd"))))),"",IF(EXACT(($I93),(PROPER(TEXT(V$3,"dddd")))),"",IF($K93=1,INDEX(Calendario!$D$3:$H$55,MATCH(V$4,Calendario!$A$3:$A$55,0),MATCH($I93,Calendario!$D$2:$H$2,0)),IF($K93=2,IF(U93="",INDEX(Calendario!$D$3:$H$55,MATCH(V$4,Calendario!$A$3:$A$55,0),MATCH($I93,Calendario!$D$2:$H$2,0)),""),IF($K93=3,IF(AND((T93=""),(U93="")),INDEX(Calendario!$D$3:$H$55,MATCH(V$4,Calendario!$A$3:$A$55,0),MATCH($I93,Calendario!$D$2:$H$2,0)),""),IF($K93=4,IF(AND((S93=""),(T93=""),(U93="")),INDEX(Calendario!$D$3:$H$55,MATCH(V$4,Calendario!$A$3:$A$55,0),MATCH($I93,Calendario!$D$2:$H$2,0)),""))))))))</f>
        <v>44624</v>
      </c>
      <c r="W93" s="107">
        <f>IF(ISBLANK($I93),"",IF(OR(EXACT(($I93),PROPER(TEXT(W92,"dddd"))),(EXACT(($I93),PROPER(TEXT(W91,"dddd"))))),"",IF(EXACT(($I93),(PROPER(TEXT(W$3,"dddd")))),"",IF($K93=1,INDEX(Calendario!$D$3:$H$55,MATCH(W$4,Calendario!$A$3:$A$55,0),MATCH($I93,Calendario!$D$2:$H$2,0)),IF($K93=2,IF(V93="",INDEX(Calendario!$D$3:$H$55,MATCH(W$4,Calendario!$A$3:$A$55,0),MATCH($I93,Calendario!$D$2:$H$2,0)),""),IF($K93=3,IF(AND((U93=""),(V93="")),INDEX(Calendario!$D$3:$H$55,MATCH(W$4,Calendario!$A$3:$A$55,0),MATCH($I93,Calendario!$D$2:$H$2,0)),""),IF($K93=4,IF(AND((T93=""),(U93=""),(V93="")),INDEX(Calendario!$D$3:$H$55,MATCH(W$4,Calendario!$A$3:$A$55,0),MATCH($I93,Calendario!$D$2:$H$2,0)),""))))))))</f>
        <v>44631</v>
      </c>
      <c r="X93" s="107">
        <f>IF(ISBLANK($I93),"",IF(OR(EXACT(($I93),PROPER(TEXT(X92,"dddd"))),(EXACT(($I93),PROPER(TEXT(X91,"dddd"))))),"",IF(EXACT(($I93),(PROPER(TEXT(X$3,"dddd")))),"",IF($K93=1,INDEX(Calendario!$D$3:$H$55,MATCH(X$4,Calendario!$A$3:$A$55,0),MATCH($I93,Calendario!$D$2:$H$2,0)),IF($K93=2,IF(W93="",INDEX(Calendario!$D$3:$H$55,MATCH(X$4,Calendario!$A$3:$A$55,0),MATCH($I93,Calendario!$D$2:$H$2,0)),""),IF($K93=3,IF(AND((V93=""),(W93="")),INDEX(Calendario!$D$3:$H$55,MATCH(X$4,Calendario!$A$3:$A$55,0),MATCH($I93,Calendario!$D$2:$H$2,0)),""),IF($K93=4,IF(AND((U93=""),(V93=""),(W93="")),INDEX(Calendario!$D$3:$H$55,MATCH(X$4,Calendario!$A$3:$A$55,0),MATCH($I93,Calendario!$D$2:$H$2,0)),""))))))))</f>
        <v>44638</v>
      </c>
      <c r="Y93" s="107">
        <f>IF(ISBLANK($I93),"",IF(OR(EXACT(($I93),PROPER(TEXT(Y92,"dddd"))),(EXACT(($I93),PROPER(TEXT(Y91,"dddd"))))),"",IF(EXACT(($I93),(PROPER(TEXT(Y$3,"dddd")))),"",IF($K93=1,INDEX(Calendario!$D$3:$H$55,MATCH(Y$4,Calendario!$A$3:$A$55,0),MATCH($I93,Calendario!$D$2:$H$2,0)),IF($K93=2,IF(X93="",INDEX(Calendario!$D$3:$H$55,MATCH(Y$4,Calendario!$A$3:$A$55,0),MATCH($I93,Calendario!$D$2:$H$2,0)),""),IF($K93=3,IF(AND((W93=""),(X93="")),INDEX(Calendario!$D$3:$H$55,MATCH(Y$4,Calendario!$A$3:$A$55,0),MATCH($I93,Calendario!$D$2:$H$2,0)),""),IF($K93=4,IF(AND((V93=""),(W93=""),(X93="")),INDEX(Calendario!$D$3:$H$55,MATCH(Y$4,Calendario!$A$3:$A$55,0),MATCH($I93,Calendario!$D$2:$H$2,0)),""))))))))</f>
        <v>44645</v>
      </c>
      <c r="Z93" s="107">
        <f>IF(ISBLANK($I93),"",IF(OR(EXACT(($I93),PROPER(TEXT(Z92,"dddd"))),(EXACT(($I93),PROPER(TEXT(Z91,"dddd"))))),"",IF(EXACT(($I93),(PROPER(TEXT(Z$3,"dddd")))),"",IF($K93=1,INDEX(Calendario!$D$3:$H$55,MATCH(Z$4,Calendario!$A$3:$A$55,0),MATCH($I93,Calendario!$D$2:$H$2,0)),IF($K93=2,IF(Y93="",INDEX(Calendario!$D$3:$H$55,MATCH(Z$4,Calendario!$A$3:$A$55,0),MATCH($I93,Calendario!$D$2:$H$2,0)),""),IF($K93=3,IF(AND((X93=""),(Y93="")),INDEX(Calendario!$D$3:$H$55,MATCH(Z$4,Calendario!$A$3:$A$55,0),MATCH($I93,Calendario!$D$2:$H$2,0)),""),IF($K93=4,IF(AND((W93=""),(X93=""),(Y93="")),INDEX(Calendario!$D$3:$H$55,MATCH(Z$4,Calendario!$A$3:$A$55,0),MATCH($I93,Calendario!$D$2:$H$2,0)),""))))))))</f>
        <v>44652</v>
      </c>
      <c r="AA93" s="108">
        <f>IF(ISBLANK($I93),"",IF(OR(EXACT(($I93),PROPER(TEXT(AA92,"dddd"))),(EXACT(($I93),PROPER(TEXT(AA91,"dddd"))))),"",IF(EXACT(($I93),(PROPER(TEXT(AA$3,"dddd")))),"",IF($K93=1,INDEX(Calendario!$D$3:$H$55,MATCH(AA$4,Calendario!$A$3:$A$55,0),MATCH($I93,Calendario!$D$2:$H$2,0)),IF($K93=2,IF(Z93="",INDEX(Calendario!$D$3:$H$55,MATCH(AA$4,Calendario!$A$3:$A$55,0),MATCH($I93,Calendario!$D$2:$H$2,0)),""),IF($K93=3,IF(AND((Y93=""),(Z93="")),INDEX(Calendario!$D$3:$H$55,MATCH(AA$4,Calendario!$A$3:$A$55,0),MATCH($I93,Calendario!$D$2:$H$2,0)),""),IF($K93=4,IF(AND((X93=""),(Y93=""),(Z93="")),INDEX(Calendario!$D$3:$H$55,MATCH(AA$4,Calendario!$A$3:$A$55,0),MATCH($I93,Calendario!$D$2:$H$2,0)),""))))))))</f>
        <v>44659</v>
      </c>
      <c r="AB93" s="108">
        <f>IF(ISBLANK($I93),"",IF(OR(EXACT(($I93),PROPER(TEXT(AB92,"dddd"))),(EXACT(($I93),PROPER(TEXT(AB91,"dddd"))))),"",IF(EXACT(($I93),(PROPER(TEXT(AB$3,"dddd")))),"",IF($K93=1,INDEX(Calendario!$D$3:$H$55,MATCH(AB$4,Calendario!$A$3:$A$55,0),MATCH($I93,Calendario!$D$2:$H$2,0)),IF($K93=2,IF(AA93="",INDEX(Calendario!$D$3:$H$55,MATCH(AB$4,Calendario!$A$3:$A$55,0),MATCH($I93,Calendario!$D$2:$H$2,0)),""),IF($K93=3,IF(AND((Z93=""),(AA93="")),INDEX(Calendario!$D$3:$H$55,MATCH(AB$4,Calendario!$A$3:$A$55,0),MATCH($I93,Calendario!$D$2:$H$2,0)),""),IF($K93=4,IF(AND((Y93=""),(Z93=""),(AA93="")),INDEX(Calendario!$D$3:$H$55,MATCH(AB$4,Calendario!$A$3:$A$55,0),MATCH($I93,Calendario!$D$2:$H$2,0)),""))))))))</f>
        <v>44666</v>
      </c>
      <c r="AC93" s="108">
        <f>IF(ISBLANK($I93),"",IF(OR(EXACT(($I93),PROPER(TEXT(AC92,"dddd"))),(EXACT(($I93),PROPER(TEXT(AC91,"dddd"))))),"",IF(EXACT(($I93),(PROPER(TEXT(AC$3,"dddd")))),"",IF($K93=1,INDEX(Calendario!$D$3:$H$55,MATCH(AC$4,Calendario!$A$3:$A$55,0),MATCH($I93,Calendario!$D$2:$H$2,0)),IF($K93=2,IF(AB93="",INDEX(Calendario!$D$3:$H$55,MATCH(AC$4,Calendario!$A$3:$A$55,0),MATCH($I93,Calendario!$D$2:$H$2,0)),""),IF($K93=3,IF(AND((AA93=""),(AB93="")),INDEX(Calendario!$D$3:$H$55,MATCH(AC$4,Calendario!$A$3:$A$55,0),MATCH($I93,Calendario!$D$2:$H$2,0)),""),IF($K93=4,IF(AND((Z93=""),(AA93=""),(AB93="")),INDEX(Calendario!$D$3:$H$55,MATCH(AC$4,Calendario!$A$3:$A$55,0),MATCH($I93,Calendario!$D$2:$H$2,0)),""))))))))</f>
        <v>44673</v>
      </c>
      <c r="AD93" s="108">
        <f>IF(ISBLANK($I93),"",IF(OR(EXACT(($I93),PROPER(TEXT(AD92,"dddd"))),(EXACT(($I93),PROPER(TEXT(AD91,"dddd"))))),"",IF(EXACT(($I93),(PROPER(TEXT(AD$3,"dddd")))),"",IF($K93=1,INDEX(Calendario!$D$3:$H$55,MATCH(AD$4,Calendario!$A$3:$A$55,0),MATCH($I93,Calendario!$D$2:$H$2,0)),IF($K93=2,IF(AC93="",INDEX(Calendario!$D$3:$H$55,MATCH(AD$4,Calendario!$A$3:$A$55,0),MATCH($I93,Calendario!$D$2:$H$2,0)),""),IF($K93=3,IF(AND((AB93=""),(AC93="")),INDEX(Calendario!$D$3:$H$55,MATCH(AD$4,Calendario!$A$3:$A$55,0),MATCH($I93,Calendario!$D$2:$H$2,0)),""),IF($K93=4,IF(AND((AA93=""),(AB93=""),(AC93="")),INDEX(Calendario!$D$3:$H$55,MATCH(AD$4,Calendario!$A$3:$A$55,0),MATCH($I93,Calendario!$D$2:$H$2,0)),""))))))))</f>
        <v>44680</v>
      </c>
      <c r="AE93" s="107">
        <f>IF(ISBLANK($I93),"",IF(OR(EXACT(($I93),PROPER(TEXT(AE92,"dddd"))),(EXACT(($I93),PROPER(TEXT(AE91,"dddd"))))),"",IF(EXACT(($I93),(PROPER(TEXT(AE$3,"dddd")))),"",IF($K93=1,INDEX(Calendario!$D$3:$H$55,MATCH(AE$4,Calendario!$A$3:$A$55,0),MATCH($I93,Calendario!$D$2:$H$2,0)),IF($K93=2,IF(AD93="",INDEX(Calendario!$D$3:$H$55,MATCH(AE$4,Calendario!$A$3:$A$55,0),MATCH($I93,Calendario!$D$2:$H$2,0)),""),IF($K93=3,IF(AND((AC93=""),(AD93="")),INDEX(Calendario!$D$3:$H$55,MATCH(AE$4,Calendario!$A$3:$A$55,0),MATCH($I93,Calendario!$D$2:$H$2,0)),""),IF($K93=4,IF(AND((AB93=""),(AC93=""),(AD93="")),INDEX(Calendario!$D$3:$H$55,MATCH(AE$4,Calendario!$A$3:$A$55,0),MATCH($I93,Calendario!$D$2:$H$2,0)),""))))))))</f>
        <v>44687</v>
      </c>
      <c r="AF93" s="107">
        <f>IF(ISBLANK($I93),"",IF(OR(EXACT(($I93),PROPER(TEXT(AF92,"dddd"))),(EXACT(($I93),PROPER(TEXT(AF91,"dddd"))))),"",IF(EXACT(($I93),(PROPER(TEXT(AF$3,"dddd")))),"",IF($K93=1,INDEX(Calendario!$D$3:$H$55,MATCH(AF$4,Calendario!$A$3:$A$55,0),MATCH($I93,Calendario!$D$2:$H$2,0)),IF($K93=2,IF(AE93="",INDEX(Calendario!$D$3:$H$55,MATCH(AF$4,Calendario!$A$3:$A$55,0),MATCH($I93,Calendario!$D$2:$H$2,0)),""),IF($K93=3,IF(AND((AD93=""),(AE93="")),INDEX(Calendario!$D$3:$H$55,MATCH(AF$4,Calendario!$A$3:$A$55,0),MATCH($I93,Calendario!$D$2:$H$2,0)),""),IF($K93=4,IF(AND((AC93=""),(AD93=""),(AE93="")),INDEX(Calendario!$D$3:$H$55,MATCH(AF$4,Calendario!$A$3:$A$55,0),MATCH($I93,Calendario!$D$2:$H$2,0)),""))))))))</f>
        <v>44694</v>
      </c>
      <c r="AG93" s="107">
        <f>IF(ISBLANK($I93),"",IF(OR(EXACT(($I93),PROPER(TEXT(AG92,"dddd"))),(EXACT(($I93),PROPER(TEXT(AG91,"dddd"))))),"",IF(EXACT(($I93),(PROPER(TEXT(AG$3,"dddd")))),"",IF($K93=1,INDEX(Calendario!$D$3:$H$55,MATCH(AG$4,Calendario!$A$3:$A$55,0),MATCH($I93,Calendario!$D$2:$H$2,0)),IF($K93=2,IF(AF93="",INDEX(Calendario!$D$3:$H$55,MATCH(AG$4,Calendario!$A$3:$A$55,0),MATCH($I93,Calendario!$D$2:$H$2,0)),""),IF($K93=3,IF(AND((AE93=""),(AF93="")),INDEX(Calendario!$D$3:$H$55,MATCH(AG$4,Calendario!$A$3:$A$55,0),MATCH($I93,Calendario!$D$2:$H$2,0)),""),IF($K93=4,IF(AND((AD93=""),(AE93=""),(AF93="")),INDEX(Calendario!$D$3:$H$55,MATCH(AG$4,Calendario!$A$3:$A$55,0),MATCH($I93,Calendario!$D$2:$H$2,0)),""))))))))</f>
        <v>44701</v>
      </c>
      <c r="AH93" s="107">
        <f>IF(ISBLANK($I93),"",IF(OR(EXACT(($I93),PROPER(TEXT(AH92,"dddd"))),(EXACT(($I93),PROPER(TEXT(AH91,"dddd"))))),"",IF(EXACT(($I93),(PROPER(TEXT(AH$3,"dddd")))),"",IF($K93=1,INDEX(Calendario!$D$3:$H$55,MATCH(AH$4,Calendario!$A$3:$A$55,0),MATCH($I93,Calendario!$D$2:$H$2,0)),IF($K93=2,IF(AG93="",INDEX(Calendario!$D$3:$H$55,MATCH(AH$4,Calendario!$A$3:$A$55,0),MATCH($I93,Calendario!$D$2:$H$2,0)),""),IF($K93=3,IF(AND((AF93=""),(AG93="")),INDEX(Calendario!$D$3:$H$55,MATCH(AH$4,Calendario!$A$3:$A$55,0),MATCH($I93,Calendario!$D$2:$H$2,0)),""),IF($K93=4,IF(AND((AE93=""),(AF93=""),(AG93="")),INDEX(Calendario!$D$3:$H$55,MATCH(AH$4,Calendario!$A$3:$A$55,0),MATCH($I93,Calendario!$D$2:$H$2,0)),""))))))))</f>
        <v>44708</v>
      </c>
      <c r="AI93" s="108">
        <f>IF(ISBLANK($I93),"",IF(OR(EXACT(($I93),PROPER(TEXT(AI92,"dddd"))),(EXACT(($I93),PROPER(TEXT(AI91,"dddd"))))),"",IF(EXACT(($I93),(PROPER(TEXT(AI$3,"dddd")))),"",IF($K93=1,INDEX(Calendario!$D$3:$H$55,MATCH(AI$4,Calendario!$A$3:$A$55,0),MATCH($I93,Calendario!$D$2:$H$2,0)),IF($K93=2,IF(AH93="",INDEX(Calendario!$D$3:$H$55,MATCH(AI$4,Calendario!$A$3:$A$55,0),MATCH($I93,Calendario!$D$2:$H$2,0)),""),IF($K93=3,IF(AND((AG93=""),(AH93="")),INDEX(Calendario!$D$3:$H$55,MATCH(AI$4,Calendario!$A$3:$A$55,0),MATCH($I93,Calendario!$D$2:$H$2,0)),""),IF($K93=4,IF(AND((AF93=""),(AG93=""),(AH93="")),INDEX(Calendario!$D$3:$H$55,MATCH(AI$4,Calendario!$A$3:$A$55,0),MATCH($I93,Calendario!$D$2:$H$2,0)),""))))))))</f>
        <v>44715</v>
      </c>
      <c r="AJ93" s="108">
        <f>IF(ISBLANK($I93),"",IF(OR(EXACT(($I93),PROPER(TEXT(AJ92,"dddd"))),(EXACT(($I93),PROPER(TEXT(AJ91,"dddd"))))),"",IF(EXACT(($I93),(PROPER(TEXT(AJ$3,"dddd")))),"",IF($K93=1,INDEX(Calendario!$D$3:$H$55,MATCH(AJ$4,Calendario!$A$3:$A$55,0),MATCH($I93,Calendario!$D$2:$H$2,0)),IF($K93=2,IF(AI93="",INDEX(Calendario!$D$3:$H$55,MATCH(AJ$4,Calendario!$A$3:$A$55,0),MATCH($I93,Calendario!$D$2:$H$2,0)),""),IF($K93=3,IF(AND((AH93=""),(AI93="")),INDEX(Calendario!$D$3:$H$55,MATCH(AJ$4,Calendario!$A$3:$A$55,0),MATCH($I93,Calendario!$D$2:$H$2,0)),""),IF($K93=4,IF(AND((AG93=""),(AH93=""),(AI93="")),INDEX(Calendario!$D$3:$H$55,MATCH(AJ$4,Calendario!$A$3:$A$55,0),MATCH($I93,Calendario!$D$2:$H$2,0)),""))))))))</f>
        <v>44722</v>
      </c>
      <c r="AK93" s="108">
        <f>IF(ISBLANK($I93),"",IF(OR(EXACT(($I93),PROPER(TEXT(AK92,"dddd"))),(EXACT(($I93),PROPER(TEXT(AK91,"dddd"))))),"",IF(EXACT(($I93),(PROPER(TEXT(AK$3,"dddd")))),"",IF($K93=1,INDEX(Calendario!$D$3:$H$55,MATCH(AK$4,Calendario!$A$3:$A$55,0),MATCH($I93,Calendario!$D$2:$H$2,0)),IF($K93=2,IF(AJ93="",INDEX(Calendario!$D$3:$H$55,MATCH(AK$4,Calendario!$A$3:$A$55,0),MATCH($I93,Calendario!$D$2:$H$2,0)),""),IF($K93=3,IF(AND((AI93=""),(AJ93="")),INDEX(Calendario!$D$3:$H$55,MATCH(AK$4,Calendario!$A$3:$A$55,0),MATCH($I93,Calendario!$D$2:$H$2,0)),""),IF($K93=4,IF(AND((AH93=""),(AI93=""),(AJ93="")),INDEX(Calendario!$D$3:$H$55,MATCH(AK$4,Calendario!$A$3:$A$55,0),MATCH($I93,Calendario!$D$2:$H$2,0)),""))))))))</f>
        <v>44729</v>
      </c>
      <c r="AL93" s="108">
        <f>IF(ISBLANK($I93),"",IF(OR(EXACT(($I93),PROPER(TEXT(AL92,"dddd"))),(EXACT(($I93),PROPER(TEXT(AL91,"dddd"))))),"",IF(EXACT(($I93),(PROPER(TEXT(AL$3,"dddd")))),"",IF($K93=1,INDEX(Calendario!$D$3:$H$55,MATCH(AL$4,Calendario!$A$3:$A$55,0),MATCH($I93,Calendario!$D$2:$H$2,0)),IF($K93=2,IF(AK93="",INDEX(Calendario!$D$3:$H$55,MATCH(AL$4,Calendario!$A$3:$A$55,0),MATCH($I93,Calendario!$D$2:$H$2,0)),""),IF($K93=3,IF(AND((AJ93=""),(AK93="")),INDEX(Calendario!$D$3:$H$55,MATCH(AL$4,Calendario!$A$3:$A$55,0),MATCH($I93,Calendario!$D$2:$H$2,0)),""),IF($K93=4,IF(AND((AI93=""),(AJ93=""),(AK93="")),INDEX(Calendario!$D$3:$H$55,MATCH(AL$4,Calendario!$A$3:$A$55,0),MATCH($I93,Calendario!$D$2:$H$2,0)),""))))))))</f>
        <v>44736</v>
      </c>
      <c r="AM93" s="108">
        <f>IF(ISBLANK($I93),"",IF(OR(EXACT(($I93),PROPER(TEXT(AM92,"dddd"))),(EXACT(($I93),PROPER(TEXT(AM91,"dddd"))))),"",IF(EXACT(($I93),(PROPER(TEXT(AM$3,"dddd")))),"",IF($K93=1,INDEX(Calendario!$D$3:$H$55,MATCH(AM$4,Calendario!$A$3:$A$55,0),MATCH($I93,Calendario!$D$2:$H$2,0)),IF($K93=2,IF(AL93="",INDEX(Calendario!$D$3:$H$55,MATCH(AM$4,Calendario!$A$3:$A$55,0),MATCH($I93,Calendario!$D$2:$H$2,0)),""),IF($K93=3,IF(AND((AK93=""),(AL93="")),INDEX(Calendario!$D$3:$H$55,MATCH(AM$4,Calendario!$A$3:$A$55,0),MATCH($I93,Calendario!$D$2:$H$2,0)),""),IF($K93=4,IF(AND((AJ93=""),(AK93=""),(AL93="")),INDEX(Calendario!$D$3:$H$55,MATCH(AM$4,Calendario!$A$3:$A$55,0),MATCH($I93,Calendario!$D$2:$H$2,0)),""))))))))</f>
        <v>44743</v>
      </c>
      <c r="AN93" s="107">
        <f>IF(ISBLANK($I93),"",IF(OR(EXACT(($I93),PROPER(TEXT(AN92,"dddd"))),(EXACT(($I93),PROPER(TEXT(AN91,"dddd"))))),"",IF(EXACT(($I93),(PROPER(TEXT(AN$3,"dddd")))),"",IF($K93=1,INDEX(Calendario!$D$3:$H$55,MATCH(AN$4,Calendario!$A$3:$A$55,0),MATCH($I93,Calendario!$D$2:$H$2,0)),IF($K93=2,IF(AM93="",INDEX(Calendario!$D$3:$H$55,MATCH(AN$4,Calendario!$A$3:$A$55,0),MATCH($I93,Calendario!$D$2:$H$2,0)),""),IF($K93=3,IF(AND((AL93=""),(AM93="")),INDEX(Calendario!$D$3:$H$55,MATCH(AN$4,Calendario!$A$3:$A$55,0),MATCH($I93,Calendario!$D$2:$H$2,0)),""),IF($K93=4,IF(AND((AK93=""),(AL93=""),(AM93="")),INDEX(Calendario!$D$3:$H$55,MATCH(AN$4,Calendario!$A$3:$A$55,0),MATCH($I93,Calendario!$D$2:$H$2,0)),""))))))))</f>
        <v>44750</v>
      </c>
      <c r="AO93" s="107">
        <f>IF(ISBLANK($I93),"",IF(OR(EXACT(($I93),PROPER(TEXT(AO92,"dddd"))),(EXACT(($I93),PROPER(TEXT(AO91,"dddd"))))),"",IF(EXACT(($I93),(PROPER(TEXT(AO$3,"dddd")))),"",IF($K93=1,INDEX(Calendario!$D$3:$H$55,MATCH(AO$4,Calendario!$A$3:$A$55,0),MATCH($I93,Calendario!$D$2:$H$2,0)),IF($K93=2,IF(AN93="",INDEX(Calendario!$D$3:$H$55,MATCH(AO$4,Calendario!$A$3:$A$55,0),MATCH($I93,Calendario!$D$2:$H$2,0)),""),IF($K93=3,IF(AND((AM93=""),(AN93="")),INDEX(Calendario!$D$3:$H$55,MATCH(AO$4,Calendario!$A$3:$A$55,0),MATCH($I93,Calendario!$D$2:$H$2,0)),""),IF($K93=4,IF(AND((AL93=""),(AM93=""),(AN93="")),INDEX(Calendario!$D$3:$H$55,MATCH(AO$4,Calendario!$A$3:$A$55,0),MATCH($I93,Calendario!$D$2:$H$2,0)),""))))))))</f>
        <v>44757</v>
      </c>
      <c r="AP93" s="107">
        <f>IF(ISBLANK($I93),"",IF(OR(EXACT(($I93),PROPER(TEXT(AP92,"dddd"))),(EXACT(($I93),PROPER(TEXT(AP91,"dddd"))))),"",IF(EXACT(($I93),(PROPER(TEXT(AP$3,"dddd")))),"",IF($K93=1,INDEX(Calendario!$D$3:$H$55,MATCH(AP$4,Calendario!$A$3:$A$55,0),MATCH($I93,Calendario!$D$2:$H$2,0)),IF($K93=2,IF(AO93="",INDEX(Calendario!$D$3:$H$55,MATCH(AP$4,Calendario!$A$3:$A$55,0),MATCH($I93,Calendario!$D$2:$H$2,0)),""),IF($K93=3,IF(AND((AN93=""),(AO93="")),INDEX(Calendario!$D$3:$H$55,MATCH(AP$4,Calendario!$A$3:$A$55,0),MATCH($I93,Calendario!$D$2:$H$2,0)),""),IF($K93=4,IF(AND((AM93=""),(AN93=""),(AO93="")),INDEX(Calendario!$D$3:$H$55,MATCH(AP$4,Calendario!$A$3:$A$55,0),MATCH($I93,Calendario!$D$2:$H$2,0)),""))))))))</f>
        <v>44764</v>
      </c>
      <c r="AQ93" s="107">
        <f>IF(ISBLANK($I93),"",IF(OR(EXACT(($I93),PROPER(TEXT(AQ92,"dddd"))),(EXACT(($I93),PROPER(TEXT(AQ91,"dddd"))))),"",IF(EXACT(($I93),(PROPER(TEXT(AQ$3,"dddd")))),"",IF($K93=1,INDEX(Calendario!$D$3:$H$55,MATCH(AQ$4,Calendario!$A$3:$A$55,0),MATCH($I93,Calendario!$D$2:$H$2,0)),IF($K93=2,IF(AP93="",INDEX(Calendario!$D$3:$H$55,MATCH(AQ$4,Calendario!$A$3:$A$55,0),MATCH($I93,Calendario!$D$2:$H$2,0)),""),IF($K93=3,IF(AND((AO93=""),(AP93="")),INDEX(Calendario!$D$3:$H$55,MATCH(AQ$4,Calendario!$A$3:$A$55,0),MATCH($I93,Calendario!$D$2:$H$2,0)),""),IF($K93=4,IF(AND((AN93=""),(AO93=""),(AP93="")),INDEX(Calendario!$D$3:$H$55,MATCH(AQ$4,Calendario!$A$3:$A$55,0),MATCH($I93,Calendario!$D$2:$H$2,0)),""))))))))</f>
        <v>44771</v>
      </c>
      <c r="AR93" s="108">
        <f>IF(ISBLANK($I93),"",IF(OR(EXACT(($I93),PROPER(TEXT(AR92,"dddd"))),(EXACT(($I93),PROPER(TEXT(AR91,"dddd"))))),"",IF(EXACT(($I93),(PROPER(TEXT(AR$3,"dddd")))),"",IF($K93=1,INDEX(Calendario!$D$3:$H$55,MATCH(AR$4,Calendario!$A$3:$A$55,0),MATCH($I93,Calendario!$D$2:$H$2,0)),IF($K93=2,IF(AQ93="",INDEX(Calendario!$D$3:$H$55,MATCH(AR$4,Calendario!$A$3:$A$55,0),MATCH($I93,Calendario!$D$2:$H$2,0)),""),IF($K93=3,IF(AND((AP93=""),(AQ93="")),INDEX(Calendario!$D$3:$H$55,MATCH(AR$4,Calendario!$A$3:$A$55,0),MATCH($I93,Calendario!$D$2:$H$2,0)),""),IF($K93=4,IF(AND((AO93=""),(AP93=""),(AQ93="")),INDEX(Calendario!$D$3:$H$55,MATCH(AR$4,Calendario!$A$3:$A$55,0),MATCH($I93,Calendario!$D$2:$H$2,0)),""))))))))</f>
        <v>44778</v>
      </c>
      <c r="AS93" s="108">
        <f>IF(ISBLANK($I93),"",IF(OR(EXACT(($I93),PROPER(TEXT(AS92,"dddd"))),(EXACT(($I93),PROPER(TEXT(AS91,"dddd"))))),"",IF(EXACT(($I93),(PROPER(TEXT(AS$3,"dddd")))),"",IF($K93=1,INDEX(Calendario!$D$3:$H$55,MATCH(AS$4,Calendario!$A$3:$A$55,0),MATCH($I93,Calendario!$D$2:$H$2,0)),IF($K93=2,IF(AR93="",INDEX(Calendario!$D$3:$H$55,MATCH(AS$4,Calendario!$A$3:$A$55,0),MATCH($I93,Calendario!$D$2:$H$2,0)),""),IF($K93=3,IF(AND((AQ93=""),(AR93="")),INDEX(Calendario!$D$3:$H$55,MATCH(AS$4,Calendario!$A$3:$A$55,0),MATCH($I93,Calendario!$D$2:$H$2,0)),""),IF($K93=4,IF(AND((AP93=""),(AQ93=""),(AR93="")),INDEX(Calendario!$D$3:$H$55,MATCH(AS$4,Calendario!$A$3:$A$55,0),MATCH($I93,Calendario!$D$2:$H$2,0)),""))))))))</f>
        <v>44785</v>
      </c>
      <c r="AT93" s="108">
        <f>IF(ISBLANK($I93),"",IF(OR(EXACT(($I93),PROPER(TEXT(AT92,"dddd"))),(EXACT(($I93),PROPER(TEXT(AT91,"dddd"))))),"",IF(EXACT(($I93),(PROPER(TEXT(AT$3,"dddd")))),"",IF($K93=1,INDEX(Calendario!$D$3:$H$55,MATCH(AT$4,Calendario!$A$3:$A$55,0),MATCH($I93,Calendario!$D$2:$H$2,0)),IF($K93=2,IF(AS93="",INDEX(Calendario!$D$3:$H$55,MATCH(AT$4,Calendario!$A$3:$A$55,0),MATCH($I93,Calendario!$D$2:$H$2,0)),""),IF($K93=3,IF(AND((AR93=""),(AS93="")),INDEX(Calendario!$D$3:$H$55,MATCH(AT$4,Calendario!$A$3:$A$55,0),MATCH($I93,Calendario!$D$2:$H$2,0)),""),IF($K93=4,IF(AND((AQ93=""),(AR93=""),(AS93="")),INDEX(Calendario!$D$3:$H$55,MATCH(AT$4,Calendario!$A$3:$A$55,0),MATCH($I93,Calendario!$D$2:$H$2,0)),""))))))))</f>
        <v>44792</v>
      </c>
      <c r="AU93" s="108">
        <f>IF(ISBLANK($I93),"",IF(OR(EXACT(($I93),PROPER(TEXT(AU92,"dddd"))),(EXACT(($I93),PROPER(TEXT(AU91,"dddd"))))),"",IF(EXACT(($I93),(PROPER(TEXT(AU$3,"dddd")))),"",IF($K93=1,INDEX(Calendario!$D$3:$H$55,MATCH(AU$4,Calendario!$A$3:$A$55,0),MATCH($I93,Calendario!$D$2:$H$2,0)),IF($K93=2,IF(AT93="",INDEX(Calendario!$D$3:$H$55,MATCH(AU$4,Calendario!$A$3:$A$55,0),MATCH($I93,Calendario!$D$2:$H$2,0)),""),IF($K93=3,IF(AND((AS93=""),(AT93="")),INDEX(Calendario!$D$3:$H$55,MATCH(AU$4,Calendario!$A$3:$A$55,0),MATCH($I93,Calendario!$D$2:$H$2,0)),""),IF($K93=4,IF(AND((AR93=""),(AS93=""),(AT93="")),INDEX(Calendario!$D$3:$H$55,MATCH(AU$4,Calendario!$A$3:$A$55,0),MATCH($I93,Calendario!$D$2:$H$2,0)),""))))))))</f>
        <v>44799</v>
      </c>
      <c r="AV93" s="107">
        <f>IF(ISBLANK($I93),"",IF(OR(EXACT(($I93),PROPER(TEXT(AV92,"dddd"))),(EXACT(($I93),PROPER(TEXT(AV91,"dddd"))))),"",IF(EXACT(($I93),(PROPER(TEXT(AV$3,"dddd")))),"",IF($K93=1,INDEX(Calendario!$D$3:$H$55,MATCH(AV$4,Calendario!$A$3:$A$55,0),MATCH($I93,Calendario!$D$2:$H$2,0)),IF($K93=2,IF(AU93="",INDEX(Calendario!$D$3:$H$55,MATCH(AV$4,Calendario!$A$3:$A$55,0),MATCH($I93,Calendario!$D$2:$H$2,0)),""),IF($K93=3,IF(AND((AT93=""),(AU93="")),INDEX(Calendario!$D$3:$H$55,MATCH(AV$4,Calendario!$A$3:$A$55,0),MATCH($I93,Calendario!$D$2:$H$2,0)),""),IF($K93=4,IF(AND((AS93=""),(AT93=""),(AU93="")),INDEX(Calendario!$D$3:$H$55,MATCH(AV$4,Calendario!$A$3:$A$55,0),MATCH($I93,Calendario!$D$2:$H$2,0)),""))))))))</f>
        <v>44806</v>
      </c>
      <c r="AW93" s="107">
        <f>IF(ISBLANK($I93),"",IF(OR(EXACT(($I93),PROPER(TEXT(AW92,"dddd"))),(EXACT(($I93),PROPER(TEXT(AW91,"dddd"))))),"",IF(EXACT(($I93),(PROPER(TEXT(AW$3,"dddd")))),"",IF($K93=1,INDEX(Calendario!$D$3:$H$55,MATCH(AW$4,Calendario!$A$3:$A$55,0),MATCH($I93,Calendario!$D$2:$H$2,0)),IF($K93=2,IF(AV93="",INDEX(Calendario!$D$3:$H$55,MATCH(AW$4,Calendario!$A$3:$A$55,0),MATCH($I93,Calendario!$D$2:$H$2,0)),""),IF($K93=3,IF(AND((AU93=""),(AV93="")),INDEX(Calendario!$D$3:$H$55,MATCH(AW$4,Calendario!$A$3:$A$55,0),MATCH($I93,Calendario!$D$2:$H$2,0)),""),IF($K93=4,IF(AND((AT93=""),(AU93=""),(AV93="")),INDEX(Calendario!$D$3:$H$55,MATCH(AW$4,Calendario!$A$3:$A$55,0),MATCH($I93,Calendario!$D$2:$H$2,0)),""))))))))</f>
        <v>44813</v>
      </c>
      <c r="AX93" s="107">
        <f>IF(ISBLANK($I93),"",IF(OR(EXACT(($I93),PROPER(TEXT(AX92,"dddd"))),(EXACT(($I93),PROPER(TEXT(AX91,"dddd"))))),"",IF(EXACT(($I93),(PROPER(TEXT(AX$3,"dddd")))),"",IF($K93=1,INDEX(Calendario!$D$3:$H$55,MATCH(AX$4,Calendario!$A$3:$A$55,0),MATCH($I93,Calendario!$D$2:$H$2,0)),IF($K93=2,IF(AW93="",INDEX(Calendario!$D$3:$H$55,MATCH(AX$4,Calendario!$A$3:$A$55,0),MATCH($I93,Calendario!$D$2:$H$2,0)),""),IF($K93=3,IF(AND((AV93=""),(AW93="")),INDEX(Calendario!$D$3:$H$55,MATCH(AX$4,Calendario!$A$3:$A$55,0),MATCH($I93,Calendario!$D$2:$H$2,0)),""),IF($K93=4,IF(AND((AU93=""),(AV93=""),(AW93="")),INDEX(Calendario!$D$3:$H$55,MATCH(AX$4,Calendario!$A$3:$A$55,0),MATCH($I93,Calendario!$D$2:$H$2,0)),""))))))))</f>
        <v>44820</v>
      </c>
      <c r="AY93" s="107">
        <f>IF(ISBLANK($I93),"",IF(OR(EXACT(($I93),PROPER(TEXT(AY92,"dddd"))),(EXACT(($I93),PROPER(TEXT(AY91,"dddd"))))),"",IF(EXACT(($I93),(PROPER(TEXT(AY$3,"dddd")))),"",IF($K93=1,INDEX(Calendario!$D$3:$H$55,MATCH(AY$4,Calendario!$A$3:$A$55,0),MATCH($I93,Calendario!$D$2:$H$2,0)),IF($K93=2,IF(AX93="",INDEX(Calendario!$D$3:$H$55,MATCH(AY$4,Calendario!$A$3:$A$55,0),MATCH($I93,Calendario!$D$2:$H$2,0)),""),IF($K93=3,IF(AND((AW93=""),(AX93="")),INDEX(Calendario!$D$3:$H$55,MATCH(AY$4,Calendario!$A$3:$A$55,0),MATCH($I93,Calendario!$D$2:$H$2,0)),""),IF($K93=4,IF(AND((AV93=""),(AW93=""),(AX93="")),INDEX(Calendario!$D$3:$H$55,MATCH(AY$4,Calendario!$A$3:$A$55,0),MATCH($I93,Calendario!$D$2:$H$2,0)),""))))))))</f>
        <v>44827</v>
      </c>
      <c r="AZ93" s="107">
        <f>IF(ISBLANK($I93),"",IF(OR(EXACT(($I93),PROPER(TEXT(AZ92,"dddd"))),(EXACT(($I93),PROPER(TEXT(AZ91,"dddd"))))),"",IF(EXACT(($I93),(PROPER(TEXT(AZ$3,"dddd")))),"",IF($K93=1,INDEX(Calendario!$D$3:$H$55,MATCH(AZ$4,Calendario!$A$3:$A$55,0),MATCH($I93,Calendario!$D$2:$H$2,0)),IF($K93=2,IF(AY93="",INDEX(Calendario!$D$3:$H$55,MATCH(AZ$4,Calendario!$A$3:$A$55,0),MATCH($I93,Calendario!$D$2:$H$2,0)),""),IF($K93=3,IF(AND((AX93=""),(AY93="")),INDEX(Calendario!$D$3:$H$55,MATCH(AZ$4,Calendario!$A$3:$A$55,0),MATCH($I93,Calendario!$D$2:$H$2,0)),""),IF($K93=4,IF(AND((AW93=""),(AX93=""),(AY93="")),INDEX(Calendario!$D$3:$H$55,MATCH(AZ$4,Calendario!$A$3:$A$55,0),MATCH($I93,Calendario!$D$2:$H$2,0)),""))))))))</f>
        <v>44834</v>
      </c>
      <c r="BA93" s="108">
        <f>IF(ISBLANK($I93),"",IF(OR(EXACT(($I93),PROPER(TEXT(BA92,"dddd"))),(EXACT(($I93),PROPER(TEXT(BA91,"dddd"))))),"",IF(EXACT(($I93),(PROPER(TEXT(BA$3,"dddd")))),"",IF($K93=1,INDEX(Calendario!$D$3:$H$55,MATCH(BA$4,Calendario!$A$3:$A$55,0),MATCH($I93,Calendario!$D$2:$H$2,0)),IF($K93=2,IF(AZ93="",INDEX(Calendario!$D$3:$H$55,MATCH(BA$4,Calendario!$A$3:$A$55,0),MATCH($I93,Calendario!$D$2:$H$2,0)),""),IF($K93=3,IF(AND((AY93=""),(AZ93="")),INDEX(Calendario!$D$3:$H$55,MATCH(BA$4,Calendario!$A$3:$A$55,0),MATCH($I93,Calendario!$D$2:$H$2,0)),""),IF($K93=4,IF(AND((AX93=""),(AY93=""),(AZ93="")),INDEX(Calendario!$D$3:$H$55,MATCH(BA$4,Calendario!$A$3:$A$55,0),MATCH($I93,Calendario!$D$2:$H$2,0)),""))))))))</f>
        <v>44841</v>
      </c>
      <c r="BB93" s="108">
        <f>IF(ISBLANK($I93),"",IF(OR(EXACT(($I93),PROPER(TEXT(BB92,"dddd"))),(EXACT(($I93),PROPER(TEXT(BB91,"dddd"))))),"",IF(EXACT(($I93),(PROPER(TEXT(BB$3,"dddd")))),"",IF($K93=1,INDEX(Calendario!$D$3:$H$55,MATCH(BB$4,Calendario!$A$3:$A$55,0),MATCH($I93,Calendario!$D$2:$H$2,0)),IF($K93=2,IF(BA93="",INDEX(Calendario!$D$3:$H$55,MATCH(BB$4,Calendario!$A$3:$A$55,0),MATCH($I93,Calendario!$D$2:$H$2,0)),""),IF($K93=3,IF(AND((AZ93=""),(BA93="")),INDEX(Calendario!$D$3:$H$55,MATCH(BB$4,Calendario!$A$3:$A$55,0),MATCH($I93,Calendario!$D$2:$H$2,0)),""),IF($K93=4,IF(AND((AY93=""),(AZ93=""),(BA93="")),INDEX(Calendario!$D$3:$H$55,MATCH(BB$4,Calendario!$A$3:$A$55,0),MATCH($I93,Calendario!$D$2:$H$2,0)),""))))))))</f>
        <v>44848</v>
      </c>
      <c r="BC93" s="108">
        <f>IF(ISBLANK($I93),"",IF(OR(EXACT(($I93),PROPER(TEXT(BC92,"dddd"))),(EXACT(($I93),PROPER(TEXT(BC91,"dddd"))))),"",IF(EXACT(($I93),(PROPER(TEXT(BC$3,"dddd")))),"",IF($K93=1,INDEX(Calendario!$D$3:$H$55,MATCH(BC$4,Calendario!$A$3:$A$55,0),MATCH($I93,Calendario!$D$2:$H$2,0)),IF($K93=2,IF(BB93="",INDEX(Calendario!$D$3:$H$55,MATCH(BC$4,Calendario!$A$3:$A$55,0),MATCH($I93,Calendario!$D$2:$H$2,0)),""),IF($K93=3,IF(AND((BA93=""),(BB93="")),INDEX(Calendario!$D$3:$H$55,MATCH(BC$4,Calendario!$A$3:$A$55,0),MATCH($I93,Calendario!$D$2:$H$2,0)),""),IF($K93=4,IF(AND((AZ93=""),(BA93=""),(BB93="")),INDEX(Calendario!$D$3:$H$55,MATCH(BC$4,Calendario!$A$3:$A$55,0),MATCH($I93,Calendario!$D$2:$H$2,0)),""))))))))</f>
        <v>44855</v>
      </c>
      <c r="BD93" s="108">
        <f>IF(ISBLANK($I93),"",IF(OR(EXACT(($I93),PROPER(TEXT(BD92,"dddd"))),(EXACT(($I93),PROPER(TEXT(BD91,"dddd"))))),"",IF(EXACT(($I93),(PROPER(TEXT(BD$3,"dddd")))),"",IF($K93=1,INDEX(Calendario!$D$3:$H$55,MATCH(BD$4,Calendario!$A$3:$A$55,0),MATCH($I93,Calendario!$D$2:$H$2,0)),IF($K93=2,IF(BC93="",INDEX(Calendario!$D$3:$H$55,MATCH(BD$4,Calendario!$A$3:$A$55,0),MATCH($I93,Calendario!$D$2:$H$2,0)),""),IF($K93=3,IF(AND((BB93=""),(BC93="")),INDEX(Calendario!$D$3:$H$55,MATCH(BD$4,Calendario!$A$3:$A$55,0),MATCH($I93,Calendario!$D$2:$H$2,0)),""),IF($K93=4,IF(AND((BA93=""),(BB93=""),(BC93="")),INDEX(Calendario!$D$3:$H$55,MATCH(BD$4,Calendario!$A$3:$A$55,0),MATCH($I93,Calendario!$D$2:$H$2,0)),""))))))))</f>
        <v>44862</v>
      </c>
      <c r="BE93" s="107">
        <f>IF(ISBLANK($I93),"",IF(OR(EXACT(($I93),PROPER(TEXT(BE92,"dddd"))),(EXACT(($I93),PROPER(TEXT(BE91,"dddd"))))),"",IF(EXACT(($I93),(PROPER(TEXT(BE$3,"dddd")))),"",IF($K93=1,INDEX(Calendario!$D$3:$H$55,MATCH(BE$4,Calendario!$A$3:$A$55,0),MATCH($I93,Calendario!$D$2:$H$2,0)),IF($K93=2,IF(BD93="",INDEX(Calendario!$D$3:$H$55,MATCH(BE$4,Calendario!$A$3:$A$55,0),MATCH($I93,Calendario!$D$2:$H$2,0)),""),IF($K93=3,IF(AND((BC93=""),(BD93="")),INDEX(Calendario!$D$3:$H$55,MATCH(BE$4,Calendario!$A$3:$A$55,0),MATCH($I93,Calendario!$D$2:$H$2,0)),""),IF($K93=4,IF(AND((BB93=""),(BC93=""),(BD93="")),INDEX(Calendario!$D$3:$H$55,MATCH(BE$4,Calendario!$A$3:$A$55,0),MATCH($I93,Calendario!$D$2:$H$2,0)),""))))))))</f>
        <v>44869</v>
      </c>
      <c r="BF93" s="107">
        <f>IF(ISBLANK($I93),"",IF(OR(EXACT(($I93),PROPER(TEXT(BF92,"dddd"))),(EXACT(($I93),PROPER(TEXT(BF91,"dddd"))))),"",IF(EXACT(($I93),(PROPER(TEXT(BF$3,"dddd")))),"",IF($K93=1,INDEX(Calendario!$D$3:$H$55,MATCH(BF$4,Calendario!$A$3:$A$55,0),MATCH($I93,Calendario!$D$2:$H$2,0)),IF($K93=2,IF(BE93="",INDEX(Calendario!$D$3:$H$55,MATCH(BF$4,Calendario!$A$3:$A$55,0),MATCH($I93,Calendario!$D$2:$H$2,0)),""),IF($K93=3,IF(AND((BD93=""),(BE93="")),INDEX(Calendario!$D$3:$H$55,MATCH(BF$4,Calendario!$A$3:$A$55,0),MATCH($I93,Calendario!$D$2:$H$2,0)),""),IF($K93=4,IF(AND((BC93=""),(BD93=""),(BE93="")),INDEX(Calendario!$D$3:$H$55,MATCH(BF$4,Calendario!$A$3:$A$55,0),MATCH($I93,Calendario!$D$2:$H$2,0)),""))))))))</f>
        <v>44876</v>
      </c>
      <c r="BG93" s="107">
        <f>IF(ISBLANK($I93),"",IF(OR(EXACT(($I93),PROPER(TEXT(BG92,"dddd"))),(EXACT(($I93),PROPER(TEXT(BG91,"dddd"))))),"",IF(EXACT(($I93),(PROPER(TEXT(BG$3,"dddd")))),"",IF($K93=1,INDEX(Calendario!$D$3:$H$55,MATCH(BG$4,Calendario!$A$3:$A$55,0),MATCH($I93,Calendario!$D$2:$H$2,0)),IF($K93=2,IF(BF93="",INDEX(Calendario!$D$3:$H$55,MATCH(BG$4,Calendario!$A$3:$A$55,0),MATCH($I93,Calendario!$D$2:$H$2,0)),""),IF($K93=3,IF(AND((BE93=""),(BF93="")),INDEX(Calendario!$D$3:$H$55,MATCH(BG$4,Calendario!$A$3:$A$55,0),MATCH($I93,Calendario!$D$2:$H$2,0)),""),IF($K93=4,IF(AND((BD93=""),(BE93=""),(BF93="")),INDEX(Calendario!$D$3:$H$55,MATCH(BG$4,Calendario!$A$3:$A$55,0),MATCH($I93,Calendario!$D$2:$H$2,0)),""))))))))</f>
        <v>44883</v>
      </c>
      <c r="BH93" s="107">
        <f>IF(ISBLANK($I93),"",IF(OR(EXACT(($I93),PROPER(TEXT(BH92,"dddd"))),(EXACT(($I93),PROPER(TEXT(BH91,"dddd"))))),"",IF(EXACT(($I93),(PROPER(TEXT(BH$3,"dddd")))),"",IF($K93=1,INDEX(Calendario!$D$3:$H$55,MATCH(BH$4,Calendario!$A$3:$A$55,0),MATCH($I93,Calendario!$D$2:$H$2,0)),IF($K93=2,IF(BG93="",INDEX(Calendario!$D$3:$H$55,MATCH(BH$4,Calendario!$A$3:$A$55,0),MATCH($I93,Calendario!$D$2:$H$2,0)),""),IF($K93=3,IF(AND((BF93=""),(BG93="")),INDEX(Calendario!$D$3:$H$55,MATCH(BH$4,Calendario!$A$3:$A$55,0),MATCH($I93,Calendario!$D$2:$H$2,0)),""),IF($K93=4,IF(AND((BE93=""),(BF93=""),(BG93="")),INDEX(Calendario!$D$3:$H$55,MATCH(BH$4,Calendario!$A$3:$A$55,0),MATCH($I93,Calendario!$D$2:$H$2,0)),""))))))))</f>
        <v>44890</v>
      </c>
      <c r="BI93" s="108">
        <f>IF(ISBLANK($I93),"",IF(OR(EXACT(($I93),PROPER(TEXT(BI92,"dddd"))),(EXACT(($I93),PROPER(TEXT(BI91,"dddd"))))),"",IF(EXACT(($I93),(PROPER(TEXT(BI$3,"dddd")))),"",IF($K93=1,INDEX(Calendario!$D$3:$H$55,MATCH(BI$4,Calendario!$A$3:$A$55,0),MATCH($I93,Calendario!$D$2:$H$2,0)),IF($K93=2,IF(BH93="",INDEX(Calendario!$D$3:$H$55,MATCH(BI$4,Calendario!$A$3:$A$55,0),MATCH($I93,Calendario!$D$2:$H$2,0)),""),IF($K93=3,IF(AND((BG93=""),(BH93="")),INDEX(Calendario!$D$3:$H$55,MATCH(BI$4,Calendario!$A$3:$A$55,0),MATCH($I93,Calendario!$D$2:$H$2,0)),""),IF($K93=4,IF(AND((BF93=""),(BG93=""),(BH93="")),INDEX(Calendario!$D$3:$H$55,MATCH(BI$4,Calendario!$A$3:$A$55,0),MATCH($I93,Calendario!$D$2:$H$2,0)),""))))))))</f>
        <v>44897</v>
      </c>
      <c r="BJ93" s="108">
        <f>IF(ISBLANK($I93),"",IF(OR(EXACT(($I93),PROPER(TEXT(BJ92,"dddd"))),(EXACT(($I93),PROPER(TEXT(BJ91,"dddd"))))),"",IF(EXACT(($I93),(PROPER(TEXT(BJ$3,"dddd")))),"",IF($K93=1,INDEX(Calendario!$D$3:$H$55,MATCH(BJ$4,Calendario!$A$3:$A$55,0),MATCH($I93,Calendario!$D$2:$H$2,0)),IF($K93=2,IF(BI93="",INDEX(Calendario!$D$3:$H$55,MATCH(BJ$4,Calendario!$A$3:$A$55,0),MATCH($I93,Calendario!$D$2:$H$2,0)),""),IF($K93=3,IF(AND((BH93=""),(BI93="")),INDEX(Calendario!$D$3:$H$55,MATCH(BJ$4,Calendario!$A$3:$A$55,0),MATCH($I93,Calendario!$D$2:$H$2,0)),""),IF($K93=4,IF(AND((BG93=""),(BH93=""),(BI93="")),INDEX(Calendario!$D$3:$H$55,MATCH(BJ$4,Calendario!$A$3:$A$55,0),MATCH($I93,Calendario!$D$2:$H$2,0)),""))))))))</f>
        <v>44904</v>
      </c>
      <c r="BK93" s="108">
        <f>IF(ISBLANK($I93),"",IF(OR(EXACT(($I93),PROPER(TEXT(BK92,"dddd"))),(EXACT(($I93),PROPER(TEXT(BK91,"dddd"))))),"",IF(EXACT(($I93),(PROPER(TEXT(BK$3,"dddd")))),"",IF($K93=1,INDEX(Calendario!$D$3:$H$55,MATCH(BK$4,Calendario!$A$3:$A$55,0),MATCH($I93,Calendario!$D$2:$H$2,0)),IF($K93=2,IF(BJ93="",INDEX(Calendario!$D$3:$H$55,MATCH(BK$4,Calendario!$A$3:$A$55,0),MATCH($I93,Calendario!$D$2:$H$2,0)),""),IF($K93=3,IF(AND((BI93=""),(BJ93="")),INDEX(Calendario!$D$3:$H$55,MATCH(BK$4,Calendario!$A$3:$A$55,0),MATCH($I93,Calendario!$D$2:$H$2,0)),""),IF($K93=4,IF(AND((BH93=""),(BI93=""),(BJ93="")),INDEX(Calendario!$D$3:$H$55,MATCH(BK$4,Calendario!$A$3:$A$55,0),MATCH($I93,Calendario!$D$2:$H$2,0)),""))))))))</f>
        <v>44911</v>
      </c>
      <c r="BL93" s="108">
        <f>IF(ISBLANK($I93),"",IF(OR(EXACT(($I93),PROPER(TEXT(BL92,"dddd"))),(EXACT(($I93),PROPER(TEXT(BL91,"dddd"))))),"",IF(EXACT(($I93),(PROPER(TEXT(BL$3,"dddd")))),"",IF($K93=1,INDEX(Calendario!$D$3:$H$55,MATCH(BL$4,Calendario!$A$3:$A$55,0),MATCH($I93,Calendario!$D$2:$H$2,0)),IF($K93=2,IF(BK93="",INDEX(Calendario!$D$3:$H$55,MATCH(BL$4,Calendario!$A$3:$A$55,0),MATCH($I93,Calendario!$D$2:$H$2,0)),""),IF($K93=3,IF(AND((BJ93=""),(BK93="")),INDEX(Calendario!$D$3:$H$55,MATCH(BL$4,Calendario!$A$3:$A$55,0),MATCH($I93,Calendario!$D$2:$H$2,0)),""),IF($K93=4,IF(AND((BI93=""),(BJ93=""),(BK93="")),INDEX(Calendario!$D$3:$H$55,MATCH(BL$4,Calendario!$A$3:$A$55,0),MATCH($I93,Calendario!$D$2:$H$2,0)),""))))))))</f>
        <v>44918</v>
      </c>
      <c r="BM93" s="108">
        <f>IF(ISBLANK($I93),"",IF(OR(EXACT(($I93),PROPER(TEXT(BM92,"dddd"))),(EXACT(($I93),PROPER(TEXT(BM91,"dddd"))))),"",IF(EXACT(($I93),(PROPER(TEXT(BM$3,"dddd")))),"",IF($K93=1,INDEX(Calendario!$D$3:$H$55,MATCH(BM$4,Calendario!$A$3:$A$55,0),MATCH($I93,Calendario!$D$2:$H$2,0)),IF($K93=2,IF(BL93="",INDEX(Calendario!$D$3:$H$55,MATCH(BM$4,Calendario!$A$3:$A$55,0),MATCH($I93,Calendario!$D$2:$H$2,0)),""),IF($K93=3,IF(AND((BK93=""),(BL93="")),INDEX(Calendario!$D$3:$H$55,MATCH(BM$4,Calendario!$A$3:$A$55,0),MATCH($I93,Calendario!$D$2:$H$2,0)),""),IF($K93=4,IF(AND((BJ93=""),(BK93=""),(BL93="")),INDEX(Calendario!$D$3:$H$55,MATCH(BM$4,Calendario!$A$3:$A$55,0),MATCH($I93,Calendario!$D$2:$H$2,0)),""))))))))</f>
        <v>44925</v>
      </c>
      <c r="BO93" s="88" t="s">
        <v>1445</v>
      </c>
    </row>
    <row r="94" spans="1:67" s="88" customFormat="1" ht="26.25" customHeight="1" x14ac:dyDescent="0.25">
      <c r="A94" s="178">
        <f t="shared" si="7"/>
        <v>68</v>
      </c>
      <c r="B94" s="176" t="s">
        <v>1282</v>
      </c>
      <c r="C94" s="176" t="s">
        <v>1594</v>
      </c>
      <c r="D94" s="177" t="str">
        <f>IF(ISNA(VLOOKUP(C94,TSeccBS!$D:$H,5,FALSE)),"",VLOOKUP(C94,TSeccBS!$D:$H,5,FALSE))</f>
        <v>IBAGUE</v>
      </c>
      <c r="E94" s="176" t="s">
        <v>44</v>
      </c>
      <c r="F94" s="176" t="s">
        <v>47</v>
      </c>
      <c r="G94" s="177" t="str">
        <f>IF(ISNA(VLOOKUP(F94,Tmunic!$C$2:$D$1160,2,FALSE)),"",VLOOKUP(F94,Tmunic!$C$2:$D$1160,2,FALSE))</f>
        <v>DS TOLIMA</v>
      </c>
      <c r="H94" s="184" t="str">
        <f>IF(ISNA(VLOOKUP(G94,TDirReg!$F$1:$H$184,3,0)),"",VLOOKUP(G94,TDirReg!$F$1:$H$184,3,0))</f>
        <v>Calle 45 N° 8Sur-58, Zona Industrial El Papayo</v>
      </c>
      <c r="I94" s="196" t="s">
        <v>127</v>
      </c>
      <c r="J94" s="195" t="s">
        <v>1735</v>
      </c>
      <c r="K94" s="197">
        <v>1</v>
      </c>
      <c r="L94" s="202">
        <f t="shared" si="8"/>
        <v>51</v>
      </c>
      <c r="M94" s="107" t="str">
        <f>IF(ISBLANK($I94),"",IF(EXACT(($I94),(PROPER(TEXT(M$3,"dddd")))),"",IF(EXACT(M$4,$J94),IF($K94=1,INDEX(Calendario!$D$3:$H$55,MATCH(M$4,Calendario!$A$3:$A$55,0),MATCH($I94,Calendario!$D$2:$H$2,0)),INDEX(Calendario!$D$3:$H$55,MATCH($J94,Calendario!$A$3:$A$55,0),MATCH($I94,Calendario!$D$2:$H$2,0))),"")))</f>
        <v/>
      </c>
      <c r="N94" s="107">
        <f>IF(ISBLANK($I94),"",IF(OR(EXACT(($I94),PROPER(TEXT(N92,"dddd"))),(EXACT(($I94),PROPER(TEXT(N93,"dddd"))))),"",IF(EXACT(($I94),(PROPER(TEXT(N$3,"dddd")))),"",IF(EXACT(N$4,$J94),IF(M94="",IF(OR(($K94=4),($K94=3),($K94=2),($K94=1)),INDEX(Calendario!$D$3:$H$55,MATCH(N$4,Calendario!$A$3:$A$55,0),MATCH($I94,Calendario!$D$2:$H$2,0)),"")),IF($K94=1,IF(AND(M94="",EXACT((N$4),(CONCATENATE(Calendario!$A$1," ",(MID($J94,8,2))+1)))),INDEX(Calendario!$D$3:$H$55,MATCH(N$4,Calendario!$A$3:$A$55,0),MATCH($I94,Calendario!$D$2:$H$2,0)),IF(M94="","",INDEX(Calendario!$D$3:$H$55,MATCH(N$4,Calendario!$A$3:$A$55,0),MATCH($I94,Calendario!$D$2:$H$2,0)))),IF($K94=2,IF(M94="",IF(EXACT($K94,N$4),INDEX(Calendario!$D$3:$H$55,MATCH(N$4,Calendario!$A$3:$A$55,0),MATCH($I94,Calendario!$D$2:$H$2,0)),""),""),IF($K94=3,IF((M94=""),IF(EXACT($K94,N$4),INDEX(Calendario!$D$3:$H$55,MATCH(N$4,Calendario!$A$3:$A$55,0),MATCH($I94,Calendario!$D$2:$H$2,0)),""),""),IF($K94=4,IF((M94=""),IF(EXACT($K94,N$4),INDEX(Calendario!$D$3:$H$55,MATCH(N$4,Calendario!$A$3:$A$55,0),MATCH($I94,Calendario!$D$2:$H$2,0)),""),""),1))))))))</f>
        <v>44566</v>
      </c>
      <c r="O94" s="107">
        <f>IF(ISBLANK($I94),"",IF(EXACT(($I94),(PROPER(TEXT(O$3,"dddd")))),"",IF(OR(EXACT(($I94),PROPER(TEXT(O92,"dddd"))),(EXACT(($I94),PROPER(TEXT(O93,"dddd"))))),"",IF(EXACT(O$4,$J94),IF(N94="",IF(OR(($K94=4),($K94=3),($K94=2),($K94=1)),INDEX(Calendario!$D$3:$H$55,MATCH(O$4,Calendario!$A$3:$A$55,0),MATCH($I94,Calendario!$D$2:$H$2,0)),"")),IF($K94=1,IF(AND(M94="",EXACT((O$4),(CONCATENATE(Calendario!$A$1," ",(MID($J94,8,2))+1)))),INDEX(Calendario!$D$3:$H$55,MATCH(O$4,Calendario!$A$3:$A$55,0),MATCH($I94,Calendario!$D$2:$H$2,0)),IF(N94="",IF(EXACT(($I94),(PROPER(TEXT(N$3,"dddd")))),INDEX(Calendario!$D$3:$H$55,MATCH(O$4,Calendario!$A$3:$A$55,0),MATCH($I94,Calendario!$D$2:$H$2,0)),""),INDEX(Calendario!$D$3:$H$55,MATCH(O$4,Calendario!$A$3:$A$55,0),MATCH($I94,Calendario!$D$2:$H$2,0)))),IF(EXACT($M$4,"Semana 1"),IF($K94=2,IF(N94="",IF(OR(($J94="Semana 1"),($J94="Semana 2"),($J94="Semana 3")),INDEX(Calendario!$D$3:$H$55,MATCH(O$4,Calendario!$A$3:$A$55,0),MATCH($I94,Calendario!$D$2:$H$2,0)),""),""),IF($K94=3,IF(AND((M94=""),(N94="")),IF(OR(($J94="Semana 1"),($J94="Semana 2"),($J94="Semana 3")),INDEX(Calendario!$D$3:$H$55,MATCH(O$4,Calendario!$A$3:$A$55,0),MATCH($I94,Calendario!$D$2:$H$2,0)),""),""),IF($K94=4,IF(AND((M94=""),(N94="")),IF(OR(($J94="Semana 1"),($J94="Semana 2"),($J94="Semana 3")),INDEX(Calendario!$D$3:$H$55,MATCH(O$4,Calendario!$A$3:$A$55,0),MATCH($I94,Calendario!$D$2:$H$2,0)),""),"")))),IF($K94=2,IF(N94="",IF(OR(($J94="Semana 1"),($J94="Semana 2")),INDEX(Calendario!$D$3:$H$55,MATCH(O$4,Calendario!$A$3:$A$55,0),MATCH($I94,Calendario!$D$2:$H$2,0)),""),""),IF($K94=3,IF(AND((M94=""),(N94="")),IF(OR(($J94="Semana 1"),($J94="Semana 2")),INDEX(Calendario!$D$3:$H$55,MATCH(O$4,Calendario!$A$3:$A$55,0),MATCH($I94,Calendario!$D$2:$H$2,0)),""),""),IF($K94=4,IF(AND((M94=""),(N94="")),IF(OR(($J94="Semana 1"),($J94="Semana 2")),INDEX(Calendario!$D$3:$H$55,MATCH(O$4,Calendario!$A$3:$A$55,0),MATCH($I94,Calendario!$D$2:$H$2,0)),""),""))))))))))</f>
        <v>44573</v>
      </c>
      <c r="P94" s="107">
        <f>IF(ISBLANK($I94),"",IF(EXACT(($I94),(PROPER(TEXT(P$3,"dddd")))),"",IF(OR(EXACT(($I94),PROPER(TEXT(P92,"dddd"))),(EXACT(($I94),PROPER(TEXT(P93,"dddd"))))),"",IF(EXACT(P$4,$J94),IF(O94="",IF(OR(($K94=4),($K94=3),($K94=2),($K94=1)),INDEX(Calendario!$D$3:$H$55,MATCH(P$4,Calendario!$A$3:$A$55,0),MATCH($I94,Calendario!$D$2:$H$2,0)),"")),IF($K94=1,IF(AND(M94="",EXACT((P$4),(CONCATENATE(Calendario!$A$1," ",(MID($J94,8,2))+1)))),INDEX(Calendario!$D$3:$H$55,MATCH(P$4,Calendario!$A$3:$A$55,0),MATCH($I94,Calendario!$D$2:$H$2,0)),IF(O94="",IF(EXACT(($I94),(PROPER(TEXT(O$3,"dddd")))),INDEX(Calendario!$D$3:$H$55,MATCH(P$4,Calendario!$A$3:$A$55,0),MATCH($I94,Calendario!$D$2:$H$2,0)),""),INDEX(Calendario!$D$3:$H$55,MATCH(P$4,Calendario!$A$3:$A$55,0),MATCH($I94,Calendario!$D$2:$H$2,0)))),IF(EXACT($M$4,"Semana 1"),IF($K94=2,IF(O94="",IF(OR(($J94="Semana 1"),($J94="Semana 2"),($J94="Semana 3"),($J94="Semana 4")),INDEX(Calendario!$D$3:$H$55,MATCH(P$4,Calendario!$A$3:$A$55,0),MATCH($I94,Calendario!$D$2:$H$2,0)),""),""),IF($K94=3,IF(AND((N94=""),(O94="")),IF(OR(($J94="Semana 1"),($J94="Semana 2"),($J94="Semana 3"),($J94="Semana 4")),INDEX(Calendario!$D$3:$H$55,MATCH(P$4,Calendario!$A$3:$A$55,0),MATCH($I94,Calendario!$D$2:$H$2,0)),""),""),IF($K94=4,IF(AND((M94=""),(N94=""),(O94="")),IF(OR(($J94="Semana 1"),($J94="Semana 2"),($J94="Semana 3"),($J94="Semana 4")),INDEX(Calendario!$D$3:$H$55,MATCH(P$4,Calendario!$A$3:$A$55,0),MATCH($I94,Calendario!$D$2:$H$2,0)),""),"")))),IF($K94=2,IF(O94="",IF(OR(($J94="Semana 1"),($J94="Semana 2"),($J94="Semana 3")),INDEX(Calendario!$D$3:$H$55,MATCH(P$4,Calendario!$A$3:$A$55,0),MATCH($I94,Calendario!$D$2:$H$2,0)),""),""),IF($K94=3,IF(AND((N94=""),(O94="")),IF(OR(($J94="Semana 1"),($J94="Semana 2"),($J94="Semana 3")),INDEX(Calendario!$D$3:$H$55,MATCH(P$4,Calendario!$A$3:$A$55,0),MATCH($I94,Calendario!$D$2:$H$2,0)),""),""),IF($K94=4,IF(AND((M94=""),(N94=""),(O94="")),IF(OR(($J94="Semana 1"),($J94="Semana 2"),($J94="Semana 3")),INDEX(Calendario!$D$3:$H$55,MATCH(P$4,Calendario!$A$3:$A$55,0),MATCH($I94,Calendario!$D$2:$H$2,0)),""),""))))))))))</f>
        <v>44580</v>
      </c>
      <c r="Q94" s="107">
        <f>IF(ISBLANK($I94),"",IF(EXACT(($I94),(PROPER(TEXT(Q$3,"dddd")))),"",IF(OR(EXACT(($I94),PROPER(TEXT(Q92,"dddd"))),(EXACT(($I94),PROPER(TEXT(Q93,"dddd"))))),"",IF(EXACT(Q$4,$J94),IF(P94="",IF(OR(($K94=4),($K94=3),($K94=2),($K94=1)),INDEX(Calendario!$D$3:$H$55,MATCH(Q$4,Calendario!$A$3:$A$55,0),MATCH($I94,Calendario!$D$2:$H$2,0)),"")),IF($K94=1,IF(AND(M94="",EXACT((Q$4),(CONCATENATE(Calendario!$A$1," ",(MID($J94,8,2))+1)))),INDEX(Calendario!$D$3:$H$55,MATCH(Q$4,Calendario!$A$3:$A$55,0),MATCH($I94,Calendario!$D$2:$H$2,0)),IF(P94="","",INDEX(Calendario!$D$3:$H$55,MATCH(Q$4,Calendario!$A$3:$A$55,0),MATCH($I94,Calendario!$D$2:$H$2,0)))),IF(EXACT($M$4,"Semana 1"),IF($K94=2,IF(P94="",IF(OR(($J94="Semana 1"),($J94="Semana 2"),($J94="Semana 3"),($J94="Semana 4"),($J94="Semana 5")),INDEX(Calendario!$D$3:$H$55,MATCH(Q$4,Calendario!$A$3:$A$55,0),MATCH($I94,Calendario!$D$2:$H$2,0)),""),""),IF($K94=3,IF(AND((O94=""),(P94="")),IF(OR(($J94="Semana 1"),($J94="Semana 2"),($J94="Semana 3"),($J94="Semana 4"),($J94="Semana 5")),INDEX(Calendario!$D$3:$H$55,MATCH(Q$4,Calendario!$A$3:$A$55,0),MATCH($I94,Calendario!$D$2:$H$2,0)),""),""),IF($K94=4,IF(AND((N94=""),(O94=""),(P94="")),IF(OR(($J94="Semana 1"),($J94="Semana 2"),($J94="Semana 3"),($J94="Semana 4"),($J94="Semana 5")),INDEX(Calendario!$D$3:$H$55,MATCH(Q$4,Calendario!$A$3:$A$55,0),MATCH($I94,Calendario!$D$2:$H$2,0)),""),"")))),IF($K94=2,IF(P94="",IF(OR(($J94="Semana 1"),($J94="Semana 2"),($J94="Semana 3"),($J94="Semana 4")),INDEX(Calendario!$D$3:$H$55,MATCH(Q$4,Calendario!$A$3:$A$55,0),MATCH($I94,Calendario!$D$2:$H$2,0)),""),""),IF($K94=3,IF(AND((O94=""),(P94="")),IF(OR(($J94="Semana 1"),($J94="Semana 2"),($J94="Semana 3"),($J94="Semana 4")),INDEX(Calendario!$D$3:$H$55,MATCH(Q$4,Calendario!$A$3:$A$55,0),MATCH($I94,Calendario!$D$2:$H$2,0)),""),""),IF($K94=4,IF(AND((N94=""),(O94=""),(P94="")),IF(OR(($J94="Semana 1"),($J94="Semana 2"),($J94="Semana 3"),($J94="Semana 4")),INDEX(Calendario!$D$3:$H$55,MATCH(Q$4,Calendario!$A$3:$A$55,0),MATCH($I94,Calendario!$D$2:$H$2,0)),""),""))))))))))</f>
        <v>44587</v>
      </c>
      <c r="R94" s="108">
        <f>IF(ISBLANK($I94),"",IF(EXACT(($I94),(PROPER(TEXT(R$3,"dddd")))),"",IF(OR(EXACT(($I94),PROPER(TEXT(R92,"dddd"))),(EXACT(($I94),PROPER(TEXT(R93,"dddd"))))),"",IF(EXACT(R$4,$J94),IF(Q94="",IF(OR(($K94=4),($K94=3),($K94=2),($K94=1)),INDEX(Calendario!$D$3:$H$55,MATCH(R$4,Calendario!$A$3:$A$55,0),MATCH($I94,Calendario!$D$2:$H$2,0)),"")),IF($K94=1,IF(AND(N94="",EXACT((R$4),(CONCATENATE(Calendario!$A$1," ",(MID($J94,8,2))+1)))),INDEX(Calendario!$D$3:$H$55,MATCH(R$4,Calendario!$A$3:$A$55,0),MATCH($I94,Calendario!$D$2:$H$2,0)),IF(Q94="","",INDEX(Calendario!$D$3:$H$55,MATCH(R$4,Calendario!$A$3:$A$55,0),MATCH($I94,Calendario!$D$2:$H$2,0)))),IF(EXACT($M$4,"Semana 1"),IF($K94=2,IF(Q94="",IF(OR(($J94="Semana 1"),($J94="Semana 2"),($J94="Semana 3"),($J94="Semana 4"),($J94="Semana 5"),($J94="Semana 6")),INDEX(Calendario!$D$3:$H$55,MATCH(R$4,Calendario!$A$3:$A$55,0),MATCH($I94,Calendario!$D$2:$H$2,0)),""),""),IF($K94=3,IF(AND((P94=""),(Q94="")),IF(OR(($J94="Semana 1"),($J94="Semana 2"),($J94="Semana 3"),($J94="Semana 4"),($J94="Semana 5"),($J94="Semana 6")),INDEX(Calendario!$D$3:$H$55,MATCH(R$4,Calendario!$A$3:$A$55,0),MATCH($I94,Calendario!$D$2:$H$2,0)),""),""),IF($K94=4,IF(AND((O94=""),(P94=""),(Q94="")),IF(OR(($J94="Semana 1"),($J94="Semana 2"),($J94="Semana 3"),($J94="Semana 4"),($J94="Semana 5"),($J94="Semana 6")),INDEX(Calendario!$D$3:$H$55,MATCH(R$4,Calendario!$A$3:$A$55,0),MATCH($I94,Calendario!$D$2:$H$2,0)),""),"")))),IF($K94=2,IF(Q94="",IF(OR(($J94="Semana 1"),($J94="Semana 2"),($J94="Semana 3"),($J94="Semana 4"),($J94="Semana 5")),INDEX(Calendario!$D$3:$H$55,MATCH(R$4,Calendario!$A$3:$A$55,0),MATCH($I94,Calendario!$D$2:$H$2,0)),""),""),IF($K94=3,IF(AND((P94=""),(Q94="")),IF(OR(($J94="Semana 1"),($J94="Semana 2"),($J94="Semana 3"),($J94="Semana 4"),($J94="Semana 5")),INDEX(Calendario!$D$3:$H$55,MATCH(R$4,Calendario!$A$3:$A$55,0),MATCH($I94,Calendario!$D$2:$H$2,0)),""),""),IF($K94=4,IF(AND((O94=""),(P94=""),(Q94="")),IF(OR(($J94="Semana 1"),($J94="Semana 2"),($J94="Semana 3"),($J94="Semana 4"),($J94="Semana 5")),INDEX(Calendario!$D$3:$H$55,MATCH(R$4,Calendario!$A$3:$A$55,0),MATCH($I94,Calendario!$D$2:$H$2,0)),""),""))))))))))</f>
        <v>44594</v>
      </c>
      <c r="S94" s="108">
        <f>IF(ISBLANK($I94),"",IF(EXACT(($I94),(PROPER(TEXT(S$3,"dddd")))),"",IF(OR(EXACT(($I94),PROPER(TEXT(S92,"dddd"))),(EXACT(($I94),PROPER(TEXT(S93,"dddd"))))),"",IF(EXACT(S$4,$J94),IF(R94="",IF(OR(($K94=4),($K94=3),($K94=2),($K94=1)),INDEX(Calendario!$D$3:$H$55,MATCH(S$4,Calendario!$A$3:$A$55,0),MATCH($I94,Calendario!$D$2:$H$2,0)),"")),IF($K94=1,IF(AND(O94="",EXACT((S$4),(CONCATENATE(Calendario!$A$1," ",(MID($J94,8,2))+1)))),INDEX(Calendario!$D$3:$H$55,MATCH(S$4,Calendario!$A$3:$A$55,0),MATCH($I94,Calendario!$D$2:$H$2,0)),IF(R94="",IF(EXACT(($I94),(PROPER(TEXT(R$3,"dddd")))),INDEX(Calendario!$D$3:$H$55,MATCH(S$4,Calendario!$A$3:$A$55,0),MATCH($I94,Calendario!$D$2:$H$2,0)),""),INDEX(Calendario!$D$3:$H$55,MATCH(S$4,Calendario!$A$3:$A$55,0),MATCH($I94,Calendario!$D$2:$H$2,0)))),IF(EXACT($M$4,"Semana 1"),IF($K94=2,IF(R94="",IF(OR(($J94="Semana 1"),($J94="Semana 2"),($J94="Semana 3"),($J94="Semana 4"),($J94="Semana 5"),($J94="Semana 6"),($J94="Semana 7")),INDEX(Calendario!$D$3:$H$55,MATCH(S$4,Calendario!$A$3:$A$55,0),MATCH($I94,Calendario!$D$2:$H$2,0)),""),""),IF($K94=3,IF(AND((Q94=""),(R94="")),IF(OR(($J94="Semana 1"),($J94="Semana 2"),($J94="Semana 3"),($J94="Semana 4"),($J94="Semana 5"),($J94="Semana 6"),($J94="Semana 7")),INDEX(Calendario!$D$3:$H$55,MATCH(S$4,Calendario!$A$3:$A$55,0),MATCH($I94,Calendario!$D$2:$H$2,0)),""),""),IF($K94=4,IF(AND((P94=""),(Q94=""),(R94="")),IF(OR(($J94="Semana 1"),($J94="Semana 2"),($J94="Semana 3"),($J94="Semana 4"),($J94="Semana 5"),($J94="Semana 6"),($J94="Semana 7")),INDEX(Calendario!$D$3:$H$55,MATCH(S$4,Calendario!$A$3:$A$55,0),MATCH($I94,Calendario!$D$2:$H$2,0)),""),"")))),IF($K94=2,IF(R94="",IF(OR(($J94="Semana 1"),($J94="Semana 2"),($J94="Semana 3"),($J94="Semana 4"),($J94="Semana 5"),($J94="Semana 6")),INDEX(Calendario!$D$3:$H$55,MATCH(S$4,Calendario!$A$3:$A$55,0),MATCH($I94,Calendario!$D$2:$H$2,0)),""),""),IF($K94=3,IF(AND((Q94=""),(R94="")),IF(OR(($J94="Semana 1"),($J94="Semana 2"),($J94="Semana 3"),($J94="Semana 4"),($J94="Semana 5"),($J94="Semana 6")),INDEX(Calendario!$D$3:$H$55,MATCH(S$4,Calendario!$A$3:$A$55,0),MATCH($I94,Calendario!$D$2:$H$2,0)),""),""),IF($K94=4,IF(AND((P94=""),(Q94=""),(R94="")),IF(OR(($J94="Semana 1"),($J94="Semana 2"),($J94="Semana 3"),($J94="Semana 4"),($J94="Semana 5"),($J94="Semana 6")),INDEX(Calendario!$D$3:$H$55,MATCH(S$4,Calendario!$A$3:$A$55,0),MATCH($I94,Calendario!$D$2:$H$2,0)),""),""))))))))))</f>
        <v>44601</v>
      </c>
      <c r="T94" s="108">
        <f>IF(ISBLANK($I94),"",IF(EXACT(($I94),(PROPER(TEXT(T$3,"dddd")))),"",IF(OR(EXACT(($I94),PROPER(TEXT(T92,"dddd"))),(EXACT(($I94),PROPER(TEXT(T93,"dddd"))))),"",IF(EXACT(T$4,$J94),IF(S94="",IF(OR(($K94=4),($K94=3),($K94=2),($K94=1)),INDEX(Calendario!$D$3:$H$55,MATCH(T$4,Calendario!$A$3:$A$55,0),MATCH($I94,Calendario!$D$2:$H$2,0)),"")),IF($K94=1,IF(AND(P94="",EXACT((T$4),(CONCATENATE(Calendario!$A$1," ",(MID($J94,8,2))+1)))),INDEX(Calendario!$D$3:$H$55,MATCH(T$4,Calendario!$A$3:$A$55,0),MATCH($I94,Calendario!$D$2:$H$2,0)),IF(S94="",IF(EXACT(($I94),(PROPER(TEXT(S$3,"dddd")))),INDEX(Calendario!$D$3:$H$55,MATCH(T$4,Calendario!$A$3:$A$55,0),MATCH($I94,Calendario!$D$2:$H$2,0)),""),INDEX(Calendario!$D$3:$H$55,MATCH(T$4,Calendario!$A$3:$A$55,0),MATCH($I94,Calendario!$D$2:$H$2,0)))),IF(EXACT($M$4,"Semana 1"),IF($K94=2,IF(S94="",IF(OR(($J94="Semana 1"),($J94="Semana 2"),($J94="Semana 3"),($J94="Semana 4"),($J94="Semana 5"),($J94="Semana 6"),($J94="Semana 7"),($J94="Semana 8")),INDEX(Calendario!$D$3:$H$55,MATCH(T$4,Calendario!$A$3:$A$55,0),MATCH($I94,Calendario!$D$2:$H$2,0)),""),""),IF($K94=3,IF(AND((R94=""),(S94="")),IF(OR(($J94="Semana 1"),($J94="Semana 2"),($J94="Semana 3"),($J94="Semana 4"),($J94="Semana 5"),($J94="Semana 6"),($J94="Semana 7"),($J94="Semana 8")),INDEX(Calendario!$D$3:$H$55,MATCH(T$4,Calendario!$A$3:$A$55,0),MATCH($I94,Calendario!$D$2:$H$2,0)),""),""),IF($K94=4,IF(AND((Q94=""),(R94=""),(S94="")),IF(OR(($J94="Semana 1"),($J94="Semana 2"),($J94="Semana 3"),($J94="Semana 4"),($J94="Semana 5"),($J94="Semana 6"),($J94="Semana 7"),($J94="Semana 8")),INDEX(Calendario!$D$3:$H$55,MATCH(T$4,Calendario!$A$3:$A$55,0),MATCH($I94,Calendario!$D$2:$H$2,0)),""),"")))),IF($K94=2,IF(S94="",IF(OR(($J94="Semana 1"),($J94="Semana 2"),($J94="Semana 3"),($J94="Semana 4"),($J94="Semana 5"),($J94="Semana 6"),($J94="Semana 7")),INDEX(Calendario!$D$3:$H$55,MATCH(T$4,Calendario!$A$3:$A$55,0),MATCH($I94,Calendario!$D$2:$H$2,0)),""),""),IF($K94=3,IF(AND((R94=""),(S94="")),IF(OR(($J94="Semana 1"),($J94="Semana 2"),($J94="Semana 3"),($J94="Semana 4"),($J94="Semana 5"),($J94="Semana 6"),($J94="Semana 7")),INDEX(Calendario!$D$3:$H$55,MATCH(T$4,Calendario!$A$3:$A$55,0),MATCH($I94,Calendario!$D$2:$H$2,0)),""),""),IF($K94=4,IF(AND((Q94=""),(R94=""),(S94="")),IF(OR(($J94="Semana 1"),($J94="Semana 2"),($J94="Semana 3"),($J94="Semana 4"),($J94="Semana 5"),($J94="Semana 6"),($J94="Semana 7")),INDEX(Calendario!$D$3:$H$55,MATCH(T$4,Calendario!$A$3:$A$55,0),MATCH($I94,Calendario!$D$2:$H$2,0)),""),""))))))))))</f>
        <v>44608</v>
      </c>
      <c r="U94" s="108">
        <f>IF(ISBLANK($I94),"",IF(OR(EXACT(($I94),PROPER(TEXT(U93,"dddd"))),(EXACT(($I94),PROPER(TEXT(U92,"dddd"))))),"",IF(EXACT(($I94),(PROPER(TEXT(U$3,"dddd")))),"",IF($K94=1,INDEX(Calendario!$D$3:$H$55,MATCH(U$4,Calendario!$A$3:$A$55,0),MATCH($I94,Calendario!$D$2:$H$2,0)),IF($K94=2,IF(T94="",INDEX(Calendario!$D$3:$H$55,MATCH(U$4,Calendario!$A$3:$A$55,0),MATCH($I94,Calendario!$D$2:$H$2,0)),""),IF($K94=3,IF(AND((S94=""),(T94="")),INDEX(Calendario!$D$3:$H$55,MATCH(U$4,Calendario!$A$3:$A$55,0),MATCH($I94,Calendario!$D$2:$H$2,0)),""),IF($K94=4,IF(AND((R94=""),(S94=""),(T94="")),INDEX(Calendario!$D$3:$H$55,MATCH(U$4,Calendario!$A$3:$A$55,0),MATCH($I94,Calendario!$D$2:$H$2,0)),""))))))))</f>
        <v>44615</v>
      </c>
      <c r="V94" s="107">
        <f>IF(ISBLANK($I94),"",IF(OR(EXACT(($I94),PROPER(TEXT(V93,"dddd"))),(EXACT(($I94),PROPER(TEXT(V92,"dddd"))))),"",IF(EXACT(($I94),(PROPER(TEXT(V$3,"dddd")))),"",IF($K94=1,INDEX(Calendario!$D$3:$H$55,MATCH(V$4,Calendario!$A$3:$A$55,0),MATCH($I94,Calendario!$D$2:$H$2,0)),IF($K94=2,IF(U94="",INDEX(Calendario!$D$3:$H$55,MATCH(V$4,Calendario!$A$3:$A$55,0),MATCH($I94,Calendario!$D$2:$H$2,0)),""),IF($K94=3,IF(AND((T94=""),(U94="")),INDEX(Calendario!$D$3:$H$55,MATCH(V$4,Calendario!$A$3:$A$55,0),MATCH($I94,Calendario!$D$2:$H$2,0)),""),IF($K94=4,IF(AND((S94=""),(T94=""),(U94="")),INDEX(Calendario!$D$3:$H$55,MATCH(V$4,Calendario!$A$3:$A$55,0),MATCH($I94,Calendario!$D$2:$H$2,0)),""))))))))</f>
        <v>44622</v>
      </c>
      <c r="W94" s="107">
        <f>IF(ISBLANK($I94),"",IF(OR(EXACT(($I94),PROPER(TEXT(W93,"dddd"))),(EXACT(($I94),PROPER(TEXT(W92,"dddd"))))),"",IF(EXACT(($I94),(PROPER(TEXT(W$3,"dddd")))),"",IF($K94=1,INDEX(Calendario!$D$3:$H$55,MATCH(W$4,Calendario!$A$3:$A$55,0),MATCH($I94,Calendario!$D$2:$H$2,0)),IF($K94=2,IF(V94="",INDEX(Calendario!$D$3:$H$55,MATCH(W$4,Calendario!$A$3:$A$55,0),MATCH($I94,Calendario!$D$2:$H$2,0)),""),IF($K94=3,IF(AND((U94=""),(V94="")),INDEX(Calendario!$D$3:$H$55,MATCH(W$4,Calendario!$A$3:$A$55,0),MATCH($I94,Calendario!$D$2:$H$2,0)),""),IF($K94=4,IF(AND((T94=""),(U94=""),(V94="")),INDEX(Calendario!$D$3:$H$55,MATCH(W$4,Calendario!$A$3:$A$55,0),MATCH($I94,Calendario!$D$2:$H$2,0)),""))))))))</f>
        <v>44629</v>
      </c>
      <c r="X94" s="107">
        <f>IF(ISBLANK($I94),"",IF(OR(EXACT(($I94),PROPER(TEXT(X93,"dddd"))),(EXACT(($I94),PROPER(TEXT(X92,"dddd"))))),"",IF(EXACT(($I94),(PROPER(TEXT(X$3,"dddd")))),"",IF($K94=1,INDEX(Calendario!$D$3:$H$55,MATCH(X$4,Calendario!$A$3:$A$55,0),MATCH($I94,Calendario!$D$2:$H$2,0)),IF($K94=2,IF(W94="",INDEX(Calendario!$D$3:$H$55,MATCH(X$4,Calendario!$A$3:$A$55,0),MATCH($I94,Calendario!$D$2:$H$2,0)),""),IF($K94=3,IF(AND((V94=""),(W94="")),INDEX(Calendario!$D$3:$H$55,MATCH(X$4,Calendario!$A$3:$A$55,0),MATCH($I94,Calendario!$D$2:$H$2,0)),""),IF($K94=4,IF(AND((U94=""),(V94=""),(W94="")),INDEX(Calendario!$D$3:$H$55,MATCH(X$4,Calendario!$A$3:$A$55,0),MATCH($I94,Calendario!$D$2:$H$2,0)),""))))))))</f>
        <v>44636</v>
      </c>
      <c r="Y94" s="107">
        <f>IF(ISBLANK($I94),"",IF(OR(EXACT(($I94),PROPER(TEXT(Y93,"dddd"))),(EXACT(($I94),PROPER(TEXT(Y92,"dddd"))))),"",IF(EXACT(($I94),(PROPER(TEXT(Y$3,"dddd")))),"",IF($K94=1,INDEX(Calendario!$D$3:$H$55,MATCH(Y$4,Calendario!$A$3:$A$55,0),MATCH($I94,Calendario!$D$2:$H$2,0)),IF($K94=2,IF(X94="",INDEX(Calendario!$D$3:$H$55,MATCH(Y$4,Calendario!$A$3:$A$55,0),MATCH($I94,Calendario!$D$2:$H$2,0)),""),IF($K94=3,IF(AND((W94=""),(X94="")),INDEX(Calendario!$D$3:$H$55,MATCH(Y$4,Calendario!$A$3:$A$55,0),MATCH($I94,Calendario!$D$2:$H$2,0)),""),IF($K94=4,IF(AND((V94=""),(W94=""),(X94="")),INDEX(Calendario!$D$3:$H$55,MATCH(Y$4,Calendario!$A$3:$A$55,0),MATCH($I94,Calendario!$D$2:$H$2,0)),""))))))))</f>
        <v>44643</v>
      </c>
      <c r="Z94" s="107">
        <f>IF(ISBLANK($I94),"",IF(OR(EXACT(($I94),PROPER(TEXT(Z93,"dddd"))),(EXACT(($I94),PROPER(TEXT(Z92,"dddd"))))),"",IF(EXACT(($I94),(PROPER(TEXT(Z$3,"dddd")))),"",IF($K94=1,INDEX(Calendario!$D$3:$H$55,MATCH(Z$4,Calendario!$A$3:$A$55,0),MATCH($I94,Calendario!$D$2:$H$2,0)),IF($K94=2,IF(Y94="",INDEX(Calendario!$D$3:$H$55,MATCH(Z$4,Calendario!$A$3:$A$55,0),MATCH($I94,Calendario!$D$2:$H$2,0)),""),IF($K94=3,IF(AND((X94=""),(Y94="")),INDEX(Calendario!$D$3:$H$55,MATCH(Z$4,Calendario!$A$3:$A$55,0),MATCH($I94,Calendario!$D$2:$H$2,0)),""),IF($K94=4,IF(AND((W94=""),(X94=""),(Y94="")),INDEX(Calendario!$D$3:$H$55,MATCH(Z$4,Calendario!$A$3:$A$55,0),MATCH($I94,Calendario!$D$2:$H$2,0)),""))))))))</f>
        <v>44650</v>
      </c>
      <c r="AA94" s="108">
        <f>IF(ISBLANK($I94),"",IF(OR(EXACT(($I94),PROPER(TEXT(AA93,"dddd"))),(EXACT(($I94),PROPER(TEXT(AA92,"dddd"))))),"",IF(EXACT(($I94),(PROPER(TEXT(AA$3,"dddd")))),"",IF($K94=1,INDEX(Calendario!$D$3:$H$55,MATCH(AA$4,Calendario!$A$3:$A$55,0),MATCH($I94,Calendario!$D$2:$H$2,0)),IF($K94=2,IF(Z94="",INDEX(Calendario!$D$3:$H$55,MATCH(AA$4,Calendario!$A$3:$A$55,0),MATCH($I94,Calendario!$D$2:$H$2,0)),""),IF($K94=3,IF(AND((Y94=""),(Z94="")),INDEX(Calendario!$D$3:$H$55,MATCH(AA$4,Calendario!$A$3:$A$55,0),MATCH($I94,Calendario!$D$2:$H$2,0)),""),IF($K94=4,IF(AND((X94=""),(Y94=""),(Z94="")),INDEX(Calendario!$D$3:$H$55,MATCH(AA$4,Calendario!$A$3:$A$55,0),MATCH($I94,Calendario!$D$2:$H$2,0)),""))))))))</f>
        <v>44657</v>
      </c>
      <c r="AB94" s="108">
        <f>IF(ISBLANK($I94),"",IF(OR(EXACT(($I94),PROPER(TEXT(AB93,"dddd"))),(EXACT(($I94),PROPER(TEXT(AB92,"dddd"))))),"",IF(EXACT(($I94),(PROPER(TEXT(AB$3,"dddd")))),"",IF($K94=1,INDEX(Calendario!$D$3:$H$55,MATCH(AB$4,Calendario!$A$3:$A$55,0),MATCH($I94,Calendario!$D$2:$H$2,0)),IF($K94=2,IF(AA94="",INDEX(Calendario!$D$3:$H$55,MATCH(AB$4,Calendario!$A$3:$A$55,0),MATCH($I94,Calendario!$D$2:$H$2,0)),""),IF($K94=3,IF(AND((Z94=""),(AA94="")),INDEX(Calendario!$D$3:$H$55,MATCH(AB$4,Calendario!$A$3:$A$55,0),MATCH($I94,Calendario!$D$2:$H$2,0)),""),IF($K94=4,IF(AND((Y94=""),(Z94=""),(AA94="")),INDEX(Calendario!$D$3:$H$55,MATCH(AB$4,Calendario!$A$3:$A$55,0),MATCH($I94,Calendario!$D$2:$H$2,0)),""))))))))</f>
        <v>44664</v>
      </c>
      <c r="AC94" s="108">
        <f>IF(ISBLANK($I94),"",IF(OR(EXACT(($I94),PROPER(TEXT(AC93,"dddd"))),(EXACT(($I94),PROPER(TEXT(AC92,"dddd"))))),"",IF(EXACT(($I94),(PROPER(TEXT(AC$3,"dddd")))),"",IF($K94=1,INDEX(Calendario!$D$3:$H$55,MATCH(AC$4,Calendario!$A$3:$A$55,0),MATCH($I94,Calendario!$D$2:$H$2,0)),IF($K94=2,IF(AB94="",INDEX(Calendario!$D$3:$H$55,MATCH(AC$4,Calendario!$A$3:$A$55,0),MATCH($I94,Calendario!$D$2:$H$2,0)),""),IF($K94=3,IF(AND((AA94=""),(AB94="")),INDEX(Calendario!$D$3:$H$55,MATCH(AC$4,Calendario!$A$3:$A$55,0),MATCH($I94,Calendario!$D$2:$H$2,0)),""),IF($K94=4,IF(AND((Z94=""),(AA94=""),(AB94="")),INDEX(Calendario!$D$3:$H$55,MATCH(AC$4,Calendario!$A$3:$A$55,0),MATCH($I94,Calendario!$D$2:$H$2,0)),""))))))))</f>
        <v>44671</v>
      </c>
      <c r="AD94" s="108">
        <f>IF(ISBLANK($I94),"",IF(OR(EXACT(($I94),PROPER(TEXT(AD93,"dddd"))),(EXACT(($I94),PROPER(TEXT(AD92,"dddd"))))),"",IF(EXACT(($I94),(PROPER(TEXT(AD$3,"dddd")))),"",IF($K94=1,INDEX(Calendario!$D$3:$H$55,MATCH(AD$4,Calendario!$A$3:$A$55,0),MATCH($I94,Calendario!$D$2:$H$2,0)),IF($K94=2,IF(AC94="",INDEX(Calendario!$D$3:$H$55,MATCH(AD$4,Calendario!$A$3:$A$55,0),MATCH($I94,Calendario!$D$2:$H$2,0)),""),IF($K94=3,IF(AND((AB94=""),(AC94="")),INDEX(Calendario!$D$3:$H$55,MATCH(AD$4,Calendario!$A$3:$A$55,0),MATCH($I94,Calendario!$D$2:$H$2,0)),""),IF($K94=4,IF(AND((AA94=""),(AB94=""),(AC94="")),INDEX(Calendario!$D$3:$H$55,MATCH(AD$4,Calendario!$A$3:$A$55,0),MATCH($I94,Calendario!$D$2:$H$2,0)),""))))))))</f>
        <v>44678</v>
      </c>
      <c r="AE94" s="107">
        <f>IF(ISBLANK($I94),"",IF(OR(EXACT(($I94),PROPER(TEXT(AE93,"dddd"))),(EXACT(($I94),PROPER(TEXT(AE92,"dddd"))))),"",IF(EXACT(($I94),(PROPER(TEXT(AE$3,"dddd")))),"",IF($K94=1,INDEX(Calendario!$D$3:$H$55,MATCH(AE$4,Calendario!$A$3:$A$55,0),MATCH($I94,Calendario!$D$2:$H$2,0)),IF($K94=2,IF(AD94="",INDEX(Calendario!$D$3:$H$55,MATCH(AE$4,Calendario!$A$3:$A$55,0),MATCH($I94,Calendario!$D$2:$H$2,0)),""),IF($K94=3,IF(AND((AC94=""),(AD94="")),INDEX(Calendario!$D$3:$H$55,MATCH(AE$4,Calendario!$A$3:$A$55,0),MATCH($I94,Calendario!$D$2:$H$2,0)),""),IF($K94=4,IF(AND((AB94=""),(AC94=""),(AD94="")),INDEX(Calendario!$D$3:$H$55,MATCH(AE$4,Calendario!$A$3:$A$55,0),MATCH($I94,Calendario!$D$2:$H$2,0)),""))))))))</f>
        <v>44685</v>
      </c>
      <c r="AF94" s="107">
        <f>IF(ISBLANK($I94),"",IF(OR(EXACT(($I94),PROPER(TEXT(AF93,"dddd"))),(EXACT(($I94),PROPER(TEXT(AF92,"dddd"))))),"",IF(EXACT(($I94),(PROPER(TEXT(AF$3,"dddd")))),"",IF($K94=1,INDEX(Calendario!$D$3:$H$55,MATCH(AF$4,Calendario!$A$3:$A$55,0),MATCH($I94,Calendario!$D$2:$H$2,0)),IF($K94=2,IF(AE94="",INDEX(Calendario!$D$3:$H$55,MATCH(AF$4,Calendario!$A$3:$A$55,0),MATCH($I94,Calendario!$D$2:$H$2,0)),""),IF($K94=3,IF(AND((AD94=""),(AE94="")),INDEX(Calendario!$D$3:$H$55,MATCH(AF$4,Calendario!$A$3:$A$55,0),MATCH($I94,Calendario!$D$2:$H$2,0)),""),IF($K94=4,IF(AND((AC94=""),(AD94=""),(AE94="")),INDEX(Calendario!$D$3:$H$55,MATCH(AF$4,Calendario!$A$3:$A$55,0),MATCH($I94,Calendario!$D$2:$H$2,0)),""))))))))</f>
        <v>44692</v>
      </c>
      <c r="AG94" s="107">
        <f>IF(ISBLANK($I94),"",IF(OR(EXACT(($I94),PROPER(TEXT(AG93,"dddd"))),(EXACT(($I94),PROPER(TEXT(AG92,"dddd"))))),"",IF(EXACT(($I94),(PROPER(TEXT(AG$3,"dddd")))),"",IF($K94=1,INDEX(Calendario!$D$3:$H$55,MATCH(AG$4,Calendario!$A$3:$A$55,0),MATCH($I94,Calendario!$D$2:$H$2,0)),IF($K94=2,IF(AF94="",INDEX(Calendario!$D$3:$H$55,MATCH(AG$4,Calendario!$A$3:$A$55,0),MATCH($I94,Calendario!$D$2:$H$2,0)),""),IF($K94=3,IF(AND((AE94=""),(AF94="")),INDEX(Calendario!$D$3:$H$55,MATCH(AG$4,Calendario!$A$3:$A$55,0),MATCH($I94,Calendario!$D$2:$H$2,0)),""),IF($K94=4,IF(AND((AD94=""),(AE94=""),(AF94="")),INDEX(Calendario!$D$3:$H$55,MATCH(AG$4,Calendario!$A$3:$A$55,0),MATCH($I94,Calendario!$D$2:$H$2,0)),""))))))))</f>
        <v>44699</v>
      </c>
      <c r="AH94" s="107">
        <f>IF(ISBLANK($I94),"",IF(OR(EXACT(($I94),PROPER(TEXT(AH93,"dddd"))),(EXACT(($I94),PROPER(TEXT(AH92,"dddd"))))),"",IF(EXACT(($I94),(PROPER(TEXT(AH$3,"dddd")))),"",IF($K94=1,INDEX(Calendario!$D$3:$H$55,MATCH(AH$4,Calendario!$A$3:$A$55,0),MATCH($I94,Calendario!$D$2:$H$2,0)),IF($K94=2,IF(AG94="",INDEX(Calendario!$D$3:$H$55,MATCH(AH$4,Calendario!$A$3:$A$55,0),MATCH($I94,Calendario!$D$2:$H$2,0)),""),IF($K94=3,IF(AND((AF94=""),(AG94="")),INDEX(Calendario!$D$3:$H$55,MATCH(AH$4,Calendario!$A$3:$A$55,0),MATCH($I94,Calendario!$D$2:$H$2,0)),""),IF($K94=4,IF(AND((AE94=""),(AF94=""),(AG94="")),INDEX(Calendario!$D$3:$H$55,MATCH(AH$4,Calendario!$A$3:$A$55,0),MATCH($I94,Calendario!$D$2:$H$2,0)),""))))))))</f>
        <v>44706</v>
      </c>
      <c r="AI94" s="108">
        <f>IF(ISBLANK($I94),"",IF(OR(EXACT(($I94),PROPER(TEXT(AI93,"dddd"))),(EXACT(($I94),PROPER(TEXT(AI92,"dddd"))))),"",IF(EXACT(($I94),(PROPER(TEXT(AI$3,"dddd")))),"",IF($K94=1,INDEX(Calendario!$D$3:$H$55,MATCH(AI$4,Calendario!$A$3:$A$55,0),MATCH($I94,Calendario!$D$2:$H$2,0)),IF($K94=2,IF(AH94="",INDEX(Calendario!$D$3:$H$55,MATCH(AI$4,Calendario!$A$3:$A$55,0),MATCH($I94,Calendario!$D$2:$H$2,0)),""),IF($K94=3,IF(AND((AG94=""),(AH94="")),INDEX(Calendario!$D$3:$H$55,MATCH(AI$4,Calendario!$A$3:$A$55,0),MATCH($I94,Calendario!$D$2:$H$2,0)),""),IF($K94=4,IF(AND((AF94=""),(AG94=""),(AH94="")),INDEX(Calendario!$D$3:$H$55,MATCH(AI$4,Calendario!$A$3:$A$55,0),MATCH($I94,Calendario!$D$2:$H$2,0)),""))))))))</f>
        <v>44713</v>
      </c>
      <c r="AJ94" s="108">
        <f>IF(ISBLANK($I94),"",IF(OR(EXACT(($I94),PROPER(TEXT(AJ93,"dddd"))),(EXACT(($I94),PROPER(TEXT(AJ92,"dddd"))))),"",IF(EXACT(($I94),(PROPER(TEXT(AJ$3,"dddd")))),"",IF($K94=1,INDEX(Calendario!$D$3:$H$55,MATCH(AJ$4,Calendario!$A$3:$A$55,0),MATCH($I94,Calendario!$D$2:$H$2,0)),IF($K94=2,IF(AI94="",INDEX(Calendario!$D$3:$H$55,MATCH(AJ$4,Calendario!$A$3:$A$55,0),MATCH($I94,Calendario!$D$2:$H$2,0)),""),IF($K94=3,IF(AND((AH94=""),(AI94="")),INDEX(Calendario!$D$3:$H$55,MATCH(AJ$4,Calendario!$A$3:$A$55,0),MATCH($I94,Calendario!$D$2:$H$2,0)),""),IF($K94=4,IF(AND((AG94=""),(AH94=""),(AI94="")),INDEX(Calendario!$D$3:$H$55,MATCH(AJ$4,Calendario!$A$3:$A$55,0),MATCH($I94,Calendario!$D$2:$H$2,0)),""))))))))</f>
        <v>44720</v>
      </c>
      <c r="AK94" s="108">
        <f>IF(ISBLANK($I94),"",IF(OR(EXACT(($I94),PROPER(TEXT(AK93,"dddd"))),(EXACT(($I94),PROPER(TEXT(AK92,"dddd"))))),"",IF(EXACT(($I94),(PROPER(TEXT(AK$3,"dddd")))),"",IF($K94=1,INDEX(Calendario!$D$3:$H$55,MATCH(AK$4,Calendario!$A$3:$A$55,0),MATCH($I94,Calendario!$D$2:$H$2,0)),IF($K94=2,IF(AJ94="",INDEX(Calendario!$D$3:$H$55,MATCH(AK$4,Calendario!$A$3:$A$55,0),MATCH($I94,Calendario!$D$2:$H$2,0)),""),IF($K94=3,IF(AND((AI94=""),(AJ94="")),INDEX(Calendario!$D$3:$H$55,MATCH(AK$4,Calendario!$A$3:$A$55,0),MATCH($I94,Calendario!$D$2:$H$2,0)),""),IF($K94=4,IF(AND((AH94=""),(AI94=""),(AJ94="")),INDEX(Calendario!$D$3:$H$55,MATCH(AK$4,Calendario!$A$3:$A$55,0),MATCH($I94,Calendario!$D$2:$H$2,0)),""))))))))</f>
        <v>44727</v>
      </c>
      <c r="AL94" s="108">
        <f>IF(ISBLANK($I94),"",IF(OR(EXACT(($I94),PROPER(TEXT(AL93,"dddd"))),(EXACT(($I94),PROPER(TEXT(AL92,"dddd"))))),"",IF(EXACT(($I94),(PROPER(TEXT(AL$3,"dddd")))),"",IF($K94=1,INDEX(Calendario!$D$3:$H$55,MATCH(AL$4,Calendario!$A$3:$A$55,0),MATCH($I94,Calendario!$D$2:$H$2,0)),IF($K94=2,IF(AK94="",INDEX(Calendario!$D$3:$H$55,MATCH(AL$4,Calendario!$A$3:$A$55,0),MATCH($I94,Calendario!$D$2:$H$2,0)),""),IF($K94=3,IF(AND((AJ94=""),(AK94="")),INDEX(Calendario!$D$3:$H$55,MATCH(AL$4,Calendario!$A$3:$A$55,0),MATCH($I94,Calendario!$D$2:$H$2,0)),""),IF($K94=4,IF(AND((AI94=""),(AJ94=""),(AK94="")),INDEX(Calendario!$D$3:$H$55,MATCH(AL$4,Calendario!$A$3:$A$55,0),MATCH($I94,Calendario!$D$2:$H$2,0)),""))))))))</f>
        <v>44734</v>
      </c>
      <c r="AM94" s="108">
        <f>IF(ISBLANK($I94),"",IF(OR(EXACT(($I94),PROPER(TEXT(AM93,"dddd"))),(EXACT(($I94),PROPER(TEXT(AM92,"dddd"))))),"",IF(EXACT(($I94),(PROPER(TEXT(AM$3,"dddd")))),"",IF($K94=1,INDEX(Calendario!$D$3:$H$55,MATCH(AM$4,Calendario!$A$3:$A$55,0),MATCH($I94,Calendario!$D$2:$H$2,0)),IF($K94=2,IF(AL94="",INDEX(Calendario!$D$3:$H$55,MATCH(AM$4,Calendario!$A$3:$A$55,0),MATCH($I94,Calendario!$D$2:$H$2,0)),""),IF($K94=3,IF(AND((AK94=""),(AL94="")),INDEX(Calendario!$D$3:$H$55,MATCH(AM$4,Calendario!$A$3:$A$55,0),MATCH($I94,Calendario!$D$2:$H$2,0)),""),IF($K94=4,IF(AND((AJ94=""),(AK94=""),(AL94="")),INDEX(Calendario!$D$3:$H$55,MATCH(AM$4,Calendario!$A$3:$A$55,0),MATCH($I94,Calendario!$D$2:$H$2,0)),""))))))))</f>
        <v>44741</v>
      </c>
      <c r="AN94" s="107">
        <f>IF(ISBLANK($I94),"",IF(OR(EXACT(($I94),PROPER(TEXT(AN93,"dddd"))),(EXACT(($I94),PROPER(TEXT(AN92,"dddd"))))),"",IF(EXACT(($I94),(PROPER(TEXT(AN$3,"dddd")))),"",IF($K94=1,INDEX(Calendario!$D$3:$H$55,MATCH(AN$4,Calendario!$A$3:$A$55,0),MATCH($I94,Calendario!$D$2:$H$2,0)),IF($K94=2,IF(AM94="",INDEX(Calendario!$D$3:$H$55,MATCH(AN$4,Calendario!$A$3:$A$55,0),MATCH($I94,Calendario!$D$2:$H$2,0)),""),IF($K94=3,IF(AND((AL94=""),(AM94="")),INDEX(Calendario!$D$3:$H$55,MATCH(AN$4,Calendario!$A$3:$A$55,0),MATCH($I94,Calendario!$D$2:$H$2,0)),""),IF($K94=4,IF(AND((AK94=""),(AL94=""),(AM94="")),INDEX(Calendario!$D$3:$H$55,MATCH(AN$4,Calendario!$A$3:$A$55,0),MATCH($I94,Calendario!$D$2:$H$2,0)),""))))))))</f>
        <v>44748</v>
      </c>
      <c r="AO94" s="107">
        <f>IF(ISBLANK($I94),"",IF(OR(EXACT(($I94),PROPER(TEXT(AO93,"dddd"))),(EXACT(($I94),PROPER(TEXT(AO92,"dddd"))))),"",IF(EXACT(($I94),(PROPER(TEXT(AO$3,"dddd")))),"",IF($K94=1,INDEX(Calendario!$D$3:$H$55,MATCH(AO$4,Calendario!$A$3:$A$55,0),MATCH($I94,Calendario!$D$2:$H$2,0)),IF($K94=2,IF(AN94="",INDEX(Calendario!$D$3:$H$55,MATCH(AO$4,Calendario!$A$3:$A$55,0),MATCH($I94,Calendario!$D$2:$H$2,0)),""),IF($K94=3,IF(AND((AM94=""),(AN94="")),INDEX(Calendario!$D$3:$H$55,MATCH(AO$4,Calendario!$A$3:$A$55,0),MATCH($I94,Calendario!$D$2:$H$2,0)),""),IF($K94=4,IF(AND((AL94=""),(AM94=""),(AN94="")),INDEX(Calendario!$D$3:$H$55,MATCH(AO$4,Calendario!$A$3:$A$55,0),MATCH($I94,Calendario!$D$2:$H$2,0)),""))))))))</f>
        <v>44755</v>
      </c>
      <c r="AP94" s="107" t="str">
        <f>IF(ISBLANK($I94),"",IF(OR(EXACT(($I94),PROPER(TEXT(AP93,"dddd"))),(EXACT(($I94),PROPER(TEXT(AP92,"dddd"))))),"",IF(EXACT(($I94),(PROPER(TEXT(AP$3,"dddd")))),"",IF($K94=1,INDEX(Calendario!$D$3:$H$55,MATCH(AP$4,Calendario!$A$3:$A$55,0),MATCH($I94,Calendario!$D$2:$H$2,0)),IF($K94=2,IF(AO94="",INDEX(Calendario!$D$3:$H$55,MATCH(AP$4,Calendario!$A$3:$A$55,0),MATCH($I94,Calendario!$D$2:$H$2,0)),""),IF($K94=3,IF(AND((AN94=""),(AO94="")),INDEX(Calendario!$D$3:$H$55,MATCH(AP$4,Calendario!$A$3:$A$55,0),MATCH($I94,Calendario!$D$2:$H$2,0)),""),IF($K94=4,IF(AND((AM94=""),(AN94=""),(AO94="")),INDEX(Calendario!$D$3:$H$55,MATCH(AP$4,Calendario!$A$3:$A$55,0),MATCH($I94,Calendario!$D$2:$H$2,0)),""))))))))</f>
        <v/>
      </c>
      <c r="AQ94" s="107">
        <f>IF(ISBLANK($I94),"",IF(OR(EXACT(($I94),PROPER(TEXT(AQ93,"dddd"))),(EXACT(($I94),PROPER(TEXT(AQ92,"dddd"))))),"",IF(EXACT(($I94),(PROPER(TEXT(AQ$3,"dddd")))),"",IF($K94=1,INDEX(Calendario!$D$3:$H$55,MATCH(AQ$4,Calendario!$A$3:$A$55,0),MATCH($I94,Calendario!$D$2:$H$2,0)),IF($K94=2,IF(AP94="",INDEX(Calendario!$D$3:$H$55,MATCH(AQ$4,Calendario!$A$3:$A$55,0),MATCH($I94,Calendario!$D$2:$H$2,0)),""),IF($K94=3,IF(AND((AO94=""),(AP94="")),INDEX(Calendario!$D$3:$H$55,MATCH(AQ$4,Calendario!$A$3:$A$55,0),MATCH($I94,Calendario!$D$2:$H$2,0)),""),IF($K94=4,IF(AND((AN94=""),(AO94=""),(AP94="")),INDEX(Calendario!$D$3:$H$55,MATCH(AQ$4,Calendario!$A$3:$A$55,0),MATCH($I94,Calendario!$D$2:$H$2,0)),""))))))))</f>
        <v>44769</v>
      </c>
      <c r="AR94" s="108">
        <f>IF(ISBLANK($I94),"",IF(OR(EXACT(($I94),PROPER(TEXT(AR93,"dddd"))),(EXACT(($I94),PROPER(TEXT(AR92,"dddd"))))),"",IF(EXACT(($I94),(PROPER(TEXT(AR$3,"dddd")))),"",IF($K94=1,INDEX(Calendario!$D$3:$H$55,MATCH(AR$4,Calendario!$A$3:$A$55,0),MATCH($I94,Calendario!$D$2:$H$2,0)),IF($K94=2,IF(AQ94="",INDEX(Calendario!$D$3:$H$55,MATCH(AR$4,Calendario!$A$3:$A$55,0),MATCH($I94,Calendario!$D$2:$H$2,0)),""),IF($K94=3,IF(AND((AP94=""),(AQ94="")),INDEX(Calendario!$D$3:$H$55,MATCH(AR$4,Calendario!$A$3:$A$55,0),MATCH($I94,Calendario!$D$2:$H$2,0)),""),IF($K94=4,IF(AND((AO94=""),(AP94=""),(AQ94="")),INDEX(Calendario!$D$3:$H$55,MATCH(AR$4,Calendario!$A$3:$A$55,0),MATCH($I94,Calendario!$D$2:$H$2,0)),""))))))))</f>
        <v>44776</v>
      </c>
      <c r="AS94" s="108">
        <f>IF(ISBLANK($I94),"",IF(OR(EXACT(($I94),PROPER(TEXT(AS93,"dddd"))),(EXACT(($I94),PROPER(TEXT(AS92,"dddd"))))),"",IF(EXACT(($I94),(PROPER(TEXT(AS$3,"dddd")))),"",IF($K94=1,INDEX(Calendario!$D$3:$H$55,MATCH(AS$4,Calendario!$A$3:$A$55,0),MATCH($I94,Calendario!$D$2:$H$2,0)),IF($K94=2,IF(AR94="",INDEX(Calendario!$D$3:$H$55,MATCH(AS$4,Calendario!$A$3:$A$55,0),MATCH($I94,Calendario!$D$2:$H$2,0)),""),IF($K94=3,IF(AND((AQ94=""),(AR94="")),INDEX(Calendario!$D$3:$H$55,MATCH(AS$4,Calendario!$A$3:$A$55,0),MATCH($I94,Calendario!$D$2:$H$2,0)),""),IF($K94=4,IF(AND((AP94=""),(AQ94=""),(AR94="")),INDEX(Calendario!$D$3:$H$55,MATCH(AS$4,Calendario!$A$3:$A$55,0),MATCH($I94,Calendario!$D$2:$H$2,0)),""))))))))</f>
        <v>44783</v>
      </c>
      <c r="AT94" s="108">
        <f>IF(ISBLANK($I94),"",IF(OR(EXACT(($I94),PROPER(TEXT(AT93,"dddd"))),(EXACT(($I94),PROPER(TEXT(AT92,"dddd"))))),"",IF(EXACT(($I94),(PROPER(TEXT(AT$3,"dddd")))),"",IF($K94=1,INDEX(Calendario!$D$3:$H$55,MATCH(AT$4,Calendario!$A$3:$A$55,0),MATCH($I94,Calendario!$D$2:$H$2,0)),IF($K94=2,IF(AS94="",INDEX(Calendario!$D$3:$H$55,MATCH(AT$4,Calendario!$A$3:$A$55,0),MATCH($I94,Calendario!$D$2:$H$2,0)),""),IF($K94=3,IF(AND((AR94=""),(AS94="")),INDEX(Calendario!$D$3:$H$55,MATCH(AT$4,Calendario!$A$3:$A$55,0),MATCH($I94,Calendario!$D$2:$H$2,0)),""),IF($K94=4,IF(AND((AQ94=""),(AR94=""),(AS94="")),INDEX(Calendario!$D$3:$H$55,MATCH(AT$4,Calendario!$A$3:$A$55,0),MATCH($I94,Calendario!$D$2:$H$2,0)),""))))))))</f>
        <v>44790</v>
      </c>
      <c r="AU94" s="108">
        <f>IF(ISBLANK($I94),"",IF(OR(EXACT(($I94),PROPER(TEXT(AU93,"dddd"))),(EXACT(($I94),PROPER(TEXT(AU92,"dddd"))))),"",IF(EXACT(($I94),(PROPER(TEXT(AU$3,"dddd")))),"",IF($K94=1,INDEX(Calendario!$D$3:$H$55,MATCH(AU$4,Calendario!$A$3:$A$55,0),MATCH($I94,Calendario!$D$2:$H$2,0)),IF($K94=2,IF(AT94="",INDEX(Calendario!$D$3:$H$55,MATCH(AU$4,Calendario!$A$3:$A$55,0),MATCH($I94,Calendario!$D$2:$H$2,0)),""),IF($K94=3,IF(AND((AS94=""),(AT94="")),INDEX(Calendario!$D$3:$H$55,MATCH(AU$4,Calendario!$A$3:$A$55,0),MATCH($I94,Calendario!$D$2:$H$2,0)),""),IF($K94=4,IF(AND((AR94=""),(AS94=""),(AT94="")),INDEX(Calendario!$D$3:$H$55,MATCH(AU$4,Calendario!$A$3:$A$55,0),MATCH($I94,Calendario!$D$2:$H$2,0)),""))))))))</f>
        <v>44797</v>
      </c>
      <c r="AV94" s="107">
        <f>IF(ISBLANK($I94),"",IF(OR(EXACT(($I94),PROPER(TEXT(AV93,"dddd"))),(EXACT(($I94),PROPER(TEXT(AV92,"dddd"))))),"",IF(EXACT(($I94),(PROPER(TEXT(AV$3,"dddd")))),"",IF($K94=1,INDEX(Calendario!$D$3:$H$55,MATCH(AV$4,Calendario!$A$3:$A$55,0),MATCH($I94,Calendario!$D$2:$H$2,0)),IF($K94=2,IF(AU94="",INDEX(Calendario!$D$3:$H$55,MATCH(AV$4,Calendario!$A$3:$A$55,0),MATCH($I94,Calendario!$D$2:$H$2,0)),""),IF($K94=3,IF(AND((AT94=""),(AU94="")),INDEX(Calendario!$D$3:$H$55,MATCH(AV$4,Calendario!$A$3:$A$55,0),MATCH($I94,Calendario!$D$2:$H$2,0)),""),IF($K94=4,IF(AND((AS94=""),(AT94=""),(AU94="")),INDEX(Calendario!$D$3:$H$55,MATCH(AV$4,Calendario!$A$3:$A$55,0),MATCH($I94,Calendario!$D$2:$H$2,0)),""))))))))</f>
        <v>44804</v>
      </c>
      <c r="AW94" s="107">
        <f>IF(ISBLANK($I94),"",IF(OR(EXACT(($I94),PROPER(TEXT(AW93,"dddd"))),(EXACT(($I94),PROPER(TEXT(AW92,"dddd"))))),"",IF(EXACT(($I94),(PROPER(TEXT(AW$3,"dddd")))),"",IF($K94=1,INDEX(Calendario!$D$3:$H$55,MATCH(AW$4,Calendario!$A$3:$A$55,0),MATCH($I94,Calendario!$D$2:$H$2,0)),IF($K94=2,IF(AV94="",INDEX(Calendario!$D$3:$H$55,MATCH(AW$4,Calendario!$A$3:$A$55,0),MATCH($I94,Calendario!$D$2:$H$2,0)),""),IF($K94=3,IF(AND((AU94=""),(AV94="")),INDEX(Calendario!$D$3:$H$55,MATCH(AW$4,Calendario!$A$3:$A$55,0),MATCH($I94,Calendario!$D$2:$H$2,0)),""),IF($K94=4,IF(AND((AT94=""),(AU94=""),(AV94="")),INDEX(Calendario!$D$3:$H$55,MATCH(AW$4,Calendario!$A$3:$A$55,0),MATCH($I94,Calendario!$D$2:$H$2,0)),""))))))))</f>
        <v>44811</v>
      </c>
      <c r="AX94" s="107">
        <f>IF(ISBLANK($I94),"",IF(OR(EXACT(($I94),PROPER(TEXT(AX93,"dddd"))),(EXACT(($I94),PROPER(TEXT(AX92,"dddd"))))),"",IF(EXACT(($I94),(PROPER(TEXT(AX$3,"dddd")))),"",IF($K94=1,INDEX(Calendario!$D$3:$H$55,MATCH(AX$4,Calendario!$A$3:$A$55,0),MATCH($I94,Calendario!$D$2:$H$2,0)),IF($K94=2,IF(AW94="",INDEX(Calendario!$D$3:$H$55,MATCH(AX$4,Calendario!$A$3:$A$55,0),MATCH($I94,Calendario!$D$2:$H$2,0)),""),IF($K94=3,IF(AND((AV94=""),(AW94="")),INDEX(Calendario!$D$3:$H$55,MATCH(AX$4,Calendario!$A$3:$A$55,0),MATCH($I94,Calendario!$D$2:$H$2,0)),""),IF($K94=4,IF(AND((AU94=""),(AV94=""),(AW94="")),INDEX(Calendario!$D$3:$H$55,MATCH(AX$4,Calendario!$A$3:$A$55,0),MATCH($I94,Calendario!$D$2:$H$2,0)),""))))))))</f>
        <v>44818</v>
      </c>
      <c r="AY94" s="107">
        <f>IF(ISBLANK($I94),"",IF(OR(EXACT(($I94),PROPER(TEXT(AY93,"dddd"))),(EXACT(($I94),PROPER(TEXT(AY92,"dddd"))))),"",IF(EXACT(($I94),(PROPER(TEXT(AY$3,"dddd")))),"",IF($K94=1,INDEX(Calendario!$D$3:$H$55,MATCH(AY$4,Calendario!$A$3:$A$55,0),MATCH($I94,Calendario!$D$2:$H$2,0)),IF($K94=2,IF(AX94="",INDEX(Calendario!$D$3:$H$55,MATCH(AY$4,Calendario!$A$3:$A$55,0),MATCH($I94,Calendario!$D$2:$H$2,0)),""),IF($K94=3,IF(AND((AW94=""),(AX94="")),INDEX(Calendario!$D$3:$H$55,MATCH(AY$4,Calendario!$A$3:$A$55,0),MATCH($I94,Calendario!$D$2:$H$2,0)),""),IF($K94=4,IF(AND((AV94=""),(AW94=""),(AX94="")),INDEX(Calendario!$D$3:$H$55,MATCH(AY$4,Calendario!$A$3:$A$55,0),MATCH($I94,Calendario!$D$2:$H$2,0)),""))))))))</f>
        <v>44825</v>
      </c>
      <c r="AZ94" s="107">
        <f>IF(ISBLANK($I94),"",IF(OR(EXACT(($I94),PROPER(TEXT(AZ93,"dddd"))),(EXACT(($I94),PROPER(TEXT(AZ92,"dddd"))))),"",IF(EXACT(($I94),(PROPER(TEXT(AZ$3,"dddd")))),"",IF($K94=1,INDEX(Calendario!$D$3:$H$55,MATCH(AZ$4,Calendario!$A$3:$A$55,0),MATCH($I94,Calendario!$D$2:$H$2,0)),IF($K94=2,IF(AY94="",INDEX(Calendario!$D$3:$H$55,MATCH(AZ$4,Calendario!$A$3:$A$55,0),MATCH($I94,Calendario!$D$2:$H$2,0)),""),IF($K94=3,IF(AND((AX94=""),(AY94="")),INDEX(Calendario!$D$3:$H$55,MATCH(AZ$4,Calendario!$A$3:$A$55,0),MATCH($I94,Calendario!$D$2:$H$2,0)),""),IF($K94=4,IF(AND((AW94=""),(AX94=""),(AY94="")),INDEX(Calendario!$D$3:$H$55,MATCH(AZ$4,Calendario!$A$3:$A$55,0),MATCH($I94,Calendario!$D$2:$H$2,0)),""))))))))</f>
        <v>44832</v>
      </c>
      <c r="BA94" s="108">
        <f>IF(ISBLANK($I94),"",IF(OR(EXACT(($I94),PROPER(TEXT(BA93,"dddd"))),(EXACT(($I94),PROPER(TEXT(BA92,"dddd"))))),"",IF(EXACT(($I94),(PROPER(TEXT(BA$3,"dddd")))),"",IF($K94=1,INDEX(Calendario!$D$3:$H$55,MATCH(BA$4,Calendario!$A$3:$A$55,0),MATCH($I94,Calendario!$D$2:$H$2,0)),IF($K94=2,IF(AZ94="",INDEX(Calendario!$D$3:$H$55,MATCH(BA$4,Calendario!$A$3:$A$55,0),MATCH($I94,Calendario!$D$2:$H$2,0)),""),IF($K94=3,IF(AND((AY94=""),(AZ94="")),INDEX(Calendario!$D$3:$H$55,MATCH(BA$4,Calendario!$A$3:$A$55,0),MATCH($I94,Calendario!$D$2:$H$2,0)),""),IF($K94=4,IF(AND((AX94=""),(AY94=""),(AZ94="")),INDEX(Calendario!$D$3:$H$55,MATCH(BA$4,Calendario!$A$3:$A$55,0),MATCH($I94,Calendario!$D$2:$H$2,0)),""))))))))</f>
        <v>44839</v>
      </c>
      <c r="BB94" s="108">
        <f>IF(ISBLANK($I94),"",IF(OR(EXACT(($I94),PROPER(TEXT(BB93,"dddd"))),(EXACT(($I94),PROPER(TEXT(BB92,"dddd"))))),"",IF(EXACT(($I94),(PROPER(TEXT(BB$3,"dddd")))),"",IF($K94=1,INDEX(Calendario!$D$3:$H$55,MATCH(BB$4,Calendario!$A$3:$A$55,0),MATCH($I94,Calendario!$D$2:$H$2,0)),IF($K94=2,IF(BA94="",INDEX(Calendario!$D$3:$H$55,MATCH(BB$4,Calendario!$A$3:$A$55,0),MATCH($I94,Calendario!$D$2:$H$2,0)),""),IF($K94=3,IF(AND((AZ94=""),(BA94="")),INDEX(Calendario!$D$3:$H$55,MATCH(BB$4,Calendario!$A$3:$A$55,0),MATCH($I94,Calendario!$D$2:$H$2,0)),""),IF($K94=4,IF(AND((AY94=""),(AZ94=""),(BA94="")),INDEX(Calendario!$D$3:$H$55,MATCH(BB$4,Calendario!$A$3:$A$55,0),MATCH($I94,Calendario!$D$2:$H$2,0)),""))))))))</f>
        <v>44846</v>
      </c>
      <c r="BC94" s="108">
        <f>IF(ISBLANK($I94),"",IF(OR(EXACT(($I94),PROPER(TEXT(BC93,"dddd"))),(EXACT(($I94),PROPER(TEXT(BC92,"dddd"))))),"",IF(EXACT(($I94),(PROPER(TEXT(BC$3,"dddd")))),"",IF($K94=1,INDEX(Calendario!$D$3:$H$55,MATCH(BC$4,Calendario!$A$3:$A$55,0),MATCH($I94,Calendario!$D$2:$H$2,0)),IF($K94=2,IF(BB94="",INDEX(Calendario!$D$3:$H$55,MATCH(BC$4,Calendario!$A$3:$A$55,0),MATCH($I94,Calendario!$D$2:$H$2,0)),""),IF($K94=3,IF(AND((BA94=""),(BB94="")),INDEX(Calendario!$D$3:$H$55,MATCH(BC$4,Calendario!$A$3:$A$55,0),MATCH($I94,Calendario!$D$2:$H$2,0)),""),IF($K94=4,IF(AND((AZ94=""),(BA94=""),(BB94="")),INDEX(Calendario!$D$3:$H$55,MATCH(BC$4,Calendario!$A$3:$A$55,0),MATCH($I94,Calendario!$D$2:$H$2,0)),""))))))))</f>
        <v>44853</v>
      </c>
      <c r="BD94" s="108">
        <f>IF(ISBLANK($I94),"",IF(OR(EXACT(($I94),PROPER(TEXT(BD93,"dddd"))),(EXACT(($I94),PROPER(TEXT(BD92,"dddd"))))),"",IF(EXACT(($I94),(PROPER(TEXT(BD$3,"dddd")))),"",IF($K94=1,INDEX(Calendario!$D$3:$H$55,MATCH(BD$4,Calendario!$A$3:$A$55,0),MATCH($I94,Calendario!$D$2:$H$2,0)),IF($K94=2,IF(BC94="",INDEX(Calendario!$D$3:$H$55,MATCH(BD$4,Calendario!$A$3:$A$55,0),MATCH($I94,Calendario!$D$2:$H$2,0)),""),IF($K94=3,IF(AND((BB94=""),(BC94="")),INDEX(Calendario!$D$3:$H$55,MATCH(BD$4,Calendario!$A$3:$A$55,0),MATCH($I94,Calendario!$D$2:$H$2,0)),""),IF($K94=4,IF(AND((BA94=""),(BB94=""),(BC94="")),INDEX(Calendario!$D$3:$H$55,MATCH(BD$4,Calendario!$A$3:$A$55,0),MATCH($I94,Calendario!$D$2:$H$2,0)),""))))))))</f>
        <v>44860</v>
      </c>
      <c r="BE94" s="107">
        <f>IF(ISBLANK($I94),"",IF(OR(EXACT(($I94),PROPER(TEXT(BE93,"dddd"))),(EXACT(($I94),PROPER(TEXT(BE92,"dddd"))))),"",IF(EXACT(($I94),(PROPER(TEXT(BE$3,"dddd")))),"",IF($K94=1,INDEX(Calendario!$D$3:$H$55,MATCH(BE$4,Calendario!$A$3:$A$55,0),MATCH($I94,Calendario!$D$2:$H$2,0)),IF($K94=2,IF(BD94="",INDEX(Calendario!$D$3:$H$55,MATCH(BE$4,Calendario!$A$3:$A$55,0),MATCH($I94,Calendario!$D$2:$H$2,0)),""),IF($K94=3,IF(AND((BC94=""),(BD94="")),INDEX(Calendario!$D$3:$H$55,MATCH(BE$4,Calendario!$A$3:$A$55,0),MATCH($I94,Calendario!$D$2:$H$2,0)),""),IF($K94=4,IF(AND((BB94=""),(BC94=""),(BD94="")),INDEX(Calendario!$D$3:$H$55,MATCH(BE$4,Calendario!$A$3:$A$55,0),MATCH($I94,Calendario!$D$2:$H$2,0)),""))))))))</f>
        <v>44867</v>
      </c>
      <c r="BF94" s="107">
        <f>IF(ISBLANK($I94),"",IF(OR(EXACT(($I94),PROPER(TEXT(BF93,"dddd"))),(EXACT(($I94),PROPER(TEXT(BF92,"dddd"))))),"",IF(EXACT(($I94),(PROPER(TEXT(BF$3,"dddd")))),"",IF($K94=1,INDEX(Calendario!$D$3:$H$55,MATCH(BF$4,Calendario!$A$3:$A$55,0),MATCH($I94,Calendario!$D$2:$H$2,0)),IF($K94=2,IF(BE94="",INDEX(Calendario!$D$3:$H$55,MATCH(BF$4,Calendario!$A$3:$A$55,0),MATCH($I94,Calendario!$D$2:$H$2,0)),""),IF($K94=3,IF(AND((BD94=""),(BE94="")),INDEX(Calendario!$D$3:$H$55,MATCH(BF$4,Calendario!$A$3:$A$55,0),MATCH($I94,Calendario!$D$2:$H$2,0)),""),IF($K94=4,IF(AND((BC94=""),(BD94=""),(BE94="")),INDEX(Calendario!$D$3:$H$55,MATCH(BF$4,Calendario!$A$3:$A$55,0),MATCH($I94,Calendario!$D$2:$H$2,0)),""))))))))</f>
        <v>44874</v>
      </c>
      <c r="BG94" s="107">
        <f>IF(ISBLANK($I94),"",IF(OR(EXACT(($I94),PROPER(TEXT(BG93,"dddd"))),(EXACT(($I94),PROPER(TEXT(BG92,"dddd"))))),"",IF(EXACT(($I94),(PROPER(TEXT(BG$3,"dddd")))),"",IF($K94=1,INDEX(Calendario!$D$3:$H$55,MATCH(BG$4,Calendario!$A$3:$A$55,0),MATCH($I94,Calendario!$D$2:$H$2,0)),IF($K94=2,IF(BF94="",INDEX(Calendario!$D$3:$H$55,MATCH(BG$4,Calendario!$A$3:$A$55,0),MATCH($I94,Calendario!$D$2:$H$2,0)),""),IF($K94=3,IF(AND((BE94=""),(BF94="")),INDEX(Calendario!$D$3:$H$55,MATCH(BG$4,Calendario!$A$3:$A$55,0),MATCH($I94,Calendario!$D$2:$H$2,0)),""),IF($K94=4,IF(AND((BD94=""),(BE94=""),(BF94="")),INDEX(Calendario!$D$3:$H$55,MATCH(BG$4,Calendario!$A$3:$A$55,0),MATCH($I94,Calendario!$D$2:$H$2,0)),""))))))))</f>
        <v>44881</v>
      </c>
      <c r="BH94" s="107">
        <f>IF(ISBLANK($I94),"",IF(OR(EXACT(($I94),PROPER(TEXT(BH93,"dddd"))),(EXACT(($I94),PROPER(TEXT(BH92,"dddd"))))),"",IF(EXACT(($I94),(PROPER(TEXT(BH$3,"dddd")))),"",IF($K94=1,INDEX(Calendario!$D$3:$H$55,MATCH(BH$4,Calendario!$A$3:$A$55,0),MATCH($I94,Calendario!$D$2:$H$2,0)),IF($K94=2,IF(BG94="",INDEX(Calendario!$D$3:$H$55,MATCH(BH$4,Calendario!$A$3:$A$55,0),MATCH($I94,Calendario!$D$2:$H$2,0)),""),IF($K94=3,IF(AND((BF94=""),(BG94="")),INDEX(Calendario!$D$3:$H$55,MATCH(BH$4,Calendario!$A$3:$A$55,0),MATCH($I94,Calendario!$D$2:$H$2,0)),""),IF($K94=4,IF(AND((BE94=""),(BF94=""),(BG94="")),INDEX(Calendario!$D$3:$H$55,MATCH(BH$4,Calendario!$A$3:$A$55,0),MATCH($I94,Calendario!$D$2:$H$2,0)),""))))))))</f>
        <v>44888</v>
      </c>
      <c r="BI94" s="108">
        <f>IF(ISBLANK($I94),"",IF(OR(EXACT(($I94),PROPER(TEXT(BI93,"dddd"))),(EXACT(($I94),PROPER(TEXT(BI92,"dddd"))))),"",IF(EXACT(($I94),(PROPER(TEXT(BI$3,"dddd")))),"",IF($K94=1,INDEX(Calendario!$D$3:$H$55,MATCH(BI$4,Calendario!$A$3:$A$55,0),MATCH($I94,Calendario!$D$2:$H$2,0)),IF($K94=2,IF(BH94="",INDEX(Calendario!$D$3:$H$55,MATCH(BI$4,Calendario!$A$3:$A$55,0),MATCH($I94,Calendario!$D$2:$H$2,0)),""),IF($K94=3,IF(AND((BG94=""),(BH94="")),INDEX(Calendario!$D$3:$H$55,MATCH(BI$4,Calendario!$A$3:$A$55,0),MATCH($I94,Calendario!$D$2:$H$2,0)),""),IF($K94=4,IF(AND((BF94=""),(BG94=""),(BH94="")),INDEX(Calendario!$D$3:$H$55,MATCH(BI$4,Calendario!$A$3:$A$55,0),MATCH($I94,Calendario!$D$2:$H$2,0)),""))))))))</f>
        <v>44895</v>
      </c>
      <c r="BJ94" s="108">
        <f>IF(ISBLANK($I94),"",IF(OR(EXACT(($I94),PROPER(TEXT(BJ93,"dddd"))),(EXACT(($I94),PROPER(TEXT(BJ92,"dddd"))))),"",IF(EXACT(($I94),(PROPER(TEXT(BJ$3,"dddd")))),"",IF($K94=1,INDEX(Calendario!$D$3:$H$55,MATCH(BJ$4,Calendario!$A$3:$A$55,0),MATCH($I94,Calendario!$D$2:$H$2,0)),IF($K94=2,IF(BI94="",INDEX(Calendario!$D$3:$H$55,MATCH(BJ$4,Calendario!$A$3:$A$55,0),MATCH($I94,Calendario!$D$2:$H$2,0)),""),IF($K94=3,IF(AND((BH94=""),(BI94="")),INDEX(Calendario!$D$3:$H$55,MATCH(BJ$4,Calendario!$A$3:$A$55,0),MATCH($I94,Calendario!$D$2:$H$2,0)),""),IF($K94=4,IF(AND((BG94=""),(BH94=""),(BI94="")),INDEX(Calendario!$D$3:$H$55,MATCH(BJ$4,Calendario!$A$3:$A$55,0),MATCH($I94,Calendario!$D$2:$H$2,0)),""))))))))</f>
        <v>44902</v>
      </c>
      <c r="BK94" s="108">
        <f>IF(ISBLANK($I94),"",IF(OR(EXACT(($I94),PROPER(TEXT(BK93,"dddd"))),(EXACT(($I94),PROPER(TEXT(BK92,"dddd"))))),"",IF(EXACT(($I94),(PROPER(TEXT(BK$3,"dddd")))),"",IF($K94=1,INDEX(Calendario!$D$3:$H$55,MATCH(BK$4,Calendario!$A$3:$A$55,0),MATCH($I94,Calendario!$D$2:$H$2,0)),IF($K94=2,IF(BJ94="",INDEX(Calendario!$D$3:$H$55,MATCH(BK$4,Calendario!$A$3:$A$55,0),MATCH($I94,Calendario!$D$2:$H$2,0)),""),IF($K94=3,IF(AND((BI94=""),(BJ94="")),INDEX(Calendario!$D$3:$H$55,MATCH(BK$4,Calendario!$A$3:$A$55,0),MATCH($I94,Calendario!$D$2:$H$2,0)),""),IF($K94=4,IF(AND((BH94=""),(BI94=""),(BJ94="")),INDEX(Calendario!$D$3:$H$55,MATCH(BK$4,Calendario!$A$3:$A$55,0),MATCH($I94,Calendario!$D$2:$H$2,0)),""))))))))</f>
        <v>44909</v>
      </c>
      <c r="BL94" s="108">
        <f>IF(ISBLANK($I94),"",IF(OR(EXACT(($I94),PROPER(TEXT(BL93,"dddd"))),(EXACT(($I94),PROPER(TEXT(BL92,"dddd"))))),"",IF(EXACT(($I94),(PROPER(TEXT(BL$3,"dddd")))),"",IF($K94=1,INDEX(Calendario!$D$3:$H$55,MATCH(BL$4,Calendario!$A$3:$A$55,0),MATCH($I94,Calendario!$D$2:$H$2,0)),IF($K94=2,IF(BK94="",INDEX(Calendario!$D$3:$H$55,MATCH(BL$4,Calendario!$A$3:$A$55,0),MATCH($I94,Calendario!$D$2:$H$2,0)),""),IF($K94=3,IF(AND((BJ94=""),(BK94="")),INDEX(Calendario!$D$3:$H$55,MATCH(BL$4,Calendario!$A$3:$A$55,0),MATCH($I94,Calendario!$D$2:$H$2,0)),""),IF($K94=4,IF(AND((BI94=""),(BJ94=""),(BK94="")),INDEX(Calendario!$D$3:$H$55,MATCH(BL$4,Calendario!$A$3:$A$55,0),MATCH($I94,Calendario!$D$2:$H$2,0)),""))))))))</f>
        <v>44916</v>
      </c>
      <c r="BM94" s="108">
        <f>IF(ISBLANK($I94),"",IF(OR(EXACT(($I94),PROPER(TEXT(BM93,"dddd"))),(EXACT(($I94),PROPER(TEXT(BM92,"dddd"))))),"",IF(EXACT(($I94),(PROPER(TEXT(BM$3,"dddd")))),"",IF($K94=1,INDEX(Calendario!$D$3:$H$55,MATCH(BM$4,Calendario!$A$3:$A$55,0),MATCH($I94,Calendario!$D$2:$H$2,0)),IF($K94=2,IF(BL94="",INDEX(Calendario!$D$3:$H$55,MATCH(BM$4,Calendario!$A$3:$A$55,0),MATCH($I94,Calendario!$D$2:$H$2,0)),""),IF($K94=3,IF(AND((BK94=""),(BL94="")),INDEX(Calendario!$D$3:$H$55,MATCH(BM$4,Calendario!$A$3:$A$55,0),MATCH($I94,Calendario!$D$2:$H$2,0)),""),IF($K94=4,IF(AND((BJ94=""),(BK94=""),(BL94="")),INDEX(Calendario!$D$3:$H$55,MATCH(BM$4,Calendario!$A$3:$A$55,0),MATCH($I94,Calendario!$D$2:$H$2,0)),""))))))))</f>
        <v>44923</v>
      </c>
      <c r="BO94" s="88" t="s">
        <v>44</v>
      </c>
    </row>
    <row r="95" spans="1:67" s="88" customFormat="1" ht="26.25" customHeight="1" x14ac:dyDescent="0.25">
      <c r="A95" s="178">
        <f t="shared" si="7"/>
        <v>69</v>
      </c>
      <c r="B95" s="176" t="s">
        <v>1282</v>
      </c>
      <c r="C95" s="176" t="s">
        <v>1594</v>
      </c>
      <c r="D95" s="177" t="str">
        <f>IF(ISNA(VLOOKUP(C95,TSeccBS!$D:$H,5,FALSE)),"",VLOOKUP(C95,TSeccBS!$D:$H,5,FALSE))</f>
        <v>IBAGUE</v>
      </c>
      <c r="E95" s="176" t="s">
        <v>44</v>
      </c>
      <c r="F95" s="176" t="s">
        <v>48</v>
      </c>
      <c r="G95" s="177" t="str">
        <f>IF(ISNA(VLOOKUP(F95,Tmunic!$C$2:$D$1160,2,FALSE)),"",VLOOKUP(F95,Tmunic!$C$2:$D$1160,2,FALSE))</f>
        <v>UB ESPINAL</v>
      </c>
      <c r="H95" s="184" t="str">
        <f>IF(ISNA(VLOOKUP(G95,TDirReg!$F$1:$H$184,3,0)),"",VLOOKUP(G95,TDirReg!$F$1:$H$184,3,0))</f>
        <v>Centro de convivencia Ciudadana Barrio Villa Paz</v>
      </c>
      <c r="I95" s="196" t="s">
        <v>128</v>
      </c>
      <c r="J95" s="195" t="s">
        <v>133</v>
      </c>
      <c r="K95" s="197">
        <v>2</v>
      </c>
      <c r="L95" s="202">
        <f t="shared" si="8"/>
        <v>25</v>
      </c>
      <c r="M95" s="107" t="str">
        <f>IF(ISBLANK($I95),"",IF(EXACT(($I95),(PROPER(TEXT(M$3,"dddd")))),"",IF(EXACT(M$4,$J95),IF($K95=1,INDEX(Calendario!$D$3:$H$55,MATCH(M$4,Calendario!$A$3:$A$55,0),MATCH($I95,Calendario!$D$2:$H$2,0)),INDEX(Calendario!$D$3:$H$55,MATCH($J95,Calendario!$A$3:$A$55,0),MATCH($I95,Calendario!$D$2:$H$2,0))),"")))</f>
        <v/>
      </c>
      <c r="N95" s="107" t="str">
        <f>IF(ISBLANK($I95),"",IF(OR(EXACT(($I95),PROPER(TEXT(N93,"dddd"))),(EXACT(($I95),PROPER(TEXT(N94,"dddd"))))),"",IF(EXACT(($I95),(PROPER(TEXT(N$3,"dddd")))),"",IF(EXACT(N$4,$J95),IF(M95="",IF(OR(($K95=4),($K95=3),($K95=2),($K95=1)),INDEX(Calendario!$D$3:$H$55,MATCH(N$4,Calendario!$A$3:$A$55,0),MATCH($I95,Calendario!$D$2:$H$2,0)),"")),IF($K95=1,IF(AND(M95="",EXACT((N$4),(CONCATENATE(Calendario!$A$1," ",(MID($J95,8,2))+1)))),INDEX(Calendario!$D$3:$H$55,MATCH(N$4,Calendario!$A$3:$A$55,0),MATCH($I95,Calendario!$D$2:$H$2,0)),IF(M95="","",INDEX(Calendario!$D$3:$H$55,MATCH(N$4,Calendario!$A$3:$A$55,0),MATCH($I95,Calendario!$D$2:$H$2,0)))),IF($K95=2,IF(M95="",IF(EXACT($K95,N$4),INDEX(Calendario!$D$3:$H$55,MATCH(N$4,Calendario!$A$3:$A$55,0),MATCH($I95,Calendario!$D$2:$H$2,0)),""),""),IF($K95=3,IF((M95=""),IF(EXACT($K95,N$4),INDEX(Calendario!$D$3:$H$55,MATCH(N$4,Calendario!$A$3:$A$55,0),MATCH($I95,Calendario!$D$2:$H$2,0)),""),""),IF($K95=4,IF((M95=""),IF(EXACT($K95,N$4),INDEX(Calendario!$D$3:$H$55,MATCH(N$4,Calendario!$A$3:$A$55,0),MATCH($I95,Calendario!$D$2:$H$2,0)),""),""),1))))))))</f>
        <v/>
      </c>
      <c r="O95" s="107" t="str">
        <f>IF(ISBLANK($I95),"",IF(EXACT(($I95),(PROPER(TEXT(O$3,"dddd")))),"",IF(OR(EXACT(($I95),PROPER(TEXT(O93,"dddd"))),(EXACT(($I95),PROPER(TEXT(O94,"dddd"))))),"",IF(EXACT(O$4,$J95),IF(N95="",IF(OR(($K95=4),($K95=3),($K95=2),($K95=1)),INDEX(Calendario!$D$3:$H$55,MATCH(O$4,Calendario!$A$3:$A$55,0),MATCH($I95,Calendario!$D$2:$H$2,0)),"")),IF($K95=1,IF(AND(M95="",EXACT((O$4),(CONCATENATE(Calendario!$A$1," ",(MID($J95,8,2))+1)))),INDEX(Calendario!$D$3:$H$55,MATCH(O$4,Calendario!$A$3:$A$55,0),MATCH($I95,Calendario!$D$2:$H$2,0)),IF(N95="",IF(EXACT(($I95),(PROPER(TEXT(N$3,"dddd")))),INDEX(Calendario!$D$3:$H$55,MATCH(O$4,Calendario!$A$3:$A$55,0),MATCH($I95,Calendario!$D$2:$H$2,0)),""),INDEX(Calendario!$D$3:$H$55,MATCH(O$4,Calendario!$A$3:$A$55,0),MATCH($I95,Calendario!$D$2:$H$2,0)))),IF(EXACT($M$4,"Semana 1"),IF($K95=2,IF(N95="",IF(OR(($J95="Semana 1"),($J95="Semana 2"),($J95="Semana 3")),INDEX(Calendario!$D$3:$H$55,MATCH(O$4,Calendario!$A$3:$A$55,0),MATCH($I95,Calendario!$D$2:$H$2,0)),""),""),IF($K95=3,IF(AND((M95=""),(N95="")),IF(OR(($J95="Semana 1"),($J95="Semana 2"),($J95="Semana 3")),INDEX(Calendario!$D$3:$H$55,MATCH(O$4,Calendario!$A$3:$A$55,0),MATCH($I95,Calendario!$D$2:$H$2,0)),""),""),IF($K95=4,IF(AND((M95=""),(N95="")),IF(OR(($J95="Semana 1"),($J95="Semana 2"),($J95="Semana 3")),INDEX(Calendario!$D$3:$H$55,MATCH(O$4,Calendario!$A$3:$A$55,0),MATCH($I95,Calendario!$D$2:$H$2,0)),""),"")))),IF($K95=2,IF(N95="",IF(OR(($J95="Semana 1"),($J95="Semana 2")),INDEX(Calendario!$D$3:$H$55,MATCH(O$4,Calendario!$A$3:$A$55,0),MATCH($I95,Calendario!$D$2:$H$2,0)),""),""),IF($K95=3,IF(AND((M95=""),(N95="")),IF(OR(($J95="Semana 1"),($J95="Semana 2")),INDEX(Calendario!$D$3:$H$55,MATCH(O$4,Calendario!$A$3:$A$55,0),MATCH($I95,Calendario!$D$2:$H$2,0)),""),""),IF($K95=4,IF(AND((M95=""),(N95="")),IF(OR(($J95="Semana 1"),($J95="Semana 2")),INDEX(Calendario!$D$3:$H$55,MATCH(O$4,Calendario!$A$3:$A$55,0),MATCH($I95,Calendario!$D$2:$H$2,0)),""),""))))))))))</f>
        <v/>
      </c>
      <c r="P95" s="107">
        <f>IF(ISBLANK($I95),"",IF(EXACT(($I95),(PROPER(TEXT(P$3,"dddd")))),"",IF(OR(EXACT(($I95),PROPER(TEXT(P93,"dddd"))),(EXACT(($I95),PROPER(TEXT(P94,"dddd"))))),"",IF(EXACT(P$4,$J95),IF(O95="",IF(OR(($K95=4),($K95=3),($K95=2),($K95=1)),INDEX(Calendario!$D$3:$H$55,MATCH(P$4,Calendario!$A$3:$A$55,0),MATCH($I95,Calendario!$D$2:$H$2,0)),"")),IF($K95=1,IF(AND(M95="",EXACT((P$4),(CONCATENATE(Calendario!$A$1," ",(MID($J95,8,2))+1)))),INDEX(Calendario!$D$3:$H$55,MATCH(P$4,Calendario!$A$3:$A$55,0),MATCH($I95,Calendario!$D$2:$H$2,0)),IF(O95="",IF(EXACT(($I95),(PROPER(TEXT(O$3,"dddd")))),INDEX(Calendario!$D$3:$H$55,MATCH(P$4,Calendario!$A$3:$A$55,0),MATCH($I95,Calendario!$D$2:$H$2,0)),""),INDEX(Calendario!$D$3:$H$55,MATCH(P$4,Calendario!$A$3:$A$55,0),MATCH($I95,Calendario!$D$2:$H$2,0)))),IF(EXACT($M$4,"Semana 1"),IF($K95=2,IF(O95="",IF(OR(($J95="Semana 1"),($J95="Semana 2"),($J95="Semana 3"),($J95="Semana 4")),INDEX(Calendario!$D$3:$H$55,MATCH(P$4,Calendario!$A$3:$A$55,0),MATCH($I95,Calendario!$D$2:$H$2,0)),""),""),IF($K95=3,IF(AND((N95=""),(O95="")),IF(OR(($J95="Semana 1"),($J95="Semana 2"),($J95="Semana 3"),($J95="Semana 4")),INDEX(Calendario!$D$3:$H$55,MATCH(P$4,Calendario!$A$3:$A$55,0),MATCH($I95,Calendario!$D$2:$H$2,0)),""),""),IF($K95=4,IF(AND((M95=""),(N95=""),(O95="")),IF(OR(($J95="Semana 1"),($J95="Semana 2"),($J95="Semana 3"),($J95="Semana 4")),INDEX(Calendario!$D$3:$H$55,MATCH(P$4,Calendario!$A$3:$A$55,0),MATCH($I95,Calendario!$D$2:$H$2,0)),""),"")))),IF($K95=2,IF(O95="",IF(OR(($J95="Semana 1"),($J95="Semana 2"),($J95="Semana 3")),INDEX(Calendario!$D$3:$H$55,MATCH(P$4,Calendario!$A$3:$A$55,0),MATCH($I95,Calendario!$D$2:$H$2,0)),""),""),IF($K95=3,IF(AND((N95=""),(O95="")),IF(OR(($J95="Semana 1"),($J95="Semana 2"),($J95="Semana 3")),INDEX(Calendario!$D$3:$H$55,MATCH(P$4,Calendario!$A$3:$A$55,0),MATCH($I95,Calendario!$D$2:$H$2,0)),""),""),IF($K95=4,IF(AND((M95=""),(N95=""),(O95="")),IF(OR(($J95="Semana 1"),($J95="Semana 2"),($J95="Semana 3")),INDEX(Calendario!$D$3:$H$55,MATCH(P$4,Calendario!$A$3:$A$55,0),MATCH($I95,Calendario!$D$2:$H$2,0)),""),""))))))))))</f>
        <v>44581</v>
      </c>
      <c r="Q95" s="107" t="str">
        <f>IF(ISBLANK($I95),"",IF(EXACT(($I95),(PROPER(TEXT(Q$3,"dddd")))),"",IF(OR(EXACT(($I95),PROPER(TEXT(Q93,"dddd"))),(EXACT(($I95),PROPER(TEXT(Q94,"dddd"))))),"",IF(EXACT(Q$4,$J95),IF(P95="",IF(OR(($K95=4),($K95=3),($K95=2),($K95=1)),INDEX(Calendario!$D$3:$H$55,MATCH(Q$4,Calendario!$A$3:$A$55,0),MATCH($I95,Calendario!$D$2:$H$2,0)),"")),IF($K95=1,IF(AND(M95="",EXACT((Q$4),(CONCATENATE(Calendario!$A$1," ",(MID($J95,8,2))+1)))),INDEX(Calendario!$D$3:$H$55,MATCH(Q$4,Calendario!$A$3:$A$55,0),MATCH($I95,Calendario!$D$2:$H$2,0)),IF(P95="","",INDEX(Calendario!$D$3:$H$55,MATCH(Q$4,Calendario!$A$3:$A$55,0),MATCH($I95,Calendario!$D$2:$H$2,0)))),IF(EXACT($M$4,"Semana 1"),IF($K95=2,IF(P95="",IF(OR(($J95="Semana 1"),($J95="Semana 2"),($J95="Semana 3"),($J95="Semana 4"),($J95="Semana 5")),INDEX(Calendario!$D$3:$H$55,MATCH(Q$4,Calendario!$A$3:$A$55,0),MATCH($I95,Calendario!$D$2:$H$2,0)),""),""),IF($K95=3,IF(AND((O95=""),(P95="")),IF(OR(($J95="Semana 1"),($J95="Semana 2"),($J95="Semana 3"),($J95="Semana 4"),($J95="Semana 5")),INDEX(Calendario!$D$3:$H$55,MATCH(Q$4,Calendario!$A$3:$A$55,0),MATCH($I95,Calendario!$D$2:$H$2,0)),""),""),IF($K95=4,IF(AND((N95=""),(O95=""),(P95="")),IF(OR(($J95="Semana 1"),($J95="Semana 2"),($J95="Semana 3"),($J95="Semana 4"),($J95="Semana 5")),INDEX(Calendario!$D$3:$H$55,MATCH(Q$4,Calendario!$A$3:$A$55,0),MATCH($I95,Calendario!$D$2:$H$2,0)),""),"")))),IF($K95=2,IF(P95="",IF(OR(($J95="Semana 1"),($J95="Semana 2"),($J95="Semana 3"),($J95="Semana 4")),INDEX(Calendario!$D$3:$H$55,MATCH(Q$4,Calendario!$A$3:$A$55,0),MATCH($I95,Calendario!$D$2:$H$2,0)),""),""),IF($K95=3,IF(AND((O95=""),(P95="")),IF(OR(($J95="Semana 1"),($J95="Semana 2"),($J95="Semana 3"),($J95="Semana 4")),INDEX(Calendario!$D$3:$H$55,MATCH(Q$4,Calendario!$A$3:$A$55,0),MATCH($I95,Calendario!$D$2:$H$2,0)),""),""),IF($K95=4,IF(AND((N95=""),(O95=""),(P95="")),IF(OR(($J95="Semana 1"),($J95="Semana 2"),($J95="Semana 3"),($J95="Semana 4")),INDEX(Calendario!$D$3:$H$55,MATCH(Q$4,Calendario!$A$3:$A$55,0),MATCH($I95,Calendario!$D$2:$H$2,0)),""),""))))))))))</f>
        <v/>
      </c>
      <c r="R95" s="108">
        <f>IF(ISBLANK($I95),"",IF(EXACT(($I95),(PROPER(TEXT(R$3,"dddd")))),"",IF(OR(EXACT(($I95),PROPER(TEXT(R93,"dddd"))),(EXACT(($I95),PROPER(TEXT(R94,"dddd"))))),"",IF(EXACT(R$4,$J95),IF(Q95="",IF(OR(($K95=4),($K95=3),($K95=2),($K95=1)),INDEX(Calendario!$D$3:$H$55,MATCH(R$4,Calendario!$A$3:$A$55,0),MATCH($I95,Calendario!$D$2:$H$2,0)),"")),IF($K95=1,IF(AND(N95="",EXACT((R$4),(CONCATENATE(Calendario!$A$1," ",(MID($J95,8,2))+1)))),INDEX(Calendario!$D$3:$H$55,MATCH(R$4,Calendario!$A$3:$A$55,0),MATCH($I95,Calendario!$D$2:$H$2,0)),IF(Q95="","",INDEX(Calendario!$D$3:$H$55,MATCH(R$4,Calendario!$A$3:$A$55,0),MATCH($I95,Calendario!$D$2:$H$2,0)))),IF(EXACT($M$4,"Semana 1"),IF($K95=2,IF(Q95="",IF(OR(($J95="Semana 1"),($J95="Semana 2"),($J95="Semana 3"),($J95="Semana 4"),($J95="Semana 5"),($J95="Semana 6")),INDEX(Calendario!$D$3:$H$55,MATCH(R$4,Calendario!$A$3:$A$55,0),MATCH($I95,Calendario!$D$2:$H$2,0)),""),""),IF($K95=3,IF(AND((P95=""),(Q95="")),IF(OR(($J95="Semana 1"),($J95="Semana 2"),($J95="Semana 3"),($J95="Semana 4"),($J95="Semana 5"),($J95="Semana 6")),INDEX(Calendario!$D$3:$H$55,MATCH(R$4,Calendario!$A$3:$A$55,0),MATCH($I95,Calendario!$D$2:$H$2,0)),""),""),IF($K95=4,IF(AND((O95=""),(P95=""),(Q95="")),IF(OR(($J95="Semana 1"),($J95="Semana 2"),($J95="Semana 3"),($J95="Semana 4"),($J95="Semana 5"),($J95="Semana 6")),INDEX(Calendario!$D$3:$H$55,MATCH(R$4,Calendario!$A$3:$A$55,0),MATCH($I95,Calendario!$D$2:$H$2,0)),""),"")))),IF($K95=2,IF(Q95="",IF(OR(($J95="Semana 1"),($J95="Semana 2"),($J95="Semana 3"),($J95="Semana 4"),($J95="Semana 5")),INDEX(Calendario!$D$3:$H$55,MATCH(R$4,Calendario!$A$3:$A$55,0),MATCH($I95,Calendario!$D$2:$H$2,0)),""),""),IF($K95=3,IF(AND((P95=""),(Q95="")),IF(OR(($J95="Semana 1"),($J95="Semana 2"),($J95="Semana 3"),($J95="Semana 4"),($J95="Semana 5")),INDEX(Calendario!$D$3:$H$55,MATCH(R$4,Calendario!$A$3:$A$55,0),MATCH($I95,Calendario!$D$2:$H$2,0)),""),""),IF($K95=4,IF(AND((O95=""),(P95=""),(Q95="")),IF(OR(($J95="Semana 1"),($J95="Semana 2"),($J95="Semana 3"),($J95="Semana 4"),($J95="Semana 5")),INDEX(Calendario!$D$3:$H$55,MATCH(R$4,Calendario!$A$3:$A$55,0),MATCH($I95,Calendario!$D$2:$H$2,0)),""),""))))))))))</f>
        <v>44595</v>
      </c>
      <c r="S95" s="108" t="str">
        <f>IF(ISBLANK($I95),"",IF(EXACT(($I95),(PROPER(TEXT(S$3,"dddd")))),"",IF(OR(EXACT(($I95),PROPER(TEXT(S93,"dddd"))),(EXACT(($I95),PROPER(TEXT(S94,"dddd"))))),"",IF(EXACT(S$4,$J95),IF(R95="",IF(OR(($K95=4),($K95=3),($K95=2),($K95=1)),INDEX(Calendario!$D$3:$H$55,MATCH(S$4,Calendario!$A$3:$A$55,0),MATCH($I95,Calendario!$D$2:$H$2,0)),"")),IF($K95=1,IF(AND(O95="",EXACT((S$4),(CONCATENATE(Calendario!$A$1," ",(MID($J95,8,2))+1)))),INDEX(Calendario!$D$3:$H$55,MATCH(S$4,Calendario!$A$3:$A$55,0),MATCH($I95,Calendario!$D$2:$H$2,0)),IF(R95="",IF(EXACT(($I95),(PROPER(TEXT(R$3,"dddd")))),INDEX(Calendario!$D$3:$H$55,MATCH(S$4,Calendario!$A$3:$A$55,0),MATCH($I95,Calendario!$D$2:$H$2,0)),""),INDEX(Calendario!$D$3:$H$55,MATCH(S$4,Calendario!$A$3:$A$55,0),MATCH($I95,Calendario!$D$2:$H$2,0)))),IF(EXACT($M$4,"Semana 1"),IF($K95=2,IF(R95="",IF(OR(($J95="Semana 1"),($J95="Semana 2"),($J95="Semana 3"),($J95="Semana 4"),($J95="Semana 5"),($J95="Semana 6"),($J95="Semana 7")),INDEX(Calendario!$D$3:$H$55,MATCH(S$4,Calendario!$A$3:$A$55,0),MATCH($I95,Calendario!$D$2:$H$2,0)),""),""),IF($K95=3,IF(AND((Q95=""),(R95="")),IF(OR(($J95="Semana 1"),($J95="Semana 2"),($J95="Semana 3"),($J95="Semana 4"),($J95="Semana 5"),($J95="Semana 6"),($J95="Semana 7")),INDEX(Calendario!$D$3:$H$55,MATCH(S$4,Calendario!$A$3:$A$55,0),MATCH($I95,Calendario!$D$2:$H$2,0)),""),""),IF($K95=4,IF(AND((P95=""),(Q95=""),(R95="")),IF(OR(($J95="Semana 1"),($J95="Semana 2"),($J95="Semana 3"),($J95="Semana 4"),($J95="Semana 5"),($J95="Semana 6"),($J95="Semana 7")),INDEX(Calendario!$D$3:$H$55,MATCH(S$4,Calendario!$A$3:$A$55,0),MATCH($I95,Calendario!$D$2:$H$2,0)),""),"")))),IF($K95=2,IF(R95="",IF(OR(($J95="Semana 1"),($J95="Semana 2"),($J95="Semana 3"),($J95="Semana 4"),($J95="Semana 5"),($J95="Semana 6")),INDEX(Calendario!$D$3:$H$55,MATCH(S$4,Calendario!$A$3:$A$55,0),MATCH($I95,Calendario!$D$2:$H$2,0)),""),""),IF($K95=3,IF(AND((Q95=""),(R95="")),IF(OR(($J95="Semana 1"),($J95="Semana 2"),($J95="Semana 3"),($J95="Semana 4"),($J95="Semana 5"),($J95="Semana 6")),INDEX(Calendario!$D$3:$H$55,MATCH(S$4,Calendario!$A$3:$A$55,0),MATCH($I95,Calendario!$D$2:$H$2,0)),""),""),IF($K95=4,IF(AND((P95=""),(Q95=""),(R95="")),IF(OR(($J95="Semana 1"),($J95="Semana 2"),($J95="Semana 3"),($J95="Semana 4"),($J95="Semana 5"),($J95="Semana 6")),INDEX(Calendario!$D$3:$H$55,MATCH(S$4,Calendario!$A$3:$A$55,0),MATCH($I95,Calendario!$D$2:$H$2,0)),""),""))))))))))</f>
        <v/>
      </c>
      <c r="T95" s="108">
        <f>IF(ISBLANK($I95),"",IF(EXACT(($I95),(PROPER(TEXT(T$3,"dddd")))),"",IF(OR(EXACT(($I95),PROPER(TEXT(T93,"dddd"))),(EXACT(($I95),PROPER(TEXT(T94,"dddd"))))),"",IF(EXACT(T$4,$J95),IF(S95="",IF(OR(($K95=4),($K95=3),($K95=2),($K95=1)),INDEX(Calendario!$D$3:$H$55,MATCH(T$4,Calendario!$A$3:$A$55,0),MATCH($I95,Calendario!$D$2:$H$2,0)),"")),IF($K95=1,IF(AND(P95="",EXACT((T$4),(CONCATENATE(Calendario!$A$1," ",(MID($J95,8,2))+1)))),INDEX(Calendario!$D$3:$H$55,MATCH(T$4,Calendario!$A$3:$A$55,0),MATCH($I95,Calendario!$D$2:$H$2,0)),IF(S95="",IF(EXACT(($I95),(PROPER(TEXT(S$3,"dddd")))),INDEX(Calendario!$D$3:$H$55,MATCH(T$4,Calendario!$A$3:$A$55,0),MATCH($I95,Calendario!$D$2:$H$2,0)),""),INDEX(Calendario!$D$3:$H$55,MATCH(T$4,Calendario!$A$3:$A$55,0),MATCH($I95,Calendario!$D$2:$H$2,0)))),IF(EXACT($M$4,"Semana 1"),IF($K95=2,IF(S95="",IF(OR(($J95="Semana 1"),($J95="Semana 2"),($J95="Semana 3"),($J95="Semana 4"),($J95="Semana 5"),($J95="Semana 6"),($J95="Semana 7"),($J95="Semana 8")),INDEX(Calendario!$D$3:$H$55,MATCH(T$4,Calendario!$A$3:$A$55,0),MATCH($I95,Calendario!$D$2:$H$2,0)),""),""),IF($K95=3,IF(AND((R95=""),(S95="")),IF(OR(($J95="Semana 1"),($J95="Semana 2"),($J95="Semana 3"),($J95="Semana 4"),($J95="Semana 5"),($J95="Semana 6"),($J95="Semana 7"),($J95="Semana 8")),INDEX(Calendario!$D$3:$H$55,MATCH(T$4,Calendario!$A$3:$A$55,0),MATCH($I95,Calendario!$D$2:$H$2,0)),""),""),IF($K95=4,IF(AND((Q95=""),(R95=""),(S95="")),IF(OR(($J95="Semana 1"),($J95="Semana 2"),($J95="Semana 3"),($J95="Semana 4"),($J95="Semana 5"),($J95="Semana 6"),($J95="Semana 7"),($J95="Semana 8")),INDEX(Calendario!$D$3:$H$55,MATCH(T$4,Calendario!$A$3:$A$55,0),MATCH($I95,Calendario!$D$2:$H$2,0)),""),"")))),IF($K95=2,IF(S95="",IF(OR(($J95="Semana 1"),($J95="Semana 2"),($J95="Semana 3"),($J95="Semana 4"),($J95="Semana 5"),($J95="Semana 6"),($J95="Semana 7")),INDEX(Calendario!$D$3:$H$55,MATCH(T$4,Calendario!$A$3:$A$55,0),MATCH($I95,Calendario!$D$2:$H$2,0)),""),""),IF($K95=3,IF(AND((R95=""),(S95="")),IF(OR(($J95="Semana 1"),($J95="Semana 2"),($J95="Semana 3"),($J95="Semana 4"),($J95="Semana 5"),($J95="Semana 6"),($J95="Semana 7")),INDEX(Calendario!$D$3:$H$55,MATCH(T$4,Calendario!$A$3:$A$55,0),MATCH($I95,Calendario!$D$2:$H$2,0)),""),""),IF($K95=4,IF(AND((Q95=""),(R95=""),(S95="")),IF(OR(($J95="Semana 1"),($J95="Semana 2"),($J95="Semana 3"),($J95="Semana 4"),($J95="Semana 5"),($J95="Semana 6"),($J95="Semana 7")),INDEX(Calendario!$D$3:$H$55,MATCH(T$4,Calendario!$A$3:$A$55,0),MATCH($I95,Calendario!$D$2:$H$2,0)),""),""))))))))))</f>
        <v>44609</v>
      </c>
      <c r="U95" s="108" t="str">
        <f>IF(ISBLANK($I95),"",IF(OR(EXACT(($I95),PROPER(TEXT(U94,"dddd"))),(EXACT(($I95),PROPER(TEXT(U93,"dddd"))))),"",IF(EXACT(($I95),(PROPER(TEXT(U$3,"dddd")))),"",IF($K95=1,INDEX(Calendario!$D$3:$H$55,MATCH(U$4,Calendario!$A$3:$A$55,0),MATCH($I95,Calendario!$D$2:$H$2,0)),IF($K95=2,IF(T95="",INDEX(Calendario!$D$3:$H$55,MATCH(U$4,Calendario!$A$3:$A$55,0),MATCH($I95,Calendario!$D$2:$H$2,0)),""),IF($K95=3,IF(AND((S95=""),(T95="")),INDEX(Calendario!$D$3:$H$55,MATCH(U$4,Calendario!$A$3:$A$55,0),MATCH($I95,Calendario!$D$2:$H$2,0)),""),IF($K95=4,IF(AND((R95=""),(S95=""),(T95="")),INDEX(Calendario!$D$3:$H$55,MATCH(U$4,Calendario!$A$3:$A$55,0),MATCH($I95,Calendario!$D$2:$H$2,0)),""))))))))</f>
        <v/>
      </c>
      <c r="V95" s="107">
        <f>IF(ISBLANK($I95),"",IF(OR(EXACT(($I95),PROPER(TEXT(V94,"dddd"))),(EXACT(($I95),PROPER(TEXT(V93,"dddd"))))),"",IF(EXACT(($I95),(PROPER(TEXT(V$3,"dddd")))),"",IF($K95=1,INDEX(Calendario!$D$3:$H$55,MATCH(V$4,Calendario!$A$3:$A$55,0),MATCH($I95,Calendario!$D$2:$H$2,0)),IF($K95=2,IF(U95="",INDEX(Calendario!$D$3:$H$55,MATCH(V$4,Calendario!$A$3:$A$55,0),MATCH($I95,Calendario!$D$2:$H$2,0)),""),IF($K95=3,IF(AND((T95=""),(U95="")),INDEX(Calendario!$D$3:$H$55,MATCH(V$4,Calendario!$A$3:$A$55,0),MATCH($I95,Calendario!$D$2:$H$2,0)),""),IF($K95=4,IF(AND((S95=""),(T95=""),(U95="")),INDEX(Calendario!$D$3:$H$55,MATCH(V$4,Calendario!$A$3:$A$55,0),MATCH($I95,Calendario!$D$2:$H$2,0)),""))))))))</f>
        <v>44623</v>
      </c>
      <c r="W95" s="107" t="str">
        <f>IF(ISBLANK($I95),"",IF(OR(EXACT(($I95),PROPER(TEXT(W94,"dddd"))),(EXACT(($I95),PROPER(TEXT(W93,"dddd"))))),"",IF(EXACT(($I95),(PROPER(TEXT(W$3,"dddd")))),"",IF($K95=1,INDEX(Calendario!$D$3:$H$55,MATCH(W$4,Calendario!$A$3:$A$55,0),MATCH($I95,Calendario!$D$2:$H$2,0)),IF($K95=2,IF(V95="",INDEX(Calendario!$D$3:$H$55,MATCH(W$4,Calendario!$A$3:$A$55,0),MATCH($I95,Calendario!$D$2:$H$2,0)),""),IF($K95=3,IF(AND((U95=""),(V95="")),INDEX(Calendario!$D$3:$H$55,MATCH(W$4,Calendario!$A$3:$A$55,0),MATCH($I95,Calendario!$D$2:$H$2,0)),""),IF($K95=4,IF(AND((T95=""),(U95=""),(V95="")),INDEX(Calendario!$D$3:$H$55,MATCH(W$4,Calendario!$A$3:$A$55,0),MATCH($I95,Calendario!$D$2:$H$2,0)),""))))))))</f>
        <v/>
      </c>
      <c r="X95" s="107">
        <f>IF(ISBLANK($I95),"",IF(OR(EXACT(($I95),PROPER(TEXT(X94,"dddd"))),(EXACT(($I95),PROPER(TEXT(X93,"dddd"))))),"",IF(EXACT(($I95),(PROPER(TEXT(X$3,"dddd")))),"",IF($K95=1,INDEX(Calendario!$D$3:$H$55,MATCH(X$4,Calendario!$A$3:$A$55,0),MATCH($I95,Calendario!$D$2:$H$2,0)),IF($K95=2,IF(W95="",INDEX(Calendario!$D$3:$H$55,MATCH(X$4,Calendario!$A$3:$A$55,0),MATCH($I95,Calendario!$D$2:$H$2,0)),""),IF($K95=3,IF(AND((V95=""),(W95="")),INDEX(Calendario!$D$3:$H$55,MATCH(X$4,Calendario!$A$3:$A$55,0),MATCH($I95,Calendario!$D$2:$H$2,0)),""),IF($K95=4,IF(AND((U95=""),(V95=""),(W95="")),INDEX(Calendario!$D$3:$H$55,MATCH(X$4,Calendario!$A$3:$A$55,0),MATCH($I95,Calendario!$D$2:$H$2,0)),""))))))))</f>
        <v>44637</v>
      </c>
      <c r="Y95" s="107" t="str">
        <f>IF(ISBLANK($I95),"",IF(OR(EXACT(($I95),PROPER(TEXT(Y94,"dddd"))),(EXACT(($I95),PROPER(TEXT(Y93,"dddd"))))),"",IF(EXACT(($I95),(PROPER(TEXT(Y$3,"dddd")))),"",IF($K95=1,INDEX(Calendario!$D$3:$H$55,MATCH(Y$4,Calendario!$A$3:$A$55,0),MATCH($I95,Calendario!$D$2:$H$2,0)),IF($K95=2,IF(X95="",INDEX(Calendario!$D$3:$H$55,MATCH(Y$4,Calendario!$A$3:$A$55,0),MATCH($I95,Calendario!$D$2:$H$2,0)),""),IF($K95=3,IF(AND((W95=""),(X95="")),INDEX(Calendario!$D$3:$H$55,MATCH(Y$4,Calendario!$A$3:$A$55,0),MATCH($I95,Calendario!$D$2:$H$2,0)),""),IF($K95=4,IF(AND((V95=""),(W95=""),(X95="")),INDEX(Calendario!$D$3:$H$55,MATCH(Y$4,Calendario!$A$3:$A$55,0),MATCH($I95,Calendario!$D$2:$H$2,0)),""))))))))</f>
        <v/>
      </c>
      <c r="Z95" s="107">
        <f>IF(ISBLANK($I95),"",IF(OR(EXACT(($I95),PROPER(TEXT(Z94,"dddd"))),(EXACT(($I95),PROPER(TEXT(Z93,"dddd"))))),"",IF(EXACT(($I95),(PROPER(TEXT(Z$3,"dddd")))),"",IF($K95=1,INDEX(Calendario!$D$3:$H$55,MATCH(Z$4,Calendario!$A$3:$A$55,0),MATCH($I95,Calendario!$D$2:$H$2,0)),IF($K95=2,IF(Y95="",INDEX(Calendario!$D$3:$H$55,MATCH(Z$4,Calendario!$A$3:$A$55,0),MATCH($I95,Calendario!$D$2:$H$2,0)),""),IF($K95=3,IF(AND((X95=""),(Y95="")),INDEX(Calendario!$D$3:$H$55,MATCH(Z$4,Calendario!$A$3:$A$55,0),MATCH($I95,Calendario!$D$2:$H$2,0)),""),IF($K95=4,IF(AND((W95=""),(X95=""),(Y95="")),INDEX(Calendario!$D$3:$H$55,MATCH(Z$4,Calendario!$A$3:$A$55,0),MATCH($I95,Calendario!$D$2:$H$2,0)),""))))))))</f>
        <v>44651</v>
      </c>
      <c r="AA95" s="108" t="str">
        <f>IF(ISBLANK($I95),"",IF(OR(EXACT(($I95),PROPER(TEXT(AA94,"dddd"))),(EXACT(($I95),PROPER(TEXT(AA93,"dddd"))))),"",IF(EXACT(($I95),(PROPER(TEXT(AA$3,"dddd")))),"",IF($K95=1,INDEX(Calendario!$D$3:$H$55,MATCH(AA$4,Calendario!$A$3:$A$55,0),MATCH($I95,Calendario!$D$2:$H$2,0)),IF($K95=2,IF(Z95="",INDEX(Calendario!$D$3:$H$55,MATCH(AA$4,Calendario!$A$3:$A$55,0),MATCH($I95,Calendario!$D$2:$H$2,0)),""),IF($K95=3,IF(AND((Y95=""),(Z95="")),INDEX(Calendario!$D$3:$H$55,MATCH(AA$4,Calendario!$A$3:$A$55,0),MATCH($I95,Calendario!$D$2:$H$2,0)),""),IF($K95=4,IF(AND((X95=""),(Y95=""),(Z95="")),INDEX(Calendario!$D$3:$H$55,MATCH(AA$4,Calendario!$A$3:$A$55,0),MATCH($I95,Calendario!$D$2:$H$2,0)),""))))))))</f>
        <v/>
      </c>
      <c r="AB95" s="108" t="str">
        <f>IF(ISBLANK($I95),"",IF(OR(EXACT(($I95),PROPER(TEXT(AB94,"dddd"))),(EXACT(($I95),PROPER(TEXT(AB93,"dddd"))))),"",IF(EXACT(($I95),(PROPER(TEXT(AB$3,"dddd")))),"",IF($K95=1,INDEX(Calendario!$D$3:$H$55,MATCH(AB$4,Calendario!$A$3:$A$55,0),MATCH($I95,Calendario!$D$2:$H$2,0)),IF($K95=2,IF(AA95="",INDEX(Calendario!$D$3:$H$55,MATCH(AB$4,Calendario!$A$3:$A$55,0),MATCH($I95,Calendario!$D$2:$H$2,0)),""),IF($K95=3,IF(AND((Z95=""),(AA95="")),INDEX(Calendario!$D$3:$H$55,MATCH(AB$4,Calendario!$A$3:$A$55,0),MATCH($I95,Calendario!$D$2:$H$2,0)),""),IF($K95=4,IF(AND((Y95=""),(Z95=""),(AA95="")),INDEX(Calendario!$D$3:$H$55,MATCH(AB$4,Calendario!$A$3:$A$55,0),MATCH($I95,Calendario!$D$2:$H$2,0)),""))))))))</f>
        <v/>
      </c>
      <c r="AC95" s="108">
        <f>IF(ISBLANK($I95),"",IF(OR(EXACT(($I95),PROPER(TEXT(AC94,"dddd"))),(EXACT(($I95),PROPER(TEXT(AC93,"dddd"))))),"",IF(EXACT(($I95),(PROPER(TEXT(AC$3,"dddd")))),"",IF($K95=1,INDEX(Calendario!$D$3:$H$55,MATCH(AC$4,Calendario!$A$3:$A$55,0),MATCH($I95,Calendario!$D$2:$H$2,0)),IF($K95=2,IF(AB95="",INDEX(Calendario!$D$3:$H$55,MATCH(AC$4,Calendario!$A$3:$A$55,0),MATCH($I95,Calendario!$D$2:$H$2,0)),""),IF($K95=3,IF(AND((AA95=""),(AB95="")),INDEX(Calendario!$D$3:$H$55,MATCH(AC$4,Calendario!$A$3:$A$55,0),MATCH($I95,Calendario!$D$2:$H$2,0)),""),IF($K95=4,IF(AND((Z95=""),(AA95=""),(AB95="")),INDEX(Calendario!$D$3:$H$55,MATCH(AC$4,Calendario!$A$3:$A$55,0),MATCH($I95,Calendario!$D$2:$H$2,0)),""))))))))</f>
        <v>44672</v>
      </c>
      <c r="AD95" s="108" t="str">
        <f>IF(ISBLANK($I95),"",IF(OR(EXACT(($I95),PROPER(TEXT(AD94,"dddd"))),(EXACT(($I95),PROPER(TEXT(AD93,"dddd"))))),"",IF(EXACT(($I95),(PROPER(TEXT(AD$3,"dddd")))),"",IF($K95=1,INDEX(Calendario!$D$3:$H$55,MATCH(AD$4,Calendario!$A$3:$A$55,0),MATCH($I95,Calendario!$D$2:$H$2,0)),IF($K95=2,IF(AC95="",INDEX(Calendario!$D$3:$H$55,MATCH(AD$4,Calendario!$A$3:$A$55,0),MATCH($I95,Calendario!$D$2:$H$2,0)),""),IF($K95=3,IF(AND((AB95=""),(AC95="")),INDEX(Calendario!$D$3:$H$55,MATCH(AD$4,Calendario!$A$3:$A$55,0),MATCH($I95,Calendario!$D$2:$H$2,0)),""),IF($K95=4,IF(AND((AA95=""),(AB95=""),(AC95="")),INDEX(Calendario!$D$3:$H$55,MATCH(AD$4,Calendario!$A$3:$A$55,0),MATCH($I95,Calendario!$D$2:$H$2,0)),""))))))))</f>
        <v/>
      </c>
      <c r="AE95" s="107">
        <f>IF(ISBLANK($I95),"",IF(OR(EXACT(($I95),PROPER(TEXT(AE94,"dddd"))),(EXACT(($I95),PROPER(TEXT(AE93,"dddd"))))),"",IF(EXACT(($I95),(PROPER(TEXT(AE$3,"dddd")))),"",IF($K95=1,INDEX(Calendario!$D$3:$H$55,MATCH(AE$4,Calendario!$A$3:$A$55,0),MATCH($I95,Calendario!$D$2:$H$2,0)),IF($K95=2,IF(AD95="",INDEX(Calendario!$D$3:$H$55,MATCH(AE$4,Calendario!$A$3:$A$55,0),MATCH($I95,Calendario!$D$2:$H$2,0)),""),IF($K95=3,IF(AND((AC95=""),(AD95="")),INDEX(Calendario!$D$3:$H$55,MATCH(AE$4,Calendario!$A$3:$A$55,0),MATCH($I95,Calendario!$D$2:$H$2,0)),""),IF($K95=4,IF(AND((AB95=""),(AC95=""),(AD95="")),INDEX(Calendario!$D$3:$H$55,MATCH(AE$4,Calendario!$A$3:$A$55,0),MATCH($I95,Calendario!$D$2:$H$2,0)),""))))))))</f>
        <v>44686</v>
      </c>
      <c r="AF95" s="107" t="str">
        <f>IF(ISBLANK($I95),"",IF(OR(EXACT(($I95),PROPER(TEXT(AF94,"dddd"))),(EXACT(($I95),PROPER(TEXT(AF93,"dddd"))))),"",IF(EXACT(($I95),(PROPER(TEXT(AF$3,"dddd")))),"",IF($K95=1,INDEX(Calendario!$D$3:$H$55,MATCH(AF$4,Calendario!$A$3:$A$55,0),MATCH($I95,Calendario!$D$2:$H$2,0)),IF($K95=2,IF(AE95="",INDEX(Calendario!$D$3:$H$55,MATCH(AF$4,Calendario!$A$3:$A$55,0),MATCH($I95,Calendario!$D$2:$H$2,0)),""),IF($K95=3,IF(AND((AD95=""),(AE95="")),INDEX(Calendario!$D$3:$H$55,MATCH(AF$4,Calendario!$A$3:$A$55,0),MATCH($I95,Calendario!$D$2:$H$2,0)),""),IF($K95=4,IF(AND((AC95=""),(AD95=""),(AE95="")),INDEX(Calendario!$D$3:$H$55,MATCH(AF$4,Calendario!$A$3:$A$55,0),MATCH($I95,Calendario!$D$2:$H$2,0)),""))))))))</f>
        <v/>
      </c>
      <c r="AG95" s="107">
        <f>IF(ISBLANK($I95),"",IF(OR(EXACT(($I95),PROPER(TEXT(AG94,"dddd"))),(EXACT(($I95),PROPER(TEXT(AG93,"dddd"))))),"",IF(EXACT(($I95),(PROPER(TEXT(AG$3,"dddd")))),"",IF($K95=1,INDEX(Calendario!$D$3:$H$55,MATCH(AG$4,Calendario!$A$3:$A$55,0),MATCH($I95,Calendario!$D$2:$H$2,0)),IF($K95=2,IF(AF95="",INDEX(Calendario!$D$3:$H$55,MATCH(AG$4,Calendario!$A$3:$A$55,0),MATCH($I95,Calendario!$D$2:$H$2,0)),""),IF($K95=3,IF(AND((AE95=""),(AF95="")),INDEX(Calendario!$D$3:$H$55,MATCH(AG$4,Calendario!$A$3:$A$55,0),MATCH($I95,Calendario!$D$2:$H$2,0)),""),IF($K95=4,IF(AND((AD95=""),(AE95=""),(AF95="")),INDEX(Calendario!$D$3:$H$55,MATCH(AG$4,Calendario!$A$3:$A$55,0),MATCH($I95,Calendario!$D$2:$H$2,0)),""))))))))</f>
        <v>44700</v>
      </c>
      <c r="AH95" s="107" t="str">
        <f>IF(ISBLANK($I95),"",IF(OR(EXACT(($I95),PROPER(TEXT(AH94,"dddd"))),(EXACT(($I95),PROPER(TEXT(AH93,"dddd"))))),"",IF(EXACT(($I95),(PROPER(TEXT(AH$3,"dddd")))),"",IF($K95=1,INDEX(Calendario!$D$3:$H$55,MATCH(AH$4,Calendario!$A$3:$A$55,0),MATCH($I95,Calendario!$D$2:$H$2,0)),IF($K95=2,IF(AG95="",INDEX(Calendario!$D$3:$H$55,MATCH(AH$4,Calendario!$A$3:$A$55,0),MATCH($I95,Calendario!$D$2:$H$2,0)),""),IF($K95=3,IF(AND((AF95=""),(AG95="")),INDEX(Calendario!$D$3:$H$55,MATCH(AH$4,Calendario!$A$3:$A$55,0),MATCH($I95,Calendario!$D$2:$H$2,0)),""),IF($K95=4,IF(AND((AE95=""),(AF95=""),(AG95="")),INDEX(Calendario!$D$3:$H$55,MATCH(AH$4,Calendario!$A$3:$A$55,0),MATCH($I95,Calendario!$D$2:$H$2,0)),""))))))))</f>
        <v/>
      </c>
      <c r="AI95" s="108">
        <f>IF(ISBLANK($I95),"",IF(OR(EXACT(($I95),PROPER(TEXT(AI94,"dddd"))),(EXACT(($I95),PROPER(TEXT(AI93,"dddd"))))),"",IF(EXACT(($I95),(PROPER(TEXT(AI$3,"dddd")))),"",IF($K95=1,INDEX(Calendario!$D$3:$H$55,MATCH(AI$4,Calendario!$A$3:$A$55,0),MATCH($I95,Calendario!$D$2:$H$2,0)),IF($K95=2,IF(AH95="",INDEX(Calendario!$D$3:$H$55,MATCH(AI$4,Calendario!$A$3:$A$55,0),MATCH($I95,Calendario!$D$2:$H$2,0)),""),IF($K95=3,IF(AND((AG95=""),(AH95="")),INDEX(Calendario!$D$3:$H$55,MATCH(AI$4,Calendario!$A$3:$A$55,0),MATCH($I95,Calendario!$D$2:$H$2,0)),""),IF($K95=4,IF(AND((AF95=""),(AG95=""),(AH95="")),INDEX(Calendario!$D$3:$H$55,MATCH(AI$4,Calendario!$A$3:$A$55,0),MATCH($I95,Calendario!$D$2:$H$2,0)),""))))))))</f>
        <v>44714</v>
      </c>
      <c r="AJ95" s="108" t="str">
        <f>IF(ISBLANK($I95),"",IF(OR(EXACT(($I95),PROPER(TEXT(AJ94,"dddd"))),(EXACT(($I95),PROPER(TEXT(AJ93,"dddd"))))),"",IF(EXACT(($I95),(PROPER(TEXT(AJ$3,"dddd")))),"",IF($K95=1,INDEX(Calendario!$D$3:$H$55,MATCH(AJ$4,Calendario!$A$3:$A$55,0),MATCH($I95,Calendario!$D$2:$H$2,0)),IF($K95=2,IF(AI95="",INDEX(Calendario!$D$3:$H$55,MATCH(AJ$4,Calendario!$A$3:$A$55,0),MATCH($I95,Calendario!$D$2:$H$2,0)),""),IF($K95=3,IF(AND((AH95=""),(AI95="")),INDEX(Calendario!$D$3:$H$55,MATCH(AJ$4,Calendario!$A$3:$A$55,0),MATCH($I95,Calendario!$D$2:$H$2,0)),""),IF($K95=4,IF(AND((AG95=""),(AH95=""),(AI95="")),INDEX(Calendario!$D$3:$H$55,MATCH(AJ$4,Calendario!$A$3:$A$55,0),MATCH($I95,Calendario!$D$2:$H$2,0)),""))))))))</f>
        <v/>
      </c>
      <c r="AK95" s="108">
        <f>IF(ISBLANK($I95),"",IF(OR(EXACT(($I95),PROPER(TEXT(AK94,"dddd"))),(EXACT(($I95),PROPER(TEXT(AK93,"dddd"))))),"",IF(EXACT(($I95),(PROPER(TEXT(AK$3,"dddd")))),"",IF($K95=1,INDEX(Calendario!$D$3:$H$55,MATCH(AK$4,Calendario!$A$3:$A$55,0),MATCH($I95,Calendario!$D$2:$H$2,0)),IF($K95=2,IF(AJ95="",INDEX(Calendario!$D$3:$H$55,MATCH(AK$4,Calendario!$A$3:$A$55,0),MATCH($I95,Calendario!$D$2:$H$2,0)),""),IF($K95=3,IF(AND((AI95=""),(AJ95="")),INDEX(Calendario!$D$3:$H$55,MATCH(AK$4,Calendario!$A$3:$A$55,0),MATCH($I95,Calendario!$D$2:$H$2,0)),""),IF($K95=4,IF(AND((AH95=""),(AI95=""),(AJ95="")),INDEX(Calendario!$D$3:$H$55,MATCH(AK$4,Calendario!$A$3:$A$55,0),MATCH($I95,Calendario!$D$2:$H$2,0)),""))))))))</f>
        <v>44728</v>
      </c>
      <c r="AL95" s="108" t="str">
        <f>IF(ISBLANK($I95),"",IF(OR(EXACT(($I95),PROPER(TEXT(AL94,"dddd"))),(EXACT(($I95),PROPER(TEXT(AL93,"dddd"))))),"",IF(EXACT(($I95),(PROPER(TEXT(AL$3,"dddd")))),"",IF($K95=1,INDEX(Calendario!$D$3:$H$55,MATCH(AL$4,Calendario!$A$3:$A$55,0),MATCH($I95,Calendario!$D$2:$H$2,0)),IF($K95=2,IF(AK95="",INDEX(Calendario!$D$3:$H$55,MATCH(AL$4,Calendario!$A$3:$A$55,0),MATCH($I95,Calendario!$D$2:$H$2,0)),""),IF($K95=3,IF(AND((AJ95=""),(AK95="")),INDEX(Calendario!$D$3:$H$55,MATCH(AL$4,Calendario!$A$3:$A$55,0),MATCH($I95,Calendario!$D$2:$H$2,0)),""),IF($K95=4,IF(AND((AI95=""),(AJ95=""),(AK95="")),INDEX(Calendario!$D$3:$H$55,MATCH(AL$4,Calendario!$A$3:$A$55,0),MATCH($I95,Calendario!$D$2:$H$2,0)),""))))))))</f>
        <v/>
      </c>
      <c r="AM95" s="108">
        <f>IF(ISBLANK($I95),"",IF(OR(EXACT(($I95),PROPER(TEXT(AM94,"dddd"))),(EXACT(($I95),PROPER(TEXT(AM93,"dddd"))))),"",IF(EXACT(($I95),(PROPER(TEXT(AM$3,"dddd")))),"",IF($K95=1,INDEX(Calendario!$D$3:$H$55,MATCH(AM$4,Calendario!$A$3:$A$55,0),MATCH($I95,Calendario!$D$2:$H$2,0)),IF($K95=2,IF(AL95="",INDEX(Calendario!$D$3:$H$55,MATCH(AM$4,Calendario!$A$3:$A$55,0),MATCH($I95,Calendario!$D$2:$H$2,0)),""),IF($K95=3,IF(AND((AK95=""),(AL95="")),INDEX(Calendario!$D$3:$H$55,MATCH(AM$4,Calendario!$A$3:$A$55,0),MATCH($I95,Calendario!$D$2:$H$2,0)),""),IF($K95=4,IF(AND((AJ95=""),(AK95=""),(AL95="")),INDEX(Calendario!$D$3:$H$55,MATCH(AM$4,Calendario!$A$3:$A$55,0),MATCH($I95,Calendario!$D$2:$H$2,0)),""))))))))</f>
        <v>44742</v>
      </c>
      <c r="AN95" s="107" t="str">
        <f>IF(ISBLANK($I95),"",IF(OR(EXACT(($I95),PROPER(TEXT(AN94,"dddd"))),(EXACT(($I95),PROPER(TEXT(AN93,"dddd"))))),"",IF(EXACT(($I95),(PROPER(TEXT(AN$3,"dddd")))),"",IF($K95=1,INDEX(Calendario!$D$3:$H$55,MATCH(AN$4,Calendario!$A$3:$A$55,0),MATCH($I95,Calendario!$D$2:$H$2,0)),IF($K95=2,IF(AM95="",INDEX(Calendario!$D$3:$H$55,MATCH(AN$4,Calendario!$A$3:$A$55,0),MATCH($I95,Calendario!$D$2:$H$2,0)),""),IF($K95=3,IF(AND((AL95=""),(AM95="")),INDEX(Calendario!$D$3:$H$55,MATCH(AN$4,Calendario!$A$3:$A$55,0),MATCH($I95,Calendario!$D$2:$H$2,0)),""),IF($K95=4,IF(AND((AK95=""),(AL95=""),(AM95="")),INDEX(Calendario!$D$3:$H$55,MATCH(AN$4,Calendario!$A$3:$A$55,0),MATCH($I95,Calendario!$D$2:$H$2,0)),""))))))))</f>
        <v/>
      </c>
      <c r="AO95" s="107">
        <f>IF(ISBLANK($I95),"",IF(OR(EXACT(($I95),PROPER(TEXT(AO94,"dddd"))),(EXACT(($I95),PROPER(TEXT(AO93,"dddd"))))),"",IF(EXACT(($I95),(PROPER(TEXT(AO$3,"dddd")))),"",IF($K95=1,INDEX(Calendario!$D$3:$H$55,MATCH(AO$4,Calendario!$A$3:$A$55,0),MATCH($I95,Calendario!$D$2:$H$2,0)),IF($K95=2,IF(AN95="",INDEX(Calendario!$D$3:$H$55,MATCH(AO$4,Calendario!$A$3:$A$55,0),MATCH($I95,Calendario!$D$2:$H$2,0)),""),IF($K95=3,IF(AND((AM95=""),(AN95="")),INDEX(Calendario!$D$3:$H$55,MATCH(AO$4,Calendario!$A$3:$A$55,0),MATCH($I95,Calendario!$D$2:$H$2,0)),""),IF($K95=4,IF(AND((AL95=""),(AM95=""),(AN95="")),INDEX(Calendario!$D$3:$H$55,MATCH(AO$4,Calendario!$A$3:$A$55,0),MATCH($I95,Calendario!$D$2:$H$2,0)),""))))))))</f>
        <v>44756</v>
      </c>
      <c r="AP95" s="107" t="str">
        <f>IF(ISBLANK($I95),"",IF(OR(EXACT(($I95),PROPER(TEXT(AP94,"dddd"))),(EXACT(($I95),PROPER(TEXT(AP93,"dddd"))))),"",IF(EXACT(($I95),(PROPER(TEXT(AP$3,"dddd")))),"",IF($K95=1,INDEX(Calendario!$D$3:$H$55,MATCH(AP$4,Calendario!$A$3:$A$55,0),MATCH($I95,Calendario!$D$2:$H$2,0)),IF($K95=2,IF(AO95="",INDEX(Calendario!$D$3:$H$55,MATCH(AP$4,Calendario!$A$3:$A$55,0),MATCH($I95,Calendario!$D$2:$H$2,0)),""),IF($K95=3,IF(AND((AN95=""),(AO95="")),INDEX(Calendario!$D$3:$H$55,MATCH(AP$4,Calendario!$A$3:$A$55,0),MATCH($I95,Calendario!$D$2:$H$2,0)),""),IF($K95=4,IF(AND((AM95=""),(AN95=""),(AO95="")),INDEX(Calendario!$D$3:$H$55,MATCH(AP$4,Calendario!$A$3:$A$55,0),MATCH($I95,Calendario!$D$2:$H$2,0)),""))))))))</f>
        <v/>
      </c>
      <c r="AQ95" s="107">
        <f>IF(ISBLANK($I95),"",IF(OR(EXACT(($I95),PROPER(TEXT(AQ94,"dddd"))),(EXACT(($I95),PROPER(TEXT(AQ93,"dddd"))))),"",IF(EXACT(($I95),(PROPER(TEXT(AQ$3,"dddd")))),"",IF($K95=1,INDEX(Calendario!$D$3:$H$55,MATCH(AQ$4,Calendario!$A$3:$A$55,0),MATCH($I95,Calendario!$D$2:$H$2,0)),IF($K95=2,IF(AP95="",INDEX(Calendario!$D$3:$H$55,MATCH(AQ$4,Calendario!$A$3:$A$55,0),MATCH($I95,Calendario!$D$2:$H$2,0)),""),IF($K95=3,IF(AND((AO95=""),(AP95="")),INDEX(Calendario!$D$3:$H$55,MATCH(AQ$4,Calendario!$A$3:$A$55,0),MATCH($I95,Calendario!$D$2:$H$2,0)),""),IF($K95=4,IF(AND((AN95=""),(AO95=""),(AP95="")),INDEX(Calendario!$D$3:$H$55,MATCH(AQ$4,Calendario!$A$3:$A$55,0),MATCH($I95,Calendario!$D$2:$H$2,0)),""))))))))</f>
        <v>44770</v>
      </c>
      <c r="AR95" s="108" t="str">
        <f>IF(ISBLANK($I95),"",IF(OR(EXACT(($I95),PROPER(TEXT(AR94,"dddd"))),(EXACT(($I95),PROPER(TEXT(AR93,"dddd"))))),"",IF(EXACT(($I95),(PROPER(TEXT(AR$3,"dddd")))),"",IF($K95=1,INDEX(Calendario!$D$3:$H$55,MATCH(AR$4,Calendario!$A$3:$A$55,0),MATCH($I95,Calendario!$D$2:$H$2,0)),IF($K95=2,IF(AQ95="",INDEX(Calendario!$D$3:$H$55,MATCH(AR$4,Calendario!$A$3:$A$55,0),MATCH($I95,Calendario!$D$2:$H$2,0)),""),IF($K95=3,IF(AND((AP95=""),(AQ95="")),INDEX(Calendario!$D$3:$H$55,MATCH(AR$4,Calendario!$A$3:$A$55,0),MATCH($I95,Calendario!$D$2:$H$2,0)),""),IF($K95=4,IF(AND((AO95=""),(AP95=""),(AQ95="")),INDEX(Calendario!$D$3:$H$55,MATCH(AR$4,Calendario!$A$3:$A$55,0),MATCH($I95,Calendario!$D$2:$H$2,0)),""))))))))</f>
        <v/>
      </c>
      <c r="AS95" s="108">
        <f>IF(ISBLANK($I95),"",IF(OR(EXACT(($I95),PROPER(TEXT(AS94,"dddd"))),(EXACT(($I95),PROPER(TEXT(AS93,"dddd"))))),"",IF(EXACT(($I95),(PROPER(TEXT(AS$3,"dddd")))),"",IF($K95=1,INDEX(Calendario!$D$3:$H$55,MATCH(AS$4,Calendario!$A$3:$A$55,0),MATCH($I95,Calendario!$D$2:$H$2,0)),IF($K95=2,IF(AR95="",INDEX(Calendario!$D$3:$H$55,MATCH(AS$4,Calendario!$A$3:$A$55,0),MATCH($I95,Calendario!$D$2:$H$2,0)),""),IF($K95=3,IF(AND((AQ95=""),(AR95="")),INDEX(Calendario!$D$3:$H$55,MATCH(AS$4,Calendario!$A$3:$A$55,0),MATCH($I95,Calendario!$D$2:$H$2,0)),""),IF($K95=4,IF(AND((AP95=""),(AQ95=""),(AR95="")),INDEX(Calendario!$D$3:$H$55,MATCH(AS$4,Calendario!$A$3:$A$55,0),MATCH($I95,Calendario!$D$2:$H$2,0)),""))))))))</f>
        <v>44784</v>
      </c>
      <c r="AT95" s="108" t="str">
        <f>IF(ISBLANK($I95),"",IF(OR(EXACT(($I95),PROPER(TEXT(AT94,"dddd"))),(EXACT(($I95),PROPER(TEXT(AT93,"dddd"))))),"",IF(EXACT(($I95),(PROPER(TEXT(AT$3,"dddd")))),"",IF($K95=1,INDEX(Calendario!$D$3:$H$55,MATCH(AT$4,Calendario!$A$3:$A$55,0),MATCH($I95,Calendario!$D$2:$H$2,0)),IF($K95=2,IF(AS95="",INDEX(Calendario!$D$3:$H$55,MATCH(AT$4,Calendario!$A$3:$A$55,0),MATCH($I95,Calendario!$D$2:$H$2,0)),""),IF($K95=3,IF(AND((AR95=""),(AS95="")),INDEX(Calendario!$D$3:$H$55,MATCH(AT$4,Calendario!$A$3:$A$55,0),MATCH($I95,Calendario!$D$2:$H$2,0)),""),IF($K95=4,IF(AND((AQ95=""),(AR95=""),(AS95="")),INDEX(Calendario!$D$3:$H$55,MATCH(AT$4,Calendario!$A$3:$A$55,0),MATCH($I95,Calendario!$D$2:$H$2,0)),""))))))))</f>
        <v/>
      </c>
      <c r="AU95" s="108">
        <f>IF(ISBLANK($I95),"",IF(OR(EXACT(($I95),PROPER(TEXT(AU94,"dddd"))),(EXACT(($I95),PROPER(TEXT(AU93,"dddd"))))),"",IF(EXACT(($I95),(PROPER(TEXT(AU$3,"dddd")))),"",IF($K95=1,INDEX(Calendario!$D$3:$H$55,MATCH(AU$4,Calendario!$A$3:$A$55,0),MATCH($I95,Calendario!$D$2:$H$2,0)),IF($K95=2,IF(AT95="",INDEX(Calendario!$D$3:$H$55,MATCH(AU$4,Calendario!$A$3:$A$55,0),MATCH($I95,Calendario!$D$2:$H$2,0)),""),IF($K95=3,IF(AND((AS95=""),(AT95="")),INDEX(Calendario!$D$3:$H$55,MATCH(AU$4,Calendario!$A$3:$A$55,0),MATCH($I95,Calendario!$D$2:$H$2,0)),""),IF($K95=4,IF(AND((AR95=""),(AS95=""),(AT95="")),INDEX(Calendario!$D$3:$H$55,MATCH(AU$4,Calendario!$A$3:$A$55,0),MATCH($I95,Calendario!$D$2:$H$2,0)),""))))))))</f>
        <v>44798</v>
      </c>
      <c r="AV95" s="107" t="str">
        <f>IF(ISBLANK($I95),"",IF(OR(EXACT(($I95),PROPER(TEXT(AV94,"dddd"))),(EXACT(($I95),PROPER(TEXT(AV93,"dddd"))))),"",IF(EXACT(($I95),(PROPER(TEXT(AV$3,"dddd")))),"",IF($K95=1,INDEX(Calendario!$D$3:$H$55,MATCH(AV$4,Calendario!$A$3:$A$55,0),MATCH($I95,Calendario!$D$2:$H$2,0)),IF($K95=2,IF(AU95="",INDEX(Calendario!$D$3:$H$55,MATCH(AV$4,Calendario!$A$3:$A$55,0),MATCH($I95,Calendario!$D$2:$H$2,0)),""),IF($K95=3,IF(AND((AT95=""),(AU95="")),INDEX(Calendario!$D$3:$H$55,MATCH(AV$4,Calendario!$A$3:$A$55,0),MATCH($I95,Calendario!$D$2:$H$2,0)),""),IF($K95=4,IF(AND((AS95=""),(AT95=""),(AU95="")),INDEX(Calendario!$D$3:$H$55,MATCH(AV$4,Calendario!$A$3:$A$55,0),MATCH($I95,Calendario!$D$2:$H$2,0)),""))))))))</f>
        <v/>
      </c>
      <c r="AW95" s="107">
        <f>IF(ISBLANK($I95),"",IF(OR(EXACT(($I95),PROPER(TEXT(AW94,"dddd"))),(EXACT(($I95),PROPER(TEXT(AW93,"dddd"))))),"",IF(EXACT(($I95),(PROPER(TEXT(AW$3,"dddd")))),"",IF($K95=1,INDEX(Calendario!$D$3:$H$55,MATCH(AW$4,Calendario!$A$3:$A$55,0),MATCH($I95,Calendario!$D$2:$H$2,0)),IF($K95=2,IF(AV95="",INDEX(Calendario!$D$3:$H$55,MATCH(AW$4,Calendario!$A$3:$A$55,0),MATCH($I95,Calendario!$D$2:$H$2,0)),""),IF($K95=3,IF(AND((AU95=""),(AV95="")),INDEX(Calendario!$D$3:$H$55,MATCH(AW$4,Calendario!$A$3:$A$55,0),MATCH($I95,Calendario!$D$2:$H$2,0)),""),IF($K95=4,IF(AND((AT95=""),(AU95=""),(AV95="")),INDEX(Calendario!$D$3:$H$55,MATCH(AW$4,Calendario!$A$3:$A$55,0),MATCH($I95,Calendario!$D$2:$H$2,0)),""))))))))</f>
        <v>44812</v>
      </c>
      <c r="AX95" s="107" t="str">
        <f>IF(ISBLANK($I95),"",IF(OR(EXACT(($I95),PROPER(TEXT(AX94,"dddd"))),(EXACT(($I95),PROPER(TEXT(AX93,"dddd"))))),"",IF(EXACT(($I95),(PROPER(TEXT(AX$3,"dddd")))),"",IF($K95=1,INDEX(Calendario!$D$3:$H$55,MATCH(AX$4,Calendario!$A$3:$A$55,0),MATCH($I95,Calendario!$D$2:$H$2,0)),IF($K95=2,IF(AW95="",INDEX(Calendario!$D$3:$H$55,MATCH(AX$4,Calendario!$A$3:$A$55,0),MATCH($I95,Calendario!$D$2:$H$2,0)),""),IF($K95=3,IF(AND((AV95=""),(AW95="")),INDEX(Calendario!$D$3:$H$55,MATCH(AX$4,Calendario!$A$3:$A$55,0),MATCH($I95,Calendario!$D$2:$H$2,0)),""),IF($K95=4,IF(AND((AU95=""),(AV95=""),(AW95="")),INDEX(Calendario!$D$3:$H$55,MATCH(AX$4,Calendario!$A$3:$A$55,0),MATCH($I95,Calendario!$D$2:$H$2,0)),""))))))))</f>
        <v/>
      </c>
      <c r="AY95" s="107">
        <f>IF(ISBLANK($I95),"",IF(OR(EXACT(($I95),PROPER(TEXT(AY94,"dddd"))),(EXACT(($I95),PROPER(TEXT(AY93,"dddd"))))),"",IF(EXACT(($I95),(PROPER(TEXT(AY$3,"dddd")))),"",IF($K95=1,INDEX(Calendario!$D$3:$H$55,MATCH(AY$4,Calendario!$A$3:$A$55,0),MATCH($I95,Calendario!$D$2:$H$2,0)),IF($K95=2,IF(AX95="",INDEX(Calendario!$D$3:$H$55,MATCH(AY$4,Calendario!$A$3:$A$55,0),MATCH($I95,Calendario!$D$2:$H$2,0)),""),IF($K95=3,IF(AND((AW95=""),(AX95="")),INDEX(Calendario!$D$3:$H$55,MATCH(AY$4,Calendario!$A$3:$A$55,0),MATCH($I95,Calendario!$D$2:$H$2,0)),""),IF($K95=4,IF(AND((AV95=""),(AW95=""),(AX95="")),INDEX(Calendario!$D$3:$H$55,MATCH(AY$4,Calendario!$A$3:$A$55,0),MATCH($I95,Calendario!$D$2:$H$2,0)),""))))))))</f>
        <v>44826</v>
      </c>
      <c r="AZ95" s="107" t="str">
        <f>IF(ISBLANK($I95),"",IF(OR(EXACT(($I95),PROPER(TEXT(AZ94,"dddd"))),(EXACT(($I95),PROPER(TEXT(AZ93,"dddd"))))),"",IF(EXACT(($I95),(PROPER(TEXT(AZ$3,"dddd")))),"",IF($K95=1,INDEX(Calendario!$D$3:$H$55,MATCH(AZ$4,Calendario!$A$3:$A$55,0),MATCH($I95,Calendario!$D$2:$H$2,0)),IF($K95=2,IF(AY95="",INDEX(Calendario!$D$3:$H$55,MATCH(AZ$4,Calendario!$A$3:$A$55,0),MATCH($I95,Calendario!$D$2:$H$2,0)),""),IF($K95=3,IF(AND((AX95=""),(AY95="")),INDEX(Calendario!$D$3:$H$55,MATCH(AZ$4,Calendario!$A$3:$A$55,0),MATCH($I95,Calendario!$D$2:$H$2,0)),""),IF($K95=4,IF(AND((AW95=""),(AX95=""),(AY95="")),INDEX(Calendario!$D$3:$H$55,MATCH(AZ$4,Calendario!$A$3:$A$55,0),MATCH($I95,Calendario!$D$2:$H$2,0)),""))))))))</f>
        <v/>
      </c>
      <c r="BA95" s="108">
        <f>IF(ISBLANK($I95),"",IF(OR(EXACT(($I95),PROPER(TEXT(BA94,"dddd"))),(EXACT(($I95),PROPER(TEXT(BA93,"dddd"))))),"",IF(EXACT(($I95),(PROPER(TEXT(BA$3,"dddd")))),"",IF($K95=1,INDEX(Calendario!$D$3:$H$55,MATCH(BA$4,Calendario!$A$3:$A$55,0),MATCH($I95,Calendario!$D$2:$H$2,0)),IF($K95=2,IF(AZ95="",INDEX(Calendario!$D$3:$H$55,MATCH(BA$4,Calendario!$A$3:$A$55,0),MATCH($I95,Calendario!$D$2:$H$2,0)),""),IF($K95=3,IF(AND((AY95=""),(AZ95="")),INDEX(Calendario!$D$3:$H$55,MATCH(BA$4,Calendario!$A$3:$A$55,0),MATCH($I95,Calendario!$D$2:$H$2,0)),""),IF($K95=4,IF(AND((AX95=""),(AY95=""),(AZ95="")),INDEX(Calendario!$D$3:$H$55,MATCH(BA$4,Calendario!$A$3:$A$55,0),MATCH($I95,Calendario!$D$2:$H$2,0)),""))))))))</f>
        <v>44840</v>
      </c>
      <c r="BB95" s="108" t="str">
        <f>IF(ISBLANK($I95),"",IF(OR(EXACT(($I95),PROPER(TEXT(BB94,"dddd"))),(EXACT(($I95),PROPER(TEXT(BB93,"dddd"))))),"",IF(EXACT(($I95),(PROPER(TEXT(BB$3,"dddd")))),"",IF($K95=1,INDEX(Calendario!$D$3:$H$55,MATCH(BB$4,Calendario!$A$3:$A$55,0),MATCH($I95,Calendario!$D$2:$H$2,0)),IF($K95=2,IF(BA95="",INDEX(Calendario!$D$3:$H$55,MATCH(BB$4,Calendario!$A$3:$A$55,0),MATCH($I95,Calendario!$D$2:$H$2,0)),""),IF($K95=3,IF(AND((AZ95=""),(BA95="")),INDEX(Calendario!$D$3:$H$55,MATCH(BB$4,Calendario!$A$3:$A$55,0),MATCH($I95,Calendario!$D$2:$H$2,0)),""),IF($K95=4,IF(AND((AY95=""),(AZ95=""),(BA95="")),INDEX(Calendario!$D$3:$H$55,MATCH(BB$4,Calendario!$A$3:$A$55,0),MATCH($I95,Calendario!$D$2:$H$2,0)),""))))))))</f>
        <v/>
      </c>
      <c r="BC95" s="108">
        <f>IF(ISBLANK($I95),"",IF(OR(EXACT(($I95),PROPER(TEXT(BC94,"dddd"))),(EXACT(($I95),PROPER(TEXT(BC93,"dddd"))))),"",IF(EXACT(($I95),(PROPER(TEXT(BC$3,"dddd")))),"",IF($K95=1,INDEX(Calendario!$D$3:$H$55,MATCH(BC$4,Calendario!$A$3:$A$55,0),MATCH($I95,Calendario!$D$2:$H$2,0)),IF($K95=2,IF(BB95="",INDEX(Calendario!$D$3:$H$55,MATCH(BC$4,Calendario!$A$3:$A$55,0),MATCH($I95,Calendario!$D$2:$H$2,0)),""),IF($K95=3,IF(AND((BA95=""),(BB95="")),INDEX(Calendario!$D$3:$H$55,MATCH(BC$4,Calendario!$A$3:$A$55,0),MATCH($I95,Calendario!$D$2:$H$2,0)),""),IF($K95=4,IF(AND((AZ95=""),(BA95=""),(BB95="")),INDEX(Calendario!$D$3:$H$55,MATCH(BC$4,Calendario!$A$3:$A$55,0),MATCH($I95,Calendario!$D$2:$H$2,0)),""))))))))</f>
        <v>44854</v>
      </c>
      <c r="BD95" s="108" t="str">
        <f>IF(ISBLANK($I95),"",IF(OR(EXACT(($I95),PROPER(TEXT(BD94,"dddd"))),(EXACT(($I95),PROPER(TEXT(BD93,"dddd"))))),"",IF(EXACT(($I95),(PROPER(TEXT(BD$3,"dddd")))),"",IF($K95=1,INDEX(Calendario!$D$3:$H$55,MATCH(BD$4,Calendario!$A$3:$A$55,0),MATCH($I95,Calendario!$D$2:$H$2,0)),IF($K95=2,IF(BC95="",INDEX(Calendario!$D$3:$H$55,MATCH(BD$4,Calendario!$A$3:$A$55,0),MATCH($I95,Calendario!$D$2:$H$2,0)),""),IF($K95=3,IF(AND((BB95=""),(BC95="")),INDEX(Calendario!$D$3:$H$55,MATCH(BD$4,Calendario!$A$3:$A$55,0),MATCH($I95,Calendario!$D$2:$H$2,0)),""),IF($K95=4,IF(AND((BA95=""),(BB95=""),(BC95="")),INDEX(Calendario!$D$3:$H$55,MATCH(BD$4,Calendario!$A$3:$A$55,0),MATCH($I95,Calendario!$D$2:$H$2,0)),""))))))))</f>
        <v/>
      </c>
      <c r="BE95" s="107">
        <f>IF(ISBLANK($I95),"",IF(OR(EXACT(($I95),PROPER(TEXT(BE94,"dddd"))),(EXACT(($I95),PROPER(TEXT(BE93,"dddd"))))),"",IF(EXACT(($I95),(PROPER(TEXT(BE$3,"dddd")))),"",IF($K95=1,INDEX(Calendario!$D$3:$H$55,MATCH(BE$4,Calendario!$A$3:$A$55,0),MATCH($I95,Calendario!$D$2:$H$2,0)),IF($K95=2,IF(BD95="",INDEX(Calendario!$D$3:$H$55,MATCH(BE$4,Calendario!$A$3:$A$55,0),MATCH($I95,Calendario!$D$2:$H$2,0)),""),IF($K95=3,IF(AND((BC95=""),(BD95="")),INDEX(Calendario!$D$3:$H$55,MATCH(BE$4,Calendario!$A$3:$A$55,0),MATCH($I95,Calendario!$D$2:$H$2,0)),""),IF($K95=4,IF(AND((BB95=""),(BC95=""),(BD95="")),INDEX(Calendario!$D$3:$H$55,MATCH(BE$4,Calendario!$A$3:$A$55,0),MATCH($I95,Calendario!$D$2:$H$2,0)),""))))))))</f>
        <v>44868</v>
      </c>
      <c r="BF95" s="107" t="str">
        <f>IF(ISBLANK($I95),"",IF(OR(EXACT(($I95),PROPER(TEXT(BF94,"dddd"))),(EXACT(($I95),PROPER(TEXT(BF93,"dddd"))))),"",IF(EXACT(($I95),(PROPER(TEXT(BF$3,"dddd")))),"",IF($K95=1,INDEX(Calendario!$D$3:$H$55,MATCH(BF$4,Calendario!$A$3:$A$55,0),MATCH($I95,Calendario!$D$2:$H$2,0)),IF($K95=2,IF(BE95="",INDEX(Calendario!$D$3:$H$55,MATCH(BF$4,Calendario!$A$3:$A$55,0),MATCH($I95,Calendario!$D$2:$H$2,0)),""),IF($K95=3,IF(AND((BD95=""),(BE95="")),INDEX(Calendario!$D$3:$H$55,MATCH(BF$4,Calendario!$A$3:$A$55,0),MATCH($I95,Calendario!$D$2:$H$2,0)),""),IF($K95=4,IF(AND((BC95=""),(BD95=""),(BE95="")),INDEX(Calendario!$D$3:$H$55,MATCH(BF$4,Calendario!$A$3:$A$55,0),MATCH($I95,Calendario!$D$2:$H$2,0)),""))))))))</f>
        <v/>
      </c>
      <c r="BG95" s="107">
        <f>IF(ISBLANK($I95),"",IF(OR(EXACT(($I95),PROPER(TEXT(BG94,"dddd"))),(EXACT(($I95),PROPER(TEXT(BG93,"dddd"))))),"",IF(EXACT(($I95),(PROPER(TEXT(BG$3,"dddd")))),"",IF($K95=1,INDEX(Calendario!$D$3:$H$55,MATCH(BG$4,Calendario!$A$3:$A$55,0),MATCH($I95,Calendario!$D$2:$H$2,0)),IF($K95=2,IF(BF95="",INDEX(Calendario!$D$3:$H$55,MATCH(BG$4,Calendario!$A$3:$A$55,0),MATCH($I95,Calendario!$D$2:$H$2,0)),""),IF($K95=3,IF(AND((BE95=""),(BF95="")),INDEX(Calendario!$D$3:$H$55,MATCH(BG$4,Calendario!$A$3:$A$55,0),MATCH($I95,Calendario!$D$2:$H$2,0)),""),IF($K95=4,IF(AND((BD95=""),(BE95=""),(BF95="")),INDEX(Calendario!$D$3:$H$55,MATCH(BG$4,Calendario!$A$3:$A$55,0),MATCH($I95,Calendario!$D$2:$H$2,0)),""))))))))</f>
        <v>44882</v>
      </c>
      <c r="BH95" s="107" t="str">
        <f>IF(ISBLANK($I95),"",IF(OR(EXACT(($I95),PROPER(TEXT(BH94,"dddd"))),(EXACT(($I95),PROPER(TEXT(BH93,"dddd"))))),"",IF(EXACT(($I95),(PROPER(TEXT(BH$3,"dddd")))),"",IF($K95=1,INDEX(Calendario!$D$3:$H$55,MATCH(BH$4,Calendario!$A$3:$A$55,0),MATCH($I95,Calendario!$D$2:$H$2,0)),IF($K95=2,IF(BG95="",INDEX(Calendario!$D$3:$H$55,MATCH(BH$4,Calendario!$A$3:$A$55,0),MATCH($I95,Calendario!$D$2:$H$2,0)),""),IF($K95=3,IF(AND((BF95=""),(BG95="")),INDEX(Calendario!$D$3:$H$55,MATCH(BH$4,Calendario!$A$3:$A$55,0),MATCH($I95,Calendario!$D$2:$H$2,0)),""),IF($K95=4,IF(AND((BE95=""),(BF95=""),(BG95="")),INDEX(Calendario!$D$3:$H$55,MATCH(BH$4,Calendario!$A$3:$A$55,0),MATCH($I95,Calendario!$D$2:$H$2,0)),""))))))))</f>
        <v/>
      </c>
      <c r="BI95" s="108">
        <f>IF(ISBLANK($I95),"",IF(OR(EXACT(($I95),PROPER(TEXT(BI94,"dddd"))),(EXACT(($I95),PROPER(TEXT(BI93,"dddd"))))),"",IF(EXACT(($I95),(PROPER(TEXT(BI$3,"dddd")))),"",IF($K95=1,INDEX(Calendario!$D$3:$H$55,MATCH(BI$4,Calendario!$A$3:$A$55,0),MATCH($I95,Calendario!$D$2:$H$2,0)),IF($K95=2,IF(BH95="",INDEX(Calendario!$D$3:$H$55,MATCH(BI$4,Calendario!$A$3:$A$55,0),MATCH($I95,Calendario!$D$2:$H$2,0)),""),IF($K95=3,IF(AND((BG95=""),(BH95="")),INDEX(Calendario!$D$3:$H$55,MATCH(BI$4,Calendario!$A$3:$A$55,0),MATCH($I95,Calendario!$D$2:$H$2,0)),""),IF($K95=4,IF(AND((BF95=""),(BG95=""),(BH95="")),INDEX(Calendario!$D$3:$H$55,MATCH(BI$4,Calendario!$A$3:$A$55,0),MATCH($I95,Calendario!$D$2:$H$2,0)),""))))))))</f>
        <v>44896</v>
      </c>
      <c r="BJ95" s="108" t="str">
        <f>IF(ISBLANK($I95),"",IF(OR(EXACT(($I95),PROPER(TEXT(BJ94,"dddd"))),(EXACT(($I95),PROPER(TEXT(BJ93,"dddd"))))),"",IF(EXACT(($I95),(PROPER(TEXT(BJ$3,"dddd")))),"",IF($K95=1,INDEX(Calendario!$D$3:$H$55,MATCH(BJ$4,Calendario!$A$3:$A$55,0),MATCH($I95,Calendario!$D$2:$H$2,0)),IF($K95=2,IF(BI95="",INDEX(Calendario!$D$3:$H$55,MATCH(BJ$4,Calendario!$A$3:$A$55,0),MATCH($I95,Calendario!$D$2:$H$2,0)),""),IF($K95=3,IF(AND((BH95=""),(BI95="")),INDEX(Calendario!$D$3:$H$55,MATCH(BJ$4,Calendario!$A$3:$A$55,0),MATCH($I95,Calendario!$D$2:$H$2,0)),""),IF($K95=4,IF(AND((BG95=""),(BH95=""),(BI95="")),INDEX(Calendario!$D$3:$H$55,MATCH(BJ$4,Calendario!$A$3:$A$55,0),MATCH($I95,Calendario!$D$2:$H$2,0)),""))))))))</f>
        <v/>
      </c>
      <c r="BK95" s="108">
        <f>IF(ISBLANK($I95),"",IF(OR(EXACT(($I95),PROPER(TEXT(BK94,"dddd"))),(EXACT(($I95),PROPER(TEXT(BK93,"dddd"))))),"",IF(EXACT(($I95),(PROPER(TEXT(BK$3,"dddd")))),"",IF($K95=1,INDEX(Calendario!$D$3:$H$55,MATCH(BK$4,Calendario!$A$3:$A$55,0),MATCH($I95,Calendario!$D$2:$H$2,0)),IF($K95=2,IF(BJ95="",INDEX(Calendario!$D$3:$H$55,MATCH(BK$4,Calendario!$A$3:$A$55,0),MATCH($I95,Calendario!$D$2:$H$2,0)),""),IF($K95=3,IF(AND((BI95=""),(BJ95="")),INDEX(Calendario!$D$3:$H$55,MATCH(BK$4,Calendario!$A$3:$A$55,0),MATCH($I95,Calendario!$D$2:$H$2,0)),""),IF($K95=4,IF(AND((BH95=""),(BI95=""),(BJ95="")),INDEX(Calendario!$D$3:$H$55,MATCH(BK$4,Calendario!$A$3:$A$55,0),MATCH($I95,Calendario!$D$2:$H$2,0)),""))))))))</f>
        <v>44910</v>
      </c>
      <c r="BL95" s="108" t="str">
        <f>IF(ISBLANK($I95),"",IF(OR(EXACT(($I95),PROPER(TEXT(BL94,"dddd"))),(EXACT(($I95),PROPER(TEXT(BL93,"dddd"))))),"",IF(EXACT(($I95),(PROPER(TEXT(BL$3,"dddd")))),"",IF($K95=1,INDEX(Calendario!$D$3:$H$55,MATCH(BL$4,Calendario!$A$3:$A$55,0),MATCH($I95,Calendario!$D$2:$H$2,0)),IF($K95=2,IF(BK95="",INDEX(Calendario!$D$3:$H$55,MATCH(BL$4,Calendario!$A$3:$A$55,0),MATCH($I95,Calendario!$D$2:$H$2,0)),""),IF($K95=3,IF(AND((BJ95=""),(BK95="")),INDEX(Calendario!$D$3:$H$55,MATCH(BL$4,Calendario!$A$3:$A$55,0),MATCH($I95,Calendario!$D$2:$H$2,0)),""),IF($K95=4,IF(AND((BI95=""),(BJ95=""),(BK95="")),INDEX(Calendario!$D$3:$H$55,MATCH(BL$4,Calendario!$A$3:$A$55,0),MATCH($I95,Calendario!$D$2:$H$2,0)),""))))))))</f>
        <v/>
      </c>
      <c r="BM95" s="108">
        <f>IF(ISBLANK($I95),"",IF(OR(EXACT(($I95),PROPER(TEXT(BM94,"dddd"))),(EXACT(($I95),PROPER(TEXT(BM93,"dddd"))))),"",IF(EXACT(($I95),(PROPER(TEXT(BM$3,"dddd")))),"",IF($K95=1,INDEX(Calendario!$D$3:$H$55,MATCH(BM$4,Calendario!$A$3:$A$55,0),MATCH($I95,Calendario!$D$2:$H$2,0)),IF($K95=2,IF(BL95="",INDEX(Calendario!$D$3:$H$55,MATCH(BM$4,Calendario!$A$3:$A$55,0),MATCH($I95,Calendario!$D$2:$H$2,0)),""),IF($K95=3,IF(AND((BK95=""),(BL95="")),INDEX(Calendario!$D$3:$H$55,MATCH(BM$4,Calendario!$A$3:$A$55,0),MATCH($I95,Calendario!$D$2:$H$2,0)),""),IF($K95=4,IF(AND((BJ95=""),(BK95=""),(BL95="")),INDEX(Calendario!$D$3:$H$55,MATCH(BM$4,Calendario!$A$3:$A$55,0),MATCH($I95,Calendario!$D$2:$H$2,0)),""))))))))</f>
        <v>44924</v>
      </c>
      <c r="BO95" s="88" t="s">
        <v>44</v>
      </c>
    </row>
    <row r="96" spans="1:67" s="88" customFormat="1" ht="26.25" customHeight="1" x14ac:dyDescent="0.25">
      <c r="A96" s="178">
        <f t="shared" si="7"/>
        <v>70</v>
      </c>
      <c r="B96" s="176" t="s">
        <v>1282</v>
      </c>
      <c r="C96" s="176" t="s">
        <v>1594</v>
      </c>
      <c r="D96" s="177" t="str">
        <f>IF(ISNA(VLOOKUP(C96,TSeccBS!$D:$H,5,FALSE)),"",VLOOKUP(C96,TSeccBS!$D:$H,5,FALSE))</f>
        <v>IBAGUE</v>
      </c>
      <c r="E96" s="176" t="s">
        <v>44</v>
      </c>
      <c r="F96" s="176" t="s">
        <v>120</v>
      </c>
      <c r="G96" s="177" t="str">
        <f>IF(ISNA(VLOOKUP(F96,Tmunic!$C$2:$D$1160,2,FALSE)),"",VLOOKUP(F96,Tmunic!$C$2:$D$1160,2,FALSE))</f>
        <v>UB HONDA</v>
      </c>
      <c r="H96" s="184" t="str">
        <f>IF(ISNA(VLOOKUP(G96,TDirReg!$F$1:$H$184,3,0)),"",VLOOKUP(G96,TDirReg!$F$1:$H$184,3,0))</f>
        <v>Calle 9 N° 22A - 193 (Hospital San Juan de Dios)</v>
      </c>
      <c r="I96" s="196" t="s">
        <v>125</v>
      </c>
      <c r="J96" s="195" t="s">
        <v>134</v>
      </c>
      <c r="K96" s="197">
        <v>4</v>
      </c>
      <c r="L96" s="202">
        <f t="shared" si="8"/>
        <v>12</v>
      </c>
      <c r="M96" s="107" t="str">
        <f>IF(ISBLANK($I96),"",IF(EXACT(($I96),(PROPER(TEXT(M$3,"dddd")))),"",IF(EXACT(M$4,$J96),IF($K96=1,INDEX(Calendario!$D$3:$H$55,MATCH(M$4,Calendario!$A$3:$A$55,0),MATCH($I96,Calendario!$D$2:$H$2,0)),INDEX(Calendario!$D$3:$H$55,MATCH($J96,Calendario!$A$3:$A$55,0),MATCH($I96,Calendario!$D$2:$H$2,0))),"")))</f>
        <v/>
      </c>
      <c r="N96" s="107" t="str">
        <f>IF(ISBLANK($I96),"",IF(OR(EXACT(($I96),PROPER(TEXT(N94,"dddd"))),(EXACT(($I96),PROPER(TEXT(N95,"dddd"))))),"",IF(EXACT(($I96),(PROPER(TEXT(N$3,"dddd")))),"",IF(EXACT(N$4,$J96),IF(M96="",IF(OR(($K96=4),($K96=3),($K96=2),($K96=1)),INDEX(Calendario!$D$3:$H$55,MATCH(N$4,Calendario!$A$3:$A$55,0),MATCH($I96,Calendario!$D$2:$H$2,0)),"")),IF($K96=1,IF(AND(M96="",EXACT((N$4),(CONCATENATE(Calendario!$A$1," ",(MID($J96,8,2))+1)))),INDEX(Calendario!$D$3:$H$55,MATCH(N$4,Calendario!$A$3:$A$55,0),MATCH($I96,Calendario!$D$2:$H$2,0)),IF(M96="","",INDEX(Calendario!$D$3:$H$55,MATCH(N$4,Calendario!$A$3:$A$55,0),MATCH($I96,Calendario!$D$2:$H$2,0)))),IF($K96=2,IF(M96="",IF(EXACT($K96,N$4),INDEX(Calendario!$D$3:$H$55,MATCH(N$4,Calendario!$A$3:$A$55,0),MATCH($I96,Calendario!$D$2:$H$2,0)),""),""),IF($K96=3,IF((M96=""),IF(EXACT($K96,N$4),INDEX(Calendario!$D$3:$H$55,MATCH(N$4,Calendario!$A$3:$A$55,0),MATCH($I96,Calendario!$D$2:$H$2,0)),""),""),IF($K96=4,IF((M96=""),IF(EXACT($K96,N$4),INDEX(Calendario!$D$3:$H$55,MATCH(N$4,Calendario!$A$3:$A$55,0),MATCH($I96,Calendario!$D$2:$H$2,0)),""),""),1))))))))</f>
        <v/>
      </c>
      <c r="O96" s="107" t="str">
        <f>IF(ISBLANK($I96),"",IF(EXACT(($I96),(PROPER(TEXT(O$3,"dddd")))),"",IF(OR(EXACT(($I96),PROPER(TEXT(O94,"dddd"))),(EXACT(($I96),PROPER(TEXT(O95,"dddd"))))),"",IF(EXACT(O$4,$J96),IF(N96="",IF(OR(($K96=4),($K96=3),($K96=2),($K96=1)),INDEX(Calendario!$D$3:$H$55,MATCH(O$4,Calendario!$A$3:$A$55,0),MATCH($I96,Calendario!$D$2:$H$2,0)),"")),IF($K96=1,IF(AND(M96="",EXACT((O$4),(CONCATENATE(Calendario!$A$1," ",(MID($J96,8,2))+1)))),INDEX(Calendario!$D$3:$H$55,MATCH(O$4,Calendario!$A$3:$A$55,0),MATCH($I96,Calendario!$D$2:$H$2,0)),IF(N96="",IF(EXACT(($I96),(PROPER(TEXT(N$3,"dddd")))),INDEX(Calendario!$D$3:$H$55,MATCH(O$4,Calendario!$A$3:$A$55,0),MATCH($I96,Calendario!$D$2:$H$2,0)),""),INDEX(Calendario!$D$3:$H$55,MATCH(O$4,Calendario!$A$3:$A$55,0),MATCH($I96,Calendario!$D$2:$H$2,0)))),IF(EXACT($M$4,"Semana 1"),IF($K96=2,IF(N96="",IF(OR(($J96="Semana 1"),($J96="Semana 2"),($J96="Semana 3")),INDEX(Calendario!$D$3:$H$55,MATCH(O$4,Calendario!$A$3:$A$55,0),MATCH($I96,Calendario!$D$2:$H$2,0)),""),""),IF($K96=3,IF(AND((M96=""),(N96="")),IF(OR(($J96="Semana 1"),($J96="Semana 2"),($J96="Semana 3")),INDEX(Calendario!$D$3:$H$55,MATCH(O$4,Calendario!$A$3:$A$55,0),MATCH($I96,Calendario!$D$2:$H$2,0)),""),""),IF($K96=4,IF(AND((M96=""),(N96="")),IF(OR(($J96="Semana 1"),($J96="Semana 2"),($J96="Semana 3")),INDEX(Calendario!$D$3:$H$55,MATCH(O$4,Calendario!$A$3:$A$55,0),MATCH($I96,Calendario!$D$2:$H$2,0)),""),"")))),IF($K96=2,IF(N96="",IF(OR(($J96="Semana 1"),($J96="Semana 2")),INDEX(Calendario!$D$3:$H$55,MATCH(O$4,Calendario!$A$3:$A$55,0),MATCH($I96,Calendario!$D$2:$H$2,0)),""),""),IF($K96=3,IF(AND((M96=""),(N96="")),IF(OR(($J96="Semana 1"),($J96="Semana 2")),INDEX(Calendario!$D$3:$H$55,MATCH(O$4,Calendario!$A$3:$A$55,0),MATCH($I96,Calendario!$D$2:$H$2,0)),""),""),IF($K96=4,IF(AND((M96=""),(N96="")),IF(OR(($J96="Semana 1"),($J96="Semana 2")),INDEX(Calendario!$D$3:$H$55,MATCH(O$4,Calendario!$A$3:$A$55,0),MATCH($I96,Calendario!$D$2:$H$2,0)),""),""))))))))))</f>
        <v/>
      </c>
      <c r="P96" s="107" t="str">
        <f>IF(ISBLANK($I96),"",IF(EXACT(($I96),(PROPER(TEXT(P$3,"dddd")))),"",IF(OR(EXACT(($I96),PROPER(TEXT(P94,"dddd"))),(EXACT(($I96),PROPER(TEXT(P95,"dddd"))))),"",IF(EXACT(P$4,$J96),IF(O96="",IF(OR(($K96=4),($K96=3),($K96=2),($K96=1)),INDEX(Calendario!$D$3:$H$55,MATCH(P$4,Calendario!$A$3:$A$55,0),MATCH($I96,Calendario!$D$2:$H$2,0)),"")),IF($K96=1,IF(AND(M96="",EXACT((P$4),(CONCATENATE(Calendario!$A$1," ",(MID($J96,8,2))+1)))),INDEX(Calendario!$D$3:$H$55,MATCH(P$4,Calendario!$A$3:$A$55,0),MATCH($I96,Calendario!$D$2:$H$2,0)),IF(O96="",IF(EXACT(($I96),(PROPER(TEXT(O$3,"dddd")))),INDEX(Calendario!$D$3:$H$55,MATCH(P$4,Calendario!$A$3:$A$55,0),MATCH($I96,Calendario!$D$2:$H$2,0)),""),INDEX(Calendario!$D$3:$H$55,MATCH(P$4,Calendario!$A$3:$A$55,0),MATCH($I96,Calendario!$D$2:$H$2,0)))),IF(EXACT($M$4,"Semana 1"),IF($K96=2,IF(O96="",IF(OR(($J96="Semana 1"),($J96="Semana 2"),($J96="Semana 3"),($J96="Semana 4")),INDEX(Calendario!$D$3:$H$55,MATCH(P$4,Calendario!$A$3:$A$55,0),MATCH($I96,Calendario!$D$2:$H$2,0)),""),""),IF($K96=3,IF(AND((N96=""),(O96="")),IF(OR(($J96="Semana 1"),($J96="Semana 2"),($J96="Semana 3"),($J96="Semana 4")),INDEX(Calendario!$D$3:$H$55,MATCH(P$4,Calendario!$A$3:$A$55,0),MATCH($I96,Calendario!$D$2:$H$2,0)),""),""),IF($K96=4,IF(AND((M96=""),(N96=""),(O96="")),IF(OR(($J96="Semana 1"),($J96="Semana 2"),($J96="Semana 3"),($J96="Semana 4")),INDEX(Calendario!$D$3:$H$55,MATCH(P$4,Calendario!$A$3:$A$55,0),MATCH($I96,Calendario!$D$2:$H$2,0)),""),"")))),IF($K96=2,IF(O96="",IF(OR(($J96="Semana 1"),($J96="Semana 2"),($J96="Semana 3")),INDEX(Calendario!$D$3:$H$55,MATCH(P$4,Calendario!$A$3:$A$55,0),MATCH($I96,Calendario!$D$2:$H$2,0)),""),""),IF($K96=3,IF(AND((N96=""),(O96="")),IF(OR(($J96="Semana 1"),($J96="Semana 2"),($J96="Semana 3")),INDEX(Calendario!$D$3:$H$55,MATCH(P$4,Calendario!$A$3:$A$55,0),MATCH($I96,Calendario!$D$2:$H$2,0)),""),""),IF($K96=4,IF(AND((M96=""),(N96=""),(O96="")),IF(OR(($J96="Semana 1"),($J96="Semana 2"),($J96="Semana 3")),INDEX(Calendario!$D$3:$H$55,MATCH(P$4,Calendario!$A$3:$A$55,0),MATCH($I96,Calendario!$D$2:$H$2,0)),""),""))))))))))</f>
        <v/>
      </c>
      <c r="Q96" s="107">
        <f>IF(ISBLANK($I96),"",IF(EXACT(($I96),(PROPER(TEXT(Q$3,"dddd")))),"",IF(OR(EXACT(($I96),PROPER(TEXT(Q94,"dddd"))),(EXACT(($I96),PROPER(TEXT(Q95,"dddd"))))),"",IF(EXACT(Q$4,$J96),IF(P96="",IF(OR(($K96=4),($K96=3),($K96=2),($K96=1)),INDEX(Calendario!$D$3:$H$55,MATCH(Q$4,Calendario!$A$3:$A$55,0),MATCH($I96,Calendario!$D$2:$H$2,0)),"")),IF($K96=1,IF(AND(M96="",EXACT((Q$4),(CONCATENATE(Calendario!$A$1," ",(MID($J96,8,2))+1)))),INDEX(Calendario!$D$3:$H$55,MATCH(Q$4,Calendario!$A$3:$A$55,0),MATCH($I96,Calendario!$D$2:$H$2,0)),IF(P96="","",INDEX(Calendario!$D$3:$H$55,MATCH(Q$4,Calendario!$A$3:$A$55,0),MATCH($I96,Calendario!$D$2:$H$2,0)))),IF(EXACT($M$4,"Semana 1"),IF($K96=2,IF(P96="",IF(OR(($J96="Semana 1"),($J96="Semana 2"),($J96="Semana 3"),($J96="Semana 4"),($J96="Semana 5")),INDEX(Calendario!$D$3:$H$55,MATCH(Q$4,Calendario!$A$3:$A$55,0),MATCH($I96,Calendario!$D$2:$H$2,0)),""),""),IF($K96=3,IF(AND((O96=""),(P96="")),IF(OR(($J96="Semana 1"),($J96="Semana 2"),($J96="Semana 3"),($J96="Semana 4"),($J96="Semana 5")),INDEX(Calendario!$D$3:$H$55,MATCH(Q$4,Calendario!$A$3:$A$55,0),MATCH($I96,Calendario!$D$2:$H$2,0)),""),""),IF($K96=4,IF(AND((N96=""),(O96=""),(P96="")),IF(OR(($J96="Semana 1"),($J96="Semana 2"),($J96="Semana 3"),($J96="Semana 4"),($J96="Semana 5")),INDEX(Calendario!$D$3:$H$55,MATCH(Q$4,Calendario!$A$3:$A$55,0),MATCH($I96,Calendario!$D$2:$H$2,0)),""),"")))),IF($K96=2,IF(P96="",IF(OR(($J96="Semana 1"),($J96="Semana 2"),($J96="Semana 3"),($J96="Semana 4")),INDEX(Calendario!$D$3:$H$55,MATCH(Q$4,Calendario!$A$3:$A$55,0),MATCH($I96,Calendario!$D$2:$H$2,0)),""),""),IF($K96=3,IF(AND((O96=""),(P96="")),IF(OR(($J96="Semana 1"),($J96="Semana 2"),($J96="Semana 3"),($J96="Semana 4")),INDEX(Calendario!$D$3:$H$55,MATCH(Q$4,Calendario!$A$3:$A$55,0),MATCH($I96,Calendario!$D$2:$H$2,0)),""),""),IF($K96=4,IF(AND((N96=""),(O96=""),(P96="")),IF(OR(($J96="Semana 1"),($J96="Semana 2"),($J96="Semana 3"),($J96="Semana 4")),INDEX(Calendario!$D$3:$H$55,MATCH(Q$4,Calendario!$A$3:$A$55,0),MATCH($I96,Calendario!$D$2:$H$2,0)),""),""))))))))))</f>
        <v>44585</v>
      </c>
      <c r="R96" s="108" t="str">
        <f>IF(ISBLANK($I96),"",IF(EXACT(($I96),(PROPER(TEXT(R$3,"dddd")))),"",IF(OR(EXACT(($I96),PROPER(TEXT(R94,"dddd"))),(EXACT(($I96),PROPER(TEXT(R95,"dddd"))))),"",IF(EXACT(R$4,$J96),IF(Q96="",IF(OR(($K96=4),($K96=3),($K96=2),($K96=1)),INDEX(Calendario!$D$3:$H$55,MATCH(R$4,Calendario!$A$3:$A$55,0),MATCH($I96,Calendario!$D$2:$H$2,0)),"")),IF($K96=1,IF(AND(N96="",EXACT((R$4),(CONCATENATE(Calendario!$A$1," ",(MID($J96,8,2))+1)))),INDEX(Calendario!$D$3:$H$55,MATCH(R$4,Calendario!$A$3:$A$55,0),MATCH($I96,Calendario!$D$2:$H$2,0)),IF(Q96="","",INDEX(Calendario!$D$3:$H$55,MATCH(R$4,Calendario!$A$3:$A$55,0),MATCH($I96,Calendario!$D$2:$H$2,0)))),IF(EXACT($M$4,"Semana 1"),IF($K96=2,IF(Q96="",IF(OR(($J96="Semana 1"),($J96="Semana 2"),($J96="Semana 3"),($J96="Semana 4"),($J96="Semana 5"),($J96="Semana 6")),INDEX(Calendario!$D$3:$H$55,MATCH(R$4,Calendario!$A$3:$A$55,0),MATCH($I96,Calendario!$D$2:$H$2,0)),""),""),IF($K96=3,IF(AND((P96=""),(Q96="")),IF(OR(($J96="Semana 1"),($J96="Semana 2"),($J96="Semana 3"),($J96="Semana 4"),($J96="Semana 5"),($J96="Semana 6")),INDEX(Calendario!$D$3:$H$55,MATCH(R$4,Calendario!$A$3:$A$55,0),MATCH($I96,Calendario!$D$2:$H$2,0)),""),""),IF($K96=4,IF(AND((O96=""),(P96=""),(Q96="")),IF(OR(($J96="Semana 1"),($J96="Semana 2"),($J96="Semana 3"),($J96="Semana 4"),($J96="Semana 5"),($J96="Semana 6")),INDEX(Calendario!$D$3:$H$55,MATCH(R$4,Calendario!$A$3:$A$55,0),MATCH($I96,Calendario!$D$2:$H$2,0)),""),"")))),IF($K96=2,IF(Q96="",IF(OR(($J96="Semana 1"),($J96="Semana 2"),($J96="Semana 3"),($J96="Semana 4"),($J96="Semana 5")),INDEX(Calendario!$D$3:$H$55,MATCH(R$4,Calendario!$A$3:$A$55,0),MATCH($I96,Calendario!$D$2:$H$2,0)),""),""),IF($K96=3,IF(AND((P96=""),(Q96="")),IF(OR(($J96="Semana 1"),($J96="Semana 2"),($J96="Semana 3"),($J96="Semana 4"),($J96="Semana 5")),INDEX(Calendario!$D$3:$H$55,MATCH(R$4,Calendario!$A$3:$A$55,0),MATCH($I96,Calendario!$D$2:$H$2,0)),""),""),IF($K96=4,IF(AND((O96=""),(P96=""),(Q96="")),IF(OR(($J96="Semana 1"),($J96="Semana 2"),($J96="Semana 3"),($J96="Semana 4"),($J96="Semana 5")),INDEX(Calendario!$D$3:$H$55,MATCH(R$4,Calendario!$A$3:$A$55,0),MATCH($I96,Calendario!$D$2:$H$2,0)),""),""))))))))))</f>
        <v/>
      </c>
      <c r="S96" s="108" t="str">
        <f>IF(ISBLANK($I96),"",IF(EXACT(($I96),(PROPER(TEXT(S$3,"dddd")))),"",IF(OR(EXACT(($I96),PROPER(TEXT(S94,"dddd"))),(EXACT(($I96),PROPER(TEXT(S95,"dddd"))))),"",IF(EXACT(S$4,$J96),IF(R96="",IF(OR(($K96=4),($K96=3),($K96=2),($K96=1)),INDEX(Calendario!$D$3:$H$55,MATCH(S$4,Calendario!$A$3:$A$55,0),MATCH($I96,Calendario!$D$2:$H$2,0)),"")),IF($K96=1,IF(AND(O96="",EXACT((S$4),(CONCATENATE(Calendario!$A$1," ",(MID($J96,8,2))+1)))),INDEX(Calendario!$D$3:$H$55,MATCH(S$4,Calendario!$A$3:$A$55,0),MATCH($I96,Calendario!$D$2:$H$2,0)),IF(R96="",IF(EXACT(($I96),(PROPER(TEXT(R$3,"dddd")))),INDEX(Calendario!$D$3:$H$55,MATCH(S$4,Calendario!$A$3:$A$55,0),MATCH($I96,Calendario!$D$2:$H$2,0)),""),INDEX(Calendario!$D$3:$H$55,MATCH(S$4,Calendario!$A$3:$A$55,0),MATCH($I96,Calendario!$D$2:$H$2,0)))),IF(EXACT($M$4,"Semana 1"),IF($K96=2,IF(R96="",IF(OR(($J96="Semana 1"),($J96="Semana 2"),($J96="Semana 3"),($J96="Semana 4"),($J96="Semana 5"),($J96="Semana 6"),($J96="Semana 7")),INDEX(Calendario!$D$3:$H$55,MATCH(S$4,Calendario!$A$3:$A$55,0),MATCH($I96,Calendario!$D$2:$H$2,0)),""),""),IF($K96=3,IF(AND((Q96=""),(R96="")),IF(OR(($J96="Semana 1"),($J96="Semana 2"),($J96="Semana 3"),($J96="Semana 4"),($J96="Semana 5"),($J96="Semana 6"),($J96="Semana 7")),INDEX(Calendario!$D$3:$H$55,MATCH(S$4,Calendario!$A$3:$A$55,0),MATCH($I96,Calendario!$D$2:$H$2,0)),""),""),IF($K96=4,IF(AND((P96=""),(Q96=""),(R96="")),IF(OR(($J96="Semana 1"),($J96="Semana 2"),($J96="Semana 3"),($J96="Semana 4"),($J96="Semana 5"),($J96="Semana 6"),($J96="Semana 7")),INDEX(Calendario!$D$3:$H$55,MATCH(S$4,Calendario!$A$3:$A$55,0),MATCH($I96,Calendario!$D$2:$H$2,0)),""),"")))),IF($K96=2,IF(R96="",IF(OR(($J96="Semana 1"),($J96="Semana 2"),($J96="Semana 3"),($J96="Semana 4"),($J96="Semana 5"),($J96="Semana 6")),INDEX(Calendario!$D$3:$H$55,MATCH(S$4,Calendario!$A$3:$A$55,0),MATCH($I96,Calendario!$D$2:$H$2,0)),""),""),IF($K96=3,IF(AND((Q96=""),(R96="")),IF(OR(($J96="Semana 1"),($J96="Semana 2"),($J96="Semana 3"),($J96="Semana 4"),($J96="Semana 5"),($J96="Semana 6")),INDEX(Calendario!$D$3:$H$55,MATCH(S$4,Calendario!$A$3:$A$55,0),MATCH($I96,Calendario!$D$2:$H$2,0)),""),""),IF($K96=4,IF(AND((P96=""),(Q96=""),(R96="")),IF(OR(($J96="Semana 1"),($J96="Semana 2"),($J96="Semana 3"),($J96="Semana 4"),($J96="Semana 5"),($J96="Semana 6")),INDEX(Calendario!$D$3:$H$55,MATCH(S$4,Calendario!$A$3:$A$55,0),MATCH($I96,Calendario!$D$2:$H$2,0)),""),""))))))))))</f>
        <v/>
      </c>
      <c r="T96" s="108" t="str">
        <f>IF(ISBLANK($I96),"",IF(EXACT(($I96),(PROPER(TEXT(T$3,"dddd")))),"",IF(OR(EXACT(($I96),PROPER(TEXT(T94,"dddd"))),(EXACT(($I96),PROPER(TEXT(T95,"dddd"))))),"",IF(EXACT(T$4,$J96),IF(S96="",IF(OR(($K96=4),($K96=3),($K96=2),($K96=1)),INDEX(Calendario!$D$3:$H$55,MATCH(T$4,Calendario!$A$3:$A$55,0),MATCH($I96,Calendario!$D$2:$H$2,0)),"")),IF($K96=1,IF(AND(P96="",EXACT((T$4),(CONCATENATE(Calendario!$A$1," ",(MID($J96,8,2))+1)))),INDEX(Calendario!$D$3:$H$55,MATCH(T$4,Calendario!$A$3:$A$55,0),MATCH($I96,Calendario!$D$2:$H$2,0)),IF(S96="",IF(EXACT(($I96),(PROPER(TEXT(S$3,"dddd")))),INDEX(Calendario!$D$3:$H$55,MATCH(T$4,Calendario!$A$3:$A$55,0),MATCH($I96,Calendario!$D$2:$H$2,0)),""),INDEX(Calendario!$D$3:$H$55,MATCH(T$4,Calendario!$A$3:$A$55,0),MATCH($I96,Calendario!$D$2:$H$2,0)))),IF(EXACT($M$4,"Semana 1"),IF($K96=2,IF(S96="",IF(OR(($J96="Semana 1"),($J96="Semana 2"),($J96="Semana 3"),($J96="Semana 4"),($J96="Semana 5"),($J96="Semana 6"),($J96="Semana 7"),($J96="Semana 8")),INDEX(Calendario!$D$3:$H$55,MATCH(T$4,Calendario!$A$3:$A$55,0),MATCH($I96,Calendario!$D$2:$H$2,0)),""),""),IF($K96=3,IF(AND((R96=""),(S96="")),IF(OR(($J96="Semana 1"),($J96="Semana 2"),($J96="Semana 3"),($J96="Semana 4"),($J96="Semana 5"),($J96="Semana 6"),($J96="Semana 7"),($J96="Semana 8")),INDEX(Calendario!$D$3:$H$55,MATCH(T$4,Calendario!$A$3:$A$55,0),MATCH($I96,Calendario!$D$2:$H$2,0)),""),""),IF($K96=4,IF(AND((Q96=""),(R96=""),(S96="")),IF(OR(($J96="Semana 1"),($J96="Semana 2"),($J96="Semana 3"),($J96="Semana 4"),($J96="Semana 5"),($J96="Semana 6"),($J96="Semana 7"),($J96="Semana 8")),INDEX(Calendario!$D$3:$H$55,MATCH(T$4,Calendario!$A$3:$A$55,0),MATCH($I96,Calendario!$D$2:$H$2,0)),""),"")))),IF($K96=2,IF(S96="",IF(OR(($J96="Semana 1"),($J96="Semana 2"),($J96="Semana 3"),($J96="Semana 4"),($J96="Semana 5"),($J96="Semana 6"),($J96="Semana 7")),INDEX(Calendario!$D$3:$H$55,MATCH(T$4,Calendario!$A$3:$A$55,0),MATCH($I96,Calendario!$D$2:$H$2,0)),""),""),IF($K96=3,IF(AND((R96=""),(S96="")),IF(OR(($J96="Semana 1"),($J96="Semana 2"),($J96="Semana 3"),($J96="Semana 4"),($J96="Semana 5"),($J96="Semana 6"),($J96="Semana 7")),INDEX(Calendario!$D$3:$H$55,MATCH(T$4,Calendario!$A$3:$A$55,0),MATCH($I96,Calendario!$D$2:$H$2,0)),""),""),IF($K96=4,IF(AND((Q96=""),(R96=""),(S96="")),IF(OR(($J96="Semana 1"),($J96="Semana 2"),($J96="Semana 3"),($J96="Semana 4"),($J96="Semana 5"),($J96="Semana 6"),($J96="Semana 7")),INDEX(Calendario!$D$3:$H$55,MATCH(T$4,Calendario!$A$3:$A$55,0),MATCH($I96,Calendario!$D$2:$H$2,0)),""),""))))))))))</f>
        <v/>
      </c>
      <c r="U96" s="108">
        <f>IF(ISBLANK($I96),"",IF(OR(EXACT(($I96),PROPER(TEXT(U95,"dddd"))),(EXACT(($I96),PROPER(TEXT(U94,"dddd"))))),"",IF(EXACT(($I96),(PROPER(TEXT(U$3,"dddd")))),"",IF($K96=1,INDEX(Calendario!$D$3:$H$55,MATCH(U$4,Calendario!$A$3:$A$55,0),MATCH($I96,Calendario!$D$2:$H$2,0)),IF($K96=2,IF(T96="",INDEX(Calendario!$D$3:$H$55,MATCH(U$4,Calendario!$A$3:$A$55,0),MATCH($I96,Calendario!$D$2:$H$2,0)),""),IF($K96=3,IF(AND((S96=""),(T96="")),INDEX(Calendario!$D$3:$H$55,MATCH(U$4,Calendario!$A$3:$A$55,0),MATCH($I96,Calendario!$D$2:$H$2,0)),""),IF($K96=4,IF(AND((R96=""),(S96=""),(T96="")),INDEX(Calendario!$D$3:$H$55,MATCH(U$4,Calendario!$A$3:$A$55,0),MATCH($I96,Calendario!$D$2:$H$2,0)),""))))))))</f>
        <v>44613</v>
      </c>
      <c r="V96" s="107" t="str">
        <f>IF(ISBLANK($I96),"",IF(OR(EXACT(($I96),PROPER(TEXT(V95,"dddd"))),(EXACT(($I96),PROPER(TEXT(V94,"dddd"))))),"",IF(EXACT(($I96),(PROPER(TEXT(V$3,"dddd")))),"",IF($K96=1,INDEX(Calendario!$D$3:$H$55,MATCH(V$4,Calendario!$A$3:$A$55,0),MATCH($I96,Calendario!$D$2:$H$2,0)),IF($K96=2,IF(U96="",INDEX(Calendario!$D$3:$H$55,MATCH(V$4,Calendario!$A$3:$A$55,0),MATCH($I96,Calendario!$D$2:$H$2,0)),""),IF($K96=3,IF(AND((T96=""),(U96="")),INDEX(Calendario!$D$3:$H$55,MATCH(V$4,Calendario!$A$3:$A$55,0),MATCH($I96,Calendario!$D$2:$H$2,0)),""),IF($K96=4,IF(AND((S96=""),(T96=""),(U96="")),INDEX(Calendario!$D$3:$H$55,MATCH(V$4,Calendario!$A$3:$A$55,0),MATCH($I96,Calendario!$D$2:$H$2,0)),""))))))))</f>
        <v/>
      </c>
      <c r="W96" s="107" t="str">
        <f>IF(ISBLANK($I96),"",IF(OR(EXACT(($I96),PROPER(TEXT(W95,"dddd"))),(EXACT(($I96),PROPER(TEXT(W94,"dddd"))))),"",IF(EXACT(($I96),(PROPER(TEXT(W$3,"dddd")))),"",IF($K96=1,INDEX(Calendario!$D$3:$H$55,MATCH(W$4,Calendario!$A$3:$A$55,0),MATCH($I96,Calendario!$D$2:$H$2,0)),IF($K96=2,IF(V96="",INDEX(Calendario!$D$3:$H$55,MATCH(W$4,Calendario!$A$3:$A$55,0),MATCH($I96,Calendario!$D$2:$H$2,0)),""),IF($K96=3,IF(AND((U96=""),(V96="")),INDEX(Calendario!$D$3:$H$55,MATCH(W$4,Calendario!$A$3:$A$55,0),MATCH($I96,Calendario!$D$2:$H$2,0)),""),IF($K96=4,IF(AND((T96=""),(U96=""),(V96="")),INDEX(Calendario!$D$3:$H$55,MATCH(W$4,Calendario!$A$3:$A$55,0),MATCH($I96,Calendario!$D$2:$H$2,0)),""))))))))</f>
        <v/>
      </c>
      <c r="X96" s="107" t="str">
        <f>IF(ISBLANK($I96),"",IF(OR(EXACT(($I96),PROPER(TEXT(X95,"dddd"))),(EXACT(($I96),PROPER(TEXT(X94,"dddd"))))),"",IF(EXACT(($I96),(PROPER(TEXT(X$3,"dddd")))),"",IF($K96=1,INDEX(Calendario!$D$3:$H$55,MATCH(X$4,Calendario!$A$3:$A$55,0),MATCH($I96,Calendario!$D$2:$H$2,0)),IF($K96=2,IF(W96="",INDEX(Calendario!$D$3:$H$55,MATCH(X$4,Calendario!$A$3:$A$55,0),MATCH($I96,Calendario!$D$2:$H$2,0)),""),IF($K96=3,IF(AND((V96=""),(W96="")),INDEX(Calendario!$D$3:$H$55,MATCH(X$4,Calendario!$A$3:$A$55,0),MATCH($I96,Calendario!$D$2:$H$2,0)),""),IF($K96=4,IF(AND((U96=""),(V96=""),(W96="")),INDEX(Calendario!$D$3:$H$55,MATCH(X$4,Calendario!$A$3:$A$55,0),MATCH($I96,Calendario!$D$2:$H$2,0)),""))))))))</f>
        <v/>
      </c>
      <c r="Y96" s="107" t="str">
        <f>IF(ISBLANK($I96),"",IF(OR(EXACT(($I96),PROPER(TEXT(Y95,"dddd"))),(EXACT(($I96),PROPER(TEXT(Y94,"dddd"))))),"",IF(EXACT(($I96),(PROPER(TEXT(Y$3,"dddd")))),"",IF($K96=1,INDEX(Calendario!$D$3:$H$55,MATCH(Y$4,Calendario!$A$3:$A$55,0),MATCH($I96,Calendario!$D$2:$H$2,0)),IF($K96=2,IF(X96="",INDEX(Calendario!$D$3:$H$55,MATCH(Y$4,Calendario!$A$3:$A$55,0),MATCH($I96,Calendario!$D$2:$H$2,0)),""),IF($K96=3,IF(AND((W96=""),(X96="")),INDEX(Calendario!$D$3:$H$55,MATCH(Y$4,Calendario!$A$3:$A$55,0),MATCH($I96,Calendario!$D$2:$H$2,0)),""),IF($K96=4,IF(AND((V96=""),(W96=""),(X96="")),INDEX(Calendario!$D$3:$H$55,MATCH(Y$4,Calendario!$A$3:$A$55,0),MATCH($I96,Calendario!$D$2:$H$2,0)),""))))))))</f>
        <v/>
      </c>
      <c r="Z96" s="107">
        <f>IF(ISBLANK($I96),"",IF(OR(EXACT(($I96),PROPER(TEXT(Z95,"dddd"))),(EXACT(($I96),PROPER(TEXT(Z94,"dddd"))))),"",IF(EXACT(($I96),(PROPER(TEXT(Z$3,"dddd")))),"",IF($K96=1,INDEX(Calendario!$D$3:$H$55,MATCH(Z$4,Calendario!$A$3:$A$55,0),MATCH($I96,Calendario!$D$2:$H$2,0)),IF($K96=2,IF(Y96="",INDEX(Calendario!$D$3:$H$55,MATCH(Z$4,Calendario!$A$3:$A$55,0),MATCH($I96,Calendario!$D$2:$H$2,0)),""),IF($K96=3,IF(AND((X96=""),(Y96="")),INDEX(Calendario!$D$3:$H$55,MATCH(Z$4,Calendario!$A$3:$A$55,0),MATCH($I96,Calendario!$D$2:$H$2,0)),""),IF($K96=4,IF(AND((W96=""),(X96=""),(Y96="")),INDEX(Calendario!$D$3:$H$55,MATCH(Z$4,Calendario!$A$3:$A$55,0),MATCH($I96,Calendario!$D$2:$H$2,0)),""))))))))</f>
        <v>44648</v>
      </c>
      <c r="AA96" s="108" t="str">
        <f>IF(ISBLANK($I96),"",IF(OR(EXACT(($I96),PROPER(TEXT(AA95,"dddd"))),(EXACT(($I96),PROPER(TEXT(AA94,"dddd"))))),"",IF(EXACT(($I96),(PROPER(TEXT(AA$3,"dddd")))),"",IF($K96=1,INDEX(Calendario!$D$3:$H$55,MATCH(AA$4,Calendario!$A$3:$A$55,0),MATCH($I96,Calendario!$D$2:$H$2,0)),IF($K96=2,IF(Z96="",INDEX(Calendario!$D$3:$H$55,MATCH(AA$4,Calendario!$A$3:$A$55,0),MATCH($I96,Calendario!$D$2:$H$2,0)),""),IF($K96=3,IF(AND((Y96=""),(Z96="")),INDEX(Calendario!$D$3:$H$55,MATCH(AA$4,Calendario!$A$3:$A$55,0),MATCH($I96,Calendario!$D$2:$H$2,0)),""),IF($K96=4,IF(AND((X96=""),(Y96=""),(Z96="")),INDEX(Calendario!$D$3:$H$55,MATCH(AA$4,Calendario!$A$3:$A$55,0),MATCH($I96,Calendario!$D$2:$H$2,0)),""))))))))</f>
        <v/>
      </c>
      <c r="AB96" s="108" t="str">
        <f>IF(ISBLANK($I96),"",IF(OR(EXACT(($I96),PROPER(TEXT(AB95,"dddd"))),(EXACT(($I96),PROPER(TEXT(AB94,"dddd"))))),"",IF(EXACT(($I96),(PROPER(TEXT(AB$3,"dddd")))),"",IF($K96=1,INDEX(Calendario!$D$3:$H$55,MATCH(AB$4,Calendario!$A$3:$A$55,0),MATCH($I96,Calendario!$D$2:$H$2,0)),IF($K96=2,IF(AA96="",INDEX(Calendario!$D$3:$H$55,MATCH(AB$4,Calendario!$A$3:$A$55,0),MATCH($I96,Calendario!$D$2:$H$2,0)),""),IF($K96=3,IF(AND((Z96=""),(AA96="")),INDEX(Calendario!$D$3:$H$55,MATCH(AB$4,Calendario!$A$3:$A$55,0),MATCH($I96,Calendario!$D$2:$H$2,0)),""),IF($K96=4,IF(AND((Y96=""),(Z96=""),(AA96="")),INDEX(Calendario!$D$3:$H$55,MATCH(AB$4,Calendario!$A$3:$A$55,0),MATCH($I96,Calendario!$D$2:$H$2,0)),""))))))))</f>
        <v/>
      </c>
      <c r="AC96" s="108" t="str">
        <f>IF(ISBLANK($I96),"",IF(OR(EXACT(($I96),PROPER(TEXT(AC95,"dddd"))),(EXACT(($I96),PROPER(TEXT(AC94,"dddd"))))),"",IF(EXACT(($I96),(PROPER(TEXT(AC$3,"dddd")))),"",IF($K96=1,INDEX(Calendario!$D$3:$H$55,MATCH(AC$4,Calendario!$A$3:$A$55,0),MATCH($I96,Calendario!$D$2:$H$2,0)),IF($K96=2,IF(AB96="",INDEX(Calendario!$D$3:$H$55,MATCH(AC$4,Calendario!$A$3:$A$55,0),MATCH($I96,Calendario!$D$2:$H$2,0)),""),IF($K96=3,IF(AND((AA96=""),(AB96="")),INDEX(Calendario!$D$3:$H$55,MATCH(AC$4,Calendario!$A$3:$A$55,0),MATCH($I96,Calendario!$D$2:$H$2,0)),""),IF($K96=4,IF(AND((Z96=""),(AA96=""),(AB96="")),INDEX(Calendario!$D$3:$H$55,MATCH(AC$4,Calendario!$A$3:$A$55,0),MATCH($I96,Calendario!$D$2:$H$2,0)),""))))))))</f>
        <v/>
      </c>
      <c r="AD96" s="108">
        <f>IF(ISBLANK($I96),"",IF(OR(EXACT(($I96),PROPER(TEXT(AD95,"dddd"))),(EXACT(($I96),PROPER(TEXT(AD94,"dddd"))))),"",IF(EXACT(($I96),(PROPER(TEXT(AD$3,"dddd")))),"",IF($K96=1,INDEX(Calendario!$D$3:$H$55,MATCH(AD$4,Calendario!$A$3:$A$55,0),MATCH($I96,Calendario!$D$2:$H$2,0)),IF($K96=2,IF(AC96="",INDEX(Calendario!$D$3:$H$55,MATCH(AD$4,Calendario!$A$3:$A$55,0),MATCH($I96,Calendario!$D$2:$H$2,0)),""),IF($K96=3,IF(AND((AB96=""),(AC96="")),INDEX(Calendario!$D$3:$H$55,MATCH(AD$4,Calendario!$A$3:$A$55,0),MATCH($I96,Calendario!$D$2:$H$2,0)),""),IF($K96=4,IF(AND((AA96=""),(AB96=""),(AC96="")),INDEX(Calendario!$D$3:$H$55,MATCH(AD$4,Calendario!$A$3:$A$55,0),MATCH($I96,Calendario!$D$2:$H$2,0)),""))))))))</f>
        <v>44676</v>
      </c>
      <c r="AE96" s="107" t="str">
        <f>IF(ISBLANK($I96),"",IF(OR(EXACT(($I96),PROPER(TEXT(AE95,"dddd"))),(EXACT(($I96),PROPER(TEXT(AE94,"dddd"))))),"",IF(EXACT(($I96),(PROPER(TEXT(AE$3,"dddd")))),"",IF($K96=1,INDEX(Calendario!$D$3:$H$55,MATCH(AE$4,Calendario!$A$3:$A$55,0),MATCH($I96,Calendario!$D$2:$H$2,0)),IF($K96=2,IF(AD96="",INDEX(Calendario!$D$3:$H$55,MATCH(AE$4,Calendario!$A$3:$A$55,0),MATCH($I96,Calendario!$D$2:$H$2,0)),""),IF($K96=3,IF(AND((AC96=""),(AD96="")),INDEX(Calendario!$D$3:$H$55,MATCH(AE$4,Calendario!$A$3:$A$55,0),MATCH($I96,Calendario!$D$2:$H$2,0)),""),IF($K96=4,IF(AND((AB96=""),(AC96=""),(AD96="")),INDEX(Calendario!$D$3:$H$55,MATCH(AE$4,Calendario!$A$3:$A$55,0),MATCH($I96,Calendario!$D$2:$H$2,0)),""))))))))</f>
        <v/>
      </c>
      <c r="AF96" s="107" t="str">
        <f>IF(ISBLANK($I96),"",IF(OR(EXACT(($I96),PROPER(TEXT(AF95,"dddd"))),(EXACT(($I96),PROPER(TEXT(AF94,"dddd"))))),"",IF(EXACT(($I96),(PROPER(TEXT(AF$3,"dddd")))),"",IF($K96=1,INDEX(Calendario!$D$3:$H$55,MATCH(AF$4,Calendario!$A$3:$A$55,0),MATCH($I96,Calendario!$D$2:$H$2,0)),IF($K96=2,IF(AE96="",INDEX(Calendario!$D$3:$H$55,MATCH(AF$4,Calendario!$A$3:$A$55,0),MATCH($I96,Calendario!$D$2:$H$2,0)),""),IF($K96=3,IF(AND((AD96=""),(AE96="")),INDEX(Calendario!$D$3:$H$55,MATCH(AF$4,Calendario!$A$3:$A$55,0),MATCH($I96,Calendario!$D$2:$H$2,0)),""),IF($K96=4,IF(AND((AC96=""),(AD96=""),(AE96="")),INDEX(Calendario!$D$3:$H$55,MATCH(AF$4,Calendario!$A$3:$A$55,0),MATCH($I96,Calendario!$D$2:$H$2,0)),""))))))))</f>
        <v/>
      </c>
      <c r="AG96" s="107" t="str">
        <f>IF(ISBLANK($I96),"",IF(OR(EXACT(($I96),PROPER(TEXT(AG95,"dddd"))),(EXACT(($I96),PROPER(TEXT(AG94,"dddd"))))),"",IF(EXACT(($I96),(PROPER(TEXT(AG$3,"dddd")))),"",IF($K96=1,INDEX(Calendario!$D$3:$H$55,MATCH(AG$4,Calendario!$A$3:$A$55,0),MATCH($I96,Calendario!$D$2:$H$2,0)),IF($K96=2,IF(AF96="",INDEX(Calendario!$D$3:$H$55,MATCH(AG$4,Calendario!$A$3:$A$55,0),MATCH($I96,Calendario!$D$2:$H$2,0)),""),IF($K96=3,IF(AND((AE96=""),(AF96="")),INDEX(Calendario!$D$3:$H$55,MATCH(AG$4,Calendario!$A$3:$A$55,0),MATCH($I96,Calendario!$D$2:$H$2,0)),""),IF($K96=4,IF(AND((AD96=""),(AE96=""),(AF96="")),INDEX(Calendario!$D$3:$H$55,MATCH(AG$4,Calendario!$A$3:$A$55,0),MATCH($I96,Calendario!$D$2:$H$2,0)),""))))))))</f>
        <v/>
      </c>
      <c r="AH96" s="107">
        <f>IF(ISBLANK($I96),"",IF(OR(EXACT(($I96),PROPER(TEXT(AH95,"dddd"))),(EXACT(($I96),PROPER(TEXT(AH94,"dddd"))))),"",IF(EXACT(($I96),(PROPER(TEXT(AH$3,"dddd")))),"",IF($K96=1,INDEX(Calendario!$D$3:$H$55,MATCH(AH$4,Calendario!$A$3:$A$55,0),MATCH($I96,Calendario!$D$2:$H$2,0)),IF($K96=2,IF(AG96="",INDEX(Calendario!$D$3:$H$55,MATCH(AH$4,Calendario!$A$3:$A$55,0),MATCH($I96,Calendario!$D$2:$H$2,0)),""),IF($K96=3,IF(AND((AF96=""),(AG96="")),INDEX(Calendario!$D$3:$H$55,MATCH(AH$4,Calendario!$A$3:$A$55,0),MATCH($I96,Calendario!$D$2:$H$2,0)),""),IF($K96=4,IF(AND((AE96=""),(AF96=""),(AG96="")),INDEX(Calendario!$D$3:$H$55,MATCH(AH$4,Calendario!$A$3:$A$55,0),MATCH($I96,Calendario!$D$2:$H$2,0)),""))))))))</f>
        <v>44704</v>
      </c>
      <c r="AI96" s="108" t="str">
        <f>IF(ISBLANK($I96),"",IF(OR(EXACT(($I96),PROPER(TEXT(AI95,"dddd"))),(EXACT(($I96),PROPER(TEXT(AI94,"dddd"))))),"",IF(EXACT(($I96),(PROPER(TEXT(AI$3,"dddd")))),"",IF($K96=1,INDEX(Calendario!$D$3:$H$55,MATCH(AI$4,Calendario!$A$3:$A$55,0),MATCH($I96,Calendario!$D$2:$H$2,0)),IF($K96=2,IF(AH96="",INDEX(Calendario!$D$3:$H$55,MATCH(AI$4,Calendario!$A$3:$A$55,0),MATCH($I96,Calendario!$D$2:$H$2,0)),""),IF($K96=3,IF(AND((AG96=""),(AH96="")),INDEX(Calendario!$D$3:$H$55,MATCH(AI$4,Calendario!$A$3:$A$55,0),MATCH($I96,Calendario!$D$2:$H$2,0)),""),IF($K96=4,IF(AND((AF96=""),(AG96=""),(AH96="")),INDEX(Calendario!$D$3:$H$55,MATCH(AI$4,Calendario!$A$3:$A$55,0),MATCH($I96,Calendario!$D$2:$H$2,0)),""))))))))</f>
        <v/>
      </c>
      <c r="AJ96" s="108" t="str">
        <f>IF(ISBLANK($I96),"",IF(OR(EXACT(($I96),PROPER(TEXT(AJ95,"dddd"))),(EXACT(($I96),PROPER(TEXT(AJ94,"dddd"))))),"",IF(EXACT(($I96),(PROPER(TEXT(AJ$3,"dddd")))),"",IF($K96=1,INDEX(Calendario!$D$3:$H$55,MATCH(AJ$4,Calendario!$A$3:$A$55,0),MATCH($I96,Calendario!$D$2:$H$2,0)),IF($K96=2,IF(AI96="",INDEX(Calendario!$D$3:$H$55,MATCH(AJ$4,Calendario!$A$3:$A$55,0),MATCH($I96,Calendario!$D$2:$H$2,0)),""),IF($K96=3,IF(AND((AH96=""),(AI96="")),INDEX(Calendario!$D$3:$H$55,MATCH(AJ$4,Calendario!$A$3:$A$55,0),MATCH($I96,Calendario!$D$2:$H$2,0)),""),IF($K96=4,IF(AND((AG96=""),(AH96=""),(AI96="")),INDEX(Calendario!$D$3:$H$55,MATCH(AJ$4,Calendario!$A$3:$A$55,0),MATCH($I96,Calendario!$D$2:$H$2,0)),""))))))))</f>
        <v/>
      </c>
      <c r="AK96" s="108" t="str">
        <f>IF(ISBLANK($I96),"",IF(OR(EXACT(($I96),PROPER(TEXT(AK95,"dddd"))),(EXACT(($I96),PROPER(TEXT(AK94,"dddd"))))),"",IF(EXACT(($I96),(PROPER(TEXT(AK$3,"dddd")))),"",IF($K96=1,INDEX(Calendario!$D$3:$H$55,MATCH(AK$4,Calendario!$A$3:$A$55,0),MATCH($I96,Calendario!$D$2:$H$2,0)),IF($K96=2,IF(AJ96="",INDEX(Calendario!$D$3:$H$55,MATCH(AK$4,Calendario!$A$3:$A$55,0),MATCH($I96,Calendario!$D$2:$H$2,0)),""),IF($K96=3,IF(AND((AI96=""),(AJ96="")),INDEX(Calendario!$D$3:$H$55,MATCH(AK$4,Calendario!$A$3:$A$55,0),MATCH($I96,Calendario!$D$2:$H$2,0)),""),IF($K96=4,IF(AND((AH96=""),(AI96=""),(AJ96="")),INDEX(Calendario!$D$3:$H$55,MATCH(AK$4,Calendario!$A$3:$A$55,0),MATCH($I96,Calendario!$D$2:$H$2,0)),""))))))))</f>
        <v/>
      </c>
      <c r="AL96" s="108" t="str">
        <f>IF(ISBLANK($I96),"",IF(OR(EXACT(($I96),PROPER(TEXT(AL95,"dddd"))),(EXACT(($I96),PROPER(TEXT(AL94,"dddd"))))),"",IF(EXACT(($I96),(PROPER(TEXT(AL$3,"dddd")))),"",IF($K96=1,INDEX(Calendario!$D$3:$H$55,MATCH(AL$4,Calendario!$A$3:$A$55,0),MATCH($I96,Calendario!$D$2:$H$2,0)),IF($K96=2,IF(AK96="",INDEX(Calendario!$D$3:$H$55,MATCH(AL$4,Calendario!$A$3:$A$55,0),MATCH($I96,Calendario!$D$2:$H$2,0)),""),IF($K96=3,IF(AND((AJ96=""),(AK96="")),INDEX(Calendario!$D$3:$H$55,MATCH(AL$4,Calendario!$A$3:$A$55,0),MATCH($I96,Calendario!$D$2:$H$2,0)),""),IF($K96=4,IF(AND((AI96=""),(AJ96=""),(AK96="")),INDEX(Calendario!$D$3:$H$55,MATCH(AL$4,Calendario!$A$3:$A$55,0),MATCH($I96,Calendario!$D$2:$H$2,0)),""))))))))</f>
        <v/>
      </c>
      <c r="AM96" s="108" t="str">
        <f>IF(ISBLANK($I96),"",IF(OR(EXACT(($I96),PROPER(TEXT(AM95,"dddd"))),(EXACT(($I96),PROPER(TEXT(AM94,"dddd"))))),"",IF(EXACT(($I96),(PROPER(TEXT(AM$3,"dddd")))),"",IF($K96=1,INDEX(Calendario!$D$3:$H$55,MATCH(AM$4,Calendario!$A$3:$A$55,0),MATCH($I96,Calendario!$D$2:$H$2,0)),IF($K96=2,IF(AL96="",INDEX(Calendario!$D$3:$H$55,MATCH(AM$4,Calendario!$A$3:$A$55,0),MATCH($I96,Calendario!$D$2:$H$2,0)),""),IF($K96=3,IF(AND((AK96=""),(AL96="")),INDEX(Calendario!$D$3:$H$55,MATCH(AM$4,Calendario!$A$3:$A$55,0),MATCH($I96,Calendario!$D$2:$H$2,0)),""),IF($K96=4,IF(AND((AJ96=""),(AK96=""),(AL96="")),INDEX(Calendario!$D$3:$H$55,MATCH(AM$4,Calendario!$A$3:$A$55,0),MATCH($I96,Calendario!$D$2:$H$2,0)),""))))))))</f>
        <v/>
      </c>
      <c r="AN96" s="107" t="str">
        <f>IF(ISBLANK($I96),"",IF(OR(EXACT(($I96),PROPER(TEXT(AN95,"dddd"))),(EXACT(($I96),PROPER(TEXT(AN94,"dddd"))))),"",IF(EXACT(($I96),(PROPER(TEXT(AN$3,"dddd")))),"",IF($K96=1,INDEX(Calendario!$D$3:$H$55,MATCH(AN$4,Calendario!$A$3:$A$55,0),MATCH($I96,Calendario!$D$2:$H$2,0)),IF($K96=2,IF(AM96="",INDEX(Calendario!$D$3:$H$55,MATCH(AN$4,Calendario!$A$3:$A$55,0),MATCH($I96,Calendario!$D$2:$H$2,0)),""),IF($K96=3,IF(AND((AL96=""),(AM96="")),INDEX(Calendario!$D$3:$H$55,MATCH(AN$4,Calendario!$A$3:$A$55,0),MATCH($I96,Calendario!$D$2:$H$2,0)),""),IF($K96=4,IF(AND((AK96=""),(AL96=""),(AM96="")),INDEX(Calendario!$D$3:$H$55,MATCH(AN$4,Calendario!$A$3:$A$55,0),MATCH($I96,Calendario!$D$2:$H$2,0)),""))))))))</f>
        <v/>
      </c>
      <c r="AO96" s="107">
        <f>IF(ISBLANK($I96),"",IF(OR(EXACT(($I96),PROPER(TEXT(AO95,"dddd"))),(EXACT(($I96),PROPER(TEXT(AO94,"dddd"))))),"",IF(EXACT(($I96),(PROPER(TEXT(AO$3,"dddd")))),"",IF($K96=1,INDEX(Calendario!$D$3:$H$55,MATCH(AO$4,Calendario!$A$3:$A$55,0),MATCH($I96,Calendario!$D$2:$H$2,0)),IF($K96=2,IF(AN96="",INDEX(Calendario!$D$3:$H$55,MATCH(AO$4,Calendario!$A$3:$A$55,0),MATCH($I96,Calendario!$D$2:$H$2,0)),""),IF($K96=3,IF(AND((AM96=""),(AN96="")),INDEX(Calendario!$D$3:$H$55,MATCH(AO$4,Calendario!$A$3:$A$55,0),MATCH($I96,Calendario!$D$2:$H$2,0)),""),IF($K96=4,IF(AND((AL96=""),(AM96=""),(AN96="")),INDEX(Calendario!$D$3:$H$55,MATCH(AO$4,Calendario!$A$3:$A$55,0),MATCH($I96,Calendario!$D$2:$H$2,0)),""))))))))</f>
        <v>44753</v>
      </c>
      <c r="AP96" s="107" t="str">
        <f>IF(ISBLANK($I96),"",IF(OR(EXACT(($I96),PROPER(TEXT(AP95,"dddd"))),(EXACT(($I96),PROPER(TEXT(AP94,"dddd"))))),"",IF(EXACT(($I96),(PROPER(TEXT(AP$3,"dddd")))),"",IF($K96=1,INDEX(Calendario!$D$3:$H$55,MATCH(AP$4,Calendario!$A$3:$A$55,0),MATCH($I96,Calendario!$D$2:$H$2,0)),IF($K96=2,IF(AO96="",INDEX(Calendario!$D$3:$H$55,MATCH(AP$4,Calendario!$A$3:$A$55,0),MATCH($I96,Calendario!$D$2:$H$2,0)),""),IF($K96=3,IF(AND((AN96=""),(AO96="")),INDEX(Calendario!$D$3:$H$55,MATCH(AP$4,Calendario!$A$3:$A$55,0),MATCH($I96,Calendario!$D$2:$H$2,0)),""),IF($K96=4,IF(AND((AM96=""),(AN96=""),(AO96="")),INDEX(Calendario!$D$3:$H$55,MATCH(AP$4,Calendario!$A$3:$A$55,0),MATCH($I96,Calendario!$D$2:$H$2,0)),""))))))))</f>
        <v/>
      </c>
      <c r="AQ96" s="107" t="str">
        <f>IF(ISBLANK($I96),"",IF(OR(EXACT(($I96),PROPER(TEXT(AQ95,"dddd"))),(EXACT(($I96),PROPER(TEXT(AQ94,"dddd"))))),"",IF(EXACT(($I96),(PROPER(TEXT(AQ$3,"dddd")))),"",IF($K96=1,INDEX(Calendario!$D$3:$H$55,MATCH(AQ$4,Calendario!$A$3:$A$55,0),MATCH($I96,Calendario!$D$2:$H$2,0)),IF($K96=2,IF(AP96="",INDEX(Calendario!$D$3:$H$55,MATCH(AQ$4,Calendario!$A$3:$A$55,0),MATCH($I96,Calendario!$D$2:$H$2,0)),""),IF($K96=3,IF(AND((AO96=""),(AP96="")),INDEX(Calendario!$D$3:$H$55,MATCH(AQ$4,Calendario!$A$3:$A$55,0),MATCH($I96,Calendario!$D$2:$H$2,0)),""),IF($K96=4,IF(AND((AN96=""),(AO96=""),(AP96="")),INDEX(Calendario!$D$3:$H$55,MATCH(AQ$4,Calendario!$A$3:$A$55,0),MATCH($I96,Calendario!$D$2:$H$2,0)),""))))))))</f>
        <v/>
      </c>
      <c r="AR96" s="108" t="str">
        <f>IF(ISBLANK($I96),"",IF(OR(EXACT(($I96),PROPER(TEXT(AR95,"dddd"))),(EXACT(($I96),PROPER(TEXT(AR94,"dddd"))))),"",IF(EXACT(($I96),(PROPER(TEXT(AR$3,"dddd")))),"",IF($K96=1,INDEX(Calendario!$D$3:$H$55,MATCH(AR$4,Calendario!$A$3:$A$55,0),MATCH($I96,Calendario!$D$2:$H$2,0)),IF($K96=2,IF(AQ96="",INDEX(Calendario!$D$3:$H$55,MATCH(AR$4,Calendario!$A$3:$A$55,0),MATCH($I96,Calendario!$D$2:$H$2,0)),""),IF($K96=3,IF(AND((AP96=""),(AQ96="")),INDEX(Calendario!$D$3:$H$55,MATCH(AR$4,Calendario!$A$3:$A$55,0),MATCH($I96,Calendario!$D$2:$H$2,0)),""),IF($K96=4,IF(AND((AO96=""),(AP96=""),(AQ96="")),INDEX(Calendario!$D$3:$H$55,MATCH(AR$4,Calendario!$A$3:$A$55,0),MATCH($I96,Calendario!$D$2:$H$2,0)),""))))))))</f>
        <v/>
      </c>
      <c r="AS96" s="108">
        <f>IF(ISBLANK($I96),"",IF(OR(EXACT(($I96),PROPER(TEXT(AS95,"dddd"))),(EXACT(($I96),PROPER(TEXT(AS94,"dddd"))))),"",IF(EXACT(($I96),(PROPER(TEXT(AS$3,"dddd")))),"",IF($K96=1,INDEX(Calendario!$D$3:$H$55,MATCH(AS$4,Calendario!$A$3:$A$55,0),MATCH($I96,Calendario!$D$2:$H$2,0)),IF($K96=2,IF(AR96="",INDEX(Calendario!$D$3:$H$55,MATCH(AS$4,Calendario!$A$3:$A$55,0),MATCH($I96,Calendario!$D$2:$H$2,0)),""),IF($K96=3,IF(AND((AQ96=""),(AR96="")),INDEX(Calendario!$D$3:$H$55,MATCH(AS$4,Calendario!$A$3:$A$55,0),MATCH($I96,Calendario!$D$2:$H$2,0)),""),IF($K96=4,IF(AND((AP96=""),(AQ96=""),(AR96="")),INDEX(Calendario!$D$3:$H$55,MATCH(AS$4,Calendario!$A$3:$A$55,0),MATCH($I96,Calendario!$D$2:$H$2,0)),""))))))))</f>
        <v>44781</v>
      </c>
      <c r="AT96" s="108" t="str">
        <f>IF(ISBLANK($I96),"",IF(OR(EXACT(($I96),PROPER(TEXT(AT95,"dddd"))),(EXACT(($I96),PROPER(TEXT(AT94,"dddd"))))),"",IF(EXACT(($I96),(PROPER(TEXT(AT$3,"dddd")))),"",IF($K96=1,INDEX(Calendario!$D$3:$H$55,MATCH(AT$4,Calendario!$A$3:$A$55,0),MATCH($I96,Calendario!$D$2:$H$2,0)),IF($K96=2,IF(AS96="",INDEX(Calendario!$D$3:$H$55,MATCH(AT$4,Calendario!$A$3:$A$55,0),MATCH($I96,Calendario!$D$2:$H$2,0)),""),IF($K96=3,IF(AND((AR96=""),(AS96="")),INDEX(Calendario!$D$3:$H$55,MATCH(AT$4,Calendario!$A$3:$A$55,0),MATCH($I96,Calendario!$D$2:$H$2,0)),""),IF($K96=4,IF(AND((AQ96=""),(AR96=""),(AS96="")),INDEX(Calendario!$D$3:$H$55,MATCH(AT$4,Calendario!$A$3:$A$55,0),MATCH($I96,Calendario!$D$2:$H$2,0)),""))))))))</f>
        <v/>
      </c>
      <c r="AU96" s="108" t="str">
        <f>IF(ISBLANK($I96),"",IF(OR(EXACT(($I96),PROPER(TEXT(AU95,"dddd"))),(EXACT(($I96),PROPER(TEXT(AU94,"dddd"))))),"",IF(EXACT(($I96),(PROPER(TEXT(AU$3,"dddd")))),"",IF($K96=1,INDEX(Calendario!$D$3:$H$55,MATCH(AU$4,Calendario!$A$3:$A$55,0),MATCH($I96,Calendario!$D$2:$H$2,0)),IF($K96=2,IF(AT96="",INDEX(Calendario!$D$3:$H$55,MATCH(AU$4,Calendario!$A$3:$A$55,0),MATCH($I96,Calendario!$D$2:$H$2,0)),""),IF($K96=3,IF(AND((AS96=""),(AT96="")),INDEX(Calendario!$D$3:$H$55,MATCH(AU$4,Calendario!$A$3:$A$55,0),MATCH($I96,Calendario!$D$2:$H$2,0)),""),IF($K96=4,IF(AND((AR96=""),(AS96=""),(AT96="")),INDEX(Calendario!$D$3:$H$55,MATCH(AU$4,Calendario!$A$3:$A$55,0),MATCH($I96,Calendario!$D$2:$H$2,0)),""))))))))</f>
        <v/>
      </c>
      <c r="AV96" s="107" t="str">
        <f>IF(ISBLANK($I96),"",IF(OR(EXACT(($I96),PROPER(TEXT(AV95,"dddd"))),(EXACT(($I96),PROPER(TEXT(AV94,"dddd"))))),"",IF(EXACT(($I96),(PROPER(TEXT(AV$3,"dddd")))),"",IF($K96=1,INDEX(Calendario!$D$3:$H$55,MATCH(AV$4,Calendario!$A$3:$A$55,0),MATCH($I96,Calendario!$D$2:$H$2,0)),IF($K96=2,IF(AU96="",INDEX(Calendario!$D$3:$H$55,MATCH(AV$4,Calendario!$A$3:$A$55,0),MATCH($I96,Calendario!$D$2:$H$2,0)),""),IF($K96=3,IF(AND((AT96=""),(AU96="")),INDEX(Calendario!$D$3:$H$55,MATCH(AV$4,Calendario!$A$3:$A$55,0),MATCH($I96,Calendario!$D$2:$H$2,0)),""),IF($K96=4,IF(AND((AS96=""),(AT96=""),(AU96="")),INDEX(Calendario!$D$3:$H$55,MATCH(AV$4,Calendario!$A$3:$A$55,0),MATCH($I96,Calendario!$D$2:$H$2,0)),""))))))))</f>
        <v/>
      </c>
      <c r="AW96" s="107">
        <f>IF(ISBLANK($I96),"",IF(OR(EXACT(($I96),PROPER(TEXT(AW95,"dddd"))),(EXACT(($I96),PROPER(TEXT(AW94,"dddd"))))),"",IF(EXACT(($I96),(PROPER(TEXT(AW$3,"dddd")))),"",IF($K96=1,INDEX(Calendario!$D$3:$H$55,MATCH(AW$4,Calendario!$A$3:$A$55,0),MATCH($I96,Calendario!$D$2:$H$2,0)),IF($K96=2,IF(AV96="",INDEX(Calendario!$D$3:$H$55,MATCH(AW$4,Calendario!$A$3:$A$55,0),MATCH($I96,Calendario!$D$2:$H$2,0)),""),IF($K96=3,IF(AND((AU96=""),(AV96="")),INDEX(Calendario!$D$3:$H$55,MATCH(AW$4,Calendario!$A$3:$A$55,0),MATCH($I96,Calendario!$D$2:$H$2,0)),""),IF($K96=4,IF(AND((AT96=""),(AU96=""),(AV96="")),INDEX(Calendario!$D$3:$H$55,MATCH(AW$4,Calendario!$A$3:$A$55,0),MATCH($I96,Calendario!$D$2:$H$2,0)),""))))))))</f>
        <v>44809</v>
      </c>
      <c r="AX96" s="107" t="str">
        <f>IF(ISBLANK($I96),"",IF(OR(EXACT(($I96),PROPER(TEXT(AX95,"dddd"))),(EXACT(($I96),PROPER(TEXT(AX94,"dddd"))))),"",IF(EXACT(($I96),(PROPER(TEXT(AX$3,"dddd")))),"",IF($K96=1,INDEX(Calendario!$D$3:$H$55,MATCH(AX$4,Calendario!$A$3:$A$55,0),MATCH($I96,Calendario!$D$2:$H$2,0)),IF($K96=2,IF(AW96="",INDEX(Calendario!$D$3:$H$55,MATCH(AX$4,Calendario!$A$3:$A$55,0),MATCH($I96,Calendario!$D$2:$H$2,0)),""),IF($K96=3,IF(AND((AV96=""),(AW96="")),INDEX(Calendario!$D$3:$H$55,MATCH(AX$4,Calendario!$A$3:$A$55,0),MATCH($I96,Calendario!$D$2:$H$2,0)),""),IF($K96=4,IF(AND((AU96=""),(AV96=""),(AW96="")),INDEX(Calendario!$D$3:$H$55,MATCH(AX$4,Calendario!$A$3:$A$55,0),MATCH($I96,Calendario!$D$2:$H$2,0)),""))))))))</f>
        <v/>
      </c>
      <c r="AY96" s="107" t="str">
        <f>IF(ISBLANK($I96),"",IF(OR(EXACT(($I96),PROPER(TEXT(AY95,"dddd"))),(EXACT(($I96),PROPER(TEXT(AY94,"dddd"))))),"",IF(EXACT(($I96),(PROPER(TEXT(AY$3,"dddd")))),"",IF($K96=1,INDEX(Calendario!$D$3:$H$55,MATCH(AY$4,Calendario!$A$3:$A$55,0),MATCH($I96,Calendario!$D$2:$H$2,0)),IF($K96=2,IF(AX96="",INDEX(Calendario!$D$3:$H$55,MATCH(AY$4,Calendario!$A$3:$A$55,0),MATCH($I96,Calendario!$D$2:$H$2,0)),""),IF($K96=3,IF(AND((AW96=""),(AX96="")),INDEX(Calendario!$D$3:$H$55,MATCH(AY$4,Calendario!$A$3:$A$55,0),MATCH($I96,Calendario!$D$2:$H$2,0)),""),IF($K96=4,IF(AND((AV96=""),(AW96=""),(AX96="")),INDEX(Calendario!$D$3:$H$55,MATCH(AY$4,Calendario!$A$3:$A$55,0),MATCH($I96,Calendario!$D$2:$H$2,0)),""))))))))</f>
        <v/>
      </c>
      <c r="AZ96" s="107" t="str">
        <f>IF(ISBLANK($I96),"",IF(OR(EXACT(($I96),PROPER(TEXT(AZ95,"dddd"))),(EXACT(($I96),PROPER(TEXT(AZ94,"dddd"))))),"",IF(EXACT(($I96),(PROPER(TEXT(AZ$3,"dddd")))),"",IF($K96=1,INDEX(Calendario!$D$3:$H$55,MATCH(AZ$4,Calendario!$A$3:$A$55,0),MATCH($I96,Calendario!$D$2:$H$2,0)),IF($K96=2,IF(AY96="",INDEX(Calendario!$D$3:$H$55,MATCH(AZ$4,Calendario!$A$3:$A$55,0),MATCH($I96,Calendario!$D$2:$H$2,0)),""),IF($K96=3,IF(AND((AX96=""),(AY96="")),INDEX(Calendario!$D$3:$H$55,MATCH(AZ$4,Calendario!$A$3:$A$55,0),MATCH($I96,Calendario!$D$2:$H$2,0)),""),IF($K96=4,IF(AND((AW96=""),(AX96=""),(AY96="")),INDEX(Calendario!$D$3:$H$55,MATCH(AZ$4,Calendario!$A$3:$A$55,0),MATCH($I96,Calendario!$D$2:$H$2,0)),""))))))))</f>
        <v/>
      </c>
      <c r="BA96" s="108">
        <f>IF(ISBLANK($I96),"",IF(OR(EXACT(($I96),PROPER(TEXT(BA95,"dddd"))),(EXACT(($I96),PROPER(TEXT(BA94,"dddd"))))),"",IF(EXACT(($I96),(PROPER(TEXT(BA$3,"dddd")))),"",IF($K96=1,INDEX(Calendario!$D$3:$H$55,MATCH(BA$4,Calendario!$A$3:$A$55,0),MATCH($I96,Calendario!$D$2:$H$2,0)),IF($K96=2,IF(AZ96="",INDEX(Calendario!$D$3:$H$55,MATCH(BA$4,Calendario!$A$3:$A$55,0),MATCH($I96,Calendario!$D$2:$H$2,0)),""),IF($K96=3,IF(AND((AY96=""),(AZ96="")),INDEX(Calendario!$D$3:$H$55,MATCH(BA$4,Calendario!$A$3:$A$55,0),MATCH($I96,Calendario!$D$2:$H$2,0)),""),IF($K96=4,IF(AND((AX96=""),(AY96=""),(AZ96="")),INDEX(Calendario!$D$3:$H$55,MATCH(BA$4,Calendario!$A$3:$A$55,0),MATCH($I96,Calendario!$D$2:$H$2,0)),""))))))))</f>
        <v>44837</v>
      </c>
      <c r="BB96" s="108" t="str">
        <f>IF(ISBLANK($I96),"",IF(OR(EXACT(($I96),PROPER(TEXT(BB95,"dddd"))),(EXACT(($I96),PROPER(TEXT(BB94,"dddd"))))),"",IF(EXACT(($I96),(PROPER(TEXT(BB$3,"dddd")))),"",IF($K96=1,INDEX(Calendario!$D$3:$H$55,MATCH(BB$4,Calendario!$A$3:$A$55,0),MATCH($I96,Calendario!$D$2:$H$2,0)),IF($K96=2,IF(BA96="",INDEX(Calendario!$D$3:$H$55,MATCH(BB$4,Calendario!$A$3:$A$55,0),MATCH($I96,Calendario!$D$2:$H$2,0)),""),IF($K96=3,IF(AND((AZ96=""),(BA96="")),INDEX(Calendario!$D$3:$H$55,MATCH(BB$4,Calendario!$A$3:$A$55,0),MATCH($I96,Calendario!$D$2:$H$2,0)),""),IF($K96=4,IF(AND((AY96=""),(AZ96=""),(BA96="")),INDEX(Calendario!$D$3:$H$55,MATCH(BB$4,Calendario!$A$3:$A$55,0),MATCH($I96,Calendario!$D$2:$H$2,0)),""))))))))</f>
        <v/>
      </c>
      <c r="BC96" s="108" t="str">
        <f>IF(ISBLANK($I96),"",IF(OR(EXACT(($I96),PROPER(TEXT(BC95,"dddd"))),(EXACT(($I96),PROPER(TEXT(BC94,"dddd"))))),"",IF(EXACT(($I96),(PROPER(TEXT(BC$3,"dddd")))),"",IF($K96=1,INDEX(Calendario!$D$3:$H$55,MATCH(BC$4,Calendario!$A$3:$A$55,0),MATCH($I96,Calendario!$D$2:$H$2,0)),IF($K96=2,IF(BB96="",INDEX(Calendario!$D$3:$H$55,MATCH(BC$4,Calendario!$A$3:$A$55,0),MATCH($I96,Calendario!$D$2:$H$2,0)),""),IF($K96=3,IF(AND((BA96=""),(BB96="")),INDEX(Calendario!$D$3:$H$55,MATCH(BC$4,Calendario!$A$3:$A$55,0),MATCH($I96,Calendario!$D$2:$H$2,0)),""),IF($K96=4,IF(AND((AZ96=""),(BA96=""),(BB96="")),INDEX(Calendario!$D$3:$H$55,MATCH(BC$4,Calendario!$A$3:$A$55,0),MATCH($I96,Calendario!$D$2:$H$2,0)),""))))))))</f>
        <v/>
      </c>
      <c r="BD96" s="108" t="str">
        <f>IF(ISBLANK($I96),"",IF(OR(EXACT(($I96),PROPER(TEXT(BD95,"dddd"))),(EXACT(($I96),PROPER(TEXT(BD94,"dddd"))))),"",IF(EXACT(($I96),(PROPER(TEXT(BD$3,"dddd")))),"",IF($K96=1,INDEX(Calendario!$D$3:$H$55,MATCH(BD$4,Calendario!$A$3:$A$55,0),MATCH($I96,Calendario!$D$2:$H$2,0)),IF($K96=2,IF(BC96="",INDEX(Calendario!$D$3:$H$55,MATCH(BD$4,Calendario!$A$3:$A$55,0),MATCH($I96,Calendario!$D$2:$H$2,0)),""),IF($K96=3,IF(AND((BB96=""),(BC96="")),INDEX(Calendario!$D$3:$H$55,MATCH(BD$4,Calendario!$A$3:$A$55,0),MATCH($I96,Calendario!$D$2:$H$2,0)),""),IF($K96=4,IF(AND((BA96=""),(BB96=""),(BC96="")),INDEX(Calendario!$D$3:$H$55,MATCH(BD$4,Calendario!$A$3:$A$55,0),MATCH($I96,Calendario!$D$2:$H$2,0)),""))))))))</f>
        <v/>
      </c>
      <c r="BE96" s="107">
        <f>IF(ISBLANK($I96),"",IF(OR(EXACT(($I96),PROPER(TEXT(BE95,"dddd"))),(EXACT(($I96),PROPER(TEXT(BE94,"dddd"))))),"",IF(EXACT(($I96),(PROPER(TEXT(BE$3,"dddd")))),"",IF($K96=1,INDEX(Calendario!$D$3:$H$55,MATCH(BE$4,Calendario!$A$3:$A$55,0),MATCH($I96,Calendario!$D$2:$H$2,0)),IF($K96=2,IF(BD96="",INDEX(Calendario!$D$3:$H$55,MATCH(BE$4,Calendario!$A$3:$A$55,0),MATCH($I96,Calendario!$D$2:$H$2,0)),""),IF($K96=3,IF(AND((BC96=""),(BD96="")),INDEX(Calendario!$D$3:$H$55,MATCH(BE$4,Calendario!$A$3:$A$55,0),MATCH($I96,Calendario!$D$2:$H$2,0)),""),IF($K96=4,IF(AND((BB96=""),(BC96=""),(BD96="")),INDEX(Calendario!$D$3:$H$55,MATCH(BE$4,Calendario!$A$3:$A$55,0),MATCH($I96,Calendario!$D$2:$H$2,0)),""))))))))</f>
        <v>44865</v>
      </c>
      <c r="BF96" s="107" t="str">
        <f>IF(ISBLANK($I96),"",IF(OR(EXACT(($I96),PROPER(TEXT(BF95,"dddd"))),(EXACT(($I96),PROPER(TEXT(BF94,"dddd"))))),"",IF(EXACT(($I96),(PROPER(TEXT(BF$3,"dddd")))),"",IF($K96=1,INDEX(Calendario!$D$3:$H$55,MATCH(BF$4,Calendario!$A$3:$A$55,0),MATCH($I96,Calendario!$D$2:$H$2,0)),IF($K96=2,IF(BE96="",INDEX(Calendario!$D$3:$H$55,MATCH(BF$4,Calendario!$A$3:$A$55,0),MATCH($I96,Calendario!$D$2:$H$2,0)),""),IF($K96=3,IF(AND((BD96=""),(BE96="")),INDEX(Calendario!$D$3:$H$55,MATCH(BF$4,Calendario!$A$3:$A$55,0),MATCH($I96,Calendario!$D$2:$H$2,0)),""),IF($K96=4,IF(AND((BC96=""),(BD96=""),(BE96="")),INDEX(Calendario!$D$3:$H$55,MATCH(BF$4,Calendario!$A$3:$A$55,0),MATCH($I96,Calendario!$D$2:$H$2,0)),""))))))))</f>
        <v/>
      </c>
      <c r="BG96" s="107" t="str">
        <f>IF(ISBLANK($I96),"",IF(OR(EXACT(($I96),PROPER(TEXT(BG95,"dddd"))),(EXACT(($I96),PROPER(TEXT(BG94,"dddd"))))),"",IF(EXACT(($I96),(PROPER(TEXT(BG$3,"dddd")))),"",IF($K96=1,INDEX(Calendario!$D$3:$H$55,MATCH(BG$4,Calendario!$A$3:$A$55,0),MATCH($I96,Calendario!$D$2:$H$2,0)),IF($K96=2,IF(BF96="",INDEX(Calendario!$D$3:$H$55,MATCH(BG$4,Calendario!$A$3:$A$55,0),MATCH($I96,Calendario!$D$2:$H$2,0)),""),IF($K96=3,IF(AND((BE96=""),(BF96="")),INDEX(Calendario!$D$3:$H$55,MATCH(BG$4,Calendario!$A$3:$A$55,0),MATCH($I96,Calendario!$D$2:$H$2,0)),""),IF($K96=4,IF(AND((BD96=""),(BE96=""),(BF96="")),INDEX(Calendario!$D$3:$H$55,MATCH(BG$4,Calendario!$A$3:$A$55,0),MATCH($I96,Calendario!$D$2:$H$2,0)),""))))))))</f>
        <v/>
      </c>
      <c r="BH96" s="107" t="str">
        <f>IF(ISBLANK($I96),"",IF(OR(EXACT(($I96),PROPER(TEXT(BH95,"dddd"))),(EXACT(($I96),PROPER(TEXT(BH94,"dddd"))))),"",IF(EXACT(($I96),(PROPER(TEXT(BH$3,"dddd")))),"",IF($K96=1,INDEX(Calendario!$D$3:$H$55,MATCH(BH$4,Calendario!$A$3:$A$55,0),MATCH($I96,Calendario!$D$2:$H$2,0)),IF($K96=2,IF(BG96="",INDEX(Calendario!$D$3:$H$55,MATCH(BH$4,Calendario!$A$3:$A$55,0),MATCH($I96,Calendario!$D$2:$H$2,0)),""),IF($K96=3,IF(AND((BF96=""),(BG96="")),INDEX(Calendario!$D$3:$H$55,MATCH(BH$4,Calendario!$A$3:$A$55,0),MATCH($I96,Calendario!$D$2:$H$2,0)),""),IF($K96=4,IF(AND((BE96=""),(BF96=""),(BG96="")),INDEX(Calendario!$D$3:$H$55,MATCH(BH$4,Calendario!$A$3:$A$55,0),MATCH($I96,Calendario!$D$2:$H$2,0)),""))))))))</f>
        <v/>
      </c>
      <c r="BI96" s="108">
        <f>IF(ISBLANK($I96),"",IF(OR(EXACT(($I96),PROPER(TEXT(BI95,"dddd"))),(EXACT(($I96),PROPER(TEXT(BI94,"dddd"))))),"",IF(EXACT(($I96),(PROPER(TEXT(BI$3,"dddd")))),"",IF($K96=1,INDEX(Calendario!$D$3:$H$55,MATCH(BI$4,Calendario!$A$3:$A$55,0),MATCH($I96,Calendario!$D$2:$H$2,0)),IF($K96=2,IF(BH96="",INDEX(Calendario!$D$3:$H$55,MATCH(BI$4,Calendario!$A$3:$A$55,0),MATCH($I96,Calendario!$D$2:$H$2,0)),""),IF($K96=3,IF(AND((BG96=""),(BH96="")),INDEX(Calendario!$D$3:$H$55,MATCH(BI$4,Calendario!$A$3:$A$55,0),MATCH($I96,Calendario!$D$2:$H$2,0)),""),IF($K96=4,IF(AND((BF96=""),(BG96=""),(BH96="")),INDEX(Calendario!$D$3:$H$55,MATCH(BI$4,Calendario!$A$3:$A$55,0),MATCH($I96,Calendario!$D$2:$H$2,0)),""))))))))</f>
        <v>44893</v>
      </c>
      <c r="BJ96" s="108" t="str">
        <f>IF(ISBLANK($I96),"",IF(OR(EXACT(($I96),PROPER(TEXT(BJ95,"dddd"))),(EXACT(($I96),PROPER(TEXT(BJ94,"dddd"))))),"",IF(EXACT(($I96),(PROPER(TEXT(BJ$3,"dddd")))),"",IF($K96=1,INDEX(Calendario!$D$3:$H$55,MATCH(BJ$4,Calendario!$A$3:$A$55,0),MATCH($I96,Calendario!$D$2:$H$2,0)),IF($K96=2,IF(BI96="",INDEX(Calendario!$D$3:$H$55,MATCH(BJ$4,Calendario!$A$3:$A$55,0),MATCH($I96,Calendario!$D$2:$H$2,0)),""),IF($K96=3,IF(AND((BH96=""),(BI96="")),INDEX(Calendario!$D$3:$H$55,MATCH(BJ$4,Calendario!$A$3:$A$55,0),MATCH($I96,Calendario!$D$2:$H$2,0)),""),IF($K96=4,IF(AND((BG96=""),(BH96=""),(BI96="")),INDEX(Calendario!$D$3:$H$55,MATCH(BJ$4,Calendario!$A$3:$A$55,0),MATCH($I96,Calendario!$D$2:$H$2,0)),""))))))))</f>
        <v/>
      </c>
      <c r="BK96" s="108" t="str">
        <f>IF(ISBLANK($I96),"",IF(OR(EXACT(($I96),PROPER(TEXT(BK95,"dddd"))),(EXACT(($I96),PROPER(TEXT(BK94,"dddd"))))),"",IF(EXACT(($I96),(PROPER(TEXT(BK$3,"dddd")))),"",IF($K96=1,INDEX(Calendario!$D$3:$H$55,MATCH(BK$4,Calendario!$A$3:$A$55,0),MATCH($I96,Calendario!$D$2:$H$2,0)),IF($K96=2,IF(BJ96="",INDEX(Calendario!$D$3:$H$55,MATCH(BK$4,Calendario!$A$3:$A$55,0),MATCH($I96,Calendario!$D$2:$H$2,0)),""),IF($K96=3,IF(AND((BI96=""),(BJ96="")),INDEX(Calendario!$D$3:$H$55,MATCH(BK$4,Calendario!$A$3:$A$55,0),MATCH($I96,Calendario!$D$2:$H$2,0)),""),IF($K96=4,IF(AND((BH96=""),(BI96=""),(BJ96="")),INDEX(Calendario!$D$3:$H$55,MATCH(BK$4,Calendario!$A$3:$A$55,0),MATCH($I96,Calendario!$D$2:$H$2,0)),""))))))))</f>
        <v/>
      </c>
      <c r="BL96" s="108" t="str">
        <f>IF(ISBLANK($I96),"",IF(OR(EXACT(($I96),PROPER(TEXT(BL95,"dddd"))),(EXACT(($I96),PROPER(TEXT(BL94,"dddd"))))),"",IF(EXACT(($I96),(PROPER(TEXT(BL$3,"dddd")))),"",IF($K96=1,INDEX(Calendario!$D$3:$H$55,MATCH(BL$4,Calendario!$A$3:$A$55,0),MATCH($I96,Calendario!$D$2:$H$2,0)),IF($K96=2,IF(BK96="",INDEX(Calendario!$D$3:$H$55,MATCH(BL$4,Calendario!$A$3:$A$55,0),MATCH($I96,Calendario!$D$2:$H$2,0)),""),IF($K96=3,IF(AND((BJ96=""),(BK96="")),INDEX(Calendario!$D$3:$H$55,MATCH(BL$4,Calendario!$A$3:$A$55,0),MATCH($I96,Calendario!$D$2:$H$2,0)),""),IF($K96=4,IF(AND((BI96=""),(BJ96=""),(BK96="")),INDEX(Calendario!$D$3:$H$55,MATCH(BL$4,Calendario!$A$3:$A$55,0),MATCH($I96,Calendario!$D$2:$H$2,0)),""))))))))</f>
        <v/>
      </c>
      <c r="BM96" s="108">
        <f>IF(ISBLANK($I96),"",IF(OR(EXACT(($I96),PROPER(TEXT(BM95,"dddd"))),(EXACT(($I96),PROPER(TEXT(BM94,"dddd"))))),"",IF(EXACT(($I96),(PROPER(TEXT(BM$3,"dddd")))),"",IF($K96=1,INDEX(Calendario!$D$3:$H$55,MATCH(BM$4,Calendario!$A$3:$A$55,0),MATCH($I96,Calendario!$D$2:$H$2,0)),IF($K96=2,IF(BL96="",INDEX(Calendario!$D$3:$H$55,MATCH(BM$4,Calendario!$A$3:$A$55,0),MATCH($I96,Calendario!$D$2:$H$2,0)),""),IF($K96=3,IF(AND((BK96=""),(BL96="")),INDEX(Calendario!$D$3:$H$55,MATCH(BM$4,Calendario!$A$3:$A$55,0),MATCH($I96,Calendario!$D$2:$H$2,0)),""),IF($K96=4,IF(AND((BJ96=""),(BK96=""),(BL96="")),INDEX(Calendario!$D$3:$H$55,MATCH(BM$4,Calendario!$A$3:$A$55,0),MATCH($I96,Calendario!$D$2:$H$2,0)),""))))))))</f>
        <v>44921</v>
      </c>
      <c r="BO96" s="88" t="s">
        <v>44</v>
      </c>
    </row>
    <row r="97" spans="1:67" s="88" customFormat="1" ht="26.25" customHeight="1" x14ac:dyDescent="0.25">
      <c r="A97" s="178">
        <f t="shared" si="7"/>
        <v>71</v>
      </c>
      <c r="B97" s="176" t="s">
        <v>1284</v>
      </c>
      <c r="C97" s="176" t="s">
        <v>1594</v>
      </c>
      <c r="D97" s="177" t="str">
        <f>IF(ISNA(VLOOKUP(C97,TSeccBS!$D:$H,5,FALSE)),"",VLOOKUP(C97,TSeccBS!$D:$H,5,FALSE))</f>
        <v>IBAGUE</v>
      </c>
      <c r="E97" s="176" t="s">
        <v>50</v>
      </c>
      <c r="F97" s="176" t="s">
        <v>46</v>
      </c>
      <c r="G97" s="177" t="str">
        <f>IF(ISNA(VLOOKUP(F97,Tmunic!$C$2:$D$1160,2,FALSE)),"",VLOOKUP(F97,Tmunic!$C$2:$D$1160,2,FALSE))</f>
        <v>UB GIRARDOT</v>
      </c>
      <c r="H97" s="184" t="str">
        <f>IF(ISNA(VLOOKUP(G97,TDirReg!$F$1:$H$184,3,0)),"",VLOOKUP(G97,TDirReg!$F$1:$H$184,3,0))</f>
        <v>DUMIAN MEDICAL Cra. 5a. Cl. 22 Of.209</v>
      </c>
      <c r="I97" s="196" t="s">
        <v>126</v>
      </c>
      <c r="J97" s="195" t="s">
        <v>132</v>
      </c>
      <c r="K97" s="197">
        <v>3</v>
      </c>
      <c r="L97" s="202">
        <f t="shared" si="8"/>
        <v>17</v>
      </c>
      <c r="M97" s="107" t="str">
        <f>IF(ISBLANK($I97),"",IF(EXACT(($I97),(PROPER(TEXT(M$3,"dddd")))),"",IF(EXACT(M$4,$J97),IF($K97=1,INDEX(Calendario!$D$3:$H$55,MATCH(M$4,Calendario!$A$3:$A$55,0),MATCH($I97,Calendario!$D$2:$H$2,0)),INDEX(Calendario!$D$3:$H$55,MATCH($J97,Calendario!$A$3:$A$55,0),MATCH($I97,Calendario!$D$2:$H$2,0))),"")))</f>
        <v/>
      </c>
      <c r="N97" s="107" t="str">
        <f>IF(ISBLANK($I97),"",IF(OR(EXACT(($I97),PROPER(TEXT(N95,"dddd"))),(EXACT(($I97),PROPER(TEXT(N96,"dddd"))))),"",IF(EXACT(($I97),(PROPER(TEXT(N$3,"dddd")))),"",IF(EXACT(N$4,$J97),IF(M97="",IF(OR(($K97=4),($K97=3),($K97=2),($K97=1)),INDEX(Calendario!$D$3:$H$55,MATCH(N$4,Calendario!$A$3:$A$55,0),MATCH($I97,Calendario!$D$2:$H$2,0)),"")),IF($K97=1,IF(AND(M97="",EXACT((N$4),(CONCATENATE(Calendario!$A$1," ",(MID($J97,8,2))+1)))),INDEX(Calendario!$D$3:$H$55,MATCH(N$4,Calendario!$A$3:$A$55,0),MATCH($I97,Calendario!$D$2:$H$2,0)),IF(M97="","",INDEX(Calendario!$D$3:$H$55,MATCH(N$4,Calendario!$A$3:$A$55,0),MATCH($I97,Calendario!$D$2:$H$2,0)))),IF($K97=2,IF(M97="",IF(EXACT($K97,N$4),INDEX(Calendario!$D$3:$H$55,MATCH(N$4,Calendario!$A$3:$A$55,0),MATCH($I97,Calendario!$D$2:$H$2,0)),""),""),IF($K97=3,IF((M97=""),IF(EXACT($K97,N$4),INDEX(Calendario!$D$3:$H$55,MATCH(N$4,Calendario!$A$3:$A$55,0),MATCH($I97,Calendario!$D$2:$H$2,0)),""),""),IF($K97=4,IF((M97=""),IF(EXACT($K97,N$4),INDEX(Calendario!$D$3:$H$55,MATCH(N$4,Calendario!$A$3:$A$55,0),MATCH($I97,Calendario!$D$2:$H$2,0)),""),""),1))))))))</f>
        <v/>
      </c>
      <c r="O97" s="107">
        <f>IF(ISBLANK($I97),"",IF(EXACT(($I97),(PROPER(TEXT(O$3,"dddd")))),"",IF(OR(EXACT(($I97),PROPER(TEXT(O95,"dddd"))),(EXACT(($I97),PROPER(TEXT(O96,"dddd"))))),"",IF(EXACT(O$4,$J97),IF(N97="",IF(OR(($K97=4),($K97=3),($K97=2),($K97=1)),INDEX(Calendario!$D$3:$H$55,MATCH(O$4,Calendario!$A$3:$A$55,0),MATCH($I97,Calendario!$D$2:$H$2,0)),"")),IF($K97=1,IF(AND(M97="",EXACT((O$4),(CONCATENATE(Calendario!$A$1," ",(MID($J97,8,2))+1)))),INDEX(Calendario!$D$3:$H$55,MATCH(O$4,Calendario!$A$3:$A$55,0),MATCH($I97,Calendario!$D$2:$H$2,0)),IF(N97="",IF(EXACT(($I97),(PROPER(TEXT(N$3,"dddd")))),INDEX(Calendario!$D$3:$H$55,MATCH(O$4,Calendario!$A$3:$A$55,0),MATCH($I97,Calendario!$D$2:$H$2,0)),""),INDEX(Calendario!$D$3:$H$55,MATCH(O$4,Calendario!$A$3:$A$55,0),MATCH($I97,Calendario!$D$2:$H$2,0)))),IF(EXACT($M$4,"Semana 1"),IF($K97=2,IF(N97="",IF(OR(($J97="Semana 1"),($J97="Semana 2"),($J97="Semana 3")),INDEX(Calendario!$D$3:$H$55,MATCH(O$4,Calendario!$A$3:$A$55,0),MATCH($I97,Calendario!$D$2:$H$2,0)),""),""),IF($K97=3,IF(AND((M97=""),(N97="")),IF(OR(($J97="Semana 1"),($J97="Semana 2"),($J97="Semana 3")),INDEX(Calendario!$D$3:$H$55,MATCH(O$4,Calendario!$A$3:$A$55,0),MATCH($I97,Calendario!$D$2:$H$2,0)),""),""),IF($K97=4,IF(AND((M97=""),(N97="")),IF(OR(($J97="Semana 1"),($J97="Semana 2"),($J97="Semana 3")),INDEX(Calendario!$D$3:$H$55,MATCH(O$4,Calendario!$A$3:$A$55,0),MATCH($I97,Calendario!$D$2:$H$2,0)),""),"")))),IF($K97=2,IF(N97="",IF(OR(($J97="Semana 1"),($J97="Semana 2")),INDEX(Calendario!$D$3:$H$55,MATCH(O$4,Calendario!$A$3:$A$55,0),MATCH($I97,Calendario!$D$2:$H$2,0)),""),""),IF($K97=3,IF(AND((M97=""),(N97="")),IF(OR(($J97="Semana 1"),($J97="Semana 2")),INDEX(Calendario!$D$3:$H$55,MATCH(O$4,Calendario!$A$3:$A$55,0),MATCH($I97,Calendario!$D$2:$H$2,0)),""),""),IF($K97=4,IF(AND((M97=""),(N97="")),IF(OR(($J97="Semana 1"),($J97="Semana 2")),INDEX(Calendario!$D$3:$H$55,MATCH(O$4,Calendario!$A$3:$A$55,0),MATCH($I97,Calendario!$D$2:$H$2,0)),""),""))))))))))</f>
        <v>44572</v>
      </c>
      <c r="P97" s="107" t="str">
        <f>IF(ISBLANK($I97),"",IF(EXACT(($I97),(PROPER(TEXT(P$3,"dddd")))),"",IF(OR(EXACT(($I97),PROPER(TEXT(P95,"dddd"))),(EXACT(($I97),PROPER(TEXT(P96,"dddd"))))),"",IF(EXACT(P$4,$J97),IF(O97="",IF(OR(($K97=4),($K97=3),($K97=2),($K97=1)),INDEX(Calendario!$D$3:$H$55,MATCH(P$4,Calendario!$A$3:$A$55,0),MATCH($I97,Calendario!$D$2:$H$2,0)),"")),IF($K97=1,IF(AND(M97="",EXACT((P$4),(CONCATENATE(Calendario!$A$1," ",(MID($J97,8,2))+1)))),INDEX(Calendario!$D$3:$H$55,MATCH(P$4,Calendario!$A$3:$A$55,0),MATCH($I97,Calendario!$D$2:$H$2,0)),IF(O97="",IF(EXACT(($I97),(PROPER(TEXT(O$3,"dddd")))),INDEX(Calendario!$D$3:$H$55,MATCH(P$4,Calendario!$A$3:$A$55,0),MATCH($I97,Calendario!$D$2:$H$2,0)),""),INDEX(Calendario!$D$3:$H$55,MATCH(P$4,Calendario!$A$3:$A$55,0),MATCH($I97,Calendario!$D$2:$H$2,0)))),IF(EXACT($M$4,"Semana 1"),IF($K97=2,IF(O97="",IF(OR(($J97="Semana 1"),($J97="Semana 2"),($J97="Semana 3"),($J97="Semana 4")),INDEX(Calendario!$D$3:$H$55,MATCH(P$4,Calendario!$A$3:$A$55,0),MATCH($I97,Calendario!$D$2:$H$2,0)),""),""),IF($K97=3,IF(AND((N97=""),(O97="")),IF(OR(($J97="Semana 1"),($J97="Semana 2"),($J97="Semana 3"),($J97="Semana 4")),INDEX(Calendario!$D$3:$H$55,MATCH(P$4,Calendario!$A$3:$A$55,0),MATCH($I97,Calendario!$D$2:$H$2,0)),""),""),IF($K97=4,IF(AND((M97=""),(N97=""),(O97="")),IF(OR(($J97="Semana 1"),($J97="Semana 2"),($J97="Semana 3"),($J97="Semana 4")),INDEX(Calendario!$D$3:$H$55,MATCH(P$4,Calendario!$A$3:$A$55,0),MATCH($I97,Calendario!$D$2:$H$2,0)),""),"")))),IF($K97=2,IF(O97="",IF(OR(($J97="Semana 1"),($J97="Semana 2"),($J97="Semana 3")),INDEX(Calendario!$D$3:$H$55,MATCH(P$4,Calendario!$A$3:$A$55,0),MATCH($I97,Calendario!$D$2:$H$2,0)),""),""),IF($K97=3,IF(AND((N97=""),(O97="")),IF(OR(($J97="Semana 1"),($J97="Semana 2"),($J97="Semana 3")),INDEX(Calendario!$D$3:$H$55,MATCH(P$4,Calendario!$A$3:$A$55,0),MATCH($I97,Calendario!$D$2:$H$2,0)),""),""),IF($K97=4,IF(AND((M97=""),(N97=""),(O97="")),IF(OR(($J97="Semana 1"),($J97="Semana 2"),($J97="Semana 3")),INDEX(Calendario!$D$3:$H$55,MATCH(P$4,Calendario!$A$3:$A$55,0),MATCH($I97,Calendario!$D$2:$H$2,0)),""),""))))))))))</f>
        <v/>
      </c>
      <c r="Q97" s="107" t="str">
        <f>IF(ISBLANK($I97),"",IF(EXACT(($I97),(PROPER(TEXT(Q$3,"dddd")))),"",IF(OR(EXACT(($I97),PROPER(TEXT(Q95,"dddd"))),(EXACT(($I97),PROPER(TEXT(Q96,"dddd"))))),"",IF(EXACT(Q$4,$J97),IF(P97="",IF(OR(($K97=4),($K97=3),($K97=2),($K97=1)),INDEX(Calendario!$D$3:$H$55,MATCH(Q$4,Calendario!$A$3:$A$55,0),MATCH($I97,Calendario!$D$2:$H$2,0)),"")),IF($K97=1,IF(AND(M97="",EXACT((Q$4),(CONCATENATE(Calendario!$A$1," ",(MID($J97,8,2))+1)))),INDEX(Calendario!$D$3:$H$55,MATCH(Q$4,Calendario!$A$3:$A$55,0),MATCH($I97,Calendario!$D$2:$H$2,0)),IF(P97="","",INDEX(Calendario!$D$3:$H$55,MATCH(Q$4,Calendario!$A$3:$A$55,0),MATCH($I97,Calendario!$D$2:$H$2,0)))),IF(EXACT($M$4,"Semana 1"),IF($K97=2,IF(P97="",IF(OR(($J97="Semana 1"),($J97="Semana 2"),($J97="Semana 3"),($J97="Semana 4"),($J97="Semana 5")),INDEX(Calendario!$D$3:$H$55,MATCH(Q$4,Calendario!$A$3:$A$55,0),MATCH($I97,Calendario!$D$2:$H$2,0)),""),""),IF($K97=3,IF(AND((O97=""),(P97="")),IF(OR(($J97="Semana 1"),($J97="Semana 2"),($J97="Semana 3"),($J97="Semana 4"),($J97="Semana 5")),INDEX(Calendario!$D$3:$H$55,MATCH(Q$4,Calendario!$A$3:$A$55,0),MATCH($I97,Calendario!$D$2:$H$2,0)),""),""),IF($K97=4,IF(AND((N97=""),(O97=""),(P97="")),IF(OR(($J97="Semana 1"),($J97="Semana 2"),($J97="Semana 3"),($J97="Semana 4"),($J97="Semana 5")),INDEX(Calendario!$D$3:$H$55,MATCH(Q$4,Calendario!$A$3:$A$55,0),MATCH($I97,Calendario!$D$2:$H$2,0)),""),"")))),IF($K97=2,IF(P97="",IF(OR(($J97="Semana 1"),($J97="Semana 2"),($J97="Semana 3"),($J97="Semana 4")),INDEX(Calendario!$D$3:$H$55,MATCH(Q$4,Calendario!$A$3:$A$55,0),MATCH($I97,Calendario!$D$2:$H$2,0)),""),""),IF($K97=3,IF(AND((O97=""),(P97="")),IF(OR(($J97="Semana 1"),($J97="Semana 2"),($J97="Semana 3"),($J97="Semana 4")),INDEX(Calendario!$D$3:$H$55,MATCH(Q$4,Calendario!$A$3:$A$55,0),MATCH($I97,Calendario!$D$2:$H$2,0)),""),""),IF($K97=4,IF(AND((N97=""),(O97=""),(P97="")),IF(OR(($J97="Semana 1"),($J97="Semana 2"),($J97="Semana 3"),($J97="Semana 4")),INDEX(Calendario!$D$3:$H$55,MATCH(Q$4,Calendario!$A$3:$A$55,0),MATCH($I97,Calendario!$D$2:$H$2,0)),""),""))))))))))</f>
        <v/>
      </c>
      <c r="R97" s="108">
        <f>IF(ISBLANK($I97),"",IF(EXACT(($I97),(PROPER(TEXT(R$3,"dddd")))),"",IF(OR(EXACT(($I97),PROPER(TEXT(R95,"dddd"))),(EXACT(($I97),PROPER(TEXT(R96,"dddd"))))),"",IF(EXACT(R$4,$J97),IF(Q97="",IF(OR(($K97=4),($K97=3),($K97=2),($K97=1)),INDEX(Calendario!$D$3:$H$55,MATCH(R$4,Calendario!$A$3:$A$55,0),MATCH($I97,Calendario!$D$2:$H$2,0)),"")),IF($K97=1,IF(AND(N97="",EXACT((R$4),(CONCATENATE(Calendario!$A$1," ",(MID($J97,8,2))+1)))),INDEX(Calendario!$D$3:$H$55,MATCH(R$4,Calendario!$A$3:$A$55,0),MATCH($I97,Calendario!$D$2:$H$2,0)),IF(Q97="","",INDEX(Calendario!$D$3:$H$55,MATCH(R$4,Calendario!$A$3:$A$55,0),MATCH($I97,Calendario!$D$2:$H$2,0)))),IF(EXACT($M$4,"Semana 1"),IF($K97=2,IF(Q97="",IF(OR(($J97="Semana 1"),($J97="Semana 2"),($J97="Semana 3"),($J97="Semana 4"),($J97="Semana 5"),($J97="Semana 6")),INDEX(Calendario!$D$3:$H$55,MATCH(R$4,Calendario!$A$3:$A$55,0),MATCH($I97,Calendario!$D$2:$H$2,0)),""),""),IF($K97=3,IF(AND((P97=""),(Q97="")),IF(OR(($J97="Semana 1"),($J97="Semana 2"),($J97="Semana 3"),($J97="Semana 4"),($J97="Semana 5"),($J97="Semana 6")),INDEX(Calendario!$D$3:$H$55,MATCH(R$4,Calendario!$A$3:$A$55,0),MATCH($I97,Calendario!$D$2:$H$2,0)),""),""),IF($K97=4,IF(AND((O97=""),(P97=""),(Q97="")),IF(OR(($J97="Semana 1"),($J97="Semana 2"),($J97="Semana 3"),($J97="Semana 4"),($J97="Semana 5"),($J97="Semana 6")),INDEX(Calendario!$D$3:$H$55,MATCH(R$4,Calendario!$A$3:$A$55,0),MATCH($I97,Calendario!$D$2:$H$2,0)),""),"")))),IF($K97=2,IF(Q97="",IF(OR(($J97="Semana 1"),($J97="Semana 2"),($J97="Semana 3"),($J97="Semana 4"),($J97="Semana 5")),INDEX(Calendario!$D$3:$H$55,MATCH(R$4,Calendario!$A$3:$A$55,0),MATCH($I97,Calendario!$D$2:$H$2,0)),""),""),IF($K97=3,IF(AND((P97=""),(Q97="")),IF(OR(($J97="Semana 1"),($J97="Semana 2"),($J97="Semana 3"),($J97="Semana 4"),($J97="Semana 5")),INDEX(Calendario!$D$3:$H$55,MATCH(R$4,Calendario!$A$3:$A$55,0),MATCH($I97,Calendario!$D$2:$H$2,0)),""),""),IF($K97=4,IF(AND((O97=""),(P97=""),(Q97="")),IF(OR(($J97="Semana 1"),($J97="Semana 2"),($J97="Semana 3"),($J97="Semana 4"),($J97="Semana 5")),INDEX(Calendario!$D$3:$H$55,MATCH(R$4,Calendario!$A$3:$A$55,0),MATCH($I97,Calendario!$D$2:$H$2,0)),""),""))))))))))</f>
        <v>44593</v>
      </c>
      <c r="S97" s="108" t="str">
        <f>IF(ISBLANK($I97),"",IF(EXACT(($I97),(PROPER(TEXT(S$3,"dddd")))),"",IF(OR(EXACT(($I97),PROPER(TEXT(S95,"dddd"))),(EXACT(($I97),PROPER(TEXT(S96,"dddd"))))),"",IF(EXACT(S$4,$J97),IF(R97="",IF(OR(($K97=4),($K97=3),($K97=2),($K97=1)),INDEX(Calendario!$D$3:$H$55,MATCH(S$4,Calendario!$A$3:$A$55,0),MATCH($I97,Calendario!$D$2:$H$2,0)),"")),IF($K97=1,IF(AND(O97="",EXACT((S$4),(CONCATENATE(Calendario!$A$1," ",(MID($J97,8,2))+1)))),INDEX(Calendario!$D$3:$H$55,MATCH(S$4,Calendario!$A$3:$A$55,0),MATCH($I97,Calendario!$D$2:$H$2,0)),IF(R97="",IF(EXACT(($I97),(PROPER(TEXT(R$3,"dddd")))),INDEX(Calendario!$D$3:$H$55,MATCH(S$4,Calendario!$A$3:$A$55,0),MATCH($I97,Calendario!$D$2:$H$2,0)),""),INDEX(Calendario!$D$3:$H$55,MATCH(S$4,Calendario!$A$3:$A$55,0),MATCH($I97,Calendario!$D$2:$H$2,0)))),IF(EXACT($M$4,"Semana 1"),IF($K97=2,IF(R97="",IF(OR(($J97="Semana 1"),($J97="Semana 2"),($J97="Semana 3"),($J97="Semana 4"),($J97="Semana 5"),($J97="Semana 6"),($J97="Semana 7")),INDEX(Calendario!$D$3:$H$55,MATCH(S$4,Calendario!$A$3:$A$55,0),MATCH($I97,Calendario!$D$2:$H$2,0)),""),""),IF($K97=3,IF(AND((Q97=""),(R97="")),IF(OR(($J97="Semana 1"),($J97="Semana 2"),($J97="Semana 3"),($J97="Semana 4"),($J97="Semana 5"),($J97="Semana 6"),($J97="Semana 7")),INDEX(Calendario!$D$3:$H$55,MATCH(S$4,Calendario!$A$3:$A$55,0),MATCH($I97,Calendario!$D$2:$H$2,0)),""),""),IF($K97=4,IF(AND((P97=""),(Q97=""),(R97="")),IF(OR(($J97="Semana 1"),($J97="Semana 2"),($J97="Semana 3"),($J97="Semana 4"),($J97="Semana 5"),($J97="Semana 6"),($J97="Semana 7")),INDEX(Calendario!$D$3:$H$55,MATCH(S$4,Calendario!$A$3:$A$55,0),MATCH($I97,Calendario!$D$2:$H$2,0)),""),"")))),IF($K97=2,IF(R97="",IF(OR(($J97="Semana 1"),($J97="Semana 2"),($J97="Semana 3"),($J97="Semana 4"),($J97="Semana 5"),($J97="Semana 6")),INDEX(Calendario!$D$3:$H$55,MATCH(S$4,Calendario!$A$3:$A$55,0),MATCH($I97,Calendario!$D$2:$H$2,0)),""),""),IF($K97=3,IF(AND((Q97=""),(R97="")),IF(OR(($J97="Semana 1"),($J97="Semana 2"),($J97="Semana 3"),($J97="Semana 4"),($J97="Semana 5"),($J97="Semana 6")),INDEX(Calendario!$D$3:$H$55,MATCH(S$4,Calendario!$A$3:$A$55,0),MATCH($I97,Calendario!$D$2:$H$2,0)),""),""),IF($K97=4,IF(AND((P97=""),(Q97=""),(R97="")),IF(OR(($J97="Semana 1"),($J97="Semana 2"),($J97="Semana 3"),($J97="Semana 4"),($J97="Semana 5"),($J97="Semana 6")),INDEX(Calendario!$D$3:$H$55,MATCH(S$4,Calendario!$A$3:$A$55,0),MATCH($I97,Calendario!$D$2:$H$2,0)),""),""))))))))))</f>
        <v/>
      </c>
      <c r="T97" s="108" t="str">
        <f>IF(ISBLANK($I97),"",IF(EXACT(($I97),(PROPER(TEXT(T$3,"dddd")))),"",IF(OR(EXACT(($I97),PROPER(TEXT(T95,"dddd"))),(EXACT(($I97),PROPER(TEXT(T96,"dddd"))))),"",IF(EXACT(T$4,$J97),IF(S97="",IF(OR(($K97=4),($K97=3),($K97=2),($K97=1)),INDEX(Calendario!$D$3:$H$55,MATCH(T$4,Calendario!$A$3:$A$55,0),MATCH($I97,Calendario!$D$2:$H$2,0)),"")),IF($K97=1,IF(AND(P97="",EXACT((T$4),(CONCATENATE(Calendario!$A$1," ",(MID($J97,8,2))+1)))),INDEX(Calendario!$D$3:$H$55,MATCH(T$4,Calendario!$A$3:$A$55,0),MATCH($I97,Calendario!$D$2:$H$2,0)),IF(S97="",IF(EXACT(($I97),(PROPER(TEXT(S$3,"dddd")))),INDEX(Calendario!$D$3:$H$55,MATCH(T$4,Calendario!$A$3:$A$55,0),MATCH($I97,Calendario!$D$2:$H$2,0)),""),INDEX(Calendario!$D$3:$H$55,MATCH(T$4,Calendario!$A$3:$A$55,0),MATCH($I97,Calendario!$D$2:$H$2,0)))),IF(EXACT($M$4,"Semana 1"),IF($K97=2,IF(S97="",IF(OR(($J97="Semana 1"),($J97="Semana 2"),($J97="Semana 3"),($J97="Semana 4"),($J97="Semana 5"),($J97="Semana 6"),($J97="Semana 7"),($J97="Semana 8")),INDEX(Calendario!$D$3:$H$55,MATCH(T$4,Calendario!$A$3:$A$55,0),MATCH($I97,Calendario!$D$2:$H$2,0)),""),""),IF($K97=3,IF(AND((R97=""),(S97="")),IF(OR(($J97="Semana 1"),($J97="Semana 2"),($J97="Semana 3"),($J97="Semana 4"),($J97="Semana 5"),($J97="Semana 6"),($J97="Semana 7"),($J97="Semana 8")),INDEX(Calendario!$D$3:$H$55,MATCH(T$4,Calendario!$A$3:$A$55,0),MATCH($I97,Calendario!$D$2:$H$2,0)),""),""),IF($K97=4,IF(AND((Q97=""),(R97=""),(S97="")),IF(OR(($J97="Semana 1"),($J97="Semana 2"),($J97="Semana 3"),($J97="Semana 4"),($J97="Semana 5"),($J97="Semana 6"),($J97="Semana 7"),($J97="Semana 8")),INDEX(Calendario!$D$3:$H$55,MATCH(T$4,Calendario!$A$3:$A$55,0),MATCH($I97,Calendario!$D$2:$H$2,0)),""),"")))),IF($K97=2,IF(S97="",IF(OR(($J97="Semana 1"),($J97="Semana 2"),($J97="Semana 3"),($J97="Semana 4"),($J97="Semana 5"),($J97="Semana 6"),($J97="Semana 7")),INDEX(Calendario!$D$3:$H$55,MATCH(T$4,Calendario!$A$3:$A$55,0),MATCH($I97,Calendario!$D$2:$H$2,0)),""),""),IF($K97=3,IF(AND((R97=""),(S97="")),IF(OR(($J97="Semana 1"),($J97="Semana 2"),($J97="Semana 3"),($J97="Semana 4"),($J97="Semana 5"),($J97="Semana 6"),($J97="Semana 7")),INDEX(Calendario!$D$3:$H$55,MATCH(T$4,Calendario!$A$3:$A$55,0),MATCH($I97,Calendario!$D$2:$H$2,0)),""),""),IF($K97=4,IF(AND((Q97=""),(R97=""),(S97="")),IF(OR(($J97="Semana 1"),($J97="Semana 2"),($J97="Semana 3"),($J97="Semana 4"),($J97="Semana 5"),($J97="Semana 6"),($J97="Semana 7")),INDEX(Calendario!$D$3:$H$55,MATCH(T$4,Calendario!$A$3:$A$55,0),MATCH($I97,Calendario!$D$2:$H$2,0)),""),""))))))))))</f>
        <v/>
      </c>
      <c r="U97" s="108">
        <f>IF(ISBLANK($I97),"",IF(OR(EXACT(($I97),PROPER(TEXT(U96,"dddd"))),(EXACT(($I97),PROPER(TEXT(U95,"dddd"))))),"",IF(EXACT(($I97),(PROPER(TEXT(U$3,"dddd")))),"",IF($K97=1,INDEX(Calendario!$D$3:$H$55,MATCH(U$4,Calendario!$A$3:$A$55,0),MATCH($I97,Calendario!$D$2:$H$2,0)),IF($K97=2,IF(T97="",INDEX(Calendario!$D$3:$H$55,MATCH(U$4,Calendario!$A$3:$A$55,0),MATCH($I97,Calendario!$D$2:$H$2,0)),""),IF($K97=3,IF(AND((S97=""),(T97="")),INDEX(Calendario!$D$3:$H$55,MATCH(U$4,Calendario!$A$3:$A$55,0),MATCH($I97,Calendario!$D$2:$H$2,0)),""),IF($K97=4,IF(AND((R97=""),(S97=""),(T97="")),INDEX(Calendario!$D$3:$H$55,MATCH(U$4,Calendario!$A$3:$A$55,0),MATCH($I97,Calendario!$D$2:$H$2,0)),""))))))))</f>
        <v>44614</v>
      </c>
      <c r="V97" s="107" t="str">
        <f>IF(ISBLANK($I97),"",IF(OR(EXACT(($I97),PROPER(TEXT(V96,"dddd"))),(EXACT(($I97),PROPER(TEXT(V95,"dddd"))))),"",IF(EXACT(($I97),(PROPER(TEXT(V$3,"dddd")))),"",IF($K97=1,INDEX(Calendario!$D$3:$H$55,MATCH(V$4,Calendario!$A$3:$A$55,0),MATCH($I97,Calendario!$D$2:$H$2,0)),IF($K97=2,IF(U97="",INDEX(Calendario!$D$3:$H$55,MATCH(V$4,Calendario!$A$3:$A$55,0),MATCH($I97,Calendario!$D$2:$H$2,0)),""),IF($K97=3,IF(AND((T97=""),(U97="")),INDEX(Calendario!$D$3:$H$55,MATCH(V$4,Calendario!$A$3:$A$55,0),MATCH($I97,Calendario!$D$2:$H$2,0)),""),IF($K97=4,IF(AND((S97=""),(T97=""),(U97="")),INDEX(Calendario!$D$3:$H$55,MATCH(V$4,Calendario!$A$3:$A$55,0),MATCH($I97,Calendario!$D$2:$H$2,0)),""))))))))</f>
        <v/>
      </c>
      <c r="W97" s="107" t="str">
        <f>IF(ISBLANK($I97),"",IF(OR(EXACT(($I97),PROPER(TEXT(W96,"dddd"))),(EXACT(($I97),PROPER(TEXT(W95,"dddd"))))),"",IF(EXACT(($I97),(PROPER(TEXT(W$3,"dddd")))),"",IF($K97=1,INDEX(Calendario!$D$3:$H$55,MATCH(W$4,Calendario!$A$3:$A$55,0),MATCH($I97,Calendario!$D$2:$H$2,0)),IF($K97=2,IF(V97="",INDEX(Calendario!$D$3:$H$55,MATCH(W$4,Calendario!$A$3:$A$55,0),MATCH($I97,Calendario!$D$2:$H$2,0)),""),IF($K97=3,IF(AND((U97=""),(V97="")),INDEX(Calendario!$D$3:$H$55,MATCH(W$4,Calendario!$A$3:$A$55,0),MATCH($I97,Calendario!$D$2:$H$2,0)),""),IF($K97=4,IF(AND((T97=""),(U97=""),(V97="")),INDEX(Calendario!$D$3:$H$55,MATCH(W$4,Calendario!$A$3:$A$55,0),MATCH($I97,Calendario!$D$2:$H$2,0)),""))))))))</f>
        <v/>
      </c>
      <c r="X97" s="107">
        <f>IF(ISBLANK($I97),"",IF(OR(EXACT(($I97),PROPER(TEXT(X96,"dddd"))),(EXACT(($I97),PROPER(TEXT(X95,"dddd"))))),"",IF(EXACT(($I97),(PROPER(TEXT(X$3,"dddd")))),"",IF($K97=1,INDEX(Calendario!$D$3:$H$55,MATCH(X$4,Calendario!$A$3:$A$55,0),MATCH($I97,Calendario!$D$2:$H$2,0)),IF($K97=2,IF(W97="",INDEX(Calendario!$D$3:$H$55,MATCH(X$4,Calendario!$A$3:$A$55,0),MATCH($I97,Calendario!$D$2:$H$2,0)),""),IF($K97=3,IF(AND((V97=""),(W97="")),INDEX(Calendario!$D$3:$H$55,MATCH(X$4,Calendario!$A$3:$A$55,0),MATCH($I97,Calendario!$D$2:$H$2,0)),""),IF($K97=4,IF(AND((U97=""),(V97=""),(W97="")),INDEX(Calendario!$D$3:$H$55,MATCH(X$4,Calendario!$A$3:$A$55,0),MATCH($I97,Calendario!$D$2:$H$2,0)),""))))))))</f>
        <v>44635</v>
      </c>
      <c r="Y97" s="107" t="str">
        <f>IF(ISBLANK($I97),"",IF(OR(EXACT(($I97),PROPER(TEXT(Y96,"dddd"))),(EXACT(($I97),PROPER(TEXT(Y95,"dddd"))))),"",IF(EXACT(($I97),(PROPER(TEXT(Y$3,"dddd")))),"",IF($K97=1,INDEX(Calendario!$D$3:$H$55,MATCH(Y$4,Calendario!$A$3:$A$55,0),MATCH($I97,Calendario!$D$2:$H$2,0)),IF($K97=2,IF(X97="",INDEX(Calendario!$D$3:$H$55,MATCH(Y$4,Calendario!$A$3:$A$55,0),MATCH($I97,Calendario!$D$2:$H$2,0)),""),IF($K97=3,IF(AND((W97=""),(X97="")),INDEX(Calendario!$D$3:$H$55,MATCH(Y$4,Calendario!$A$3:$A$55,0),MATCH($I97,Calendario!$D$2:$H$2,0)),""),IF($K97=4,IF(AND((V97=""),(W97=""),(X97="")),INDEX(Calendario!$D$3:$H$55,MATCH(Y$4,Calendario!$A$3:$A$55,0),MATCH($I97,Calendario!$D$2:$H$2,0)),""))))))))</f>
        <v/>
      </c>
      <c r="Z97" s="107" t="str">
        <f>IF(ISBLANK($I97),"",IF(OR(EXACT(($I97),PROPER(TEXT(Z96,"dddd"))),(EXACT(($I97),PROPER(TEXT(Z95,"dddd"))))),"",IF(EXACT(($I97),(PROPER(TEXT(Z$3,"dddd")))),"",IF($K97=1,INDEX(Calendario!$D$3:$H$55,MATCH(Z$4,Calendario!$A$3:$A$55,0),MATCH($I97,Calendario!$D$2:$H$2,0)),IF($K97=2,IF(Y97="",INDEX(Calendario!$D$3:$H$55,MATCH(Z$4,Calendario!$A$3:$A$55,0),MATCH($I97,Calendario!$D$2:$H$2,0)),""),IF($K97=3,IF(AND((X97=""),(Y97="")),INDEX(Calendario!$D$3:$H$55,MATCH(Z$4,Calendario!$A$3:$A$55,0),MATCH($I97,Calendario!$D$2:$H$2,0)),""),IF($K97=4,IF(AND((W97=""),(X97=""),(Y97="")),INDEX(Calendario!$D$3:$H$55,MATCH(Z$4,Calendario!$A$3:$A$55,0),MATCH($I97,Calendario!$D$2:$H$2,0)),""))))))))</f>
        <v/>
      </c>
      <c r="AA97" s="108">
        <f>IF(ISBLANK($I97),"",IF(OR(EXACT(($I97),PROPER(TEXT(AA96,"dddd"))),(EXACT(($I97),PROPER(TEXT(AA95,"dddd"))))),"",IF(EXACT(($I97),(PROPER(TEXT(AA$3,"dddd")))),"",IF($K97=1,INDEX(Calendario!$D$3:$H$55,MATCH(AA$4,Calendario!$A$3:$A$55,0),MATCH($I97,Calendario!$D$2:$H$2,0)),IF($K97=2,IF(Z97="",INDEX(Calendario!$D$3:$H$55,MATCH(AA$4,Calendario!$A$3:$A$55,0),MATCH($I97,Calendario!$D$2:$H$2,0)),""),IF($K97=3,IF(AND((Y97=""),(Z97="")),INDEX(Calendario!$D$3:$H$55,MATCH(AA$4,Calendario!$A$3:$A$55,0),MATCH($I97,Calendario!$D$2:$H$2,0)),""),IF($K97=4,IF(AND((X97=""),(Y97=""),(Z97="")),INDEX(Calendario!$D$3:$H$55,MATCH(AA$4,Calendario!$A$3:$A$55,0),MATCH($I97,Calendario!$D$2:$H$2,0)),""))))))))</f>
        <v>44656</v>
      </c>
      <c r="AB97" s="108" t="str">
        <f>IF(ISBLANK($I97),"",IF(OR(EXACT(($I97),PROPER(TEXT(AB96,"dddd"))),(EXACT(($I97),PROPER(TEXT(AB95,"dddd"))))),"",IF(EXACT(($I97),(PROPER(TEXT(AB$3,"dddd")))),"",IF($K97=1,INDEX(Calendario!$D$3:$H$55,MATCH(AB$4,Calendario!$A$3:$A$55,0),MATCH($I97,Calendario!$D$2:$H$2,0)),IF($K97=2,IF(AA97="",INDEX(Calendario!$D$3:$H$55,MATCH(AB$4,Calendario!$A$3:$A$55,0),MATCH($I97,Calendario!$D$2:$H$2,0)),""),IF($K97=3,IF(AND((Z97=""),(AA97="")),INDEX(Calendario!$D$3:$H$55,MATCH(AB$4,Calendario!$A$3:$A$55,0),MATCH($I97,Calendario!$D$2:$H$2,0)),""),IF($K97=4,IF(AND((Y97=""),(Z97=""),(AA97="")),INDEX(Calendario!$D$3:$H$55,MATCH(AB$4,Calendario!$A$3:$A$55,0),MATCH($I97,Calendario!$D$2:$H$2,0)),""))))))))</f>
        <v/>
      </c>
      <c r="AC97" s="108" t="str">
        <f>IF(ISBLANK($I97),"",IF(OR(EXACT(($I97),PROPER(TEXT(AC96,"dddd"))),(EXACT(($I97),PROPER(TEXT(AC95,"dddd"))))),"",IF(EXACT(($I97),(PROPER(TEXT(AC$3,"dddd")))),"",IF($K97=1,INDEX(Calendario!$D$3:$H$55,MATCH(AC$4,Calendario!$A$3:$A$55,0),MATCH($I97,Calendario!$D$2:$H$2,0)),IF($K97=2,IF(AB97="",INDEX(Calendario!$D$3:$H$55,MATCH(AC$4,Calendario!$A$3:$A$55,0),MATCH($I97,Calendario!$D$2:$H$2,0)),""),IF($K97=3,IF(AND((AA97=""),(AB97="")),INDEX(Calendario!$D$3:$H$55,MATCH(AC$4,Calendario!$A$3:$A$55,0),MATCH($I97,Calendario!$D$2:$H$2,0)),""),IF($K97=4,IF(AND((Z97=""),(AA97=""),(AB97="")),INDEX(Calendario!$D$3:$H$55,MATCH(AC$4,Calendario!$A$3:$A$55,0),MATCH($I97,Calendario!$D$2:$H$2,0)),""))))))))</f>
        <v/>
      </c>
      <c r="AD97" s="108">
        <f>IF(ISBLANK($I97),"",IF(OR(EXACT(($I97),PROPER(TEXT(AD96,"dddd"))),(EXACT(($I97),PROPER(TEXT(AD95,"dddd"))))),"",IF(EXACT(($I97),(PROPER(TEXT(AD$3,"dddd")))),"",IF($K97=1,INDEX(Calendario!$D$3:$H$55,MATCH(AD$4,Calendario!$A$3:$A$55,0),MATCH($I97,Calendario!$D$2:$H$2,0)),IF($K97=2,IF(AC97="",INDEX(Calendario!$D$3:$H$55,MATCH(AD$4,Calendario!$A$3:$A$55,0),MATCH($I97,Calendario!$D$2:$H$2,0)),""),IF($K97=3,IF(AND((AB97=""),(AC97="")),INDEX(Calendario!$D$3:$H$55,MATCH(AD$4,Calendario!$A$3:$A$55,0),MATCH($I97,Calendario!$D$2:$H$2,0)),""),IF($K97=4,IF(AND((AA97=""),(AB97=""),(AC97="")),INDEX(Calendario!$D$3:$H$55,MATCH(AD$4,Calendario!$A$3:$A$55,0),MATCH($I97,Calendario!$D$2:$H$2,0)),""))))))))</f>
        <v>44677</v>
      </c>
      <c r="AE97" s="107" t="str">
        <f>IF(ISBLANK($I97),"",IF(OR(EXACT(($I97),PROPER(TEXT(AE96,"dddd"))),(EXACT(($I97),PROPER(TEXT(AE95,"dddd"))))),"",IF(EXACT(($I97),(PROPER(TEXT(AE$3,"dddd")))),"",IF($K97=1,INDEX(Calendario!$D$3:$H$55,MATCH(AE$4,Calendario!$A$3:$A$55,0),MATCH($I97,Calendario!$D$2:$H$2,0)),IF($K97=2,IF(AD97="",INDEX(Calendario!$D$3:$H$55,MATCH(AE$4,Calendario!$A$3:$A$55,0),MATCH($I97,Calendario!$D$2:$H$2,0)),""),IF($K97=3,IF(AND((AC97=""),(AD97="")),INDEX(Calendario!$D$3:$H$55,MATCH(AE$4,Calendario!$A$3:$A$55,0),MATCH($I97,Calendario!$D$2:$H$2,0)),""),IF($K97=4,IF(AND((AB97=""),(AC97=""),(AD97="")),INDEX(Calendario!$D$3:$H$55,MATCH(AE$4,Calendario!$A$3:$A$55,0),MATCH($I97,Calendario!$D$2:$H$2,0)),""))))))))</f>
        <v/>
      </c>
      <c r="AF97" s="107" t="str">
        <f>IF(ISBLANK($I97),"",IF(OR(EXACT(($I97),PROPER(TEXT(AF96,"dddd"))),(EXACT(($I97),PROPER(TEXT(AF95,"dddd"))))),"",IF(EXACT(($I97),(PROPER(TEXT(AF$3,"dddd")))),"",IF($K97=1,INDEX(Calendario!$D$3:$H$55,MATCH(AF$4,Calendario!$A$3:$A$55,0),MATCH($I97,Calendario!$D$2:$H$2,0)),IF($K97=2,IF(AE97="",INDEX(Calendario!$D$3:$H$55,MATCH(AF$4,Calendario!$A$3:$A$55,0),MATCH($I97,Calendario!$D$2:$H$2,0)),""),IF($K97=3,IF(AND((AD97=""),(AE97="")),INDEX(Calendario!$D$3:$H$55,MATCH(AF$4,Calendario!$A$3:$A$55,0),MATCH($I97,Calendario!$D$2:$H$2,0)),""),IF($K97=4,IF(AND((AC97=""),(AD97=""),(AE97="")),INDEX(Calendario!$D$3:$H$55,MATCH(AF$4,Calendario!$A$3:$A$55,0),MATCH($I97,Calendario!$D$2:$H$2,0)),""))))))))</f>
        <v/>
      </c>
      <c r="AG97" s="107">
        <f>IF(ISBLANK($I97),"",IF(OR(EXACT(($I97),PROPER(TEXT(AG96,"dddd"))),(EXACT(($I97),PROPER(TEXT(AG95,"dddd"))))),"",IF(EXACT(($I97),(PROPER(TEXT(AG$3,"dddd")))),"",IF($K97=1,INDEX(Calendario!$D$3:$H$55,MATCH(AG$4,Calendario!$A$3:$A$55,0),MATCH($I97,Calendario!$D$2:$H$2,0)),IF($K97=2,IF(AF97="",INDEX(Calendario!$D$3:$H$55,MATCH(AG$4,Calendario!$A$3:$A$55,0),MATCH($I97,Calendario!$D$2:$H$2,0)),""),IF($K97=3,IF(AND((AE97=""),(AF97="")),INDEX(Calendario!$D$3:$H$55,MATCH(AG$4,Calendario!$A$3:$A$55,0),MATCH($I97,Calendario!$D$2:$H$2,0)),""),IF($K97=4,IF(AND((AD97=""),(AE97=""),(AF97="")),INDEX(Calendario!$D$3:$H$55,MATCH(AG$4,Calendario!$A$3:$A$55,0),MATCH($I97,Calendario!$D$2:$H$2,0)),""))))))))</f>
        <v>44698</v>
      </c>
      <c r="AH97" s="107" t="str">
        <f>IF(ISBLANK($I97),"",IF(OR(EXACT(($I97),PROPER(TEXT(AH96,"dddd"))),(EXACT(($I97),PROPER(TEXT(AH95,"dddd"))))),"",IF(EXACT(($I97),(PROPER(TEXT(AH$3,"dddd")))),"",IF($K97=1,INDEX(Calendario!$D$3:$H$55,MATCH(AH$4,Calendario!$A$3:$A$55,0),MATCH($I97,Calendario!$D$2:$H$2,0)),IF($K97=2,IF(AG97="",INDEX(Calendario!$D$3:$H$55,MATCH(AH$4,Calendario!$A$3:$A$55,0),MATCH($I97,Calendario!$D$2:$H$2,0)),""),IF($K97=3,IF(AND((AF97=""),(AG97="")),INDEX(Calendario!$D$3:$H$55,MATCH(AH$4,Calendario!$A$3:$A$55,0),MATCH($I97,Calendario!$D$2:$H$2,0)),""),IF($K97=4,IF(AND((AE97=""),(AF97=""),(AG97="")),INDEX(Calendario!$D$3:$H$55,MATCH(AH$4,Calendario!$A$3:$A$55,0),MATCH($I97,Calendario!$D$2:$H$2,0)),""))))))))</f>
        <v/>
      </c>
      <c r="AI97" s="108" t="str">
        <f>IF(ISBLANK($I97),"",IF(OR(EXACT(($I97),PROPER(TEXT(AI96,"dddd"))),(EXACT(($I97),PROPER(TEXT(AI95,"dddd"))))),"",IF(EXACT(($I97),(PROPER(TEXT(AI$3,"dddd")))),"",IF($K97=1,INDEX(Calendario!$D$3:$H$55,MATCH(AI$4,Calendario!$A$3:$A$55,0),MATCH($I97,Calendario!$D$2:$H$2,0)),IF($K97=2,IF(AH97="",INDEX(Calendario!$D$3:$H$55,MATCH(AI$4,Calendario!$A$3:$A$55,0),MATCH($I97,Calendario!$D$2:$H$2,0)),""),IF($K97=3,IF(AND((AG97=""),(AH97="")),INDEX(Calendario!$D$3:$H$55,MATCH(AI$4,Calendario!$A$3:$A$55,0),MATCH($I97,Calendario!$D$2:$H$2,0)),""),IF($K97=4,IF(AND((AF97=""),(AG97=""),(AH97="")),INDEX(Calendario!$D$3:$H$55,MATCH(AI$4,Calendario!$A$3:$A$55,0),MATCH($I97,Calendario!$D$2:$H$2,0)),""))))))))</f>
        <v/>
      </c>
      <c r="AJ97" s="108">
        <f>IF(ISBLANK($I97),"",IF(OR(EXACT(($I97),PROPER(TEXT(AJ96,"dddd"))),(EXACT(($I97),PROPER(TEXT(AJ95,"dddd"))))),"",IF(EXACT(($I97),(PROPER(TEXT(AJ$3,"dddd")))),"",IF($K97=1,INDEX(Calendario!$D$3:$H$55,MATCH(AJ$4,Calendario!$A$3:$A$55,0),MATCH($I97,Calendario!$D$2:$H$2,0)),IF($K97=2,IF(AI97="",INDEX(Calendario!$D$3:$H$55,MATCH(AJ$4,Calendario!$A$3:$A$55,0),MATCH($I97,Calendario!$D$2:$H$2,0)),""),IF($K97=3,IF(AND((AH97=""),(AI97="")),INDEX(Calendario!$D$3:$H$55,MATCH(AJ$4,Calendario!$A$3:$A$55,0),MATCH($I97,Calendario!$D$2:$H$2,0)),""),IF($K97=4,IF(AND((AG97=""),(AH97=""),(AI97="")),INDEX(Calendario!$D$3:$H$55,MATCH(AJ$4,Calendario!$A$3:$A$55,0),MATCH($I97,Calendario!$D$2:$H$2,0)),""))))))))</f>
        <v>44719</v>
      </c>
      <c r="AK97" s="108" t="str">
        <f>IF(ISBLANK($I97),"",IF(OR(EXACT(($I97),PROPER(TEXT(AK96,"dddd"))),(EXACT(($I97),PROPER(TEXT(AK95,"dddd"))))),"",IF(EXACT(($I97),(PROPER(TEXT(AK$3,"dddd")))),"",IF($K97=1,INDEX(Calendario!$D$3:$H$55,MATCH(AK$4,Calendario!$A$3:$A$55,0),MATCH($I97,Calendario!$D$2:$H$2,0)),IF($K97=2,IF(AJ97="",INDEX(Calendario!$D$3:$H$55,MATCH(AK$4,Calendario!$A$3:$A$55,0),MATCH($I97,Calendario!$D$2:$H$2,0)),""),IF($K97=3,IF(AND((AI97=""),(AJ97="")),INDEX(Calendario!$D$3:$H$55,MATCH(AK$4,Calendario!$A$3:$A$55,0),MATCH($I97,Calendario!$D$2:$H$2,0)),""),IF($K97=4,IF(AND((AH97=""),(AI97=""),(AJ97="")),INDEX(Calendario!$D$3:$H$55,MATCH(AK$4,Calendario!$A$3:$A$55,0),MATCH($I97,Calendario!$D$2:$H$2,0)),""))))))))</f>
        <v/>
      </c>
      <c r="AL97" s="108" t="str">
        <f>IF(ISBLANK($I97),"",IF(OR(EXACT(($I97),PROPER(TEXT(AL96,"dddd"))),(EXACT(($I97),PROPER(TEXT(AL95,"dddd"))))),"",IF(EXACT(($I97),(PROPER(TEXT(AL$3,"dddd")))),"",IF($K97=1,INDEX(Calendario!$D$3:$H$55,MATCH(AL$4,Calendario!$A$3:$A$55,0),MATCH($I97,Calendario!$D$2:$H$2,0)),IF($K97=2,IF(AK97="",INDEX(Calendario!$D$3:$H$55,MATCH(AL$4,Calendario!$A$3:$A$55,0),MATCH($I97,Calendario!$D$2:$H$2,0)),""),IF($K97=3,IF(AND((AJ97=""),(AK97="")),INDEX(Calendario!$D$3:$H$55,MATCH(AL$4,Calendario!$A$3:$A$55,0),MATCH($I97,Calendario!$D$2:$H$2,0)),""),IF($K97=4,IF(AND((AI97=""),(AJ97=""),(AK97="")),INDEX(Calendario!$D$3:$H$55,MATCH(AL$4,Calendario!$A$3:$A$55,0),MATCH($I97,Calendario!$D$2:$H$2,0)),""))))))))</f>
        <v/>
      </c>
      <c r="AM97" s="108">
        <f>IF(ISBLANK($I97),"",IF(OR(EXACT(($I97),PROPER(TEXT(AM96,"dddd"))),(EXACT(($I97),PROPER(TEXT(AM95,"dddd"))))),"",IF(EXACT(($I97),(PROPER(TEXT(AM$3,"dddd")))),"",IF($K97=1,INDEX(Calendario!$D$3:$H$55,MATCH(AM$4,Calendario!$A$3:$A$55,0),MATCH($I97,Calendario!$D$2:$H$2,0)),IF($K97=2,IF(AL97="",INDEX(Calendario!$D$3:$H$55,MATCH(AM$4,Calendario!$A$3:$A$55,0),MATCH($I97,Calendario!$D$2:$H$2,0)),""),IF($K97=3,IF(AND((AK97=""),(AL97="")),INDEX(Calendario!$D$3:$H$55,MATCH(AM$4,Calendario!$A$3:$A$55,0),MATCH($I97,Calendario!$D$2:$H$2,0)),""),IF($K97=4,IF(AND((AJ97=""),(AK97=""),(AL97="")),INDEX(Calendario!$D$3:$H$55,MATCH(AM$4,Calendario!$A$3:$A$55,0),MATCH($I97,Calendario!$D$2:$H$2,0)),""))))))))</f>
        <v>44740</v>
      </c>
      <c r="AN97" s="107" t="str">
        <f>IF(ISBLANK($I97),"",IF(OR(EXACT(($I97),PROPER(TEXT(AN96,"dddd"))),(EXACT(($I97),PROPER(TEXT(AN95,"dddd"))))),"",IF(EXACT(($I97),(PROPER(TEXT(AN$3,"dddd")))),"",IF($K97=1,INDEX(Calendario!$D$3:$H$55,MATCH(AN$4,Calendario!$A$3:$A$55,0),MATCH($I97,Calendario!$D$2:$H$2,0)),IF($K97=2,IF(AM97="",INDEX(Calendario!$D$3:$H$55,MATCH(AN$4,Calendario!$A$3:$A$55,0),MATCH($I97,Calendario!$D$2:$H$2,0)),""),IF($K97=3,IF(AND((AL97=""),(AM97="")),INDEX(Calendario!$D$3:$H$55,MATCH(AN$4,Calendario!$A$3:$A$55,0),MATCH($I97,Calendario!$D$2:$H$2,0)),""),IF($K97=4,IF(AND((AK97=""),(AL97=""),(AM97="")),INDEX(Calendario!$D$3:$H$55,MATCH(AN$4,Calendario!$A$3:$A$55,0),MATCH($I97,Calendario!$D$2:$H$2,0)),""))))))))</f>
        <v/>
      </c>
      <c r="AO97" s="107" t="str">
        <f>IF(ISBLANK($I97),"",IF(OR(EXACT(($I97),PROPER(TEXT(AO96,"dddd"))),(EXACT(($I97),PROPER(TEXT(AO95,"dddd"))))),"",IF(EXACT(($I97),(PROPER(TEXT(AO$3,"dddd")))),"",IF($K97=1,INDEX(Calendario!$D$3:$H$55,MATCH(AO$4,Calendario!$A$3:$A$55,0),MATCH($I97,Calendario!$D$2:$H$2,0)),IF($K97=2,IF(AN97="",INDEX(Calendario!$D$3:$H$55,MATCH(AO$4,Calendario!$A$3:$A$55,0),MATCH($I97,Calendario!$D$2:$H$2,0)),""),IF($K97=3,IF(AND((AM97=""),(AN97="")),INDEX(Calendario!$D$3:$H$55,MATCH(AO$4,Calendario!$A$3:$A$55,0),MATCH($I97,Calendario!$D$2:$H$2,0)),""),IF($K97=4,IF(AND((AL97=""),(AM97=""),(AN97="")),INDEX(Calendario!$D$3:$H$55,MATCH(AO$4,Calendario!$A$3:$A$55,0),MATCH($I97,Calendario!$D$2:$H$2,0)),""))))))))</f>
        <v/>
      </c>
      <c r="AP97" s="107">
        <f>IF(ISBLANK($I97),"",IF(OR(EXACT(($I97),PROPER(TEXT(AP96,"dddd"))),(EXACT(($I97),PROPER(TEXT(AP95,"dddd"))))),"",IF(EXACT(($I97),(PROPER(TEXT(AP$3,"dddd")))),"",IF($K97=1,INDEX(Calendario!$D$3:$H$55,MATCH(AP$4,Calendario!$A$3:$A$55,0),MATCH($I97,Calendario!$D$2:$H$2,0)),IF($K97=2,IF(AO97="",INDEX(Calendario!$D$3:$H$55,MATCH(AP$4,Calendario!$A$3:$A$55,0),MATCH($I97,Calendario!$D$2:$H$2,0)),""),IF($K97=3,IF(AND((AN97=""),(AO97="")),INDEX(Calendario!$D$3:$H$55,MATCH(AP$4,Calendario!$A$3:$A$55,0),MATCH($I97,Calendario!$D$2:$H$2,0)),""),IF($K97=4,IF(AND((AM97=""),(AN97=""),(AO97="")),INDEX(Calendario!$D$3:$H$55,MATCH(AP$4,Calendario!$A$3:$A$55,0),MATCH($I97,Calendario!$D$2:$H$2,0)),""))))))))</f>
        <v>44761</v>
      </c>
      <c r="AQ97" s="107" t="str">
        <f>IF(ISBLANK($I97),"",IF(OR(EXACT(($I97),PROPER(TEXT(AQ96,"dddd"))),(EXACT(($I97),PROPER(TEXT(AQ95,"dddd"))))),"",IF(EXACT(($I97),(PROPER(TEXT(AQ$3,"dddd")))),"",IF($K97=1,INDEX(Calendario!$D$3:$H$55,MATCH(AQ$4,Calendario!$A$3:$A$55,0),MATCH($I97,Calendario!$D$2:$H$2,0)),IF($K97=2,IF(AP97="",INDEX(Calendario!$D$3:$H$55,MATCH(AQ$4,Calendario!$A$3:$A$55,0),MATCH($I97,Calendario!$D$2:$H$2,0)),""),IF($K97=3,IF(AND((AO97=""),(AP97="")),INDEX(Calendario!$D$3:$H$55,MATCH(AQ$4,Calendario!$A$3:$A$55,0),MATCH($I97,Calendario!$D$2:$H$2,0)),""),IF($K97=4,IF(AND((AN97=""),(AO97=""),(AP97="")),INDEX(Calendario!$D$3:$H$55,MATCH(AQ$4,Calendario!$A$3:$A$55,0),MATCH($I97,Calendario!$D$2:$H$2,0)),""))))))))</f>
        <v/>
      </c>
      <c r="AR97" s="108" t="str">
        <f>IF(ISBLANK($I97),"",IF(OR(EXACT(($I97),PROPER(TEXT(AR96,"dddd"))),(EXACT(($I97),PROPER(TEXT(AR95,"dddd"))))),"",IF(EXACT(($I97),(PROPER(TEXT(AR$3,"dddd")))),"",IF($K97=1,INDEX(Calendario!$D$3:$H$55,MATCH(AR$4,Calendario!$A$3:$A$55,0),MATCH($I97,Calendario!$D$2:$H$2,0)),IF($K97=2,IF(AQ97="",INDEX(Calendario!$D$3:$H$55,MATCH(AR$4,Calendario!$A$3:$A$55,0),MATCH($I97,Calendario!$D$2:$H$2,0)),""),IF($K97=3,IF(AND((AP97=""),(AQ97="")),INDEX(Calendario!$D$3:$H$55,MATCH(AR$4,Calendario!$A$3:$A$55,0),MATCH($I97,Calendario!$D$2:$H$2,0)),""),IF($K97=4,IF(AND((AO97=""),(AP97=""),(AQ97="")),INDEX(Calendario!$D$3:$H$55,MATCH(AR$4,Calendario!$A$3:$A$55,0),MATCH($I97,Calendario!$D$2:$H$2,0)),""))))))))</f>
        <v/>
      </c>
      <c r="AS97" s="108">
        <f>IF(ISBLANK($I97),"",IF(OR(EXACT(($I97),PROPER(TEXT(AS96,"dddd"))),(EXACT(($I97),PROPER(TEXT(AS95,"dddd"))))),"",IF(EXACT(($I97),(PROPER(TEXT(AS$3,"dddd")))),"",IF($K97=1,INDEX(Calendario!$D$3:$H$55,MATCH(AS$4,Calendario!$A$3:$A$55,0),MATCH($I97,Calendario!$D$2:$H$2,0)),IF($K97=2,IF(AR97="",INDEX(Calendario!$D$3:$H$55,MATCH(AS$4,Calendario!$A$3:$A$55,0),MATCH($I97,Calendario!$D$2:$H$2,0)),""),IF($K97=3,IF(AND((AQ97=""),(AR97="")),INDEX(Calendario!$D$3:$H$55,MATCH(AS$4,Calendario!$A$3:$A$55,0),MATCH($I97,Calendario!$D$2:$H$2,0)),""),IF($K97=4,IF(AND((AP97=""),(AQ97=""),(AR97="")),INDEX(Calendario!$D$3:$H$55,MATCH(AS$4,Calendario!$A$3:$A$55,0),MATCH($I97,Calendario!$D$2:$H$2,0)),""))))))))</f>
        <v>44782</v>
      </c>
      <c r="AT97" s="108" t="str">
        <f>IF(ISBLANK($I97),"",IF(OR(EXACT(($I97),PROPER(TEXT(AT96,"dddd"))),(EXACT(($I97),PROPER(TEXT(AT95,"dddd"))))),"",IF(EXACT(($I97),(PROPER(TEXT(AT$3,"dddd")))),"",IF($K97=1,INDEX(Calendario!$D$3:$H$55,MATCH(AT$4,Calendario!$A$3:$A$55,0),MATCH($I97,Calendario!$D$2:$H$2,0)),IF($K97=2,IF(AS97="",INDEX(Calendario!$D$3:$H$55,MATCH(AT$4,Calendario!$A$3:$A$55,0),MATCH($I97,Calendario!$D$2:$H$2,0)),""),IF($K97=3,IF(AND((AR97=""),(AS97="")),INDEX(Calendario!$D$3:$H$55,MATCH(AT$4,Calendario!$A$3:$A$55,0),MATCH($I97,Calendario!$D$2:$H$2,0)),""),IF($K97=4,IF(AND((AQ97=""),(AR97=""),(AS97="")),INDEX(Calendario!$D$3:$H$55,MATCH(AT$4,Calendario!$A$3:$A$55,0),MATCH($I97,Calendario!$D$2:$H$2,0)),""))))))))</f>
        <v/>
      </c>
      <c r="AU97" s="108" t="str">
        <f>IF(ISBLANK($I97),"",IF(OR(EXACT(($I97),PROPER(TEXT(AU96,"dddd"))),(EXACT(($I97),PROPER(TEXT(AU95,"dddd"))))),"",IF(EXACT(($I97),(PROPER(TEXT(AU$3,"dddd")))),"",IF($K97=1,INDEX(Calendario!$D$3:$H$55,MATCH(AU$4,Calendario!$A$3:$A$55,0),MATCH($I97,Calendario!$D$2:$H$2,0)),IF($K97=2,IF(AT97="",INDEX(Calendario!$D$3:$H$55,MATCH(AU$4,Calendario!$A$3:$A$55,0),MATCH($I97,Calendario!$D$2:$H$2,0)),""),IF($K97=3,IF(AND((AS97=""),(AT97="")),INDEX(Calendario!$D$3:$H$55,MATCH(AU$4,Calendario!$A$3:$A$55,0),MATCH($I97,Calendario!$D$2:$H$2,0)),""),IF($K97=4,IF(AND((AR97=""),(AS97=""),(AT97="")),INDEX(Calendario!$D$3:$H$55,MATCH(AU$4,Calendario!$A$3:$A$55,0),MATCH($I97,Calendario!$D$2:$H$2,0)),""))))))))</f>
        <v/>
      </c>
      <c r="AV97" s="107">
        <f>IF(ISBLANK($I97),"",IF(OR(EXACT(($I97),PROPER(TEXT(AV96,"dddd"))),(EXACT(($I97),PROPER(TEXT(AV95,"dddd"))))),"",IF(EXACT(($I97),(PROPER(TEXT(AV$3,"dddd")))),"",IF($K97=1,INDEX(Calendario!$D$3:$H$55,MATCH(AV$4,Calendario!$A$3:$A$55,0),MATCH($I97,Calendario!$D$2:$H$2,0)),IF($K97=2,IF(AU97="",INDEX(Calendario!$D$3:$H$55,MATCH(AV$4,Calendario!$A$3:$A$55,0),MATCH($I97,Calendario!$D$2:$H$2,0)),""),IF($K97=3,IF(AND((AT97=""),(AU97="")),INDEX(Calendario!$D$3:$H$55,MATCH(AV$4,Calendario!$A$3:$A$55,0),MATCH($I97,Calendario!$D$2:$H$2,0)),""),IF($K97=4,IF(AND((AS97=""),(AT97=""),(AU97="")),INDEX(Calendario!$D$3:$H$55,MATCH(AV$4,Calendario!$A$3:$A$55,0),MATCH($I97,Calendario!$D$2:$H$2,0)),""))))))))</f>
        <v>44803</v>
      </c>
      <c r="AW97" s="107" t="str">
        <f>IF(ISBLANK($I97),"",IF(OR(EXACT(($I97),PROPER(TEXT(AW96,"dddd"))),(EXACT(($I97),PROPER(TEXT(AW95,"dddd"))))),"",IF(EXACT(($I97),(PROPER(TEXT(AW$3,"dddd")))),"",IF($K97=1,INDEX(Calendario!$D$3:$H$55,MATCH(AW$4,Calendario!$A$3:$A$55,0),MATCH($I97,Calendario!$D$2:$H$2,0)),IF($K97=2,IF(AV97="",INDEX(Calendario!$D$3:$H$55,MATCH(AW$4,Calendario!$A$3:$A$55,0),MATCH($I97,Calendario!$D$2:$H$2,0)),""),IF($K97=3,IF(AND((AU97=""),(AV97="")),INDEX(Calendario!$D$3:$H$55,MATCH(AW$4,Calendario!$A$3:$A$55,0),MATCH($I97,Calendario!$D$2:$H$2,0)),""),IF($K97=4,IF(AND((AT97=""),(AU97=""),(AV97="")),INDEX(Calendario!$D$3:$H$55,MATCH(AW$4,Calendario!$A$3:$A$55,0),MATCH($I97,Calendario!$D$2:$H$2,0)),""))))))))</f>
        <v/>
      </c>
      <c r="AX97" s="107" t="str">
        <f>IF(ISBLANK($I97),"",IF(OR(EXACT(($I97),PROPER(TEXT(AX96,"dddd"))),(EXACT(($I97),PROPER(TEXT(AX95,"dddd"))))),"",IF(EXACT(($I97),(PROPER(TEXT(AX$3,"dddd")))),"",IF($K97=1,INDEX(Calendario!$D$3:$H$55,MATCH(AX$4,Calendario!$A$3:$A$55,0),MATCH($I97,Calendario!$D$2:$H$2,0)),IF($K97=2,IF(AW97="",INDEX(Calendario!$D$3:$H$55,MATCH(AX$4,Calendario!$A$3:$A$55,0),MATCH($I97,Calendario!$D$2:$H$2,0)),""),IF($K97=3,IF(AND((AV97=""),(AW97="")),INDEX(Calendario!$D$3:$H$55,MATCH(AX$4,Calendario!$A$3:$A$55,0),MATCH($I97,Calendario!$D$2:$H$2,0)),""),IF($K97=4,IF(AND((AU97=""),(AV97=""),(AW97="")),INDEX(Calendario!$D$3:$H$55,MATCH(AX$4,Calendario!$A$3:$A$55,0),MATCH($I97,Calendario!$D$2:$H$2,0)),""))))))))</f>
        <v/>
      </c>
      <c r="AY97" s="107">
        <f>IF(ISBLANK($I97),"",IF(OR(EXACT(($I97),PROPER(TEXT(AY96,"dddd"))),(EXACT(($I97),PROPER(TEXT(AY95,"dddd"))))),"",IF(EXACT(($I97),(PROPER(TEXT(AY$3,"dddd")))),"",IF($K97=1,INDEX(Calendario!$D$3:$H$55,MATCH(AY$4,Calendario!$A$3:$A$55,0),MATCH($I97,Calendario!$D$2:$H$2,0)),IF($K97=2,IF(AX97="",INDEX(Calendario!$D$3:$H$55,MATCH(AY$4,Calendario!$A$3:$A$55,0),MATCH($I97,Calendario!$D$2:$H$2,0)),""),IF($K97=3,IF(AND((AW97=""),(AX97="")),INDEX(Calendario!$D$3:$H$55,MATCH(AY$4,Calendario!$A$3:$A$55,0),MATCH($I97,Calendario!$D$2:$H$2,0)),""),IF($K97=4,IF(AND((AV97=""),(AW97=""),(AX97="")),INDEX(Calendario!$D$3:$H$55,MATCH(AY$4,Calendario!$A$3:$A$55,0),MATCH($I97,Calendario!$D$2:$H$2,0)),""))))))))</f>
        <v>44824</v>
      </c>
      <c r="AZ97" s="107" t="str">
        <f>IF(ISBLANK($I97),"",IF(OR(EXACT(($I97),PROPER(TEXT(AZ96,"dddd"))),(EXACT(($I97),PROPER(TEXT(AZ95,"dddd"))))),"",IF(EXACT(($I97),(PROPER(TEXT(AZ$3,"dddd")))),"",IF($K97=1,INDEX(Calendario!$D$3:$H$55,MATCH(AZ$4,Calendario!$A$3:$A$55,0),MATCH($I97,Calendario!$D$2:$H$2,0)),IF($K97=2,IF(AY97="",INDEX(Calendario!$D$3:$H$55,MATCH(AZ$4,Calendario!$A$3:$A$55,0),MATCH($I97,Calendario!$D$2:$H$2,0)),""),IF($K97=3,IF(AND((AX97=""),(AY97="")),INDEX(Calendario!$D$3:$H$55,MATCH(AZ$4,Calendario!$A$3:$A$55,0),MATCH($I97,Calendario!$D$2:$H$2,0)),""),IF($K97=4,IF(AND((AW97=""),(AX97=""),(AY97="")),INDEX(Calendario!$D$3:$H$55,MATCH(AZ$4,Calendario!$A$3:$A$55,0),MATCH($I97,Calendario!$D$2:$H$2,0)),""))))))))</f>
        <v/>
      </c>
      <c r="BA97" s="108" t="str">
        <f>IF(ISBLANK($I97),"",IF(OR(EXACT(($I97),PROPER(TEXT(BA96,"dddd"))),(EXACT(($I97),PROPER(TEXT(BA95,"dddd"))))),"",IF(EXACT(($I97),(PROPER(TEXT(BA$3,"dddd")))),"",IF($K97=1,INDEX(Calendario!$D$3:$H$55,MATCH(BA$4,Calendario!$A$3:$A$55,0),MATCH($I97,Calendario!$D$2:$H$2,0)),IF($K97=2,IF(AZ97="",INDEX(Calendario!$D$3:$H$55,MATCH(BA$4,Calendario!$A$3:$A$55,0),MATCH($I97,Calendario!$D$2:$H$2,0)),""),IF($K97=3,IF(AND((AY97=""),(AZ97="")),INDEX(Calendario!$D$3:$H$55,MATCH(BA$4,Calendario!$A$3:$A$55,0),MATCH($I97,Calendario!$D$2:$H$2,0)),""),IF($K97=4,IF(AND((AX97=""),(AY97=""),(AZ97="")),INDEX(Calendario!$D$3:$H$55,MATCH(BA$4,Calendario!$A$3:$A$55,0),MATCH($I97,Calendario!$D$2:$H$2,0)),""))))))))</f>
        <v/>
      </c>
      <c r="BB97" s="108">
        <f>IF(ISBLANK($I97),"",IF(OR(EXACT(($I97),PROPER(TEXT(BB96,"dddd"))),(EXACT(($I97),PROPER(TEXT(BB95,"dddd"))))),"",IF(EXACT(($I97),(PROPER(TEXT(BB$3,"dddd")))),"",IF($K97=1,INDEX(Calendario!$D$3:$H$55,MATCH(BB$4,Calendario!$A$3:$A$55,0),MATCH($I97,Calendario!$D$2:$H$2,0)),IF($K97=2,IF(BA97="",INDEX(Calendario!$D$3:$H$55,MATCH(BB$4,Calendario!$A$3:$A$55,0),MATCH($I97,Calendario!$D$2:$H$2,0)),""),IF($K97=3,IF(AND((AZ97=""),(BA97="")),INDEX(Calendario!$D$3:$H$55,MATCH(BB$4,Calendario!$A$3:$A$55,0),MATCH($I97,Calendario!$D$2:$H$2,0)),""),IF($K97=4,IF(AND((AY97=""),(AZ97=""),(BA97="")),INDEX(Calendario!$D$3:$H$55,MATCH(BB$4,Calendario!$A$3:$A$55,0),MATCH($I97,Calendario!$D$2:$H$2,0)),""))))))))</f>
        <v>44845</v>
      </c>
      <c r="BC97" s="108" t="str">
        <f>IF(ISBLANK($I97),"",IF(OR(EXACT(($I97),PROPER(TEXT(BC96,"dddd"))),(EXACT(($I97),PROPER(TEXT(BC95,"dddd"))))),"",IF(EXACT(($I97),(PROPER(TEXT(BC$3,"dddd")))),"",IF($K97=1,INDEX(Calendario!$D$3:$H$55,MATCH(BC$4,Calendario!$A$3:$A$55,0),MATCH($I97,Calendario!$D$2:$H$2,0)),IF($K97=2,IF(BB97="",INDEX(Calendario!$D$3:$H$55,MATCH(BC$4,Calendario!$A$3:$A$55,0),MATCH($I97,Calendario!$D$2:$H$2,0)),""),IF($K97=3,IF(AND((BA97=""),(BB97="")),INDEX(Calendario!$D$3:$H$55,MATCH(BC$4,Calendario!$A$3:$A$55,0),MATCH($I97,Calendario!$D$2:$H$2,0)),""),IF($K97=4,IF(AND((AZ97=""),(BA97=""),(BB97="")),INDEX(Calendario!$D$3:$H$55,MATCH(BC$4,Calendario!$A$3:$A$55,0),MATCH($I97,Calendario!$D$2:$H$2,0)),""))))))))</f>
        <v/>
      </c>
      <c r="BD97" s="108" t="str">
        <f>IF(ISBLANK($I97),"",IF(OR(EXACT(($I97),PROPER(TEXT(BD96,"dddd"))),(EXACT(($I97),PROPER(TEXT(BD95,"dddd"))))),"",IF(EXACT(($I97),(PROPER(TEXT(BD$3,"dddd")))),"",IF($K97=1,INDEX(Calendario!$D$3:$H$55,MATCH(BD$4,Calendario!$A$3:$A$55,0),MATCH($I97,Calendario!$D$2:$H$2,0)),IF($K97=2,IF(BC97="",INDEX(Calendario!$D$3:$H$55,MATCH(BD$4,Calendario!$A$3:$A$55,0),MATCH($I97,Calendario!$D$2:$H$2,0)),""),IF($K97=3,IF(AND((BB97=""),(BC97="")),INDEX(Calendario!$D$3:$H$55,MATCH(BD$4,Calendario!$A$3:$A$55,0),MATCH($I97,Calendario!$D$2:$H$2,0)),""),IF($K97=4,IF(AND((BA97=""),(BB97=""),(BC97="")),INDEX(Calendario!$D$3:$H$55,MATCH(BD$4,Calendario!$A$3:$A$55,0),MATCH($I97,Calendario!$D$2:$H$2,0)),""))))))))</f>
        <v/>
      </c>
      <c r="BE97" s="107">
        <f>IF(ISBLANK($I97),"",IF(OR(EXACT(($I97),PROPER(TEXT(BE96,"dddd"))),(EXACT(($I97),PROPER(TEXT(BE95,"dddd"))))),"",IF(EXACT(($I97),(PROPER(TEXT(BE$3,"dddd")))),"",IF($K97=1,INDEX(Calendario!$D$3:$H$55,MATCH(BE$4,Calendario!$A$3:$A$55,0),MATCH($I97,Calendario!$D$2:$H$2,0)),IF($K97=2,IF(BD97="",INDEX(Calendario!$D$3:$H$55,MATCH(BE$4,Calendario!$A$3:$A$55,0),MATCH($I97,Calendario!$D$2:$H$2,0)),""),IF($K97=3,IF(AND((BC97=""),(BD97="")),INDEX(Calendario!$D$3:$H$55,MATCH(BE$4,Calendario!$A$3:$A$55,0),MATCH($I97,Calendario!$D$2:$H$2,0)),""),IF($K97=4,IF(AND((BB97=""),(BC97=""),(BD97="")),INDEX(Calendario!$D$3:$H$55,MATCH(BE$4,Calendario!$A$3:$A$55,0),MATCH($I97,Calendario!$D$2:$H$2,0)),""))))))))</f>
        <v>44866</v>
      </c>
      <c r="BF97" s="107" t="str">
        <f>IF(ISBLANK($I97),"",IF(OR(EXACT(($I97),PROPER(TEXT(BF96,"dddd"))),(EXACT(($I97),PROPER(TEXT(BF95,"dddd"))))),"",IF(EXACT(($I97),(PROPER(TEXT(BF$3,"dddd")))),"",IF($K97=1,INDEX(Calendario!$D$3:$H$55,MATCH(BF$4,Calendario!$A$3:$A$55,0),MATCH($I97,Calendario!$D$2:$H$2,0)),IF($K97=2,IF(BE97="",INDEX(Calendario!$D$3:$H$55,MATCH(BF$4,Calendario!$A$3:$A$55,0),MATCH($I97,Calendario!$D$2:$H$2,0)),""),IF($K97=3,IF(AND((BD97=""),(BE97="")),INDEX(Calendario!$D$3:$H$55,MATCH(BF$4,Calendario!$A$3:$A$55,0),MATCH($I97,Calendario!$D$2:$H$2,0)),""),IF($K97=4,IF(AND((BC97=""),(BD97=""),(BE97="")),INDEX(Calendario!$D$3:$H$55,MATCH(BF$4,Calendario!$A$3:$A$55,0),MATCH($I97,Calendario!$D$2:$H$2,0)),""))))))))</f>
        <v/>
      </c>
      <c r="BG97" s="107" t="str">
        <f>IF(ISBLANK($I97),"",IF(OR(EXACT(($I97),PROPER(TEXT(BG96,"dddd"))),(EXACT(($I97),PROPER(TEXT(BG95,"dddd"))))),"",IF(EXACT(($I97),(PROPER(TEXT(BG$3,"dddd")))),"",IF($K97=1,INDEX(Calendario!$D$3:$H$55,MATCH(BG$4,Calendario!$A$3:$A$55,0),MATCH($I97,Calendario!$D$2:$H$2,0)),IF($K97=2,IF(BF97="",INDEX(Calendario!$D$3:$H$55,MATCH(BG$4,Calendario!$A$3:$A$55,0),MATCH($I97,Calendario!$D$2:$H$2,0)),""),IF($K97=3,IF(AND((BE97=""),(BF97="")),INDEX(Calendario!$D$3:$H$55,MATCH(BG$4,Calendario!$A$3:$A$55,0),MATCH($I97,Calendario!$D$2:$H$2,0)),""),IF($K97=4,IF(AND((BD97=""),(BE97=""),(BF97="")),INDEX(Calendario!$D$3:$H$55,MATCH(BG$4,Calendario!$A$3:$A$55,0),MATCH($I97,Calendario!$D$2:$H$2,0)),""))))))))</f>
        <v/>
      </c>
      <c r="BH97" s="107">
        <f>IF(ISBLANK($I97),"",IF(OR(EXACT(($I97),PROPER(TEXT(BH96,"dddd"))),(EXACT(($I97),PROPER(TEXT(BH95,"dddd"))))),"",IF(EXACT(($I97),(PROPER(TEXT(BH$3,"dddd")))),"",IF($K97=1,INDEX(Calendario!$D$3:$H$55,MATCH(BH$4,Calendario!$A$3:$A$55,0),MATCH($I97,Calendario!$D$2:$H$2,0)),IF($K97=2,IF(BG97="",INDEX(Calendario!$D$3:$H$55,MATCH(BH$4,Calendario!$A$3:$A$55,0),MATCH($I97,Calendario!$D$2:$H$2,0)),""),IF($K97=3,IF(AND((BF97=""),(BG97="")),INDEX(Calendario!$D$3:$H$55,MATCH(BH$4,Calendario!$A$3:$A$55,0),MATCH($I97,Calendario!$D$2:$H$2,0)),""),IF($K97=4,IF(AND((BE97=""),(BF97=""),(BG97="")),INDEX(Calendario!$D$3:$H$55,MATCH(BH$4,Calendario!$A$3:$A$55,0),MATCH($I97,Calendario!$D$2:$H$2,0)),""))))))))</f>
        <v>44887</v>
      </c>
      <c r="BI97" s="108" t="str">
        <f>IF(ISBLANK($I97),"",IF(OR(EXACT(($I97),PROPER(TEXT(BI96,"dddd"))),(EXACT(($I97),PROPER(TEXT(BI95,"dddd"))))),"",IF(EXACT(($I97),(PROPER(TEXT(BI$3,"dddd")))),"",IF($K97=1,INDEX(Calendario!$D$3:$H$55,MATCH(BI$4,Calendario!$A$3:$A$55,0),MATCH($I97,Calendario!$D$2:$H$2,0)),IF($K97=2,IF(BH97="",INDEX(Calendario!$D$3:$H$55,MATCH(BI$4,Calendario!$A$3:$A$55,0),MATCH($I97,Calendario!$D$2:$H$2,0)),""),IF($K97=3,IF(AND((BG97=""),(BH97="")),INDEX(Calendario!$D$3:$H$55,MATCH(BI$4,Calendario!$A$3:$A$55,0),MATCH($I97,Calendario!$D$2:$H$2,0)),""),IF($K97=4,IF(AND((BF97=""),(BG97=""),(BH97="")),INDEX(Calendario!$D$3:$H$55,MATCH(BI$4,Calendario!$A$3:$A$55,0),MATCH($I97,Calendario!$D$2:$H$2,0)),""))))))))</f>
        <v/>
      </c>
      <c r="BJ97" s="108" t="str">
        <f>IF(ISBLANK($I97),"",IF(OR(EXACT(($I97),PROPER(TEXT(BJ96,"dddd"))),(EXACT(($I97),PROPER(TEXT(BJ95,"dddd"))))),"",IF(EXACT(($I97),(PROPER(TEXT(BJ$3,"dddd")))),"",IF($K97=1,INDEX(Calendario!$D$3:$H$55,MATCH(BJ$4,Calendario!$A$3:$A$55,0),MATCH($I97,Calendario!$D$2:$H$2,0)),IF($K97=2,IF(BI97="",INDEX(Calendario!$D$3:$H$55,MATCH(BJ$4,Calendario!$A$3:$A$55,0),MATCH($I97,Calendario!$D$2:$H$2,0)),""),IF($K97=3,IF(AND((BH97=""),(BI97="")),INDEX(Calendario!$D$3:$H$55,MATCH(BJ$4,Calendario!$A$3:$A$55,0),MATCH($I97,Calendario!$D$2:$H$2,0)),""),IF($K97=4,IF(AND((BG97=""),(BH97=""),(BI97="")),INDEX(Calendario!$D$3:$H$55,MATCH(BJ$4,Calendario!$A$3:$A$55,0),MATCH($I97,Calendario!$D$2:$H$2,0)),""))))))))</f>
        <v/>
      </c>
      <c r="BK97" s="108">
        <f>IF(ISBLANK($I97),"",IF(OR(EXACT(($I97),PROPER(TEXT(BK96,"dddd"))),(EXACT(($I97),PROPER(TEXT(BK95,"dddd"))))),"",IF(EXACT(($I97),(PROPER(TEXT(BK$3,"dddd")))),"",IF($K97=1,INDEX(Calendario!$D$3:$H$55,MATCH(BK$4,Calendario!$A$3:$A$55,0),MATCH($I97,Calendario!$D$2:$H$2,0)),IF($K97=2,IF(BJ97="",INDEX(Calendario!$D$3:$H$55,MATCH(BK$4,Calendario!$A$3:$A$55,0),MATCH($I97,Calendario!$D$2:$H$2,0)),""),IF($K97=3,IF(AND((BI97=""),(BJ97="")),INDEX(Calendario!$D$3:$H$55,MATCH(BK$4,Calendario!$A$3:$A$55,0),MATCH($I97,Calendario!$D$2:$H$2,0)),""),IF($K97=4,IF(AND((BH97=""),(BI97=""),(BJ97="")),INDEX(Calendario!$D$3:$H$55,MATCH(BK$4,Calendario!$A$3:$A$55,0),MATCH($I97,Calendario!$D$2:$H$2,0)),""))))))))</f>
        <v>44908</v>
      </c>
      <c r="BL97" s="108" t="str">
        <f>IF(ISBLANK($I97),"",IF(OR(EXACT(($I97),PROPER(TEXT(BL96,"dddd"))),(EXACT(($I97),PROPER(TEXT(BL95,"dddd"))))),"",IF(EXACT(($I97),(PROPER(TEXT(BL$3,"dddd")))),"",IF($K97=1,INDEX(Calendario!$D$3:$H$55,MATCH(BL$4,Calendario!$A$3:$A$55,0),MATCH($I97,Calendario!$D$2:$H$2,0)),IF($K97=2,IF(BK97="",INDEX(Calendario!$D$3:$H$55,MATCH(BL$4,Calendario!$A$3:$A$55,0),MATCH($I97,Calendario!$D$2:$H$2,0)),""),IF($K97=3,IF(AND((BJ97=""),(BK97="")),INDEX(Calendario!$D$3:$H$55,MATCH(BL$4,Calendario!$A$3:$A$55,0),MATCH($I97,Calendario!$D$2:$H$2,0)),""),IF($K97=4,IF(AND((BI97=""),(BJ97=""),(BK97="")),INDEX(Calendario!$D$3:$H$55,MATCH(BL$4,Calendario!$A$3:$A$55,0),MATCH($I97,Calendario!$D$2:$H$2,0)),""))))))))</f>
        <v/>
      </c>
      <c r="BM97" s="108" t="str">
        <f>IF(ISBLANK($I97),"",IF(OR(EXACT(($I97),PROPER(TEXT(BM96,"dddd"))),(EXACT(($I97),PROPER(TEXT(BM95,"dddd"))))),"",IF(EXACT(($I97),(PROPER(TEXT(BM$3,"dddd")))),"",IF($K97=1,INDEX(Calendario!$D$3:$H$55,MATCH(BM$4,Calendario!$A$3:$A$55,0),MATCH($I97,Calendario!$D$2:$H$2,0)),IF($K97=2,IF(BL97="",INDEX(Calendario!$D$3:$H$55,MATCH(BM$4,Calendario!$A$3:$A$55,0),MATCH($I97,Calendario!$D$2:$H$2,0)),""),IF($K97=3,IF(AND((BK97=""),(BL97="")),INDEX(Calendario!$D$3:$H$55,MATCH(BM$4,Calendario!$A$3:$A$55,0),MATCH($I97,Calendario!$D$2:$H$2,0)),""),IF($K97=4,IF(AND((BJ97=""),(BK97=""),(BL97="")),INDEX(Calendario!$D$3:$H$55,MATCH(BM$4,Calendario!$A$3:$A$55,0),MATCH($I97,Calendario!$D$2:$H$2,0)),""))))))))</f>
        <v/>
      </c>
      <c r="BO97" s="88" t="s">
        <v>50</v>
      </c>
    </row>
    <row r="98" spans="1:67" s="88" customFormat="1" ht="26.25" customHeight="1" x14ac:dyDescent="0.25">
      <c r="A98" s="178"/>
      <c r="B98" s="176" t="s">
        <v>1284</v>
      </c>
      <c r="C98" s="176" t="s">
        <v>1594</v>
      </c>
      <c r="D98" s="177" t="str">
        <f>IF(ISNA(VLOOKUP(C98,TSeccBS!$D:$H,5,FALSE)),"",VLOOKUP(C98,TSeccBS!$D:$H,5,FALSE))</f>
        <v>IBAGUE</v>
      </c>
      <c r="E98" s="176"/>
      <c r="F98" s="176"/>
      <c r="G98" s="177" t="str">
        <f>IF(ISNA(VLOOKUP(F98,Tmunic!$C$2:$D$1160,2,FALSE)),"",VLOOKUP(F98,Tmunic!$C$2:$D$1160,2,FALSE))</f>
        <v/>
      </c>
      <c r="H98" s="184" t="str">
        <f>IF(ISNA(VLOOKUP(G98,TDirReg!$F$1:$H$184,3,0)),"",VLOOKUP(G98,TDirReg!$F$1:$H$184,3,0))</f>
        <v/>
      </c>
      <c r="I98" s="196"/>
      <c r="J98" s="195" t="s">
        <v>133</v>
      </c>
      <c r="K98" s="197">
        <v>4</v>
      </c>
      <c r="L98" s="202">
        <f t="shared" ref="L98" si="9">IF(I98="viernes","",COUNT(M98:BM98))</f>
        <v>0</v>
      </c>
      <c r="M98" s="107" t="str">
        <f>IF(ISBLANK($I98),"",IF(EXACT(($I98),(PROPER(TEXT(M$3,"dddd")))),"",IF(EXACT(M$4,$J98),IF($K98=1,INDEX(Calendario!$D$3:$H$55,MATCH(M$4,Calendario!$A$3:$A$55,0),MATCH($I98,Calendario!$D$2:$H$2,0)),INDEX(Calendario!$D$3:$H$55,MATCH($J98,Calendario!$A$3:$A$55,0),MATCH($I98,Calendario!$D$2:$H$2,0))),"")))</f>
        <v/>
      </c>
      <c r="N98" s="107" t="str">
        <f>IF(ISBLANK($I98),"",IF(OR(EXACT(($I98),PROPER(TEXT(N96,"dddd"))),(EXACT(($I98),PROPER(TEXT(N97,"dddd"))))),"",IF(EXACT(($I98),(PROPER(TEXT(N$3,"dddd")))),"",IF(EXACT(N$4,$J98),IF(M98="",IF(OR(($K98=4),($K98=3),($K98=2),($K98=1)),INDEX(Calendario!$D$3:$H$55,MATCH(N$4,Calendario!$A$3:$A$55,0),MATCH($I98,Calendario!$D$2:$H$2,0)),"")),IF($K98=1,IF(AND(M98="",EXACT((N$4),(CONCATENATE(Calendario!$A$1," ",(MID($J98,8,2))+1)))),INDEX(Calendario!$D$3:$H$55,MATCH(N$4,Calendario!$A$3:$A$55,0),MATCH($I98,Calendario!$D$2:$H$2,0)),IF(M98="","",INDEX(Calendario!$D$3:$H$55,MATCH(N$4,Calendario!$A$3:$A$55,0),MATCH($I98,Calendario!$D$2:$H$2,0)))),IF($K98=2,IF(M98="",IF(EXACT($K98,N$4),INDEX(Calendario!$D$3:$H$55,MATCH(N$4,Calendario!$A$3:$A$55,0),MATCH($I98,Calendario!$D$2:$H$2,0)),""),""),IF($K98=3,IF((M98=""),IF(EXACT($K98,N$4),INDEX(Calendario!$D$3:$H$55,MATCH(N$4,Calendario!$A$3:$A$55,0),MATCH($I98,Calendario!$D$2:$H$2,0)),""),""),IF($K98=4,IF((M98=""),IF(EXACT($K98,N$4),INDEX(Calendario!$D$3:$H$55,MATCH(N$4,Calendario!$A$3:$A$55,0),MATCH($I98,Calendario!$D$2:$H$2,0)),""),""),1))))))))</f>
        <v/>
      </c>
      <c r="O98" s="107" t="str">
        <f>IF(ISBLANK($I98),"",IF(EXACT(($I98),(PROPER(TEXT(O$3,"dddd")))),"",IF(OR(EXACT(($I98),PROPER(TEXT(O96,"dddd"))),(EXACT(($I98),PROPER(TEXT(O97,"dddd"))))),"",IF(EXACT(O$4,$J98),IF(N98="",IF(OR(($K98=4),($K98=3),($K98=2),($K98=1)),INDEX(Calendario!$D$3:$H$55,MATCH(O$4,Calendario!$A$3:$A$55,0),MATCH($I98,Calendario!$D$2:$H$2,0)),"")),IF($K98=1,IF(AND(M98="",EXACT((O$4),(CONCATENATE(Calendario!$A$1," ",(MID($J98,8,2))+1)))),INDEX(Calendario!$D$3:$H$55,MATCH(O$4,Calendario!$A$3:$A$55,0),MATCH($I98,Calendario!$D$2:$H$2,0)),IF(N98="",IF(EXACT(($I98),(PROPER(TEXT(N$3,"dddd")))),INDEX(Calendario!$D$3:$H$55,MATCH(O$4,Calendario!$A$3:$A$55,0),MATCH($I98,Calendario!$D$2:$H$2,0)),""),INDEX(Calendario!$D$3:$H$55,MATCH(O$4,Calendario!$A$3:$A$55,0),MATCH($I98,Calendario!$D$2:$H$2,0)))),IF(EXACT($M$4,"Semana 1"),IF($K98=2,IF(N98="",IF(OR(($J98="Semana 1"),($J98="Semana 2"),($J98="Semana 3")),INDEX(Calendario!$D$3:$H$55,MATCH(O$4,Calendario!$A$3:$A$55,0),MATCH($I98,Calendario!$D$2:$H$2,0)),""),""),IF($K98=3,IF(AND((M98=""),(N98="")),IF(OR(($J98="Semana 1"),($J98="Semana 2"),($J98="Semana 3")),INDEX(Calendario!$D$3:$H$55,MATCH(O$4,Calendario!$A$3:$A$55,0),MATCH($I98,Calendario!$D$2:$H$2,0)),""),""),IF($K98=4,IF(AND((M98=""),(N98="")),IF(OR(($J98="Semana 1"),($J98="Semana 2"),($J98="Semana 3")),INDEX(Calendario!$D$3:$H$55,MATCH(O$4,Calendario!$A$3:$A$55,0),MATCH($I98,Calendario!$D$2:$H$2,0)),""),"")))),IF($K98=2,IF(N98="",IF(OR(($J98="Semana 1"),($J98="Semana 2")),INDEX(Calendario!$D$3:$H$55,MATCH(O$4,Calendario!$A$3:$A$55,0),MATCH($I98,Calendario!$D$2:$H$2,0)),""),""),IF($K98=3,IF(AND((M98=""),(N98="")),IF(OR(($J98="Semana 1"),($J98="Semana 2")),INDEX(Calendario!$D$3:$H$55,MATCH(O$4,Calendario!$A$3:$A$55,0),MATCH($I98,Calendario!$D$2:$H$2,0)),""),""),IF($K98=4,IF(AND((M98=""),(N98="")),IF(OR(($J98="Semana 1"),($J98="Semana 2")),INDEX(Calendario!$D$3:$H$55,MATCH(O$4,Calendario!$A$3:$A$55,0),MATCH($I98,Calendario!$D$2:$H$2,0)),""),""))))))))))</f>
        <v/>
      </c>
      <c r="P98" s="107" t="str">
        <f>IF(ISBLANK($I98),"",IF(EXACT(($I98),(PROPER(TEXT(P$3,"dddd")))),"",IF(OR(EXACT(($I98),PROPER(TEXT(P96,"dddd"))),(EXACT(($I98),PROPER(TEXT(P97,"dddd"))))),"",IF(EXACT(P$4,$J98),IF(O98="",IF(OR(($K98=4),($K98=3),($K98=2),($K98=1)),INDEX(Calendario!$D$3:$H$55,MATCH(P$4,Calendario!$A$3:$A$55,0),MATCH($I98,Calendario!$D$2:$H$2,0)),"")),IF($K98=1,IF(AND(M98="",EXACT((P$4),(CONCATENATE(Calendario!$A$1," ",(MID($J98,8,2))+1)))),INDEX(Calendario!$D$3:$H$55,MATCH(P$4,Calendario!$A$3:$A$55,0),MATCH($I98,Calendario!$D$2:$H$2,0)),IF(O98="",IF(EXACT(($I98),(PROPER(TEXT(O$3,"dddd")))),INDEX(Calendario!$D$3:$H$55,MATCH(P$4,Calendario!$A$3:$A$55,0),MATCH($I98,Calendario!$D$2:$H$2,0)),""),INDEX(Calendario!$D$3:$H$55,MATCH(P$4,Calendario!$A$3:$A$55,0),MATCH($I98,Calendario!$D$2:$H$2,0)))),IF(EXACT($M$4,"Semana 1"),IF($K98=2,IF(O98="",IF(OR(($J98="Semana 1"),($J98="Semana 2"),($J98="Semana 3"),($J98="Semana 4")),INDEX(Calendario!$D$3:$H$55,MATCH(P$4,Calendario!$A$3:$A$55,0),MATCH($I98,Calendario!$D$2:$H$2,0)),""),""),IF($K98=3,IF(AND((N98=""),(O98="")),IF(OR(($J98="Semana 1"),($J98="Semana 2"),($J98="Semana 3"),($J98="Semana 4")),INDEX(Calendario!$D$3:$H$55,MATCH(P$4,Calendario!$A$3:$A$55,0),MATCH($I98,Calendario!$D$2:$H$2,0)),""),""),IF($K98=4,IF(AND((M98=""),(N98=""),(O98="")),IF(OR(($J98="Semana 1"),($J98="Semana 2"),($J98="Semana 3"),($J98="Semana 4")),INDEX(Calendario!$D$3:$H$55,MATCH(P$4,Calendario!$A$3:$A$55,0),MATCH($I98,Calendario!$D$2:$H$2,0)),""),"")))),IF($K98=2,IF(O98="",IF(OR(($J98="Semana 1"),($J98="Semana 2"),($J98="Semana 3")),INDEX(Calendario!$D$3:$H$55,MATCH(P$4,Calendario!$A$3:$A$55,0),MATCH($I98,Calendario!$D$2:$H$2,0)),""),""),IF($K98=3,IF(AND((N98=""),(O98="")),IF(OR(($J98="Semana 1"),($J98="Semana 2"),($J98="Semana 3")),INDEX(Calendario!$D$3:$H$55,MATCH(P$4,Calendario!$A$3:$A$55,0),MATCH($I98,Calendario!$D$2:$H$2,0)),""),""),IF($K98=4,IF(AND((M98=""),(N98=""),(O98="")),IF(OR(($J98="Semana 1"),($J98="Semana 2"),($J98="Semana 3")),INDEX(Calendario!$D$3:$H$55,MATCH(P$4,Calendario!$A$3:$A$55,0),MATCH($I98,Calendario!$D$2:$H$2,0)),""),""))))))))))</f>
        <v/>
      </c>
      <c r="Q98" s="107" t="str">
        <f>IF(ISBLANK($I98),"",IF(EXACT(($I98),(PROPER(TEXT(Q$3,"dddd")))),"",IF(OR(EXACT(($I98),PROPER(TEXT(Q96,"dddd"))),(EXACT(($I98),PROPER(TEXT(Q97,"dddd"))))),"",IF(EXACT(Q$4,$J98),IF(P98="",IF(OR(($K98=4),($K98=3),($K98=2),($K98=1)),INDEX(Calendario!$D$3:$H$55,MATCH(Q$4,Calendario!$A$3:$A$55,0),MATCH($I98,Calendario!$D$2:$H$2,0)),"")),IF($K98=1,IF(AND(M98="",EXACT((Q$4),(CONCATENATE(Calendario!$A$1," ",(MID($J98,8,2))+1)))),INDEX(Calendario!$D$3:$H$55,MATCH(Q$4,Calendario!$A$3:$A$55,0),MATCH($I98,Calendario!$D$2:$H$2,0)),IF(P98="","",INDEX(Calendario!$D$3:$H$55,MATCH(Q$4,Calendario!$A$3:$A$55,0),MATCH($I98,Calendario!$D$2:$H$2,0)))),IF(EXACT($M$4,"Semana 1"),IF($K98=2,IF(P98="",IF(OR(($J98="Semana 1"),($J98="Semana 2"),($J98="Semana 3"),($J98="Semana 4"),($J98="Semana 5")),INDEX(Calendario!$D$3:$H$55,MATCH(Q$4,Calendario!$A$3:$A$55,0),MATCH($I98,Calendario!$D$2:$H$2,0)),""),""),IF($K98=3,IF(AND((O98=""),(P98="")),IF(OR(($J98="Semana 1"),($J98="Semana 2"),($J98="Semana 3"),($J98="Semana 4"),($J98="Semana 5")),INDEX(Calendario!$D$3:$H$55,MATCH(Q$4,Calendario!$A$3:$A$55,0),MATCH($I98,Calendario!$D$2:$H$2,0)),""),""),IF($K98=4,IF(AND((N98=""),(O98=""),(P98="")),IF(OR(($J98="Semana 1"),($J98="Semana 2"),($J98="Semana 3"),($J98="Semana 4"),($J98="Semana 5")),INDEX(Calendario!$D$3:$H$55,MATCH(Q$4,Calendario!$A$3:$A$55,0),MATCH($I98,Calendario!$D$2:$H$2,0)),""),"")))),IF($K98=2,IF(P98="",IF(OR(($J98="Semana 1"),($J98="Semana 2"),($J98="Semana 3"),($J98="Semana 4")),INDEX(Calendario!$D$3:$H$55,MATCH(Q$4,Calendario!$A$3:$A$55,0),MATCH($I98,Calendario!$D$2:$H$2,0)),""),""),IF($K98=3,IF(AND((O98=""),(P98="")),IF(OR(($J98="Semana 1"),($J98="Semana 2"),($J98="Semana 3"),($J98="Semana 4")),INDEX(Calendario!$D$3:$H$55,MATCH(Q$4,Calendario!$A$3:$A$55,0),MATCH($I98,Calendario!$D$2:$H$2,0)),""),""),IF($K98=4,IF(AND((N98=""),(O98=""),(P98="")),IF(OR(($J98="Semana 1"),($J98="Semana 2"),($J98="Semana 3"),($J98="Semana 4")),INDEX(Calendario!$D$3:$H$55,MATCH(Q$4,Calendario!$A$3:$A$55,0),MATCH($I98,Calendario!$D$2:$H$2,0)),""),""))))))))))</f>
        <v/>
      </c>
      <c r="R98" s="108" t="str">
        <f>IF(ISBLANK($I98),"",IF(EXACT(($I98),(PROPER(TEXT(R$3,"dddd")))),"",IF(OR(EXACT(($I98),PROPER(TEXT(R96,"dddd"))),(EXACT(($I98),PROPER(TEXT(R97,"dddd"))))),"",IF(EXACT(R$4,$J98),IF(Q98="",IF(OR(($K98=4),($K98=3),($K98=2),($K98=1)),INDEX(Calendario!$D$3:$H$55,MATCH(R$4,Calendario!$A$3:$A$55,0),MATCH($I98,Calendario!$D$2:$H$2,0)),"")),IF($K98=1,IF(AND(N98="",EXACT((R$4),(CONCATENATE(Calendario!$A$1," ",(MID($J98,8,2))+1)))),INDEX(Calendario!$D$3:$H$55,MATCH(R$4,Calendario!$A$3:$A$55,0),MATCH($I98,Calendario!$D$2:$H$2,0)),IF(Q98="","",INDEX(Calendario!$D$3:$H$55,MATCH(R$4,Calendario!$A$3:$A$55,0),MATCH($I98,Calendario!$D$2:$H$2,0)))),IF(EXACT($M$4,"Semana 1"),IF($K98=2,IF(Q98="",IF(OR(($J98="Semana 1"),($J98="Semana 2"),($J98="Semana 3"),($J98="Semana 4"),($J98="Semana 5"),($J98="Semana 6")),INDEX(Calendario!$D$3:$H$55,MATCH(R$4,Calendario!$A$3:$A$55,0),MATCH($I98,Calendario!$D$2:$H$2,0)),""),""),IF($K98=3,IF(AND((P98=""),(Q98="")),IF(OR(($J98="Semana 1"),($J98="Semana 2"),($J98="Semana 3"),($J98="Semana 4"),($J98="Semana 5"),($J98="Semana 6")),INDEX(Calendario!$D$3:$H$55,MATCH(R$4,Calendario!$A$3:$A$55,0),MATCH($I98,Calendario!$D$2:$H$2,0)),""),""),IF($K98=4,IF(AND((O98=""),(P98=""),(Q98="")),IF(OR(($J98="Semana 1"),($J98="Semana 2"),($J98="Semana 3"),($J98="Semana 4"),($J98="Semana 5"),($J98="Semana 6")),INDEX(Calendario!$D$3:$H$55,MATCH(R$4,Calendario!$A$3:$A$55,0),MATCH($I98,Calendario!$D$2:$H$2,0)),""),"")))),IF($K98=2,IF(Q98="",IF(OR(($J98="Semana 1"),($J98="Semana 2"),($J98="Semana 3"),($J98="Semana 4"),($J98="Semana 5")),INDEX(Calendario!$D$3:$H$55,MATCH(R$4,Calendario!$A$3:$A$55,0),MATCH($I98,Calendario!$D$2:$H$2,0)),""),""),IF($K98=3,IF(AND((P98=""),(Q98="")),IF(OR(($J98="Semana 1"),($J98="Semana 2"),($J98="Semana 3"),($J98="Semana 4"),($J98="Semana 5")),INDEX(Calendario!$D$3:$H$55,MATCH(R$4,Calendario!$A$3:$A$55,0),MATCH($I98,Calendario!$D$2:$H$2,0)),""),""),IF($K98=4,IF(AND((O98=""),(P98=""),(Q98="")),IF(OR(($J98="Semana 1"),($J98="Semana 2"),($J98="Semana 3"),($J98="Semana 4"),($J98="Semana 5")),INDEX(Calendario!$D$3:$H$55,MATCH(R$4,Calendario!$A$3:$A$55,0),MATCH($I98,Calendario!$D$2:$H$2,0)),""),""))))))))))</f>
        <v/>
      </c>
      <c r="S98" s="108" t="str">
        <f>IF(ISBLANK($I98),"",IF(EXACT(($I98),(PROPER(TEXT(S$3,"dddd")))),"",IF(OR(EXACT(($I98),PROPER(TEXT(S96,"dddd"))),(EXACT(($I98),PROPER(TEXT(S97,"dddd"))))),"",IF(EXACT(S$4,$J98),IF(R98="",IF(OR(($K98=4),($K98=3),($K98=2),($K98=1)),INDEX(Calendario!$D$3:$H$55,MATCH(S$4,Calendario!$A$3:$A$55,0),MATCH($I98,Calendario!$D$2:$H$2,0)),"")),IF($K98=1,IF(AND(O98="",EXACT((S$4),(CONCATENATE(Calendario!$A$1," ",(MID($J98,8,2))+1)))),INDEX(Calendario!$D$3:$H$55,MATCH(S$4,Calendario!$A$3:$A$55,0),MATCH($I98,Calendario!$D$2:$H$2,0)),IF(R98="",IF(EXACT(($I98),(PROPER(TEXT(R$3,"dddd")))),INDEX(Calendario!$D$3:$H$55,MATCH(S$4,Calendario!$A$3:$A$55,0),MATCH($I98,Calendario!$D$2:$H$2,0)),""),INDEX(Calendario!$D$3:$H$55,MATCH(S$4,Calendario!$A$3:$A$55,0),MATCH($I98,Calendario!$D$2:$H$2,0)))),IF(EXACT($M$4,"Semana 1"),IF($K98=2,IF(R98="",IF(OR(($J98="Semana 1"),($J98="Semana 2"),($J98="Semana 3"),($J98="Semana 4"),($J98="Semana 5"),($J98="Semana 6"),($J98="Semana 7")),INDEX(Calendario!$D$3:$H$55,MATCH(S$4,Calendario!$A$3:$A$55,0),MATCH($I98,Calendario!$D$2:$H$2,0)),""),""),IF($K98=3,IF(AND((Q98=""),(R98="")),IF(OR(($J98="Semana 1"),($J98="Semana 2"),($J98="Semana 3"),($J98="Semana 4"),($J98="Semana 5"),($J98="Semana 6"),($J98="Semana 7")),INDEX(Calendario!$D$3:$H$55,MATCH(S$4,Calendario!$A$3:$A$55,0),MATCH($I98,Calendario!$D$2:$H$2,0)),""),""),IF($K98=4,IF(AND((P98=""),(Q98=""),(R98="")),IF(OR(($J98="Semana 1"),($J98="Semana 2"),($J98="Semana 3"),($J98="Semana 4"),($J98="Semana 5"),($J98="Semana 6"),($J98="Semana 7")),INDEX(Calendario!$D$3:$H$55,MATCH(S$4,Calendario!$A$3:$A$55,0),MATCH($I98,Calendario!$D$2:$H$2,0)),""),"")))),IF($K98=2,IF(R98="",IF(OR(($J98="Semana 1"),($J98="Semana 2"),($J98="Semana 3"),($J98="Semana 4"),($J98="Semana 5"),($J98="Semana 6")),INDEX(Calendario!$D$3:$H$55,MATCH(S$4,Calendario!$A$3:$A$55,0),MATCH($I98,Calendario!$D$2:$H$2,0)),""),""),IF($K98=3,IF(AND((Q98=""),(R98="")),IF(OR(($J98="Semana 1"),($J98="Semana 2"),($J98="Semana 3"),($J98="Semana 4"),($J98="Semana 5"),($J98="Semana 6")),INDEX(Calendario!$D$3:$H$55,MATCH(S$4,Calendario!$A$3:$A$55,0),MATCH($I98,Calendario!$D$2:$H$2,0)),""),""),IF($K98=4,IF(AND((P98=""),(Q98=""),(R98="")),IF(OR(($J98="Semana 1"),($J98="Semana 2"),($J98="Semana 3"),($J98="Semana 4"),($J98="Semana 5"),($J98="Semana 6")),INDEX(Calendario!$D$3:$H$55,MATCH(S$4,Calendario!$A$3:$A$55,0),MATCH($I98,Calendario!$D$2:$H$2,0)),""),""))))))))))</f>
        <v/>
      </c>
      <c r="T98" s="108" t="str">
        <f>IF(ISBLANK($I98),"",IF(EXACT(($I98),(PROPER(TEXT(T$3,"dddd")))),"",IF(OR(EXACT(($I98),PROPER(TEXT(T96,"dddd"))),(EXACT(($I98),PROPER(TEXT(T97,"dddd"))))),"",IF(EXACT(T$4,$J98),IF(S98="",IF(OR(($K98=4),($K98=3),($K98=2),($K98=1)),INDEX(Calendario!$D$3:$H$55,MATCH(T$4,Calendario!$A$3:$A$55,0),MATCH($I98,Calendario!$D$2:$H$2,0)),"")),IF($K98=1,IF(AND(P98="",EXACT((T$4),(CONCATENATE(Calendario!$A$1," ",(MID($J98,8,2))+1)))),INDEX(Calendario!$D$3:$H$55,MATCH(T$4,Calendario!$A$3:$A$55,0),MATCH($I98,Calendario!$D$2:$H$2,0)),IF(S98="",IF(EXACT(($I98),(PROPER(TEXT(S$3,"dddd")))),INDEX(Calendario!$D$3:$H$55,MATCH(T$4,Calendario!$A$3:$A$55,0),MATCH($I98,Calendario!$D$2:$H$2,0)),""),INDEX(Calendario!$D$3:$H$55,MATCH(T$4,Calendario!$A$3:$A$55,0),MATCH($I98,Calendario!$D$2:$H$2,0)))),IF(EXACT($M$4,"Semana 1"),IF($K98=2,IF(S98="",IF(OR(($J98="Semana 1"),($J98="Semana 2"),($J98="Semana 3"),($J98="Semana 4"),($J98="Semana 5"),($J98="Semana 6"),($J98="Semana 7"),($J98="Semana 8")),INDEX(Calendario!$D$3:$H$55,MATCH(T$4,Calendario!$A$3:$A$55,0),MATCH($I98,Calendario!$D$2:$H$2,0)),""),""),IF($K98=3,IF(AND((R98=""),(S98="")),IF(OR(($J98="Semana 1"),($J98="Semana 2"),($J98="Semana 3"),($J98="Semana 4"),($J98="Semana 5"),($J98="Semana 6"),($J98="Semana 7"),($J98="Semana 8")),INDEX(Calendario!$D$3:$H$55,MATCH(T$4,Calendario!$A$3:$A$55,0),MATCH($I98,Calendario!$D$2:$H$2,0)),""),""),IF($K98=4,IF(AND((Q98=""),(R98=""),(S98="")),IF(OR(($J98="Semana 1"),($J98="Semana 2"),($J98="Semana 3"),($J98="Semana 4"),($J98="Semana 5"),($J98="Semana 6"),($J98="Semana 7"),($J98="Semana 8")),INDEX(Calendario!$D$3:$H$55,MATCH(T$4,Calendario!$A$3:$A$55,0),MATCH($I98,Calendario!$D$2:$H$2,0)),""),"")))),IF($K98=2,IF(S98="",IF(OR(($J98="Semana 1"),($J98="Semana 2"),($J98="Semana 3"),($J98="Semana 4"),($J98="Semana 5"),($J98="Semana 6"),($J98="Semana 7")),INDEX(Calendario!$D$3:$H$55,MATCH(T$4,Calendario!$A$3:$A$55,0),MATCH($I98,Calendario!$D$2:$H$2,0)),""),""),IF($K98=3,IF(AND((R98=""),(S98="")),IF(OR(($J98="Semana 1"),($J98="Semana 2"),($J98="Semana 3"),($J98="Semana 4"),($J98="Semana 5"),($J98="Semana 6"),($J98="Semana 7")),INDEX(Calendario!$D$3:$H$55,MATCH(T$4,Calendario!$A$3:$A$55,0),MATCH($I98,Calendario!$D$2:$H$2,0)),""),""),IF($K98=4,IF(AND((Q98=""),(R98=""),(S98="")),IF(OR(($J98="Semana 1"),($J98="Semana 2"),($J98="Semana 3"),($J98="Semana 4"),($J98="Semana 5"),($J98="Semana 6"),($J98="Semana 7")),INDEX(Calendario!$D$3:$H$55,MATCH(T$4,Calendario!$A$3:$A$55,0),MATCH($I98,Calendario!$D$2:$H$2,0)),""),""))))))))))</f>
        <v/>
      </c>
      <c r="U98" s="108" t="str">
        <f>IF(ISBLANK($I98),"",IF(OR(EXACT(($I98),PROPER(TEXT(U97,"dddd"))),(EXACT(($I98),PROPER(TEXT(U96,"dddd"))))),"",IF(EXACT(($I98),(PROPER(TEXT(U$3,"dddd")))),"",IF($K98=1,INDEX(Calendario!$D$3:$H$55,MATCH(U$4,Calendario!$A$3:$A$55,0),MATCH($I98,Calendario!$D$2:$H$2,0)),IF($K98=2,IF(T98="",INDEX(Calendario!$D$3:$H$55,MATCH(U$4,Calendario!$A$3:$A$55,0),MATCH($I98,Calendario!$D$2:$H$2,0)),""),IF($K98=3,IF(AND((S98=""),(T98="")),INDEX(Calendario!$D$3:$H$55,MATCH(U$4,Calendario!$A$3:$A$55,0),MATCH($I98,Calendario!$D$2:$H$2,0)),""),IF($K98=4,IF(AND((R98=""),(S98=""),(T98="")),INDEX(Calendario!$D$3:$H$55,MATCH(U$4,Calendario!$A$3:$A$55,0),MATCH($I98,Calendario!$D$2:$H$2,0)),""))))))))</f>
        <v/>
      </c>
      <c r="V98" s="107" t="str">
        <f>IF(ISBLANK($I98),"",IF(OR(EXACT(($I98),PROPER(TEXT(V97,"dddd"))),(EXACT(($I98),PROPER(TEXT(V96,"dddd"))))),"",IF(EXACT(($I98),(PROPER(TEXT(V$3,"dddd")))),"",IF($K98=1,INDEX(Calendario!$D$3:$H$55,MATCH(V$4,Calendario!$A$3:$A$55,0),MATCH($I98,Calendario!$D$2:$H$2,0)),IF($K98=2,IF(U98="",INDEX(Calendario!$D$3:$H$55,MATCH(V$4,Calendario!$A$3:$A$55,0),MATCH($I98,Calendario!$D$2:$H$2,0)),""),IF($K98=3,IF(AND((T98=""),(U98="")),INDEX(Calendario!$D$3:$H$55,MATCH(V$4,Calendario!$A$3:$A$55,0),MATCH($I98,Calendario!$D$2:$H$2,0)),""),IF($K98=4,IF(AND((S98=""),(T98=""),(U98="")),INDEX(Calendario!$D$3:$H$55,MATCH(V$4,Calendario!$A$3:$A$55,0),MATCH($I98,Calendario!$D$2:$H$2,0)),""))))))))</f>
        <v/>
      </c>
      <c r="W98" s="107" t="str">
        <f>IF(ISBLANK($I98),"",IF(OR(EXACT(($I98),PROPER(TEXT(W97,"dddd"))),(EXACT(($I98),PROPER(TEXT(W96,"dddd"))))),"",IF(EXACT(($I98),(PROPER(TEXT(W$3,"dddd")))),"",IF($K98=1,INDEX(Calendario!$D$3:$H$55,MATCH(W$4,Calendario!$A$3:$A$55,0),MATCH($I98,Calendario!$D$2:$H$2,0)),IF($K98=2,IF(V98="",INDEX(Calendario!$D$3:$H$55,MATCH(W$4,Calendario!$A$3:$A$55,0),MATCH($I98,Calendario!$D$2:$H$2,0)),""),IF($K98=3,IF(AND((U98=""),(V98="")),INDEX(Calendario!$D$3:$H$55,MATCH(W$4,Calendario!$A$3:$A$55,0),MATCH($I98,Calendario!$D$2:$H$2,0)),""),IF($K98=4,IF(AND((T98=""),(U98=""),(V98="")),INDEX(Calendario!$D$3:$H$55,MATCH(W$4,Calendario!$A$3:$A$55,0),MATCH($I98,Calendario!$D$2:$H$2,0)),""))))))))</f>
        <v/>
      </c>
      <c r="X98" s="107" t="str">
        <f>IF(ISBLANK($I98),"",IF(OR(EXACT(($I98),PROPER(TEXT(X97,"dddd"))),(EXACT(($I98),PROPER(TEXT(X96,"dddd"))))),"",IF(EXACT(($I98),(PROPER(TEXT(X$3,"dddd")))),"",IF($K98=1,INDEX(Calendario!$D$3:$H$55,MATCH(X$4,Calendario!$A$3:$A$55,0),MATCH($I98,Calendario!$D$2:$H$2,0)),IF($K98=2,IF(W98="",INDEX(Calendario!$D$3:$H$55,MATCH(X$4,Calendario!$A$3:$A$55,0),MATCH($I98,Calendario!$D$2:$H$2,0)),""),IF($K98=3,IF(AND((V98=""),(W98="")),INDEX(Calendario!$D$3:$H$55,MATCH(X$4,Calendario!$A$3:$A$55,0),MATCH($I98,Calendario!$D$2:$H$2,0)),""),IF($K98=4,IF(AND((U98=""),(V98=""),(W98="")),INDEX(Calendario!$D$3:$H$55,MATCH(X$4,Calendario!$A$3:$A$55,0),MATCH($I98,Calendario!$D$2:$H$2,0)),""))))))))</f>
        <v/>
      </c>
      <c r="Y98" s="107" t="str">
        <f>IF(ISBLANK($I98),"",IF(OR(EXACT(($I98),PROPER(TEXT(Y97,"dddd"))),(EXACT(($I98),PROPER(TEXT(Y96,"dddd"))))),"",IF(EXACT(($I98),(PROPER(TEXT(Y$3,"dddd")))),"",IF($K98=1,INDEX(Calendario!$D$3:$H$55,MATCH(Y$4,Calendario!$A$3:$A$55,0),MATCH($I98,Calendario!$D$2:$H$2,0)),IF($K98=2,IF(X98="",INDEX(Calendario!$D$3:$H$55,MATCH(Y$4,Calendario!$A$3:$A$55,0),MATCH($I98,Calendario!$D$2:$H$2,0)),""),IF($K98=3,IF(AND((W98=""),(X98="")),INDEX(Calendario!$D$3:$H$55,MATCH(Y$4,Calendario!$A$3:$A$55,0),MATCH($I98,Calendario!$D$2:$H$2,0)),""),IF($K98=4,IF(AND((V98=""),(W98=""),(X98="")),INDEX(Calendario!$D$3:$H$55,MATCH(Y$4,Calendario!$A$3:$A$55,0),MATCH($I98,Calendario!$D$2:$H$2,0)),""))))))))</f>
        <v/>
      </c>
      <c r="Z98" s="107" t="str">
        <f>IF(ISBLANK($I98),"",IF(OR(EXACT(($I98),PROPER(TEXT(Z97,"dddd"))),(EXACT(($I98),PROPER(TEXT(Z96,"dddd"))))),"",IF(EXACT(($I98),(PROPER(TEXT(Z$3,"dddd")))),"",IF($K98=1,INDEX(Calendario!$D$3:$H$55,MATCH(Z$4,Calendario!$A$3:$A$55,0),MATCH($I98,Calendario!$D$2:$H$2,0)),IF($K98=2,IF(Y98="",INDEX(Calendario!$D$3:$H$55,MATCH(Z$4,Calendario!$A$3:$A$55,0),MATCH($I98,Calendario!$D$2:$H$2,0)),""),IF($K98=3,IF(AND((X98=""),(Y98="")),INDEX(Calendario!$D$3:$H$55,MATCH(Z$4,Calendario!$A$3:$A$55,0),MATCH($I98,Calendario!$D$2:$H$2,0)),""),IF($K98=4,IF(AND((W98=""),(X98=""),(Y98="")),INDEX(Calendario!$D$3:$H$55,MATCH(Z$4,Calendario!$A$3:$A$55,0),MATCH($I98,Calendario!$D$2:$H$2,0)),""))))))))</f>
        <v/>
      </c>
      <c r="AA98" s="108" t="str">
        <f>IF(ISBLANK($I98),"",IF(OR(EXACT(($I98),PROPER(TEXT(AA97,"dddd"))),(EXACT(($I98),PROPER(TEXT(AA96,"dddd"))))),"",IF(EXACT(($I98),(PROPER(TEXT(AA$3,"dddd")))),"",IF($K98=1,INDEX(Calendario!$D$3:$H$55,MATCH(AA$4,Calendario!$A$3:$A$55,0),MATCH($I98,Calendario!$D$2:$H$2,0)),IF($K98=2,IF(Z98="",INDEX(Calendario!$D$3:$H$55,MATCH(AA$4,Calendario!$A$3:$A$55,0),MATCH($I98,Calendario!$D$2:$H$2,0)),""),IF($K98=3,IF(AND((Y98=""),(Z98="")),INDEX(Calendario!$D$3:$H$55,MATCH(AA$4,Calendario!$A$3:$A$55,0),MATCH($I98,Calendario!$D$2:$H$2,0)),""),IF($K98=4,IF(AND((X98=""),(Y98=""),(Z98="")),INDEX(Calendario!$D$3:$H$55,MATCH(AA$4,Calendario!$A$3:$A$55,0),MATCH($I98,Calendario!$D$2:$H$2,0)),""))))))))</f>
        <v/>
      </c>
      <c r="AB98" s="108" t="str">
        <f>IF(ISBLANK($I98),"",IF(OR(EXACT(($I98),PROPER(TEXT(AB97,"dddd"))),(EXACT(($I98),PROPER(TEXT(AB96,"dddd"))))),"",IF(EXACT(($I98),(PROPER(TEXT(AB$3,"dddd")))),"",IF($K98=1,INDEX(Calendario!$D$3:$H$55,MATCH(AB$4,Calendario!$A$3:$A$55,0),MATCH($I98,Calendario!$D$2:$H$2,0)),IF($K98=2,IF(AA98="",INDEX(Calendario!$D$3:$H$55,MATCH(AB$4,Calendario!$A$3:$A$55,0),MATCH($I98,Calendario!$D$2:$H$2,0)),""),IF($K98=3,IF(AND((Z98=""),(AA98="")),INDEX(Calendario!$D$3:$H$55,MATCH(AB$4,Calendario!$A$3:$A$55,0),MATCH($I98,Calendario!$D$2:$H$2,0)),""),IF($K98=4,IF(AND((Y98=""),(Z98=""),(AA98="")),INDEX(Calendario!$D$3:$H$55,MATCH(AB$4,Calendario!$A$3:$A$55,0),MATCH($I98,Calendario!$D$2:$H$2,0)),""))))))))</f>
        <v/>
      </c>
      <c r="AC98" s="108" t="str">
        <f>IF(ISBLANK($I98),"",IF(OR(EXACT(($I98),PROPER(TEXT(AC97,"dddd"))),(EXACT(($I98),PROPER(TEXT(AC96,"dddd"))))),"",IF(EXACT(($I98),(PROPER(TEXT(AC$3,"dddd")))),"",IF($K98=1,INDEX(Calendario!$D$3:$H$55,MATCH(AC$4,Calendario!$A$3:$A$55,0),MATCH($I98,Calendario!$D$2:$H$2,0)),IF($K98=2,IF(AB98="",INDEX(Calendario!$D$3:$H$55,MATCH(AC$4,Calendario!$A$3:$A$55,0),MATCH($I98,Calendario!$D$2:$H$2,0)),""),IF($K98=3,IF(AND((AA98=""),(AB98="")),INDEX(Calendario!$D$3:$H$55,MATCH(AC$4,Calendario!$A$3:$A$55,0),MATCH($I98,Calendario!$D$2:$H$2,0)),""),IF($K98=4,IF(AND((Z98=""),(AA98=""),(AB98="")),INDEX(Calendario!$D$3:$H$55,MATCH(AC$4,Calendario!$A$3:$A$55,0),MATCH($I98,Calendario!$D$2:$H$2,0)),""))))))))</f>
        <v/>
      </c>
      <c r="AD98" s="108" t="str">
        <f>IF(ISBLANK($I98),"",IF(OR(EXACT(($I98),PROPER(TEXT(AD97,"dddd"))),(EXACT(($I98),PROPER(TEXT(AD96,"dddd"))))),"",IF(EXACT(($I98),(PROPER(TEXT(AD$3,"dddd")))),"",IF($K98=1,INDEX(Calendario!$D$3:$H$55,MATCH(AD$4,Calendario!$A$3:$A$55,0),MATCH($I98,Calendario!$D$2:$H$2,0)),IF($K98=2,IF(AC98="",INDEX(Calendario!$D$3:$H$55,MATCH(AD$4,Calendario!$A$3:$A$55,0),MATCH($I98,Calendario!$D$2:$H$2,0)),""),IF($K98=3,IF(AND((AB98=""),(AC98="")),INDEX(Calendario!$D$3:$H$55,MATCH(AD$4,Calendario!$A$3:$A$55,0),MATCH($I98,Calendario!$D$2:$H$2,0)),""),IF($K98=4,IF(AND((AA98=""),(AB98=""),(AC98="")),INDEX(Calendario!$D$3:$H$55,MATCH(AD$4,Calendario!$A$3:$A$55,0),MATCH($I98,Calendario!$D$2:$H$2,0)),""))))))))</f>
        <v/>
      </c>
      <c r="AE98" s="107" t="str">
        <f>IF(ISBLANK($I98),"",IF(OR(EXACT(($I98),PROPER(TEXT(AE97,"dddd"))),(EXACT(($I98),PROPER(TEXT(AE96,"dddd"))))),"",IF(EXACT(($I98),(PROPER(TEXT(AE$3,"dddd")))),"",IF($K98=1,INDEX(Calendario!$D$3:$H$55,MATCH(AE$4,Calendario!$A$3:$A$55,0),MATCH($I98,Calendario!$D$2:$H$2,0)),IF($K98=2,IF(AD98="",INDEX(Calendario!$D$3:$H$55,MATCH(AE$4,Calendario!$A$3:$A$55,0),MATCH($I98,Calendario!$D$2:$H$2,0)),""),IF($K98=3,IF(AND((AC98=""),(AD98="")),INDEX(Calendario!$D$3:$H$55,MATCH(AE$4,Calendario!$A$3:$A$55,0),MATCH($I98,Calendario!$D$2:$H$2,0)),""),IF($K98=4,IF(AND((AB98=""),(AC98=""),(AD98="")),INDEX(Calendario!$D$3:$H$55,MATCH(AE$4,Calendario!$A$3:$A$55,0),MATCH($I98,Calendario!$D$2:$H$2,0)),""))))))))</f>
        <v/>
      </c>
      <c r="AF98" s="107" t="str">
        <f>IF(ISBLANK($I98),"",IF(OR(EXACT(($I98),PROPER(TEXT(AF97,"dddd"))),(EXACT(($I98),PROPER(TEXT(AF96,"dddd"))))),"",IF(EXACT(($I98),(PROPER(TEXT(AF$3,"dddd")))),"",IF($K98=1,INDEX(Calendario!$D$3:$H$55,MATCH(AF$4,Calendario!$A$3:$A$55,0),MATCH($I98,Calendario!$D$2:$H$2,0)),IF($K98=2,IF(AE98="",INDEX(Calendario!$D$3:$H$55,MATCH(AF$4,Calendario!$A$3:$A$55,0),MATCH($I98,Calendario!$D$2:$H$2,0)),""),IF($K98=3,IF(AND((AD98=""),(AE98="")),INDEX(Calendario!$D$3:$H$55,MATCH(AF$4,Calendario!$A$3:$A$55,0),MATCH($I98,Calendario!$D$2:$H$2,0)),""),IF($K98=4,IF(AND((AC98=""),(AD98=""),(AE98="")),INDEX(Calendario!$D$3:$H$55,MATCH(AF$4,Calendario!$A$3:$A$55,0),MATCH($I98,Calendario!$D$2:$H$2,0)),""))))))))</f>
        <v/>
      </c>
      <c r="AG98" s="107" t="str">
        <f>IF(ISBLANK($I98),"",IF(OR(EXACT(($I98),PROPER(TEXT(AG97,"dddd"))),(EXACT(($I98),PROPER(TEXT(AG96,"dddd"))))),"",IF(EXACT(($I98),(PROPER(TEXT(AG$3,"dddd")))),"",IF($K98=1,INDEX(Calendario!$D$3:$H$55,MATCH(AG$4,Calendario!$A$3:$A$55,0),MATCH($I98,Calendario!$D$2:$H$2,0)),IF($K98=2,IF(AF98="",INDEX(Calendario!$D$3:$H$55,MATCH(AG$4,Calendario!$A$3:$A$55,0),MATCH($I98,Calendario!$D$2:$H$2,0)),""),IF($K98=3,IF(AND((AE98=""),(AF98="")),INDEX(Calendario!$D$3:$H$55,MATCH(AG$4,Calendario!$A$3:$A$55,0),MATCH($I98,Calendario!$D$2:$H$2,0)),""),IF($K98=4,IF(AND((AD98=""),(AE98=""),(AF98="")),INDEX(Calendario!$D$3:$H$55,MATCH(AG$4,Calendario!$A$3:$A$55,0),MATCH($I98,Calendario!$D$2:$H$2,0)),""))))))))</f>
        <v/>
      </c>
      <c r="AH98" s="107" t="str">
        <f>IF(ISBLANK($I98),"",IF(OR(EXACT(($I98),PROPER(TEXT(AH97,"dddd"))),(EXACT(($I98),PROPER(TEXT(AH96,"dddd"))))),"",IF(EXACT(($I98),(PROPER(TEXT(AH$3,"dddd")))),"",IF($K98=1,INDEX(Calendario!$D$3:$H$55,MATCH(AH$4,Calendario!$A$3:$A$55,0),MATCH($I98,Calendario!$D$2:$H$2,0)),IF($K98=2,IF(AG98="",INDEX(Calendario!$D$3:$H$55,MATCH(AH$4,Calendario!$A$3:$A$55,0),MATCH($I98,Calendario!$D$2:$H$2,0)),""),IF($K98=3,IF(AND((AF98=""),(AG98="")),INDEX(Calendario!$D$3:$H$55,MATCH(AH$4,Calendario!$A$3:$A$55,0),MATCH($I98,Calendario!$D$2:$H$2,0)),""),IF($K98=4,IF(AND((AE98=""),(AF98=""),(AG98="")),INDEX(Calendario!$D$3:$H$55,MATCH(AH$4,Calendario!$A$3:$A$55,0),MATCH($I98,Calendario!$D$2:$H$2,0)),""))))))))</f>
        <v/>
      </c>
      <c r="AI98" s="108" t="str">
        <f>IF(ISBLANK($I98),"",IF(OR(EXACT(($I98),PROPER(TEXT(AI97,"dddd"))),(EXACT(($I98),PROPER(TEXT(AI96,"dddd"))))),"",IF(EXACT(($I98),(PROPER(TEXT(AI$3,"dddd")))),"",IF($K98=1,INDEX(Calendario!$D$3:$H$55,MATCH(AI$4,Calendario!$A$3:$A$55,0),MATCH($I98,Calendario!$D$2:$H$2,0)),IF($K98=2,IF(AH98="",INDEX(Calendario!$D$3:$H$55,MATCH(AI$4,Calendario!$A$3:$A$55,0),MATCH($I98,Calendario!$D$2:$H$2,0)),""),IF($K98=3,IF(AND((AG98=""),(AH98="")),INDEX(Calendario!$D$3:$H$55,MATCH(AI$4,Calendario!$A$3:$A$55,0),MATCH($I98,Calendario!$D$2:$H$2,0)),""),IF($K98=4,IF(AND((AF98=""),(AG98=""),(AH98="")),INDEX(Calendario!$D$3:$H$55,MATCH(AI$4,Calendario!$A$3:$A$55,0),MATCH($I98,Calendario!$D$2:$H$2,0)),""))))))))</f>
        <v/>
      </c>
      <c r="AJ98" s="108" t="str">
        <f>IF(ISBLANK($I98),"",IF(OR(EXACT(($I98),PROPER(TEXT(AJ97,"dddd"))),(EXACT(($I98),PROPER(TEXT(AJ96,"dddd"))))),"",IF(EXACT(($I98),(PROPER(TEXT(AJ$3,"dddd")))),"",IF($K98=1,INDEX(Calendario!$D$3:$H$55,MATCH(AJ$4,Calendario!$A$3:$A$55,0),MATCH($I98,Calendario!$D$2:$H$2,0)),IF($K98=2,IF(AI98="",INDEX(Calendario!$D$3:$H$55,MATCH(AJ$4,Calendario!$A$3:$A$55,0),MATCH($I98,Calendario!$D$2:$H$2,0)),""),IF($K98=3,IF(AND((AH98=""),(AI98="")),INDEX(Calendario!$D$3:$H$55,MATCH(AJ$4,Calendario!$A$3:$A$55,0),MATCH($I98,Calendario!$D$2:$H$2,0)),""),IF($K98=4,IF(AND((AG98=""),(AH98=""),(AI98="")),INDEX(Calendario!$D$3:$H$55,MATCH(AJ$4,Calendario!$A$3:$A$55,0),MATCH($I98,Calendario!$D$2:$H$2,0)),""))))))))</f>
        <v/>
      </c>
      <c r="AK98" s="108" t="str">
        <f>IF(ISBLANK($I98),"",IF(OR(EXACT(($I98),PROPER(TEXT(AK97,"dddd"))),(EXACT(($I98),PROPER(TEXT(AK96,"dddd"))))),"",IF(EXACT(($I98),(PROPER(TEXT(AK$3,"dddd")))),"",IF($K98=1,INDEX(Calendario!$D$3:$H$55,MATCH(AK$4,Calendario!$A$3:$A$55,0),MATCH($I98,Calendario!$D$2:$H$2,0)),IF($K98=2,IF(AJ98="",INDEX(Calendario!$D$3:$H$55,MATCH(AK$4,Calendario!$A$3:$A$55,0),MATCH($I98,Calendario!$D$2:$H$2,0)),""),IF($K98=3,IF(AND((AI98=""),(AJ98="")),INDEX(Calendario!$D$3:$H$55,MATCH(AK$4,Calendario!$A$3:$A$55,0),MATCH($I98,Calendario!$D$2:$H$2,0)),""),IF($K98=4,IF(AND((AH98=""),(AI98=""),(AJ98="")),INDEX(Calendario!$D$3:$H$55,MATCH(AK$4,Calendario!$A$3:$A$55,0),MATCH($I98,Calendario!$D$2:$H$2,0)),""))))))))</f>
        <v/>
      </c>
      <c r="AL98" s="108" t="str">
        <f>IF(ISBLANK($I98),"",IF(OR(EXACT(($I98),PROPER(TEXT(AL97,"dddd"))),(EXACT(($I98),PROPER(TEXT(AL96,"dddd"))))),"",IF(EXACT(($I98),(PROPER(TEXT(AL$3,"dddd")))),"",IF($K98=1,INDEX(Calendario!$D$3:$H$55,MATCH(AL$4,Calendario!$A$3:$A$55,0),MATCH($I98,Calendario!$D$2:$H$2,0)),IF($K98=2,IF(AK98="",INDEX(Calendario!$D$3:$H$55,MATCH(AL$4,Calendario!$A$3:$A$55,0),MATCH($I98,Calendario!$D$2:$H$2,0)),""),IF($K98=3,IF(AND((AJ98=""),(AK98="")),INDEX(Calendario!$D$3:$H$55,MATCH(AL$4,Calendario!$A$3:$A$55,0),MATCH($I98,Calendario!$D$2:$H$2,0)),""),IF($K98=4,IF(AND((AI98=""),(AJ98=""),(AK98="")),INDEX(Calendario!$D$3:$H$55,MATCH(AL$4,Calendario!$A$3:$A$55,0),MATCH($I98,Calendario!$D$2:$H$2,0)),""))))))))</f>
        <v/>
      </c>
      <c r="AM98" s="108" t="str">
        <f>IF(ISBLANK($I98),"",IF(OR(EXACT(($I98),PROPER(TEXT(AM97,"dddd"))),(EXACT(($I98),PROPER(TEXT(AM96,"dddd"))))),"",IF(EXACT(($I98),(PROPER(TEXT(AM$3,"dddd")))),"",IF($K98=1,INDEX(Calendario!$D$3:$H$55,MATCH(AM$4,Calendario!$A$3:$A$55,0),MATCH($I98,Calendario!$D$2:$H$2,0)),IF($K98=2,IF(AL98="",INDEX(Calendario!$D$3:$H$55,MATCH(AM$4,Calendario!$A$3:$A$55,0),MATCH($I98,Calendario!$D$2:$H$2,0)),""),IF($K98=3,IF(AND((AK98=""),(AL98="")),INDEX(Calendario!$D$3:$H$55,MATCH(AM$4,Calendario!$A$3:$A$55,0),MATCH($I98,Calendario!$D$2:$H$2,0)),""),IF($K98=4,IF(AND((AJ98=""),(AK98=""),(AL98="")),INDEX(Calendario!$D$3:$H$55,MATCH(AM$4,Calendario!$A$3:$A$55,0),MATCH($I98,Calendario!$D$2:$H$2,0)),""))))))))</f>
        <v/>
      </c>
      <c r="AN98" s="107" t="str">
        <f>IF(ISBLANK($I98),"",IF(OR(EXACT(($I98),PROPER(TEXT(AN97,"dddd"))),(EXACT(($I98),PROPER(TEXT(AN96,"dddd"))))),"",IF(EXACT(($I98),(PROPER(TEXT(AN$3,"dddd")))),"",IF($K98=1,INDEX(Calendario!$D$3:$H$55,MATCH(AN$4,Calendario!$A$3:$A$55,0),MATCH($I98,Calendario!$D$2:$H$2,0)),IF($K98=2,IF(AM98="",INDEX(Calendario!$D$3:$H$55,MATCH(AN$4,Calendario!$A$3:$A$55,0),MATCH($I98,Calendario!$D$2:$H$2,0)),""),IF($K98=3,IF(AND((AL98=""),(AM98="")),INDEX(Calendario!$D$3:$H$55,MATCH(AN$4,Calendario!$A$3:$A$55,0),MATCH($I98,Calendario!$D$2:$H$2,0)),""),IF($K98=4,IF(AND((AK98=""),(AL98=""),(AM98="")),INDEX(Calendario!$D$3:$H$55,MATCH(AN$4,Calendario!$A$3:$A$55,0),MATCH($I98,Calendario!$D$2:$H$2,0)),""))))))))</f>
        <v/>
      </c>
      <c r="AO98" s="107" t="str">
        <f>IF(ISBLANK($I98),"",IF(OR(EXACT(($I98),PROPER(TEXT(AO97,"dddd"))),(EXACT(($I98),PROPER(TEXT(AO96,"dddd"))))),"",IF(EXACT(($I98),(PROPER(TEXT(AO$3,"dddd")))),"",IF($K98=1,INDEX(Calendario!$D$3:$H$55,MATCH(AO$4,Calendario!$A$3:$A$55,0),MATCH($I98,Calendario!$D$2:$H$2,0)),IF($K98=2,IF(AN98="",INDEX(Calendario!$D$3:$H$55,MATCH(AO$4,Calendario!$A$3:$A$55,0),MATCH($I98,Calendario!$D$2:$H$2,0)),""),IF($K98=3,IF(AND((AM98=""),(AN98="")),INDEX(Calendario!$D$3:$H$55,MATCH(AO$4,Calendario!$A$3:$A$55,0),MATCH($I98,Calendario!$D$2:$H$2,0)),""),IF($K98=4,IF(AND((AL98=""),(AM98=""),(AN98="")),INDEX(Calendario!$D$3:$H$55,MATCH(AO$4,Calendario!$A$3:$A$55,0),MATCH($I98,Calendario!$D$2:$H$2,0)),""))))))))</f>
        <v/>
      </c>
      <c r="AP98" s="107" t="str">
        <f>IF(ISBLANK($I98),"",IF(OR(EXACT(($I98),PROPER(TEXT(AP97,"dddd"))),(EXACT(($I98),PROPER(TEXT(AP96,"dddd"))))),"",IF(EXACT(($I98),(PROPER(TEXT(AP$3,"dddd")))),"",IF($K98=1,INDEX(Calendario!$D$3:$H$55,MATCH(AP$4,Calendario!$A$3:$A$55,0),MATCH($I98,Calendario!$D$2:$H$2,0)),IF($K98=2,IF(AO98="",INDEX(Calendario!$D$3:$H$55,MATCH(AP$4,Calendario!$A$3:$A$55,0),MATCH($I98,Calendario!$D$2:$H$2,0)),""),IF($K98=3,IF(AND((AN98=""),(AO98="")),INDEX(Calendario!$D$3:$H$55,MATCH(AP$4,Calendario!$A$3:$A$55,0),MATCH($I98,Calendario!$D$2:$H$2,0)),""),IF($K98=4,IF(AND((AM98=""),(AN98=""),(AO98="")),INDEX(Calendario!$D$3:$H$55,MATCH(AP$4,Calendario!$A$3:$A$55,0),MATCH($I98,Calendario!$D$2:$H$2,0)),""))))))))</f>
        <v/>
      </c>
      <c r="AQ98" s="107" t="str">
        <f>IF(ISBLANK($I98),"",IF(OR(EXACT(($I98),PROPER(TEXT(AQ97,"dddd"))),(EXACT(($I98),PROPER(TEXT(AQ96,"dddd"))))),"",IF(EXACT(($I98),(PROPER(TEXT(AQ$3,"dddd")))),"",IF($K98=1,INDEX(Calendario!$D$3:$H$55,MATCH(AQ$4,Calendario!$A$3:$A$55,0),MATCH($I98,Calendario!$D$2:$H$2,0)),IF($K98=2,IF(AP98="",INDEX(Calendario!$D$3:$H$55,MATCH(AQ$4,Calendario!$A$3:$A$55,0),MATCH($I98,Calendario!$D$2:$H$2,0)),""),IF($K98=3,IF(AND((AO98=""),(AP98="")),INDEX(Calendario!$D$3:$H$55,MATCH(AQ$4,Calendario!$A$3:$A$55,0),MATCH($I98,Calendario!$D$2:$H$2,0)),""),IF($K98=4,IF(AND((AN98=""),(AO98=""),(AP98="")),INDEX(Calendario!$D$3:$H$55,MATCH(AQ$4,Calendario!$A$3:$A$55,0),MATCH($I98,Calendario!$D$2:$H$2,0)),""))))))))</f>
        <v/>
      </c>
      <c r="AR98" s="108" t="str">
        <f>IF(ISBLANK($I98),"",IF(OR(EXACT(($I98),PROPER(TEXT(AR97,"dddd"))),(EXACT(($I98),PROPER(TEXT(AR96,"dddd"))))),"",IF(EXACT(($I98),(PROPER(TEXT(AR$3,"dddd")))),"",IF($K98=1,INDEX(Calendario!$D$3:$H$55,MATCH(AR$4,Calendario!$A$3:$A$55,0),MATCH($I98,Calendario!$D$2:$H$2,0)),IF($K98=2,IF(AQ98="",INDEX(Calendario!$D$3:$H$55,MATCH(AR$4,Calendario!$A$3:$A$55,0),MATCH($I98,Calendario!$D$2:$H$2,0)),""),IF($K98=3,IF(AND((AP98=""),(AQ98="")),INDEX(Calendario!$D$3:$H$55,MATCH(AR$4,Calendario!$A$3:$A$55,0),MATCH($I98,Calendario!$D$2:$H$2,0)),""),IF($K98=4,IF(AND((AO98=""),(AP98=""),(AQ98="")),INDEX(Calendario!$D$3:$H$55,MATCH(AR$4,Calendario!$A$3:$A$55,0),MATCH($I98,Calendario!$D$2:$H$2,0)),""))))))))</f>
        <v/>
      </c>
      <c r="AS98" s="108" t="str">
        <f>IF(ISBLANK($I98),"",IF(OR(EXACT(($I98),PROPER(TEXT(AS97,"dddd"))),(EXACT(($I98),PROPER(TEXT(AS96,"dddd"))))),"",IF(EXACT(($I98),(PROPER(TEXT(AS$3,"dddd")))),"",IF($K98=1,INDEX(Calendario!$D$3:$H$55,MATCH(AS$4,Calendario!$A$3:$A$55,0),MATCH($I98,Calendario!$D$2:$H$2,0)),IF($K98=2,IF(AR98="",INDEX(Calendario!$D$3:$H$55,MATCH(AS$4,Calendario!$A$3:$A$55,0),MATCH($I98,Calendario!$D$2:$H$2,0)),""),IF($K98=3,IF(AND((AQ98=""),(AR98="")),INDEX(Calendario!$D$3:$H$55,MATCH(AS$4,Calendario!$A$3:$A$55,0),MATCH($I98,Calendario!$D$2:$H$2,0)),""),IF($K98=4,IF(AND((AP98=""),(AQ98=""),(AR98="")),INDEX(Calendario!$D$3:$H$55,MATCH(AS$4,Calendario!$A$3:$A$55,0),MATCH($I98,Calendario!$D$2:$H$2,0)),""))))))))</f>
        <v/>
      </c>
      <c r="AT98" s="108" t="str">
        <f>IF(ISBLANK($I98),"",IF(OR(EXACT(($I98),PROPER(TEXT(AT97,"dddd"))),(EXACT(($I98),PROPER(TEXT(AT96,"dddd"))))),"",IF(EXACT(($I98),(PROPER(TEXT(AT$3,"dddd")))),"",IF($K98=1,INDEX(Calendario!$D$3:$H$55,MATCH(AT$4,Calendario!$A$3:$A$55,0),MATCH($I98,Calendario!$D$2:$H$2,0)),IF($K98=2,IF(AS98="",INDEX(Calendario!$D$3:$H$55,MATCH(AT$4,Calendario!$A$3:$A$55,0),MATCH($I98,Calendario!$D$2:$H$2,0)),""),IF($K98=3,IF(AND((AR98=""),(AS98="")),INDEX(Calendario!$D$3:$H$55,MATCH(AT$4,Calendario!$A$3:$A$55,0),MATCH($I98,Calendario!$D$2:$H$2,0)),""),IF($K98=4,IF(AND((AQ98=""),(AR98=""),(AS98="")),INDEX(Calendario!$D$3:$H$55,MATCH(AT$4,Calendario!$A$3:$A$55,0),MATCH($I98,Calendario!$D$2:$H$2,0)),""))))))))</f>
        <v/>
      </c>
      <c r="AU98" s="108" t="str">
        <f>IF(ISBLANK($I98),"",IF(OR(EXACT(($I98),PROPER(TEXT(AU97,"dddd"))),(EXACT(($I98),PROPER(TEXT(AU96,"dddd"))))),"",IF(EXACT(($I98),(PROPER(TEXT(AU$3,"dddd")))),"",IF($K98=1,INDEX(Calendario!$D$3:$H$55,MATCH(AU$4,Calendario!$A$3:$A$55,0),MATCH($I98,Calendario!$D$2:$H$2,0)),IF($K98=2,IF(AT98="",INDEX(Calendario!$D$3:$H$55,MATCH(AU$4,Calendario!$A$3:$A$55,0),MATCH($I98,Calendario!$D$2:$H$2,0)),""),IF($K98=3,IF(AND((AS98=""),(AT98="")),INDEX(Calendario!$D$3:$H$55,MATCH(AU$4,Calendario!$A$3:$A$55,0),MATCH($I98,Calendario!$D$2:$H$2,0)),""),IF($K98=4,IF(AND((AR98=""),(AS98=""),(AT98="")),INDEX(Calendario!$D$3:$H$55,MATCH(AU$4,Calendario!$A$3:$A$55,0),MATCH($I98,Calendario!$D$2:$H$2,0)),""))))))))</f>
        <v/>
      </c>
      <c r="AV98" s="107" t="str">
        <f>IF(ISBLANK($I98),"",IF(OR(EXACT(($I98),PROPER(TEXT(AV97,"dddd"))),(EXACT(($I98),PROPER(TEXT(AV96,"dddd"))))),"",IF(EXACT(($I98),(PROPER(TEXT(AV$3,"dddd")))),"",IF($K98=1,INDEX(Calendario!$D$3:$H$55,MATCH(AV$4,Calendario!$A$3:$A$55,0),MATCH($I98,Calendario!$D$2:$H$2,0)),IF($K98=2,IF(AU98="",INDEX(Calendario!$D$3:$H$55,MATCH(AV$4,Calendario!$A$3:$A$55,0),MATCH($I98,Calendario!$D$2:$H$2,0)),""),IF($K98=3,IF(AND((AT98=""),(AU98="")),INDEX(Calendario!$D$3:$H$55,MATCH(AV$4,Calendario!$A$3:$A$55,0),MATCH($I98,Calendario!$D$2:$H$2,0)),""),IF($K98=4,IF(AND((AS98=""),(AT98=""),(AU98="")),INDEX(Calendario!$D$3:$H$55,MATCH(AV$4,Calendario!$A$3:$A$55,0),MATCH($I98,Calendario!$D$2:$H$2,0)),""))))))))</f>
        <v/>
      </c>
      <c r="AW98" s="107" t="str">
        <f>IF(ISBLANK($I98),"",IF(OR(EXACT(($I98),PROPER(TEXT(AW97,"dddd"))),(EXACT(($I98),PROPER(TEXT(AW96,"dddd"))))),"",IF(EXACT(($I98),(PROPER(TEXT(AW$3,"dddd")))),"",IF($K98=1,INDEX(Calendario!$D$3:$H$55,MATCH(AW$4,Calendario!$A$3:$A$55,0),MATCH($I98,Calendario!$D$2:$H$2,0)),IF($K98=2,IF(AV98="",INDEX(Calendario!$D$3:$H$55,MATCH(AW$4,Calendario!$A$3:$A$55,0),MATCH($I98,Calendario!$D$2:$H$2,0)),""),IF($K98=3,IF(AND((AU98=""),(AV98="")),INDEX(Calendario!$D$3:$H$55,MATCH(AW$4,Calendario!$A$3:$A$55,0),MATCH($I98,Calendario!$D$2:$H$2,0)),""),IF($K98=4,IF(AND((AT98=""),(AU98=""),(AV98="")),INDEX(Calendario!$D$3:$H$55,MATCH(AW$4,Calendario!$A$3:$A$55,0),MATCH($I98,Calendario!$D$2:$H$2,0)),""))))))))</f>
        <v/>
      </c>
      <c r="AX98" s="107" t="str">
        <f>IF(ISBLANK($I98),"",IF(OR(EXACT(($I98),PROPER(TEXT(AX97,"dddd"))),(EXACT(($I98),PROPER(TEXT(AX96,"dddd"))))),"",IF(EXACT(($I98),(PROPER(TEXT(AX$3,"dddd")))),"",IF($K98=1,INDEX(Calendario!$D$3:$H$55,MATCH(AX$4,Calendario!$A$3:$A$55,0),MATCH($I98,Calendario!$D$2:$H$2,0)),IF($K98=2,IF(AW98="",INDEX(Calendario!$D$3:$H$55,MATCH(AX$4,Calendario!$A$3:$A$55,0),MATCH($I98,Calendario!$D$2:$H$2,0)),""),IF($K98=3,IF(AND((AV98=""),(AW98="")),INDEX(Calendario!$D$3:$H$55,MATCH(AX$4,Calendario!$A$3:$A$55,0),MATCH($I98,Calendario!$D$2:$H$2,0)),""),IF($K98=4,IF(AND((AU98=""),(AV98=""),(AW98="")),INDEX(Calendario!$D$3:$H$55,MATCH(AX$4,Calendario!$A$3:$A$55,0),MATCH($I98,Calendario!$D$2:$H$2,0)),""))))))))</f>
        <v/>
      </c>
      <c r="AY98" s="107" t="str">
        <f>IF(ISBLANK($I98),"",IF(OR(EXACT(($I98),PROPER(TEXT(AY97,"dddd"))),(EXACT(($I98),PROPER(TEXT(AY96,"dddd"))))),"",IF(EXACT(($I98),(PROPER(TEXT(AY$3,"dddd")))),"",IF($K98=1,INDEX(Calendario!$D$3:$H$55,MATCH(AY$4,Calendario!$A$3:$A$55,0),MATCH($I98,Calendario!$D$2:$H$2,0)),IF($K98=2,IF(AX98="",INDEX(Calendario!$D$3:$H$55,MATCH(AY$4,Calendario!$A$3:$A$55,0),MATCH($I98,Calendario!$D$2:$H$2,0)),""),IF($K98=3,IF(AND((AW98=""),(AX98="")),INDEX(Calendario!$D$3:$H$55,MATCH(AY$4,Calendario!$A$3:$A$55,0),MATCH($I98,Calendario!$D$2:$H$2,0)),""),IF($K98=4,IF(AND((AV98=""),(AW98=""),(AX98="")),INDEX(Calendario!$D$3:$H$55,MATCH(AY$4,Calendario!$A$3:$A$55,0),MATCH($I98,Calendario!$D$2:$H$2,0)),""))))))))</f>
        <v/>
      </c>
      <c r="AZ98" s="107" t="str">
        <f>IF(ISBLANK($I98),"",IF(OR(EXACT(($I98),PROPER(TEXT(AZ97,"dddd"))),(EXACT(($I98),PROPER(TEXT(AZ96,"dddd"))))),"",IF(EXACT(($I98),(PROPER(TEXT(AZ$3,"dddd")))),"",IF($K98=1,INDEX(Calendario!$D$3:$H$55,MATCH(AZ$4,Calendario!$A$3:$A$55,0),MATCH($I98,Calendario!$D$2:$H$2,0)),IF($K98=2,IF(AY98="",INDEX(Calendario!$D$3:$H$55,MATCH(AZ$4,Calendario!$A$3:$A$55,0),MATCH($I98,Calendario!$D$2:$H$2,0)),""),IF($K98=3,IF(AND((AX98=""),(AY98="")),INDEX(Calendario!$D$3:$H$55,MATCH(AZ$4,Calendario!$A$3:$A$55,0),MATCH($I98,Calendario!$D$2:$H$2,0)),""),IF($K98=4,IF(AND((AW98=""),(AX98=""),(AY98="")),INDEX(Calendario!$D$3:$H$55,MATCH(AZ$4,Calendario!$A$3:$A$55,0),MATCH($I98,Calendario!$D$2:$H$2,0)),""))))))))</f>
        <v/>
      </c>
      <c r="BA98" s="108" t="str">
        <f>IF(ISBLANK($I98),"",IF(OR(EXACT(($I98),PROPER(TEXT(BA97,"dddd"))),(EXACT(($I98),PROPER(TEXT(BA96,"dddd"))))),"",IF(EXACT(($I98),(PROPER(TEXT(BA$3,"dddd")))),"",IF($K98=1,INDEX(Calendario!$D$3:$H$55,MATCH(BA$4,Calendario!$A$3:$A$55,0),MATCH($I98,Calendario!$D$2:$H$2,0)),IF($K98=2,IF(AZ98="",INDEX(Calendario!$D$3:$H$55,MATCH(BA$4,Calendario!$A$3:$A$55,0),MATCH($I98,Calendario!$D$2:$H$2,0)),""),IF($K98=3,IF(AND((AY98=""),(AZ98="")),INDEX(Calendario!$D$3:$H$55,MATCH(BA$4,Calendario!$A$3:$A$55,0),MATCH($I98,Calendario!$D$2:$H$2,0)),""),IF($K98=4,IF(AND((AX98=""),(AY98=""),(AZ98="")),INDEX(Calendario!$D$3:$H$55,MATCH(BA$4,Calendario!$A$3:$A$55,0),MATCH($I98,Calendario!$D$2:$H$2,0)),""))))))))</f>
        <v/>
      </c>
      <c r="BB98" s="108" t="str">
        <f>IF(ISBLANK($I98),"",IF(OR(EXACT(($I98),PROPER(TEXT(BB97,"dddd"))),(EXACT(($I98),PROPER(TEXT(BB96,"dddd"))))),"",IF(EXACT(($I98),(PROPER(TEXT(BB$3,"dddd")))),"",IF($K98=1,INDEX(Calendario!$D$3:$H$55,MATCH(BB$4,Calendario!$A$3:$A$55,0),MATCH($I98,Calendario!$D$2:$H$2,0)),IF($K98=2,IF(BA98="",INDEX(Calendario!$D$3:$H$55,MATCH(BB$4,Calendario!$A$3:$A$55,0),MATCH($I98,Calendario!$D$2:$H$2,0)),""),IF($K98=3,IF(AND((AZ98=""),(BA98="")),INDEX(Calendario!$D$3:$H$55,MATCH(BB$4,Calendario!$A$3:$A$55,0),MATCH($I98,Calendario!$D$2:$H$2,0)),""),IF($K98=4,IF(AND((AY98=""),(AZ98=""),(BA98="")),INDEX(Calendario!$D$3:$H$55,MATCH(BB$4,Calendario!$A$3:$A$55,0),MATCH($I98,Calendario!$D$2:$H$2,0)),""))))))))</f>
        <v/>
      </c>
      <c r="BC98" s="108" t="str">
        <f>IF(ISBLANK($I98),"",IF(OR(EXACT(($I98),PROPER(TEXT(BC97,"dddd"))),(EXACT(($I98),PROPER(TEXT(BC96,"dddd"))))),"",IF(EXACT(($I98),(PROPER(TEXT(BC$3,"dddd")))),"",IF($K98=1,INDEX(Calendario!$D$3:$H$55,MATCH(BC$4,Calendario!$A$3:$A$55,0),MATCH($I98,Calendario!$D$2:$H$2,0)),IF($K98=2,IF(BB98="",INDEX(Calendario!$D$3:$H$55,MATCH(BC$4,Calendario!$A$3:$A$55,0),MATCH($I98,Calendario!$D$2:$H$2,0)),""),IF($K98=3,IF(AND((BA98=""),(BB98="")),INDEX(Calendario!$D$3:$H$55,MATCH(BC$4,Calendario!$A$3:$A$55,0),MATCH($I98,Calendario!$D$2:$H$2,0)),""),IF($K98=4,IF(AND((AZ98=""),(BA98=""),(BB98="")),INDEX(Calendario!$D$3:$H$55,MATCH(BC$4,Calendario!$A$3:$A$55,0),MATCH($I98,Calendario!$D$2:$H$2,0)),""))))))))</f>
        <v/>
      </c>
      <c r="BD98" s="108" t="str">
        <f>IF(ISBLANK($I98),"",IF(OR(EXACT(($I98),PROPER(TEXT(BD97,"dddd"))),(EXACT(($I98),PROPER(TEXT(BD96,"dddd"))))),"",IF(EXACT(($I98),(PROPER(TEXT(BD$3,"dddd")))),"",IF($K98=1,INDEX(Calendario!$D$3:$H$55,MATCH(BD$4,Calendario!$A$3:$A$55,0),MATCH($I98,Calendario!$D$2:$H$2,0)),IF($K98=2,IF(BC98="",INDEX(Calendario!$D$3:$H$55,MATCH(BD$4,Calendario!$A$3:$A$55,0),MATCH($I98,Calendario!$D$2:$H$2,0)),""),IF($K98=3,IF(AND((BB98=""),(BC98="")),INDEX(Calendario!$D$3:$H$55,MATCH(BD$4,Calendario!$A$3:$A$55,0),MATCH($I98,Calendario!$D$2:$H$2,0)),""),IF($K98=4,IF(AND((BA98=""),(BB98=""),(BC98="")),INDEX(Calendario!$D$3:$H$55,MATCH(BD$4,Calendario!$A$3:$A$55,0),MATCH($I98,Calendario!$D$2:$H$2,0)),""))))))))</f>
        <v/>
      </c>
      <c r="BE98" s="107" t="str">
        <f>IF(ISBLANK($I98),"",IF(OR(EXACT(($I98),PROPER(TEXT(BE97,"dddd"))),(EXACT(($I98),PROPER(TEXT(BE96,"dddd"))))),"",IF(EXACT(($I98),(PROPER(TEXT(BE$3,"dddd")))),"",IF($K98=1,INDEX(Calendario!$D$3:$H$55,MATCH(BE$4,Calendario!$A$3:$A$55,0),MATCH($I98,Calendario!$D$2:$H$2,0)),IF($K98=2,IF(BD98="",INDEX(Calendario!$D$3:$H$55,MATCH(BE$4,Calendario!$A$3:$A$55,0),MATCH($I98,Calendario!$D$2:$H$2,0)),""),IF($K98=3,IF(AND((BC98=""),(BD98="")),INDEX(Calendario!$D$3:$H$55,MATCH(BE$4,Calendario!$A$3:$A$55,0),MATCH($I98,Calendario!$D$2:$H$2,0)),""),IF($K98=4,IF(AND((BB98=""),(BC98=""),(BD98="")),INDEX(Calendario!$D$3:$H$55,MATCH(BE$4,Calendario!$A$3:$A$55,0),MATCH($I98,Calendario!$D$2:$H$2,0)),""))))))))</f>
        <v/>
      </c>
      <c r="BF98" s="107" t="str">
        <f>IF(ISBLANK($I98),"",IF(OR(EXACT(($I98),PROPER(TEXT(BF97,"dddd"))),(EXACT(($I98),PROPER(TEXT(BF96,"dddd"))))),"",IF(EXACT(($I98),(PROPER(TEXT(BF$3,"dddd")))),"",IF($K98=1,INDEX(Calendario!$D$3:$H$55,MATCH(BF$4,Calendario!$A$3:$A$55,0),MATCH($I98,Calendario!$D$2:$H$2,0)),IF($K98=2,IF(BE98="",INDEX(Calendario!$D$3:$H$55,MATCH(BF$4,Calendario!$A$3:$A$55,0),MATCH($I98,Calendario!$D$2:$H$2,0)),""),IF($K98=3,IF(AND((BD98=""),(BE98="")),INDEX(Calendario!$D$3:$H$55,MATCH(BF$4,Calendario!$A$3:$A$55,0),MATCH($I98,Calendario!$D$2:$H$2,0)),""),IF($K98=4,IF(AND((BC98=""),(BD98=""),(BE98="")),INDEX(Calendario!$D$3:$H$55,MATCH(BF$4,Calendario!$A$3:$A$55,0),MATCH($I98,Calendario!$D$2:$H$2,0)),""))))))))</f>
        <v/>
      </c>
      <c r="BG98" s="107" t="str">
        <f>IF(ISBLANK($I98),"",IF(OR(EXACT(($I98),PROPER(TEXT(BG97,"dddd"))),(EXACT(($I98),PROPER(TEXT(BG96,"dddd"))))),"",IF(EXACT(($I98),(PROPER(TEXT(BG$3,"dddd")))),"",IF($K98=1,INDEX(Calendario!$D$3:$H$55,MATCH(BG$4,Calendario!$A$3:$A$55,0),MATCH($I98,Calendario!$D$2:$H$2,0)),IF($K98=2,IF(BF98="",INDEX(Calendario!$D$3:$H$55,MATCH(BG$4,Calendario!$A$3:$A$55,0),MATCH($I98,Calendario!$D$2:$H$2,0)),""),IF($K98=3,IF(AND((BE98=""),(BF98="")),INDEX(Calendario!$D$3:$H$55,MATCH(BG$4,Calendario!$A$3:$A$55,0),MATCH($I98,Calendario!$D$2:$H$2,0)),""),IF($K98=4,IF(AND((BD98=""),(BE98=""),(BF98="")),INDEX(Calendario!$D$3:$H$55,MATCH(BG$4,Calendario!$A$3:$A$55,0),MATCH($I98,Calendario!$D$2:$H$2,0)),""))))))))</f>
        <v/>
      </c>
      <c r="BH98" s="107" t="str">
        <f>IF(ISBLANK($I98),"",IF(OR(EXACT(($I98),PROPER(TEXT(BH97,"dddd"))),(EXACT(($I98),PROPER(TEXT(BH96,"dddd"))))),"",IF(EXACT(($I98),(PROPER(TEXT(BH$3,"dddd")))),"",IF($K98=1,INDEX(Calendario!$D$3:$H$55,MATCH(BH$4,Calendario!$A$3:$A$55,0),MATCH($I98,Calendario!$D$2:$H$2,0)),IF($K98=2,IF(BG98="",INDEX(Calendario!$D$3:$H$55,MATCH(BH$4,Calendario!$A$3:$A$55,0),MATCH($I98,Calendario!$D$2:$H$2,0)),""),IF($K98=3,IF(AND((BF98=""),(BG98="")),INDEX(Calendario!$D$3:$H$55,MATCH(BH$4,Calendario!$A$3:$A$55,0),MATCH($I98,Calendario!$D$2:$H$2,0)),""),IF($K98=4,IF(AND((BE98=""),(BF98=""),(BG98="")),INDEX(Calendario!$D$3:$H$55,MATCH(BH$4,Calendario!$A$3:$A$55,0),MATCH($I98,Calendario!$D$2:$H$2,0)),""))))))))</f>
        <v/>
      </c>
      <c r="BI98" s="108" t="str">
        <f>IF(ISBLANK($I98),"",IF(OR(EXACT(($I98),PROPER(TEXT(BI97,"dddd"))),(EXACT(($I98),PROPER(TEXT(BI96,"dddd"))))),"",IF(EXACT(($I98),(PROPER(TEXT(BI$3,"dddd")))),"",IF($K98=1,INDEX(Calendario!$D$3:$H$55,MATCH(BI$4,Calendario!$A$3:$A$55,0),MATCH($I98,Calendario!$D$2:$H$2,0)),IF($K98=2,IF(BH98="",INDEX(Calendario!$D$3:$H$55,MATCH(BI$4,Calendario!$A$3:$A$55,0),MATCH($I98,Calendario!$D$2:$H$2,0)),""),IF($K98=3,IF(AND((BG98=""),(BH98="")),INDEX(Calendario!$D$3:$H$55,MATCH(BI$4,Calendario!$A$3:$A$55,0),MATCH($I98,Calendario!$D$2:$H$2,0)),""),IF($K98=4,IF(AND((BF98=""),(BG98=""),(BH98="")),INDEX(Calendario!$D$3:$H$55,MATCH(BI$4,Calendario!$A$3:$A$55,0),MATCH($I98,Calendario!$D$2:$H$2,0)),""))))))))</f>
        <v/>
      </c>
      <c r="BJ98" s="108" t="str">
        <f>IF(ISBLANK($I98),"",IF(OR(EXACT(($I98),PROPER(TEXT(BJ97,"dddd"))),(EXACT(($I98),PROPER(TEXT(BJ96,"dddd"))))),"",IF(EXACT(($I98),(PROPER(TEXT(BJ$3,"dddd")))),"",IF($K98=1,INDEX(Calendario!$D$3:$H$55,MATCH(BJ$4,Calendario!$A$3:$A$55,0),MATCH($I98,Calendario!$D$2:$H$2,0)),IF($K98=2,IF(BI98="",INDEX(Calendario!$D$3:$H$55,MATCH(BJ$4,Calendario!$A$3:$A$55,0),MATCH($I98,Calendario!$D$2:$H$2,0)),""),IF($K98=3,IF(AND((BH98=""),(BI98="")),INDEX(Calendario!$D$3:$H$55,MATCH(BJ$4,Calendario!$A$3:$A$55,0),MATCH($I98,Calendario!$D$2:$H$2,0)),""),IF($K98=4,IF(AND((BG98=""),(BH98=""),(BI98="")),INDEX(Calendario!$D$3:$H$55,MATCH(BJ$4,Calendario!$A$3:$A$55,0),MATCH($I98,Calendario!$D$2:$H$2,0)),""))))))))</f>
        <v/>
      </c>
      <c r="BK98" s="108" t="str">
        <f>IF(ISBLANK($I98),"",IF(OR(EXACT(($I98),PROPER(TEXT(BK97,"dddd"))),(EXACT(($I98),PROPER(TEXT(BK96,"dddd"))))),"",IF(EXACT(($I98),(PROPER(TEXT(BK$3,"dddd")))),"",IF($K98=1,INDEX(Calendario!$D$3:$H$55,MATCH(BK$4,Calendario!$A$3:$A$55,0),MATCH($I98,Calendario!$D$2:$H$2,0)),IF($K98=2,IF(BJ98="",INDEX(Calendario!$D$3:$H$55,MATCH(BK$4,Calendario!$A$3:$A$55,0),MATCH($I98,Calendario!$D$2:$H$2,0)),""),IF($K98=3,IF(AND((BI98=""),(BJ98="")),INDEX(Calendario!$D$3:$H$55,MATCH(BK$4,Calendario!$A$3:$A$55,0),MATCH($I98,Calendario!$D$2:$H$2,0)),""),IF($K98=4,IF(AND((BH98=""),(BI98=""),(BJ98="")),INDEX(Calendario!$D$3:$H$55,MATCH(BK$4,Calendario!$A$3:$A$55,0),MATCH($I98,Calendario!$D$2:$H$2,0)),""))))))))</f>
        <v/>
      </c>
      <c r="BL98" s="108" t="str">
        <f>IF(ISBLANK($I98),"",IF(OR(EXACT(($I98),PROPER(TEXT(BL97,"dddd"))),(EXACT(($I98),PROPER(TEXT(BL96,"dddd"))))),"",IF(EXACT(($I98),(PROPER(TEXT(BL$3,"dddd")))),"",IF($K98=1,INDEX(Calendario!$D$3:$H$55,MATCH(BL$4,Calendario!$A$3:$A$55,0),MATCH($I98,Calendario!$D$2:$H$2,0)),IF($K98=2,IF(BK98="",INDEX(Calendario!$D$3:$H$55,MATCH(BL$4,Calendario!$A$3:$A$55,0),MATCH($I98,Calendario!$D$2:$H$2,0)),""),IF($K98=3,IF(AND((BJ98=""),(BK98="")),INDEX(Calendario!$D$3:$H$55,MATCH(BL$4,Calendario!$A$3:$A$55,0),MATCH($I98,Calendario!$D$2:$H$2,0)),""),IF($K98=4,IF(AND((BI98=""),(BJ98=""),(BK98="")),INDEX(Calendario!$D$3:$H$55,MATCH(BL$4,Calendario!$A$3:$A$55,0),MATCH($I98,Calendario!$D$2:$H$2,0)),""))))))))</f>
        <v/>
      </c>
      <c r="BM98" s="108" t="str">
        <f>IF(ISBLANK($I98),"",IF(OR(EXACT(($I98),PROPER(TEXT(BM97,"dddd"))),(EXACT(($I98),PROPER(TEXT(BM96,"dddd"))))),"",IF(EXACT(($I98),(PROPER(TEXT(BM$3,"dddd")))),"",IF($K98=1,INDEX(Calendario!$D$3:$H$55,MATCH(BM$4,Calendario!$A$3:$A$55,0),MATCH($I98,Calendario!$D$2:$H$2,0)),IF($K98=2,IF(BL98="",INDEX(Calendario!$D$3:$H$55,MATCH(BM$4,Calendario!$A$3:$A$55,0),MATCH($I98,Calendario!$D$2:$H$2,0)),""),IF($K98=3,IF(AND((BK98=""),(BL98="")),INDEX(Calendario!$D$3:$H$55,MATCH(BM$4,Calendario!$A$3:$A$55,0),MATCH($I98,Calendario!$D$2:$H$2,0)),""),IF($K98=4,IF(AND((BJ98=""),(BK98=""),(BL98="")),INDEX(Calendario!$D$3:$H$55,MATCH(BM$4,Calendario!$A$3:$A$55,0),MATCH($I98,Calendario!$D$2:$H$2,0)),""))))))))</f>
        <v/>
      </c>
    </row>
    <row r="99" spans="1:67" s="88" customFormat="1" ht="26.25" customHeight="1" x14ac:dyDescent="0.25">
      <c r="A99" s="178" t="str">
        <f>IF(G99="","",IF(A97="",IF(A96="",IF(A95="",A94+1,A95+1),A96+1),A97+1))</f>
        <v/>
      </c>
      <c r="B99" s="176" t="s">
        <v>1282</v>
      </c>
      <c r="C99" s="176" t="s">
        <v>1594</v>
      </c>
      <c r="D99" s="177" t="str">
        <f>IF(ISNA(VLOOKUP(C99,TSeccBS!$D:$H,5,FALSE)),"",VLOOKUP(C99,TSeccBS!$D:$H,5,FALSE))</f>
        <v>IBAGUE</v>
      </c>
      <c r="E99" s="176" t="s">
        <v>44</v>
      </c>
      <c r="F99" s="176" t="s">
        <v>1214</v>
      </c>
      <c r="G99" s="177" t="str">
        <f>IF(ISNA(VLOOKUP(F99,Tmunic!$C$2:$D$1160,2,FALSE)),"",VLOOKUP(F99,Tmunic!$C$2:$D$1160,2,FALSE))</f>
        <v/>
      </c>
      <c r="H99" s="184" t="str">
        <f>IF(ISNA(VLOOKUP(G99,TDirReg!$F$1:$H$184,3,0)),"",VLOOKUP(G99,TDirReg!$F$1:$H$184,3,0))</f>
        <v/>
      </c>
      <c r="I99" s="196" t="s">
        <v>129</v>
      </c>
      <c r="J99" s="195" t="s">
        <v>1735</v>
      </c>
      <c r="K99" s="197">
        <v>1</v>
      </c>
      <c r="L99" s="202" t="str">
        <f t="shared" si="8"/>
        <v/>
      </c>
      <c r="M99" s="107" t="str">
        <f>IF(ISBLANK($I99),"",IF(EXACT(($I99),(PROPER(TEXT(M$3,"dddd")))),"",IF(EXACT(M$4,$J99),IF($K99=1,INDEX(Calendario!$D$3:$H$55,MATCH(M$4,Calendario!$A$3:$A$55,0),MATCH($I99,Calendario!$D$2:$H$2,0)),INDEX(Calendario!$D$3:$H$55,MATCH($J99,Calendario!$A$3:$A$55,0),MATCH($I99,Calendario!$D$2:$H$2,0))),"")))</f>
        <v/>
      </c>
      <c r="N99" s="107">
        <f>IF(ISBLANK($I99),"",IF(OR(EXACT(($I99),PROPER(TEXT(N97,"dddd"))),(EXACT(($I99),PROPER(TEXT(N98,"dddd"))))),"",IF(EXACT(($I99),(PROPER(TEXT(N$3,"dddd")))),"",IF(EXACT(N$4,$J99),IF(M99="",IF(OR(($K99=4),($K99=3),($K99=2),($K99=1)),INDEX(Calendario!$D$3:$H$55,MATCH(N$4,Calendario!$A$3:$A$55,0),MATCH($I99,Calendario!$D$2:$H$2,0)),"")),IF($K99=1,IF(AND(M99="",EXACT((N$4),(CONCATENATE(Calendario!$A$1," ",(MID($J99,8,2))+1)))),INDEX(Calendario!$D$3:$H$55,MATCH(N$4,Calendario!$A$3:$A$55,0),MATCH($I99,Calendario!$D$2:$H$2,0)),IF(M99="","",INDEX(Calendario!$D$3:$H$55,MATCH(N$4,Calendario!$A$3:$A$55,0),MATCH($I99,Calendario!$D$2:$H$2,0)))),IF($K99=2,IF(M99="",IF(EXACT($K99,N$4),INDEX(Calendario!$D$3:$H$55,MATCH(N$4,Calendario!$A$3:$A$55,0),MATCH($I99,Calendario!$D$2:$H$2,0)),""),""),IF($K99=3,IF((M99=""),IF(EXACT($K99,N$4),INDEX(Calendario!$D$3:$H$55,MATCH(N$4,Calendario!$A$3:$A$55,0),MATCH($I99,Calendario!$D$2:$H$2,0)),""),""),IF($K99=4,IF((M99=""),IF(EXACT($K99,N$4),INDEX(Calendario!$D$3:$H$55,MATCH(N$4,Calendario!$A$3:$A$55,0),MATCH($I99,Calendario!$D$2:$H$2,0)),""),""),1))))))))</f>
        <v>44568</v>
      </c>
      <c r="O99" s="107">
        <f>IF(ISBLANK($I99),"",IF(EXACT(($I99),(PROPER(TEXT(O$3,"dddd")))),"",IF(OR(EXACT(($I99),PROPER(TEXT(O97,"dddd"))),(EXACT(($I99),PROPER(TEXT(O98,"dddd"))))),"",IF(EXACT(O$4,$J99),IF(N99="",IF(OR(($K99=4),($K99=3),($K99=2),($K99=1)),INDEX(Calendario!$D$3:$H$55,MATCH(O$4,Calendario!$A$3:$A$55,0),MATCH($I99,Calendario!$D$2:$H$2,0)),"")),IF($K99=1,IF(AND(M99="",EXACT((O$4),(CONCATENATE(Calendario!$A$1," ",(MID($J99,8,2))+1)))),INDEX(Calendario!$D$3:$H$55,MATCH(O$4,Calendario!$A$3:$A$55,0),MATCH($I99,Calendario!$D$2:$H$2,0)),IF(N99="",IF(EXACT(($I99),(PROPER(TEXT(N$3,"dddd")))),INDEX(Calendario!$D$3:$H$55,MATCH(O$4,Calendario!$A$3:$A$55,0),MATCH($I99,Calendario!$D$2:$H$2,0)),""),INDEX(Calendario!$D$3:$H$55,MATCH(O$4,Calendario!$A$3:$A$55,0),MATCH($I99,Calendario!$D$2:$H$2,0)))),IF(EXACT($M$4,"Semana 1"),IF($K99=2,IF(N99="",IF(OR(($J99="Semana 1"),($J99="Semana 2"),($J99="Semana 3")),INDEX(Calendario!$D$3:$H$55,MATCH(O$4,Calendario!$A$3:$A$55,0),MATCH($I99,Calendario!$D$2:$H$2,0)),""),""),IF($K99=3,IF(AND((M99=""),(N99="")),IF(OR(($J99="Semana 1"),($J99="Semana 2"),($J99="Semana 3")),INDEX(Calendario!$D$3:$H$55,MATCH(O$4,Calendario!$A$3:$A$55,0),MATCH($I99,Calendario!$D$2:$H$2,0)),""),""),IF($K99=4,IF(AND((M99=""),(N99="")),IF(OR(($J99="Semana 1"),($J99="Semana 2"),($J99="Semana 3")),INDEX(Calendario!$D$3:$H$55,MATCH(O$4,Calendario!$A$3:$A$55,0),MATCH($I99,Calendario!$D$2:$H$2,0)),""),"")))),IF($K99=2,IF(N99="",IF(OR(($J99="Semana 1"),($J99="Semana 2")),INDEX(Calendario!$D$3:$H$55,MATCH(O$4,Calendario!$A$3:$A$55,0),MATCH($I99,Calendario!$D$2:$H$2,0)),""),""),IF($K99=3,IF(AND((M99=""),(N99="")),IF(OR(($J99="Semana 1"),($J99="Semana 2")),INDEX(Calendario!$D$3:$H$55,MATCH(O$4,Calendario!$A$3:$A$55,0),MATCH($I99,Calendario!$D$2:$H$2,0)),""),""),IF($K99=4,IF(AND((M99=""),(N99="")),IF(OR(($J99="Semana 1"),($J99="Semana 2")),INDEX(Calendario!$D$3:$H$55,MATCH(O$4,Calendario!$A$3:$A$55,0),MATCH($I99,Calendario!$D$2:$H$2,0)),""),""))))))))))</f>
        <v>44575</v>
      </c>
      <c r="P99" s="107">
        <f>IF(ISBLANK($I99),"",IF(EXACT(($I99),(PROPER(TEXT(P$3,"dddd")))),"",IF(OR(EXACT(($I99),PROPER(TEXT(P97,"dddd"))),(EXACT(($I99),PROPER(TEXT(P98,"dddd"))))),"",IF(EXACT(P$4,$J99),IF(O99="",IF(OR(($K99=4),($K99=3),($K99=2),($K99=1)),INDEX(Calendario!$D$3:$H$55,MATCH(P$4,Calendario!$A$3:$A$55,0),MATCH($I99,Calendario!$D$2:$H$2,0)),"")),IF($K99=1,IF(AND(M99="",EXACT((P$4),(CONCATENATE(Calendario!$A$1," ",(MID($J99,8,2))+1)))),INDEX(Calendario!$D$3:$H$55,MATCH(P$4,Calendario!$A$3:$A$55,0),MATCH($I99,Calendario!$D$2:$H$2,0)),IF(O99="",IF(EXACT(($I99),(PROPER(TEXT(O$3,"dddd")))),INDEX(Calendario!$D$3:$H$55,MATCH(P$4,Calendario!$A$3:$A$55,0),MATCH($I99,Calendario!$D$2:$H$2,0)),""),INDEX(Calendario!$D$3:$H$55,MATCH(P$4,Calendario!$A$3:$A$55,0),MATCH($I99,Calendario!$D$2:$H$2,0)))),IF(EXACT($M$4,"Semana 1"),IF($K99=2,IF(O99="",IF(OR(($J99="Semana 1"),($J99="Semana 2"),($J99="Semana 3"),($J99="Semana 4")),INDEX(Calendario!$D$3:$H$55,MATCH(P$4,Calendario!$A$3:$A$55,0),MATCH($I99,Calendario!$D$2:$H$2,0)),""),""),IF($K99=3,IF(AND((N99=""),(O99="")),IF(OR(($J99="Semana 1"),($J99="Semana 2"),($J99="Semana 3"),($J99="Semana 4")),INDEX(Calendario!$D$3:$H$55,MATCH(P$4,Calendario!$A$3:$A$55,0),MATCH($I99,Calendario!$D$2:$H$2,0)),""),""),IF($K99=4,IF(AND((M99=""),(N99=""),(O99="")),IF(OR(($J99="Semana 1"),($J99="Semana 2"),($J99="Semana 3"),($J99="Semana 4")),INDEX(Calendario!$D$3:$H$55,MATCH(P$4,Calendario!$A$3:$A$55,0),MATCH($I99,Calendario!$D$2:$H$2,0)),""),"")))),IF($K99=2,IF(O99="",IF(OR(($J99="Semana 1"),($J99="Semana 2"),($J99="Semana 3")),INDEX(Calendario!$D$3:$H$55,MATCH(P$4,Calendario!$A$3:$A$55,0),MATCH($I99,Calendario!$D$2:$H$2,0)),""),""),IF($K99=3,IF(AND((N99=""),(O99="")),IF(OR(($J99="Semana 1"),($J99="Semana 2"),($J99="Semana 3")),INDEX(Calendario!$D$3:$H$55,MATCH(P$4,Calendario!$A$3:$A$55,0),MATCH($I99,Calendario!$D$2:$H$2,0)),""),""),IF($K99=4,IF(AND((M99=""),(N99=""),(O99="")),IF(OR(($J99="Semana 1"),($J99="Semana 2"),($J99="Semana 3")),INDEX(Calendario!$D$3:$H$55,MATCH(P$4,Calendario!$A$3:$A$55,0),MATCH($I99,Calendario!$D$2:$H$2,0)),""),""))))))))))</f>
        <v>44582</v>
      </c>
      <c r="Q99" s="107">
        <f>IF(ISBLANK($I99),"",IF(EXACT(($I99),(PROPER(TEXT(Q$3,"dddd")))),"",IF(OR(EXACT(($I99),PROPER(TEXT(Q97,"dddd"))),(EXACT(($I99),PROPER(TEXT(Q98,"dddd"))))),"",IF(EXACT(Q$4,$J99),IF(P99="",IF(OR(($K99=4),($K99=3),($K99=2),($K99=1)),INDEX(Calendario!$D$3:$H$55,MATCH(Q$4,Calendario!$A$3:$A$55,0),MATCH($I99,Calendario!$D$2:$H$2,0)),"")),IF($K99=1,IF(AND(M99="",EXACT((Q$4),(CONCATENATE(Calendario!$A$1," ",(MID($J99,8,2))+1)))),INDEX(Calendario!$D$3:$H$55,MATCH(Q$4,Calendario!$A$3:$A$55,0),MATCH($I99,Calendario!$D$2:$H$2,0)),IF(P99="","",INDEX(Calendario!$D$3:$H$55,MATCH(Q$4,Calendario!$A$3:$A$55,0),MATCH($I99,Calendario!$D$2:$H$2,0)))),IF(EXACT($M$4,"Semana 1"),IF($K99=2,IF(P99="",IF(OR(($J99="Semana 1"),($J99="Semana 2"),($J99="Semana 3"),($J99="Semana 4"),($J99="Semana 5")),INDEX(Calendario!$D$3:$H$55,MATCH(Q$4,Calendario!$A$3:$A$55,0),MATCH($I99,Calendario!$D$2:$H$2,0)),""),""),IF($K99=3,IF(AND((O99=""),(P99="")),IF(OR(($J99="Semana 1"),($J99="Semana 2"),($J99="Semana 3"),($J99="Semana 4"),($J99="Semana 5")),INDEX(Calendario!$D$3:$H$55,MATCH(Q$4,Calendario!$A$3:$A$55,0),MATCH($I99,Calendario!$D$2:$H$2,0)),""),""),IF($K99=4,IF(AND((N99=""),(O99=""),(P99="")),IF(OR(($J99="Semana 1"),($J99="Semana 2"),($J99="Semana 3"),($J99="Semana 4"),($J99="Semana 5")),INDEX(Calendario!$D$3:$H$55,MATCH(Q$4,Calendario!$A$3:$A$55,0),MATCH($I99,Calendario!$D$2:$H$2,0)),""),"")))),IF($K99=2,IF(P99="",IF(OR(($J99="Semana 1"),($J99="Semana 2"),($J99="Semana 3"),($J99="Semana 4")),INDEX(Calendario!$D$3:$H$55,MATCH(Q$4,Calendario!$A$3:$A$55,0),MATCH($I99,Calendario!$D$2:$H$2,0)),""),""),IF($K99=3,IF(AND((O99=""),(P99="")),IF(OR(($J99="Semana 1"),($J99="Semana 2"),($J99="Semana 3"),($J99="Semana 4")),INDEX(Calendario!$D$3:$H$55,MATCH(Q$4,Calendario!$A$3:$A$55,0),MATCH($I99,Calendario!$D$2:$H$2,0)),""),""),IF($K99=4,IF(AND((N99=""),(O99=""),(P99="")),IF(OR(($J99="Semana 1"),($J99="Semana 2"),($J99="Semana 3"),($J99="Semana 4")),INDEX(Calendario!$D$3:$H$55,MATCH(Q$4,Calendario!$A$3:$A$55,0),MATCH($I99,Calendario!$D$2:$H$2,0)),""),""))))))))))</f>
        <v>44589</v>
      </c>
      <c r="R99" s="108">
        <f>IF(ISBLANK($I99),"",IF(EXACT(($I99),(PROPER(TEXT(R$3,"dddd")))),"",IF(OR(EXACT(($I99),PROPER(TEXT(R97,"dddd"))),(EXACT(($I99),PROPER(TEXT(R98,"dddd"))))),"",IF(EXACT(R$4,$J99),IF(Q99="",IF(OR(($K99=4),($K99=3),($K99=2),($K99=1)),INDEX(Calendario!$D$3:$H$55,MATCH(R$4,Calendario!$A$3:$A$55,0),MATCH($I99,Calendario!$D$2:$H$2,0)),"")),IF($K99=1,IF(AND(N99="",EXACT((R$4),(CONCATENATE(Calendario!$A$1," ",(MID($J99,8,2))+1)))),INDEX(Calendario!$D$3:$H$55,MATCH(R$4,Calendario!$A$3:$A$55,0),MATCH($I99,Calendario!$D$2:$H$2,0)),IF(Q99="","",INDEX(Calendario!$D$3:$H$55,MATCH(R$4,Calendario!$A$3:$A$55,0),MATCH($I99,Calendario!$D$2:$H$2,0)))),IF(EXACT($M$4,"Semana 1"),IF($K99=2,IF(Q99="",IF(OR(($J99="Semana 1"),($J99="Semana 2"),($J99="Semana 3"),($J99="Semana 4"),($J99="Semana 5"),($J99="Semana 6")),INDEX(Calendario!$D$3:$H$55,MATCH(R$4,Calendario!$A$3:$A$55,0),MATCH($I99,Calendario!$D$2:$H$2,0)),""),""),IF($K99=3,IF(AND((P99=""),(Q99="")),IF(OR(($J99="Semana 1"),($J99="Semana 2"),($J99="Semana 3"),($J99="Semana 4"),($J99="Semana 5"),($J99="Semana 6")),INDEX(Calendario!$D$3:$H$55,MATCH(R$4,Calendario!$A$3:$A$55,0),MATCH($I99,Calendario!$D$2:$H$2,0)),""),""),IF($K99=4,IF(AND((O99=""),(P99=""),(Q99="")),IF(OR(($J99="Semana 1"),($J99="Semana 2"),($J99="Semana 3"),($J99="Semana 4"),($J99="Semana 5"),($J99="Semana 6")),INDEX(Calendario!$D$3:$H$55,MATCH(R$4,Calendario!$A$3:$A$55,0),MATCH($I99,Calendario!$D$2:$H$2,0)),""),"")))),IF($K99=2,IF(Q99="",IF(OR(($J99="Semana 1"),($J99="Semana 2"),($J99="Semana 3"),($J99="Semana 4"),($J99="Semana 5")),INDEX(Calendario!$D$3:$H$55,MATCH(R$4,Calendario!$A$3:$A$55,0),MATCH($I99,Calendario!$D$2:$H$2,0)),""),""),IF($K99=3,IF(AND((P99=""),(Q99="")),IF(OR(($J99="Semana 1"),($J99="Semana 2"),($J99="Semana 3"),($J99="Semana 4"),($J99="Semana 5")),INDEX(Calendario!$D$3:$H$55,MATCH(R$4,Calendario!$A$3:$A$55,0),MATCH($I99,Calendario!$D$2:$H$2,0)),""),""),IF($K99=4,IF(AND((O99=""),(P99=""),(Q99="")),IF(OR(($J99="Semana 1"),($J99="Semana 2"),($J99="Semana 3"),($J99="Semana 4"),($J99="Semana 5")),INDEX(Calendario!$D$3:$H$55,MATCH(R$4,Calendario!$A$3:$A$55,0),MATCH($I99,Calendario!$D$2:$H$2,0)),""),""))))))))))</f>
        <v>44596</v>
      </c>
      <c r="S99" s="108">
        <f>IF(ISBLANK($I99),"",IF(EXACT(($I99),(PROPER(TEXT(S$3,"dddd")))),"",IF(OR(EXACT(($I99),PROPER(TEXT(S97,"dddd"))),(EXACT(($I99),PROPER(TEXT(S98,"dddd"))))),"",IF(EXACT(S$4,$J99),IF(R99="",IF(OR(($K99=4),($K99=3),($K99=2),($K99=1)),INDEX(Calendario!$D$3:$H$55,MATCH(S$4,Calendario!$A$3:$A$55,0),MATCH($I99,Calendario!$D$2:$H$2,0)),"")),IF($K99=1,IF(AND(O99="",EXACT((S$4),(CONCATENATE(Calendario!$A$1," ",(MID($J99,8,2))+1)))),INDEX(Calendario!$D$3:$H$55,MATCH(S$4,Calendario!$A$3:$A$55,0),MATCH($I99,Calendario!$D$2:$H$2,0)),IF(R99="",IF(EXACT(($I99),(PROPER(TEXT(R$3,"dddd")))),INDEX(Calendario!$D$3:$H$55,MATCH(S$4,Calendario!$A$3:$A$55,0),MATCH($I99,Calendario!$D$2:$H$2,0)),""),INDEX(Calendario!$D$3:$H$55,MATCH(S$4,Calendario!$A$3:$A$55,0),MATCH($I99,Calendario!$D$2:$H$2,0)))),IF(EXACT($M$4,"Semana 1"),IF($K99=2,IF(R99="",IF(OR(($J99="Semana 1"),($J99="Semana 2"),($J99="Semana 3"),($J99="Semana 4"),($J99="Semana 5"),($J99="Semana 6"),($J99="Semana 7")),INDEX(Calendario!$D$3:$H$55,MATCH(S$4,Calendario!$A$3:$A$55,0),MATCH($I99,Calendario!$D$2:$H$2,0)),""),""),IF($K99=3,IF(AND((Q99=""),(R99="")),IF(OR(($J99="Semana 1"),($J99="Semana 2"),($J99="Semana 3"),($J99="Semana 4"),($J99="Semana 5"),($J99="Semana 6"),($J99="Semana 7")),INDEX(Calendario!$D$3:$H$55,MATCH(S$4,Calendario!$A$3:$A$55,0),MATCH($I99,Calendario!$D$2:$H$2,0)),""),""),IF($K99=4,IF(AND((P99=""),(Q99=""),(R99="")),IF(OR(($J99="Semana 1"),($J99="Semana 2"),($J99="Semana 3"),($J99="Semana 4"),($J99="Semana 5"),($J99="Semana 6"),($J99="Semana 7")),INDEX(Calendario!$D$3:$H$55,MATCH(S$4,Calendario!$A$3:$A$55,0),MATCH($I99,Calendario!$D$2:$H$2,0)),""),"")))),IF($K99=2,IF(R99="",IF(OR(($J99="Semana 1"),($J99="Semana 2"),($J99="Semana 3"),($J99="Semana 4"),($J99="Semana 5"),($J99="Semana 6")),INDEX(Calendario!$D$3:$H$55,MATCH(S$4,Calendario!$A$3:$A$55,0),MATCH($I99,Calendario!$D$2:$H$2,0)),""),""),IF($K99=3,IF(AND((Q99=""),(R99="")),IF(OR(($J99="Semana 1"),($J99="Semana 2"),($J99="Semana 3"),($J99="Semana 4"),($J99="Semana 5"),($J99="Semana 6")),INDEX(Calendario!$D$3:$H$55,MATCH(S$4,Calendario!$A$3:$A$55,0),MATCH($I99,Calendario!$D$2:$H$2,0)),""),""),IF($K99=4,IF(AND((P99=""),(Q99=""),(R99="")),IF(OR(($J99="Semana 1"),($J99="Semana 2"),($J99="Semana 3"),($J99="Semana 4"),($J99="Semana 5"),($J99="Semana 6")),INDEX(Calendario!$D$3:$H$55,MATCH(S$4,Calendario!$A$3:$A$55,0),MATCH($I99,Calendario!$D$2:$H$2,0)),""),""))))))))))</f>
        <v>44603</v>
      </c>
      <c r="T99" s="108">
        <f>IF(ISBLANK($I99),"",IF(EXACT(($I99),(PROPER(TEXT(T$3,"dddd")))),"",IF(OR(EXACT(($I99),PROPER(TEXT(T97,"dddd"))),(EXACT(($I99),PROPER(TEXT(T98,"dddd"))))),"",IF(EXACT(T$4,$J99),IF(S99="",IF(OR(($K99=4),($K99=3),($K99=2),($K99=1)),INDEX(Calendario!$D$3:$H$55,MATCH(T$4,Calendario!$A$3:$A$55,0),MATCH($I99,Calendario!$D$2:$H$2,0)),"")),IF($K99=1,IF(AND(P99="",EXACT((T$4),(CONCATENATE(Calendario!$A$1," ",(MID($J99,8,2))+1)))),INDEX(Calendario!$D$3:$H$55,MATCH(T$4,Calendario!$A$3:$A$55,0),MATCH($I99,Calendario!$D$2:$H$2,0)),IF(S99="",IF(EXACT(($I99),(PROPER(TEXT(S$3,"dddd")))),INDEX(Calendario!$D$3:$H$55,MATCH(T$4,Calendario!$A$3:$A$55,0),MATCH($I99,Calendario!$D$2:$H$2,0)),""),INDEX(Calendario!$D$3:$H$55,MATCH(T$4,Calendario!$A$3:$A$55,0),MATCH($I99,Calendario!$D$2:$H$2,0)))),IF(EXACT($M$4,"Semana 1"),IF($K99=2,IF(S99="",IF(OR(($J99="Semana 1"),($J99="Semana 2"),($J99="Semana 3"),($J99="Semana 4"),($J99="Semana 5"),($J99="Semana 6"),($J99="Semana 7"),($J99="Semana 8")),INDEX(Calendario!$D$3:$H$55,MATCH(T$4,Calendario!$A$3:$A$55,0),MATCH($I99,Calendario!$D$2:$H$2,0)),""),""),IF($K99=3,IF(AND((R99=""),(S99="")),IF(OR(($J99="Semana 1"),($J99="Semana 2"),($J99="Semana 3"),($J99="Semana 4"),($J99="Semana 5"),($J99="Semana 6"),($J99="Semana 7"),($J99="Semana 8")),INDEX(Calendario!$D$3:$H$55,MATCH(T$4,Calendario!$A$3:$A$55,0),MATCH($I99,Calendario!$D$2:$H$2,0)),""),""),IF($K99=4,IF(AND((Q99=""),(R99=""),(S99="")),IF(OR(($J99="Semana 1"),($J99="Semana 2"),($J99="Semana 3"),($J99="Semana 4"),($J99="Semana 5"),($J99="Semana 6"),($J99="Semana 7"),($J99="Semana 8")),INDEX(Calendario!$D$3:$H$55,MATCH(T$4,Calendario!$A$3:$A$55,0),MATCH($I99,Calendario!$D$2:$H$2,0)),""),"")))),IF($K99=2,IF(S99="",IF(OR(($J99="Semana 1"),($J99="Semana 2"),($J99="Semana 3"),($J99="Semana 4"),($J99="Semana 5"),($J99="Semana 6"),($J99="Semana 7")),INDEX(Calendario!$D$3:$H$55,MATCH(T$4,Calendario!$A$3:$A$55,0),MATCH($I99,Calendario!$D$2:$H$2,0)),""),""),IF($K99=3,IF(AND((R99=""),(S99="")),IF(OR(($J99="Semana 1"),($J99="Semana 2"),($J99="Semana 3"),($J99="Semana 4"),($J99="Semana 5"),($J99="Semana 6"),($J99="Semana 7")),INDEX(Calendario!$D$3:$H$55,MATCH(T$4,Calendario!$A$3:$A$55,0),MATCH($I99,Calendario!$D$2:$H$2,0)),""),""),IF($K99=4,IF(AND((Q99=""),(R99=""),(S99="")),IF(OR(($J99="Semana 1"),($J99="Semana 2"),($J99="Semana 3"),($J99="Semana 4"),($J99="Semana 5"),($J99="Semana 6"),($J99="Semana 7")),INDEX(Calendario!$D$3:$H$55,MATCH(T$4,Calendario!$A$3:$A$55,0),MATCH($I99,Calendario!$D$2:$H$2,0)),""),""))))))))))</f>
        <v>44610</v>
      </c>
      <c r="U99" s="108">
        <f>IF(ISBLANK($I99),"",IF(OR(EXACT(($I99),PROPER(TEXT(U98,"dddd"))),(EXACT(($I99),PROPER(TEXT(U97,"dddd"))))),"",IF(EXACT(($I99),(PROPER(TEXT(U$3,"dddd")))),"",IF($K99=1,INDEX(Calendario!$D$3:$H$55,MATCH(U$4,Calendario!$A$3:$A$55,0),MATCH($I99,Calendario!$D$2:$H$2,0)),IF($K99=2,IF(T99="",INDEX(Calendario!$D$3:$H$55,MATCH(U$4,Calendario!$A$3:$A$55,0),MATCH($I99,Calendario!$D$2:$H$2,0)),""),IF($K99=3,IF(AND((S99=""),(T99="")),INDEX(Calendario!$D$3:$H$55,MATCH(U$4,Calendario!$A$3:$A$55,0),MATCH($I99,Calendario!$D$2:$H$2,0)),""),IF($K99=4,IF(AND((R99=""),(S99=""),(T99="")),INDEX(Calendario!$D$3:$H$55,MATCH(U$4,Calendario!$A$3:$A$55,0),MATCH($I99,Calendario!$D$2:$H$2,0)),""))))))))</f>
        <v>44617</v>
      </c>
      <c r="V99" s="107">
        <f>IF(ISBLANK($I99),"",IF(OR(EXACT(($I99),PROPER(TEXT(V98,"dddd"))),(EXACT(($I99),PROPER(TEXT(V97,"dddd"))))),"",IF(EXACT(($I99),(PROPER(TEXT(V$3,"dddd")))),"",IF($K99=1,INDEX(Calendario!$D$3:$H$55,MATCH(V$4,Calendario!$A$3:$A$55,0),MATCH($I99,Calendario!$D$2:$H$2,0)),IF($K99=2,IF(U99="",INDEX(Calendario!$D$3:$H$55,MATCH(V$4,Calendario!$A$3:$A$55,0),MATCH($I99,Calendario!$D$2:$H$2,0)),""),IF($K99=3,IF(AND((T99=""),(U99="")),INDEX(Calendario!$D$3:$H$55,MATCH(V$4,Calendario!$A$3:$A$55,0),MATCH($I99,Calendario!$D$2:$H$2,0)),""),IF($K99=4,IF(AND((S99=""),(T99=""),(U99="")),INDEX(Calendario!$D$3:$H$55,MATCH(V$4,Calendario!$A$3:$A$55,0),MATCH($I99,Calendario!$D$2:$H$2,0)),""))))))))</f>
        <v>44624</v>
      </c>
      <c r="W99" s="107">
        <f>IF(ISBLANK($I99),"",IF(OR(EXACT(($I99),PROPER(TEXT(W98,"dddd"))),(EXACT(($I99),PROPER(TEXT(W97,"dddd"))))),"",IF(EXACT(($I99),(PROPER(TEXT(W$3,"dddd")))),"",IF($K99=1,INDEX(Calendario!$D$3:$H$55,MATCH(W$4,Calendario!$A$3:$A$55,0),MATCH($I99,Calendario!$D$2:$H$2,0)),IF($K99=2,IF(V99="",INDEX(Calendario!$D$3:$H$55,MATCH(W$4,Calendario!$A$3:$A$55,0),MATCH($I99,Calendario!$D$2:$H$2,0)),""),IF($K99=3,IF(AND((U99=""),(V99="")),INDEX(Calendario!$D$3:$H$55,MATCH(W$4,Calendario!$A$3:$A$55,0),MATCH($I99,Calendario!$D$2:$H$2,0)),""),IF($K99=4,IF(AND((T99=""),(U99=""),(V99="")),INDEX(Calendario!$D$3:$H$55,MATCH(W$4,Calendario!$A$3:$A$55,0),MATCH($I99,Calendario!$D$2:$H$2,0)),""))))))))</f>
        <v>44631</v>
      </c>
      <c r="X99" s="107">
        <f>IF(ISBLANK($I99),"",IF(OR(EXACT(($I99),PROPER(TEXT(X98,"dddd"))),(EXACT(($I99),PROPER(TEXT(X97,"dddd"))))),"",IF(EXACT(($I99),(PROPER(TEXT(X$3,"dddd")))),"",IF($K99=1,INDEX(Calendario!$D$3:$H$55,MATCH(X$4,Calendario!$A$3:$A$55,0),MATCH($I99,Calendario!$D$2:$H$2,0)),IF($K99=2,IF(W99="",INDEX(Calendario!$D$3:$H$55,MATCH(X$4,Calendario!$A$3:$A$55,0),MATCH($I99,Calendario!$D$2:$H$2,0)),""),IF($K99=3,IF(AND((V99=""),(W99="")),INDEX(Calendario!$D$3:$H$55,MATCH(X$4,Calendario!$A$3:$A$55,0),MATCH($I99,Calendario!$D$2:$H$2,0)),""),IF($K99=4,IF(AND((U99=""),(V99=""),(W99="")),INDEX(Calendario!$D$3:$H$55,MATCH(X$4,Calendario!$A$3:$A$55,0),MATCH($I99,Calendario!$D$2:$H$2,0)),""))))))))</f>
        <v>44638</v>
      </c>
      <c r="Y99" s="107">
        <f>IF(ISBLANK($I99),"",IF(OR(EXACT(($I99),PROPER(TEXT(Y98,"dddd"))),(EXACT(($I99),PROPER(TEXT(Y97,"dddd"))))),"",IF(EXACT(($I99),(PROPER(TEXT(Y$3,"dddd")))),"",IF($K99=1,INDEX(Calendario!$D$3:$H$55,MATCH(Y$4,Calendario!$A$3:$A$55,0),MATCH($I99,Calendario!$D$2:$H$2,0)),IF($K99=2,IF(X99="",INDEX(Calendario!$D$3:$H$55,MATCH(Y$4,Calendario!$A$3:$A$55,0),MATCH($I99,Calendario!$D$2:$H$2,0)),""),IF($K99=3,IF(AND((W99=""),(X99="")),INDEX(Calendario!$D$3:$H$55,MATCH(Y$4,Calendario!$A$3:$A$55,0),MATCH($I99,Calendario!$D$2:$H$2,0)),""),IF($K99=4,IF(AND((V99=""),(W99=""),(X99="")),INDEX(Calendario!$D$3:$H$55,MATCH(Y$4,Calendario!$A$3:$A$55,0),MATCH($I99,Calendario!$D$2:$H$2,0)),""))))))))</f>
        <v>44645</v>
      </c>
      <c r="Z99" s="107">
        <f>IF(ISBLANK($I99),"",IF(OR(EXACT(($I99),PROPER(TEXT(Z98,"dddd"))),(EXACT(($I99),PROPER(TEXT(Z97,"dddd"))))),"",IF(EXACT(($I99),(PROPER(TEXT(Z$3,"dddd")))),"",IF($K99=1,INDEX(Calendario!$D$3:$H$55,MATCH(Z$4,Calendario!$A$3:$A$55,0),MATCH($I99,Calendario!$D$2:$H$2,0)),IF($K99=2,IF(Y99="",INDEX(Calendario!$D$3:$H$55,MATCH(Z$4,Calendario!$A$3:$A$55,0),MATCH($I99,Calendario!$D$2:$H$2,0)),""),IF($K99=3,IF(AND((X99=""),(Y99="")),INDEX(Calendario!$D$3:$H$55,MATCH(Z$4,Calendario!$A$3:$A$55,0),MATCH($I99,Calendario!$D$2:$H$2,0)),""),IF($K99=4,IF(AND((W99=""),(X99=""),(Y99="")),INDEX(Calendario!$D$3:$H$55,MATCH(Z$4,Calendario!$A$3:$A$55,0),MATCH($I99,Calendario!$D$2:$H$2,0)),""))))))))</f>
        <v>44652</v>
      </c>
      <c r="AA99" s="108">
        <f>IF(ISBLANK($I99),"",IF(OR(EXACT(($I99),PROPER(TEXT(AA98,"dddd"))),(EXACT(($I99),PROPER(TEXT(AA97,"dddd"))))),"",IF(EXACT(($I99),(PROPER(TEXT(AA$3,"dddd")))),"",IF($K99=1,INDEX(Calendario!$D$3:$H$55,MATCH(AA$4,Calendario!$A$3:$A$55,0),MATCH($I99,Calendario!$D$2:$H$2,0)),IF($K99=2,IF(Z99="",INDEX(Calendario!$D$3:$H$55,MATCH(AA$4,Calendario!$A$3:$A$55,0),MATCH($I99,Calendario!$D$2:$H$2,0)),""),IF($K99=3,IF(AND((Y99=""),(Z99="")),INDEX(Calendario!$D$3:$H$55,MATCH(AA$4,Calendario!$A$3:$A$55,0),MATCH($I99,Calendario!$D$2:$H$2,0)),""),IF($K99=4,IF(AND((X99=""),(Y99=""),(Z99="")),INDEX(Calendario!$D$3:$H$55,MATCH(AA$4,Calendario!$A$3:$A$55,0),MATCH($I99,Calendario!$D$2:$H$2,0)),""))))))))</f>
        <v>44659</v>
      </c>
      <c r="AB99" s="108">
        <f>IF(ISBLANK($I99),"",IF(OR(EXACT(($I99),PROPER(TEXT(AB98,"dddd"))),(EXACT(($I99),PROPER(TEXT(AB97,"dddd"))))),"",IF(EXACT(($I99),(PROPER(TEXT(AB$3,"dddd")))),"",IF($K99=1,INDEX(Calendario!$D$3:$H$55,MATCH(AB$4,Calendario!$A$3:$A$55,0),MATCH($I99,Calendario!$D$2:$H$2,0)),IF($K99=2,IF(AA99="",INDEX(Calendario!$D$3:$H$55,MATCH(AB$4,Calendario!$A$3:$A$55,0),MATCH($I99,Calendario!$D$2:$H$2,0)),""),IF($K99=3,IF(AND((Z99=""),(AA99="")),INDEX(Calendario!$D$3:$H$55,MATCH(AB$4,Calendario!$A$3:$A$55,0),MATCH($I99,Calendario!$D$2:$H$2,0)),""),IF($K99=4,IF(AND((Y99=""),(Z99=""),(AA99="")),INDEX(Calendario!$D$3:$H$55,MATCH(AB$4,Calendario!$A$3:$A$55,0),MATCH($I99,Calendario!$D$2:$H$2,0)),""))))))))</f>
        <v>44666</v>
      </c>
      <c r="AC99" s="108">
        <f>IF(ISBLANK($I99),"",IF(OR(EXACT(($I99),PROPER(TEXT(AC98,"dddd"))),(EXACT(($I99),PROPER(TEXT(AC97,"dddd"))))),"",IF(EXACT(($I99),(PROPER(TEXT(AC$3,"dddd")))),"",IF($K99=1,INDEX(Calendario!$D$3:$H$55,MATCH(AC$4,Calendario!$A$3:$A$55,0),MATCH($I99,Calendario!$D$2:$H$2,0)),IF($K99=2,IF(AB99="",INDEX(Calendario!$D$3:$H$55,MATCH(AC$4,Calendario!$A$3:$A$55,0),MATCH($I99,Calendario!$D$2:$H$2,0)),""),IF($K99=3,IF(AND((AA99=""),(AB99="")),INDEX(Calendario!$D$3:$H$55,MATCH(AC$4,Calendario!$A$3:$A$55,0),MATCH($I99,Calendario!$D$2:$H$2,0)),""),IF($K99=4,IF(AND((Z99=""),(AA99=""),(AB99="")),INDEX(Calendario!$D$3:$H$55,MATCH(AC$4,Calendario!$A$3:$A$55,0),MATCH($I99,Calendario!$D$2:$H$2,0)),""))))))))</f>
        <v>44673</v>
      </c>
      <c r="AD99" s="108">
        <f>IF(ISBLANK($I99),"",IF(OR(EXACT(($I99),PROPER(TEXT(AD98,"dddd"))),(EXACT(($I99),PROPER(TEXT(AD97,"dddd"))))),"",IF(EXACT(($I99),(PROPER(TEXT(AD$3,"dddd")))),"",IF($K99=1,INDEX(Calendario!$D$3:$H$55,MATCH(AD$4,Calendario!$A$3:$A$55,0),MATCH($I99,Calendario!$D$2:$H$2,0)),IF($K99=2,IF(AC99="",INDEX(Calendario!$D$3:$H$55,MATCH(AD$4,Calendario!$A$3:$A$55,0),MATCH($I99,Calendario!$D$2:$H$2,0)),""),IF($K99=3,IF(AND((AB99=""),(AC99="")),INDEX(Calendario!$D$3:$H$55,MATCH(AD$4,Calendario!$A$3:$A$55,0),MATCH($I99,Calendario!$D$2:$H$2,0)),""),IF($K99=4,IF(AND((AA99=""),(AB99=""),(AC99="")),INDEX(Calendario!$D$3:$H$55,MATCH(AD$4,Calendario!$A$3:$A$55,0),MATCH($I99,Calendario!$D$2:$H$2,0)),""))))))))</f>
        <v>44680</v>
      </c>
      <c r="AE99" s="107">
        <f>IF(ISBLANK($I99),"",IF(OR(EXACT(($I99),PROPER(TEXT(AE98,"dddd"))),(EXACT(($I99),PROPER(TEXT(AE97,"dddd"))))),"",IF(EXACT(($I99),(PROPER(TEXT(AE$3,"dddd")))),"",IF($K99=1,INDEX(Calendario!$D$3:$H$55,MATCH(AE$4,Calendario!$A$3:$A$55,0),MATCH($I99,Calendario!$D$2:$H$2,0)),IF($K99=2,IF(AD99="",INDEX(Calendario!$D$3:$H$55,MATCH(AE$4,Calendario!$A$3:$A$55,0),MATCH($I99,Calendario!$D$2:$H$2,0)),""),IF($K99=3,IF(AND((AC99=""),(AD99="")),INDEX(Calendario!$D$3:$H$55,MATCH(AE$4,Calendario!$A$3:$A$55,0),MATCH($I99,Calendario!$D$2:$H$2,0)),""),IF($K99=4,IF(AND((AB99=""),(AC99=""),(AD99="")),INDEX(Calendario!$D$3:$H$55,MATCH(AE$4,Calendario!$A$3:$A$55,0),MATCH($I99,Calendario!$D$2:$H$2,0)),""))))))))</f>
        <v>44687</v>
      </c>
      <c r="AF99" s="107">
        <f>IF(ISBLANK($I99),"",IF(OR(EXACT(($I99),PROPER(TEXT(AF98,"dddd"))),(EXACT(($I99),PROPER(TEXT(AF97,"dddd"))))),"",IF(EXACT(($I99),(PROPER(TEXT(AF$3,"dddd")))),"",IF($K99=1,INDEX(Calendario!$D$3:$H$55,MATCH(AF$4,Calendario!$A$3:$A$55,0),MATCH($I99,Calendario!$D$2:$H$2,0)),IF($K99=2,IF(AE99="",INDEX(Calendario!$D$3:$H$55,MATCH(AF$4,Calendario!$A$3:$A$55,0),MATCH($I99,Calendario!$D$2:$H$2,0)),""),IF($K99=3,IF(AND((AD99=""),(AE99="")),INDEX(Calendario!$D$3:$H$55,MATCH(AF$4,Calendario!$A$3:$A$55,0),MATCH($I99,Calendario!$D$2:$H$2,0)),""),IF($K99=4,IF(AND((AC99=""),(AD99=""),(AE99="")),INDEX(Calendario!$D$3:$H$55,MATCH(AF$4,Calendario!$A$3:$A$55,0),MATCH($I99,Calendario!$D$2:$H$2,0)),""))))))))</f>
        <v>44694</v>
      </c>
      <c r="AG99" s="107">
        <f>IF(ISBLANK($I99),"",IF(OR(EXACT(($I99),PROPER(TEXT(AG98,"dddd"))),(EXACT(($I99),PROPER(TEXT(AG97,"dddd"))))),"",IF(EXACT(($I99),(PROPER(TEXT(AG$3,"dddd")))),"",IF($K99=1,INDEX(Calendario!$D$3:$H$55,MATCH(AG$4,Calendario!$A$3:$A$55,0),MATCH($I99,Calendario!$D$2:$H$2,0)),IF($K99=2,IF(AF99="",INDEX(Calendario!$D$3:$H$55,MATCH(AG$4,Calendario!$A$3:$A$55,0),MATCH($I99,Calendario!$D$2:$H$2,0)),""),IF($K99=3,IF(AND((AE99=""),(AF99="")),INDEX(Calendario!$D$3:$H$55,MATCH(AG$4,Calendario!$A$3:$A$55,0),MATCH($I99,Calendario!$D$2:$H$2,0)),""),IF($K99=4,IF(AND((AD99=""),(AE99=""),(AF99="")),INDEX(Calendario!$D$3:$H$55,MATCH(AG$4,Calendario!$A$3:$A$55,0),MATCH($I99,Calendario!$D$2:$H$2,0)),""))))))))</f>
        <v>44701</v>
      </c>
      <c r="AH99" s="107">
        <f>IF(ISBLANK($I99),"",IF(OR(EXACT(($I99),PROPER(TEXT(AH98,"dddd"))),(EXACT(($I99),PROPER(TEXT(AH97,"dddd"))))),"",IF(EXACT(($I99),(PROPER(TEXT(AH$3,"dddd")))),"",IF($K99=1,INDEX(Calendario!$D$3:$H$55,MATCH(AH$4,Calendario!$A$3:$A$55,0),MATCH($I99,Calendario!$D$2:$H$2,0)),IF($K99=2,IF(AG99="",INDEX(Calendario!$D$3:$H$55,MATCH(AH$4,Calendario!$A$3:$A$55,0),MATCH($I99,Calendario!$D$2:$H$2,0)),""),IF($K99=3,IF(AND((AF99=""),(AG99="")),INDEX(Calendario!$D$3:$H$55,MATCH(AH$4,Calendario!$A$3:$A$55,0),MATCH($I99,Calendario!$D$2:$H$2,0)),""),IF($K99=4,IF(AND((AE99=""),(AF99=""),(AG99="")),INDEX(Calendario!$D$3:$H$55,MATCH(AH$4,Calendario!$A$3:$A$55,0),MATCH($I99,Calendario!$D$2:$H$2,0)),""))))))))</f>
        <v>44708</v>
      </c>
      <c r="AI99" s="108">
        <f>IF(ISBLANK($I99),"",IF(OR(EXACT(($I99),PROPER(TEXT(AI98,"dddd"))),(EXACT(($I99),PROPER(TEXT(AI97,"dddd"))))),"",IF(EXACT(($I99),(PROPER(TEXT(AI$3,"dddd")))),"",IF($K99=1,INDEX(Calendario!$D$3:$H$55,MATCH(AI$4,Calendario!$A$3:$A$55,0),MATCH($I99,Calendario!$D$2:$H$2,0)),IF($K99=2,IF(AH99="",INDEX(Calendario!$D$3:$H$55,MATCH(AI$4,Calendario!$A$3:$A$55,0),MATCH($I99,Calendario!$D$2:$H$2,0)),""),IF($K99=3,IF(AND((AG99=""),(AH99="")),INDEX(Calendario!$D$3:$H$55,MATCH(AI$4,Calendario!$A$3:$A$55,0),MATCH($I99,Calendario!$D$2:$H$2,0)),""),IF($K99=4,IF(AND((AF99=""),(AG99=""),(AH99="")),INDEX(Calendario!$D$3:$H$55,MATCH(AI$4,Calendario!$A$3:$A$55,0),MATCH($I99,Calendario!$D$2:$H$2,0)),""))))))))</f>
        <v>44715</v>
      </c>
      <c r="AJ99" s="108">
        <f>IF(ISBLANK($I99),"",IF(OR(EXACT(($I99),PROPER(TEXT(AJ98,"dddd"))),(EXACT(($I99),PROPER(TEXT(AJ97,"dddd"))))),"",IF(EXACT(($I99),(PROPER(TEXT(AJ$3,"dddd")))),"",IF($K99=1,INDEX(Calendario!$D$3:$H$55,MATCH(AJ$4,Calendario!$A$3:$A$55,0),MATCH($I99,Calendario!$D$2:$H$2,0)),IF($K99=2,IF(AI99="",INDEX(Calendario!$D$3:$H$55,MATCH(AJ$4,Calendario!$A$3:$A$55,0),MATCH($I99,Calendario!$D$2:$H$2,0)),""),IF($K99=3,IF(AND((AH99=""),(AI99="")),INDEX(Calendario!$D$3:$H$55,MATCH(AJ$4,Calendario!$A$3:$A$55,0),MATCH($I99,Calendario!$D$2:$H$2,0)),""),IF($K99=4,IF(AND((AG99=""),(AH99=""),(AI99="")),INDEX(Calendario!$D$3:$H$55,MATCH(AJ$4,Calendario!$A$3:$A$55,0),MATCH($I99,Calendario!$D$2:$H$2,0)),""))))))))</f>
        <v>44722</v>
      </c>
      <c r="AK99" s="108">
        <f>IF(ISBLANK($I99),"",IF(OR(EXACT(($I99),PROPER(TEXT(AK98,"dddd"))),(EXACT(($I99),PROPER(TEXT(AK97,"dddd"))))),"",IF(EXACT(($I99),(PROPER(TEXT(AK$3,"dddd")))),"",IF($K99=1,INDEX(Calendario!$D$3:$H$55,MATCH(AK$4,Calendario!$A$3:$A$55,0),MATCH($I99,Calendario!$D$2:$H$2,0)),IF($K99=2,IF(AJ99="",INDEX(Calendario!$D$3:$H$55,MATCH(AK$4,Calendario!$A$3:$A$55,0),MATCH($I99,Calendario!$D$2:$H$2,0)),""),IF($K99=3,IF(AND((AI99=""),(AJ99="")),INDEX(Calendario!$D$3:$H$55,MATCH(AK$4,Calendario!$A$3:$A$55,0),MATCH($I99,Calendario!$D$2:$H$2,0)),""),IF($K99=4,IF(AND((AH99=""),(AI99=""),(AJ99="")),INDEX(Calendario!$D$3:$H$55,MATCH(AK$4,Calendario!$A$3:$A$55,0),MATCH($I99,Calendario!$D$2:$H$2,0)),""))))))))</f>
        <v>44729</v>
      </c>
      <c r="AL99" s="108">
        <f>IF(ISBLANK($I99),"",IF(OR(EXACT(($I99),PROPER(TEXT(AL98,"dddd"))),(EXACT(($I99),PROPER(TEXT(AL97,"dddd"))))),"",IF(EXACT(($I99),(PROPER(TEXT(AL$3,"dddd")))),"",IF($K99=1,INDEX(Calendario!$D$3:$H$55,MATCH(AL$4,Calendario!$A$3:$A$55,0),MATCH($I99,Calendario!$D$2:$H$2,0)),IF($K99=2,IF(AK99="",INDEX(Calendario!$D$3:$H$55,MATCH(AL$4,Calendario!$A$3:$A$55,0),MATCH($I99,Calendario!$D$2:$H$2,0)),""),IF($K99=3,IF(AND((AJ99=""),(AK99="")),INDEX(Calendario!$D$3:$H$55,MATCH(AL$4,Calendario!$A$3:$A$55,0),MATCH($I99,Calendario!$D$2:$H$2,0)),""),IF($K99=4,IF(AND((AI99=""),(AJ99=""),(AK99="")),INDEX(Calendario!$D$3:$H$55,MATCH(AL$4,Calendario!$A$3:$A$55,0),MATCH($I99,Calendario!$D$2:$H$2,0)),""))))))))</f>
        <v>44736</v>
      </c>
      <c r="AM99" s="108">
        <f>IF(ISBLANK($I99),"",IF(OR(EXACT(($I99),PROPER(TEXT(AM98,"dddd"))),(EXACT(($I99),PROPER(TEXT(AM97,"dddd"))))),"",IF(EXACT(($I99),(PROPER(TEXT(AM$3,"dddd")))),"",IF($K99=1,INDEX(Calendario!$D$3:$H$55,MATCH(AM$4,Calendario!$A$3:$A$55,0),MATCH($I99,Calendario!$D$2:$H$2,0)),IF($K99=2,IF(AL99="",INDEX(Calendario!$D$3:$H$55,MATCH(AM$4,Calendario!$A$3:$A$55,0),MATCH($I99,Calendario!$D$2:$H$2,0)),""),IF($K99=3,IF(AND((AK99=""),(AL99="")),INDEX(Calendario!$D$3:$H$55,MATCH(AM$4,Calendario!$A$3:$A$55,0),MATCH($I99,Calendario!$D$2:$H$2,0)),""),IF($K99=4,IF(AND((AJ99=""),(AK99=""),(AL99="")),INDEX(Calendario!$D$3:$H$55,MATCH(AM$4,Calendario!$A$3:$A$55,0),MATCH($I99,Calendario!$D$2:$H$2,0)),""))))))))</f>
        <v>44743</v>
      </c>
      <c r="AN99" s="107">
        <f>IF(ISBLANK($I99),"",IF(OR(EXACT(($I99),PROPER(TEXT(AN98,"dddd"))),(EXACT(($I99),PROPER(TEXT(AN97,"dddd"))))),"",IF(EXACT(($I99),(PROPER(TEXT(AN$3,"dddd")))),"",IF($K99=1,INDEX(Calendario!$D$3:$H$55,MATCH(AN$4,Calendario!$A$3:$A$55,0),MATCH($I99,Calendario!$D$2:$H$2,0)),IF($K99=2,IF(AM99="",INDEX(Calendario!$D$3:$H$55,MATCH(AN$4,Calendario!$A$3:$A$55,0),MATCH($I99,Calendario!$D$2:$H$2,0)),""),IF($K99=3,IF(AND((AL99=""),(AM99="")),INDEX(Calendario!$D$3:$H$55,MATCH(AN$4,Calendario!$A$3:$A$55,0),MATCH($I99,Calendario!$D$2:$H$2,0)),""),IF($K99=4,IF(AND((AK99=""),(AL99=""),(AM99="")),INDEX(Calendario!$D$3:$H$55,MATCH(AN$4,Calendario!$A$3:$A$55,0),MATCH($I99,Calendario!$D$2:$H$2,0)),""))))))))</f>
        <v>44750</v>
      </c>
      <c r="AO99" s="107">
        <f>IF(ISBLANK($I99),"",IF(OR(EXACT(($I99),PROPER(TEXT(AO98,"dddd"))),(EXACT(($I99),PROPER(TEXT(AO97,"dddd"))))),"",IF(EXACT(($I99),(PROPER(TEXT(AO$3,"dddd")))),"",IF($K99=1,INDEX(Calendario!$D$3:$H$55,MATCH(AO$4,Calendario!$A$3:$A$55,0),MATCH($I99,Calendario!$D$2:$H$2,0)),IF($K99=2,IF(AN99="",INDEX(Calendario!$D$3:$H$55,MATCH(AO$4,Calendario!$A$3:$A$55,0),MATCH($I99,Calendario!$D$2:$H$2,0)),""),IF($K99=3,IF(AND((AM99=""),(AN99="")),INDEX(Calendario!$D$3:$H$55,MATCH(AO$4,Calendario!$A$3:$A$55,0),MATCH($I99,Calendario!$D$2:$H$2,0)),""),IF($K99=4,IF(AND((AL99=""),(AM99=""),(AN99="")),INDEX(Calendario!$D$3:$H$55,MATCH(AO$4,Calendario!$A$3:$A$55,0),MATCH($I99,Calendario!$D$2:$H$2,0)),""))))))))</f>
        <v>44757</v>
      </c>
      <c r="AP99" s="107">
        <f>IF(ISBLANK($I99),"",IF(OR(EXACT(($I99),PROPER(TEXT(AP98,"dddd"))),(EXACT(($I99),PROPER(TEXT(AP97,"dddd"))))),"",IF(EXACT(($I99),(PROPER(TEXT(AP$3,"dddd")))),"",IF($K99=1,INDEX(Calendario!$D$3:$H$55,MATCH(AP$4,Calendario!$A$3:$A$55,0),MATCH($I99,Calendario!$D$2:$H$2,0)),IF($K99=2,IF(AO99="",INDEX(Calendario!$D$3:$H$55,MATCH(AP$4,Calendario!$A$3:$A$55,0),MATCH($I99,Calendario!$D$2:$H$2,0)),""),IF($K99=3,IF(AND((AN99=""),(AO99="")),INDEX(Calendario!$D$3:$H$55,MATCH(AP$4,Calendario!$A$3:$A$55,0),MATCH($I99,Calendario!$D$2:$H$2,0)),""),IF($K99=4,IF(AND((AM99=""),(AN99=""),(AO99="")),INDEX(Calendario!$D$3:$H$55,MATCH(AP$4,Calendario!$A$3:$A$55,0),MATCH($I99,Calendario!$D$2:$H$2,0)),""))))))))</f>
        <v>44764</v>
      </c>
      <c r="AQ99" s="107">
        <f>IF(ISBLANK($I99),"",IF(OR(EXACT(($I99),PROPER(TEXT(AQ98,"dddd"))),(EXACT(($I99),PROPER(TEXT(AQ97,"dddd"))))),"",IF(EXACT(($I99),(PROPER(TEXT(AQ$3,"dddd")))),"",IF($K99=1,INDEX(Calendario!$D$3:$H$55,MATCH(AQ$4,Calendario!$A$3:$A$55,0),MATCH($I99,Calendario!$D$2:$H$2,0)),IF($K99=2,IF(AP99="",INDEX(Calendario!$D$3:$H$55,MATCH(AQ$4,Calendario!$A$3:$A$55,0),MATCH($I99,Calendario!$D$2:$H$2,0)),""),IF($K99=3,IF(AND((AO99=""),(AP99="")),INDEX(Calendario!$D$3:$H$55,MATCH(AQ$4,Calendario!$A$3:$A$55,0),MATCH($I99,Calendario!$D$2:$H$2,0)),""),IF($K99=4,IF(AND((AN99=""),(AO99=""),(AP99="")),INDEX(Calendario!$D$3:$H$55,MATCH(AQ$4,Calendario!$A$3:$A$55,0),MATCH($I99,Calendario!$D$2:$H$2,0)),""))))))))</f>
        <v>44771</v>
      </c>
      <c r="AR99" s="108">
        <f>IF(ISBLANK($I99),"",IF(OR(EXACT(($I99),PROPER(TEXT(AR98,"dddd"))),(EXACT(($I99),PROPER(TEXT(AR97,"dddd"))))),"",IF(EXACT(($I99),(PROPER(TEXT(AR$3,"dddd")))),"",IF($K99=1,INDEX(Calendario!$D$3:$H$55,MATCH(AR$4,Calendario!$A$3:$A$55,0),MATCH($I99,Calendario!$D$2:$H$2,0)),IF($K99=2,IF(AQ99="",INDEX(Calendario!$D$3:$H$55,MATCH(AR$4,Calendario!$A$3:$A$55,0),MATCH($I99,Calendario!$D$2:$H$2,0)),""),IF($K99=3,IF(AND((AP99=""),(AQ99="")),INDEX(Calendario!$D$3:$H$55,MATCH(AR$4,Calendario!$A$3:$A$55,0),MATCH($I99,Calendario!$D$2:$H$2,0)),""),IF($K99=4,IF(AND((AO99=""),(AP99=""),(AQ99="")),INDEX(Calendario!$D$3:$H$55,MATCH(AR$4,Calendario!$A$3:$A$55,0),MATCH($I99,Calendario!$D$2:$H$2,0)),""))))))))</f>
        <v>44778</v>
      </c>
      <c r="AS99" s="108">
        <f>IF(ISBLANK($I99),"",IF(OR(EXACT(($I99),PROPER(TEXT(AS98,"dddd"))),(EXACT(($I99),PROPER(TEXT(AS97,"dddd"))))),"",IF(EXACT(($I99),(PROPER(TEXT(AS$3,"dddd")))),"",IF($K99=1,INDEX(Calendario!$D$3:$H$55,MATCH(AS$4,Calendario!$A$3:$A$55,0),MATCH($I99,Calendario!$D$2:$H$2,0)),IF($K99=2,IF(AR99="",INDEX(Calendario!$D$3:$H$55,MATCH(AS$4,Calendario!$A$3:$A$55,0),MATCH($I99,Calendario!$D$2:$H$2,0)),""),IF($K99=3,IF(AND((AQ99=""),(AR99="")),INDEX(Calendario!$D$3:$H$55,MATCH(AS$4,Calendario!$A$3:$A$55,0),MATCH($I99,Calendario!$D$2:$H$2,0)),""),IF($K99=4,IF(AND((AP99=""),(AQ99=""),(AR99="")),INDEX(Calendario!$D$3:$H$55,MATCH(AS$4,Calendario!$A$3:$A$55,0),MATCH($I99,Calendario!$D$2:$H$2,0)),""))))))))</f>
        <v>44785</v>
      </c>
      <c r="AT99" s="108">
        <f>IF(ISBLANK($I99),"",IF(OR(EXACT(($I99),PROPER(TEXT(AT98,"dddd"))),(EXACT(($I99),PROPER(TEXT(AT97,"dddd"))))),"",IF(EXACT(($I99),(PROPER(TEXT(AT$3,"dddd")))),"",IF($K99=1,INDEX(Calendario!$D$3:$H$55,MATCH(AT$4,Calendario!$A$3:$A$55,0),MATCH($I99,Calendario!$D$2:$H$2,0)),IF($K99=2,IF(AS99="",INDEX(Calendario!$D$3:$H$55,MATCH(AT$4,Calendario!$A$3:$A$55,0),MATCH($I99,Calendario!$D$2:$H$2,0)),""),IF($K99=3,IF(AND((AR99=""),(AS99="")),INDEX(Calendario!$D$3:$H$55,MATCH(AT$4,Calendario!$A$3:$A$55,0),MATCH($I99,Calendario!$D$2:$H$2,0)),""),IF($K99=4,IF(AND((AQ99=""),(AR99=""),(AS99="")),INDEX(Calendario!$D$3:$H$55,MATCH(AT$4,Calendario!$A$3:$A$55,0),MATCH($I99,Calendario!$D$2:$H$2,0)),""))))))))</f>
        <v>44792</v>
      </c>
      <c r="AU99" s="108">
        <f>IF(ISBLANK($I99),"",IF(OR(EXACT(($I99),PROPER(TEXT(AU98,"dddd"))),(EXACT(($I99),PROPER(TEXT(AU97,"dddd"))))),"",IF(EXACT(($I99),(PROPER(TEXT(AU$3,"dddd")))),"",IF($K99=1,INDEX(Calendario!$D$3:$H$55,MATCH(AU$4,Calendario!$A$3:$A$55,0),MATCH($I99,Calendario!$D$2:$H$2,0)),IF($K99=2,IF(AT99="",INDEX(Calendario!$D$3:$H$55,MATCH(AU$4,Calendario!$A$3:$A$55,0),MATCH($I99,Calendario!$D$2:$H$2,0)),""),IF($K99=3,IF(AND((AS99=""),(AT99="")),INDEX(Calendario!$D$3:$H$55,MATCH(AU$4,Calendario!$A$3:$A$55,0),MATCH($I99,Calendario!$D$2:$H$2,0)),""),IF($K99=4,IF(AND((AR99=""),(AS99=""),(AT99="")),INDEX(Calendario!$D$3:$H$55,MATCH(AU$4,Calendario!$A$3:$A$55,0),MATCH($I99,Calendario!$D$2:$H$2,0)),""))))))))</f>
        <v>44799</v>
      </c>
      <c r="AV99" s="107">
        <f>IF(ISBLANK($I99),"",IF(OR(EXACT(($I99),PROPER(TEXT(AV98,"dddd"))),(EXACT(($I99),PROPER(TEXT(AV97,"dddd"))))),"",IF(EXACT(($I99),(PROPER(TEXT(AV$3,"dddd")))),"",IF($K99=1,INDEX(Calendario!$D$3:$H$55,MATCH(AV$4,Calendario!$A$3:$A$55,0),MATCH($I99,Calendario!$D$2:$H$2,0)),IF($K99=2,IF(AU99="",INDEX(Calendario!$D$3:$H$55,MATCH(AV$4,Calendario!$A$3:$A$55,0),MATCH($I99,Calendario!$D$2:$H$2,0)),""),IF($K99=3,IF(AND((AT99=""),(AU99="")),INDEX(Calendario!$D$3:$H$55,MATCH(AV$4,Calendario!$A$3:$A$55,0),MATCH($I99,Calendario!$D$2:$H$2,0)),""),IF($K99=4,IF(AND((AS99=""),(AT99=""),(AU99="")),INDEX(Calendario!$D$3:$H$55,MATCH(AV$4,Calendario!$A$3:$A$55,0),MATCH($I99,Calendario!$D$2:$H$2,0)),""))))))))</f>
        <v>44806</v>
      </c>
      <c r="AW99" s="107">
        <f>IF(ISBLANK($I99),"",IF(OR(EXACT(($I99),PROPER(TEXT(AW98,"dddd"))),(EXACT(($I99),PROPER(TEXT(AW97,"dddd"))))),"",IF(EXACT(($I99),(PROPER(TEXT(AW$3,"dddd")))),"",IF($K99=1,INDEX(Calendario!$D$3:$H$55,MATCH(AW$4,Calendario!$A$3:$A$55,0),MATCH($I99,Calendario!$D$2:$H$2,0)),IF($K99=2,IF(AV99="",INDEX(Calendario!$D$3:$H$55,MATCH(AW$4,Calendario!$A$3:$A$55,0),MATCH($I99,Calendario!$D$2:$H$2,0)),""),IF($K99=3,IF(AND((AU99=""),(AV99="")),INDEX(Calendario!$D$3:$H$55,MATCH(AW$4,Calendario!$A$3:$A$55,0),MATCH($I99,Calendario!$D$2:$H$2,0)),""),IF($K99=4,IF(AND((AT99=""),(AU99=""),(AV99="")),INDEX(Calendario!$D$3:$H$55,MATCH(AW$4,Calendario!$A$3:$A$55,0),MATCH($I99,Calendario!$D$2:$H$2,0)),""))))))))</f>
        <v>44813</v>
      </c>
      <c r="AX99" s="107">
        <f>IF(ISBLANK($I99),"",IF(OR(EXACT(($I99),PROPER(TEXT(AX98,"dddd"))),(EXACT(($I99),PROPER(TEXT(AX97,"dddd"))))),"",IF(EXACT(($I99),(PROPER(TEXT(AX$3,"dddd")))),"",IF($K99=1,INDEX(Calendario!$D$3:$H$55,MATCH(AX$4,Calendario!$A$3:$A$55,0),MATCH($I99,Calendario!$D$2:$H$2,0)),IF($K99=2,IF(AW99="",INDEX(Calendario!$D$3:$H$55,MATCH(AX$4,Calendario!$A$3:$A$55,0),MATCH($I99,Calendario!$D$2:$H$2,0)),""),IF($K99=3,IF(AND((AV99=""),(AW99="")),INDEX(Calendario!$D$3:$H$55,MATCH(AX$4,Calendario!$A$3:$A$55,0),MATCH($I99,Calendario!$D$2:$H$2,0)),""),IF($K99=4,IF(AND((AU99=""),(AV99=""),(AW99="")),INDEX(Calendario!$D$3:$H$55,MATCH(AX$4,Calendario!$A$3:$A$55,0),MATCH($I99,Calendario!$D$2:$H$2,0)),""))))))))</f>
        <v>44820</v>
      </c>
      <c r="AY99" s="107">
        <f>IF(ISBLANK($I99),"",IF(OR(EXACT(($I99),PROPER(TEXT(AY98,"dddd"))),(EXACT(($I99),PROPER(TEXT(AY97,"dddd"))))),"",IF(EXACT(($I99),(PROPER(TEXT(AY$3,"dddd")))),"",IF($K99=1,INDEX(Calendario!$D$3:$H$55,MATCH(AY$4,Calendario!$A$3:$A$55,0),MATCH($I99,Calendario!$D$2:$H$2,0)),IF($K99=2,IF(AX99="",INDEX(Calendario!$D$3:$H$55,MATCH(AY$4,Calendario!$A$3:$A$55,0),MATCH($I99,Calendario!$D$2:$H$2,0)),""),IF($K99=3,IF(AND((AW99=""),(AX99="")),INDEX(Calendario!$D$3:$H$55,MATCH(AY$4,Calendario!$A$3:$A$55,0),MATCH($I99,Calendario!$D$2:$H$2,0)),""),IF($K99=4,IF(AND((AV99=""),(AW99=""),(AX99="")),INDEX(Calendario!$D$3:$H$55,MATCH(AY$4,Calendario!$A$3:$A$55,0),MATCH($I99,Calendario!$D$2:$H$2,0)),""))))))))</f>
        <v>44827</v>
      </c>
      <c r="AZ99" s="107">
        <f>IF(ISBLANK($I99),"",IF(OR(EXACT(($I99),PROPER(TEXT(AZ98,"dddd"))),(EXACT(($I99),PROPER(TEXT(AZ97,"dddd"))))),"",IF(EXACT(($I99),(PROPER(TEXT(AZ$3,"dddd")))),"",IF($K99=1,INDEX(Calendario!$D$3:$H$55,MATCH(AZ$4,Calendario!$A$3:$A$55,0),MATCH($I99,Calendario!$D$2:$H$2,0)),IF($K99=2,IF(AY99="",INDEX(Calendario!$D$3:$H$55,MATCH(AZ$4,Calendario!$A$3:$A$55,0),MATCH($I99,Calendario!$D$2:$H$2,0)),""),IF($K99=3,IF(AND((AX99=""),(AY99="")),INDEX(Calendario!$D$3:$H$55,MATCH(AZ$4,Calendario!$A$3:$A$55,0),MATCH($I99,Calendario!$D$2:$H$2,0)),""),IF($K99=4,IF(AND((AW99=""),(AX99=""),(AY99="")),INDEX(Calendario!$D$3:$H$55,MATCH(AZ$4,Calendario!$A$3:$A$55,0),MATCH($I99,Calendario!$D$2:$H$2,0)),""))))))))</f>
        <v>44834</v>
      </c>
      <c r="BA99" s="108">
        <f>IF(ISBLANK($I99),"",IF(OR(EXACT(($I99),PROPER(TEXT(BA98,"dddd"))),(EXACT(($I99),PROPER(TEXT(BA97,"dddd"))))),"",IF(EXACT(($I99),(PROPER(TEXT(BA$3,"dddd")))),"",IF($K99=1,INDEX(Calendario!$D$3:$H$55,MATCH(BA$4,Calendario!$A$3:$A$55,0),MATCH($I99,Calendario!$D$2:$H$2,0)),IF($K99=2,IF(AZ99="",INDEX(Calendario!$D$3:$H$55,MATCH(BA$4,Calendario!$A$3:$A$55,0),MATCH($I99,Calendario!$D$2:$H$2,0)),""),IF($K99=3,IF(AND((AY99=""),(AZ99="")),INDEX(Calendario!$D$3:$H$55,MATCH(BA$4,Calendario!$A$3:$A$55,0),MATCH($I99,Calendario!$D$2:$H$2,0)),""),IF($K99=4,IF(AND((AX99=""),(AY99=""),(AZ99="")),INDEX(Calendario!$D$3:$H$55,MATCH(BA$4,Calendario!$A$3:$A$55,0),MATCH($I99,Calendario!$D$2:$H$2,0)),""))))))))</f>
        <v>44841</v>
      </c>
      <c r="BB99" s="108">
        <f>IF(ISBLANK($I99),"",IF(OR(EXACT(($I99),PROPER(TEXT(BB98,"dddd"))),(EXACT(($I99),PROPER(TEXT(BB97,"dddd"))))),"",IF(EXACT(($I99),(PROPER(TEXT(BB$3,"dddd")))),"",IF($K99=1,INDEX(Calendario!$D$3:$H$55,MATCH(BB$4,Calendario!$A$3:$A$55,0),MATCH($I99,Calendario!$D$2:$H$2,0)),IF($K99=2,IF(BA99="",INDEX(Calendario!$D$3:$H$55,MATCH(BB$4,Calendario!$A$3:$A$55,0),MATCH($I99,Calendario!$D$2:$H$2,0)),""),IF($K99=3,IF(AND((AZ99=""),(BA99="")),INDEX(Calendario!$D$3:$H$55,MATCH(BB$4,Calendario!$A$3:$A$55,0),MATCH($I99,Calendario!$D$2:$H$2,0)),""),IF($K99=4,IF(AND((AY99=""),(AZ99=""),(BA99="")),INDEX(Calendario!$D$3:$H$55,MATCH(BB$4,Calendario!$A$3:$A$55,0),MATCH($I99,Calendario!$D$2:$H$2,0)),""))))))))</f>
        <v>44848</v>
      </c>
      <c r="BC99" s="108">
        <f>IF(ISBLANK($I99),"",IF(OR(EXACT(($I99),PROPER(TEXT(BC98,"dddd"))),(EXACT(($I99),PROPER(TEXT(BC97,"dddd"))))),"",IF(EXACT(($I99),(PROPER(TEXT(BC$3,"dddd")))),"",IF($K99=1,INDEX(Calendario!$D$3:$H$55,MATCH(BC$4,Calendario!$A$3:$A$55,0),MATCH($I99,Calendario!$D$2:$H$2,0)),IF($K99=2,IF(BB99="",INDEX(Calendario!$D$3:$H$55,MATCH(BC$4,Calendario!$A$3:$A$55,0),MATCH($I99,Calendario!$D$2:$H$2,0)),""),IF($K99=3,IF(AND((BA99=""),(BB99="")),INDEX(Calendario!$D$3:$H$55,MATCH(BC$4,Calendario!$A$3:$A$55,0),MATCH($I99,Calendario!$D$2:$H$2,0)),""),IF($K99=4,IF(AND((AZ99=""),(BA99=""),(BB99="")),INDEX(Calendario!$D$3:$H$55,MATCH(BC$4,Calendario!$A$3:$A$55,0),MATCH($I99,Calendario!$D$2:$H$2,0)),""))))))))</f>
        <v>44855</v>
      </c>
      <c r="BD99" s="108">
        <f>IF(ISBLANK($I99),"",IF(OR(EXACT(($I99),PROPER(TEXT(BD98,"dddd"))),(EXACT(($I99),PROPER(TEXT(BD97,"dddd"))))),"",IF(EXACT(($I99),(PROPER(TEXT(BD$3,"dddd")))),"",IF($K99=1,INDEX(Calendario!$D$3:$H$55,MATCH(BD$4,Calendario!$A$3:$A$55,0),MATCH($I99,Calendario!$D$2:$H$2,0)),IF($K99=2,IF(BC99="",INDEX(Calendario!$D$3:$H$55,MATCH(BD$4,Calendario!$A$3:$A$55,0),MATCH($I99,Calendario!$D$2:$H$2,0)),""),IF($K99=3,IF(AND((BB99=""),(BC99="")),INDEX(Calendario!$D$3:$H$55,MATCH(BD$4,Calendario!$A$3:$A$55,0),MATCH($I99,Calendario!$D$2:$H$2,0)),""),IF($K99=4,IF(AND((BA99=""),(BB99=""),(BC99="")),INDEX(Calendario!$D$3:$H$55,MATCH(BD$4,Calendario!$A$3:$A$55,0),MATCH($I99,Calendario!$D$2:$H$2,0)),""))))))))</f>
        <v>44862</v>
      </c>
      <c r="BE99" s="107">
        <f>IF(ISBLANK($I99),"",IF(OR(EXACT(($I99),PROPER(TEXT(BE98,"dddd"))),(EXACT(($I99),PROPER(TEXT(BE97,"dddd"))))),"",IF(EXACT(($I99),(PROPER(TEXT(BE$3,"dddd")))),"",IF($K99=1,INDEX(Calendario!$D$3:$H$55,MATCH(BE$4,Calendario!$A$3:$A$55,0),MATCH($I99,Calendario!$D$2:$H$2,0)),IF($K99=2,IF(BD99="",INDEX(Calendario!$D$3:$H$55,MATCH(BE$4,Calendario!$A$3:$A$55,0),MATCH($I99,Calendario!$D$2:$H$2,0)),""),IF($K99=3,IF(AND((BC99=""),(BD99="")),INDEX(Calendario!$D$3:$H$55,MATCH(BE$4,Calendario!$A$3:$A$55,0),MATCH($I99,Calendario!$D$2:$H$2,0)),""),IF($K99=4,IF(AND((BB99=""),(BC99=""),(BD99="")),INDEX(Calendario!$D$3:$H$55,MATCH(BE$4,Calendario!$A$3:$A$55,0),MATCH($I99,Calendario!$D$2:$H$2,0)),""))))))))</f>
        <v>44869</v>
      </c>
      <c r="BF99" s="107">
        <f>IF(ISBLANK($I99),"",IF(OR(EXACT(($I99),PROPER(TEXT(BF98,"dddd"))),(EXACT(($I99),PROPER(TEXT(BF97,"dddd"))))),"",IF(EXACT(($I99),(PROPER(TEXT(BF$3,"dddd")))),"",IF($K99=1,INDEX(Calendario!$D$3:$H$55,MATCH(BF$4,Calendario!$A$3:$A$55,0),MATCH($I99,Calendario!$D$2:$H$2,0)),IF($K99=2,IF(BE99="",INDEX(Calendario!$D$3:$H$55,MATCH(BF$4,Calendario!$A$3:$A$55,0),MATCH($I99,Calendario!$D$2:$H$2,0)),""),IF($K99=3,IF(AND((BD99=""),(BE99="")),INDEX(Calendario!$D$3:$H$55,MATCH(BF$4,Calendario!$A$3:$A$55,0),MATCH($I99,Calendario!$D$2:$H$2,0)),""),IF($K99=4,IF(AND((BC99=""),(BD99=""),(BE99="")),INDEX(Calendario!$D$3:$H$55,MATCH(BF$4,Calendario!$A$3:$A$55,0),MATCH($I99,Calendario!$D$2:$H$2,0)),""))))))))</f>
        <v>44876</v>
      </c>
      <c r="BG99" s="107">
        <f>IF(ISBLANK($I99),"",IF(OR(EXACT(($I99),PROPER(TEXT(BG98,"dddd"))),(EXACT(($I99),PROPER(TEXT(BG97,"dddd"))))),"",IF(EXACT(($I99),(PROPER(TEXT(BG$3,"dddd")))),"",IF($K99=1,INDEX(Calendario!$D$3:$H$55,MATCH(BG$4,Calendario!$A$3:$A$55,0),MATCH($I99,Calendario!$D$2:$H$2,0)),IF($K99=2,IF(BF99="",INDEX(Calendario!$D$3:$H$55,MATCH(BG$4,Calendario!$A$3:$A$55,0),MATCH($I99,Calendario!$D$2:$H$2,0)),""),IF($K99=3,IF(AND((BE99=""),(BF99="")),INDEX(Calendario!$D$3:$H$55,MATCH(BG$4,Calendario!$A$3:$A$55,0),MATCH($I99,Calendario!$D$2:$H$2,0)),""),IF($K99=4,IF(AND((BD99=""),(BE99=""),(BF99="")),INDEX(Calendario!$D$3:$H$55,MATCH(BG$4,Calendario!$A$3:$A$55,0),MATCH($I99,Calendario!$D$2:$H$2,0)),""))))))))</f>
        <v>44883</v>
      </c>
      <c r="BH99" s="107">
        <f>IF(ISBLANK($I99),"",IF(OR(EXACT(($I99),PROPER(TEXT(BH98,"dddd"))),(EXACT(($I99),PROPER(TEXT(BH97,"dddd"))))),"",IF(EXACT(($I99),(PROPER(TEXT(BH$3,"dddd")))),"",IF($K99=1,INDEX(Calendario!$D$3:$H$55,MATCH(BH$4,Calendario!$A$3:$A$55,0),MATCH($I99,Calendario!$D$2:$H$2,0)),IF($K99=2,IF(BG99="",INDEX(Calendario!$D$3:$H$55,MATCH(BH$4,Calendario!$A$3:$A$55,0),MATCH($I99,Calendario!$D$2:$H$2,0)),""),IF($K99=3,IF(AND((BF99=""),(BG99="")),INDEX(Calendario!$D$3:$H$55,MATCH(BH$4,Calendario!$A$3:$A$55,0),MATCH($I99,Calendario!$D$2:$H$2,0)),""),IF($K99=4,IF(AND((BE99=""),(BF99=""),(BG99="")),INDEX(Calendario!$D$3:$H$55,MATCH(BH$4,Calendario!$A$3:$A$55,0),MATCH($I99,Calendario!$D$2:$H$2,0)),""))))))))</f>
        <v>44890</v>
      </c>
      <c r="BI99" s="108">
        <f>IF(ISBLANK($I99),"",IF(OR(EXACT(($I99),PROPER(TEXT(BI98,"dddd"))),(EXACT(($I99),PROPER(TEXT(BI97,"dddd"))))),"",IF(EXACT(($I99),(PROPER(TEXT(BI$3,"dddd")))),"",IF($K99=1,INDEX(Calendario!$D$3:$H$55,MATCH(BI$4,Calendario!$A$3:$A$55,0),MATCH($I99,Calendario!$D$2:$H$2,0)),IF($K99=2,IF(BH99="",INDEX(Calendario!$D$3:$H$55,MATCH(BI$4,Calendario!$A$3:$A$55,0),MATCH($I99,Calendario!$D$2:$H$2,0)),""),IF($K99=3,IF(AND((BG99=""),(BH99="")),INDEX(Calendario!$D$3:$H$55,MATCH(BI$4,Calendario!$A$3:$A$55,0),MATCH($I99,Calendario!$D$2:$H$2,0)),""),IF($K99=4,IF(AND((BF99=""),(BG99=""),(BH99="")),INDEX(Calendario!$D$3:$H$55,MATCH(BI$4,Calendario!$A$3:$A$55,0),MATCH($I99,Calendario!$D$2:$H$2,0)),""))))))))</f>
        <v>44897</v>
      </c>
      <c r="BJ99" s="108">
        <f>IF(ISBLANK($I99),"",IF(OR(EXACT(($I99),PROPER(TEXT(BJ98,"dddd"))),(EXACT(($I99),PROPER(TEXT(BJ97,"dddd"))))),"",IF(EXACT(($I99),(PROPER(TEXT(BJ$3,"dddd")))),"",IF($K99=1,INDEX(Calendario!$D$3:$H$55,MATCH(BJ$4,Calendario!$A$3:$A$55,0),MATCH($I99,Calendario!$D$2:$H$2,0)),IF($K99=2,IF(BI99="",INDEX(Calendario!$D$3:$H$55,MATCH(BJ$4,Calendario!$A$3:$A$55,0),MATCH($I99,Calendario!$D$2:$H$2,0)),""),IF($K99=3,IF(AND((BH99=""),(BI99="")),INDEX(Calendario!$D$3:$H$55,MATCH(BJ$4,Calendario!$A$3:$A$55,0),MATCH($I99,Calendario!$D$2:$H$2,0)),""),IF($K99=4,IF(AND((BG99=""),(BH99=""),(BI99="")),INDEX(Calendario!$D$3:$H$55,MATCH(BJ$4,Calendario!$A$3:$A$55,0),MATCH($I99,Calendario!$D$2:$H$2,0)),""))))))))</f>
        <v>44904</v>
      </c>
      <c r="BK99" s="108">
        <f>IF(ISBLANK($I99),"",IF(OR(EXACT(($I99),PROPER(TEXT(BK98,"dddd"))),(EXACT(($I99),PROPER(TEXT(BK97,"dddd"))))),"",IF(EXACT(($I99),(PROPER(TEXT(BK$3,"dddd")))),"",IF($K99=1,INDEX(Calendario!$D$3:$H$55,MATCH(BK$4,Calendario!$A$3:$A$55,0),MATCH($I99,Calendario!$D$2:$H$2,0)),IF($K99=2,IF(BJ99="",INDEX(Calendario!$D$3:$H$55,MATCH(BK$4,Calendario!$A$3:$A$55,0),MATCH($I99,Calendario!$D$2:$H$2,0)),""),IF($K99=3,IF(AND((BI99=""),(BJ99="")),INDEX(Calendario!$D$3:$H$55,MATCH(BK$4,Calendario!$A$3:$A$55,0),MATCH($I99,Calendario!$D$2:$H$2,0)),""),IF($K99=4,IF(AND((BH99=""),(BI99=""),(BJ99="")),INDEX(Calendario!$D$3:$H$55,MATCH(BK$4,Calendario!$A$3:$A$55,0),MATCH($I99,Calendario!$D$2:$H$2,0)),""))))))))</f>
        <v>44911</v>
      </c>
      <c r="BL99" s="108">
        <f>IF(ISBLANK($I99),"",IF(OR(EXACT(($I99),PROPER(TEXT(BL98,"dddd"))),(EXACT(($I99),PROPER(TEXT(BL97,"dddd"))))),"",IF(EXACT(($I99),(PROPER(TEXT(BL$3,"dddd")))),"",IF($K99=1,INDEX(Calendario!$D$3:$H$55,MATCH(BL$4,Calendario!$A$3:$A$55,0),MATCH($I99,Calendario!$D$2:$H$2,0)),IF($K99=2,IF(BK99="",INDEX(Calendario!$D$3:$H$55,MATCH(BL$4,Calendario!$A$3:$A$55,0),MATCH($I99,Calendario!$D$2:$H$2,0)),""),IF($K99=3,IF(AND((BJ99=""),(BK99="")),INDEX(Calendario!$D$3:$H$55,MATCH(BL$4,Calendario!$A$3:$A$55,0),MATCH($I99,Calendario!$D$2:$H$2,0)),""),IF($K99=4,IF(AND((BI99=""),(BJ99=""),(BK99="")),INDEX(Calendario!$D$3:$H$55,MATCH(BL$4,Calendario!$A$3:$A$55,0),MATCH($I99,Calendario!$D$2:$H$2,0)),""))))))))</f>
        <v>44918</v>
      </c>
      <c r="BM99" s="108">
        <f>IF(ISBLANK($I99),"",IF(OR(EXACT(($I99),PROPER(TEXT(BM98,"dddd"))),(EXACT(($I99),PROPER(TEXT(BM97,"dddd"))))),"",IF(EXACT(($I99),(PROPER(TEXT(BM$3,"dddd")))),"",IF($K99=1,INDEX(Calendario!$D$3:$H$55,MATCH(BM$4,Calendario!$A$3:$A$55,0),MATCH($I99,Calendario!$D$2:$H$2,0)),IF($K99=2,IF(BL99="",INDEX(Calendario!$D$3:$H$55,MATCH(BM$4,Calendario!$A$3:$A$55,0),MATCH($I99,Calendario!$D$2:$H$2,0)),""),IF($K99=3,IF(AND((BK99=""),(BL99="")),INDEX(Calendario!$D$3:$H$55,MATCH(BM$4,Calendario!$A$3:$A$55,0),MATCH($I99,Calendario!$D$2:$H$2,0)),""),IF($K99=4,IF(AND((BJ99=""),(BK99=""),(BL99="")),INDEX(Calendario!$D$3:$H$55,MATCH(BM$4,Calendario!$A$3:$A$55,0),MATCH($I99,Calendario!$D$2:$H$2,0)),""))))))))</f>
        <v>44925</v>
      </c>
      <c r="BO99" s="88" t="s">
        <v>44</v>
      </c>
    </row>
    <row r="100" spans="1:67" s="88" customFormat="1" ht="26.25" customHeight="1" x14ac:dyDescent="0.25">
      <c r="A100" s="178">
        <f>IF(G100="","",IF(A99="",IF(A97="",IF(A96="",A95+1,A96+1),A97+1),A99+1))</f>
        <v>72</v>
      </c>
      <c r="B100" s="176" t="s">
        <v>1282</v>
      </c>
      <c r="C100" s="176" t="s">
        <v>1592</v>
      </c>
      <c r="D100" s="177" t="str">
        <f>IF(ISNA(VLOOKUP(C100,TSeccBS!$D:$H,5,FALSE)),"",VLOOKUP(C100,TSeccBS!$D:$H,5,FALSE))</f>
        <v>NEIVA</v>
      </c>
      <c r="E100" s="176" t="s">
        <v>751</v>
      </c>
      <c r="F100" s="176" t="s">
        <v>84</v>
      </c>
      <c r="G100" s="177" t="str">
        <f>IF(ISNA(VLOOKUP(F100,Tmunic!$C$2:$D$1160,2,FALSE)),"",VLOOKUP(F100,Tmunic!$C$2:$D$1160,2,FALSE))</f>
        <v>DS HUILA</v>
      </c>
      <c r="H100" s="184" t="str">
        <f>IF(ISNA(VLOOKUP(G100,TDirReg!$F$1:$H$184,3,0)),"",VLOOKUP(G100,TDirReg!$F$1:$H$184,3,0))</f>
        <v>Calle 13 N° 5 - 140</v>
      </c>
      <c r="I100" s="196" t="s">
        <v>127</v>
      </c>
      <c r="J100" s="195" t="s">
        <v>1735</v>
      </c>
      <c r="K100" s="197">
        <v>1</v>
      </c>
      <c r="L100" s="202">
        <f t="shared" si="8"/>
        <v>51</v>
      </c>
      <c r="M100" s="107" t="str">
        <f>IF(ISBLANK($I100),"",IF(EXACT(($I100),(PROPER(TEXT(M$3,"dddd")))),"",IF(EXACT(M$4,$J100),IF($K100=1,INDEX(Calendario!$D$3:$H$55,MATCH(M$4,Calendario!$A$3:$A$55,0),MATCH($I100,Calendario!$D$2:$H$2,0)),INDEX(Calendario!$D$3:$H$55,MATCH($J100,Calendario!$A$3:$A$55,0),MATCH($I100,Calendario!$D$2:$H$2,0))),"")))</f>
        <v/>
      </c>
      <c r="N100" s="107">
        <f>IF(ISBLANK($I100),"",IF(OR(EXACT(($I100),PROPER(TEXT(N98,"dddd"))),(EXACT(($I100),PROPER(TEXT(N99,"dddd"))))),"",IF(EXACT(($I100),(PROPER(TEXT(N$3,"dddd")))),"",IF(EXACT(N$4,$J100),IF(M100="",IF(OR(($K100=4),($K100=3),($K100=2),($K100=1)),INDEX(Calendario!$D$3:$H$55,MATCH(N$4,Calendario!$A$3:$A$55,0),MATCH($I100,Calendario!$D$2:$H$2,0)),"")),IF($K100=1,IF(AND(M100="",EXACT((N$4),(CONCATENATE(Calendario!$A$1," ",(MID($J100,8,2))+1)))),INDEX(Calendario!$D$3:$H$55,MATCH(N$4,Calendario!$A$3:$A$55,0),MATCH($I100,Calendario!$D$2:$H$2,0)),IF(M100="","",INDEX(Calendario!$D$3:$H$55,MATCH(N$4,Calendario!$A$3:$A$55,0),MATCH($I100,Calendario!$D$2:$H$2,0)))),IF($K100=2,IF(M100="",IF(EXACT($K100,N$4),INDEX(Calendario!$D$3:$H$55,MATCH(N$4,Calendario!$A$3:$A$55,0),MATCH($I100,Calendario!$D$2:$H$2,0)),""),""),IF($K100=3,IF((M100=""),IF(EXACT($K100,N$4),INDEX(Calendario!$D$3:$H$55,MATCH(N$4,Calendario!$A$3:$A$55,0),MATCH($I100,Calendario!$D$2:$H$2,0)),""),""),IF($K100=4,IF((M100=""),IF(EXACT($K100,N$4),INDEX(Calendario!$D$3:$H$55,MATCH(N$4,Calendario!$A$3:$A$55,0),MATCH($I100,Calendario!$D$2:$H$2,0)),""),""),1))))))))</f>
        <v>44566</v>
      </c>
      <c r="O100" s="107">
        <f>IF(ISBLANK($I100),"",IF(EXACT(($I100),(PROPER(TEXT(O$3,"dddd")))),"",IF(OR(EXACT(($I100),PROPER(TEXT(O98,"dddd"))),(EXACT(($I100),PROPER(TEXT(O99,"dddd"))))),"",IF(EXACT(O$4,$J100),IF(N100="",IF(OR(($K100=4),($K100=3),($K100=2),($K100=1)),INDEX(Calendario!$D$3:$H$55,MATCH(O$4,Calendario!$A$3:$A$55,0),MATCH($I100,Calendario!$D$2:$H$2,0)),"")),IF($K100=1,IF(AND(M100="",EXACT((O$4),(CONCATENATE(Calendario!$A$1," ",(MID($J100,8,2))+1)))),INDEX(Calendario!$D$3:$H$55,MATCH(O$4,Calendario!$A$3:$A$55,0),MATCH($I100,Calendario!$D$2:$H$2,0)),IF(N100="",IF(EXACT(($I100),(PROPER(TEXT(N$3,"dddd")))),INDEX(Calendario!$D$3:$H$55,MATCH(O$4,Calendario!$A$3:$A$55,0),MATCH($I100,Calendario!$D$2:$H$2,0)),""),INDEX(Calendario!$D$3:$H$55,MATCH(O$4,Calendario!$A$3:$A$55,0),MATCH($I100,Calendario!$D$2:$H$2,0)))),IF(EXACT($M$4,"Semana 1"),IF($K100=2,IF(N100="",IF(OR(($J100="Semana 1"),($J100="Semana 2"),($J100="Semana 3")),INDEX(Calendario!$D$3:$H$55,MATCH(O$4,Calendario!$A$3:$A$55,0),MATCH($I100,Calendario!$D$2:$H$2,0)),""),""),IF($K100=3,IF(AND((M100=""),(N100="")),IF(OR(($J100="Semana 1"),($J100="Semana 2"),($J100="Semana 3")),INDEX(Calendario!$D$3:$H$55,MATCH(O$4,Calendario!$A$3:$A$55,0),MATCH($I100,Calendario!$D$2:$H$2,0)),""),""),IF($K100=4,IF(AND((M100=""),(N100="")),IF(OR(($J100="Semana 1"),($J100="Semana 2"),($J100="Semana 3")),INDEX(Calendario!$D$3:$H$55,MATCH(O$4,Calendario!$A$3:$A$55,0),MATCH($I100,Calendario!$D$2:$H$2,0)),""),"")))),IF($K100=2,IF(N100="",IF(OR(($J100="Semana 1"),($J100="Semana 2")),INDEX(Calendario!$D$3:$H$55,MATCH(O$4,Calendario!$A$3:$A$55,0),MATCH($I100,Calendario!$D$2:$H$2,0)),""),""),IF($K100=3,IF(AND((M100=""),(N100="")),IF(OR(($J100="Semana 1"),($J100="Semana 2")),INDEX(Calendario!$D$3:$H$55,MATCH(O$4,Calendario!$A$3:$A$55,0),MATCH($I100,Calendario!$D$2:$H$2,0)),""),""),IF($K100=4,IF(AND((M100=""),(N100="")),IF(OR(($J100="Semana 1"),($J100="Semana 2")),INDEX(Calendario!$D$3:$H$55,MATCH(O$4,Calendario!$A$3:$A$55,0),MATCH($I100,Calendario!$D$2:$H$2,0)),""),""))))))))))</f>
        <v>44573</v>
      </c>
      <c r="P100" s="107">
        <f>IF(ISBLANK($I100),"",IF(EXACT(($I100),(PROPER(TEXT(P$3,"dddd")))),"",IF(OR(EXACT(($I100),PROPER(TEXT(P98,"dddd"))),(EXACT(($I100),PROPER(TEXT(P99,"dddd"))))),"",IF(EXACT(P$4,$J100),IF(O100="",IF(OR(($K100=4),($K100=3),($K100=2),($K100=1)),INDEX(Calendario!$D$3:$H$55,MATCH(P$4,Calendario!$A$3:$A$55,0),MATCH($I100,Calendario!$D$2:$H$2,0)),"")),IF($K100=1,IF(AND(M100="",EXACT((P$4),(CONCATENATE(Calendario!$A$1," ",(MID($J100,8,2))+1)))),INDEX(Calendario!$D$3:$H$55,MATCH(P$4,Calendario!$A$3:$A$55,0),MATCH($I100,Calendario!$D$2:$H$2,0)),IF(O100="",IF(EXACT(($I100),(PROPER(TEXT(O$3,"dddd")))),INDEX(Calendario!$D$3:$H$55,MATCH(P$4,Calendario!$A$3:$A$55,0),MATCH($I100,Calendario!$D$2:$H$2,0)),""),INDEX(Calendario!$D$3:$H$55,MATCH(P$4,Calendario!$A$3:$A$55,0),MATCH($I100,Calendario!$D$2:$H$2,0)))),IF(EXACT($M$4,"Semana 1"),IF($K100=2,IF(O100="",IF(OR(($J100="Semana 1"),($J100="Semana 2"),($J100="Semana 3"),($J100="Semana 4")),INDEX(Calendario!$D$3:$H$55,MATCH(P$4,Calendario!$A$3:$A$55,0),MATCH($I100,Calendario!$D$2:$H$2,0)),""),""),IF($K100=3,IF(AND((N100=""),(O100="")),IF(OR(($J100="Semana 1"),($J100="Semana 2"),($J100="Semana 3"),($J100="Semana 4")),INDEX(Calendario!$D$3:$H$55,MATCH(P$4,Calendario!$A$3:$A$55,0),MATCH($I100,Calendario!$D$2:$H$2,0)),""),""),IF($K100=4,IF(AND((M100=""),(N100=""),(O100="")),IF(OR(($J100="Semana 1"),($J100="Semana 2"),($J100="Semana 3"),($J100="Semana 4")),INDEX(Calendario!$D$3:$H$55,MATCH(P$4,Calendario!$A$3:$A$55,0),MATCH($I100,Calendario!$D$2:$H$2,0)),""),"")))),IF($K100=2,IF(O100="",IF(OR(($J100="Semana 1"),($J100="Semana 2"),($J100="Semana 3")),INDEX(Calendario!$D$3:$H$55,MATCH(P$4,Calendario!$A$3:$A$55,0),MATCH($I100,Calendario!$D$2:$H$2,0)),""),""),IF($K100=3,IF(AND((N100=""),(O100="")),IF(OR(($J100="Semana 1"),($J100="Semana 2"),($J100="Semana 3")),INDEX(Calendario!$D$3:$H$55,MATCH(P$4,Calendario!$A$3:$A$55,0),MATCH($I100,Calendario!$D$2:$H$2,0)),""),""),IF($K100=4,IF(AND((M100=""),(N100=""),(O100="")),IF(OR(($J100="Semana 1"),($J100="Semana 2"),($J100="Semana 3")),INDEX(Calendario!$D$3:$H$55,MATCH(P$4,Calendario!$A$3:$A$55,0),MATCH($I100,Calendario!$D$2:$H$2,0)),""),""))))))))))</f>
        <v>44580</v>
      </c>
      <c r="Q100" s="107">
        <f>IF(ISBLANK($I100),"",IF(EXACT(($I100),(PROPER(TEXT(Q$3,"dddd")))),"",IF(OR(EXACT(($I100),PROPER(TEXT(Q98,"dddd"))),(EXACT(($I100),PROPER(TEXT(Q99,"dddd"))))),"",IF(EXACT(Q$4,$J100),IF(P100="",IF(OR(($K100=4),($K100=3),($K100=2),($K100=1)),INDEX(Calendario!$D$3:$H$55,MATCH(Q$4,Calendario!$A$3:$A$55,0),MATCH($I100,Calendario!$D$2:$H$2,0)),"")),IF($K100=1,IF(AND(M100="",EXACT((Q$4),(CONCATENATE(Calendario!$A$1," ",(MID($J100,8,2))+1)))),INDEX(Calendario!$D$3:$H$55,MATCH(Q$4,Calendario!$A$3:$A$55,0),MATCH($I100,Calendario!$D$2:$H$2,0)),IF(P100="","",INDEX(Calendario!$D$3:$H$55,MATCH(Q$4,Calendario!$A$3:$A$55,0),MATCH($I100,Calendario!$D$2:$H$2,0)))),IF(EXACT($M$4,"Semana 1"),IF($K100=2,IF(P100="",IF(OR(($J100="Semana 1"),($J100="Semana 2"),($J100="Semana 3"),($J100="Semana 4"),($J100="Semana 5")),INDEX(Calendario!$D$3:$H$55,MATCH(Q$4,Calendario!$A$3:$A$55,0),MATCH($I100,Calendario!$D$2:$H$2,0)),""),""),IF($K100=3,IF(AND((O100=""),(P100="")),IF(OR(($J100="Semana 1"),($J100="Semana 2"),($J100="Semana 3"),($J100="Semana 4"),($J100="Semana 5")),INDEX(Calendario!$D$3:$H$55,MATCH(Q$4,Calendario!$A$3:$A$55,0),MATCH($I100,Calendario!$D$2:$H$2,0)),""),""),IF($K100=4,IF(AND((N100=""),(O100=""),(P100="")),IF(OR(($J100="Semana 1"),($J100="Semana 2"),($J100="Semana 3"),($J100="Semana 4"),($J100="Semana 5")),INDEX(Calendario!$D$3:$H$55,MATCH(Q$4,Calendario!$A$3:$A$55,0),MATCH($I100,Calendario!$D$2:$H$2,0)),""),"")))),IF($K100=2,IF(P100="",IF(OR(($J100="Semana 1"),($J100="Semana 2"),($J100="Semana 3"),($J100="Semana 4")),INDEX(Calendario!$D$3:$H$55,MATCH(Q$4,Calendario!$A$3:$A$55,0),MATCH($I100,Calendario!$D$2:$H$2,0)),""),""),IF($K100=3,IF(AND((O100=""),(P100="")),IF(OR(($J100="Semana 1"),($J100="Semana 2"),($J100="Semana 3"),($J100="Semana 4")),INDEX(Calendario!$D$3:$H$55,MATCH(Q$4,Calendario!$A$3:$A$55,0),MATCH($I100,Calendario!$D$2:$H$2,0)),""),""),IF($K100=4,IF(AND((N100=""),(O100=""),(P100="")),IF(OR(($J100="Semana 1"),($J100="Semana 2"),($J100="Semana 3"),($J100="Semana 4")),INDEX(Calendario!$D$3:$H$55,MATCH(Q$4,Calendario!$A$3:$A$55,0),MATCH($I100,Calendario!$D$2:$H$2,0)),""),""))))))))))</f>
        <v>44587</v>
      </c>
      <c r="R100" s="108">
        <f>IF(ISBLANK($I100),"",IF(EXACT(($I100),(PROPER(TEXT(R$3,"dddd")))),"",IF(OR(EXACT(($I100),PROPER(TEXT(R98,"dddd"))),(EXACT(($I100),PROPER(TEXT(R99,"dddd"))))),"",IF(EXACT(R$4,$J100),IF(Q100="",IF(OR(($K100=4),($K100=3),($K100=2),($K100=1)),INDEX(Calendario!$D$3:$H$55,MATCH(R$4,Calendario!$A$3:$A$55,0),MATCH($I100,Calendario!$D$2:$H$2,0)),"")),IF($K100=1,IF(AND(N100="",EXACT((R$4),(CONCATENATE(Calendario!$A$1," ",(MID($J100,8,2))+1)))),INDEX(Calendario!$D$3:$H$55,MATCH(R$4,Calendario!$A$3:$A$55,0),MATCH($I100,Calendario!$D$2:$H$2,0)),IF(Q100="","",INDEX(Calendario!$D$3:$H$55,MATCH(R$4,Calendario!$A$3:$A$55,0),MATCH($I100,Calendario!$D$2:$H$2,0)))),IF(EXACT($M$4,"Semana 1"),IF($K100=2,IF(Q100="",IF(OR(($J100="Semana 1"),($J100="Semana 2"),($J100="Semana 3"),($J100="Semana 4"),($J100="Semana 5"),($J100="Semana 6")),INDEX(Calendario!$D$3:$H$55,MATCH(R$4,Calendario!$A$3:$A$55,0),MATCH($I100,Calendario!$D$2:$H$2,0)),""),""),IF($K100=3,IF(AND((P100=""),(Q100="")),IF(OR(($J100="Semana 1"),($J100="Semana 2"),($J100="Semana 3"),($J100="Semana 4"),($J100="Semana 5"),($J100="Semana 6")),INDEX(Calendario!$D$3:$H$55,MATCH(R$4,Calendario!$A$3:$A$55,0),MATCH($I100,Calendario!$D$2:$H$2,0)),""),""),IF($K100=4,IF(AND((O100=""),(P100=""),(Q100="")),IF(OR(($J100="Semana 1"),($J100="Semana 2"),($J100="Semana 3"),($J100="Semana 4"),($J100="Semana 5"),($J100="Semana 6")),INDEX(Calendario!$D$3:$H$55,MATCH(R$4,Calendario!$A$3:$A$55,0),MATCH($I100,Calendario!$D$2:$H$2,0)),""),"")))),IF($K100=2,IF(Q100="",IF(OR(($J100="Semana 1"),($J100="Semana 2"),($J100="Semana 3"),($J100="Semana 4"),($J100="Semana 5")),INDEX(Calendario!$D$3:$H$55,MATCH(R$4,Calendario!$A$3:$A$55,0),MATCH($I100,Calendario!$D$2:$H$2,0)),""),""),IF($K100=3,IF(AND((P100=""),(Q100="")),IF(OR(($J100="Semana 1"),($J100="Semana 2"),($J100="Semana 3"),($J100="Semana 4"),($J100="Semana 5")),INDEX(Calendario!$D$3:$H$55,MATCH(R$4,Calendario!$A$3:$A$55,0),MATCH($I100,Calendario!$D$2:$H$2,0)),""),""),IF($K100=4,IF(AND((O100=""),(P100=""),(Q100="")),IF(OR(($J100="Semana 1"),($J100="Semana 2"),($J100="Semana 3"),($J100="Semana 4"),($J100="Semana 5")),INDEX(Calendario!$D$3:$H$55,MATCH(R$4,Calendario!$A$3:$A$55,0),MATCH($I100,Calendario!$D$2:$H$2,0)),""),""))))))))))</f>
        <v>44594</v>
      </c>
      <c r="S100" s="108">
        <f>IF(ISBLANK($I100),"",IF(EXACT(($I100),(PROPER(TEXT(S$3,"dddd")))),"",IF(OR(EXACT(($I100),PROPER(TEXT(S98,"dddd"))),(EXACT(($I100),PROPER(TEXT(S99,"dddd"))))),"",IF(EXACT(S$4,$J100),IF(R100="",IF(OR(($K100=4),($K100=3),($K100=2),($K100=1)),INDEX(Calendario!$D$3:$H$55,MATCH(S$4,Calendario!$A$3:$A$55,0),MATCH($I100,Calendario!$D$2:$H$2,0)),"")),IF($K100=1,IF(AND(O100="",EXACT((S$4),(CONCATENATE(Calendario!$A$1," ",(MID($J100,8,2))+1)))),INDEX(Calendario!$D$3:$H$55,MATCH(S$4,Calendario!$A$3:$A$55,0),MATCH($I100,Calendario!$D$2:$H$2,0)),IF(R100="",IF(EXACT(($I100),(PROPER(TEXT(R$3,"dddd")))),INDEX(Calendario!$D$3:$H$55,MATCH(S$4,Calendario!$A$3:$A$55,0),MATCH($I100,Calendario!$D$2:$H$2,0)),""),INDEX(Calendario!$D$3:$H$55,MATCH(S$4,Calendario!$A$3:$A$55,0),MATCH($I100,Calendario!$D$2:$H$2,0)))),IF(EXACT($M$4,"Semana 1"),IF($K100=2,IF(R100="",IF(OR(($J100="Semana 1"),($J100="Semana 2"),($J100="Semana 3"),($J100="Semana 4"),($J100="Semana 5"),($J100="Semana 6"),($J100="Semana 7")),INDEX(Calendario!$D$3:$H$55,MATCH(S$4,Calendario!$A$3:$A$55,0),MATCH($I100,Calendario!$D$2:$H$2,0)),""),""),IF($K100=3,IF(AND((Q100=""),(R100="")),IF(OR(($J100="Semana 1"),($J100="Semana 2"),($J100="Semana 3"),($J100="Semana 4"),($J100="Semana 5"),($J100="Semana 6"),($J100="Semana 7")),INDEX(Calendario!$D$3:$H$55,MATCH(S$4,Calendario!$A$3:$A$55,0),MATCH($I100,Calendario!$D$2:$H$2,0)),""),""),IF($K100=4,IF(AND((P100=""),(Q100=""),(R100="")),IF(OR(($J100="Semana 1"),($J100="Semana 2"),($J100="Semana 3"),($J100="Semana 4"),($J100="Semana 5"),($J100="Semana 6"),($J100="Semana 7")),INDEX(Calendario!$D$3:$H$55,MATCH(S$4,Calendario!$A$3:$A$55,0),MATCH($I100,Calendario!$D$2:$H$2,0)),""),"")))),IF($K100=2,IF(R100="",IF(OR(($J100="Semana 1"),($J100="Semana 2"),($J100="Semana 3"),($J100="Semana 4"),($J100="Semana 5"),($J100="Semana 6")),INDEX(Calendario!$D$3:$H$55,MATCH(S$4,Calendario!$A$3:$A$55,0),MATCH($I100,Calendario!$D$2:$H$2,0)),""),""),IF($K100=3,IF(AND((Q100=""),(R100="")),IF(OR(($J100="Semana 1"),($J100="Semana 2"),($J100="Semana 3"),($J100="Semana 4"),($J100="Semana 5"),($J100="Semana 6")),INDEX(Calendario!$D$3:$H$55,MATCH(S$4,Calendario!$A$3:$A$55,0),MATCH($I100,Calendario!$D$2:$H$2,0)),""),""),IF($K100=4,IF(AND((P100=""),(Q100=""),(R100="")),IF(OR(($J100="Semana 1"),($J100="Semana 2"),($J100="Semana 3"),($J100="Semana 4"),($J100="Semana 5"),($J100="Semana 6")),INDEX(Calendario!$D$3:$H$55,MATCH(S$4,Calendario!$A$3:$A$55,0),MATCH($I100,Calendario!$D$2:$H$2,0)),""),""))))))))))</f>
        <v>44601</v>
      </c>
      <c r="T100" s="108">
        <f>IF(ISBLANK($I100),"",IF(EXACT(($I100),(PROPER(TEXT(T$3,"dddd")))),"",IF(OR(EXACT(($I100),PROPER(TEXT(T98,"dddd"))),(EXACT(($I100),PROPER(TEXT(T99,"dddd"))))),"",IF(EXACT(T$4,$J100),IF(S100="",IF(OR(($K100=4),($K100=3),($K100=2),($K100=1)),INDEX(Calendario!$D$3:$H$55,MATCH(T$4,Calendario!$A$3:$A$55,0),MATCH($I100,Calendario!$D$2:$H$2,0)),"")),IF($K100=1,IF(AND(P100="",EXACT((T$4),(CONCATENATE(Calendario!$A$1," ",(MID($J100,8,2))+1)))),INDEX(Calendario!$D$3:$H$55,MATCH(T$4,Calendario!$A$3:$A$55,0),MATCH($I100,Calendario!$D$2:$H$2,0)),IF(S100="",IF(EXACT(($I100),(PROPER(TEXT(S$3,"dddd")))),INDEX(Calendario!$D$3:$H$55,MATCH(T$4,Calendario!$A$3:$A$55,0),MATCH($I100,Calendario!$D$2:$H$2,0)),""),INDEX(Calendario!$D$3:$H$55,MATCH(T$4,Calendario!$A$3:$A$55,0),MATCH($I100,Calendario!$D$2:$H$2,0)))),IF(EXACT($M$4,"Semana 1"),IF($K100=2,IF(S100="",IF(OR(($J100="Semana 1"),($J100="Semana 2"),($J100="Semana 3"),($J100="Semana 4"),($J100="Semana 5"),($J100="Semana 6"),($J100="Semana 7"),($J100="Semana 8")),INDEX(Calendario!$D$3:$H$55,MATCH(T$4,Calendario!$A$3:$A$55,0),MATCH($I100,Calendario!$D$2:$H$2,0)),""),""),IF($K100=3,IF(AND((R100=""),(S100="")),IF(OR(($J100="Semana 1"),($J100="Semana 2"),($J100="Semana 3"),($J100="Semana 4"),($J100="Semana 5"),($J100="Semana 6"),($J100="Semana 7"),($J100="Semana 8")),INDEX(Calendario!$D$3:$H$55,MATCH(T$4,Calendario!$A$3:$A$55,0),MATCH($I100,Calendario!$D$2:$H$2,0)),""),""),IF($K100=4,IF(AND((Q100=""),(R100=""),(S100="")),IF(OR(($J100="Semana 1"),($J100="Semana 2"),($J100="Semana 3"),($J100="Semana 4"),($J100="Semana 5"),($J100="Semana 6"),($J100="Semana 7"),($J100="Semana 8")),INDEX(Calendario!$D$3:$H$55,MATCH(T$4,Calendario!$A$3:$A$55,0),MATCH($I100,Calendario!$D$2:$H$2,0)),""),"")))),IF($K100=2,IF(S100="",IF(OR(($J100="Semana 1"),($J100="Semana 2"),($J100="Semana 3"),($J100="Semana 4"),($J100="Semana 5"),($J100="Semana 6"),($J100="Semana 7")),INDEX(Calendario!$D$3:$H$55,MATCH(T$4,Calendario!$A$3:$A$55,0),MATCH($I100,Calendario!$D$2:$H$2,0)),""),""),IF($K100=3,IF(AND((R100=""),(S100="")),IF(OR(($J100="Semana 1"),($J100="Semana 2"),($J100="Semana 3"),($J100="Semana 4"),($J100="Semana 5"),($J100="Semana 6"),($J100="Semana 7")),INDEX(Calendario!$D$3:$H$55,MATCH(T$4,Calendario!$A$3:$A$55,0),MATCH($I100,Calendario!$D$2:$H$2,0)),""),""),IF($K100=4,IF(AND((Q100=""),(R100=""),(S100="")),IF(OR(($J100="Semana 1"),($J100="Semana 2"),($J100="Semana 3"),($J100="Semana 4"),($J100="Semana 5"),($J100="Semana 6"),($J100="Semana 7")),INDEX(Calendario!$D$3:$H$55,MATCH(T$4,Calendario!$A$3:$A$55,0),MATCH($I100,Calendario!$D$2:$H$2,0)),""),""))))))))))</f>
        <v>44608</v>
      </c>
      <c r="U100" s="108">
        <f>IF(ISBLANK($I100),"",IF(OR(EXACT(($I100),PROPER(TEXT(U99,"dddd"))),(EXACT(($I100),PROPER(TEXT(U98,"dddd"))))),"",IF(EXACT(($I100),(PROPER(TEXT(U$3,"dddd")))),"",IF($K100=1,INDEX(Calendario!$D$3:$H$55,MATCH(U$4,Calendario!$A$3:$A$55,0),MATCH($I100,Calendario!$D$2:$H$2,0)),IF($K100=2,IF(T100="",INDEX(Calendario!$D$3:$H$55,MATCH(U$4,Calendario!$A$3:$A$55,0),MATCH($I100,Calendario!$D$2:$H$2,0)),""),IF($K100=3,IF(AND((S100=""),(T100="")),INDEX(Calendario!$D$3:$H$55,MATCH(U$4,Calendario!$A$3:$A$55,0),MATCH($I100,Calendario!$D$2:$H$2,0)),""),IF($K100=4,IF(AND((R100=""),(S100=""),(T100="")),INDEX(Calendario!$D$3:$H$55,MATCH(U$4,Calendario!$A$3:$A$55,0),MATCH($I100,Calendario!$D$2:$H$2,0)),""))))))))</f>
        <v>44615</v>
      </c>
      <c r="V100" s="107">
        <f>IF(ISBLANK($I100),"",IF(OR(EXACT(($I100),PROPER(TEXT(V99,"dddd"))),(EXACT(($I100),PROPER(TEXT(V98,"dddd"))))),"",IF(EXACT(($I100),(PROPER(TEXT(V$3,"dddd")))),"",IF($K100=1,INDEX(Calendario!$D$3:$H$55,MATCH(V$4,Calendario!$A$3:$A$55,0),MATCH($I100,Calendario!$D$2:$H$2,0)),IF($K100=2,IF(U100="",INDEX(Calendario!$D$3:$H$55,MATCH(V$4,Calendario!$A$3:$A$55,0),MATCH($I100,Calendario!$D$2:$H$2,0)),""),IF($K100=3,IF(AND((T100=""),(U100="")),INDEX(Calendario!$D$3:$H$55,MATCH(V$4,Calendario!$A$3:$A$55,0),MATCH($I100,Calendario!$D$2:$H$2,0)),""),IF($K100=4,IF(AND((S100=""),(T100=""),(U100="")),INDEX(Calendario!$D$3:$H$55,MATCH(V$4,Calendario!$A$3:$A$55,0),MATCH($I100,Calendario!$D$2:$H$2,0)),""))))))))</f>
        <v>44622</v>
      </c>
      <c r="W100" s="107">
        <f>IF(ISBLANK($I100),"",IF(OR(EXACT(($I100),PROPER(TEXT(W99,"dddd"))),(EXACT(($I100),PROPER(TEXT(W98,"dddd"))))),"",IF(EXACT(($I100),(PROPER(TEXT(W$3,"dddd")))),"",IF($K100=1,INDEX(Calendario!$D$3:$H$55,MATCH(W$4,Calendario!$A$3:$A$55,0),MATCH($I100,Calendario!$D$2:$H$2,0)),IF($K100=2,IF(V100="",INDEX(Calendario!$D$3:$H$55,MATCH(W$4,Calendario!$A$3:$A$55,0),MATCH($I100,Calendario!$D$2:$H$2,0)),""),IF($K100=3,IF(AND((U100=""),(V100="")),INDEX(Calendario!$D$3:$H$55,MATCH(W$4,Calendario!$A$3:$A$55,0),MATCH($I100,Calendario!$D$2:$H$2,0)),""),IF($K100=4,IF(AND((T100=""),(U100=""),(V100="")),INDEX(Calendario!$D$3:$H$55,MATCH(W$4,Calendario!$A$3:$A$55,0),MATCH($I100,Calendario!$D$2:$H$2,0)),""))))))))</f>
        <v>44629</v>
      </c>
      <c r="X100" s="107">
        <f>IF(ISBLANK($I100),"",IF(OR(EXACT(($I100),PROPER(TEXT(X99,"dddd"))),(EXACT(($I100),PROPER(TEXT(X98,"dddd"))))),"",IF(EXACT(($I100),(PROPER(TEXT(X$3,"dddd")))),"",IF($K100=1,INDEX(Calendario!$D$3:$H$55,MATCH(X$4,Calendario!$A$3:$A$55,0),MATCH($I100,Calendario!$D$2:$H$2,0)),IF($K100=2,IF(W100="",INDEX(Calendario!$D$3:$H$55,MATCH(X$4,Calendario!$A$3:$A$55,0),MATCH($I100,Calendario!$D$2:$H$2,0)),""),IF($K100=3,IF(AND((V100=""),(W100="")),INDEX(Calendario!$D$3:$H$55,MATCH(X$4,Calendario!$A$3:$A$55,0),MATCH($I100,Calendario!$D$2:$H$2,0)),""),IF($K100=4,IF(AND((U100=""),(V100=""),(W100="")),INDEX(Calendario!$D$3:$H$55,MATCH(X$4,Calendario!$A$3:$A$55,0),MATCH($I100,Calendario!$D$2:$H$2,0)),""))))))))</f>
        <v>44636</v>
      </c>
      <c r="Y100" s="107">
        <f>IF(ISBLANK($I100),"",IF(OR(EXACT(($I100),PROPER(TEXT(Y99,"dddd"))),(EXACT(($I100),PROPER(TEXT(Y98,"dddd"))))),"",IF(EXACT(($I100),(PROPER(TEXT(Y$3,"dddd")))),"",IF($K100=1,INDEX(Calendario!$D$3:$H$55,MATCH(Y$4,Calendario!$A$3:$A$55,0),MATCH($I100,Calendario!$D$2:$H$2,0)),IF($K100=2,IF(X100="",INDEX(Calendario!$D$3:$H$55,MATCH(Y$4,Calendario!$A$3:$A$55,0),MATCH($I100,Calendario!$D$2:$H$2,0)),""),IF($K100=3,IF(AND((W100=""),(X100="")),INDEX(Calendario!$D$3:$H$55,MATCH(Y$4,Calendario!$A$3:$A$55,0),MATCH($I100,Calendario!$D$2:$H$2,0)),""),IF($K100=4,IF(AND((V100=""),(W100=""),(X100="")),INDEX(Calendario!$D$3:$H$55,MATCH(Y$4,Calendario!$A$3:$A$55,0),MATCH($I100,Calendario!$D$2:$H$2,0)),""))))))))</f>
        <v>44643</v>
      </c>
      <c r="Z100" s="107">
        <f>IF(ISBLANK($I100),"",IF(OR(EXACT(($I100),PROPER(TEXT(Z99,"dddd"))),(EXACT(($I100),PROPER(TEXT(Z98,"dddd"))))),"",IF(EXACT(($I100),(PROPER(TEXT(Z$3,"dddd")))),"",IF($K100=1,INDEX(Calendario!$D$3:$H$55,MATCH(Z$4,Calendario!$A$3:$A$55,0),MATCH($I100,Calendario!$D$2:$H$2,0)),IF($K100=2,IF(Y100="",INDEX(Calendario!$D$3:$H$55,MATCH(Z$4,Calendario!$A$3:$A$55,0),MATCH($I100,Calendario!$D$2:$H$2,0)),""),IF($K100=3,IF(AND((X100=""),(Y100="")),INDEX(Calendario!$D$3:$H$55,MATCH(Z$4,Calendario!$A$3:$A$55,0),MATCH($I100,Calendario!$D$2:$H$2,0)),""),IF($K100=4,IF(AND((W100=""),(X100=""),(Y100="")),INDEX(Calendario!$D$3:$H$55,MATCH(Z$4,Calendario!$A$3:$A$55,0),MATCH($I100,Calendario!$D$2:$H$2,0)),""))))))))</f>
        <v>44650</v>
      </c>
      <c r="AA100" s="108">
        <f>IF(ISBLANK($I100),"",IF(OR(EXACT(($I100),PROPER(TEXT(AA99,"dddd"))),(EXACT(($I100),PROPER(TEXT(AA98,"dddd"))))),"",IF(EXACT(($I100),(PROPER(TEXT(AA$3,"dddd")))),"",IF($K100=1,INDEX(Calendario!$D$3:$H$55,MATCH(AA$4,Calendario!$A$3:$A$55,0),MATCH($I100,Calendario!$D$2:$H$2,0)),IF($K100=2,IF(Z100="",INDEX(Calendario!$D$3:$H$55,MATCH(AA$4,Calendario!$A$3:$A$55,0),MATCH($I100,Calendario!$D$2:$H$2,0)),""),IF($K100=3,IF(AND((Y100=""),(Z100="")),INDEX(Calendario!$D$3:$H$55,MATCH(AA$4,Calendario!$A$3:$A$55,0),MATCH($I100,Calendario!$D$2:$H$2,0)),""),IF($K100=4,IF(AND((X100=""),(Y100=""),(Z100="")),INDEX(Calendario!$D$3:$H$55,MATCH(AA$4,Calendario!$A$3:$A$55,0),MATCH($I100,Calendario!$D$2:$H$2,0)),""))))))))</f>
        <v>44657</v>
      </c>
      <c r="AB100" s="108">
        <f>IF(ISBLANK($I100),"",IF(OR(EXACT(($I100),PROPER(TEXT(AB99,"dddd"))),(EXACT(($I100),PROPER(TEXT(AB98,"dddd"))))),"",IF(EXACT(($I100),(PROPER(TEXT(AB$3,"dddd")))),"",IF($K100=1,INDEX(Calendario!$D$3:$H$55,MATCH(AB$4,Calendario!$A$3:$A$55,0),MATCH($I100,Calendario!$D$2:$H$2,0)),IF($K100=2,IF(AA100="",INDEX(Calendario!$D$3:$H$55,MATCH(AB$4,Calendario!$A$3:$A$55,0),MATCH($I100,Calendario!$D$2:$H$2,0)),""),IF($K100=3,IF(AND((Z100=""),(AA100="")),INDEX(Calendario!$D$3:$H$55,MATCH(AB$4,Calendario!$A$3:$A$55,0),MATCH($I100,Calendario!$D$2:$H$2,0)),""),IF($K100=4,IF(AND((Y100=""),(Z100=""),(AA100="")),INDEX(Calendario!$D$3:$H$55,MATCH(AB$4,Calendario!$A$3:$A$55,0),MATCH($I100,Calendario!$D$2:$H$2,0)),""))))))))</f>
        <v>44664</v>
      </c>
      <c r="AC100" s="108">
        <f>IF(ISBLANK($I100),"",IF(OR(EXACT(($I100),PROPER(TEXT(AC99,"dddd"))),(EXACT(($I100),PROPER(TEXT(AC98,"dddd"))))),"",IF(EXACT(($I100),(PROPER(TEXT(AC$3,"dddd")))),"",IF($K100=1,INDEX(Calendario!$D$3:$H$55,MATCH(AC$4,Calendario!$A$3:$A$55,0),MATCH($I100,Calendario!$D$2:$H$2,0)),IF($K100=2,IF(AB100="",INDEX(Calendario!$D$3:$H$55,MATCH(AC$4,Calendario!$A$3:$A$55,0),MATCH($I100,Calendario!$D$2:$H$2,0)),""),IF($K100=3,IF(AND((AA100=""),(AB100="")),INDEX(Calendario!$D$3:$H$55,MATCH(AC$4,Calendario!$A$3:$A$55,0),MATCH($I100,Calendario!$D$2:$H$2,0)),""),IF($K100=4,IF(AND((Z100=""),(AA100=""),(AB100="")),INDEX(Calendario!$D$3:$H$55,MATCH(AC$4,Calendario!$A$3:$A$55,0),MATCH($I100,Calendario!$D$2:$H$2,0)),""))))))))</f>
        <v>44671</v>
      </c>
      <c r="AD100" s="108">
        <f>IF(ISBLANK($I100),"",IF(OR(EXACT(($I100),PROPER(TEXT(AD99,"dddd"))),(EXACT(($I100),PROPER(TEXT(AD98,"dddd"))))),"",IF(EXACT(($I100),(PROPER(TEXT(AD$3,"dddd")))),"",IF($K100=1,INDEX(Calendario!$D$3:$H$55,MATCH(AD$4,Calendario!$A$3:$A$55,0),MATCH($I100,Calendario!$D$2:$H$2,0)),IF($K100=2,IF(AC100="",INDEX(Calendario!$D$3:$H$55,MATCH(AD$4,Calendario!$A$3:$A$55,0),MATCH($I100,Calendario!$D$2:$H$2,0)),""),IF($K100=3,IF(AND((AB100=""),(AC100="")),INDEX(Calendario!$D$3:$H$55,MATCH(AD$4,Calendario!$A$3:$A$55,0),MATCH($I100,Calendario!$D$2:$H$2,0)),""),IF($K100=4,IF(AND((AA100=""),(AB100=""),(AC100="")),INDEX(Calendario!$D$3:$H$55,MATCH(AD$4,Calendario!$A$3:$A$55,0),MATCH($I100,Calendario!$D$2:$H$2,0)),""))))))))</f>
        <v>44678</v>
      </c>
      <c r="AE100" s="107">
        <f>IF(ISBLANK($I100),"",IF(OR(EXACT(($I100),PROPER(TEXT(AE99,"dddd"))),(EXACT(($I100),PROPER(TEXT(AE98,"dddd"))))),"",IF(EXACT(($I100),(PROPER(TEXT(AE$3,"dddd")))),"",IF($K100=1,INDEX(Calendario!$D$3:$H$55,MATCH(AE$4,Calendario!$A$3:$A$55,0),MATCH($I100,Calendario!$D$2:$H$2,0)),IF($K100=2,IF(AD100="",INDEX(Calendario!$D$3:$H$55,MATCH(AE$4,Calendario!$A$3:$A$55,0),MATCH($I100,Calendario!$D$2:$H$2,0)),""),IF($K100=3,IF(AND((AC100=""),(AD100="")),INDEX(Calendario!$D$3:$H$55,MATCH(AE$4,Calendario!$A$3:$A$55,0),MATCH($I100,Calendario!$D$2:$H$2,0)),""),IF($K100=4,IF(AND((AB100=""),(AC100=""),(AD100="")),INDEX(Calendario!$D$3:$H$55,MATCH(AE$4,Calendario!$A$3:$A$55,0),MATCH($I100,Calendario!$D$2:$H$2,0)),""))))))))</f>
        <v>44685</v>
      </c>
      <c r="AF100" s="107">
        <f>IF(ISBLANK($I100),"",IF(OR(EXACT(($I100),PROPER(TEXT(AF99,"dddd"))),(EXACT(($I100),PROPER(TEXT(AF98,"dddd"))))),"",IF(EXACT(($I100),(PROPER(TEXT(AF$3,"dddd")))),"",IF($K100=1,INDEX(Calendario!$D$3:$H$55,MATCH(AF$4,Calendario!$A$3:$A$55,0),MATCH($I100,Calendario!$D$2:$H$2,0)),IF($K100=2,IF(AE100="",INDEX(Calendario!$D$3:$H$55,MATCH(AF$4,Calendario!$A$3:$A$55,0),MATCH($I100,Calendario!$D$2:$H$2,0)),""),IF($K100=3,IF(AND((AD100=""),(AE100="")),INDEX(Calendario!$D$3:$H$55,MATCH(AF$4,Calendario!$A$3:$A$55,0),MATCH($I100,Calendario!$D$2:$H$2,0)),""),IF($K100=4,IF(AND((AC100=""),(AD100=""),(AE100="")),INDEX(Calendario!$D$3:$H$55,MATCH(AF$4,Calendario!$A$3:$A$55,0),MATCH($I100,Calendario!$D$2:$H$2,0)),""))))))))</f>
        <v>44692</v>
      </c>
      <c r="AG100" s="107">
        <f>IF(ISBLANK($I100),"",IF(OR(EXACT(($I100),PROPER(TEXT(AG99,"dddd"))),(EXACT(($I100),PROPER(TEXT(AG98,"dddd"))))),"",IF(EXACT(($I100),(PROPER(TEXT(AG$3,"dddd")))),"",IF($K100=1,INDEX(Calendario!$D$3:$H$55,MATCH(AG$4,Calendario!$A$3:$A$55,0),MATCH($I100,Calendario!$D$2:$H$2,0)),IF($K100=2,IF(AF100="",INDEX(Calendario!$D$3:$H$55,MATCH(AG$4,Calendario!$A$3:$A$55,0),MATCH($I100,Calendario!$D$2:$H$2,0)),""),IF($K100=3,IF(AND((AE100=""),(AF100="")),INDEX(Calendario!$D$3:$H$55,MATCH(AG$4,Calendario!$A$3:$A$55,0),MATCH($I100,Calendario!$D$2:$H$2,0)),""),IF($K100=4,IF(AND((AD100=""),(AE100=""),(AF100="")),INDEX(Calendario!$D$3:$H$55,MATCH(AG$4,Calendario!$A$3:$A$55,0),MATCH($I100,Calendario!$D$2:$H$2,0)),""))))))))</f>
        <v>44699</v>
      </c>
      <c r="AH100" s="107">
        <f>IF(ISBLANK($I100),"",IF(OR(EXACT(($I100),PROPER(TEXT(AH99,"dddd"))),(EXACT(($I100),PROPER(TEXT(AH98,"dddd"))))),"",IF(EXACT(($I100),(PROPER(TEXT(AH$3,"dddd")))),"",IF($K100=1,INDEX(Calendario!$D$3:$H$55,MATCH(AH$4,Calendario!$A$3:$A$55,0),MATCH($I100,Calendario!$D$2:$H$2,0)),IF($K100=2,IF(AG100="",INDEX(Calendario!$D$3:$H$55,MATCH(AH$4,Calendario!$A$3:$A$55,0),MATCH($I100,Calendario!$D$2:$H$2,0)),""),IF($K100=3,IF(AND((AF100=""),(AG100="")),INDEX(Calendario!$D$3:$H$55,MATCH(AH$4,Calendario!$A$3:$A$55,0),MATCH($I100,Calendario!$D$2:$H$2,0)),""),IF($K100=4,IF(AND((AE100=""),(AF100=""),(AG100="")),INDEX(Calendario!$D$3:$H$55,MATCH(AH$4,Calendario!$A$3:$A$55,0),MATCH($I100,Calendario!$D$2:$H$2,0)),""))))))))</f>
        <v>44706</v>
      </c>
      <c r="AI100" s="108">
        <f>IF(ISBLANK($I100),"",IF(OR(EXACT(($I100),PROPER(TEXT(AI99,"dddd"))),(EXACT(($I100),PROPER(TEXT(AI98,"dddd"))))),"",IF(EXACT(($I100),(PROPER(TEXT(AI$3,"dddd")))),"",IF($K100=1,INDEX(Calendario!$D$3:$H$55,MATCH(AI$4,Calendario!$A$3:$A$55,0),MATCH($I100,Calendario!$D$2:$H$2,0)),IF($K100=2,IF(AH100="",INDEX(Calendario!$D$3:$H$55,MATCH(AI$4,Calendario!$A$3:$A$55,0),MATCH($I100,Calendario!$D$2:$H$2,0)),""),IF($K100=3,IF(AND((AG100=""),(AH100="")),INDEX(Calendario!$D$3:$H$55,MATCH(AI$4,Calendario!$A$3:$A$55,0),MATCH($I100,Calendario!$D$2:$H$2,0)),""),IF($K100=4,IF(AND((AF100=""),(AG100=""),(AH100="")),INDEX(Calendario!$D$3:$H$55,MATCH(AI$4,Calendario!$A$3:$A$55,0),MATCH($I100,Calendario!$D$2:$H$2,0)),""))))))))</f>
        <v>44713</v>
      </c>
      <c r="AJ100" s="108">
        <f>IF(ISBLANK($I100),"",IF(OR(EXACT(($I100),PROPER(TEXT(AJ99,"dddd"))),(EXACT(($I100),PROPER(TEXT(AJ98,"dddd"))))),"",IF(EXACT(($I100),(PROPER(TEXT(AJ$3,"dddd")))),"",IF($K100=1,INDEX(Calendario!$D$3:$H$55,MATCH(AJ$4,Calendario!$A$3:$A$55,0),MATCH($I100,Calendario!$D$2:$H$2,0)),IF($K100=2,IF(AI100="",INDEX(Calendario!$D$3:$H$55,MATCH(AJ$4,Calendario!$A$3:$A$55,0),MATCH($I100,Calendario!$D$2:$H$2,0)),""),IF($K100=3,IF(AND((AH100=""),(AI100="")),INDEX(Calendario!$D$3:$H$55,MATCH(AJ$4,Calendario!$A$3:$A$55,0),MATCH($I100,Calendario!$D$2:$H$2,0)),""),IF($K100=4,IF(AND((AG100=""),(AH100=""),(AI100="")),INDEX(Calendario!$D$3:$H$55,MATCH(AJ$4,Calendario!$A$3:$A$55,0),MATCH($I100,Calendario!$D$2:$H$2,0)),""))))))))</f>
        <v>44720</v>
      </c>
      <c r="AK100" s="108">
        <f>IF(ISBLANK($I100),"",IF(OR(EXACT(($I100),PROPER(TEXT(AK99,"dddd"))),(EXACT(($I100),PROPER(TEXT(AK98,"dddd"))))),"",IF(EXACT(($I100),(PROPER(TEXT(AK$3,"dddd")))),"",IF($K100=1,INDEX(Calendario!$D$3:$H$55,MATCH(AK$4,Calendario!$A$3:$A$55,0),MATCH($I100,Calendario!$D$2:$H$2,0)),IF($K100=2,IF(AJ100="",INDEX(Calendario!$D$3:$H$55,MATCH(AK$4,Calendario!$A$3:$A$55,0),MATCH($I100,Calendario!$D$2:$H$2,0)),""),IF($K100=3,IF(AND((AI100=""),(AJ100="")),INDEX(Calendario!$D$3:$H$55,MATCH(AK$4,Calendario!$A$3:$A$55,0),MATCH($I100,Calendario!$D$2:$H$2,0)),""),IF($K100=4,IF(AND((AH100=""),(AI100=""),(AJ100="")),INDEX(Calendario!$D$3:$H$55,MATCH(AK$4,Calendario!$A$3:$A$55,0),MATCH($I100,Calendario!$D$2:$H$2,0)),""))))))))</f>
        <v>44727</v>
      </c>
      <c r="AL100" s="108">
        <f>IF(ISBLANK($I100),"",IF(OR(EXACT(($I100),PROPER(TEXT(AL99,"dddd"))),(EXACT(($I100),PROPER(TEXT(AL98,"dddd"))))),"",IF(EXACT(($I100),(PROPER(TEXT(AL$3,"dddd")))),"",IF($K100=1,INDEX(Calendario!$D$3:$H$55,MATCH(AL$4,Calendario!$A$3:$A$55,0),MATCH($I100,Calendario!$D$2:$H$2,0)),IF($K100=2,IF(AK100="",INDEX(Calendario!$D$3:$H$55,MATCH(AL$4,Calendario!$A$3:$A$55,0),MATCH($I100,Calendario!$D$2:$H$2,0)),""),IF($K100=3,IF(AND((AJ100=""),(AK100="")),INDEX(Calendario!$D$3:$H$55,MATCH(AL$4,Calendario!$A$3:$A$55,0),MATCH($I100,Calendario!$D$2:$H$2,0)),""),IF($K100=4,IF(AND((AI100=""),(AJ100=""),(AK100="")),INDEX(Calendario!$D$3:$H$55,MATCH(AL$4,Calendario!$A$3:$A$55,0),MATCH($I100,Calendario!$D$2:$H$2,0)),""))))))))</f>
        <v>44734</v>
      </c>
      <c r="AM100" s="108">
        <f>IF(ISBLANK($I100),"",IF(OR(EXACT(($I100),PROPER(TEXT(AM99,"dddd"))),(EXACT(($I100),PROPER(TEXT(AM98,"dddd"))))),"",IF(EXACT(($I100),(PROPER(TEXT(AM$3,"dddd")))),"",IF($K100=1,INDEX(Calendario!$D$3:$H$55,MATCH(AM$4,Calendario!$A$3:$A$55,0),MATCH($I100,Calendario!$D$2:$H$2,0)),IF($K100=2,IF(AL100="",INDEX(Calendario!$D$3:$H$55,MATCH(AM$4,Calendario!$A$3:$A$55,0),MATCH($I100,Calendario!$D$2:$H$2,0)),""),IF($K100=3,IF(AND((AK100=""),(AL100="")),INDEX(Calendario!$D$3:$H$55,MATCH(AM$4,Calendario!$A$3:$A$55,0),MATCH($I100,Calendario!$D$2:$H$2,0)),""),IF($K100=4,IF(AND((AJ100=""),(AK100=""),(AL100="")),INDEX(Calendario!$D$3:$H$55,MATCH(AM$4,Calendario!$A$3:$A$55,0),MATCH($I100,Calendario!$D$2:$H$2,0)),""))))))))</f>
        <v>44741</v>
      </c>
      <c r="AN100" s="107">
        <f>IF(ISBLANK($I100),"",IF(OR(EXACT(($I100),PROPER(TEXT(AN99,"dddd"))),(EXACT(($I100),PROPER(TEXT(AN98,"dddd"))))),"",IF(EXACT(($I100),(PROPER(TEXT(AN$3,"dddd")))),"",IF($K100=1,INDEX(Calendario!$D$3:$H$55,MATCH(AN$4,Calendario!$A$3:$A$55,0),MATCH($I100,Calendario!$D$2:$H$2,0)),IF($K100=2,IF(AM100="",INDEX(Calendario!$D$3:$H$55,MATCH(AN$4,Calendario!$A$3:$A$55,0),MATCH($I100,Calendario!$D$2:$H$2,0)),""),IF($K100=3,IF(AND((AL100=""),(AM100="")),INDEX(Calendario!$D$3:$H$55,MATCH(AN$4,Calendario!$A$3:$A$55,0),MATCH($I100,Calendario!$D$2:$H$2,0)),""),IF($K100=4,IF(AND((AK100=""),(AL100=""),(AM100="")),INDEX(Calendario!$D$3:$H$55,MATCH(AN$4,Calendario!$A$3:$A$55,0),MATCH($I100,Calendario!$D$2:$H$2,0)),""))))))))</f>
        <v>44748</v>
      </c>
      <c r="AO100" s="107">
        <f>IF(ISBLANK($I100),"",IF(OR(EXACT(($I100),PROPER(TEXT(AO99,"dddd"))),(EXACT(($I100),PROPER(TEXT(AO98,"dddd"))))),"",IF(EXACT(($I100),(PROPER(TEXT(AO$3,"dddd")))),"",IF($K100=1,INDEX(Calendario!$D$3:$H$55,MATCH(AO$4,Calendario!$A$3:$A$55,0),MATCH($I100,Calendario!$D$2:$H$2,0)),IF($K100=2,IF(AN100="",INDEX(Calendario!$D$3:$H$55,MATCH(AO$4,Calendario!$A$3:$A$55,0),MATCH($I100,Calendario!$D$2:$H$2,0)),""),IF($K100=3,IF(AND((AM100=""),(AN100="")),INDEX(Calendario!$D$3:$H$55,MATCH(AO$4,Calendario!$A$3:$A$55,0),MATCH($I100,Calendario!$D$2:$H$2,0)),""),IF($K100=4,IF(AND((AL100=""),(AM100=""),(AN100="")),INDEX(Calendario!$D$3:$H$55,MATCH(AO$4,Calendario!$A$3:$A$55,0),MATCH($I100,Calendario!$D$2:$H$2,0)),""))))))))</f>
        <v>44755</v>
      </c>
      <c r="AP100" s="107" t="str">
        <f>IF(ISBLANK($I100),"",IF(OR(EXACT(($I100),PROPER(TEXT(AP99,"dddd"))),(EXACT(($I100),PROPER(TEXT(AP98,"dddd"))))),"",IF(EXACT(($I100),(PROPER(TEXT(AP$3,"dddd")))),"",IF($K100=1,INDEX(Calendario!$D$3:$H$55,MATCH(AP$4,Calendario!$A$3:$A$55,0),MATCH($I100,Calendario!$D$2:$H$2,0)),IF($K100=2,IF(AO100="",INDEX(Calendario!$D$3:$H$55,MATCH(AP$4,Calendario!$A$3:$A$55,0),MATCH($I100,Calendario!$D$2:$H$2,0)),""),IF($K100=3,IF(AND((AN100=""),(AO100="")),INDEX(Calendario!$D$3:$H$55,MATCH(AP$4,Calendario!$A$3:$A$55,0),MATCH($I100,Calendario!$D$2:$H$2,0)),""),IF($K100=4,IF(AND((AM100=""),(AN100=""),(AO100="")),INDEX(Calendario!$D$3:$H$55,MATCH(AP$4,Calendario!$A$3:$A$55,0),MATCH($I100,Calendario!$D$2:$H$2,0)),""))))))))</f>
        <v/>
      </c>
      <c r="AQ100" s="107">
        <f>IF(ISBLANK($I100),"",IF(OR(EXACT(($I100),PROPER(TEXT(AQ99,"dddd"))),(EXACT(($I100),PROPER(TEXT(AQ98,"dddd"))))),"",IF(EXACT(($I100),(PROPER(TEXT(AQ$3,"dddd")))),"",IF($K100=1,INDEX(Calendario!$D$3:$H$55,MATCH(AQ$4,Calendario!$A$3:$A$55,0),MATCH($I100,Calendario!$D$2:$H$2,0)),IF($K100=2,IF(AP100="",INDEX(Calendario!$D$3:$H$55,MATCH(AQ$4,Calendario!$A$3:$A$55,0),MATCH($I100,Calendario!$D$2:$H$2,0)),""),IF($K100=3,IF(AND((AO100=""),(AP100="")),INDEX(Calendario!$D$3:$H$55,MATCH(AQ$4,Calendario!$A$3:$A$55,0),MATCH($I100,Calendario!$D$2:$H$2,0)),""),IF($K100=4,IF(AND((AN100=""),(AO100=""),(AP100="")),INDEX(Calendario!$D$3:$H$55,MATCH(AQ$4,Calendario!$A$3:$A$55,0),MATCH($I100,Calendario!$D$2:$H$2,0)),""))))))))</f>
        <v>44769</v>
      </c>
      <c r="AR100" s="108">
        <f>IF(ISBLANK($I100),"",IF(OR(EXACT(($I100),PROPER(TEXT(AR99,"dddd"))),(EXACT(($I100),PROPER(TEXT(AR98,"dddd"))))),"",IF(EXACT(($I100),(PROPER(TEXT(AR$3,"dddd")))),"",IF($K100=1,INDEX(Calendario!$D$3:$H$55,MATCH(AR$4,Calendario!$A$3:$A$55,0),MATCH($I100,Calendario!$D$2:$H$2,0)),IF($K100=2,IF(AQ100="",INDEX(Calendario!$D$3:$H$55,MATCH(AR$4,Calendario!$A$3:$A$55,0),MATCH($I100,Calendario!$D$2:$H$2,0)),""),IF($K100=3,IF(AND((AP100=""),(AQ100="")),INDEX(Calendario!$D$3:$H$55,MATCH(AR$4,Calendario!$A$3:$A$55,0),MATCH($I100,Calendario!$D$2:$H$2,0)),""),IF($K100=4,IF(AND((AO100=""),(AP100=""),(AQ100="")),INDEX(Calendario!$D$3:$H$55,MATCH(AR$4,Calendario!$A$3:$A$55,0),MATCH($I100,Calendario!$D$2:$H$2,0)),""))))))))</f>
        <v>44776</v>
      </c>
      <c r="AS100" s="108">
        <f>IF(ISBLANK($I100),"",IF(OR(EXACT(($I100),PROPER(TEXT(AS99,"dddd"))),(EXACT(($I100),PROPER(TEXT(AS98,"dddd"))))),"",IF(EXACT(($I100),(PROPER(TEXT(AS$3,"dddd")))),"",IF($K100=1,INDEX(Calendario!$D$3:$H$55,MATCH(AS$4,Calendario!$A$3:$A$55,0),MATCH($I100,Calendario!$D$2:$H$2,0)),IF($K100=2,IF(AR100="",INDEX(Calendario!$D$3:$H$55,MATCH(AS$4,Calendario!$A$3:$A$55,0),MATCH($I100,Calendario!$D$2:$H$2,0)),""),IF($K100=3,IF(AND((AQ100=""),(AR100="")),INDEX(Calendario!$D$3:$H$55,MATCH(AS$4,Calendario!$A$3:$A$55,0),MATCH($I100,Calendario!$D$2:$H$2,0)),""),IF($K100=4,IF(AND((AP100=""),(AQ100=""),(AR100="")),INDEX(Calendario!$D$3:$H$55,MATCH(AS$4,Calendario!$A$3:$A$55,0),MATCH($I100,Calendario!$D$2:$H$2,0)),""))))))))</f>
        <v>44783</v>
      </c>
      <c r="AT100" s="108">
        <f>IF(ISBLANK($I100),"",IF(OR(EXACT(($I100),PROPER(TEXT(AT99,"dddd"))),(EXACT(($I100),PROPER(TEXT(AT98,"dddd"))))),"",IF(EXACT(($I100),(PROPER(TEXT(AT$3,"dddd")))),"",IF($K100=1,INDEX(Calendario!$D$3:$H$55,MATCH(AT$4,Calendario!$A$3:$A$55,0),MATCH($I100,Calendario!$D$2:$H$2,0)),IF($K100=2,IF(AS100="",INDEX(Calendario!$D$3:$H$55,MATCH(AT$4,Calendario!$A$3:$A$55,0),MATCH($I100,Calendario!$D$2:$H$2,0)),""),IF($K100=3,IF(AND((AR100=""),(AS100="")),INDEX(Calendario!$D$3:$H$55,MATCH(AT$4,Calendario!$A$3:$A$55,0),MATCH($I100,Calendario!$D$2:$H$2,0)),""),IF($K100=4,IF(AND((AQ100=""),(AR100=""),(AS100="")),INDEX(Calendario!$D$3:$H$55,MATCH(AT$4,Calendario!$A$3:$A$55,0),MATCH($I100,Calendario!$D$2:$H$2,0)),""))))))))</f>
        <v>44790</v>
      </c>
      <c r="AU100" s="108">
        <f>IF(ISBLANK($I100),"",IF(OR(EXACT(($I100),PROPER(TEXT(AU99,"dddd"))),(EXACT(($I100),PROPER(TEXT(AU98,"dddd"))))),"",IF(EXACT(($I100),(PROPER(TEXT(AU$3,"dddd")))),"",IF($K100=1,INDEX(Calendario!$D$3:$H$55,MATCH(AU$4,Calendario!$A$3:$A$55,0),MATCH($I100,Calendario!$D$2:$H$2,0)),IF($K100=2,IF(AT100="",INDEX(Calendario!$D$3:$H$55,MATCH(AU$4,Calendario!$A$3:$A$55,0),MATCH($I100,Calendario!$D$2:$H$2,0)),""),IF($K100=3,IF(AND((AS100=""),(AT100="")),INDEX(Calendario!$D$3:$H$55,MATCH(AU$4,Calendario!$A$3:$A$55,0),MATCH($I100,Calendario!$D$2:$H$2,0)),""),IF($K100=4,IF(AND((AR100=""),(AS100=""),(AT100="")),INDEX(Calendario!$D$3:$H$55,MATCH(AU$4,Calendario!$A$3:$A$55,0),MATCH($I100,Calendario!$D$2:$H$2,0)),""))))))))</f>
        <v>44797</v>
      </c>
      <c r="AV100" s="107">
        <f>IF(ISBLANK($I100),"",IF(OR(EXACT(($I100),PROPER(TEXT(AV99,"dddd"))),(EXACT(($I100),PROPER(TEXT(AV98,"dddd"))))),"",IF(EXACT(($I100),(PROPER(TEXT(AV$3,"dddd")))),"",IF($K100=1,INDEX(Calendario!$D$3:$H$55,MATCH(AV$4,Calendario!$A$3:$A$55,0),MATCH($I100,Calendario!$D$2:$H$2,0)),IF($K100=2,IF(AU100="",INDEX(Calendario!$D$3:$H$55,MATCH(AV$4,Calendario!$A$3:$A$55,0),MATCH($I100,Calendario!$D$2:$H$2,0)),""),IF($K100=3,IF(AND((AT100=""),(AU100="")),INDEX(Calendario!$D$3:$H$55,MATCH(AV$4,Calendario!$A$3:$A$55,0),MATCH($I100,Calendario!$D$2:$H$2,0)),""),IF($K100=4,IF(AND((AS100=""),(AT100=""),(AU100="")),INDEX(Calendario!$D$3:$H$55,MATCH(AV$4,Calendario!$A$3:$A$55,0),MATCH($I100,Calendario!$D$2:$H$2,0)),""))))))))</f>
        <v>44804</v>
      </c>
      <c r="AW100" s="107">
        <f>IF(ISBLANK($I100),"",IF(OR(EXACT(($I100),PROPER(TEXT(AW99,"dddd"))),(EXACT(($I100),PROPER(TEXT(AW98,"dddd"))))),"",IF(EXACT(($I100),(PROPER(TEXT(AW$3,"dddd")))),"",IF($K100=1,INDEX(Calendario!$D$3:$H$55,MATCH(AW$4,Calendario!$A$3:$A$55,0),MATCH($I100,Calendario!$D$2:$H$2,0)),IF($K100=2,IF(AV100="",INDEX(Calendario!$D$3:$H$55,MATCH(AW$4,Calendario!$A$3:$A$55,0),MATCH($I100,Calendario!$D$2:$H$2,0)),""),IF($K100=3,IF(AND((AU100=""),(AV100="")),INDEX(Calendario!$D$3:$H$55,MATCH(AW$4,Calendario!$A$3:$A$55,0),MATCH($I100,Calendario!$D$2:$H$2,0)),""),IF($K100=4,IF(AND((AT100=""),(AU100=""),(AV100="")),INDEX(Calendario!$D$3:$H$55,MATCH(AW$4,Calendario!$A$3:$A$55,0),MATCH($I100,Calendario!$D$2:$H$2,0)),""))))))))</f>
        <v>44811</v>
      </c>
      <c r="AX100" s="107">
        <f>IF(ISBLANK($I100),"",IF(OR(EXACT(($I100),PROPER(TEXT(AX99,"dddd"))),(EXACT(($I100),PROPER(TEXT(AX98,"dddd"))))),"",IF(EXACT(($I100),(PROPER(TEXT(AX$3,"dddd")))),"",IF($K100=1,INDEX(Calendario!$D$3:$H$55,MATCH(AX$4,Calendario!$A$3:$A$55,0),MATCH($I100,Calendario!$D$2:$H$2,0)),IF($K100=2,IF(AW100="",INDEX(Calendario!$D$3:$H$55,MATCH(AX$4,Calendario!$A$3:$A$55,0),MATCH($I100,Calendario!$D$2:$H$2,0)),""),IF($K100=3,IF(AND((AV100=""),(AW100="")),INDEX(Calendario!$D$3:$H$55,MATCH(AX$4,Calendario!$A$3:$A$55,0),MATCH($I100,Calendario!$D$2:$H$2,0)),""),IF($K100=4,IF(AND((AU100=""),(AV100=""),(AW100="")),INDEX(Calendario!$D$3:$H$55,MATCH(AX$4,Calendario!$A$3:$A$55,0),MATCH($I100,Calendario!$D$2:$H$2,0)),""))))))))</f>
        <v>44818</v>
      </c>
      <c r="AY100" s="107">
        <f>IF(ISBLANK($I100),"",IF(OR(EXACT(($I100),PROPER(TEXT(AY99,"dddd"))),(EXACT(($I100),PROPER(TEXT(AY98,"dddd"))))),"",IF(EXACT(($I100),(PROPER(TEXT(AY$3,"dddd")))),"",IF($K100=1,INDEX(Calendario!$D$3:$H$55,MATCH(AY$4,Calendario!$A$3:$A$55,0),MATCH($I100,Calendario!$D$2:$H$2,0)),IF($K100=2,IF(AX100="",INDEX(Calendario!$D$3:$H$55,MATCH(AY$4,Calendario!$A$3:$A$55,0),MATCH($I100,Calendario!$D$2:$H$2,0)),""),IF($K100=3,IF(AND((AW100=""),(AX100="")),INDEX(Calendario!$D$3:$H$55,MATCH(AY$4,Calendario!$A$3:$A$55,0),MATCH($I100,Calendario!$D$2:$H$2,0)),""),IF($K100=4,IF(AND((AV100=""),(AW100=""),(AX100="")),INDEX(Calendario!$D$3:$H$55,MATCH(AY$4,Calendario!$A$3:$A$55,0),MATCH($I100,Calendario!$D$2:$H$2,0)),""))))))))</f>
        <v>44825</v>
      </c>
      <c r="AZ100" s="107">
        <f>IF(ISBLANK($I100),"",IF(OR(EXACT(($I100),PROPER(TEXT(AZ99,"dddd"))),(EXACT(($I100),PROPER(TEXT(AZ98,"dddd"))))),"",IF(EXACT(($I100),(PROPER(TEXT(AZ$3,"dddd")))),"",IF($K100=1,INDEX(Calendario!$D$3:$H$55,MATCH(AZ$4,Calendario!$A$3:$A$55,0),MATCH($I100,Calendario!$D$2:$H$2,0)),IF($K100=2,IF(AY100="",INDEX(Calendario!$D$3:$H$55,MATCH(AZ$4,Calendario!$A$3:$A$55,0),MATCH($I100,Calendario!$D$2:$H$2,0)),""),IF($K100=3,IF(AND((AX100=""),(AY100="")),INDEX(Calendario!$D$3:$H$55,MATCH(AZ$4,Calendario!$A$3:$A$55,0),MATCH($I100,Calendario!$D$2:$H$2,0)),""),IF($K100=4,IF(AND((AW100=""),(AX100=""),(AY100="")),INDEX(Calendario!$D$3:$H$55,MATCH(AZ$4,Calendario!$A$3:$A$55,0),MATCH($I100,Calendario!$D$2:$H$2,0)),""))))))))</f>
        <v>44832</v>
      </c>
      <c r="BA100" s="108">
        <f>IF(ISBLANK($I100),"",IF(OR(EXACT(($I100),PROPER(TEXT(BA99,"dddd"))),(EXACT(($I100),PROPER(TEXT(BA98,"dddd"))))),"",IF(EXACT(($I100),(PROPER(TEXT(BA$3,"dddd")))),"",IF($K100=1,INDEX(Calendario!$D$3:$H$55,MATCH(BA$4,Calendario!$A$3:$A$55,0),MATCH($I100,Calendario!$D$2:$H$2,0)),IF($K100=2,IF(AZ100="",INDEX(Calendario!$D$3:$H$55,MATCH(BA$4,Calendario!$A$3:$A$55,0),MATCH($I100,Calendario!$D$2:$H$2,0)),""),IF($K100=3,IF(AND((AY100=""),(AZ100="")),INDEX(Calendario!$D$3:$H$55,MATCH(BA$4,Calendario!$A$3:$A$55,0),MATCH($I100,Calendario!$D$2:$H$2,0)),""),IF($K100=4,IF(AND((AX100=""),(AY100=""),(AZ100="")),INDEX(Calendario!$D$3:$H$55,MATCH(BA$4,Calendario!$A$3:$A$55,0),MATCH($I100,Calendario!$D$2:$H$2,0)),""))))))))</f>
        <v>44839</v>
      </c>
      <c r="BB100" s="108">
        <f>IF(ISBLANK($I100),"",IF(OR(EXACT(($I100),PROPER(TEXT(BB99,"dddd"))),(EXACT(($I100),PROPER(TEXT(BB98,"dddd"))))),"",IF(EXACT(($I100),(PROPER(TEXT(BB$3,"dddd")))),"",IF($K100=1,INDEX(Calendario!$D$3:$H$55,MATCH(BB$4,Calendario!$A$3:$A$55,0),MATCH($I100,Calendario!$D$2:$H$2,0)),IF($K100=2,IF(BA100="",INDEX(Calendario!$D$3:$H$55,MATCH(BB$4,Calendario!$A$3:$A$55,0),MATCH($I100,Calendario!$D$2:$H$2,0)),""),IF($K100=3,IF(AND((AZ100=""),(BA100="")),INDEX(Calendario!$D$3:$H$55,MATCH(BB$4,Calendario!$A$3:$A$55,0),MATCH($I100,Calendario!$D$2:$H$2,0)),""),IF($K100=4,IF(AND((AY100=""),(AZ100=""),(BA100="")),INDEX(Calendario!$D$3:$H$55,MATCH(BB$4,Calendario!$A$3:$A$55,0),MATCH($I100,Calendario!$D$2:$H$2,0)),""))))))))</f>
        <v>44846</v>
      </c>
      <c r="BC100" s="108">
        <f>IF(ISBLANK($I100),"",IF(OR(EXACT(($I100),PROPER(TEXT(BC99,"dddd"))),(EXACT(($I100),PROPER(TEXT(BC98,"dddd"))))),"",IF(EXACT(($I100),(PROPER(TEXT(BC$3,"dddd")))),"",IF($K100=1,INDEX(Calendario!$D$3:$H$55,MATCH(BC$4,Calendario!$A$3:$A$55,0),MATCH($I100,Calendario!$D$2:$H$2,0)),IF($K100=2,IF(BB100="",INDEX(Calendario!$D$3:$H$55,MATCH(BC$4,Calendario!$A$3:$A$55,0),MATCH($I100,Calendario!$D$2:$H$2,0)),""),IF($K100=3,IF(AND((BA100=""),(BB100="")),INDEX(Calendario!$D$3:$H$55,MATCH(BC$4,Calendario!$A$3:$A$55,0),MATCH($I100,Calendario!$D$2:$H$2,0)),""),IF($K100=4,IF(AND((AZ100=""),(BA100=""),(BB100="")),INDEX(Calendario!$D$3:$H$55,MATCH(BC$4,Calendario!$A$3:$A$55,0),MATCH($I100,Calendario!$D$2:$H$2,0)),""))))))))</f>
        <v>44853</v>
      </c>
      <c r="BD100" s="108">
        <f>IF(ISBLANK($I100),"",IF(OR(EXACT(($I100),PROPER(TEXT(BD99,"dddd"))),(EXACT(($I100),PROPER(TEXT(BD98,"dddd"))))),"",IF(EXACT(($I100),(PROPER(TEXT(BD$3,"dddd")))),"",IF($K100=1,INDEX(Calendario!$D$3:$H$55,MATCH(BD$4,Calendario!$A$3:$A$55,0),MATCH($I100,Calendario!$D$2:$H$2,0)),IF($K100=2,IF(BC100="",INDEX(Calendario!$D$3:$H$55,MATCH(BD$4,Calendario!$A$3:$A$55,0),MATCH($I100,Calendario!$D$2:$H$2,0)),""),IF($K100=3,IF(AND((BB100=""),(BC100="")),INDEX(Calendario!$D$3:$H$55,MATCH(BD$4,Calendario!$A$3:$A$55,0),MATCH($I100,Calendario!$D$2:$H$2,0)),""),IF($K100=4,IF(AND((BA100=""),(BB100=""),(BC100="")),INDEX(Calendario!$D$3:$H$55,MATCH(BD$4,Calendario!$A$3:$A$55,0),MATCH($I100,Calendario!$D$2:$H$2,0)),""))))))))</f>
        <v>44860</v>
      </c>
      <c r="BE100" s="107">
        <f>IF(ISBLANK($I100),"",IF(OR(EXACT(($I100),PROPER(TEXT(BE99,"dddd"))),(EXACT(($I100),PROPER(TEXT(BE98,"dddd"))))),"",IF(EXACT(($I100),(PROPER(TEXT(BE$3,"dddd")))),"",IF($K100=1,INDEX(Calendario!$D$3:$H$55,MATCH(BE$4,Calendario!$A$3:$A$55,0),MATCH($I100,Calendario!$D$2:$H$2,0)),IF($K100=2,IF(BD100="",INDEX(Calendario!$D$3:$H$55,MATCH(BE$4,Calendario!$A$3:$A$55,0),MATCH($I100,Calendario!$D$2:$H$2,0)),""),IF($K100=3,IF(AND((BC100=""),(BD100="")),INDEX(Calendario!$D$3:$H$55,MATCH(BE$4,Calendario!$A$3:$A$55,0),MATCH($I100,Calendario!$D$2:$H$2,0)),""),IF($K100=4,IF(AND((BB100=""),(BC100=""),(BD100="")),INDEX(Calendario!$D$3:$H$55,MATCH(BE$4,Calendario!$A$3:$A$55,0),MATCH($I100,Calendario!$D$2:$H$2,0)),""))))))))</f>
        <v>44867</v>
      </c>
      <c r="BF100" s="107">
        <f>IF(ISBLANK($I100),"",IF(OR(EXACT(($I100),PROPER(TEXT(BF99,"dddd"))),(EXACT(($I100),PROPER(TEXT(BF98,"dddd"))))),"",IF(EXACT(($I100),(PROPER(TEXT(BF$3,"dddd")))),"",IF($K100=1,INDEX(Calendario!$D$3:$H$55,MATCH(BF$4,Calendario!$A$3:$A$55,0),MATCH($I100,Calendario!$D$2:$H$2,0)),IF($K100=2,IF(BE100="",INDEX(Calendario!$D$3:$H$55,MATCH(BF$4,Calendario!$A$3:$A$55,0),MATCH($I100,Calendario!$D$2:$H$2,0)),""),IF($K100=3,IF(AND((BD100=""),(BE100="")),INDEX(Calendario!$D$3:$H$55,MATCH(BF$4,Calendario!$A$3:$A$55,0),MATCH($I100,Calendario!$D$2:$H$2,0)),""),IF($K100=4,IF(AND((BC100=""),(BD100=""),(BE100="")),INDEX(Calendario!$D$3:$H$55,MATCH(BF$4,Calendario!$A$3:$A$55,0),MATCH($I100,Calendario!$D$2:$H$2,0)),""))))))))</f>
        <v>44874</v>
      </c>
      <c r="BG100" s="107">
        <f>IF(ISBLANK($I100),"",IF(OR(EXACT(($I100),PROPER(TEXT(BG99,"dddd"))),(EXACT(($I100),PROPER(TEXT(BG98,"dddd"))))),"",IF(EXACT(($I100),(PROPER(TEXT(BG$3,"dddd")))),"",IF($K100=1,INDEX(Calendario!$D$3:$H$55,MATCH(BG$4,Calendario!$A$3:$A$55,0),MATCH($I100,Calendario!$D$2:$H$2,0)),IF($K100=2,IF(BF100="",INDEX(Calendario!$D$3:$H$55,MATCH(BG$4,Calendario!$A$3:$A$55,0),MATCH($I100,Calendario!$D$2:$H$2,0)),""),IF($K100=3,IF(AND((BE100=""),(BF100="")),INDEX(Calendario!$D$3:$H$55,MATCH(BG$4,Calendario!$A$3:$A$55,0),MATCH($I100,Calendario!$D$2:$H$2,0)),""),IF($K100=4,IF(AND((BD100=""),(BE100=""),(BF100="")),INDEX(Calendario!$D$3:$H$55,MATCH(BG$4,Calendario!$A$3:$A$55,0),MATCH($I100,Calendario!$D$2:$H$2,0)),""))))))))</f>
        <v>44881</v>
      </c>
      <c r="BH100" s="107">
        <f>IF(ISBLANK($I100),"",IF(OR(EXACT(($I100),PROPER(TEXT(BH99,"dddd"))),(EXACT(($I100),PROPER(TEXT(BH98,"dddd"))))),"",IF(EXACT(($I100),(PROPER(TEXT(BH$3,"dddd")))),"",IF($K100=1,INDEX(Calendario!$D$3:$H$55,MATCH(BH$4,Calendario!$A$3:$A$55,0),MATCH($I100,Calendario!$D$2:$H$2,0)),IF($K100=2,IF(BG100="",INDEX(Calendario!$D$3:$H$55,MATCH(BH$4,Calendario!$A$3:$A$55,0),MATCH($I100,Calendario!$D$2:$H$2,0)),""),IF($K100=3,IF(AND((BF100=""),(BG100="")),INDEX(Calendario!$D$3:$H$55,MATCH(BH$4,Calendario!$A$3:$A$55,0),MATCH($I100,Calendario!$D$2:$H$2,0)),""),IF($K100=4,IF(AND((BE100=""),(BF100=""),(BG100="")),INDEX(Calendario!$D$3:$H$55,MATCH(BH$4,Calendario!$A$3:$A$55,0),MATCH($I100,Calendario!$D$2:$H$2,0)),""))))))))</f>
        <v>44888</v>
      </c>
      <c r="BI100" s="108">
        <f>IF(ISBLANK($I100),"",IF(OR(EXACT(($I100),PROPER(TEXT(BI99,"dddd"))),(EXACT(($I100),PROPER(TEXT(BI98,"dddd"))))),"",IF(EXACT(($I100),(PROPER(TEXT(BI$3,"dddd")))),"",IF($K100=1,INDEX(Calendario!$D$3:$H$55,MATCH(BI$4,Calendario!$A$3:$A$55,0),MATCH($I100,Calendario!$D$2:$H$2,0)),IF($K100=2,IF(BH100="",INDEX(Calendario!$D$3:$H$55,MATCH(BI$4,Calendario!$A$3:$A$55,0),MATCH($I100,Calendario!$D$2:$H$2,0)),""),IF($K100=3,IF(AND((BG100=""),(BH100="")),INDEX(Calendario!$D$3:$H$55,MATCH(BI$4,Calendario!$A$3:$A$55,0),MATCH($I100,Calendario!$D$2:$H$2,0)),""),IF($K100=4,IF(AND((BF100=""),(BG100=""),(BH100="")),INDEX(Calendario!$D$3:$H$55,MATCH(BI$4,Calendario!$A$3:$A$55,0),MATCH($I100,Calendario!$D$2:$H$2,0)),""))))))))</f>
        <v>44895</v>
      </c>
      <c r="BJ100" s="108">
        <f>IF(ISBLANK($I100),"",IF(OR(EXACT(($I100),PROPER(TEXT(BJ99,"dddd"))),(EXACT(($I100),PROPER(TEXT(BJ98,"dddd"))))),"",IF(EXACT(($I100),(PROPER(TEXT(BJ$3,"dddd")))),"",IF($K100=1,INDEX(Calendario!$D$3:$H$55,MATCH(BJ$4,Calendario!$A$3:$A$55,0),MATCH($I100,Calendario!$D$2:$H$2,0)),IF($K100=2,IF(BI100="",INDEX(Calendario!$D$3:$H$55,MATCH(BJ$4,Calendario!$A$3:$A$55,0),MATCH($I100,Calendario!$D$2:$H$2,0)),""),IF($K100=3,IF(AND((BH100=""),(BI100="")),INDEX(Calendario!$D$3:$H$55,MATCH(BJ$4,Calendario!$A$3:$A$55,0),MATCH($I100,Calendario!$D$2:$H$2,0)),""),IF($K100=4,IF(AND((BG100=""),(BH100=""),(BI100="")),INDEX(Calendario!$D$3:$H$55,MATCH(BJ$4,Calendario!$A$3:$A$55,0),MATCH($I100,Calendario!$D$2:$H$2,0)),""))))))))</f>
        <v>44902</v>
      </c>
      <c r="BK100" s="108">
        <f>IF(ISBLANK($I100),"",IF(OR(EXACT(($I100),PROPER(TEXT(BK99,"dddd"))),(EXACT(($I100),PROPER(TEXT(BK98,"dddd"))))),"",IF(EXACT(($I100),(PROPER(TEXT(BK$3,"dddd")))),"",IF($K100=1,INDEX(Calendario!$D$3:$H$55,MATCH(BK$4,Calendario!$A$3:$A$55,0),MATCH($I100,Calendario!$D$2:$H$2,0)),IF($K100=2,IF(BJ100="",INDEX(Calendario!$D$3:$H$55,MATCH(BK$4,Calendario!$A$3:$A$55,0),MATCH($I100,Calendario!$D$2:$H$2,0)),""),IF($K100=3,IF(AND((BI100=""),(BJ100="")),INDEX(Calendario!$D$3:$H$55,MATCH(BK$4,Calendario!$A$3:$A$55,0),MATCH($I100,Calendario!$D$2:$H$2,0)),""),IF($K100=4,IF(AND((BH100=""),(BI100=""),(BJ100="")),INDEX(Calendario!$D$3:$H$55,MATCH(BK$4,Calendario!$A$3:$A$55,0),MATCH($I100,Calendario!$D$2:$H$2,0)),""))))))))</f>
        <v>44909</v>
      </c>
      <c r="BL100" s="108">
        <f>IF(ISBLANK($I100),"",IF(OR(EXACT(($I100),PROPER(TEXT(BL99,"dddd"))),(EXACT(($I100),PROPER(TEXT(BL98,"dddd"))))),"",IF(EXACT(($I100),(PROPER(TEXT(BL$3,"dddd")))),"",IF($K100=1,INDEX(Calendario!$D$3:$H$55,MATCH(BL$4,Calendario!$A$3:$A$55,0),MATCH($I100,Calendario!$D$2:$H$2,0)),IF($K100=2,IF(BK100="",INDEX(Calendario!$D$3:$H$55,MATCH(BL$4,Calendario!$A$3:$A$55,0),MATCH($I100,Calendario!$D$2:$H$2,0)),""),IF($K100=3,IF(AND((BJ100=""),(BK100="")),INDEX(Calendario!$D$3:$H$55,MATCH(BL$4,Calendario!$A$3:$A$55,0),MATCH($I100,Calendario!$D$2:$H$2,0)),""),IF($K100=4,IF(AND((BI100=""),(BJ100=""),(BK100="")),INDEX(Calendario!$D$3:$H$55,MATCH(BL$4,Calendario!$A$3:$A$55,0),MATCH($I100,Calendario!$D$2:$H$2,0)),""))))))))</f>
        <v>44916</v>
      </c>
      <c r="BM100" s="108">
        <f>IF(ISBLANK($I100),"",IF(OR(EXACT(($I100),PROPER(TEXT(BM99,"dddd"))),(EXACT(($I100),PROPER(TEXT(BM98,"dddd"))))),"",IF(EXACT(($I100),(PROPER(TEXT(BM$3,"dddd")))),"",IF($K100=1,INDEX(Calendario!$D$3:$H$55,MATCH(BM$4,Calendario!$A$3:$A$55,0),MATCH($I100,Calendario!$D$2:$H$2,0)),IF($K100=2,IF(BL100="",INDEX(Calendario!$D$3:$H$55,MATCH(BM$4,Calendario!$A$3:$A$55,0),MATCH($I100,Calendario!$D$2:$H$2,0)),""),IF($K100=3,IF(AND((BK100=""),(BL100="")),INDEX(Calendario!$D$3:$H$55,MATCH(BM$4,Calendario!$A$3:$A$55,0),MATCH($I100,Calendario!$D$2:$H$2,0)),""),IF($K100=4,IF(AND((BJ100=""),(BK100=""),(BL100="")),INDEX(Calendario!$D$3:$H$55,MATCH(BM$4,Calendario!$A$3:$A$55,0),MATCH($I100,Calendario!$D$2:$H$2,0)),""))))))))</f>
        <v>44923</v>
      </c>
      <c r="BO100" s="88" t="s">
        <v>751</v>
      </c>
    </row>
    <row r="101" spans="1:67" s="88" customFormat="1" ht="26.25" customHeight="1" x14ac:dyDescent="0.25">
      <c r="A101" s="178">
        <f>IF(G101="","",IF(A100="",IF(A99="",IF(A97="",A96+1,A97+1),A99+1),A100+1))</f>
        <v>73</v>
      </c>
      <c r="B101" s="176" t="s">
        <v>1282</v>
      </c>
      <c r="C101" s="176" t="s">
        <v>1592</v>
      </c>
      <c r="D101" s="177" t="str">
        <f>IF(ISNA(VLOOKUP(C101,TSeccBS!$D:$H,5,FALSE)),"",VLOOKUP(C101,TSeccBS!$D:$H,5,FALSE))</f>
        <v>NEIVA</v>
      </c>
      <c r="E101" s="176" t="s">
        <v>751</v>
      </c>
      <c r="F101" s="176" t="s">
        <v>83</v>
      </c>
      <c r="G101" s="177" t="str">
        <f>IF(ISNA(VLOOKUP(F101,Tmunic!$C$2:$D$1160,2,FALSE)),"",VLOOKUP(F101,Tmunic!$C$2:$D$1160,2,FALSE))</f>
        <v>UB ZONAL PITALITO</v>
      </c>
      <c r="H101" s="184" t="str">
        <f>IF(ISNA(VLOOKUP(G101,TDirReg!$F$1:$H$184,3,0)),"",VLOOKUP(G101,TDirReg!$F$1:$H$184,3,0))</f>
        <v>Diag. 3 sur N° 1a - 89 Av. Juan Bosco</v>
      </c>
      <c r="I101" s="196" t="s">
        <v>126</v>
      </c>
      <c r="J101" s="195" t="s">
        <v>133</v>
      </c>
      <c r="K101" s="197">
        <v>2</v>
      </c>
      <c r="L101" s="202">
        <f t="shared" si="8"/>
        <v>25</v>
      </c>
      <c r="M101" s="107" t="str">
        <f>IF(ISBLANK($I101),"",IF(EXACT(($I101),(PROPER(TEXT(M$3,"dddd")))),"",IF(EXACT(M$4,$J101),IF($K101=1,INDEX(Calendario!$D$3:$H$55,MATCH(M$4,Calendario!$A$3:$A$55,0),MATCH($I101,Calendario!$D$2:$H$2,0)),INDEX(Calendario!$D$3:$H$55,MATCH($J101,Calendario!$A$3:$A$55,0),MATCH($I101,Calendario!$D$2:$H$2,0))),"")))</f>
        <v/>
      </c>
      <c r="N101" s="107" t="str">
        <f>IF(ISBLANK($I101),"",IF(OR(EXACT(($I101),PROPER(TEXT(N99,"dddd"))),(EXACT(($I101),PROPER(TEXT(N100,"dddd"))))),"",IF(EXACT(($I101),(PROPER(TEXT(N$3,"dddd")))),"",IF(EXACT(N$4,$J101),IF(M101="",IF(OR(($K101=4),($K101=3),($K101=2),($K101=1)),INDEX(Calendario!$D$3:$H$55,MATCH(N$4,Calendario!$A$3:$A$55,0),MATCH($I101,Calendario!$D$2:$H$2,0)),"")),IF($K101=1,IF(AND(M101="",EXACT((N$4),(CONCATENATE(Calendario!$A$1," ",(MID($J101,8,2))+1)))),INDEX(Calendario!$D$3:$H$55,MATCH(N$4,Calendario!$A$3:$A$55,0),MATCH($I101,Calendario!$D$2:$H$2,0)),IF(M101="","",INDEX(Calendario!$D$3:$H$55,MATCH(N$4,Calendario!$A$3:$A$55,0),MATCH($I101,Calendario!$D$2:$H$2,0)))),IF($K101=2,IF(M101="",IF(EXACT($K101,N$4),INDEX(Calendario!$D$3:$H$55,MATCH(N$4,Calendario!$A$3:$A$55,0),MATCH($I101,Calendario!$D$2:$H$2,0)),""),""),IF($K101=3,IF((M101=""),IF(EXACT($K101,N$4),INDEX(Calendario!$D$3:$H$55,MATCH(N$4,Calendario!$A$3:$A$55,0),MATCH($I101,Calendario!$D$2:$H$2,0)),""),""),IF($K101=4,IF((M101=""),IF(EXACT($K101,N$4),INDEX(Calendario!$D$3:$H$55,MATCH(N$4,Calendario!$A$3:$A$55,0),MATCH($I101,Calendario!$D$2:$H$2,0)),""),""),1))))))))</f>
        <v/>
      </c>
      <c r="O101" s="107" t="str">
        <f>IF(ISBLANK($I101),"",IF(EXACT(($I101),(PROPER(TEXT(O$3,"dddd")))),"",IF(OR(EXACT(($I101),PROPER(TEXT(O99,"dddd"))),(EXACT(($I101),PROPER(TEXT(O100,"dddd"))))),"",IF(EXACT(O$4,$J101),IF(N101="",IF(OR(($K101=4),($K101=3),($K101=2),($K101=1)),INDEX(Calendario!$D$3:$H$55,MATCH(O$4,Calendario!$A$3:$A$55,0),MATCH($I101,Calendario!$D$2:$H$2,0)),"")),IF($K101=1,IF(AND(M101="",EXACT((O$4),(CONCATENATE(Calendario!$A$1," ",(MID($J101,8,2))+1)))),INDEX(Calendario!$D$3:$H$55,MATCH(O$4,Calendario!$A$3:$A$55,0),MATCH($I101,Calendario!$D$2:$H$2,0)),IF(N101="",IF(EXACT(($I101),(PROPER(TEXT(N$3,"dddd")))),INDEX(Calendario!$D$3:$H$55,MATCH(O$4,Calendario!$A$3:$A$55,0),MATCH($I101,Calendario!$D$2:$H$2,0)),""),INDEX(Calendario!$D$3:$H$55,MATCH(O$4,Calendario!$A$3:$A$55,0),MATCH($I101,Calendario!$D$2:$H$2,0)))),IF(EXACT($M$4,"Semana 1"),IF($K101=2,IF(N101="",IF(OR(($J101="Semana 1"),($J101="Semana 2"),($J101="Semana 3")),INDEX(Calendario!$D$3:$H$55,MATCH(O$4,Calendario!$A$3:$A$55,0),MATCH($I101,Calendario!$D$2:$H$2,0)),""),""),IF($K101=3,IF(AND((M101=""),(N101="")),IF(OR(($J101="Semana 1"),($J101="Semana 2"),($J101="Semana 3")),INDEX(Calendario!$D$3:$H$55,MATCH(O$4,Calendario!$A$3:$A$55,0),MATCH($I101,Calendario!$D$2:$H$2,0)),""),""),IF($K101=4,IF(AND((M101=""),(N101="")),IF(OR(($J101="Semana 1"),($J101="Semana 2"),($J101="Semana 3")),INDEX(Calendario!$D$3:$H$55,MATCH(O$4,Calendario!$A$3:$A$55,0),MATCH($I101,Calendario!$D$2:$H$2,0)),""),"")))),IF($K101=2,IF(N101="",IF(OR(($J101="Semana 1"),($J101="Semana 2")),INDEX(Calendario!$D$3:$H$55,MATCH(O$4,Calendario!$A$3:$A$55,0),MATCH($I101,Calendario!$D$2:$H$2,0)),""),""),IF($K101=3,IF(AND((M101=""),(N101="")),IF(OR(($J101="Semana 1"),($J101="Semana 2")),INDEX(Calendario!$D$3:$H$55,MATCH(O$4,Calendario!$A$3:$A$55,0),MATCH($I101,Calendario!$D$2:$H$2,0)),""),""),IF($K101=4,IF(AND((M101=""),(N101="")),IF(OR(($J101="Semana 1"),($J101="Semana 2")),INDEX(Calendario!$D$3:$H$55,MATCH(O$4,Calendario!$A$3:$A$55,0),MATCH($I101,Calendario!$D$2:$H$2,0)),""),""))))))))))</f>
        <v/>
      </c>
      <c r="P101" s="107">
        <f>IF(ISBLANK($I101),"",IF(EXACT(($I101),(PROPER(TEXT(P$3,"dddd")))),"",IF(OR(EXACT(($I101),PROPER(TEXT(P99,"dddd"))),(EXACT(($I101),PROPER(TEXT(P100,"dddd"))))),"",IF(EXACT(P$4,$J101),IF(O101="",IF(OR(($K101=4),($K101=3),($K101=2),($K101=1)),INDEX(Calendario!$D$3:$H$55,MATCH(P$4,Calendario!$A$3:$A$55,0),MATCH($I101,Calendario!$D$2:$H$2,0)),"")),IF($K101=1,IF(AND(M101="",EXACT((P$4),(CONCATENATE(Calendario!$A$1," ",(MID($J101,8,2))+1)))),INDEX(Calendario!$D$3:$H$55,MATCH(P$4,Calendario!$A$3:$A$55,0),MATCH($I101,Calendario!$D$2:$H$2,0)),IF(O101="",IF(EXACT(($I101),(PROPER(TEXT(O$3,"dddd")))),INDEX(Calendario!$D$3:$H$55,MATCH(P$4,Calendario!$A$3:$A$55,0),MATCH($I101,Calendario!$D$2:$H$2,0)),""),INDEX(Calendario!$D$3:$H$55,MATCH(P$4,Calendario!$A$3:$A$55,0),MATCH($I101,Calendario!$D$2:$H$2,0)))),IF(EXACT($M$4,"Semana 1"),IF($K101=2,IF(O101="",IF(OR(($J101="Semana 1"),($J101="Semana 2"),($J101="Semana 3"),($J101="Semana 4")),INDEX(Calendario!$D$3:$H$55,MATCH(P$4,Calendario!$A$3:$A$55,0),MATCH($I101,Calendario!$D$2:$H$2,0)),""),""),IF($K101=3,IF(AND((N101=""),(O101="")),IF(OR(($J101="Semana 1"),($J101="Semana 2"),($J101="Semana 3"),($J101="Semana 4")),INDEX(Calendario!$D$3:$H$55,MATCH(P$4,Calendario!$A$3:$A$55,0),MATCH($I101,Calendario!$D$2:$H$2,0)),""),""),IF($K101=4,IF(AND((M101=""),(N101=""),(O101="")),IF(OR(($J101="Semana 1"),($J101="Semana 2"),($J101="Semana 3"),($J101="Semana 4")),INDEX(Calendario!$D$3:$H$55,MATCH(P$4,Calendario!$A$3:$A$55,0),MATCH($I101,Calendario!$D$2:$H$2,0)),""),"")))),IF($K101=2,IF(O101="",IF(OR(($J101="Semana 1"),($J101="Semana 2"),($J101="Semana 3")),INDEX(Calendario!$D$3:$H$55,MATCH(P$4,Calendario!$A$3:$A$55,0),MATCH($I101,Calendario!$D$2:$H$2,0)),""),""),IF($K101=3,IF(AND((N101=""),(O101="")),IF(OR(($J101="Semana 1"),($J101="Semana 2"),($J101="Semana 3")),INDEX(Calendario!$D$3:$H$55,MATCH(P$4,Calendario!$A$3:$A$55,0),MATCH($I101,Calendario!$D$2:$H$2,0)),""),""),IF($K101=4,IF(AND((M101=""),(N101=""),(O101="")),IF(OR(($J101="Semana 1"),($J101="Semana 2"),($J101="Semana 3")),INDEX(Calendario!$D$3:$H$55,MATCH(P$4,Calendario!$A$3:$A$55,0),MATCH($I101,Calendario!$D$2:$H$2,0)),""),""))))))))))</f>
        <v>44579</v>
      </c>
      <c r="Q101" s="107" t="str">
        <f>IF(ISBLANK($I101),"",IF(EXACT(($I101),(PROPER(TEXT(Q$3,"dddd")))),"",IF(OR(EXACT(($I101),PROPER(TEXT(Q99,"dddd"))),(EXACT(($I101),PROPER(TEXT(Q100,"dddd"))))),"",IF(EXACT(Q$4,$J101),IF(P101="",IF(OR(($K101=4),($K101=3),($K101=2),($K101=1)),INDEX(Calendario!$D$3:$H$55,MATCH(Q$4,Calendario!$A$3:$A$55,0),MATCH($I101,Calendario!$D$2:$H$2,0)),"")),IF($K101=1,IF(AND(M101="",EXACT((Q$4),(CONCATENATE(Calendario!$A$1," ",(MID($J101,8,2))+1)))),INDEX(Calendario!$D$3:$H$55,MATCH(Q$4,Calendario!$A$3:$A$55,0),MATCH($I101,Calendario!$D$2:$H$2,0)),IF(P101="","",INDEX(Calendario!$D$3:$H$55,MATCH(Q$4,Calendario!$A$3:$A$55,0),MATCH($I101,Calendario!$D$2:$H$2,0)))),IF(EXACT($M$4,"Semana 1"),IF($K101=2,IF(P101="",IF(OR(($J101="Semana 1"),($J101="Semana 2"),($J101="Semana 3"),($J101="Semana 4"),($J101="Semana 5")),INDEX(Calendario!$D$3:$H$55,MATCH(Q$4,Calendario!$A$3:$A$55,0),MATCH($I101,Calendario!$D$2:$H$2,0)),""),""),IF($K101=3,IF(AND((O101=""),(P101="")),IF(OR(($J101="Semana 1"),($J101="Semana 2"),($J101="Semana 3"),($J101="Semana 4"),($J101="Semana 5")),INDEX(Calendario!$D$3:$H$55,MATCH(Q$4,Calendario!$A$3:$A$55,0),MATCH($I101,Calendario!$D$2:$H$2,0)),""),""),IF($K101=4,IF(AND((N101=""),(O101=""),(P101="")),IF(OR(($J101="Semana 1"),($J101="Semana 2"),($J101="Semana 3"),($J101="Semana 4"),($J101="Semana 5")),INDEX(Calendario!$D$3:$H$55,MATCH(Q$4,Calendario!$A$3:$A$55,0),MATCH($I101,Calendario!$D$2:$H$2,0)),""),"")))),IF($K101=2,IF(P101="",IF(OR(($J101="Semana 1"),($J101="Semana 2"),($J101="Semana 3"),($J101="Semana 4")),INDEX(Calendario!$D$3:$H$55,MATCH(Q$4,Calendario!$A$3:$A$55,0),MATCH($I101,Calendario!$D$2:$H$2,0)),""),""),IF($K101=3,IF(AND((O101=""),(P101="")),IF(OR(($J101="Semana 1"),($J101="Semana 2"),($J101="Semana 3"),($J101="Semana 4")),INDEX(Calendario!$D$3:$H$55,MATCH(Q$4,Calendario!$A$3:$A$55,0),MATCH($I101,Calendario!$D$2:$H$2,0)),""),""),IF($K101=4,IF(AND((N101=""),(O101=""),(P101="")),IF(OR(($J101="Semana 1"),($J101="Semana 2"),($J101="Semana 3"),($J101="Semana 4")),INDEX(Calendario!$D$3:$H$55,MATCH(Q$4,Calendario!$A$3:$A$55,0),MATCH($I101,Calendario!$D$2:$H$2,0)),""),""))))))))))</f>
        <v/>
      </c>
      <c r="R101" s="108">
        <f>IF(ISBLANK($I101),"",IF(EXACT(($I101),(PROPER(TEXT(R$3,"dddd")))),"",IF(OR(EXACT(($I101),PROPER(TEXT(R99,"dddd"))),(EXACT(($I101),PROPER(TEXT(R100,"dddd"))))),"",IF(EXACT(R$4,$J101),IF(Q101="",IF(OR(($K101=4),($K101=3),($K101=2),($K101=1)),INDEX(Calendario!$D$3:$H$55,MATCH(R$4,Calendario!$A$3:$A$55,0),MATCH($I101,Calendario!$D$2:$H$2,0)),"")),IF($K101=1,IF(AND(N101="",EXACT((R$4),(CONCATENATE(Calendario!$A$1," ",(MID($J101,8,2))+1)))),INDEX(Calendario!$D$3:$H$55,MATCH(R$4,Calendario!$A$3:$A$55,0),MATCH($I101,Calendario!$D$2:$H$2,0)),IF(Q101="","",INDEX(Calendario!$D$3:$H$55,MATCH(R$4,Calendario!$A$3:$A$55,0),MATCH($I101,Calendario!$D$2:$H$2,0)))),IF(EXACT($M$4,"Semana 1"),IF($K101=2,IF(Q101="",IF(OR(($J101="Semana 1"),($J101="Semana 2"),($J101="Semana 3"),($J101="Semana 4"),($J101="Semana 5"),($J101="Semana 6")),INDEX(Calendario!$D$3:$H$55,MATCH(R$4,Calendario!$A$3:$A$55,0),MATCH($I101,Calendario!$D$2:$H$2,0)),""),""),IF($K101=3,IF(AND((P101=""),(Q101="")),IF(OR(($J101="Semana 1"),($J101="Semana 2"),($J101="Semana 3"),($J101="Semana 4"),($J101="Semana 5"),($J101="Semana 6")),INDEX(Calendario!$D$3:$H$55,MATCH(R$4,Calendario!$A$3:$A$55,0),MATCH($I101,Calendario!$D$2:$H$2,0)),""),""),IF($K101=4,IF(AND((O101=""),(P101=""),(Q101="")),IF(OR(($J101="Semana 1"),($J101="Semana 2"),($J101="Semana 3"),($J101="Semana 4"),($J101="Semana 5"),($J101="Semana 6")),INDEX(Calendario!$D$3:$H$55,MATCH(R$4,Calendario!$A$3:$A$55,0),MATCH($I101,Calendario!$D$2:$H$2,0)),""),"")))),IF($K101=2,IF(Q101="",IF(OR(($J101="Semana 1"),($J101="Semana 2"),($J101="Semana 3"),($J101="Semana 4"),($J101="Semana 5")),INDEX(Calendario!$D$3:$H$55,MATCH(R$4,Calendario!$A$3:$A$55,0),MATCH($I101,Calendario!$D$2:$H$2,0)),""),""),IF($K101=3,IF(AND((P101=""),(Q101="")),IF(OR(($J101="Semana 1"),($J101="Semana 2"),($J101="Semana 3"),($J101="Semana 4"),($J101="Semana 5")),INDEX(Calendario!$D$3:$H$55,MATCH(R$4,Calendario!$A$3:$A$55,0),MATCH($I101,Calendario!$D$2:$H$2,0)),""),""),IF($K101=4,IF(AND((O101=""),(P101=""),(Q101="")),IF(OR(($J101="Semana 1"),($J101="Semana 2"),($J101="Semana 3"),($J101="Semana 4"),($J101="Semana 5")),INDEX(Calendario!$D$3:$H$55,MATCH(R$4,Calendario!$A$3:$A$55,0),MATCH($I101,Calendario!$D$2:$H$2,0)),""),""))))))))))</f>
        <v>44593</v>
      </c>
      <c r="S101" s="108" t="str">
        <f>IF(ISBLANK($I101),"",IF(EXACT(($I101),(PROPER(TEXT(S$3,"dddd")))),"",IF(OR(EXACT(($I101),PROPER(TEXT(S99,"dddd"))),(EXACT(($I101),PROPER(TEXT(S100,"dddd"))))),"",IF(EXACT(S$4,$J101),IF(R101="",IF(OR(($K101=4),($K101=3),($K101=2),($K101=1)),INDEX(Calendario!$D$3:$H$55,MATCH(S$4,Calendario!$A$3:$A$55,0),MATCH($I101,Calendario!$D$2:$H$2,0)),"")),IF($K101=1,IF(AND(O101="",EXACT((S$4),(CONCATENATE(Calendario!$A$1," ",(MID($J101,8,2))+1)))),INDEX(Calendario!$D$3:$H$55,MATCH(S$4,Calendario!$A$3:$A$55,0),MATCH($I101,Calendario!$D$2:$H$2,0)),IF(R101="",IF(EXACT(($I101),(PROPER(TEXT(R$3,"dddd")))),INDEX(Calendario!$D$3:$H$55,MATCH(S$4,Calendario!$A$3:$A$55,0),MATCH($I101,Calendario!$D$2:$H$2,0)),""),INDEX(Calendario!$D$3:$H$55,MATCH(S$4,Calendario!$A$3:$A$55,0),MATCH($I101,Calendario!$D$2:$H$2,0)))),IF(EXACT($M$4,"Semana 1"),IF($K101=2,IF(R101="",IF(OR(($J101="Semana 1"),($J101="Semana 2"),($J101="Semana 3"),($J101="Semana 4"),($J101="Semana 5"),($J101="Semana 6"),($J101="Semana 7")),INDEX(Calendario!$D$3:$H$55,MATCH(S$4,Calendario!$A$3:$A$55,0),MATCH($I101,Calendario!$D$2:$H$2,0)),""),""),IF($K101=3,IF(AND((Q101=""),(R101="")),IF(OR(($J101="Semana 1"),($J101="Semana 2"),($J101="Semana 3"),($J101="Semana 4"),($J101="Semana 5"),($J101="Semana 6"),($J101="Semana 7")),INDEX(Calendario!$D$3:$H$55,MATCH(S$4,Calendario!$A$3:$A$55,0),MATCH($I101,Calendario!$D$2:$H$2,0)),""),""),IF($K101=4,IF(AND((P101=""),(Q101=""),(R101="")),IF(OR(($J101="Semana 1"),($J101="Semana 2"),($J101="Semana 3"),($J101="Semana 4"),($J101="Semana 5"),($J101="Semana 6"),($J101="Semana 7")),INDEX(Calendario!$D$3:$H$55,MATCH(S$4,Calendario!$A$3:$A$55,0),MATCH($I101,Calendario!$D$2:$H$2,0)),""),"")))),IF($K101=2,IF(R101="",IF(OR(($J101="Semana 1"),($J101="Semana 2"),($J101="Semana 3"),($J101="Semana 4"),($J101="Semana 5"),($J101="Semana 6")),INDEX(Calendario!$D$3:$H$55,MATCH(S$4,Calendario!$A$3:$A$55,0),MATCH($I101,Calendario!$D$2:$H$2,0)),""),""),IF($K101=3,IF(AND((Q101=""),(R101="")),IF(OR(($J101="Semana 1"),($J101="Semana 2"),($J101="Semana 3"),($J101="Semana 4"),($J101="Semana 5"),($J101="Semana 6")),INDEX(Calendario!$D$3:$H$55,MATCH(S$4,Calendario!$A$3:$A$55,0),MATCH($I101,Calendario!$D$2:$H$2,0)),""),""),IF($K101=4,IF(AND((P101=""),(Q101=""),(R101="")),IF(OR(($J101="Semana 1"),($J101="Semana 2"),($J101="Semana 3"),($J101="Semana 4"),($J101="Semana 5"),($J101="Semana 6")),INDEX(Calendario!$D$3:$H$55,MATCH(S$4,Calendario!$A$3:$A$55,0),MATCH($I101,Calendario!$D$2:$H$2,0)),""),""))))))))))</f>
        <v/>
      </c>
      <c r="T101" s="108">
        <f>IF(ISBLANK($I101),"",IF(EXACT(($I101),(PROPER(TEXT(T$3,"dddd")))),"",IF(OR(EXACT(($I101),PROPER(TEXT(T99,"dddd"))),(EXACT(($I101),PROPER(TEXT(T100,"dddd"))))),"",IF(EXACT(T$4,$J101),IF(S101="",IF(OR(($K101=4),($K101=3),($K101=2),($K101=1)),INDEX(Calendario!$D$3:$H$55,MATCH(T$4,Calendario!$A$3:$A$55,0),MATCH($I101,Calendario!$D$2:$H$2,0)),"")),IF($K101=1,IF(AND(P101="",EXACT((T$4),(CONCATENATE(Calendario!$A$1," ",(MID($J101,8,2))+1)))),INDEX(Calendario!$D$3:$H$55,MATCH(T$4,Calendario!$A$3:$A$55,0),MATCH($I101,Calendario!$D$2:$H$2,0)),IF(S101="",IF(EXACT(($I101),(PROPER(TEXT(S$3,"dddd")))),INDEX(Calendario!$D$3:$H$55,MATCH(T$4,Calendario!$A$3:$A$55,0),MATCH($I101,Calendario!$D$2:$H$2,0)),""),INDEX(Calendario!$D$3:$H$55,MATCH(T$4,Calendario!$A$3:$A$55,0),MATCH($I101,Calendario!$D$2:$H$2,0)))),IF(EXACT($M$4,"Semana 1"),IF($K101=2,IF(S101="",IF(OR(($J101="Semana 1"),($J101="Semana 2"),($J101="Semana 3"),($J101="Semana 4"),($J101="Semana 5"),($J101="Semana 6"),($J101="Semana 7"),($J101="Semana 8")),INDEX(Calendario!$D$3:$H$55,MATCH(T$4,Calendario!$A$3:$A$55,0),MATCH($I101,Calendario!$D$2:$H$2,0)),""),""),IF($K101=3,IF(AND((R101=""),(S101="")),IF(OR(($J101="Semana 1"),($J101="Semana 2"),($J101="Semana 3"),($J101="Semana 4"),($J101="Semana 5"),($J101="Semana 6"),($J101="Semana 7"),($J101="Semana 8")),INDEX(Calendario!$D$3:$H$55,MATCH(T$4,Calendario!$A$3:$A$55,0),MATCH($I101,Calendario!$D$2:$H$2,0)),""),""),IF($K101=4,IF(AND((Q101=""),(R101=""),(S101="")),IF(OR(($J101="Semana 1"),($J101="Semana 2"),($J101="Semana 3"),($J101="Semana 4"),($J101="Semana 5"),($J101="Semana 6"),($J101="Semana 7"),($J101="Semana 8")),INDEX(Calendario!$D$3:$H$55,MATCH(T$4,Calendario!$A$3:$A$55,0),MATCH($I101,Calendario!$D$2:$H$2,0)),""),"")))),IF($K101=2,IF(S101="",IF(OR(($J101="Semana 1"),($J101="Semana 2"),($J101="Semana 3"),($J101="Semana 4"),($J101="Semana 5"),($J101="Semana 6"),($J101="Semana 7")),INDEX(Calendario!$D$3:$H$55,MATCH(T$4,Calendario!$A$3:$A$55,0),MATCH($I101,Calendario!$D$2:$H$2,0)),""),""),IF($K101=3,IF(AND((R101=""),(S101="")),IF(OR(($J101="Semana 1"),($J101="Semana 2"),($J101="Semana 3"),($J101="Semana 4"),($J101="Semana 5"),($J101="Semana 6"),($J101="Semana 7")),INDEX(Calendario!$D$3:$H$55,MATCH(T$4,Calendario!$A$3:$A$55,0),MATCH($I101,Calendario!$D$2:$H$2,0)),""),""),IF($K101=4,IF(AND((Q101=""),(R101=""),(S101="")),IF(OR(($J101="Semana 1"),($J101="Semana 2"),($J101="Semana 3"),($J101="Semana 4"),($J101="Semana 5"),($J101="Semana 6"),($J101="Semana 7")),INDEX(Calendario!$D$3:$H$55,MATCH(T$4,Calendario!$A$3:$A$55,0),MATCH($I101,Calendario!$D$2:$H$2,0)),""),""))))))))))</f>
        <v>44607</v>
      </c>
      <c r="U101" s="108" t="str">
        <f>IF(ISBLANK($I101),"",IF(OR(EXACT(($I101),PROPER(TEXT(U100,"dddd"))),(EXACT(($I101),PROPER(TEXT(U99,"dddd"))))),"",IF(EXACT(($I101),(PROPER(TEXT(U$3,"dddd")))),"",IF($K101=1,INDEX(Calendario!$D$3:$H$55,MATCH(U$4,Calendario!$A$3:$A$55,0),MATCH($I101,Calendario!$D$2:$H$2,0)),IF($K101=2,IF(T101="",INDEX(Calendario!$D$3:$H$55,MATCH(U$4,Calendario!$A$3:$A$55,0),MATCH($I101,Calendario!$D$2:$H$2,0)),""),IF($K101=3,IF(AND((S101=""),(T101="")),INDEX(Calendario!$D$3:$H$55,MATCH(U$4,Calendario!$A$3:$A$55,0),MATCH($I101,Calendario!$D$2:$H$2,0)),""),IF($K101=4,IF(AND((R101=""),(S101=""),(T101="")),INDEX(Calendario!$D$3:$H$55,MATCH(U$4,Calendario!$A$3:$A$55,0),MATCH($I101,Calendario!$D$2:$H$2,0)),""))))))))</f>
        <v/>
      </c>
      <c r="V101" s="107">
        <f>IF(ISBLANK($I101),"",IF(OR(EXACT(($I101),PROPER(TEXT(V100,"dddd"))),(EXACT(($I101),PROPER(TEXT(V99,"dddd"))))),"",IF(EXACT(($I101),(PROPER(TEXT(V$3,"dddd")))),"",IF($K101=1,INDEX(Calendario!$D$3:$H$55,MATCH(V$4,Calendario!$A$3:$A$55,0),MATCH($I101,Calendario!$D$2:$H$2,0)),IF($K101=2,IF(U101="",INDEX(Calendario!$D$3:$H$55,MATCH(V$4,Calendario!$A$3:$A$55,0),MATCH($I101,Calendario!$D$2:$H$2,0)),""),IF($K101=3,IF(AND((T101=""),(U101="")),INDEX(Calendario!$D$3:$H$55,MATCH(V$4,Calendario!$A$3:$A$55,0),MATCH($I101,Calendario!$D$2:$H$2,0)),""),IF($K101=4,IF(AND((S101=""),(T101=""),(U101="")),INDEX(Calendario!$D$3:$H$55,MATCH(V$4,Calendario!$A$3:$A$55,0),MATCH($I101,Calendario!$D$2:$H$2,0)),""))))))))</f>
        <v>44621</v>
      </c>
      <c r="W101" s="107" t="str">
        <f>IF(ISBLANK($I101),"",IF(OR(EXACT(($I101),PROPER(TEXT(W100,"dddd"))),(EXACT(($I101),PROPER(TEXT(W99,"dddd"))))),"",IF(EXACT(($I101),(PROPER(TEXT(W$3,"dddd")))),"",IF($K101=1,INDEX(Calendario!$D$3:$H$55,MATCH(W$4,Calendario!$A$3:$A$55,0),MATCH($I101,Calendario!$D$2:$H$2,0)),IF($K101=2,IF(V101="",INDEX(Calendario!$D$3:$H$55,MATCH(W$4,Calendario!$A$3:$A$55,0),MATCH($I101,Calendario!$D$2:$H$2,0)),""),IF($K101=3,IF(AND((U101=""),(V101="")),INDEX(Calendario!$D$3:$H$55,MATCH(W$4,Calendario!$A$3:$A$55,0),MATCH($I101,Calendario!$D$2:$H$2,0)),""),IF($K101=4,IF(AND((T101=""),(U101=""),(V101="")),INDEX(Calendario!$D$3:$H$55,MATCH(W$4,Calendario!$A$3:$A$55,0),MATCH($I101,Calendario!$D$2:$H$2,0)),""))))))))</f>
        <v/>
      </c>
      <c r="X101" s="107">
        <f>IF(ISBLANK($I101),"",IF(OR(EXACT(($I101),PROPER(TEXT(X100,"dddd"))),(EXACT(($I101),PROPER(TEXT(X99,"dddd"))))),"",IF(EXACT(($I101),(PROPER(TEXT(X$3,"dddd")))),"",IF($K101=1,INDEX(Calendario!$D$3:$H$55,MATCH(X$4,Calendario!$A$3:$A$55,0),MATCH($I101,Calendario!$D$2:$H$2,0)),IF($K101=2,IF(W101="",INDEX(Calendario!$D$3:$H$55,MATCH(X$4,Calendario!$A$3:$A$55,0),MATCH($I101,Calendario!$D$2:$H$2,0)),""),IF($K101=3,IF(AND((V101=""),(W101="")),INDEX(Calendario!$D$3:$H$55,MATCH(X$4,Calendario!$A$3:$A$55,0),MATCH($I101,Calendario!$D$2:$H$2,0)),""),IF($K101=4,IF(AND((U101=""),(V101=""),(W101="")),INDEX(Calendario!$D$3:$H$55,MATCH(X$4,Calendario!$A$3:$A$55,0),MATCH($I101,Calendario!$D$2:$H$2,0)),""))))))))</f>
        <v>44635</v>
      </c>
      <c r="Y101" s="107" t="str">
        <f>IF(ISBLANK($I101),"",IF(OR(EXACT(($I101),PROPER(TEXT(Y100,"dddd"))),(EXACT(($I101),PROPER(TEXT(Y99,"dddd"))))),"",IF(EXACT(($I101),(PROPER(TEXT(Y$3,"dddd")))),"",IF($K101=1,INDEX(Calendario!$D$3:$H$55,MATCH(Y$4,Calendario!$A$3:$A$55,0),MATCH($I101,Calendario!$D$2:$H$2,0)),IF($K101=2,IF(X101="",INDEX(Calendario!$D$3:$H$55,MATCH(Y$4,Calendario!$A$3:$A$55,0),MATCH($I101,Calendario!$D$2:$H$2,0)),""),IF($K101=3,IF(AND((W101=""),(X101="")),INDEX(Calendario!$D$3:$H$55,MATCH(Y$4,Calendario!$A$3:$A$55,0),MATCH($I101,Calendario!$D$2:$H$2,0)),""),IF($K101=4,IF(AND((V101=""),(W101=""),(X101="")),INDEX(Calendario!$D$3:$H$55,MATCH(Y$4,Calendario!$A$3:$A$55,0),MATCH($I101,Calendario!$D$2:$H$2,0)),""))))))))</f>
        <v/>
      </c>
      <c r="Z101" s="107">
        <f>IF(ISBLANK($I101),"",IF(OR(EXACT(($I101),PROPER(TEXT(Z100,"dddd"))),(EXACT(($I101),PROPER(TEXT(Z99,"dddd"))))),"",IF(EXACT(($I101),(PROPER(TEXT(Z$3,"dddd")))),"",IF($K101=1,INDEX(Calendario!$D$3:$H$55,MATCH(Z$4,Calendario!$A$3:$A$55,0),MATCH($I101,Calendario!$D$2:$H$2,0)),IF($K101=2,IF(Y101="",INDEX(Calendario!$D$3:$H$55,MATCH(Z$4,Calendario!$A$3:$A$55,0),MATCH($I101,Calendario!$D$2:$H$2,0)),""),IF($K101=3,IF(AND((X101=""),(Y101="")),INDEX(Calendario!$D$3:$H$55,MATCH(Z$4,Calendario!$A$3:$A$55,0),MATCH($I101,Calendario!$D$2:$H$2,0)),""),IF($K101=4,IF(AND((W101=""),(X101=""),(Y101="")),INDEX(Calendario!$D$3:$H$55,MATCH(Z$4,Calendario!$A$3:$A$55,0),MATCH($I101,Calendario!$D$2:$H$2,0)),""))))))))</f>
        <v>44649</v>
      </c>
      <c r="AA101" s="108" t="str">
        <f>IF(ISBLANK($I101),"",IF(OR(EXACT(($I101),PROPER(TEXT(AA100,"dddd"))),(EXACT(($I101),PROPER(TEXT(AA99,"dddd"))))),"",IF(EXACT(($I101),(PROPER(TEXT(AA$3,"dddd")))),"",IF($K101=1,INDEX(Calendario!$D$3:$H$55,MATCH(AA$4,Calendario!$A$3:$A$55,0),MATCH($I101,Calendario!$D$2:$H$2,0)),IF($K101=2,IF(Z101="",INDEX(Calendario!$D$3:$H$55,MATCH(AA$4,Calendario!$A$3:$A$55,0),MATCH($I101,Calendario!$D$2:$H$2,0)),""),IF($K101=3,IF(AND((Y101=""),(Z101="")),INDEX(Calendario!$D$3:$H$55,MATCH(AA$4,Calendario!$A$3:$A$55,0),MATCH($I101,Calendario!$D$2:$H$2,0)),""),IF($K101=4,IF(AND((X101=""),(Y101=""),(Z101="")),INDEX(Calendario!$D$3:$H$55,MATCH(AA$4,Calendario!$A$3:$A$55,0),MATCH($I101,Calendario!$D$2:$H$2,0)),""))))))))</f>
        <v/>
      </c>
      <c r="AB101" s="108">
        <f>IF(ISBLANK($I101),"",IF(OR(EXACT(($I101),PROPER(TEXT(AB100,"dddd"))),(EXACT(($I101),PROPER(TEXT(AB99,"dddd"))))),"",IF(EXACT(($I101),(PROPER(TEXT(AB$3,"dddd")))),"",IF($K101=1,INDEX(Calendario!$D$3:$H$55,MATCH(AB$4,Calendario!$A$3:$A$55,0),MATCH($I101,Calendario!$D$2:$H$2,0)),IF($K101=2,IF(AA101="",INDEX(Calendario!$D$3:$H$55,MATCH(AB$4,Calendario!$A$3:$A$55,0),MATCH($I101,Calendario!$D$2:$H$2,0)),""),IF($K101=3,IF(AND((Z101=""),(AA101="")),INDEX(Calendario!$D$3:$H$55,MATCH(AB$4,Calendario!$A$3:$A$55,0),MATCH($I101,Calendario!$D$2:$H$2,0)),""),IF($K101=4,IF(AND((Y101=""),(Z101=""),(AA101="")),INDEX(Calendario!$D$3:$H$55,MATCH(AB$4,Calendario!$A$3:$A$55,0),MATCH($I101,Calendario!$D$2:$H$2,0)),""))))))))</f>
        <v>44663</v>
      </c>
      <c r="AC101" s="108" t="str">
        <f>IF(ISBLANK($I101),"",IF(OR(EXACT(($I101),PROPER(TEXT(AC100,"dddd"))),(EXACT(($I101),PROPER(TEXT(AC99,"dddd"))))),"",IF(EXACT(($I101),(PROPER(TEXT(AC$3,"dddd")))),"",IF($K101=1,INDEX(Calendario!$D$3:$H$55,MATCH(AC$4,Calendario!$A$3:$A$55,0),MATCH($I101,Calendario!$D$2:$H$2,0)),IF($K101=2,IF(AB101="",INDEX(Calendario!$D$3:$H$55,MATCH(AC$4,Calendario!$A$3:$A$55,0),MATCH($I101,Calendario!$D$2:$H$2,0)),""),IF($K101=3,IF(AND((AA101=""),(AB101="")),INDEX(Calendario!$D$3:$H$55,MATCH(AC$4,Calendario!$A$3:$A$55,0),MATCH($I101,Calendario!$D$2:$H$2,0)),""),IF($K101=4,IF(AND((Z101=""),(AA101=""),(AB101="")),INDEX(Calendario!$D$3:$H$55,MATCH(AC$4,Calendario!$A$3:$A$55,0),MATCH($I101,Calendario!$D$2:$H$2,0)),""))))))))</f>
        <v/>
      </c>
      <c r="AD101" s="108">
        <f>IF(ISBLANK($I101),"",IF(OR(EXACT(($I101),PROPER(TEXT(AD100,"dddd"))),(EXACT(($I101),PROPER(TEXT(AD99,"dddd"))))),"",IF(EXACT(($I101),(PROPER(TEXT(AD$3,"dddd")))),"",IF($K101=1,INDEX(Calendario!$D$3:$H$55,MATCH(AD$4,Calendario!$A$3:$A$55,0),MATCH($I101,Calendario!$D$2:$H$2,0)),IF($K101=2,IF(AC101="",INDEX(Calendario!$D$3:$H$55,MATCH(AD$4,Calendario!$A$3:$A$55,0),MATCH($I101,Calendario!$D$2:$H$2,0)),""),IF($K101=3,IF(AND((AB101=""),(AC101="")),INDEX(Calendario!$D$3:$H$55,MATCH(AD$4,Calendario!$A$3:$A$55,0),MATCH($I101,Calendario!$D$2:$H$2,0)),""),IF($K101=4,IF(AND((AA101=""),(AB101=""),(AC101="")),INDEX(Calendario!$D$3:$H$55,MATCH(AD$4,Calendario!$A$3:$A$55,0),MATCH($I101,Calendario!$D$2:$H$2,0)),""))))))))</f>
        <v>44677</v>
      </c>
      <c r="AE101" s="107" t="str">
        <f>IF(ISBLANK($I101),"",IF(OR(EXACT(($I101),PROPER(TEXT(AE100,"dddd"))),(EXACT(($I101),PROPER(TEXT(AE99,"dddd"))))),"",IF(EXACT(($I101),(PROPER(TEXT(AE$3,"dddd")))),"",IF($K101=1,INDEX(Calendario!$D$3:$H$55,MATCH(AE$4,Calendario!$A$3:$A$55,0),MATCH($I101,Calendario!$D$2:$H$2,0)),IF($K101=2,IF(AD101="",INDEX(Calendario!$D$3:$H$55,MATCH(AE$4,Calendario!$A$3:$A$55,0),MATCH($I101,Calendario!$D$2:$H$2,0)),""),IF($K101=3,IF(AND((AC101=""),(AD101="")),INDEX(Calendario!$D$3:$H$55,MATCH(AE$4,Calendario!$A$3:$A$55,0),MATCH($I101,Calendario!$D$2:$H$2,0)),""),IF($K101=4,IF(AND((AB101=""),(AC101=""),(AD101="")),INDEX(Calendario!$D$3:$H$55,MATCH(AE$4,Calendario!$A$3:$A$55,0),MATCH($I101,Calendario!$D$2:$H$2,0)),""))))))))</f>
        <v/>
      </c>
      <c r="AF101" s="107">
        <f>IF(ISBLANK($I101),"",IF(OR(EXACT(($I101),PROPER(TEXT(AF100,"dddd"))),(EXACT(($I101),PROPER(TEXT(AF99,"dddd"))))),"",IF(EXACT(($I101),(PROPER(TEXT(AF$3,"dddd")))),"",IF($K101=1,INDEX(Calendario!$D$3:$H$55,MATCH(AF$4,Calendario!$A$3:$A$55,0),MATCH($I101,Calendario!$D$2:$H$2,0)),IF($K101=2,IF(AE101="",INDEX(Calendario!$D$3:$H$55,MATCH(AF$4,Calendario!$A$3:$A$55,0),MATCH($I101,Calendario!$D$2:$H$2,0)),""),IF($K101=3,IF(AND((AD101=""),(AE101="")),INDEX(Calendario!$D$3:$H$55,MATCH(AF$4,Calendario!$A$3:$A$55,0),MATCH($I101,Calendario!$D$2:$H$2,0)),""),IF($K101=4,IF(AND((AC101=""),(AD101=""),(AE101="")),INDEX(Calendario!$D$3:$H$55,MATCH(AF$4,Calendario!$A$3:$A$55,0),MATCH($I101,Calendario!$D$2:$H$2,0)),""))))))))</f>
        <v>44691</v>
      </c>
      <c r="AG101" s="107" t="str">
        <f>IF(ISBLANK($I101),"",IF(OR(EXACT(($I101),PROPER(TEXT(AG100,"dddd"))),(EXACT(($I101),PROPER(TEXT(AG99,"dddd"))))),"",IF(EXACT(($I101),(PROPER(TEXT(AG$3,"dddd")))),"",IF($K101=1,INDEX(Calendario!$D$3:$H$55,MATCH(AG$4,Calendario!$A$3:$A$55,0),MATCH($I101,Calendario!$D$2:$H$2,0)),IF($K101=2,IF(AF101="",INDEX(Calendario!$D$3:$H$55,MATCH(AG$4,Calendario!$A$3:$A$55,0),MATCH($I101,Calendario!$D$2:$H$2,0)),""),IF($K101=3,IF(AND((AE101=""),(AF101="")),INDEX(Calendario!$D$3:$H$55,MATCH(AG$4,Calendario!$A$3:$A$55,0),MATCH($I101,Calendario!$D$2:$H$2,0)),""),IF($K101=4,IF(AND((AD101=""),(AE101=""),(AF101="")),INDEX(Calendario!$D$3:$H$55,MATCH(AG$4,Calendario!$A$3:$A$55,0),MATCH($I101,Calendario!$D$2:$H$2,0)),""))))))))</f>
        <v/>
      </c>
      <c r="AH101" s="107">
        <f>IF(ISBLANK($I101),"",IF(OR(EXACT(($I101),PROPER(TEXT(AH100,"dddd"))),(EXACT(($I101),PROPER(TEXT(AH99,"dddd"))))),"",IF(EXACT(($I101),(PROPER(TEXT(AH$3,"dddd")))),"",IF($K101=1,INDEX(Calendario!$D$3:$H$55,MATCH(AH$4,Calendario!$A$3:$A$55,0),MATCH($I101,Calendario!$D$2:$H$2,0)),IF($K101=2,IF(AG101="",INDEX(Calendario!$D$3:$H$55,MATCH(AH$4,Calendario!$A$3:$A$55,0),MATCH($I101,Calendario!$D$2:$H$2,0)),""),IF($K101=3,IF(AND((AF101=""),(AG101="")),INDEX(Calendario!$D$3:$H$55,MATCH(AH$4,Calendario!$A$3:$A$55,0),MATCH($I101,Calendario!$D$2:$H$2,0)),""),IF($K101=4,IF(AND((AE101=""),(AF101=""),(AG101="")),INDEX(Calendario!$D$3:$H$55,MATCH(AH$4,Calendario!$A$3:$A$55,0),MATCH($I101,Calendario!$D$2:$H$2,0)),""))))))))</f>
        <v>44705</v>
      </c>
      <c r="AI101" s="108" t="str">
        <f>IF(ISBLANK($I101),"",IF(OR(EXACT(($I101),PROPER(TEXT(AI100,"dddd"))),(EXACT(($I101),PROPER(TEXT(AI99,"dddd"))))),"",IF(EXACT(($I101),(PROPER(TEXT(AI$3,"dddd")))),"",IF($K101=1,INDEX(Calendario!$D$3:$H$55,MATCH(AI$4,Calendario!$A$3:$A$55,0),MATCH($I101,Calendario!$D$2:$H$2,0)),IF($K101=2,IF(AH101="",INDEX(Calendario!$D$3:$H$55,MATCH(AI$4,Calendario!$A$3:$A$55,0),MATCH($I101,Calendario!$D$2:$H$2,0)),""),IF($K101=3,IF(AND((AG101=""),(AH101="")),INDEX(Calendario!$D$3:$H$55,MATCH(AI$4,Calendario!$A$3:$A$55,0),MATCH($I101,Calendario!$D$2:$H$2,0)),""),IF($K101=4,IF(AND((AF101=""),(AG101=""),(AH101="")),INDEX(Calendario!$D$3:$H$55,MATCH(AI$4,Calendario!$A$3:$A$55,0),MATCH($I101,Calendario!$D$2:$H$2,0)),""))))))))</f>
        <v/>
      </c>
      <c r="AJ101" s="108">
        <f>IF(ISBLANK($I101),"",IF(OR(EXACT(($I101),PROPER(TEXT(AJ100,"dddd"))),(EXACT(($I101),PROPER(TEXT(AJ99,"dddd"))))),"",IF(EXACT(($I101),(PROPER(TEXT(AJ$3,"dddd")))),"",IF($K101=1,INDEX(Calendario!$D$3:$H$55,MATCH(AJ$4,Calendario!$A$3:$A$55,0),MATCH($I101,Calendario!$D$2:$H$2,0)),IF($K101=2,IF(AI101="",INDEX(Calendario!$D$3:$H$55,MATCH(AJ$4,Calendario!$A$3:$A$55,0),MATCH($I101,Calendario!$D$2:$H$2,0)),""),IF($K101=3,IF(AND((AH101=""),(AI101="")),INDEX(Calendario!$D$3:$H$55,MATCH(AJ$4,Calendario!$A$3:$A$55,0),MATCH($I101,Calendario!$D$2:$H$2,0)),""),IF($K101=4,IF(AND((AG101=""),(AH101=""),(AI101="")),INDEX(Calendario!$D$3:$H$55,MATCH(AJ$4,Calendario!$A$3:$A$55,0),MATCH($I101,Calendario!$D$2:$H$2,0)),""))))))))</f>
        <v>44719</v>
      </c>
      <c r="AK101" s="108" t="str">
        <f>IF(ISBLANK($I101),"",IF(OR(EXACT(($I101),PROPER(TEXT(AK100,"dddd"))),(EXACT(($I101),PROPER(TEXT(AK99,"dddd"))))),"",IF(EXACT(($I101),(PROPER(TEXT(AK$3,"dddd")))),"",IF($K101=1,INDEX(Calendario!$D$3:$H$55,MATCH(AK$4,Calendario!$A$3:$A$55,0),MATCH($I101,Calendario!$D$2:$H$2,0)),IF($K101=2,IF(AJ101="",INDEX(Calendario!$D$3:$H$55,MATCH(AK$4,Calendario!$A$3:$A$55,0),MATCH($I101,Calendario!$D$2:$H$2,0)),""),IF($K101=3,IF(AND((AI101=""),(AJ101="")),INDEX(Calendario!$D$3:$H$55,MATCH(AK$4,Calendario!$A$3:$A$55,0),MATCH($I101,Calendario!$D$2:$H$2,0)),""),IF($K101=4,IF(AND((AH101=""),(AI101=""),(AJ101="")),INDEX(Calendario!$D$3:$H$55,MATCH(AK$4,Calendario!$A$3:$A$55,0),MATCH($I101,Calendario!$D$2:$H$2,0)),""))))))))</f>
        <v/>
      </c>
      <c r="AL101" s="108">
        <f>IF(ISBLANK($I101),"",IF(OR(EXACT(($I101),PROPER(TEXT(AL100,"dddd"))),(EXACT(($I101),PROPER(TEXT(AL99,"dddd"))))),"",IF(EXACT(($I101),(PROPER(TEXT(AL$3,"dddd")))),"",IF($K101=1,INDEX(Calendario!$D$3:$H$55,MATCH(AL$4,Calendario!$A$3:$A$55,0),MATCH($I101,Calendario!$D$2:$H$2,0)),IF($K101=2,IF(AK101="",INDEX(Calendario!$D$3:$H$55,MATCH(AL$4,Calendario!$A$3:$A$55,0),MATCH($I101,Calendario!$D$2:$H$2,0)),""),IF($K101=3,IF(AND((AJ101=""),(AK101="")),INDEX(Calendario!$D$3:$H$55,MATCH(AL$4,Calendario!$A$3:$A$55,0),MATCH($I101,Calendario!$D$2:$H$2,0)),""),IF($K101=4,IF(AND((AI101=""),(AJ101=""),(AK101="")),INDEX(Calendario!$D$3:$H$55,MATCH(AL$4,Calendario!$A$3:$A$55,0),MATCH($I101,Calendario!$D$2:$H$2,0)),""))))))))</f>
        <v>44733</v>
      </c>
      <c r="AM101" s="108" t="str">
        <f>IF(ISBLANK($I101),"",IF(OR(EXACT(($I101),PROPER(TEXT(AM100,"dddd"))),(EXACT(($I101),PROPER(TEXT(AM99,"dddd"))))),"",IF(EXACT(($I101),(PROPER(TEXT(AM$3,"dddd")))),"",IF($K101=1,INDEX(Calendario!$D$3:$H$55,MATCH(AM$4,Calendario!$A$3:$A$55,0),MATCH($I101,Calendario!$D$2:$H$2,0)),IF($K101=2,IF(AL101="",INDEX(Calendario!$D$3:$H$55,MATCH(AM$4,Calendario!$A$3:$A$55,0),MATCH($I101,Calendario!$D$2:$H$2,0)),""),IF($K101=3,IF(AND((AK101=""),(AL101="")),INDEX(Calendario!$D$3:$H$55,MATCH(AM$4,Calendario!$A$3:$A$55,0),MATCH($I101,Calendario!$D$2:$H$2,0)),""),IF($K101=4,IF(AND((AJ101=""),(AK101=""),(AL101="")),INDEX(Calendario!$D$3:$H$55,MATCH(AM$4,Calendario!$A$3:$A$55,0),MATCH($I101,Calendario!$D$2:$H$2,0)),""))))))))</f>
        <v/>
      </c>
      <c r="AN101" s="107">
        <f>IF(ISBLANK($I101),"",IF(OR(EXACT(($I101),PROPER(TEXT(AN100,"dddd"))),(EXACT(($I101),PROPER(TEXT(AN99,"dddd"))))),"",IF(EXACT(($I101),(PROPER(TEXT(AN$3,"dddd")))),"",IF($K101=1,INDEX(Calendario!$D$3:$H$55,MATCH(AN$4,Calendario!$A$3:$A$55,0),MATCH($I101,Calendario!$D$2:$H$2,0)),IF($K101=2,IF(AM101="",INDEX(Calendario!$D$3:$H$55,MATCH(AN$4,Calendario!$A$3:$A$55,0),MATCH($I101,Calendario!$D$2:$H$2,0)),""),IF($K101=3,IF(AND((AL101=""),(AM101="")),INDEX(Calendario!$D$3:$H$55,MATCH(AN$4,Calendario!$A$3:$A$55,0),MATCH($I101,Calendario!$D$2:$H$2,0)),""),IF($K101=4,IF(AND((AK101=""),(AL101=""),(AM101="")),INDEX(Calendario!$D$3:$H$55,MATCH(AN$4,Calendario!$A$3:$A$55,0),MATCH($I101,Calendario!$D$2:$H$2,0)),""))))))))</f>
        <v>44747</v>
      </c>
      <c r="AO101" s="107" t="str">
        <f>IF(ISBLANK($I101),"",IF(OR(EXACT(($I101),PROPER(TEXT(AO100,"dddd"))),(EXACT(($I101),PROPER(TEXT(AO99,"dddd"))))),"",IF(EXACT(($I101),(PROPER(TEXT(AO$3,"dddd")))),"",IF($K101=1,INDEX(Calendario!$D$3:$H$55,MATCH(AO$4,Calendario!$A$3:$A$55,0),MATCH($I101,Calendario!$D$2:$H$2,0)),IF($K101=2,IF(AN101="",INDEX(Calendario!$D$3:$H$55,MATCH(AO$4,Calendario!$A$3:$A$55,0),MATCH($I101,Calendario!$D$2:$H$2,0)),""),IF($K101=3,IF(AND((AM101=""),(AN101="")),INDEX(Calendario!$D$3:$H$55,MATCH(AO$4,Calendario!$A$3:$A$55,0),MATCH($I101,Calendario!$D$2:$H$2,0)),""),IF($K101=4,IF(AND((AL101=""),(AM101=""),(AN101="")),INDEX(Calendario!$D$3:$H$55,MATCH(AO$4,Calendario!$A$3:$A$55,0),MATCH($I101,Calendario!$D$2:$H$2,0)),""))))))))</f>
        <v/>
      </c>
      <c r="AP101" s="107">
        <f>IF(ISBLANK($I101),"",IF(OR(EXACT(($I101),PROPER(TEXT(AP100,"dddd"))),(EXACT(($I101),PROPER(TEXT(AP99,"dddd"))))),"",IF(EXACT(($I101),(PROPER(TEXT(AP$3,"dddd")))),"",IF($K101=1,INDEX(Calendario!$D$3:$H$55,MATCH(AP$4,Calendario!$A$3:$A$55,0),MATCH($I101,Calendario!$D$2:$H$2,0)),IF($K101=2,IF(AO101="",INDEX(Calendario!$D$3:$H$55,MATCH(AP$4,Calendario!$A$3:$A$55,0),MATCH($I101,Calendario!$D$2:$H$2,0)),""),IF($K101=3,IF(AND((AN101=""),(AO101="")),INDEX(Calendario!$D$3:$H$55,MATCH(AP$4,Calendario!$A$3:$A$55,0),MATCH($I101,Calendario!$D$2:$H$2,0)),""),IF($K101=4,IF(AND((AM101=""),(AN101=""),(AO101="")),INDEX(Calendario!$D$3:$H$55,MATCH(AP$4,Calendario!$A$3:$A$55,0),MATCH($I101,Calendario!$D$2:$H$2,0)),""))))))))</f>
        <v>44761</v>
      </c>
      <c r="AQ101" s="107" t="str">
        <f>IF(ISBLANK($I101),"",IF(OR(EXACT(($I101),PROPER(TEXT(AQ100,"dddd"))),(EXACT(($I101),PROPER(TEXT(AQ99,"dddd"))))),"",IF(EXACT(($I101),(PROPER(TEXT(AQ$3,"dddd")))),"",IF($K101=1,INDEX(Calendario!$D$3:$H$55,MATCH(AQ$4,Calendario!$A$3:$A$55,0),MATCH($I101,Calendario!$D$2:$H$2,0)),IF($K101=2,IF(AP101="",INDEX(Calendario!$D$3:$H$55,MATCH(AQ$4,Calendario!$A$3:$A$55,0),MATCH($I101,Calendario!$D$2:$H$2,0)),""),IF($K101=3,IF(AND((AO101=""),(AP101="")),INDEX(Calendario!$D$3:$H$55,MATCH(AQ$4,Calendario!$A$3:$A$55,0),MATCH($I101,Calendario!$D$2:$H$2,0)),""),IF($K101=4,IF(AND((AN101=""),(AO101=""),(AP101="")),INDEX(Calendario!$D$3:$H$55,MATCH(AQ$4,Calendario!$A$3:$A$55,0),MATCH($I101,Calendario!$D$2:$H$2,0)),""))))))))</f>
        <v/>
      </c>
      <c r="AR101" s="108">
        <f>IF(ISBLANK($I101),"",IF(OR(EXACT(($I101),PROPER(TEXT(AR100,"dddd"))),(EXACT(($I101),PROPER(TEXT(AR99,"dddd"))))),"",IF(EXACT(($I101),(PROPER(TEXT(AR$3,"dddd")))),"",IF($K101=1,INDEX(Calendario!$D$3:$H$55,MATCH(AR$4,Calendario!$A$3:$A$55,0),MATCH($I101,Calendario!$D$2:$H$2,0)),IF($K101=2,IF(AQ101="",INDEX(Calendario!$D$3:$H$55,MATCH(AR$4,Calendario!$A$3:$A$55,0),MATCH($I101,Calendario!$D$2:$H$2,0)),""),IF($K101=3,IF(AND((AP101=""),(AQ101="")),INDEX(Calendario!$D$3:$H$55,MATCH(AR$4,Calendario!$A$3:$A$55,0),MATCH($I101,Calendario!$D$2:$H$2,0)),""),IF($K101=4,IF(AND((AO101=""),(AP101=""),(AQ101="")),INDEX(Calendario!$D$3:$H$55,MATCH(AR$4,Calendario!$A$3:$A$55,0),MATCH($I101,Calendario!$D$2:$H$2,0)),""))))))))</f>
        <v>44775</v>
      </c>
      <c r="AS101" s="108" t="str">
        <f>IF(ISBLANK($I101),"",IF(OR(EXACT(($I101),PROPER(TEXT(AS100,"dddd"))),(EXACT(($I101),PROPER(TEXT(AS99,"dddd"))))),"",IF(EXACT(($I101),(PROPER(TEXT(AS$3,"dddd")))),"",IF($K101=1,INDEX(Calendario!$D$3:$H$55,MATCH(AS$4,Calendario!$A$3:$A$55,0),MATCH($I101,Calendario!$D$2:$H$2,0)),IF($K101=2,IF(AR101="",INDEX(Calendario!$D$3:$H$55,MATCH(AS$4,Calendario!$A$3:$A$55,0),MATCH($I101,Calendario!$D$2:$H$2,0)),""),IF($K101=3,IF(AND((AQ101=""),(AR101="")),INDEX(Calendario!$D$3:$H$55,MATCH(AS$4,Calendario!$A$3:$A$55,0),MATCH($I101,Calendario!$D$2:$H$2,0)),""),IF($K101=4,IF(AND((AP101=""),(AQ101=""),(AR101="")),INDEX(Calendario!$D$3:$H$55,MATCH(AS$4,Calendario!$A$3:$A$55,0),MATCH($I101,Calendario!$D$2:$H$2,0)),""))))))))</f>
        <v/>
      </c>
      <c r="AT101" s="108">
        <f>IF(ISBLANK($I101),"",IF(OR(EXACT(($I101),PROPER(TEXT(AT100,"dddd"))),(EXACT(($I101),PROPER(TEXT(AT99,"dddd"))))),"",IF(EXACT(($I101),(PROPER(TEXT(AT$3,"dddd")))),"",IF($K101=1,INDEX(Calendario!$D$3:$H$55,MATCH(AT$4,Calendario!$A$3:$A$55,0),MATCH($I101,Calendario!$D$2:$H$2,0)),IF($K101=2,IF(AS101="",INDEX(Calendario!$D$3:$H$55,MATCH(AT$4,Calendario!$A$3:$A$55,0),MATCH($I101,Calendario!$D$2:$H$2,0)),""),IF($K101=3,IF(AND((AR101=""),(AS101="")),INDEX(Calendario!$D$3:$H$55,MATCH(AT$4,Calendario!$A$3:$A$55,0),MATCH($I101,Calendario!$D$2:$H$2,0)),""),IF($K101=4,IF(AND((AQ101=""),(AR101=""),(AS101="")),INDEX(Calendario!$D$3:$H$55,MATCH(AT$4,Calendario!$A$3:$A$55,0),MATCH($I101,Calendario!$D$2:$H$2,0)),""))))))))</f>
        <v>44789</v>
      </c>
      <c r="AU101" s="108" t="str">
        <f>IF(ISBLANK($I101),"",IF(OR(EXACT(($I101),PROPER(TEXT(AU100,"dddd"))),(EXACT(($I101),PROPER(TEXT(AU99,"dddd"))))),"",IF(EXACT(($I101),(PROPER(TEXT(AU$3,"dddd")))),"",IF($K101=1,INDEX(Calendario!$D$3:$H$55,MATCH(AU$4,Calendario!$A$3:$A$55,0),MATCH($I101,Calendario!$D$2:$H$2,0)),IF($K101=2,IF(AT101="",INDEX(Calendario!$D$3:$H$55,MATCH(AU$4,Calendario!$A$3:$A$55,0),MATCH($I101,Calendario!$D$2:$H$2,0)),""),IF($K101=3,IF(AND((AS101=""),(AT101="")),INDEX(Calendario!$D$3:$H$55,MATCH(AU$4,Calendario!$A$3:$A$55,0),MATCH($I101,Calendario!$D$2:$H$2,0)),""),IF($K101=4,IF(AND((AR101=""),(AS101=""),(AT101="")),INDEX(Calendario!$D$3:$H$55,MATCH(AU$4,Calendario!$A$3:$A$55,0),MATCH($I101,Calendario!$D$2:$H$2,0)),""))))))))</f>
        <v/>
      </c>
      <c r="AV101" s="107">
        <f>IF(ISBLANK($I101),"",IF(OR(EXACT(($I101),PROPER(TEXT(AV100,"dddd"))),(EXACT(($I101),PROPER(TEXT(AV99,"dddd"))))),"",IF(EXACT(($I101),(PROPER(TEXT(AV$3,"dddd")))),"",IF($K101=1,INDEX(Calendario!$D$3:$H$55,MATCH(AV$4,Calendario!$A$3:$A$55,0),MATCH($I101,Calendario!$D$2:$H$2,0)),IF($K101=2,IF(AU101="",INDEX(Calendario!$D$3:$H$55,MATCH(AV$4,Calendario!$A$3:$A$55,0),MATCH($I101,Calendario!$D$2:$H$2,0)),""),IF($K101=3,IF(AND((AT101=""),(AU101="")),INDEX(Calendario!$D$3:$H$55,MATCH(AV$4,Calendario!$A$3:$A$55,0),MATCH($I101,Calendario!$D$2:$H$2,0)),""),IF($K101=4,IF(AND((AS101=""),(AT101=""),(AU101="")),INDEX(Calendario!$D$3:$H$55,MATCH(AV$4,Calendario!$A$3:$A$55,0),MATCH($I101,Calendario!$D$2:$H$2,0)),""))))))))</f>
        <v>44803</v>
      </c>
      <c r="AW101" s="107" t="str">
        <f>IF(ISBLANK($I101),"",IF(OR(EXACT(($I101),PROPER(TEXT(AW100,"dddd"))),(EXACT(($I101),PROPER(TEXT(AW99,"dddd"))))),"",IF(EXACT(($I101),(PROPER(TEXT(AW$3,"dddd")))),"",IF($K101=1,INDEX(Calendario!$D$3:$H$55,MATCH(AW$4,Calendario!$A$3:$A$55,0),MATCH($I101,Calendario!$D$2:$H$2,0)),IF($K101=2,IF(AV101="",INDEX(Calendario!$D$3:$H$55,MATCH(AW$4,Calendario!$A$3:$A$55,0),MATCH($I101,Calendario!$D$2:$H$2,0)),""),IF($K101=3,IF(AND((AU101=""),(AV101="")),INDEX(Calendario!$D$3:$H$55,MATCH(AW$4,Calendario!$A$3:$A$55,0),MATCH($I101,Calendario!$D$2:$H$2,0)),""),IF($K101=4,IF(AND((AT101=""),(AU101=""),(AV101="")),INDEX(Calendario!$D$3:$H$55,MATCH(AW$4,Calendario!$A$3:$A$55,0),MATCH($I101,Calendario!$D$2:$H$2,0)),""))))))))</f>
        <v/>
      </c>
      <c r="AX101" s="107">
        <f>IF(ISBLANK($I101),"",IF(OR(EXACT(($I101),PROPER(TEXT(AX100,"dddd"))),(EXACT(($I101),PROPER(TEXT(AX99,"dddd"))))),"",IF(EXACT(($I101),(PROPER(TEXT(AX$3,"dddd")))),"",IF($K101=1,INDEX(Calendario!$D$3:$H$55,MATCH(AX$4,Calendario!$A$3:$A$55,0),MATCH($I101,Calendario!$D$2:$H$2,0)),IF($K101=2,IF(AW101="",INDEX(Calendario!$D$3:$H$55,MATCH(AX$4,Calendario!$A$3:$A$55,0),MATCH($I101,Calendario!$D$2:$H$2,0)),""),IF($K101=3,IF(AND((AV101=""),(AW101="")),INDEX(Calendario!$D$3:$H$55,MATCH(AX$4,Calendario!$A$3:$A$55,0),MATCH($I101,Calendario!$D$2:$H$2,0)),""),IF($K101=4,IF(AND((AU101=""),(AV101=""),(AW101="")),INDEX(Calendario!$D$3:$H$55,MATCH(AX$4,Calendario!$A$3:$A$55,0),MATCH($I101,Calendario!$D$2:$H$2,0)),""))))))))</f>
        <v>44817</v>
      </c>
      <c r="AY101" s="107" t="str">
        <f>IF(ISBLANK($I101),"",IF(OR(EXACT(($I101),PROPER(TEXT(AY100,"dddd"))),(EXACT(($I101),PROPER(TEXT(AY99,"dddd"))))),"",IF(EXACT(($I101),(PROPER(TEXT(AY$3,"dddd")))),"",IF($K101=1,INDEX(Calendario!$D$3:$H$55,MATCH(AY$4,Calendario!$A$3:$A$55,0),MATCH($I101,Calendario!$D$2:$H$2,0)),IF($K101=2,IF(AX101="",INDEX(Calendario!$D$3:$H$55,MATCH(AY$4,Calendario!$A$3:$A$55,0),MATCH($I101,Calendario!$D$2:$H$2,0)),""),IF($K101=3,IF(AND((AW101=""),(AX101="")),INDEX(Calendario!$D$3:$H$55,MATCH(AY$4,Calendario!$A$3:$A$55,0),MATCH($I101,Calendario!$D$2:$H$2,0)),""),IF($K101=4,IF(AND((AV101=""),(AW101=""),(AX101="")),INDEX(Calendario!$D$3:$H$55,MATCH(AY$4,Calendario!$A$3:$A$55,0),MATCH($I101,Calendario!$D$2:$H$2,0)),""))))))))</f>
        <v/>
      </c>
      <c r="AZ101" s="107">
        <f>IF(ISBLANK($I101),"",IF(OR(EXACT(($I101),PROPER(TEXT(AZ100,"dddd"))),(EXACT(($I101),PROPER(TEXT(AZ99,"dddd"))))),"",IF(EXACT(($I101),(PROPER(TEXT(AZ$3,"dddd")))),"",IF($K101=1,INDEX(Calendario!$D$3:$H$55,MATCH(AZ$4,Calendario!$A$3:$A$55,0),MATCH($I101,Calendario!$D$2:$H$2,0)),IF($K101=2,IF(AY101="",INDEX(Calendario!$D$3:$H$55,MATCH(AZ$4,Calendario!$A$3:$A$55,0),MATCH($I101,Calendario!$D$2:$H$2,0)),""),IF($K101=3,IF(AND((AX101=""),(AY101="")),INDEX(Calendario!$D$3:$H$55,MATCH(AZ$4,Calendario!$A$3:$A$55,0),MATCH($I101,Calendario!$D$2:$H$2,0)),""),IF($K101=4,IF(AND((AW101=""),(AX101=""),(AY101="")),INDEX(Calendario!$D$3:$H$55,MATCH(AZ$4,Calendario!$A$3:$A$55,0),MATCH($I101,Calendario!$D$2:$H$2,0)),""))))))))</f>
        <v>44831</v>
      </c>
      <c r="BA101" s="108" t="str">
        <f>IF(ISBLANK($I101),"",IF(OR(EXACT(($I101),PROPER(TEXT(BA100,"dddd"))),(EXACT(($I101),PROPER(TEXT(BA99,"dddd"))))),"",IF(EXACT(($I101),(PROPER(TEXT(BA$3,"dddd")))),"",IF($K101=1,INDEX(Calendario!$D$3:$H$55,MATCH(BA$4,Calendario!$A$3:$A$55,0),MATCH($I101,Calendario!$D$2:$H$2,0)),IF($K101=2,IF(AZ101="",INDEX(Calendario!$D$3:$H$55,MATCH(BA$4,Calendario!$A$3:$A$55,0),MATCH($I101,Calendario!$D$2:$H$2,0)),""),IF($K101=3,IF(AND((AY101=""),(AZ101="")),INDEX(Calendario!$D$3:$H$55,MATCH(BA$4,Calendario!$A$3:$A$55,0),MATCH($I101,Calendario!$D$2:$H$2,0)),""),IF($K101=4,IF(AND((AX101=""),(AY101=""),(AZ101="")),INDEX(Calendario!$D$3:$H$55,MATCH(BA$4,Calendario!$A$3:$A$55,0),MATCH($I101,Calendario!$D$2:$H$2,0)),""))))))))</f>
        <v/>
      </c>
      <c r="BB101" s="108">
        <f>IF(ISBLANK($I101),"",IF(OR(EXACT(($I101),PROPER(TEXT(BB100,"dddd"))),(EXACT(($I101),PROPER(TEXT(BB99,"dddd"))))),"",IF(EXACT(($I101),(PROPER(TEXT(BB$3,"dddd")))),"",IF($K101=1,INDEX(Calendario!$D$3:$H$55,MATCH(BB$4,Calendario!$A$3:$A$55,0),MATCH($I101,Calendario!$D$2:$H$2,0)),IF($K101=2,IF(BA101="",INDEX(Calendario!$D$3:$H$55,MATCH(BB$4,Calendario!$A$3:$A$55,0),MATCH($I101,Calendario!$D$2:$H$2,0)),""),IF($K101=3,IF(AND((AZ101=""),(BA101="")),INDEX(Calendario!$D$3:$H$55,MATCH(BB$4,Calendario!$A$3:$A$55,0),MATCH($I101,Calendario!$D$2:$H$2,0)),""),IF($K101=4,IF(AND((AY101=""),(AZ101=""),(BA101="")),INDEX(Calendario!$D$3:$H$55,MATCH(BB$4,Calendario!$A$3:$A$55,0),MATCH($I101,Calendario!$D$2:$H$2,0)),""))))))))</f>
        <v>44845</v>
      </c>
      <c r="BC101" s="108" t="str">
        <f>IF(ISBLANK($I101),"",IF(OR(EXACT(($I101),PROPER(TEXT(BC100,"dddd"))),(EXACT(($I101),PROPER(TEXT(BC99,"dddd"))))),"",IF(EXACT(($I101),(PROPER(TEXT(BC$3,"dddd")))),"",IF($K101=1,INDEX(Calendario!$D$3:$H$55,MATCH(BC$4,Calendario!$A$3:$A$55,0),MATCH($I101,Calendario!$D$2:$H$2,0)),IF($K101=2,IF(BB101="",INDEX(Calendario!$D$3:$H$55,MATCH(BC$4,Calendario!$A$3:$A$55,0),MATCH($I101,Calendario!$D$2:$H$2,0)),""),IF($K101=3,IF(AND((BA101=""),(BB101="")),INDEX(Calendario!$D$3:$H$55,MATCH(BC$4,Calendario!$A$3:$A$55,0),MATCH($I101,Calendario!$D$2:$H$2,0)),""),IF($K101=4,IF(AND((AZ101=""),(BA101=""),(BB101="")),INDEX(Calendario!$D$3:$H$55,MATCH(BC$4,Calendario!$A$3:$A$55,0),MATCH($I101,Calendario!$D$2:$H$2,0)),""))))))))</f>
        <v/>
      </c>
      <c r="BD101" s="108">
        <f>IF(ISBLANK($I101),"",IF(OR(EXACT(($I101),PROPER(TEXT(BD100,"dddd"))),(EXACT(($I101),PROPER(TEXT(BD99,"dddd"))))),"",IF(EXACT(($I101),(PROPER(TEXT(BD$3,"dddd")))),"",IF($K101=1,INDEX(Calendario!$D$3:$H$55,MATCH(BD$4,Calendario!$A$3:$A$55,0),MATCH($I101,Calendario!$D$2:$H$2,0)),IF($K101=2,IF(BC101="",INDEX(Calendario!$D$3:$H$55,MATCH(BD$4,Calendario!$A$3:$A$55,0),MATCH($I101,Calendario!$D$2:$H$2,0)),""),IF($K101=3,IF(AND((BB101=""),(BC101="")),INDEX(Calendario!$D$3:$H$55,MATCH(BD$4,Calendario!$A$3:$A$55,0),MATCH($I101,Calendario!$D$2:$H$2,0)),""),IF($K101=4,IF(AND((BA101=""),(BB101=""),(BC101="")),INDEX(Calendario!$D$3:$H$55,MATCH(BD$4,Calendario!$A$3:$A$55,0),MATCH($I101,Calendario!$D$2:$H$2,0)),""))))))))</f>
        <v>44859</v>
      </c>
      <c r="BE101" s="107" t="str">
        <f>IF(ISBLANK($I101),"",IF(OR(EXACT(($I101),PROPER(TEXT(BE100,"dddd"))),(EXACT(($I101),PROPER(TEXT(BE99,"dddd"))))),"",IF(EXACT(($I101),(PROPER(TEXT(BE$3,"dddd")))),"",IF($K101=1,INDEX(Calendario!$D$3:$H$55,MATCH(BE$4,Calendario!$A$3:$A$55,0),MATCH($I101,Calendario!$D$2:$H$2,0)),IF($K101=2,IF(BD101="",INDEX(Calendario!$D$3:$H$55,MATCH(BE$4,Calendario!$A$3:$A$55,0),MATCH($I101,Calendario!$D$2:$H$2,0)),""),IF($K101=3,IF(AND((BC101=""),(BD101="")),INDEX(Calendario!$D$3:$H$55,MATCH(BE$4,Calendario!$A$3:$A$55,0),MATCH($I101,Calendario!$D$2:$H$2,0)),""),IF($K101=4,IF(AND((BB101=""),(BC101=""),(BD101="")),INDEX(Calendario!$D$3:$H$55,MATCH(BE$4,Calendario!$A$3:$A$55,0),MATCH($I101,Calendario!$D$2:$H$2,0)),""))))))))</f>
        <v/>
      </c>
      <c r="BF101" s="107">
        <f>IF(ISBLANK($I101),"",IF(OR(EXACT(($I101),PROPER(TEXT(BF100,"dddd"))),(EXACT(($I101),PROPER(TEXT(BF99,"dddd"))))),"",IF(EXACT(($I101),(PROPER(TEXT(BF$3,"dddd")))),"",IF($K101=1,INDEX(Calendario!$D$3:$H$55,MATCH(BF$4,Calendario!$A$3:$A$55,0),MATCH($I101,Calendario!$D$2:$H$2,0)),IF($K101=2,IF(BE101="",INDEX(Calendario!$D$3:$H$55,MATCH(BF$4,Calendario!$A$3:$A$55,0),MATCH($I101,Calendario!$D$2:$H$2,0)),""),IF($K101=3,IF(AND((BD101=""),(BE101="")),INDEX(Calendario!$D$3:$H$55,MATCH(BF$4,Calendario!$A$3:$A$55,0),MATCH($I101,Calendario!$D$2:$H$2,0)),""),IF($K101=4,IF(AND((BC101=""),(BD101=""),(BE101="")),INDEX(Calendario!$D$3:$H$55,MATCH(BF$4,Calendario!$A$3:$A$55,0),MATCH($I101,Calendario!$D$2:$H$2,0)),""))))))))</f>
        <v>44873</v>
      </c>
      <c r="BG101" s="107" t="str">
        <f>IF(ISBLANK($I101),"",IF(OR(EXACT(($I101),PROPER(TEXT(BG100,"dddd"))),(EXACT(($I101),PROPER(TEXT(BG99,"dddd"))))),"",IF(EXACT(($I101),(PROPER(TEXT(BG$3,"dddd")))),"",IF($K101=1,INDEX(Calendario!$D$3:$H$55,MATCH(BG$4,Calendario!$A$3:$A$55,0),MATCH($I101,Calendario!$D$2:$H$2,0)),IF($K101=2,IF(BF101="",INDEX(Calendario!$D$3:$H$55,MATCH(BG$4,Calendario!$A$3:$A$55,0),MATCH($I101,Calendario!$D$2:$H$2,0)),""),IF($K101=3,IF(AND((BE101=""),(BF101="")),INDEX(Calendario!$D$3:$H$55,MATCH(BG$4,Calendario!$A$3:$A$55,0),MATCH($I101,Calendario!$D$2:$H$2,0)),""),IF($K101=4,IF(AND((BD101=""),(BE101=""),(BF101="")),INDEX(Calendario!$D$3:$H$55,MATCH(BG$4,Calendario!$A$3:$A$55,0),MATCH($I101,Calendario!$D$2:$H$2,0)),""))))))))</f>
        <v/>
      </c>
      <c r="BH101" s="107">
        <f>IF(ISBLANK($I101),"",IF(OR(EXACT(($I101),PROPER(TEXT(BH100,"dddd"))),(EXACT(($I101),PROPER(TEXT(BH99,"dddd"))))),"",IF(EXACT(($I101),(PROPER(TEXT(BH$3,"dddd")))),"",IF($K101=1,INDEX(Calendario!$D$3:$H$55,MATCH(BH$4,Calendario!$A$3:$A$55,0),MATCH($I101,Calendario!$D$2:$H$2,0)),IF($K101=2,IF(BG101="",INDEX(Calendario!$D$3:$H$55,MATCH(BH$4,Calendario!$A$3:$A$55,0),MATCH($I101,Calendario!$D$2:$H$2,0)),""),IF($K101=3,IF(AND((BF101=""),(BG101="")),INDEX(Calendario!$D$3:$H$55,MATCH(BH$4,Calendario!$A$3:$A$55,0),MATCH($I101,Calendario!$D$2:$H$2,0)),""),IF($K101=4,IF(AND((BE101=""),(BF101=""),(BG101="")),INDEX(Calendario!$D$3:$H$55,MATCH(BH$4,Calendario!$A$3:$A$55,0),MATCH($I101,Calendario!$D$2:$H$2,0)),""))))))))</f>
        <v>44887</v>
      </c>
      <c r="BI101" s="108" t="str">
        <f>IF(ISBLANK($I101),"",IF(OR(EXACT(($I101),PROPER(TEXT(BI100,"dddd"))),(EXACT(($I101),PROPER(TEXT(BI99,"dddd"))))),"",IF(EXACT(($I101),(PROPER(TEXT(BI$3,"dddd")))),"",IF($K101=1,INDEX(Calendario!$D$3:$H$55,MATCH(BI$4,Calendario!$A$3:$A$55,0),MATCH($I101,Calendario!$D$2:$H$2,0)),IF($K101=2,IF(BH101="",INDEX(Calendario!$D$3:$H$55,MATCH(BI$4,Calendario!$A$3:$A$55,0),MATCH($I101,Calendario!$D$2:$H$2,0)),""),IF($K101=3,IF(AND((BG101=""),(BH101="")),INDEX(Calendario!$D$3:$H$55,MATCH(BI$4,Calendario!$A$3:$A$55,0),MATCH($I101,Calendario!$D$2:$H$2,0)),""),IF($K101=4,IF(AND((BF101=""),(BG101=""),(BH101="")),INDEX(Calendario!$D$3:$H$55,MATCH(BI$4,Calendario!$A$3:$A$55,0),MATCH($I101,Calendario!$D$2:$H$2,0)),""))))))))</f>
        <v/>
      </c>
      <c r="BJ101" s="108">
        <f>IF(ISBLANK($I101),"",IF(OR(EXACT(($I101),PROPER(TEXT(BJ100,"dddd"))),(EXACT(($I101),PROPER(TEXT(BJ99,"dddd"))))),"",IF(EXACT(($I101),(PROPER(TEXT(BJ$3,"dddd")))),"",IF($K101=1,INDEX(Calendario!$D$3:$H$55,MATCH(BJ$4,Calendario!$A$3:$A$55,0),MATCH($I101,Calendario!$D$2:$H$2,0)),IF($K101=2,IF(BI101="",INDEX(Calendario!$D$3:$H$55,MATCH(BJ$4,Calendario!$A$3:$A$55,0),MATCH($I101,Calendario!$D$2:$H$2,0)),""),IF($K101=3,IF(AND((BH101=""),(BI101="")),INDEX(Calendario!$D$3:$H$55,MATCH(BJ$4,Calendario!$A$3:$A$55,0),MATCH($I101,Calendario!$D$2:$H$2,0)),""),IF($K101=4,IF(AND((BG101=""),(BH101=""),(BI101="")),INDEX(Calendario!$D$3:$H$55,MATCH(BJ$4,Calendario!$A$3:$A$55,0),MATCH($I101,Calendario!$D$2:$H$2,0)),""))))))))</f>
        <v>44901</v>
      </c>
      <c r="BK101" s="108" t="str">
        <f>IF(ISBLANK($I101),"",IF(OR(EXACT(($I101),PROPER(TEXT(BK100,"dddd"))),(EXACT(($I101),PROPER(TEXT(BK99,"dddd"))))),"",IF(EXACT(($I101),(PROPER(TEXT(BK$3,"dddd")))),"",IF($K101=1,INDEX(Calendario!$D$3:$H$55,MATCH(BK$4,Calendario!$A$3:$A$55,0),MATCH($I101,Calendario!$D$2:$H$2,0)),IF($K101=2,IF(BJ101="",INDEX(Calendario!$D$3:$H$55,MATCH(BK$4,Calendario!$A$3:$A$55,0),MATCH($I101,Calendario!$D$2:$H$2,0)),""),IF($K101=3,IF(AND((BI101=""),(BJ101="")),INDEX(Calendario!$D$3:$H$55,MATCH(BK$4,Calendario!$A$3:$A$55,0),MATCH($I101,Calendario!$D$2:$H$2,0)),""),IF($K101=4,IF(AND((BH101=""),(BI101=""),(BJ101="")),INDEX(Calendario!$D$3:$H$55,MATCH(BK$4,Calendario!$A$3:$A$55,0),MATCH($I101,Calendario!$D$2:$H$2,0)),""))))))))</f>
        <v/>
      </c>
      <c r="BL101" s="108">
        <f>IF(ISBLANK($I101),"",IF(OR(EXACT(($I101),PROPER(TEXT(BL100,"dddd"))),(EXACT(($I101),PROPER(TEXT(BL99,"dddd"))))),"",IF(EXACT(($I101),(PROPER(TEXT(BL$3,"dddd")))),"",IF($K101=1,INDEX(Calendario!$D$3:$H$55,MATCH(BL$4,Calendario!$A$3:$A$55,0),MATCH($I101,Calendario!$D$2:$H$2,0)),IF($K101=2,IF(BK101="",INDEX(Calendario!$D$3:$H$55,MATCH(BL$4,Calendario!$A$3:$A$55,0),MATCH($I101,Calendario!$D$2:$H$2,0)),""),IF($K101=3,IF(AND((BJ101=""),(BK101="")),INDEX(Calendario!$D$3:$H$55,MATCH(BL$4,Calendario!$A$3:$A$55,0),MATCH($I101,Calendario!$D$2:$H$2,0)),""),IF($K101=4,IF(AND((BI101=""),(BJ101=""),(BK101="")),INDEX(Calendario!$D$3:$H$55,MATCH(BL$4,Calendario!$A$3:$A$55,0),MATCH($I101,Calendario!$D$2:$H$2,0)),""))))))))</f>
        <v>44915</v>
      </c>
      <c r="BM101" s="108" t="str">
        <f>IF(ISBLANK($I101),"",IF(OR(EXACT(($I101),PROPER(TEXT(BM100,"dddd"))),(EXACT(($I101),PROPER(TEXT(BM99,"dddd"))))),"",IF(EXACT(($I101),(PROPER(TEXT(BM$3,"dddd")))),"",IF($K101=1,INDEX(Calendario!$D$3:$H$55,MATCH(BM$4,Calendario!$A$3:$A$55,0),MATCH($I101,Calendario!$D$2:$H$2,0)),IF($K101=2,IF(BL101="",INDEX(Calendario!$D$3:$H$55,MATCH(BM$4,Calendario!$A$3:$A$55,0),MATCH($I101,Calendario!$D$2:$H$2,0)),""),IF($K101=3,IF(AND((BK101=""),(BL101="")),INDEX(Calendario!$D$3:$H$55,MATCH(BM$4,Calendario!$A$3:$A$55,0),MATCH($I101,Calendario!$D$2:$H$2,0)),""),IF($K101=4,IF(AND((BJ101=""),(BK101=""),(BL101="")),INDEX(Calendario!$D$3:$H$55,MATCH(BM$4,Calendario!$A$3:$A$55,0),MATCH($I101,Calendario!$D$2:$H$2,0)),""))))))))</f>
        <v/>
      </c>
      <c r="BO101" s="88" t="s">
        <v>751</v>
      </c>
    </row>
    <row r="102" spans="1:67" s="88" customFormat="1" ht="26.25" customHeight="1" x14ac:dyDescent="0.25">
      <c r="A102" s="178">
        <f>IF(G102="","",IF(A101="",IF(A100="",IF(A99="",A97+1,A99+1),A100+1),A101+1))</f>
        <v>74</v>
      </c>
      <c r="B102" s="176" t="s">
        <v>1282</v>
      </c>
      <c r="C102" s="176" t="s">
        <v>1592</v>
      </c>
      <c r="D102" s="177" t="str">
        <f>IF(ISNA(VLOOKUP(C102,TSeccBS!$D:$H,5,FALSE)),"",VLOOKUP(C102,TSeccBS!$D:$H,5,FALSE))</f>
        <v>NEIVA</v>
      </c>
      <c r="E102" s="176" t="s">
        <v>751</v>
      </c>
      <c r="F102" s="176" t="s">
        <v>85</v>
      </c>
      <c r="G102" s="177" t="str">
        <f>IF(ISNA(VLOOKUP(F102,Tmunic!$C$2:$D$1160,2,FALSE)),"",VLOOKUP(F102,Tmunic!$C$2:$D$1160,2,FALSE))</f>
        <v>UB GARZON</v>
      </c>
      <c r="H102" s="184" t="str">
        <f>IF(ISNA(VLOOKUP(G102,TDirReg!$F$1:$H$184,3,0)),"",VLOOKUP(G102,TDirReg!$F$1:$H$184,3,0))</f>
        <v>Cra. 8 Calle 8 Of 102 Palacio de Justicia</v>
      </c>
      <c r="I102" s="196" t="s">
        <v>128</v>
      </c>
      <c r="J102" s="195" t="s">
        <v>134</v>
      </c>
      <c r="K102" s="197">
        <v>4</v>
      </c>
      <c r="L102" s="202">
        <f t="shared" si="8"/>
        <v>13</v>
      </c>
      <c r="M102" s="107" t="str">
        <f>IF(ISBLANK($I102),"",IF(EXACT(($I102),(PROPER(TEXT(M$3,"dddd")))),"",IF(EXACT(M$4,$J102),IF($K102=1,INDEX(Calendario!$D$3:$H$55,MATCH(M$4,Calendario!$A$3:$A$55,0),MATCH($I102,Calendario!$D$2:$H$2,0)),INDEX(Calendario!$D$3:$H$55,MATCH($J102,Calendario!$A$3:$A$55,0),MATCH($I102,Calendario!$D$2:$H$2,0))),"")))</f>
        <v/>
      </c>
      <c r="N102" s="107" t="str">
        <f>IF(ISBLANK($I102),"",IF(OR(EXACT(($I102),PROPER(TEXT(N100,"dddd"))),(EXACT(($I102),PROPER(TEXT(N101,"dddd"))))),"",IF(EXACT(($I102),(PROPER(TEXT(N$3,"dddd")))),"",IF(EXACT(N$4,$J102),IF(M102="",IF(OR(($K102=4),($K102=3),($K102=2),($K102=1)),INDEX(Calendario!$D$3:$H$55,MATCH(N$4,Calendario!$A$3:$A$55,0),MATCH($I102,Calendario!$D$2:$H$2,0)),"")),IF($K102=1,IF(AND(M102="",EXACT((N$4),(CONCATENATE(Calendario!$A$1," ",(MID($J102,8,2))+1)))),INDEX(Calendario!$D$3:$H$55,MATCH(N$4,Calendario!$A$3:$A$55,0),MATCH($I102,Calendario!$D$2:$H$2,0)),IF(M102="","",INDEX(Calendario!$D$3:$H$55,MATCH(N$4,Calendario!$A$3:$A$55,0),MATCH($I102,Calendario!$D$2:$H$2,0)))),IF($K102=2,IF(M102="",IF(EXACT($K102,N$4),INDEX(Calendario!$D$3:$H$55,MATCH(N$4,Calendario!$A$3:$A$55,0),MATCH($I102,Calendario!$D$2:$H$2,0)),""),""),IF($K102=3,IF((M102=""),IF(EXACT($K102,N$4),INDEX(Calendario!$D$3:$H$55,MATCH(N$4,Calendario!$A$3:$A$55,0),MATCH($I102,Calendario!$D$2:$H$2,0)),""),""),IF($K102=4,IF((M102=""),IF(EXACT($K102,N$4),INDEX(Calendario!$D$3:$H$55,MATCH(N$4,Calendario!$A$3:$A$55,0),MATCH($I102,Calendario!$D$2:$H$2,0)),""),""),1))))))))</f>
        <v/>
      </c>
      <c r="O102" s="107" t="str">
        <f>IF(ISBLANK($I102),"",IF(EXACT(($I102),(PROPER(TEXT(O$3,"dddd")))),"",IF(OR(EXACT(($I102),PROPER(TEXT(O100,"dddd"))),(EXACT(($I102),PROPER(TEXT(O101,"dddd"))))),"",IF(EXACT(O$4,$J102),IF(N102="",IF(OR(($K102=4),($K102=3),($K102=2),($K102=1)),INDEX(Calendario!$D$3:$H$55,MATCH(O$4,Calendario!$A$3:$A$55,0),MATCH($I102,Calendario!$D$2:$H$2,0)),"")),IF($K102=1,IF(AND(M102="",EXACT((O$4),(CONCATENATE(Calendario!$A$1," ",(MID($J102,8,2))+1)))),INDEX(Calendario!$D$3:$H$55,MATCH(O$4,Calendario!$A$3:$A$55,0),MATCH($I102,Calendario!$D$2:$H$2,0)),IF(N102="",IF(EXACT(($I102),(PROPER(TEXT(N$3,"dddd")))),INDEX(Calendario!$D$3:$H$55,MATCH(O$4,Calendario!$A$3:$A$55,0),MATCH($I102,Calendario!$D$2:$H$2,0)),""),INDEX(Calendario!$D$3:$H$55,MATCH(O$4,Calendario!$A$3:$A$55,0),MATCH($I102,Calendario!$D$2:$H$2,0)))),IF(EXACT($M$4,"Semana 1"),IF($K102=2,IF(N102="",IF(OR(($J102="Semana 1"),($J102="Semana 2"),($J102="Semana 3")),INDEX(Calendario!$D$3:$H$55,MATCH(O$4,Calendario!$A$3:$A$55,0),MATCH($I102,Calendario!$D$2:$H$2,0)),""),""),IF($K102=3,IF(AND((M102=""),(N102="")),IF(OR(($J102="Semana 1"),($J102="Semana 2"),($J102="Semana 3")),INDEX(Calendario!$D$3:$H$55,MATCH(O$4,Calendario!$A$3:$A$55,0),MATCH($I102,Calendario!$D$2:$H$2,0)),""),""),IF($K102=4,IF(AND((M102=""),(N102="")),IF(OR(($J102="Semana 1"),($J102="Semana 2"),($J102="Semana 3")),INDEX(Calendario!$D$3:$H$55,MATCH(O$4,Calendario!$A$3:$A$55,0),MATCH($I102,Calendario!$D$2:$H$2,0)),""),"")))),IF($K102=2,IF(N102="",IF(OR(($J102="Semana 1"),($J102="Semana 2")),INDEX(Calendario!$D$3:$H$55,MATCH(O$4,Calendario!$A$3:$A$55,0),MATCH($I102,Calendario!$D$2:$H$2,0)),""),""),IF($K102=3,IF(AND((M102=""),(N102="")),IF(OR(($J102="Semana 1"),($J102="Semana 2")),INDEX(Calendario!$D$3:$H$55,MATCH(O$4,Calendario!$A$3:$A$55,0),MATCH($I102,Calendario!$D$2:$H$2,0)),""),""),IF($K102=4,IF(AND((M102=""),(N102="")),IF(OR(($J102="Semana 1"),($J102="Semana 2")),INDEX(Calendario!$D$3:$H$55,MATCH(O$4,Calendario!$A$3:$A$55,0),MATCH($I102,Calendario!$D$2:$H$2,0)),""),""))))))))))</f>
        <v/>
      </c>
      <c r="P102" s="107" t="str">
        <f>IF(ISBLANK($I102),"",IF(EXACT(($I102),(PROPER(TEXT(P$3,"dddd")))),"",IF(OR(EXACT(($I102),PROPER(TEXT(P100,"dddd"))),(EXACT(($I102),PROPER(TEXT(P101,"dddd"))))),"",IF(EXACT(P$4,$J102),IF(O102="",IF(OR(($K102=4),($K102=3),($K102=2),($K102=1)),INDEX(Calendario!$D$3:$H$55,MATCH(P$4,Calendario!$A$3:$A$55,0),MATCH($I102,Calendario!$D$2:$H$2,0)),"")),IF($K102=1,IF(AND(M102="",EXACT((P$4),(CONCATENATE(Calendario!$A$1," ",(MID($J102,8,2))+1)))),INDEX(Calendario!$D$3:$H$55,MATCH(P$4,Calendario!$A$3:$A$55,0),MATCH($I102,Calendario!$D$2:$H$2,0)),IF(O102="",IF(EXACT(($I102),(PROPER(TEXT(O$3,"dddd")))),INDEX(Calendario!$D$3:$H$55,MATCH(P$4,Calendario!$A$3:$A$55,0),MATCH($I102,Calendario!$D$2:$H$2,0)),""),INDEX(Calendario!$D$3:$H$55,MATCH(P$4,Calendario!$A$3:$A$55,0),MATCH($I102,Calendario!$D$2:$H$2,0)))),IF(EXACT($M$4,"Semana 1"),IF($K102=2,IF(O102="",IF(OR(($J102="Semana 1"),($J102="Semana 2"),($J102="Semana 3"),($J102="Semana 4")),INDEX(Calendario!$D$3:$H$55,MATCH(P$4,Calendario!$A$3:$A$55,0),MATCH($I102,Calendario!$D$2:$H$2,0)),""),""),IF($K102=3,IF(AND((N102=""),(O102="")),IF(OR(($J102="Semana 1"),($J102="Semana 2"),($J102="Semana 3"),($J102="Semana 4")),INDEX(Calendario!$D$3:$H$55,MATCH(P$4,Calendario!$A$3:$A$55,0),MATCH($I102,Calendario!$D$2:$H$2,0)),""),""),IF($K102=4,IF(AND((M102=""),(N102=""),(O102="")),IF(OR(($J102="Semana 1"),($J102="Semana 2"),($J102="Semana 3"),($J102="Semana 4")),INDEX(Calendario!$D$3:$H$55,MATCH(P$4,Calendario!$A$3:$A$55,0),MATCH($I102,Calendario!$D$2:$H$2,0)),""),"")))),IF($K102=2,IF(O102="",IF(OR(($J102="Semana 1"),($J102="Semana 2"),($J102="Semana 3")),INDEX(Calendario!$D$3:$H$55,MATCH(P$4,Calendario!$A$3:$A$55,0),MATCH($I102,Calendario!$D$2:$H$2,0)),""),""),IF($K102=3,IF(AND((N102=""),(O102="")),IF(OR(($J102="Semana 1"),($J102="Semana 2"),($J102="Semana 3")),INDEX(Calendario!$D$3:$H$55,MATCH(P$4,Calendario!$A$3:$A$55,0),MATCH($I102,Calendario!$D$2:$H$2,0)),""),""),IF($K102=4,IF(AND((M102=""),(N102=""),(O102="")),IF(OR(($J102="Semana 1"),($J102="Semana 2"),($J102="Semana 3")),INDEX(Calendario!$D$3:$H$55,MATCH(P$4,Calendario!$A$3:$A$55,0),MATCH($I102,Calendario!$D$2:$H$2,0)),""),""))))))))))</f>
        <v/>
      </c>
      <c r="Q102" s="107">
        <f>IF(ISBLANK($I102),"",IF(EXACT(($I102),(PROPER(TEXT(Q$3,"dddd")))),"",IF(OR(EXACT(($I102),PROPER(TEXT(Q100,"dddd"))),(EXACT(($I102),PROPER(TEXT(Q101,"dddd"))))),"",IF(EXACT(Q$4,$J102),IF(P102="",IF(OR(($K102=4),($K102=3),($K102=2),($K102=1)),INDEX(Calendario!$D$3:$H$55,MATCH(Q$4,Calendario!$A$3:$A$55,0),MATCH($I102,Calendario!$D$2:$H$2,0)),"")),IF($K102=1,IF(AND(M102="",EXACT((Q$4),(CONCATENATE(Calendario!$A$1," ",(MID($J102,8,2))+1)))),INDEX(Calendario!$D$3:$H$55,MATCH(Q$4,Calendario!$A$3:$A$55,0),MATCH($I102,Calendario!$D$2:$H$2,0)),IF(P102="","",INDEX(Calendario!$D$3:$H$55,MATCH(Q$4,Calendario!$A$3:$A$55,0),MATCH($I102,Calendario!$D$2:$H$2,0)))),IF(EXACT($M$4,"Semana 1"),IF($K102=2,IF(P102="",IF(OR(($J102="Semana 1"),($J102="Semana 2"),($J102="Semana 3"),($J102="Semana 4"),($J102="Semana 5")),INDEX(Calendario!$D$3:$H$55,MATCH(Q$4,Calendario!$A$3:$A$55,0),MATCH($I102,Calendario!$D$2:$H$2,0)),""),""),IF($K102=3,IF(AND((O102=""),(P102="")),IF(OR(($J102="Semana 1"),($J102="Semana 2"),($J102="Semana 3"),($J102="Semana 4"),($J102="Semana 5")),INDEX(Calendario!$D$3:$H$55,MATCH(Q$4,Calendario!$A$3:$A$55,0),MATCH($I102,Calendario!$D$2:$H$2,0)),""),""),IF($K102=4,IF(AND((N102=""),(O102=""),(P102="")),IF(OR(($J102="Semana 1"),($J102="Semana 2"),($J102="Semana 3"),($J102="Semana 4"),($J102="Semana 5")),INDEX(Calendario!$D$3:$H$55,MATCH(Q$4,Calendario!$A$3:$A$55,0),MATCH($I102,Calendario!$D$2:$H$2,0)),""),"")))),IF($K102=2,IF(P102="",IF(OR(($J102="Semana 1"),($J102="Semana 2"),($J102="Semana 3"),($J102="Semana 4")),INDEX(Calendario!$D$3:$H$55,MATCH(Q$4,Calendario!$A$3:$A$55,0),MATCH($I102,Calendario!$D$2:$H$2,0)),""),""),IF($K102=3,IF(AND((O102=""),(P102="")),IF(OR(($J102="Semana 1"),($J102="Semana 2"),($J102="Semana 3"),($J102="Semana 4")),INDEX(Calendario!$D$3:$H$55,MATCH(Q$4,Calendario!$A$3:$A$55,0),MATCH($I102,Calendario!$D$2:$H$2,0)),""),""),IF($K102=4,IF(AND((N102=""),(O102=""),(P102="")),IF(OR(($J102="Semana 1"),($J102="Semana 2"),($J102="Semana 3"),($J102="Semana 4")),INDEX(Calendario!$D$3:$H$55,MATCH(Q$4,Calendario!$A$3:$A$55,0),MATCH($I102,Calendario!$D$2:$H$2,0)),""),""))))))))))</f>
        <v>44588</v>
      </c>
      <c r="R102" s="108" t="str">
        <f>IF(ISBLANK($I102),"",IF(EXACT(($I102),(PROPER(TEXT(R$3,"dddd")))),"",IF(OR(EXACT(($I102),PROPER(TEXT(R100,"dddd"))),(EXACT(($I102),PROPER(TEXT(R101,"dddd"))))),"",IF(EXACT(R$4,$J102),IF(Q102="",IF(OR(($K102=4),($K102=3),($K102=2),($K102=1)),INDEX(Calendario!$D$3:$H$55,MATCH(R$4,Calendario!$A$3:$A$55,0),MATCH($I102,Calendario!$D$2:$H$2,0)),"")),IF($K102=1,IF(AND(N102="",EXACT((R$4),(CONCATENATE(Calendario!$A$1," ",(MID($J102,8,2))+1)))),INDEX(Calendario!$D$3:$H$55,MATCH(R$4,Calendario!$A$3:$A$55,0),MATCH($I102,Calendario!$D$2:$H$2,0)),IF(Q102="","",INDEX(Calendario!$D$3:$H$55,MATCH(R$4,Calendario!$A$3:$A$55,0),MATCH($I102,Calendario!$D$2:$H$2,0)))),IF(EXACT($M$4,"Semana 1"),IF($K102=2,IF(Q102="",IF(OR(($J102="Semana 1"),($J102="Semana 2"),($J102="Semana 3"),($J102="Semana 4"),($J102="Semana 5"),($J102="Semana 6")),INDEX(Calendario!$D$3:$H$55,MATCH(R$4,Calendario!$A$3:$A$55,0),MATCH($I102,Calendario!$D$2:$H$2,0)),""),""),IF($K102=3,IF(AND((P102=""),(Q102="")),IF(OR(($J102="Semana 1"),($J102="Semana 2"),($J102="Semana 3"),($J102="Semana 4"),($J102="Semana 5"),($J102="Semana 6")),INDEX(Calendario!$D$3:$H$55,MATCH(R$4,Calendario!$A$3:$A$55,0),MATCH($I102,Calendario!$D$2:$H$2,0)),""),""),IF($K102=4,IF(AND((O102=""),(P102=""),(Q102="")),IF(OR(($J102="Semana 1"),($J102="Semana 2"),($J102="Semana 3"),($J102="Semana 4"),($J102="Semana 5"),($J102="Semana 6")),INDEX(Calendario!$D$3:$H$55,MATCH(R$4,Calendario!$A$3:$A$55,0),MATCH($I102,Calendario!$D$2:$H$2,0)),""),"")))),IF($K102=2,IF(Q102="",IF(OR(($J102="Semana 1"),($J102="Semana 2"),($J102="Semana 3"),($J102="Semana 4"),($J102="Semana 5")),INDEX(Calendario!$D$3:$H$55,MATCH(R$4,Calendario!$A$3:$A$55,0),MATCH($I102,Calendario!$D$2:$H$2,0)),""),""),IF($K102=3,IF(AND((P102=""),(Q102="")),IF(OR(($J102="Semana 1"),($J102="Semana 2"),($J102="Semana 3"),($J102="Semana 4"),($J102="Semana 5")),INDEX(Calendario!$D$3:$H$55,MATCH(R$4,Calendario!$A$3:$A$55,0),MATCH($I102,Calendario!$D$2:$H$2,0)),""),""),IF($K102=4,IF(AND((O102=""),(P102=""),(Q102="")),IF(OR(($J102="Semana 1"),($J102="Semana 2"),($J102="Semana 3"),($J102="Semana 4"),($J102="Semana 5")),INDEX(Calendario!$D$3:$H$55,MATCH(R$4,Calendario!$A$3:$A$55,0),MATCH($I102,Calendario!$D$2:$H$2,0)),""),""))))))))))</f>
        <v/>
      </c>
      <c r="S102" s="108" t="str">
        <f>IF(ISBLANK($I102),"",IF(EXACT(($I102),(PROPER(TEXT(S$3,"dddd")))),"",IF(OR(EXACT(($I102),PROPER(TEXT(S100,"dddd"))),(EXACT(($I102),PROPER(TEXT(S101,"dddd"))))),"",IF(EXACT(S$4,$J102),IF(R102="",IF(OR(($K102=4),($K102=3),($K102=2),($K102=1)),INDEX(Calendario!$D$3:$H$55,MATCH(S$4,Calendario!$A$3:$A$55,0),MATCH($I102,Calendario!$D$2:$H$2,0)),"")),IF($K102=1,IF(AND(O102="",EXACT((S$4),(CONCATENATE(Calendario!$A$1," ",(MID($J102,8,2))+1)))),INDEX(Calendario!$D$3:$H$55,MATCH(S$4,Calendario!$A$3:$A$55,0),MATCH($I102,Calendario!$D$2:$H$2,0)),IF(R102="",IF(EXACT(($I102),(PROPER(TEXT(R$3,"dddd")))),INDEX(Calendario!$D$3:$H$55,MATCH(S$4,Calendario!$A$3:$A$55,0),MATCH($I102,Calendario!$D$2:$H$2,0)),""),INDEX(Calendario!$D$3:$H$55,MATCH(S$4,Calendario!$A$3:$A$55,0),MATCH($I102,Calendario!$D$2:$H$2,0)))),IF(EXACT($M$4,"Semana 1"),IF($K102=2,IF(R102="",IF(OR(($J102="Semana 1"),($J102="Semana 2"),($J102="Semana 3"),($J102="Semana 4"),($J102="Semana 5"),($J102="Semana 6"),($J102="Semana 7")),INDEX(Calendario!$D$3:$H$55,MATCH(S$4,Calendario!$A$3:$A$55,0),MATCH($I102,Calendario!$D$2:$H$2,0)),""),""),IF($K102=3,IF(AND((Q102=""),(R102="")),IF(OR(($J102="Semana 1"),($J102="Semana 2"),($J102="Semana 3"),($J102="Semana 4"),($J102="Semana 5"),($J102="Semana 6"),($J102="Semana 7")),INDEX(Calendario!$D$3:$H$55,MATCH(S$4,Calendario!$A$3:$A$55,0),MATCH($I102,Calendario!$D$2:$H$2,0)),""),""),IF($K102=4,IF(AND((P102=""),(Q102=""),(R102="")),IF(OR(($J102="Semana 1"),($J102="Semana 2"),($J102="Semana 3"),($J102="Semana 4"),($J102="Semana 5"),($J102="Semana 6"),($J102="Semana 7")),INDEX(Calendario!$D$3:$H$55,MATCH(S$4,Calendario!$A$3:$A$55,0),MATCH($I102,Calendario!$D$2:$H$2,0)),""),"")))),IF($K102=2,IF(R102="",IF(OR(($J102="Semana 1"),($J102="Semana 2"),($J102="Semana 3"),($J102="Semana 4"),($J102="Semana 5"),($J102="Semana 6")),INDEX(Calendario!$D$3:$H$55,MATCH(S$4,Calendario!$A$3:$A$55,0),MATCH($I102,Calendario!$D$2:$H$2,0)),""),""),IF($K102=3,IF(AND((Q102=""),(R102="")),IF(OR(($J102="Semana 1"),($J102="Semana 2"),($J102="Semana 3"),($J102="Semana 4"),($J102="Semana 5"),($J102="Semana 6")),INDEX(Calendario!$D$3:$H$55,MATCH(S$4,Calendario!$A$3:$A$55,0),MATCH($I102,Calendario!$D$2:$H$2,0)),""),""),IF($K102=4,IF(AND((P102=""),(Q102=""),(R102="")),IF(OR(($J102="Semana 1"),($J102="Semana 2"),($J102="Semana 3"),($J102="Semana 4"),($J102="Semana 5"),($J102="Semana 6")),INDEX(Calendario!$D$3:$H$55,MATCH(S$4,Calendario!$A$3:$A$55,0),MATCH($I102,Calendario!$D$2:$H$2,0)),""),""))))))))))</f>
        <v/>
      </c>
      <c r="T102" s="108" t="str">
        <f>IF(ISBLANK($I102),"",IF(EXACT(($I102),(PROPER(TEXT(T$3,"dddd")))),"",IF(OR(EXACT(($I102),PROPER(TEXT(T100,"dddd"))),(EXACT(($I102),PROPER(TEXT(T101,"dddd"))))),"",IF(EXACT(T$4,$J102),IF(S102="",IF(OR(($K102=4),($K102=3),($K102=2),($K102=1)),INDEX(Calendario!$D$3:$H$55,MATCH(T$4,Calendario!$A$3:$A$55,0),MATCH($I102,Calendario!$D$2:$H$2,0)),"")),IF($K102=1,IF(AND(P102="",EXACT((T$4),(CONCATENATE(Calendario!$A$1," ",(MID($J102,8,2))+1)))),INDEX(Calendario!$D$3:$H$55,MATCH(T$4,Calendario!$A$3:$A$55,0),MATCH($I102,Calendario!$D$2:$H$2,0)),IF(S102="",IF(EXACT(($I102),(PROPER(TEXT(S$3,"dddd")))),INDEX(Calendario!$D$3:$H$55,MATCH(T$4,Calendario!$A$3:$A$55,0),MATCH($I102,Calendario!$D$2:$H$2,0)),""),INDEX(Calendario!$D$3:$H$55,MATCH(T$4,Calendario!$A$3:$A$55,0),MATCH($I102,Calendario!$D$2:$H$2,0)))),IF(EXACT($M$4,"Semana 1"),IF($K102=2,IF(S102="",IF(OR(($J102="Semana 1"),($J102="Semana 2"),($J102="Semana 3"),($J102="Semana 4"),($J102="Semana 5"),($J102="Semana 6"),($J102="Semana 7"),($J102="Semana 8")),INDEX(Calendario!$D$3:$H$55,MATCH(T$4,Calendario!$A$3:$A$55,0),MATCH($I102,Calendario!$D$2:$H$2,0)),""),""),IF($K102=3,IF(AND((R102=""),(S102="")),IF(OR(($J102="Semana 1"),($J102="Semana 2"),($J102="Semana 3"),($J102="Semana 4"),($J102="Semana 5"),($J102="Semana 6"),($J102="Semana 7"),($J102="Semana 8")),INDEX(Calendario!$D$3:$H$55,MATCH(T$4,Calendario!$A$3:$A$55,0),MATCH($I102,Calendario!$D$2:$H$2,0)),""),""),IF($K102=4,IF(AND((Q102=""),(R102=""),(S102="")),IF(OR(($J102="Semana 1"),($J102="Semana 2"),($J102="Semana 3"),($J102="Semana 4"),($J102="Semana 5"),($J102="Semana 6"),($J102="Semana 7"),($J102="Semana 8")),INDEX(Calendario!$D$3:$H$55,MATCH(T$4,Calendario!$A$3:$A$55,0),MATCH($I102,Calendario!$D$2:$H$2,0)),""),"")))),IF($K102=2,IF(S102="",IF(OR(($J102="Semana 1"),($J102="Semana 2"),($J102="Semana 3"),($J102="Semana 4"),($J102="Semana 5"),($J102="Semana 6"),($J102="Semana 7")),INDEX(Calendario!$D$3:$H$55,MATCH(T$4,Calendario!$A$3:$A$55,0),MATCH($I102,Calendario!$D$2:$H$2,0)),""),""),IF($K102=3,IF(AND((R102=""),(S102="")),IF(OR(($J102="Semana 1"),($J102="Semana 2"),($J102="Semana 3"),($J102="Semana 4"),($J102="Semana 5"),($J102="Semana 6"),($J102="Semana 7")),INDEX(Calendario!$D$3:$H$55,MATCH(T$4,Calendario!$A$3:$A$55,0),MATCH($I102,Calendario!$D$2:$H$2,0)),""),""),IF($K102=4,IF(AND((Q102=""),(R102=""),(S102="")),IF(OR(($J102="Semana 1"),($J102="Semana 2"),($J102="Semana 3"),($J102="Semana 4"),($J102="Semana 5"),($J102="Semana 6"),($J102="Semana 7")),INDEX(Calendario!$D$3:$H$55,MATCH(T$4,Calendario!$A$3:$A$55,0),MATCH($I102,Calendario!$D$2:$H$2,0)),""),""))))))))))</f>
        <v/>
      </c>
      <c r="U102" s="108">
        <f>IF(ISBLANK($I102),"",IF(OR(EXACT(($I102),PROPER(TEXT(U101,"dddd"))),(EXACT(($I102),PROPER(TEXT(U100,"dddd"))))),"",IF(EXACT(($I102),(PROPER(TEXT(U$3,"dddd")))),"",IF($K102=1,INDEX(Calendario!$D$3:$H$55,MATCH(U$4,Calendario!$A$3:$A$55,0),MATCH($I102,Calendario!$D$2:$H$2,0)),IF($K102=2,IF(T102="",INDEX(Calendario!$D$3:$H$55,MATCH(U$4,Calendario!$A$3:$A$55,0),MATCH($I102,Calendario!$D$2:$H$2,0)),""),IF($K102=3,IF(AND((S102=""),(T102="")),INDEX(Calendario!$D$3:$H$55,MATCH(U$4,Calendario!$A$3:$A$55,0),MATCH($I102,Calendario!$D$2:$H$2,0)),""),IF($K102=4,IF(AND((R102=""),(S102=""),(T102="")),INDEX(Calendario!$D$3:$H$55,MATCH(U$4,Calendario!$A$3:$A$55,0),MATCH($I102,Calendario!$D$2:$H$2,0)),""))))))))</f>
        <v>44616</v>
      </c>
      <c r="V102" s="107" t="str">
        <f>IF(ISBLANK($I102),"",IF(OR(EXACT(($I102),PROPER(TEXT(V101,"dddd"))),(EXACT(($I102),PROPER(TEXT(V100,"dddd"))))),"",IF(EXACT(($I102),(PROPER(TEXT(V$3,"dddd")))),"",IF($K102=1,INDEX(Calendario!$D$3:$H$55,MATCH(V$4,Calendario!$A$3:$A$55,0),MATCH($I102,Calendario!$D$2:$H$2,0)),IF($K102=2,IF(U102="",INDEX(Calendario!$D$3:$H$55,MATCH(V$4,Calendario!$A$3:$A$55,0),MATCH($I102,Calendario!$D$2:$H$2,0)),""),IF($K102=3,IF(AND((T102=""),(U102="")),INDEX(Calendario!$D$3:$H$55,MATCH(V$4,Calendario!$A$3:$A$55,0),MATCH($I102,Calendario!$D$2:$H$2,0)),""),IF($K102=4,IF(AND((S102=""),(T102=""),(U102="")),INDEX(Calendario!$D$3:$H$55,MATCH(V$4,Calendario!$A$3:$A$55,0),MATCH($I102,Calendario!$D$2:$H$2,0)),""))))))))</f>
        <v/>
      </c>
      <c r="W102" s="107" t="str">
        <f>IF(ISBLANK($I102),"",IF(OR(EXACT(($I102),PROPER(TEXT(W101,"dddd"))),(EXACT(($I102),PROPER(TEXT(W100,"dddd"))))),"",IF(EXACT(($I102),(PROPER(TEXT(W$3,"dddd")))),"",IF($K102=1,INDEX(Calendario!$D$3:$H$55,MATCH(W$4,Calendario!$A$3:$A$55,0),MATCH($I102,Calendario!$D$2:$H$2,0)),IF($K102=2,IF(V102="",INDEX(Calendario!$D$3:$H$55,MATCH(W$4,Calendario!$A$3:$A$55,0),MATCH($I102,Calendario!$D$2:$H$2,0)),""),IF($K102=3,IF(AND((U102=""),(V102="")),INDEX(Calendario!$D$3:$H$55,MATCH(W$4,Calendario!$A$3:$A$55,0),MATCH($I102,Calendario!$D$2:$H$2,0)),""),IF($K102=4,IF(AND((T102=""),(U102=""),(V102="")),INDEX(Calendario!$D$3:$H$55,MATCH(W$4,Calendario!$A$3:$A$55,0),MATCH($I102,Calendario!$D$2:$H$2,0)),""))))))))</f>
        <v/>
      </c>
      <c r="X102" s="107" t="str">
        <f>IF(ISBLANK($I102),"",IF(OR(EXACT(($I102),PROPER(TEXT(X101,"dddd"))),(EXACT(($I102),PROPER(TEXT(X100,"dddd"))))),"",IF(EXACT(($I102),(PROPER(TEXT(X$3,"dddd")))),"",IF($K102=1,INDEX(Calendario!$D$3:$H$55,MATCH(X$4,Calendario!$A$3:$A$55,0),MATCH($I102,Calendario!$D$2:$H$2,0)),IF($K102=2,IF(W102="",INDEX(Calendario!$D$3:$H$55,MATCH(X$4,Calendario!$A$3:$A$55,0),MATCH($I102,Calendario!$D$2:$H$2,0)),""),IF($K102=3,IF(AND((V102=""),(W102="")),INDEX(Calendario!$D$3:$H$55,MATCH(X$4,Calendario!$A$3:$A$55,0),MATCH($I102,Calendario!$D$2:$H$2,0)),""),IF($K102=4,IF(AND((U102=""),(V102=""),(W102="")),INDEX(Calendario!$D$3:$H$55,MATCH(X$4,Calendario!$A$3:$A$55,0),MATCH($I102,Calendario!$D$2:$H$2,0)),""))))))))</f>
        <v/>
      </c>
      <c r="Y102" s="107">
        <f>IF(ISBLANK($I102),"",IF(OR(EXACT(($I102),PROPER(TEXT(Y101,"dddd"))),(EXACT(($I102),PROPER(TEXT(Y100,"dddd"))))),"",IF(EXACT(($I102),(PROPER(TEXT(Y$3,"dddd")))),"",IF($K102=1,INDEX(Calendario!$D$3:$H$55,MATCH(Y$4,Calendario!$A$3:$A$55,0),MATCH($I102,Calendario!$D$2:$H$2,0)),IF($K102=2,IF(X102="",INDEX(Calendario!$D$3:$H$55,MATCH(Y$4,Calendario!$A$3:$A$55,0),MATCH($I102,Calendario!$D$2:$H$2,0)),""),IF($K102=3,IF(AND((W102=""),(X102="")),INDEX(Calendario!$D$3:$H$55,MATCH(Y$4,Calendario!$A$3:$A$55,0),MATCH($I102,Calendario!$D$2:$H$2,0)),""),IF($K102=4,IF(AND((V102=""),(W102=""),(X102="")),INDEX(Calendario!$D$3:$H$55,MATCH(Y$4,Calendario!$A$3:$A$55,0),MATCH($I102,Calendario!$D$2:$H$2,0)),""))))))))</f>
        <v>44644</v>
      </c>
      <c r="Z102" s="107" t="str">
        <f>IF(ISBLANK($I102),"",IF(OR(EXACT(($I102),PROPER(TEXT(Z101,"dddd"))),(EXACT(($I102),PROPER(TEXT(Z100,"dddd"))))),"",IF(EXACT(($I102),(PROPER(TEXT(Z$3,"dddd")))),"",IF($K102=1,INDEX(Calendario!$D$3:$H$55,MATCH(Z$4,Calendario!$A$3:$A$55,0),MATCH($I102,Calendario!$D$2:$H$2,0)),IF($K102=2,IF(Y102="",INDEX(Calendario!$D$3:$H$55,MATCH(Z$4,Calendario!$A$3:$A$55,0),MATCH($I102,Calendario!$D$2:$H$2,0)),""),IF($K102=3,IF(AND((X102=""),(Y102="")),INDEX(Calendario!$D$3:$H$55,MATCH(Z$4,Calendario!$A$3:$A$55,0),MATCH($I102,Calendario!$D$2:$H$2,0)),""),IF($K102=4,IF(AND((W102=""),(X102=""),(Y102="")),INDEX(Calendario!$D$3:$H$55,MATCH(Z$4,Calendario!$A$3:$A$55,0),MATCH($I102,Calendario!$D$2:$H$2,0)),""))))))))</f>
        <v/>
      </c>
      <c r="AA102" s="108" t="str">
        <f>IF(ISBLANK($I102),"",IF(OR(EXACT(($I102),PROPER(TEXT(AA101,"dddd"))),(EXACT(($I102),PROPER(TEXT(AA100,"dddd"))))),"",IF(EXACT(($I102),(PROPER(TEXT(AA$3,"dddd")))),"",IF($K102=1,INDEX(Calendario!$D$3:$H$55,MATCH(AA$4,Calendario!$A$3:$A$55,0),MATCH($I102,Calendario!$D$2:$H$2,0)),IF($K102=2,IF(Z102="",INDEX(Calendario!$D$3:$H$55,MATCH(AA$4,Calendario!$A$3:$A$55,0),MATCH($I102,Calendario!$D$2:$H$2,0)),""),IF($K102=3,IF(AND((Y102=""),(Z102="")),INDEX(Calendario!$D$3:$H$55,MATCH(AA$4,Calendario!$A$3:$A$55,0),MATCH($I102,Calendario!$D$2:$H$2,0)),""),IF($K102=4,IF(AND((X102=""),(Y102=""),(Z102="")),INDEX(Calendario!$D$3:$H$55,MATCH(AA$4,Calendario!$A$3:$A$55,0),MATCH($I102,Calendario!$D$2:$H$2,0)),""))))))))</f>
        <v/>
      </c>
      <c r="AB102" s="108" t="str">
        <f>IF(ISBLANK($I102),"",IF(OR(EXACT(($I102),PROPER(TEXT(AB101,"dddd"))),(EXACT(($I102),PROPER(TEXT(AB100,"dddd"))))),"",IF(EXACT(($I102),(PROPER(TEXT(AB$3,"dddd")))),"",IF($K102=1,INDEX(Calendario!$D$3:$H$55,MATCH(AB$4,Calendario!$A$3:$A$55,0),MATCH($I102,Calendario!$D$2:$H$2,0)),IF($K102=2,IF(AA102="",INDEX(Calendario!$D$3:$H$55,MATCH(AB$4,Calendario!$A$3:$A$55,0),MATCH($I102,Calendario!$D$2:$H$2,0)),""),IF($K102=3,IF(AND((Z102=""),(AA102="")),INDEX(Calendario!$D$3:$H$55,MATCH(AB$4,Calendario!$A$3:$A$55,0),MATCH($I102,Calendario!$D$2:$H$2,0)),""),IF($K102=4,IF(AND((Y102=""),(Z102=""),(AA102="")),INDEX(Calendario!$D$3:$H$55,MATCH(AB$4,Calendario!$A$3:$A$55,0),MATCH($I102,Calendario!$D$2:$H$2,0)),""))))))))</f>
        <v/>
      </c>
      <c r="AC102" s="108">
        <f>IF(ISBLANK($I102),"",IF(OR(EXACT(($I102),PROPER(TEXT(AC101,"dddd"))),(EXACT(($I102),PROPER(TEXT(AC100,"dddd"))))),"",IF(EXACT(($I102),(PROPER(TEXT(AC$3,"dddd")))),"",IF($K102=1,INDEX(Calendario!$D$3:$H$55,MATCH(AC$4,Calendario!$A$3:$A$55,0),MATCH($I102,Calendario!$D$2:$H$2,0)),IF($K102=2,IF(AB102="",INDEX(Calendario!$D$3:$H$55,MATCH(AC$4,Calendario!$A$3:$A$55,0),MATCH($I102,Calendario!$D$2:$H$2,0)),""),IF($K102=3,IF(AND((AA102=""),(AB102="")),INDEX(Calendario!$D$3:$H$55,MATCH(AC$4,Calendario!$A$3:$A$55,0),MATCH($I102,Calendario!$D$2:$H$2,0)),""),IF($K102=4,IF(AND((Z102=""),(AA102=""),(AB102="")),INDEX(Calendario!$D$3:$H$55,MATCH(AC$4,Calendario!$A$3:$A$55,0),MATCH($I102,Calendario!$D$2:$H$2,0)),""))))))))</f>
        <v>44672</v>
      </c>
      <c r="AD102" s="108" t="str">
        <f>IF(ISBLANK($I102),"",IF(OR(EXACT(($I102),PROPER(TEXT(AD101,"dddd"))),(EXACT(($I102),PROPER(TEXT(AD100,"dddd"))))),"",IF(EXACT(($I102),(PROPER(TEXT(AD$3,"dddd")))),"",IF($K102=1,INDEX(Calendario!$D$3:$H$55,MATCH(AD$4,Calendario!$A$3:$A$55,0),MATCH($I102,Calendario!$D$2:$H$2,0)),IF($K102=2,IF(AC102="",INDEX(Calendario!$D$3:$H$55,MATCH(AD$4,Calendario!$A$3:$A$55,0),MATCH($I102,Calendario!$D$2:$H$2,0)),""),IF($K102=3,IF(AND((AB102=""),(AC102="")),INDEX(Calendario!$D$3:$H$55,MATCH(AD$4,Calendario!$A$3:$A$55,0),MATCH($I102,Calendario!$D$2:$H$2,0)),""),IF($K102=4,IF(AND((AA102=""),(AB102=""),(AC102="")),INDEX(Calendario!$D$3:$H$55,MATCH(AD$4,Calendario!$A$3:$A$55,0),MATCH($I102,Calendario!$D$2:$H$2,0)),""))))))))</f>
        <v/>
      </c>
      <c r="AE102" s="107" t="str">
        <f>IF(ISBLANK($I102),"",IF(OR(EXACT(($I102),PROPER(TEXT(AE101,"dddd"))),(EXACT(($I102),PROPER(TEXT(AE100,"dddd"))))),"",IF(EXACT(($I102),(PROPER(TEXT(AE$3,"dddd")))),"",IF($K102=1,INDEX(Calendario!$D$3:$H$55,MATCH(AE$4,Calendario!$A$3:$A$55,0),MATCH($I102,Calendario!$D$2:$H$2,0)),IF($K102=2,IF(AD102="",INDEX(Calendario!$D$3:$H$55,MATCH(AE$4,Calendario!$A$3:$A$55,0),MATCH($I102,Calendario!$D$2:$H$2,0)),""),IF($K102=3,IF(AND((AC102=""),(AD102="")),INDEX(Calendario!$D$3:$H$55,MATCH(AE$4,Calendario!$A$3:$A$55,0),MATCH($I102,Calendario!$D$2:$H$2,0)),""),IF($K102=4,IF(AND((AB102=""),(AC102=""),(AD102="")),INDEX(Calendario!$D$3:$H$55,MATCH(AE$4,Calendario!$A$3:$A$55,0),MATCH($I102,Calendario!$D$2:$H$2,0)),""))))))))</f>
        <v/>
      </c>
      <c r="AF102" s="107" t="str">
        <f>IF(ISBLANK($I102),"",IF(OR(EXACT(($I102),PROPER(TEXT(AF101,"dddd"))),(EXACT(($I102),PROPER(TEXT(AF100,"dddd"))))),"",IF(EXACT(($I102),(PROPER(TEXT(AF$3,"dddd")))),"",IF($K102=1,INDEX(Calendario!$D$3:$H$55,MATCH(AF$4,Calendario!$A$3:$A$55,0),MATCH($I102,Calendario!$D$2:$H$2,0)),IF($K102=2,IF(AE102="",INDEX(Calendario!$D$3:$H$55,MATCH(AF$4,Calendario!$A$3:$A$55,0),MATCH($I102,Calendario!$D$2:$H$2,0)),""),IF($K102=3,IF(AND((AD102=""),(AE102="")),INDEX(Calendario!$D$3:$H$55,MATCH(AF$4,Calendario!$A$3:$A$55,0),MATCH($I102,Calendario!$D$2:$H$2,0)),""),IF($K102=4,IF(AND((AC102=""),(AD102=""),(AE102="")),INDEX(Calendario!$D$3:$H$55,MATCH(AF$4,Calendario!$A$3:$A$55,0),MATCH($I102,Calendario!$D$2:$H$2,0)),""))))))))</f>
        <v/>
      </c>
      <c r="AG102" s="107">
        <f>IF(ISBLANK($I102),"",IF(OR(EXACT(($I102),PROPER(TEXT(AG101,"dddd"))),(EXACT(($I102),PROPER(TEXT(AG100,"dddd"))))),"",IF(EXACT(($I102),(PROPER(TEXT(AG$3,"dddd")))),"",IF($K102=1,INDEX(Calendario!$D$3:$H$55,MATCH(AG$4,Calendario!$A$3:$A$55,0),MATCH($I102,Calendario!$D$2:$H$2,0)),IF($K102=2,IF(AF102="",INDEX(Calendario!$D$3:$H$55,MATCH(AG$4,Calendario!$A$3:$A$55,0),MATCH($I102,Calendario!$D$2:$H$2,0)),""),IF($K102=3,IF(AND((AE102=""),(AF102="")),INDEX(Calendario!$D$3:$H$55,MATCH(AG$4,Calendario!$A$3:$A$55,0),MATCH($I102,Calendario!$D$2:$H$2,0)),""),IF($K102=4,IF(AND((AD102=""),(AE102=""),(AF102="")),INDEX(Calendario!$D$3:$H$55,MATCH(AG$4,Calendario!$A$3:$A$55,0),MATCH($I102,Calendario!$D$2:$H$2,0)),""))))))))</f>
        <v>44700</v>
      </c>
      <c r="AH102" s="107" t="str">
        <f>IF(ISBLANK($I102),"",IF(OR(EXACT(($I102),PROPER(TEXT(AH101,"dddd"))),(EXACT(($I102),PROPER(TEXT(AH100,"dddd"))))),"",IF(EXACT(($I102),(PROPER(TEXT(AH$3,"dddd")))),"",IF($K102=1,INDEX(Calendario!$D$3:$H$55,MATCH(AH$4,Calendario!$A$3:$A$55,0),MATCH($I102,Calendario!$D$2:$H$2,0)),IF($K102=2,IF(AG102="",INDEX(Calendario!$D$3:$H$55,MATCH(AH$4,Calendario!$A$3:$A$55,0),MATCH($I102,Calendario!$D$2:$H$2,0)),""),IF($K102=3,IF(AND((AF102=""),(AG102="")),INDEX(Calendario!$D$3:$H$55,MATCH(AH$4,Calendario!$A$3:$A$55,0),MATCH($I102,Calendario!$D$2:$H$2,0)),""),IF($K102=4,IF(AND((AE102=""),(AF102=""),(AG102="")),INDEX(Calendario!$D$3:$H$55,MATCH(AH$4,Calendario!$A$3:$A$55,0),MATCH($I102,Calendario!$D$2:$H$2,0)),""))))))))</f>
        <v/>
      </c>
      <c r="AI102" s="108" t="str">
        <f>IF(ISBLANK($I102),"",IF(OR(EXACT(($I102),PROPER(TEXT(AI101,"dddd"))),(EXACT(($I102),PROPER(TEXT(AI100,"dddd"))))),"",IF(EXACT(($I102),(PROPER(TEXT(AI$3,"dddd")))),"",IF($K102=1,INDEX(Calendario!$D$3:$H$55,MATCH(AI$4,Calendario!$A$3:$A$55,0),MATCH($I102,Calendario!$D$2:$H$2,0)),IF($K102=2,IF(AH102="",INDEX(Calendario!$D$3:$H$55,MATCH(AI$4,Calendario!$A$3:$A$55,0),MATCH($I102,Calendario!$D$2:$H$2,0)),""),IF($K102=3,IF(AND((AG102=""),(AH102="")),INDEX(Calendario!$D$3:$H$55,MATCH(AI$4,Calendario!$A$3:$A$55,0),MATCH($I102,Calendario!$D$2:$H$2,0)),""),IF($K102=4,IF(AND((AF102=""),(AG102=""),(AH102="")),INDEX(Calendario!$D$3:$H$55,MATCH(AI$4,Calendario!$A$3:$A$55,0),MATCH($I102,Calendario!$D$2:$H$2,0)),""))))))))</f>
        <v/>
      </c>
      <c r="AJ102" s="108" t="str">
        <f>IF(ISBLANK($I102),"",IF(OR(EXACT(($I102),PROPER(TEXT(AJ101,"dddd"))),(EXACT(($I102),PROPER(TEXT(AJ100,"dddd"))))),"",IF(EXACT(($I102),(PROPER(TEXT(AJ$3,"dddd")))),"",IF($K102=1,INDEX(Calendario!$D$3:$H$55,MATCH(AJ$4,Calendario!$A$3:$A$55,0),MATCH($I102,Calendario!$D$2:$H$2,0)),IF($K102=2,IF(AI102="",INDEX(Calendario!$D$3:$H$55,MATCH(AJ$4,Calendario!$A$3:$A$55,0),MATCH($I102,Calendario!$D$2:$H$2,0)),""),IF($K102=3,IF(AND((AH102=""),(AI102="")),INDEX(Calendario!$D$3:$H$55,MATCH(AJ$4,Calendario!$A$3:$A$55,0),MATCH($I102,Calendario!$D$2:$H$2,0)),""),IF($K102=4,IF(AND((AG102=""),(AH102=""),(AI102="")),INDEX(Calendario!$D$3:$H$55,MATCH(AJ$4,Calendario!$A$3:$A$55,0),MATCH($I102,Calendario!$D$2:$H$2,0)),""))))))))</f>
        <v/>
      </c>
      <c r="AK102" s="108">
        <f>IF(ISBLANK($I102),"",IF(OR(EXACT(($I102),PROPER(TEXT(AK101,"dddd"))),(EXACT(($I102),PROPER(TEXT(AK100,"dddd"))))),"",IF(EXACT(($I102),(PROPER(TEXT(AK$3,"dddd")))),"",IF($K102=1,INDEX(Calendario!$D$3:$H$55,MATCH(AK$4,Calendario!$A$3:$A$55,0),MATCH($I102,Calendario!$D$2:$H$2,0)),IF($K102=2,IF(AJ102="",INDEX(Calendario!$D$3:$H$55,MATCH(AK$4,Calendario!$A$3:$A$55,0),MATCH($I102,Calendario!$D$2:$H$2,0)),""),IF($K102=3,IF(AND((AI102=""),(AJ102="")),INDEX(Calendario!$D$3:$H$55,MATCH(AK$4,Calendario!$A$3:$A$55,0),MATCH($I102,Calendario!$D$2:$H$2,0)),""),IF($K102=4,IF(AND((AH102=""),(AI102=""),(AJ102="")),INDEX(Calendario!$D$3:$H$55,MATCH(AK$4,Calendario!$A$3:$A$55,0),MATCH($I102,Calendario!$D$2:$H$2,0)),""))))))))</f>
        <v>44728</v>
      </c>
      <c r="AL102" s="108" t="str">
        <f>IF(ISBLANK($I102),"",IF(OR(EXACT(($I102),PROPER(TEXT(AL101,"dddd"))),(EXACT(($I102),PROPER(TEXT(AL100,"dddd"))))),"",IF(EXACT(($I102),(PROPER(TEXT(AL$3,"dddd")))),"",IF($K102=1,INDEX(Calendario!$D$3:$H$55,MATCH(AL$4,Calendario!$A$3:$A$55,0),MATCH($I102,Calendario!$D$2:$H$2,0)),IF($K102=2,IF(AK102="",INDEX(Calendario!$D$3:$H$55,MATCH(AL$4,Calendario!$A$3:$A$55,0),MATCH($I102,Calendario!$D$2:$H$2,0)),""),IF($K102=3,IF(AND((AJ102=""),(AK102="")),INDEX(Calendario!$D$3:$H$55,MATCH(AL$4,Calendario!$A$3:$A$55,0),MATCH($I102,Calendario!$D$2:$H$2,0)),""),IF($K102=4,IF(AND((AI102=""),(AJ102=""),(AK102="")),INDEX(Calendario!$D$3:$H$55,MATCH(AL$4,Calendario!$A$3:$A$55,0),MATCH($I102,Calendario!$D$2:$H$2,0)),""))))))))</f>
        <v/>
      </c>
      <c r="AM102" s="108" t="str">
        <f>IF(ISBLANK($I102),"",IF(OR(EXACT(($I102),PROPER(TEXT(AM101,"dddd"))),(EXACT(($I102),PROPER(TEXT(AM100,"dddd"))))),"",IF(EXACT(($I102),(PROPER(TEXT(AM$3,"dddd")))),"",IF($K102=1,INDEX(Calendario!$D$3:$H$55,MATCH(AM$4,Calendario!$A$3:$A$55,0),MATCH($I102,Calendario!$D$2:$H$2,0)),IF($K102=2,IF(AL102="",INDEX(Calendario!$D$3:$H$55,MATCH(AM$4,Calendario!$A$3:$A$55,0),MATCH($I102,Calendario!$D$2:$H$2,0)),""),IF($K102=3,IF(AND((AK102=""),(AL102="")),INDEX(Calendario!$D$3:$H$55,MATCH(AM$4,Calendario!$A$3:$A$55,0),MATCH($I102,Calendario!$D$2:$H$2,0)),""),IF($K102=4,IF(AND((AJ102=""),(AK102=""),(AL102="")),INDEX(Calendario!$D$3:$H$55,MATCH(AM$4,Calendario!$A$3:$A$55,0),MATCH($I102,Calendario!$D$2:$H$2,0)),""))))))))</f>
        <v/>
      </c>
      <c r="AN102" s="107" t="str">
        <f>IF(ISBLANK($I102),"",IF(OR(EXACT(($I102),PROPER(TEXT(AN101,"dddd"))),(EXACT(($I102),PROPER(TEXT(AN100,"dddd"))))),"",IF(EXACT(($I102),(PROPER(TEXT(AN$3,"dddd")))),"",IF($K102=1,INDEX(Calendario!$D$3:$H$55,MATCH(AN$4,Calendario!$A$3:$A$55,0),MATCH($I102,Calendario!$D$2:$H$2,0)),IF($K102=2,IF(AM102="",INDEX(Calendario!$D$3:$H$55,MATCH(AN$4,Calendario!$A$3:$A$55,0),MATCH($I102,Calendario!$D$2:$H$2,0)),""),IF($K102=3,IF(AND((AL102=""),(AM102="")),INDEX(Calendario!$D$3:$H$55,MATCH(AN$4,Calendario!$A$3:$A$55,0),MATCH($I102,Calendario!$D$2:$H$2,0)),""),IF($K102=4,IF(AND((AK102=""),(AL102=""),(AM102="")),INDEX(Calendario!$D$3:$H$55,MATCH(AN$4,Calendario!$A$3:$A$55,0),MATCH($I102,Calendario!$D$2:$H$2,0)),""))))))))</f>
        <v/>
      </c>
      <c r="AO102" s="107">
        <f>IF(ISBLANK($I102),"",IF(OR(EXACT(($I102),PROPER(TEXT(AO101,"dddd"))),(EXACT(($I102),PROPER(TEXT(AO100,"dddd"))))),"",IF(EXACT(($I102),(PROPER(TEXT(AO$3,"dddd")))),"",IF($K102=1,INDEX(Calendario!$D$3:$H$55,MATCH(AO$4,Calendario!$A$3:$A$55,0),MATCH($I102,Calendario!$D$2:$H$2,0)),IF($K102=2,IF(AN102="",INDEX(Calendario!$D$3:$H$55,MATCH(AO$4,Calendario!$A$3:$A$55,0),MATCH($I102,Calendario!$D$2:$H$2,0)),""),IF($K102=3,IF(AND((AM102=""),(AN102="")),INDEX(Calendario!$D$3:$H$55,MATCH(AO$4,Calendario!$A$3:$A$55,0),MATCH($I102,Calendario!$D$2:$H$2,0)),""),IF($K102=4,IF(AND((AL102=""),(AM102=""),(AN102="")),INDEX(Calendario!$D$3:$H$55,MATCH(AO$4,Calendario!$A$3:$A$55,0),MATCH($I102,Calendario!$D$2:$H$2,0)),""))))))))</f>
        <v>44756</v>
      </c>
      <c r="AP102" s="107" t="str">
        <f>IF(ISBLANK($I102),"",IF(OR(EXACT(($I102),PROPER(TEXT(AP101,"dddd"))),(EXACT(($I102),PROPER(TEXT(AP100,"dddd"))))),"",IF(EXACT(($I102),(PROPER(TEXT(AP$3,"dddd")))),"",IF($K102=1,INDEX(Calendario!$D$3:$H$55,MATCH(AP$4,Calendario!$A$3:$A$55,0),MATCH($I102,Calendario!$D$2:$H$2,0)),IF($K102=2,IF(AO102="",INDEX(Calendario!$D$3:$H$55,MATCH(AP$4,Calendario!$A$3:$A$55,0),MATCH($I102,Calendario!$D$2:$H$2,0)),""),IF($K102=3,IF(AND((AN102=""),(AO102="")),INDEX(Calendario!$D$3:$H$55,MATCH(AP$4,Calendario!$A$3:$A$55,0),MATCH($I102,Calendario!$D$2:$H$2,0)),""),IF($K102=4,IF(AND((AM102=""),(AN102=""),(AO102="")),INDEX(Calendario!$D$3:$H$55,MATCH(AP$4,Calendario!$A$3:$A$55,0),MATCH($I102,Calendario!$D$2:$H$2,0)),""))))))))</f>
        <v/>
      </c>
      <c r="AQ102" s="107" t="str">
        <f>IF(ISBLANK($I102),"",IF(OR(EXACT(($I102),PROPER(TEXT(AQ101,"dddd"))),(EXACT(($I102),PROPER(TEXT(AQ100,"dddd"))))),"",IF(EXACT(($I102),(PROPER(TEXT(AQ$3,"dddd")))),"",IF($K102=1,INDEX(Calendario!$D$3:$H$55,MATCH(AQ$4,Calendario!$A$3:$A$55,0),MATCH($I102,Calendario!$D$2:$H$2,0)),IF($K102=2,IF(AP102="",INDEX(Calendario!$D$3:$H$55,MATCH(AQ$4,Calendario!$A$3:$A$55,0),MATCH($I102,Calendario!$D$2:$H$2,0)),""),IF($K102=3,IF(AND((AO102=""),(AP102="")),INDEX(Calendario!$D$3:$H$55,MATCH(AQ$4,Calendario!$A$3:$A$55,0),MATCH($I102,Calendario!$D$2:$H$2,0)),""),IF($K102=4,IF(AND((AN102=""),(AO102=""),(AP102="")),INDEX(Calendario!$D$3:$H$55,MATCH(AQ$4,Calendario!$A$3:$A$55,0),MATCH($I102,Calendario!$D$2:$H$2,0)),""))))))))</f>
        <v/>
      </c>
      <c r="AR102" s="108" t="str">
        <f>IF(ISBLANK($I102),"",IF(OR(EXACT(($I102),PROPER(TEXT(AR101,"dddd"))),(EXACT(($I102),PROPER(TEXT(AR100,"dddd"))))),"",IF(EXACT(($I102),(PROPER(TEXT(AR$3,"dddd")))),"",IF($K102=1,INDEX(Calendario!$D$3:$H$55,MATCH(AR$4,Calendario!$A$3:$A$55,0),MATCH($I102,Calendario!$D$2:$H$2,0)),IF($K102=2,IF(AQ102="",INDEX(Calendario!$D$3:$H$55,MATCH(AR$4,Calendario!$A$3:$A$55,0),MATCH($I102,Calendario!$D$2:$H$2,0)),""),IF($K102=3,IF(AND((AP102=""),(AQ102="")),INDEX(Calendario!$D$3:$H$55,MATCH(AR$4,Calendario!$A$3:$A$55,0),MATCH($I102,Calendario!$D$2:$H$2,0)),""),IF($K102=4,IF(AND((AO102=""),(AP102=""),(AQ102="")),INDEX(Calendario!$D$3:$H$55,MATCH(AR$4,Calendario!$A$3:$A$55,0),MATCH($I102,Calendario!$D$2:$H$2,0)),""))))))))</f>
        <v/>
      </c>
      <c r="AS102" s="108">
        <f>IF(ISBLANK($I102),"",IF(OR(EXACT(($I102),PROPER(TEXT(AS101,"dddd"))),(EXACT(($I102),PROPER(TEXT(AS100,"dddd"))))),"",IF(EXACT(($I102),(PROPER(TEXT(AS$3,"dddd")))),"",IF($K102=1,INDEX(Calendario!$D$3:$H$55,MATCH(AS$4,Calendario!$A$3:$A$55,0),MATCH($I102,Calendario!$D$2:$H$2,0)),IF($K102=2,IF(AR102="",INDEX(Calendario!$D$3:$H$55,MATCH(AS$4,Calendario!$A$3:$A$55,0),MATCH($I102,Calendario!$D$2:$H$2,0)),""),IF($K102=3,IF(AND((AQ102=""),(AR102="")),INDEX(Calendario!$D$3:$H$55,MATCH(AS$4,Calendario!$A$3:$A$55,0),MATCH($I102,Calendario!$D$2:$H$2,0)),""),IF($K102=4,IF(AND((AP102=""),(AQ102=""),(AR102="")),INDEX(Calendario!$D$3:$H$55,MATCH(AS$4,Calendario!$A$3:$A$55,0),MATCH($I102,Calendario!$D$2:$H$2,0)),""))))))))</f>
        <v>44784</v>
      </c>
      <c r="AT102" s="108" t="str">
        <f>IF(ISBLANK($I102),"",IF(OR(EXACT(($I102),PROPER(TEXT(AT101,"dddd"))),(EXACT(($I102),PROPER(TEXT(AT100,"dddd"))))),"",IF(EXACT(($I102),(PROPER(TEXT(AT$3,"dddd")))),"",IF($K102=1,INDEX(Calendario!$D$3:$H$55,MATCH(AT$4,Calendario!$A$3:$A$55,0),MATCH($I102,Calendario!$D$2:$H$2,0)),IF($K102=2,IF(AS102="",INDEX(Calendario!$D$3:$H$55,MATCH(AT$4,Calendario!$A$3:$A$55,0),MATCH($I102,Calendario!$D$2:$H$2,0)),""),IF($K102=3,IF(AND((AR102=""),(AS102="")),INDEX(Calendario!$D$3:$H$55,MATCH(AT$4,Calendario!$A$3:$A$55,0),MATCH($I102,Calendario!$D$2:$H$2,0)),""),IF($K102=4,IF(AND((AQ102=""),(AR102=""),(AS102="")),INDEX(Calendario!$D$3:$H$55,MATCH(AT$4,Calendario!$A$3:$A$55,0),MATCH($I102,Calendario!$D$2:$H$2,0)),""))))))))</f>
        <v/>
      </c>
      <c r="AU102" s="108" t="str">
        <f>IF(ISBLANK($I102),"",IF(OR(EXACT(($I102),PROPER(TEXT(AU101,"dddd"))),(EXACT(($I102),PROPER(TEXT(AU100,"dddd"))))),"",IF(EXACT(($I102),(PROPER(TEXT(AU$3,"dddd")))),"",IF($K102=1,INDEX(Calendario!$D$3:$H$55,MATCH(AU$4,Calendario!$A$3:$A$55,0),MATCH($I102,Calendario!$D$2:$H$2,0)),IF($K102=2,IF(AT102="",INDEX(Calendario!$D$3:$H$55,MATCH(AU$4,Calendario!$A$3:$A$55,0),MATCH($I102,Calendario!$D$2:$H$2,0)),""),IF($K102=3,IF(AND((AS102=""),(AT102="")),INDEX(Calendario!$D$3:$H$55,MATCH(AU$4,Calendario!$A$3:$A$55,0),MATCH($I102,Calendario!$D$2:$H$2,0)),""),IF($K102=4,IF(AND((AR102=""),(AS102=""),(AT102="")),INDEX(Calendario!$D$3:$H$55,MATCH(AU$4,Calendario!$A$3:$A$55,0),MATCH($I102,Calendario!$D$2:$H$2,0)),""))))))))</f>
        <v/>
      </c>
      <c r="AV102" s="107" t="str">
        <f>IF(ISBLANK($I102),"",IF(OR(EXACT(($I102),PROPER(TEXT(AV101,"dddd"))),(EXACT(($I102),PROPER(TEXT(AV100,"dddd"))))),"",IF(EXACT(($I102),(PROPER(TEXT(AV$3,"dddd")))),"",IF($K102=1,INDEX(Calendario!$D$3:$H$55,MATCH(AV$4,Calendario!$A$3:$A$55,0),MATCH($I102,Calendario!$D$2:$H$2,0)),IF($K102=2,IF(AU102="",INDEX(Calendario!$D$3:$H$55,MATCH(AV$4,Calendario!$A$3:$A$55,0),MATCH($I102,Calendario!$D$2:$H$2,0)),""),IF($K102=3,IF(AND((AT102=""),(AU102="")),INDEX(Calendario!$D$3:$H$55,MATCH(AV$4,Calendario!$A$3:$A$55,0),MATCH($I102,Calendario!$D$2:$H$2,0)),""),IF($K102=4,IF(AND((AS102=""),(AT102=""),(AU102="")),INDEX(Calendario!$D$3:$H$55,MATCH(AV$4,Calendario!$A$3:$A$55,0),MATCH($I102,Calendario!$D$2:$H$2,0)),""))))))))</f>
        <v/>
      </c>
      <c r="AW102" s="107">
        <f>IF(ISBLANK($I102),"",IF(OR(EXACT(($I102),PROPER(TEXT(AW101,"dddd"))),(EXACT(($I102),PROPER(TEXT(AW100,"dddd"))))),"",IF(EXACT(($I102),(PROPER(TEXT(AW$3,"dddd")))),"",IF($K102=1,INDEX(Calendario!$D$3:$H$55,MATCH(AW$4,Calendario!$A$3:$A$55,0),MATCH($I102,Calendario!$D$2:$H$2,0)),IF($K102=2,IF(AV102="",INDEX(Calendario!$D$3:$H$55,MATCH(AW$4,Calendario!$A$3:$A$55,0),MATCH($I102,Calendario!$D$2:$H$2,0)),""),IF($K102=3,IF(AND((AU102=""),(AV102="")),INDEX(Calendario!$D$3:$H$55,MATCH(AW$4,Calendario!$A$3:$A$55,0),MATCH($I102,Calendario!$D$2:$H$2,0)),""),IF($K102=4,IF(AND((AT102=""),(AU102=""),(AV102="")),INDEX(Calendario!$D$3:$H$55,MATCH(AW$4,Calendario!$A$3:$A$55,0),MATCH($I102,Calendario!$D$2:$H$2,0)),""))))))))</f>
        <v>44812</v>
      </c>
      <c r="AX102" s="107" t="str">
        <f>IF(ISBLANK($I102),"",IF(OR(EXACT(($I102),PROPER(TEXT(AX101,"dddd"))),(EXACT(($I102),PROPER(TEXT(AX100,"dddd"))))),"",IF(EXACT(($I102),(PROPER(TEXT(AX$3,"dddd")))),"",IF($K102=1,INDEX(Calendario!$D$3:$H$55,MATCH(AX$4,Calendario!$A$3:$A$55,0),MATCH($I102,Calendario!$D$2:$H$2,0)),IF($K102=2,IF(AW102="",INDEX(Calendario!$D$3:$H$55,MATCH(AX$4,Calendario!$A$3:$A$55,0),MATCH($I102,Calendario!$D$2:$H$2,0)),""),IF($K102=3,IF(AND((AV102=""),(AW102="")),INDEX(Calendario!$D$3:$H$55,MATCH(AX$4,Calendario!$A$3:$A$55,0),MATCH($I102,Calendario!$D$2:$H$2,0)),""),IF($K102=4,IF(AND((AU102=""),(AV102=""),(AW102="")),INDEX(Calendario!$D$3:$H$55,MATCH(AX$4,Calendario!$A$3:$A$55,0),MATCH($I102,Calendario!$D$2:$H$2,0)),""))))))))</f>
        <v/>
      </c>
      <c r="AY102" s="107" t="str">
        <f>IF(ISBLANK($I102),"",IF(OR(EXACT(($I102),PROPER(TEXT(AY101,"dddd"))),(EXACT(($I102),PROPER(TEXT(AY100,"dddd"))))),"",IF(EXACT(($I102),(PROPER(TEXT(AY$3,"dddd")))),"",IF($K102=1,INDEX(Calendario!$D$3:$H$55,MATCH(AY$4,Calendario!$A$3:$A$55,0),MATCH($I102,Calendario!$D$2:$H$2,0)),IF($K102=2,IF(AX102="",INDEX(Calendario!$D$3:$H$55,MATCH(AY$4,Calendario!$A$3:$A$55,0),MATCH($I102,Calendario!$D$2:$H$2,0)),""),IF($K102=3,IF(AND((AW102=""),(AX102="")),INDEX(Calendario!$D$3:$H$55,MATCH(AY$4,Calendario!$A$3:$A$55,0),MATCH($I102,Calendario!$D$2:$H$2,0)),""),IF($K102=4,IF(AND((AV102=""),(AW102=""),(AX102="")),INDEX(Calendario!$D$3:$H$55,MATCH(AY$4,Calendario!$A$3:$A$55,0),MATCH($I102,Calendario!$D$2:$H$2,0)),""))))))))</f>
        <v/>
      </c>
      <c r="AZ102" s="107" t="str">
        <f>IF(ISBLANK($I102),"",IF(OR(EXACT(($I102),PROPER(TEXT(AZ101,"dddd"))),(EXACT(($I102),PROPER(TEXT(AZ100,"dddd"))))),"",IF(EXACT(($I102),(PROPER(TEXT(AZ$3,"dddd")))),"",IF($K102=1,INDEX(Calendario!$D$3:$H$55,MATCH(AZ$4,Calendario!$A$3:$A$55,0),MATCH($I102,Calendario!$D$2:$H$2,0)),IF($K102=2,IF(AY102="",INDEX(Calendario!$D$3:$H$55,MATCH(AZ$4,Calendario!$A$3:$A$55,0),MATCH($I102,Calendario!$D$2:$H$2,0)),""),IF($K102=3,IF(AND((AX102=""),(AY102="")),INDEX(Calendario!$D$3:$H$55,MATCH(AZ$4,Calendario!$A$3:$A$55,0),MATCH($I102,Calendario!$D$2:$H$2,0)),""),IF($K102=4,IF(AND((AW102=""),(AX102=""),(AY102="")),INDEX(Calendario!$D$3:$H$55,MATCH(AZ$4,Calendario!$A$3:$A$55,0),MATCH($I102,Calendario!$D$2:$H$2,0)),""))))))))</f>
        <v/>
      </c>
      <c r="BA102" s="108">
        <f>IF(ISBLANK($I102),"",IF(OR(EXACT(($I102),PROPER(TEXT(BA101,"dddd"))),(EXACT(($I102),PROPER(TEXT(BA100,"dddd"))))),"",IF(EXACT(($I102),(PROPER(TEXT(BA$3,"dddd")))),"",IF($K102=1,INDEX(Calendario!$D$3:$H$55,MATCH(BA$4,Calendario!$A$3:$A$55,0),MATCH($I102,Calendario!$D$2:$H$2,0)),IF($K102=2,IF(AZ102="",INDEX(Calendario!$D$3:$H$55,MATCH(BA$4,Calendario!$A$3:$A$55,0),MATCH($I102,Calendario!$D$2:$H$2,0)),""),IF($K102=3,IF(AND((AY102=""),(AZ102="")),INDEX(Calendario!$D$3:$H$55,MATCH(BA$4,Calendario!$A$3:$A$55,0),MATCH($I102,Calendario!$D$2:$H$2,0)),""),IF($K102=4,IF(AND((AX102=""),(AY102=""),(AZ102="")),INDEX(Calendario!$D$3:$H$55,MATCH(BA$4,Calendario!$A$3:$A$55,0),MATCH($I102,Calendario!$D$2:$H$2,0)),""))))))))</f>
        <v>44840</v>
      </c>
      <c r="BB102" s="108" t="str">
        <f>IF(ISBLANK($I102),"",IF(OR(EXACT(($I102),PROPER(TEXT(BB101,"dddd"))),(EXACT(($I102),PROPER(TEXT(BB100,"dddd"))))),"",IF(EXACT(($I102),(PROPER(TEXT(BB$3,"dddd")))),"",IF($K102=1,INDEX(Calendario!$D$3:$H$55,MATCH(BB$4,Calendario!$A$3:$A$55,0),MATCH($I102,Calendario!$D$2:$H$2,0)),IF($K102=2,IF(BA102="",INDEX(Calendario!$D$3:$H$55,MATCH(BB$4,Calendario!$A$3:$A$55,0),MATCH($I102,Calendario!$D$2:$H$2,0)),""),IF($K102=3,IF(AND((AZ102=""),(BA102="")),INDEX(Calendario!$D$3:$H$55,MATCH(BB$4,Calendario!$A$3:$A$55,0),MATCH($I102,Calendario!$D$2:$H$2,0)),""),IF($K102=4,IF(AND((AY102=""),(AZ102=""),(BA102="")),INDEX(Calendario!$D$3:$H$55,MATCH(BB$4,Calendario!$A$3:$A$55,0),MATCH($I102,Calendario!$D$2:$H$2,0)),""))))))))</f>
        <v/>
      </c>
      <c r="BC102" s="108" t="str">
        <f>IF(ISBLANK($I102),"",IF(OR(EXACT(($I102),PROPER(TEXT(BC101,"dddd"))),(EXACT(($I102),PROPER(TEXT(BC100,"dddd"))))),"",IF(EXACT(($I102),(PROPER(TEXT(BC$3,"dddd")))),"",IF($K102=1,INDEX(Calendario!$D$3:$H$55,MATCH(BC$4,Calendario!$A$3:$A$55,0),MATCH($I102,Calendario!$D$2:$H$2,0)),IF($K102=2,IF(BB102="",INDEX(Calendario!$D$3:$H$55,MATCH(BC$4,Calendario!$A$3:$A$55,0),MATCH($I102,Calendario!$D$2:$H$2,0)),""),IF($K102=3,IF(AND((BA102=""),(BB102="")),INDEX(Calendario!$D$3:$H$55,MATCH(BC$4,Calendario!$A$3:$A$55,0),MATCH($I102,Calendario!$D$2:$H$2,0)),""),IF($K102=4,IF(AND((AZ102=""),(BA102=""),(BB102="")),INDEX(Calendario!$D$3:$H$55,MATCH(BC$4,Calendario!$A$3:$A$55,0),MATCH($I102,Calendario!$D$2:$H$2,0)),""))))))))</f>
        <v/>
      </c>
      <c r="BD102" s="108" t="str">
        <f>IF(ISBLANK($I102),"",IF(OR(EXACT(($I102),PROPER(TEXT(BD101,"dddd"))),(EXACT(($I102),PROPER(TEXT(BD100,"dddd"))))),"",IF(EXACT(($I102),(PROPER(TEXT(BD$3,"dddd")))),"",IF($K102=1,INDEX(Calendario!$D$3:$H$55,MATCH(BD$4,Calendario!$A$3:$A$55,0),MATCH($I102,Calendario!$D$2:$H$2,0)),IF($K102=2,IF(BC102="",INDEX(Calendario!$D$3:$H$55,MATCH(BD$4,Calendario!$A$3:$A$55,0),MATCH($I102,Calendario!$D$2:$H$2,0)),""),IF($K102=3,IF(AND((BB102=""),(BC102="")),INDEX(Calendario!$D$3:$H$55,MATCH(BD$4,Calendario!$A$3:$A$55,0),MATCH($I102,Calendario!$D$2:$H$2,0)),""),IF($K102=4,IF(AND((BA102=""),(BB102=""),(BC102="")),INDEX(Calendario!$D$3:$H$55,MATCH(BD$4,Calendario!$A$3:$A$55,0),MATCH($I102,Calendario!$D$2:$H$2,0)),""))))))))</f>
        <v/>
      </c>
      <c r="BE102" s="107">
        <f>IF(ISBLANK($I102),"",IF(OR(EXACT(($I102),PROPER(TEXT(BE101,"dddd"))),(EXACT(($I102),PROPER(TEXT(BE100,"dddd"))))),"",IF(EXACT(($I102),(PROPER(TEXT(BE$3,"dddd")))),"",IF($K102=1,INDEX(Calendario!$D$3:$H$55,MATCH(BE$4,Calendario!$A$3:$A$55,0),MATCH($I102,Calendario!$D$2:$H$2,0)),IF($K102=2,IF(BD102="",INDEX(Calendario!$D$3:$H$55,MATCH(BE$4,Calendario!$A$3:$A$55,0),MATCH($I102,Calendario!$D$2:$H$2,0)),""),IF($K102=3,IF(AND((BC102=""),(BD102="")),INDEX(Calendario!$D$3:$H$55,MATCH(BE$4,Calendario!$A$3:$A$55,0),MATCH($I102,Calendario!$D$2:$H$2,0)),""),IF($K102=4,IF(AND((BB102=""),(BC102=""),(BD102="")),INDEX(Calendario!$D$3:$H$55,MATCH(BE$4,Calendario!$A$3:$A$55,0),MATCH($I102,Calendario!$D$2:$H$2,0)),""))))))))</f>
        <v>44868</v>
      </c>
      <c r="BF102" s="107" t="str">
        <f>IF(ISBLANK($I102),"",IF(OR(EXACT(($I102),PROPER(TEXT(BF101,"dddd"))),(EXACT(($I102),PROPER(TEXT(BF100,"dddd"))))),"",IF(EXACT(($I102),(PROPER(TEXT(BF$3,"dddd")))),"",IF($K102=1,INDEX(Calendario!$D$3:$H$55,MATCH(BF$4,Calendario!$A$3:$A$55,0),MATCH($I102,Calendario!$D$2:$H$2,0)),IF($K102=2,IF(BE102="",INDEX(Calendario!$D$3:$H$55,MATCH(BF$4,Calendario!$A$3:$A$55,0),MATCH($I102,Calendario!$D$2:$H$2,0)),""),IF($K102=3,IF(AND((BD102=""),(BE102="")),INDEX(Calendario!$D$3:$H$55,MATCH(BF$4,Calendario!$A$3:$A$55,0),MATCH($I102,Calendario!$D$2:$H$2,0)),""),IF($K102=4,IF(AND((BC102=""),(BD102=""),(BE102="")),INDEX(Calendario!$D$3:$H$55,MATCH(BF$4,Calendario!$A$3:$A$55,0),MATCH($I102,Calendario!$D$2:$H$2,0)),""))))))))</f>
        <v/>
      </c>
      <c r="BG102" s="107" t="str">
        <f>IF(ISBLANK($I102),"",IF(OR(EXACT(($I102),PROPER(TEXT(BG101,"dddd"))),(EXACT(($I102),PROPER(TEXT(BG100,"dddd"))))),"",IF(EXACT(($I102),(PROPER(TEXT(BG$3,"dddd")))),"",IF($K102=1,INDEX(Calendario!$D$3:$H$55,MATCH(BG$4,Calendario!$A$3:$A$55,0),MATCH($I102,Calendario!$D$2:$H$2,0)),IF($K102=2,IF(BF102="",INDEX(Calendario!$D$3:$H$55,MATCH(BG$4,Calendario!$A$3:$A$55,0),MATCH($I102,Calendario!$D$2:$H$2,0)),""),IF($K102=3,IF(AND((BE102=""),(BF102="")),INDEX(Calendario!$D$3:$H$55,MATCH(BG$4,Calendario!$A$3:$A$55,0),MATCH($I102,Calendario!$D$2:$H$2,0)),""),IF($K102=4,IF(AND((BD102=""),(BE102=""),(BF102="")),INDEX(Calendario!$D$3:$H$55,MATCH(BG$4,Calendario!$A$3:$A$55,0),MATCH($I102,Calendario!$D$2:$H$2,0)),""))))))))</f>
        <v/>
      </c>
      <c r="BH102" s="107" t="str">
        <f>IF(ISBLANK($I102),"",IF(OR(EXACT(($I102),PROPER(TEXT(BH101,"dddd"))),(EXACT(($I102),PROPER(TEXT(BH100,"dddd"))))),"",IF(EXACT(($I102),(PROPER(TEXT(BH$3,"dddd")))),"",IF($K102=1,INDEX(Calendario!$D$3:$H$55,MATCH(BH$4,Calendario!$A$3:$A$55,0),MATCH($I102,Calendario!$D$2:$H$2,0)),IF($K102=2,IF(BG102="",INDEX(Calendario!$D$3:$H$55,MATCH(BH$4,Calendario!$A$3:$A$55,0),MATCH($I102,Calendario!$D$2:$H$2,0)),""),IF($K102=3,IF(AND((BF102=""),(BG102="")),INDEX(Calendario!$D$3:$H$55,MATCH(BH$4,Calendario!$A$3:$A$55,0),MATCH($I102,Calendario!$D$2:$H$2,0)),""),IF($K102=4,IF(AND((BE102=""),(BF102=""),(BG102="")),INDEX(Calendario!$D$3:$H$55,MATCH(BH$4,Calendario!$A$3:$A$55,0),MATCH($I102,Calendario!$D$2:$H$2,0)),""))))))))</f>
        <v/>
      </c>
      <c r="BI102" s="108">
        <f>IF(ISBLANK($I102),"",IF(OR(EXACT(($I102),PROPER(TEXT(BI101,"dddd"))),(EXACT(($I102),PROPER(TEXT(BI100,"dddd"))))),"",IF(EXACT(($I102),(PROPER(TEXT(BI$3,"dddd")))),"",IF($K102=1,INDEX(Calendario!$D$3:$H$55,MATCH(BI$4,Calendario!$A$3:$A$55,0),MATCH($I102,Calendario!$D$2:$H$2,0)),IF($K102=2,IF(BH102="",INDEX(Calendario!$D$3:$H$55,MATCH(BI$4,Calendario!$A$3:$A$55,0),MATCH($I102,Calendario!$D$2:$H$2,0)),""),IF($K102=3,IF(AND((BG102=""),(BH102="")),INDEX(Calendario!$D$3:$H$55,MATCH(BI$4,Calendario!$A$3:$A$55,0),MATCH($I102,Calendario!$D$2:$H$2,0)),""),IF($K102=4,IF(AND((BF102=""),(BG102=""),(BH102="")),INDEX(Calendario!$D$3:$H$55,MATCH(BI$4,Calendario!$A$3:$A$55,0),MATCH($I102,Calendario!$D$2:$H$2,0)),""))))))))</f>
        <v>44896</v>
      </c>
      <c r="BJ102" s="108" t="str">
        <f>IF(ISBLANK($I102),"",IF(OR(EXACT(($I102),PROPER(TEXT(BJ101,"dddd"))),(EXACT(($I102),PROPER(TEXT(BJ100,"dddd"))))),"",IF(EXACT(($I102),(PROPER(TEXT(BJ$3,"dddd")))),"",IF($K102=1,INDEX(Calendario!$D$3:$H$55,MATCH(BJ$4,Calendario!$A$3:$A$55,0),MATCH($I102,Calendario!$D$2:$H$2,0)),IF($K102=2,IF(BI102="",INDEX(Calendario!$D$3:$H$55,MATCH(BJ$4,Calendario!$A$3:$A$55,0),MATCH($I102,Calendario!$D$2:$H$2,0)),""),IF($K102=3,IF(AND((BH102=""),(BI102="")),INDEX(Calendario!$D$3:$H$55,MATCH(BJ$4,Calendario!$A$3:$A$55,0),MATCH($I102,Calendario!$D$2:$H$2,0)),""),IF($K102=4,IF(AND((BG102=""),(BH102=""),(BI102="")),INDEX(Calendario!$D$3:$H$55,MATCH(BJ$4,Calendario!$A$3:$A$55,0),MATCH($I102,Calendario!$D$2:$H$2,0)),""))))))))</f>
        <v/>
      </c>
      <c r="BK102" s="108" t="str">
        <f>IF(ISBLANK($I102),"",IF(OR(EXACT(($I102),PROPER(TEXT(BK101,"dddd"))),(EXACT(($I102),PROPER(TEXT(BK100,"dddd"))))),"",IF(EXACT(($I102),(PROPER(TEXT(BK$3,"dddd")))),"",IF($K102=1,INDEX(Calendario!$D$3:$H$55,MATCH(BK$4,Calendario!$A$3:$A$55,0),MATCH($I102,Calendario!$D$2:$H$2,0)),IF($K102=2,IF(BJ102="",INDEX(Calendario!$D$3:$H$55,MATCH(BK$4,Calendario!$A$3:$A$55,0),MATCH($I102,Calendario!$D$2:$H$2,0)),""),IF($K102=3,IF(AND((BI102=""),(BJ102="")),INDEX(Calendario!$D$3:$H$55,MATCH(BK$4,Calendario!$A$3:$A$55,0),MATCH($I102,Calendario!$D$2:$H$2,0)),""),IF($K102=4,IF(AND((BH102=""),(BI102=""),(BJ102="")),INDEX(Calendario!$D$3:$H$55,MATCH(BK$4,Calendario!$A$3:$A$55,0),MATCH($I102,Calendario!$D$2:$H$2,0)),""))))))))</f>
        <v/>
      </c>
      <c r="BL102" s="108" t="str">
        <f>IF(ISBLANK($I102),"",IF(OR(EXACT(($I102),PROPER(TEXT(BL101,"dddd"))),(EXACT(($I102),PROPER(TEXT(BL100,"dddd"))))),"",IF(EXACT(($I102),(PROPER(TEXT(BL$3,"dddd")))),"",IF($K102=1,INDEX(Calendario!$D$3:$H$55,MATCH(BL$4,Calendario!$A$3:$A$55,0),MATCH($I102,Calendario!$D$2:$H$2,0)),IF($K102=2,IF(BK102="",INDEX(Calendario!$D$3:$H$55,MATCH(BL$4,Calendario!$A$3:$A$55,0),MATCH($I102,Calendario!$D$2:$H$2,0)),""),IF($K102=3,IF(AND((BJ102=""),(BK102="")),INDEX(Calendario!$D$3:$H$55,MATCH(BL$4,Calendario!$A$3:$A$55,0),MATCH($I102,Calendario!$D$2:$H$2,0)),""),IF($K102=4,IF(AND((BI102=""),(BJ102=""),(BK102="")),INDEX(Calendario!$D$3:$H$55,MATCH(BL$4,Calendario!$A$3:$A$55,0),MATCH($I102,Calendario!$D$2:$H$2,0)),""))))))))</f>
        <v/>
      </c>
      <c r="BM102" s="108">
        <f>IF(ISBLANK($I102),"",IF(OR(EXACT(($I102),PROPER(TEXT(BM101,"dddd"))),(EXACT(($I102),PROPER(TEXT(BM100,"dddd"))))),"",IF(EXACT(($I102),(PROPER(TEXT(BM$3,"dddd")))),"",IF($K102=1,INDEX(Calendario!$D$3:$H$55,MATCH(BM$4,Calendario!$A$3:$A$55,0),MATCH($I102,Calendario!$D$2:$H$2,0)),IF($K102=2,IF(BL102="",INDEX(Calendario!$D$3:$H$55,MATCH(BM$4,Calendario!$A$3:$A$55,0),MATCH($I102,Calendario!$D$2:$H$2,0)),""),IF($K102=3,IF(AND((BK102=""),(BL102="")),INDEX(Calendario!$D$3:$H$55,MATCH(BM$4,Calendario!$A$3:$A$55,0),MATCH($I102,Calendario!$D$2:$H$2,0)),""),IF($K102=4,IF(AND((BJ102=""),(BK102=""),(BL102="")),INDEX(Calendario!$D$3:$H$55,MATCH(BM$4,Calendario!$A$3:$A$55,0),MATCH($I102,Calendario!$D$2:$H$2,0)),""))))))))</f>
        <v>44924</v>
      </c>
      <c r="BO102" s="88" t="s">
        <v>751</v>
      </c>
    </row>
    <row r="103" spans="1:67" s="88" customFormat="1" ht="26.25" customHeight="1" x14ac:dyDescent="0.25">
      <c r="A103" s="178">
        <f t="shared" si="7"/>
        <v>75</v>
      </c>
      <c r="B103" s="176" t="s">
        <v>1282</v>
      </c>
      <c r="C103" s="176" t="s">
        <v>1592</v>
      </c>
      <c r="D103" s="177" t="str">
        <f>IF(ISNA(VLOOKUP(C103,TSeccBS!$D:$H,5,FALSE)),"",VLOOKUP(C103,TSeccBS!$D:$H,5,FALSE))</f>
        <v>NEIVA</v>
      </c>
      <c r="E103" s="176" t="s">
        <v>751</v>
      </c>
      <c r="F103" s="176" t="s">
        <v>86</v>
      </c>
      <c r="G103" s="177" t="str">
        <f>IF(ISNA(VLOOKUP(F103,Tmunic!$C$2:$D$1160,2,FALSE)),"",VLOOKUP(F103,Tmunic!$C$2:$D$1160,2,FALSE))</f>
        <v>UB LA PLATA</v>
      </c>
      <c r="H103" s="184" t="str">
        <f>IF(ISNA(VLOOKUP(G103,TDirReg!$F$1:$H$184,3,0)),"",VLOOKUP(G103,TDirReg!$F$1:$H$184,3,0))</f>
        <v>Cra. 8 N° 10A - 32 Casa de Justicia</v>
      </c>
      <c r="I103" s="196" t="s">
        <v>128</v>
      </c>
      <c r="J103" s="195" t="s">
        <v>135</v>
      </c>
      <c r="K103" s="197">
        <v>4</v>
      </c>
      <c r="L103" s="202">
        <f t="shared" si="8"/>
        <v>12</v>
      </c>
      <c r="M103" s="107" t="str">
        <f>IF(ISBLANK($I103),"",IF(EXACT(($I103),(PROPER(TEXT(M$3,"dddd")))),"",IF(EXACT(M$4,$J103),IF($K103=1,INDEX(Calendario!$D$3:$H$55,MATCH(M$4,Calendario!$A$3:$A$55,0),MATCH($I103,Calendario!$D$2:$H$2,0)),INDEX(Calendario!$D$3:$H$55,MATCH($J103,Calendario!$A$3:$A$55,0),MATCH($I103,Calendario!$D$2:$H$2,0))),"")))</f>
        <v/>
      </c>
      <c r="N103" s="107" t="str">
        <f>IF(ISBLANK($I103),"",IF(OR(EXACT(($I103),PROPER(TEXT(N101,"dddd"))),(EXACT(($I103),PROPER(TEXT(N102,"dddd"))))),"",IF(EXACT(($I103),(PROPER(TEXT(N$3,"dddd")))),"",IF(EXACT(N$4,$J103),IF(M103="",IF(OR(($K103=4),($K103=3),($K103=2),($K103=1)),INDEX(Calendario!$D$3:$H$55,MATCH(N$4,Calendario!$A$3:$A$55,0),MATCH($I103,Calendario!$D$2:$H$2,0)),"")),IF($K103=1,IF(AND(M103="",EXACT((N$4),(CONCATENATE(Calendario!$A$1," ",(MID($J103,8,2))+1)))),INDEX(Calendario!$D$3:$H$55,MATCH(N$4,Calendario!$A$3:$A$55,0),MATCH($I103,Calendario!$D$2:$H$2,0)),IF(M103="","",INDEX(Calendario!$D$3:$H$55,MATCH(N$4,Calendario!$A$3:$A$55,0),MATCH($I103,Calendario!$D$2:$H$2,0)))),IF($K103=2,IF(M103="",IF(EXACT($K103,N$4),INDEX(Calendario!$D$3:$H$55,MATCH(N$4,Calendario!$A$3:$A$55,0),MATCH($I103,Calendario!$D$2:$H$2,0)),""),""),IF($K103=3,IF((M103=""),IF(EXACT($K103,N$4),INDEX(Calendario!$D$3:$H$55,MATCH(N$4,Calendario!$A$3:$A$55,0),MATCH($I103,Calendario!$D$2:$H$2,0)),""),""),IF($K103=4,IF((M103=""),IF(EXACT($K103,N$4),INDEX(Calendario!$D$3:$H$55,MATCH(N$4,Calendario!$A$3:$A$55,0),MATCH($I103,Calendario!$D$2:$H$2,0)),""),""),1))))))))</f>
        <v/>
      </c>
      <c r="O103" s="107" t="str">
        <f>IF(ISBLANK($I103),"",IF(EXACT(($I103),(PROPER(TEXT(O$3,"dddd")))),"",IF(OR(EXACT(($I103),PROPER(TEXT(O101,"dddd"))),(EXACT(($I103),PROPER(TEXT(O102,"dddd"))))),"",IF(EXACT(O$4,$J103),IF(N103="",IF(OR(($K103=4),($K103=3),($K103=2),($K103=1)),INDEX(Calendario!$D$3:$H$55,MATCH(O$4,Calendario!$A$3:$A$55,0),MATCH($I103,Calendario!$D$2:$H$2,0)),"")),IF($K103=1,IF(AND(M103="",EXACT((O$4),(CONCATENATE(Calendario!$A$1," ",(MID($J103,8,2))+1)))),INDEX(Calendario!$D$3:$H$55,MATCH(O$4,Calendario!$A$3:$A$55,0),MATCH($I103,Calendario!$D$2:$H$2,0)),IF(N103="",IF(EXACT(($I103),(PROPER(TEXT(N$3,"dddd")))),INDEX(Calendario!$D$3:$H$55,MATCH(O$4,Calendario!$A$3:$A$55,0),MATCH($I103,Calendario!$D$2:$H$2,0)),""),INDEX(Calendario!$D$3:$H$55,MATCH(O$4,Calendario!$A$3:$A$55,0),MATCH($I103,Calendario!$D$2:$H$2,0)))),IF(EXACT($M$4,"Semana 1"),IF($K103=2,IF(N103="",IF(OR(($J103="Semana 1"),($J103="Semana 2"),($J103="Semana 3")),INDEX(Calendario!$D$3:$H$55,MATCH(O$4,Calendario!$A$3:$A$55,0),MATCH($I103,Calendario!$D$2:$H$2,0)),""),""),IF($K103=3,IF(AND((M103=""),(N103="")),IF(OR(($J103="Semana 1"),($J103="Semana 2"),($J103="Semana 3")),INDEX(Calendario!$D$3:$H$55,MATCH(O$4,Calendario!$A$3:$A$55,0),MATCH($I103,Calendario!$D$2:$H$2,0)),""),""),IF($K103=4,IF(AND((M103=""),(N103="")),IF(OR(($J103="Semana 1"),($J103="Semana 2"),($J103="Semana 3")),INDEX(Calendario!$D$3:$H$55,MATCH(O$4,Calendario!$A$3:$A$55,0),MATCH($I103,Calendario!$D$2:$H$2,0)),""),"")))),IF($K103=2,IF(N103="",IF(OR(($J103="Semana 1"),($J103="Semana 2")),INDEX(Calendario!$D$3:$H$55,MATCH(O$4,Calendario!$A$3:$A$55,0),MATCH($I103,Calendario!$D$2:$H$2,0)),""),""),IF($K103=3,IF(AND((M103=""),(N103="")),IF(OR(($J103="Semana 1"),($J103="Semana 2")),INDEX(Calendario!$D$3:$H$55,MATCH(O$4,Calendario!$A$3:$A$55,0),MATCH($I103,Calendario!$D$2:$H$2,0)),""),""),IF($K103=4,IF(AND((M103=""),(N103="")),IF(OR(($J103="Semana 1"),($J103="Semana 2")),INDEX(Calendario!$D$3:$H$55,MATCH(O$4,Calendario!$A$3:$A$55,0),MATCH($I103,Calendario!$D$2:$H$2,0)),""),""))))))))))</f>
        <v/>
      </c>
      <c r="P103" s="107" t="str">
        <f>IF(ISBLANK($I103),"",IF(EXACT(($I103),(PROPER(TEXT(P$3,"dddd")))),"",IF(OR(EXACT(($I103),PROPER(TEXT(P101,"dddd"))),(EXACT(($I103),PROPER(TEXT(P102,"dddd"))))),"",IF(EXACT(P$4,$J103),IF(O103="",IF(OR(($K103=4),($K103=3),($K103=2),($K103=1)),INDEX(Calendario!$D$3:$H$55,MATCH(P$4,Calendario!$A$3:$A$55,0),MATCH($I103,Calendario!$D$2:$H$2,0)),"")),IF($K103=1,IF(AND(M103="",EXACT((P$4),(CONCATENATE(Calendario!$A$1," ",(MID($J103,8,2))+1)))),INDEX(Calendario!$D$3:$H$55,MATCH(P$4,Calendario!$A$3:$A$55,0),MATCH($I103,Calendario!$D$2:$H$2,0)),IF(O103="",IF(EXACT(($I103),(PROPER(TEXT(O$3,"dddd")))),INDEX(Calendario!$D$3:$H$55,MATCH(P$4,Calendario!$A$3:$A$55,0),MATCH($I103,Calendario!$D$2:$H$2,0)),""),INDEX(Calendario!$D$3:$H$55,MATCH(P$4,Calendario!$A$3:$A$55,0),MATCH($I103,Calendario!$D$2:$H$2,0)))),IF(EXACT($M$4,"Semana 1"),IF($K103=2,IF(O103="",IF(OR(($J103="Semana 1"),($J103="Semana 2"),($J103="Semana 3"),($J103="Semana 4")),INDEX(Calendario!$D$3:$H$55,MATCH(P$4,Calendario!$A$3:$A$55,0),MATCH($I103,Calendario!$D$2:$H$2,0)),""),""),IF($K103=3,IF(AND((N103=""),(O103="")),IF(OR(($J103="Semana 1"),($J103="Semana 2"),($J103="Semana 3"),($J103="Semana 4")),INDEX(Calendario!$D$3:$H$55,MATCH(P$4,Calendario!$A$3:$A$55,0),MATCH($I103,Calendario!$D$2:$H$2,0)),""),""),IF($K103=4,IF(AND((M103=""),(N103=""),(O103="")),IF(OR(($J103="Semana 1"),($J103="Semana 2"),($J103="Semana 3"),($J103="Semana 4")),INDEX(Calendario!$D$3:$H$55,MATCH(P$4,Calendario!$A$3:$A$55,0),MATCH($I103,Calendario!$D$2:$H$2,0)),""),"")))),IF($K103=2,IF(O103="",IF(OR(($J103="Semana 1"),($J103="Semana 2"),($J103="Semana 3")),INDEX(Calendario!$D$3:$H$55,MATCH(P$4,Calendario!$A$3:$A$55,0),MATCH($I103,Calendario!$D$2:$H$2,0)),""),""),IF($K103=3,IF(AND((N103=""),(O103="")),IF(OR(($J103="Semana 1"),($J103="Semana 2"),($J103="Semana 3")),INDEX(Calendario!$D$3:$H$55,MATCH(P$4,Calendario!$A$3:$A$55,0),MATCH($I103,Calendario!$D$2:$H$2,0)),""),""),IF($K103=4,IF(AND((M103=""),(N103=""),(O103="")),IF(OR(($J103="Semana 1"),($J103="Semana 2"),($J103="Semana 3")),INDEX(Calendario!$D$3:$H$55,MATCH(P$4,Calendario!$A$3:$A$55,0),MATCH($I103,Calendario!$D$2:$H$2,0)),""),""))))))))))</f>
        <v/>
      </c>
      <c r="Q103" s="107" t="str">
        <f>IF(ISBLANK($I103),"",IF(EXACT(($I103),(PROPER(TEXT(Q$3,"dddd")))),"",IF(OR(EXACT(($I103),PROPER(TEXT(Q101,"dddd"))),(EXACT(($I103),PROPER(TEXT(Q102,"dddd"))))),"",IF(EXACT(Q$4,$J103),IF(P103="",IF(OR(($K103=4),($K103=3),($K103=2),($K103=1)),INDEX(Calendario!$D$3:$H$55,MATCH(Q$4,Calendario!$A$3:$A$55,0),MATCH($I103,Calendario!$D$2:$H$2,0)),"")),IF($K103=1,IF(AND(M103="",EXACT((Q$4),(CONCATENATE(Calendario!$A$1," ",(MID($J103,8,2))+1)))),INDEX(Calendario!$D$3:$H$55,MATCH(Q$4,Calendario!$A$3:$A$55,0),MATCH($I103,Calendario!$D$2:$H$2,0)),IF(P103="","",INDEX(Calendario!$D$3:$H$55,MATCH(Q$4,Calendario!$A$3:$A$55,0),MATCH($I103,Calendario!$D$2:$H$2,0)))),IF(EXACT($M$4,"Semana 1"),IF($K103=2,IF(P103="",IF(OR(($J103="Semana 1"),($J103="Semana 2"),($J103="Semana 3"),($J103="Semana 4"),($J103="Semana 5")),INDEX(Calendario!$D$3:$H$55,MATCH(Q$4,Calendario!$A$3:$A$55,0),MATCH($I103,Calendario!$D$2:$H$2,0)),""),""),IF($K103=3,IF(AND((O103=""),(P103="")),IF(OR(($J103="Semana 1"),($J103="Semana 2"),($J103="Semana 3"),($J103="Semana 4"),($J103="Semana 5")),INDEX(Calendario!$D$3:$H$55,MATCH(Q$4,Calendario!$A$3:$A$55,0),MATCH($I103,Calendario!$D$2:$H$2,0)),""),""),IF($K103=4,IF(AND((N103=""),(O103=""),(P103="")),IF(OR(($J103="Semana 1"),($J103="Semana 2"),($J103="Semana 3"),($J103="Semana 4"),($J103="Semana 5")),INDEX(Calendario!$D$3:$H$55,MATCH(Q$4,Calendario!$A$3:$A$55,0),MATCH($I103,Calendario!$D$2:$H$2,0)),""),"")))),IF($K103=2,IF(P103="",IF(OR(($J103="Semana 1"),($J103="Semana 2"),($J103="Semana 3"),($J103="Semana 4")),INDEX(Calendario!$D$3:$H$55,MATCH(Q$4,Calendario!$A$3:$A$55,0),MATCH($I103,Calendario!$D$2:$H$2,0)),""),""),IF($K103=3,IF(AND((O103=""),(P103="")),IF(OR(($J103="Semana 1"),($J103="Semana 2"),($J103="Semana 3"),($J103="Semana 4")),INDEX(Calendario!$D$3:$H$55,MATCH(Q$4,Calendario!$A$3:$A$55,0),MATCH($I103,Calendario!$D$2:$H$2,0)),""),""),IF($K103=4,IF(AND((N103=""),(O103=""),(P103="")),IF(OR(($J103="Semana 1"),($J103="Semana 2"),($J103="Semana 3"),($J103="Semana 4")),INDEX(Calendario!$D$3:$H$55,MATCH(Q$4,Calendario!$A$3:$A$55,0),MATCH($I103,Calendario!$D$2:$H$2,0)),""),""))))))))))</f>
        <v/>
      </c>
      <c r="R103" s="108">
        <f>IF(ISBLANK($I103),"",IF(EXACT(($I103),(PROPER(TEXT(R$3,"dddd")))),"",IF(OR(EXACT(($I103),PROPER(TEXT(R101,"dddd"))),(EXACT(($I103),PROPER(TEXT(R102,"dddd"))))),"",IF(EXACT(R$4,$J103),IF(Q103="",IF(OR(($K103=4),($K103=3),($K103=2),($K103=1)),INDEX(Calendario!$D$3:$H$55,MATCH(R$4,Calendario!$A$3:$A$55,0),MATCH($I103,Calendario!$D$2:$H$2,0)),"")),IF($K103=1,IF(AND(N103="",EXACT((R$4),(CONCATENATE(Calendario!$A$1," ",(MID($J103,8,2))+1)))),INDEX(Calendario!$D$3:$H$55,MATCH(R$4,Calendario!$A$3:$A$55,0),MATCH($I103,Calendario!$D$2:$H$2,0)),IF(Q103="","",INDEX(Calendario!$D$3:$H$55,MATCH(R$4,Calendario!$A$3:$A$55,0),MATCH($I103,Calendario!$D$2:$H$2,0)))),IF(EXACT($M$4,"Semana 1"),IF($K103=2,IF(Q103="",IF(OR(($J103="Semana 1"),($J103="Semana 2"),($J103="Semana 3"),($J103="Semana 4"),($J103="Semana 5"),($J103="Semana 6")),INDEX(Calendario!$D$3:$H$55,MATCH(R$4,Calendario!$A$3:$A$55,0),MATCH($I103,Calendario!$D$2:$H$2,0)),""),""),IF($K103=3,IF(AND((P103=""),(Q103="")),IF(OR(($J103="Semana 1"),($J103="Semana 2"),($J103="Semana 3"),($J103="Semana 4"),($J103="Semana 5"),($J103="Semana 6")),INDEX(Calendario!$D$3:$H$55,MATCH(R$4,Calendario!$A$3:$A$55,0),MATCH($I103,Calendario!$D$2:$H$2,0)),""),""),IF($K103=4,IF(AND((O103=""),(P103=""),(Q103="")),IF(OR(($J103="Semana 1"),($J103="Semana 2"),($J103="Semana 3"),($J103="Semana 4"),($J103="Semana 5"),($J103="Semana 6")),INDEX(Calendario!$D$3:$H$55,MATCH(R$4,Calendario!$A$3:$A$55,0),MATCH($I103,Calendario!$D$2:$H$2,0)),""),"")))),IF($K103=2,IF(Q103="",IF(OR(($J103="Semana 1"),($J103="Semana 2"),($J103="Semana 3"),($J103="Semana 4"),($J103="Semana 5")),INDEX(Calendario!$D$3:$H$55,MATCH(R$4,Calendario!$A$3:$A$55,0),MATCH($I103,Calendario!$D$2:$H$2,0)),""),""),IF($K103=3,IF(AND((P103=""),(Q103="")),IF(OR(($J103="Semana 1"),($J103="Semana 2"),($J103="Semana 3"),($J103="Semana 4"),($J103="Semana 5")),INDEX(Calendario!$D$3:$H$55,MATCH(R$4,Calendario!$A$3:$A$55,0),MATCH($I103,Calendario!$D$2:$H$2,0)),""),""),IF($K103=4,IF(AND((O103=""),(P103=""),(Q103="")),IF(OR(($J103="Semana 1"),($J103="Semana 2"),($J103="Semana 3"),($J103="Semana 4"),($J103="Semana 5")),INDEX(Calendario!$D$3:$H$55,MATCH(R$4,Calendario!$A$3:$A$55,0),MATCH($I103,Calendario!$D$2:$H$2,0)),""),""))))))))))</f>
        <v>44595</v>
      </c>
      <c r="S103" s="108" t="str">
        <f>IF(ISBLANK($I103),"",IF(EXACT(($I103),(PROPER(TEXT(S$3,"dddd")))),"",IF(OR(EXACT(($I103),PROPER(TEXT(S101,"dddd"))),(EXACT(($I103),PROPER(TEXT(S102,"dddd"))))),"",IF(EXACT(S$4,$J103),IF(R103="",IF(OR(($K103=4),($K103=3),($K103=2),($K103=1)),INDEX(Calendario!$D$3:$H$55,MATCH(S$4,Calendario!$A$3:$A$55,0),MATCH($I103,Calendario!$D$2:$H$2,0)),"")),IF($K103=1,IF(AND(O103="",EXACT((S$4),(CONCATENATE(Calendario!$A$1," ",(MID($J103,8,2))+1)))),INDEX(Calendario!$D$3:$H$55,MATCH(S$4,Calendario!$A$3:$A$55,0),MATCH($I103,Calendario!$D$2:$H$2,0)),IF(R103="",IF(EXACT(($I103),(PROPER(TEXT(R$3,"dddd")))),INDEX(Calendario!$D$3:$H$55,MATCH(S$4,Calendario!$A$3:$A$55,0),MATCH($I103,Calendario!$D$2:$H$2,0)),""),INDEX(Calendario!$D$3:$H$55,MATCH(S$4,Calendario!$A$3:$A$55,0),MATCH($I103,Calendario!$D$2:$H$2,0)))),IF(EXACT($M$4,"Semana 1"),IF($K103=2,IF(R103="",IF(OR(($J103="Semana 1"),($J103="Semana 2"),($J103="Semana 3"),($J103="Semana 4"),($J103="Semana 5"),($J103="Semana 6"),($J103="Semana 7")),INDEX(Calendario!$D$3:$H$55,MATCH(S$4,Calendario!$A$3:$A$55,0),MATCH($I103,Calendario!$D$2:$H$2,0)),""),""),IF($K103=3,IF(AND((Q103=""),(R103="")),IF(OR(($J103="Semana 1"),($J103="Semana 2"),($J103="Semana 3"),($J103="Semana 4"),($J103="Semana 5"),($J103="Semana 6"),($J103="Semana 7")),INDEX(Calendario!$D$3:$H$55,MATCH(S$4,Calendario!$A$3:$A$55,0),MATCH($I103,Calendario!$D$2:$H$2,0)),""),""),IF($K103=4,IF(AND((P103=""),(Q103=""),(R103="")),IF(OR(($J103="Semana 1"),($J103="Semana 2"),($J103="Semana 3"),($J103="Semana 4"),($J103="Semana 5"),($J103="Semana 6"),($J103="Semana 7")),INDEX(Calendario!$D$3:$H$55,MATCH(S$4,Calendario!$A$3:$A$55,0),MATCH($I103,Calendario!$D$2:$H$2,0)),""),"")))),IF($K103=2,IF(R103="",IF(OR(($J103="Semana 1"),($J103="Semana 2"),($J103="Semana 3"),($J103="Semana 4"),($J103="Semana 5"),($J103="Semana 6")),INDEX(Calendario!$D$3:$H$55,MATCH(S$4,Calendario!$A$3:$A$55,0),MATCH($I103,Calendario!$D$2:$H$2,0)),""),""),IF($K103=3,IF(AND((Q103=""),(R103="")),IF(OR(($J103="Semana 1"),($J103="Semana 2"),($J103="Semana 3"),($J103="Semana 4"),($J103="Semana 5"),($J103="Semana 6")),INDEX(Calendario!$D$3:$H$55,MATCH(S$4,Calendario!$A$3:$A$55,0),MATCH($I103,Calendario!$D$2:$H$2,0)),""),""),IF($K103=4,IF(AND((P103=""),(Q103=""),(R103="")),IF(OR(($J103="Semana 1"),($J103="Semana 2"),($J103="Semana 3"),($J103="Semana 4"),($J103="Semana 5"),($J103="Semana 6")),INDEX(Calendario!$D$3:$H$55,MATCH(S$4,Calendario!$A$3:$A$55,0),MATCH($I103,Calendario!$D$2:$H$2,0)),""),""))))))))))</f>
        <v/>
      </c>
      <c r="T103" s="108" t="str">
        <f>IF(ISBLANK($I103),"",IF(EXACT(($I103),(PROPER(TEXT(T$3,"dddd")))),"",IF(OR(EXACT(($I103),PROPER(TEXT(T101,"dddd"))),(EXACT(($I103),PROPER(TEXT(T102,"dddd"))))),"",IF(EXACT(T$4,$J103),IF(S103="",IF(OR(($K103=4),($K103=3),($K103=2),($K103=1)),INDEX(Calendario!$D$3:$H$55,MATCH(T$4,Calendario!$A$3:$A$55,0),MATCH($I103,Calendario!$D$2:$H$2,0)),"")),IF($K103=1,IF(AND(P103="",EXACT((T$4),(CONCATENATE(Calendario!$A$1," ",(MID($J103,8,2))+1)))),INDEX(Calendario!$D$3:$H$55,MATCH(T$4,Calendario!$A$3:$A$55,0),MATCH($I103,Calendario!$D$2:$H$2,0)),IF(S103="",IF(EXACT(($I103),(PROPER(TEXT(S$3,"dddd")))),INDEX(Calendario!$D$3:$H$55,MATCH(T$4,Calendario!$A$3:$A$55,0),MATCH($I103,Calendario!$D$2:$H$2,0)),""),INDEX(Calendario!$D$3:$H$55,MATCH(T$4,Calendario!$A$3:$A$55,0),MATCH($I103,Calendario!$D$2:$H$2,0)))),IF(EXACT($M$4,"Semana 1"),IF($K103=2,IF(S103="",IF(OR(($J103="Semana 1"),($J103="Semana 2"),($J103="Semana 3"),($J103="Semana 4"),($J103="Semana 5"),($J103="Semana 6"),($J103="Semana 7"),($J103="Semana 8")),INDEX(Calendario!$D$3:$H$55,MATCH(T$4,Calendario!$A$3:$A$55,0),MATCH($I103,Calendario!$D$2:$H$2,0)),""),""),IF($K103=3,IF(AND((R103=""),(S103="")),IF(OR(($J103="Semana 1"),($J103="Semana 2"),($J103="Semana 3"),($J103="Semana 4"),($J103="Semana 5"),($J103="Semana 6"),($J103="Semana 7"),($J103="Semana 8")),INDEX(Calendario!$D$3:$H$55,MATCH(T$4,Calendario!$A$3:$A$55,0),MATCH($I103,Calendario!$D$2:$H$2,0)),""),""),IF($K103=4,IF(AND((Q103=""),(R103=""),(S103="")),IF(OR(($J103="Semana 1"),($J103="Semana 2"),($J103="Semana 3"),($J103="Semana 4"),($J103="Semana 5"),($J103="Semana 6"),($J103="Semana 7"),($J103="Semana 8")),INDEX(Calendario!$D$3:$H$55,MATCH(T$4,Calendario!$A$3:$A$55,0),MATCH($I103,Calendario!$D$2:$H$2,0)),""),"")))),IF($K103=2,IF(S103="",IF(OR(($J103="Semana 1"),($J103="Semana 2"),($J103="Semana 3"),($J103="Semana 4"),($J103="Semana 5"),($J103="Semana 6"),($J103="Semana 7")),INDEX(Calendario!$D$3:$H$55,MATCH(T$4,Calendario!$A$3:$A$55,0),MATCH($I103,Calendario!$D$2:$H$2,0)),""),""),IF($K103=3,IF(AND((R103=""),(S103="")),IF(OR(($J103="Semana 1"),($J103="Semana 2"),($J103="Semana 3"),($J103="Semana 4"),($J103="Semana 5"),($J103="Semana 6"),($J103="Semana 7")),INDEX(Calendario!$D$3:$H$55,MATCH(T$4,Calendario!$A$3:$A$55,0),MATCH($I103,Calendario!$D$2:$H$2,0)),""),""),IF($K103=4,IF(AND((Q103=""),(R103=""),(S103="")),IF(OR(($J103="Semana 1"),($J103="Semana 2"),($J103="Semana 3"),($J103="Semana 4"),($J103="Semana 5"),($J103="Semana 6"),($J103="Semana 7")),INDEX(Calendario!$D$3:$H$55,MATCH(T$4,Calendario!$A$3:$A$55,0),MATCH($I103,Calendario!$D$2:$H$2,0)),""),""))))))))))</f>
        <v/>
      </c>
      <c r="U103" s="108" t="str">
        <f>IF(ISBLANK($I103),"",IF(OR(EXACT(($I103),PROPER(TEXT(U102,"dddd"))),(EXACT(($I103),PROPER(TEXT(U101,"dddd"))))),"",IF(EXACT(($I103),(PROPER(TEXT(U$3,"dddd")))),"",IF($K103=1,INDEX(Calendario!$D$3:$H$55,MATCH(U$4,Calendario!$A$3:$A$55,0),MATCH($I103,Calendario!$D$2:$H$2,0)),IF($K103=2,IF(T103="",INDEX(Calendario!$D$3:$H$55,MATCH(U$4,Calendario!$A$3:$A$55,0),MATCH($I103,Calendario!$D$2:$H$2,0)),""),IF($K103=3,IF(AND((S103=""),(T103="")),INDEX(Calendario!$D$3:$H$55,MATCH(U$4,Calendario!$A$3:$A$55,0),MATCH($I103,Calendario!$D$2:$H$2,0)),""),IF($K103=4,IF(AND((R103=""),(S103=""),(T103="")),INDEX(Calendario!$D$3:$H$55,MATCH(U$4,Calendario!$A$3:$A$55,0),MATCH($I103,Calendario!$D$2:$H$2,0)),""))))))))</f>
        <v/>
      </c>
      <c r="V103" s="107">
        <f>IF(ISBLANK($I103),"",IF(OR(EXACT(($I103),PROPER(TEXT(V102,"dddd"))),(EXACT(($I103),PROPER(TEXT(V101,"dddd"))))),"",IF(EXACT(($I103),(PROPER(TEXT(V$3,"dddd")))),"",IF($K103=1,INDEX(Calendario!$D$3:$H$55,MATCH(V$4,Calendario!$A$3:$A$55,0),MATCH($I103,Calendario!$D$2:$H$2,0)),IF($K103=2,IF(U103="",INDEX(Calendario!$D$3:$H$55,MATCH(V$4,Calendario!$A$3:$A$55,0),MATCH($I103,Calendario!$D$2:$H$2,0)),""),IF($K103=3,IF(AND((T103=""),(U103="")),INDEX(Calendario!$D$3:$H$55,MATCH(V$4,Calendario!$A$3:$A$55,0),MATCH($I103,Calendario!$D$2:$H$2,0)),""),IF($K103=4,IF(AND((S103=""),(T103=""),(U103="")),INDEX(Calendario!$D$3:$H$55,MATCH(V$4,Calendario!$A$3:$A$55,0),MATCH($I103,Calendario!$D$2:$H$2,0)),""))))))))</f>
        <v>44623</v>
      </c>
      <c r="W103" s="107" t="str">
        <f>IF(ISBLANK($I103),"",IF(OR(EXACT(($I103),PROPER(TEXT(W102,"dddd"))),(EXACT(($I103),PROPER(TEXT(W101,"dddd"))))),"",IF(EXACT(($I103),(PROPER(TEXT(W$3,"dddd")))),"",IF($K103=1,INDEX(Calendario!$D$3:$H$55,MATCH(W$4,Calendario!$A$3:$A$55,0),MATCH($I103,Calendario!$D$2:$H$2,0)),IF($K103=2,IF(V103="",INDEX(Calendario!$D$3:$H$55,MATCH(W$4,Calendario!$A$3:$A$55,0),MATCH($I103,Calendario!$D$2:$H$2,0)),""),IF($K103=3,IF(AND((U103=""),(V103="")),INDEX(Calendario!$D$3:$H$55,MATCH(W$4,Calendario!$A$3:$A$55,0),MATCH($I103,Calendario!$D$2:$H$2,0)),""),IF($K103=4,IF(AND((T103=""),(U103=""),(V103="")),INDEX(Calendario!$D$3:$H$55,MATCH(W$4,Calendario!$A$3:$A$55,0),MATCH($I103,Calendario!$D$2:$H$2,0)),""))))))))</f>
        <v/>
      </c>
      <c r="X103" s="107" t="str">
        <f>IF(ISBLANK($I103),"",IF(OR(EXACT(($I103),PROPER(TEXT(X102,"dddd"))),(EXACT(($I103),PROPER(TEXT(X101,"dddd"))))),"",IF(EXACT(($I103),(PROPER(TEXT(X$3,"dddd")))),"",IF($K103=1,INDEX(Calendario!$D$3:$H$55,MATCH(X$4,Calendario!$A$3:$A$55,0),MATCH($I103,Calendario!$D$2:$H$2,0)),IF($K103=2,IF(W103="",INDEX(Calendario!$D$3:$H$55,MATCH(X$4,Calendario!$A$3:$A$55,0),MATCH($I103,Calendario!$D$2:$H$2,0)),""),IF($K103=3,IF(AND((V103=""),(W103="")),INDEX(Calendario!$D$3:$H$55,MATCH(X$4,Calendario!$A$3:$A$55,0),MATCH($I103,Calendario!$D$2:$H$2,0)),""),IF($K103=4,IF(AND((U103=""),(V103=""),(W103="")),INDEX(Calendario!$D$3:$H$55,MATCH(X$4,Calendario!$A$3:$A$55,0),MATCH($I103,Calendario!$D$2:$H$2,0)),""))))))))</f>
        <v/>
      </c>
      <c r="Y103" s="107" t="str">
        <f>IF(ISBLANK($I103),"",IF(OR(EXACT(($I103),PROPER(TEXT(Y102,"dddd"))),(EXACT(($I103),PROPER(TEXT(Y101,"dddd"))))),"",IF(EXACT(($I103),(PROPER(TEXT(Y$3,"dddd")))),"",IF($K103=1,INDEX(Calendario!$D$3:$H$55,MATCH(Y$4,Calendario!$A$3:$A$55,0),MATCH($I103,Calendario!$D$2:$H$2,0)),IF($K103=2,IF(X103="",INDEX(Calendario!$D$3:$H$55,MATCH(Y$4,Calendario!$A$3:$A$55,0),MATCH($I103,Calendario!$D$2:$H$2,0)),""),IF($K103=3,IF(AND((W103=""),(X103="")),INDEX(Calendario!$D$3:$H$55,MATCH(Y$4,Calendario!$A$3:$A$55,0),MATCH($I103,Calendario!$D$2:$H$2,0)),""),IF($K103=4,IF(AND((V103=""),(W103=""),(X103="")),INDEX(Calendario!$D$3:$H$55,MATCH(Y$4,Calendario!$A$3:$A$55,0),MATCH($I103,Calendario!$D$2:$H$2,0)),""))))))))</f>
        <v/>
      </c>
      <c r="Z103" s="107">
        <f>IF(ISBLANK($I103),"",IF(OR(EXACT(($I103),PROPER(TEXT(Z102,"dddd"))),(EXACT(($I103),PROPER(TEXT(Z101,"dddd"))))),"",IF(EXACT(($I103),(PROPER(TEXT(Z$3,"dddd")))),"",IF($K103=1,INDEX(Calendario!$D$3:$H$55,MATCH(Z$4,Calendario!$A$3:$A$55,0),MATCH($I103,Calendario!$D$2:$H$2,0)),IF($K103=2,IF(Y103="",INDEX(Calendario!$D$3:$H$55,MATCH(Z$4,Calendario!$A$3:$A$55,0),MATCH($I103,Calendario!$D$2:$H$2,0)),""),IF($K103=3,IF(AND((X103=""),(Y103="")),INDEX(Calendario!$D$3:$H$55,MATCH(Z$4,Calendario!$A$3:$A$55,0),MATCH($I103,Calendario!$D$2:$H$2,0)),""),IF($K103=4,IF(AND((W103=""),(X103=""),(Y103="")),INDEX(Calendario!$D$3:$H$55,MATCH(Z$4,Calendario!$A$3:$A$55,0),MATCH($I103,Calendario!$D$2:$H$2,0)),""))))))))</f>
        <v>44651</v>
      </c>
      <c r="AA103" s="108" t="str">
        <f>IF(ISBLANK($I103),"",IF(OR(EXACT(($I103),PROPER(TEXT(AA102,"dddd"))),(EXACT(($I103),PROPER(TEXT(AA101,"dddd"))))),"",IF(EXACT(($I103),(PROPER(TEXT(AA$3,"dddd")))),"",IF($K103=1,INDEX(Calendario!$D$3:$H$55,MATCH(AA$4,Calendario!$A$3:$A$55,0),MATCH($I103,Calendario!$D$2:$H$2,0)),IF($K103=2,IF(Z103="",INDEX(Calendario!$D$3:$H$55,MATCH(AA$4,Calendario!$A$3:$A$55,0),MATCH($I103,Calendario!$D$2:$H$2,0)),""),IF($K103=3,IF(AND((Y103=""),(Z103="")),INDEX(Calendario!$D$3:$H$55,MATCH(AA$4,Calendario!$A$3:$A$55,0),MATCH($I103,Calendario!$D$2:$H$2,0)),""),IF($K103=4,IF(AND((X103=""),(Y103=""),(Z103="")),INDEX(Calendario!$D$3:$H$55,MATCH(AA$4,Calendario!$A$3:$A$55,0),MATCH($I103,Calendario!$D$2:$H$2,0)),""))))))))</f>
        <v/>
      </c>
      <c r="AB103" s="108" t="str">
        <f>IF(ISBLANK($I103),"",IF(OR(EXACT(($I103),PROPER(TEXT(AB102,"dddd"))),(EXACT(($I103),PROPER(TEXT(AB101,"dddd"))))),"",IF(EXACT(($I103),(PROPER(TEXT(AB$3,"dddd")))),"",IF($K103=1,INDEX(Calendario!$D$3:$H$55,MATCH(AB$4,Calendario!$A$3:$A$55,0),MATCH($I103,Calendario!$D$2:$H$2,0)),IF($K103=2,IF(AA103="",INDEX(Calendario!$D$3:$H$55,MATCH(AB$4,Calendario!$A$3:$A$55,0),MATCH($I103,Calendario!$D$2:$H$2,0)),""),IF($K103=3,IF(AND((Z103=""),(AA103="")),INDEX(Calendario!$D$3:$H$55,MATCH(AB$4,Calendario!$A$3:$A$55,0),MATCH($I103,Calendario!$D$2:$H$2,0)),""),IF($K103=4,IF(AND((Y103=""),(Z103=""),(AA103="")),INDEX(Calendario!$D$3:$H$55,MATCH(AB$4,Calendario!$A$3:$A$55,0),MATCH($I103,Calendario!$D$2:$H$2,0)),""))))))))</f>
        <v/>
      </c>
      <c r="AC103" s="108" t="str">
        <f>IF(ISBLANK($I103),"",IF(OR(EXACT(($I103),PROPER(TEXT(AC102,"dddd"))),(EXACT(($I103),PROPER(TEXT(AC101,"dddd"))))),"",IF(EXACT(($I103),(PROPER(TEXT(AC$3,"dddd")))),"",IF($K103=1,INDEX(Calendario!$D$3:$H$55,MATCH(AC$4,Calendario!$A$3:$A$55,0),MATCH($I103,Calendario!$D$2:$H$2,0)),IF($K103=2,IF(AB103="",INDEX(Calendario!$D$3:$H$55,MATCH(AC$4,Calendario!$A$3:$A$55,0),MATCH($I103,Calendario!$D$2:$H$2,0)),""),IF($K103=3,IF(AND((AA103=""),(AB103="")),INDEX(Calendario!$D$3:$H$55,MATCH(AC$4,Calendario!$A$3:$A$55,0),MATCH($I103,Calendario!$D$2:$H$2,0)),""),IF($K103=4,IF(AND((Z103=""),(AA103=""),(AB103="")),INDEX(Calendario!$D$3:$H$55,MATCH(AC$4,Calendario!$A$3:$A$55,0),MATCH($I103,Calendario!$D$2:$H$2,0)),""))))))))</f>
        <v/>
      </c>
      <c r="AD103" s="108">
        <f>IF(ISBLANK($I103),"",IF(OR(EXACT(($I103),PROPER(TEXT(AD102,"dddd"))),(EXACT(($I103),PROPER(TEXT(AD101,"dddd"))))),"",IF(EXACT(($I103),(PROPER(TEXT(AD$3,"dddd")))),"",IF($K103=1,INDEX(Calendario!$D$3:$H$55,MATCH(AD$4,Calendario!$A$3:$A$55,0),MATCH($I103,Calendario!$D$2:$H$2,0)),IF($K103=2,IF(AC103="",INDEX(Calendario!$D$3:$H$55,MATCH(AD$4,Calendario!$A$3:$A$55,0),MATCH($I103,Calendario!$D$2:$H$2,0)),""),IF($K103=3,IF(AND((AB103=""),(AC103="")),INDEX(Calendario!$D$3:$H$55,MATCH(AD$4,Calendario!$A$3:$A$55,0),MATCH($I103,Calendario!$D$2:$H$2,0)),""),IF($K103=4,IF(AND((AA103=""),(AB103=""),(AC103="")),INDEX(Calendario!$D$3:$H$55,MATCH(AD$4,Calendario!$A$3:$A$55,0),MATCH($I103,Calendario!$D$2:$H$2,0)),""))))))))</f>
        <v>44679</v>
      </c>
      <c r="AE103" s="107" t="str">
        <f>IF(ISBLANK($I103),"",IF(OR(EXACT(($I103),PROPER(TEXT(AE102,"dddd"))),(EXACT(($I103),PROPER(TEXT(AE101,"dddd"))))),"",IF(EXACT(($I103),(PROPER(TEXT(AE$3,"dddd")))),"",IF($K103=1,INDEX(Calendario!$D$3:$H$55,MATCH(AE$4,Calendario!$A$3:$A$55,0),MATCH($I103,Calendario!$D$2:$H$2,0)),IF($K103=2,IF(AD103="",INDEX(Calendario!$D$3:$H$55,MATCH(AE$4,Calendario!$A$3:$A$55,0),MATCH($I103,Calendario!$D$2:$H$2,0)),""),IF($K103=3,IF(AND((AC103=""),(AD103="")),INDEX(Calendario!$D$3:$H$55,MATCH(AE$4,Calendario!$A$3:$A$55,0),MATCH($I103,Calendario!$D$2:$H$2,0)),""),IF($K103=4,IF(AND((AB103=""),(AC103=""),(AD103="")),INDEX(Calendario!$D$3:$H$55,MATCH(AE$4,Calendario!$A$3:$A$55,0),MATCH($I103,Calendario!$D$2:$H$2,0)),""))))))))</f>
        <v/>
      </c>
      <c r="AF103" s="107" t="str">
        <f>IF(ISBLANK($I103),"",IF(OR(EXACT(($I103),PROPER(TEXT(AF102,"dddd"))),(EXACT(($I103),PROPER(TEXT(AF101,"dddd"))))),"",IF(EXACT(($I103),(PROPER(TEXT(AF$3,"dddd")))),"",IF($K103=1,INDEX(Calendario!$D$3:$H$55,MATCH(AF$4,Calendario!$A$3:$A$55,0),MATCH($I103,Calendario!$D$2:$H$2,0)),IF($K103=2,IF(AE103="",INDEX(Calendario!$D$3:$H$55,MATCH(AF$4,Calendario!$A$3:$A$55,0),MATCH($I103,Calendario!$D$2:$H$2,0)),""),IF($K103=3,IF(AND((AD103=""),(AE103="")),INDEX(Calendario!$D$3:$H$55,MATCH(AF$4,Calendario!$A$3:$A$55,0),MATCH($I103,Calendario!$D$2:$H$2,0)),""),IF($K103=4,IF(AND((AC103=""),(AD103=""),(AE103="")),INDEX(Calendario!$D$3:$H$55,MATCH(AF$4,Calendario!$A$3:$A$55,0),MATCH($I103,Calendario!$D$2:$H$2,0)),""))))))))</f>
        <v/>
      </c>
      <c r="AG103" s="107" t="str">
        <f>IF(ISBLANK($I103),"",IF(OR(EXACT(($I103),PROPER(TEXT(AG102,"dddd"))),(EXACT(($I103),PROPER(TEXT(AG101,"dddd"))))),"",IF(EXACT(($I103),(PROPER(TEXT(AG$3,"dddd")))),"",IF($K103=1,INDEX(Calendario!$D$3:$H$55,MATCH(AG$4,Calendario!$A$3:$A$55,0),MATCH($I103,Calendario!$D$2:$H$2,0)),IF($K103=2,IF(AF103="",INDEX(Calendario!$D$3:$H$55,MATCH(AG$4,Calendario!$A$3:$A$55,0),MATCH($I103,Calendario!$D$2:$H$2,0)),""),IF($K103=3,IF(AND((AE103=""),(AF103="")),INDEX(Calendario!$D$3:$H$55,MATCH(AG$4,Calendario!$A$3:$A$55,0),MATCH($I103,Calendario!$D$2:$H$2,0)),""),IF($K103=4,IF(AND((AD103=""),(AE103=""),(AF103="")),INDEX(Calendario!$D$3:$H$55,MATCH(AG$4,Calendario!$A$3:$A$55,0),MATCH($I103,Calendario!$D$2:$H$2,0)),""))))))))</f>
        <v/>
      </c>
      <c r="AH103" s="107">
        <f>IF(ISBLANK($I103),"",IF(OR(EXACT(($I103),PROPER(TEXT(AH102,"dddd"))),(EXACT(($I103),PROPER(TEXT(AH101,"dddd"))))),"",IF(EXACT(($I103),(PROPER(TEXT(AH$3,"dddd")))),"",IF($K103=1,INDEX(Calendario!$D$3:$H$55,MATCH(AH$4,Calendario!$A$3:$A$55,0),MATCH($I103,Calendario!$D$2:$H$2,0)),IF($K103=2,IF(AG103="",INDEX(Calendario!$D$3:$H$55,MATCH(AH$4,Calendario!$A$3:$A$55,0),MATCH($I103,Calendario!$D$2:$H$2,0)),""),IF($K103=3,IF(AND((AF103=""),(AG103="")),INDEX(Calendario!$D$3:$H$55,MATCH(AH$4,Calendario!$A$3:$A$55,0),MATCH($I103,Calendario!$D$2:$H$2,0)),""),IF($K103=4,IF(AND((AE103=""),(AF103=""),(AG103="")),INDEX(Calendario!$D$3:$H$55,MATCH(AH$4,Calendario!$A$3:$A$55,0),MATCH($I103,Calendario!$D$2:$H$2,0)),""))))))))</f>
        <v>44707</v>
      </c>
      <c r="AI103" s="108" t="str">
        <f>IF(ISBLANK($I103),"",IF(OR(EXACT(($I103),PROPER(TEXT(AI102,"dddd"))),(EXACT(($I103),PROPER(TEXT(AI101,"dddd"))))),"",IF(EXACT(($I103),(PROPER(TEXT(AI$3,"dddd")))),"",IF($K103=1,INDEX(Calendario!$D$3:$H$55,MATCH(AI$4,Calendario!$A$3:$A$55,0),MATCH($I103,Calendario!$D$2:$H$2,0)),IF($K103=2,IF(AH103="",INDEX(Calendario!$D$3:$H$55,MATCH(AI$4,Calendario!$A$3:$A$55,0),MATCH($I103,Calendario!$D$2:$H$2,0)),""),IF($K103=3,IF(AND((AG103=""),(AH103="")),INDEX(Calendario!$D$3:$H$55,MATCH(AI$4,Calendario!$A$3:$A$55,0),MATCH($I103,Calendario!$D$2:$H$2,0)),""),IF($K103=4,IF(AND((AF103=""),(AG103=""),(AH103="")),INDEX(Calendario!$D$3:$H$55,MATCH(AI$4,Calendario!$A$3:$A$55,0),MATCH($I103,Calendario!$D$2:$H$2,0)),""))))))))</f>
        <v/>
      </c>
      <c r="AJ103" s="108" t="str">
        <f>IF(ISBLANK($I103),"",IF(OR(EXACT(($I103),PROPER(TEXT(AJ102,"dddd"))),(EXACT(($I103),PROPER(TEXT(AJ101,"dddd"))))),"",IF(EXACT(($I103),(PROPER(TEXT(AJ$3,"dddd")))),"",IF($K103=1,INDEX(Calendario!$D$3:$H$55,MATCH(AJ$4,Calendario!$A$3:$A$55,0),MATCH($I103,Calendario!$D$2:$H$2,0)),IF($K103=2,IF(AI103="",INDEX(Calendario!$D$3:$H$55,MATCH(AJ$4,Calendario!$A$3:$A$55,0),MATCH($I103,Calendario!$D$2:$H$2,0)),""),IF($K103=3,IF(AND((AH103=""),(AI103="")),INDEX(Calendario!$D$3:$H$55,MATCH(AJ$4,Calendario!$A$3:$A$55,0),MATCH($I103,Calendario!$D$2:$H$2,0)),""),IF($K103=4,IF(AND((AG103=""),(AH103=""),(AI103="")),INDEX(Calendario!$D$3:$H$55,MATCH(AJ$4,Calendario!$A$3:$A$55,0),MATCH($I103,Calendario!$D$2:$H$2,0)),""))))))))</f>
        <v/>
      </c>
      <c r="AK103" s="108" t="str">
        <f>IF(ISBLANK($I103),"",IF(OR(EXACT(($I103),PROPER(TEXT(AK102,"dddd"))),(EXACT(($I103),PROPER(TEXT(AK101,"dddd"))))),"",IF(EXACT(($I103),(PROPER(TEXT(AK$3,"dddd")))),"",IF($K103=1,INDEX(Calendario!$D$3:$H$55,MATCH(AK$4,Calendario!$A$3:$A$55,0),MATCH($I103,Calendario!$D$2:$H$2,0)),IF($K103=2,IF(AJ103="",INDEX(Calendario!$D$3:$H$55,MATCH(AK$4,Calendario!$A$3:$A$55,0),MATCH($I103,Calendario!$D$2:$H$2,0)),""),IF($K103=3,IF(AND((AI103=""),(AJ103="")),INDEX(Calendario!$D$3:$H$55,MATCH(AK$4,Calendario!$A$3:$A$55,0),MATCH($I103,Calendario!$D$2:$H$2,0)),""),IF($K103=4,IF(AND((AH103=""),(AI103=""),(AJ103="")),INDEX(Calendario!$D$3:$H$55,MATCH(AK$4,Calendario!$A$3:$A$55,0),MATCH($I103,Calendario!$D$2:$H$2,0)),""))))))))</f>
        <v/>
      </c>
      <c r="AL103" s="108">
        <f>IF(ISBLANK($I103),"",IF(OR(EXACT(($I103),PROPER(TEXT(AL102,"dddd"))),(EXACT(($I103),PROPER(TEXT(AL101,"dddd"))))),"",IF(EXACT(($I103),(PROPER(TEXT(AL$3,"dddd")))),"",IF($K103=1,INDEX(Calendario!$D$3:$H$55,MATCH(AL$4,Calendario!$A$3:$A$55,0),MATCH($I103,Calendario!$D$2:$H$2,0)),IF($K103=2,IF(AK103="",INDEX(Calendario!$D$3:$H$55,MATCH(AL$4,Calendario!$A$3:$A$55,0),MATCH($I103,Calendario!$D$2:$H$2,0)),""),IF($K103=3,IF(AND((AJ103=""),(AK103="")),INDEX(Calendario!$D$3:$H$55,MATCH(AL$4,Calendario!$A$3:$A$55,0),MATCH($I103,Calendario!$D$2:$H$2,0)),""),IF($K103=4,IF(AND((AI103=""),(AJ103=""),(AK103="")),INDEX(Calendario!$D$3:$H$55,MATCH(AL$4,Calendario!$A$3:$A$55,0),MATCH($I103,Calendario!$D$2:$H$2,0)),""))))))))</f>
        <v>44735</v>
      </c>
      <c r="AM103" s="108" t="str">
        <f>IF(ISBLANK($I103),"",IF(OR(EXACT(($I103),PROPER(TEXT(AM102,"dddd"))),(EXACT(($I103),PROPER(TEXT(AM101,"dddd"))))),"",IF(EXACT(($I103),(PROPER(TEXT(AM$3,"dddd")))),"",IF($K103=1,INDEX(Calendario!$D$3:$H$55,MATCH(AM$4,Calendario!$A$3:$A$55,0),MATCH($I103,Calendario!$D$2:$H$2,0)),IF($K103=2,IF(AL103="",INDEX(Calendario!$D$3:$H$55,MATCH(AM$4,Calendario!$A$3:$A$55,0),MATCH($I103,Calendario!$D$2:$H$2,0)),""),IF($K103=3,IF(AND((AK103=""),(AL103="")),INDEX(Calendario!$D$3:$H$55,MATCH(AM$4,Calendario!$A$3:$A$55,0),MATCH($I103,Calendario!$D$2:$H$2,0)),""),IF($K103=4,IF(AND((AJ103=""),(AK103=""),(AL103="")),INDEX(Calendario!$D$3:$H$55,MATCH(AM$4,Calendario!$A$3:$A$55,0),MATCH($I103,Calendario!$D$2:$H$2,0)),""))))))))</f>
        <v/>
      </c>
      <c r="AN103" s="107" t="str">
        <f>IF(ISBLANK($I103),"",IF(OR(EXACT(($I103),PROPER(TEXT(AN102,"dddd"))),(EXACT(($I103),PROPER(TEXT(AN101,"dddd"))))),"",IF(EXACT(($I103),(PROPER(TEXT(AN$3,"dddd")))),"",IF($K103=1,INDEX(Calendario!$D$3:$H$55,MATCH(AN$4,Calendario!$A$3:$A$55,0),MATCH($I103,Calendario!$D$2:$H$2,0)),IF($K103=2,IF(AM103="",INDEX(Calendario!$D$3:$H$55,MATCH(AN$4,Calendario!$A$3:$A$55,0),MATCH($I103,Calendario!$D$2:$H$2,0)),""),IF($K103=3,IF(AND((AL103=""),(AM103="")),INDEX(Calendario!$D$3:$H$55,MATCH(AN$4,Calendario!$A$3:$A$55,0),MATCH($I103,Calendario!$D$2:$H$2,0)),""),IF($K103=4,IF(AND((AK103=""),(AL103=""),(AM103="")),INDEX(Calendario!$D$3:$H$55,MATCH(AN$4,Calendario!$A$3:$A$55,0),MATCH($I103,Calendario!$D$2:$H$2,0)),""))))))))</f>
        <v/>
      </c>
      <c r="AO103" s="107" t="str">
        <f>IF(ISBLANK($I103),"",IF(OR(EXACT(($I103),PROPER(TEXT(AO102,"dddd"))),(EXACT(($I103),PROPER(TEXT(AO101,"dddd"))))),"",IF(EXACT(($I103),(PROPER(TEXT(AO$3,"dddd")))),"",IF($K103=1,INDEX(Calendario!$D$3:$H$55,MATCH(AO$4,Calendario!$A$3:$A$55,0),MATCH($I103,Calendario!$D$2:$H$2,0)),IF($K103=2,IF(AN103="",INDEX(Calendario!$D$3:$H$55,MATCH(AO$4,Calendario!$A$3:$A$55,0),MATCH($I103,Calendario!$D$2:$H$2,0)),""),IF($K103=3,IF(AND((AM103=""),(AN103="")),INDEX(Calendario!$D$3:$H$55,MATCH(AO$4,Calendario!$A$3:$A$55,0),MATCH($I103,Calendario!$D$2:$H$2,0)),""),IF($K103=4,IF(AND((AL103=""),(AM103=""),(AN103="")),INDEX(Calendario!$D$3:$H$55,MATCH(AO$4,Calendario!$A$3:$A$55,0),MATCH($I103,Calendario!$D$2:$H$2,0)),""))))))))</f>
        <v/>
      </c>
      <c r="AP103" s="107">
        <f>IF(ISBLANK($I103),"",IF(OR(EXACT(($I103),PROPER(TEXT(AP102,"dddd"))),(EXACT(($I103),PROPER(TEXT(AP101,"dddd"))))),"",IF(EXACT(($I103),(PROPER(TEXT(AP$3,"dddd")))),"",IF($K103=1,INDEX(Calendario!$D$3:$H$55,MATCH(AP$4,Calendario!$A$3:$A$55,0),MATCH($I103,Calendario!$D$2:$H$2,0)),IF($K103=2,IF(AO103="",INDEX(Calendario!$D$3:$H$55,MATCH(AP$4,Calendario!$A$3:$A$55,0),MATCH($I103,Calendario!$D$2:$H$2,0)),""),IF($K103=3,IF(AND((AN103=""),(AO103="")),INDEX(Calendario!$D$3:$H$55,MATCH(AP$4,Calendario!$A$3:$A$55,0),MATCH($I103,Calendario!$D$2:$H$2,0)),""),IF($K103=4,IF(AND((AM103=""),(AN103=""),(AO103="")),INDEX(Calendario!$D$3:$H$55,MATCH(AP$4,Calendario!$A$3:$A$55,0),MATCH($I103,Calendario!$D$2:$H$2,0)),""))))))))</f>
        <v>44763</v>
      </c>
      <c r="AQ103" s="107" t="str">
        <f>IF(ISBLANK($I103),"",IF(OR(EXACT(($I103),PROPER(TEXT(AQ102,"dddd"))),(EXACT(($I103),PROPER(TEXT(AQ101,"dddd"))))),"",IF(EXACT(($I103),(PROPER(TEXT(AQ$3,"dddd")))),"",IF($K103=1,INDEX(Calendario!$D$3:$H$55,MATCH(AQ$4,Calendario!$A$3:$A$55,0),MATCH($I103,Calendario!$D$2:$H$2,0)),IF($K103=2,IF(AP103="",INDEX(Calendario!$D$3:$H$55,MATCH(AQ$4,Calendario!$A$3:$A$55,0),MATCH($I103,Calendario!$D$2:$H$2,0)),""),IF($K103=3,IF(AND((AO103=""),(AP103="")),INDEX(Calendario!$D$3:$H$55,MATCH(AQ$4,Calendario!$A$3:$A$55,0),MATCH($I103,Calendario!$D$2:$H$2,0)),""),IF($K103=4,IF(AND((AN103=""),(AO103=""),(AP103="")),INDEX(Calendario!$D$3:$H$55,MATCH(AQ$4,Calendario!$A$3:$A$55,0),MATCH($I103,Calendario!$D$2:$H$2,0)),""))))))))</f>
        <v/>
      </c>
      <c r="AR103" s="108" t="str">
        <f>IF(ISBLANK($I103),"",IF(OR(EXACT(($I103),PROPER(TEXT(AR102,"dddd"))),(EXACT(($I103),PROPER(TEXT(AR101,"dddd"))))),"",IF(EXACT(($I103),(PROPER(TEXT(AR$3,"dddd")))),"",IF($K103=1,INDEX(Calendario!$D$3:$H$55,MATCH(AR$4,Calendario!$A$3:$A$55,0),MATCH($I103,Calendario!$D$2:$H$2,0)),IF($K103=2,IF(AQ103="",INDEX(Calendario!$D$3:$H$55,MATCH(AR$4,Calendario!$A$3:$A$55,0),MATCH($I103,Calendario!$D$2:$H$2,0)),""),IF($K103=3,IF(AND((AP103=""),(AQ103="")),INDEX(Calendario!$D$3:$H$55,MATCH(AR$4,Calendario!$A$3:$A$55,0),MATCH($I103,Calendario!$D$2:$H$2,0)),""),IF($K103=4,IF(AND((AO103=""),(AP103=""),(AQ103="")),INDEX(Calendario!$D$3:$H$55,MATCH(AR$4,Calendario!$A$3:$A$55,0),MATCH($I103,Calendario!$D$2:$H$2,0)),""))))))))</f>
        <v/>
      </c>
      <c r="AS103" s="108" t="str">
        <f>IF(ISBLANK($I103),"",IF(OR(EXACT(($I103),PROPER(TEXT(AS102,"dddd"))),(EXACT(($I103),PROPER(TEXT(AS101,"dddd"))))),"",IF(EXACT(($I103),(PROPER(TEXT(AS$3,"dddd")))),"",IF($K103=1,INDEX(Calendario!$D$3:$H$55,MATCH(AS$4,Calendario!$A$3:$A$55,0),MATCH($I103,Calendario!$D$2:$H$2,0)),IF($K103=2,IF(AR103="",INDEX(Calendario!$D$3:$H$55,MATCH(AS$4,Calendario!$A$3:$A$55,0),MATCH($I103,Calendario!$D$2:$H$2,0)),""),IF($K103=3,IF(AND((AQ103=""),(AR103="")),INDEX(Calendario!$D$3:$H$55,MATCH(AS$4,Calendario!$A$3:$A$55,0),MATCH($I103,Calendario!$D$2:$H$2,0)),""),IF($K103=4,IF(AND((AP103=""),(AQ103=""),(AR103="")),INDEX(Calendario!$D$3:$H$55,MATCH(AS$4,Calendario!$A$3:$A$55,0),MATCH($I103,Calendario!$D$2:$H$2,0)),""))))))))</f>
        <v/>
      </c>
      <c r="AT103" s="108">
        <f>IF(ISBLANK($I103),"",IF(OR(EXACT(($I103),PROPER(TEXT(AT102,"dddd"))),(EXACT(($I103),PROPER(TEXT(AT101,"dddd"))))),"",IF(EXACT(($I103),(PROPER(TEXT(AT$3,"dddd")))),"",IF($K103=1,INDEX(Calendario!$D$3:$H$55,MATCH(AT$4,Calendario!$A$3:$A$55,0),MATCH($I103,Calendario!$D$2:$H$2,0)),IF($K103=2,IF(AS103="",INDEX(Calendario!$D$3:$H$55,MATCH(AT$4,Calendario!$A$3:$A$55,0),MATCH($I103,Calendario!$D$2:$H$2,0)),""),IF($K103=3,IF(AND((AR103=""),(AS103="")),INDEX(Calendario!$D$3:$H$55,MATCH(AT$4,Calendario!$A$3:$A$55,0),MATCH($I103,Calendario!$D$2:$H$2,0)),""),IF($K103=4,IF(AND((AQ103=""),(AR103=""),(AS103="")),INDEX(Calendario!$D$3:$H$55,MATCH(AT$4,Calendario!$A$3:$A$55,0),MATCH($I103,Calendario!$D$2:$H$2,0)),""))))))))</f>
        <v>44791</v>
      </c>
      <c r="AU103" s="108" t="str">
        <f>IF(ISBLANK($I103),"",IF(OR(EXACT(($I103),PROPER(TEXT(AU102,"dddd"))),(EXACT(($I103),PROPER(TEXT(AU101,"dddd"))))),"",IF(EXACT(($I103),(PROPER(TEXT(AU$3,"dddd")))),"",IF($K103=1,INDEX(Calendario!$D$3:$H$55,MATCH(AU$4,Calendario!$A$3:$A$55,0),MATCH($I103,Calendario!$D$2:$H$2,0)),IF($K103=2,IF(AT103="",INDEX(Calendario!$D$3:$H$55,MATCH(AU$4,Calendario!$A$3:$A$55,0),MATCH($I103,Calendario!$D$2:$H$2,0)),""),IF($K103=3,IF(AND((AS103=""),(AT103="")),INDEX(Calendario!$D$3:$H$55,MATCH(AU$4,Calendario!$A$3:$A$55,0),MATCH($I103,Calendario!$D$2:$H$2,0)),""),IF($K103=4,IF(AND((AR103=""),(AS103=""),(AT103="")),INDEX(Calendario!$D$3:$H$55,MATCH(AU$4,Calendario!$A$3:$A$55,0),MATCH($I103,Calendario!$D$2:$H$2,0)),""))))))))</f>
        <v/>
      </c>
      <c r="AV103" s="107" t="str">
        <f>IF(ISBLANK($I103),"",IF(OR(EXACT(($I103),PROPER(TEXT(AV102,"dddd"))),(EXACT(($I103),PROPER(TEXT(AV101,"dddd"))))),"",IF(EXACT(($I103),(PROPER(TEXT(AV$3,"dddd")))),"",IF($K103=1,INDEX(Calendario!$D$3:$H$55,MATCH(AV$4,Calendario!$A$3:$A$55,0),MATCH($I103,Calendario!$D$2:$H$2,0)),IF($K103=2,IF(AU103="",INDEX(Calendario!$D$3:$H$55,MATCH(AV$4,Calendario!$A$3:$A$55,0),MATCH($I103,Calendario!$D$2:$H$2,0)),""),IF($K103=3,IF(AND((AT103=""),(AU103="")),INDEX(Calendario!$D$3:$H$55,MATCH(AV$4,Calendario!$A$3:$A$55,0),MATCH($I103,Calendario!$D$2:$H$2,0)),""),IF($K103=4,IF(AND((AS103=""),(AT103=""),(AU103="")),INDEX(Calendario!$D$3:$H$55,MATCH(AV$4,Calendario!$A$3:$A$55,0),MATCH($I103,Calendario!$D$2:$H$2,0)),""))))))))</f>
        <v/>
      </c>
      <c r="AW103" s="107" t="str">
        <f>IF(ISBLANK($I103),"",IF(OR(EXACT(($I103),PROPER(TEXT(AW102,"dddd"))),(EXACT(($I103),PROPER(TEXT(AW101,"dddd"))))),"",IF(EXACT(($I103),(PROPER(TEXT(AW$3,"dddd")))),"",IF($K103=1,INDEX(Calendario!$D$3:$H$55,MATCH(AW$4,Calendario!$A$3:$A$55,0),MATCH($I103,Calendario!$D$2:$H$2,0)),IF($K103=2,IF(AV103="",INDEX(Calendario!$D$3:$H$55,MATCH(AW$4,Calendario!$A$3:$A$55,0),MATCH($I103,Calendario!$D$2:$H$2,0)),""),IF($K103=3,IF(AND((AU103=""),(AV103="")),INDEX(Calendario!$D$3:$H$55,MATCH(AW$4,Calendario!$A$3:$A$55,0),MATCH($I103,Calendario!$D$2:$H$2,0)),""),IF($K103=4,IF(AND((AT103=""),(AU103=""),(AV103="")),INDEX(Calendario!$D$3:$H$55,MATCH(AW$4,Calendario!$A$3:$A$55,0),MATCH($I103,Calendario!$D$2:$H$2,0)),""))))))))</f>
        <v/>
      </c>
      <c r="AX103" s="107">
        <f>IF(ISBLANK($I103),"",IF(OR(EXACT(($I103),PROPER(TEXT(AX102,"dddd"))),(EXACT(($I103),PROPER(TEXT(AX101,"dddd"))))),"",IF(EXACT(($I103),(PROPER(TEXT(AX$3,"dddd")))),"",IF($K103=1,INDEX(Calendario!$D$3:$H$55,MATCH(AX$4,Calendario!$A$3:$A$55,0),MATCH($I103,Calendario!$D$2:$H$2,0)),IF($K103=2,IF(AW103="",INDEX(Calendario!$D$3:$H$55,MATCH(AX$4,Calendario!$A$3:$A$55,0),MATCH($I103,Calendario!$D$2:$H$2,0)),""),IF($K103=3,IF(AND((AV103=""),(AW103="")),INDEX(Calendario!$D$3:$H$55,MATCH(AX$4,Calendario!$A$3:$A$55,0),MATCH($I103,Calendario!$D$2:$H$2,0)),""),IF($K103=4,IF(AND((AU103=""),(AV103=""),(AW103="")),INDEX(Calendario!$D$3:$H$55,MATCH(AX$4,Calendario!$A$3:$A$55,0),MATCH($I103,Calendario!$D$2:$H$2,0)),""))))))))</f>
        <v>44819</v>
      </c>
      <c r="AY103" s="107" t="str">
        <f>IF(ISBLANK($I103),"",IF(OR(EXACT(($I103),PROPER(TEXT(AY102,"dddd"))),(EXACT(($I103),PROPER(TEXT(AY101,"dddd"))))),"",IF(EXACT(($I103),(PROPER(TEXT(AY$3,"dddd")))),"",IF($K103=1,INDEX(Calendario!$D$3:$H$55,MATCH(AY$4,Calendario!$A$3:$A$55,0),MATCH($I103,Calendario!$D$2:$H$2,0)),IF($K103=2,IF(AX103="",INDEX(Calendario!$D$3:$H$55,MATCH(AY$4,Calendario!$A$3:$A$55,0),MATCH($I103,Calendario!$D$2:$H$2,0)),""),IF($K103=3,IF(AND((AW103=""),(AX103="")),INDEX(Calendario!$D$3:$H$55,MATCH(AY$4,Calendario!$A$3:$A$55,0),MATCH($I103,Calendario!$D$2:$H$2,0)),""),IF($K103=4,IF(AND((AV103=""),(AW103=""),(AX103="")),INDEX(Calendario!$D$3:$H$55,MATCH(AY$4,Calendario!$A$3:$A$55,0),MATCH($I103,Calendario!$D$2:$H$2,0)),""))))))))</f>
        <v/>
      </c>
      <c r="AZ103" s="107" t="str">
        <f>IF(ISBLANK($I103),"",IF(OR(EXACT(($I103),PROPER(TEXT(AZ102,"dddd"))),(EXACT(($I103),PROPER(TEXT(AZ101,"dddd"))))),"",IF(EXACT(($I103),(PROPER(TEXT(AZ$3,"dddd")))),"",IF($K103=1,INDEX(Calendario!$D$3:$H$55,MATCH(AZ$4,Calendario!$A$3:$A$55,0),MATCH($I103,Calendario!$D$2:$H$2,0)),IF($K103=2,IF(AY103="",INDEX(Calendario!$D$3:$H$55,MATCH(AZ$4,Calendario!$A$3:$A$55,0),MATCH($I103,Calendario!$D$2:$H$2,0)),""),IF($K103=3,IF(AND((AX103=""),(AY103="")),INDEX(Calendario!$D$3:$H$55,MATCH(AZ$4,Calendario!$A$3:$A$55,0),MATCH($I103,Calendario!$D$2:$H$2,0)),""),IF($K103=4,IF(AND((AW103=""),(AX103=""),(AY103="")),INDEX(Calendario!$D$3:$H$55,MATCH(AZ$4,Calendario!$A$3:$A$55,0),MATCH($I103,Calendario!$D$2:$H$2,0)),""))))))))</f>
        <v/>
      </c>
      <c r="BA103" s="108" t="str">
        <f>IF(ISBLANK($I103),"",IF(OR(EXACT(($I103),PROPER(TEXT(BA102,"dddd"))),(EXACT(($I103),PROPER(TEXT(BA101,"dddd"))))),"",IF(EXACT(($I103),(PROPER(TEXT(BA$3,"dddd")))),"",IF($K103=1,INDEX(Calendario!$D$3:$H$55,MATCH(BA$4,Calendario!$A$3:$A$55,0),MATCH($I103,Calendario!$D$2:$H$2,0)),IF($K103=2,IF(AZ103="",INDEX(Calendario!$D$3:$H$55,MATCH(BA$4,Calendario!$A$3:$A$55,0),MATCH($I103,Calendario!$D$2:$H$2,0)),""),IF($K103=3,IF(AND((AY103=""),(AZ103="")),INDEX(Calendario!$D$3:$H$55,MATCH(BA$4,Calendario!$A$3:$A$55,0),MATCH($I103,Calendario!$D$2:$H$2,0)),""),IF($K103=4,IF(AND((AX103=""),(AY103=""),(AZ103="")),INDEX(Calendario!$D$3:$H$55,MATCH(BA$4,Calendario!$A$3:$A$55,0),MATCH($I103,Calendario!$D$2:$H$2,0)),""))))))))</f>
        <v/>
      </c>
      <c r="BB103" s="108">
        <f>IF(ISBLANK($I103),"",IF(OR(EXACT(($I103),PROPER(TEXT(BB102,"dddd"))),(EXACT(($I103),PROPER(TEXT(BB101,"dddd"))))),"",IF(EXACT(($I103),(PROPER(TEXT(BB$3,"dddd")))),"",IF($K103=1,INDEX(Calendario!$D$3:$H$55,MATCH(BB$4,Calendario!$A$3:$A$55,0),MATCH($I103,Calendario!$D$2:$H$2,0)),IF($K103=2,IF(BA103="",INDEX(Calendario!$D$3:$H$55,MATCH(BB$4,Calendario!$A$3:$A$55,0),MATCH($I103,Calendario!$D$2:$H$2,0)),""),IF($K103=3,IF(AND((AZ103=""),(BA103="")),INDEX(Calendario!$D$3:$H$55,MATCH(BB$4,Calendario!$A$3:$A$55,0),MATCH($I103,Calendario!$D$2:$H$2,0)),""),IF($K103=4,IF(AND((AY103=""),(AZ103=""),(BA103="")),INDEX(Calendario!$D$3:$H$55,MATCH(BB$4,Calendario!$A$3:$A$55,0),MATCH($I103,Calendario!$D$2:$H$2,0)),""))))))))</f>
        <v>44847</v>
      </c>
      <c r="BC103" s="108" t="str">
        <f>IF(ISBLANK($I103),"",IF(OR(EXACT(($I103),PROPER(TEXT(BC102,"dddd"))),(EXACT(($I103),PROPER(TEXT(BC101,"dddd"))))),"",IF(EXACT(($I103),(PROPER(TEXT(BC$3,"dddd")))),"",IF($K103=1,INDEX(Calendario!$D$3:$H$55,MATCH(BC$4,Calendario!$A$3:$A$55,0),MATCH($I103,Calendario!$D$2:$H$2,0)),IF($K103=2,IF(BB103="",INDEX(Calendario!$D$3:$H$55,MATCH(BC$4,Calendario!$A$3:$A$55,0),MATCH($I103,Calendario!$D$2:$H$2,0)),""),IF($K103=3,IF(AND((BA103=""),(BB103="")),INDEX(Calendario!$D$3:$H$55,MATCH(BC$4,Calendario!$A$3:$A$55,0),MATCH($I103,Calendario!$D$2:$H$2,0)),""),IF($K103=4,IF(AND((AZ103=""),(BA103=""),(BB103="")),INDEX(Calendario!$D$3:$H$55,MATCH(BC$4,Calendario!$A$3:$A$55,0),MATCH($I103,Calendario!$D$2:$H$2,0)),""))))))))</f>
        <v/>
      </c>
      <c r="BD103" s="108" t="str">
        <f>IF(ISBLANK($I103),"",IF(OR(EXACT(($I103),PROPER(TEXT(BD102,"dddd"))),(EXACT(($I103),PROPER(TEXT(BD101,"dddd"))))),"",IF(EXACT(($I103),(PROPER(TEXT(BD$3,"dddd")))),"",IF($K103=1,INDEX(Calendario!$D$3:$H$55,MATCH(BD$4,Calendario!$A$3:$A$55,0),MATCH($I103,Calendario!$D$2:$H$2,0)),IF($K103=2,IF(BC103="",INDEX(Calendario!$D$3:$H$55,MATCH(BD$4,Calendario!$A$3:$A$55,0),MATCH($I103,Calendario!$D$2:$H$2,0)),""),IF($K103=3,IF(AND((BB103=""),(BC103="")),INDEX(Calendario!$D$3:$H$55,MATCH(BD$4,Calendario!$A$3:$A$55,0),MATCH($I103,Calendario!$D$2:$H$2,0)),""),IF($K103=4,IF(AND((BA103=""),(BB103=""),(BC103="")),INDEX(Calendario!$D$3:$H$55,MATCH(BD$4,Calendario!$A$3:$A$55,0),MATCH($I103,Calendario!$D$2:$H$2,0)),""))))))))</f>
        <v/>
      </c>
      <c r="BE103" s="107" t="str">
        <f>IF(ISBLANK($I103),"",IF(OR(EXACT(($I103),PROPER(TEXT(BE102,"dddd"))),(EXACT(($I103),PROPER(TEXT(BE101,"dddd"))))),"",IF(EXACT(($I103),(PROPER(TEXT(BE$3,"dddd")))),"",IF($K103=1,INDEX(Calendario!$D$3:$H$55,MATCH(BE$4,Calendario!$A$3:$A$55,0),MATCH($I103,Calendario!$D$2:$H$2,0)),IF($K103=2,IF(BD103="",INDEX(Calendario!$D$3:$H$55,MATCH(BE$4,Calendario!$A$3:$A$55,0),MATCH($I103,Calendario!$D$2:$H$2,0)),""),IF($K103=3,IF(AND((BC103=""),(BD103="")),INDEX(Calendario!$D$3:$H$55,MATCH(BE$4,Calendario!$A$3:$A$55,0),MATCH($I103,Calendario!$D$2:$H$2,0)),""),IF($K103=4,IF(AND((BB103=""),(BC103=""),(BD103="")),INDEX(Calendario!$D$3:$H$55,MATCH(BE$4,Calendario!$A$3:$A$55,0),MATCH($I103,Calendario!$D$2:$H$2,0)),""))))))))</f>
        <v/>
      </c>
      <c r="BF103" s="107">
        <f>IF(ISBLANK($I103),"",IF(OR(EXACT(($I103),PROPER(TEXT(BF102,"dddd"))),(EXACT(($I103),PROPER(TEXT(BF101,"dddd"))))),"",IF(EXACT(($I103),(PROPER(TEXT(BF$3,"dddd")))),"",IF($K103=1,INDEX(Calendario!$D$3:$H$55,MATCH(BF$4,Calendario!$A$3:$A$55,0),MATCH($I103,Calendario!$D$2:$H$2,0)),IF($K103=2,IF(BE103="",INDEX(Calendario!$D$3:$H$55,MATCH(BF$4,Calendario!$A$3:$A$55,0),MATCH($I103,Calendario!$D$2:$H$2,0)),""),IF($K103=3,IF(AND((BD103=""),(BE103="")),INDEX(Calendario!$D$3:$H$55,MATCH(BF$4,Calendario!$A$3:$A$55,0),MATCH($I103,Calendario!$D$2:$H$2,0)),""),IF($K103=4,IF(AND((BC103=""),(BD103=""),(BE103="")),INDEX(Calendario!$D$3:$H$55,MATCH(BF$4,Calendario!$A$3:$A$55,0),MATCH($I103,Calendario!$D$2:$H$2,0)),""))))))))</f>
        <v>44875</v>
      </c>
      <c r="BG103" s="107" t="str">
        <f>IF(ISBLANK($I103),"",IF(OR(EXACT(($I103),PROPER(TEXT(BG102,"dddd"))),(EXACT(($I103),PROPER(TEXT(BG101,"dddd"))))),"",IF(EXACT(($I103),(PROPER(TEXT(BG$3,"dddd")))),"",IF($K103=1,INDEX(Calendario!$D$3:$H$55,MATCH(BG$4,Calendario!$A$3:$A$55,0),MATCH($I103,Calendario!$D$2:$H$2,0)),IF($K103=2,IF(BF103="",INDEX(Calendario!$D$3:$H$55,MATCH(BG$4,Calendario!$A$3:$A$55,0),MATCH($I103,Calendario!$D$2:$H$2,0)),""),IF($K103=3,IF(AND((BE103=""),(BF103="")),INDEX(Calendario!$D$3:$H$55,MATCH(BG$4,Calendario!$A$3:$A$55,0),MATCH($I103,Calendario!$D$2:$H$2,0)),""),IF($K103=4,IF(AND((BD103=""),(BE103=""),(BF103="")),INDEX(Calendario!$D$3:$H$55,MATCH(BG$4,Calendario!$A$3:$A$55,0),MATCH($I103,Calendario!$D$2:$H$2,0)),""))))))))</f>
        <v/>
      </c>
      <c r="BH103" s="107" t="str">
        <f>IF(ISBLANK($I103),"",IF(OR(EXACT(($I103),PROPER(TEXT(BH102,"dddd"))),(EXACT(($I103),PROPER(TEXT(BH101,"dddd"))))),"",IF(EXACT(($I103),(PROPER(TEXT(BH$3,"dddd")))),"",IF($K103=1,INDEX(Calendario!$D$3:$H$55,MATCH(BH$4,Calendario!$A$3:$A$55,0),MATCH($I103,Calendario!$D$2:$H$2,0)),IF($K103=2,IF(BG103="",INDEX(Calendario!$D$3:$H$55,MATCH(BH$4,Calendario!$A$3:$A$55,0),MATCH($I103,Calendario!$D$2:$H$2,0)),""),IF($K103=3,IF(AND((BF103=""),(BG103="")),INDEX(Calendario!$D$3:$H$55,MATCH(BH$4,Calendario!$A$3:$A$55,0),MATCH($I103,Calendario!$D$2:$H$2,0)),""),IF($K103=4,IF(AND((BE103=""),(BF103=""),(BG103="")),INDEX(Calendario!$D$3:$H$55,MATCH(BH$4,Calendario!$A$3:$A$55,0),MATCH($I103,Calendario!$D$2:$H$2,0)),""))))))))</f>
        <v/>
      </c>
      <c r="BI103" s="108" t="str">
        <f>IF(ISBLANK($I103),"",IF(OR(EXACT(($I103),PROPER(TEXT(BI102,"dddd"))),(EXACT(($I103),PROPER(TEXT(BI101,"dddd"))))),"",IF(EXACT(($I103),(PROPER(TEXT(BI$3,"dddd")))),"",IF($K103=1,INDEX(Calendario!$D$3:$H$55,MATCH(BI$4,Calendario!$A$3:$A$55,0),MATCH($I103,Calendario!$D$2:$H$2,0)),IF($K103=2,IF(BH103="",INDEX(Calendario!$D$3:$H$55,MATCH(BI$4,Calendario!$A$3:$A$55,0),MATCH($I103,Calendario!$D$2:$H$2,0)),""),IF($K103=3,IF(AND((BG103=""),(BH103="")),INDEX(Calendario!$D$3:$H$55,MATCH(BI$4,Calendario!$A$3:$A$55,0),MATCH($I103,Calendario!$D$2:$H$2,0)),""),IF($K103=4,IF(AND((BF103=""),(BG103=""),(BH103="")),INDEX(Calendario!$D$3:$H$55,MATCH(BI$4,Calendario!$A$3:$A$55,0),MATCH($I103,Calendario!$D$2:$H$2,0)),""))))))))</f>
        <v/>
      </c>
      <c r="BJ103" s="108" t="str">
        <f>IF(ISBLANK($I103),"",IF(OR(EXACT(($I103),PROPER(TEXT(BJ102,"dddd"))),(EXACT(($I103),PROPER(TEXT(BJ101,"dddd"))))),"",IF(EXACT(($I103),(PROPER(TEXT(BJ$3,"dddd")))),"",IF($K103=1,INDEX(Calendario!$D$3:$H$55,MATCH(BJ$4,Calendario!$A$3:$A$55,0),MATCH($I103,Calendario!$D$2:$H$2,0)),IF($K103=2,IF(BI103="",INDEX(Calendario!$D$3:$H$55,MATCH(BJ$4,Calendario!$A$3:$A$55,0),MATCH($I103,Calendario!$D$2:$H$2,0)),""),IF($K103=3,IF(AND((BH103=""),(BI103="")),INDEX(Calendario!$D$3:$H$55,MATCH(BJ$4,Calendario!$A$3:$A$55,0),MATCH($I103,Calendario!$D$2:$H$2,0)),""),IF($K103=4,IF(AND((BG103=""),(BH103=""),(BI103="")),INDEX(Calendario!$D$3:$H$55,MATCH(BJ$4,Calendario!$A$3:$A$55,0),MATCH($I103,Calendario!$D$2:$H$2,0)),""))))))))</f>
        <v/>
      </c>
      <c r="BK103" s="108">
        <f>IF(ISBLANK($I103),"",IF(OR(EXACT(($I103),PROPER(TEXT(BK102,"dddd"))),(EXACT(($I103),PROPER(TEXT(BK101,"dddd"))))),"",IF(EXACT(($I103),(PROPER(TEXT(BK$3,"dddd")))),"",IF($K103=1,INDEX(Calendario!$D$3:$H$55,MATCH(BK$4,Calendario!$A$3:$A$55,0),MATCH($I103,Calendario!$D$2:$H$2,0)),IF($K103=2,IF(BJ103="",INDEX(Calendario!$D$3:$H$55,MATCH(BK$4,Calendario!$A$3:$A$55,0),MATCH($I103,Calendario!$D$2:$H$2,0)),""),IF($K103=3,IF(AND((BI103=""),(BJ103="")),INDEX(Calendario!$D$3:$H$55,MATCH(BK$4,Calendario!$A$3:$A$55,0),MATCH($I103,Calendario!$D$2:$H$2,0)),""),IF($K103=4,IF(AND((BH103=""),(BI103=""),(BJ103="")),INDEX(Calendario!$D$3:$H$55,MATCH(BK$4,Calendario!$A$3:$A$55,0),MATCH($I103,Calendario!$D$2:$H$2,0)),""))))))))</f>
        <v>44910</v>
      </c>
      <c r="BL103" s="108" t="str">
        <f>IF(ISBLANK($I103),"",IF(OR(EXACT(($I103),PROPER(TEXT(BL102,"dddd"))),(EXACT(($I103),PROPER(TEXT(BL101,"dddd"))))),"",IF(EXACT(($I103),(PROPER(TEXT(BL$3,"dddd")))),"",IF($K103=1,INDEX(Calendario!$D$3:$H$55,MATCH(BL$4,Calendario!$A$3:$A$55,0),MATCH($I103,Calendario!$D$2:$H$2,0)),IF($K103=2,IF(BK103="",INDEX(Calendario!$D$3:$H$55,MATCH(BL$4,Calendario!$A$3:$A$55,0),MATCH($I103,Calendario!$D$2:$H$2,0)),""),IF($K103=3,IF(AND((BJ103=""),(BK103="")),INDEX(Calendario!$D$3:$H$55,MATCH(BL$4,Calendario!$A$3:$A$55,0),MATCH($I103,Calendario!$D$2:$H$2,0)),""),IF($K103=4,IF(AND((BI103=""),(BJ103=""),(BK103="")),INDEX(Calendario!$D$3:$H$55,MATCH(BL$4,Calendario!$A$3:$A$55,0),MATCH($I103,Calendario!$D$2:$H$2,0)),""))))))))</f>
        <v/>
      </c>
      <c r="BM103" s="108" t="str">
        <f>IF(ISBLANK($I103),"",IF(OR(EXACT(($I103),PROPER(TEXT(BM102,"dddd"))),(EXACT(($I103),PROPER(TEXT(BM101,"dddd"))))),"",IF(EXACT(($I103),(PROPER(TEXT(BM$3,"dddd")))),"",IF($K103=1,INDEX(Calendario!$D$3:$H$55,MATCH(BM$4,Calendario!$A$3:$A$55,0),MATCH($I103,Calendario!$D$2:$H$2,0)),IF($K103=2,IF(BL103="",INDEX(Calendario!$D$3:$H$55,MATCH(BM$4,Calendario!$A$3:$A$55,0),MATCH($I103,Calendario!$D$2:$H$2,0)),""),IF($K103=3,IF(AND((BK103=""),(BL103="")),INDEX(Calendario!$D$3:$H$55,MATCH(BM$4,Calendario!$A$3:$A$55,0),MATCH($I103,Calendario!$D$2:$H$2,0)),""),IF($K103=4,IF(AND((BJ103=""),(BK103=""),(BL103="")),INDEX(Calendario!$D$3:$H$55,MATCH(BM$4,Calendario!$A$3:$A$55,0),MATCH($I103,Calendario!$D$2:$H$2,0)),""))))))))</f>
        <v/>
      </c>
      <c r="BO103" s="88" t="s">
        <v>751</v>
      </c>
    </row>
    <row r="104" spans="1:67" s="88" customFormat="1" ht="26.25" customHeight="1" x14ac:dyDescent="0.25">
      <c r="A104" s="178" t="str">
        <f t="shared" si="7"/>
        <v/>
      </c>
      <c r="B104" s="176" t="s">
        <v>1282</v>
      </c>
      <c r="C104" s="176" t="s">
        <v>1591</v>
      </c>
      <c r="D104" s="177" t="str">
        <f>IF(ISNA(VLOOKUP(C104,TSeccBS!$D:$H,5,FALSE)),"",VLOOKUP(C104,TSeccBS!$D:$H,5,FALSE))</f>
        <v>FLORENCIA</v>
      </c>
      <c r="E104" s="176" t="s">
        <v>751</v>
      </c>
      <c r="F104" s="176" t="s">
        <v>1214</v>
      </c>
      <c r="G104" s="177" t="str">
        <f>IF(ISNA(VLOOKUP(F104,Tmunic!$C$2:$D$1160,2,FALSE)),"",VLOOKUP(F104,Tmunic!$C$2:$D$1160,2,FALSE))</f>
        <v/>
      </c>
      <c r="H104" s="184" t="str">
        <f>IF(ISNA(VLOOKUP(G104,TDirReg!$F$1:$H$184,3,0)),"",VLOOKUP(G104,TDirReg!$F$1:$H$184,3,0))</f>
        <v/>
      </c>
      <c r="I104" s="196" t="s">
        <v>129</v>
      </c>
      <c r="J104" s="195" t="s">
        <v>1735</v>
      </c>
      <c r="K104" s="197">
        <v>1</v>
      </c>
      <c r="L104" s="202" t="str">
        <f t="shared" si="8"/>
        <v/>
      </c>
      <c r="M104" s="107" t="str">
        <f>IF(ISBLANK($I104),"",IF(EXACT(($I104),(PROPER(TEXT(M$3,"dddd")))),"",IF(EXACT(M$4,$J104),IF($K104=1,INDEX(Calendario!$D$3:$H$55,MATCH(M$4,Calendario!$A$3:$A$55,0),MATCH($I104,Calendario!$D$2:$H$2,0)),INDEX(Calendario!$D$3:$H$55,MATCH($J104,Calendario!$A$3:$A$55,0),MATCH($I104,Calendario!$D$2:$H$2,0))),"")))</f>
        <v/>
      </c>
      <c r="N104" s="107">
        <f>IF(ISBLANK($I104),"",IF(OR(EXACT(($I104),PROPER(TEXT(N102,"dddd"))),(EXACT(($I104),PROPER(TEXT(N103,"dddd"))))),"",IF(EXACT(($I104),(PROPER(TEXT(N$3,"dddd")))),"",IF(EXACT(N$4,$J104),IF(M104="",IF(OR(($K104=4),($K104=3),($K104=2),($K104=1)),INDEX(Calendario!$D$3:$H$55,MATCH(N$4,Calendario!$A$3:$A$55,0),MATCH($I104,Calendario!$D$2:$H$2,0)),"")),IF($K104=1,IF(AND(M104="",EXACT((N$4),(CONCATENATE(Calendario!$A$1," ",(MID($J104,8,2))+1)))),INDEX(Calendario!$D$3:$H$55,MATCH(N$4,Calendario!$A$3:$A$55,0),MATCH($I104,Calendario!$D$2:$H$2,0)),IF(M104="","",INDEX(Calendario!$D$3:$H$55,MATCH(N$4,Calendario!$A$3:$A$55,0),MATCH($I104,Calendario!$D$2:$H$2,0)))),IF($K104=2,IF(M104="",IF(EXACT($K104,N$4),INDEX(Calendario!$D$3:$H$55,MATCH(N$4,Calendario!$A$3:$A$55,0),MATCH($I104,Calendario!$D$2:$H$2,0)),""),""),IF($K104=3,IF((M104=""),IF(EXACT($K104,N$4),INDEX(Calendario!$D$3:$H$55,MATCH(N$4,Calendario!$A$3:$A$55,0),MATCH($I104,Calendario!$D$2:$H$2,0)),""),""),IF($K104=4,IF((M104=""),IF(EXACT($K104,N$4),INDEX(Calendario!$D$3:$H$55,MATCH(N$4,Calendario!$A$3:$A$55,0),MATCH($I104,Calendario!$D$2:$H$2,0)),""),""),1))))))))</f>
        <v>44568</v>
      </c>
      <c r="O104" s="107">
        <f>IF(ISBLANK($I104),"",IF(EXACT(($I104),(PROPER(TEXT(O$3,"dddd")))),"",IF(OR(EXACT(($I104),PROPER(TEXT(O102,"dddd"))),(EXACT(($I104),PROPER(TEXT(O103,"dddd"))))),"",IF(EXACT(O$4,$J104),IF(N104="",IF(OR(($K104=4),($K104=3),($K104=2),($K104=1)),INDEX(Calendario!$D$3:$H$55,MATCH(O$4,Calendario!$A$3:$A$55,0),MATCH($I104,Calendario!$D$2:$H$2,0)),"")),IF($K104=1,IF(AND(M104="",EXACT((O$4),(CONCATENATE(Calendario!$A$1," ",(MID($J104,8,2))+1)))),INDEX(Calendario!$D$3:$H$55,MATCH(O$4,Calendario!$A$3:$A$55,0),MATCH($I104,Calendario!$D$2:$H$2,0)),IF(N104="",IF(EXACT(($I104),(PROPER(TEXT(N$3,"dddd")))),INDEX(Calendario!$D$3:$H$55,MATCH(O$4,Calendario!$A$3:$A$55,0),MATCH($I104,Calendario!$D$2:$H$2,0)),""),INDEX(Calendario!$D$3:$H$55,MATCH(O$4,Calendario!$A$3:$A$55,0),MATCH($I104,Calendario!$D$2:$H$2,0)))),IF(EXACT($M$4,"Semana 1"),IF($K104=2,IF(N104="",IF(OR(($J104="Semana 1"),($J104="Semana 2"),($J104="Semana 3")),INDEX(Calendario!$D$3:$H$55,MATCH(O$4,Calendario!$A$3:$A$55,0),MATCH($I104,Calendario!$D$2:$H$2,0)),""),""),IF($K104=3,IF(AND((M104=""),(N104="")),IF(OR(($J104="Semana 1"),($J104="Semana 2"),($J104="Semana 3")),INDEX(Calendario!$D$3:$H$55,MATCH(O$4,Calendario!$A$3:$A$55,0),MATCH($I104,Calendario!$D$2:$H$2,0)),""),""),IF($K104=4,IF(AND((M104=""),(N104="")),IF(OR(($J104="Semana 1"),($J104="Semana 2"),($J104="Semana 3")),INDEX(Calendario!$D$3:$H$55,MATCH(O$4,Calendario!$A$3:$A$55,0),MATCH($I104,Calendario!$D$2:$H$2,0)),""),"")))),IF($K104=2,IF(N104="",IF(OR(($J104="Semana 1"),($J104="Semana 2")),INDEX(Calendario!$D$3:$H$55,MATCH(O$4,Calendario!$A$3:$A$55,0),MATCH($I104,Calendario!$D$2:$H$2,0)),""),""),IF($K104=3,IF(AND((M104=""),(N104="")),IF(OR(($J104="Semana 1"),($J104="Semana 2")),INDEX(Calendario!$D$3:$H$55,MATCH(O$4,Calendario!$A$3:$A$55,0),MATCH($I104,Calendario!$D$2:$H$2,0)),""),""),IF($K104=4,IF(AND((M104=""),(N104="")),IF(OR(($J104="Semana 1"),($J104="Semana 2")),INDEX(Calendario!$D$3:$H$55,MATCH(O$4,Calendario!$A$3:$A$55,0),MATCH($I104,Calendario!$D$2:$H$2,0)),""),""))))))))))</f>
        <v>44575</v>
      </c>
      <c r="P104" s="107">
        <f>IF(ISBLANK($I104),"",IF(EXACT(($I104),(PROPER(TEXT(P$3,"dddd")))),"",IF(OR(EXACT(($I104),PROPER(TEXT(P102,"dddd"))),(EXACT(($I104),PROPER(TEXT(P103,"dddd"))))),"",IF(EXACT(P$4,$J104),IF(O104="",IF(OR(($K104=4),($K104=3),($K104=2),($K104=1)),INDEX(Calendario!$D$3:$H$55,MATCH(P$4,Calendario!$A$3:$A$55,0),MATCH($I104,Calendario!$D$2:$H$2,0)),"")),IF($K104=1,IF(AND(M104="",EXACT((P$4),(CONCATENATE(Calendario!$A$1," ",(MID($J104,8,2))+1)))),INDEX(Calendario!$D$3:$H$55,MATCH(P$4,Calendario!$A$3:$A$55,0),MATCH($I104,Calendario!$D$2:$H$2,0)),IF(O104="",IF(EXACT(($I104),(PROPER(TEXT(O$3,"dddd")))),INDEX(Calendario!$D$3:$H$55,MATCH(P$4,Calendario!$A$3:$A$55,0),MATCH($I104,Calendario!$D$2:$H$2,0)),""),INDEX(Calendario!$D$3:$H$55,MATCH(P$4,Calendario!$A$3:$A$55,0),MATCH($I104,Calendario!$D$2:$H$2,0)))),IF(EXACT($M$4,"Semana 1"),IF($K104=2,IF(O104="",IF(OR(($J104="Semana 1"),($J104="Semana 2"),($J104="Semana 3"),($J104="Semana 4")),INDEX(Calendario!$D$3:$H$55,MATCH(P$4,Calendario!$A$3:$A$55,0),MATCH($I104,Calendario!$D$2:$H$2,0)),""),""),IF($K104=3,IF(AND((N104=""),(O104="")),IF(OR(($J104="Semana 1"),($J104="Semana 2"),($J104="Semana 3"),($J104="Semana 4")),INDEX(Calendario!$D$3:$H$55,MATCH(P$4,Calendario!$A$3:$A$55,0),MATCH($I104,Calendario!$D$2:$H$2,0)),""),""),IF($K104=4,IF(AND((M104=""),(N104=""),(O104="")),IF(OR(($J104="Semana 1"),($J104="Semana 2"),($J104="Semana 3"),($J104="Semana 4")),INDEX(Calendario!$D$3:$H$55,MATCH(P$4,Calendario!$A$3:$A$55,0),MATCH($I104,Calendario!$D$2:$H$2,0)),""),"")))),IF($K104=2,IF(O104="",IF(OR(($J104="Semana 1"),($J104="Semana 2"),($J104="Semana 3")),INDEX(Calendario!$D$3:$H$55,MATCH(P$4,Calendario!$A$3:$A$55,0),MATCH($I104,Calendario!$D$2:$H$2,0)),""),""),IF($K104=3,IF(AND((N104=""),(O104="")),IF(OR(($J104="Semana 1"),($J104="Semana 2"),($J104="Semana 3")),INDEX(Calendario!$D$3:$H$55,MATCH(P$4,Calendario!$A$3:$A$55,0),MATCH($I104,Calendario!$D$2:$H$2,0)),""),""),IF($K104=4,IF(AND((M104=""),(N104=""),(O104="")),IF(OR(($J104="Semana 1"),($J104="Semana 2"),($J104="Semana 3")),INDEX(Calendario!$D$3:$H$55,MATCH(P$4,Calendario!$A$3:$A$55,0),MATCH($I104,Calendario!$D$2:$H$2,0)),""),""))))))))))</f>
        <v>44582</v>
      </c>
      <c r="Q104" s="107">
        <f>IF(ISBLANK($I104),"",IF(EXACT(($I104),(PROPER(TEXT(Q$3,"dddd")))),"",IF(OR(EXACT(($I104),PROPER(TEXT(Q102,"dddd"))),(EXACT(($I104),PROPER(TEXT(Q103,"dddd"))))),"",IF(EXACT(Q$4,$J104),IF(P104="",IF(OR(($K104=4),($K104=3),($K104=2),($K104=1)),INDEX(Calendario!$D$3:$H$55,MATCH(Q$4,Calendario!$A$3:$A$55,0),MATCH($I104,Calendario!$D$2:$H$2,0)),"")),IF($K104=1,IF(AND(M104="",EXACT((Q$4),(CONCATENATE(Calendario!$A$1," ",(MID($J104,8,2))+1)))),INDEX(Calendario!$D$3:$H$55,MATCH(Q$4,Calendario!$A$3:$A$55,0),MATCH($I104,Calendario!$D$2:$H$2,0)),IF(P104="","",INDEX(Calendario!$D$3:$H$55,MATCH(Q$4,Calendario!$A$3:$A$55,0),MATCH($I104,Calendario!$D$2:$H$2,0)))),IF(EXACT($M$4,"Semana 1"),IF($K104=2,IF(P104="",IF(OR(($J104="Semana 1"),($J104="Semana 2"),($J104="Semana 3"),($J104="Semana 4"),($J104="Semana 5")),INDEX(Calendario!$D$3:$H$55,MATCH(Q$4,Calendario!$A$3:$A$55,0),MATCH($I104,Calendario!$D$2:$H$2,0)),""),""),IF($K104=3,IF(AND((O104=""),(P104="")),IF(OR(($J104="Semana 1"),($J104="Semana 2"),($J104="Semana 3"),($J104="Semana 4"),($J104="Semana 5")),INDEX(Calendario!$D$3:$H$55,MATCH(Q$4,Calendario!$A$3:$A$55,0),MATCH($I104,Calendario!$D$2:$H$2,0)),""),""),IF($K104=4,IF(AND((N104=""),(O104=""),(P104="")),IF(OR(($J104="Semana 1"),($J104="Semana 2"),($J104="Semana 3"),($J104="Semana 4"),($J104="Semana 5")),INDEX(Calendario!$D$3:$H$55,MATCH(Q$4,Calendario!$A$3:$A$55,0),MATCH($I104,Calendario!$D$2:$H$2,0)),""),"")))),IF($K104=2,IF(P104="",IF(OR(($J104="Semana 1"),($J104="Semana 2"),($J104="Semana 3"),($J104="Semana 4")),INDEX(Calendario!$D$3:$H$55,MATCH(Q$4,Calendario!$A$3:$A$55,0),MATCH($I104,Calendario!$D$2:$H$2,0)),""),""),IF($K104=3,IF(AND((O104=""),(P104="")),IF(OR(($J104="Semana 1"),($J104="Semana 2"),($J104="Semana 3"),($J104="Semana 4")),INDEX(Calendario!$D$3:$H$55,MATCH(Q$4,Calendario!$A$3:$A$55,0),MATCH($I104,Calendario!$D$2:$H$2,0)),""),""),IF($K104=4,IF(AND((N104=""),(O104=""),(P104="")),IF(OR(($J104="Semana 1"),($J104="Semana 2"),($J104="Semana 3"),($J104="Semana 4")),INDEX(Calendario!$D$3:$H$55,MATCH(Q$4,Calendario!$A$3:$A$55,0),MATCH($I104,Calendario!$D$2:$H$2,0)),""),""))))))))))</f>
        <v>44589</v>
      </c>
      <c r="R104" s="108">
        <f>IF(ISBLANK($I104),"",IF(EXACT(($I104),(PROPER(TEXT(R$3,"dddd")))),"",IF(OR(EXACT(($I104),PROPER(TEXT(R102,"dddd"))),(EXACT(($I104),PROPER(TEXT(R103,"dddd"))))),"",IF(EXACT(R$4,$J104),IF(Q104="",IF(OR(($K104=4),($K104=3),($K104=2),($K104=1)),INDEX(Calendario!$D$3:$H$55,MATCH(R$4,Calendario!$A$3:$A$55,0),MATCH($I104,Calendario!$D$2:$H$2,0)),"")),IF($K104=1,IF(AND(N104="",EXACT((R$4),(CONCATENATE(Calendario!$A$1," ",(MID($J104,8,2))+1)))),INDEX(Calendario!$D$3:$H$55,MATCH(R$4,Calendario!$A$3:$A$55,0),MATCH($I104,Calendario!$D$2:$H$2,0)),IF(Q104="","",INDEX(Calendario!$D$3:$H$55,MATCH(R$4,Calendario!$A$3:$A$55,0),MATCH($I104,Calendario!$D$2:$H$2,0)))),IF(EXACT($M$4,"Semana 1"),IF($K104=2,IF(Q104="",IF(OR(($J104="Semana 1"),($J104="Semana 2"),($J104="Semana 3"),($J104="Semana 4"),($J104="Semana 5"),($J104="Semana 6")),INDEX(Calendario!$D$3:$H$55,MATCH(R$4,Calendario!$A$3:$A$55,0),MATCH($I104,Calendario!$D$2:$H$2,0)),""),""),IF($K104=3,IF(AND((P104=""),(Q104="")),IF(OR(($J104="Semana 1"),($J104="Semana 2"),($J104="Semana 3"),($J104="Semana 4"),($J104="Semana 5"),($J104="Semana 6")),INDEX(Calendario!$D$3:$H$55,MATCH(R$4,Calendario!$A$3:$A$55,0),MATCH($I104,Calendario!$D$2:$H$2,0)),""),""),IF($K104=4,IF(AND((O104=""),(P104=""),(Q104="")),IF(OR(($J104="Semana 1"),($J104="Semana 2"),($J104="Semana 3"),($J104="Semana 4"),($J104="Semana 5"),($J104="Semana 6")),INDEX(Calendario!$D$3:$H$55,MATCH(R$4,Calendario!$A$3:$A$55,0),MATCH($I104,Calendario!$D$2:$H$2,0)),""),"")))),IF($K104=2,IF(Q104="",IF(OR(($J104="Semana 1"),($J104="Semana 2"),($J104="Semana 3"),($J104="Semana 4"),($J104="Semana 5")),INDEX(Calendario!$D$3:$H$55,MATCH(R$4,Calendario!$A$3:$A$55,0),MATCH($I104,Calendario!$D$2:$H$2,0)),""),""),IF($K104=3,IF(AND((P104=""),(Q104="")),IF(OR(($J104="Semana 1"),($J104="Semana 2"),($J104="Semana 3"),($J104="Semana 4"),($J104="Semana 5")),INDEX(Calendario!$D$3:$H$55,MATCH(R$4,Calendario!$A$3:$A$55,0),MATCH($I104,Calendario!$D$2:$H$2,0)),""),""),IF($K104=4,IF(AND((O104=""),(P104=""),(Q104="")),IF(OR(($J104="Semana 1"),($J104="Semana 2"),($J104="Semana 3"),($J104="Semana 4"),($J104="Semana 5")),INDEX(Calendario!$D$3:$H$55,MATCH(R$4,Calendario!$A$3:$A$55,0),MATCH($I104,Calendario!$D$2:$H$2,0)),""),""))))))))))</f>
        <v>44596</v>
      </c>
      <c r="S104" s="108">
        <f>IF(ISBLANK($I104),"",IF(EXACT(($I104),(PROPER(TEXT(S$3,"dddd")))),"",IF(OR(EXACT(($I104),PROPER(TEXT(S102,"dddd"))),(EXACT(($I104),PROPER(TEXT(S103,"dddd"))))),"",IF(EXACT(S$4,$J104),IF(R104="",IF(OR(($K104=4),($K104=3),($K104=2),($K104=1)),INDEX(Calendario!$D$3:$H$55,MATCH(S$4,Calendario!$A$3:$A$55,0),MATCH($I104,Calendario!$D$2:$H$2,0)),"")),IF($K104=1,IF(AND(O104="",EXACT((S$4),(CONCATENATE(Calendario!$A$1," ",(MID($J104,8,2))+1)))),INDEX(Calendario!$D$3:$H$55,MATCH(S$4,Calendario!$A$3:$A$55,0),MATCH($I104,Calendario!$D$2:$H$2,0)),IF(R104="",IF(EXACT(($I104),(PROPER(TEXT(R$3,"dddd")))),INDEX(Calendario!$D$3:$H$55,MATCH(S$4,Calendario!$A$3:$A$55,0),MATCH($I104,Calendario!$D$2:$H$2,0)),""),INDEX(Calendario!$D$3:$H$55,MATCH(S$4,Calendario!$A$3:$A$55,0),MATCH($I104,Calendario!$D$2:$H$2,0)))),IF(EXACT($M$4,"Semana 1"),IF($K104=2,IF(R104="",IF(OR(($J104="Semana 1"),($J104="Semana 2"),($J104="Semana 3"),($J104="Semana 4"),($J104="Semana 5"),($J104="Semana 6"),($J104="Semana 7")),INDEX(Calendario!$D$3:$H$55,MATCH(S$4,Calendario!$A$3:$A$55,0),MATCH($I104,Calendario!$D$2:$H$2,0)),""),""),IF($K104=3,IF(AND((Q104=""),(R104="")),IF(OR(($J104="Semana 1"),($J104="Semana 2"),($J104="Semana 3"),($J104="Semana 4"),($J104="Semana 5"),($J104="Semana 6"),($J104="Semana 7")),INDEX(Calendario!$D$3:$H$55,MATCH(S$4,Calendario!$A$3:$A$55,0),MATCH($I104,Calendario!$D$2:$H$2,0)),""),""),IF($K104=4,IF(AND((P104=""),(Q104=""),(R104="")),IF(OR(($J104="Semana 1"),($J104="Semana 2"),($J104="Semana 3"),($J104="Semana 4"),($J104="Semana 5"),($J104="Semana 6"),($J104="Semana 7")),INDEX(Calendario!$D$3:$H$55,MATCH(S$4,Calendario!$A$3:$A$55,0),MATCH($I104,Calendario!$D$2:$H$2,0)),""),"")))),IF($K104=2,IF(R104="",IF(OR(($J104="Semana 1"),($J104="Semana 2"),($J104="Semana 3"),($J104="Semana 4"),($J104="Semana 5"),($J104="Semana 6")),INDEX(Calendario!$D$3:$H$55,MATCH(S$4,Calendario!$A$3:$A$55,0),MATCH($I104,Calendario!$D$2:$H$2,0)),""),""),IF($K104=3,IF(AND((Q104=""),(R104="")),IF(OR(($J104="Semana 1"),($J104="Semana 2"),($J104="Semana 3"),($J104="Semana 4"),($J104="Semana 5"),($J104="Semana 6")),INDEX(Calendario!$D$3:$H$55,MATCH(S$4,Calendario!$A$3:$A$55,0),MATCH($I104,Calendario!$D$2:$H$2,0)),""),""),IF($K104=4,IF(AND((P104=""),(Q104=""),(R104="")),IF(OR(($J104="Semana 1"),($J104="Semana 2"),($J104="Semana 3"),($J104="Semana 4"),($J104="Semana 5"),($J104="Semana 6")),INDEX(Calendario!$D$3:$H$55,MATCH(S$4,Calendario!$A$3:$A$55,0),MATCH($I104,Calendario!$D$2:$H$2,0)),""),""))))))))))</f>
        <v>44603</v>
      </c>
      <c r="T104" s="108">
        <f>IF(ISBLANK($I104),"",IF(EXACT(($I104),(PROPER(TEXT(T$3,"dddd")))),"",IF(OR(EXACT(($I104),PROPER(TEXT(T102,"dddd"))),(EXACT(($I104),PROPER(TEXT(T103,"dddd"))))),"",IF(EXACT(T$4,$J104),IF(S104="",IF(OR(($K104=4),($K104=3),($K104=2),($K104=1)),INDEX(Calendario!$D$3:$H$55,MATCH(T$4,Calendario!$A$3:$A$55,0),MATCH($I104,Calendario!$D$2:$H$2,0)),"")),IF($K104=1,IF(AND(P104="",EXACT((T$4),(CONCATENATE(Calendario!$A$1," ",(MID($J104,8,2))+1)))),INDEX(Calendario!$D$3:$H$55,MATCH(T$4,Calendario!$A$3:$A$55,0),MATCH($I104,Calendario!$D$2:$H$2,0)),IF(S104="",IF(EXACT(($I104),(PROPER(TEXT(S$3,"dddd")))),INDEX(Calendario!$D$3:$H$55,MATCH(T$4,Calendario!$A$3:$A$55,0),MATCH($I104,Calendario!$D$2:$H$2,0)),""),INDEX(Calendario!$D$3:$H$55,MATCH(T$4,Calendario!$A$3:$A$55,0),MATCH($I104,Calendario!$D$2:$H$2,0)))),IF(EXACT($M$4,"Semana 1"),IF($K104=2,IF(S104="",IF(OR(($J104="Semana 1"),($J104="Semana 2"),($J104="Semana 3"),($J104="Semana 4"),($J104="Semana 5"),($J104="Semana 6"),($J104="Semana 7"),($J104="Semana 8")),INDEX(Calendario!$D$3:$H$55,MATCH(T$4,Calendario!$A$3:$A$55,0),MATCH($I104,Calendario!$D$2:$H$2,0)),""),""),IF($K104=3,IF(AND((R104=""),(S104="")),IF(OR(($J104="Semana 1"),($J104="Semana 2"),($J104="Semana 3"),($J104="Semana 4"),($J104="Semana 5"),($J104="Semana 6"),($J104="Semana 7"),($J104="Semana 8")),INDEX(Calendario!$D$3:$H$55,MATCH(T$4,Calendario!$A$3:$A$55,0),MATCH($I104,Calendario!$D$2:$H$2,0)),""),""),IF($K104=4,IF(AND((Q104=""),(R104=""),(S104="")),IF(OR(($J104="Semana 1"),($J104="Semana 2"),($J104="Semana 3"),($J104="Semana 4"),($J104="Semana 5"),($J104="Semana 6"),($J104="Semana 7"),($J104="Semana 8")),INDEX(Calendario!$D$3:$H$55,MATCH(T$4,Calendario!$A$3:$A$55,0),MATCH($I104,Calendario!$D$2:$H$2,0)),""),"")))),IF($K104=2,IF(S104="",IF(OR(($J104="Semana 1"),($J104="Semana 2"),($J104="Semana 3"),($J104="Semana 4"),($J104="Semana 5"),($J104="Semana 6"),($J104="Semana 7")),INDEX(Calendario!$D$3:$H$55,MATCH(T$4,Calendario!$A$3:$A$55,0),MATCH($I104,Calendario!$D$2:$H$2,0)),""),""),IF($K104=3,IF(AND((R104=""),(S104="")),IF(OR(($J104="Semana 1"),($J104="Semana 2"),($J104="Semana 3"),($J104="Semana 4"),($J104="Semana 5"),($J104="Semana 6"),($J104="Semana 7")),INDEX(Calendario!$D$3:$H$55,MATCH(T$4,Calendario!$A$3:$A$55,0),MATCH($I104,Calendario!$D$2:$H$2,0)),""),""),IF($K104=4,IF(AND((Q104=""),(R104=""),(S104="")),IF(OR(($J104="Semana 1"),($J104="Semana 2"),($J104="Semana 3"),($J104="Semana 4"),($J104="Semana 5"),($J104="Semana 6"),($J104="Semana 7")),INDEX(Calendario!$D$3:$H$55,MATCH(T$4,Calendario!$A$3:$A$55,0),MATCH($I104,Calendario!$D$2:$H$2,0)),""),""))))))))))</f>
        <v>44610</v>
      </c>
      <c r="U104" s="108">
        <f>IF(ISBLANK($I104),"",IF(OR(EXACT(($I104),PROPER(TEXT(U103,"dddd"))),(EXACT(($I104),PROPER(TEXT(U102,"dddd"))))),"",IF(EXACT(($I104),(PROPER(TEXT(U$3,"dddd")))),"",IF($K104=1,INDEX(Calendario!$D$3:$H$55,MATCH(U$4,Calendario!$A$3:$A$55,0),MATCH($I104,Calendario!$D$2:$H$2,0)),IF($K104=2,IF(T104="",INDEX(Calendario!$D$3:$H$55,MATCH(U$4,Calendario!$A$3:$A$55,0),MATCH($I104,Calendario!$D$2:$H$2,0)),""),IF($K104=3,IF(AND((S104=""),(T104="")),INDEX(Calendario!$D$3:$H$55,MATCH(U$4,Calendario!$A$3:$A$55,0),MATCH($I104,Calendario!$D$2:$H$2,0)),""),IF($K104=4,IF(AND((R104=""),(S104=""),(T104="")),INDEX(Calendario!$D$3:$H$55,MATCH(U$4,Calendario!$A$3:$A$55,0),MATCH($I104,Calendario!$D$2:$H$2,0)),""))))))))</f>
        <v>44617</v>
      </c>
      <c r="V104" s="107">
        <f>IF(ISBLANK($I104),"",IF(OR(EXACT(($I104),PROPER(TEXT(V103,"dddd"))),(EXACT(($I104),PROPER(TEXT(V102,"dddd"))))),"",IF(EXACT(($I104),(PROPER(TEXT(V$3,"dddd")))),"",IF($K104=1,INDEX(Calendario!$D$3:$H$55,MATCH(V$4,Calendario!$A$3:$A$55,0),MATCH($I104,Calendario!$D$2:$H$2,0)),IF($K104=2,IF(U104="",INDEX(Calendario!$D$3:$H$55,MATCH(V$4,Calendario!$A$3:$A$55,0),MATCH($I104,Calendario!$D$2:$H$2,0)),""),IF($K104=3,IF(AND((T104=""),(U104="")),INDEX(Calendario!$D$3:$H$55,MATCH(V$4,Calendario!$A$3:$A$55,0),MATCH($I104,Calendario!$D$2:$H$2,0)),""),IF($K104=4,IF(AND((S104=""),(T104=""),(U104="")),INDEX(Calendario!$D$3:$H$55,MATCH(V$4,Calendario!$A$3:$A$55,0),MATCH($I104,Calendario!$D$2:$H$2,0)),""))))))))</f>
        <v>44624</v>
      </c>
      <c r="W104" s="107">
        <f>IF(ISBLANK($I104),"",IF(OR(EXACT(($I104),PROPER(TEXT(W103,"dddd"))),(EXACT(($I104),PROPER(TEXT(W102,"dddd"))))),"",IF(EXACT(($I104),(PROPER(TEXT(W$3,"dddd")))),"",IF($K104=1,INDEX(Calendario!$D$3:$H$55,MATCH(W$4,Calendario!$A$3:$A$55,0),MATCH($I104,Calendario!$D$2:$H$2,0)),IF($K104=2,IF(V104="",INDEX(Calendario!$D$3:$H$55,MATCH(W$4,Calendario!$A$3:$A$55,0),MATCH($I104,Calendario!$D$2:$H$2,0)),""),IF($K104=3,IF(AND((U104=""),(V104="")),INDEX(Calendario!$D$3:$H$55,MATCH(W$4,Calendario!$A$3:$A$55,0),MATCH($I104,Calendario!$D$2:$H$2,0)),""),IF($K104=4,IF(AND((T104=""),(U104=""),(V104="")),INDEX(Calendario!$D$3:$H$55,MATCH(W$4,Calendario!$A$3:$A$55,0),MATCH($I104,Calendario!$D$2:$H$2,0)),""))))))))</f>
        <v>44631</v>
      </c>
      <c r="X104" s="107">
        <f>IF(ISBLANK($I104),"",IF(OR(EXACT(($I104),PROPER(TEXT(X103,"dddd"))),(EXACT(($I104),PROPER(TEXT(X102,"dddd"))))),"",IF(EXACT(($I104),(PROPER(TEXT(X$3,"dddd")))),"",IF($K104=1,INDEX(Calendario!$D$3:$H$55,MATCH(X$4,Calendario!$A$3:$A$55,0),MATCH($I104,Calendario!$D$2:$H$2,0)),IF($K104=2,IF(W104="",INDEX(Calendario!$D$3:$H$55,MATCH(X$4,Calendario!$A$3:$A$55,0),MATCH($I104,Calendario!$D$2:$H$2,0)),""),IF($K104=3,IF(AND((V104=""),(W104="")),INDEX(Calendario!$D$3:$H$55,MATCH(X$4,Calendario!$A$3:$A$55,0),MATCH($I104,Calendario!$D$2:$H$2,0)),""),IF($K104=4,IF(AND((U104=""),(V104=""),(W104="")),INDEX(Calendario!$D$3:$H$55,MATCH(X$4,Calendario!$A$3:$A$55,0),MATCH($I104,Calendario!$D$2:$H$2,0)),""))))))))</f>
        <v>44638</v>
      </c>
      <c r="Y104" s="107">
        <f>IF(ISBLANK($I104),"",IF(OR(EXACT(($I104),PROPER(TEXT(Y103,"dddd"))),(EXACT(($I104),PROPER(TEXT(Y102,"dddd"))))),"",IF(EXACT(($I104),(PROPER(TEXT(Y$3,"dddd")))),"",IF($K104=1,INDEX(Calendario!$D$3:$H$55,MATCH(Y$4,Calendario!$A$3:$A$55,0),MATCH($I104,Calendario!$D$2:$H$2,0)),IF($K104=2,IF(X104="",INDEX(Calendario!$D$3:$H$55,MATCH(Y$4,Calendario!$A$3:$A$55,0),MATCH($I104,Calendario!$D$2:$H$2,0)),""),IF($K104=3,IF(AND((W104=""),(X104="")),INDEX(Calendario!$D$3:$H$55,MATCH(Y$4,Calendario!$A$3:$A$55,0),MATCH($I104,Calendario!$D$2:$H$2,0)),""),IF($K104=4,IF(AND((V104=""),(W104=""),(X104="")),INDEX(Calendario!$D$3:$H$55,MATCH(Y$4,Calendario!$A$3:$A$55,0),MATCH($I104,Calendario!$D$2:$H$2,0)),""))))))))</f>
        <v>44645</v>
      </c>
      <c r="Z104" s="107">
        <f>IF(ISBLANK($I104),"",IF(OR(EXACT(($I104),PROPER(TEXT(Z103,"dddd"))),(EXACT(($I104),PROPER(TEXT(Z102,"dddd"))))),"",IF(EXACT(($I104),(PROPER(TEXT(Z$3,"dddd")))),"",IF($K104=1,INDEX(Calendario!$D$3:$H$55,MATCH(Z$4,Calendario!$A$3:$A$55,0),MATCH($I104,Calendario!$D$2:$H$2,0)),IF($K104=2,IF(Y104="",INDEX(Calendario!$D$3:$H$55,MATCH(Z$4,Calendario!$A$3:$A$55,0),MATCH($I104,Calendario!$D$2:$H$2,0)),""),IF($K104=3,IF(AND((X104=""),(Y104="")),INDEX(Calendario!$D$3:$H$55,MATCH(Z$4,Calendario!$A$3:$A$55,0),MATCH($I104,Calendario!$D$2:$H$2,0)),""),IF($K104=4,IF(AND((W104=""),(X104=""),(Y104="")),INDEX(Calendario!$D$3:$H$55,MATCH(Z$4,Calendario!$A$3:$A$55,0),MATCH($I104,Calendario!$D$2:$H$2,0)),""))))))))</f>
        <v>44652</v>
      </c>
      <c r="AA104" s="108">
        <f>IF(ISBLANK($I104),"",IF(OR(EXACT(($I104),PROPER(TEXT(AA103,"dddd"))),(EXACT(($I104),PROPER(TEXT(AA102,"dddd"))))),"",IF(EXACT(($I104),(PROPER(TEXT(AA$3,"dddd")))),"",IF($K104=1,INDEX(Calendario!$D$3:$H$55,MATCH(AA$4,Calendario!$A$3:$A$55,0),MATCH($I104,Calendario!$D$2:$H$2,0)),IF($K104=2,IF(Z104="",INDEX(Calendario!$D$3:$H$55,MATCH(AA$4,Calendario!$A$3:$A$55,0),MATCH($I104,Calendario!$D$2:$H$2,0)),""),IF($K104=3,IF(AND((Y104=""),(Z104="")),INDEX(Calendario!$D$3:$H$55,MATCH(AA$4,Calendario!$A$3:$A$55,0),MATCH($I104,Calendario!$D$2:$H$2,0)),""),IF($K104=4,IF(AND((X104=""),(Y104=""),(Z104="")),INDEX(Calendario!$D$3:$H$55,MATCH(AA$4,Calendario!$A$3:$A$55,0),MATCH($I104,Calendario!$D$2:$H$2,0)),""))))))))</f>
        <v>44659</v>
      </c>
      <c r="AB104" s="108">
        <f>IF(ISBLANK($I104),"",IF(OR(EXACT(($I104),PROPER(TEXT(AB103,"dddd"))),(EXACT(($I104),PROPER(TEXT(AB102,"dddd"))))),"",IF(EXACT(($I104),(PROPER(TEXT(AB$3,"dddd")))),"",IF($K104=1,INDEX(Calendario!$D$3:$H$55,MATCH(AB$4,Calendario!$A$3:$A$55,0),MATCH($I104,Calendario!$D$2:$H$2,0)),IF($K104=2,IF(AA104="",INDEX(Calendario!$D$3:$H$55,MATCH(AB$4,Calendario!$A$3:$A$55,0),MATCH($I104,Calendario!$D$2:$H$2,0)),""),IF($K104=3,IF(AND((Z104=""),(AA104="")),INDEX(Calendario!$D$3:$H$55,MATCH(AB$4,Calendario!$A$3:$A$55,0),MATCH($I104,Calendario!$D$2:$H$2,0)),""),IF($K104=4,IF(AND((Y104=""),(Z104=""),(AA104="")),INDEX(Calendario!$D$3:$H$55,MATCH(AB$4,Calendario!$A$3:$A$55,0),MATCH($I104,Calendario!$D$2:$H$2,0)),""))))))))</f>
        <v>44666</v>
      </c>
      <c r="AC104" s="108">
        <f>IF(ISBLANK($I104),"",IF(OR(EXACT(($I104),PROPER(TEXT(AC103,"dddd"))),(EXACT(($I104),PROPER(TEXT(AC102,"dddd"))))),"",IF(EXACT(($I104),(PROPER(TEXT(AC$3,"dddd")))),"",IF($K104=1,INDEX(Calendario!$D$3:$H$55,MATCH(AC$4,Calendario!$A$3:$A$55,0),MATCH($I104,Calendario!$D$2:$H$2,0)),IF($K104=2,IF(AB104="",INDEX(Calendario!$D$3:$H$55,MATCH(AC$4,Calendario!$A$3:$A$55,0),MATCH($I104,Calendario!$D$2:$H$2,0)),""),IF($K104=3,IF(AND((AA104=""),(AB104="")),INDEX(Calendario!$D$3:$H$55,MATCH(AC$4,Calendario!$A$3:$A$55,0),MATCH($I104,Calendario!$D$2:$H$2,0)),""),IF($K104=4,IF(AND((Z104=""),(AA104=""),(AB104="")),INDEX(Calendario!$D$3:$H$55,MATCH(AC$4,Calendario!$A$3:$A$55,0),MATCH($I104,Calendario!$D$2:$H$2,0)),""))))))))</f>
        <v>44673</v>
      </c>
      <c r="AD104" s="108">
        <f>IF(ISBLANK($I104),"",IF(OR(EXACT(($I104),PROPER(TEXT(AD103,"dddd"))),(EXACT(($I104),PROPER(TEXT(AD102,"dddd"))))),"",IF(EXACT(($I104),(PROPER(TEXT(AD$3,"dddd")))),"",IF($K104=1,INDEX(Calendario!$D$3:$H$55,MATCH(AD$4,Calendario!$A$3:$A$55,0),MATCH($I104,Calendario!$D$2:$H$2,0)),IF($K104=2,IF(AC104="",INDEX(Calendario!$D$3:$H$55,MATCH(AD$4,Calendario!$A$3:$A$55,0),MATCH($I104,Calendario!$D$2:$H$2,0)),""),IF($K104=3,IF(AND((AB104=""),(AC104="")),INDEX(Calendario!$D$3:$H$55,MATCH(AD$4,Calendario!$A$3:$A$55,0),MATCH($I104,Calendario!$D$2:$H$2,0)),""),IF($K104=4,IF(AND((AA104=""),(AB104=""),(AC104="")),INDEX(Calendario!$D$3:$H$55,MATCH(AD$4,Calendario!$A$3:$A$55,0),MATCH($I104,Calendario!$D$2:$H$2,0)),""))))))))</f>
        <v>44680</v>
      </c>
      <c r="AE104" s="107">
        <f>IF(ISBLANK($I104),"",IF(OR(EXACT(($I104),PROPER(TEXT(AE103,"dddd"))),(EXACT(($I104),PROPER(TEXT(AE102,"dddd"))))),"",IF(EXACT(($I104),(PROPER(TEXT(AE$3,"dddd")))),"",IF($K104=1,INDEX(Calendario!$D$3:$H$55,MATCH(AE$4,Calendario!$A$3:$A$55,0),MATCH($I104,Calendario!$D$2:$H$2,0)),IF($K104=2,IF(AD104="",INDEX(Calendario!$D$3:$H$55,MATCH(AE$4,Calendario!$A$3:$A$55,0),MATCH($I104,Calendario!$D$2:$H$2,0)),""),IF($K104=3,IF(AND((AC104=""),(AD104="")),INDEX(Calendario!$D$3:$H$55,MATCH(AE$4,Calendario!$A$3:$A$55,0),MATCH($I104,Calendario!$D$2:$H$2,0)),""),IF($K104=4,IF(AND((AB104=""),(AC104=""),(AD104="")),INDEX(Calendario!$D$3:$H$55,MATCH(AE$4,Calendario!$A$3:$A$55,0),MATCH($I104,Calendario!$D$2:$H$2,0)),""))))))))</f>
        <v>44687</v>
      </c>
      <c r="AF104" s="107">
        <f>IF(ISBLANK($I104),"",IF(OR(EXACT(($I104),PROPER(TEXT(AF103,"dddd"))),(EXACT(($I104),PROPER(TEXT(AF102,"dddd"))))),"",IF(EXACT(($I104),(PROPER(TEXT(AF$3,"dddd")))),"",IF($K104=1,INDEX(Calendario!$D$3:$H$55,MATCH(AF$4,Calendario!$A$3:$A$55,0),MATCH($I104,Calendario!$D$2:$H$2,0)),IF($K104=2,IF(AE104="",INDEX(Calendario!$D$3:$H$55,MATCH(AF$4,Calendario!$A$3:$A$55,0),MATCH($I104,Calendario!$D$2:$H$2,0)),""),IF($K104=3,IF(AND((AD104=""),(AE104="")),INDEX(Calendario!$D$3:$H$55,MATCH(AF$4,Calendario!$A$3:$A$55,0),MATCH($I104,Calendario!$D$2:$H$2,0)),""),IF($K104=4,IF(AND((AC104=""),(AD104=""),(AE104="")),INDEX(Calendario!$D$3:$H$55,MATCH(AF$4,Calendario!$A$3:$A$55,0),MATCH($I104,Calendario!$D$2:$H$2,0)),""))))))))</f>
        <v>44694</v>
      </c>
      <c r="AG104" s="107">
        <f>IF(ISBLANK($I104),"",IF(OR(EXACT(($I104),PROPER(TEXT(AG103,"dddd"))),(EXACT(($I104),PROPER(TEXT(AG102,"dddd"))))),"",IF(EXACT(($I104),(PROPER(TEXT(AG$3,"dddd")))),"",IF($K104=1,INDEX(Calendario!$D$3:$H$55,MATCH(AG$4,Calendario!$A$3:$A$55,0),MATCH($I104,Calendario!$D$2:$H$2,0)),IF($K104=2,IF(AF104="",INDEX(Calendario!$D$3:$H$55,MATCH(AG$4,Calendario!$A$3:$A$55,0),MATCH($I104,Calendario!$D$2:$H$2,0)),""),IF($K104=3,IF(AND((AE104=""),(AF104="")),INDEX(Calendario!$D$3:$H$55,MATCH(AG$4,Calendario!$A$3:$A$55,0),MATCH($I104,Calendario!$D$2:$H$2,0)),""),IF($K104=4,IF(AND((AD104=""),(AE104=""),(AF104="")),INDEX(Calendario!$D$3:$H$55,MATCH(AG$4,Calendario!$A$3:$A$55,0),MATCH($I104,Calendario!$D$2:$H$2,0)),""))))))))</f>
        <v>44701</v>
      </c>
      <c r="AH104" s="107">
        <f>IF(ISBLANK($I104),"",IF(OR(EXACT(($I104),PROPER(TEXT(AH103,"dddd"))),(EXACT(($I104),PROPER(TEXT(AH102,"dddd"))))),"",IF(EXACT(($I104),(PROPER(TEXT(AH$3,"dddd")))),"",IF($K104=1,INDEX(Calendario!$D$3:$H$55,MATCH(AH$4,Calendario!$A$3:$A$55,0),MATCH($I104,Calendario!$D$2:$H$2,0)),IF($K104=2,IF(AG104="",INDEX(Calendario!$D$3:$H$55,MATCH(AH$4,Calendario!$A$3:$A$55,0),MATCH($I104,Calendario!$D$2:$H$2,0)),""),IF($K104=3,IF(AND((AF104=""),(AG104="")),INDEX(Calendario!$D$3:$H$55,MATCH(AH$4,Calendario!$A$3:$A$55,0),MATCH($I104,Calendario!$D$2:$H$2,0)),""),IF($K104=4,IF(AND((AE104=""),(AF104=""),(AG104="")),INDEX(Calendario!$D$3:$H$55,MATCH(AH$4,Calendario!$A$3:$A$55,0),MATCH($I104,Calendario!$D$2:$H$2,0)),""))))))))</f>
        <v>44708</v>
      </c>
      <c r="AI104" s="108">
        <f>IF(ISBLANK($I104),"",IF(OR(EXACT(($I104),PROPER(TEXT(AI103,"dddd"))),(EXACT(($I104),PROPER(TEXT(AI102,"dddd"))))),"",IF(EXACT(($I104),(PROPER(TEXT(AI$3,"dddd")))),"",IF($K104=1,INDEX(Calendario!$D$3:$H$55,MATCH(AI$4,Calendario!$A$3:$A$55,0),MATCH($I104,Calendario!$D$2:$H$2,0)),IF($K104=2,IF(AH104="",INDEX(Calendario!$D$3:$H$55,MATCH(AI$4,Calendario!$A$3:$A$55,0),MATCH($I104,Calendario!$D$2:$H$2,0)),""),IF($K104=3,IF(AND((AG104=""),(AH104="")),INDEX(Calendario!$D$3:$H$55,MATCH(AI$4,Calendario!$A$3:$A$55,0),MATCH($I104,Calendario!$D$2:$H$2,0)),""),IF($K104=4,IF(AND((AF104=""),(AG104=""),(AH104="")),INDEX(Calendario!$D$3:$H$55,MATCH(AI$4,Calendario!$A$3:$A$55,0),MATCH($I104,Calendario!$D$2:$H$2,0)),""))))))))</f>
        <v>44715</v>
      </c>
      <c r="AJ104" s="108">
        <f>IF(ISBLANK($I104),"",IF(OR(EXACT(($I104),PROPER(TEXT(AJ103,"dddd"))),(EXACT(($I104),PROPER(TEXT(AJ102,"dddd"))))),"",IF(EXACT(($I104),(PROPER(TEXT(AJ$3,"dddd")))),"",IF($K104=1,INDEX(Calendario!$D$3:$H$55,MATCH(AJ$4,Calendario!$A$3:$A$55,0),MATCH($I104,Calendario!$D$2:$H$2,0)),IF($K104=2,IF(AI104="",INDEX(Calendario!$D$3:$H$55,MATCH(AJ$4,Calendario!$A$3:$A$55,0),MATCH($I104,Calendario!$D$2:$H$2,0)),""),IF($K104=3,IF(AND((AH104=""),(AI104="")),INDEX(Calendario!$D$3:$H$55,MATCH(AJ$4,Calendario!$A$3:$A$55,0),MATCH($I104,Calendario!$D$2:$H$2,0)),""),IF($K104=4,IF(AND((AG104=""),(AH104=""),(AI104="")),INDEX(Calendario!$D$3:$H$55,MATCH(AJ$4,Calendario!$A$3:$A$55,0),MATCH($I104,Calendario!$D$2:$H$2,0)),""))))))))</f>
        <v>44722</v>
      </c>
      <c r="AK104" s="108">
        <f>IF(ISBLANK($I104),"",IF(OR(EXACT(($I104),PROPER(TEXT(AK103,"dddd"))),(EXACT(($I104),PROPER(TEXT(AK102,"dddd"))))),"",IF(EXACT(($I104),(PROPER(TEXT(AK$3,"dddd")))),"",IF($K104=1,INDEX(Calendario!$D$3:$H$55,MATCH(AK$4,Calendario!$A$3:$A$55,0),MATCH($I104,Calendario!$D$2:$H$2,0)),IF($K104=2,IF(AJ104="",INDEX(Calendario!$D$3:$H$55,MATCH(AK$4,Calendario!$A$3:$A$55,0),MATCH($I104,Calendario!$D$2:$H$2,0)),""),IF($K104=3,IF(AND((AI104=""),(AJ104="")),INDEX(Calendario!$D$3:$H$55,MATCH(AK$4,Calendario!$A$3:$A$55,0),MATCH($I104,Calendario!$D$2:$H$2,0)),""),IF($K104=4,IF(AND((AH104=""),(AI104=""),(AJ104="")),INDEX(Calendario!$D$3:$H$55,MATCH(AK$4,Calendario!$A$3:$A$55,0),MATCH($I104,Calendario!$D$2:$H$2,0)),""))))))))</f>
        <v>44729</v>
      </c>
      <c r="AL104" s="108">
        <f>IF(ISBLANK($I104),"",IF(OR(EXACT(($I104),PROPER(TEXT(AL103,"dddd"))),(EXACT(($I104),PROPER(TEXT(AL102,"dddd"))))),"",IF(EXACT(($I104),(PROPER(TEXT(AL$3,"dddd")))),"",IF($K104=1,INDEX(Calendario!$D$3:$H$55,MATCH(AL$4,Calendario!$A$3:$A$55,0),MATCH($I104,Calendario!$D$2:$H$2,0)),IF($K104=2,IF(AK104="",INDEX(Calendario!$D$3:$H$55,MATCH(AL$4,Calendario!$A$3:$A$55,0),MATCH($I104,Calendario!$D$2:$H$2,0)),""),IF($K104=3,IF(AND((AJ104=""),(AK104="")),INDEX(Calendario!$D$3:$H$55,MATCH(AL$4,Calendario!$A$3:$A$55,0),MATCH($I104,Calendario!$D$2:$H$2,0)),""),IF($K104=4,IF(AND((AI104=""),(AJ104=""),(AK104="")),INDEX(Calendario!$D$3:$H$55,MATCH(AL$4,Calendario!$A$3:$A$55,0),MATCH($I104,Calendario!$D$2:$H$2,0)),""))))))))</f>
        <v>44736</v>
      </c>
      <c r="AM104" s="108">
        <f>IF(ISBLANK($I104),"",IF(OR(EXACT(($I104),PROPER(TEXT(AM103,"dddd"))),(EXACT(($I104),PROPER(TEXT(AM102,"dddd"))))),"",IF(EXACT(($I104),(PROPER(TEXT(AM$3,"dddd")))),"",IF($K104=1,INDEX(Calendario!$D$3:$H$55,MATCH(AM$4,Calendario!$A$3:$A$55,0),MATCH($I104,Calendario!$D$2:$H$2,0)),IF($K104=2,IF(AL104="",INDEX(Calendario!$D$3:$H$55,MATCH(AM$4,Calendario!$A$3:$A$55,0),MATCH($I104,Calendario!$D$2:$H$2,0)),""),IF($K104=3,IF(AND((AK104=""),(AL104="")),INDEX(Calendario!$D$3:$H$55,MATCH(AM$4,Calendario!$A$3:$A$55,0),MATCH($I104,Calendario!$D$2:$H$2,0)),""),IF($K104=4,IF(AND((AJ104=""),(AK104=""),(AL104="")),INDEX(Calendario!$D$3:$H$55,MATCH(AM$4,Calendario!$A$3:$A$55,0),MATCH($I104,Calendario!$D$2:$H$2,0)),""))))))))</f>
        <v>44743</v>
      </c>
      <c r="AN104" s="107">
        <f>IF(ISBLANK($I104),"",IF(OR(EXACT(($I104),PROPER(TEXT(AN103,"dddd"))),(EXACT(($I104),PROPER(TEXT(AN102,"dddd"))))),"",IF(EXACT(($I104),(PROPER(TEXT(AN$3,"dddd")))),"",IF($K104=1,INDEX(Calendario!$D$3:$H$55,MATCH(AN$4,Calendario!$A$3:$A$55,0),MATCH($I104,Calendario!$D$2:$H$2,0)),IF($K104=2,IF(AM104="",INDEX(Calendario!$D$3:$H$55,MATCH(AN$4,Calendario!$A$3:$A$55,0),MATCH($I104,Calendario!$D$2:$H$2,0)),""),IF($K104=3,IF(AND((AL104=""),(AM104="")),INDEX(Calendario!$D$3:$H$55,MATCH(AN$4,Calendario!$A$3:$A$55,0),MATCH($I104,Calendario!$D$2:$H$2,0)),""),IF($K104=4,IF(AND((AK104=""),(AL104=""),(AM104="")),INDEX(Calendario!$D$3:$H$55,MATCH(AN$4,Calendario!$A$3:$A$55,0),MATCH($I104,Calendario!$D$2:$H$2,0)),""))))))))</f>
        <v>44750</v>
      </c>
      <c r="AO104" s="107">
        <f>IF(ISBLANK($I104),"",IF(OR(EXACT(($I104),PROPER(TEXT(AO103,"dddd"))),(EXACT(($I104),PROPER(TEXT(AO102,"dddd"))))),"",IF(EXACT(($I104),(PROPER(TEXT(AO$3,"dddd")))),"",IF($K104=1,INDEX(Calendario!$D$3:$H$55,MATCH(AO$4,Calendario!$A$3:$A$55,0),MATCH($I104,Calendario!$D$2:$H$2,0)),IF($K104=2,IF(AN104="",INDEX(Calendario!$D$3:$H$55,MATCH(AO$4,Calendario!$A$3:$A$55,0),MATCH($I104,Calendario!$D$2:$H$2,0)),""),IF($K104=3,IF(AND((AM104=""),(AN104="")),INDEX(Calendario!$D$3:$H$55,MATCH(AO$4,Calendario!$A$3:$A$55,0),MATCH($I104,Calendario!$D$2:$H$2,0)),""),IF($K104=4,IF(AND((AL104=""),(AM104=""),(AN104="")),INDEX(Calendario!$D$3:$H$55,MATCH(AO$4,Calendario!$A$3:$A$55,0),MATCH($I104,Calendario!$D$2:$H$2,0)),""))))))))</f>
        <v>44757</v>
      </c>
      <c r="AP104" s="107">
        <f>IF(ISBLANK($I104),"",IF(OR(EXACT(($I104),PROPER(TEXT(AP103,"dddd"))),(EXACT(($I104),PROPER(TEXT(AP102,"dddd"))))),"",IF(EXACT(($I104),(PROPER(TEXT(AP$3,"dddd")))),"",IF($K104=1,INDEX(Calendario!$D$3:$H$55,MATCH(AP$4,Calendario!$A$3:$A$55,0),MATCH($I104,Calendario!$D$2:$H$2,0)),IF($K104=2,IF(AO104="",INDEX(Calendario!$D$3:$H$55,MATCH(AP$4,Calendario!$A$3:$A$55,0),MATCH($I104,Calendario!$D$2:$H$2,0)),""),IF($K104=3,IF(AND((AN104=""),(AO104="")),INDEX(Calendario!$D$3:$H$55,MATCH(AP$4,Calendario!$A$3:$A$55,0),MATCH($I104,Calendario!$D$2:$H$2,0)),""),IF($K104=4,IF(AND((AM104=""),(AN104=""),(AO104="")),INDEX(Calendario!$D$3:$H$55,MATCH(AP$4,Calendario!$A$3:$A$55,0),MATCH($I104,Calendario!$D$2:$H$2,0)),""))))))))</f>
        <v>44764</v>
      </c>
      <c r="AQ104" s="107">
        <f>IF(ISBLANK($I104),"",IF(OR(EXACT(($I104),PROPER(TEXT(AQ103,"dddd"))),(EXACT(($I104),PROPER(TEXT(AQ102,"dddd"))))),"",IF(EXACT(($I104),(PROPER(TEXT(AQ$3,"dddd")))),"",IF($K104=1,INDEX(Calendario!$D$3:$H$55,MATCH(AQ$4,Calendario!$A$3:$A$55,0),MATCH($I104,Calendario!$D$2:$H$2,0)),IF($K104=2,IF(AP104="",INDEX(Calendario!$D$3:$H$55,MATCH(AQ$4,Calendario!$A$3:$A$55,0),MATCH($I104,Calendario!$D$2:$H$2,0)),""),IF($K104=3,IF(AND((AO104=""),(AP104="")),INDEX(Calendario!$D$3:$H$55,MATCH(AQ$4,Calendario!$A$3:$A$55,0),MATCH($I104,Calendario!$D$2:$H$2,0)),""),IF($K104=4,IF(AND((AN104=""),(AO104=""),(AP104="")),INDEX(Calendario!$D$3:$H$55,MATCH(AQ$4,Calendario!$A$3:$A$55,0),MATCH($I104,Calendario!$D$2:$H$2,0)),""))))))))</f>
        <v>44771</v>
      </c>
      <c r="AR104" s="108">
        <f>IF(ISBLANK($I104),"",IF(OR(EXACT(($I104),PROPER(TEXT(AR103,"dddd"))),(EXACT(($I104),PROPER(TEXT(AR102,"dddd"))))),"",IF(EXACT(($I104),(PROPER(TEXT(AR$3,"dddd")))),"",IF($K104=1,INDEX(Calendario!$D$3:$H$55,MATCH(AR$4,Calendario!$A$3:$A$55,0),MATCH($I104,Calendario!$D$2:$H$2,0)),IF($K104=2,IF(AQ104="",INDEX(Calendario!$D$3:$H$55,MATCH(AR$4,Calendario!$A$3:$A$55,0),MATCH($I104,Calendario!$D$2:$H$2,0)),""),IF($K104=3,IF(AND((AP104=""),(AQ104="")),INDEX(Calendario!$D$3:$H$55,MATCH(AR$4,Calendario!$A$3:$A$55,0),MATCH($I104,Calendario!$D$2:$H$2,0)),""),IF($K104=4,IF(AND((AO104=""),(AP104=""),(AQ104="")),INDEX(Calendario!$D$3:$H$55,MATCH(AR$4,Calendario!$A$3:$A$55,0),MATCH($I104,Calendario!$D$2:$H$2,0)),""))))))))</f>
        <v>44778</v>
      </c>
      <c r="AS104" s="108">
        <f>IF(ISBLANK($I104),"",IF(OR(EXACT(($I104),PROPER(TEXT(AS103,"dddd"))),(EXACT(($I104),PROPER(TEXT(AS102,"dddd"))))),"",IF(EXACT(($I104),(PROPER(TEXT(AS$3,"dddd")))),"",IF($K104=1,INDEX(Calendario!$D$3:$H$55,MATCH(AS$4,Calendario!$A$3:$A$55,0),MATCH($I104,Calendario!$D$2:$H$2,0)),IF($K104=2,IF(AR104="",INDEX(Calendario!$D$3:$H$55,MATCH(AS$4,Calendario!$A$3:$A$55,0),MATCH($I104,Calendario!$D$2:$H$2,0)),""),IF($K104=3,IF(AND((AQ104=""),(AR104="")),INDEX(Calendario!$D$3:$H$55,MATCH(AS$4,Calendario!$A$3:$A$55,0),MATCH($I104,Calendario!$D$2:$H$2,0)),""),IF($K104=4,IF(AND((AP104=""),(AQ104=""),(AR104="")),INDEX(Calendario!$D$3:$H$55,MATCH(AS$4,Calendario!$A$3:$A$55,0),MATCH($I104,Calendario!$D$2:$H$2,0)),""))))))))</f>
        <v>44785</v>
      </c>
      <c r="AT104" s="108">
        <f>IF(ISBLANK($I104),"",IF(OR(EXACT(($I104),PROPER(TEXT(AT103,"dddd"))),(EXACT(($I104),PROPER(TEXT(AT102,"dddd"))))),"",IF(EXACT(($I104),(PROPER(TEXT(AT$3,"dddd")))),"",IF($K104=1,INDEX(Calendario!$D$3:$H$55,MATCH(AT$4,Calendario!$A$3:$A$55,0),MATCH($I104,Calendario!$D$2:$H$2,0)),IF($K104=2,IF(AS104="",INDEX(Calendario!$D$3:$H$55,MATCH(AT$4,Calendario!$A$3:$A$55,0),MATCH($I104,Calendario!$D$2:$H$2,0)),""),IF($K104=3,IF(AND((AR104=""),(AS104="")),INDEX(Calendario!$D$3:$H$55,MATCH(AT$4,Calendario!$A$3:$A$55,0),MATCH($I104,Calendario!$D$2:$H$2,0)),""),IF($K104=4,IF(AND((AQ104=""),(AR104=""),(AS104="")),INDEX(Calendario!$D$3:$H$55,MATCH(AT$4,Calendario!$A$3:$A$55,0),MATCH($I104,Calendario!$D$2:$H$2,0)),""))))))))</f>
        <v>44792</v>
      </c>
      <c r="AU104" s="108">
        <f>IF(ISBLANK($I104),"",IF(OR(EXACT(($I104),PROPER(TEXT(AU103,"dddd"))),(EXACT(($I104),PROPER(TEXT(AU102,"dddd"))))),"",IF(EXACT(($I104),(PROPER(TEXT(AU$3,"dddd")))),"",IF($K104=1,INDEX(Calendario!$D$3:$H$55,MATCH(AU$4,Calendario!$A$3:$A$55,0),MATCH($I104,Calendario!$D$2:$H$2,0)),IF($K104=2,IF(AT104="",INDEX(Calendario!$D$3:$H$55,MATCH(AU$4,Calendario!$A$3:$A$55,0),MATCH($I104,Calendario!$D$2:$H$2,0)),""),IF($K104=3,IF(AND((AS104=""),(AT104="")),INDEX(Calendario!$D$3:$H$55,MATCH(AU$4,Calendario!$A$3:$A$55,0),MATCH($I104,Calendario!$D$2:$H$2,0)),""),IF($K104=4,IF(AND((AR104=""),(AS104=""),(AT104="")),INDEX(Calendario!$D$3:$H$55,MATCH(AU$4,Calendario!$A$3:$A$55,0),MATCH($I104,Calendario!$D$2:$H$2,0)),""))))))))</f>
        <v>44799</v>
      </c>
      <c r="AV104" s="107">
        <f>IF(ISBLANK($I104),"",IF(OR(EXACT(($I104),PROPER(TEXT(AV103,"dddd"))),(EXACT(($I104),PROPER(TEXT(AV102,"dddd"))))),"",IF(EXACT(($I104),(PROPER(TEXT(AV$3,"dddd")))),"",IF($K104=1,INDEX(Calendario!$D$3:$H$55,MATCH(AV$4,Calendario!$A$3:$A$55,0),MATCH($I104,Calendario!$D$2:$H$2,0)),IF($K104=2,IF(AU104="",INDEX(Calendario!$D$3:$H$55,MATCH(AV$4,Calendario!$A$3:$A$55,0),MATCH($I104,Calendario!$D$2:$H$2,0)),""),IF($K104=3,IF(AND((AT104=""),(AU104="")),INDEX(Calendario!$D$3:$H$55,MATCH(AV$4,Calendario!$A$3:$A$55,0),MATCH($I104,Calendario!$D$2:$H$2,0)),""),IF($K104=4,IF(AND((AS104=""),(AT104=""),(AU104="")),INDEX(Calendario!$D$3:$H$55,MATCH(AV$4,Calendario!$A$3:$A$55,0),MATCH($I104,Calendario!$D$2:$H$2,0)),""))))))))</f>
        <v>44806</v>
      </c>
      <c r="AW104" s="107">
        <f>IF(ISBLANK($I104),"",IF(OR(EXACT(($I104),PROPER(TEXT(AW103,"dddd"))),(EXACT(($I104),PROPER(TEXT(AW102,"dddd"))))),"",IF(EXACT(($I104),(PROPER(TEXT(AW$3,"dddd")))),"",IF($K104=1,INDEX(Calendario!$D$3:$H$55,MATCH(AW$4,Calendario!$A$3:$A$55,0),MATCH($I104,Calendario!$D$2:$H$2,0)),IF($K104=2,IF(AV104="",INDEX(Calendario!$D$3:$H$55,MATCH(AW$4,Calendario!$A$3:$A$55,0),MATCH($I104,Calendario!$D$2:$H$2,0)),""),IF($K104=3,IF(AND((AU104=""),(AV104="")),INDEX(Calendario!$D$3:$H$55,MATCH(AW$4,Calendario!$A$3:$A$55,0),MATCH($I104,Calendario!$D$2:$H$2,0)),""),IF($K104=4,IF(AND((AT104=""),(AU104=""),(AV104="")),INDEX(Calendario!$D$3:$H$55,MATCH(AW$4,Calendario!$A$3:$A$55,0),MATCH($I104,Calendario!$D$2:$H$2,0)),""))))))))</f>
        <v>44813</v>
      </c>
      <c r="AX104" s="107">
        <f>IF(ISBLANK($I104),"",IF(OR(EXACT(($I104),PROPER(TEXT(AX103,"dddd"))),(EXACT(($I104),PROPER(TEXT(AX102,"dddd"))))),"",IF(EXACT(($I104),(PROPER(TEXT(AX$3,"dddd")))),"",IF($K104=1,INDEX(Calendario!$D$3:$H$55,MATCH(AX$4,Calendario!$A$3:$A$55,0),MATCH($I104,Calendario!$D$2:$H$2,0)),IF($K104=2,IF(AW104="",INDEX(Calendario!$D$3:$H$55,MATCH(AX$4,Calendario!$A$3:$A$55,0),MATCH($I104,Calendario!$D$2:$H$2,0)),""),IF($K104=3,IF(AND((AV104=""),(AW104="")),INDEX(Calendario!$D$3:$H$55,MATCH(AX$4,Calendario!$A$3:$A$55,0),MATCH($I104,Calendario!$D$2:$H$2,0)),""),IF($K104=4,IF(AND((AU104=""),(AV104=""),(AW104="")),INDEX(Calendario!$D$3:$H$55,MATCH(AX$4,Calendario!$A$3:$A$55,0),MATCH($I104,Calendario!$D$2:$H$2,0)),""))))))))</f>
        <v>44820</v>
      </c>
      <c r="AY104" s="107">
        <f>IF(ISBLANK($I104),"",IF(OR(EXACT(($I104),PROPER(TEXT(AY103,"dddd"))),(EXACT(($I104),PROPER(TEXT(AY102,"dddd"))))),"",IF(EXACT(($I104),(PROPER(TEXT(AY$3,"dddd")))),"",IF($K104=1,INDEX(Calendario!$D$3:$H$55,MATCH(AY$4,Calendario!$A$3:$A$55,0),MATCH($I104,Calendario!$D$2:$H$2,0)),IF($K104=2,IF(AX104="",INDEX(Calendario!$D$3:$H$55,MATCH(AY$4,Calendario!$A$3:$A$55,0),MATCH($I104,Calendario!$D$2:$H$2,0)),""),IF($K104=3,IF(AND((AW104=""),(AX104="")),INDEX(Calendario!$D$3:$H$55,MATCH(AY$4,Calendario!$A$3:$A$55,0),MATCH($I104,Calendario!$D$2:$H$2,0)),""),IF($K104=4,IF(AND((AV104=""),(AW104=""),(AX104="")),INDEX(Calendario!$D$3:$H$55,MATCH(AY$4,Calendario!$A$3:$A$55,0),MATCH($I104,Calendario!$D$2:$H$2,0)),""))))))))</f>
        <v>44827</v>
      </c>
      <c r="AZ104" s="107">
        <f>IF(ISBLANK($I104),"",IF(OR(EXACT(($I104),PROPER(TEXT(AZ103,"dddd"))),(EXACT(($I104),PROPER(TEXT(AZ102,"dddd"))))),"",IF(EXACT(($I104),(PROPER(TEXT(AZ$3,"dddd")))),"",IF($K104=1,INDEX(Calendario!$D$3:$H$55,MATCH(AZ$4,Calendario!$A$3:$A$55,0),MATCH($I104,Calendario!$D$2:$H$2,0)),IF($K104=2,IF(AY104="",INDEX(Calendario!$D$3:$H$55,MATCH(AZ$4,Calendario!$A$3:$A$55,0),MATCH($I104,Calendario!$D$2:$H$2,0)),""),IF($K104=3,IF(AND((AX104=""),(AY104="")),INDEX(Calendario!$D$3:$H$55,MATCH(AZ$4,Calendario!$A$3:$A$55,0),MATCH($I104,Calendario!$D$2:$H$2,0)),""),IF($K104=4,IF(AND((AW104=""),(AX104=""),(AY104="")),INDEX(Calendario!$D$3:$H$55,MATCH(AZ$4,Calendario!$A$3:$A$55,0),MATCH($I104,Calendario!$D$2:$H$2,0)),""))))))))</f>
        <v>44834</v>
      </c>
      <c r="BA104" s="108">
        <f>IF(ISBLANK($I104),"",IF(OR(EXACT(($I104),PROPER(TEXT(BA103,"dddd"))),(EXACT(($I104),PROPER(TEXT(BA102,"dddd"))))),"",IF(EXACT(($I104),(PROPER(TEXT(BA$3,"dddd")))),"",IF($K104=1,INDEX(Calendario!$D$3:$H$55,MATCH(BA$4,Calendario!$A$3:$A$55,0),MATCH($I104,Calendario!$D$2:$H$2,0)),IF($K104=2,IF(AZ104="",INDEX(Calendario!$D$3:$H$55,MATCH(BA$4,Calendario!$A$3:$A$55,0),MATCH($I104,Calendario!$D$2:$H$2,0)),""),IF($K104=3,IF(AND((AY104=""),(AZ104="")),INDEX(Calendario!$D$3:$H$55,MATCH(BA$4,Calendario!$A$3:$A$55,0),MATCH($I104,Calendario!$D$2:$H$2,0)),""),IF($K104=4,IF(AND((AX104=""),(AY104=""),(AZ104="")),INDEX(Calendario!$D$3:$H$55,MATCH(BA$4,Calendario!$A$3:$A$55,0),MATCH($I104,Calendario!$D$2:$H$2,0)),""))))))))</f>
        <v>44841</v>
      </c>
      <c r="BB104" s="108">
        <f>IF(ISBLANK($I104),"",IF(OR(EXACT(($I104),PROPER(TEXT(BB103,"dddd"))),(EXACT(($I104),PROPER(TEXT(BB102,"dddd"))))),"",IF(EXACT(($I104),(PROPER(TEXT(BB$3,"dddd")))),"",IF($K104=1,INDEX(Calendario!$D$3:$H$55,MATCH(BB$4,Calendario!$A$3:$A$55,0),MATCH($I104,Calendario!$D$2:$H$2,0)),IF($K104=2,IF(BA104="",INDEX(Calendario!$D$3:$H$55,MATCH(BB$4,Calendario!$A$3:$A$55,0),MATCH($I104,Calendario!$D$2:$H$2,0)),""),IF($K104=3,IF(AND((AZ104=""),(BA104="")),INDEX(Calendario!$D$3:$H$55,MATCH(BB$4,Calendario!$A$3:$A$55,0),MATCH($I104,Calendario!$D$2:$H$2,0)),""),IF($K104=4,IF(AND((AY104=""),(AZ104=""),(BA104="")),INDEX(Calendario!$D$3:$H$55,MATCH(BB$4,Calendario!$A$3:$A$55,0),MATCH($I104,Calendario!$D$2:$H$2,0)),""))))))))</f>
        <v>44848</v>
      </c>
      <c r="BC104" s="108">
        <f>IF(ISBLANK($I104),"",IF(OR(EXACT(($I104),PROPER(TEXT(BC103,"dddd"))),(EXACT(($I104),PROPER(TEXT(BC102,"dddd"))))),"",IF(EXACT(($I104),(PROPER(TEXT(BC$3,"dddd")))),"",IF($K104=1,INDEX(Calendario!$D$3:$H$55,MATCH(BC$4,Calendario!$A$3:$A$55,0),MATCH($I104,Calendario!$D$2:$H$2,0)),IF($K104=2,IF(BB104="",INDEX(Calendario!$D$3:$H$55,MATCH(BC$4,Calendario!$A$3:$A$55,0),MATCH($I104,Calendario!$D$2:$H$2,0)),""),IF($K104=3,IF(AND((BA104=""),(BB104="")),INDEX(Calendario!$D$3:$H$55,MATCH(BC$4,Calendario!$A$3:$A$55,0),MATCH($I104,Calendario!$D$2:$H$2,0)),""),IF($K104=4,IF(AND((AZ104=""),(BA104=""),(BB104="")),INDEX(Calendario!$D$3:$H$55,MATCH(BC$4,Calendario!$A$3:$A$55,0),MATCH($I104,Calendario!$D$2:$H$2,0)),""))))))))</f>
        <v>44855</v>
      </c>
      <c r="BD104" s="108">
        <f>IF(ISBLANK($I104),"",IF(OR(EXACT(($I104),PROPER(TEXT(BD103,"dddd"))),(EXACT(($I104),PROPER(TEXT(BD102,"dddd"))))),"",IF(EXACT(($I104),(PROPER(TEXT(BD$3,"dddd")))),"",IF($K104=1,INDEX(Calendario!$D$3:$H$55,MATCH(BD$4,Calendario!$A$3:$A$55,0),MATCH($I104,Calendario!$D$2:$H$2,0)),IF($K104=2,IF(BC104="",INDEX(Calendario!$D$3:$H$55,MATCH(BD$4,Calendario!$A$3:$A$55,0),MATCH($I104,Calendario!$D$2:$H$2,0)),""),IF($K104=3,IF(AND((BB104=""),(BC104="")),INDEX(Calendario!$D$3:$H$55,MATCH(BD$4,Calendario!$A$3:$A$55,0),MATCH($I104,Calendario!$D$2:$H$2,0)),""),IF($K104=4,IF(AND((BA104=""),(BB104=""),(BC104="")),INDEX(Calendario!$D$3:$H$55,MATCH(BD$4,Calendario!$A$3:$A$55,0),MATCH($I104,Calendario!$D$2:$H$2,0)),""))))))))</f>
        <v>44862</v>
      </c>
      <c r="BE104" s="107">
        <f>IF(ISBLANK($I104),"",IF(OR(EXACT(($I104),PROPER(TEXT(BE103,"dddd"))),(EXACT(($I104),PROPER(TEXT(BE102,"dddd"))))),"",IF(EXACT(($I104),(PROPER(TEXT(BE$3,"dddd")))),"",IF($K104=1,INDEX(Calendario!$D$3:$H$55,MATCH(BE$4,Calendario!$A$3:$A$55,0),MATCH($I104,Calendario!$D$2:$H$2,0)),IF($K104=2,IF(BD104="",INDEX(Calendario!$D$3:$H$55,MATCH(BE$4,Calendario!$A$3:$A$55,0),MATCH($I104,Calendario!$D$2:$H$2,0)),""),IF($K104=3,IF(AND((BC104=""),(BD104="")),INDEX(Calendario!$D$3:$H$55,MATCH(BE$4,Calendario!$A$3:$A$55,0),MATCH($I104,Calendario!$D$2:$H$2,0)),""),IF($K104=4,IF(AND((BB104=""),(BC104=""),(BD104="")),INDEX(Calendario!$D$3:$H$55,MATCH(BE$4,Calendario!$A$3:$A$55,0),MATCH($I104,Calendario!$D$2:$H$2,0)),""))))))))</f>
        <v>44869</v>
      </c>
      <c r="BF104" s="107">
        <f>IF(ISBLANK($I104),"",IF(OR(EXACT(($I104),PROPER(TEXT(BF103,"dddd"))),(EXACT(($I104),PROPER(TEXT(BF102,"dddd"))))),"",IF(EXACT(($I104),(PROPER(TEXT(BF$3,"dddd")))),"",IF($K104=1,INDEX(Calendario!$D$3:$H$55,MATCH(BF$4,Calendario!$A$3:$A$55,0),MATCH($I104,Calendario!$D$2:$H$2,0)),IF($K104=2,IF(BE104="",INDEX(Calendario!$D$3:$H$55,MATCH(BF$4,Calendario!$A$3:$A$55,0),MATCH($I104,Calendario!$D$2:$H$2,0)),""),IF($K104=3,IF(AND((BD104=""),(BE104="")),INDEX(Calendario!$D$3:$H$55,MATCH(BF$4,Calendario!$A$3:$A$55,0),MATCH($I104,Calendario!$D$2:$H$2,0)),""),IF($K104=4,IF(AND((BC104=""),(BD104=""),(BE104="")),INDEX(Calendario!$D$3:$H$55,MATCH(BF$4,Calendario!$A$3:$A$55,0),MATCH($I104,Calendario!$D$2:$H$2,0)),""))))))))</f>
        <v>44876</v>
      </c>
      <c r="BG104" s="107">
        <f>IF(ISBLANK($I104),"",IF(OR(EXACT(($I104),PROPER(TEXT(BG103,"dddd"))),(EXACT(($I104),PROPER(TEXT(BG102,"dddd"))))),"",IF(EXACT(($I104),(PROPER(TEXT(BG$3,"dddd")))),"",IF($K104=1,INDEX(Calendario!$D$3:$H$55,MATCH(BG$4,Calendario!$A$3:$A$55,0),MATCH($I104,Calendario!$D$2:$H$2,0)),IF($K104=2,IF(BF104="",INDEX(Calendario!$D$3:$H$55,MATCH(BG$4,Calendario!$A$3:$A$55,0),MATCH($I104,Calendario!$D$2:$H$2,0)),""),IF($K104=3,IF(AND((BE104=""),(BF104="")),INDEX(Calendario!$D$3:$H$55,MATCH(BG$4,Calendario!$A$3:$A$55,0),MATCH($I104,Calendario!$D$2:$H$2,0)),""),IF($K104=4,IF(AND((BD104=""),(BE104=""),(BF104="")),INDEX(Calendario!$D$3:$H$55,MATCH(BG$4,Calendario!$A$3:$A$55,0),MATCH($I104,Calendario!$D$2:$H$2,0)),""))))))))</f>
        <v>44883</v>
      </c>
      <c r="BH104" s="107">
        <f>IF(ISBLANK($I104),"",IF(OR(EXACT(($I104),PROPER(TEXT(BH103,"dddd"))),(EXACT(($I104),PROPER(TEXT(BH102,"dddd"))))),"",IF(EXACT(($I104),(PROPER(TEXT(BH$3,"dddd")))),"",IF($K104=1,INDEX(Calendario!$D$3:$H$55,MATCH(BH$4,Calendario!$A$3:$A$55,0),MATCH($I104,Calendario!$D$2:$H$2,0)),IF($K104=2,IF(BG104="",INDEX(Calendario!$D$3:$H$55,MATCH(BH$4,Calendario!$A$3:$A$55,0),MATCH($I104,Calendario!$D$2:$H$2,0)),""),IF($K104=3,IF(AND((BF104=""),(BG104="")),INDEX(Calendario!$D$3:$H$55,MATCH(BH$4,Calendario!$A$3:$A$55,0),MATCH($I104,Calendario!$D$2:$H$2,0)),""),IF($K104=4,IF(AND((BE104=""),(BF104=""),(BG104="")),INDEX(Calendario!$D$3:$H$55,MATCH(BH$4,Calendario!$A$3:$A$55,0),MATCH($I104,Calendario!$D$2:$H$2,0)),""))))))))</f>
        <v>44890</v>
      </c>
      <c r="BI104" s="108">
        <f>IF(ISBLANK($I104),"",IF(OR(EXACT(($I104),PROPER(TEXT(BI103,"dddd"))),(EXACT(($I104),PROPER(TEXT(BI102,"dddd"))))),"",IF(EXACT(($I104),(PROPER(TEXT(BI$3,"dddd")))),"",IF($K104=1,INDEX(Calendario!$D$3:$H$55,MATCH(BI$4,Calendario!$A$3:$A$55,0),MATCH($I104,Calendario!$D$2:$H$2,0)),IF($K104=2,IF(BH104="",INDEX(Calendario!$D$3:$H$55,MATCH(BI$4,Calendario!$A$3:$A$55,0),MATCH($I104,Calendario!$D$2:$H$2,0)),""),IF($K104=3,IF(AND((BG104=""),(BH104="")),INDEX(Calendario!$D$3:$H$55,MATCH(BI$4,Calendario!$A$3:$A$55,0),MATCH($I104,Calendario!$D$2:$H$2,0)),""),IF($K104=4,IF(AND((BF104=""),(BG104=""),(BH104="")),INDEX(Calendario!$D$3:$H$55,MATCH(BI$4,Calendario!$A$3:$A$55,0),MATCH($I104,Calendario!$D$2:$H$2,0)),""))))))))</f>
        <v>44897</v>
      </c>
      <c r="BJ104" s="108">
        <f>IF(ISBLANK($I104),"",IF(OR(EXACT(($I104),PROPER(TEXT(BJ103,"dddd"))),(EXACT(($I104),PROPER(TEXT(BJ102,"dddd"))))),"",IF(EXACT(($I104),(PROPER(TEXT(BJ$3,"dddd")))),"",IF($K104=1,INDEX(Calendario!$D$3:$H$55,MATCH(BJ$4,Calendario!$A$3:$A$55,0),MATCH($I104,Calendario!$D$2:$H$2,0)),IF($K104=2,IF(BI104="",INDEX(Calendario!$D$3:$H$55,MATCH(BJ$4,Calendario!$A$3:$A$55,0),MATCH($I104,Calendario!$D$2:$H$2,0)),""),IF($K104=3,IF(AND((BH104=""),(BI104="")),INDEX(Calendario!$D$3:$H$55,MATCH(BJ$4,Calendario!$A$3:$A$55,0),MATCH($I104,Calendario!$D$2:$H$2,0)),""),IF($K104=4,IF(AND((BG104=""),(BH104=""),(BI104="")),INDEX(Calendario!$D$3:$H$55,MATCH(BJ$4,Calendario!$A$3:$A$55,0),MATCH($I104,Calendario!$D$2:$H$2,0)),""))))))))</f>
        <v>44904</v>
      </c>
      <c r="BK104" s="108">
        <f>IF(ISBLANK($I104),"",IF(OR(EXACT(($I104),PROPER(TEXT(BK103,"dddd"))),(EXACT(($I104),PROPER(TEXT(BK102,"dddd"))))),"",IF(EXACT(($I104),(PROPER(TEXT(BK$3,"dddd")))),"",IF($K104=1,INDEX(Calendario!$D$3:$H$55,MATCH(BK$4,Calendario!$A$3:$A$55,0),MATCH($I104,Calendario!$D$2:$H$2,0)),IF($K104=2,IF(BJ104="",INDEX(Calendario!$D$3:$H$55,MATCH(BK$4,Calendario!$A$3:$A$55,0),MATCH($I104,Calendario!$D$2:$H$2,0)),""),IF($K104=3,IF(AND((BI104=""),(BJ104="")),INDEX(Calendario!$D$3:$H$55,MATCH(BK$4,Calendario!$A$3:$A$55,0),MATCH($I104,Calendario!$D$2:$H$2,0)),""),IF($K104=4,IF(AND((BH104=""),(BI104=""),(BJ104="")),INDEX(Calendario!$D$3:$H$55,MATCH(BK$4,Calendario!$A$3:$A$55,0),MATCH($I104,Calendario!$D$2:$H$2,0)),""))))))))</f>
        <v>44911</v>
      </c>
      <c r="BL104" s="108">
        <f>IF(ISBLANK($I104),"",IF(OR(EXACT(($I104),PROPER(TEXT(BL103,"dddd"))),(EXACT(($I104),PROPER(TEXT(BL102,"dddd"))))),"",IF(EXACT(($I104),(PROPER(TEXT(BL$3,"dddd")))),"",IF($K104=1,INDEX(Calendario!$D$3:$H$55,MATCH(BL$4,Calendario!$A$3:$A$55,0),MATCH($I104,Calendario!$D$2:$H$2,0)),IF($K104=2,IF(BK104="",INDEX(Calendario!$D$3:$H$55,MATCH(BL$4,Calendario!$A$3:$A$55,0),MATCH($I104,Calendario!$D$2:$H$2,0)),""),IF($K104=3,IF(AND((BJ104=""),(BK104="")),INDEX(Calendario!$D$3:$H$55,MATCH(BL$4,Calendario!$A$3:$A$55,0),MATCH($I104,Calendario!$D$2:$H$2,0)),""),IF($K104=4,IF(AND((BI104=""),(BJ104=""),(BK104="")),INDEX(Calendario!$D$3:$H$55,MATCH(BL$4,Calendario!$A$3:$A$55,0),MATCH($I104,Calendario!$D$2:$H$2,0)),""))))))))</f>
        <v>44918</v>
      </c>
      <c r="BM104" s="108">
        <f>IF(ISBLANK($I104),"",IF(OR(EXACT(($I104),PROPER(TEXT(BM103,"dddd"))),(EXACT(($I104),PROPER(TEXT(BM102,"dddd"))))),"",IF(EXACT(($I104),(PROPER(TEXT(BM$3,"dddd")))),"",IF($K104=1,INDEX(Calendario!$D$3:$H$55,MATCH(BM$4,Calendario!$A$3:$A$55,0),MATCH($I104,Calendario!$D$2:$H$2,0)),IF($K104=2,IF(BL104="",INDEX(Calendario!$D$3:$H$55,MATCH(BM$4,Calendario!$A$3:$A$55,0),MATCH($I104,Calendario!$D$2:$H$2,0)),""),IF($K104=3,IF(AND((BK104=""),(BL104="")),INDEX(Calendario!$D$3:$H$55,MATCH(BM$4,Calendario!$A$3:$A$55,0),MATCH($I104,Calendario!$D$2:$H$2,0)),""),IF($K104=4,IF(AND((BJ104=""),(BK104=""),(BL104="")),INDEX(Calendario!$D$3:$H$55,MATCH(BM$4,Calendario!$A$3:$A$55,0),MATCH($I104,Calendario!$D$2:$H$2,0)),""))))))))</f>
        <v>44925</v>
      </c>
      <c r="BO104" s="88" t="s">
        <v>751</v>
      </c>
    </row>
    <row r="105" spans="1:67" s="88" customFormat="1" ht="26.25" customHeight="1" x14ac:dyDescent="0.25">
      <c r="A105" s="178">
        <f t="shared" si="7"/>
        <v>76</v>
      </c>
      <c r="B105" s="176" t="s">
        <v>1282</v>
      </c>
      <c r="C105" s="176" t="s">
        <v>1591</v>
      </c>
      <c r="D105" s="177" t="str">
        <f>IF(ISNA(VLOOKUP(C105,TSeccBS!$D:$H,5,FALSE)),"",VLOOKUP(C105,TSeccBS!$D:$H,5,FALSE))</f>
        <v>FLORENCIA</v>
      </c>
      <c r="E105" s="176" t="s">
        <v>572</v>
      </c>
      <c r="F105" s="176" t="s">
        <v>571</v>
      </c>
      <c r="G105" s="177" t="str">
        <f>IF(ISNA(VLOOKUP(F105,Tmunic!$C$2:$D$1160,2,FALSE)),"",VLOOKUP(F105,Tmunic!$C$2:$D$1160,2,FALSE))</f>
        <v>DS CAQUETA</v>
      </c>
      <c r="H105" s="184" t="str">
        <f>IF(ISNA(VLOOKUP(G105,TDirReg!$F$1:$H$184,3,0)),"",VLOOKUP(G105,TDirReg!$F$1:$H$184,3,0))</f>
        <v>Cra. 10 N° 5A - 28  Barrio Las Avenidas.</v>
      </c>
      <c r="I105" s="196" t="s">
        <v>127</v>
      </c>
      <c r="J105" s="195" t="s">
        <v>132</v>
      </c>
      <c r="K105" s="197">
        <v>1</v>
      </c>
      <c r="L105" s="202">
        <f t="shared" si="8"/>
        <v>50</v>
      </c>
      <c r="M105" s="107" t="str">
        <f>IF(ISBLANK($I105),"",IF(EXACT(($I105),(PROPER(TEXT(M$3,"dddd")))),"",IF(EXACT(M$4,$J105),IF($K105=1,INDEX(Calendario!$D$3:$H$55,MATCH(M$4,Calendario!$A$3:$A$55,0),MATCH($I105,Calendario!$D$2:$H$2,0)),INDEX(Calendario!$D$3:$H$55,MATCH($J105,Calendario!$A$3:$A$55,0),MATCH($I105,Calendario!$D$2:$H$2,0))),"")))</f>
        <v/>
      </c>
      <c r="N105" s="107" t="str">
        <f>IF(ISBLANK($I105),"",IF(EXACT(($I105),PROPER(TEXT(N104,"dddd"))),"",IF(EXACT(($I105),(PROPER(TEXT(N$3,"dddd")))),"",IF(EXACT(N$4,$J105),IF(M105="",IF(OR(($K105=4),($K105=3),($K105=2),($K105=1)),INDEX(Calendario!$D$3:$H$55,MATCH(N$4,Calendario!$A$3:$A$55,0),MATCH($I105,Calendario!$D$2:$H$2,0)),"")),IF($K105=1,IF(AND(M105="",EXACT((N$4),(CONCATENATE(Calendario!$A$1," ",(MID($J105,8,2))+1)))),INDEX(Calendario!$D$3:$H$55,MATCH(N$4,Calendario!$A$3:$A$55,0),MATCH($I105,Calendario!$D$2:$H$2,0)),IF(M105="","",INDEX(Calendario!$D$3:$H$55,MATCH(N$4,Calendario!$A$3:$A$55,0),MATCH($I105,Calendario!$D$2:$H$2,0)))),IF($K105=2,IF(M105="",IF(EXACT($K105,N$4),INDEX(Calendario!$D$3:$H$55,MATCH(N$4,Calendario!$A$3:$A$55,0),MATCH($I105,Calendario!$D$2:$H$2,0)),""),""),IF($K105=3,IF((M105=""),IF(EXACT($K105,N$4),INDEX(Calendario!$D$3:$H$55,MATCH(N$4,Calendario!$A$3:$A$55,0),MATCH($I105,Calendario!$D$2:$H$2,0)),""),""),IF($K105=4,IF((M105=""),IF(EXACT($K105,N$4),INDEX(Calendario!$D$3:$H$55,MATCH(N$4,Calendario!$A$3:$A$55,0),MATCH($I105,Calendario!$D$2:$H$2,0)),""),""),""))))))))</f>
        <v/>
      </c>
      <c r="O105" s="107">
        <f>IF(ISBLANK($I105),"",IF(EXACT(($I105),(PROPER(TEXT(O$3,"dddd")))),"",IF(EXACT(($I105),PROPER(TEXT(O104,"dddd"))),"",IF(EXACT(O$4,$J105),IF(N105="",IF(OR(($K105=4),($K105=3),($K105=2),($K105=1)),INDEX(Calendario!$D$3:$H$55,MATCH(O$4,Calendario!$A$3:$A$55,0),MATCH($I105,Calendario!$D$2:$H$2,0)),"")),IF($K105=1,IF(AND(N105="",EXACT((O$4),(CONCATENATE(Calendario!$A$1," ",(MID($J105,8,2))+1)))),INDEX(Calendario!$D$3:$H$55,MATCH(O$4,Calendario!$A$3:$A$55,0),MATCH($I105,Calendario!$D$2:$H$2,0)),IF(N105="",IF(EXACT(($I105),(PROPER(TEXT(N$3,"dddd")))),INDEX(Calendario!$D$3:$H$55,MATCH(O$4,Calendario!$A$3:$A$55,0),MATCH($I105,Calendario!$D$2:$H$2,0)),""),INDEX(Calendario!$D$3:$H$55,MATCH(O$4,Calendario!$A$3:$A$55,0),MATCH($I105,Calendario!$D$2:$H$2,0)))),IF(EXACT($M$4,"Semana 1"),IF($K105=2,IF(N105="",IF(OR(($J105="Semana 1"),($J105="Semana 2"),($J105="Semana 3")),INDEX(Calendario!$D$3:$H$55,MATCH(O$4,Calendario!$A$3:$A$55,0),MATCH($I105,Calendario!$D$2:$H$2,0)),""),""),IF($K105=3,IF(AND((M105=""),(N105="")),IF(OR(($J105="Semana 1"),($J105="Semana 2"),($J105="Semana 3")),INDEX(Calendario!$D$3:$H$55,MATCH(O$4,Calendario!$A$3:$A$55,0),MATCH($I105,Calendario!$D$2:$H$2,0)),""),""),IF($K105=4,IF(AND((M105=""),(N105="")),IF(OR(($J105="Semana 1"),($J105="Semana 2"),($J105="Semana 3")),INDEX(Calendario!$D$3:$H$55,MATCH(O$4,Calendario!$A$3:$A$55,0),MATCH($I105,Calendario!$D$2:$H$2,0)),""),"")))),IF($K105=2,IF(N105="",IF(OR(($J105="Semana 1"),($J105="Semana 2")),INDEX(Calendario!$D$3:$H$55,MATCH(O$4,Calendario!$A$3:$A$55,0),MATCH($I105,Calendario!$D$2:$H$2,0)),""),""),IF($K105=3,IF(AND((M105=""),(N105="")),IF(OR(($J105="Semana 1"),($J105="Semana 2")),INDEX(Calendario!$D$3:$H$55,MATCH(O$4,Calendario!$A$3:$A$55,0),MATCH($I105,Calendario!$D$2:$H$2,0)),""),""),IF($K105=4,IF(AND((M105=""),(N105="")),IF(OR(($J105="Semana 1"),($J105="Semana 2")),INDEX(Calendario!$D$3:$H$55,MATCH(O$4,Calendario!$A$3:$A$55,0),MATCH($I105,Calendario!$D$2:$H$2,0)),""),""))))))))))</f>
        <v>44573</v>
      </c>
      <c r="P105" s="107">
        <f>IF(ISBLANK($I105),"",IF(EXACT(($I105),(PROPER(TEXT(P$3,"dddd")))),"",IF(EXACT(($I105),PROPER(TEXT(P104,"dddd"))),"",IF(EXACT(P$4,$J105),IF(O105="",IF(OR(($K105=4),($K105=3),($K105=2),($K105=1)),INDEX(Calendario!$D$3:$H$55,MATCH(P$4,Calendario!$A$3:$A$55,0),MATCH($I105,Calendario!$D$2:$H$2,0)),"")),IF($K105=1,IF(AND(O105="",EXACT((P$4),(CONCATENATE(Calendario!$A$1," ",(MID($J105,8,2))+1)))),INDEX(Calendario!$D$3:$H$55,MATCH(P$4,Calendario!$A$3:$A$55,0),MATCH($I105,Calendario!$D$2:$H$2,0)),IF(O105="",IF(EXACT(($I105),(PROPER(TEXT(O$3,"dddd")))),INDEX(Calendario!$D$3:$H$55,MATCH(P$4,Calendario!$A$3:$A$55,0),MATCH($I105,Calendario!$D$2:$H$2,0)),""),INDEX(Calendario!$D$3:$H$55,MATCH(P$4,Calendario!$A$3:$A$55,0),MATCH($I105,Calendario!$D$2:$H$2,0)))),IF(EXACT($M$4,"Semana 1"),IF($K105=2,IF(O105="",IF(OR(($J105="Semana 1"),($J105="Semana 2"),($J105="Semana 3"),($J105="Semana 4")),INDEX(Calendario!$D$3:$H$55,MATCH(P$4,Calendario!$A$3:$A$55,0),MATCH($I105,Calendario!$D$2:$H$2,0)),""),""),IF($K105=3,IF(AND((N105=""),(O105="")),IF(OR(($J105="Semana 1"),($J105="Semana 2"),($J105="Semana 3"),($J105="Semana 4")),INDEX(Calendario!$D$3:$H$55,MATCH(P$4,Calendario!$A$3:$A$55,0),MATCH($I105,Calendario!$D$2:$H$2,0)),""),""),IF($K105=4,IF(AND((M105=""),(N105=""),(O105="")),IF(OR(($J105="Semana 1"),($J105="Semana 2"),($J105="Semana 3"),($J105="Semana 4")),INDEX(Calendario!$D$3:$H$55,MATCH(P$4,Calendario!$A$3:$A$55,0),MATCH($I105,Calendario!$D$2:$H$2,0)),""),"")))),IF($K105=2,IF(O105="",IF(OR(($J105="Semana 1"),($J105="Semana 2"),($J105="Semana 3")),INDEX(Calendario!$D$3:$H$55,MATCH(P$4,Calendario!$A$3:$A$55,0),MATCH($I105,Calendario!$D$2:$H$2,0)),""),""),IF($K105=3,IF(AND((N105=""),(O105="")),IF(OR(($J105="Semana 1"),($J105="Semana 2"),($J105="Semana 3")),INDEX(Calendario!$D$3:$H$55,MATCH(P$4,Calendario!$A$3:$A$55,0),MATCH($I105,Calendario!$D$2:$H$2,0)),""),""),IF($K105=4,IF(AND((M105=""),(N105=""),(O105="")),IF(OR(($J105="Semana 1"),($J105="Semana 2"),($J105="Semana 3")),INDEX(Calendario!$D$3:$H$55,MATCH(P$4,Calendario!$A$3:$A$55,0),MATCH($I105,Calendario!$D$2:$H$2,0)),""),""))))))))))</f>
        <v>44580</v>
      </c>
      <c r="Q105" s="107">
        <f>IF(ISBLANK($I105),"",IF(EXACT(($I105),(PROPER(TEXT(Q$3,"dddd")))),"",IF(EXACT(($I105),PROPER(TEXT(Q104,"dddd"))),"",IF(EXACT(Q$4,$J105),IF(P105="",IF(OR(($K105=4),($K105=3),($K105=2),($K105=1)),INDEX(Calendario!$D$3:$H$55,MATCH(Q$4,Calendario!$A$3:$A$55,0),MATCH($I105,Calendario!$D$2:$H$2,0)),"")),IF($K105=1,IF(AND(P105="",EXACT((Q$4),(CONCATENATE(Calendario!$A$1," ",(MID($J105,8,2))+1)))),INDEX(Calendario!$D$3:$H$55,MATCH(Q$4,Calendario!$A$3:$A$55,0),MATCH($I105,Calendario!$D$2:$H$2,0)),IF(P105="",IF(EXACT(($I105),(PROPER(TEXT(P$3,"dddd")))),INDEX(Calendario!$D$3:$H$55,MATCH(Q$4,Calendario!$A$3:$A$55,0),MATCH($I105,Calendario!$D$2:$H$2,0)),""),INDEX(Calendario!$D$3:$H$55,MATCH(Q$4,Calendario!$A$3:$A$55,0),MATCH($I105,Calendario!$D$2:$H$2,0)))),IF(EXACT($M$4,"Semana 1"),IF($K105=2,IF(P105="",IF(OR(($J105="Semana 1"),($J105="Semana 2"),($J105="Semana 3"),($J105="Semana 4"),($J105="Semana 5")),INDEX(Calendario!$D$3:$H$55,MATCH(Q$4,Calendario!$A$3:$A$55,0),MATCH($I105,Calendario!$D$2:$H$2,0)),""),""),IF($K105=3,IF(AND((O105=""),(P105="")),IF(OR(($J105="Semana 1"),($J105="Semana 2"),($J105="Semana 3"),($J105="Semana 4"),($J105="Semana 5")),INDEX(Calendario!$D$3:$H$55,MATCH(Q$4,Calendario!$A$3:$A$55,0),MATCH($I105,Calendario!$D$2:$H$2,0)),""),""),IF($K105=4,IF(AND((N105=""),(O105=""),(P105="")),IF(OR(($J105="Semana 1"),($J105="Semana 2"),($J105="Semana 3"),($J105="Semana 4"),($J105="Semana 5")),INDEX(Calendario!$D$3:$H$55,MATCH(Q$4,Calendario!$A$3:$A$55,0),MATCH($I105,Calendario!$D$2:$H$2,0)),""),"")))),IF($K105=2,IF(P105="",IF(OR(($J105="Semana 1"),($J105="Semana 2"),($J105="Semana 3"),($J105="Semana 4")),INDEX(Calendario!$D$3:$H$55,MATCH(Q$4,Calendario!$A$3:$A$55,0),MATCH($I105,Calendario!$D$2:$H$2,0)),""),""),IF($K105=3,IF(AND((O105=""),(P105="")),IF(OR(($J105="Semana 1"),($J105="Semana 2"),($J105="Semana 3"),($J105="Semana 4")),INDEX(Calendario!$D$3:$H$55,MATCH(Q$4,Calendario!$A$3:$A$55,0),MATCH($I105,Calendario!$D$2:$H$2,0)),""),""),IF($K105=4,IF(AND((N105=""),(O105=""),(P105="")),IF(OR(($J105="Semana 1"),($J105="Semana 2"),($J105="Semana 3"),($J105="Semana 4")),INDEX(Calendario!$D$3:$H$55,MATCH(Q$4,Calendario!$A$3:$A$55,0),MATCH($I105,Calendario!$D$2:$H$2,0)),""),""))))))))))</f>
        <v>44587</v>
      </c>
      <c r="R105" s="108">
        <f>IF(ISBLANK($I105),"",IF(EXACT(($I105),(PROPER(TEXT(R$3,"dddd")))),"",IF(EXACT(($I105),PROPER(TEXT(R104,"dddd"))),"",IF(EXACT(R$4,$J105),IF(Q105="",IF(OR(($K105=4),($K105=3),($K105=2),($K105=1)),INDEX(Calendario!$D$3:$H$55,MATCH(R$4,Calendario!$A$3:$A$55,0),MATCH($I105,Calendario!$D$2:$H$2,0)),"")),IF($K105=1,IF(AND(Q105="",EXACT((R$4),(CONCATENATE(Calendario!$A$1," ",(MID($J105,8,2))+1)))),INDEX(Calendario!$D$3:$H$55,MATCH(R$4,Calendario!$A$3:$A$55,0),MATCH($I105,Calendario!$D$2:$H$2,0)),IF(Q105="",IF(EXACT(($I105),(PROPER(TEXT(Q$3,"dddd")))),INDEX(Calendario!$D$3:$H$55,MATCH(R$4,Calendario!$A$3:$A$55,0),MATCH($I105,Calendario!$D$2:$H$2,0)),""),INDEX(Calendario!$D$3:$H$55,MATCH(R$4,Calendario!$A$3:$A$55,0),MATCH($I105,Calendario!$D$2:$H$2,0)))),IF(EXACT($M$4,"Semana 1"),IF($K105=2,IF(Q105="",IF(OR(($J105="Semana 1"),($J105="Semana 2"),($J105="Semana 3"),($J105="Semana 4"),($J105="Semana 5"),($J105="Semana 6")),INDEX(Calendario!$D$3:$H$55,MATCH(R$4,Calendario!$A$3:$A$55,0),MATCH($I105,Calendario!$D$2:$H$2,0)),""),""),IF($K105=3,IF(AND((P105=""),(Q105="")),IF(OR(($J105="Semana 1"),($J105="Semana 2"),($J105="Semana 3"),($J105="Semana 4"),($J105="Semana 5"),($J105="Semana 6")),INDEX(Calendario!$D$3:$H$55,MATCH(R$4,Calendario!$A$3:$A$55,0),MATCH($I105,Calendario!$D$2:$H$2,0)),""),""),IF($K105=4,IF(AND((O105=""),(P105=""),(Q105="")),IF(OR(($J105="Semana 1"),($J105="Semana 2"),($J105="Semana 3"),($J105="Semana 4"),($J105="Semana 5"),($J105="Semana 6")),INDEX(Calendario!$D$3:$H$55,MATCH(R$4,Calendario!$A$3:$A$55,0),MATCH($I105,Calendario!$D$2:$H$2,0)),""),"")))),IF($K105=2,IF(Q105="",IF(OR(($J105="Semana 1"),($J105="Semana 2"),($J105="Semana 3"),($J105="Semana 4"),($J105="Semana 5")),INDEX(Calendario!$D$3:$H$55,MATCH(R$4,Calendario!$A$3:$A$55,0),MATCH($I105,Calendario!$D$2:$H$2,0)),""),""),IF($K105=3,IF(AND((P105=""),(Q105="")),IF(OR(($J105="Semana 1"),($J105="Semana 2"),($J105="Semana 3"),($J105="Semana 4"),($J105="Semana 5")),INDEX(Calendario!$D$3:$H$55,MATCH(R$4,Calendario!$A$3:$A$55,0),MATCH($I105,Calendario!$D$2:$H$2,0)),""),""),IF($K105=4,IF(AND((O105=""),(P105=""),(Q105="")),IF(OR(($J105="Semana 1"),($J105="Semana 2"),($J105="Semana 3"),($J105="Semana 4"),($J105="Semana 5")),INDEX(Calendario!$D$3:$H$55,MATCH(R$4,Calendario!$A$3:$A$55,0),MATCH($I105,Calendario!$D$2:$H$2,0)),""),""))))))))))</f>
        <v>44594</v>
      </c>
      <c r="S105" s="108">
        <f>IF(ISBLANK($I105),"",IF(EXACT(($I105),(PROPER(TEXT(S$3,"dddd")))),"",IF(EXACT(($I105),PROPER(TEXT(S104,"dddd"))),"",IF(EXACT(S$4,$J105),IF(R105="",IF(OR(($K105=4),($K105=3),($K105=2),($K105=1)),INDEX(Calendario!$D$3:$H$55,MATCH(S$4,Calendario!$A$3:$A$55,0),MATCH($I105,Calendario!$D$2:$H$2,0)),"")),IF($K105=1,IF(AND(R105="",EXACT((S$4),(CONCATENATE(Calendario!$A$1," ",(MID($J105,8,2))+1)))),INDEX(Calendario!$D$3:$H$55,MATCH(S$4,Calendario!$A$3:$A$55,0),MATCH($I105,Calendario!$D$2:$H$2,0)),IF(R105="",IF(EXACT(($I105),(PROPER(TEXT(R$3,"dddd")))),INDEX(Calendario!$D$3:$H$55,MATCH(S$4,Calendario!$A$3:$A$55,0),MATCH($I105,Calendario!$D$2:$H$2,0)),""),INDEX(Calendario!$D$3:$H$55,MATCH(S$4,Calendario!$A$3:$A$55,0),MATCH($I105,Calendario!$D$2:$H$2,0)))),IF(EXACT($M$4,"Semana 1"),IF($K105=2,IF(R105="",IF(OR(($J105="Semana 1"),($J105="Semana 2"),($J105="Semana 3"),($J105="Semana 4"),($J105="Semana 5"),($J105="Semana 6"),($J105="Semana 7")),INDEX(Calendario!$D$3:$H$55,MATCH(S$4,Calendario!$A$3:$A$55,0),MATCH($I105,Calendario!$D$2:$H$2,0)),""),""),IF($K105=3,IF(AND((Q105=""),(R105="")),IF(OR(($J105="Semana 1"),($J105="Semana 2"),($J105="Semana 3"),($J105="Semana 4"),($J105="Semana 5"),($J105="Semana 6"),($J105="Semana 7")),INDEX(Calendario!$D$3:$H$55,MATCH(S$4,Calendario!$A$3:$A$55,0),MATCH($I105,Calendario!$D$2:$H$2,0)),""),""),IF($K105=4,IF(AND((P105=""),(Q105=""),(R105="")),IF(OR(($J105="Semana 1"),($J105="Semana 2"),($J105="Semana 3"),($J105="Semana 4"),($J105="Semana 5"),($J105="Semana 6"),($J105="Semana 7")),INDEX(Calendario!$D$3:$H$55,MATCH(S$4,Calendario!$A$3:$A$55,0),MATCH($I105,Calendario!$D$2:$H$2,0)),""),"")))),IF($K105=2,IF(R105="",IF(OR(($J105="Semana 1"),($J105="Semana 2"),($J105="Semana 3"),($J105="Semana 4"),($J105="Semana 5"),($J105="Semana 6")),INDEX(Calendario!$D$3:$H$55,MATCH(S$4,Calendario!$A$3:$A$55,0),MATCH($I105,Calendario!$D$2:$H$2,0)),""),""),IF($K105=3,IF(AND((Q105=""),(R105="")),IF(OR(($J105="Semana 1"),($J105="Semana 2"),($J105="Semana 3"),($J105="Semana 4"),($J105="Semana 5"),($J105="Semana 6")),INDEX(Calendario!$D$3:$H$55,MATCH(S$4,Calendario!$A$3:$A$55,0),MATCH($I105,Calendario!$D$2:$H$2,0)),""),""),IF($K105=4,IF(AND((P105=""),(Q105=""),(R105="")),IF(OR(($J105="Semana 1"),($J105="Semana 2"),($J105="Semana 3"),($J105="Semana 4"),($J105="Semana 5"),($J105="Semana 6")),INDEX(Calendario!$D$3:$H$55,MATCH(S$4,Calendario!$A$3:$A$55,0),MATCH($I105,Calendario!$D$2:$H$2,0)),""),""))))))))))</f>
        <v>44601</v>
      </c>
      <c r="T105" s="108">
        <f>IF(ISBLANK($I105),"",IF(EXACT(($I105),(PROPER(TEXT(T$3,"dddd")))),"",IF(EXACT(($I105),PROPER(TEXT(T104,"dddd"))),"",IF(EXACT(T$4,$J105),IF(S105="",IF(OR(($K105=4),($K105=3),($K105=2),($K105=1)),INDEX(Calendario!$D$3:$H$55,MATCH(T$4,Calendario!$A$3:$A$55,0),MATCH($I105,Calendario!$D$2:$H$2,0)),"")),IF($K105=1,IF(AND(S105="",EXACT((T$4),(CONCATENATE(Calendario!$A$1," ",(MID($J105,8,2))+1)))),INDEX(Calendario!$D$3:$H$55,MATCH(T$4,Calendario!$A$3:$A$55,0),MATCH($I105,Calendario!$D$2:$H$2,0)),IF(S105="","",INDEX(Calendario!$D$3:$H$55,MATCH(T$4,Calendario!$A$3:$A$55,0),MATCH($I105,Calendario!$D$2:$H$2,0)))),IF(EXACT($M$4,"Semana 1"),IF($K105=2,IF(S105="",IF(OR(($J105="Semana 1"),($J105="Semana 2"),($J105="Semana 3"),($J105="Semana 4"),($J105="Semana 5"),($J105="Semana 6"),($J105="Semana 7"),($J105="Semana 8")),INDEX(Calendario!$D$3:$H$55,MATCH(T$4,Calendario!$A$3:$A$55,0),MATCH($I105,Calendario!$D$2:$H$2,0)),""),""),IF($K105=3,IF(AND((R105=""),(S105="")),IF(OR(($J105="Semana 1"),($J105="Semana 2"),($J105="Semana 3"),($J105="Semana 4"),($J105="Semana 5"),($J105="Semana 6"),($J105="Semana 7"),($J105="Semana 8")),INDEX(Calendario!$D$3:$H$55,MATCH(T$4,Calendario!$A$3:$A$55,0),MATCH($I105,Calendario!$D$2:$H$2,0)),""),""),IF($K105=4,IF(AND((Q105=""),(R105=""),(S105="")),IF(OR(($J105="Semana 1"),($J105="Semana 2"),($J105="Semana 3"),($J105="Semana 4"),($J105="Semana 5"),($J105="Semana 6"),($J105="Semana 7"),($J105="Semana 8")),INDEX(Calendario!$D$3:$H$55,MATCH(T$4,Calendario!$A$3:$A$55,0),MATCH($I105,Calendario!$D$2:$H$2,0)),""),"")))),IF($K105=2,IF(S105="",IF(OR(($J105="Semana 1"),($J105="Semana 2"),($J105="Semana 3"),($J105="Semana 4"),($J105="Semana 5"),($J105="Semana 6"),($J105="Semana 7")),INDEX(Calendario!$D$3:$H$55,MATCH(T$4,Calendario!$A$3:$A$55,0),MATCH($I105,Calendario!$D$2:$H$2,0)),""),""),IF($K105=3,IF(AND((R105=""),(S105="")),IF(OR(($J105="Semana 1"),($J105="Semana 2"),($J105="Semana 3"),($J105="Semana 4"),($J105="Semana 5"),($J105="Semana 6"),($J105="Semana 7")),INDEX(Calendario!$D$3:$H$55,MATCH(T$4,Calendario!$A$3:$A$55,0),MATCH($I105,Calendario!$D$2:$H$2,0)),""),""),IF($K105=4,IF(AND((Q105=""),(R105=""),(S105="")),IF(OR(($J105="Semana 1"),($J105="Semana 2"),($J105="Semana 3"),($J105="Semana 4"),($J105="Semana 5"),($J105="Semana 6"),($J105="Semana 7")),INDEX(Calendario!$D$3:$H$55,MATCH(T$4,Calendario!$A$3:$A$55,0),MATCH($I105,Calendario!$D$2:$H$2,0)),""),""))))))))))</f>
        <v>44608</v>
      </c>
      <c r="U105" s="108">
        <f>IF(ISBLANK($I105),"",IF(EXACT(($I105),PROPER(TEXT(U104,"dddd"))),"",IF(EXACT(($I105),(PROPER(TEXT(U$3,"dddd")))),"",IF($K105=1,INDEX(Calendario!$D$3:$H$55,MATCH(U$4,Calendario!$A$3:$A$55,0),MATCH($I105,Calendario!$D$2:$H$2,0)),IF($K105=2,IF(T105="",INDEX(Calendario!$D$3:$H$55,MATCH(U$4,Calendario!$A$3:$A$55,0),MATCH($I105,Calendario!$D$2:$H$2,0)),""),IF($K105=3,IF(AND((S105=""),(T105="")),INDEX(Calendario!$D$3:$H$55,MATCH(U$4,Calendario!$A$3:$A$55,0),MATCH($I105,Calendario!$D$2:$H$2,0)),""),IF($K105=4,IF(AND((R105=""),(S105=""),(T105="")),INDEX(Calendario!$D$3:$H$55,MATCH(U$4,Calendario!$A$3:$A$55,0),MATCH($I105,Calendario!$D$2:$H$2,0)),""))))))))</f>
        <v>44615</v>
      </c>
      <c r="V105" s="107">
        <f>IF(ISBLANK($I105),"",IF(EXACT(($I105),PROPER(TEXT(V104,"dddd"))),"",IF(EXACT(($I105),(PROPER(TEXT(V$3,"dddd")))),"",IF($K105=1,INDEX(Calendario!$D$3:$H$55,MATCH(V$4,Calendario!$A$3:$A$55,0),MATCH($I105,Calendario!$D$2:$H$2,0)),IF($K105=2,IF(U105="",INDEX(Calendario!$D$3:$H$55,MATCH(V$4,Calendario!$A$3:$A$55,0),MATCH($I105,Calendario!$D$2:$H$2,0)),""),IF($K105=3,IF(AND((T105=""),(U105="")),INDEX(Calendario!$D$3:$H$55,MATCH(V$4,Calendario!$A$3:$A$55,0),MATCH($I105,Calendario!$D$2:$H$2,0)),""),IF($K105=4,IF(AND((S105=""),(T105=""),(U105="")),INDEX(Calendario!$D$3:$H$55,MATCH(V$4,Calendario!$A$3:$A$55,0),MATCH($I105,Calendario!$D$2:$H$2,0)),""))))))))</f>
        <v>44622</v>
      </c>
      <c r="W105" s="107">
        <f>IF(ISBLANK($I105),"",IF(EXACT(($I105),PROPER(TEXT(W104,"dddd"))),"",IF(EXACT(($I105),(PROPER(TEXT(W$3,"dddd")))),"",IF($K105=1,INDEX(Calendario!$D$3:$H$55,MATCH(W$4,Calendario!$A$3:$A$55,0),MATCH($I105,Calendario!$D$2:$H$2,0)),IF($K105=2,IF(V105="",INDEX(Calendario!$D$3:$H$55,MATCH(W$4,Calendario!$A$3:$A$55,0),MATCH($I105,Calendario!$D$2:$H$2,0)),""),IF($K105=3,IF(AND((U105=""),(V105="")),INDEX(Calendario!$D$3:$H$55,MATCH(W$4,Calendario!$A$3:$A$55,0),MATCH($I105,Calendario!$D$2:$H$2,0)),""),IF($K105=4,IF(AND((T105=""),(U105=""),(V105="")),INDEX(Calendario!$D$3:$H$55,MATCH(W$4,Calendario!$A$3:$A$55,0),MATCH($I105,Calendario!$D$2:$H$2,0)),""))))))))</f>
        <v>44629</v>
      </c>
      <c r="X105" s="107">
        <f>IF(ISBLANK($I105),"",IF(EXACT(($I105),PROPER(TEXT(X104,"dddd"))),"",IF(EXACT(($I105),(PROPER(TEXT(X$3,"dddd")))),"",IF($K105=1,INDEX(Calendario!$D$3:$H$55,MATCH(X$4,Calendario!$A$3:$A$55,0),MATCH($I105,Calendario!$D$2:$H$2,0)),IF($K105=2,IF(W105="",INDEX(Calendario!$D$3:$H$55,MATCH(X$4,Calendario!$A$3:$A$55,0),MATCH($I105,Calendario!$D$2:$H$2,0)),""),IF($K105=3,IF(AND((V105=""),(W105="")),INDEX(Calendario!$D$3:$H$55,MATCH(X$4,Calendario!$A$3:$A$55,0),MATCH($I105,Calendario!$D$2:$H$2,0)),""),IF($K105=4,IF(AND((U105=""),(V105=""),(W105="")),INDEX(Calendario!$D$3:$H$55,MATCH(X$4,Calendario!$A$3:$A$55,0),MATCH($I105,Calendario!$D$2:$H$2,0)),""))))))))</f>
        <v>44636</v>
      </c>
      <c r="Y105" s="107">
        <f>IF(ISBLANK($I105),"",IF(EXACT(($I105),PROPER(TEXT(Y104,"dddd"))),"",IF(EXACT(($I105),(PROPER(TEXT(Y$3,"dddd")))),"",IF($K105=1,INDEX(Calendario!$D$3:$H$55,MATCH(Y$4,Calendario!$A$3:$A$55,0),MATCH($I105,Calendario!$D$2:$H$2,0)),IF($K105=2,IF(X105="",INDEX(Calendario!$D$3:$H$55,MATCH(Y$4,Calendario!$A$3:$A$55,0),MATCH($I105,Calendario!$D$2:$H$2,0)),""),IF($K105=3,IF(AND((W105=""),(X105="")),INDEX(Calendario!$D$3:$H$55,MATCH(Y$4,Calendario!$A$3:$A$55,0),MATCH($I105,Calendario!$D$2:$H$2,0)),""),IF($K105=4,IF(AND((V105=""),(W105=""),(X105="")),INDEX(Calendario!$D$3:$H$55,MATCH(Y$4,Calendario!$A$3:$A$55,0),MATCH($I105,Calendario!$D$2:$H$2,0)),""))))))))</f>
        <v>44643</v>
      </c>
      <c r="Z105" s="107">
        <f>IF(ISBLANK($I105),"",IF(EXACT(($I105),PROPER(TEXT(Z104,"dddd"))),"",IF(EXACT(($I105),(PROPER(TEXT(Z$3,"dddd")))),"",IF($K105=1,INDEX(Calendario!$D$3:$H$55,MATCH(Z$4,Calendario!$A$3:$A$55,0),MATCH($I105,Calendario!$D$2:$H$2,0)),IF($K105=2,IF(Y105="",INDEX(Calendario!$D$3:$H$55,MATCH(Z$4,Calendario!$A$3:$A$55,0),MATCH($I105,Calendario!$D$2:$H$2,0)),""),IF($K105=3,IF(AND((X105=""),(Y105="")),INDEX(Calendario!$D$3:$H$55,MATCH(Z$4,Calendario!$A$3:$A$55,0),MATCH($I105,Calendario!$D$2:$H$2,0)),""),IF($K105=4,IF(AND((W105=""),(X105=""),(Y105="")),INDEX(Calendario!$D$3:$H$55,MATCH(Z$4,Calendario!$A$3:$A$55,0),MATCH($I105,Calendario!$D$2:$H$2,0)),""))))))))</f>
        <v>44650</v>
      </c>
      <c r="AA105" s="108">
        <f>IF(ISBLANK($I105),"",IF(EXACT(($I105),PROPER(TEXT(AA104,"dddd"))),"",IF(EXACT(($I105),(PROPER(TEXT(AA$3,"dddd")))),"",IF($K105=1,INDEX(Calendario!$D$3:$H$55,MATCH(AA$4,Calendario!$A$3:$A$55,0),MATCH($I105,Calendario!$D$2:$H$2,0)),IF($K105=2,IF(Z105="",INDEX(Calendario!$D$3:$H$55,MATCH(AA$4,Calendario!$A$3:$A$55,0),MATCH($I105,Calendario!$D$2:$H$2,0)),""),IF($K105=3,IF(AND((Y105=""),(Z105="")),INDEX(Calendario!$D$3:$H$55,MATCH(AA$4,Calendario!$A$3:$A$55,0),MATCH($I105,Calendario!$D$2:$H$2,0)),""),IF($K105=4,IF(AND((X105=""),(Y105=""),(Z105="")),INDEX(Calendario!$D$3:$H$55,MATCH(AA$4,Calendario!$A$3:$A$55,0),MATCH($I105,Calendario!$D$2:$H$2,0)),""))))))))</f>
        <v>44657</v>
      </c>
      <c r="AB105" s="108">
        <f>IF(ISBLANK($I105),"",IF(EXACT(($I105),PROPER(TEXT(AB104,"dddd"))),"",IF(EXACT(($I105),(PROPER(TEXT(AB$3,"dddd")))),"",IF($K105=1,INDEX(Calendario!$D$3:$H$55,MATCH(AB$4,Calendario!$A$3:$A$55,0),MATCH($I105,Calendario!$D$2:$H$2,0)),IF($K105=2,IF(AA105="",INDEX(Calendario!$D$3:$H$55,MATCH(AB$4,Calendario!$A$3:$A$55,0),MATCH($I105,Calendario!$D$2:$H$2,0)),""),IF($K105=3,IF(AND((Z105=""),(AA105="")),INDEX(Calendario!$D$3:$H$55,MATCH(AB$4,Calendario!$A$3:$A$55,0),MATCH($I105,Calendario!$D$2:$H$2,0)),""),IF($K105=4,IF(AND((Y105=""),(Z105=""),(AA105="")),INDEX(Calendario!$D$3:$H$55,MATCH(AB$4,Calendario!$A$3:$A$55,0),MATCH($I105,Calendario!$D$2:$H$2,0)),""))))))))</f>
        <v>44664</v>
      </c>
      <c r="AC105" s="108">
        <f>IF(ISBLANK($I105),"",IF(EXACT(($I105),PROPER(TEXT(AC104,"dddd"))),"",IF(EXACT(($I105),(PROPER(TEXT(AC$3,"dddd")))),"",IF($K105=1,INDEX(Calendario!$D$3:$H$55,MATCH(AC$4,Calendario!$A$3:$A$55,0),MATCH($I105,Calendario!$D$2:$H$2,0)),IF($K105=2,IF(AB105="",INDEX(Calendario!$D$3:$H$55,MATCH(AC$4,Calendario!$A$3:$A$55,0),MATCH($I105,Calendario!$D$2:$H$2,0)),""),IF($K105=3,IF(AND((AA105=""),(AB105="")),INDEX(Calendario!$D$3:$H$55,MATCH(AC$4,Calendario!$A$3:$A$55,0),MATCH($I105,Calendario!$D$2:$H$2,0)),""),IF($K105=4,IF(AND((Z105=""),(AA105=""),(AB105="")),INDEX(Calendario!$D$3:$H$55,MATCH(AC$4,Calendario!$A$3:$A$55,0),MATCH($I105,Calendario!$D$2:$H$2,0)),""))))))))</f>
        <v>44671</v>
      </c>
      <c r="AD105" s="108">
        <f>IF(ISBLANK($I105),"",IF(EXACT(($I105),PROPER(TEXT(AD104,"dddd"))),"",IF(EXACT(($I105),(PROPER(TEXT(AD$3,"dddd")))),"",IF($K105=1,INDEX(Calendario!$D$3:$H$55,MATCH(AD$4,Calendario!$A$3:$A$55,0),MATCH($I105,Calendario!$D$2:$H$2,0)),IF($K105=2,IF(AC105="",INDEX(Calendario!$D$3:$H$55,MATCH(AD$4,Calendario!$A$3:$A$55,0),MATCH($I105,Calendario!$D$2:$H$2,0)),""),IF($K105=3,IF(AND((AB105=""),(AC105="")),INDEX(Calendario!$D$3:$H$55,MATCH(AD$4,Calendario!$A$3:$A$55,0),MATCH($I105,Calendario!$D$2:$H$2,0)),""),IF($K105=4,IF(AND((AA105=""),(AB105=""),(AC105="")),INDEX(Calendario!$D$3:$H$55,MATCH(AD$4,Calendario!$A$3:$A$55,0),MATCH($I105,Calendario!$D$2:$H$2,0)),""))))))))</f>
        <v>44678</v>
      </c>
      <c r="AE105" s="107">
        <f>IF(ISBLANK($I105),"",IF(EXACT(($I105),PROPER(TEXT(AE104,"dddd"))),"",IF(EXACT(($I105),(PROPER(TEXT(AE$3,"dddd")))),"",IF($K105=1,INDEX(Calendario!$D$3:$H$55,MATCH(AE$4,Calendario!$A$3:$A$55,0),MATCH($I105,Calendario!$D$2:$H$2,0)),IF($K105=2,IF(AD105="",INDEX(Calendario!$D$3:$H$55,MATCH(AE$4,Calendario!$A$3:$A$55,0),MATCH($I105,Calendario!$D$2:$H$2,0)),""),IF($K105=3,IF(AND((AC105=""),(AD105="")),INDEX(Calendario!$D$3:$H$55,MATCH(AE$4,Calendario!$A$3:$A$55,0),MATCH($I105,Calendario!$D$2:$H$2,0)),""),IF($K105=4,IF(AND((AB105=""),(AC105=""),(AD105="")),INDEX(Calendario!$D$3:$H$55,MATCH(AE$4,Calendario!$A$3:$A$55,0),MATCH($I105,Calendario!$D$2:$H$2,0)),""))))))))</f>
        <v>44685</v>
      </c>
      <c r="AF105" s="107">
        <f>IF(ISBLANK($I105),"",IF(EXACT(($I105),PROPER(TEXT(AF104,"dddd"))),"",IF(EXACT(($I105),(PROPER(TEXT(AF$3,"dddd")))),"",IF($K105=1,INDEX(Calendario!$D$3:$H$55,MATCH(AF$4,Calendario!$A$3:$A$55,0),MATCH($I105,Calendario!$D$2:$H$2,0)),IF($K105=2,IF(AE105="",INDEX(Calendario!$D$3:$H$55,MATCH(AF$4,Calendario!$A$3:$A$55,0),MATCH($I105,Calendario!$D$2:$H$2,0)),""),IF($K105=3,IF(AND((AD105=""),(AE105="")),INDEX(Calendario!$D$3:$H$55,MATCH(AF$4,Calendario!$A$3:$A$55,0),MATCH($I105,Calendario!$D$2:$H$2,0)),""),IF($K105=4,IF(AND((AC105=""),(AD105=""),(AE105="")),INDEX(Calendario!$D$3:$H$55,MATCH(AF$4,Calendario!$A$3:$A$55,0),MATCH($I105,Calendario!$D$2:$H$2,0)),""))))))))</f>
        <v>44692</v>
      </c>
      <c r="AG105" s="107">
        <f>IF(ISBLANK($I105),"",IF(EXACT(($I105),PROPER(TEXT(AG104,"dddd"))),"",IF(EXACT(($I105),(PROPER(TEXT(AG$3,"dddd")))),"",IF($K105=1,INDEX(Calendario!$D$3:$H$55,MATCH(AG$4,Calendario!$A$3:$A$55,0),MATCH($I105,Calendario!$D$2:$H$2,0)),IF($K105=2,IF(AF105="",INDEX(Calendario!$D$3:$H$55,MATCH(AG$4,Calendario!$A$3:$A$55,0),MATCH($I105,Calendario!$D$2:$H$2,0)),""),IF($K105=3,IF(AND((AE105=""),(AF105="")),INDEX(Calendario!$D$3:$H$55,MATCH(AG$4,Calendario!$A$3:$A$55,0),MATCH($I105,Calendario!$D$2:$H$2,0)),""),IF($K105=4,IF(AND((AD105=""),(AE105=""),(AF105="")),INDEX(Calendario!$D$3:$H$55,MATCH(AG$4,Calendario!$A$3:$A$55,0),MATCH($I105,Calendario!$D$2:$H$2,0)),""))))))))</f>
        <v>44699</v>
      </c>
      <c r="AH105" s="107">
        <f>IF(ISBLANK($I105),"",IF(EXACT(($I105),PROPER(TEXT(AH104,"dddd"))),"",IF(EXACT(($I105),(PROPER(TEXT(AH$3,"dddd")))),"",IF($K105=1,INDEX(Calendario!$D$3:$H$55,MATCH(AH$4,Calendario!$A$3:$A$55,0),MATCH($I105,Calendario!$D$2:$H$2,0)),IF($K105=2,IF(AG105="",INDEX(Calendario!$D$3:$H$55,MATCH(AH$4,Calendario!$A$3:$A$55,0),MATCH($I105,Calendario!$D$2:$H$2,0)),""),IF($K105=3,IF(AND((AF105=""),(AG105="")),INDEX(Calendario!$D$3:$H$55,MATCH(AH$4,Calendario!$A$3:$A$55,0),MATCH($I105,Calendario!$D$2:$H$2,0)),""),IF($K105=4,IF(AND((AE105=""),(AF105=""),(AG105="")),INDEX(Calendario!$D$3:$H$55,MATCH(AH$4,Calendario!$A$3:$A$55,0),MATCH($I105,Calendario!$D$2:$H$2,0)),""))))))))</f>
        <v>44706</v>
      </c>
      <c r="AI105" s="108">
        <f>IF(ISBLANK($I105),"",IF(EXACT(($I105),PROPER(TEXT(AI104,"dddd"))),"",IF(EXACT(($I105),(PROPER(TEXT(AI$3,"dddd")))),"",IF($K105=1,INDEX(Calendario!$D$3:$H$55,MATCH(AI$4,Calendario!$A$3:$A$55,0),MATCH($I105,Calendario!$D$2:$H$2,0)),IF($K105=2,IF(AH105="",INDEX(Calendario!$D$3:$H$55,MATCH(AI$4,Calendario!$A$3:$A$55,0),MATCH($I105,Calendario!$D$2:$H$2,0)),""),IF($K105=3,IF(AND((AG105=""),(AH105="")),INDEX(Calendario!$D$3:$H$55,MATCH(AI$4,Calendario!$A$3:$A$55,0),MATCH($I105,Calendario!$D$2:$H$2,0)),""),IF($K105=4,IF(AND((AF105=""),(AG105=""),(AH105="")),INDEX(Calendario!$D$3:$H$55,MATCH(AI$4,Calendario!$A$3:$A$55,0),MATCH($I105,Calendario!$D$2:$H$2,0)),""))))))))</f>
        <v>44713</v>
      </c>
      <c r="AJ105" s="108">
        <f>IF(ISBLANK($I105),"",IF(EXACT(($I105),PROPER(TEXT(AJ104,"dddd"))),"",IF(EXACT(($I105),(PROPER(TEXT(AJ$3,"dddd")))),"",IF($K105=1,INDEX(Calendario!$D$3:$H$55,MATCH(AJ$4,Calendario!$A$3:$A$55,0),MATCH($I105,Calendario!$D$2:$H$2,0)),IF($K105=2,IF(AI105="",INDEX(Calendario!$D$3:$H$55,MATCH(AJ$4,Calendario!$A$3:$A$55,0),MATCH($I105,Calendario!$D$2:$H$2,0)),""),IF($K105=3,IF(AND((AH105=""),(AI105="")),INDEX(Calendario!$D$3:$H$55,MATCH(AJ$4,Calendario!$A$3:$A$55,0),MATCH($I105,Calendario!$D$2:$H$2,0)),""),IF($K105=4,IF(AND((AG105=""),(AH105=""),(AI105="")),INDEX(Calendario!$D$3:$H$55,MATCH(AJ$4,Calendario!$A$3:$A$55,0),MATCH($I105,Calendario!$D$2:$H$2,0)),""))))))))</f>
        <v>44720</v>
      </c>
      <c r="AK105" s="108">
        <f>IF(ISBLANK($I105),"",IF(EXACT(($I105),PROPER(TEXT(AK104,"dddd"))),"",IF(EXACT(($I105),(PROPER(TEXT(AK$3,"dddd")))),"",IF($K105=1,INDEX(Calendario!$D$3:$H$55,MATCH(AK$4,Calendario!$A$3:$A$55,0),MATCH($I105,Calendario!$D$2:$H$2,0)),IF($K105=2,IF(AJ105="",INDEX(Calendario!$D$3:$H$55,MATCH(AK$4,Calendario!$A$3:$A$55,0),MATCH($I105,Calendario!$D$2:$H$2,0)),""),IF($K105=3,IF(AND((AI105=""),(AJ105="")),INDEX(Calendario!$D$3:$H$55,MATCH(AK$4,Calendario!$A$3:$A$55,0),MATCH($I105,Calendario!$D$2:$H$2,0)),""),IF($K105=4,IF(AND((AH105=""),(AI105=""),(AJ105="")),INDEX(Calendario!$D$3:$H$55,MATCH(AK$4,Calendario!$A$3:$A$55,0),MATCH($I105,Calendario!$D$2:$H$2,0)),""))))))))</f>
        <v>44727</v>
      </c>
      <c r="AL105" s="108">
        <f>IF(ISBLANK($I105),"",IF(EXACT(($I105),PROPER(TEXT(AL104,"dddd"))),"",IF(EXACT(($I105),(PROPER(TEXT(AL$3,"dddd")))),"",IF($K105=1,INDEX(Calendario!$D$3:$H$55,MATCH(AL$4,Calendario!$A$3:$A$55,0),MATCH($I105,Calendario!$D$2:$H$2,0)),IF($K105=2,IF(AK105="",INDEX(Calendario!$D$3:$H$55,MATCH(AL$4,Calendario!$A$3:$A$55,0),MATCH($I105,Calendario!$D$2:$H$2,0)),""),IF($K105=3,IF(AND((AJ105=""),(AK105="")),INDEX(Calendario!$D$3:$H$55,MATCH(AL$4,Calendario!$A$3:$A$55,0),MATCH($I105,Calendario!$D$2:$H$2,0)),""),IF($K105=4,IF(AND((AI105=""),(AJ105=""),(AK105="")),INDEX(Calendario!$D$3:$H$55,MATCH(AL$4,Calendario!$A$3:$A$55,0),MATCH($I105,Calendario!$D$2:$H$2,0)),""))))))))</f>
        <v>44734</v>
      </c>
      <c r="AM105" s="108">
        <f>IF(ISBLANK($I105),"",IF(EXACT(($I105),PROPER(TEXT(AM104,"dddd"))),"",IF(EXACT(($I105),(PROPER(TEXT(AM$3,"dddd")))),"",IF($K105=1,INDEX(Calendario!$D$3:$H$55,MATCH(AM$4,Calendario!$A$3:$A$55,0),MATCH($I105,Calendario!$D$2:$H$2,0)),IF($K105=2,IF(AL105="",INDEX(Calendario!$D$3:$H$55,MATCH(AM$4,Calendario!$A$3:$A$55,0),MATCH($I105,Calendario!$D$2:$H$2,0)),""),IF($K105=3,IF(AND((AK105=""),(AL105="")),INDEX(Calendario!$D$3:$H$55,MATCH(AM$4,Calendario!$A$3:$A$55,0),MATCH($I105,Calendario!$D$2:$H$2,0)),""),IF($K105=4,IF(AND((AJ105=""),(AK105=""),(AL105="")),INDEX(Calendario!$D$3:$H$55,MATCH(AM$4,Calendario!$A$3:$A$55,0),MATCH($I105,Calendario!$D$2:$H$2,0)),""))))))))</f>
        <v>44741</v>
      </c>
      <c r="AN105" s="107">
        <f>IF(ISBLANK($I105),"",IF(EXACT(($I105),PROPER(TEXT(AN104,"dddd"))),"",IF(EXACT(($I105),(PROPER(TEXT(AN$3,"dddd")))),"",IF($K105=1,INDEX(Calendario!$D$3:$H$55,MATCH(AN$4,Calendario!$A$3:$A$55,0),MATCH($I105,Calendario!$D$2:$H$2,0)),IF($K105=2,IF(AM105="",INDEX(Calendario!$D$3:$H$55,MATCH(AN$4,Calendario!$A$3:$A$55,0),MATCH($I105,Calendario!$D$2:$H$2,0)),""),IF($K105=3,IF(AND((AL105=""),(AM105="")),INDEX(Calendario!$D$3:$H$55,MATCH(AN$4,Calendario!$A$3:$A$55,0),MATCH($I105,Calendario!$D$2:$H$2,0)),""),IF($K105=4,IF(AND((AK105=""),(AL105=""),(AM105="")),INDEX(Calendario!$D$3:$H$55,MATCH(AN$4,Calendario!$A$3:$A$55,0),MATCH($I105,Calendario!$D$2:$H$2,0)),""))))))))</f>
        <v>44748</v>
      </c>
      <c r="AO105" s="107">
        <f>IF(ISBLANK($I105),"",IF(EXACT(($I105),PROPER(TEXT(AO104,"dddd"))),"",IF(EXACT(($I105),(PROPER(TEXT(AO$3,"dddd")))),"",IF($K105=1,INDEX(Calendario!$D$3:$H$55,MATCH(AO$4,Calendario!$A$3:$A$55,0),MATCH($I105,Calendario!$D$2:$H$2,0)),IF($K105=2,IF(AN105="",INDEX(Calendario!$D$3:$H$55,MATCH(AO$4,Calendario!$A$3:$A$55,0),MATCH($I105,Calendario!$D$2:$H$2,0)),""),IF($K105=3,IF(AND((AM105=""),(AN105="")),INDEX(Calendario!$D$3:$H$55,MATCH(AO$4,Calendario!$A$3:$A$55,0),MATCH($I105,Calendario!$D$2:$H$2,0)),""),IF($K105=4,IF(AND((AL105=""),(AM105=""),(AN105="")),INDEX(Calendario!$D$3:$H$55,MATCH(AO$4,Calendario!$A$3:$A$55,0),MATCH($I105,Calendario!$D$2:$H$2,0)),""))))))))</f>
        <v>44755</v>
      </c>
      <c r="AP105" s="107" t="str">
        <f>IF(ISBLANK($I105),"",IF(EXACT(($I105),PROPER(TEXT(AP104,"dddd"))),"",IF(EXACT(($I105),(PROPER(TEXT(AP$3,"dddd")))),"",IF($K105=1,INDEX(Calendario!$D$3:$H$55,MATCH(AP$4,Calendario!$A$3:$A$55,0),MATCH($I105,Calendario!$D$2:$H$2,0)),IF($K105=2,IF(AO105="",INDEX(Calendario!$D$3:$H$55,MATCH(AP$4,Calendario!$A$3:$A$55,0),MATCH($I105,Calendario!$D$2:$H$2,0)),""),IF($K105=3,IF(AND((AN105=""),(AO105="")),INDEX(Calendario!$D$3:$H$55,MATCH(AP$4,Calendario!$A$3:$A$55,0),MATCH($I105,Calendario!$D$2:$H$2,0)),""),IF($K105=4,IF(AND((AM105=""),(AN105=""),(AO105="")),INDEX(Calendario!$D$3:$H$55,MATCH(AP$4,Calendario!$A$3:$A$55,0),MATCH($I105,Calendario!$D$2:$H$2,0)),""))))))))</f>
        <v/>
      </c>
      <c r="AQ105" s="107">
        <f>IF(ISBLANK($I105),"",IF(EXACT(($I105),PROPER(TEXT(AQ104,"dddd"))),"",IF(EXACT(($I105),(PROPER(TEXT(AQ$3,"dddd")))),"",IF($K105=1,INDEX(Calendario!$D$3:$H$55,MATCH(AQ$4,Calendario!$A$3:$A$55,0),MATCH($I105,Calendario!$D$2:$H$2,0)),IF($K105=2,IF(AP105="",INDEX(Calendario!$D$3:$H$55,MATCH(AQ$4,Calendario!$A$3:$A$55,0),MATCH($I105,Calendario!$D$2:$H$2,0)),""),IF($K105=3,IF(AND((AO105=""),(AP105="")),INDEX(Calendario!$D$3:$H$55,MATCH(AQ$4,Calendario!$A$3:$A$55,0),MATCH($I105,Calendario!$D$2:$H$2,0)),""),IF($K105=4,IF(AND((AN105=""),(AO105=""),(AP105="")),INDEX(Calendario!$D$3:$H$55,MATCH(AQ$4,Calendario!$A$3:$A$55,0),MATCH($I105,Calendario!$D$2:$H$2,0)),""))))))))</f>
        <v>44769</v>
      </c>
      <c r="AR105" s="108">
        <f>IF(ISBLANK($I105),"",IF(EXACT(($I105),PROPER(TEXT(AR104,"dddd"))),"",IF(EXACT(($I105),(PROPER(TEXT(AR$3,"dddd")))),"",IF($K105=1,INDEX(Calendario!$D$3:$H$55,MATCH(AR$4,Calendario!$A$3:$A$55,0),MATCH($I105,Calendario!$D$2:$H$2,0)),IF($K105=2,IF(AQ105="",INDEX(Calendario!$D$3:$H$55,MATCH(AR$4,Calendario!$A$3:$A$55,0),MATCH($I105,Calendario!$D$2:$H$2,0)),""),IF($K105=3,IF(AND((AP105=""),(AQ105="")),INDEX(Calendario!$D$3:$H$55,MATCH(AR$4,Calendario!$A$3:$A$55,0),MATCH($I105,Calendario!$D$2:$H$2,0)),""),IF($K105=4,IF(AND((AO105=""),(AP105=""),(AQ105="")),INDEX(Calendario!$D$3:$H$55,MATCH(AR$4,Calendario!$A$3:$A$55,0),MATCH($I105,Calendario!$D$2:$H$2,0)),""))))))))</f>
        <v>44776</v>
      </c>
      <c r="AS105" s="108">
        <f>IF(ISBLANK($I105),"",IF(EXACT(($I105),PROPER(TEXT(AS104,"dddd"))),"",IF(EXACT(($I105),(PROPER(TEXT(AS$3,"dddd")))),"",IF($K105=1,INDEX(Calendario!$D$3:$H$55,MATCH(AS$4,Calendario!$A$3:$A$55,0),MATCH($I105,Calendario!$D$2:$H$2,0)),IF($K105=2,IF(AR105="",INDEX(Calendario!$D$3:$H$55,MATCH(AS$4,Calendario!$A$3:$A$55,0),MATCH($I105,Calendario!$D$2:$H$2,0)),""),IF($K105=3,IF(AND((AQ105=""),(AR105="")),INDEX(Calendario!$D$3:$H$55,MATCH(AS$4,Calendario!$A$3:$A$55,0),MATCH($I105,Calendario!$D$2:$H$2,0)),""),IF($K105=4,IF(AND((AP105=""),(AQ105=""),(AR105="")),INDEX(Calendario!$D$3:$H$55,MATCH(AS$4,Calendario!$A$3:$A$55,0),MATCH($I105,Calendario!$D$2:$H$2,0)),""))))))))</f>
        <v>44783</v>
      </c>
      <c r="AT105" s="108">
        <f>IF(ISBLANK($I105),"",IF(EXACT(($I105),PROPER(TEXT(AT104,"dddd"))),"",IF(EXACT(($I105),(PROPER(TEXT(AT$3,"dddd")))),"",IF($K105=1,INDEX(Calendario!$D$3:$H$55,MATCH(AT$4,Calendario!$A$3:$A$55,0),MATCH($I105,Calendario!$D$2:$H$2,0)),IF($K105=2,IF(AS105="",INDEX(Calendario!$D$3:$H$55,MATCH(AT$4,Calendario!$A$3:$A$55,0),MATCH($I105,Calendario!$D$2:$H$2,0)),""),IF($K105=3,IF(AND((AR105=""),(AS105="")),INDEX(Calendario!$D$3:$H$55,MATCH(AT$4,Calendario!$A$3:$A$55,0),MATCH($I105,Calendario!$D$2:$H$2,0)),""),IF($K105=4,IF(AND((AQ105=""),(AR105=""),(AS105="")),INDEX(Calendario!$D$3:$H$55,MATCH(AT$4,Calendario!$A$3:$A$55,0),MATCH($I105,Calendario!$D$2:$H$2,0)),""))))))))</f>
        <v>44790</v>
      </c>
      <c r="AU105" s="108">
        <f>IF(ISBLANK($I105),"",IF(EXACT(($I105),PROPER(TEXT(AU104,"dddd"))),"",IF(EXACT(($I105),(PROPER(TEXT(AU$3,"dddd")))),"",IF($K105=1,INDEX(Calendario!$D$3:$H$55,MATCH(AU$4,Calendario!$A$3:$A$55,0),MATCH($I105,Calendario!$D$2:$H$2,0)),IF($K105=2,IF(AT105="",INDEX(Calendario!$D$3:$H$55,MATCH(AU$4,Calendario!$A$3:$A$55,0),MATCH($I105,Calendario!$D$2:$H$2,0)),""),IF($K105=3,IF(AND((AS105=""),(AT105="")),INDEX(Calendario!$D$3:$H$55,MATCH(AU$4,Calendario!$A$3:$A$55,0),MATCH($I105,Calendario!$D$2:$H$2,0)),""),IF($K105=4,IF(AND((AR105=""),(AS105=""),(AT105="")),INDEX(Calendario!$D$3:$H$55,MATCH(AU$4,Calendario!$A$3:$A$55,0),MATCH($I105,Calendario!$D$2:$H$2,0)),""))))))))</f>
        <v>44797</v>
      </c>
      <c r="AV105" s="107">
        <f>IF(ISBLANK($I105),"",IF(EXACT(($I105),PROPER(TEXT(AV104,"dddd"))),"",IF(EXACT(($I105),(PROPER(TEXT(AV$3,"dddd")))),"",IF($K105=1,INDEX(Calendario!$D$3:$H$55,MATCH(AV$4,Calendario!$A$3:$A$55,0),MATCH($I105,Calendario!$D$2:$H$2,0)),IF($K105=2,IF(AU105="",INDEX(Calendario!$D$3:$H$55,MATCH(AV$4,Calendario!$A$3:$A$55,0),MATCH($I105,Calendario!$D$2:$H$2,0)),""),IF($K105=3,IF(AND((AT105=""),(AU105="")),INDEX(Calendario!$D$3:$H$55,MATCH(AV$4,Calendario!$A$3:$A$55,0),MATCH($I105,Calendario!$D$2:$H$2,0)),""),IF($K105=4,IF(AND((AS105=""),(AT105=""),(AU105="")),INDEX(Calendario!$D$3:$H$55,MATCH(AV$4,Calendario!$A$3:$A$55,0),MATCH($I105,Calendario!$D$2:$H$2,0)),""))))))))</f>
        <v>44804</v>
      </c>
      <c r="AW105" s="107">
        <f>IF(ISBLANK($I105),"",IF(EXACT(($I105),PROPER(TEXT(AW104,"dddd"))),"",IF(EXACT(($I105),(PROPER(TEXT(AW$3,"dddd")))),"",IF($K105=1,INDEX(Calendario!$D$3:$H$55,MATCH(AW$4,Calendario!$A$3:$A$55,0),MATCH($I105,Calendario!$D$2:$H$2,0)),IF($K105=2,IF(AV105="",INDEX(Calendario!$D$3:$H$55,MATCH(AW$4,Calendario!$A$3:$A$55,0),MATCH($I105,Calendario!$D$2:$H$2,0)),""),IF($K105=3,IF(AND((AU105=""),(AV105="")),INDEX(Calendario!$D$3:$H$55,MATCH(AW$4,Calendario!$A$3:$A$55,0),MATCH($I105,Calendario!$D$2:$H$2,0)),""),IF($K105=4,IF(AND((AT105=""),(AU105=""),(AV105="")),INDEX(Calendario!$D$3:$H$55,MATCH(AW$4,Calendario!$A$3:$A$55,0),MATCH($I105,Calendario!$D$2:$H$2,0)),""))))))))</f>
        <v>44811</v>
      </c>
      <c r="AX105" s="107">
        <f>IF(ISBLANK($I105),"",IF(EXACT(($I105),PROPER(TEXT(AX104,"dddd"))),"",IF(EXACT(($I105),(PROPER(TEXT(AX$3,"dddd")))),"",IF($K105=1,INDEX(Calendario!$D$3:$H$55,MATCH(AX$4,Calendario!$A$3:$A$55,0),MATCH($I105,Calendario!$D$2:$H$2,0)),IF($K105=2,IF(AW105="",INDEX(Calendario!$D$3:$H$55,MATCH(AX$4,Calendario!$A$3:$A$55,0),MATCH($I105,Calendario!$D$2:$H$2,0)),""),IF($K105=3,IF(AND((AV105=""),(AW105="")),INDEX(Calendario!$D$3:$H$55,MATCH(AX$4,Calendario!$A$3:$A$55,0),MATCH($I105,Calendario!$D$2:$H$2,0)),""),IF($K105=4,IF(AND((AU105=""),(AV105=""),(AW105="")),INDEX(Calendario!$D$3:$H$55,MATCH(AX$4,Calendario!$A$3:$A$55,0),MATCH($I105,Calendario!$D$2:$H$2,0)),""))))))))</f>
        <v>44818</v>
      </c>
      <c r="AY105" s="107">
        <f>IF(ISBLANK($I105),"",IF(EXACT(($I105),PROPER(TEXT(AY104,"dddd"))),"",IF(EXACT(($I105),(PROPER(TEXT(AY$3,"dddd")))),"",IF($K105=1,INDEX(Calendario!$D$3:$H$55,MATCH(AY$4,Calendario!$A$3:$A$55,0),MATCH($I105,Calendario!$D$2:$H$2,0)),IF($K105=2,IF(AX105="",INDEX(Calendario!$D$3:$H$55,MATCH(AY$4,Calendario!$A$3:$A$55,0),MATCH($I105,Calendario!$D$2:$H$2,0)),""),IF($K105=3,IF(AND((AW105=""),(AX105="")),INDEX(Calendario!$D$3:$H$55,MATCH(AY$4,Calendario!$A$3:$A$55,0),MATCH($I105,Calendario!$D$2:$H$2,0)),""),IF($K105=4,IF(AND((AV105=""),(AW105=""),(AX105="")),INDEX(Calendario!$D$3:$H$55,MATCH(AY$4,Calendario!$A$3:$A$55,0),MATCH($I105,Calendario!$D$2:$H$2,0)),""))))))))</f>
        <v>44825</v>
      </c>
      <c r="AZ105" s="107">
        <f>IF(ISBLANK($I105),"",IF(EXACT(($I105),PROPER(TEXT(AZ104,"dddd"))),"",IF(EXACT(($I105),(PROPER(TEXT(AZ$3,"dddd")))),"",IF($K105=1,INDEX(Calendario!$D$3:$H$55,MATCH(AZ$4,Calendario!$A$3:$A$55,0),MATCH($I105,Calendario!$D$2:$H$2,0)),IF($K105=2,IF(AY105="",INDEX(Calendario!$D$3:$H$55,MATCH(AZ$4,Calendario!$A$3:$A$55,0),MATCH($I105,Calendario!$D$2:$H$2,0)),""),IF($K105=3,IF(AND((AX105=""),(AY105="")),INDEX(Calendario!$D$3:$H$55,MATCH(AZ$4,Calendario!$A$3:$A$55,0),MATCH($I105,Calendario!$D$2:$H$2,0)),""),IF($K105=4,IF(AND((AW105=""),(AX105=""),(AY105="")),INDEX(Calendario!$D$3:$H$55,MATCH(AZ$4,Calendario!$A$3:$A$55,0),MATCH($I105,Calendario!$D$2:$H$2,0)),""))))))))</f>
        <v>44832</v>
      </c>
      <c r="BA105" s="108">
        <f>IF(ISBLANK($I105),"",IF(EXACT(($I105),PROPER(TEXT(BA104,"dddd"))),"",IF(EXACT(($I105),(PROPER(TEXT(BA$3,"dddd")))),"",IF($K105=1,INDEX(Calendario!$D$3:$H$55,MATCH(BA$4,Calendario!$A$3:$A$55,0),MATCH($I105,Calendario!$D$2:$H$2,0)),IF($K105=2,IF(AZ105="",INDEX(Calendario!$D$3:$H$55,MATCH(BA$4,Calendario!$A$3:$A$55,0),MATCH($I105,Calendario!$D$2:$H$2,0)),""),IF($K105=3,IF(AND((AY105=""),(AZ105="")),INDEX(Calendario!$D$3:$H$55,MATCH(BA$4,Calendario!$A$3:$A$55,0),MATCH($I105,Calendario!$D$2:$H$2,0)),""),IF($K105=4,IF(AND((AX105=""),(AY105=""),(AZ105="")),INDEX(Calendario!$D$3:$H$55,MATCH(BA$4,Calendario!$A$3:$A$55,0),MATCH($I105,Calendario!$D$2:$H$2,0)),""))))))))</f>
        <v>44839</v>
      </c>
      <c r="BB105" s="108">
        <f>IF(ISBLANK($I105),"",IF(EXACT(($I105),PROPER(TEXT(BB104,"dddd"))),"",IF(EXACT(($I105),(PROPER(TEXT(BB$3,"dddd")))),"",IF($K105=1,INDEX(Calendario!$D$3:$H$55,MATCH(BB$4,Calendario!$A$3:$A$55,0),MATCH($I105,Calendario!$D$2:$H$2,0)),IF($K105=2,IF(BA105="",INDEX(Calendario!$D$3:$H$55,MATCH(BB$4,Calendario!$A$3:$A$55,0),MATCH($I105,Calendario!$D$2:$H$2,0)),""),IF($K105=3,IF(AND((AZ105=""),(BA105="")),INDEX(Calendario!$D$3:$H$55,MATCH(BB$4,Calendario!$A$3:$A$55,0),MATCH($I105,Calendario!$D$2:$H$2,0)),""),IF($K105=4,IF(AND((AY105=""),(AZ105=""),(BA105="")),INDEX(Calendario!$D$3:$H$55,MATCH(BB$4,Calendario!$A$3:$A$55,0),MATCH($I105,Calendario!$D$2:$H$2,0)),""))))))))</f>
        <v>44846</v>
      </c>
      <c r="BC105" s="108">
        <f>IF(ISBLANK($I105),"",IF(EXACT(($I105),PROPER(TEXT(BC104,"dddd"))),"",IF(EXACT(($I105),(PROPER(TEXT(BC$3,"dddd")))),"",IF($K105=1,INDEX(Calendario!$D$3:$H$55,MATCH(BC$4,Calendario!$A$3:$A$55,0),MATCH($I105,Calendario!$D$2:$H$2,0)),IF($K105=2,IF(BB105="",INDEX(Calendario!$D$3:$H$55,MATCH(BC$4,Calendario!$A$3:$A$55,0),MATCH($I105,Calendario!$D$2:$H$2,0)),""),IF($K105=3,IF(AND((BA105=""),(BB105="")),INDEX(Calendario!$D$3:$H$55,MATCH(BC$4,Calendario!$A$3:$A$55,0),MATCH($I105,Calendario!$D$2:$H$2,0)),""),IF($K105=4,IF(AND((AZ105=""),(BA105=""),(BB105="")),INDEX(Calendario!$D$3:$H$55,MATCH(BC$4,Calendario!$A$3:$A$55,0),MATCH($I105,Calendario!$D$2:$H$2,0)),""))))))))</f>
        <v>44853</v>
      </c>
      <c r="BD105" s="108">
        <f>IF(ISBLANK($I105),"",IF(EXACT(($I105),PROPER(TEXT(BD104,"dddd"))),"",IF(EXACT(($I105),(PROPER(TEXT(BD$3,"dddd")))),"",IF($K105=1,INDEX(Calendario!$D$3:$H$55,MATCH(BD$4,Calendario!$A$3:$A$55,0),MATCH($I105,Calendario!$D$2:$H$2,0)),IF($K105=2,IF(BC105="",INDEX(Calendario!$D$3:$H$55,MATCH(BD$4,Calendario!$A$3:$A$55,0),MATCH($I105,Calendario!$D$2:$H$2,0)),""),IF($K105=3,IF(AND((BB105=""),(BC105="")),INDEX(Calendario!$D$3:$H$55,MATCH(BD$4,Calendario!$A$3:$A$55,0),MATCH($I105,Calendario!$D$2:$H$2,0)),""),IF($K105=4,IF(AND((BA105=""),(BB105=""),(BC105="")),INDEX(Calendario!$D$3:$H$55,MATCH(BD$4,Calendario!$A$3:$A$55,0),MATCH($I105,Calendario!$D$2:$H$2,0)),""))))))))</f>
        <v>44860</v>
      </c>
      <c r="BE105" s="107">
        <f>IF(ISBLANK($I105),"",IF(EXACT(($I105),PROPER(TEXT(BE104,"dddd"))),"",IF(EXACT(($I105),(PROPER(TEXT(BE$3,"dddd")))),"",IF($K105=1,INDEX(Calendario!$D$3:$H$55,MATCH(BE$4,Calendario!$A$3:$A$55,0),MATCH($I105,Calendario!$D$2:$H$2,0)),IF($K105=2,IF(BD105="",INDEX(Calendario!$D$3:$H$55,MATCH(BE$4,Calendario!$A$3:$A$55,0),MATCH($I105,Calendario!$D$2:$H$2,0)),""),IF($K105=3,IF(AND((BC105=""),(BD105="")),INDEX(Calendario!$D$3:$H$55,MATCH(BE$4,Calendario!$A$3:$A$55,0),MATCH($I105,Calendario!$D$2:$H$2,0)),""),IF($K105=4,IF(AND((BB105=""),(BC105=""),(BD105="")),INDEX(Calendario!$D$3:$H$55,MATCH(BE$4,Calendario!$A$3:$A$55,0),MATCH($I105,Calendario!$D$2:$H$2,0)),""))))))))</f>
        <v>44867</v>
      </c>
      <c r="BF105" s="107">
        <f>IF(ISBLANK($I105),"",IF(EXACT(($I105),PROPER(TEXT(BF104,"dddd"))),"",IF(EXACT(($I105),(PROPER(TEXT(BF$3,"dddd")))),"",IF($K105=1,INDEX(Calendario!$D$3:$H$55,MATCH(BF$4,Calendario!$A$3:$A$55,0),MATCH($I105,Calendario!$D$2:$H$2,0)),IF($K105=2,IF(BE105="",INDEX(Calendario!$D$3:$H$55,MATCH(BF$4,Calendario!$A$3:$A$55,0),MATCH($I105,Calendario!$D$2:$H$2,0)),""),IF($K105=3,IF(AND((BD105=""),(BE105="")),INDEX(Calendario!$D$3:$H$55,MATCH(BF$4,Calendario!$A$3:$A$55,0),MATCH($I105,Calendario!$D$2:$H$2,0)),""),IF($K105=4,IF(AND((BC105=""),(BD105=""),(BE105="")),INDEX(Calendario!$D$3:$H$55,MATCH(BF$4,Calendario!$A$3:$A$55,0),MATCH($I105,Calendario!$D$2:$H$2,0)),""))))))))</f>
        <v>44874</v>
      </c>
      <c r="BG105" s="107">
        <f>IF(ISBLANK($I105),"",IF(EXACT(($I105),PROPER(TEXT(BG104,"dddd"))),"",IF(EXACT(($I105),(PROPER(TEXT(BG$3,"dddd")))),"",IF($K105=1,INDEX(Calendario!$D$3:$H$55,MATCH(BG$4,Calendario!$A$3:$A$55,0),MATCH($I105,Calendario!$D$2:$H$2,0)),IF($K105=2,IF(BF105="",INDEX(Calendario!$D$3:$H$55,MATCH(BG$4,Calendario!$A$3:$A$55,0),MATCH($I105,Calendario!$D$2:$H$2,0)),""),IF($K105=3,IF(AND((BE105=""),(BF105="")),INDEX(Calendario!$D$3:$H$55,MATCH(BG$4,Calendario!$A$3:$A$55,0),MATCH($I105,Calendario!$D$2:$H$2,0)),""),IF($K105=4,IF(AND((BD105=""),(BE105=""),(BF105="")),INDEX(Calendario!$D$3:$H$55,MATCH(BG$4,Calendario!$A$3:$A$55,0),MATCH($I105,Calendario!$D$2:$H$2,0)),""))))))))</f>
        <v>44881</v>
      </c>
      <c r="BH105" s="107">
        <f>IF(ISBLANK($I105),"",IF(EXACT(($I105),PROPER(TEXT(BH104,"dddd"))),"",IF(EXACT(($I105),(PROPER(TEXT(BH$3,"dddd")))),"",IF($K105=1,INDEX(Calendario!$D$3:$H$55,MATCH(BH$4,Calendario!$A$3:$A$55,0),MATCH($I105,Calendario!$D$2:$H$2,0)),IF($K105=2,IF(BG105="",INDEX(Calendario!$D$3:$H$55,MATCH(BH$4,Calendario!$A$3:$A$55,0),MATCH($I105,Calendario!$D$2:$H$2,0)),""),IF($K105=3,IF(AND((BF105=""),(BG105="")),INDEX(Calendario!$D$3:$H$55,MATCH(BH$4,Calendario!$A$3:$A$55,0),MATCH($I105,Calendario!$D$2:$H$2,0)),""),IF($K105=4,IF(AND((BE105=""),(BF105=""),(BG105="")),INDEX(Calendario!$D$3:$H$55,MATCH(BH$4,Calendario!$A$3:$A$55,0),MATCH($I105,Calendario!$D$2:$H$2,0)),""))))))))</f>
        <v>44888</v>
      </c>
      <c r="BI105" s="108">
        <f>IF(ISBLANK($I105),"",IF(EXACT(($I105),PROPER(TEXT(BI104,"dddd"))),"",IF(EXACT(($I105),(PROPER(TEXT(BI$3,"dddd")))),"",IF($K105=1,INDEX(Calendario!$D$3:$H$55,MATCH(BI$4,Calendario!$A$3:$A$55,0),MATCH($I105,Calendario!$D$2:$H$2,0)),IF($K105=2,IF(BH105="",INDEX(Calendario!$D$3:$H$55,MATCH(BI$4,Calendario!$A$3:$A$55,0),MATCH($I105,Calendario!$D$2:$H$2,0)),""),IF($K105=3,IF(AND((BG105=""),(BH105="")),INDEX(Calendario!$D$3:$H$55,MATCH(BI$4,Calendario!$A$3:$A$55,0),MATCH($I105,Calendario!$D$2:$H$2,0)),""),IF($K105=4,IF(AND((BF105=""),(BG105=""),(BH105="")),INDEX(Calendario!$D$3:$H$55,MATCH(BI$4,Calendario!$A$3:$A$55,0),MATCH($I105,Calendario!$D$2:$H$2,0)),""))))))))</f>
        <v>44895</v>
      </c>
      <c r="BJ105" s="108">
        <f>IF(ISBLANK($I105),"",IF(EXACT(($I105),PROPER(TEXT(BJ104,"dddd"))),"",IF(EXACT(($I105),(PROPER(TEXT(BJ$3,"dddd")))),"",IF($K105=1,INDEX(Calendario!$D$3:$H$55,MATCH(BJ$4,Calendario!$A$3:$A$55,0),MATCH($I105,Calendario!$D$2:$H$2,0)),IF($K105=2,IF(BI105="",INDEX(Calendario!$D$3:$H$55,MATCH(BJ$4,Calendario!$A$3:$A$55,0),MATCH($I105,Calendario!$D$2:$H$2,0)),""),IF($K105=3,IF(AND((BH105=""),(BI105="")),INDEX(Calendario!$D$3:$H$55,MATCH(BJ$4,Calendario!$A$3:$A$55,0),MATCH($I105,Calendario!$D$2:$H$2,0)),""),IF($K105=4,IF(AND((BG105=""),(BH105=""),(BI105="")),INDEX(Calendario!$D$3:$H$55,MATCH(BJ$4,Calendario!$A$3:$A$55,0),MATCH($I105,Calendario!$D$2:$H$2,0)),""))))))))</f>
        <v>44902</v>
      </c>
      <c r="BK105" s="108">
        <f>IF(ISBLANK($I105),"",IF(EXACT(($I105),PROPER(TEXT(BK104,"dddd"))),"",IF(EXACT(($I105),(PROPER(TEXT(BK$3,"dddd")))),"",IF($K105=1,INDEX(Calendario!$D$3:$H$55,MATCH(BK$4,Calendario!$A$3:$A$55,0),MATCH($I105,Calendario!$D$2:$H$2,0)),IF($K105=2,IF(BJ105="",INDEX(Calendario!$D$3:$H$55,MATCH(BK$4,Calendario!$A$3:$A$55,0),MATCH($I105,Calendario!$D$2:$H$2,0)),""),IF($K105=3,IF(AND((BI105=""),(BJ105="")),INDEX(Calendario!$D$3:$H$55,MATCH(BK$4,Calendario!$A$3:$A$55,0),MATCH($I105,Calendario!$D$2:$H$2,0)),""),IF($K105=4,IF(AND((BH105=""),(BI105=""),(BJ105="")),INDEX(Calendario!$D$3:$H$55,MATCH(BK$4,Calendario!$A$3:$A$55,0),MATCH($I105,Calendario!$D$2:$H$2,0)),""))))))))</f>
        <v>44909</v>
      </c>
      <c r="BL105" s="108">
        <f>IF(ISBLANK($I105),"",IF(EXACT(($I105),PROPER(TEXT(BL104,"dddd"))),"",IF(EXACT(($I105),(PROPER(TEXT(BL$3,"dddd")))),"",IF($K105=1,INDEX(Calendario!$D$3:$H$55,MATCH(BL$4,Calendario!$A$3:$A$55,0),MATCH($I105,Calendario!$D$2:$H$2,0)),IF($K105=2,IF(BK105="",INDEX(Calendario!$D$3:$H$55,MATCH(BL$4,Calendario!$A$3:$A$55,0),MATCH($I105,Calendario!$D$2:$H$2,0)),""),IF($K105=3,IF(AND((BJ105=""),(BK105="")),INDEX(Calendario!$D$3:$H$55,MATCH(BL$4,Calendario!$A$3:$A$55,0),MATCH($I105,Calendario!$D$2:$H$2,0)),""),IF($K105=4,IF(AND((BI105=""),(BJ105=""),(BK105="")),INDEX(Calendario!$D$3:$H$55,MATCH(BL$4,Calendario!$A$3:$A$55,0),MATCH($I105,Calendario!$D$2:$H$2,0)),""))))))))</f>
        <v>44916</v>
      </c>
      <c r="BM105" s="108">
        <f>IF(ISBLANK($I105),"",IF(EXACT(($I105),PROPER(TEXT(BM104,"dddd"))),"",IF(EXACT(($I105),(PROPER(TEXT(BM$3,"dddd")))),"",IF($K105=1,INDEX(Calendario!$D$3:$H$55,MATCH(BM$4,Calendario!$A$3:$A$55,0),MATCH($I105,Calendario!$D$2:$H$2,0)),IF($K105=2,IF(BL105="",INDEX(Calendario!$D$3:$H$55,MATCH(BM$4,Calendario!$A$3:$A$55,0),MATCH($I105,Calendario!$D$2:$H$2,0)),""),IF($K105=3,IF(AND((BK105=""),(BL105="")),INDEX(Calendario!$D$3:$H$55,MATCH(BM$4,Calendario!$A$3:$A$55,0),MATCH($I105,Calendario!$D$2:$H$2,0)),""),IF($K105=4,IF(AND((BJ105=""),(BK105=""),(BL105="")),INDEX(Calendario!$D$3:$H$55,MATCH(BM$4,Calendario!$A$3:$A$55,0),MATCH($I105,Calendario!$D$2:$H$2,0)),""))))))))</f>
        <v>44923</v>
      </c>
      <c r="BO105" s="88" t="s">
        <v>572</v>
      </c>
    </row>
    <row r="106" spans="1:67" s="88" customFormat="1" ht="26.25" customHeight="1" x14ac:dyDescent="0.25">
      <c r="A106" s="178" t="str">
        <f t="shared" si="7"/>
        <v/>
      </c>
      <c r="B106" s="176" t="s">
        <v>1282</v>
      </c>
      <c r="C106" s="176" t="s">
        <v>1591</v>
      </c>
      <c r="D106" s="177" t="str">
        <f>IF(ISNA(VLOOKUP(C106,TSeccBS!$D:$H,5,FALSE)),"",VLOOKUP(C106,TSeccBS!$D:$H,5,FALSE))</f>
        <v>FLORENCIA</v>
      </c>
      <c r="E106" s="176" t="s">
        <v>572</v>
      </c>
      <c r="F106" s="176" t="s">
        <v>1214</v>
      </c>
      <c r="G106" s="177" t="str">
        <f>IF(ISNA(VLOOKUP(F106,Tmunic!$C$2:$D$1160,2,FALSE)),"",VLOOKUP(F106,Tmunic!$C$2:$D$1160,2,FALSE))</f>
        <v/>
      </c>
      <c r="H106" s="184" t="str">
        <f>IF(ISNA(VLOOKUP(G106,TDirReg!$F$1:$H$184,3,0)),"",VLOOKUP(G106,TDirReg!$F$1:$H$184,3,0))</f>
        <v/>
      </c>
      <c r="I106" s="196" t="s">
        <v>129</v>
      </c>
      <c r="J106" s="195" t="s">
        <v>1735</v>
      </c>
      <c r="K106" s="197">
        <v>1</v>
      </c>
      <c r="L106" s="202" t="str">
        <f t="shared" si="8"/>
        <v/>
      </c>
      <c r="M106" s="107" t="str">
        <f>IF(ISBLANK($I106),"",IF(EXACT(($I106),(PROPER(TEXT(M$3,"dddd")))),"",IF(EXACT(M$4,$J106),IF($K106=1,INDEX(Calendario!$D$3:$H$55,MATCH(M$4,Calendario!$A$3:$A$55,0),MATCH($I106,Calendario!$D$2:$H$2,0)),INDEX(Calendario!$D$3:$H$55,MATCH($J106,Calendario!$A$3:$A$55,0),MATCH($I106,Calendario!$D$2:$H$2,0))),"")))</f>
        <v/>
      </c>
      <c r="N106" s="107">
        <f>IF(ISBLANK($I106),"",IF(EXACT(($I106),PROPER(TEXT(N105,"dddd"))),"",IF(EXACT(($I106),(PROPER(TEXT(N$3,"dddd")))),"",IF(EXACT(N$4,$J106),IF(M106="",IF(OR(($K106=4),($K106=3),($K106=2),($K106=1)),INDEX(Calendario!$D$3:$H$55,MATCH(N$4,Calendario!$A$3:$A$55,0),MATCH($I106,Calendario!$D$2:$H$2,0)),"")),IF($K106=1,IF(AND(M106="",EXACT((N$4),(CONCATENATE(Calendario!$A$1," ",(MID($J106,8,2))+1)))),INDEX(Calendario!$D$3:$H$55,MATCH(N$4,Calendario!$A$3:$A$55,0),MATCH($I106,Calendario!$D$2:$H$2,0)),IF(M106="","",INDEX(Calendario!$D$3:$H$55,MATCH(N$4,Calendario!$A$3:$A$55,0),MATCH($I106,Calendario!$D$2:$H$2,0)))),IF($K106=2,IF(M106="",IF(EXACT($K106,N$4),INDEX(Calendario!$D$3:$H$55,MATCH(N$4,Calendario!$A$3:$A$55,0),MATCH($I106,Calendario!$D$2:$H$2,0)),""),""),IF($K106=3,IF((M106=""),IF(EXACT($K106,N$4),INDEX(Calendario!$D$3:$H$55,MATCH(N$4,Calendario!$A$3:$A$55,0),MATCH($I106,Calendario!$D$2:$H$2,0)),""),""),IF($K106=4,IF((M106=""),IF(EXACT($K106,N$4),INDEX(Calendario!$D$3:$H$55,MATCH(N$4,Calendario!$A$3:$A$55,0),MATCH($I106,Calendario!$D$2:$H$2,0)),""),""),""))))))))</f>
        <v>44568</v>
      </c>
      <c r="O106" s="107">
        <f>IF(ISBLANK($I106),"",IF(EXACT(($I106),(PROPER(TEXT(O$3,"dddd")))),"",IF(EXACT(($I106),PROPER(TEXT(O105,"dddd"))),"",IF(EXACT(O$4,$J106),IF(N106="",IF(OR(($K106=4),($K106=3),($K106=2),($K106=1)),INDEX(Calendario!$D$3:$H$55,MATCH(O$4,Calendario!$A$3:$A$55,0),MATCH($I106,Calendario!$D$2:$H$2,0)),"")),IF($K106=1,IF(AND(N106="",EXACT((O$4),(CONCATENATE(Calendario!$A$1," ",(MID($J106,8,2))+1)))),INDEX(Calendario!$D$3:$H$55,MATCH(O$4,Calendario!$A$3:$A$55,0),MATCH($I106,Calendario!$D$2:$H$2,0)),IF(N106="",IF(EXACT(($I106),(PROPER(TEXT(N$3,"dddd")))),INDEX(Calendario!$D$3:$H$55,MATCH(O$4,Calendario!$A$3:$A$55,0),MATCH($I106,Calendario!$D$2:$H$2,0)),""),INDEX(Calendario!$D$3:$H$55,MATCH(O$4,Calendario!$A$3:$A$55,0),MATCH($I106,Calendario!$D$2:$H$2,0)))),IF(EXACT($M$4,"Semana 1"),IF($K106=2,IF(N106="",IF(OR(($J106="Semana 1"),($J106="Semana 2"),($J106="Semana 3")),INDEX(Calendario!$D$3:$H$55,MATCH(O$4,Calendario!$A$3:$A$55,0),MATCH($I106,Calendario!$D$2:$H$2,0)),""),""),IF($K106=3,IF(AND((M106=""),(N106="")),IF(OR(($J106="Semana 1"),($J106="Semana 2"),($J106="Semana 3")),INDEX(Calendario!$D$3:$H$55,MATCH(O$4,Calendario!$A$3:$A$55,0),MATCH($I106,Calendario!$D$2:$H$2,0)),""),""),IF($K106=4,IF(AND((M106=""),(N106="")),IF(OR(($J106="Semana 1"),($J106="Semana 2"),($J106="Semana 3")),INDEX(Calendario!$D$3:$H$55,MATCH(O$4,Calendario!$A$3:$A$55,0),MATCH($I106,Calendario!$D$2:$H$2,0)),""),"")))),IF($K106=2,IF(N106="",IF(OR(($J106="Semana 1"),($J106="Semana 2")),INDEX(Calendario!$D$3:$H$55,MATCH(O$4,Calendario!$A$3:$A$55,0),MATCH($I106,Calendario!$D$2:$H$2,0)),""),""),IF($K106=3,IF(AND((M106=""),(N106="")),IF(OR(($J106="Semana 1"),($J106="Semana 2")),INDEX(Calendario!$D$3:$H$55,MATCH(O$4,Calendario!$A$3:$A$55,0),MATCH($I106,Calendario!$D$2:$H$2,0)),""),""),IF($K106=4,IF(AND((M106=""),(N106="")),IF(OR(($J106="Semana 1"),($J106="Semana 2")),INDEX(Calendario!$D$3:$H$55,MATCH(O$4,Calendario!$A$3:$A$55,0),MATCH($I106,Calendario!$D$2:$H$2,0)),""),""))))))))))</f>
        <v>44575</v>
      </c>
      <c r="P106" s="107">
        <f>IF(ISBLANK($I106),"",IF(EXACT(($I106),(PROPER(TEXT(P$3,"dddd")))),"",IF(EXACT(($I106),PROPER(TEXT(P105,"dddd"))),"",IF(EXACT(P$4,$J106),IF(O106="",IF(OR(($K106=4),($K106=3),($K106=2),($K106=1)),INDEX(Calendario!$D$3:$H$55,MATCH(P$4,Calendario!$A$3:$A$55,0),MATCH($I106,Calendario!$D$2:$H$2,0)),"")),IF($K106=1,IF(AND(O106="",EXACT((P$4),(CONCATENATE(Calendario!$A$1," ",(MID($J106,8,2))+1)))),INDEX(Calendario!$D$3:$H$55,MATCH(P$4,Calendario!$A$3:$A$55,0),MATCH($I106,Calendario!$D$2:$H$2,0)),IF(O106="",IF(EXACT(($I106),(PROPER(TEXT(O$3,"dddd")))),INDEX(Calendario!$D$3:$H$55,MATCH(P$4,Calendario!$A$3:$A$55,0),MATCH($I106,Calendario!$D$2:$H$2,0)),""),INDEX(Calendario!$D$3:$H$55,MATCH(P$4,Calendario!$A$3:$A$55,0),MATCH($I106,Calendario!$D$2:$H$2,0)))),IF(EXACT($M$4,"Semana 1"),IF($K106=2,IF(O106="",IF(OR(($J106="Semana 1"),($J106="Semana 2"),($J106="Semana 3"),($J106="Semana 4")),INDEX(Calendario!$D$3:$H$55,MATCH(P$4,Calendario!$A$3:$A$55,0),MATCH($I106,Calendario!$D$2:$H$2,0)),""),""),IF($K106=3,IF(AND((N106=""),(O106="")),IF(OR(($J106="Semana 1"),($J106="Semana 2"),($J106="Semana 3"),($J106="Semana 4")),INDEX(Calendario!$D$3:$H$55,MATCH(P$4,Calendario!$A$3:$A$55,0),MATCH($I106,Calendario!$D$2:$H$2,0)),""),""),IF($K106=4,IF(AND((M106=""),(N106=""),(O106="")),IF(OR(($J106="Semana 1"),($J106="Semana 2"),($J106="Semana 3"),($J106="Semana 4")),INDEX(Calendario!$D$3:$H$55,MATCH(P$4,Calendario!$A$3:$A$55,0),MATCH($I106,Calendario!$D$2:$H$2,0)),""),"")))),IF($K106=2,IF(O106="",IF(OR(($J106="Semana 1"),($J106="Semana 2"),($J106="Semana 3")),INDEX(Calendario!$D$3:$H$55,MATCH(P$4,Calendario!$A$3:$A$55,0),MATCH($I106,Calendario!$D$2:$H$2,0)),""),""),IF($K106=3,IF(AND((N106=""),(O106="")),IF(OR(($J106="Semana 1"),($J106="Semana 2"),($J106="Semana 3")),INDEX(Calendario!$D$3:$H$55,MATCH(P$4,Calendario!$A$3:$A$55,0),MATCH($I106,Calendario!$D$2:$H$2,0)),""),""),IF($K106=4,IF(AND((M106=""),(N106=""),(O106="")),IF(OR(($J106="Semana 1"),($J106="Semana 2"),($J106="Semana 3")),INDEX(Calendario!$D$3:$H$55,MATCH(P$4,Calendario!$A$3:$A$55,0),MATCH($I106,Calendario!$D$2:$H$2,0)),""),""))))))))))</f>
        <v>44582</v>
      </c>
      <c r="Q106" s="107">
        <f>IF(ISBLANK($I106),"",IF(EXACT(($I106),(PROPER(TEXT(Q$3,"dddd")))),"",IF(EXACT(($I106),PROPER(TEXT(Q105,"dddd"))),"",IF(EXACT(Q$4,$J106),IF(P106="",IF(OR(($K106=4),($K106=3),($K106=2),($K106=1)),INDEX(Calendario!$D$3:$H$55,MATCH(Q$4,Calendario!$A$3:$A$55,0),MATCH($I106,Calendario!$D$2:$H$2,0)),"")),IF($K106=1,IF(AND(P106="",EXACT((Q$4),(CONCATENATE(Calendario!$A$1," ",(MID($J106,8,2))+1)))),INDEX(Calendario!$D$3:$H$55,MATCH(Q$4,Calendario!$A$3:$A$55,0),MATCH($I106,Calendario!$D$2:$H$2,0)),IF(P106="",IF(EXACT(($I106),(PROPER(TEXT(P$3,"dddd")))),INDEX(Calendario!$D$3:$H$55,MATCH(Q$4,Calendario!$A$3:$A$55,0),MATCH($I106,Calendario!$D$2:$H$2,0)),""),INDEX(Calendario!$D$3:$H$55,MATCH(Q$4,Calendario!$A$3:$A$55,0),MATCH($I106,Calendario!$D$2:$H$2,0)))),IF(EXACT($M$4,"Semana 1"),IF($K106=2,IF(P106="",IF(OR(($J106="Semana 1"),($J106="Semana 2"),($J106="Semana 3"),($J106="Semana 4"),($J106="Semana 5")),INDEX(Calendario!$D$3:$H$55,MATCH(Q$4,Calendario!$A$3:$A$55,0),MATCH($I106,Calendario!$D$2:$H$2,0)),""),""),IF($K106=3,IF(AND((O106=""),(P106="")),IF(OR(($J106="Semana 1"),($J106="Semana 2"),($J106="Semana 3"),($J106="Semana 4"),($J106="Semana 5")),INDEX(Calendario!$D$3:$H$55,MATCH(Q$4,Calendario!$A$3:$A$55,0),MATCH($I106,Calendario!$D$2:$H$2,0)),""),""),IF($K106=4,IF(AND((N106=""),(O106=""),(P106="")),IF(OR(($J106="Semana 1"),($J106="Semana 2"),($J106="Semana 3"),($J106="Semana 4"),($J106="Semana 5")),INDEX(Calendario!$D$3:$H$55,MATCH(Q$4,Calendario!$A$3:$A$55,0),MATCH($I106,Calendario!$D$2:$H$2,0)),""),"")))),IF($K106=2,IF(P106="",IF(OR(($J106="Semana 1"),($J106="Semana 2"),($J106="Semana 3"),($J106="Semana 4")),INDEX(Calendario!$D$3:$H$55,MATCH(Q$4,Calendario!$A$3:$A$55,0),MATCH($I106,Calendario!$D$2:$H$2,0)),""),""),IF($K106=3,IF(AND((O106=""),(P106="")),IF(OR(($J106="Semana 1"),($J106="Semana 2"),($J106="Semana 3"),($J106="Semana 4")),INDEX(Calendario!$D$3:$H$55,MATCH(Q$4,Calendario!$A$3:$A$55,0),MATCH($I106,Calendario!$D$2:$H$2,0)),""),""),IF($K106=4,IF(AND((N106=""),(O106=""),(P106="")),IF(OR(($J106="Semana 1"),($J106="Semana 2"),($J106="Semana 3"),($J106="Semana 4")),INDEX(Calendario!$D$3:$H$55,MATCH(Q$4,Calendario!$A$3:$A$55,0),MATCH($I106,Calendario!$D$2:$H$2,0)),""),""))))))))))</f>
        <v>44589</v>
      </c>
      <c r="R106" s="108">
        <f>IF(ISBLANK($I106),"",IF(EXACT(($I106),(PROPER(TEXT(R$3,"dddd")))),"",IF(EXACT(($I106),PROPER(TEXT(R105,"dddd"))),"",IF(EXACT(R$4,$J106),IF(Q106="",IF(OR(($K106=4),($K106=3),($K106=2),($K106=1)),INDEX(Calendario!$D$3:$H$55,MATCH(R$4,Calendario!$A$3:$A$55,0),MATCH($I106,Calendario!$D$2:$H$2,0)),"")),IF($K106=1,IF(AND(Q106="",EXACT((R$4),(CONCATENATE(Calendario!$A$1," ",(MID($J106,8,2))+1)))),INDEX(Calendario!$D$3:$H$55,MATCH(R$4,Calendario!$A$3:$A$55,0),MATCH($I106,Calendario!$D$2:$H$2,0)),IF(Q106="",IF(EXACT(($I106),(PROPER(TEXT(Q$3,"dddd")))),INDEX(Calendario!$D$3:$H$55,MATCH(R$4,Calendario!$A$3:$A$55,0),MATCH($I106,Calendario!$D$2:$H$2,0)),""),INDEX(Calendario!$D$3:$H$55,MATCH(R$4,Calendario!$A$3:$A$55,0),MATCH($I106,Calendario!$D$2:$H$2,0)))),IF(EXACT($M$4,"Semana 1"),IF($K106=2,IF(Q106="",IF(OR(($J106="Semana 1"),($J106="Semana 2"),($J106="Semana 3"),($J106="Semana 4"),($J106="Semana 5"),($J106="Semana 6")),INDEX(Calendario!$D$3:$H$55,MATCH(R$4,Calendario!$A$3:$A$55,0),MATCH($I106,Calendario!$D$2:$H$2,0)),""),""),IF($K106=3,IF(AND((P106=""),(Q106="")),IF(OR(($J106="Semana 1"),($J106="Semana 2"),($J106="Semana 3"),($J106="Semana 4"),($J106="Semana 5"),($J106="Semana 6")),INDEX(Calendario!$D$3:$H$55,MATCH(R$4,Calendario!$A$3:$A$55,0),MATCH($I106,Calendario!$D$2:$H$2,0)),""),""),IF($K106=4,IF(AND((O106=""),(P106=""),(Q106="")),IF(OR(($J106="Semana 1"),($J106="Semana 2"),($J106="Semana 3"),($J106="Semana 4"),($J106="Semana 5"),($J106="Semana 6")),INDEX(Calendario!$D$3:$H$55,MATCH(R$4,Calendario!$A$3:$A$55,0),MATCH($I106,Calendario!$D$2:$H$2,0)),""),"")))),IF($K106=2,IF(Q106="",IF(OR(($J106="Semana 1"),($J106="Semana 2"),($J106="Semana 3"),($J106="Semana 4"),($J106="Semana 5")),INDEX(Calendario!$D$3:$H$55,MATCH(R$4,Calendario!$A$3:$A$55,0),MATCH($I106,Calendario!$D$2:$H$2,0)),""),""),IF($K106=3,IF(AND((P106=""),(Q106="")),IF(OR(($J106="Semana 1"),($J106="Semana 2"),($J106="Semana 3"),($J106="Semana 4"),($J106="Semana 5")),INDEX(Calendario!$D$3:$H$55,MATCH(R$4,Calendario!$A$3:$A$55,0),MATCH($I106,Calendario!$D$2:$H$2,0)),""),""),IF($K106=4,IF(AND((O106=""),(P106=""),(Q106="")),IF(OR(($J106="Semana 1"),($J106="Semana 2"),($J106="Semana 3"),($J106="Semana 4"),($J106="Semana 5")),INDEX(Calendario!$D$3:$H$55,MATCH(R$4,Calendario!$A$3:$A$55,0),MATCH($I106,Calendario!$D$2:$H$2,0)),""),""))))))))))</f>
        <v>44596</v>
      </c>
      <c r="S106" s="108">
        <f>IF(ISBLANK($I106),"",IF(EXACT(($I106),(PROPER(TEXT(S$3,"dddd")))),"",IF(EXACT(($I106),PROPER(TEXT(S105,"dddd"))),"",IF(EXACT(S$4,$J106),IF(R106="",IF(OR(($K106=4),($K106=3),($K106=2),($K106=1)),INDEX(Calendario!$D$3:$H$55,MATCH(S$4,Calendario!$A$3:$A$55,0),MATCH($I106,Calendario!$D$2:$H$2,0)),"")),IF($K106=1,IF(AND(R106="",EXACT((S$4),(CONCATENATE(Calendario!$A$1," ",(MID($J106,8,2))+1)))),INDEX(Calendario!$D$3:$H$55,MATCH(S$4,Calendario!$A$3:$A$55,0),MATCH($I106,Calendario!$D$2:$H$2,0)),IF(R106="",IF(EXACT(($I106),(PROPER(TEXT(R$3,"dddd")))),INDEX(Calendario!$D$3:$H$55,MATCH(S$4,Calendario!$A$3:$A$55,0),MATCH($I106,Calendario!$D$2:$H$2,0)),""),INDEX(Calendario!$D$3:$H$55,MATCH(S$4,Calendario!$A$3:$A$55,0),MATCH($I106,Calendario!$D$2:$H$2,0)))),IF(EXACT($M$4,"Semana 1"),IF($K106=2,IF(R106="",IF(OR(($J106="Semana 1"),($J106="Semana 2"),($J106="Semana 3"),($J106="Semana 4"),($J106="Semana 5"),($J106="Semana 6"),($J106="Semana 7")),INDEX(Calendario!$D$3:$H$55,MATCH(S$4,Calendario!$A$3:$A$55,0),MATCH($I106,Calendario!$D$2:$H$2,0)),""),""),IF($K106=3,IF(AND((Q106=""),(R106="")),IF(OR(($J106="Semana 1"),($J106="Semana 2"),($J106="Semana 3"),($J106="Semana 4"),($J106="Semana 5"),($J106="Semana 6"),($J106="Semana 7")),INDEX(Calendario!$D$3:$H$55,MATCH(S$4,Calendario!$A$3:$A$55,0),MATCH($I106,Calendario!$D$2:$H$2,0)),""),""),IF($K106=4,IF(AND((P106=""),(Q106=""),(R106="")),IF(OR(($J106="Semana 1"),($J106="Semana 2"),($J106="Semana 3"),($J106="Semana 4"),($J106="Semana 5"),($J106="Semana 6"),($J106="Semana 7")),INDEX(Calendario!$D$3:$H$55,MATCH(S$4,Calendario!$A$3:$A$55,0),MATCH($I106,Calendario!$D$2:$H$2,0)),""),"")))),IF($K106=2,IF(R106="",IF(OR(($J106="Semana 1"),($J106="Semana 2"),($J106="Semana 3"),($J106="Semana 4"),($J106="Semana 5"),($J106="Semana 6")),INDEX(Calendario!$D$3:$H$55,MATCH(S$4,Calendario!$A$3:$A$55,0),MATCH($I106,Calendario!$D$2:$H$2,0)),""),""),IF($K106=3,IF(AND((Q106=""),(R106="")),IF(OR(($J106="Semana 1"),($J106="Semana 2"),($J106="Semana 3"),($J106="Semana 4"),($J106="Semana 5"),($J106="Semana 6")),INDEX(Calendario!$D$3:$H$55,MATCH(S$4,Calendario!$A$3:$A$55,0),MATCH($I106,Calendario!$D$2:$H$2,0)),""),""),IF($K106=4,IF(AND((P106=""),(Q106=""),(R106="")),IF(OR(($J106="Semana 1"),($J106="Semana 2"),($J106="Semana 3"),($J106="Semana 4"),($J106="Semana 5"),($J106="Semana 6")),INDEX(Calendario!$D$3:$H$55,MATCH(S$4,Calendario!$A$3:$A$55,0),MATCH($I106,Calendario!$D$2:$H$2,0)),""),""))))))))))</f>
        <v>44603</v>
      </c>
      <c r="T106" s="108">
        <f>IF(ISBLANK($I106),"",IF(EXACT(($I106),(PROPER(TEXT(T$3,"dddd")))),"",IF(EXACT(($I106),PROPER(TEXT(T105,"dddd"))),"",IF(EXACT(T$4,$J106),IF(S106="",IF(OR(($K106=4),($K106=3),($K106=2),($K106=1)),INDEX(Calendario!$D$3:$H$55,MATCH(T$4,Calendario!$A$3:$A$55,0),MATCH($I106,Calendario!$D$2:$H$2,0)),"")),IF($K106=1,IF(AND(S106="",EXACT((T$4),(CONCATENATE(Calendario!$A$1," ",(MID($J106,8,2))+1)))),INDEX(Calendario!$D$3:$H$55,MATCH(T$4,Calendario!$A$3:$A$55,0),MATCH($I106,Calendario!$D$2:$H$2,0)),IF(S106="","",INDEX(Calendario!$D$3:$H$55,MATCH(T$4,Calendario!$A$3:$A$55,0),MATCH($I106,Calendario!$D$2:$H$2,0)))),IF(EXACT($M$4,"Semana 1"),IF($K106=2,IF(S106="",IF(OR(($J106="Semana 1"),($J106="Semana 2"),($J106="Semana 3"),($J106="Semana 4"),($J106="Semana 5"),($J106="Semana 6"),($J106="Semana 7"),($J106="Semana 8")),INDEX(Calendario!$D$3:$H$55,MATCH(T$4,Calendario!$A$3:$A$55,0),MATCH($I106,Calendario!$D$2:$H$2,0)),""),""),IF($K106=3,IF(AND((R106=""),(S106="")),IF(OR(($J106="Semana 1"),($J106="Semana 2"),($J106="Semana 3"),($J106="Semana 4"),($J106="Semana 5"),($J106="Semana 6"),($J106="Semana 7"),($J106="Semana 8")),INDEX(Calendario!$D$3:$H$55,MATCH(T$4,Calendario!$A$3:$A$55,0),MATCH($I106,Calendario!$D$2:$H$2,0)),""),""),IF($K106=4,IF(AND((Q106=""),(R106=""),(S106="")),IF(OR(($J106="Semana 1"),($J106="Semana 2"),($J106="Semana 3"),($J106="Semana 4"),($J106="Semana 5"),($J106="Semana 6"),($J106="Semana 7"),($J106="Semana 8")),INDEX(Calendario!$D$3:$H$55,MATCH(T$4,Calendario!$A$3:$A$55,0),MATCH($I106,Calendario!$D$2:$H$2,0)),""),"")))),IF($K106=2,IF(S106="",IF(OR(($J106="Semana 1"),($J106="Semana 2"),($J106="Semana 3"),($J106="Semana 4"),($J106="Semana 5"),($J106="Semana 6"),($J106="Semana 7")),INDEX(Calendario!$D$3:$H$55,MATCH(T$4,Calendario!$A$3:$A$55,0),MATCH($I106,Calendario!$D$2:$H$2,0)),""),""),IF($K106=3,IF(AND((R106=""),(S106="")),IF(OR(($J106="Semana 1"),($J106="Semana 2"),($J106="Semana 3"),($J106="Semana 4"),($J106="Semana 5"),($J106="Semana 6"),($J106="Semana 7")),INDEX(Calendario!$D$3:$H$55,MATCH(T$4,Calendario!$A$3:$A$55,0),MATCH($I106,Calendario!$D$2:$H$2,0)),""),""),IF($K106=4,IF(AND((Q106=""),(R106=""),(S106="")),IF(OR(($J106="Semana 1"),($J106="Semana 2"),($J106="Semana 3"),($J106="Semana 4"),($J106="Semana 5"),($J106="Semana 6"),($J106="Semana 7")),INDEX(Calendario!$D$3:$H$55,MATCH(T$4,Calendario!$A$3:$A$55,0),MATCH($I106,Calendario!$D$2:$H$2,0)),""),""))))))))))</f>
        <v>44610</v>
      </c>
      <c r="U106" s="108">
        <f>IF(ISBLANK($I106),"",IF(EXACT(($I106),PROPER(TEXT(U105,"dddd"))),"",IF(EXACT(($I106),(PROPER(TEXT(U$3,"dddd")))),"",IF($K106=1,INDEX(Calendario!$D$3:$H$55,MATCH(U$4,Calendario!$A$3:$A$55,0),MATCH($I106,Calendario!$D$2:$H$2,0)),IF($K106=2,IF(T106="",INDEX(Calendario!$D$3:$H$55,MATCH(U$4,Calendario!$A$3:$A$55,0),MATCH($I106,Calendario!$D$2:$H$2,0)),""),IF($K106=3,IF(AND((S106=""),(T106="")),INDEX(Calendario!$D$3:$H$55,MATCH(U$4,Calendario!$A$3:$A$55,0),MATCH($I106,Calendario!$D$2:$H$2,0)),""),IF($K106=4,IF(AND((R106=""),(S106=""),(T106="")),INDEX(Calendario!$D$3:$H$55,MATCH(U$4,Calendario!$A$3:$A$55,0),MATCH($I106,Calendario!$D$2:$H$2,0)),""))))))))</f>
        <v>44617</v>
      </c>
      <c r="V106" s="107">
        <f>IF(ISBLANK($I106),"",IF(EXACT(($I106),PROPER(TEXT(V105,"dddd"))),"",IF(EXACT(($I106),(PROPER(TEXT(V$3,"dddd")))),"",IF($K106=1,INDEX(Calendario!$D$3:$H$55,MATCH(V$4,Calendario!$A$3:$A$55,0),MATCH($I106,Calendario!$D$2:$H$2,0)),IF($K106=2,IF(U106="",INDEX(Calendario!$D$3:$H$55,MATCH(V$4,Calendario!$A$3:$A$55,0),MATCH($I106,Calendario!$D$2:$H$2,0)),""),IF($K106=3,IF(AND((T106=""),(U106="")),INDEX(Calendario!$D$3:$H$55,MATCH(V$4,Calendario!$A$3:$A$55,0),MATCH($I106,Calendario!$D$2:$H$2,0)),""),IF($K106=4,IF(AND((S106=""),(T106=""),(U106="")),INDEX(Calendario!$D$3:$H$55,MATCH(V$4,Calendario!$A$3:$A$55,0),MATCH($I106,Calendario!$D$2:$H$2,0)),""))))))))</f>
        <v>44624</v>
      </c>
      <c r="W106" s="107">
        <f>IF(ISBLANK($I106),"",IF(EXACT(($I106),PROPER(TEXT(W105,"dddd"))),"",IF(EXACT(($I106),(PROPER(TEXT(W$3,"dddd")))),"",IF($K106=1,INDEX(Calendario!$D$3:$H$55,MATCH(W$4,Calendario!$A$3:$A$55,0),MATCH($I106,Calendario!$D$2:$H$2,0)),IF($K106=2,IF(V106="",INDEX(Calendario!$D$3:$H$55,MATCH(W$4,Calendario!$A$3:$A$55,0),MATCH($I106,Calendario!$D$2:$H$2,0)),""),IF($K106=3,IF(AND((U106=""),(V106="")),INDEX(Calendario!$D$3:$H$55,MATCH(W$4,Calendario!$A$3:$A$55,0),MATCH($I106,Calendario!$D$2:$H$2,0)),""),IF($K106=4,IF(AND((T106=""),(U106=""),(V106="")),INDEX(Calendario!$D$3:$H$55,MATCH(W$4,Calendario!$A$3:$A$55,0),MATCH($I106,Calendario!$D$2:$H$2,0)),""))))))))</f>
        <v>44631</v>
      </c>
      <c r="X106" s="107">
        <f>IF(ISBLANK($I106),"",IF(EXACT(($I106),PROPER(TEXT(X105,"dddd"))),"",IF(EXACT(($I106),(PROPER(TEXT(X$3,"dddd")))),"",IF($K106=1,INDEX(Calendario!$D$3:$H$55,MATCH(X$4,Calendario!$A$3:$A$55,0),MATCH($I106,Calendario!$D$2:$H$2,0)),IF($K106=2,IF(W106="",INDEX(Calendario!$D$3:$H$55,MATCH(X$4,Calendario!$A$3:$A$55,0),MATCH($I106,Calendario!$D$2:$H$2,0)),""),IF($K106=3,IF(AND((V106=""),(W106="")),INDEX(Calendario!$D$3:$H$55,MATCH(X$4,Calendario!$A$3:$A$55,0),MATCH($I106,Calendario!$D$2:$H$2,0)),""),IF($K106=4,IF(AND((U106=""),(V106=""),(W106="")),INDEX(Calendario!$D$3:$H$55,MATCH(X$4,Calendario!$A$3:$A$55,0),MATCH($I106,Calendario!$D$2:$H$2,0)),""))))))))</f>
        <v>44638</v>
      </c>
      <c r="Y106" s="107">
        <f>IF(ISBLANK($I106),"",IF(EXACT(($I106),PROPER(TEXT(Y105,"dddd"))),"",IF(EXACT(($I106),(PROPER(TEXT(Y$3,"dddd")))),"",IF($K106=1,INDEX(Calendario!$D$3:$H$55,MATCH(Y$4,Calendario!$A$3:$A$55,0),MATCH($I106,Calendario!$D$2:$H$2,0)),IF($K106=2,IF(X106="",INDEX(Calendario!$D$3:$H$55,MATCH(Y$4,Calendario!$A$3:$A$55,0),MATCH($I106,Calendario!$D$2:$H$2,0)),""),IF($K106=3,IF(AND((W106=""),(X106="")),INDEX(Calendario!$D$3:$H$55,MATCH(Y$4,Calendario!$A$3:$A$55,0),MATCH($I106,Calendario!$D$2:$H$2,0)),""),IF($K106=4,IF(AND((V106=""),(W106=""),(X106="")),INDEX(Calendario!$D$3:$H$55,MATCH(Y$4,Calendario!$A$3:$A$55,0),MATCH($I106,Calendario!$D$2:$H$2,0)),""))))))))</f>
        <v>44645</v>
      </c>
      <c r="Z106" s="107">
        <f>IF(ISBLANK($I106),"",IF(EXACT(($I106),PROPER(TEXT(Z105,"dddd"))),"",IF(EXACT(($I106),(PROPER(TEXT(Z$3,"dddd")))),"",IF($K106=1,INDEX(Calendario!$D$3:$H$55,MATCH(Z$4,Calendario!$A$3:$A$55,0),MATCH($I106,Calendario!$D$2:$H$2,0)),IF($K106=2,IF(Y106="",INDEX(Calendario!$D$3:$H$55,MATCH(Z$4,Calendario!$A$3:$A$55,0),MATCH($I106,Calendario!$D$2:$H$2,0)),""),IF($K106=3,IF(AND((X106=""),(Y106="")),INDEX(Calendario!$D$3:$H$55,MATCH(Z$4,Calendario!$A$3:$A$55,0),MATCH($I106,Calendario!$D$2:$H$2,0)),""),IF($K106=4,IF(AND((W106=""),(X106=""),(Y106="")),INDEX(Calendario!$D$3:$H$55,MATCH(Z$4,Calendario!$A$3:$A$55,0),MATCH($I106,Calendario!$D$2:$H$2,0)),""))))))))</f>
        <v>44652</v>
      </c>
      <c r="AA106" s="108">
        <f>IF(ISBLANK($I106),"",IF(EXACT(($I106),PROPER(TEXT(AA105,"dddd"))),"",IF(EXACT(($I106),(PROPER(TEXT(AA$3,"dddd")))),"",IF($K106=1,INDEX(Calendario!$D$3:$H$55,MATCH(AA$4,Calendario!$A$3:$A$55,0),MATCH($I106,Calendario!$D$2:$H$2,0)),IF($K106=2,IF(Z106="",INDEX(Calendario!$D$3:$H$55,MATCH(AA$4,Calendario!$A$3:$A$55,0),MATCH($I106,Calendario!$D$2:$H$2,0)),""),IF($K106=3,IF(AND((Y106=""),(Z106="")),INDEX(Calendario!$D$3:$H$55,MATCH(AA$4,Calendario!$A$3:$A$55,0),MATCH($I106,Calendario!$D$2:$H$2,0)),""),IF($K106=4,IF(AND((X106=""),(Y106=""),(Z106="")),INDEX(Calendario!$D$3:$H$55,MATCH(AA$4,Calendario!$A$3:$A$55,0),MATCH($I106,Calendario!$D$2:$H$2,0)),""))))))))</f>
        <v>44659</v>
      </c>
      <c r="AB106" s="108">
        <f>IF(ISBLANK($I106),"",IF(EXACT(($I106),PROPER(TEXT(AB105,"dddd"))),"",IF(EXACT(($I106),(PROPER(TEXT(AB$3,"dddd")))),"",IF($K106=1,INDEX(Calendario!$D$3:$H$55,MATCH(AB$4,Calendario!$A$3:$A$55,0),MATCH($I106,Calendario!$D$2:$H$2,0)),IF($K106=2,IF(AA106="",INDEX(Calendario!$D$3:$H$55,MATCH(AB$4,Calendario!$A$3:$A$55,0),MATCH($I106,Calendario!$D$2:$H$2,0)),""),IF($K106=3,IF(AND((Z106=""),(AA106="")),INDEX(Calendario!$D$3:$H$55,MATCH(AB$4,Calendario!$A$3:$A$55,0),MATCH($I106,Calendario!$D$2:$H$2,0)),""),IF($K106=4,IF(AND((Y106=""),(Z106=""),(AA106="")),INDEX(Calendario!$D$3:$H$55,MATCH(AB$4,Calendario!$A$3:$A$55,0),MATCH($I106,Calendario!$D$2:$H$2,0)),""))))))))</f>
        <v>44666</v>
      </c>
      <c r="AC106" s="108">
        <f>IF(ISBLANK($I106),"",IF(EXACT(($I106),PROPER(TEXT(AC105,"dddd"))),"",IF(EXACT(($I106),(PROPER(TEXT(AC$3,"dddd")))),"",IF($K106=1,INDEX(Calendario!$D$3:$H$55,MATCH(AC$4,Calendario!$A$3:$A$55,0),MATCH($I106,Calendario!$D$2:$H$2,0)),IF($K106=2,IF(AB106="",INDEX(Calendario!$D$3:$H$55,MATCH(AC$4,Calendario!$A$3:$A$55,0),MATCH($I106,Calendario!$D$2:$H$2,0)),""),IF($K106=3,IF(AND((AA106=""),(AB106="")),INDEX(Calendario!$D$3:$H$55,MATCH(AC$4,Calendario!$A$3:$A$55,0),MATCH($I106,Calendario!$D$2:$H$2,0)),""),IF($K106=4,IF(AND((Z106=""),(AA106=""),(AB106="")),INDEX(Calendario!$D$3:$H$55,MATCH(AC$4,Calendario!$A$3:$A$55,0),MATCH($I106,Calendario!$D$2:$H$2,0)),""))))))))</f>
        <v>44673</v>
      </c>
      <c r="AD106" s="108">
        <f>IF(ISBLANK($I106),"",IF(EXACT(($I106),PROPER(TEXT(AD105,"dddd"))),"",IF(EXACT(($I106),(PROPER(TEXT(AD$3,"dddd")))),"",IF($K106=1,INDEX(Calendario!$D$3:$H$55,MATCH(AD$4,Calendario!$A$3:$A$55,0),MATCH($I106,Calendario!$D$2:$H$2,0)),IF($K106=2,IF(AC106="",INDEX(Calendario!$D$3:$H$55,MATCH(AD$4,Calendario!$A$3:$A$55,0),MATCH($I106,Calendario!$D$2:$H$2,0)),""),IF($K106=3,IF(AND((AB106=""),(AC106="")),INDEX(Calendario!$D$3:$H$55,MATCH(AD$4,Calendario!$A$3:$A$55,0),MATCH($I106,Calendario!$D$2:$H$2,0)),""),IF($K106=4,IF(AND((AA106=""),(AB106=""),(AC106="")),INDEX(Calendario!$D$3:$H$55,MATCH(AD$4,Calendario!$A$3:$A$55,0),MATCH($I106,Calendario!$D$2:$H$2,0)),""))))))))</f>
        <v>44680</v>
      </c>
      <c r="AE106" s="107">
        <f>IF(ISBLANK($I106),"",IF(EXACT(($I106),PROPER(TEXT(AE105,"dddd"))),"",IF(EXACT(($I106),(PROPER(TEXT(AE$3,"dddd")))),"",IF($K106=1,INDEX(Calendario!$D$3:$H$55,MATCH(AE$4,Calendario!$A$3:$A$55,0),MATCH($I106,Calendario!$D$2:$H$2,0)),IF($K106=2,IF(AD106="",INDEX(Calendario!$D$3:$H$55,MATCH(AE$4,Calendario!$A$3:$A$55,0),MATCH($I106,Calendario!$D$2:$H$2,0)),""),IF($K106=3,IF(AND((AC106=""),(AD106="")),INDEX(Calendario!$D$3:$H$55,MATCH(AE$4,Calendario!$A$3:$A$55,0),MATCH($I106,Calendario!$D$2:$H$2,0)),""),IF($K106=4,IF(AND((AB106=""),(AC106=""),(AD106="")),INDEX(Calendario!$D$3:$H$55,MATCH(AE$4,Calendario!$A$3:$A$55,0),MATCH($I106,Calendario!$D$2:$H$2,0)),""))))))))</f>
        <v>44687</v>
      </c>
      <c r="AF106" s="107">
        <f>IF(ISBLANK($I106),"",IF(EXACT(($I106),PROPER(TEXT(AF105,"dddd"))),"",IF(EXACT(($I106),(PROPER(TEXT(AF$3,"dddd")))),"",IF($K106=1,INDEX(Calendario!$D$3:$H$55,MATCH(AF$4,Calendario!$A$3:$A$55,0),MATCH($I106,Calendario!$D$2:$H$2,0)),IF($K106=2,IF(AE106="",INDEX(Calendario!$D$3:$H$55,MATCH(AF$4,Calendario!$A$3:$A$55,0),MATCH($I106,Calendario!$D$2:$H$2,0)),""),IF($K106=3,IF(AND((AD106=""),(AE106="")),INDEX(Calendario!$D$3:$H$55,MATCH(AF$4,Calendario!$A$3:$A$55,0),MATCH($I106,Calendario!$D$2:$H$2,0)),""),IF($K106=4,IF(AND((AC106=""),(AD106=""),(AE106="")),INDEX(Calendario!$D$3:$H$55,MATCH(AF$4,Calendario!$A$3:$A$55,0),MATCH($I106,Calendario!$D$2:$H$2,0)),""))))))))</f>
        <v>44694</v>
      </c>
      <c r="AG106" s="107">
        <f>IF(ISBLANK($I106),"",IF(EXACT(($I106),PROPER(TEXT(AG105,"dddd"))),"",IF(EXACT(($I106),(PROPER(TEXT(AG$3,"dddd")))),"",IF($K106=1,INDEX(Calendario!$D$3:$H$55,MATCH(AG$4,Calendario!$A$3:$A$55,0),MATCH($I106,Calendario!$D$2:$H$2,0)),IF($K106=2,IF(AF106="",INDEX(Calendario!$D$3:$H$55,MATCH(AG$4,Calendario!$A$3:$A$55,0),MATCH($I106,Calendario!$D$2:$H$2,0)),""),IF($K106=3,IF(AND((AE106=""),(AF106="")),INDEX(Calendario!$D$3:$H$55,MATCH(AG$4,Calendario!$A$3:$A$55,0),MATCH($I106,Calendario!$D$2:$H$2,0)),""),IF($K106=4,IF(AND((AD106=""),(AE106=""),(AF106="")),INDEX(Calendario!$D$3:$H$55,MATCH(AG$4,Calendario!$A$3:$A$55,0),MATCH($I106,Calendario!$D$2:$H$2,0)),""))))))))</f>
        <v>44701</v>
      </c>
      <c r="AH106" s="107">
        <f>IF(ISBLANK($I106),"",IF(EXACT(($I106),PROPER(TEXT(AH105,"dddd"))),"",IF(EXACT(($I106),(PROPER(TEXT(AH$3,"dddd")))),"",IF($K106=1,INDEX(Calendario!$D$3:$H$55,MATCH(AH$4,Calendario!$A$3:$A$55,0),MATCH($I106,Calendario!$D$2:$H$2,0)),IF($K106=2,IF(AG106="",INDEX(Calendario!$D$3:$H$55,MATCH(AH$4,Calendario!$A$3:$A$55,0),MATCH($I106,Calendario!$D$2:$H$2,0)),""),IF($K106=3,IF(AND((AF106=""),(AG106="")),INDEX(Calendario!$D$3:$H$55,MATCH(AH$4,Calendario!$A$3:$A$55,0),MATCH($I106,Calendario!$D$2:$H$2,0)),""),IF($K106=4,IF(AND((AE106=""),(AF106=""),(AG106="")),INDEX(Calendario!$D$3:$H$55,MATCH(AH$4,Calendario!$A$3:$A$55,0),MATCH($I106,Calendario!$D$2:$H$2,0)),""))))))))</f>
        <v>44708</v>
      </c>
      <c r="AI106" s="108">
        <f>IF(ISBLANK($I106),"",IF(EXACT(($I106),PROPER(TEXT(AI105,"dddd"))),"",IF(EXACT(($I106),(PROPER(TEXT(AI$3,"dddd")))),"",IF($K106=1,INDEX(Calendario!$D$3:$H$55,MATCH(AI$4,Calendario!$A$3:$A$55,0),MATCH($I106,Calendario!$D$2:$H$2,0)),IF($K106=2,IF(AH106="",INDEX(Calendario!$D$3:$H$55,MATCH(AI$4,Calendario!$A$3:$A$55,0),MATCH($I106,Calendario!$D$2:$H$2,0)),""),IF($K106=3,IF(AND((AG106=""),(AH106="")),INDEX(Calendario!$D$3:$H$55,MATCH(AI$4,Calendario!$A$3:$A$55,0),MATCH($I106,Calendario!$D$2:$H$2,0)),""),IF($K106=4,IF(AND((AF106=""),(AG106=""),(AH106="")),INDEX(Calendario!$D$3:$H$55,MATCH(AI$4,Calendario!$A$3:$A$55,0),MATCH($I106,Calendario!$D$2:$H$2,0)),""))))))))</f>
        <v>44715</v>
      </c>
      <c r="AJ106" s="108">
        <f>IF(ISBLANK($I106),"",IF(EXACT(($I106),PROPER(TEXT(AJ105,"dddd"))),"",IF(EXACT(($I106),(PROPER(TEXT(AJ$3,"dddd")))),"",IF($K106=1,INDEX(Calendario!$D$3:$H$55,MATCH(AJ$4,Calendario!$A$3:$A$55,0),MATCH($I106,Calendario!$D$2:$H$2,0)),IF($K106=2,IF(AI106="",INDEX(Calendario!$D$3:$H$55,MATCH(AJ$4,Calendario!$A$3:$A$55,0),MATCH($I106,Calendario!$D$2:$H$2,0)),""),IF($K106=3,IF(AND((AH106=""),(AI106="")),INDEX(Calendario!$D$3:$H$55,MATCH(AJ$4,Calendario!$A$3:$A$55,0),MATCH($I106,Calendario!$D$2:$H$2,0)),""),IF($K106=4,IF(AND((AG106=""),(AH106=""),(AI106="")),INDEX(Calendario!$D$3:$H$55,MATCH(AJ$4,Calendario!$A$3:$A$55,0),MATCH($I106,Calendario!$D$2:$H$2,0)),""))))))))</f>
        <v>44722</v>
      </c>
      <c r="AK106" s="108">
        <f>IF(ISBLANK($I106),"",IF(EXACT(($I106),PROPER(TEXT(AK105,"dddd"))),"",IF(EXACT(($I106),(PROPER(TEXT(AK$3,"dddd")))),"",IF($K106=1,INDEX(Calendario!$D$3:$H$55,MATCH(AK$4,Calendario!$A$3:$A$55,0),MATCH($I106,Calendario!$D$2:$H$2,0)),IF($K106=2,IF(AJ106="",INDEX(Calendario!$D$3:$H$55,MATCH(AK$4,Calendario!$A$3:$A$55,0),MATCH($I106,Calendario!$D$2:$H$2,0)),""),IF($K106=3,IF(AND((AI106=""),(AJ106="")),INDEX(Calendario!$D$3:$H$55,MATCH(AK$4,Calendario!$A$3:$A$55,0),MATCH($I106,Calendario!$D$2:$H$2,0)),""),IF($K106=4,IF(AND((AH106=""),(AI106=""),(AJ106="")),INDEX(Calendario!$D$3:$H$55,MATCH(AK$4,Calendario!$A$3:$A$55,0),MATCH($I106,Calendario!$D$2:$H$2,0)),""))))))))</f>
        <v>44729</v>
      </c>
      <c r="AL106" s="108">
        <f>IF(ISBLANK($I106),"",IF(EXACT(($I106),PROPER(TEXT(AL105,"dddd"))),"",IF(EXACT(($I106),(PROPER(TEXT(AL$3,"dddd")))),"",IF($K106=1,INDEX(Calendario!$D$3:$H$55,MATCH(AL$4,Calendario!$A$3:$A$55,0),MATCH($I106,Calendario!$D$2:$H$2,0)),IF($K106=2,IF(AK106="",INDEX(Calendario!$D$3:$H$55,MATCH(AL$4,Calendario!$A$3:$A$55,0),MATCH($I106,Calendario!$D$2:$H$2,0)),""),IF($K106=3,IF(AND((AJ106=""),(AK106="")),INDEX(Calendario!$D$3:$H$55,MATCH(AL$4,Calendario!$A$3:$A$55,0),MATCH($I106,Calendario!$D$2:$H$2,0)),""),IF($K106=4,IF(AND((AI106=""),(AJ106=""),(AK106="")),INDEX(Calendario!$D$3:$H$55,MATCH(AL$4,Calendario!$A$3:$A$55,0),MATCH($I106,Calendario!$D$2:$H$2,0)),""))))))))</f>
        <v>44736</v>
      </c>
      <c r="AM106" s="108">
        <f>IF(ISBLANK($I106),"",IF(EXACT(($I106),PROPER(TEXT(AM105,"dddd"))),"",IF(EXACT(($I106),(PROPER(TEXT(AM$3,"dddd")))),"",IF($K106=1,INDEX(Calendario!$D$3:$H$55,MATCH(AM$4,Calendario!$A$3:$A$55,0),MATCH($I106,Calendario!$D$2:$H$2,0)),IF($K106=2,IF(AL106="",INDEX(Calendario!$D$3:$H$55,MATCH(AM$4,Calendario!$A$3:$A$55,0),MATCH($I106,Calendario!$D$2:$H$2,0)),""),IF($K106=3,IF(AND((AK106=""),(AL106="")),INDEX(Calendario!$D$3:$H$55,MATCH(AM$4,Calendario!$A$3:$A$55,0),MATCH($I106,Calendario!$D$2:$H$2,0)),""),IF($K106=4,IF(AND((AJ106=""),(AK106=""),(AL106="")),INDEX(Calendario!$D$3:$H$55,MATCH(AM$4,Calendario!$A$3:$A$55,0),MATCH($I106,Calendario!$D$2:$H$2,0)),""))))))))</f>
        <v>44743</v>
      </c>
      <c r="AN106" s="107">
        <f>IF(ISBLANK($I106),"",IF(EXACT(($I106),PROPER(TEXT(AN105,"dddd"))),"",IF(EXACT(($I106),(PROPER(TEXT(AN$3,"dddd")))),"",IF($K106=1,INDEX(Calendario!$D$3:$H$55,MATCH(AN$4,Calendario!$A$3:$A$55,0),MATCH($I106,Calendario!$D$2:$H$2,0)),IF($K106=2,IF(AM106="",INDEX(Calendario!$D$3:$H$55,MATCH(AN$4,Calendario!$A$3:$A$55,0),MATCH($I106,Calendario!$D$2:$H$2,0)),""),IF($K106=3,IF(AND((AL106=""),(AM106="")),INDEX(Calendario!$D$3:$H$55,MATCH(AN$4,Calendario!$A$3:$A$55,0),MATCH($I106,Calendario!$D$2:$H$2,0)),""),IF($K106=4,IF(AND((AK106=""),(AL106=""),(AM106="")),INDEX(Calendario!$D$3:$H$55,MATCH(AN$4,Calendario!$A$3:$A$55,0),MATCH($I106,Calendario!$D$2:$H$2,0)),""))))))))</f>
        <v>44750</v>
      </c>
      <c r="AO106" s="107">
        <f>IF(ISBLANK($I106),"",IF(EXACT(($I106),PROPER(TEXT(AO105,"dddd"))),"",IF(EXACT(($I106),(PROPER(TEXT(AO$3,"dddd")))),"",IF($K106=1,INDEX(Calendario!$D$3:$H$55,MATCH(AO$4,Calendario!$A$3:$A$55,0),MATCH($I106,Calendario!$D$2:$H$2,0)),IF($K106=2,IF(AN106="",INDEX(Calendario!$D$3:$H$55,MATCH(AO$4,Calendario!$A$3:$A$55,0),MATCH($I106,Calendario!$D$2:$H$2,0)),""),IF($K106=3,IF(AND((AM106=""),(AN106="")),INDEX(Calendario!$D$3:$H$55,MATCH(AO$4,Calendario!$A$3:$A$55,0),MATCH($I106,Calendario!$D$2:$H$2,0)),""),IF($K106=4,IF(AND((AL106=""),(AM106=""),(AN106="")),INDEX(Calendario!$D$3:$H$55,MATCH(AO$4,Calendario!$A$3:$A$55,0),MATCH($I106,Calendario!$D$2:$H$2,0)),""))))))))</f>
        <v>44757</v>
      </c>
      <c r="AP106" s="107">
        <f>IF(ISBLANK($I106),"",IF(EXACT(($I106),PROPER(TEXT(AP105,"dddd"))),"",IF(EXACT(($I106),(PROPER(TEXT(AP$3,"dddd")))),"",IF($K106=1,INDEX(Calendario!$D$3:$H$55,MATCH(AP$4,Calendario!$A$3:$A$55,0),MATCH($I106,Calendario!$D$2:$H$2,0)),IF($K106=2,IF(AO106="",INDEX(Calendario!$D$3:$H$55,MATCH(AP$4,Calendario!$A$3:$A$55,0),MATCH($I106,Calendario!$D$2:$H$2,0)),""),IF($K106=3,IF(AND((AN106=""),(AO106="")),INDEX(Calendario!$D$3:$H$55,MATCH(AP$4,Calendario!$A$3:$A$55,0),MATCH($I106,Calendario!$D$2:$H$2,0)),""),IF($K106=4,IF(AND((AM106=""),(AN106=""),(AO106="")),INDEX(Calendario!$D$3:$H$55,MATCH(AP$4,Calendario!$A$3:$A$55,0),MATCH($I106,Calendario!$D$2:$H$2,0)),""))))))))</f>
        <v>44764</v>
      </c>
      <c r="AQ106" s="107">
        <f>IF(ISBLANK($I106),"",IF(EXACT(($I106),PROPER(TEXT(AQ105,"dddd"))),"",IF(EXACT(($I106),(PROPER(TEXT(AQ$3,"dddd")))),"",IF($K106=1,INDEX(Calendario!$D$3:$H$55,MATCH(AQ$4,Calendario!$A$3:$A$55,0),MATCH($I106,Calendario!$D$2:$H$2,0)),IF($K106=2,IF(AP106="",INDEX(Calendario!$D$3:$H$55,MATCH(AQ$4,Calendario!$A$3:$A$55,0),MATCH($I106,Calendario!$D$2:$H$2,0)),""),IF($K106=3,IF(AND((AO106=""),(AP106="")),INDEX(Calendario!$D$3:$H$55,MATCH(AQ$4,Calendario!$A$3:$A$55,0),MATCH($I106,Calendario!$D$2:$H$2,0)),""),IF($K106=4,IF(AND((AN106=""),(AO106=""),(AP106="")),INDEX(Calendario!$D$3:$H$55,MATCH(AQ$4,Calendario!$A$3:$A$55,0),MATCH($I106,Calendario!$D$2:$H$2,0)),""))))))))</f>
        <v>44771</v>
      </c>
      <c r="AR106" s="108">
        <f>IF(ISBLANK($I106),"",IF(EXACT(($I106),PROPER(TEXT(AR105,"dddd"))),"",IF(EXACT(($I106),(PROPER(TEXT(AR$3,"dddd")))),"",IF($K106=1,INDEX(Calendario!$D$3:$H$55,MATCH(AR$4,Calendario!$A$3:$A$55,0),MATCH($I106,Calendario!$D$2:$H$2,0)),IF($K106=2,IF(AQ106="",INDEX(Calendario!$D$3:$H$55,MATCH(AR$4,Calendario!$A$3:$A$55,0),MATCH($I106,Calendario!$D$2:$H$2,0)),""),IF($K106=3,IF(AND((AP106=""),(AQ106="")),INDEX(Calendario!$D$3:$H$55,MATCH(AR$4,Calendario!$A$3:$A$55,0),MATCH($I106,Calendario!$D$2:$H$2,0)),""),IF($K106=4,IF(AND((AO106=""),(AP106=""),(AQ106="")),INDEX(Calendario!$D$3:$H$55,MATCH(AR$4,Calendario!$A$3:$A$55,0),MATCH($I106,Calendario!$D$2:$H$2,0)),""))))))))</f>
        <v>44778</v>
      </c>
      <c r="AS106" s="108">
        <f>IF(ISBLANK($I106),"",IF(EXACT(($I106),PROPER(TEXT(AS105,"dddd"))),"",IF(EXACT(($I106),(PROPER(TEXT(AS$3,"dddd")))),"",IF($K106=1,INDEX(Calendario!$D$3:$H$55,MATCH(AS$4,Calendario!$A$3:$A$55,0),MATCH($I106,Calendario!$D$2:$H$2,0)),IF($K106=2,IF(AR106="",INDEX(Calendario!$D$3:$H$55,MATCH(AS$4,Calendario!$A$3:$A$55,0),MATCH($I106,Calendario!$D$2:$H$2,0)),""),IF($K106=3,IF(AND((AQ106=""),(AR106="")),INDEX(Calendario!$D$3:$H$55,MATCH(AS$4,Calendario!$A$3:$A$55,0),MATCH($I106,Calendario!$D$2:$H$2,0)),""),IF($K106=4,IF(AND((AP106=""),(AQ106=""),(AR106="")),INDEX(Calendario!$D$3:$H$55,MATCH(AS$4,Calendario!$A$3:$A$55,0),MATCH($I106,Calendario!$D$2:$H$2,0)),""))))))))</f>
        <v>44785</v>
      </c>
      <c r="AT106" s="108">
        <f>IF(ISBLANK($I106),"",IF(EXACT(($I106),PROPER(TEXT(AT105,"dddd"))),"",IF(EXACT(($I106),(PROPER(TEXT(AT$3,"dddd")))),"",IF($K106=1,INDEX(Calendario!$D$3:$H$55,MATCH(AT$4,Calendario!$A$3:$A$55,0),MATCH($I106,Calendario!$D$2:$H$2,0)),IF($K106=2,IF(AS106="",INDEX(Calendario!$D$3:$H$55,MATCH(AT$4,Calendario!$A$3:$A$55,0),MATCH($I106,Calendario!$D$2:$H$2,0)),""),IF($K106=3,IF(AND((AR106=""),(AS106="")),INDEX(Calendario!$D$3:$H$55,MATCH(AT$4,Calendario!$A$3:$A$55,0),MATCH($I106,Calendario!$D$2:$H$2,0)),""),IF($K106=4,IF(AND((AQ106=""),(AR106=""),(AS106="")),INDEX(Calendario!$D$3:$H$55,MATCH(AT$4,Calendario!$A$3:$A$55,0),MATCH($I106,Calendario!$D$2:$H$2,0)),""))))))))</f>
        <v>44792</v>
      </c>
      <c r="AU106" s="108">
        <f>IF(ISBLANK($I106),"",IF(EXACT(($I106),PROPER(TEXT(AU105,"dddd"))),"",IF(EXACT(($I106),(PROPER(TEXT(AU$3,"dddd")))),"",IF($K106=1,INDEX(Calendario!$D$3:$H$55,MATCH(AU$4,Calendario!$A$3:$A$55,0),MATCH($I106,Calendario!$D$2:$H$2,0)),IF($K106=2,IF(AT106="",INDEX(Calendario!$D$3:$H$55,MATCH(AU$4,Calendario!$A$3:$A$55,0),MATCH($I106,Calendario!$D$2:$H$2,0)),""),IF($K106=3,IF(AND((AS106=""),(AT106="")),INDEX(Calendario!$D$3:$H$55,MATCH(AU$4,Calendario!$A$3:$A$55,0),MATCH($I106,Calendario!$D$2:$H$2,0)),""),IF($K106=4,IF(AND((AR106=""),(AS106=""),(AT106="")),INDEX(Calendario!$D$3:$H$55,MATCH(AU$4,Calendario!$A$3:$A$55,0),MATCH($I106,Calendario!$D$2:$H$2,0)),""))))))))</f>
        <v>44799</v>
      </c>
      <c r="AV106" s="107">
        <f>IF(ISBLANK($I106),"",IF(EXACT(($I106),PROPER(TEXT(AV105,"dddd"))),"",IF(EXACT(($I106),(PROPER(TEXT(AV$3,"dddd")))),"",IF($K106=1,INDEX(Calendario!$D$3:$H$55,MATCH(AV$4,Calendario!$A$3:$A$55,0),MATCH($I106,Calendario!$D$2:$H$2,0)),IF($K106=2,IF(AU106="",INDEX(Calendario!$D$3:$H$55,MATCH(AV$4,Calendario!$A$3:$A$55,0),MATCH($I106,Calendario!$D$2:$H$2,0)),""),IF($K106=3,IF(AND((AT106=""),(AU106="")),INDEX(Calendario!$D$3:$H$55,MATCH(AV$4,Calendario!$A$3:$A$55,0),MATCH($I106,Calendario!$D$2:$H$2,0)),""),IF($K106=4,IF(AND((AS106=""),(AT106=""),(AU106="")),INDEX(Calendario!$D$3:$H$55,MATCH(AV$4,Calendario!$A$3:$A$55,0),MATCH($I106,Calendario!$D$2:$H$2,0)),""))))))))</f>
        <v>44806</v>
      </c>
      <c r="AW106" s="107">
        <f>IF(ISBLANK($I106),"",IF(EXACT(($I106),PROPER(TEXT(AW105,"dddd"))),"",IF(EXACT(($I106),(PROPER(TEXT(AW$3,"dddd")))),"",IF($K106=1,INDEX(Calendario!$D$3:$H$55,MATCH(AW$4,Calendario!$A$3:$A$55,0),MATCH($I106,Calendario!$D$2:$H$2,0)),IF($K106=2,IF(AV106="",INDEX(Calendario!$D$3:$H$55,MATCH(AW$4,Calendario!$A$3:$A$55,0),MATCH($I106,Calendario!$D$2:$H$2,0)),""),IF($K106=3,IF(AND((AU106=""),(AV106="")),INDEX(Calendario!$D$3:$H$55,MATCH(AW$4,Calendario!$A$3:$A$55,0),MATCH($I106,Calendario!$D$2:$H$2,0)),""),IF($K106=4,IF(AND((AT106=""),(AU106=""),(AV106="")),INDEX(Calendario!$D$3:$H$55,MATCH(AW$4,Calendario!$A$3:$A$55,0),MATCH($I106,Calendario!$D$2:$H$2,0)),""))))))))</f>
        <v>44813</v>
      </c>
      <c r="AX106" s="107">
        <f>IF(ISBLANK($I106),"",IF(EXACT(($I106),PROPER(TEXT(AX105,"dddd"))),"",IF(EXACT(($I106),(PROPER(TEXT(AX$3,"dddd")))),"",IF($K106=1,INDEX(Calendario!$D$3:$H$55,MATCH(AX$4,Calendario!$A$3:$A$55,0),MATCH($I106,Calendario!$D$2:$H$2,0)),IF($K106=2,IF(AW106="",INDEX(Calendario!$D$3:$H$55,MATCH(AX$4,Calendario!$A$3:$A$55,0),MATCH($I106,Calendario!$D$2:$H$2,0)),""),IF($K106=3,IF(AND((AV106=""),(AW106="")),INDEX(Calendario!$D$3:$H$55,MATCH(AX$4,Calendario!$A$3:$A$55,0),MATCH($I106,Calendario!$D$2:$H$2,0)),""),IF($K106=4,IF(AND((AU106=""),(AV106=""),(AW106="")),INDEX(Calendario!$D$3:$H$55,MATCH(AX$4,Calendario!$A$3:$A$55,0),MATCH($I106,Calendario!$D$2:$H$2,0)),""))))))))</f>
        <v>44820</v>
      </c>
      <c r="AY106" s="107">
        <f>IF(ISBLANK($I106),"",IF(EXACT(($I106),PROPER(TEXT(AY105,"dddd"))),"",IF(EXACT(($I106),(PROPER(TEXT(AY$3,"dddd")))),"",IF($K106=1,INDEX(Calendario!$D$3:$H$55,MATCH(AY$4,Calendario!$A$3:$A$55,0),MATCH($I106,Calendario!$D$2:$H$2,0)),IF($K106=2,IF(AX106="",INDEX(Calendario!$D$3:$H$55,MATCH(AY$4,Calendario!$A$3:$A$55,0),MATCH($I106,Calendario!$D$2:$H$2,0)),""),IF($K106=3,IF(AND((AW106=""),(AX106="")),INDEX(Calendario!$D$3:$H$55,MATCH(AY$4,Calendario!$A$3:$A$55,0),MATCH($I106,Calendario!$D$2:$H$2,0)),""),IF($K106=4,IF(AND((AV106=""),(AW106=""),(AX106="")),INDEX(Calendario!$D$3:$H$55,MATCH(AY$4,Calendario!$A$3:$A$55,0),MATCH($I106,Calendario!$D$2:$H$2,0)),""))))))))</f>
        <v>44827</v>
      </c>
      <c r="AZ106" s="107">
        <f>IF(ISBLANK($I106),"",IF(EXACT(($I106),PROPER(TEXT(AZ105,"dddd"))),"",IF(EXACT(($I106),(PROPER(TEXT(AZ$3,"dddd")))),"",IF($K106=1,INDEX(Calendario!$D$3:$H$55,MATCH(AZ$4,Calendario!$A$3:$A$55,0),MATCH($I106,Calendario!$D$2:$H$2,0)),IF($K106=2,IF(AY106="",INDEX(Calendario!$D$3:$H$55,MATCH(AZ$4,Calendario!$A$3:$A$55,0),MATCH($I106,Calendario!$D$2:$H$2,0)),""),IF($K106=3,IF(AND((AX106=""),(AY106="")),INDEX(Calendario!$D$3:$H$55,MATCH(AZ$4,Calendario!$A$3:$A$55,0),MATCH($I106,Calendario!$D$2:$H$2,0)),""),IF($K106=4,IF(AND((AW106=""),(AX106=""),(AY106="")),INDEX(Calendario!$D$3:$H$55,MATCH(AZ$4,Calendario!$A$3:$A$55,0),MATCH($I106,Calendario!$D$2:$H$2,0)),""))))))))</f>
        <v>44834</v>
      </c>
      <c r="BA106" s="108">
        <f>IF(ISBLANK($I106),"",IF(EXACT(($I106),PROPER(TEXT(BA105,"dddd"))),"",IF(EXACT(($I106),(PROPER(TEXT(BA$3,"dddd")))),"",IF($K106=1,INDEX(Calendario!$D$3:$H$55,MATCH(BA$4,Calendario!$A$3:$A$55,0),MATCH($I106,Calendario!$D$2:$H$2,0)),IF($K106=2,IF(AZ106="",INDEX(Calendario!$D$3:$H$55,MATCH(BA$4,Calendario!$A$3:$A$55,0),MATCH($I106,Calendario!$D$2:$H$2,0)),""),IF($K106=3,IF(AND((AY106=""),(AZ106="")),INDEX(Calendario!$D$3:$H$55,MATCH(BA$4,Calendario!$A$3:$A$55,0),MATCH($I106,Calendario!$D$2:$H$2,0)),""),IF($K106=4,IF(AND((AX106=""),(AY106=""),(AZ106="")),INDEX(Calendario!$D$3:$H$55,MATCH(BA$4,Calendario!$A$3:$A$55,0),MATCH($I106,Calendario!$D$2:$H$2,0)),""))))))))</f>
        <v>44841</v>
      </c>
      <c r="BB106" s="108">
        <f>IF(ISBLANK($I106),"",IF(EXACT(($I106),PROPER(TEXT(BB105,"dddd"))),"",IF(EXACT(($I106),(PROPER(TEXT(BB$3,"dddd")))),"",IF($K106=1,INDEX(Calendario!$D$3:$H$55,MATCH(BB$4,Calendario!$A$3:$A$55,0),MATCH($I106,Calendario!$D$2:$H$2,0)),IF($K106=2,IF(BA106="",INDEX(Calendario!$D$3:$H$55,MATCH(BB$4,Calendario!$A$3:$A$55,0),MATCH($I106,Calendario!$D$2:$H$2,0)),""),IF($K106=3,IF(AND((AZ106=""),(BA106="")),INDEX(Calendario!$D$3:$H$55,MATCH(BB$4,Calendario!$A$3:$A$55,0),MATCH($I106,Calendario!$D$2:$H$2,0)),""),IF($K106=4,IF(AND((AY106=""),(AZ106=""),(BA106="")),INDEX(Calendario!$D$3:$H$55,MATCH(BB$4,Calendario!$A$3:$A$55,0),MATCH($I106,Calendario!$D$2:$H$2,0)),""))))))))</f>
        <v>44848</v>
      </c>
      <c r="BC106" s="108">
        <f>IF(ISBLANK($I106),"",IF(EXACT(($I106),PROPER(TEXT(BC105,"dddd"))),"",IF(EXACT(($I106),(PROPER(TEXT(BC$3,"dddd")))),"",IF($K106=1,INDEX(Calendario!$D$3:$H$55,MATCH(BC$4,Calendario!$A$3:$A$55,0),MATCH($I106,Calendario!$D$2:$H$2,0)),IF($K106=2,IF(BB106="",INDEX(Calendario!$D$3:$H$55,MATCH(BC$4,Calendario!$A$3:$A$55,0),MATCH($I106,Calendario!$D$2:$H$2,0)),""),IF($K106=3,IF(AND((BA106=""),(BB106="")),INDEX(Calendario!$D$3:$H$55,MATCH(BC$4,Calendario!$A$3:$A$55,0),MATCH($I106,Calendario!$D$2:$H$2,0)),""),IF($K106=4,IF(AND((AZ106=""),(BA106=""),(BB106="")),INDEX(Calendario!$D$3:$H$55,MATCH(BC$4,Calendario!$A$3:$A$55,0),MATCH($I106,Calendario!$D$2:$H$2,0)),""))))))))</f>
        <v>44855</v>
      </c>
      <c r="BD106" s="108">
        <f>IF(ISBLANK($I106),"",IF(EXACT(($I106),PROPER(TEXT(BD105,"dddd"))),"",IF(EXACT(($I106),(PROPER(TEXT(BD$3,"dddd")))),"",IF($K106=1,INDEX(Calendario!$D$3:$H$55,MATCH(BD$4,Calendario!$A$3:$A$55,0),MATCH($I106,Calendario!$D$2:$H$2,0)),IF($K106=2,IF(BC106="",INDEX(Calendario!$D$3:$H$55,MATCH(BD$4,Calendario!$A$3:$A$55,0),MATCH($I106,Calendario!$D$2:$H$2,0)),""),IF($K106=3,IF(AND((BB106=""),(BC106="")),INDEX(Calendario!$D$3:$H$55,MATCH(BD$4,Calendario!$A$3:$A$55,0),MATCH($I106,Calendario!$D$2:$H$2,0)),""),IF($K106=4,IF(AND((BA106=""),(BB106=""),(BC106="")),INDEX(Calendario!$D$3:$H$55,MATCH(BD$4,Calendario!$A$3:$A$55,0),MATCH($I106,Calendario!$D$2:$H$2,0)),""))))))))</f>
        <v>44862</v>
      </c>
      <c r="BE106" s="107">
        <f>IF(ISBLANK($I106),"",IF(EXACT(($I106),PROPER(TEXT(BE105,"dddd"))),"",IF(EXACT(($I106),(PROPER(TEXT(BE$3,"dddd")))),"",IF($K106=1,INDEX(Calendario!$D$3:$H$55,MATCH(BE$4,Calendario!$A$3:$A$55,0),MATCH($I106,Calendario!$D$2:$H$2,0)),IF($K106=2,IF(BD106="",INDEX(Calendario!$D$3:$H$55,MATCH(BE$4,Calendario!$A$3:$A$55,0),MATCH($I106,Calendario!$D$2:$H$2,0)),""),IF($K106=3,IF(AND((BC106=""),(BD106="")),INDEX(Calendario!$D$3:$H$55,MATCH(BE$4,Calendario!$A$3:$A$55,0),MATCH($I106,Calendario!$D$2:$H$2,0)),""),IF($K106=4,IF(AND((BB106=""),(BC106=""),(BD106="")),INDEX(Calendario!$D$3:$H$55,MATCH(BE$4,Calendario!$A$3:$A$55,0),MATCH($I106,Calendario!$D$2:$H$2,0)),""))))))))</f>
        <v>44869</v>
      </c>
      <c r="BF106" s="107">
        <f>IF(ISBLANK($I106),"",IF(EXACT(($I106),PROPER(TEXT(BF105,"dddd"))),"",IF(EXACT(($I106),(PROPER(TEXT(BF$3,"dddd")))),"",IF($K106=1,INDEX(Calendario!$D$3:$H$55,MATCH(BF$4,Calendario!$A$3:$A$55,0),MATCH($I106,Calendario!$D$2:$H$2,0)),IF($K106=2,IF(BE106="",INDEX(Calendario!$D$3:$H$55,MATCH(BF$4,Calendario!$A$3:$A$55,0),MATCH($I106,Calendario!$D$2:$H$2,0)),""),IF($K106=3,IF(AND((BD106=""),(BE106="")),INDEX(Calendario!$D$3:$H$55,MATCH(BF$4,Calendario!$A$3:$A$55,0),MATCH($I106,Calendario!$D$2:$H$2,0)),""),IF($K106=4,IF(AND((BC106=""),(BD106=""),(BE106="")),INDEX(Calendario!$D$3:$H$55,MATCH(BF$4,Calendario!$A$3:$A$55,0),MATCH($I106,Calendario!$D$2:$H$2,0)),""))))))))</f>
        <v>44876</v>
      </c>
      <c r="BG106" s="107">
        <f>IF(ISBLANK($I106),"",IF(EXACT(($I106),PROPER(TEXT(BG105,"dddd"))),"",IF(EXACT(($I106),(PROPER(TEXT(BG$3,"dddd")))),"",IF($K106=1,INDEX(Calendario!$D$3:$H$55,MATCH(BG$4,Calendario!$A$3:$A$55,0),MATCH($I106,Calendario!$D$2:$H$2,0)),IF($K106=2,IF(BF106="",INDEX(Calendario!$D$3:$H$55,MATCH(BG$4,Calendario!$A$3:$A$55,0),MATCH($I106,Calendario!$D$2:$H$2,0)),""),IF($K106=3,IF(AND((BE106=""),(BF106="")),INDEX(Calendario!$D$3:$H$55,MATCH(BG$4,Calendario!$A$3:$A$55,0),MATCH($I106,Calendario!$D$2:$H$2,0)),""),IF($K106=4,IF(AND((BD106=""),(BE106=""),(BF106="")),INDEX(Calendario!$D$3:$H$55,MATCH(BG$4,Calendario!$A$3:$A$55,0),MATCH($I106,Calendario!$D$2:$H$2,0)),""))))))))</f>
        <v>44883</v>
      </c>
      <c r="BH106" s="107">
        <f>IF(ISBLANK($I106),"",IF(EXACT(($I106),PROPER(TEXT(BH105,"dddd"))),"",IF(EXACT(($I106),(PROPER(TEXT(BH$3,"dddd")))),"",IF($K106=1,INDEX(Calendario!$D$3:$H$55,MATCH(BH$4,Calendario!$A$3:$A$55,0),MATCH($I106,Calendario!$D$2:$H$2,0)),IF($K106=2,IF(BG106="",INDEX(Calendario!$D$3:$H$55,MATCH(BH$4,Calendario!$A$3:$A$55,0),MATCH($I106,Calendario!$D$2:$H$2,0)),""),IF($K106=3,IF(AND((BF106=""),(BG106="")),INDEX(Calendario!$D$3:$H$55,MATCH(BH$4,Calendario!$A$3:$A$55,0),MATCH($I106,Calendario!$D$2:$H$2,0)),""),IF($K106=4,IF(AND((BE106=""),(BF106=""),(BG106="")),INDEX(Calendario!$D$3:$H$55,MATCH(BH$4,Calendario!$A$3:$A$55,0),MATCH($I106,Calendario!$D$2:$H$2,0)),""))))))))</f>
        <v>44890</v>
      </c>
      <c r="BI106" s="108">
        <f>IF(ISBLANK($I106),"",IF(EXACT(($I106),PROPER(TEXT(BI105,"dddd"))),"",IF(EXACT(($I106),(PROPER(TEXT(BI$3,"dddd")))),"",IF($K106=1,INDEX(Calendario!$D$3:$H$55,MATCH(BI$4,Calendario!$A$3:$A$55,0),MATCH($I106,Calendario!$D$2:$H$2,0)),IF($K106=2,IF(BH106="",INDEX(Calendario!$D$3:$H$55,MATCH(BI$4,Calendario!$A$3:$A$55,0),MATCH($I106,Calendario!$D$2:$H$2,0)),""),IF($K106=3,IF(AND((BG106=""),(BH106="")),INDEX(Calendario!$D$3:$H$55,MATCH(BI$4,Calendario!$A$3:$A$55,0),MATCH($I106,Calendario!$D$2:$H$2,0)),""),IF($K106=4,IF(AND((BF106=""),(BG106=""),(BH106="")),INDEX(Calendario!$D$3:$H$55,MATCH(BI$4,Calendario!$A$3:$A$55,0),MATCH($I106,Calendario!$D$2:$H$2,0)),""))))))))</f>
        <v>44897</v>
      </c>
      <c r="BJ106" s="108">
        <f>IF(ISBLANK($I106),"",IF(EXACT(($I106),PROPER(TEXT(BJ105,"dddd"))),"",IF(EXACT(($I106),(PROPER(TEXT(BJ$3,"dddd")))),"",IF($K106=1,INDEX(Calendario!$D$3:$H$55,MATCH(BJ$4,Calendario!$A$3:$A$55,0),MATCH($I106,Calendario!$D$2:$H$2,0)),IF($K106=2,IF(BI106="",INDEX(Calendario!$D$3:$H$55,MATCH(BJ$4,Calendario!$A$3:$A$55,0),MATCH($I106,Calendario!$D$2:$H$2,0)),""),IF($K106=3,IF(AND((BH106=""),(BI106="")),INDEX(Calendario!$D$3:$H$55,MATCH(BJ$4,Calendario!$A$3:$A$55,0),MATCH($I106,Calendario!$D$2:$H$2,0)),""),IF($K106=4,IF(AND((BG106=""),(BH106=""),(BI106="")),INDEX(Calendario!$D$3:$H$55,MATCH(BJ$4,Calendario!$A$3:$A$55,0),MATCH($I106,Calendario!$D$2:$H$2,0)),""))))))))</f>
        <v>44904</v>
      </c>
      <c r="BK106" s="108">
        <f>IF(ISBLANK($I106),"",IF(EXACT(($I106),PROPER(TEXT(BK105,"dddd"))),"",IF(EXACT(($I106),(PROPER(TEXT(BK$3,"dddd")))),"",IF($K106=1,INDEX(Calendario!$D$3:$H$55,MATCH(BK$4,Calendario!$A$3:$A$55,0),MATCH($I106,Calendario!$D$2:$H$2,0)),IF($K106=2,IF(BJ106="",INDEX(Calendario!$D$3:$H$55,MATCH(BK$4,Calendario!$A$3:$A$55,0),MATCH($I106,Calendario!$D$2:$H$2,0)),""),IF($K106=3,IF(AND((BI106=""),(BJ106="")),INDEX(Calendario!$D$3:$H$55,MATCH(BK$4,Calendario!$A$3:$A$55,0),MATCH($I106,Calendario!$D$2:$H$2,0)),""),IF($K106=4,IF(AND((BH106=""),(BI106=""),(BJ106="")),INDEX(Calendario!$D$3:$H$55,MATCH(BK$4,Calendario!$A$3:$A$55,0),MATCH($I106,Calendario!$D$2:$H$2,0)),""))))))))</f>
        <v>44911</v>
      </c>
      <c r="BL106" s="108">
        <f>IF(ISBLANK($I106),"",IF(EXACT(($I106),PROPER(TEXT(BL105,"dddd"))),"",IF(EXACT(($I106),(PROPER(TEXT(BL$3,"dddd")))),"",IF($K106=1,INDEX(Calendario!$D$3:$H$55,MATCH(BL$4,Calendario!$A$3:$A$55,0),MATCH($I106,Calendario!$D$2:$H$2,0)),IF($K106=2,IF(BK106="",INDEX(Calendario!$D$3:$H$55,MATCH(BL$4,Calendario!$A$3:$A$55,0),MATCH($I106,Calendario!$D$2:$H$2,0)),""),IF($K106=3,IF(AND((BJ106=""),(BK106="")),INDEX(Calendario!$D$3:$H$55,MATCH(BL$4,Calendario!$A$3:$A$55,0),MATCH($I106,Calendario!$D$2:$H$2,0)),""),IF($K106=4,IF(AND((BI106=""),(BJ106=""),(BK106="")),INDEX(Calendario!$D$3:$H$55,MATCH(BL$4,Calendario!$A$3:$A$55,0),MATCH($I106,Calendario!$D$2:$H$2,0)),""))))))))</f>
        <v>44918</v>
      </c>
      <c r="BM106" s="108">
        <f>IF(ISBLANK($I106),"",IF(EXACT(($I106),PROPER(TEXT(BM105,"dddd"))),"",IF(EXACT(($I106),(PROPER(TEXT(BM$3,"dddd")))),"",IF($K106=1,INDEX(Calendario!$D$3:$H$55,MATCH(BM$4,Calendario!$A$3:$A$55,0),MATCH($I106,Calendario!$D$2:$H$2,0)),IF($K106=2,IF(BL106="",INDEX(Calendario!$D$3:$H$55,MATCH(BM$4,Calendario!$A$3:$A$55,0),MATCH($I106,Calendario!$D$2:$H$2,0)),""),IF($K106=3,IF(AND((BK106=""),(BL106="")),INDEX(Calendario!$D$3:$H$55,MATCH(BM$4,Calendario!$A$3:$A$55,0),MATCH($I106,Calendario!$D$2:$H$2,0)),""),IF($K106=4,IF(AND((BJ106=""),(BK106=""),(BL106="")),INDEX(Calendario!$D$3:$H$55,MATCH(BM$4,Calendario!$A$3:$A$55,0),MATCH($I106,Calendario!$D$2:$H$2,0)),""))))))))</f>
        <v>44925</v>
      </c>
      <c r="BO106" s="88" t="s">
        <v>572</v>
      </c>
    </row>
    <row r="107" spans="1:67" s="88" customFormat="1" ht="26.25" customHeight="1" x14ac:dyDescent="0.25">
      <c r="A107" s="178">
        <f t="shared" si="7"/>
        <v>77</v>
      </c>
      <c r="B107" s="176" t="s">
        <v>1279</v>
      </c>
      <c r="C107" s="176"/>
      <c r="D107" s="177"/>
      <c r="E107" s="176" t="s">
        <v>1211</v>
      </c>
      <c r="F107" s="176" t="s">
        <v>9</v>
      </c>
      <c r="G107" s="177" t="str">
        <f>IF(ISNA(VLOOKUP(F107,Tmunic!$C$2:$D$1160,2,FALSE)),"",VLOOKUP(F107,Tmunic!$C$2:$D$1160,2,FALSE))</f>
        <v>DS GUAJIRA</v>
      </c>
      <c r="H107" s="184" t="str">
        <f>IF(ISNA(VLOOKUP(G107,TDirReg!$F$1:$H$184,3,0)),"",VLOOKUP(G107,TDirReg!$F$1:$H$184,3,0))</f>
        <v>Calle 7 N°15-45 Diagonal Palacio de Justicia</v>
      </c>
      <c r="I107" s="196" t="s">
        <v>127</v>
      </c>
      <c r="J107" s="195" t="s">
        <v>135</v>
      </c>
      <c r="K107" s="197">
        <v>4</v>
      </c>
      <c r="L107" s="202">
        <f t="shared" si="8"/>
        <v>12</v>
      </c>
      <c r="M107" s="107" t="str">
        <f>IF(EXACT(($I107),(PROPER(TEXT(M$3,"dddd")))),"",IF(EXACT(M$4,$J107),IF($K107=1,INDEX(Calendario!$D$3:$H$55,MATCH(M$4,Calendario!$A$3:$A$55,0),MATCH($I107,Calendario!$D$2:$H$2,0)),INDEX(Calendario!$D$3:$H$55,MATCH($J107,Calendario!$A$3:$A$55,0),MATCH($I107,Calendario!$D$2:$H$2,0))),""))</f>
        <v/>
      </c>
      <c r="N107" s="107" t="str">
        <f>IF(EXACT(($I107),PROPER(TEXT(N106,"dddd"))),"",IF(EXACT(($I107),(PROPER(TEXT(N$3,"dddd")))),"",IF(EXACT(N$4,$J107),IF(M107="",IF(OR(($K107=4),($K107=3),($K107=2),($K107=1)),INDEX(Calendario!$D$3:$H$55,MATCH(N$4,Calendario!$A$3:$A$55,0),MATCH($I107,Calendario!$D$2:$H$2,0)),"")),IF($K107=1,IF(AND(M107="",EXACT((N$4),(CONCATENATE(Calendario!$A$1," ",(MID($J107,8,2))+1)))),INDEX(Calendario!$D$3:$H$55,MATCH(N$4,Calendario!$A$3:$A$55,0),MATCH($I107,Calendario!$D$2:$H$2,0)),IF(M107="","",INDEX(Calendario!$D$3:$H$55,MATCH(N$4,Calendario!$A$3:$A$55,0),MATCH($I107,Calendario!$D$2:$H$2,0)))),IF($K107=2,IF(M107="",IF(EXACT($K107,N$4),INDEX(Calendario!$D$3:$H$55,MATCH(N$4,Calendario!$A$3:$A$55,0),MATCH($I107,Calendario!$D$2:$H$2,0)),""),""),IF($K107=3,IF((M107=""),IF(EXACT($K107,N$4),INDEX(Calendario!$D$3:$H$55,MATCH(N$4,Calendario!$A$3:$A$55,0),MATCH($I107,Calendario!$D$2:$H$2,0)),""),""),IF($K107=4,IF((M107=""),IF(EXACT($K107,N$4),INDEX(Calendario!$D$3:$H$55,MATCH(N$4,Calendario!$A$3:$A$55,0),MATCH($I107,Calendario!$D$2:$H$2,0)),""),""),"")))))))</f>
        <v/>
      </c>
      <c r="O107" s="107" t="str">
        <f>IF(EXACT(($I107),(PROPER(TEXT(O$3,"dddd")))),"",IF(EXACT(($I107),PROPER(TEXT(O106,"dddd"))),"",IF(EXACT(O$4,$J107),IF(N107="",IF(OR(($K107=4),($K107=3),($K107=2),($K107=1)),INDEX(Calendario!$D$3:$H$55,MATCH(O$4,Calendario!$A$3:$A$55,0),MATCH($I107,Calendario!$D$2:$H$2,0)),"")),IF($K107=1,IF(AND(N107="",EXACT((O$4),(CONCATENATE(Calendario!$A$1," ",(MID($J107,8,2))+1)))),INDEX(Calendario!$D$3:$H$55,MATCH(O$4,Calendario!$A$3:$A$55,0),MATCH($I107,Calendario!$D$2:$H$2,0)),IF(N107="",IF(EXACT(($I107),(PROPER(TEXT(N$3,"dddd")))),INDEX(Calendario!$D$3:$H$55,MATCH(O$4,Calendario!$A$3:$A$55,0),MATCH($I107,Calendario!$D$2:$H$2,0)),""),INDEX(Calendario!$D$3:$H$55,MATCH(O$4,Calendario!$A$3:$A$55,0),MATCH($I107,Calendario!$D$2:$H$2,0)))),IF(EXACT($M$4,"Semana 1"),IF($K107=2,IF(N107="",IF(OR(($J107="Semana 1"),($J107="Semana 2"),($J107="Semana 3")),INDEX(Calendario!$D$3:$H$55,MATCH(O$4,Calendario!$A$3:$A$55,0),MATCH($I107,Calendario!$D$2:$H$2,0)),""),""),IF($K107=3,IF(AND((M107=""),(N107="")),IF(OR(($J107="Semana 1"),($J107="Semana 2"),($J107="Semana 3")),INDEX(Calendario!$D$3:$H$55,MATCH(O$4,Calendario!$A$3:$A$55,0),MATCH($I107,Calendario!$D$2:$H$2,0)),""),""),IF($K107=4,IF(AND((M107=""),(N107="")),IF(OR(($J107="Semana 1"),($J107="Semana 2"),($J107="Semana 3")),INDEX(Calendario!$D$3:$H$55,MATCH(O$4,Calendario!$A$3:$A$55,0),MATCH($I107,Calendario!$D$2:$H$2,0)),""),"")))),IF($K107=2,IF(N107="",IF(OR(($J107="Semana 1"),($J107="Semana 2")),INDEX(Calendario!$D$3:$H$55,MATCH(O$4,Calendario!$A$3:$A$55,0),MATCH($I107,Calendario!$D$2:$H$2,0)),""),""),IF($K107=3,IF(AND((M107=""),(N107="")),IF(OR(($J107="Semana 1"),($J107="Semana 2")),INDEX(Calendario!$D$3:$H$55,MATCH(O$4,Calendario!$A$3:$A$55,0),MATCH($I107,Calendario!$D$2:$H$2,0)),""),""),IF($K107=4,IF(AND((M107=""),(N107="")),IF(OR(($J107="Semana 1"),($J107="Semana 2")),INDEX(Calendario!$D$3:$H$55,MATCH(O$4,Calendario!$A$3:$A$55,0),MATCH($I107,Calendario!$D$2:$H$2,0)),""),""),""))))))))</f>
        <v/>
      </c>
      <c r="P107" s="107" t="str">
        <f>IF(EXACT(($I107),(PROPER(TEXT(P$3,"dddd")))),"",IF(EXACT(($I107),PROPER(TEXT(P106,"dddd"))),"",IF(EXACT(P$4,$J107),IF(O107="",IF(OR(($K107=4),($K107=3),($K107=2),($K107=1)),INDEX(Calendario!$D$3:$H$55,MATCH(P$4,Calendario!$A$3:$A$55,0),MATCH($I107,Calendario!$D$2:$H$2,0)),"")),IF($K107=1,IF(AND(O107="",EXACT((P$4),(CONCATENATE(Calendario!$A$1," ",(MID($J107,8,2))+1)))),INDEX(Calendario!$D$3:$H$55,MATCH(P$4,Calendario!$A$3:$A$55,0),MATCH($I107,Calendario!$D$2:$H$2,0)),IF(O107="",IF(EXACT(($I107),(PROPER(TEXT(O$3,"dddd")))),INDEX(Calendario!$D$3:$H$55,MATCH(P$4,Calendario!$A$3:$A$55,0),MATCH($I107,Calendario!$D$2:$H$2,0)),""),INDEX(Calendario!$D$3:$H$55,MATCH(P$4,Calendario!$A$3:$A$55,0),MATCH($I107,Calendario!$D$2:$H$2,0)))),IF(EXACT($M$4,"Semana 1"),IF($K107=2,IF(O107="",IF(OR(($J107="Semana 1"),($J107="Semana 2"),($J107="Semana 3"),($J107="Semana 4")),INDEX(Calendario!$D$3:$H$55,MATCH(P$4,Calendario!$A$3:$A$55,0),MATCH($I107,Calendario!$D$2:$H$2,0)),""),""),IF($K107=3,IF(AND((N107=""),(O107="")),IF(OR(($J107="Semana 1"),($J107="Semana 2"),($J107="Semana 3"),($J107="Semana 4")),INDEX(Calendario!$D$3:$H$55,MATCH(P$4,Calendario!$A$3:$A$55,0),MATCH($I107,Calendario!$D$2:$H$2,0)),""),""),IF($K107=4,IF(AND((M107=""),(N107=""),(O107="")),IF(OR(($J107="Semana 1"),($J107="Semana 2"),($J107="Semana 3"),($J107="Semana 4")),INDEX(Calendario!$D$3:$H$55,MATCH(P$4,Calendario!$A$3:$A$55,0),MATCH($I107,Calendario!$D$2:$H$2,0)),""),"")))),IF($K107=2,IF(O107="",IF(OR(($J107="Semana 1"),($J107="Semana 2"),($J107="Semana 3")),INDEX(Calendario!$D$3:$H$55,MATCH(P$4,Calendario!$A$3:$A$55,0),MATCH($I107,Calendario!$D$2:$H$2,0)),""),""),IF($K107=3,IF(AND((N107=""),(O107="")),IF(OR(($J107="Semana 1"),($J107="Semana 2"),($J107="Semana 3")),INDEX(Calendario!$D$3:$H$55,MATCH(P$4,Calendario!$A$3:$A$55,0),MATCH($I107,Calendario!$D$2:$H$2,0)),""),""),IF($K107=4,IF(AND((M107=""),(N107=""),(O107="")),IF(OR(($J107="Semana 1"),($J107="Semana 2"),($J107="Semana 3")),INDEX(Calendario!$D$3:$H$55,MATCH(P$4,Calendario!$A$3:$A$55,0),MATCH($I107,Calendario!$D$2:$H$2,0)),""),""),""))))))))</f>
        <v/>
      </c>
      <c r="Q107" s="107" t="str">
        <f>IF(EXACT(($I107),(PROPER(TEXT(Q$3,"dddd")))),"",IF(EXACT(Q$4,$J107),IF(P107="",IF(OR(($K107=4),($K107=3),($K107=2),($K107=1)),INDEX(Calendario!$D$3:$H$55,MATCH(Q$4,Calendario!$A$3:$A$55,0),MATCH($I107,Calendario!$D$2:$H$2,0)),"")),IF($K107=1,IF(AND(P107="",EXACT((Q$4),(CONCATENATE(Calendario!$A$1," ",(MID($J107,8,2))+1)))),INDEX(Calendario!$D$3:$H$55,MATCH(Q$4,Calendario!$A$3:$A$55,0),MATCH($I107,Calendario!$D$2:$H$2,0)),IF(P107="",IF(EXACT(($I107),(PROPER(TEXT(P$3,"dddd")))),INDEX(Calendario!$D$3:$H$55,MATCH(Q$4,Calendario!$A$3:$A$55,0),MATCH($I107,Calendario!$D$2:$H$2,0)),""),INDEX(Calendario!$D$3:$H$55,MATCH(Q$4,Calendario!$A$3:$A$55,0),MATCH($I107,Calendario!$D$2:$H$2,0)))),IF(EXACT($M$4,"Semana 1"),IF($K107=2,IF(P107="",IF(OR(($J107="Semana 1"),($J107="Semana 2"),($J107="Semana 3"),($J107="Semana 4"),($J107="Semana 5")),INDEX(Calendario!$D$3:$H$55,MATCH(Q$4,Calendario!$A$3:$A$55,0),MATCH($I107,Calendario!$D$2:$H$2,0)),""),""),IF($K107=3,IF(AND((O107=""),(P107="")),IF(OR(($J107="Semana 1"),($J107="Semana 2"),($J107="Semana 3"),($J107="Semana 4"),($J107="Semana 5")),INDEX(Calendario!$D$3:$H$55,MATCH(Q$4,Calendario!$A$3:$A$55,0),MATCH($I107,Calendario!$D$2:$H$2,0)),""),""),IF($K107=4,IF(AND((N107=""),(O107=""),(P107="")),IF(OR(($J107="Semana 1"),($J107="Semana 2"),($J107="Semana 3"),($J107="Semana 4"),($J107="Semana 5")),INDEX(Calendario!$D$3:$H$55,MATCH(Q$4,Calendario!$A$3:$A$55,0),MATCH($I107,Calendario!$D$2:$H$2,0)),""),"")))),IF($K107=2,IF(P107="",IF(OR(($J107="Semana 1"),($J107="Semana 2"),($J107="Semana 3"),($J107="Semana 4")),INDEX(Calendario!$D$3:$H$55,MATCH(Q$4,Calendario!$A$3:$A$55,0),MATCH($I107,Calendario!$D$2:$H$2,0)),""),""),IF($K107=3,IF(AND((O107=""),(P107="")),IF(OR(($J107="Semana 1"),($J107="Semana 2"),($J107="Semana 3"),($J107="Semana 4")),INDEX(Calendario!$D$3:$H$55,MATCH(Q$4,Calendario!$A$3:$A$55,0),MATCH($I107,Calendario!$D$2:$H$2,0)),""),""),IF($K107=4,IF(AND((N107=""),(O107=""),(P107="")),IF(OR(($J107="Semana 1"),($J107="Semana 2"),($J107="Semana 3"),($J107="Semana 4")),INDEX(Calendario!$D$3:$H$55,MATCH(Q$4,Calendario!$A$3:$A$55,0),MATCH($I107,Calendario!$D$2:$H$2,0)),""),""),"")))))))</f>
        <v/>
      </c>
      <c r="R107" s="108">
        <f>IF(EXACT(($I107),(PROPER(TEXT(R$3,"dddd")))),"",IF(EXACT(R$4,$J107),IF(Q107="",IF(OR(($K107=4),($K107=3),($K107=2),($K107=1)),INDEX(Calendario!$D$3:$H$55,MATCH(R$4,Calendario!$A$3:$A$55,0),MATCH($I107,Calendario!$D$2:$H$2,0)),"")),IF($K107=1,IF(AND(Q107="",EXACT((R$4),(CONCATENATE(Calendario!$A$1," ",(MID($J107,8,2))+1)))),INDEX(Calendario!$D$3:$H$55,MATCH(R$4,Calendario!$A$3:$A$55,0),MATCH($I107,Calendario!$D$2:$H$2,0)),IF(Q107="",IF(EXACT(($I107),(PROPER(TEXT(Q$3,"dddd")))),INDEX(Calendario!$D$3:$H$55,MATCH(R$4,Calendario!$A$3:$A$55,0),MATCH($I107,Calendario!$D$2:$H$2,0)),""),INDEX(Calendario!$D$3:$H$55,MATCH(R$4,Calendario!$A$3:$A$55,0),MATCH($I107,Calendario!$D$2:$H$2,0)))),IF(EXACT($M$4,"Semana 1"),IF($K107=2,IF(Q107="",IF(OR(($J107="Semana 1"),($J107="Semana 2"),($J107="Semana 3"),($J107="Semana 4"),($J107="Semana 5"),($J107="Semana 6")),INDEX(Calendario!$D$3:$H$55,MATCH(R$4,Calendario!$A$3:$A$55,0),MATCH($I107,Calendario!$D$2:$H$2,0)),""),""),IF($K107=3,IF(AND((P107=""),(Q107="")),IF(OR(($J107="Semana 1"),($J107="Semana 2"),($J107="Semana 3"),($J107="Semana 4"),($J107="Semana 5"),($J107="Semana 6")),INDEX(Calendario!$D$3:$H$55,MATCH(R$4,Calendario!$A$3:$A$55,0),MATCH($I107,Calendario!$D$2:$H$2,0)),""),""),IF($K107=4,IF(AND((O107=""),(P107=""),(Q107="")),IF(OR(($J107="Semana 1"),($J107="Semana 2"),($J107="Semana 3"),($J107="Semana 4"),($J107="Semana 5"),($J107="Semana 6")),INDEX(Calendario!$D$3:$H$55,MATCH(R$4,Calendario!$A$3:$A$55,0),MATCH($I107,Calendario!$D$2:$H$2,0)),""),"")))),IF($K107=2,IF(Q107="",IF(OR(($J107="Semana 1"),($J107="Semana 2"),($J107="Semana 3"),($J107="Semana 4"),($J107="Semana 5")),INDEX(Calendario!$D$3:$H$55,MATCH(R$4,Calendario!$A$3:$A$55,0),MATCH($I107,Calendario!$D$2:$H$2,0)),""),""),IF($K107=3,IF(AND((P107=""),(Q107="")),IF(OR(($J107="Semana 1"),($J107="Semana 2"),($J107="Semana 3"),($J107="Semana 4"),($J107="Semana 5")),INDEX(Calendario!$D$3:$H$55,MATCH(R$4,Calendario!$A$3:$A$55,0),MATCH($I107,Calendario!$D$2:$H$2,0)),""),""),IF($K107=4,IF(AND((O107=""),(P107=""),(Q107="")),IF(OR(($J107="Semana 1"),($J107="Semana 2"),($J107="Semana 3"),($J107="Semana 4"),($J107="Semana 5")),INDEX(Calendario!$D$3:$H$55,MATCH(R$4,Calendario!$A$3:$A$55,0),MATCH($I107,Calendario!$D$2:$H$2,0)),""),""),"")))))))</f>
        <v>44594</v>
      </c>
      <c r="S107" s="108" t="str">
        <f>IF(EXACT(($I107),(PROPER(TEXT(S$3,"dddd")))),"",IF(EXACT(S$4,$J107),IF(R107="",IF(OR(($K107=4),($K107=3),($K107=2),($K107=1)),INDEX(Calendario!$D$3:$H$55,MATCH(S$4,Calendario!$A$3:$A$55,0),MATCH($I107,Calendario!$D$2:$H$2,0)),"")),IF($K107=1,IF(AND(R107="",EXACT((S$4),(CONCATENATE(Calendario!$A$1," ",(MID($J107,8,2))+1)))),INDEX(Calendario!$D$3:$H$55,MATCH(S$4,Calendario!$A$3:$A$55,0),MATCH($I107,Calendario!$D$2:$H$2,0)),IF(R107="",IF(EXACT(($I107),(PROPER(TEXT(R$3,"dddd")))),INDEX(Calendario!$D$3:$H$55,MATCH(S$4,Calendario!$A$3:$A$55,0),MATCH($I107,Calendario!$D$2:$H$2,0)),""),INDEX(Calendario!$D$3:$H$55,MATCH(S$4,Calendario!$A$3:$A$55,0),MATCH($I107,Calendario!$D$2:$H$2,0)))),IF(EXACT($M$4,"Semana 1"),IF($K107=2,IF(R107="",IF(OR(($J107="Semana 1"),($J107="Semana 2"),($J107="Semana 3"),($J107="Semana 4"),($J107="Semana 5"),($J107="Semana 6"),($J107="Semana 7")),INDEX(Calendario!$D$3:$H$55,MATCH(S$4,Calendario!$A$3:$A$55,0),MATCH($I107,Calendario!$D$2:$H$2,0)),""),""),IF($K107=3,IF(AND((Q107=""),(R107="")),IF(OR(($J107="Semana 1"),($J107="Semana 2"),($J107="Semana 3"),($J107="Semana 4"),($J107="Semana 5"),($J107="Semana 6"),($J107="Semana 7")),INDEX(Calendario!$D$3:$H$55,MATCH(S$4,Calendario!$A$3:$A$55,0),MATCH($I107,Calendario!$D$2:$H$2,0)),""),""),IF($K107=4,IF(AND((P107=""),(Q107=""),(R107="")),IF(OR(($J107="Semana 1"),($J107="Semana 2"),($J107="Semana 3"),($J107="Semana 4"),($J107="Semana 5"),($J107="Semana 6"),($J107="Semana 7")),INDEX(Calendario!$D$3:$H$55,MATCH(S$4,Calendario!$A$3:$A$55,0),MATCH($I107,Calendario!$D$2:$H$2,0)),""),"")))),IF($K107=2,IF(R107="",IF(OR(($J107="Semana 1"),($J107="Semana 2"),($J107="Semana 3"),($J107="Semana 4"),($J107="Semana 5"),($J107="Semana 6")),INDEX(Calendario!$D$3:$H$55,MATCH(S$4,Calendario!$A$3:$A$55,0),MATCH($I107,Calendario!$D$2:$H$2,0)),""),""),IF($K107=3,IF(AND((Q107=""),(R107="")),IF(OR(($J107="Semana 1"),($J107="Semana 2"),($J107="Semana 3"),($J107="Semana 4"),($J107="Semana 5"),($J107="Semana 6")),INDEX(Calendario!$D$3:$H$55,MATCH(S$4,Calendario!$A$3:$A$55,0),MATCH($I107,Calendario!$D$2:$H$2,0)),""),""),IF($K107=4,IF(AND((P107=""),(Q107=""),(R107="")),IF(OR(($J107="Semana 1"),($J107="Semana 2"),($J107="Semana 3"),($J107="Semana 4"),($J107="Semana 5"),($J107="Semana 6")),INDEX(Calendario!$D$3:$H$55,MATCH(S$4,Calendario!$A$3:$A$55,0),MATCH($I107,Calendario!$D$2:$H$2,0)),""),""),"")))))))</f>
        <v/>
      </c>
      <c r="T107" s="108" t="str">
        <f>IF(EXACT(($I107),(PROPER(TEXT(T$3,"dddd")))),"",IF(EXACT(T$4,$J107),IF(S107="",IF(OR(($K107=4),($K107=3),($K107=2),($K107=1)),INDEX(Calendario!$D$3:$H$55,MATCH(T$4,Calendario!$A$3:$A$55,0),MATCH($I107,Calendario!$D$2:$H$2,0)),"")),IF($K107=1,IF(AND(S107="",EXACT((T$4),(CONCATENATE(Calendario!$A$1," ",(MID($J107,8,2))+1)))),INDEX(Calendario!$D$3:$H$55,MATCH(T$4,Calendario!$A$3:$A$55,0),MATCH($I107,Calendario!$D$2:$H$2,0)),IF(S107="",IF(EXACT(($I107),(PROPER(TEXT(S$3,"dddd")))),INDEX(Calendario!$D$3:$H$55,MATCH(T$4,Calendario!$A$3:$A$55,0),MATCH($I107,Calendario!$D$2:$H$2,0)),""),INDEX(Calendario!$D$3:$H$55,MATCH(T$4,Calendario!$A$3:$A$55,0),MATCH($I107,Calendario!$D$2:$H$2,0)))),IF(EXACT($M$4,"Semana 1"),IF($K107=2,IF(S107="",IF(OR(($J107="Semana 1"),($J107="Semana 2"),($J107="Semana 3"),($J107="Semana 4"),($J107="Semana 5"),($J107="Semana 6"),($J107="Semana 7"),($J107="Semana 8")),INDEX(Calendario!$D$3:$H$55,MATCH(T$4,Calendario!$A$3:$A$55,0),MATCH($I107,Calendario!$D$2:$H$2,0)),""),""),IF($K107=3,IF(AND((R107=""),(S107="")),IF(OR(($J107="Semana 1"),($J107="Semana 2"),($J107="Semana 3"),($J107="Semana 4"),($J107="Semana 5"),($J107="Semana 6"),($J107="Semana 7"),($J107="Semana 8")),INDEX(Calendario!$D$3:$H$55,MATCH(T$4,Calendario!$A$3:$A$55,0),MATCH($I107,Calendario!$D$2:$H$2,0)),""),""),IF($K107=4,IF(AND((Q107=""),(R107=""),(S107="")),IF(OR(($J107="Semana 1"),($J107="Semana 2"),($J107="Semana 3"),($J107="Semana 4"),($J107="Semana 5"),($J107="Semana 6"),($J107="Semana 7"),($J107="Semana 8")),INDEX(Calendario!$D$3:$H$55,MATCH(T$4,Calendario!$A$3:$A$55,0),MATCH($I107,Calendario!$D$2:$H$2,0)),""),"")))),IF($K107=2,IF(S107="",IF(OR(($J107="Semana 1"),($J107="Semana 2"),($J107="Semana 3"),($J107="Semana 4"),($J107="Semana 5"),($J107="Semana 6"),($J107="Semana 7")),INDEX(Calendario!$D$3:$H$55,MATCH(T$4,Calendario!$A$3:$A$55,0),MATCH($I107,Calendario!$D$2:$H$2,0)),""),""),IF($K107=3,IF(AND((R107=""),(S107="")),IF(OR(($J107="Semana 1"),($J107="Semana 2"),($J107="Semana 3"),($J107="Semana 4"),($J107="Semana 5"),($J107="Semana 6"),($J107="Semana 7")),INDEX(Calendario!$D$3:$H$55,MATCH(T$4,Calendario!$A$3:$A$55,0),MATCH($I107,Calendario!$D$2:$H$2,0)),""),""),IF($K107=4,IF(AND((Q107=""),(R107=""),(S107="")),IF(OR(($J107="Semana 1"),($J107="Semana 2"),($J107="Semana 3"),($J107="Semana 4"),($J107="Semana 5"),($J107="Semana 6"),($J107="Semana 7")),INDEX(Calendario!$D$3:$H$55,MATCH(T$4,Calendario!$A$3:$A$55,0),MATCH($I107,Calendario!$D$2:$H$2,0)),""),""),"")))))))</f>
        <v/>
      </c>
      <c r="U107" s="108" t="str">
        <f>IF(EXACT(($I107),(PROPER(TEXT(U$3,"dddd")))),"",IF($K107=1,INDEX(Calendario!$D$3:$H$55,MATCH(U$4,Calendario!$A$3:$A$55,0),MATCH($I107,Calendario!$D$2:$H$2,0)),IF($K107=2,IF(T107="",INDEX(Calendario!$D$3:$H$55,MATCH(U$4,Calendario!$A$3:$A$55,0),MATCH($I107,Calendario!$D$2:$H$2,0)),""),IF($K107=3,IF(AND((S107=""),(T107="")),INDEX(Calendario!$D$3:$H$55,MATCH(U$4,Calendario!$A$3:$A$55,0),MATCH($I107,Calendario!$D$2:$H$2,0)),""),IF($K107=4,IF(AND((R107=""),(S107=""),(T107="")),INDEX(Calendario!$D$3:$H$55,MATCH(U$4,Calendario!$A$3:$A$55,0),MATCH($I107,Calendario!$D$2:$H$2,0)),""),"")))))</f>
        <v/>
      </c>
      <c r="V107" s="107">
        <f>IF(EXACT(($I107),(PROPER(TEXT(V$3,"dddd")))),"",IF($K107=1,INDEX(Calendario!$D$3:$H$55,MATCH(V$4,Calendario!$A$3:$A$55,0),MATCH($I107,Calendario!$D$2:$H$2,0)),IF($K107=2,IF(U107="",INDEX(Calendario!$D$3:$H$55,MATCH(V$4,Calendario!$A$3:$A$55,0),MATCH($I107,Calendario!$D$2:$H$2,0)),""),IF($K107=3,IF(AND((T107=""),(U107="")),INDEX(Calendario!$D$3:$H$55,MATCH(V$4,Calendario!$A$3:$A$55,0),MATCH($I107,Calendario!$D$2:$H$2,0)),""),IF($K107=4,IF(AND((S107=""),(T107=""),(U107="")),INDEX(Calendario!$D$3:$H$55,MATCH(V$4,Calendario!$A$3:$A$55,0),MATCH($I107,Calendario!$D$2:$H$2,0)),""),"")))))</f>
        <v>44622</v>
      </c>
      <c r="W107" s="107" t="str">
        <f>IF(EXACT(($I107),(PROPER(TEXT(W$3,"dddd")))),"",IF($K107=1,INDEX(Calendario!$D$3:$H$55,MATCH(W$4,Calendario!$A$3:$A$55,0),MATCH($I107,Calendario!$D$2:$H$2,0)),IF($K107=2,IF(V107="",INDEX(Calendario!$D$3:$H$55,MATCH(W$4,Calendario!$A$3:$A$55,0),MATCH($I107,Calendario!$D$2:$H$2,0)),""),IF($K107=3,IF(AND((U107=""),(V107="")),INDEX(Calendario!$D$3:$H$55,MATCH(W$4,Calendario!$A$3:$A$55,0),MATCH($I107,Calendario!$D$2:$H$2,0)),""),IF($K107=4,IF(AND((T107=""),(U107=""),(V107="")),INDEX(Calendario!$D$3:$H$55,MATCH(W$4,Calendario!$A$3:$A$55,0),MATCH($I107,Calendario!$D$2:$H$2,0)),""),"")))))</f>
        <v/>
      </c>
      <c r="X107" s="107" t="str">
        <f>IF(EXACT(($I107),(PROPER(TEXT(X$3,"dddd")))),"",IF($K107=1,INDEX(Calendario!$D$3:$H$55,MATCH(X$4,Calendario!$A$3:$A$55,0),MATCH($I107,Calendario!$D$2:$H$2,0)),IF($K107=2,IF(W107="",INDEX(Calendario!$D$3:$H$55,MATCH(X$4,Calendario!$A$3:$A$55,0),MATCH($I107,Calendario!$D$2:$H$2,0)),""),IF($K107=3,IF(AND((V107=""),(W107="")),INDEX(Calendario!$D$3:$H$55,MATCH(X$4,Calendario!$A$3:$A$55,0),MATCH($I107,Calendario!$D$2:$H$2,0)),""),IF($K107=4,IF(AND((U107=""),(V107=""),(W107="")),INDEX(Calendario!$D$3:$H$55,MATCH(X$4,Calendario!$A$3:$A$55,0),MATCH($I107,Calendario!$D$2:$H$2,0)),""),"")))))</f>
        <v/>
      </c>
      <c r="Y107" s="107" t="str">
        <f>IF(EXACT(($I107),(PROPER(TEXT(Y$3,"dddd")))),"",IF($K107=1,INDEX(Calendario!$D$3:$H$55,MATCH(Y$4,Calendario!$A$3:$A$55,0),MATCH($I107,Calendario!$D$2:$H$2,0)),IF($K107=2,IF(X107="",INDEX(Calendario!$D$3:$H$55,MATCH(Y$4,Calendario!$A$3:$A$55,0),MATCH($I107,Calendario!$D$2:$H$2,0)),""),IF($K107=3,IF(AND((W107=""),(X107="")),INDEX(Calendario!$D$3:$H$55,MATCH(Y$4,Calendario!$A$3:$A$55,0),MATCH($I107,Calendario!$D$2:$H$2,0)),""),IF($K107=4,IF(AND((V107=""),(W107=""),(X107="")),INDEX(Calendario!$D$3:$H$55,MATCH(Y$4,Calendario!$A$3:$A$55,0),MATCH($I107,Calendario!$D$2:$H$2,0)),""),"")))))</f>
        <v/>
      </c>
      <c r="Z107" s="108">
        <f>IF(EXACT(($I107),(PROPER(TEXT(Z$3,"dddd")))),"",IF($K107=1,INDEX(Calendario!$D$3:$H$55,MATCH(Z$4,Calendario!$A$3:$A$55,0),MATCH($I107,Calendario!$D$2:$H$2,0)),IF($K107=2,IF(Y107="",INDEX(Calendario!$D$3:$H$55,MATCH(Z$4,Calendario!$A$3:$A$55,0),MATCH($I107,Calendario!$D$2:$H$2,0)),""),IF($K107=3,IF(AND((X107=""),(Y107="")),INDEX(Calendario!$D$3:$H$55,MATCH(Z$4,Calendario!$A$3:$A$55,0),MATCH($I107,Calendario!$D$2:$H$2,0)),""),IF($K107=4,IF(AND((W107=""),(X107=""),(Y107="")),INDEX(Calendario!$D$3:$H$55,MATCH(Z$4,Calendario!$A$3:$A$55,0),MATCH($I107,Calendario!$D$2:$H$2,0)),""),"")))))</f>
        <v>44650</v>
      </c>
      <c r="AA107" s="108" t="str">
        <f>IF(EXACT(($I107),(PROPER(TEXT(AA$3,"dddd")))),"",IF($K107=1,INDEX(Calendario!$D$3:$H$55,MATCH(AA$4,Calendario!$A$3:$A$55,0),MATCH($I107,Calendario!$D$2:$H$2,0)),IF($K107=2,IF(Z107="",INDEX(Calendario!$D$3:$H$55,MATCH(AA$4,Calendario!$A$3:$A$55,0),MATCH($I107,Calendario!$D$2:$H$2,0)),""),IF($K107=3,IF(AND((Y107=""),(Z107="")),INDEX(Calendario!$D$3:$H$55,MATCH(AA$4,Calendario!$A$3:$A$55,0),MATCH($I107,Calendario!$D$2:$H$2,0)),""),IF($K107=4,IF(AND((X107=""),(Y107=""),(Z107="")),INDEX(Calendario!$D$3:$H$55,MATCH(AA$4,Calendario!$A$3:$A$55,0),MATCH($I107,Calendario!$D$2:$H$2,0)),""),"")))))</f>
        <v/>
      </c>
      <c r="AB107" s="108" t="str">
        <f>IF(EXACT(($I107),(PROPER(TEXT(AB$3,"dddd")))),"",IF($K107=1,INDEX(Calendario!$D$3:$H$55,MATCH(AB$4,Calendario!$A$3:$A$55,0),MATCH($I107,Calendario!$D$2:$H$2,0)),IF($K107=2,IF(AA107="",INDEX(Calendario!$D$3:$H$55,MATCH(AB$4,Calendario!$A$3:$A$55,0),MATCH($I107,Calendario!$D$2:$H$2,0)),""),IF($K107=3,IF(AND((Z107=""),(AA107="")),INDEX(Calendario!$D$3:$H$55,MATCH(AB$4,Calendario!$A$3:$A$55,0),MATCH($I107,Calendario!$D$2:$H$2,0)),""),IF($K107=4,IF(AND((Y107=""),(Z107=""),(AA107="")),INDEX(Calendario!$D$3:$H$55,MATCH(AB$4,Calendario!$A$3:$A$55,0),MATCH($I107,Calendario!$D$2:$H$2,0)),""),"")))))</f>
        <v/>
      </c>
      <c r="AC107" s="108" t="str">
        <f>IF(EXACT(($I107),(PROPER(TEXT(AC$3,"dddd")))),"",IF($K107=1,INDEX(Calendario!$D$3:$H$55,MATCH(AC$4,Calendario!$A$3:$A$55,0),MATCH($I107,Calendario!$D$2:$H$2,0)),IF($K107=2,IF(AB107="",INDEX(Calendario!$D$3:$H$55,MATCH(AC$4,Calendario!$A$3:$A$55,0),MATCH($I107,Calendario!$D$2:$H$2,0)),""),IF($K107=3,IF(AND((AA107=""),(AB107="")),INDEX(Calendario!$D$3:$H$55,MATCH(AC$4,Calendario!$A$3:$A$55,0),MATCH($I107,Calendario!$D$2:$H$2,0)),""),IF($K107=4,IF(AND((Z107=""),(AA107=""),(AB107="")),INDEX(Calendario!$D$3:$H$55,MATCH(AC$4,Calendario!$A$3:$A$55,0),MATCH($I107,Calendario!$D$2:$H$2,0)),""),"")))))</f>
        <v/>
      </c>
      <c r="AD107" s="107">
        <f>IF(EXACT(($I107),(PROPER(TEXT(AD$3,"dddd")))),"",IF($K107=1,INDEX(Calendario!$D$3:$H$55,MATCH(AD$4,Calendario!$A$3:$A$55,0),MATCH($I107,Calendario!$D$2:$H$2,0)),IF($K107=2,IF(AC107="",INDEX(Calendario!$D$3:$H$55,MATCH(AD$4,Calendario!$A$3:$A$55,0),MATCH($I107,Calendario!$D$2:$H$2,0)),""),IF($K107=3,IF(AND((AB107=""),(AC107="")),INDEX(Calendario!$D$3:$H$55,MATCH(AD$4,Calendario!$A$3:$A$55,0),MATCH($I107,Calendario!$D$2:$H$2,0)),""),IF($K107=4,IF(AND((AA107=""),(AB107=""),(AC107="")),INDEX(Calendario!$D$3:$H$55,MATCH(AD$4,Calendario!$A$3:$A$55,0),MATCH($I107,Calendario!$D$2:$H$2,0)),""),"")))))</f>
        <v>44678</v>
      </c>
      <c r="AE107" s="107" t="str">
        <f>IF(EXACT(($I107),(PROPER(TEXT(AE$3,"dddd")))),"",IF($K107=1,INDEX(Calendario!$D$3:$H$55,MATCH(AE$4,Calendario!$A$3:$A$55,0),MATCH($I107,Calendario!$D$2:$H$2,0)),IF($K107=2,IF(AD107="",INDEX(Calendario!$D$3:$H$55,MATCH(AE$4,Calendario!$A$3:$A$55,0),MATCH($I107,Calendario!$D$2:$H$2,0)),""),IF($K107=3,IF(AND((AC107=""),(AD107="")),INDEX(Calendario!$D$3:$H$55,MATCH(AE$4,Calendario!$A$3:$A$55,0),MATCH($I107,Calendario!$D$2:$H$2,0)),""),IF($K107=4,IF(AND((AB107=""),(AC107=""),(AD107="")),INDEX(Calendario!$D$3:$H$55,MATCH(AE$4,Calendario!$A$3:$A$55,0),MATCH($I107,Calendario!$D$2:$H$2,0)),""),"")))))</f>
        <v/>
      </c>
      <c r="AF107" s="107" t="str">
        <f>IF(EXACT(($I107),(PROPER(TEXT(AF$3,"dddd")))),"",IF($K107=1,INDEX(Calendario!$D$3:$H$55,MATCH(AF$4,Calendario!$A$3:$A$55,0),MATCH($I107,Calendario!$D$2:$H$2,0)),IF($K107=2,IF(AE107="",INDEX(Calendario!$D$3:$H$55,MATCH(AF$4,Calendario!$A$3:$A$55,0),MATCH($I107,Calendario!$D$2:$H$2,0)),""),IF($K107=3,IF(AND((AD107=""),(AE107="")),INDEX(Calendario!$D$3:$H$55,MATCH(AF$4,Calendario!$A$3:$A$55,0),MATCH($I107,Calendario!$D$2:$H$2,0)),""),IF($K107=4,IF(AND((AC107=""),(AD107=""),(AE107="")),INDEX(Calendario!$D$3:$H$55,MATCH(AF$4,Calendario!$A$3:$A$55,0),MATCH($I107,Calendario!$D$2:$H$2,0)),""),"")))))</f>
        <v/>
      </c>
      <c r="AG107" s="107" t="str">
        <f>IF(EXACT(($I107),(PROPER(TEXT(AG$3,"dddd")))),"",IF($K107=1,INDEX(Calendario!$D$3:$H$55,MATCH(AG$4,Calendario!$A$3:$A$55,0),MATCH($I107,Calendario!$D$2:$H$2,0)),IF($K107=2,IF(AF107="",INDEX(Calendario!$D$3:$H$55,MATCH(AG$4,Calendario!$A$3:$A$55,0),MATCH($I107,Calendario!$D$2:$H$2,0)),""),IF($K107=3,IF(AND((AE107=""),(AF107="")),INDEX(Calendario!$D$3:$H$55,MATCH(AG$4,Calendario!$A$3:$A$55,0),MATCH($I107,Calendario!$D$2:$H$2,0)),""),IF($K107=4,IF(AND((AD107=""),(AE107=""),(AF107="")),INDEX(Calendario!$D$3:$H$55,MATCH(AG$4,Calendario!$A$3:$A$55,0),MATCH($I107,Calendario!$D$2:$H$2,0)),""),"")))))</f>
        <v/>
      </c>
      <c r="AH107" s="107">
        <f>IF(EXACT(($I107),(PROPER(TEXT(AH$3,"dddd")))),"",IF($K107=1,INDEX(Calendario!$D$3:$H$55,MATCH(AH$4,Calendario!$A$3:$A$55,0),MATCH($I107,Calendario!$D$2:$H$2,0)),IF($K107=2,IF(AG107="",INDEX(Calendario!$D$3:$H$55,MATCH(AH$4,Calendario!$A$3:$A$55,0),MATCH($I107,Calendario!$D$2:$H$2,0)),""),IF($K107=3,IF(AND((AF107=""),(AG107="")),INDEX(Calendario!$D$3:$H$55,MATCH(AH$4,Calendario!$A$3:$A$55,0),MATCH($I107,Calendario!$D$2:$H$2,0)),""),IF($K107=4,IF(AND((AE107=""),(AF107=""),(AG107="")),INDEX(Calendario!$D$3:$H$55,MATCH(AH$4,Calendario!$A$3:$A$55,0),MATCH($I107,Calendario!$D$2:$H$2,0)),""),"")))))</f>
        <v>44706</v>
      </c>
      <c r="AI107" s="108" t="str">
        <f>IF(EXACT(($I107),(PROPER(TEXT(AI$3,"dddd")))),"",IF($K107=1,INDEX(Calendario!$D$3:$H$55,MATCH(AI$4,Calendario!$A$3:$A$55,0),MATCH($I107,Calendario!$D$2:$H$2,0)),IF($K107=2,IF(AH107="",INDEX(Calendario!$D$3:$H$55,MATCH(AI$4,Calendario!$A$3:$A$55,0),MATCH($I107,Calendario!$D$2:$H$2,0)),""),IF($K107=3,IF(AND((AG107=""),(AH107="")),INDEX(Calendario!$D$3:$H$55,MATCH(AI$4,Calendario!$A$3:$A$55,0),MATCH($I107,Calendario!$D$2:$H$2,0)),""),IF($K107=4,IF(AND((AF107=""),(AG107=""),(AH107="")),INDEX(Calendario!$D$3:$H$55,MATCH(AI$4,Calendario!$A$3:$A$55,0),MATCH($I107,Calendario!$D$2:$H$2,0)),""),"")))))</f>
        <v/>
      </c>
      <c r="AJ107" s="108" t="str">
        <f>IF(EXACT(($I107),(PROPER(TEXT(AJ$3,"dddd")))),"",IF($K107=1,INDEX(Calendario!$D$3:$H$55,MATCH(AJ$4,Calendario!$A$3:$A$55,0),MATCH($I107,Calendario!$D$2:$H$2,0)),IF($K107=2,IF(AI107="",INDEX(Calendario!$D$3:$H$55,MATCH(AJ$4,Calendario!$A$3:$A$55,0),MATCH($I107,Calendario!$D$2:$H$2,0)),""),IF($K107=3,IF(AND((AH107=""),(AI107="")),INDEX(Calendario!$D$3:$H$55,MATCH(AJ$4,Calendario!$A$3:$A$55,0),MATCH($I107,Calendario!$D$2:$H$2,0)),""),IF($K107=4,IF(AND((AG107=""),(AH107=""),(AI107="")),INDEX(Calendario!$D$3:$H$55,MATCH(AJ$4,Calendario!$A$3:$A$55,0),MATCH($I107,Calendario!$D$2:$H$2,0)),""),"")))))</f>
        <v/>
      </c>
      <c r="AK107" s="108" t="str">
        <f>IF(EXACT(($I107),(PROPER(TEXT(AK$3,"dddd")))),"",IF($K107=1,INDEX(Calendario!$D$3:$H$55,MATCH(AK$4,Calendario!$A$3:$A$55,0),MATCH($I107,Calendario!$D$2:$H$2,0)),IF($K107=2,IF(AJ107="",INDEX(Calendario!$D$3:$H$55,MATCH(AK$4,Calendario!$A$3:$A$55,0),MATCH($I107,Calendario!$D$2:$H$2,0)),""),IF($K107=3,IF(AND((AI107=""),(AJ107="")),INDEX(Calendario!$D$3:$H$55,MATCH(AK$4,Calendario!$A$3:$A$55,0),MATCH($I107,Calendario!$D$2:$H$2,0)),""),IF($K107=4,IF(AND((AH107=""),(AI107=""),(AJ107="")),INDEX(Calendario!$D$3:$H$55,MATCH(AK$4,Calendario!$A$3:$A$55,0),MATCH($I107,Calendario!$D$2:$H$2,0)),""),"")))))</f>
        <v/>
      </c>
      <c r="AL107" s="108">
        <f>IF(EXACT(($I107),(PROPER(TEXT(AL$3,"dddd")))),"",IF($K107=1,INDEX(Calendario!$D$3:$H$55,MATCH(AL$4,Calendario!$A$3:$A$55,0),MATCH($I107,Calendario!$D$2:$H$2,0)),IF($K107=2,IF(AK107="",INDEX(Calendario!$D$3:$H$55,MATCH(AL$4,Calendario!$A$3:$A$55,0),MATCH($I107,Calendario!$D$2:$H$2,0)),""),IF($K107=3,IF(AND((AJ107=""),(AK107="")),INDEX(Calendario!$D$3:$H$55,MATCH(AL$4,Calendario!$A$3:$A$55,0),MATCH($I107,Calendario!$D$2:$H$2,0)),""),IF($K107=4,IF(AND((AI107=""),(AJ107=""),(AK107="")),INDEX(Calendario!$D$3:$H$55,MATCH(AL$4,Calendario!$A$3:$A$55,0),MATCH($I107,Calendario!$D$2:$H$2,0)),""),"")))))</f>
        <v>44734</v>
      </c>
      <c r="AM107" s="107" t="str">
        <f>IF(EXACT(($I107),(PROPER(TEXT(AM$3,"dddd")))),"",IF($K107=1,INDEX(Calendario!$D$3:$H$55,MATCH(AM$4,Calendario!$A$3:$A$55,0),MATCH($I107,Calendario!$D$2:$H$2,0)),IF($K107=2,IF(AL107="",INDEX(Calendario!$D$3:$H$55,MATCH(AM$4,Calendario!$A$3:$A$55,0),MATCH($I107,Calendario!$D$2:$H$2,0)),""),IF($K107=3,IF(AND((AK107=""),(AL107="")),INDEX(Calendario!$D$3:$H$55,MATCH(AM$4,Calendario!$A$3:$A$55,0),MATCH($I107,Calendario!$D$2:$H$2,0)),""),IF($K107=4,IF(AND((AJ107=""),(AK107=""),(AL107="")),INDEX(Calendario!$D$3:$H$55,MATCH(AM$4,Calendario!$A$3:$A$55,0),MATCH($I107,Calendario!$D$2:$H$2,0)),""),"")))))</f>
        <v/>
      </c>
      <c r="AN107" s="107" t="str">
        <f>IF(EXACT(($I107),(PROPER(TEXT(AN$3,"dddd")))),"",IF($K107=1,INDEX(Calendario!$D$3:$H$55,MATCH(AN$4,Calendario!$A$3:$A$55,0),MATCH($I107,Calendario!$D$2:$H$2,0)),IF($K107=2,IF(AM107="",INDEX(Calendario!$D$3:$H$55,MATCH(AN$4,Calendario!$A$3:$A$55,0),MATCH($I107,Calendario!$D$2:$H$2,0)),""),IF($K107=3,IF(AND((AL107=""),(AM107="")),INDEX(Calendario!$D$3:$H$55,MATCH(AN$4,Calendario!$A$3:$A$55,0),MATCH($I107,Calendario!$D$2:$H$2,0)),""),IF($K107=4,IF(AND((AK107=""),(AL107=""),(AM107="")),INDEX(Calendario!$D$3:$H$55,MATCH(AN$4,Calendario!$A$3:$A$55,0),MATCH($I107,Calendario!$D$2:$H$2,0)),""),"")))))</f>
        <v/>
      </c>
      <c r="AO107" s="107" t="str">
        <f>IF(EXACT(($I107),(PROPER(TEXT(AO$3,"dddd")))),"",IF($K107=1,INDEX(Calendario!$D$3:$H$55,MATCH(AO$4,Calendario!$A$3:$A$55,0),MATCH($I107,Calendario!$D$2:$H$2,0)),IF($K107=2,IF(AN107="",INDEX(Calendario!$D$3:$H$55,MATCH(AO$4,Calendario!$A$3:$A$55,0),MATCH($I107,Calendario!$D$2:$H$2,0)),""),IF($K107=3,IF(AND((AM107=""),(AN107="")),INDEX(Calendario!$D$3:$H$55,MATCH(AO$4,Calendario!$A$3:$A$55,0),MATCH($I107,Calendario!$D$2:$H$2,0)),""),IF($K107=4,IF(AND((AL107=""),(AM107=""),(AN107="")),INDEX(Calendario!$D$3:$H$55,MATCH(AO$4,Calendario!$A$3:$A$55,0),MATCH($I107,Calendario!$D$2:$H$2,0)),""),"")))))</f>
        <v/>
      </c>
      <c r="AP107" s="107" t="str">
        <f>IF(EXACT(($I107),(PROPER(TEXT(AP$3,"dddd")))),"",IF($K107=1,INDEX(Calendario!$D$3:$H$55,MATCH(AP$4,Calendario!$A$3:$A$55,0),MATCH($I107,Calendario!$D$2:$H$2,0)),IF($K107=2,IF(AO107="",INDEX(Calendario!$D$3:$H$55,MATCH(AP$4,Calendario!$A$3:$A$55,0),MATCH($I107,Calendario!$D$2:$H$2,0)),""),IF($K107=3,IF(AND((AN107=""),(AO107="")),INDEX(Calendario!$D$3:$H$55,MATCH(AP$4,Calendario!$A$3:$A$55,0),MATCH($I107,Calendario!$D$2:$H$2,0)),""),IF($K107=4,IF(AND((AM107=""),(AN107=""),(AO107="")),INDEX(Calendario!$D$3:$H$55,MATCH(AP$4,Calendario!$A$3:$A$55,0),MATCH($I107,Calendario!$D$2:$H$2,0)),""),"")))))</f>
        <v/>
      </c>
      <c r="AQ107" s="107">
        <f>IF(EXACT(($I107),(PROPER(TEXT(AQ$3,"dddd")))),"",IF($K107=1,INDEX(Calendario!$D$3:$H$55,MATCH(AQ$4,Calendario!$A$3:$A$55,0),MATCH($I107,Calendario!$D$2:$H$2,0)),IF($K107=2,IF(AP107="",INDEX(Calendario!$D$3:$H$55,MATCH(AQ$4,Calendario!$A$3:$A$55,0),MATCH($I107,Calendario!$D$2:$H$2,0)),""),IF($K107=3,IF(AND((AO107=""),(AP107="")),INDEX(Calendario!$D$3:$H$55,MATCH(AQ$4,Calendario!$A$3:$A$55,0),MATCH($I107,Calendario!$D$2:$H$2,0)),""),IF($K107=4,IF(AND((AN107=""),(AO107=""),(AP107="")),INDEX(Calendario!$D$3:$H$55,MATCH(AQ$4,Calendario!$A$3:$A$55,0),MATCH($I107,Calendario!$D$2:$H$2,0)),""),"")))))</f>
        <v>44769</v>
      </c>
      <c r="AR107" s="108" t="str">
        <f>IF(EXACT(($I107),(PROPER(TEXT(AR$3,"dddd")))),"",IF($K107=1,INDEX(Calendario!$D$3:$H$55,MATCH(AR$4,Calendario!$A$3:$A$55,0),MATCH($I107,Calendario!$D$2:$H$2,0)),IF($K107=2,IF(AQ107="",INDEX(Calendario!$D$3:$H$55,MATCH(AR$4,Calendario!$A$3:$A$55,0),MATCH($I107,Calendario!$D$2:$H$2,0)),""),IF($K107=3,IF(AND((AP107=""),(AQ107="")),INDEX(Calendario!$D$3:$H$55,MATCH(AR$4,Calendario!$A$3:$A$55,0),MATCH($I107,Calendario!$D$2:$H$2,0)),""),IF($K107=4,IF(AND((AO107=""),(AP107=""),(AQ107="")),INDEX(Calendario!$D$3:$H$55,MATCH(AR$4,Calendario!$A$3:$A$55,0),MATCH($I107,Calendario!$D$2:$H$2,0)),""),"")))))</f>
        <v/>
      </c>
      <c r="AS107" s="108" t="str">
        <f>IF(EXACT(($I107),(PROPER(TEXT(AS$3,"dddd")))),"",IF($K107=1,INDEX(Calendario!$D$3:$H$55,MATCH(AS$4,Calendario!$A$3:$A$55,0),MATCH($I107,Calendario!$D$2:$H$2,0)),IF($K107=2,IF(AR107="",INDEX(Calendario!$D$3:$H$55,MATCH(AS$4,Calendario!$A$3:$A$55,0),MATCH($I107,Calendario!$D$2:$H$2,0)),""),IF($K107=3,IF(AND((AQ107=""),(AR107="")),INDEX(Calendario!$D$3:$H$55,MATCH(AS$4,Calendario!$A$3:$A$55,0),MATCH($I107,Calendario!$D$2:$H$2,0)),""),IF($K107=4,IF(AND((AP107=""),(AQ107=""),(AR107="")),INDEX(Calendario!$D$3:$H$55,MATCH(AS$4,Calendario!$A$3:$A$55,0),MATCH($I107,Calendario!$D$2:$H$2,0)),""),"")))))</f>
        <v/>
      </c>
      <c r="AT107" s="108" t="str">
        <f>IF(EXACT(($I107),(PROPER(TEXT(AT$3,"dddd")))),"",IF($K107=1,INDEX(Calendario!$D$3:$H$55,MATCH(AT$4,Calendario!$A$3:$A$55,0),MATCH($I107,Calendario!$D$2:$H$2,0)),IF($K107=2,IF(AS107="",INDEX(Calendario!$D$3:$H$55,MATCH(AT$4,Calendario!$A$3:$A$55,0),MATCH($I107,Calendario!$D$2:$H$2,0)),""),IF($K107=3,IF(AND((AR107=""),(AS107="")),INDEX(Calendario!$D$3:$H$55,MATCH(AT$4,Calendario!$A$3:$A$55,0),MATCH($I107,Calendario!$D$2:$H$2,0)),""),IF($K107=4,IF(AND((AQ107=""),(AR107=""),(AS107="")),INDEX(Calendario!$D$3:$H$55,MATCH(AT$4,Calendario!$A$3:$A$55,0),MATCH($I107,Calendario!$D$2:$H$2,0)),""),"")))))</f>
        <v/>
      </c>
      <c r="AU107" s="108">
        <f>IF(EXACT(($I107),(PROPER(TEXT(AU$3,"dddd")))),"",IF($K107=1,INDEX(Calendario!$D$3:$H$55,MATCH(AU$4,Calendario!$A$3:$A$55,0),MATCH($I107,Calendario!$D$2:$H$2,0)),IF($K107=2,IF(AT107="",INDEX(Calendario!$D$3:$H$55,MATCH(AU$4,Calendario!$A$3:$A$55,0),MATCH($I107,Calendario!$D$2:$H$2,0)),""),IF($K107=3,IF(AND((AS107=""),(AT107="")),INDEX(Calendario!$D$3:$H$55,MATCH(AU$4,Calendario!$A$3:$A$55,0),MATCH($I107,Calendario!$D$2:$H$2,0)),""),IF($K107=4,IF(AND((AR107=""),(AS107=""),(AT107="")),INDEX(Calendario!$D$3:$H$55,MATCH(AU$4,Calendario!$A$3:$A$55,0),MATCH($I107,Calendario!$D$2:$H$2,0)),""),"")))))</f>
        <v>44797</v>
      </c>
      <c r="AV107" s="107" t="str">
        <f>IF(EXACT(($I107),(PROPER(TEXT(AV$3,"dddd")))),"",IF($K107=1,INDEX(Calendario!$D$3:$H$55,MATCH(AV$4,Calendario!$A$3:$A$55,0),MATCH($I107,Calendario!$D$2:$H$2,0)),IF($K107=2,IF(AU107="",INDEX(Calendario!$D$3:$H$55,MATCH(AV$4,Calendario!$A$3:$A$55,0),MATCH($I107,Calendario!$D$2:$H$2,0)),""),IF($K107=3,IF(AND((AT107=""),(AU107="")),INDEX(Calendario!$D$3:$H$55,MATCH(AV$4,Calendario!$A$3:$A$55,0),MATCH($I107,Calendario!$D$2:$H$2,0)),""),IF($K107=4,IF(AND((AS107=""),(AT107=""),(AU107="")),INDEX(Calendario!$D$3:$H$55,MATCH(AV$4,Calendario!$A$3:$A$55,0),MATCH($I107,Calendario!$D$2:$H$2,0)),""),"")))))</f>
        <v/>
      </c>
      <c r="AW107" s="107" t="str">
        <f>IF(EXACT(($I107),(PROPER(TEXT(AW$3,"dddd")))),"",IF($K107=1,INDEX(Calendario!$D$3:$H$55,MATCH(AW$4,Calendario!$A$3:$A$55,0),MATCH($I107,Calendario!$D$2:$H$2,0)),IF($K107=2,IF(AV107="",INDEX(Calendario!$D$3:$H$55,MATCH(AW$4,Calendario!$A$3:$A$55,0),MATCH($I107,Calendario!$D$2:$H$2,0)),""),IF($K107=3,IF(AND((AU107=""),(AV107="")),INDEX(Calendario!$D$3:$H$55,MATCH(AW$4,Calendario!$A$3:$A$55,0),MATCH($I107,Calendario!$D$2:$H$2,0)),""),IF($K107=4,IF(AND((AT107=""),(AU107=""),(AV107="")),INDEX(Calendario!$D$3:$H$55,MATCH(AW$4,Calendario!$A$3:$A$55,0),MATCH($I107,Calendario!$D$2:$H$2,0)),""),"")))))</f>
        <v/>
      </c>
      <c r="AX107" s="107" t="str">
        <f>IF(EXACT(($I107),(PROPER(TEXT(AX$3,"dddd")))),"",IF($K107=1,INDEX(Calendario!$D$3:$H$55,MATCH(AX$4,Calendario!$A$3:$A$55,0),MATCH($I107,Calendario!$D$2:$H$2,0)),IF($K107=2,IF(AW107="",INDEX(Calendario!$D$3:$H$55,MATCH(AX$4,Calendario!$A$3:$A$55,0),MATCH($I107,Calendario!$D$2:$H$2,0)),""),IF($K107=3,IF(AND((AV107=""),(AW107="")),INDEX(Calendario!$D$3:$H$55,MATCH(AX$4,Calendario!$A$3:$A$55,0),MATCH($I107,Calendario!$D$2:$H$2,0)),""),IF($K107=4,IF(AND((AU107=""),(AV107=""),(AW107="")),INDEX(Calendario!$D$3:$H$55,MATCH(AX$4,Calendario!$A$3:$A$55,0),MATCH($I107,Calendario!$D$2:$H$2,0)),""),"")))))</f>
        <v/>
      </c>
      <c r="AY107" s="107">
        <f>IF(EXACT(($I107),(PROPER(TEXT(AY$3,"dddd")))),"",IF($K107=1,INDEX(Calendario!$D$3:$H$55,MATCH(AY$4,Calendario!$A$3:$A$55,0),MATCH($I107,Calendario!$D$2:$H$2,0)),IF($K107=2,IF(AX107="",INDEX(Calendario!$D$3:$H$55,MATCH(AY$4,Calendario!$A$3:$A$55,0),MATCH($I107,Calendario!$D$2:$H$2,0)),""),IF($K107=3,IF(AND((AW107=""),(AX107="")),INDEX(Calendario!$D$3:$H$55,MATCH(AY$4,Calendario!$A$3:$A$55,0),MATCH($I107,Calendario!$D$2:$H$2,0)),""),IF($K107=4,IF(AND((AV107=""),(AW107=""),(AX107="")),INDEX(Calendario!$D$3:$H$55,MATCH(AY$4,Calendario!$A$3:$A$55,0),MATCH($I107,Calendario!$D$2:$H$2,0)),""),"")))))</f>
        <v>44825</v>
      </c>
      <c r="AZ107" s="107" t="str">
        <f>IF(EXACT(($I107),(PROPER(TEXT(AZ$3,"dddd")))),"",IF($K107=1,INDEX(Calendario!$D$3:$H$55,MATCH(AZ$4,Calendario!$A$3:$A$55,0),MATCH($I107,Calendario!$D$2:$H$2,0)),IF($K107=2,IF(AY107="",INDEX(Calendario!$D$3:$H$55,MATCH(AZ$4,Calendario!$A$3:$A$55,0),MATCH($I107,Calendario!$D$2:$H$2,0)),""),IF($K107=3,IF(AND((AX107=""),(AY107="")),INDEX(Calendario!$D$3:$H$55,MATCH(AZ$4,Calendario!$A$3:$A$55,0),MATCH($I107,Calendario!$D$2:$H$2,0)),""),IF($K107=4,IF(AND((AW107=""),(AX107=""),(AY107="")),INDEX(Calendario!$D$3:$H$55,MATCH(AZ$4,Calendario!$A$3:$A$55,0),MATCH($I107,Calendario!$D$2:$H$2,0)),""),"")))))</f>
        <v/>
      </c>
      <c r="BA107" s="108" t="str">
        <f>IF(EXACT(($I107),(PROPER(TEXT(BA$3,"dddd")))),"",IF($K107=1,INDEX(Calendario!$D$3:$H$55,MATCH(BA$4,Calendario!$A$3:$A$55,0),MATCH($I107,Calendario!$D$2:$H$2,0)),IF($K107=2,IF(AZ107="",INDEX(Calendario!$D$3:$H$55,MATCH(BA$4,Calendario!$A$3:$A$55,0),MATCH($I107,Calendario!$D$2:$H$2,0)),""),IF($K107=3,IF(AND((AY107=""),(AZ107="")),INDEX(Calendario!$D$3:$H$55,MATCH(BA$4,Calendario!$A$3:$A$55,0),MATCH($I107,Calendario!$D$2:$H$2,0)),""),IF($K107=4,IF(AND((AX107=""),(AY107=""),(AZ107="")),INDEX(Calendario!$D$3:$H$55,MATCH(BA$4,Calendario!$A$3:$A$55,0),MATCH($I107,Calendario!$D$2:$H$2,0)),""),"")))))</f>
        <v/>
      </c>
      <c r="BB107" s="108" t="str">
        <f>IF(EXACT(($I107),(PROPER(TEXT(BB$3,"dddd")))),"",IF($K107=1,INDEX(Calendario!$D$3:$H$55,MATCH(BB$4,Calendario!$A$3:$A$55,0),MATCH($I107,Calendario!$D$2:$H$2,0)),IF($K107=2,IF(BA107="",INDEX(Calendario!$D$3:$H$55,MATCH(BB$4,Calendario!$A$3:$A$55,0),MATCH($I107,Calendario!$D$2:$H$2,0)),""),IF($K107=3,IF(AND((AZ107=""),(BA107="")),INDEX(Calendario!$D$3:$H$55,MATCH(BB$4,Calendario!$A$3:$A$55,0),MATCH($I107,Calendario!$D$2:$H$2,0)),""),IF($K107=4,IF(AND((AY107=""),(AZ107=""),(BA107="")),INDEX(Calendario!$D$3:$H$55,MATCH(BB$4,Calendario!$A$3:$A$55,0),MATCH($I107,Calendario!$D$2:$H$2,0)),""),"")))))</f>
        <v/>
      </c>
      <c r="BC107" s="108">
        <f>IF(EXACT(($I107),(PROPER(TEXT(BC$3,"dddd")))),"",IF($K107=1,INDEX(Calendario!$D$3:$H$55,MATCH(BC$4,Calendario!$A$3:$A$55,0),MATCH($I107,Calendario!$D$2:$H$2,0)),IF($K107=2,IF(BB107="",INDEX(Calendario!$D$3:$H$55,MATCH(BC$4,Calendario!$A$3:$A$55,0),MATCH($I107,Calendario!$D$2:$H$2,0)),""),IF($K107=3,IF(AND((BA107=""),(BB107="")),INDEX(Calendario!$D$3:$H$55,MATCH(BC$4,Calendario!$A$3:$A$55,0),MATCH($I107,Calendario!$D$2:$H$2,0)),""),IF($K107=4,IF(AND((AZ107=""),(BA107=""),(BB107="")),INDEX(Calendario!$D$3:$H$55,MATCH(BC$4,Calendario!$A$3:$A$55,0),MATCH($I107,Calendario!$D$2:$H$2,0)),""),"")))))</f>
        <v>44853</v>
      </c>
      <c r="BD107" s="108" t="str">
        <f>IF(EXACT(($I107),(PROPER(TEXT(BD$3,"dddd")))),"",IF($K107=1,INDEX(Calendario!$D$3:$H$55,MATCH(BD$4,Calendario!$A$3:$A$55,0),MATCH($I107,Calendario!$D$2:$H$2,0)),IF($K107=2,IF(BC107="",INDEX(Calendario!$D$3:$H$55,MATCH(BD$4,Calendario!$A$3:$A$55,0),MATCH($I107,Calendario!$D$2:$H$2,0)),""),IF($K107=3,IF(AND((BB107=""),(BC107="")),INDEX(Calendario!$D$3:$H$55,MATCH(BD$4,Calendario!$A$3:$A$55,0),MATCH($I107,Calendario!$D$2:$H$2,0)),""),IF($K107=4,IF(AND((BA107=""),(BB107=""),(BC107="")),INDEX(Calendario!$D$3:$H$55,MATCH(BD$4,Calendario!$A$3:$A$55,0),MATCH($I107,Calendario!$D$2:$H$2,0)),""),"")))))</f>
        <v/>
      </c>
      <c r="BE107" s="107" t="str">
        <f>IF(EXACT(($I107),(PROPER(TEXT(BE$3,"dddd")))),"",IF($K107=1,INDEX(Calendario!$D$3:$H$55,MATCH(BE$4,Calendario!$A$3:$A$55,0),MATCH($I107,Calendario!$D$2:$H$2,0)),IF($K107=2,IF(BD107="",INDEX(Calendario!$D$3:$H$55,MATCH(BE$4,Calendario!$A$3:$A$55,0),MATCH($I107,Calendario!$D$2:$H$2,0)),""),IF($K107=3,IF(AND((BC107=""),(BD107="")),INDEX(Calendario!$D$3:$H$55,MATCH(BE$4,Calendario!$A$3:$A$55,0),MATCH($I107,Calendario!$D$2:$H$2,0)),""),IF($K107=4,IF(AND((BB107=""),(BC107=""),(BD107="")),INDEX(Calendario!$D$3:$H$55,MATCH(BE$4,Calendario!$A$3:$A$55,0),MATCH($I107,Calendario!$D$2:$H$2,0)),""),"")))))</f>
        <v/>
      </c>
      <c r="BF107" s="107" t="str">
        <f>IF(EXACT(($I107),(PROPER(TEXT(BF$3,"dddd")))),"",IF($K107=1,INDEX(Calendario!$D$3:$H$55,MATCH(BF$4,Calendario!$A$3:$A$55,0),MATCH($I107,Calendario!$D$2:$H$2,0)),IF($K107=2,IF(BE107="",INDEX(Calendario!$D$3:$H$55,MATCH(BF$4,Calendario!$A$3:$A$55,0),MATCH($I107,Calendario!$D$2:$H$2,0)),""),IF($K107=3,IF(AND((BD107=""),(BE107="")),INDEX(Calendario!$D$3:$H$55,MATCH(BF$4,Calendario!$A$3:$A$55,0),MATCH($I107,Calendario!$D$2:$H$2,0)),""),IF($K107=4,IF(AND((BC107=""),(BD107=""),(BE107="")),INDEX(Calendario!$D$3:$H$55,MATCH(BF$4,Calendario!$A$3:$A$55,0),MATCH($I107,Calendario!$D$2:$H$2,0)),""),"")))))</f>
        <v/>
      </c>
      <c r="BG107" s="107">
        <f>IF(EXACT(($I107),(PROPER(TEXT(BG$3,"dddd")))),"",IF($K107=1,INDEX(Calendario!$D$3:$H$55,MATCH(BG$4,Calendario!$A$3:$A$55,0),MATCH($I107,Calendario!$D$2:$H$2,0)),IF($K107=2,IF(BF107="",INDEX(Calendario!$D$3:$H$55,MATCH(BG$4,Calendario!$A$3:$A$55,0),MATCH($I107,Calendario!$D$2:$H$2,0)),""),IF($K107=3,IF(AND((BE107=""),(BF107="")),INDEX(Calendario!$D$3:$H$55,MATCH(BG$4,Calendario!$A$3:$A$55,0),MATCH($I107,Calendario!$D$2:$H$2,0)),""),IF($K107=4,IF(AND((BD107=""),(BE107=""),(BF107="")),INDEX(Calendario!$D$3:$H$55,MATCH(BG$4,Calendario!$A$3:$A$55,0),MATCH($I107,Calendario!$D$2:$H$2,0)),""),"")))))</f>
        <v>44881</v>
      </c>
      <c r="BH107" s="107" t="str">
        <f>IF(EXACT(($I107),(PROPER(TEXT(BH$3,"dddd")))),"",IF($K107=1,INDEX(Calendario!$D$3:$H$55,MATCH(BH$4,Calendario!$A$3:$A$55,0),MATCH($I107,Calendario!$D$2:$H$2,0)),IF($K107=2,IF(BG107="",INDEX(Calendario!$D$3:$H$55,MATCH(BH$4,Calendario!$A$3:$A$55,0),MATCH($I107,Calendario!$D$2:$H$2,0)),""),IF($K107=3,IF(AND((BF107=""),(BG107="")),INDEX(Calendario!$D$3:$H$55,MATCH(BH$4,Calendario!$A$3:$A$55,0),MATCH($I107,Calendario!$D$2:$H$2,0)),""),IF($K107=4,IF(AND((BE107=""),(BF107=""),(BG107="")),INDEX(Calendario!$D$3:$H$55,MATCH(BH$4,Calendario!$A$3:$A$55,0),MATCH($I107,Calendario!$D$2:$H$2,0)),""),"")))))</f>
        <v/>
      </c>
      <c r="BI107" s="108" t="str">
        <f>IF(EXACT(($I107),(PROPER(TEXT(BI$3,"dddd")))),"",IF($K107=1,INDEX(Calendario!$D$3:$H$55,MATCH(BI$4,Calendario!$A$3:$A$55,0),MATCH($I107,Calendario!$D$2:$H$2,0)),IF($K107=2,IF(BH107="",INDEX(Calendario!$D$3:$H$55,MATCH(BI$4,Calendario!$A$3:$A$55,0),MATCH($I107,Calendario!$D$2:$H$2,0)),""),IF($K107=3,IF(AND((BG107=""),(BH107="")),INDEX(Calendario!$D$3:$H$55,MATCH(BI$4,Calendario!$A$3:$A$55,0),MATCH($I107,Calendario!$D$2:$H$2,0)),""),IF($K107=4,IF(AND((BF107=""),(BG107=""),(BH107="")),INDEX(Calendario!$D$3:$H$55,MATCH(BI$4,Calendario!$A$3:$A$55,0),MATCH($I107,Calendario!$D$2:$H$2,0)),""),"")))))</f>
        <v/>
      </c>
      <c r="BJ107" s="108" t="str">
        <f>IF(EXACT(($I107),(PROPER(TEXT(BJ$3,"dddd")))),"",IF($K107=1,INDEX(Calendario!$D$3:$H$55,MATCH(BJ$4,Calendario!$A$3:$A$55,0),MATCH($I107,Calendario!$D$2:$H$2,0)),IF($K107=2,IF(BI107="",INDEX(Calendario!$D$3:$H$55,MATCH(BJ$4,Calendario!$A$3:$A$55,0),MATCH($I107,Calendario!$D$2:$H$2,0)),""),IF($K107=3,IF(AND((BH107=""),(BI107="")),INDEX(Calendario!$D$3:$H$55,MATCH(BJ$4,Calendario!$A$3:$A$55,0),MATCH($I107,Calendario!$D$2:$H$2,0)),""),IF($K107=4,IF(AND((BG107=""),(BH107=""),(BI107="")),INDEX(Calendario!$D$3:$H$55,MATCH(BJ$4,Calendario!$A$3:$A$55,0),MATCH($I107,Calendario!$D$2:$H$2,0)),""),"")))))</f>
        <v/>
      </c>
      <c r="BK107" s="108">
        <f>IF(EXACT(($I107),(PROPER(TEXT(BK$3,"dddd")))),"",IF($K107=1,INDEX(Calendario!$D$3:$H$55,MATCH(BK$4,Calendario!$A$3:$A$55,0),MATCH($I107,Calendario!$D$2:$H$2,0)),IF($K107=2,IF(BJ107="",INDEX(Calendario!$D$3:$H$55,MATCH(BK$4,Calendario!$A$3:$A$55,0),MATCH($I107,Calendario!$D$2:$H$2,0)),""),IF($K107=3,IF(AND((BI107=""),(BJ107="")),INDEX(Calendario!$D$3:$H$55,MATCH(BK$4,Calendario!$A$3:$A$55,0),MATCH($I107,Calendario!$D$2:$H$2,0)),""),IF($K107=4,IF(AND((BH107=""),(BI107=""),(BJ107="")),INDEX(Calendario!$D$3:$H$55,MATCH(BK$4,Calendario!$A$3:$A$55,0),MATCH($I107,Calendario!$D$2:$H$2,0)),""),"")))))</f>
        <v>44909</v>
      </c>
      <c r="BL107" s="108" t="str">
        <f>IF(EXACT(($I107),(PROPER(TEXT(BL$3,"dddd")))),"",IF($K107=1,INDEX(Calendario!$D$3:$H$55,MATCH(BL$4,Calendario!$A$3:$A$55,0),MATCH($I107,Calendario!$D$2:$H$2,0)),IF($K107=2,IF(BK107="",INDEX(Calendario!$D$3:$H$55,MATCH(BL$4,Calendario!$A$3:$A$55,0),MATCH($I107,Calendario!$D$2:$H$2,0)),""),IF($K107=3,IF(AND((BJ107=""),(BK107="")),INDEX(Calendario!$D$3:$H$55,MATCH(BL$4,Calendario!$A$3:$A$55,0),MATCH($I107,Calendario!$D$2:$H$2,0)),""),IF($K107=4,IF(AND((BI107=""),(BJ107=""),(BK107="")),INDEX(Calendario!$D$3:$H$55,MATCH(BL$4,Calendario!$A$3:$A$55,0),MATCH($I107,Calendario!$D$2:$H$2,0)),""),"")))))</f>
        <v/>
      </c>
      <c r="BM107" s="108" t="str">
        <f>IF(EXACT(($I107),(PROPER(TEXT(BM$3,"dddd")))),"",IF($K107=1,INDEX(Calendario!$D$3:$H$55,MATCH(BM$4,Calendario!$A$3:$A$55,0),MATCH($I107,Calendario!$D$2:$H$2,0)),IF($K107=2,IF(BL107="",INDEX(Calendario!$D$3:$H$55,MATCH(BM$4,Calendario!$A$3:$A$55,0),MATCH($I107,Calendario!$D$2:$H$2,0)),""),IF($K107=3,IF(AND((BK107=""),(BL107="")),INDEX(Calendario!$D$3:$H$55,MATCH(BM$4,Calendario!$A$3:$A$55,0),MATCH($I107,Calendario!$D$2:$H$2,0)),""),IF($K107=4,IF(AND((BJ107=""),(BK107=""),(BL107="")),INDEX(Calendario!$D$3:$H$55,MATCH(BM$4,Calendario!$A$3:$A$55,0),MATCH($I107,Calendario!$D$2:$H$2,0)),""),"")))))</f>
        <v/>
      </c>
    </row>
    <row r="108" spans="1:67" s="88" customFormat="1" ht="26.25" customHeight="1" x14ac:dyDescent="0.25">
      <c r="A108" s="178">
        <f t="shared" si="7"/>
        <v>78</v>
      </c>
      <c r="B108" s="176" t="s">
        <v>1279</v>
      </c>
      <c r="C108" s="176"/>
      <c r="D108" s="177"/>
      <c r="E108" s="176" t="s">
        <v>793</v>
      </c>
      <c r="F108" s="176" t="s">
        <v>5</v>
      </c>
      <c r="G108" s="177" t="str">
        <f>IF(ISNA(VLOOKUP(F108,Tmunic!$C$2:$D$1160,2,FALSE)),"",VLOOKUP(F108,Tmunic!$C$2:$D$1160,2,FALSE))</f>
        <v>UB CIENAGA</v>
      </c>
      <c r="H108" s="184" t="str">
        <f>IF(ISNA(VLOOKUP(G108,TDirReg!$F$1:$H$184,3,0)),"",VLOOKUP(G108,TDirReg!$F$1:$H$184,3,0))</f>
        <v>Calle 12 N° 18-03</v>
      </c>
      <c r="I108" s="196" t="s">
        <v>127</v>
      </c>
      <c r="J108" s="195" t="s">
        <v>135</v>
      </c>
      <c r="K108" s="197">
        <v>4</v>
      </c>
      <c r="L108" s="202">
        <f t="shared" si="8"/>
        <v>12</v>
      </c>
      <c r="M108" s="107" t="str">
        <f>IF(EXACT(($I108),(PROPER(TEXT(M$3,"dddd")))),"",IF(EXACT(M$4,$J108),IF($K108=1,INDEX(Calendario!$D$3:$H$55,MATCH(M$4,Calendario!$A$3:$A$55,0),MATCH($I108,Calendario!$D$2:$H$2,0)),INDEX(Calendario!$D$3:$H$55,MATCH($J108,Calendario!$A$3:$A$55,0),MATCH($I108,Calendario!$D$2:$H$2,0))),""))</f>
        <v/>
      </c>
      <c r="N108" s="107" t="str">
        <f>IF(EXACT(($I108),PROPER(TEXT(N107,"dddd"))),"",IF(EXACT(($I108),(PROPER(TEXT(N$3,"dddd")))),"",IF(EXACT(N$4,$J108),IF(M108="",IF(OR(($K108=4),($K108=3),($K108=2),($K108=1)),INDEX(Calendario!$D$3:$H$55,MATCH(N$4,Calendario!$A$3:$A$55,0),MATCH($I108,Calendario!$D$2:$H$2,0)),"")),IF($K108=1,IF(AND(M108="",EXACT((N$4),(CONCATENATE(Calendario!$A$1," ",(MID($J108,8,2))+1)))),INDEX(Calendario!$D$3:$H$55,MATCH(N$4,Calendario!$A$3:$A$55,0),MATCH($I108,Calendario!$D$2:$H$2,0)),IF(M108="","",INDEX(Calendario!$D$3:$H$55,MATCH(N$4,Calendario!$A$3:$A$55,0),MATCH($I108,Calendario!$D$2:$H$2,0)))),IF($K108=2,IF(M108="",IF(EXACT($K108,N$4),INDEX(Calendario!$D$3:$H$55,MATCH(N$4,Calendario!$A$3:$A$55,0),MATCH($I108,Calendario!$D$2:$H$2,0)),""),""),IF($K108=3,IF((M108=""),IF(EXACT($K108,N$4),INDEX(Calendario!$D$3:$H$55,MATCH(N$4,Calendario!$A$3:$A$55,0),MATCH($I108,Calendario!$D$2:$H$2,0)),""),""),IF($K108=4,IF((M108=""),IF(EXACT($K108,N$4),INDEX(Calendario!$D$3:$H$55,MATCH(N$4,Calendario!$A$3:$A$55,0),MATCH($I108,Calendario!$D$2:$H$2,0)),""),""),"")))))))</f>
        <v/>
      </c>
      <c r="O108" s="107" t="str">
        <f>IF(EXACT(($I108),(PROPER(TEXT(O$3,"dddd")))),"",IF(EXACT(($I108),PROPER(TEXT(O107,"dddd"))),"",IF(EXACT(O$4,$J108),IF(N108="",IF(OR(($K108=4),($K108=3),($K108=2),($K108=1)),INDEX(Calendario!$D$3:$H$55,MATCH(O$4,Calendario!$A$3:$A$55,0),MATCH($I108,Calendario!$D$2:$H$2,0)),"")),IF($K108=1,IF(AND(N108="",EXACT((O$4),(CONCATENATE(Calendario!$A$1," ",(MID($J108,8,2))+1)))),INDEX(Calendario!$D$3:$H$55,MATCH(O$4,Calendario!$A$3:$A$55,0),MATCH($I108,Calendario!$D$2:$H$2,0)),IF(N108="",IF(EXACT(($I108),(PROPER(TEXT(N$3,"dddd")))),INDEX(Calendario!$D$3:$H$55,MATCH(O$4,Calendario!$A$3:$A$55,0),MATCH($I108,Calendario!$D$2:$H$2,0)),""),INDEX(Calendario!$D$3:$H$55,MATCH(O$4,Calendario!$A$3:$A$55,0),MATCH($I108,Calendario!$D$2:$H$2,0)))),IF(EXACT($M$4,"Semana 1"),IF($K108=2,IF(N108="",IF(OR(($J108="Semana 1"),($J108="Semana 2"),($J108="Semana 3")),INDEX(Calendario!$D$3:$H$55,MATCH(O$4,Calendario!$A$3:$A$55,0),MATCH($I108,Calendario!$D$2:$H$2,0)),""),""),IF($K108=3,IF(AND((M108=""),(N108="")),IF(OR(($J108="Semana 1"),($J108="Semana 2"),($J108="Semana 3")),INDEX(Calendario!$D$3:$H$55,MATCH(O$4,Calendario!$A$3:$A$55,0),MATCH($I108,Calendario!$D$2:$H$2,0)),""),""),IF($K108=4,IF(AND((M108=""),(N108="")),IF(OR(($J108="Semana 1"),($J108="Semana 2"),($J108="Semana 3")),INDEX(Calendario!$D$3:$H$55,MATCH(O$4,Calendario!$A$3:$A$55,0),MATCH($I108,Calendario!$D$2:$H$2,0)),""),"")))),IF($K108=2,IF(N108="",IF(OR(($J108="Semana 1"),($J108="Semana 2")),INDEX(Calendario!$D$3:$H$55,MATCH(O$4,Calendario!$A$3:$A$55,0),MATCH($I108,Calendario!$D$2:$H$2,0)),""),""),IF($K108=3,IF(AND((M108=""),(N108="")),IF(OR(($J108="Semana 1"),($J108="Semana 2")),INDEX(Calendario!$D$3:$H$55,MATCH(O$4,Calendario!$A$3:$A$55,0),MATCH($I108,Calendario!$D$2:$H$2,0)),""),""),IF($K108=4,IF(AND((M108=""),(N108="")),IF(OR(($J108="Semana 1"),($J108="Semana 2")),INDEX(Calendario!$D$3:$H$55,MATCH(O$4,Calendario!$A$3:$A$55,0),MATCH($I108,Calendario!$D$2:$H$2,0)),""),""),""))))))))</f>
        <v/>
      </c>
      <c r="P108" s="107" t="str">
        <f>IF(EXACT(($I108),(PROPER(TEXT(P$3,"dddd")))),"",IF(EXACT(($I108),PROPER(TEXT(P107,"dddd"))),"",IF(EXACT(P$4,$J108),IF(O108="",IF(OR(($K108=4),($K108=3),($K108=2),($K108=1)),INDEX(Calendario!$D$3:$H$55,MATCH(P$4,Calendario!$A$3:$A$55,0),MATCH($I108,Calendario!$D$2:$H$2,0)),"")),IF($K108=1,IF(AND(O108="",EXACT((P$4),(CONCATENATE(Calendario!$A$1," ",(MID($J108,8,2))+1)))),INDEX(Calendario!$D$3:$H$55,MATCH(P$4,Calendario!$A$3:$A$55,0),MATCH($I108,Calendario!$D$2:$H$2,0)),IF(O108="",IF(EXACT(($I108),(PROPER(TEXT(O$3,"dddd")))),INDEX(Calendario!$D$3:$H$55,MATCH(P$4,Calendario!$A$3:$A$55,0),MATCH($I108,Calendario!$D$2:$H$2,0)),""),INDEX(Calendario!$D$3:$H$55,MATCH(P$4,Calendario!$A$3:$A$55,0),MATCH($I108,Calendario!$D$2:$H$2,0)))),IF(EXACT($M$4,"Semana 1"),IF($K108=2,IF(O108="",IF(OR(($J108="Semana 1"),($J108="Semana 2"),($J108="Semana 3"),($J108="Semana 4")),INDEX(Calendario!$D$3:$H$55,MATCH(P$4,Calendario!$A$3:$A$55,0),MATCH($I108,Calendario!$D$2:$H$2,0)),""),""),IF($K108=3,IF(AND((N108=""),(O108="")),IF(OR(($J108="Semana 1"),($J108="Semana 2"),($J108="Semana 3"),($J108="Semana 4")),INDEX(Calendario!$D$3:$H$55,MATCH(P$4,Calendario!$A$3:$A$55,0),MATCH($I108,Calendario!$D$2:$H$2,0)),""),""),IF($K108=4,IF(AND((M108=""),(N108=""),(O108="")),IF(OR(($J108="Semana 1"),($J108="Semana 2"),($J108="Semana 3"),($J108="Semana 4")),INDEX(Calendario!$D$3:$H$55,MATCH(P$4,Calendario!$A$3:$A$55,0),MATCH($I108,Calendario!$D$2:$H$2,0)),""),"")))),IF($K108=2,IF(O108="",IF(OR(($J108="Semana 1"),($J108="Semana 2"),($J108="Semana 3")),INDEX(Calendario!$D$3:$H$55,MATCH(P$4,Calendario!$A$3:$A$55,0),MATCH($I108,Calendario!$D$2:$H$2,0)),""),""),IF($K108=3,IF(AND((N108=""),(O108="")),IF(OR(($J108="Semana 1"),($J108="Semana 2"),($J108="Semana 3")),INDEX(Calendario!$D$3:$H$55,MATCH(P$4,Calendario!$A$3:$A$55,0),MATCH($I108,Calendario!$D$2:$H$2,0)),""),""),IF($K108=4,IF(AND((M108=""),(N108=""),(O108="")),IF(OR(($J108="Semana 1"),($J108="Semana 2"),($J108="Semana 3")),INDEX(Calendario!$D$3:$H$55,MATCH(P$4,Calendario!$A$3:$A$55,0),MATCH($I108,Calendario!$D$2:$H$2,0)),""),""),""))))))))</f>
        <v/>
      </c>
      <c r="Q108" s="107" t="str">
        <f>IF(EXACT(($I108),(PROPER(TEXT(Q$3,"dddd")))),"",IF(EXACT(Q$4,$J108),IF(P108="",IF(OR(($K108=4),($K108=3),($K108=2),($K108=1)),INDEX(Calendario!$D$3:$H$55,MATCH(Q$4,Calendario!$A$3:$A$55,0),MATCH($I108,Calendario!$D$2:$H$2,0)),"")),IF($K108=1,IF(AND(P108="",EXACT((Q$4),(CONCATENATE(Calendario!$A$1," ",(MID($J108,8,2))+1)))),INDEX(Calendario!$D$3:$H$55,MATCH(Q$4,Calendario!$A$3:$A$55,0),MATCH($I108,Calendario!$D$2:$H$2,0)),IF(P108="",IF(EXACT(($I108),(PROPER(TEXT(P$3,"dddd")))),INDEX(Calendario!$D$3:$H$55,MATCH(Q$4,Calendario!$A$3:$A$55,0),MATCH($I108,Calendario!$D$2:$H$2,0)),""),INDEX(Calendario!$D$3:$H$55,MATCH(Q$4,Calendario!$A$3:$A$55,0),MATCH($I108,Calendario!$D$2:$H$2,0)))),IF(EXACT($M$4,"Semana 1"),IF($K108=2,IF(P108="",IF(OR(($J108="Semana 1"),($J108="Semana 2"),($J108="Semana 3"),($J108="Semana 4"),($J108="Semana 5")),INDEX(Calendario!$D$3:$H$55,MATCH(Q$4,Calendario!$A$3:$A$55,0),MATCH($I108,Calendario!$D$2:$H$2,0)),""),""),IF($K108=3,IF(AND((O108=""),(P108="")),IF(OR(($J108="Semana 1"),($J108="Semana 2"),($J108="Semana 3"),($J108="Semana 4"),($J108="Semana 5")),INDEX(Calendario!$D$3:$H$55,MATCH(Q$4,Calendario!$A$3:$A$55,0),MATCH($I108,Calendario!$D$2:$H$2,0)),""),""),IF($K108=4,IF(AND((N108=""),(O108=""),(P108="")),IF(OR(($J108="Semana 1"),($J108="Semana 2"),($J108="Semana 3"),($J108="Semana 4"),($J108="Semana 5")),INDEX(Calendario!$D$3:$H$55,MATCH(Q$4,Calendario!$A$3:$A$55,0),MATCH($I108,Calendario!$D$2:$H$2,0)),""),"")))),IF($K108=2,IF(P108="",IF(OR(($J108="Semana 1"),($J108="Semana 2"),($J108="Semana 3"),($J108="Semana 4")),INDEX(Calendario!$D$3:$H$55,MATCH(Q$4,Calendario!$A$3:$A$55,0),MATCH($I108,Calendario!$D$2:$H$2,0)),""),""),IF($K108=3,IF(AND((O108=""),(P108="")),IF(OR(($J108="Semana 1"),($J108="Semana 2"),($J108="Semana 3"),($J108="Semana 4")),INDEX(Calendario!$D$3:$H$55,MATCH(Q$4,Calendario!$A$3:$A$55,0),MATCH($I108,Calendario!$D$2:$H$2,0)),""),""),IF($K108=4,IF(AND((N108=""),(O108=""),(P108="")),IF(OR(($J108="Semana 1"),($J108="Semana 2"),($J108="Semana 3"),($J108="Semana 4")),INDEX(Calendario!$D$3:$H$55,MATCH(Q$4,Calendario!$A$3:$A$55,0),MATCH($I108,Calendario!$D$2:$H$2,0)),""),""),"")))))))</f>
        <v/>
      </c>
      <c r="R108" s="108">
        <f>IF(EXACT(($I108),(PROPER(TEXT(R$3,"dddd")))),"",IF(EXACT(R$4,$J108),IF(Q108="",IF(OR(($K108=4),($K108=3),($K108=2),($K108=1)),INDEX(Calendario!$D$3:$H$55,MATCH(R$4,Calendario!$A$3:$A$55,0),MATCH($I108,Calendario!$D$2:$H$2,0)),"")),IF($K108=1,IF(AND(Q108="",EXACT((R$4),(CONCATENATE(Calendario!$A$1," ",(MID($J108,8,2))+1)))),INDEX(Calendario!$D$3:$H$55,MATCH(R$4,Calendario!$A$3:$A$55,0),MATCH($I108,Calendario!$D$2:$H$2,0)),IF(Q108="",IF(EXACT(($I108),(PROPER(TEXT(Q$3,"dddd")))),INDEX(Calendario!$D$3:$H$55,MATCH(R$4,Calendario!$A$3:$A$55,0),MATCH($I108,Calendario!$D$2:$H$2,0)),""),INDEX(Calendario!$D$3:$H$55,MATCH(R$4,Calendario!$A$3:$A$55,0),MATCH($I108,Calendario!$D$2:$H$2,0)))),IF(EXACT($M$4,"Semana 1"),IF($K108=2,IF(Q108="",IF(OR(($J108="Semana 1"),($J108="Semana 2"),($J108="Semana 3"),($J108="Semana 4"),($J108="Semana 5"),($J108="Semana 6")),INDEX(Calendario!$D$3:$H$55,MATCH(R$4,Calendario!$A$3:$A$55,0),MATCH($I108,Calendario!$D$2:$H$2,0)),""),""),IF($K108=3,IF(AND((P108=""),(Q108="")),IF(OR(($J108="Semana 1"),($J108="Semana 2"),($J108="Semana 3"),($J108="Semana 4"),($J108="Semana 5"),($J108="Semana 6")),INDEX(Calendario!$D$3:$H$55,MATCH(R$4,Calendario!$A$3:$A$55,0),MATCH($I108,Calendario!$D$2:$H$2,0)),""),""),IF($K108=4,IF(AND((O108=""),(P108=""),(Q108="")),IF(OR(($J108="Semana 1"),($J108="Semana 2"),($J108="Semana 3"),($J108="Semana 4"),($J108="Semana 5"),($J108="Semana 6")),INDEX(Calendario!$D$3:$H$55,MATCH(R$4,Calendario!$A$3:$A$55,0),MATCH($I108,Calendario!$D$2:$H$2,0)),""),"")))),IF($K108=2,IF(Q108="",IF(OR(($J108="Semana 1"),($J108="Semana 2"),($J108="Semana 3"),($J108="Semana 4"),($J108="Semana 5")),INDEX(Calendario!$D$3:$H$55,MATCH(R$4,Calendario!$A$3:$A$55,0),MATCH($I108,Calendario!$D$2:$H$2,0)),""),""),IF($K108=3,IF(AND((P108=""),(Q108="")),IF(OR(($J108="Semana 1"),($J108="Semana 2"),($J108="Semana 3"),($J108="Semana 4"),($J108="Semana 5")),INDEX(Calendario!$D$3:$H$55,MATCH(R$4,Calendario!$A$3:$A$55,0),MATCH($I108,Calendario!$D$2:$H$2,0)),""),""),IF($K108=4,IF(AND((O108=""),(P108=""),(Q108="")),IF(OR(($J108="Semana 1"),($J108="Semana 2"),($J108="Semana 3"),($J108="Semana 4"),($J108="Semana 5")),INDEX(Calendario!$D$3:$H$55,MATCH(R$4,Calendario!$A$3:$A$55,0),MATCH($I108,Calendario!$D$2:$H$2,0)),""),""),"")))))))</f>
        <v>44594</v>
      </c>
      <c r="S108" s="108" t="str">
        <f>IF(EXACT(($I108),(PROPER(TEXT(S$3,"dddd")))),"",IF(EXACT(S$4,$J108),IF(R108="",IF(OR(($K108=4),($K108=3),($K108=2),($K108=1)),INDEX(Calendario!$D$3:$H$55,MATCH(S$4,Calendario!$A$3:$A$55,0),MATCH($I108,Calendario!$D$2:$H$2,0)),"")),IF($K108=1,IF(AND(R108="",EXACT((S$4),(CONCATENATE(Calendario!$A$1," ",(MID($J108,8,2))+1)))),INDEX(Calendario!$D$3:$H$55,MATCH(S$4,Calendario!$A$3:$A$55,0),MATCH($I108,Calendario!$D$2:$H$2,0)),IF(R108="",IF(EXACT(($I108),(PROPER(TEXT(R$3,"dddd")))),INDEX(Calendario!$D$3:$H$55,MATCH(S$4,Calendario!$A$3:$A$55,0),MATCH($I108,Calendario!$D$2:$H$2,0)),""),INDEX(Calendario!$D$3:$H$55,MATCH(S$4,Calendario!$A$3:$A$55,0),MATCH($I108,Calendario!$D$2:$H$2,0)))),IF(EXACT($M$4,"Semana 1"),IF($K108=2,IF(R108="",IF(OR(($J108="Semana 1"),($J108="Semana 2"),($J108="Semana 3"),($J108="Semana 4"),($J108="Semana 5"),($J108="Semana 6"),($J108="Semana 7")),INDEX(Calendario!$D$3:$H$55,MATCH(S$4,Calendario!$A$3:$A$55,0),MATCH($I108,Calendario!$D$2:$H$2,0)),""),""),IF($K108=3,IF(AND((Q108=""),(R108="")),IF(OR(($J108="Semana 1"),($J108="Semana 2"),($J108="Semana 3"),($J108="Semana 4"),($J108="Semana 5"),($J108="Semana 6"),($J108="Semana 7")),INDEX(Calendario!$D$3:$H$55,MATCH(S$4,Calendario!$A$3:$A$55,0),MATCH($I108,Calendario!$D$2:$H$2,0)),""),""),IF($K108=4,IF(AND((P108=""),(Q108=""),(R108="")),IF(OR(($J108="Semana 1"),($J108="Semana 2"),($J108="Semana 3"),($J108="Semana 4"),($J108="Semana 5"),($J108="Semana 6"),($J108="Semana 7")),INDEX(Calendario!$D$3:$H$55,MATCH(S$4,Calendario!$A$3:$A$55,0),MATCH($I108,Calendario!$D$2:$H$2,0)),""),"")))),IF($K108=2,IF(R108="",IF(OR(($J108="Semana 1"),($J108="Semana 2"),($J108="Semana 3"),($J108="Semana 4"),($J108="Semana 5"),($J108="Semana 6")),INDEX(Calendario!$D$3:$H$55,MATCH(S$4,Calendario!$A$3:$A$55,0),MATCH($I108,Calendario!$D$2:$H$2,0)),""),""),IF($K108=3,IF(AND((Q108=""),(R108="")),IF(OR(($J108="Semana 1"),($J108="Semana 2"),($J108="Semana 3"),($J108="Semana 4"),($J108="Semana 5"),($J108="Semana 6")),INDEX(Calendario!$D$3:$H$55,MATCH(S$4,Calendario!$A$3:$A$55,0),MATCH($I108,Calendario!$D$2:$H$2,0)),""),""),IF($K108=4,IF(AND((P108=""),(Q108=""),(R108="")),IF(OR(($J108="Semana 1"),($J108="Semana 2"),($J108="Semana 3"),($J108="Semana 4"),($J108="Semana 5"),($J108="Semana 6")),INDEX(Calendario!$D$3:$H$55,MATCH(S$4,Calendario!$A$3:$A$55,0),MATCH($I108,Calendario!$D$2:$H$2,0)),""),""),"")))))))</f>
        <v/>
      </c>
      <c r="T108" s="108" t="str">
        <f>IF(EXACT(($I108),(PROPER(TEXT(T$3,"dddd")))),"",IF(EXACT(T$4,$J108),IF(S108="",IF(OR(($K108=4),($K108=3),($K108=2),($K108=1)),INDEX(Calendario!$D$3:$H$55,MATCH(T$4,Calendario!$A$3:$A$55,0),MATCH($I108,Calendario!$D$2:$H$2,0)),"")),IF($K108=1,IF(AND(S108="",EXACT((T$4),(CONCATENATE(Calendario!$A$1," ",(MID($J108,8,2))+1)))),INDEX(Calendario!$D$3:$H$55,MATCH(T$4,Calendario!$A$3:$A$55,0),MATCH($I108,Calendario!$D$2:$H$2,0)),IF(S108="",IF(EXACT(($I108),(PROPER(TEXT(S$3,"dddd")))),INDEX(Calendario!$D$3:$H$55,MATCH(T$4,Calendario!$A$3:$A$55,0),MATCH($I108,Calendario!$D$2:$H$2,0)),""),INDEX(Calendario!$D$3:$H$55,MATCH(T$4,Calendario!$A$3:$A$55,0),MATCH($I108,Calendario!$D$2:$H$2,0)))),IF(EXACT($M$4,"Semana 1"),IF($K108=2,IF(S108="",IF(OR(($J108="Semana 1"),($J108="Semana 2"),($J108="Semana 3"),($J108="Semana 4"),($J108="Semana 5"),($J108="Semana 6"),($J108="Semana 7"),($J108="Semana 8")),INDEX(Calendario!$D$3:$H$55,MATCH(T$4,Calendario!$A$3:$A$55,0),MATCH($I108,Calendario!$D$2:$H$2,0)),""),""),IF($K108=3,IF(AND((R108=""),(S108="")),IF(OR(($J108="Semana 1"),($J108="Semana 2"),($J108="Semana 3"),($J108="Semana 4"),($J108="Semana 5"),($J108="Semana 6"),($J108="Semana 7"),($J108="Semana 8")),INDEX(Calendario!$D$3:$H$55,MATCH(T$4,Calendario!$A$3:$A$55,0),MATCH($I108,Calendario!$D$2:$H$2,0)),""),""),IF($K108=4,IF(AND((Q108=""),(R108=""),(S108="")),IF(OR(($J108="Semana 1"),($J108="Semana 2"),($J108="Semana 3"),($J108="Semana 4"),($J108="Semana 5"),($J108="Semana 6"),($J108="Semana 7"),($J108="Semana 8")),INDEX(Calendario!$D$3:$H$55,MATCH(T$4,Calendario!$A$3:$A$55,0),MATCH($I108,Calendario!$D$2:$H$2,0)),""),"")))),IF($K108=2,IF(S108="",IF(OR(($J108="Semana 1"),($J108="Semana 2"),($J108="Semana 3"),($J108="Semana 4"),($J108="Semana 5"),($J108="Semana 6"),($J108="Semana 7")),INDEX(Calendario!$D$3:$H$55,MATCH(T$4,Calendario!$A$3:$A$55,0),MATCH($I108,Calendario!$D$2:$H$2,0)),""),""),IF($K108=3,IF(AND((R108=""),(S108="")),IF(OR(($J108="Semana 1"),($J108="Semana 2"),($J108="Semana 3"),($J108="Semana 4"),($J108="Semana 5"),($J108="Semana 6"),($J108="Semana 7")),INDEX(Calendario!$D$3:$H$55,MATCH(T$4,Calendario!$A$3:$A$55,0),MATCH($I108,Calendario!$D$2:$H$2,0)),""),""),IF($K108=4,IF(AND((Q108=""),(R108=""),(S108="")),IF(OR(($J108="Semana 1"),($J108="Semana 2"),($J108="Semana 3"),($J108="Semana 4"),($J108="Semana 5"),($J108="Semana 6"),($J108="Semana 7")),INDEX(Calendario!$D$3:$H$55,MATCH(T$4,Calendario!$A$3:$A$55,0),MATCH($I108,Calendario!$D$2:$H$2,0)),""),""),"")))))))</f>
        <v/>
      </c>
      <c r="U108" s="108" t="str">
        <f>IF(EXACT(($I108),(PROPER(TEXT(U$3,"dddd")))),"",IF($K108=1,INDEX(Calendario!$D$3:$H$55,MATCH(U$4,Calendario!$A$3:$A$55,0),MATCH($I108,Calendario!$D$2:$H$2,0)),IF($K108=2,IF(T108="",INDEX(Calendario!$D$3:$H$55,MATCH(U$4,Calendario!$A$3:$A$55,0),MATCH($I108,Calendario!$D$2:$H$2,0)),""),IF($K108=3,IF(AND((S108=""),(T108="")),INDEX(Calendario!$D$3:$H$55,MATCH(U$4,Calendario!$A$3:$A$55,0),MATCH($I108,Calendario!$D$2:$H$2,0)),""),IF($K108=4,IF(AND((R108=""),(S108=""),(T108="")),INDEX(Calendario!$D$3:$H$55,MATCH(U$4,Calendario!$A$3:$A$55,0),MATCH($I108,Calendario!$D$2:$H$2,0)),""),"")))))</f>
        <v/>
      </c>
      <c r="V108" s="107">
        <f>IF(EXACT(($I108),(PROPER(TEXT(V$3,"dddd")))),"",IF($K108=1,INDEX(Calendario!$D$3:$H$55,MATCH(V$4,Calendario!$A$3:$A$55,0),MATCH($I108,Calendario!$D$2:$H$2,0)),IF($K108=2,IF(U108="",INDEX(Calendario!$D$3:$H$55,MATCH(V$4,Calendario!$A$3:$A$55,0),MATCH($I108,Calendario!$D$2:$H$2,0)),""),IF($K108=3,IF(AND((T108=""),(U108="")),INDEX(Calendario!$D$3:$H$55,MATCH(V$4,Calendario!$A$3:$A$55,0),MATCH($I108,Calendario!$D$2:$H$2,0)),""),IF($K108=4,IF(AND((S108=""),(T108=""),(U108="")),INDEX(Calendario!$D$3:$H$55,MATCH(V$4,Calendario!$A$3:$A$55,0),MATCH($I108,Calendario!$D$2:$H$2,0)),""),"")))))</f>
        <v>44622</v>
      </c>
      <c r="W108" s="107" t="str">
        <f>IF(EXACT(($I108),(PROPER(TEXT(W$3,"dddd")))),"",IF($K108=1,INDEX(Calendario!$D$3:$H$55,MATCH(W$4,Calendario!$A$3:$A$55,0),MATCH($I108,Calendario!$D$2:$H$2,0)),IF($K108=2,IF(V108="",INDEX(Calendario!$D$3:$H$55,MATCH(W$4,Calendario!$A$3:$A$55,0),MATCH($I108,Calendario!$D$2:$H$2,0)),""),IF($K108=3,IF(AND((U108=""),(V108="")),INDEX(Calendario!$D$3:$H$55,MATCH(W$4,Calendario!$A$3:$A$55,0),MATCH($I108,Calendario!$D$2:$H$2,0)),""),IF($K108=4,IF(AND((T108=""),(U108=""),(V108="")),INDEX(Calendario!$D$3:$H$55,MATCH(W$4,Calendario!$A$3:$A$55,0),MATCH($I108,Calendario!$D$2:$H$2,0)),""),"")))))</f>
        <v/>
      </c>
      <c r="X108" s="107" t="str">
        <f>IF(EXACT(($I108),(PROPER(TEXT(X$3,"dddd")))),"",IF($K108=1,INDEX(Calendario!$D$3:$H$55,MATCH(X$4,Calendario!$A$3:$A$55,0),MATCH($I108,Calendario!$D$2:$H$2,0)),IF($K108=2,IF(W108="",INDEX(Calendario!$D$3:$H$55,MATCH(X$4,Calendario!$A$3:$A$55,0),MATCH($I108,Calendario!$D$2:$H$2,0)),""),IF($K108=3,IF(AND((V108=""),(W108="")),INDEX(Calendario!$D$3:$H$55,MATCH(X$4,Calendario!$A$3:$A$55,0),MATCH($I108,Calendario!$D$2:$H$2,0)),""),IF($K108=4,IF(AND((U108=""),(V108=""),(W108="")),INDEX(Calendario!$D$3:$H$55,MATCH(X$4,Calendario!$A$3:$A$55,0),MATCH($I108,Calendario!$D$2:$H$2,0)),""),"")))))</f>
        <v/>
      </c>
      <c r="Y108" s="107" t="str">
        <f>IF(EXACT(($I108),(PROPER(TEXT(Y$3,"dddd")))),"",IF($K108=1,INDEX(Calendario!$D$3:$H$55,MATCH(Y$4,Calendario!$A$3:$A$55,0),MATCH($I108,Calendario!$D$2:$H$2,0)),IF($K108=2,IF(X108="",INDEX(Calendario!$D$3:$H$55,MATCH(Y$4,Calendario!$A$3:$A$55,0),MATCH($I108,Calendario!$D$2:$H$2,0)),""),IF($K108=3,IF(AND((W108=""),(X108="")),INDEX(Calendario!$D$3:$H$55,MATCH(Y$4,Calendario!$A$3:$A$55,0),MATCH($I108,Calendario!$D$2:$H$2,0)),""),IF($K108=4,IF(AND((V108=""),(W108=""),(X108="")),INDEX(Calendario!$D$3:$H$55,MATCH(Y$4,Calendario!$A$3:$A$55,0),MATCH($I108,Calendario!$D$2:$H$2,0)),""),"")))))</f>
        <v/>
      </c>
      <c r="Z108" s="108">
        <f>IF(EXACT(($I108),(PROPER(TEXT(Z$3,"dddd")))),"",IF($K108=1,INDEX(Calendario!$D$3:$H$55,MATCH(Z$4,Calendario!$A$3:$A$55,0),MATCH($I108,Calendario!$D$2:$H$2,0)),IF($K108=2,IF(Y108="",INDEX(Calendario!$D$3:$H$55,MATCH(Z$4,Calendario!$A$3:$A$55,0),MATCH($I108,Calendario!$D$2:$H$2,0)),""),IF($K108=3,IF(AND((X108=""),(Y108="")),INDEX(Calendario!$D$3:$H$55,MATCH(Z$4,Calendario!$A$3:$A$55,0),MATCH($I108,Calendario!$D$2:$H$2,0)),""),IF($K108=4,IF(AND((W108=""),(X108=""),(Y108="")),INDEX(Calendario!$D$3:$H$55,MATCH(Z$4,Calendario!$A$3:$A$55,0),MATCH($I108,Calendario!$D$2:$H$2,0)),""),"")))))</f>
        <v>44650</v>
      </c>
      <c r="AA108" s="108" t="str">
        <f>IF(EXACT(($I108),(PROPER(TEXT(AA$3,"dddd")))),"",IF($K108=1,INDEX(Calendario!$D$3:$H$55,MATCH(AA$4,Calendario!$A$3:$A$55,0),MATCH($I108,Calendario!$D$2:$H$2,0)),IF($K108=2,IF(Z108="",INDEX(Calendario!$D$3:$H$55,MATCH(AA$4,Calendario!$A$3:$A$55,0),MATCH($I108,Calendario!$D$2:$H$2,0)),""),IF($K108=3,IF(AND((Y108=""),(Z108="")),INDEX(Calendario!$D$3:$H$55,MATCH(AA$4,Calendario!$A$3:$A$55,0),MATCH($I108,Calendario!$D$2:$H$2,0)),""),IF($K108=4,IF(AND((X108=""),(Y108=""),(Z108="")),INDEX(Calendario!$D$3:$H$55,MATCH(AA$4,Calendario!$A$3:$A$55,0),MATCH($I108,Calendario!$D$2:$H$2,0)),""),"")))))</f>
        <v/>
      </c>
      <c r="AB108" s="108" t="str">
        <f>IF(EXACT(($I108),(PROPER(TEXT(AB$3,"dddd")))),"",IF($K108=1,INDEX(Calendario!$D$3:$H$55,MATCH(AB$4,Calendario!$A$3:$A$55,0),MATCH($I108,Calendario!$D$2:$H$2,0)),IF($K108=2,IF(AA108="",INDEX(Calendario!$D$3:$H$55,MATCH(AB$4,Calendario!$A$3:$A$55,0),MATCH($I108,Calendario!$D$2:$H$2,0)),""),IF($K108=3,IF(AND((Z108=""),(AA108="")),INDEX(Calendario!$D$3:$H$55,MATCH(AB$4,Calendario!$A$3:$A$55,0),MATCH($I108,Calendario!$D$2:$H$2,0)),""),IF($K108=4,IF(AND((Y108=""),(Z108=""),(AA108="")),INDEX(Calendario!$D$3:$H$55,MATCH(AB$4,Calendario!$A$3:$A$55,0),MATCH($I108,Calendario!$D$2:$H$2,0)),""),"")))))</f>
        <v/>
      </c>
      <c r="AC108" s="108" t="str">
        <f>IF(EXACT(($I108),(PROPER(TEXT(AC$3,"dddd")))),"",IF($K108=1,INDEX(Calendario!$D$3:$H$55,MATCH(AC$4,Calendario!$A$3:$A$55,0),MATCH($I108,Calendario!$D$2:$H$2,0)),IF($K108=2,IF(AB108="",INDEX(Calendario!$D$3:$H$55,MATCH(AC$4,Calendario!$A$3:$A$55,0),MATCH($I108,Calendario!$D$2:$H$2,0)),""),IF($K108=3,IF(AND((AA108=""),(AB108="")),INDEX(Calendario!$D$3:$H$55,MATCH(AC$4,Calendario!$A$3:$A$55,0),MATCH($I108,Calendario!$D$2:$H$2,0)),""),IF($K108=4,IF(AND((Z108=""),(AA108=""),(AB108="")),INDEX(Calendario!$D$3:$H$55,MATCH(AC$4,Calendario!$A$3:$A$55,0),MATCH($I108,Calendario!$D$2:$H$2,0)),""),"")))))</f>
        <v/>
      </c>
      <c r="AD108" s="107">
        <f>IF(EXACT(($I108),(PROPER(TEXT(AD$3,"dddd")))),"",IF($K108=1,INDEX(Calendario!$D$3:$H$55,MATCH(AD$4,Calendario!$A$3:$A$55,0),MATCH($I108,Calendario!$D$2:$H$2,0)),IF($K108=2,IF(AC108="",INDEX(Calendario!$D$3:$H$55,MATCH(AD$4,Calendario!$A$3:$A$55,0),MATCH($I108,Calendario!$D$2:$H$2,0)),""),IF($K108=3,IF(AND((AB108=""),(AC108="")),INDEX(Calendario!$D$3:$H$55,MATCH(AD$4,Calendario!$A$3:$A$55,0),MATCH($I108,Calendario!$D$2:$H$2,0)),""),IF($K108=4,IF(AND((AA108=""),(AB108=""),(AC108="")),INDEX(Calendario!$D$3:$H$55,MATCH(AD$4,Calendario!$A$3:$A$55,0),MATCH($I108,Calendario!$D$2:$H$2,0)),""),"")))))</f>
        <v>44678</v>
      </c>
      <c r="AE108" s="107" t="str">
        <f>IF(EXACT(($I108),(PROPER(TEXT(AE$3,"dddd")))),"",IF($K108=1,INDEX(Calendario!$D$3:$H$55,MATCH(AE$4,Calendario!$A$3:$A$55,0),MATCH($I108,Calendario!$D$2:$H$2,0)),IF($K108=2,IF(AD108="",INDEX(Calendario!$D$3:$H$55,MATCH(AE$4,Calendario!$A$3:$A$55,0),MATCH($I108,Calendario!$D$2:$H$2,0)),""),IF($K108=3,IF(AND((AC108=""),(AD108="")),INDEX(Calendario!$D$3:$H$55,MATCH(AE$4,Calendario!$A$3:$A$55,0),MATCH($I108,Calendario!$D$2:$H$2,0)),""),IF($K108=4,IF(AND((AB108=""),(AC108=""),(AD108="")),INDEX(Calendario!$D$3:$H$55,MATCH(AE$4,Calendario!$A$3:$A$55,0),MATCH($I108,Calendario!$D$2:$H$2,0)),""),"")))))</f>
        <v/>
      </c>
      <c r="AF108" s="107" t="str">
        <f>IF(EXACT(($I108),(PROPER(TEXT(AF$3,"dddd")))),"",IF($K108=1,INDEX(Calendario!$D$3:$H$55,MATCH(AF$4,Calendario!$A$3:$A$55,0),MATCH($I108,Calendario!$D$2:$H$2,0)),IF($K108=2,IF(AE108="",INDEX(Calendario!$D$3:$H$55,MATCH(AF$4,Calendario!$A$3:$A$55,0),MATCH($I108,Calendario!$D$2:$H$2,0)),""),IF($K108=3,IF(AND((AD108=""),(AE108="")),INDEX(Calendario!$D$3:$H$55,MATCH(AF$4,Calendario!$A$3:$A$55,0),MATCH($I108,Calendario!$D$2:$H$2,0)),""),IF($K108=4,IF(AND((AC108=""),(AD108=""),(AE108="")),INDEX(Calendario!$D$3:$H$55,MATCH(AF$4,Calendario!$A$3:$A$55,0),MATCH($I108,Calendario!$D$2:$H$2,0)),""),"")))))</f>
        <v/>
      </c>
      <c r="AG108" s="107" t="str">
        <f>IF(EXACT(($I108),(PROPER(TEXT(AG$3,"dddd")))),"",IF($K108=1,INDEX(Calendario!$D$3:$H$55,MATCH(AG$4,Calendario!$A$3:$A$55,0),MATCH($I108,Calendario!$D$2:$H$2,0)),IF($K108=2,IF(AF108="",INDEX(Calendario!$D$3:$H$55,MATCH(AG$4,Calendario!$A$3:$A$55,0),MATCH($I108,Calendario!$D$2:$H$2,0)),""),IF($K108=3,IF(AND((AE108=""),(AF108="")),INDEX(Calendario!$D$3:$H$55,MATCH(AG$4,Calendario!$A$3:$A$55,0),MATCH($I108,Calendario!$D$2:$H$2,0)),""),IF($K108=4,IF(AND((AD108=""),(AE108=""),(AF108="")),INDEX(Calendario!$D$3:$H$55,MATCH(AG$4,Calendario!$A$3:$A$55,0),MATCH($I108,Calendario!$D$2:$H$2,0)),""),"")))))</f>
        <v/>
      </c>
      <c r="AH108" s="107">
        <f>IF(EXACT(($I108),(PROPER(TEXT(AH$3,"dddd")))),"",IF($K108=1,INDEX(Calendario!$D$3:$H$55,MATCH(AH$4,Calendario!$A$3:$A$55,0),MATCH($I108,Calendario!$D$2:$H$2,0)),IF($K108=2,IF(AG108="",INDEX(Calendario!$D$3:$H$55,MATCH(AH$4,Calendario!$A$3:$A$55,0),MATCH($I108,Calendario!$D$2:$H$2,0)),""),IF($K108=3,IF(AND((AF108=""),(AG108="")),INDEX(Calendario!$D$3:$H$55,MATCH(AH$4,Calendario!$A$3:$A$55,0),MATCH($I108,Calendario!$D$2:$H$2,0)),""),IF($K108=4,IF(AND((AE108=""),(AF108=""),(AG108="")),INDEX(Calendario!$D$3:$H$55,MATCH(AH$4,Calendario!$A$3:$A$55,0),MATCH($I108,Calendario!$D$2:$H$2,0)),""),"")))))</f>
        <v>44706</v>
      </c>
      <c r="AI108" s="108" t="str">
        <f>IF(EXACT(($I108),(PROPER(TEXT(AI$3,"dddd")))),"",IF($K108=1,INDEX(Calendario!$D$3:$H$55,MATCH(AI$4,Calendario!$A$3:$A$55,0),MATCH($I108,Calendario!$D$2:$H$2,0)),IF($K108=2,IF(AH108="",INDEX(Calendario!$D$3:$H$55,MATCH(AI$4,Calendario!$A$3:$A$55,0),MATCH($I108,Calendario!$D$2:$H$2,0)),""),IF($K108=3,IF(AND((AG108=""),(AH108="")),INDEX(Calendario!$D$3:$H$55,MATCH(AI$4,Calendario!$A$3:$A$55,0),MATCH($I108,Calendario!$D$2:$H$2,0)),""),IF($K108=4,IF(AND((AF108=""),(AG108=""),(AH108="")),INDEX(Calendario!$D$3:$H$55,MATCH(AI$4,Calendario!$A$3:$A$55,0),MATCH($I108,Calendario!$D$2:$H$2,0)),""),"")))))</f>
        <v/>
      </c>
      <c r="AJ108" s="108" t="str">
        <f>IF(EXACT(($I108),(PROPER(TEXT(AJ$3,"dddd")))),"",IF($K108=1,INDEX(Calendario!$D$3:$H$55,MATCH(AJ$4,Calendario!$A$3:$A$55,0),MATCH($I108,Calendario!$D$2:$H$2,0)),IF($K108=2,IF(AI108="",INDEX(Calendario!$D$3:$H$55,MATCH(AJ$4,Calendario!$A$3:$A$55,0),MATCH($I108,Calendario!$D$2:$H$2,0)),""),IF($K108=3,IF(AND((AH108=""),(AI108="")),INDEX(Calendario!$D$3:$H$55,MATCH(AJ$4,Calendario!$A$3:$A$55,0),MATCH($I108,Calendario!$D$2:$H$2,0)),""),IF($K108=4,IF(AND((AG108=""),(AH108=""),(AI108="")),INDEX(Calendario!$D$3:$H$55,MATCH(AJ$4,Calendario!$A$3:$A$55,0),MATCH($I108,Calendario!$D$2:$H$2,0)),""),"")))))</f>
        <v/>
      </c>
      <c r="AK108" s="108" t="str">
        <f>IF(EXACT(($I108),(PROPER(TEXT(AK$3,"dddd")))),"",IF($K108=1,INDEX(Calendario!$D$3:$H$55,MATCH(AK$4,Calendario!$A$3:$A$55,0),MATCH($I108,Calendario!$D$2:$H$2,0)),IF($K108=2,IF(AJ108="",INDEX(Calendario!$D$3:$H$55,MATCH(AK$4,Calendario!$A$3:$A$55,0),MATCH($I108,Calendario!$D$2:$H$2,0)),""),IF($K108=3,IF(AND((AI108=""),(AJ108="")),INDEX(Calendario!$D$3:$H$55,MATCH(AK$4,Calendario!$A$3:$A$55,0),MATCH($I108,Calendario!$D$2:$H$2,0)),""),IF($K108=4,IF(AND((AH108=""),(AI108=""),(AJ108="")),INDEX(Calendario!$D$3:$H$55,MATCH(AK$4,Calendario!$A$3:$A$55,0),MATCH($I108,Calendario!$D$2:$H$2,0)),""),"")))))</f>
        <v/>
      </c>
      <c r="AL108" s="108">
        <f>IF(EXACT(($I108),(PROPER(TEXT(AL$3,"dddd")))),"",IF($K108=1,INDEX(Calendario!$D$3:$H$55,MATCH(AL$4,Calendario!$A$3:$A$55,0),MATCH($I108,Calendario!$D$2:$H$2,0)),IF($K108=2,IF(AK108="",INDEX(Calendario!$D$3:$H$55,MATCH(AL$4,Calendario!$A$3:$A$55,0),MATCH($I108,Calendario!$D$2:$H$2,0)),""),IF($K108=3,IF(AND((AJ108=""),(AK108="")),INDEX(Calendario!$D$3:$H$55,MATCH(AL$4,Calendario!$A$3:$A$55,0),MATCH($I108,Calendario!$D$2:$H$2,0)),""),IF($K108=4,IF(AND((AI108=""),(AJ108=""),(AK108="")),INDEX(Calendario!$D$3:$H$55,MATCH(AL$4,Calendario!$A$3:$A$55,0),MATCH($I108,Calendario!$D$2:$H$2,0)),""),"")))))</f>
        <v>44734</v>
      </c>
      <c r="AM108" s="107" t="str">
        <f>IF(EXACT(($I108),(PROPER(TEXT(AM$3,"dddd")))),"",IF($K108=1,INDEX(Calendario!$D$3:$H$55,MATCH(AM$4,Calendario!$A$3:$A$55,0),MATCH($I108,Calendario!$D$2:$H$2,0)),IF($K108=2,IF(AL108="",INDEX(Calendario!$D$3:$H$55,MATCH(AM$4,Calendario!$A$3:$A$55,0),MATCH($I108,Calendario!$D$2:$H$2,0)),""),IF($K108=3,IF(AND((AK108=""),(AL108="")),INDEX(Calendario!$D$3:$H$55,MATCH(AM$4,Calendario!$A$3:$A$55,0),MATCH($I108,Calendario!$D$2:$H$2,0)),""),IF($K108=4,IF(AND((AJ108=""),(AK108=""),(AL108="")),INDEX(Calendario!$D$3:$H$55,MATCH(AM$4,Calendario!$A$3:$A$55,0),MATCH($I108,Calendario!$D$2:$H$2,0)),""),"")))))</f>
        <v/>
      </c>
      <c r="AN108" s="107" t="str">
        <f>IF(EXACT(($I108),(PROPER(TEXT(AN$3,"dddd")))),"",IF($K108=1,INDEX(Calendario!$D$3:$H$55,MATCH(AN$4,Calendario!$A$3:$A$55,0),MATCH($I108,Calendario!$D$2:$H$2,0)),IF($K108=2,IF(AM108="",INDEX(Calendario!$D$3:$H$55,MATCH(AN$4,Calendario!$A$3:$A$55,0),MATCH($I108,Calendario!$D$2:$H$2,0)),""),IF($K108=3,IF(AND((AL108=""),(AM108="")),INDEX(Calendario!$D$3:$H$55,MATCH(AN$4,Calendario!$A$3:$A$55,0),MATCH($I108,Calendario!$D$2:$H$2,0)),""),IF($K108=4,IF(AND((AK108=""),(AL108=""),(AM108="")),INDEX(Calendario!$D$3:$H$55,MATCH(AN$4,Calendario!$A$3:$A$55,0),MATCH($I108,Calendario!$D$2:$H$2,0)),""),"")))))</f>
        <v/>
      </c>
      <c r="AO108" s="107" t="str">
        <f>IF(EXACT(($I108),(PROPER(TEXT(AO$3,"dddd")))),"",IF($K108=1,INDEX(Calendario!$D$3:$H$55,MATCH(AO$4,Calendario!$A$3:$A$55,0),MATCH($I108,Calendario!$D$2:$H$2,0)),IF($K108=2,IF(AN108="",INDEX(Calendario!$D$3:$H$55,MATCH(AO$4,Calendario!$A$3:$A$55,0),MATCH($I108,Calendario!$D$2:$H$2,0)),""),IF($K108=3,IF(AND((AM108=""),(AN108="")),INDEX(Calendario!$D$3:$H$55,MATCH(AO$4,Calendario!$A$3:$A$55,0),MATCH($I108,Calendario!$D$2:$H$2,0)),""),IF($K108=4,IF(AND((AL108=""),(AM108=""),(AN108="")),INDEX(Calendario!$D$3:$H$55,MATCH(AO$4,Calendario!$A$3:$A$55,0),MATCH($I108,Calendario!$D$2:$H$2,0)),""),"")))))</f>
        <v/>
      </c>
      <c r="AP108" s="107" t="str">
        <f>IF(EXACT(($I108),(PROPER(TEXT(AP$3,"dddd")))),"",IF($K108=1,INDEX(Calendario!$D$3:$H$55,MATCH(AP$4,Calendario!$A$3:$A$55,0),MATCH($I108,Calendario!$D$2:$H$2,0)),IF($K108=2,IF(AO108="",INDEX(Calendario!$D$3:$H$55,MATCH(AP$4,Calendario!$A$3:$A$55,0),MATCH($I108,Calendario!$D$2:$H$2,0)),""),IF($K108=3,IF(AND((AN108=""),(AO108="")),INDEX(Calendario!$D$3:$H$55,MATCH(AP$4,Calendario!$A$3:$A$55,0),MATCH($I108,Calendario!$D$2:$H$2,0)),""),IF($K108=4,IF(AND((AM108=""),(AN108=""),(AO108="")),INDEX(Calendario!$D$3:$H$55,MATCH(AP$4,Calendario!$A$3:$A$55,0),MATCH($I108,Calendario!$D$2:$H$2,0)),""),"")))))</f>
        <v/>
      </c>
      <c r="AQ108" s="107">
        <f>IF(EXACT(($I108),(PROPER(TEXT(AQ$3,"dddd")))),"",IF($K108=1,INDEX(Calendario!$D$3:$H$55,MATCH(AQ$4,Calendario!$A$3:$A$55,0),MATCH($I108,Calendario!$D$2:$H$2,0)),IF($K108=2,IF(AP108="",INDEX(Calendario!$D$3:$H$55,MATCH(AQ$4,Calendario!$A$3:$A$55,0),MATCH($I108,Calendario!$D$2:$H$2,0)),""),IF($K108=3,IF(AND((AO108=""),(AP108="")),INDEX(Calendario!$D$3:$H$55,MATCH(AQ$4,Calendario!$A$3:$A$55,0),MATCH($I108,Calendario!$D$2:$H$2,0)),""),IF($K108=4,IF(AND((AN108=""),(AO108=""),(AP108="")),INDEX(Calendario!$D$3:$H$55,MATCH(AQ$4,Calendario!$A$3:$A$55,0),MATCH($I108,Calendario!$D$2:$H$2,0)),""),"")))))</f>
        <v>44769</v>
      </c>
      <c r="AR108" s="108" t="str">
        <f>IF(EXACT(($I108),(PROPER(TEXT(AR$3,"dddd")))),"",IF($K108=1,INDEX(Calendario!$D$3:$H$55,MATCH(AR$4,Calendario!$A$3:$A$55,0),MATCH($I108,Calendario!$D$2:$H$2,0)),IF($K108=2,IF(AQ108="",INDEX(Calendario!$D$3:$H$55,MATCH(AR$4,Calendario!$A$3:$A$55,0),MATCH($I108,Calendario!$D$2:$H$2,0)),""),IF($K108=3,IF(AND((AP108=""),(AQ108="")),INDEX(Calendario!$D$3:$H$55,MATCH(AR$4,Calendario!$A$3:$A$55,0),MATCH($I108,Calendario!$D$2:$H$2,0)),""),IF($K108=4,IF(AND((AO108=""),(AP108=""),(AQ108="")),INDEX(Calendario!$D$3:$H$55,MATCH(AR$4,Calendario!$A$3:$A$55,0),MATCH($I108,Calendario!$D$2:$H$2,0)),""),"")))))</f>
        <v/>
      </c>
      <c r="AS108" s="108" t="str">
        <f>IF(EXACT(($I108),(PROPER(TEXT(AS$3,"dddd")))),"",IF($K108=1,INDEX(Calendario!$D$3:$H$55,MATCH(AS$4,Calendario!$A$3:$A$55,0),MATCH($I108,Calendario!$D$2:$H$2,0)),IF($K108=2,IF(AR108="",INDEX(Calendario!$D$3:$H$55,MATCH(AS$4,Calendario!$A$3:$A$55,0),MATCH($I108,Calendario!$D$2:$H$2,0)),""),IF($K108=3,IF(AND((AQ108=""),(AR108="")),INDEX(Calendario!$D$3:$H$55,MATCH(AS$4,Calendario!$A$3:$A$55,0),MATCH($I108,Calendario!$D$2:$H$2,0)),""),IF($K108=4,IF(AND((AP108=""),(AQ108=""),(AR108="")),INDEX(Calendario!$D$3:$H$55,MATCH(AS$4,Calendario!$A$3:$A$55,0),MATCH($I108,Calendario!$D$2:$H$2,0)),""),"")))))</f>
        <v/>
      </c>
      <c r="AT108" s="108" t="str">
        <f>IF(EXACT(($I108),(PROPER(TEXT(AT$3,"dddd")))),"",IF($K108=1,INDEX(Calendario!$D$3:$H$55,MATCH(AT$4,Calendario!$A$3:$A$55,0),MATCH($I108,Calendario!$D$2:$H$2,0)),IF($K108=2,IF(AS108="",INDEX(Calendario!$D$3:$H$55,MATCH(AT$4,Calendario!$A$3:$A$55,0),MATCH($I108,Calendario!$D$2:$H$2,0)),""),IF($K108=3,IF(AND((AR108=""),(AS108="")),INDEX(Calendario!$D$3:$H$55,MATCH(AT$4,Calendario!$A$3:$A$55,0),MATCH($I108,Calendario!$D$2:$H$2,0)),""),IF($K108=4,IF(AND((AQ108=""),(AR108=""),(AS108="")),INDEX(Calendario!$D$3:$H$55,MATCH(AT$4,Calendario!$A$3:$A$55,0),MATCH($I108,Calendario!$D$2:$H$2,0)),""),"")))))</f>
        <v/>
      </c>
      <c r="AU108" s="108">
        <f>IF(EXACT(($I108),(PROPER(TEXT(AU$3,"dddd")))),"",IF($K108=1,INDEX(Calendario!$D$3:$H$55,MATCH(AU$4,Calendario!$A$3:$A$55,0),MATCH($I108,Calendario!$D$2:$H$2,0)),IF($K108=2,IF(AT108="",INDEX(Calendario!$D$3:$H$55,MATCH(AU$4,Calendario!$A$3:$A$55,0),MATCH($I108,Calendario!$D$2:$H$2,0)),""),IF($K108=3,IF(AND((AS108=""),(AT108="")),INDEX(Calendario!$D$3:$H$55,MATCH(AU$4,Calendario!$A$3:$A$55,0),MATCH($I108,Calendario!$D$2:$H$2,0)),""),IF($K108=4,IF(AND((AR108=""),(AS108=""),(AT108="")),INDEX(Calendario!$D$3:$H$55,MATCH(AU$4,Calendario!$A$3:$A$55,0),MATCH($I108,Calendario!$D$2:$H$2,0)),""),"")))))</f>
        <v>44797</v>
      </c>
      <c r="AV108" s="107" t="str">
        <f>IF(EXACT(($I108),(PROPER(TEXT(AV$3,"dddd")))),"",IF($K108=1,INDEX(Calendario!$D$3:$H$55,MATCH(AV$4,Calendario!$A$3:$A$55,0),MATCH($I108,Calendario!$D$2:$H$2,0)),IF($K108=2,IF(AU108="",INDEX(Calendario!$D$3:$H$55,MATCH(AV$4,Calendario!$A$3:$A$55,0),MATCH($I108,Calendario!$D$2:$H$2,0)),""),IF($K108=3,IF(AND((AT108=""),(AU108="")),INDEX(Calendario!$D$3:$H$55,MATCH(AV$4,Calendario!$A$3:$A$55,0),MATCH($I108,Calendario!$D$2:$H$2,0)),""),IF($K108=4,IF(AND((AS108=""),(AT108=""),(AU108="")),INDEX(Calendario!$D$3:$H$55,MATCH(AV$4,Calendario!$A$3:$A$55,0),MATCH($I108,Calendario!$D$2:$H$2,0)),""),"")))))</f>
        <v/>
      </c>
      <c r="AW108" s="107" t="str">
        <f>IF(EXACT(($I108),(PROPER(TEXT(AW$3,"dddd")))),"",IF($K108=1,INDEX(Calendario!$D$3:$H$55,MATCH(AW$4,Calendario!$A$3:$A$55,0),MATCH($I108,Calendario!$D$2:$H$2,0)),IF($K108=2,IF(AV108="",INDEX(Calendario!$D$3:$H$55,MATCH(AW$4,Calendario!$A$3:$A$55,0),MATCH($I108,Calendario!$D$2:$H$2,0)),""),IF($K108=3,IF(AND((AU108=""),(AV108="")),INDEX(Calendario!$D$3:$H$55,MATCH(AW$4,Calendario!$A$3:$A$55,0),MATCH($I108,Calendario!$D$2:$H$2,0)),""),IF($K108=4,IF(AND((AT108=""),(AU108=""),(AV108="")),INDEX(Calendario!$D$3:$H$55,MATCH(AW$4,Calendario!$A$3:$A$55,0),MATCH($I108,Calendario!$D$2:$H$2,0)),""),"")))))</f>
        <v/>
      </c>
      <c r="AX108" s="107" t="str">
        <f>IF(EXACT(($I108),(PROPER(TEXT(AX$3,"dddd")))),"",IF($K108=1,INDEX(Calendario!$D$3:$H$55,MATCH(AX$4,Calendario!$A$3:$A$55,0),MATCH($I108,Calendario!$D$2:$H$2,0)),IF($K108=2,IF(AW108="",INDEX(Calendario!$D$3:$H$55,MATCH(AX$4,Calendario!$A$3:$A$55,0),MATCH($I108,Calendario!$D$2:$H$2,0)),""),IF($K108=3,IF(AND((AV108=""),(AW108="")),INDEX(Calendario!$D$3:$H$55,MATCH(AX$4,Calendario!$A$3:$A$55,0),MATCH($I108,Calendario!$D$2:$H$2,0)),""),IF($K108=4,IF(AND((AU108=""),(AV108=""),(AW108="")),INDEX(Calendario!$D$3:$H$55,MATCH(AX$4,Calendario!$A$3:$A$55,0),MATCH($I108,Calendario!$D$2:$H$2,0)),""),"")))))</f>
        <v/>
      </c>
      <c r="AY108" s="107">
        <f>IF(EXACT(($I108),(PROPER(TEXT(AY$3,"dddd")))),"",IF($K108=1,INDEX(Calendario!$D$3:$H$55,MATCH(AY$4,Calendario!$A$3:$A$55,0),MATCH($I108,Calendario!$D$2:$H$2,0)),IF($K108=2,IF(AX108="",INDEX(Calendario!$D$3:$H$55,MATCH(AY$4,Calendario!$A$3:$A$55,0),MATCH($I108,Calendario!$D$2:$H$2,0)),""),IF($K108=3,IF(AND((AW108=""),(AX108="")),INDEX(Calendario!$D$3:$H$55,MATCH(AY$4,Calendario!$A$3:$A$55,0),MATCH($I108,Calendario!$D$2:$H$2,0)),""),IF($K108=4,IF(AND((AV108=""),(AW108=""),(AX108="")),INDEX(Calendario!$D$3:$H$55,MATCH(AY$4,Calendario!$A$3:$A$55,0),MATCH($I108,Calendario!$D$2:$H$2,0)),""),"")))))</f>
        <v>44825</v>
      </c>
      <c r="AZ108" s="107" t="str">
        <f>IF(EXACT(($I108),(PROPER(TEXT(AZ$3,"dddd")))),"",IF($K108=1,INDEX(Calendario!$D$3:$H$55,MATCH(AZ$4,Calendario!$A$3:$A$55,0),MATCH($I108,Calendario!$D$2:$H$2,0)),IF($K108=2,IF(AY108="",INDEX(Calendario!$D$3:$H$55,MATCH(AZ$4,Calendario!$A$3:$A$55,0),MATCH($I108,Calendario!$D$2:$H$2,0)),""),IF($K108=3,IF(AND((AX108=""),(AY108="")),INDEX(Calendario!$D$3:$H$55,MATCH(AZ$4,Calendario!$A$3:$A$55,0),MATCH($I108,Calendario!$D$2:$H$2,0)),""),IF($K108=4,IF(AND((AW108=""),(AX108=""),(AY108="")),INDEX(Calendario!$D$3:$H$55,MATCH(AZ$4,Calendario!$A$3:$A$55,0),MATCH($I108,Calendario!$D$2:$H$2,0)),""),"")))))</f>
        <v/>
      </c>
      <c r="BA108" s="108" t="str">
        <f>IF(EXACT(($I108),(PROPER(TEXT(BA$3,"dddd")))),"",IF($K108=1,INDEX(Calendario!$D$3:$H$55,MATCH(BA$4,Calendario!$A$3:$A$55,0),MATCH($I108,Calendario!$D$2:$H$2,0)),IF($K108=2,IF(AZ108="",INDEX(Calendario!$D$3:$H$55,MATCH(BA$4,Calendario!$A$3:$A$55,0),MATCH($I108,Calendario!$D$2:$H$2,0)),""),IF($K108=3,IF(AND((AY108=""),(AZ108="")),INDEX(Calendario!$D$3:$H$55,MATCH(BA$4,Calendario!$A$3:$A$55,0),MATCH($I108,Calendario!$D$2:$H$2,0)),""),IF($K108=4,IF(AND((AX108=""),(AY108=""),(AZ108="")),INDEX(Calendario!$D$3:$H$55,MATCH(BA$4,Calendario!$A$3:$A$55,0),MATCH($I108,Calendario!$D$2:$H$2,0)),""),"")))))</f>
        <v/>
      </c>
      <c r="BB108" s="108" t="str">
        <f>IF(EXACT(($I108),(PROPER(TEXT(BB$3,"dddd")))),"",IF($K108=1,INDEX(Calendario!$D$3:$H$55,MATCH(BB$4,Calendario!$A$3:$A$55,0),MATCH($I108,Calendario!$D$2:$H$2,0)),IF($K108=2,IF(BA108="",INDEX(Calendario!$D$3:$H$55,MATCH(BB$4,Calendario!$A$3:$A$55,0),MATCH($I108,Calendario!$D$2:$H$2,0)),""),IF($K108=3,IF(AND((AZ108=""),(BA108="")),INDEX(Calendario!$D$3:$H$55,MATCH(BB$4,Calendario!$A$3:$A$55,0),MATCH($I108,Calendario!$D$2:$H$2,0)),""),IF($K108=4,IF(AND((AY108=""),(AZ108=""),(BA108="")),INDEX(Calendario!$D$3:$H$55,MATCH(BB$4,Calendario!$A$3:$A$55,0),MATCH($I108,Calendario!$D$2:$H$2,0)),""),"")))))</f>
        <v/>
      </c>
      <c r="BC108" s="108">
        <f>IF(EXACT(($I108),(PROPER(TEXT(BC$3,"dddd")))),"",IF($K108=1,INDEX(Calendario!$D$3:$H$55,MATCH(BC$4,Calendario!$A$3:$A$55,0),MATCH($I108,Calendario!$D$2:$H$2,0)),IF($K108=2,IF(BB108="",INDEX(Calendario!$D$3:$H$55,MATCH(BC$4,Calendario!$A$3:$A$55,0),MATCH($I108,Calendario!$D$2:$H$2,0)),""),IF($K108=3,IF(AND((BA108=""),(BB108="")),INDEX(Calendario!$D$3:$H$55,MATCH(BC$4,Calendario!$A$3:$A$55,0),MATCH($I108,Calendario!$D$2:$H$2,0)),""),IF($K108=4,IF(AND((AZ108=""),(BA108=""),(BB108="")),INDEX(Calendario!$D$3:$H$55,MATCH(BC$4,Calendario!$A$3:$A$55,0),MATCH($I108,Calendario!$D$2:$H$2,0)),""),"")))))</f>
        <v>44853</v>
      </c>
      <c r="BD108" s="108" t="str">
        <f>IF(EXACT(($I108),(PROPER(TEXT(BD$3,"dddd")))),"",IF($K108=1,INDEX(Calendario!$D$3:$H$55,MATCH(BD$4,Calendario!$A$3:$A$55,0),MATCH($I108,Calendario!$D$2:$H$2,0)),IF($K108=2,IF(BC108="",INDEX(Calendario!$D$3:$H$55,MATCH(BD$4,Calendario!$A$3:$A$55,0),MATCH($I108,Calendario!$D$2:$H$2,0)),""),IF($K108=3,IF(AND((BB108=""),(BC108="")),INDEX(Calendario!$D$3:$H$55,MATCH(BD$4,Calendario!$A$3:$A$55,0),MATCH($I108,Calendario!$D$2:$H$2,0)),""),IF($K108=4,IF(AND((BA108=""),(BB108=""),(BC108="")),INDEX(Calendario!$D$3:$H$55,MATCH(BD$4,Calendario!$A$3:$A$55,0),MATCH($I108,Calendario!$D$2:$H$2,0)),""),"")))))</f>
        <v/>
      </c>
      <c r="BE108" s="107" t="str">
        <f>IF(EXACT(($I108),(PROPER(TEXT(BE$3,"dddd")))),"",IF($K108=1,INDEX(Calendario!$D$3:$H$55,MATCH(BE$4,Calendario!$A$3:$A$55,0),MATCH($I108,Calendario!$D$2:$H$2,0)),IF($K108=2,IF(BD108="",INDEX(Calendario!$D$3:$H$55,MATCH(BE$4,Calendario!$A$3:$A$55,0),MATCH($I108,Calendario!$D$2:$H$2,0)),""),IF($K108=3,IF(AND((BC108=""),(BD108="")),INDEX(Calendario!$D$3:$H$55,MATCH(BE$4,Calendario!$A$3:$A$55,0),MATCH($I108,Calendario!$D$2:$H$2,0)),""),IF($K108=4,IF(AND((BB108=""),(BC108=""),(BD108="")),INDEX(Calendario!$D$3:$H$55,MATCH(BE$4,Calendario!$A$3:$A$55,0),MATCH($I108,Calendario!$D$2:$H$2,0)),""),"")))))</f>
        <v/>
      </c>
      <c r="BF108" s="107" t="str">
        <f>IF(EXACT(($I108),(PROPER(TEXT(BF$3,"dddd")))),"",IF($K108=1,INDEX(Calendario!$D$3:$H$55,MATCH(BF$4,Calendario!$A$3:$A$55,0),MATCH($I108,Calendario!$D$2:$H$2,0)),IF($K108=2,IF(BE108="",INDEX(Calendario!$D$3:$H$55,MATCH(BF$4,Calendario!$A$3:$A$55,0),MATCH($I108,Calendario!$D$2:$H$2,0)),""),IF($K108=3,IF(AND((BD108=""),(BE108="")),INDEX(Calendario!$D$3:$H$55,MATCH(BF$4,Calendario!$A$3:$A$55,0),MATCH($I108,Calendario!$D$2:$H$2,0)),""),IF($K108=4,IF(AND((BC108=""),(BD108=""),(BE108="")),INDEX(Calendario!$D$3:$H$55,MATCH(BF$4,Calendario!$A$3:$A$55,0),MATCH($I108,Calendario!$D$2:$H$2,0)),""),"")))))</f>
        <v/>
      </c>
      <c r="BG108" s="107">
        <f>IF(EXACT(($I108),(PROPER(TEXT(BG$3,"dddd")))),"",IF($K108=1,INDEX(Calendario!$D$3:$H$55,MATCH(BG$4,Calendario!$A$3:$A$55,0),MATCH($I108,Calendario!$D$2:$H$2,0)),IF($K108=2,IF(BF108="",INDEX(Calendario!$D$3:$H$55,MATCH(BG$4,Calendario!$A$3:$A$55,0),MATCH($I108,Calendario!$D$2:$H$2,0)),""),IF($K108=3,IF(AND((BE108=""),(BF108="")),INDEX(Calendario!$D$3:$H$55,MATCH(BG$4,Calendario!$A$3:$A$55,0),MATCH($I108,Calendario!$D$2:$H$2,0)),""),IF($K108=4,IF(AND((BD108=""),(BE108=""),(BF108="")),INDEX(Calendario!$D$3:$H$55,MATCH(BG$4,Calendario!$A$3:$A$55,0),MATCH($I108,Calendario!$D$2:$H$2,0)),""),"")))))</f>
        <v>44881</v>
      </c>
      <c r="BH108" s="107" t="str">
        <f>IF(EXACT(($I108),(PROPER(TEXT(BH$3,"dddd")))),"",IF($K108=1,INDEX(Calendario!$D$3:$H$55,MATCH(BH$4,Calendario!$A$3:$A$55,0),MATCH($I108,Calendario!$D$2:$H$2,0)),IF($K108=2,IF(BG108="",INDEX(Calendario!$D$3:$H$55,MATCH(BH$4,Calendario!$A$3:$A$55,0),MATCH($I108,Calendario!$D$2:$H$2,0)),""),IF($K108=3,IF(AND((BF108=""),(BG108="")),INDEX(Calendario!$D$3:$H$55,MATCH(BH$4,Calendario!$A$3:$A$55,0),MATCH($I108,Calendario!$D$2:$H$2,0)),""),IF($K108=4,IF(AND((BE108=""),(BF108=""),(BG108="")),INDEX(Calendario!$D$3:$H$55,MATCH(BH$4,Calendario!$A$3:$A$55,0),MATCH($I108,Calendario!$D$2:$H$2,0)),""),"")))))</f>
        <v/>
      </c>
      <c r="BI108" s="108" t="str">
        <f>IF(EXACT(($I108),(PROPER(TEXT(BI$3,"dddd")))),"",IF($K108=1,INDEX(Calendario!$D$3:$H$55,MATCH(BI$4,Calendario!$A$3:$A$55,0),MATCH($I108,Calendario!$D$2:$H$2,0)),IF($K108=2,IF(BH108="",INDEX(Calendario!$D$3:$H$55,MATCH(BI$4,Calendario!$A$3:$A$55,0),MATCH($I108,Calendario!$D$2:$H$2,0)),""),IF($K108=3,IF(AND((BG108=""),(BH108="")),INDEX(Calendario!$D$3:$H$55,MATCH(BI$4,Calendario!$A$3:$A$55,0),MATCH($I108,Calendario!$D$2:$H$2,0)),""),IF($K108=4,IF(AND((BF108=""),(BG108=""),(BH108="")),INDEX(Calendario!$D$3:$H$55,MATCH(BI$4,Calendario!$A$3:$A$55,0),MATCH($I108,Calendario!$D$2:$H$2,0)),""),"")))))</f>
        <v/>
      </c>
      <c r="BJ108" s="108" t="str">
        <f>IF(EXACT(($I108),(PROPER(TEXT(BJ$3,"dddd")))),"",IF($K108=1,INDEX(Calendario!$D$3:$H$55,MATCH(BJ$4,Calendario!$A$3:$A$55,0),MATCH($I108,Calendario!$D$2:$H$2,0)),IF($K108=2,IF(BI108="",INDEX(Calendario!$D$3:$H$55,MATCH(BJ$4,Calendario!$A$3:$A$55,0),MATCH($I108,Calendario!$D$2:$H$2,0)),""),IF($K108=3,IF(AND((BH108=""),(BI108="")),INDEX(Calendario!$D$3:$H$55,MATCH(BJ$4,Calendario!$A$3:$A$55,0),MATCH($I108,Calendario!$D$2:$H$2,0)),""),IF($K108=4,IF(AND((BG108=""),(BH108=""),(BI108="")),INDEX(Calendario!$D$3:$H$55,MATCH(BJ$4,Calendario!$A$3:$A$55,0),MATCH($I108,Calendario!$D$2:$H$2,0)),""),"")))))</f>
        <v/>
      </c>
      <c r="BK108" s="108">
        <f>IF(EXACT(($I108),(PROPER(TEXT(BK$3,"dddd")))),"",IF($K108=1,INDEX(Calendario!$D$3:$H$55,MATCH(BK$4,Calendario!$A$3:$A$55,0),MATCH($I108,Calendario!$D$2:$H$2,0)),IF($K108=2,IF(BJ108="",INDEX(Calendario!$D$3:$H$55,MATCH(BK$4,Calendario!$A$3:$A$55,0),MATCH($I108,Calendario!$D$2:$H$2,0)),""),IF($K108=3,IF(AND((BI108=""),(BJ108="")),INDEX(Calendario!$D$3:$H$55,MATCH(BK$4,Calendario!$A$3:$A$55,0),MATCH($I108,Calendario!$D$2:$H$2,0)),""),IF($K108=4,IF(AND((BH108=""),(BI108=""),(BJ108="")),INDEX(Calendario!$D$3:$H$55,MATCH(BK$4,Calendario!$A$3:$A$55,0),MATCH($I108,Calendario!$D$2:$H$2,0)),""),"")))))</f>
        <v>44909</v>
      </c>
      <c r="BL108" s="108" t="str">
        <f>IF(EXACT(($I108),(PROPER(TEXT(BL$3,"dddd")))),"",IF($K108=1,INDEX(Calendario!$D$3:$H$55,MATCH(BL$4,Calendario!$A$3:$A$55,0),MATCH($I108,Calendario!$D$2:$H$2,0)),IF($K108=2,IF(BK108="",INDEX(Calendario!$D$3:$H$55,MATCH(BL$4,Calendario!$A$3:$A$55,0),MATCH($I108,Calendario!$D$2:$H$2,0)),""),IF($K108=3,IF(AND((BJ108=""),(BK108="")),INDEX(Calendario!$D$3:$H$55,MATCH(BL$4,Calendario!$A$3:$A$55,0),MATCH($I108,Calendario!$D$2:$H$2,0)),""),IF($K108=4,IF(AND((BI108=""),(BJ108=""),(BK108="")),INDEX(Calendario!$D$3:$H$55,MATCH(BL$4,Calendario!$A$3:$A$55,0),MATCH($I108,Calendario!$D$2:$H$2,0)),""),"")))))</f>
        <v/>
      </c>
      <c r="BM108" s="108" t="str">
        <f>IF(EXACT(($I108),(PROPER(TEXT(BM$3,"dddd")))),"",IF($K108=1,INDEX(Calendario!$D$3:$H$55,MATCH(BM$4,Calendario!$A$3:$A$55,0),MATCH($I108,Calendario!$D$2:$H$2,0)),IF($K108=2,IF(BL108="",INDEX(Calendario!$D$3:$H$55,MATCH(BM$4,Calendario!$A$3:$A$55,0),MATCH($I108,Calendario!$D$2:$H$2,0)),""),IF($K108=3,IF(AND((BK108=""),(BL108="")),INDEX(Calendario!$D$3:$H$55,MATCH(BM$4,Calendario!$A$3:$A$55,0),MATCH($I108,Calendario!$D$2:$H$2,0)),""),IF($K108=4,IF(AND((BJ108=""),(BK108=""),(BL108="")),INDEX(Calendario!$D$3:$H$55,MATCH(BM$4,Calendario!$A$3:$A$55,0),MATCH($I108,Calendario!$D$2:$H$2,0)),""),"")))))</f>
        <v/>
      </c>
    </row>
    <row r="109" spans="1:67" s="88" customFormat="1" ht="26.25" customHeight="1" x14ac:dyDescent="0.25">
      <c r="A109" s="178">
        <f t="shared" si="7"/>
        <v>79</v>
      </c>
      <c r="B109" s="176" t="s">
        <v>1279</v>
      </c>
      <c r="C109" s="176"/>
      <c r="D109" s="177" t="str">
        <f>IF(ISNA(VLOOKUP(C109,TSeccBS!$D:$H,5,FALSE)),"",VLOOKUP(C109,TSeccBS!$D:$H,5,FALSE))</f>
        <v/>
      </c>
      <c r="E109" s="176" t="s">
        <v>793</v>
      </c>
      <c r="F109" s="176" t="s">
        <v>97</v>
      </c>
      <c r="G109" s="177" t="str">
        <f>IF(ISNA(VLOOKUP(F109,Tmunic!$C$2:$D$1160,2,FALSE)),"",VLOOKUP(F109,Tmunic!$C$2:$D$1160,2,FALSE))</f>
        <v>UB EL BANCO</v>
      </c>
      <c r="H109" s="184" t="str">
        <f>IF(ISNA(VLOOKUP(G109,TDirReg!$F$1:$H$184,3,0)),"",VLOOKUP(G109,TDirReg!$F$1:$H$184,3,0))</f>
        <v>Hospital La Candelaria .Cll 7 Carretera a Chiriguana</v>
      </c>
      <c r="I109" s="196" t="s">
        <v>127</v>
      </c>
      <c r="J109" s="195" t="s">
        <v>135</v>
      </c>
      <c r="K109" s="197">
        <v>4</v>
      </c>
      <c r="L109" s="202">
        <f t="shared" si="8"/>
        <v>12</v>
      </c>
      <c r="M109" s="107" t="str">
        <f>IF(EXACT(($I109),(PROPER(TEXT(M$3,"dddd")))),"",IF(EXACT(M$4,$J109),IF($K109=1,INDEX(Calendario!$D$3:$H$55,MATCH(M$4,Calendario!$A$3:$A$55,0),MATCH($I109,Calendario!$D$2:$H$2,0)),INDEX(Calendario!$D$3:$H$55,MATCH($J109,Calendario!$A$3:$A$55,0),MATCH($I109,Calendario!$D$2:$H$2,0))),""))</f>
        <v/>
      </c>
      <c r="N109" s="107" t="str">
        <f>IF(EXACT(($I109),(PROPER(TEXT(N$3,"dddd")))),"",IF(EXACT(N$4,$J109),IF(M109="",IF(OR(($K109=4),($K109=3),($K109=2),($K109=1)),INDEX(Calendario!$D$3:$H$55,MATCH(N$4,Calendario!$A$3:$A$55,0),MATCH($I109,Calendario!$D$2:$H$2,0)),"")),IF($K109=1,IF(AND(M109="",EXACT((N$4),(CONCATENATE(Calendario!$A$1," ",(MID($J109,8,2))+1)))),INDEX(Calendario!$D$3:$H$55,MATCH(N$4,Calendario!$A$3:$A$55,0),MATCH($I109,Calendario!$D$2:$H$2,0)),IF(M109="","",INDEX(Calendario!$D$3:$H$55,MATCH(N$4,Calendario!$A$3:$A$55,0),MATCH($I109,Calendario!$D$2:$H$2,0)))),IF($K109=2,IF(M109="",IF(EXACT($K109,N$4),INDEX(Calendario!$D$3:$H$55,MATCH(N$4,Calendario!$A$3:$A$55,0),MATCH($I109,Calendario!$D$2:$H$2,0)),""),""),IF($K109=3,IF((M109=""),IF(EXACT($K109,N$4),INDEX(Calendario!$D$3:$H$55,MATCH(N$4,Calendario!$A$3:$A$55,0),MATCH($I109,Calendario!$D$2:$H$2,0)),""),""),IF($K109=4,IF((M109=""),IF(EXACT($K109,N$4),INDEX(Calendario!$D$3:$H$55,MATCH(N$4,Calendario!$A$3:$A$55,0),MATCH($I109,Calendario!$D$2:$H$2,0)),""),""),""))))))</f>
        <v/>
      </c>
      <c r="O109" s="107" t="str">
        <f>IF(EXACT(($I109),(PROPER(TEXT(O$3,"dddd")))),"",IF(EXACT(O$4,$J109),IF(N109="",IF(OR(($K109=4),($K109=3),($K109=2),($K109=1)),INDEX(Calendario!$D$3:$H$55,MATCH(O$4,Calendario!$A$3:$A$55,0),MATCH($I109,Calendario!$D$2:$H$2,0)),"")),IF($K109=1,IF(AND(N109="",EXACT((O$4),(CONCATENATE(Calendario!$A$1," ",(MID($J109,8,2))+1)))),INDEX(Calendario!$D$3:$H$55,MATCH(O$4,Calendario!$A$3:$A$55,0),MATCH($I109,Calendario!$D$2:$H$2,0)),IF(N109="",IF(EXACT(($I109),(PROPER(TEXT(N$3,"dddd")))),INDEX(Calendario!$D$3:$H$55,MATCH(O$4,Calendario!$A$3:$A$55,0),MATCH($I109,Calendario!$D$2:$H$2,0)),""),INDEX(Calendario!$D$3:$H$55,MATCH(O$4,Calendario!$A$3:$A$55,0),MATCH($I109,Calendario!$D$2:$H$2,0)))),IF(EXACT($O$4,"Semana 1"),IF($K109=2,IF(N109="",IF(OR(($J109="Semana 1"),($J109="Semana 2"),($J109="Semana 3")),INDEX(Calendario!$D$3:$H$55,MATCH(O$4,Calendario!$A$3:$A$55,0),MATCH($I109,Calendario!$D$2:$H$2,0)),""),""),IF($K109=3,IF(AND((M109=""),(N109="")),IF(OR(($J109="Semana 1"),($J109="Semana 2"),($J109="Semana 3")),INDEX(Calendario!$D$3:$H$55,MATCH(O$4,Calendario!$A$3:$A$55,0),MATCH($I109,Calendario!$D$2:$H$2,0)),""),""),IF($K109=4,IF(AND((M109=""),(N109="")),IF(OR(($J109="Semana 1"),($J109="Semana 2"),($J109="Semana 3")),INDEX(Calendario!$D$3:$H$55,MATCH(O$4,Calendario!$A$3:$A$55,0),MATCH($I109,Calendario!$D$2:$H$2,0)),""),"")))),IF($K109=2,IF(N109="",IF(OR(($J109="Semana 1"),($J109="Semana 2")),INDEX(Calendario!$D$3:$H$55,MATCH(O$4,Calendario!$A$3:$A$55,0),MATCH($I109,Calendario!$D$2:$H$2,0)),""),""),IF($K109=3,IF(AND((M109=""),(N109="")),IF(OR(($J109="Semana 1"),($J109="Semana 2")),INDEX(Calendario!$D$3:$H$55,MATCH(O$4,Calendario!$A$3:$A$55,0),MATCH($I109,Calendario!$D$2:$H$2,0)),""),""),IF($K109=4,IF(AND((M109=""),(N109="")),IF(OR(($J109="Semana 1"),($J109="Semana 2")),INDEX(Calendario!$D$3:$H$55,MATCH(O$4,Calendario!$A$3:$A$55,0),MATCH($I109,Calendario!$D$2:$H$2,0)),""),""),"")))))))</f>
        <v/>
      </c>
      <c r="P109" s="107" t="str">
        <f>IF(EXACT(($I109),(PROPER(TEXT(P$3,"dddd")))),"",IF(EXACT(P$4,$J109),IF(O109="",IF(OR(($K109=4),($K109=3),($K109=2),($K109=1)),INDEX(Calendario!$D$3:$H$55,MATCH(P$4,Calendario!$A$3:$A$55,0),MATCH($I109,Calendario!$D$2:$H$2,0)),"")),IF($K109=1,IF(AND(O109="",EXACT((P$4),(CONCATENATE(Calendario!$A$1," ",(MID($J109,8,2))+1)))),INDEX(Calendario!$D$3:$H$55,MATCH(P$4,Calendario!$A$3:$A$55,0),MATCH($I109,Calendario!$D$2:$H$2,0)),IF(O109="",IF(EXACT(($I109),(PROPER(TEXT(O$3,"dddd")))),INDEX(Calendario!$D$3:$H$55,MATCH(P$4,Calendario!$A$3:$A$55,0),MATCH($I109,Calendario!$D$2:$H$2,0)),""),INDEX(Calendario!$D$3:$H$55,MATCH(P$4,Calendario!$A$3:$A$55,0),MATCH($I109,Calendario!$D$2:$H$2,0)))),IF(EXACT($M$4,"Semana 1"),IF($K109=2,IF(O109="",IF(OR(($J109="Semana 1"),($J109="Semana 2"),($J109="Semana 3"),($J109="Semana 4")),INDEX(Calendario!$D$3:$H$55,MATCH(P$4,Calendario!$A$3:$A$55,0),MATCH($I109,Calendario!$D$2:$H$2,0)),""),""),IF($K109=3,IF(AND((N109=""),(O109="")),IF(OR(($J109="Semana 1"),($J109="Semana 2"),($J109="Semana 3"),($J109="Semana 4")),INDEX(Calendario!$D$3:$H$55,MATCH(P$4,Calendario!$A$3:$A$55,0),MATCH($I109,Calendario!$D$2:$H$2,0)),""),""),IF($K109=4,IF(AND((M109=""),(N109=""),(O109="")),IF(OR(($J109="Semana 1"),($J109="Semana 2"),($J109="Semana 3"),($J109="Semana 4")),INDEX(Calendario!$D$3:$H$55,MATCH(P$4,Calendario!$A$3:$A$55,0),MATCH($I109,Calendario!$D$2:$H$2,0)),""),"")))),IF($K109=2,IF(O109="",IF(OR(($J109="Semana 1"),($J109="Semana 2"),($J109="Semana 3")),INDEX(Calendario!$D$3:$H$55,MATCH(P$4,Calendario!$A$3:$A$55,0),MATCH($I109,Calendario!$D$2:$H$2,0)),""),""),IF($K109=3,IF(AND((N109=""),(O109="")),IF(OR(($J109="Semana 1"),($J109="Semana 2"),($J109="Semana 3")),INDEX(Calendario!$D$3:$H$55,MATCH(P$4,Calendario!$A$3:$A$55,0),MATCH($I109,Calendario!$D$2:$H$2,0)),""),""),IF($K109=4,IF(AND((M109=""),(N109=""),(O109="")),IF(OR(($J109="Semana 1"),($J109="Semana 2"),($J109="Semana 3")),INDEX(Calendario!$D$3:$H$55,MATCH(P$4,Calendario!$A$3:$A$55,0),MATCH($I109,Calendario!$D$2:$H$2,0)),""),""),"")))))))</f>
        <v/>
      </c>
      <c r="Q109" s="107" t="str">
        <f>IF(EXACT(($I109),(PROPER(TEXT(Q$3,"dddd")))),"",IF(EXACT(Q$4,$J109),IF(P109="",IF(OR(($K109=4),($K109=3),($K109=2),($K109=1)),INDEX(Calendario!$D$3:$H$55,MATCH(Q$4,Calendario!$A$3:$A$55,0),MATCH($I109,Calendario!$D$2:$H$2,0)),"")),IF($K109=1,IF(AND(P109="",EXACT((Q$4),(CONCATENATE(Calendario!$A$1," ",(MID($J109,8,2))+1)))),INDEX(Calendario!$D$3:$H$55,MATCH(Q$4,Calendario!$A$3:$A$55,0),MATCH($I109,Calendario!$D$2:$H$2,0)),IF(P109="",IF(EXACT(($I109),(PROPER(TEXT(P$3,"dddd")))),INDEX(Calendario!$D$3:$H$55,MATCH(Q$4,Calendario!$A$3:$A$55,0),MATCH($I109,Calendario!$D$2:$H$2,0)),""),INDEX(Calendario!$D$3:$H$55,MATCH(Q$4,Calendario!$A$3:$A$55,0),MATCH($I109,Calendario!$D$2:$H$2,0)))),IF(EXACT($M$4,"Semana 1"),IF($K109=2,IF(P109="",IF(OR(($J109="Semana 1"),($J109="Semana 2"),($J109="Semana 3"),($J109="Semana 4"),($J109="Semana 5")),INDEX(Calendario!$D$3:$H$55,MATCH(Q$4,Calendario!$A$3:$A$55,0),MATCH($I109,Calendario!$D$2:$H$2,0)),""),""),IF($K109=3,IF(AND((O109=""),(P109="")),IF(OR(($J109="Semana 1"),($J109="Semana 2"),($J109="Semana 3"),($J109="Semana 4"),($J109="Semana 5")),INDEX(Calendario!$D$3:$H$55,MATCH(Q$4,Calendario!$A$3:$A$55,0),MATCH($I109,Calendario!$D$2:$H$2,0)),""),""),IF($K109=4,IF(AND((N109=""),(O109=""),(P109="")),IF(OR(($J109="Semana 1"),($J109="Semana 2"),($J109="Semana 3"),($J109="Semana 4"),($J109="Semana 5")),INDEX(Calendario!$D$3:$H$55,MATCH(Q$4,Calendario!$A$3:$A$55,0),MATCH($I109,Calendario!$D$2:$H$2,0)),""),"")))),IF($K109=2,IF(P109="",IF(OR(($J109="Semana 1"),($J109="Semana 2"),($J109="Semana 3"),($J109="Semana 4")),INDEX(Calendario!$D$3:$H$55,MATCH(Q$4,Calendario!$A$3:$A$55,0),MATCH($I109,Calendario!$D$2:$H$2,0)),""),""),IF($K109=3,IF(AND((O109=""),(P109="")),IF(OR(($J109="Semana 1"),($J109="Semana 2"),($J109="Semana 3"),($J109="Semana 4")),INDEX(Calendario!$D$3:$H$55,MATCH(Q$4,Calendario!$A$3:$A$55,0),MATCH($I109,Calendario!$D$2:$H$2,0)),""),""),IF($K109=4,IF(AND((N109=""),(O109=""),(P109="")),IF(OR(($J109="Semana 1"),($J109="Semana 2"),($J109="Semana 3"),($J109="Semana 4")),INDEX(Calendario!$D$3:$H$55,MATCH(Q$4,Calendario!$A$3:$A$55,0),MATCH($I109,Calendario!$D$2:$H$2,0)),""),""),"")))))))</f>
        <v/>
      </c>
      <c r="R109" s="108">
        <f>IF(EXACT(($I109),(PROPER(TEXT(R$3,"dddd")))),"",IF(EXACT(R$4,$J109),IF(Q109="",IF(OR(($K109=4),($K109=3),($K109=2),($K109=1)),INDEX(Calendario!$D$3:$H$55,MATCH(R$4,Calendario!$A$3:$A$55,0),MATCH($I109,Calendario!$D$2:$H$2,0)),"")),IF($K109=1,IF(AND(Q109="",EXACT((R$4),(CONCATENATE(Calendario!$A$1," ",(MID($J109,8,2))+1)))),INDEX(Calendario!$D$3:$H$55,MATCH(R$4,Calendario!$A$3:$A$55,0),MATCH($I109,Calendario!$D$2:$H$2,0)),IF(Q109="",IF(EXACT(($I109),(PROPER(TEXT(Q$3,"dddd")))),INDEX(Calendario!$D$3:$H$55,MATCH(R$4,Calendario!$A$3:$A$55,0),MATCH($I109,Calendario!$D$2:$H$2,0)),""),INDEX(Calendario!$D$3:$H$55,MATCH(R$4,Calendario!$A$3:$A$55,0),MATCH($I109,Calendario!$D$2:$H$2,0)))),IF(EXACT($M$4,"Semana 1"),IF($K109=2,IF(Q109="",IF(OR(($J109="Semana 1"),($J109="Semana 2"),($J109="Semana 3"),($J109="Semana 4"),($J109="Semana 5"),($J109="Semana 6")),INDEX(Calendario!$D$3:$H$55,MATCH(R$4,Calendario!$A$3:$A$55,0),MATCH($I109,Calendario!$D$2:$H$2,0)),""),""),IF($K109=3,IF(AND((P109=""),(Q109="")),IF(OR(($J109="Semana 1"),($J109="Semana 2"),($J109="Semana 3"),($J109="Semana 4"),($J109="Semana 5"),($J109="Semana 6")),INDEX(Calendario!$D$3:$H$55,MATCH(R$4,Calendario!$A$3:$A$55,0),MATCH($I109,Calendario!$D$2:$H$2,0)),""),""),IF($K109=4,IF(AND((O109=""),(P109=""),(Q109="")),IF(OR(($J109="Semana 1"),($J109="Semana 2"),($J109="Semana 3"),($J109="Semana 4"),($J109="Semana 5"),($J109="Semana 6")),INDEX(Calendario!$D$3:$H$55,MATCH(R$4,Calendario!$A$3:$A$55,0),MATCH($I109,Calendario!$D$2:$H$2,0)),""),"")))),IF($K109=2,IF(Q109="",IF(OR(($J109="Semana 1"),($J109="Semana 2"),($J109="Semana 3"),($J109="Semana 4"),($J109="Semana 5")),INDEX(Calendario!$D$3:$H$55,MATCH(R$4,Calendario!$A$3:$A$55,0),MATCH($I109,Calendario!$D$2:$H$2,0)),""),""),IF($K109=3,IF(AND((P109=""),(Q109="")),IF(OR(($J109="Semana 1"),($J109="Semana 2"),($J109="Semana 3"),($J109="Semana 4"),($J109="Semana 5")),INDEX(Calendario!$D$3:$H$55,MATCH(R$4,Calendario!$A$3:$A$55,0),MATCH($I109,Calendario!$D$2:$H$2,0)),""),""),IF($K109=4,IF(AND((O109=""),(P109=""),(Q109="")),IF(OR(($J109="Semana 1"),($J109="Semana 2"),($J109="Semana 3"),($J109="Semana 4"),($J109="Semana 5")),INDEX(Calendario!$D$3:$H$55,MATCH(R$4,Calendario!$A$3:$A$55,0),MATCH($I109,Calendario!$D$2:$H$2,0)),""),""),"")))))))</f>
        <v>44594</v>
      </c>
      <c r="S109" s="108" t="str">
        <f>IF(EXACT(($I109),(PROPER(TEXT(S$3,"dddd")))),"",IF(EXACT(S$4,$J109),IF(R109="",IF(OR(($K109=4),($K109=3),($K109=2),($K109=1)),INDEX(Calendario!$D$3:$H$55,MATCH(S$4,Calendario!$A$3:$A$55,0),MATCH($I109,Calendario!$D$2:$H$2,0)),"")),IF($K109=1,IF(AND(R109="",EXACT((S$4),(CONCATENATE(Calendario!$A$1," ",(MID($J109,8,2))+1)))),INDEX(Calendario!$D$3:$H$55,MATCH(S$4,Calendario!$A$3:$A$55,0),MATCH($I109,Calendario!$D$2:$H$2,0)),IF(R109="",IF(EXACT(($I109),(PROPER(TEXT(R$3,"dddd")))),INDEX(Calendario!$D$3:$H$55,MATCH(S$4,Calendario!$A$3:$A$55,0),MATCH($I109,Calendario!$D$2:$H$2,0)),""),INDEX(Calendario!$D$3:$H$55,MATCH(S$4,Calendario!$A$3:$A$55,0),MATCH($I109,Calendario!$D$2:$H$2,0)))),IF(EXACT($M$4,"Semana 1"),IF($K109=2,IF(R109="",IF(OR(($J109="Semana 1"),($J109="Semana 2"),($J109="Semana 3"),($J109="Semana 4"),($J109="Semana 5"),($J109="Semana 6"),($J109="Semana 7")),INDEX(Calendario!$D$3:$H$55,MATCH(S$4,Calendario!$A$3:$A$55,0),MATCH($I109,Calendario!$D$2:$H$2,0)),""),""),IF($K109=3,IF(AND((Q109=""),(R109="")),IF(OR(($J109="Semana 1"),($J109="Semana 2"),($J109="Semana 3"),($J109="Semana 4"),($J109="Semana 5"),($J109="Semana 6"),($J109="Semana 7")),INDEX(Calendario!$D$3:$H$55,MATCH(S$4,Calendario!$A$3:$A$55,0),MATCH($I109,Calendario!$D$2:$H$2,0)),""),""),IF($K109=4,IF(AND((P109=""),(Q109=""),(R109="")),IF(OR(($J109="Semana 1"),($J109="Semana 2"),($J109="Semana 3"),($J109="Semana 4"),($J109="Semana 5"),($J109="Semana 6"),($J109="Semana 7")),INDEX(Calendario!$D$3:$H$55,MATCH(S$4,Calendario!$A$3:$A$55,0),MATCH($I109,Calendario!$D$2:$H$2,0)),""),"")))),IF($K109=2,IF(R109="",IF(OR(($J109="Semana 1"),($J109="Semana 2"),($J109="Semana 3"),($J109="Semana 4"),($J109="Semana 5"),($J109="Semana 6")),INDEX(Calendario!$D$3:$H$55,MATCH(S$4,Calendario!$A$3:$A$55,0),MATCH($I109,Calendario!$D$2:$H$2,0)),""),""),IF($K109=3,IF(AND((Q109=""),(R109="")),IF(OR(($J109="Semana 1"),($J109="Semana 2"),($J109="Semana 3"),($J109="Semana 4"),($J109="Semana 5"),($J109="Semana 6")),INDEX(Calendario!$D$3:$H$55,MATCH(S$4,Calendario!$A$3:$A$55,0),MATCH($I109,Calendario!$D$2:$H$2,0)),""),""),IF($K109=4,IF(AND((P109=""),(Q109=""),(R109="")),IF(OR(($J109="Semana 1"),($J109="Semana 2"),($J109="Semana 3"),($J109="Semana 4"),($J109="Semana 5"),($J109="Semana 6")),INDEX(Calendario!$D$3:$H$55,MATCH(S$4,Calendario!$A$3:$A$55,0),MATCH($I109,Calendario!$D$2:$H$2,0)),""),""),"")))))))</f>
        <v/>
      </c>
      <c r="T109" s="108" t="str">
        <f>IF(EXACT(($I109),(PROPER(TEXT(T$3,"dddd")))),"",IF(EXACT(T$4,$J109),IF(S109="",IF(OR(($K109=4),($K109=3),($K109=2),($K109=1)),INDEX(Calendario!$D$3:$H$55,MATCH(T$4,Calendario!$A$3:$A$55,0),MATCH($I109,Calendario!$D$2:$H$2,0)),"")),IF($K109=1,IF(AND(S109="",EXACT((T$4),(CONCATENATE(Calendario!$A$1," ",(MID($J109,8,2))+1)))),INDEX(Calendario!$D$3:$H$55,MATCH(T$4,Calendario!$A$3:$A$55,0),MATCH($I109,Calendario!$D$2:$H$2,0)),IF(S109="",IF(EXACT(($I109),(PROPER(TEXT(S$3,"dddd")))),INDEX(Calendario!$D$3:$H$55,MATCH(T$4,Calendario!$A$3:$A$55,0),MATCH($I109,Calendario!$D$2:$H$2,0)),""),INDEX(Calendario!$D$3:$H$55,MATCH(T$4,Calendario!$A$3:$A$55,0),MATCH($I109,Calendario!$D$2:$H$2,0)))),IF(EXACT($M$4,"Semana 1"),IF($K109=2,IF(S109="",IF(OR(($J109="Semana 1"),($J109="Semana 2"),($J109="Semana 3"),($J109="Semana 4"),($J109="Semana 5"),($J109="Semana 6"),($J109="Semana 7"),($J109="Semana 8")),INDEX(Calendario!$D$3:$H$55,MATCH(T$4,Calendario!$A$3:$A$55,0),MATCH($I109,Calendario!$D$2:$H$2,0)),""),""),IF($K109=3,IF(AND((R109=""),(S109="")),IF(OR(($J109="Semana 1"),($J109="Semana 2"),($J109="Semana 3"),($J109="Semana 4"),($J109="Semana 5"),($J109="Semana 6"),($J109="Semana 7"),($J109="Semana 8")),INDEX(Calendario!$D$3:$H$55,MATCH(T$4,Calendario!$A$3:$A$55,0),MATCH($I109,Calendario!$D$2:$H$2,0)),""),""),IF($K109=4,IF(AND((Q109=""),(R109=""),(S109="")),IF(OR(($J109="Semana 1"),($J109="Semana 2"),($J109="Semana 3"),($J109="Semana 4"),($J109="Semana 5"),($J109="Semana 6"),($J109="Semana 7"),($J109="Semana 8")),INDEX(Calendario!$D$3:$H$55,MATCH(T$4,Calendario!$A$3:$A$55,0),MATCH($I109,Calendario!$D$2:$H$2,0)),""),"")))),IF($K109=2,IF(S109="",IF(OR(($J109="Semana 1"),($J109="Semana 2"),($J109="Semana 3"),($J109="Semana 4"),($J109="Semana 5"),($J109="Semana 6"),($J109="Semana 7")),INDEX(Calendario!$D$3:$H$55,MATCH(T$4,Calendario!$A$3:$A$55,0),MATCH($I109,Calendario!$D$2:$H$2,0)),""),""),IF($K109=3,IF(AND((R109=""),(S109="")),IF(OR(($J109="Semana 1"),($J109="Semana 2"),($J109="Semana 3"),($J109="Semana 4"),($J109="Semana 5"),($J109="Semana 6"),($J109="Semana 7")),INDEX(Calendario!$D$3:$H$55,MATCH(T$4,Calendario!$A$3:$A$55,0),MATCH($I109,Calendario!$D$2:$H$2,0)),""),""),IF($K109=4,IF(AND((Q109=""),(R109=""),(S109="")),IF(OR(($J109="Semana 1"),($J109="Semana 2"),($J109="Semana 3"),($J109="Semana 4"),($J109="Semana 5"),($J109="Semana 6"),($J109="Semana 7")),INDEX(Calendario!$D$3:$H$55,MATCH(T$4,Calendario!$A$3:$A$55,0),MATCH($I109,Calendario!$D$2:$H$2,0)),""),""),"")))))))</f>
        <v/>
      </c>
      <c r="U109" s="108" t="str">
        <f>IF(EXACT(($I109),(PROPER(TEXT(U$3,"dddd")))),"",IF($K109=1,INDEX(Calendario!$D$3:$H$55,MATCH(U$4,Calendario!$A$3:$A$55,0),MATCH($I109,Calendario!$D$2:$H$2,0)),IF($K109=2,IF(T109="",INDEX(Calendario!$D$3:$H$55,MATCH(U$4,Calendario!$A$3:$A$55,0),MATCH($I109,Calendario!$D$2:$H$2,0)),""),IF($K109=3,IF(AND((S109=""),(T109="")),INDEX(Calendario!$D$3:$H$55,MATCH(U$4,Calendario!$A$3:$A$55,0),MATCH($I109,Calendario!$D$2:$H$2,0)),""),IF($K109=4,IF(AND((R109=""),(S109=""),(T109="")),INDEX(Calendario!$D$3:$H$55,MATCH(U$4,Calendario!$A$3:$A$55,0),MATCH($I109,Calendario!$D$2:$H$2,0)),""),"")))))</f>
        <v/>
      </c>
      <c r="V109" s="107">
        <f>IF(EXACT(($I109),(PROPER(TEXT(V$3,"dddd")))),"",IF($K109=1,INDEX(Calendario!$D$3:$H$55,MATCH(V$4,Calendario!$A$3:$A$55,0),MATCH($I109,Calendario!$D$2:$H$2,0)),IF($K109=2,IF(U109="",INDEX(Calendario!$D$3:$H$55,MATCH(V$4,Calendario!$A$3:$A$55,0),MATCH($I109,Calendario!$D$2:$H$2,0)),""),IF($K109=3,IF(AND((T109=""),(U109="")),INDEX(Calendario!$D$3:$H$55,MATCH(V$4,Calendario!$A$3:$A$55,0),MATCH($I109,Calendario!$D$2:$H$2,0)),""),IF($K109=4,IF(AND((S109=""),(T109=""),(U109="")),INDEX(Calendario!$D$3:$H$55,MATCH(V$4,Calendario!$A$3:$A$55,0),MATCH($I109,Calendario!$D$2:$H$2,0)),""),"")))))</f>
        <v>44622</v>
      </c>
      <c r="W109" s="107" t="str">
        <f>IF(EXACT(($I109),(PROPER(TEXT(W$3,"dddd")))),"",IF($K109=1,INDEX(Calendario!$D$3:$H$55,MATCH(W$4,Calendario!$A$3:$A$55,0),MATCH($I109,Calendario!$D$2:$H$2,0)),IF($K109=2,IF(V109="",INDEX(Calendario!$D$3:$H$55,MATCH(W$4,Calendario!$A$3:$A$55,0),MATCH($I109,Calendario!$D$2:$H$2,0)),""),IF($K109=3,IF(AND((U109=""),(V109="")),INDEX(Calendario!$D$3:$H$55,MATCH(W$4,Calendario!$A$3:$A$55,0),MATCH($I109,Calendario!$D$2:$H$2,0)),""),IF($K109=4,IF(AND((T109=""),(U109=""),(V109="")),INDEX(Calendario!$D$3:$H$55,MATCH(W$4,Calendario!$A$3:$A$55,0),MATCH($I109,Calendario!$D$2:$H$2,0)),""),"")))))</f>
        <v/>
      </c>
      <c r="X109" s="107" t="str">
        <f>IF(EXACT(($I109),(PROPER(TEXT(X$3,"dddd")))),"",IF($K109=1,INDEX(Calendario!$D$3:$H$55,MATCH(X$4,Calendario!$A$3:$A$55,0),MATCH($I109,Calendario!$D$2:$H$2,0)),IF($K109=2,IF(W109="",INDEX(Calendario!$D$3:$H$55,MATCH(X$4,Calendario!$A$3:$A$55,0),MATCH($I109,Calendario!$D$2:$H$2,0)),""),IF($K109=3,IF(AND((V109=""),(W109="")),INDEX(Calendario!$D$3:$H$55,MATCH(X$4,Calendario!$A$3:$A$55,0),MATCH($I109,Calendario!$D$2:$H$2,0)),""),IF($K109=4,IF(AND((U109=""),(V109=""),(W109="")),INDEX(Calendario!$D$3:$H$55,MATCH(X$4,Calendario!$A$3:$A$55,0),MATCH($I109,Calendario!$D$2:$H$2,0)),""),"")))))</f>
        <v/>
      </c>
      <c r="Y109" s="107" t="str">
        <f>IF(EXACT(($I109),(PROPER(TEXT(Y$3,"dddd")))),"",IF($K109=1,INDEX(Calendario!$D$3:$H$55,MATCH(Y$4,Calendario!$A$3:$A$55,0),MATCH($I109,Calendario!$D$2:$H$2,0)),IF($K109=2,IF(X109="",INDEX(Calendario!$D$3:$H$55,MATCH(Y$4,Calendario!$A$3:$A$55,0),MATCH($I109,Calendario!$D$2:$H$2,0)),""),IF($K109=3,IF(AND((W109=""),(X109="")),INDEX(Calendario!$D$3:$H$55,MATCH(Y$4,Calendario!$A$3:$A$55,0),MATCH($I109,Calendario!$D$2:$H$2,0)),""),IF($K109=4,IF(AND((V109=""),(W109=""),(X109="")),INDEX(Calendario!$D$3:$H$55,MATCH(Y$4,Calendario!$A$3:$A$55,0),MATCH($I109,Calendario!$D$2:$H$2,0)),""),"")))))</f>
        <v/>
      </c>
      <c r="Z109" s="107">
        <f>IF(EXACT(($I109),(PROPER(TEXT(Z$3,"dddd")))),"",IF($K109=1,INDEX(Calendario!$D$3:$H$55,MATCH(Z$4,Calendario!$A$3:$A$55,0),MATCH($I109,Calendario!$D$2:$H$2,0)),IF($K109=2,IF(Y109="",INDEX(Calendario!$D$3:$H$55,MATCH(Z$4,Calendario!$A$3:$A$55,0),MATCH($I109,Calendario!$D$2:$H$2,0)),""),IF($K109=3,IF(AND((X109=""),(Y109="")),INDEX(Calendario!$D$3:$H$55,MATCH(Z$4,Calendario!$A$3:$A$55,0),MATCH($I109,Calendario!$D$2:$H$2,0)),""),IF($K109=4,IF(AND((W109=""),(X109=""),(Y109="")),INDEX(Calendario!$D$3:$H$55,MATCH(Z$4,Calendario!$A$3:$A$55,0),MATCH($I109,Calendario!$D$2:$H$2,0)),""),"")))))</f>
        <v>44650</v>
      </c>
      <c r="AA109" s="108" t="str">
        <f>IF(EXACT(($I109),(PROPER(TEXT(AA$3,"dddd")))),"",IF($K109=1,INDEX(Calendario!$D$3:$H$55,MATCH(AA$4,Calendario!$A$3:$A$55,0),MATCH($I109,Calendario!$D$2:$H$2,0)),IF($K109=2,IF(Z109="",INDEX(Calendario!$D$3:$H$55,MATCH(AA$4,Calendario!$A$3:$A$55,0),MATCH($I109,Calendario!$D$2:$H$2,0)),""),IF($K109=3,IF(AND((Y109=""),(Z109="")),INDEX(Calendario!$D$3:$H$55,MATCH(AA$4,Calendario!$A$3:$A$55,0),MATCH($I109,Calendario!$D$2:$H$2,0)),""),IF($K109=4,IF(AND((X109=""),(Y109=""),(Z109="")),INDEX(Calendario!$D$3:$H$55,MATCH(AA$4,Calendario!$A$3:$A$55,0),MATCH($I109,Calendario!$D$2:$H$2,0)),""),"")))))</f>
        <v/>
      </c>
      <c r="AB109" s="108" t="str">
        <f>IF(EXACT(($I109),(PROPER(TEXT(AB$3,"dddd")))),"",IF($K109=1,INDEX(Calendario!$D$3:$H$55,MATCH(AB$4,Calendario!$A$3:$A$55,0),MATCH($I109,Calendario!$D$2:$H$2,0)),IF($K109=2,IF(AA109="",INDEX(Calendario!$D$3:$H$55,MATCH(AB$4,Calendario!$A$3:$A$55,0),MATCH($I109,Calendario!$D$2:$H$2,0)),""),IF($K109=3,IF(AND((Z109=""),(AA109="")),INDEX(Calendario!$D$3:$H$55,MATCH(AB$4,Calendario!$A$3:$A$55,0),MATCH($I109,Calendario!$D$2:$H$2,0)),""),IF($K109=4,IF(AND((Y109=""),(Z109=""),(AA109="")),INDEX(Calendario!$D$3:$H$55,MATCH(AB$4,Calendario!$A$3:$A$55,0),MATCH($I109,Calendario!$D$2:$H$2,0)),""),"")))))</f>
        <v/>
      </c>
      <c r="AC109" s="108" t="str">
        <f>IF(EXACT(($I109),(PROPER(TEXT(AC$3,"dddd")))),"",IF($K109=1,INDEX(Calendario!$D$3:$H$55,MATCH(AC$4,Calendario!$A$3:$A$55,0),MATCH($I109,Calendario!$D$2:$H$2,0)),IF($K109=2,IF(AB109="",INDEX(Calendario!$D$3:$H$55,MATCH(AC$4,Calendario!$A$3:$A$55,0),MATCH($I109,Calendario!$D$2:$H$2,0)),""),IF($K109=3,IF(AND((AA109=""),(AB109="")),INDEX(Calendario!$D$3:$H$55,MATCH(AC$4,Calendario!$A$3:$A$55,0),MATCH($I109,Calendario!$D$2:$H$2,0)),""),IF($K109=4,IF(AND((Z109=""),(AA109=""),(AB109="")),INDEX(Calendario!$D$3:$H$55,MATCH(AC$4,Calendario!$A$3:$A$55,0),MATCH($I109,Calendario!$D$2:$H$2,0)),""),"")))))</f>
        <v/>
      </c>
      <c r="AD109" s="108">
        <f>IF(EXACT(($I109),(PROPER(TEXT(AD$3,"dddd")))),"",IF($K109=1,INDEX(Calendario!$D$3:$H$55,MATCH(AD$4,Calendario!$A$3:$A$55,0),MATCH($I109,Calendario!$D$2:$H$2,0)),IF($K109=2,IF(AC109="",INDEX(Calendario!$D$3:$H$55,MATCH(AD$4,Calendario!$A$3:$A$55,0),MATCH($I109,Calendario!$D$2:$H$2,0)),""),IF($K109=3,IF(AND((AB109=""),(AC109="")),INDEX(Calendario!$D$3:$H$55,MATCH(AD$4,Calendario!$A$3:$A$55,0),MATCH($I109,Calendario!$D$2:$H$2,0)),""),IF($K109=4,IF(AND((AA109=""),(AB109=""),(AC109="")),INDEX(Calendario!$D$3:$H$55,MATCH(AD$4,Calendario!$A$3:$A$55,0),MATCH($I109,Calendario!$D$2:$H$2,0)),""),"")))))</f>
        <v>44678</v>
      </c>
      <c r="AE109" s="107" t="str">
        <f>IF(EXACT(($I109),(PROPER(TEXT(AE$3,"dddd")))),"",IF($K109=1,INDEX(Calendario!$D$3:$H$55,MATCH(AE$4,Calendario!$A$3:$A$55,0),MATCH($I109,Calendario!$D$2:$H$2,0)),IF($K109=2,IF(AD109="",INDEX(Calendario!$D$3:$H$55,MATCH(AE$4,Calendario!$A$3:$A$55,0),MATCH($I109,Calendario!$D$2:$H$2,0)),""),IF($K109=3,IF(AND((AC109=""),(AD109="")),INDEX(Calendario!$D$3:$H$55,MATCH(AE$4,Calendario!$A$3:$A$55,0),MATCH($I109,Calendario!$D$2:$H$2,0)),""),IF($K109=4,IF(AND((AB109=""),(AC109=""),(AD109="")),INDEX(Calendario!$D$3:$H$55,MATCH(AE$4,Calendario!$A$3:$A$55,0),MATCH($I109,Calendario!$D$2:$H$2,0)),""),"")))))</f>
        <v/>
      </c>
      <c r="AF109" s="107" t="str">
        <f>IF(EXACT(($I109),(PROPER(TEXT(AF$3,"dddd")))),"",IF($K109=1,INDEX(Calendario!$D$3:$H$55,MATCH(AF$4,Calendario!$A$3:$A$55,0),MATCH($I109,Calendario!$D$2:$H$2,0)),IF($K109=2,IF(AE109="",INDEX(Calendario!$D$3:$H$55,MATCH(AF$4,Calendario!$A$3:$A$55,0),MATCH($I109,Calendario!$D$2:$H$2,0)),""),IF($K109=3,IF(AND((AD109=""),(AE109="")),INDEX(Calendario!$D$3:$H$55,MATCH(AF$4,Calendario!$A$3:$A$55,0),MATCH($I109,Calendario!$D$2:$H$2,0)),""),IF($K109=4,IF(AND((AC109=""),(AD109=""),(AE109="")),INDEX(Calendario!$D$3:$H$55,MATCH(AF$4,Calendario!$A$3:$A$55,0),MATCH($I109,Calendario!$D$2:$H$2,0)),""),"")))))</f>
        <v/>
      </c>
      <c r="AG109" s="107" t="str">
        <f>IF(EXACT(($I109),(PROPER(TEXT(AG$3,"dddd")))),"",IF($K109=1,INDEX(Calendario!$D$3:$H$55,MATCH(AG$4,Calendario!$A$3:$A$55,0),MATCH($I109,Calendario!$D$2:$H$2,0)),IF($K109=2,IF(AF109="",INDEX(Calendario!$D$3:$H$55,MATCH(AG$4,Calendario!$A$3:$A$55,0),MATCH($I109,Calendario!$D$2:$H$2,0)),""),IF($K109=3,IF(AND((AE109=""),(AF109="")),INDEX(Calendario!$D$3:$H$55,MATCH(AG$4,Calendario!$A$3:$A$55,0),MATCH($I109,Calendario!$D$2:$H$2,0)),""),IF($K109=4,IF(AND((AD109=""),(AE109=""),(AF109="")),INDEX(Calendario!$D$3:$H$55,MATCH(AG$4,Calendario!$A$3:$A$55,0),MATCH($I109,Calendario!$D$2:$H$2,0)),""),"")))))</f>
        <v/>
      </c>
      <c r="AH109" s="107">
        <f>IF(EXACT(($I109),(PROPER(TEXT(AH$3,"dddd")))),"",IF($K109=1,INDEX(Calendario!$D$3:$H$55,MATCH(AH$4,Calendario!$A$3:$A$55,0),MATCH($I109,Calendario!$D$2:$H$2,0)),IF($K109=2,IF(AG109="",INDEX(Calendario!$D$3:$H$55,MATCH(AH$4,Calendario!$A$3:$A$55,0),MATCH($I109,Calendario!$D$2:$H$2,0)),""),IF($K109=3,IF(AND((AF109=""),(AG109="")),INDEX(Calendario!$D$3:$H$55,MATCH(AH$4,Calendario!$A$3:$A$55,0),MATCH($I109,Calendario!$D$2:$H$2,0)),""),IF($K109=4,IF(AND((AE109=""),(AF109=""),(AG109="")),INDEX(Calendario!$D$3:$H$55,MATCH(AH$4,Calendario!$A$3:$A$55,0),MATCH($I109,Calendario!$D$2:$H$2,0)),""),"")))))</f>
        <v>44706</v>
      </c>
      <c r="AI109" s="108" t="str">
        <f>IF(EXACT(($I109),(PROPER(TEXT(AI$3,"dddd")))),"",IF($K109=1,INDEX(Calendario!$D$3:$H$55,MATCH(AI$4,Calendario!$A$3:$A$55,0),MATCH($I109,Calendario!$D$2:$H$2,0)),IF($K109=2,IF(AH109="",INDEX(Calendario!$D$3:$H$55,MATCH(AI$4,Calendario!$A$3:$A$55,0),MATCH($I109,Calendario!$D$2:$H$2,0)),""),IF($K109=3,IF(AND((AG109=""),(AH109="")),INDEX(Calendario!$D$3:$H$55,MATCH(AI$4,Calendario!$A$3:$A$55,0),MATCH($I109,Calendario!$D$2:$H$2,0)),""),IF($K109=4,IF(AND((AF109=""),(AG109=""),(AH109="")),INDEX(Calendario!$D$3:$H$55,MATCH(AI$4,Calendario!$A$3:$A$55,0),MATCH($I109,Calendario!$D$2:$H$2,0)),""),"")))))</f>
        <v/>
      </c>
      <c r="AJ109" s="108" t="str">
        <f>IF(EXACT(($I109),(PROPER(TEXT(AJ$3,"dddd")))),"",IF($K109=1,INDEX(Calendario!$D$3:$H$55,MATCH(AJ$4,Calendario!$A$3:$A$55,0),MATCH($I109,Calendario!$D$2:$H$2,0)),IF($K109=2,IF(AI109="",INDEX(Calendario!$D$3:$H$55,MATCH(AJ$4,Calendario!$A$3:$A$55,0),MATCH($I109,Calendario!$D$2:$H$2,0)),""),IF($K109=3,IF(AND((AH109=""),(AI109="")),INDEX(Calendario!$D$3:$H$55,MATCH(AJ$4,Calendario!$A$3:$A$55,0),MATCH($I109,Calendario!$D$2:$H$2,0)),""),IF($K109=4,IF(AND((AG109=""),(AH109=""),(AI109="")),INDEX(Calendario!$D$3:$H$55,MATCH(AJ$4,Calendario!$A$3:$A$55,0),MATCH($I109,Calendario!$D$2:$H$2,0)),""),"")))))</f>
        <v/>
      </c>
      <c r="AK109" s="108" t="str">
        <f>IF(EXACT(($I109),(PROPER(TEXT(AK$3,"dddd")))),"",IF($K109=1,INDEX(Calendario!$D$3:$H$55,MATCH(AK$4,Calendario!$A$3:$A$55,0),MATCH($I109,Calendario!$D$2:$H$2,0)),IF($K109=2,IF(AJ109="",INDEX(Calendario!$D$3:$H$55,MATCH(AK$4,Calendario!$A$3:$A$55,0),MATCH($I109,Calendario!$D$2:$H$2,0)),""),IF($K109=3,IF(AND((AI109=""),(AJ109="")),INDEX(Calendario!$D$3:$H$55,MATCH(AK$4,Calendario!$A$3:$A$55,0),MATCH($I109,Calendario!$D$2:$H$2,0)),""),IF($K109=4,IF(AND((AH109=""),(AI109=""),(AJ109="")),INDEX(Calendario!$D$3:$H$55,MATCH(AK$4,Calendario!$A$3:$A$55,0),MATCH($I109,Calendario!$D$2:$H$2,0)),""),"")))))</f>
        <v/>
      </c>
      <c r="AL109" s="108">
        <f>IF(EXACT(($I109),(PROPER(TEXT(AL$3,"dddd")))),"",IF($K109=1,INDEX(Calendario!$D$3:$H$55,MATCH(AL$4,Calendario!$A$3:$A$55,0),MATCH($I109,Calendario!$D$2:$H$2,0)),IF($K109=2,IF(AK109="",INDEX(Calendario!$D$3:$H$55,MATCH(AL$4,Calendario!$A$3:$A$55,0),MATCH($I109,Calendario!$D$2:$H$2,0)),""),IF($K109=3,IF(AND((AJ109=""),(AK109="")),INDEX(Calendario!$D$3:$H$55,MATCH(AL$4,Calendario!$A$3:$A$55,0),MATCH($I109,Calendario!$D$2:$H$2,0)),""),IF($K109=4,IF(AND((AI109=""),(AJ109=""),(AK109="")),INDEX(Calendario!$D$3:$H$55,MATCH(AL$4,Calendario!$A$3:$A$55,0),MATCH($I109,Calendario!$D$2:$H$2,0)),""),"")))))</f>
        <v>44734</v>
      </c>
      <c r="AM109" s="108" t="str">
        <f>IF(EXACT(($I109),(PROPER(TEXT(AM$3,"dddd")))),"",IF($K109=1,INDEX(Calendario!$D$3:$H$55,MATCH(AM$4,Calendario!$A$3:$A$55,0),MATCH($I109,Calendario!$D$2:$H$2,0)),IF($K109=2,IF(AL109="",INDEX(Calendario!$D$3:$H$55,MATCH(AM$4,Calendario!$A$3:$A$55,0),MATCH($I109,Calendario!$D$2:$H$2,0)),""),IF($K109=3,IF(AND((AK109=""),(AL109="")),INDEX(Calendario!$D$3:$H$55,MATCH(AM$4,Calendario!$A$3:$A$55,0),MATCH($I109,Calendario!$D$2:$H$2,0)),""),IF($K109=4,IF(AND((AJ109=""),(AK109=""),(AL109="")),INDEX(Calendario!$D$3:$H$55,MATCH(AM$4,Calendario!$A$3:$A$55,0),MATCH($I109,Calendario!$D$2:$H$2,0)),""),"")))))</f>
        <v/>
      </c>
      <c r="AN109" s="107" t="str">
        <f>IF(EXACT(($I109),(PROPER(TEXT(AN$3,"dddd")))),"",IF($K109=1,INDEX(Calendario!$D$3:$H$55,MATCH(AN$4,Calendario!$A$3:$A$55,0),MATCH($I109,Calendario!$D$2:$H$2,0)),IF($K109=2,IF(AM109="",INDEX(Calendario!$D$3:$H$55,MATCH(AN$4,Calendario!$A$3:$A$55,0),MATCH($I109,Calendario!$D$2:$H$2,0)),""),IF($K109=3,IF(AND((AL109=""),(AM109="")),INDEX(Calendario!$D$3:$H$55,MATCH(AN$4,Calendario!$A$3:$A$55,0),MATCH($I109,Calendario!$D$2:$H$2,0)),""),IF($K109=4,IF(AND((AK109=""),(AL109=""),(AM109="")),INDEX(Calendario!$D$3:$H$55,MATCH(AN$4,Calendario!$A$3:$A$55,0),MATCH($I109,Calendario!$D$2:$H$2,0)),""),"")))))</f>
        <v/>
      </c>
      <c r="AO109" s="107" t="str">
        <f>IF(EXACT(($I109),(PROPER(TEXT(AO$3,"dddd")))),"",IF($K109=1,INDEX(Calendario!$D$3:$H$55,MATCH(AO$4,Calendario!$A$3:$A$55,0),MATCH($I109,Calendario!$D$2:$H$2,0)),IF($K109=2,IF(AN109="",INDEX(Calendario!$D$3:$H$55,MATCH(AO$4,Calendario!$A$3:$A$55,0),MATCH($I109,Calendario!$D$2:$H$2,0)),""),IF($K109=3,IF(AND((AM109=""),(AN109="")),INDEX(Calendario!$D$3:$H$55,MATCH(AO$4,Calendario!$A$3:$A$55,0),MATCH($I109,Calendario!$D$2:$H$2,0)),""),IF($K109=4,IF(AND((AL109=""),(AM109=""),(AN109="")),INDEX(Calendario!$D$3:$H$55,MATCH(AO$4,Calendario!$A$3:$A$55,0),MATCH($I109,Calendario!$D$2:$H$2,0)),""),"")))))</f>
        <v/>
      </c>
      <c r="AP109" s="107" t="str">
        <f>IF(EXACT(($I109),(PROPER(TEXT(AP$3,"dddd")))),"",IF($K109=1,INDEX(Calendario!$D$3:$H$55,MATCH(AP$4,Calendario!$A$3:$A$55,0),MATCH($I109,Calendario!$D$2:$H$2,0)),IF($K109=2,IF(AO109="",INDEX(Calendario!$D$3:$H$55,MATCH(AP$4,Calendario!$A$3:$A$55,0),MATCH($I109,Calendario!$D$2:$H$2,0)),""),IF($K109=3,IF(AND((AN109=""),(AO109="")),INDEX(Calendario!$D$3:$H$55,MATCH(AP$4,Calendario!$A$3:$A$55,0),MATCH($I109,Calendario!$D$2:$H$2,0)),""),IF($K109=4,IF(AND((AM109=""),(AN109=""),(AO109="")),INDEX(Calendario!$D$3:$H$55,MATCH(AP$4,Calendario!$A$3:$A$55,0),MATCH($I109,Calendario!$D$2:$H$2,0)),""),"")))))</f>
        <v/>
      </c>
      <c r="AQ109" s="107">
        <f>IF(EXACT(($I109),(PROPER(TEXT(AQ$3,"dddd")))),"",IF($K109=1,INDEX(Calendario!$D$3:$H$55,MATCH(AQ$4,Calendario!$A$3:$A$55,0),MATCH($I109,Calendario!$D$2:$H$2,0)),IF($K109=2,IF(AP109="",INDEX(Calendario!$D$3:$H$55,MATCH(AQ$4,Calendario!$A$3:$A$55,0),MATCH($I109,Calendario!$D$2:$H$2,0)),""),IF($K109=3,IF(AND((AO109=""),(AP109="")),INDEX(Calendario!$D$3:$H$55,MATCH(AQ$4,Calendario!$A$3:$A$55,0),MATCH($I109,Calendario!$D$2:$H$2,0)),""),IF($K109=4,IF(AND((AN109=""),(AO109=""),(AP109="")),INDEX(Calendario!$D$3:$H$55,MATCH(AQ$4,Calendario!$A$3:$A$55,0),MATCH($I109,Calendario!$D$2:$H$2,0)),""),"")))))</f>
        <v>44769</v>
      </c>
      <c r="AR109" s="108" t="str">
        <f>IF(EXACT(($I109),(PROPER(TEXT(AR$3,"dddd")))),"",IF($K109=1,INDEX(Calendario!$D$3:$H$55,MATCH(AR$4,Calendario!$A$3:$A$55,0),MATCH($I109,Calendario!$D$2:$H$2,0)),IF($K109=2,IF(AQ109="",INDEX(Calendario!$D$3:$H$55,MATCH(AR$4,Calendario!$A$3:$A$55,0),MATCH($I109,Calendario!$D$2:$H$2,0)),""),IF($K109=3,IF(AND((AP109=""),(AQ109="")),INDEX(Calendario!$D$3:$H$55,MATCH(AR$4,Calendario!$A$3:$A$55,0),MATCH($I109,Calendario!$D$2:$H$2,0)),""),IF($K109=4,IF(AND((AO109=""),(AP109=""),(AQ109="")),INDEX(Calendario!$D$3:$H$55,MATCH(AR$4,Calendario!$A$3:$A$55,0),MATCH($I109,Calendario!$D$2:$H$2,0)),""),"")))))</f>
        <v/>
      </c>
      <c r="AS109" s="108" t="str">
        <f>IF(EXACT(($I109),(PROPER(TEXT(AS$3,"dddd")))),"",IF($K109=1,INDEX(Calendario!$D$3:$H$55,MATCH(AS$4,Calendario!$A$3:$A$55,0),MATCH($I109,Calendario!$D$2:$H$2,0)),IF($K109=2,IF(AR109="",INDEX(Calendario!$D$3:$H$55,MATCH(AS$4,Calendario!$A$3:$A$55,0),MATCH($I109,Calendario!$D$2:$H$2,0)),""),IF($K109=3,IF(AND((AQ109=""),(AR109="")),INDEX(Calendario!$D$3:$H$55,MATCH(AS$4,Calendario!$A$3:$A$55,0),MATCH($I109,Calendario!$D$2:$H$2,0)),""),IF($K109=4,IF(AND((AP109=""),(AQ109=""),(AR109="")),INDEX(Calendario!$D$3:$H$55,MATCH(AS$4,Calendario!$A$3:$A$55,0),MATCH($I109,Calendario!$D$2:$H$2,0)),""),"")))))</f>
        <v/>
      </c>
      <c r="AT109" s="108" t="str">
        <f>IF(EXACT(($I109),(PROPER(TEXT(AT$3,"dddd")))),"",IF($K109=1,INDEX(Calendario!$D$3:$H$55,MATCH(AT$4,Calendario!$A$3:$A$55,0),MATCH($I109,Calendario!$D$2:$H$2,0)),IF($K109=2,IF(AS109="",INDEX(Calendario!$D$3:$H$55,MATCH(AT$4,Calendario!$A$3:$A$55,0),MATCH($I109,Calendario!$D$2:$H$2,0)),""),IF($K109=3,IF(AND((AR109=""),(AS109="")),INDEX(Calendario!$D$3:$H$55,MATCH(AT$4,Calendario!$A$3:$A$55,0),MATCH($I109,Calendario!$D$2:$H$2,0)),""),IF($K109=4,IF(AND((AQ109=""),(AR109=""),(AS109="")),INDEX(Calendario!$D$3:$H$55,MATCH(AT$4,Calendario!$A$3:$A$55,0),MATCH($I109,Calendario!$D$2:$H$2,0)),""),"")))))</f>
        <v/>
      </c>
      <c r="AU109" s="108">
        <f>IF(EXACT(($I109),(PROPER(TEXT(AU$3,"dddd")))),"",IF($K109=1,INDEX(Calendario!$D$3:$H$55,MATCH(AU$4,Calendario!$A$3:$A$55,0),MATCH($I109,Calendario!$D$2:$H$2,0)),IF($K109=2,IF(AT109="",INDEX(Calendario!$D$3:$H$55,MATCH(AU$4,Calendario!$A$3:$A$55,0),MATCH($I109,Calendario!$D$2:$H$2,0)),""),IF($K109=3,IF(AND((AS109=""),(AT109="")),INDEX(Calendario!$D$3:$H$55,MATCH(AU$4,Calendario!$A$3:$A$55,0),MATCH($I109,Calendario!$D$2:$H$2,0)),""),IF($K109=4,IF(AND((AR109=""),(AS109=""),(AT109="")),INDEX(Calendario!$D$3:$H$55,MATCH(AU$4,Calendario!$A$3:$A$55,0),MATCH($I109,Calendario!$D$2:$H$2,0)),""),"")))))</f>
        <v>44797</v>
      </c>
      <c r="AV109" s="107" t="str">
        <f>IF(EXACT(($I109),(PROPER(TEXT(AV$3,"dddd")))),"",IF($K109=1,INDEX(Calendario!$D$3:$H$55,MATCH(AV$4,Calendario!$A$3:$A$55,0),MATCH($I109,Calendario!$D$2:$H$2,0)),IF($K109=2,IF(AU109="",INDEX(Calendario!$D$3:$H$55,MATCH(AV$4,Calendario!$A$3:$A$55,0),MATCH($I109,Calendario!$D$2:$H$2,0)),""),IF($K109=3,IF(AND((AT109=""),(AU109="")),INDEX(Calendario!$D$3:$H$55,MATCH(AV$4,Calendario!$A$3:$A$55,0),MATCH($I109,Calendario!$D$2:$H$2,0)),""),IF($K109=4,IF(AND((AS109=""),(AT109=""),(AU109="")),INDEX(Calendario!$D$3:$H$55,MATCH(AV$4,Calendario!$A$3:$A$55,0),MATCH($I109,Calendario!$D$2:$H$2,0)),""),"")))))</f>
        <v/>
      </c>
      <c r="AW109" s="107" t="str">
        <f>IF(EXACT(($I109),(PROPER(TEXT(AW$3,"dddd")))),"",IF($K109=1,INDEX(Calendario!$D$3:$H$55,MATCH(AW$4,Calendario!$A$3:$A$55,0),MATCH($I109,Calendario!$D$2:$H$2,0)),IF($K109=2,IF(AV109="",INDEX(Calendario!$D$3:$H$55,MATCH(AW$4,Calendario!$A$3:$A$55,0),MATCH($I109,Calendario!$D$2:$H$2,0)),""),IF($K109=3,IF(AND((AU109=""),(AV109="")),INDEX(Calendario!$D$3:$H$55,MATCH(AW$4,Calendario!$A$3:$A$55,0),MATCH($I109,Calendario!$D$2:$H$2,0)),""),IF($K109=4,IF(AND((AT109=""),(AU109=""),(AV109="")),INDEX(Calendario!$D$3:$H$55,MATCH(AW$4,Calendario!$A$3:$A$55,0),MATCH($I109,Calendario!$D$2:$H$2,0)),""),"")))))</f>
        <v/>
      </c>
      <c r="AX109" s="107" t="str">
        <f>IF(EXACT(($I109),(PROPER(TEXT(AX$3,"dddd")))),"",IF($K109=1,INDEX(Calendario!$D$3:$H$55,MATCH(AX$4,Calendario!$A$3:$A$55,0),MATCH($I109,Calendario!$D$2:$H$2,0)),IF($K109=2,IF(AW109="",INDEX(Calendario!$D$3:$H$55,MATCH(AX$4,Calendario!$A$3:$A$55,0),MATCH($I109,Calendario!$D$2:$H$2,0)),""),IF($K109=3,IF(AND((AV109=""),(AW109="")),INDEX(Calendario!$D$3:$H$55,MATCH(AX$4,Calendario!$A$3:$A$55,0),MATCH($I109,Calendario!$D$2:$H$2,0)),""),IF($K109=4,IF(AND((AU109=""),(AV109=""),(AW109="")),INDEX(Calendario!$D$3:$H$55,MATCH(AX$4,Calendario!$A$3:$A$55,0),MATCH($I109,Calendario!$D$2:$H$2,0)),""),"")))))</f>
        <v/>
      </c>
      <c r="AY109" s="107">
        <f>IF(EXACT(($I109),(PROPER(TEXT(AY$3,"dddd")))),"",IF($K109=1,INDEX(Calendario!$D$3:$H$55,MATCH(AY$4,Calendario!$A$3:$A$55,0),MATCH($I109,Calendario!$D$2:$H$2,0)),IF($K109=2,IF(AX109="",INDEX(Calendario!$D$3:$H$55,MATCH(AY$4,Calendario!$A$3:$A$55,0),MATCH($I109,Calendario!$D$2:$H$2,0)),""),IF($K109=3,IF(AND((AW109=""),(AX109="")),INDEX(Calendario!$D$3:$H$55,MATCH(AY$4,Calendario!$A$3:$A$55,0),MATCH($I109,Calendario!$D$2:$H$2,0)),""),IF($K109=4,IF(AND((AV109=""),(AW109=""),(AX109="")),INDEX(Calendario!$D$3:$H$55,MATCH(AY$4,Calendario!$A$3:$A$55,0),MATCH($I109,Calendario!$D$2:$H$2,0)),""),"")))))</f>
        <v>44825</v>
      </c>
      <c r="AZ109" s="107" t="str">
        <f>IF(EXACT(($I109),(PROPER(TEXT(AZ$3,"dddd")))),"",IF($K109=1,INDEX(Calendario!$D$3:$H$55,MATCH(AZ$4,Calendario!$A$3:$A$55,0),MATCH($I109,Calendario!$D$2:$H$2,0)),IF($K109=2,IF(AY109="",INDEX(Calendario!$D$3:$H$55,MATCH(AZ$4,Calendario!$A$3:$A$55,0),MATCH($I109,Calendario!$D$2:$H$2,0)),""),IF($K109=3,IF(AND((AX109=""),(AY109="")),INDEX(Calendario!$D$3:$H$55,MATCH(AZ$4,Calendario!$A$3:$A$55,0),MATCH($I109,Calendario!$D$2:$H$2,0)),""),IF($K109=4,IF(AND((AW109=""),(AX109=""),(AY109="")),INDEX(Calendario!$D$3:$H$55,MATCH(AZ$4,Calendario!$A$3:$A$55,0),MATCH($I109,Calendario!$D$2:$H$2,0)),""),"")))))</f>
        <v/>
      </c>
      <c r="BA109" s="108" t="str">
        <f>IF(EXACT(($I109),(PROPER(TEXT(BA$3,"dddd")))),"",IF($K109=1,INDEX(Calendario!$D$3:$H$55,MATCH(BA$4,Calendario!$A$3:$A$55,0),MATCH($I109,Calendario!$D$2:$H$2,0)),IF($K109=2,IF(AZ109="",INDEX(Calendario!$D$3:$H$55,MATCH(BA$4,Calendario!$A$3:$A$55,0),MATCH($I109,Calendario!$D$2:$H$2,0)),""),IF($K109=3,IF(AND((AY109=""),(AZ109="")),INDEX(Calendario!$D$3:$H$55,MATCH(BA$4,Calendario!$A$3:$A$55,0),MATCH($I109,Calendario!$D$2:$H$2,0)),""),IF($K109=4,IF(AND((AX109=""),(AY109=""),(AZ109="")),INDEX(Calendario!$D$3:$H$55,MATCH(BA$4,Calendario!$A$3:$A$55,0),MATCH($I109,Calendario!$D$2:$H$2,0)),""),"")))))</f>
        <v/>
      </c>
      <c r="BB109" s="108" t="str">
        <f>IF(EXACT(($I109),(PROPER(TEXT(BB$3,"dddd")))),"",IF($K109=1,INDEX(Calendario!$D$3:$H$55,MATCH(BB$4,Calendario!$A$3:$A$55,0),MATCH($I109,Calendario!$D$2:$H$2,0)),IF($K109=2,IF(BA109="",INDEX(Calendario!$D$3:$H$55,MATCH(BB$4,Calendario!$A$3:$A$55,0),MATCH($I109,Calendario!$D$2:$H$2,0)),""),IF($K109=3,IF(AND((AZ109=""),(BA109="")),INDEX(Calendario!$D$3:$H$55,MATCH(BB$4,Calendario!$A$3:$A$55,0),MATCH($I109,Calendario!$D$2:$H$2,0)),""),IF($K109=4,IF(AND((AY109=""),(AZ109=""),(BA109="")),INDEX(Calendario!$D$3:$H$55,MATCH(BB$4,Calendario!$A$3:$A$55,0),MATCH($I109,Calendario!$D$2:$H$2,0)),""),"")))))</f>
        <v/>
      </c>
      <c r="BC109" s="108">
        <f>IF(EXACT(($I109),(PROPER(TEXT(BC$3,"dddd")))),"",IF($K109=1,INDEX(Calendario!$D$3:$H$55,MATCH(BC$4,Calendario!$A$3:$A$55,0),MATCH($I109,Calendario!$D$2:$H$2,0)),IF($K109=2,IF(BB109="",INDEX(Calendario!$D$3:$H$55,MATCH(BC$4,Calendario!$A$3:$A$55,0),MATCH($I109,Calendario!$D$2:$H$2,0)),""),IF($K109=3,IF(AND((BA109=""),(BB109="")),INDEX(Calendario!$D$3:$H$55,MATCH(BC$4,Calendario!$A$3:$A$55,0),MATCH($I109,Calendario!$D$2:$H$2,0)),""),IF($K109=4,IF(AND((AZ109=""),(BA109=""),(BB109="")),INDEX(Calendario!$D$3:$H$55,MATCH(BC$4,Calendario!$A$3:$A$55,0),MATCH($I109,Calendario!$D$2:$H$2,0)),""),"")))))</f>
        <v>44853</v>
      </c>
      <c r="BD109" s="108" t="str">
        <f>IF(EXACT(($I109),(PROPER(TEXT(BD$3,"dddd")))),"",IF($K109=1,INDEX(Calendario!$D$3:$H$55,MATCH(BD$4,Calendario!$A$3:$A$55,0),MATCH($I109,Calendario!$D$2:$H$2,0)),IF($K109=2,IF(BC109="",INDEX(Calendario!$D$3:$H$55,MATCH(BD$4,Calendario!$A$3:$A$55,0),MATCH($I109,Calendario!$D$2:$H$2,0)),""),IF($K109=3,IF(AND((BB109=""),(BC109="")),INDEX(Calendario!$D$3:$H$55,MATCH(BD$4,Calendario!$A$3:$A$55,0),MATCH($I109,Calendario!$D$2:$H$2,0)),""),IF($K109=4,IF(AND((BA109=""),(BB109=""),(BC109="")),INDEX(Calendario!$D$3:$H$55,MATCH(BD$4,Calendario!$A$3:$A$55,0),MATCH($I109,Calendario!$D$2:$H$2,0)),""),"")))))</f>
        <v/>
      </c>
      <c r="BE109" s="107" t="str">
        <f>IF(EXACT(($I109),(PROPER(TEXT(BE$3,"dddd")))),"",IF($K109=1,INDEX(Calendario!$D$3:$H$55,MATCH(BE$4,Calendario!$A$3:$A$55,0),MATCH($I109,Calendario!$D$2:$H$2,0)),IF($K109=2,IF(BD109="",INDEX(Calendario!$D$3:$H$55,MATCH(BE$4,Calendario!$A$3:$A$55,0),MATCH($I109,Calendario!$D$2:$H$2,0)),""),IF($K109=3,IF(AND((BC109=""),(BD109="")),INDEX(Calendario!$D$3:$H$55,MATCH(BE$4,Calendario!$A$3:$A$55,0),MATCH($I109,Calendario!$D$2:$H$2,0)),""),IF($K109=4,IF(AND((BB109=""),(BC109=""),(BD109="")),INDEX(Calendario!$D$3:$H$55,MATCH(BE$4,Calendario!$A$3:$A$55,0),MATCH($I109,Calendario!$D$2:$H$2,0)),""),"")))))</f>
        <v/>
      </c>
      <c r="BF109" s="107" t="str">
        <f>IF(EXACT(($I109),(PROPER(TEXT(BF$3,"dddd")))),"",IF($K109=1,INDEX(Calendario!$D$3:$H$55,MATCH(BF$4,Calendario!$A$3:$A$55,0),MATCH($I109,Calendario!$D$2:$H$2,0)),IF($K109=2,IF(BE109="",INDEX(Calendario!$D$3:$H$55,MATCH(BF$4,Calendario!$A$3:$A$55,0),MATCH($I109,Calendario!$D$2:$H$2,0)),""),IF($K109=3,IF(AND((BD109=""),(BE109="")),INDEX(Calendario!$D$3:$H$55,MATCH(BF$4,Calendario!$A$3:$A$55,0),MATCH($I109,Calendario!$D$2:$H$2,0)),""),IF($K109=4,IF(AND((BC109=""),(BD109=""),(BE109="")),INDEX(Calendario!$D$3:$H$55,MATCH(BF$4,Calendario!$A$3:$A$55,0),MATCH($I109,Calendario!$D$2:$H$2,0)),""),"")))))</f>
        <v/>
      </c>
      <c r="BG109" s="107">
        <f>IF(EXACT(($I109),(PROPER(TEXT(BG$3,"dddd")))),"",IF($K109=1,INDEX(Calendario!$D$3:$H$55,MATCH(BG$4,Calendario!$A$3:$A$55,0),MATCH($I109,Calendario!$D$2:$H$2,0)),IF($K109=2,IF(BF109="",INDEX(Calendario!$D$3:$H$55,MATCH(BG$4,Calendario!$A$3:$A$55,0),MATCH($I109,Calendario!$D$2:$H$2,0)),""),IF($K109=3,IF(AND((BE109=""),(BF109="")),INDEX(Calendario!$D$3:$H$55,MATCH(BG$4,Calendario!$A$3:$A$55,0),MATCH($I109,Calendario!$D$2:$H$2,0)),""),IF($K109=4,IF(AND((BD109=""),(BE109=""),(BF109="")),INDEX(Calendario!$D$3:$H$55,MATCH(BG$4,Calendario!$A$3:$A$55,0),MATCH($I109,Calendario!$D$2:$H$2,0)),""),"")))))</f>
        <v>44881</v>
      </c>
      <c r="BH109" s="107" t="str">
        <f>IF(EXACT(($I109),(PROPER(TEXT(BH$3,"dddd")))),"",IF($K109=1,INDEX(Calendario!$D$3:$H$55,MATCH(BH$4,Calendario!$A$3:$A$55,0),MATCH($I109,Calendario!$D$2:$H$2,0)),IF($K109=2,IF(BG109="",INDEX(Calendario!$D$3:$H$55,MATCH(BH$4,Calendario!$A$3:$A$55,0),MATCH($I109,Calendario!$D$2:$H$2,0)),""),IF($K109=3,IF(AND((BF109=""),(BG109="")),INDEX(Calendario!$D$3:$H$55,MATCH(BH$4,Calendario!$A$3:$A$55,0),MATCH($I109,Calendario!$D$2:$H$2,0)),""),IF($K109=4,IF(AND((BE109=""),(BF109=""),(BG109="")),INDEX(Calendario!$D$3:$H$55,MATCH(BH$4,Calendario!$A$3:$A$55,0),MATCH($I109,Calendario!$D$2:$H$2,0)),""),"")))))</f>
        <v/>
      </c>
      <c r="BI109" s="108" t="str">
        <f>IF(EXACT(($I109),(PROPER(TEXT(BI$3,"dddd")))),"",IF($K109=1,INDEX(Calendario!$D$3:$H$55,MATCH(BI$4,Calendario!$A$3:$A$55,0),MATCH($I109,Calendario!$D$2:$H$2,0)),IF($K109=2,IF(BH109="",INDEX(Calendario!$D$3:$H$55,MATCH(BI$4,Calendario!$A$3:$A$55,0),MATCH($I109,Calendario!$D$2:$H$2,0)),""),IF($K109=3,IF(AND((BG109=""),(BH109="")),INDEX(Calendario!$D$3:$H$55,MATCH(BI$4,Calendario!$A$3:$A$55,0),MATCH($I109,Calendario!$D$2:$H$2,0)),""),IF($K109=4,IF(AND((BF109=""),(BG109=""),(BH109="")),INDEX(Calendario!$D$3:$H$55,MATCH(BI$4,Calendario!$A$3:$A$55,0),MATCH($I109,Calendario!$D$2:$H$2,0)),""),"")))))</f>
        <v/>
      </c>
      <c r="BJ109" s="108" t="str">
        <f>IF(EXACT(($I109),(PROPER(TEXT(BJ$3,"dddd")))),"",IF($K109=1,INDEX(Calendario!$D$3:$H$55,MATCH(BJ$4,Calendario!$A$3:$A$55,0),MATCH($I109,Calendario!$D$2:$H$2,0)),IF($K109=2,IF(BI109="",INDEX(Calendario!$D$3:$H$55,MATCH(BJ$4,Calendario!$A$3:$A$55,0),MATCH($I109,Calendario!$D$2:$H$2,0)),""),IF($K109=3,IF(AND((BH109=""),(BI109="")),INDEX(Calendario!$D$3:$H$55,MATCH(BJ$4,Calendario!$A$3:$A$55,0),MATCH($I109,Calendario!$D$2:$H$2,0)),""),IF($K109=4,IF(AND((BG109=""),(BH109=""),(BI109="")),INDEX(Calendario!$D$3:$H$55,MATCH(BJ$4,Calendario!$A$3:$A$55,0),MATCH($I109,Calendario!$D$2:$H$2,0)),""),"")))))</f>
        <v/>
      </c>
      <c r="BK109" s="108">
        <f>IF(EXACT(($I109),(PROPER(TEXT(BK$3,"dddd")))),"",IF($K109=1,INDEX(Calendario!$D$3:$H$55,MATCH(BK$4,Calendario!$A$3:$A$55,0),MATCH($I109,Calendario!$D$2:$H$2,0)),IF($K109=2,IF(BJ109="",INDEX(Calendario!$D$3:$H$55,MATCH(BK$4,Calendario!$A$3:$A$55,0),MATCH($I109,Calendario!$D$2:$H$2,0)),""),IF($K109=3,IF(AND((BI109=""),(BJ109="")),INDEX(Calendario!$D$3:$H$55,MATCH(BK$4,Calendario!$A$3:$A$55,0),MATCH($I109,Calendario!$D$2:$H$2,0)),""),IF($K109=4,IF(AND((BH109=""),(BI109=""),(BJ109="")),INDEX(Calendario!$D$3:$H$55,MATCH(BK$4,Calendario!$A$3:$A$55,0),MATCH($I109,Calendario!$D$2:$H$2,0)),""),"")))))</f>
        <v>44909</v>
      </c>
      <c r="BL109" s="108" t="str">
        <f>IF(EXACT(($I109),(PROPER(TEXT(BL$3,"dddd")))),"",IF($K109=1,INDEX(Calendario!$D$3:$H$55,MATCH(BL$4,Calendario!$A$3:$A$55,0),MATCH($I109,Calendario!$D$2:$H$2,0)),IF($K109=2,IF(BK109="",INDEX(Calendario!$D$3:$H$55,MATCH(BL$4,Calendario!$A$3:$A$55,0),MATCH($I109,Calendario!$D$2:$H$2,0)),""),IF($K109=3,IF(AND((BJ109=""),(BK109="")),INDEX(Calendario!$D$3:$H$55,MATCH(BL$4,Calendario!$A$3:$A$55,0),MATCH($I109,Calendario!$D$2:$H$2,0)),""),IF($K109=4,IF(AND((BI109=""),(BJ109=""),(BK109="")),INDEX(Calendario!$D$3:$H$55,MATCH(BL$4,Calendario!$A$3:$A$55,0),MATCH($I109,Calendario!$D$2:$H$2,0)),""),"")))))</f>
        <v/>
      </c>
      <c r="BM109" s="108" t="str">
        <f>IF(EXACT(($I109),(PROPER(TEXT(BM$3,"dddd")))),"",IF($K109=1,INDEX(Calendario!$D$3:$H$55,MATCH(BM$4,Calendario!$A$3:$A$55,0),MATCH($I109,Calendario!$D$2:$H$2,0)),IF($K109=2,IF(BL109="",INDEX(Calendario!$D$3:$H$55,MATCH(BM$4,Calendario!$A$3:$A$55,0),MATCH($I109,Calendario!$D$2:$H$2,0)),""),IF($K109=3,IF(AND((BK109=""),(BL109="")),INDEX(Calendario!$D$3:$H$55,MATCH(BM$4,Calendario!$A$3:$A$55,0),MATCH($I109,Calendario!$D$2:$H$2,0)),""),IF($K109=4,IF(AND((BJ109=""),(BK109=""),(BL109="")),INDEX(Calendario!$D$3:$H$55,MATCH(BM$4,Calendario!$A$3:$A$55,0),MATCH($I109,Calendario!$D$2:$H$2,0)),""),"")))))</f>
        <v/>
      </c>
      <c r="BO109" s="88" t="s">
        <v>1211</v>
      </c>
    </row>
    <row r="110" spans="1:67" s="88" customFormat="1" ht="26.25" customHeight="1" x14ac:dyDescent="0.25">
      <c r="A110" s="178">
        <f t="shared" si="7"/>
        <v>80</v>
      </c>
      <c r="B110" s="176" t="s">
        <v>1279</v>
      </c>
      <c r="C110" s="176"/>
      <c r="D110" s="177" t="str">
        <f>IF(ISNA(VLOOKUP(C110,TSeccBS!$D:$H,5,FALSE)),"",VLOOKUP(C110,TSeccBS!$D:$H,5,FALSE))</f>
        <v/>
      </c>
      <c r="E110" s="176" t="s">
        <v>793</v>
      </c>
      <c r="F110" s="176" t="s">
        <v>98</v>
      </c>
      <c r="G110" s="177" t="str">
        <f>IF(ISNA(VLOOKUP(F110,Tmunic!$C$2:$D$1160,2,FALSE)),"",VLOOKUP(F110,Tmunic!$C$2:$D$1160,2,FALSE))</f>
        <v>UB FUNDACION</v>
      </c>
      <c r="H110" s="184" t="str">
        <f>IF(ISNA(VLOOKUP(G110,TDirReg!$F$1:$H$184,3,0)),"",VLOOKUP(G110,TDirReg!$F$1:$H$184,3,0))</f>
        <v>Calle 9 N° 7-46</v>
      </c>
      <c r="I110" s="196" t="s">
        <v>127</v>
      </c>
      <c r="J110" s="195" t="s">
        <v>135</v>
      </c>
      <c r="K110" s="197">
        <v>4</v>
      </c>
      <c r="L110" s="202">
        <f t="shared" si="8"/>
        <v>12</v>
      </c>
      <c r="M110" s="107" t="str">
        <f>IF(EXACT(($I110),(PROPER(TEXT(M$3,"dddd")))),"",IF(EXACT(M$4,$J110),IF($K110=1,INDEX(Calendario!$D$3:$H$55,MATCH(M$4,Calendario!$A$3:$A$55,0),MATCH($I110,Calendario!$D$2:$H$2,0)),INDEX(Calendario!$D$3:$H$55,MATCH($J110,Calendario!$A$3:$A$55,0),MATCH($I110,Calendario!$D$2:$H$2,0))),""))</f>
        <v/>
      </c>
      <c r="N110" s="107" t="str">
        <f>IF(EXACT(($I110),(PROPER(TEXT(N$3,"dddd")))),"",IF(EXACT(N$4,$J110),IF(M110="",IF(OR(($K110=4),($K110=3),($K110=2),($K110=1)),INDEX(Calendario!$D$3:$H$55,MATCH(N$4,Calendario!$A$3:$A$55,0),MATCH($I110,Calendario!$D$2:$H$2,0)),"")),IF($K110=1,IF(AND(M110="",EXACT((N$4),(CONCATENATE(Calendario!$A$1," ",(MID($J110,8,2))+1)))),INDEX(Calendario!$D$3:$H$55,MATCH(N$4,Calendario!$A$3:$A$55,0),MATCH($I110,Calendario!$D$2:$H$2,0)),IF(M110="","",INDEX(Calendario!$D$3:$H$55,MATCH(N$4,Calendario!$A$3:$A$55,0),MATCH($I110,Calendario!$D$2:$H$2,0)))),IF($K110=2,IF(M110="",IF(EXACT($K110,N$4),INDEX(Calendario!$D$3:$H$55,MATCH(N$4,Calendario!$A$3:$A$55,0),MATCH($I110,Calendario!$D$2:$H$2,0)),""),""),IF($K110=3,IF((M110=""),IF(EXACT($K110,N$4),INDEX(Calendario!$D$3:$H$55,MATCH(N$4,Calendario!$A$3:$A$55,0),MATCH($I110,Calendario!$D$2:$H$2,0)),""),""),IF($K110=4,IF((M110=""),IF(EXACT($K110,N$4),INDEX(Calendario!$D$3:$H$55,MATCH(N$4,Calendario!$A$3:$A$55,0),MATCH($I110,Calendario!$D$2:$H$2,0)),""),""),""))))))</f>
        <v/>
      </c>
      <c r="O110" s="107" t="str">
        <f>IF(EXACT(($I110),(PROPER(TEXT(O$3,"dddd")))),"",IF(EXACT(O$4,$J110),IF(N110="",IF(OR(($K110=4),($K110=3),($K110=2),($K110=1)),INDEX(Calendario!$D$3:$H$55,MATCH(O$4,Calendario!$A$3:$A$55,0),MATCH($I110,Calendario!$D$2:$H$2,0)),"")),IF($K110=1,IF(AND(N110="",EXACT((O$4),(CONCATENATE(Calendario!$A$1," ",(MID($J110,8,2))+1)))),INDEX(Calendario!$D$3:$H$55,MATCH(O$4,Calendario!$A$3:$A$55,0),MATCH($I110,Calendario!$D$2:$H$2,0)),IF(N110="",IF(EXACT(($I110),(PROPER(TEXT(N$3,"dddd")))),INDEX(Calendario!$D$3:$H$55,MATCH(O$4,Calendario!$A$3:$A$55,0),MATCH($I110,Calendario!$D$2:$H$2,0)),""),INDEX(Calendario!$D$3:$H$55,MATCH(O$4,Calendario!$A$3:$A$55,0),MATCH($I110,Calendario!$D$2:$H$2,0)))),IF(EXACT($O$4,"Semana 1"),IF($K110=2,IF(N110="",IF(OR(($J110="Semana 1"),($J110="Semana 2"),($J110="Semana 3")),INDEX(Calendario!$D$3:$H$55,MATCH(O$4,Calendario!$A$3:$A$55,0),MATCH($I110,Calendario!$D$2:$H$2,0)),""),""),IF($K110=3,IF(AND((M110=""),(N110="")),IF(OR(($J110="Semana 1"),($J110="Semana 2"),($J110="Semana 3")),INDEX(Calendario!$D$3:$H$55,MATCH(O$4,Calendario!$A$3:$A$55,0),MATCH($I110,Calendario!$D$2:$H$2,0)),""),""),IF($K110=4,IF(AND((M110=""),(N110="")),IF(OR(($J110="Semana 1"),($J110="Semana 2"),($J110="Semana 3")),INDEX(Calendario!$D$3:$H$55,MATCH(O$4,Calendario!$A$3:$A$55,0),MATCH($I110,Calendario!$D$2:$H$2,0)),""),"")))),IF($K110=2,IF(N110="",IF(OR(($J110="Semana 1"),($J110="Semana 2")),INDEX(Calendario!$D$3:$H$55,MATCH(O$4,Calendario!$A$3:$A$55,0),MATCH($I110,Calendario!$D$2:$H$2,0)),""),""),IF($K110=3,IF(AND((M110=""),(N110="")),IF(OR(($J110="Semana 1"),($J110="Semana 2")),INDEX(Calendario!$D$3:$H$55,MATCH(O$4,Calendario!$A$3:$A$55,0),MATCH($I110,Calendario!$D$2:$H$2,0)),""),""),IF($K110=4,IF(AND((M110=""),(N110="")),IF(OR(($J110="Semana 1"),($J110="Semana 2")),INDEX(Calendario!$D$3:$H$55,MATCH(O$4,Calendario!$A$3:$A$55,0),MATCH($I110,Calendario!$D$2:$H$2,0)),""),""),"")))))))</f>
        <v/>
      </c>
      <c r="P110" s="107" t="str">
        <f>IF(EXACT(($I110),(PROPER(TEXT(P$3,"dddd")))),"",IF(EXACT(P$4,$J110),IF(O110="",IF(OR(($K110=4),($K110=3),($K110=2),($K110=1)),INDEX(Calendario!$D$3:$H$55,MATCH(P$4,Calendario!$A$3:$A$55,0),MATCH($I110,Calendario!$D$2:$H$2,0)),"")),IF($K110=1,IF(AND(O110="",EXACT((P$4),(CONCATENATE(Calendario!$A$1," ",(MID($J110,8,2))+1)))),INDEX(Calendario!$D$3:$H$55,MATCH(P$4,Calendario!$A$3:$A$55,0),MATCH($I110,Calendario!$D$2:$H$2,0)),IF(O110="",IF(EXACT(($I110),(PROPER(TEXT(O$3,"dddd")))),INDEX(Calendario!$D$3:$H$55,MATCH(P$4,Calendario!$A$3:$A$55,0),MATCH($I110,Calendario!$D$2:$H$2,0)),""),INDEX(Calendario!$D$3:$H$55,MATCH(P$4,Calendario!$A$3:$A$55,0),MATCH($I110,Calendario!$D$2:$H$2,0)))),IF(EXACT($M$4,"Semana 1"),IF($K110=2,IF(O110="",IF(OR(($J110="Semana 1"),($J110="Semana 2"),($J110="Semana 3"),($J110="Semana 4")),INDEX(Calendario!$D$3:$H$55,MATCH(P$4,Calendario!$A$3:$A$55,0),MATCH($I110,Calendario!$D$2:$H$2,0)),""),""),IF($K110=3,IF(AND((N110=""),(O110="")),IF(OR(($J110="Semana 1"),($J110="Semana 2"),($J110="Semana 3"),($J110="Semana 4")),INDEX(Calendario!$D$3:$H$55,MATCH(P$4,Calendario!$A$3:$A$55,0),MATCH($I110,Calendario!$D$2:$H$2,0)),""),""),IF($K110=4,IF(AND((M110=""),(N110=""),(O110="")),IF(OR(($J110="Semana 1"),($J110="Semana 2"),($J110="Semana 3"),($J110="Semana 4")),INDEX(Calendario!$D$3:$H$55,MATCH(P$4,Calendario!$A$3:$A$55,0),MATCH($I110,Calendario!$D$2:$H$2,0)),""),"")))),IF($K110=2,IF(O110="",IF(OR(($J110="Semana 1"),($J110="Semana 2"),($J110="Semana 3")),INDEX(Calendario!$D$3:$H$55,MATCH(P$4,Calendario!$A$3:$A$55,0),MATCH($I110,Calendario!$D$2:$H$2,0)),""),""),IF($K110=3,IF(AND((N110=""),(O110="")),IF(OR(($J110="Semana 1"),($J110="Semana 2"),($J110="Semana 3")),INDEX(Calendario!$D$3:$H$55,MATCH(P$4,Calendario!$A$3:$A$55,0),MATCH($I110,Calendario!$D$2:$H$2,0)),""),""),IF($K110=4,IF(AND((M110=""),(N110=""),(O110="")),IF(OR(($J110="Semana 1"),($J110="Semana 2"),($J110="Semana 3")),INDEX(Calendario!$D$3:$H$55,MATCH(P$4,Calendario!$A$3:$A$55,0),MATCH($I110,Calendario!$D$2:$H$2,0)),""),""),"")))))))</f>
        <v/>
      </c>
      <c r="Q110" s="107" t="str">
        <f>IF(EXACT(($I110),(PROPER(TEXT(Q$3,"dddd")))),"",IF(EXACT(Q$4,$J110),IF(P110="",IF(OR(($K110=4),($K110=3),($K110=2),($K110=1)),INDEX(Calendario!$D$3:$H$55,MATCH(Q$4,Calendario!$A$3:$A$55,0),MATCH($I110,Calendario!$D$2:$H$2,0)),"")),IF($K110=1,IF(AND(P110="",EXACT((Q$4),(CONCATENATE(Calendario!$A$1," ",(MID($J110,8,2))+1)))),INDEX(Calendario!$D$3:$H$55,MATCH(Q$4,Calendario!$A$3:$A$55,0),MATCH($I110,Calendario!$D$2:$H$2,0)),IF(P110="",IF(EXACT(($I110),(PROPER(TEXT(P$3,"dddd")))),INDEX(Calendario!$D$3:$H$55,MATCH(Q$4,Calendario!$A$3:$A$55,0),MATCH($I110,Calendario!$D$2:$H$2,0)),""),INDEX(Calendario!$D$3:$H$55,MATCH(Q$4,Calendario!$A$3:$A$55,0),MATCH($I110,Calendario!$D$2:$H$2,0)))),IF(EXACT($M$4,"Semana 1"),IF($K110=2,IF(P110="",IF(OR(($J110="Semana 1"),($J110="Semana 2"),($J110="Semana 3"),($J110="Semana 4"),($J110="Semana 5")),INDEX(Calendario!$D$3:$H$55,MATCH(Q$4,Calendario!$A$3:$A$55,0),MATCH($I110,Calendario!$D$2:$H$2,0)),""),""),IF($K110=3,IF(AND((O110=""),(P110="")),IF(OR(($J110="Semana 1"),($J110="Semana 2"),($J110="Semana 3"),($J110="Semana 4"),($J110="Semana 5")),INDEX(Calendario!$D$3:$H$55,MATCH(Q$4,Calendario!$A$3:$A$55,0),MATCH($I110,Calendario!$D$2:$H$2,0)),""),""),IF($K110=4,IF(AND((N110=""),(O110=""),(P110="")),IF(OR(($J110="Semana 1"),($J110="Semana 2"),($J110="Semana 3"),($J110="Semana 4"),($J110="Semana 5")),INDEX(Calendario!$D$3:$H$55,MATCH(Q$4,Calendario!$A$3:$A$55,0),MATCH($I110,Calendario!$D$2:$H$2,0)),""),"")))),IF($K110=2,IF(P110="",IF(OR(($J110="Semana 1"),($J110="Semana 2"),($J110="Semana 3"),($J110="Semana 4")),INDEX(Calendario!$D$3:$H$55,MATCH(Q$4,Calendario!$A$3:$A$55,0),MATCH($I110,Calendario!$D$2:$H$2,0)),""),""),IF($K110=3,IF(AND((O110=""),(P110="")),IF(OR(($J110="Semana 1"),($J110="Semana 2"),($J110="Semana 3"),($J110="Semana 4")),INDEX(Calendario!$D$3:$H$55,MATCH(Q$4,Calendario!$A$3:$A$55,0),MATCH($I110,Calendario!$D$2:$H$2,0)),""),""),IF($K110=4,IF(AND((N110=""),(O110=""),(P110="")),IF(OR(($J110="Semana 1"),($J110="Semana 2"),($J110="Semana 3"),($J110="Semana 4")),INDEX(Calendario!$D$3:$H$55,MATCH(Q$4,Calendario!$A$3:$A$55,0),MATCH($I110,Calendario!$D$2:$H$2,0)),""),""),"")))))))</f>
        <v/>
      </c>
      <c r="R110" s="108">
        <f>IF(EXACT(($I110),(PROPER(TEXT(R$3,"dddd")))),"",IF(EXACT(R$4,$J110),IF(Q110="",IF(OR(($K110=4),($K110=3),($K110=2),($K110=1)),INDEX(Calendario!$D$3:$H$55,MATCH(R$4,Calendario!$A$3:$A$55,0),MATCH($I110,Calendario!$D$2:$H$2,0)),"")),IF($K110=1,IF(AND(Q110="",EXACT((R$4),(CONCATENATE(Calendario!$A$1," ",(MID($J110,8,2))+1)))),INDEX(Calendario!$D$3:$H$55,MATCH(R$4,Calendario!$A$3:$A$55,0),MATCH($I110,Calendario!$D$2:$H$2,0)),IF(Q110="",IF(EXACT(($I110),(PROPER(TEXT(Q$3,"dddd")))),INDEX(Calendario!$D$3:$H$55,MATCH(R$4,Calendario!$A$3:$A$55,0),MATCH($I110,Calendario!$D$2:$H$2,0)),""),INDEX(Calendario!$D$3:$H$55,MATCH(R$4,Calendario!$A$3:$A$55,0),MATCH($I110,Calendario!$D$2:$H$2,0)))),IF(EXACT($M$4,"Semana 1"),IF($K110=2,IF(Q110="",IF(OR(($J110="Semana 1"),($J110="Semana 2"),($J110="Semana 3"),($J110="Semana 4"),($J110="Semana 5"),($J110="Semana 6")),INDEX(Calendario!$D$3:$H$55,MATCH(R$4,Calendario!$A$3:$A$55,0),MATCH($I110,Calendario!$D$2:$H$2,0)),""),""),IF($K110=3,IF(AND((P110=""),(Q110="")),IF(OR(($J110="Semana 1"),($J110="Semana 2"),($J110="Semana 3"),($J110="Semana 4"),($J110="Semana 5"),($J110="Semana 6")),INDEX(Calendario!$D$3:$H$55,MATCH(R$4,Calendario!$A$3:$A$55,0),MATCH($I110,Calendario!$D$2:$H$2,0)),""),""),IF($K110=4,IF(AND((O110=""),(P110=""),(Q110="")),IF(OR(($J110="Semana 1"),($J110="Semana 2"),($J110="Semana 3"),($J110="Semana 4"),($J110="Semana 5"),($J110="Semana 6")),INDEX(Calendario!$D$3:$H$55,MATCH(R$4,Calendario!$A$3:$A$55,0),MATCH($I110,Calendario!$D$2:$H$2,0)),""),"")))),IF($K110=2,IF(Q110="",IF(OR(($J110="Semana 1"),($J110="Semana 2"),($J110="Semana 3"),($J110="Semana 4"),($J110="Semana 5")),INDEX(Calendario!$D$3:$H$55,MATCH(R$4,Calendario!$A$3:$A$55,0),MATCH($I110,Calendario!$D$2:$H$2,0)),""),""),IF($K110=3,IF(AND((P110=""),(Q110="")),IF(OR(($J110="Semana 1"),($J110="Semana 2"),($J110="Semana 3"),($J110="Semana 4"),($J110="Semana 5")),INDEX(Calendario!$D$3:$H$55,MATCH(R$4,Calendario!$A$3:$A$55,0),MATCH($I110,Calendario!$D$2:$H$2,0)),""),""),IF($K110=4,IF(AND((O110=""),(P110=""),(Q110="")),IF(OR(($J110="Semana 1"),($J110="Semana 2"),($J110="Semana 3"),($J110="Semana 4"),($J110="Semana 5")),INDEX(Calendario!$D$3:$H$55,MATCH(R$4,Calendario!$A$3:$A$55,0),MATCH($I110,Calendario!$D$2:$H$2,0)),""),""),"")))))))</f>
        <v>44594</v>
      </c>
      <c r="S110" s="108" t="str">
        <f>IF(EXACT(($I110),(PROPER(TEXT(S$3,"dddd")))),"",IF(EXACT(S$4,$J110),IF(R110="",IF(OR(($K110=4),($K110=3),($K110=2),($K110=1)),INDEX(Calendario!$D$3:$H$55,MATCH(S$4,Calendario!$A$3:$A$55,0),MATCH($I110,Calendario!$D$2:$H$2,0)),"")),IF($K110=1,IF(AND(R110="",EXACT((S$4),(CONCATENATE(Calendario!$A$1," ",(MID($J110,8,2))+1)))),INDEX(Calendario!$D$3:$H$55,MATCH(S$4,Calendario!$A$3:$A$55,0),MATCH($I110,Calendario!$D$2:$H$2,0)),IF(R110="",IF(EXACT(($I110),(PROPER(TEXT(R$3,"dddd")))),INDEX(Calendario!$D$3:$H$55,MATCH(S$4,Calendario!$A$3:$A$55,0),MATCH($I110,Calendario!$D$2:$H$2,0)),""),INDEX(Calendario!$D$3:$H$55,MATCH(S$4,Calendario!$A$3:$A$55,0),MATCH($I110,Calendario!$D$2:$H$2,0)))),IF(EXACT($M$4,"Semana 1"),IF($K110=2,IF(R110="",IF(OR(($J110="Semana 1"),($J110="Semana 2"),($J110="Semana 3"),($J110="Semana 4"),($J110="Semana 5"),($J110="Semana 6"),($J110="Semana 7")),INDEX(Calendario!$D$3:$H$55,MATCH(S$4,Calendario!$A$3:$A$55,0),MATCH($I110,Calendario!$D$2:$H$2,0)),""),""),IF($K110=3,IF(AND((Q110=""),(R110="")),IF(OR(($J110="Semana 1"),($J110="Semana 2"),($J110="Semana 3"),($J110="Semana 4"),($J110="Semana 5"),($J110="Semana 6"),($J110="Semana 7")),INDEX(Calendario!$D$3:$H$55,MATCH(S$4,Calendario!$A$3:$A$55,0),MATCH($I110,Calendario!$D$2:$H$2,0)),""),""),IF($K110=4,IF(AND((P110=""),(Q110=""),(R110="")),IF(OR(($J110="Semana 1"),($J110="Semana 2"),($J110="Semana 3"),($J110="Semana 4"),($J110="Semana 5"),($J110="Semana 6"),($J110="Semana 7")),INDEX(Calendario!$D$3:$H$55,MATCH(S$4,Calendario!$A$3:$A$55,0),MATCH($I110,Calendario!$D$2:$H$2,0)),""),"")))),IF($K110=2,IF(R110="",IF(OR(($J110="Semana 1"),($J110="Semana 2"),($J110="Semana 3"),($J110="Semana 4"),($J110="Semana 5"),($J110="Semana 6")),INDEX(Calendario!$D$3:$H$55,MATCH(S$4,Calendario!$A$3:$A$55,0),MATCH($I110,Calendario!$D$2:$H$2,0)),""),""),IF($K110=3,IF(AND((Q110=""),(R110="")),IF(OR(($J110="Semana 1"),($J110="Semana 2"),($J110="Semana 3"),($J110="Semana 4"),($J110="Semana 5"),($J110="Semana 6")),INDEX(Calendario!$D$3:$H$55,MATCH(S$4,Calendario!$A$3:$A$55,0),MATCH($I110,Calendario!$D$2:$H$2,0)),""),""),IF($K110=4,IF(AND((P110=""),(Q110=""),(R110="")),IF(OR(($J110="Semana 1"),($J110="Semana 2"),($J110="Semana 3"),($J110="Semana 4"),($J110="Semana 5"),($J110="Semana 6")),INDEX(Calendario!$D$3:$H$55,MATCH(S$4,Calendario!$A$3:$A$55,0),MATCH($I110,Calendario!$D$2:$H$2,0)),""),""),"")))))))</f>
        <v/>
      </c>
      <c r="T110" s="108" t="str">
        <f>IF(EXACT(($I110),(PROPER(TEXT(T$3,"dddd")))),"",IF(EXACT(T$4,$J110),IF(S110="",IF(OR(($K110=4),($K110=3),($K110=2),($K110=1)),INDEX(Calendario!$D$3:$H$55,MATCH(T$4,Calendario!$A$3:$A$55,0),MATCH($I110,Calendario!$D$2:$H$2,0)),"")),IF($K110=1,IF(AND(S110="",EXACT((T$4),(CONCATENATE(Calendario!$A$1," ",(MID($J110,8,2))+1)))),INDEX(Calendario!$D$3:$H$55,MATCH(T$4,Calendario!$A$3:$A$55,0),MATCH($I110,Calendario!$D$2:$H$2,0)),IF(S110="",IF(EXACT(($I110),(PROPER(TEXT(S$3,"dddd")))),INDEX(Calendario!$D$3:$H$55,MATCH(T$4,Calendario!$A$3:$A$55,0),MATCH($I110,Calendario!$D$2:$H$2,0)),""),INDEX(Calendario!$D$3:$H$55,MATCH(T$4,Calendario!$A$3:$A$55,0),MATCH($I110,Calendario!$D$2:$H$2,0)))),IF(EXACT($M$4,"Semana 1"),IF($K110=2,IF(S110="",IF(OR(($J110="Semana 1"),($J110="Semana 2"),($J110="Semana 3"),($J110="Semana 4"),($J110="Semana 5"),($J110="Semana 6"),($J110="Semana 7"),($J110="Semana 8")),INDEX(Calendario!$D$3:$H$55,MATCH(T$4,Calendario!$A$3:$A$55,0),MATCH($I110,Calendario!$D$2:$H$2,0)),""),""),IF($K110=3,IF(AND((R110=""),(S110="")),IF(OR(($J110="Semana 1"),($J110="Semana 2"),($J110="Semana 3"),($J110="Semana 4"),($J110="Semana 5"),($J110="Semana 6"),($J110="Semana 7"),($J110="Semana 8")),INDEX(Calendario!$D$3:$H$55,MATCH(T$4,Calendario!$A$3:$A$55,0),MATCH($I110,Calendario!$D$2:$H$2,0)),""),""),IF($K110=4,IF(AND((Q110=""),(R110=""),(S110="")),IF(OR(($J110="Semana 1"),($J110="Semana 2"),($J110="Semana 3"),($J110="Semana 4"),($J110="Semana 5"),($J110="Semana 6"),($J110="Semana 7"),($J110="Semana 8")),INDEX(Calendario!$D$3:$H$55,MATCH(T$4,Calendario!$A$3:$A$55,0),MATCH($I110,Calendario!$D$2:$H$2,0)),""),"")))),IF($K110=2,IF(S110="",IF(OR(($J110="Semana 1"),($J110="Semana 2"),($J110="Semana 3"),($J110="Semana 4"),($J110="Semana 5"),($J110="Semana 6"),($J110="Semana 7")),INDEX(Calendario!$D$3:$H$55,MATCH(T$4,Calendario!$A$3:$A$55,0),MATCH($I110,Calendario!$D$2:$H$2,0)),""),""),IF($K110=3,IF(AND((R110=""),(S110="")),IF(OR(($J110="Semana 1"),($J110="Semana 2"),($J110="Semana 3"),($J110="Semana 4"),($J110="Semana 5"),($J110="Semana 6"),($J110="Semana 7")),INDEX(Calendario!$D$3:$H$55,MATCH(T$4,Calendario!$A$3:$A$55,0),MATCH($I110,Calendario!$D$2:$H$2,0)),""),""),IF($K110=4,IF(AND((Q110=""),(R110=""),(S110="")),IF(OR(($J110="Semana 1"),($J110="Semana 2"),($J110="Semana 3"),($J110="Semana 4"),($J110="Semana 5"),($J110="Semana 6"),($J110="Semana 7")),INDEX(Calendario!$D$3:$H$55,MATCH(T$4,Calendario!$A$3:$A$55,0),MATCH($I110,Calendario!$D$2:$H$2,0)),""),""),"")))))))</f>
        <v/>
      </c>
      <c r="U110" s="108" t="str">
        <f>IF(EXACT(($I110),(PROPER(TEXT(U$3,"dddd")))),"",IF($K110=1,INDEX(Calendario!$D$3:$H$55,MATCH(U$4,Calendario!$A$3:$A$55,0),MATCH($I110,Calendario!$D$2:$H$2,0)),IF($K110=2,IF(T110="",INDEX(Calendario!$D$3:$H$55,MATCH(U$4,Calendario!$A$3:$A$55,0),MATCH($I110,Calendario!$D$2:$H$2,0)),""),IF($K110=3,IF(AND((S110=""),(T110="")),INDEX(Calendario!$D$3:$H$55,MATCH(U$4,Calendario!$A$3:$A$55,0),MATCH($I110,Calendario!$D$2:$H$2,0)),""),IF($K110=4,IF(AND((R110=""),(S110=""),(T110="")),INDEX(Calendario!$D$3:$H$55,MATCH(U$4,Calendario!$A$3:$A$55,0),MATCH($I110,Calendario!$D$2:$H$2,0)),""),"")))))</f>
        <v/>
      </c>
      <c r="V110" s="107">
        <f>IF(EXACT(($I110),(PROPER(TEXT(V$3,"dddd")))),"",IF($K110=1,INDEX(Calendario!$D$3:$H$55,MATCH(V$4,Calendario!$A$3:$A$55,0),MATCH($I110,Calendario!$D$2:$H$2,0)),IF($K110=2,IF(U110="",INDEX(Calendario!$D$3:$H$55,MATCH(V$4,Calendario!$A$3:$A$55,0),MATCH($I110,Calendario!$D$2:$H$2,0)),""),IF($K110=3,IF(AND((T110=""),(U110="")),INDEX(Calendario!$D$3:$H$55,MATCH(V$4,Calendario!$A$3:$A$55,0),MATCH($I110,Calendario!$D$2:$H$2,0)),""),IF($K110=4,IF(AND((S110=""),(T110=""),(U110="")),INDEX(Calendario!$D$3:$H$55,MATCH(V$4,Calendario!$A$3:$A$55,0),MATCH($I110,Calendario!$D$2:$H$2,0)),""),"")))))</f>
        <v>44622</v>
      </c>
      <c r="W110" s="107" t="str">
        <f>IF(EXACT(($I110),(PROPER(TEXT(W$3,"dddd")))),"",IF($K110=1,INDEX(Calendario!$D$3:$H$55,MATCH(W$4,Calendario!$A$3:$A$55,0),MATCH($I110,Calendario!$D$2:$H$2,0)),IF($K110=2,IF(V110="",INDEX(Calendario!$D$3:$H$55,MATCH(W$4,Calendario!$A$3:$A$55,0),MATCH($I110,Calendario!$D$2:$H$2,0)),""),IF($K110=3,IF(AND((U110=""),(V110="")),INDEX(Calendario!$D$3:$H$55,MATCH(W$4,Calendario!$A$3:$A$55,0),MATCH($I110,Calendario!$D$2:$H$2,0)),""),IF($K110=4,IF(AND((T110=""),(U110=""),(V110="")),INDEX(Calendario!$D$3:$H$55,MATCH(W$4,Calendario!$A$3:$A$55,0),MATCH($I110,Calendario!$D$2:$H$2,0)),""),"")))))</f>
        <v/>
      </c>
      <c r="X110" s="107" t="str">
        <f>IF(EXACT(($I110),(PROPER(TEXT(X$3,"dddd")))),"",IF($K110=1,INDEX(Calendario!$D$3:$H$55,MATCH(X$4,Calendario!$A$3:$A$55,0),MATCH($I110,Calendario!$D$2:$H$2,0)),IF($K110=2,IF(W110="",INDEX(Calendario!$D$3:$H$55,MATCH(X$4,Calendario!$A$3:$A$55,0),MATCH($I110,Calendario!$D$2:$H$2,0)),""),IF($K110=3,IF(AND((V110=""),(W110="")),INDEX(Calendario!$D$3:$H$55,MATCH(X$4,Calendario!$A$3:$A$55,0),MATCH($I110,Calendario!$D$2:$H$2,0)),""),IF($K110=4,IF(AND((U110=""),(V110=""),(W110="")),INDEX(Calendario!$D$3:$H$55,MATCH(X$4,Calendario!$A$3:$A$55,0),MATCH($I110,Calendario!$D$2:$H$2,0)),""),"")))))</f>
        <v/>
      </c>
      <c r="Y110" s="107" t="str">
        <f>IF(EXACT(($I110),(PROPER(TEXT(Y$3,"dddd")))),"",IF($K110=1,INDEX(Calendario!$D$3:$H$55,MATCH(Y$4,Calendario!$A$3:$A$55,0),MATCH($I110,Calendario!$D$2:$H$2,0)),IF($K110=2,IF(X110="",INDEX(Calendario!$D$3:$H$55,MATCH(Y$4,Calendario!$A$3:$A$55,0),MATCH($I110,Calendario!$D$2:$H$2,0)),""),IF($K110=3,IF(AND((W110=""),(X110="")),INDEX(Calendario!$D$3:$H$55,MATCH(Y$4,Calendario!$A$3:$A$55,0),MATCH($I110,Calendario!$D$2:$H$2,0)),""),IF($K110=4,IF(AND((V110=""),(W110=""),(X110="")),INDEX(Calendario!$D$3:$H$55,MATCH(Y$4,Calendario!$A$3:$A$55,0),MATCH($I110,Calendario!$D$2:$H$2,0)),""),"")))))</f>
        <v/>
      </c>
      <c r="Z110" s="108">
        <f>IF(EXACT(($I110),(PROPER(TEXT(Z$3,"dddd")))),"",IF($K110=1,INDEX(Calendario!$D$3:$H$55,MATCH(Z$4,Calendario!$A$3:$A$55,0),MATCH($I110,Calendario!$D$2:$H$2,0)),IF($K110=2,IF(Y110="",INDEX(Calendario!$D$3:$H$55,MATCH(Z$4,Calendario!$A$3:$A$55,0),MATCH($I110,Calendario!$D$2:$H$2,0)),""),IF($K110=3,IF(AND((X110=""),(Y110="")),INDEX(Calendario!$D$3:$H$55,MATCH(Z$4,Calendario!$A$3:$A$55,0),MATCH($I110,Calendario!$D$2:$H$2,0)),""),IF($K110=4,IF(AND((W110=""),(X110=""),(Y110="")),INDEX(Calendario!$D$3:$H$55,MATCH(Z$4,Calendario!$A$3:$A$55,0),MATCH($I110,Calendario!$D$2:$H$2,0)),""),"")))))</f>
        <v>44650</v>
      </c>
      <c r="AA110" s="108" t="str">
        <f>IF(EXACT(($I110),(PROPER(TEXT(AA$3,"dddd")))),"",IF($K110=1,INDEX(Calendario!$D$3:$H$55,MATCH(AA$4,Calendario!$A$3:$A$55,0),MATCH($I110,Calendario!$D$2:$H$2,0)),IF($K110=2,IF(Z110="",INDEX(Calendario!$D$3:$H$55,MATCH(AA$4,Calendario!$A$3:$A$55,0),MATCH($I110,Calendario!$D$2:$H$2,0)),""),IF($K110=3,IF(AND((Y110=""),(Z110="")),INDEX(Calendario!$D$3:$H$55,MATCH(AA$4,Calendario!$A$3:$A$55,0),MATCH($I110,Calendario!$D$2:$H$2,0)),""),IF($K110=4,IF(AND((X110=""),(Y110=""),(Z110="")),INDEX(Calendario!$D$3:$H$55,MATCH(AA$4,Calendario!$A$3:$A$55,0),MATCH($I110,Calendario!$D$2:$H$2,0)),""),"")))))</f>
        <v/>
      </c>
      <c r="AB110" s="108" t="str">
        <f>IF(EXACT(($I110),(PROPER(TEXT(AB$3,"dddd")))),"",IF($K110=1,INDEX(Calendario!$D$3:$H$55,MATCH(AB$4,Calendario!$A$3:$A$55,0),MATCH($I110,Calendario!$D$2:$H$2,0)),IF($K110=2,IF(AA110="",INDEX(Calendario!$D$3:$H$55,MATCH(AB$4,Calendario!$A$3:$A$55,0),MATCH($I110,Calendario!$D$2:$H$2,0)),""),IF($K110=3,IF(AND((Z110=""),(AA110="")),INDEX(Calendario!$D$3:$H$55,MATCH(AB$4,Calendario!$A$3:$A$55,0),MATCH($I110,Calendario!$D$2:$H$2,0)),""),IF($K110=4,IF(AND((Y110=""),(Z110=""),(AA110="")),INDEX(Calendario!$D$3:$H$55,MATCH(AB$4,Calendario!$A$3:$A$55,0),MATCH($I110,Calendario!$D$2:$H$2,0)),""),"")))))</f>
        <v/>
      </c>
      <c r="AC110" s="108" t="str">
        <f>IF(EXACT(($I110),(PROPER(TEXT(AC$3,"dddd")))),"",IF($K110=1,INDEX(Calendario!$D$3:$H$55,MATCH(AC$4,Calendario!$A$3:$A$55,0),MATCH($I110,Calendario!$D$2:$H$2,0)),IF($K110=2,IF(AB110="",INDEX(Calendario!$D$3:$H$55,MATCH(AC$4,Calendario!$A$3:$A$55,0),MATCH($I110,Calendario!$D$2:$H$2,0)),""),IF($K110=3,IF(AND((AA110=""),(AB110="")),INDEX(Calendario!$D$3:$H$55,MATCH(AC$4,Calendario!$A$3:$A$55,0),MATCH($I110,Calendario!$D$2:$H$2,0)),""),IF($K110=4,IF(AND((Z110=""),(AA110=""),(AB110="")),INDEX(Calendario!$D$3:$H$55,MATCH(AC$4,Calendario!$A$3:$A$55,0),MATCH($I110,Calendario!$D$2:$H$2,0)),""),"")))))</f>
        <v/>
      </c>
      <c r="AD110" s="107">
        <f>IF(EXACT(($I110),(PROPER(TEXT(AD$3,"dddd")))),"",IF($K110=1,INDEX(Calendario!$D$3:$H$55,MATCH(AD$4,Calendario!$A$3:$A$55,0),MATCH($I110,Calendario!$D$2:$H$2,0)),IF($K110=2,IF(AC110="",INDEX(Calendario!$D$3:$H$55,MATCH(AD$4,Calendario!$A$3:$A$55,0),MATCH($I110,Calendario!$D$2:$H$2,0)),""),IF($K110=3,IF(AND((AB110=""),(AC110="")),INDEX(Calendario!$D$3:$H$55,MATCH(AD$4,Calendario!$A$3:$A$55,0),MATCH($I110,Calendario!$D$2:$H$2,0)),""),IF($K110=4,IF(AND((AA110=""),(AB110=""),(AC110="")),INDEX(Calendario!$D$3:$H$55,MATCH(AD$4,Calendario!$A$3:$A$55,0),MATCH($I110,Calendario!$D$2:$H$2,0)),""),"")))))</f>
        <v>44678</v>
      </c>
      <c r="AE110" s="107" t="str">
        <f>IF(EXACT(($I110),(PROPER(TEXT(AE$3,"dddd")))),"",IF($K110=1,INDEX(Calendario!$D$3:$H$55,MATCH(AE$4,Calendario!$A$3:$A$55,0),MATCH($I110,Calendario!$D$2:$H$2,0)),IF($K110=2,IF(AD110="",INDEX(Calendario!$D$3:$H$55,MATCH(AE$4,Calendario!$A$3:$A$55,0),MATCH($I110,Calendario!$D$2:$H$2,0)),""),IF($K110=3,IF(AND((AC110=""),(AD110="")),INDEX(Calendario!$D$3:$H$55,MATCH(AE$4,Calendario!$A$3:$A$55,0),MATCH($I110,Calendario!$D$2:$H$2,0)),""),IF($K110=4,IF(AND((AB110=""),(AC110=""),(AD110="")),INDEX(Calendario!$D$3:$H$55,MATCH(AE$4,Calendario!$A$3:$A$55,0),MATCH($I110,Calendario!$D$2:$H$2,0)),""),"")))))</f>
        <v/>
      </c>
      <c r="AF110" s="107" t="str">
        <f>IF(EXACT(($I110),(PROPER(TEXT(AF$3,"dddd")))),"",IF($K110=1,INDEX(Calendario!$D$3:$H$55,MATCH(AF$4,Calendario!$A$3:$A$55,0),MATCH($I110,Calendario!$D$2:$H$2,0)),IF($K110=2,IF(AE110="",INDEX(Calendario!$D$3:$H$55,MATCH(AF$4,Calendario!$A$3:$A$55,0),MATCH($I110,Calendario!$D$2:$H$2,0)),""),IF($K110=3,IF(AND((AD110=""),(AE110="")),INDEX(Calendario!$D$3:$H$55,MATCH(AF$4,Calendario!$A$3:$A$55,0),MATCH($I110,Calendario!$D$2:$H$2,0)),""),IF($K110=4,IF(AND((AC110=""),(AD110=""),(AE110="")),INDEX(Calendario!$D$3:$H$55,MATCH(AF$4,Calendario!$A$3:$A$55,0),MATCH($I110,Calendario!$D$2:$H$2,0)),""),"")))))</f>
        <v/>
      </c>
      <c r="AG110" s="107" t="str">
        <f>IF(EXACT(($I110),(PROPER(TEXT(AG$3,"dddd")))),"",IF($K110=1,INDEX(Calendario!$D$3:$H$55,MATCH(AG$4,Calendario!$A$3:$A$55,0),MATCH($I110,Calendario!$D$2:$H$2,0)),IF($K110=2,IF(AF110="",INDEX(Calendario!$D$3:$H$55,MATCH(AG$4,Calendario!$A$3:$A$55,0),MATCH($I110,Calendario!$D$2:$H$2,0)),""),IF($K110=3,IF(AND((AE110=""),(AF110="")),INDEX(Calendario!$D$3:$H$55,MATCH(AG$4,Calendario!$A$3:$A$55,0),MATCH($I110,Calendario!$D$2:$H$2,0)),""),IF($K110=4,IF(AND((AD110=""),(AE110=""),(AF110="")),INDEX(Calendario!$D$3:$H$55,MATCH(AG$4,Calendario!$A$3:$A$55,0),MATCH($I110,Calendario!$D$2:$H$2,0)),""),"")))))</f>
        <v/>
      </c>
      <c r="AH110" s="107">
        <f>IF(EXACT(($I110),(PROPER(TEXT(AH$3,"dddd")))),"",IF($K110=1,INDEX(Calendario!$D$3:$H$55,MATCH(AH$4,Calendario!$A$3:$A$55,0),MATCH($I110,Calendario!$D$2:$H$2,0)),IF($K110=2,IF(AG110="",INDEX(Calendario!$D$3:$H$55,MATCH(AH$4,Calendario!$A$3:$A$55,0),MATCH($I110,Calendario!$D$2:$H$2,0)),""),IF($K110=3,IF(AND((AF110=""),(AG110="")),INDEX(Calendario!$D$3:$H$55,MATCH(AH$4,Calendario!$A$3:$A$55,0),MATCH($I110,Calendario!$D$2:$H$2,0)),""),IF($K110=4,IF(AND((AE110=""),(AF110=""),(AG110="")),INDEX(Calendario!$D$3:$H$55,MATCH(AH$4,Calendario!$A$3:$A$55,0),MATCH($I110,Calendario!$D$2:$H$2,0)),""),"")))))</f>
        <v>44706</v>
      </c>
      <c r="AI110" s="108" t="str">
        <f>IF(EXACT(($I110),(PROPER(TEXT(AI$3,"dddd")))),"",IF($K110=1,INDEX(Calendario!$D$3:$H$55,MATCH(AI$4,Calendario!$A$3:$A$55,0),MATCH($I110,Calendario!$D$2:$H$2,0)),IF($K110=2,IF(AH110="",INDEX(Calendario!$D$3:$H$55,MATCH(AI$4,Calendario!$A$3:$A$55,0),MATCH($I110,Calendario!$D$2:$H$2,0)),""),IF($K110=3,IF(AND((AG110=""),(AH110="")),INDEX(Calendario!$D$3:$H$55,MATCH(AI$4,Calendario!$A$3:$A$55,0),MATCH($I110,Calendario!$D$2:$H$2,0)),""),IF($K110=4,IF(AND((AF110=""),(AG110=""),(AH110="")),INDEX(Calendario!$D$3:$H$55,MATCH(AI$4,Calendario!$A$3:$A$55,0),MATCH($I110,Calendario!$D$2:$H$2,0)),""),"")))))</f>
        <v/>
      </c>
      <c r="AJ110" s="108" t="str">
        <f>IF(EXACT(($I110),(PROPER(TEXT(AJ$3,"dddd")))),"",IF($K110=1,INDEX(Calendario!$D$3:$H$55,MATCH(AJ$4,Calendario!$A$3:$A$55,0),MATCH($I110,Calendario!$D$2:$H$2,0)),IF($K110=2,IF(AI110="",INDEX(Calendario!$D$3:$H$55,MATCH(AJ$4,Calendario!$A$3:$A$55,0),MATCH($I110,Calendario!$D$2:$H$2,0)),""),IF($K110=3,IF(AND((AH110=""),(AI110="")),INDEX(Calendario!$D$3:$H$55,MATCH(AJ$4,Calendario!$A$3:$A$55,0),MATCH($I110,Calendario!$D$2:$H$2,0)),""),IF($K110=4,IF(AND((AG110=""),(AH110=""),(AI110="")),INDEX(Calendario!$D$3:$H$55,MATCH(AJ$4,Calendario!$A$3:$A$55,0),MATCH($I110,Calendario!$D$2:$H$2,0)),""),"")))))</f>
        <v/>
      </c>
      <c r="AK110" s="108" t="str">
        <f>IF(EXACT(($I110),(PROPER(TEXT(AK$3,"dddd")))),"",IF($K110=1,INDEX(Calendario!$D$3:$H$55,MATCH(AK$4,Calendario!$A$3:$A$55,0),MATCH($I110,Calendario!$D$2:$H$2,0)),IF($K110=2,IF(AJ110="",INDEX(Calendario!$D$3:$H$55,MATCH(AK$4,Calendario!$A$3:$A$55,0),MATCH($I110,Calendario!$D$2:$H$2,0)),""),IF($K110=3,IF(AND((AI110=""),(AJ110="")),INDEX(Calendario!$D$3:$H$55,MATCH(AK$4,Calendario!$A$3:$A$55,0),MATCH($I110,Calendario!$D$2:$H$2,0)),""),IF($K110=4,IF(AND((AH110=""),(AI110=""),(AJ110="")),INDEX(Calendario!$D$3:$H$55,MATCH(AK$4,Calendario!$A$3:$A$55,0),MATCH($I110,Calendario!$D$2:$H$2,0)),""),"")))))</f>
        <v/>
      </c>
      <c r="AL110" s="108">
        <f>IF(EXACT(($I110),(PROPER(TEXT(AL$3,"dddd")))),"",IF($K110=1,INDEX(Calendario!$D$3:$H$55,MATCH(AL$4,Calendario!$A$3:$A$55,0),MATCH($I110,Calendario!$D$2:$H$2,0)),IF($K110=2,IF(AK110="",INDEX(Calendario!$D$3:$H$55,MATCH(AL$4,Calendario!$A$3:$A$55,0),MATCH($I110,Calendario!$D$2:$H$2,0)),""),IF($K110=3,IF(AND((AJ110=""),(AK110="")),INDEX(Calendario!$D$3:$H$55,MATCH(AL$4,Calendario!$A$3:$A$55,0),MATCH($I110,Calendario!$D$2:$H$2,0)),""),IF($K110=4,IF(AND((AI110=""),(AJ110=""),(AK110="")),INDEX(Calendario!$D$3:$H$55,MATCH(AL$4,Calendario!$A$3:$A$55,0),MATCH($I110,Calendario!$D$2:$H$2,0)),""),"")))))</f>
        <v>44734</v>
      </c>
      <c r="AM110" s="107" t="str">
        <f>IF(EXACT(($I110),(PROPER(TEXT(AM$3,"dddd")))),"",IF($K110=1,INDEX(Calendario!$D$3:$H$55,MATCH(AM$4,Calendario!$A$3:$A$55,0),MATCH($I110,Calendario!$D$2:$H$2,0)),IF($K110=2,IF(AL110="",INDEX(Calendario!$D$3:$H$55,MATCH(AM$4,Calendario!$A$3:$A$55,0),MATCH($I110,Calendario!$D$2:$H$2,0)),""),IF($K110=3,IF(AND((AK110=""),(AL110="")),INDEX(Calendario!$D$3:$H$55,MATCH(AM$4,Calendario!$A$3:$A$55,0),MATCH($I110,Calendario!$D$2:$H$2,0)),""),IF($K110=4,IF(AND((AJ110=""),(AK110=""),(AL110="")),INDEX(Calendario!$D$3:$H$55,MATCH(AM$4,Calendario!$A$3:$A$55,0),MATCH($I110,Calendario!$D$2:$H$2,0)),""),"")))))</f>
        <v/>
      </c>
      <c r="AN110" s="107" t="str">
        <f>IF(EXACT(($I110),(PROPER(TEXT(AN$3,"dddd")))),"",IF($K110=1,INDEX(Calendario!$D$3:$H$55,MATCH(AN$4,Calendario!$A$3:$A$55,0),MATCH($I110,Calendario!$D$2:$H$2,0)),IF($K110=2,IF(AM110="",INDEX(Calendario!$D$3:$H$55,MATCH(AN$4,Calendario!$A$3:$A$55,0),MATCH($I110,Calendario!$D$2:$H$2,0)),""),IF($K110=3,IF(AND((AL110=""),(AM110="")),INDEX(Calendario!$D$3:$H$55,MATCH(AN$4,Calendario!$A$3:$A$55,0),MATCH($I110,Calendario!$D$2:$H$2,0)),""),IF($K110=4,IF(AND((AK110=""),(AL110=""),(AM110="")),INDEX(Calendario!$D$3:$H$55,MATCH(AN$4,Calendario!$A$3:$A$55,0),MATCH($I110,Calendario!$D$2:$H$2,0)),""),"")))))</f>
        <v/>
      </c>
      <c r="AO110" s="107" t="str">
        <f>IF(EXACT(($I110),(PROPER(TEXT(AO$3,"dddd")))),"",IF($K110=1,INDEX(Calendario!$D$3:$H$55,MATCH(AO$4,Calendario!$A$3:$A$55,0),MATCH($I110,Calendario!$D$2:$H$2,0)),IF($K110=2,IF(AN110="",INDEX(Calendario!$D$3:$H$55,MATCH(AO$4,Calendario!$A$3:$A$55,0),MATCH($I110,Calendario!$D$2:$H$2,0)),""),IF($K110=3,IF(AND((AM110=""),(AN110="")),INDEX(Calendario!$D$3:$H$55,MATCH(AO$4,Calendario!$A$3:$A$55,0),MATCH($I110,Calendario!$D$2:$H$2,0)),""),IF($K110=4,IF(AND((AL110=""),(AM110=""),(AN110="")),INDEX(Calendario!$D$3:$H$55,MATCH(AO$4,Calendario!$A$3:$A$55,0),MATCH($I110,Calendario!$D$2:$H$2,0)),""),"")))))</f>
        <v/>
      </c>
      <c r="AP110" s="107" t="str">
        <f>IF(EXACT(($I110),(PROPER(TEXT(AP$3,"dddd")))),"",IF($K110=1,INDEX(Calendario!$D$3:$H$55,MATCH(AP$4,Calendario!$A$3:$A$55,0),MATCH($I110,Calendario!$D$2:$H$2,0)),IF($K110=2,IF(AO110="",INDEX(Calendario!$D$3:$H$55,MATCH(AP$4,Calendario!$A$3:$A$55,0),MATCH($I110,Calendario!$D$2:$H$2,0)),""),IF($K110=3,IF(AND((AN110=""),(AO110="")),INDEX(Calendario!$D$3:$H$55,MATCH(AP$4,Calendario!$A$3:$A$55,0),MATCH($I110,Calendario!$D$2:$H$2,0)),""),IF($K110=4,IF(AND((AM110=""),(AN110=""),(AO110="")),INDEX(Calendario!$D$3:$H$55,MATCH(AP$4,Calendario!$A$3:$A$55,0),MATCH($I110,Calendario!$D$2:$H$2,0)),""),"")))))</f>
        <v/>
      </c>
      <c r="AQ110" s="107">
        <f>IF(EXACT(($I110),(PROPER(TEXT(AQ$3,"dddd")))),"",IF($K110=1,INDEX(Calendario!$D$3:$H$55,MATCH(AQ$4,Calendario!$A$3:$A$55,0),MATCH($I110,Calendario!$D$2:$H$2,0)),IF($K110=2,IF(AP110="",INDEX(Calendario!$D$3:$H$55,MATCH(AQ$4,Calendario!$A$3:$A$55,0),MATCH($I110,Calendario!$D$2:$H$2,0)),""),IF($K110=3,IF(AND((AO110=""),(AP110="")),INDEX(Calendario!$D$3:$H$55,MATCH(AQ$4,Calendario!$A$3:$A$55,0),MATCH($I110,Calendario!$D$2:$H$2,0)),""),IF($K110=4,IF(AND((AN110=""),(AO110=""),(AP110="")),INDEX(Calendario!$D$3:$H$55,MATCH(AQ$4,Calendario!$A$3:$A$55,0),MATCH($I110,Calendario!$D$2:$H$2,0)),""),"")))))</f>
        <v>44769</v>
      </c>
      <c r="AR110" s="108" t="str">
        <f>IF(EXACT(($I110),(PROPER(TEXT(AR$3,"dddd")))),"",IF($K110=1,INDEX(Calendario!$D$3:$H$55,MATCH(AR$4,Calendario!$A$3:$A$55,0),MATCH($I110,Calendario!$D$2:$H$2,0)),IF($K110=2,IF(AQ110="",INDEX(Calendario!$D$3:$H$55,MATCH(AR$4,Calendario!$A$3:$A$55,0),MATCH($I110,Calendario!$D$2:$H$2,0)),""),IF($K110=3,IF(AND((AP110=""),(AQ110="")),INDEX(Calendario!$D$3:$H$55,MATCH(AR$4,Calendario!$A$3:$A$55,0),MATCH($I110,Calendario!$D$2:$H$2,0)),""),IF($K110=4,IF(AND((AO110=""),(AP110=""),(AQ110="")),INDEX(Calendario!$D$3:$H$55,MATCH(AR$4,Calendario!$A$3:$A$55,0),MATCH($I110,Calendario!$D$2:$H$2,0)),""),"")))))</f>
        <v/>
      </c>
      <c r="AS110" s="108" t="str">
        <f>IF(EXACT(($I110),(PROPER(TEXT(AS$3,"dddd")))),"",IF($K110=1,INDEX(Calendario!$D$3:$H$55,MATCH(AS$4,Calendario!$A$3:$A$55,0),MATCH($I110,Calendario!$D$2:$H$2,0)),IF($K110=2,IF(AR110="",INDEX(Calendario!$D$3:$H$55,MATCH(AS$4,Calendario!$A$3:$A$55,0),MATCH($I110,Calendario!$D$2:$H$2,0)),""),IF($K110=3,IF(AND((AQ110=""),(AR110="")),INDEX(Calendario!$D$3:$H$55,MATCH(AS$4,Calendario!$A$3:$A$55,0),MATCH($I110,Calendario!$D$2:$H$2,0)),""),IF($K110=4,IF(AND((AP110=""),(AQ110=""),(AR110="")),INDEX(Calendario!$D$3:$H$55,MATCH(AS$4,Calendario!$A$3:$A$55,0),MATCH($I110,Calendario!$D$2:$H$2,0)),""),"")))))</f>
        <v/>
      </c>
      <c r="AT110" s="108" t="str">
        <f>IF(EXACT(($I110),(PROPER(TEXT(AT$3,"dddd")))),"",IF($K110=1,INDEX(Calendario!$D$3:$H$55,MATCH(AT$4,Calendario!$A$3:$A$55,0),MATCH($I110,Calendario!$D$2:$H$2,0)),IF($K110=2,IF(AS110="",INDEX(Calendario!$D$3:$H$55,MATCH(AT$4,Calendario!$A$3:$A$55,0),MATCH($I110,Calendario!$D$2:$H$2,0)),""),IF($K110=3,IF(AND((AR110=""),(AS110="")),INDEX(Calendario!$D$3:$H$55,MATCH(AT$4,Calendario!$A$3:$A$55,0),MATCH($I110,Calendario!$D$2:$H$2,0)),""),IF($K110=4,IF(AND((AQ110=""),(AR110=""),(AS110="")),INDEX(Calendario!$D$3:$H$55,MATCH(AT$4,Calendario!$A$3:$A$55,0),MATCH($I110,Calendario!$D$2:$H$2,0)),""),"")))))</f>
        <v/>
      </c>
      <c r="AU110" s="108">
        <f>IF(EXACT(($I110),(PROPER(TEXT(AU$3,"dddd")))),"",IF($K110=1,INDEX(Calendario!$D$3:$H$55,MATCH(AU$4,Calendario!$A$3:$A$55,0),MATCH($I110,Calendario!$D$2:$H$2,0)),IF($K110=2,IF(AT110="",INDEX(Calendario!$D$3:$H$55,MATCH(AU$4,Calendario!$A$3:$A$55,0),MATCH($I110,Calendario!$D$2:$H$2,0)),""),IF($K110=3,IF(AND((AS110=""),(AT110="")),INDEX(Calendario!$D$3:$H$55,MATCH(AU$4,Calendario!$A$3:$A$55,0),MATCH($I110,Calendario!$D$2:$H$2,0)),""),IF($K110=4,IF(AND((AR110=""),(AS110=""),(AT110="")),INDEX(Calendario!$D$3:$H$55,MATCH(AU$4,Calendario!$A$3:$A$55,0),MATCH($I110,Calendario!$D$2:$H$2,0)),""),"")))))</f>
        <v>44797</v>
      </c>
      <c r="AV110" s="107" t="str">
        <f>IF(EXACT(($I110),(PROPER(TEXT(AV$3,"dddd")))),"",IF($K110=1,INDEX(Calendario!$D$3:$H$55,MATCH(AV$4,Calendario!$A$3:$A$55,0),MATCH($I110,Calendario!$D$2:$H$2,0)),IF($K110=2,IF(AU110="",INDEX(Calendario!$D$3:$H$55,MATCH(AV$4,Calendario!$A$3:$A$55,0),MATCH($I110,Calendario!$D$2:$H$2,0)),""),IF($K110=3,IF(AND((AT110=""),(AU110="")),INDEX(Calendario!$D$3:$H$55,MATCH(AV$4,Calendario!$A$3:$A$55,0),MATCH($I110,Calendario!$D$2:$H$2,0)),""),IF($K110=4,IF(AND((AS110=""),(AT110=""),(AU110="")),INDEX(Calendario!$D$3:$H$55,MATCH(AV$4,Calendario!$A$3:$A$55,0),MATCH($I110,Calendario!$D$2:$H$2,0)),""),"")))))</f>
        <v/>
      </c>
      <c r="AW110" s="107" t="str">
        <f>IF(EXACT(($I110),(PROPER(TEXT(AW$3,"dddd")))),"",IF($K110=1,INDEX(Calendario!$D$3:$H$55,MATCH(AW$4,Calendario!$A$3:$A$55,0),MATCH($I110,Calendario!$D$2:$H$2,0)),IF($K110=2,IF(AV110="",INDEX(Calendario!$D$3:$H$55,MATCH(AW$4,Calendario!$A$3:$A$55,0),MATCH($I110,Calendario!$D$2:$H$2,0)),""),IF($K110=3,IF(AND((AU110=""),(AV110="")),INDEX(Calendario!$D$3:$H$55,MATCH(AW$4,Calendario!$A$3:$A$55,0),MATCH($I110,Calendario!$D$2:$H$2,0)),""),IF($K110=4,IF(AND((AT110=""),(AU110=""),(AV110="")),INDEX(Calendario!$D$3:$H$55,MATCH(AW$4,Calendario!$A$3:$A$55,0),MATCH($I110,Calendario!$D$2:$H$2,0)),""),"")))))</f>
        <v/>
      </c>
      <c r="AX110" s="107" t="str">
        <f>IF(EXACT(($I110),(PROPER(TEXT(AX$3,"dddd")))),"",IF($K110=1,INDEX(Calendario!$D$3:$H$55,MATCH(AX$4,Calendario!$A$3:$A$55,0),MATCH($I110,Calendario!$D$2:$H$2,0)),IF($K110=2,IF(AW110="",INDEX(Calendario!$D$3:$H$55,MATCH(AX$4,Calendario!$A$3:$A$55,0),MATCH($I110,Calendario!$D$2:$H$2,0)),""),IF($K110=3,IF(AND((AV110=""),(AW110="")),INDEX(Calendario!$D$3:$H$55,MATCH(AX$4,Calendario!$A$3:$A$55,0),MATCH($I110,Calendario!$D$2:$H$2,0)),""),IF($K110=4,IF(AND((AU110=""),(AV110=""),(AW110="")),INDEX(Calendario!$D$3:$H$55,MATCH(AX$4,Calendario!$A$3:$A$55,0),MATCH($I110,Calendario!$D$2:$H$2,0)),""),"")))))</f>
        <v/>
      </c>
      <c r="AY110" s="107">
        <f>IF(EXACT(($I110),(PROPER(TEXT(AY$3,"dddd")))),"",IF($K110=1,INDEX(Calendario!$D$3:$H$55,MATCH(AY$4,Calendario!$A$3:$A$55,0),MATCH($I110,Calendario!$D$2:$H$2,0)),IF($K110=2,IF(AX110="",INDEX(Calendario!$D$3:$H$55,MATCH(AY$4,Calendario!$A$3:$A$55,0),MATCH($I110,Calendario!$D$2:$H$2,0)),""),IF($K110=3,IF(AND((AW110=""),(AX110="")),INDEX(Calendario!$D$3:$H$55,MATCH(AY$4,Calendario!$A$3:$A$55,0),MATCH($I110,Calendario!$D$2:$H$2,0)),""),IF($K110=4,IF(AND((AV110=""),(AW110=""),(AX110="")),INDEX(Calendario!$D$3:$H$55,MATCH(AY$4,Calendario!$A$3:$A$55,0),MATCH($I110,Calendario!$D$2:$H$2,0)),""),"")))))</f>
        <v>44825</v>
      </c>
      <c r="AZ110" s="107" t="str">
        <f>IF(EXACT(($I110),(PROPER(TEXT(AZ$3,"dddd")))),"",IF($K110=1,INDEX(Calendario!$D$3:$H$55,MATCH(AZ$4,Calendario!$A$3:$A$55,0),MATCH($I110,Calendario!$D$2:$H$2,0)),IF($K110=2,IF(AY110="",INDEX(Calendario!$D$3:$H$55,MATCH(AZ$4,Calendario!$A$3:$A$55,0),MATCH($I110,Calendario!$D$2:$H$2,0)),""),IF($K110=3,IF(AND((AX110=""),(AY110="")),INDEX(Calendario!$D$3:$H$55,MATCH(AZ$4,Calendario!$A$3:$A$55,0),MATCH($I110,Calendario!$D$2:$H$2,0)),""),IF($K110=4,IF(AND((AW110=""),(AX110=""),(AY110="")),INDEX(Calendario!$D$3:$H$55,MATCH(AZ$4,Calendario!$A$3:$A$55,0),MATCH($I110,Calendario!$D$2:$H$2,0)),""),"")))))</f>
        <v/>
      </c>
      <c r="BA110" s="108" t="str">
        <f>IF(EXACT(($I110),(PROPER(TEXT(BA$3,"dddd")))),"",IF($K110=1,INDEX(Calendario!$D$3:$H$55,MATCH(BA$4,Calendario!$A$3:$A$55,0),MATCH($I110,Calendario!$D$2:$H$2,0)),IF($K110=2,IF(AZ110="",INDEX(Calendario!$D$3:$H$55,MATCH(BA$4,Calendario!$A$3:$A$55,0),MATCH($I110,Calendario!$D$2:$H$2,0)),""),IF($K110=3,IF(AND((AY110=""),(AZ110="")),INDEX(Calendario!$D$3:$H$55,MATCH(BA$4,Calendario!$A$3:$A$55,0),MATCH($I110,Calendario!$D$2:$H$2,0)),""),IF($K110=4,IF(AND((AX110=""),(AY110=""),(AZ110="")),INDEX(Calendario!$D$3:$H$55,MATCH(BA$4,Calendario!$A$3:$A$55,0),MATCH($I110,Calendario!$D$2:$H$2,0)),""),"")))))</f>
        <v/>
      </c>
      <c r="BB110" s="108" t="str">
        <f>IF(EXACT(($I110),(PROPER(TEXT(BB$3,"dddd")))),"",IF($K110=1,INDEX(Calendario!$D$3:$H$55,MATCH(BB$4,Calendario!$A$3:$A$55,0),MATCH($I110,Calendario!$D$2:$H$2,0)),IF($K110=2,IF(BA110="",INDEX(Calendario!$D$3:$H$55,MATCH(BB$4,Calendario!$A$3:$A$55,0),MATCH($I110,Calendario!$D$2:$H$2,0)),""),IF($K110=3,IF(AND((AZ110=""),(BA110="")),INDEX(Calendario!$D$3:$H$55,MATCH(BB$4,Calendario!$A$3:$A$55,0),MATCH($I110,Calendario!$D$2:$H$2,0)),""),IF($K110=4,IF(AND((AY110=""),(AZ110=""),(BA110="")),INDEX(Calendario!$D$3:$H$55,MATCH(BB$4,Calendario!$A$3:$A$55,0),MATCH($I110,Calendario!$D$2:$H$2,0)),""),"")))))</f>
        <v/>
      </c>
      <c r="BC110" s="108">
        <f>IF(EXACT(($I110),(PROPER(TEXT(BC$3,"dddd")))),"",IF($K110=1,INDEX(Calendario!$D$3:$H$55,MATCH(BC$4,Calendario!$A$3:$A$55,0),MATCH($I110,Calendario!$D$2:$H$2,0)),IF($K110=2,IF(BB110="",INDEX(Calendario!$D$3:$H$55,MATCH(BC$4,Calendario!$A$3:$A$55,0),MATCH($I110,Calendario!$D$2:$H$2,0)),""),IF($K110=3,IF(AND((BA110=""),(BB110="")),INDEX(Calendario!$D$3:$H$55,MATCH(BC$4,Calendario!$A$3:$A$55,0),MATCH($I110,Calendario!$D$2:$H$2,0)),""),IF($K110=4,IF(AND((AZ110=""),(BA110=""),(BB110="")),INDEX(Calendario!$D$3:$H$55,MATCH(BC$4,Calendario!$A$3:$A$55,0),MATCH($I110,Calendario!$D$2:$H$2,0)),""),"")))))</f>
        <v>44853</v>
      </c>
      <c r="BD110" s="108" t="str">
        <f>IF(EXACT(($I110),(PROPER(TEXT(BD$3,"dddd")))),"",IF($K110=1,INDEX(Calendario!$D$3:$H$55,MATCH(BD$4,Calendario!$A$3:$A$55,0),MATCH($I110,Calendario!$D$2:$H$2,0)),IF($K110=2,IF(BC110="",INDEX(Calendario!$D$3:$H$55,MATCH(BD$4,Calendario!$A$3:$A$55,0),MATCH($I110,Calendario!$D$2:$H$2,0)),""),IF($K110=3,IF(AND((BB110=""),(BC110="")),INDEX(Calendario!$D$3:$H$55,MATCH(BD$4,Calendario!$A$3:$A$55,0),MATCH($I110,Calendario!$D$2:$H$2,0)),""),IF($K110=4,IF(AND((BA110=""),(BB110=""),(BC110="")),INDEX(Calendario!$D$3:$H$55,MATCH(BD$4,Calendario!$A$3:$A$55,0),MATCH($I110,Calendario!$D$2:$H$2,0)),""),"")))))</f>
        <v/>
      </c>
      <c r="BE110" s="107" t="str">
        <f>IF(EXACT(($I110),(PROPER(TEXT(BE$3,"dddd")))),"",IF($K110=1,INDEX(Calendario!$D$3:$H$55,MATCH(BE$4,Calendario!$A$3:$A$55,0),MATCH($I110,Calendario!$D$2:$H$2,0)),IF($K110=2,IF(BD110="",INDEX(Calendario!$D$3:$H$55,MATCH(BE$4,Calendario!$A$3:$A$55,0),MATCH($I110,Calendario!$D$2:$H$2,0)),""),IF($K110=3,IF(AND((BC110=""),(BD110="")),INDEX(Calendario!$D$3:$H$55,MATCH(BE$4,Calendario!$A$3:$A$55,0),MATCH($I110,Calendario!$D$2:$H$2,0)),""),IF($K110=4,IF(AND((BB110=""),(BC110=""),(BD110="")),INDEX(Calendario!$D$3:$H$55,MATCH(BE$4,Calendario!$A$3:$A$55,0),MATCH($I110,Calendario!$D$2:$H$2,0)),""),"")))))</f>
        <v/>
      </c>
      <c r="BF110" s="107" t="str">
        <f>IF(EXACT(($I110),(PROPER(TEXT(BF$3,"dddd")))),"",IF($K110=1,INDEX(Calendario!$D$3:$H$55,MATCH(BF$4,Calendario!$A$3:$A$55,0),MATCH($I110,Calendario!$D$2:$H$2,0)),IF($K110=2,IF(BE110="",INDEX(Calendario!$D$3:$H$55,MATCH(BF$4,Calendario!$A$3:$A$55,0),MATCH($I110,Calendario!$D$2:$H$2,0)),""),IF($K110=3,IF(AND((BD110=""),(BE110="")),INDEX(Calendario!$D$3:$H$55,MATCH(BF$4,Calendario!$A$3:$A$55,0),MATCH($I110,Calendario!$D$2:$H$2,0)),""),IF($K110=4,IF(AND((BC110=""),(BD110=""),(BE110="")),INDEX(Calendario!$D$3:$H$55,MATCH(BF$4,Calendario!$A$3:$A$55,0),MATCH($I110,Calendario!$D$2:$H$2,0)),""),"")))))</f>
        <v/>
      </c>
      <c r="BG110" s="107">
        <f>IF(EXACT(($I110),(PROPER(TEXT(BG$3,"dddd")))),"",IF($K110=1,INDEX(Calendario!$D$3:$H$55,MATCH(BG$4,Calendario!$A$3:$A$55,0),MATCH($I110,Calendario!$D$2:$H$2,0)),IF($K110=2,IF(BF110="",INDEX(Calendario!$D$3:$H$55,MATCH(BG$4,Calendario!$A$3:$A$55,0),MATCH($I110,Calendario!$D$2:$H$2,0)),""),IF($K110=3,IF(AND((BE110=""),(BF110="")),INDEX(Calendario!$D$3:$H$55,MATCH(BG$4,Calendario!$A$3:$A$55,0),MATCH($I110,Calendario!$D$2:$H$2,0)),""),IF($K110=4,IF(AND((BD110=""),(BE110=""),(BF110="")),INDEX(Calendario!$D$3:$H$55,MATCH(BG$4,Calendario!$A$3:$A$55,0),MATCH($I110,Calendario!$D$2:$H$2,0)),""),"")))))</f>
        <v>44881</v>
      </c>
      <c r="BH110" s="107" t="str">
        <f>IF(EXACT(($I110),(PROPER(TEXT(BH$3,"dddd")))),"",IF($K110=1,INDEX(Calendario!$D$3:$H$55,MATCH(BH$4,Calendario!$A$3:$A$55,0),MATCH($I110,Calendario!$D$2:$H$2,0)),IF($K110=2,IF(BG110="",INDEX(Calendario!$D$3:$H$55,MATCH(BH$4,Calendario!$A$3:$A$55,0),MATCH($I110,Calendario!$D$2:$H$2,0)),""),IF($K110=3,IF(AND((BF110=""),(BG110="")),INDEX(Calendario!$D$3:$H$55,MATCH(BH$4,Calendario!$A$3:$A$55,0),MATCH($I110,Calendario!$D$2:$H$2,0)),""),IF($K110=4,IF(AND((BE110=""),(BF110=""),(BG110="")),INDEX(Calendario!$D$3:$H$55,MATCH(BH$4,Calendario!$A$3:$A$55,0),MATCH($I110,Calendario!$D$2:$H$2,0)),""),"")))))</f>
        <v/>
      </c>
      <c r="BI110" s="108" t="str">
        <f>IF(EXACT(($I110),(PROPER(TEXT(BI$3,"dddd")))),"",IF($K110=1,INDEX(Calendario!$D$3:$H$55,MATCH(BI$4,Calendario!$A$3:$A$55,0),MATCH($I110,Calendario!$D$2:$H$2,0)),IF($K110=2,IF(BH110="",INDEX(Calendario!$D$3:$H$55,MATCH(BI$4,Calendario!$A$3:$A$55,0),MATCH($I110,Calendario!$D$2:$H$2,0)),""),IF($K110=3,IF(AND((BG110=""),(BH110="")),INDEX(Calendario!$D$3:$H$55,MATCH(BI$4,Calendario!$A$3:$A$55,0),MATCH($I110,Calendario!$D$2:$H$2,0)),""),IF($K110=4,IF(AND((BF110=""),(BG110=""),(BH110="")),INDEX(Calendario!$D$3:$H$55,MATCH(BI$4,Calendario!$A$3:$A$55,0),MATCH($I110,Calendario!$D$2:$H$2,0)),""),"")))))</f>
        <v/>
      </c>
      <c r="BJ110" s="108" t="str">
        <f>IF(EXACT(($I110),(PROPER(TEXT(BJ$3,"dddd")))),"",IF($K110=1,INDEX(Calendario!$D$3:$H$55,MATCH(BJ$4,Calendario!$A$3:$A$55,0),MATCH($I110,Calendario!$D$2:$H$2,0)),IF($K110=2,IF(BI110="",INDEX(Calendario!$D$3:$H$55,MATCH(BJ$4,Calendario!$A$3:$A$55,0),MATCH($I110,Calendario!$D$2:$H$2,0)),""),IF($K110=3,IF(AND((BH110=""),(BI110="")),INDEX(Calendario!$D$3:$H$55,MATCH(BJ$4,Calendario!$A$3:$A$55,0),MATCH($I110,Calendario!$D$2:$H$2,0)),""),IF($K110=4,IF(AND((BG110=""),(BH110=""),(BI110="")),INDEX(Calendario!$D$3:$H$55,MATCH(BJ$4,Calendario!$A$3:$A$55,0),MATCH($I110,Calendario!$D$2:$H$2,0)),""),"")))))</f>
        <v/>
      </c>
      <c r="BK110" s="108">
        <f>IF(EXACT(($I110),(PROPER(TEXT(BK$3,"dddd")))),"",IF($K110=1,INDEX(Calendario!$D$3:$H$55,MATCH(BK$4,Calendario!$A$3:$A$55,0),MATCH($I110,Calendario!$D$2:$H$2,0)),IF($K110=2,IF(BJ110="",INDEX(Calendario!$D$3:$H$55,MATCH(BK$4,Calendario!$A$3:$A$55,0),MATCH($I110,Calendario!$D$2:$H$2,0)),""),IF($K110=3,IF(AND((BI110=""),(BJ110="")),INDEX(Calendario!$D$3:$H$55,MATCH(BK$4,Calendario!$A$3:$A$55,0),MATCH($I110,Calendario!$D$2:$H$2,0)),""),IF($K110=4,IF(AND((BH110=""),(BI110=""),(BJ110="")),INDEX(Calendario!$D$3:$H$55,MATCH(BK$4,Calendario!$A$3:$A$55,0),MATCH($I110,Calendario!$D$2:$H$2,0)),""),"")))))</f>
        <v>44909</v>
      </c>
      <c r="BL110" s="108" t="str">
        <f>IF(EXACT(($I110),(PROPER(TEXT(BL$3,"dddd")))),"",IF($K110=1,INDEX(Calendario!$D$3:$H$55,MATCH(BL$4,Calendario!$A$3:$A$55,0),MATCH($I110,Calendario!$D$2:$H$2,0)),IF($K110=2,IF(BK110="",INDEX(Calendario!$D$3:$H$55,MATCH(BL$4,Calendario!$A$3:$A$55,0),MATCH($I110,Calendario!$D$2:$H$2,0)),""),IF($K110=3,IF(AND((BJ110=""),(BK110="")),INDEX(Calendario!$D$3:$H$55,MATCH(BL$4,Calendario!$A$3:$A$55,0),MATCH($I110,Calendario!$D$2:$H$2,0)),""),IF($K110=4,IF(AND((BI110=""),(BJ110=""),(BK110="")),INDEX(Calendario!$D$3:$H$55,MATCH(BL$4,Calendario!$A$3:$A$55,0),MATCH($I110,Calendario!$D$2:$H$2,0)),""),"")))))</f>
        <v/>
      </c>
      <c r="BM110" s="108" t="str">
        <f>IF(EXACT(($I110),(PROPER(TEXT(BM$3,"dddd")))),"",IF($K110=1,INDEX(Calendario!$D$3:$H$55,MATCH(BM$4,Calendario!$A$3:$A$55,0),MATCH($I110,Calendario!$D$2:$H$2,0)),IF($K110=2,IF(BL110="",INDEX(Calendario!$D$3:$H$55,MATCH(BM$4,Calendario!$A$3:$A$55,0),MATCH($I110,Calendario!$D$2:$H$2,0)),""),IF($K110=3,IF(AND((BK110=""),(BL110="")),INDEX(Calendario!$D$3:$H$55,MATCH(BM$4,Calendario!$A$3:$A$55,0),MATCH($I110,Calendario!$D$2:$H$2,0)),""),IF($K110=4,IF(AND((BJ110=""),(BK110=""),(BL110="")),INDEX(Calendario!$D$3:$H$55,MATCH(BM$4,Calendario!$A$3:$A$55,0),MATCH($I110,Calendario!$D$2:$H$2,0)),""),"")))))</f>
        <v/>
      </c>
      <c r="BO110" s="88" t="s">
        <v>793</v>
      </c>
    </row>
    <row r="111" spans="1:67" s="88" customFormat="1" ht="26.25" customHeight="1" x14ac:dyDescent="0.25">
      <c r="A111" s="178">
        <f t="shared" si="7"/>
        <v>81</v>
      </c>
      <c r="B111" s="176" t="s">
        <v>1279</v>
      </c>
      <c r="C111" s="176"/>
      <c r="D111" s="177" t="str">
        <f>IF(ISNA(VLOOKUP(C111,TSeccBS!$D:$H,5,FALSE)),"",VLOOKUP(C111,TSeccBS!$D:$H,5,FALSE))</f>
        <v/>
      </c>
      <c r="E111" s="176" t="s">
        <v>337</v>
      </c>
      <c r="F111" s="176" t="s">
        <v>1216</v>
      </c>
      <c r="G111" s="177" t="str">
        <f>IF(ISNA(VLOOKUP(F111,Tmunic!$C$2:$D$1160,2,FALSE)),"",VLOOKUP(F111,Tmunic!$C$2:$D$1160,2,FALSE))</f>
        <v>UB SAN ANDRES Y PROVIDENCIA</v>
      </c>
      <c r="H111" s="184" t="str">
        <f>IF(ISNA(VLOOKUP(G111,TDirReg!$F$1:$H$184,3,0)),"",VLOOKUP(G111,TDirReg!$F$1:$H$184,3,0))</f>
        <v>Manzana 5 Casa 10 Entrada 2 Via San Luis</v>
      </c>
      <c r="I111" s="196" t="s">
        <v>127</v>
      </c>
      <c r="J111" s="195" t="s">
        <v>135</v>
      </c>
      <c r="K111" s="197">
        <v>4</v>
      </c>
      <c r="L111" s="202">
        <f t="shared" si="8"/>
        <v>12</v>
      </c>
      <c r="M111" s="107" t="str">
        <f>IF(EXACT(($I111),(PROPER(TEXT(M$3,"dddd")))),"",IF(EXACT(M$4,$J111),IF($K111=1,INDEX(Calendario!$D$3:$H$55,MATCH(M$4,Calendario!$A$3:$A$55,0),MATCH($I111,Calendario!$D$2:$H$2,0)),INDEX(Calendario!$D$3:$H$55,MATCH($J111,Calendario!$A$3:$A$55,0),MATCH($I111,Calendario!$D$2:$H$2,0))),""))</f>
        <v/>
      </c>
      <c r="N111" s="107" t="str">
        <f>IF(EXACT(($I111),(PROPER(TEXT(N$3,"dddd")))),"",IF(EXACT(N$4,$J111),IF(M111="",IF(OR(($K111=4),($K111=3),($K111=2),($K111=1)),INDEX(Calendario!$D$3:$H$55,MATCH(N$4,Calendario!$A$3:$A$55,0),MATCH($I111,Calendario!$D$2:$H$2,0)),"")),IF($K111=1,IF(AND(M111="",EXACT((N$4),(CONCATENATE(Calendario!$A$1," ",(MID($J111,8,2))+1)))),INDEX(Calendario!$D$3:$H$55,MATCH(N$4,Calendario!$A$3:$A$55,0),MATCH($I111,Calendario!$D$2:$H$2,0)),IF(M111="","",INDEX(Calendario!$D$3:$H$55,MATCH(N$4,Calendario!$A$3:$A$55,0),MATCH($I111,Calendario!$D$2:$H$2,0)))),IF($K111=2,IF(M111="",IF(EXACT($K111,N$4),INDEX(Calendario!$D$3:$H$55,MATCH(N$4,Calendario!$A$3:$A$55,0),MATCH($I111,Calendario!$D$2:$H$2,0)),""),""),IF($K111=3,IF((M111=""),IF(EXACT($K111,N$4),INDEX(Calendario!$D$3:$H$55,MATCH(N$4,Calendario!$A$3:$A$55,0),MATCH($I111,Calendario!$D$2:$H$2,0)),""),""),IF($K111=4,IF((M111=""),IF(EXACT($K111,N$4),INDEX(Calendario!$D$3:$H$55,MATCH(N$4,Calendario!$A$3:$A$55,0),MATCH($I111,Calendario!$D$2:$H$2,0)),""),""),""))))))</f>
        <v/>
      </c>
      <c r="O111" s="107" t="str">
        <f>IF(EXACT(($I111),(PROPER(TEXT(O$3,"dddd")))),"",IF(EXACT(O$4,$J111),IF(N111="",IF(OR(($K111=4),($K111=3),($K111=2),($K111=1)),INDEX(Calendario!$D$3:$H$55,MATCH(O$4,Calendario!$A$3:$A$55,0),MATCH($I111,Calendario!$D$2:$H$2,0)),"")),IF($K111=1,IF(AND(N111="",EXACT((O$4),(CONCATENATE(Calendario!$A$1," ",(MID($J111,8,2))+1)))),INDEX(Calendario!$D$3:$H$55,MATCH(O$4,Calendario!$A$3:$A$55,0),MATCH($I111,Calendario!$D$2:$H$2,0)),IF(N111="",IF(EXACT(($I111),(PROPER(TEXT(N$3,"dddd")))),INDEX(Calendario!$D$3:$H$55,MATCH(O$4,Calendario!$A$3:$A$55,0),MATCH($I111,Calendario!$D$2:$H$2,0)),""),INDEX(Calendario!$D$3:$H$55,MATCH(O$4,Calendario!$A$3:$A$55,0),MATCH($I111,Calendario!$D$2:$H$2,0)))),IF(EXACT($O$4,"Semana 1"),IF($K111=2,IF(N111="",IF(OR(($J111="Semana 1"),($J111="Semana 2"),($J111="Semana 3")),INDEX(Calendario!$D$3:$H$55,MATCH(O$4,Calendario!$A$3:$A$55,0),MATCH($I111,Calendario!$D$2:$H$2,0)),""),""),IF($K111=3,IF(AND((M111=""),(N111="")),IF(OR(($J111="Semana 1"),($J111="Semana 2"),($J111="Semana 3")),INDEX(Calendario!$D$3:$H$55,MATCH(O$4,Calendario!$A$3:$A$55,0),MATCH($I111,Calendario!$D$2:$H$2,0)),""),""),IF($K111=4,IF(AND((M111=""),(N111="")),IF(OR(($J111="Semana 1"),($J111="Semana 2"),($J111="Semana 3")),INDEX(Calendario!$D$3:$H$55,MATCH(O$4,Calendario!$A$3:$A$55,0),MATCH($I111,Calendario!$D$2:$H$2,0)),""),"")))),IF($K111=2,IF(N111="",IF(OR(($J111="Semana 1"),($J111="Semana 2")),INDEX(Calendario!$D$3:$H$55,MATCH(O$4,Calendario!$A$3:$A$55,0),MATCH($I111,Calendario!$D$2:$H$2,0)),""),""),IF($K111=3,IF(AND((M111=""),(N111="")),IF(OR(($J111="Semana 1"),($J111="Semana 2")),INDEX(Calendario!$D$3:$H$55,MATCH(O$4,Calendario!$A$3:$A$55,0),MATCH($I111,Calendario!$D$2:$H$2,0)),""),""),IF($K111=4,IF(AND((M111=""),(N111="")),IF(OR(($J111="Semana 1"),($J111="Semana 2")),INDEX(Calendario!$D$3:$H$55,MATCH(O$4,Calendario!$A$3:$A$55,0),MATCH($I111,Calendario!$D$2:$H$2,0)),""),""),"")))))))</f>
        <v/>
      </c>
      <c r="P111" s="107" t="str">
        <f>IF(EXACT(($I111),(PROPER(TEXT(P$3,"dddd")))),"",IF(EXACT(P$4,$J111),IF(O111="",IF(OR(($K111=4),($K111=3),($K111=2),($K111=1)),INDEX(Calendario!$D$3:$H$55,MATCH(P$4,Calendario!$A$3:$A$55,0),MATCH($I111,Calendario!$D$2:$H$2,0)),"")),IF($K111=1,IF(AND(O111="",EXACT((P$4),(CONCATENATE(Calendario!$A$1," ",(MID($J111,8,2))+1)))),INDEX(Calendario!$D$3:$H$55,MATCH(P$4,Calendario!$A$3:$A$55,0),MATCH($I111,Calendario!$D$2:$H$2,0)),IF(O111="",IF(EXACT(($I111),(PROPER(TEXT(O$3,"dddd")))),INDEX(Calendario!$D$3:$H$55,MATCH(P$4,Calendario!$A$3:$A$55,0),MATCH($I111,Calendario!$D$2:$H$2,0)),""),INDEX(Calendario!$D$3:$H$55,MATCH(P$4,Calendario!$A$3:$A$55,0),MATCH($I111,Calendario!$D$2:$H$2,0)))),IF(EXACT($M$4,"Semana 1"),IF($K111=2,IF(O111="",IF(OR(($J111="Semana 1"),($J111="Semana 2"),($J111="Semana 3"),($J111="Semana 4")),INDEX(Calendario!$D$3:$H$55,MATCH(P$4,Calendario!$A$3:$A$55,0),MATCH($I111,Calendario!$D$2:$H$2,0)),""),""),IF($K111=3,IF(AND((N111=""),(O111="")),IF(OR(($J111="Semana 1"),($J111="Semana 2"),($J111="Semana 3"),($J111="Semana 4")),INDEX(Calendario!$D$3:$H$55,MATCH(P$4,Calendario!$A$3:$A$55,0),MATCH($I111,Calendario!$D$2:$H$2,0)),""),""),IF($K111=4,IF(AND((M111=""),(N111=""),(O111="")),IF(OR(($J111="Semana 1"),($J111="Semana 2"),($J111="Semana 3"),($J111="Semana 4")),INDEX(Calendario!$D$3:$H$55,MATCH(P$4,Calendario!$A$3:$A$55,0),MATCH($I111,Calendario!$D$2:$H$2,0)),""),"")))),IF($K111=2,IF(O111="",IF(OR(($J111="Semana 1"),($J111="Semana 2"),($J111="Semana 3")),INDEX(Calendario!$D$3:$H$55,MATCH(P$4,Calendario!$A$3:$A$55,0),MATCH($I111,Calendario!$D$2:$H$2,0)),""),""),IF($K111=3,IF(AND((N111=""),(O111="")),IF(OR(($J111="Semana 1"),($J111="Semana 2"),($J111="Semana 3")),INDEX(Calendario!$D$3:$H$55,MATCH(P$4,Calendario!$A$3:$A$55,0),MATCH($I111,Calendario!$D$2:$H$2,0)),""),""),IF($K111=4,IF(AND((M111=""),(N111=""),(O111="")),IF(OR(($J111="Semana 1"),($J111="Semana 2"),($J111="Semana 3")),INDEX(Calendario!$D$3:$H$55,MATCH(P$4,Calendario!$A$3:$A$55,0),MATCH($I111,Calendario!$D$2:$H$2,0)),""),""),"")))))))</f>
        <v/>
      </c>
      <c r="Q111" s="107" t="str">
        <f>IF(EXACT(($I111),(PROPER(TEXT(Q$3,"dddd")))),"",IF(EXACT(Q$4,$J111),IF(P111="",IF(OR(($K111=4),($K111=3),($K111=2),($K111=1)),INDEX(Calendario!$D$3:$H$55,MATCH(Q$4,Calendario!$A$3:$A$55,0),MATCH($I111,Calendario!$D$2:$H$2,0)),"")),IF($K111=1,IF(AND(P111="",EXACT((Q$4),(CONCATENATE(Calendario!$A$1," ",(MID($J111,8,2))+1)))),INDEX(Calendario!$D$3:$H$55,MATCH(Q$4,Calendario!$A$3:$A$55,0),MATCH($I111,Calendario!$D$2:$H$2,0)),IF(P111="",IF(EXACT(($I111),(PROPER(TEXT(P$3,"dddd")))),INDEX(Calendario!$D$3:$H$55,MATCH(Q$4,Calendario!$A$3:$A$55,0),MATCH($I111,Calendario!$D$2:$H$2,0)),""),INDEX(Calendario!$D$3:$H$55,MATCH(Q$4,Calendario!$A$3:$A$55,0),MATCH($I111,Calendario!$D$2:$H$2,0)))),IF(EXACT($M$4,"Semana 1"),IF($K111=2,IF(P111="",IF(OR(($J111="Semana 1"),($J111="Semana 2"),($J111="Semana 3"),($J111="Semana 4"),($J111="Semana 5")),INDEX(Calendario!$D$3:$H$55,MATCH(Q$4,Calendario!$A$3:$A$55,0),MATCH($I111,Calendario!$D$2:$H$2,0)),""),""),IF($K111=3,IF(AND((O111=""),(P111="")),IF(OR(($J111="Semana 1"),($J111="Semana 2"),($J111="Semana 3"),($J111="Semana 4"),($J111="Semana 5")),INDEX(Calendario!$D$3:$H$55,MATCH(Q$4,Calendario!$A$3:$A$55,0),MATCH($I111,Calendario!$D$2:$H$2,0)),""),""),IF($K111=4,IF(AND((N111=""),(O111=""),(P111="")),IF(OR(($J111="Semana 1"),($J111="Semana 2"),($J111="Semana 3"),($J111="Semana 4"),($J111="Semana 5")),INDEX(Calendario!$D$3:$H$55,MATCH(Q$4,Calendario!$A$3:$A$55,0),MATCH($I111,Calendario!$D$2:$H$2,0)),""),"")))),IF($K111=2,IF(P111="",IF(OR(($J111="Semana 1"),($J111="Semana 2"),($J111="Semana 3"),($J111="Semana 4")),INDEX(Calendario!$D$3:$H$55,MATCH(Q$4,Calendario!$A$3:$A$55,0),MATCH($I111,Calendario!$D$2:$H$2,0)),""),""),IF($K111=3,IF(AND((O111=""),(P111="")),IF(OR(($J111="Semana 1"),($J111="Semana 2"),($J111="Semana 3"),($J111="Semana 4")),INDEX(Calendario!$D$3:$H$55,MATCH(Q$4,Calendario!$A$3:$A$55,0),MATCH($I111,Calendario!$D$2:$H$2,0)),""),""),IF($K111=4,IF(AND((N111=""),(O111=""),(P111="")),IF(OR(($J111="Semana 1"),($J111="Semana 2"),($J111="Semana 3"),($J111="Semana 4")),INDEX(Calendario!$D$3:$H$55,MATCH(Q$4,Calendario!$A$3:$A$55,0),MATCH($I111,Calendario!$D$2:$H$2,0)),""),""),"")))))))</f>
        <v/>
      </c>
      <c r="R111" s="108">
        <f>IF(EXACT(($I111),(PROPER(TEXT(R$3,"dddd")))),"",IF(EXACT(R$4,$J111),IF(Q111="",IF(OR(($K111=4),($K111=3),($K111=2),($K111=1)),INDEX(Calendario!$D$3:$H$55,MATCH(R$4,Calendario!$A$3:$A$55,0),MATCH($I111,Calendario!$D$2:$H$2,0)),"")),IF($K111=1,IF(AND(Q111="",EXACT((R$4),(CONCATENATE(Calendario!$A$1," ",(MID($J111,8,2))+1)))),INDEX(Calendario!$D$3:$H$55,MATCH(R$4,Calendario!$A$3:$A$55,0),MATCH($I111,Calendario!$D$2:$H$2,0)),IF(Q111="",IF(EXACT(($I111),(PROPER(TEXT(Q$3,"dddd")))),INDEX(Calendario!$D$3:$H$55,MATCH(R$4,Calendario!$A$3:$A$55,0),MATCH($I111,Calendario!$D$2:$H$2,0)),""),INDEX(Calendario!$D$3:$H$55,MATCH(R$4,Calendario!$A$3:$A$55,0),MATCH($I111,Calendario!$D$2:$H$2,0)))),IF(EXACT($M$4,"Semana 1"),IF($K111=2,IF(Q111="",IF(OR(($J111="Semana 1"),($J111="Semana 2"),($J111="Semana 3"),($J111="Semana 4"),($J111="Semana 5"),($J111="Semana 6")),INDEX(Calendario!$D$3:$H$55,MATCH(R$4,Calendario!$A$3:$A$55,0),MATCH($I111,Calendario!$D$2:$H$2,0)),""),""),IF($K111=3,IF(AND((P111=""),(Q111="")),IF(OR(($J111="Semana 1"),($J111="Semana 2"),($J111="Semana 3"),($J111="Semana 4"),($J111="Semana 5"),($J111="Semana 6")),INDEX(Calendario!$D$3:$H$55,MATCH(R$4,Calendario!$A$3:$A$55,0),MATCH($I111,Calendario!$D$2:$H$2,0)),""),""),IF($K111=4,IF(AND((O111=""),(P111=""),(Q111="")),IF(OR(($J111="Semana 1"),($J111="Semana 2"),($J111="Semana 3"),($J111="Semana 4"),($J111="Semana 5"),($J111="Semana 6")),INDEX(Calendario!$D$3:$H$55,MATCH(R$4,Calendario!$A$3:$A$55,0),MATCH($I111,Calendario!$D$2:$H$2,0)),""),"")))),IF($K111=2,IF(Q111="",IF(OR(($J111="Semana 1"),($J111="Semana 2"),($J111="Semana 3"),($J111="Semana 4"),($J111="Semana 5")),INDEX(Calendario!$D$3:$H$55,MATCH(R$4,Calendario!$A$3:$A$55,0),MATCH($I111,Calendario!$D$2:$H$2,0)),""),""),IF($K111=3,IF(AND((P111=""),(Q111="")),IF(OR(($J111="Semana 1"),($J111="Semana 2"),($J111="Semana 3"),($J111="Semana 4"),($J111="Semana 5")),INDEX(Calendario!$D$3:$H$55,MATCH(R$4,Calendario!$A$3:$A$55,0),MATCH($I111,Calendario!$D$2:$H$2,0)),""),""),IF($K111=4,IF(AND((O111=""),(P111=""),(Q111="")),IF(OR(($J111="Semana 1"),($J111="Semana 2"),($J111="Semana 3"),($J111="Semana 4"),($J111="Semana 5")),INDEX(Calendario!$D$3:$H$55,MATCH(R$4,Calendario!$A$3:$A$55,0),MATCH($I111,Calendario!$D$2:$H$2,0)),""),""),"")))))))</f>
        <v>44594</v>
      </c>
      <c r="S111" s="108" t="str">
        <f>IF(EXACT(($I111),(PROPER(TEXT(S$3,"dddd")))),"",IF(EXACT(S$4,$J111),IF(R111="",IF(OR(($K111=4),($K111=3),($K111=2),($K111=1)),INDEX(Calendario!$D$3:$H$55,MATCH(S$4,Calendario!$A$3:$A$55,0),MATCH($I111,Calendario!$D$2:$H$2,0)),"")),IF($K111=1,IF(AND(R111="",EXACT((S$4),(CONCATENATE(Calendario!$A$1," ",(MID($J111,8,2))+1)))),INDEX(Calendario!$D$3:$H$55,MATCH(S$4,Calendario!$A$3:$A$55,0),MATCH($I111,Calendario!$D$2:$H$2,0)),IF(R111="",IF(EXACT(($I111),(PROPER(TEXT(R$3,"dddd")))),INDEX(Calendario!$D$3:$H$55,MATCH(S$4,Calendario!$A$3:$A$55,0),MATCH($I111,Calendario!$D$2:$H$2,0)),""),INDEX(Calendario!$D$3:$H$55,MATCH(S$4,Calendario!$A$3:$A$55,0),MATCH($I111,Calendario!$D$2:$H$2,0)))),IF(EXACT($M$4,"Semana 1"),IF($K111=2,IF(R111="",IF(OR(($J111="Semana 1"),($J111="Semana 2"),($J111="Semana 3"),($J111="Semana 4"),($J111="Semana 5"),($J111="Semana 6"),($J111="Semana 7")),INDEX(Calendario!$D$3:$H$55,MATCH(S$4,Calendario!$A$3:$A$55,0),MATCH($I111,Calendario!$D$2:$H$2,0)),""),""),IF($K111=3,IF(AND((Q111=""),(R111="")),IF(OR(($J111="Semana 1"),($J111="Semana 2"),($J111="Semana 3"),($J111="Semana 4"),($J111="Semana 5"),($J111="Semana 6"),($J111="Semana 7")),INDEX(Calendario!$D$3:$H$55,MATCH(S$4,Calendario!$A$3:$A$55,0),MATCH($I111,Calendario!$D$2:$H$2,0)),""),""),IF($K111=4,IF(AND((P111=""),(Q111=""),(R111="")),IF(OR(($J111="Semana 1"),($J111="Semana 2"),($J111="Semana 3"),($J111="Semana 4"),($J111="Semana 5"),($J111="Semana 6"),($J111="Semana 7")),INDEX(Calendario!$D$3:$H$55,MATCH(S$4,Calendario!$A$3:$A$55,0),MATCH($I111,Calendario!$D$2:$H$2,0)),""),"")))),IF($K111=2,IF(R111="",IF(OR(($J111="Semana 1"),($J111="Semana 2"),($J111="Semana 3"),($J111="Semana 4"),($J111="Semana 5"),($J111="Semana 6")),INDEX(Calendario!$D$3:$H$55,MATCH(S$4,Calendario!$A$3:$A$55,0),MATCH($I111,Calendario!$D$2:$H$2,0)),""),""),IF($K111=3,IF(AND((Q111=""),(R111="")),IF(OR(($J111="Semana 1"),($J111="Semana 2"),($J111="Semana 3"),($J111="Semana 4"),($J111="Semana 5"),($J111="Semana 6")),INDEX(Calendario!$D$3:$H$55,MATCH(S$4,Calendario!$A$3:$A$55,0),MATCH($I111,Calendario!$D$2:$H$2,0)),""),""),IF($K111=4,IF(AND((P111=""),(Q111=""),(R111="")),IF(OR(($J111="Semana 1"),($J111="Semana 2"),($J111="Semana 3"),($J111="Semana 4"),($J111="Semana 5"),($J111="Semana 6")),INDEX(Calendario!$D$3:$H$55,MATCH(S$4,Calendario!$A$3:$A$55,0),MATCH($I111,Calendario!$D$2:$H$2,0)),""),""),"")))))))</f>
        <v/>
      </c>
      <c r="T111" s="108" t="str">
        <f>IF(EXACT(($I111),(PROPER(TEXT(T$3,"dddd")))),"",IF(EXACT(T$4,$J111),IF(S111="",IF(OR(($K111=4),($K111=3),($K111=2),($K111=1)),INDEX(Calendario!$D$3:$H$55,MATCH(T$4,Calendario!$A$3:$A$55,0),MATCH($I111,Calendario!$D$2:$H$2,0)),"")),IF($K111=1,IF(AND(S111="",EXACT((T$4),(CONCATENATE(Calendario!$A$1," ",(MID($J111,8,2))+1)))),INDEX(Calendario!$D$3:$H$55,MATCH(T$4,Calendario!$A$3:$A$55,0),MATCH($I111,Calendario!$D$2:$H$2,0)),IF(S111="",IF(EXACT(($I111),(PROPER(TEXT(S$3,"dddd")))),INDEX(Calendario!$D$3:$H$55,MATCH(T$4,Calendario!$A$3:$A$55,0),MATCH($I111,Calendario!$D$2:$H$2,0)),""),INDEX(Calendario!$D$3:$H$55,MATCH(T$4,Calendario!$A$3:$A$55,0),MATCH($I111,Calendario!$D$2:$H$2,0)))),IF(EXACT($M$4,"Semana 1"),IF($K111=2,IF(S111="",IF(OR(($J111="Semana 1"),($J111="Semana 2"),($J111="Semana 3"),($J111="Semana 4"),($J111="Semana 5"),($J111="Semana 6"),($J111="Semana 7"),($J111="Semana 8")),INDEX(Calendario!$D$3:$H$55,MATCH(T$4,Calendario!$A$3:$A$55,0),MATCH($I111,Calendario!$D$2:$H$2,0)),""),""),IF($K111=3,IF(AND((R111=""),(S111="")),IF(OR(($J111="Semana 1"),($J111="Semana 2"),($J111="Semana 3"),($J111="Semana 4"),($J111="Semana 5"),($J111="Semana 6"),($J111="Semana 7"),($J111="Semana 8")),INDEX(Calendario!$D$3:$H$55,MATCH(T$4,Calendario!$A$3:$A$55,0),MATCH($I111,Calendario!$D$2:$H$2,0)),""),""),IF($K111=4,IF(AND((Q111=""),(R111=""),(S111="")),IF(OR(($J111="Semana 1"),($J111="Semana 2"),($J111="Semana 3"),($J111="Semana 4"),($J111="Semana 5"),($J111="Semana 6"),($J111="Semana 7"),($J111="Semana 8")),INDEX(Calendario!$D$3:$H$55,MATCH(T$4,Calendario!$A$3:$A$55,0),MATCH($I111,Calendario!$D$2:$H$2,0)),""),"")))),IF($K111=2,IF(S111="",IF(OR(($J111="Semana 1"),($J111="Semana 2"),($J111="Semana 3"),($J111="Semana 4"),($J111="Semana 5"),($J111="Semana 6"),($J111="Semana 7")),INDEX(Calendario!$D$3:$H$55,MATCH(T$4,Calendario!$A$3:$A$55,0),MATCH($I111,Calendario!$D$2:$H$2,0)),""),""),IF($K111=3,IF(AND((R111=""),(S111="")),IF(OR(($J111="Semana 1"),($J111="Semana 2"),($J111="Semana 3"),($J111="Semana 4"),($J111="Semana 5"),($J111="Semana 6"),($J111="Semana 7")),INDEX(Calendario!$D$3:$H$55,MATCH(T$4,Calendario!$A$3:$A$55,0),MATCH($I111,Calendario!$D$2:$H$2,0)),""),""),IF($K111=4,IF(AND((Q111=""),(R111=""),(S111="")),IF(OR(($J111="Semana 1"),($J111="Semana 2"),($J111="Semana 3"),($J111="Semana 4"),($J111="Semana 5"),($J111="Semana 6"),($J111="Semana 7")),INDEX(Calendario!$D$3:$H$55,MATCH(T$4,Calendario!$A$3:$A$55,0),MATCH($I111,Calendario!$D$2:$H$2,0)),""),""),"")))))))</f>
        <v/>
      </c>
      <c r="U111" s="108" t="str">
        <f>IF(EXACT(($I111),(PROPER(TEXT(U$3,"dddd")))),"",IF($K111=1,INDEX(Calendario!$D$3:$H$55,MATCH(U$4,Calendario!$A$3:$A$55,0),MATCH($I111,Calendario!$D$2:$H$2,0)),IF($K111=2,IF(T111="",INDEX(Calendario!$D$3:$H$55,MATCH(U$4,Calendario!$A$3:$A$55,0),MATCH($I111,Calendario!$D$2:$H$2,0)),""),IF($K111=3,IF(AND((S111=""),(T111="")),INDEX(Calendario!$D$3:$H$55,MATCH(U$4,Calendario!$A$3:$A$55,0),MATCH($I111,Calendario!$D$2:$H$2,0)),""),IF($K111=4,IF(AND((R111=""),(S111=""),(T111="")),INDEX(Calendario!$D$3:$H$55,MATCH(U$4,Calendario!$A$3:$A$55,0),MATCH($I111,Calendario!$D$2:$H$2,0)),""),"")))))</f>
        <v/>
      </c>
      <c r="V111" s="107">
        <f>IF(EXACT(($I111),(PROPER(TEXT(V$3,"dddd")))),"",IF($K111=1,INDEX(Calendario!$D$3:$H$55,MATCH(V$4,Calendario!$A$3:$A$55,0),MATCH($I111,Calendario!$D$2:$H$2,0)),IF($K111=2,IF(U111="",INDEX(Calendario!$D$3:$H$55,MATCH(V$4,Calendario!$A$3:$A$55,0),MATCH($I111,Calendario!$D$2:$H$2,0)),""),IF($K111=3,IF(AND((T111=""),(U111="")),INDEX(Calendario!$D$3:$H$55,MATCH(V$4,Calendario!$A$3:$A$55,0),MATCH($I111,Calendario!$D$2:$H$2,0)),""),IF($K111=4,IF(AND((S111=""),(T111=""),(U111="")),INDEX(Calendario!$D$3:$H$55,MATCH(V$4,Calendario!$A$3:$A$55,0),MATCH($I111,Calendario!$D$2:$H$2,0)),""),"")))))</f>
        <v>44622</v>
      </c>
      <c r="W111" s="107" t="str">
        <f>IF(EXACT(($I111),(PROPER(TEXT(W$3,"dddd")))),"",IF($K111=1,INDEX(Calendario!$D$3:$H$55,MATCH(W$4,Calendario!$A$3:$A$55,0),MATCH($I111,Calendario!$D$2:$H$2,0)),IF($K111=2,IF(V111="",INDEX(Calendario!$D$3:$H$55,MATCH(W$4,Calendario!$A$3:$A$55,0),MATCH($I111,Calendario!$D$2:$H$2,0)),""),IF($K111=3,IF(AND((U111=""),(V111="")),INDEX(Calendario!$D$3:$H$55,MATCH(W$4,Calendario!$A$3:$A$55,0),MATCH($I111,Calendario!$D$2:$H$2,0)),""),IF($K111=4,IF(AND((T111=""),(U111=""),(V111="")),INDEX(Calendario!$D$3:$H$55,MATCH(W$4,Calendario!$A$3:$A$55,0),MATCH($I111,Calendario!$D$2:$H$2,0)),""),"")))))</f>
        <v/>
      </c>
      <c r="X111" s="107" t="str">
        <f>IF(EXACT(($I111),(PROPER(TEXT(X$3,"dddd")))),"",IF($K111=1,INDEX(Calendario!$D$3:$H$55,MATCH(X$4,Calendario!$A$3:$A$55,0),MATCH($I111,Calendario!$D$2:$H$2,0)),IF($K111=2,IF(W111="",INDEX(Calendario!$D$3:$H$55,MATCH(X$4,Calendario!$A$3:$A$55,0),MATCH($I111,Calendario!$D$2:$H$2,0)),""),IF($K111=3,IF(AND((V111=""),(W111="")),INDEX(Calendario!$D$3:$H$55,MATCH(X$4,Calendario!$A$3:$A$55,0),MATCH($I111,Calendario!$D$2:$H$2,0)),""),IF($K111=4,IF(AND((U111=""),(V111=""),(W111="")),INDEX(Calendario!$D$3:$H$55,MATCH(X$4,Calendario!$A$3:$A$55,0),MATCH($I111,Calendario!$D$2:$H$2,0)),""),"")))))</f>
        <v/>
      </c>
      <c r="Y111" s="107" t="str">
        <f>IF(EXACT(($I111),(PROPER(TEXT(Y$3,"dddd")))),"",IF($K111=1,INDEX(Calendario!$D$3:$H$55,MATCH(Y$4,Calendario!$A$3:$A$55,0),MATCH($I111,Calendario!$D$2:$H$2,0)),IF($K111=2,IF(X111="",INDEX(Calendario!$D$3:$H$55,MATCH(Y$4,Calendario!$A$3:$A$55,0),MATCH($I111,Calendario!$D$2:$H$2,0)),""),IF($K111=3,IF(AND((W111=""),(X111="")),INDEX(Calendario!$D$3:$H$55,MATCH(Y$4,Calendario!$A$3:$A$55,0),MATCH($I111,Calendario!$D$2:$H$2,0)),""),IF($K111=4,IF(AND((V111=""),(W111=""),(X111="")),INDEX(Calendario!$D$3:$H$55,MATCH(Y$4,Calendario!$A$3:$A$55,0),MATCH($I111,Calendario!$D$2:$H$2,0)),""),"")))))</f>
        <v/>
      </c>
      <c r="Z111" s="108">
        <f>IF(EXACT(($I111),(PROPER(TEXT(Z$3,"dddd")))),"",IF($K111=1,INDEX(Calendario!$D$3:$H$55,MATCH(Z$4,Calendario!$A$3:$A$55,0),MATCH($I111,Calendario!$D$2:$H$2,0)),IF($K111=2,IF(Y111="",INDEX(Calendario!$D$3:$H$55,MATCH(Z$4,Calendario!$A$3:$A$55,0),MATCH($I111,Calendario!$D$2:$H$2,0)),""),IF($K111=3,IF(AND((X111=""),(Y111="")),INDEX(Calendario!$D$3:$H$55,MATCH(Z$4,Calendario!$A$3:$A$55,0),MATCH($I111,Calendario!$D$2:$H$2,0)),""),IF($K111=4,IF(AND((W111=""),(X111=""),(Y111="")),INDEX(Calendario!$D$3:$H$55,MATCH(Z$4,Calendario!$A$3:$A$55,0),MATCH($I111,Calendario!$D$2:$H$2,0)),""),"")))))</f>
        <v>44650</v>
      </c>
      <c r="AA111" s="108" t="str">
        <f>IF(EXACT(($I111),(PROPER(TEXT(AA$3,"dddd")))),"",IF($K111=1,INDEX(Calendario!$D$3:$H$55,MATCH(AA$4,Calendario!$A$3:$A$55,0),MATCH($I111,Calendario!$D$2:$H$2,0)),IF($K111=2,IF(Z111="",INDEX(Calendario!$D$3:$H$55,MATCH(AA$4,Calendario!$A$3:$A$55,0),MATCH($I111,Calendario!$D$2:$H$2,0)),""),IF($K111=3,IF(AND((Y111=""),(Z111="")),INDEX(Calendario!$D$3:$H$55,MATCH(AA$4,Calendario!$A$3:$A$55,0),MATCH($I111,Calendario!$D$2:$H$2,0)),""),IF($K111=4,IF(AND((X111=""),(Y111=""),(Z111="")),INDEX(Calendario!$D$3:$H$55,MATCH(AA$4,Calendario!$A$3:$A$55,0),MATCH($I111,Calendario!$D$2:$H$2,0)),""),"")))))</f>
        <v/>
      </c>
      <c r="AB111" s="108" t="str">
        <f>IF(EXACT(($I111),(PROPER(TEXT(AB$3,"dddd")))),"",IF($K111=1,INDEX(Calendario!$D$3:$H$55,MATCH(AB$4,Calendario!$A$3:$A$55,0),MATCH($I111,Calendario!$D$2:$H$2,0)),IF($K111=2,IF(AA111="",INDEX(Calendario!$D$3:$H$55,MATCH(AB$4,Calendario!$A$3:$A$55,0),MATCH($I111,Calendario!$D$2:$H$2,0)),""),IF($K111=3,IF(AND((Z111=""),(AA111="")),INDEX(Calendario!$D$3:$H$55,MATCH(AB$4,Calendario!$A$3:$A$55,0),MATCH($I111,Calendario!$D$2:$H$2,0)),""),IF($K111=4,IF(AND((Y111=""),(Z111=""),(AA111="")),INDEX(Calendario!$D$3:$H$55,MATCH(AB$4,Calendario!$A$3:$A$55,0),MATCH($I111,Calendario!$D$2:$H$2,0)),""),"")))))</f>
        <v/>
      </c>
      <c r="AC111" s="108" t="str">
        <f>IF(EXACT(($I111),(PROPER(TEXT(AC$3,"dddd")))),"",IF($K111=1,INDEX(Calendario!$D$3:$H$55,MATCH(AC$4,Calendario!$A$3:$A$55,0),MATCH($I111,Calendario!$D$2:$H$2,0)),IF($K111=2,IF(AB111="",INDEX(Calendario!$D$3:$H$55,MATCH(AC$4,Calendario!$A$3:$A$55,0),MATCH($I111,Calendario!$D$2:$H$2,0)),""),IF($K111=3,IF(AND((AA111=""),(AB111="")),INDEX(Calendario!$D$3:$H$55,MATCH(AC$4,Calendario!$A$3:$A$55,0),MATCH($I111,Calendario!$D$2:$H$2,0)),""),IF($K111=4,IF(AND((Z111=""),(AA111=""),(AB111="")),INDEX(Calendario!$D$3:$H$55,MATCH(AC$4,Calendario!$A$3:$A$55,0),MATCH($I111,Calendario!$D$2:$H$2,0)),""),"")))))</f>
        <v/>
      </c>
      <c r="AD111" s="107">
        <f>IF(EXACT(($I111),(PROPER(TEXT(AD$3,"dddd")))),"",IF($K111=1,INDEX(Calendario!$D$3:$H$55,MATCH(AD$4,Calendario!$A$3:$A$55,0),MATCH($I111,Calendario!$D$2:$H$2,0)),IF($K111=2,IF(AC111="",INDEX(Calendario!$D$3:$H$55,MATCH(AD$4,Calendario!$A$3:$A$55,0),MATCH($I111,Calendario!$D$2:$H$2,0)),""),IF($K111=3,IF(AND((AB111=""),(AC111="")),INDEX(Calendario!$D$3:$H$55,MATCH(AD$4,Calendario!$A$3:$A$55,0),MATCH($I111,Calendario!$D$2:$H$2,0)),""),IF($K111=4,IF(AND((AA111=""),(AB111=""),(AC111="")),INDEX(Calendario!$D$3:$H$55,MATCH(AD$4,Calendario!$A$3:$A$55,0),MATCH($I111,Calendario!$D$2:$H$2,0)),""),"")))))</f>
        <v>44678</v>
      </c>
      <c r="AE111" s="107" t="str">
        <f>IF(EXACT(($I111),(PROPER(TEXT(AE$3,"dddd")))),"",IF($K111=1,INDEX(Calendario!$D$3:$H$55,MATCH(AE$4,Calendario!$A$3:$A$55,0),MATCH($I111,Calendario!$D$2:$H$2,0)),IF($K111=2,IF(AD111="",INDEX(Calendario!$D$3:$H$55,MATCH(AE$4,Calendario!$A$3:$A$55,0),MATCH($I111,Calendario!$D$2:$H$2,0)),""),IF($K111=3,IF(AND((AC111=""),(AD111="")),INDEX(Calendario!$D$3:$H$55,MATCH(AE$4,Calendario!$A$3:$A$55,0),MATCH($I111,Calendario!$D$2:$H$2,0)),""),IF($K111=4,IF(AND((AB111=""),(AC111=""),(AD111="")),INDEX(Calendario!$D$3:$H$55,MATCH(AE$4,Calendario!$A$3:$A$55,0),MATCH($I111,Calendario!$D$2:$H$2,0)),""),"")))))</f>
        <v/>
      </c>
      <c r="AF111" s="107" t="str">
        <f>IF(EXACT(($I111),(PROPER(TEXT(AF$3,"dddd")))),"",IF($K111=1,INDEX(Calendario!$D$3:$H$55,MATCH(AF$4,Calendario!$A$3:$A$55,0),MATCH($I111,Calendario!$D$2:$H$2,0)),IF($K111=2,IF(AE111="",INDEX(Calendario!$D$3:$H$55,MATCH(AF$4,Calendario!$A$3:$A$55,0),MATCH($I111,Calendario!$D$2:$H$2,0)),""),IF($K111=3,IF(AND((AD111=""),(AE111="")),INDEX(Calendario!$D$3:$H$55,MATCH(AF$4,Calendario!$A$3:$A$55,0),MATCH($I111,Calendario!$D$2:$H$2,0)),""),IF($K111=4,IF(AND((AC111=""),(AD111=""),(AE111="")),INDEX(Calendario!$D$3:$H$55,MATCH(AF$4,Calendario!$A$3:$A$55,0),MATCH($I111,Calendario!$D$2:$H$2,0)),""),"")))))</f>
        <v/>
      </c>
      <c r="AG111" s="107" t="str">
        <f>IF(EXACT(($I111),(PROPER(TEXT(AG$3,"dddd")))),"",IF($K111=1,INDEX(Calendario!$D$3:$H$55,MATCH(AG$4,Calendario!$A$3:$A$55,0),MATCH($I111,Calendario!$D$2:$H$2,0)),IF($K111=2,IF(AF111="",INDEX(Calendario!$D$3:$H$55,MATCH(AG$4,Calendario!$A$3:$A$55,0),MATCH($I111,Calendario!$D$2:$H$2,0)),""),IF($K111=3,IF(AND((AE111=""),(AF111="")),INDEX(Calendario!$D$3:$H$55,MATCH(AG$4,Calendario!$A$3:$A$55,0),MATCH($I111,Calendario!$D$2:$H$2,0)),""),IF($K111=4,IF(AND((AD111=""),(AE111=""),(AF111="")),INDEX(Calendario!$D$3:$H$55,MATCH(AG$4,Calendario!$A$3:$A$55,0),MATCH($I111,Calendario!$D$2:$H$2,0)),""),"")))))</f>
        <v/>
      </c>
      <c r="AH111" s="107">
        <f>IF(EXACT(($I111),(PROPER(TEXT(AH$3,"dddd")))),"",IF($K111=1,INDEX(Calendario!$D$3:$H$55,MATCH(AH$4,Calendario!$A$3:$A$55,0),MATCH($I111,Calendario!$D$2:$H$2,0)),IF($K111=2,IF(AG111="",INDEX(Calendario!$D$3:$H$55,MATCH(AH$4,Calendario!$A$3:$A$55,0),MATCH($I111,Calendario!$D$2:$H$2,0)),""),IF($K111=3,IF(AND((AF111=""),(AG111="")),INDEX(Calendario!$D$3:$H$55,MATCH(AH$4,Calendario!$A$3:$A$55,0),MATCH($I111,Calendario!$D$2:$H$2,0)),""),IF($K111=4,IF(AND((AE111=""),(AF111=""),(AG111="")),INDEX(Calendario!$D$3:$H$55,MATCH(AH$4,Calendario!$A$3:$A$55,0),MATCH($I111,Calendario!$D$2:$H$2,0)),""),"")))))</f>
        <v>44706</v>
      </c>
      <c r="AI111" s="108" t="str">
        <f>IF(EXACT(($I111),(PROPER(TEXT(AI$3,"dddd")))),"",IF($K111=1,INDEX(Calendario!$D$3:$H$55,MATCH(AI$4,Calendario!$A$3:$A$55,0),MATCH($I111,Calendario!$D$2:$H$2,0)),IF($K111=2,IF(AH111="",INDEX(Calendario!$D$3:$H$55,MATCH(AI$4,Calendario!$A$3:$A$55,0),MATCH($I111,Calendario!$D$2:$H$2,0)),""),IF($K111=3,IF(AND((AG111=""),(AH111="")),INDEX(Calendario!$D$3:$H$55,MATCH(AI$4,Calendario!$A$3:$A$55,0),MATCH($I111,Calendario!$D$2:$H$2,0)),""),IF($K111=4,IF(AND((AF111=""),(AG111=""),(AH111="")),INDEX(Calendario!$D$3:$H$55,MATCH(AI$4,Calendario!$A$3:$A$55,0),MATCH($I111,Calendario!$D$2:$H$2,0)),""),"")))))</f>
        <v/>
      </c>
      <c r="AJ111" s="108" t="str">
        <f>IF(EXACT(($I111),(PROPER(TEXT(AJ$3,"dddd")))),"",IF($K111=1,INDEX(Calendario!$D$3:$H$55,MATCH(AJ$4,Calendario!$A$3:$A$55,0),MATCH($I111,Calendario!$D$2:$H$2,0)),IF($K111=2,IF(AI111="",INDEX(Calendario!$D$3:$H$55,MATCH(AJ$4,Calendario!$A$3:$A$55,0),MATCH($I111,Calendario!$D$2:$H$2,0)),""),IF($K111=3,IF(AND((AH111=""),(AI111="")),INDEX(Calendario!$D$3:$H$55,MATCH(AJ$4,Calendario!$A$3:$A$55,0),MATCH($I111,Calendario!$D$2:$H$2,0)),""),IF($K111=4,IF(AND((AG111=""),(AH111=""),(AI111="")),INDEX(Calendario!$D$3:$H$55,MATCH(AJ$4,Calendario!$A$3:$A$55,0),MATCH($I111,Calendario!$D$2:$H$2,0)),""),"")))))</f>
        <v/>
      </c>
      <c r="AK111" s="108" t="str">
        <f>IF(EXACT(($I111),(PROPER(TEXT(AK$3,"dddd")))),"",IF($K111=1,INDEX(Calendario!$D$3:$H$55,MATCH(AK$4,Calendario!$A$3:$A$55,0),MATCH($I111,Calendario!$D$2:$H$2,0)),IF($K111=2,IF(AJ111="",INDEX(Calendario!$D$3:$H$55,MATCH(AK$4,Calendario!$A$3:$A$55,0),MATCH($I111,Calendario!$D$2:$H$2,0)),""),IF($K111=3,IF(AND((AI111=""),(AJ111="")),INDEX(Calendario!$D$3:$H$55,MATCH(AK$4,Calendario!$A$3:$A$55,0),MATCH($I111,Calendario!$D$2:$H$2,0)),""),IF($K111=4,IF(AND((AH111=""),(AI111=""),(AJ111="")),INDEX(Calendario!$D$3:$H$55,MATCH(AK$4,Calendario!$A$3:$A$55,0),MATCH($I111,Calendario!$D$2:$H$2,0)),""),"")))))</f>
        <v/>
      </c>
      <c r="AL111" s="108">
        <f>IF(EXACT(($I111),(PROPER(TEXT(AL$3,"dddd")))),"",IF($K111=1,INDEX(Calendario!$D$3:$H$55,MATCH(AL$4,Calendario!$A$3:$A$55,0),MATCH($I111,Calendario!$D$2:$H$2,0)),IF($K111=2,IF(AK111="",INDEX(Calendario!$D$3:$H$55,MATCH(AL$4,Calendario!$A$3:$A$55,0),MATCH($I111,Calendario!$D$2:$H$2,0)),""),IF($K111=3,IF(AND((AJ111=""),(AK111="")),INDEX(Calendario!$D$3:$H$55,MATCH(AL$4,Calendario!$A$3:$A$55,0),MATCH($I111,Calendario!$D$2:$H$2,0)),""),IF($K111=4,IF(AND((AI111=""),(AJ111=""),(AK111="")),INDEX(Calendario!$D$3:$H$55,MATCH(AL$4,Calendario!$A$3:$A$55,0),MATCH($I111,Calendario!$D$2:$H$2,0)),""),"")))))</f>
        <v>44734</v>
      </c>
      <c r="AM111" s="107" t="str">
        <f>IF(EXACT(($I111),(PROPER(TEXT(AM$3,"dddd")))),"",IF($K111=1,INDEX(Calendario!$D$3:$H$55,MATCH(AM$4,Calendario!$A$3:$A$55,0),MATCH($I111,Calendario!$D$2:$H$2,0)),IF($K111=2,IF(AL111="",INDEX(Calendario!$D$3:$H$55,MATCH(AM$4,Calendario!$A$3:$A$55,0),MATCH($I111,Calendario!$D$2:$H$2,0)),""),IF($K111=3,IF(AND((AK111=""),(AL111="")),INDEX(Calendario!$D$3:$H$55,MATCH(AM$4,Calendario!$A$3:$A$55,0),MATCH($I111,Calendario!$D$2:$H$2,0)),""),IF($K111=4,IF(AND((AJ111=""),(AK111=""),(AL111="")),INDEX(Calendario!$D$3:$H$55,MATCH(AM$4,Calendario!$A$3:$A$55,0),MATCH($I111,Calendario!$D$2:$H$2,0)),""),"")))))</f>
        <v/>
      </c>
      <c r="AN111" s="107" t="str">
        <f>IF(EXACT(($I111),(PROPER(TEXT(AN$3,"dddd")))),"",IF($K111=1,INDEX(Calendario!$D$3:$H$55,MATCH(AN$4,Calendario!$A$3:$A$55,0),MATCH($I111,Calendario!$D$2:$H$2,0)),IF($K111=2,IF(AM111="",INDEX(Calendario!$D$3:$H$55,MATCH(AN$4,Calendario!$A$3:$A$55,0),MATCH($I111,Calendario!$D$2:$H$2,0)),""),IF($K111=3,IF(AND((AL111=""),(AM111="")),INDEX(Calendario!$D$3:$H$55,MATCH(AN$4,Calendario!$A$3:$A$55,0),MATCH($I111,Calendario!$D$2:$H$2,0)),""),IF($K111=4,IF(AND((AK111=""),(AL111=""),(AM111="")),INDEX(Calendario!$D$3:$H$55,MATCH(AN$4,Calendario!$A$3:$A$55,0),MATCH($I111,Calendario!$D$2:$H$2,0)),""),"")))))</f>
        <v/>
      </c>
      <c r="AO111" s="107" t="str">
        <f>IF(EXACT(($I111),(PROPER(TEXT(AO$3,"dddd")))),"",IF($K111=1,INDEX(Calendario!$D$3:$H$55,MATCH(AO$4,Calendario!$A$3:$A$55,0),MATCH($I111,Calendario!$D$2:$H$2,0)),IF($K111=2,IF(AN111="",INDEX(Calendario!$D$3:$H$55,MATCH(AO$4,Calendario!$A$3:$A$55,0),MATCH($I111,Calendario!$D$2:$H$2,0)),""),IF($K111=3,IF(AND((AM111=""),(AN111="")),INDEX(Calendario!$D$3:$H$55,MATCH(AO$4,Calendario!$A$3:$A$55,0),MATCH($I111,Calendario!$D$2:$H$2,0)),""),IF($K111=4,IF(AND((AL111=""),(AM111=""),(AN111="")),INDEX(Calendario!$D$3:$H$55,MATCH(AO$4,Calendario!$A$3:$A$55,0),MATCH($I111,Calendario!$D$2:$H$2,0)),""),"")))))</f>
        <v/>
      </c>
      <c r="AP111" s="107" t="str">
        <f>IF(EXACT(($I111),(PROPER(TEXT(AP$3,"dddd")))),"",IF($K111=1,INDEX(Calendario!$D$3:$H$55,MATCH(AP$4,Calendario!$A$3:$A$55,0),MATCH($I111,Calendario!$D$2:$H$2,0)),IF($K111=2,IF(AO111="",INDEX(Calendario!$D$3:$H$55,MATCH(AP$4,Calendario!$A$3:$A$55,0),MATCH($I111,Calendario!$D$2:$H$2,0)),""),IF($K111=3,IF(AND((AN111=""),(AO111="")),INDEX(Calendario!$D$3:$H$55,MATCH(AP$4,Calendario!$A$3:$A$55,0),MATCH($I111,Calendario!$D$2:$H$2,0)),""),IF($K111=4,IF(AND((AM111=""),(AN111=""),(AO111="")),INDEX(Calendario!$D$3:$H$55,MATCH(AP$4,Calendario!$A$3:$A$55,0),MATCH($I111,Calendario!$D$2:$H$2,0)),""),"")))))</f>
        <v/>
      </c>
      <c r="AQ111" s="107">
        <f>IF(EXACT(($I111),(PROPER(TEXT(AQ$3,"dddd")))),"",IF($K111=1,INDEX(Calendario!$D$3:$H$55,MATCH(AQ$4,Calendario!$A$3:$A$55,0),MATCH($I111,Calendario!$D$2:$H$2,0)),IF($K111=2,IF(AP111="",INDEX(Calendario!$D$3:$H$55,MATCH(AQ$4,Calendario!$A$3:$A$55,0),MATCH($I111,Calendario!$D$2:$H$2,0)),""),IF($K111=3,IF(AND((AO111=""),(AP111="")),INDEX(Calendario!$D$3:$H$55,MATCH(AQ$4,Calendario!$A$3:$A$55,0),MATCH($I111,Calendario!$D$2:$H$2,0)),""),IF($K111=4,IF(AND((AN111=""),(AO111=""),(AP111="")),INDEX(Calendario!$D$3:$H$55,MATCH(AQ$4,Calendario!$A$3:$A$55,0),MATCH($I111,Calendario!$D$2:$H$2,0)),""),"")))))</f>
        <v>44769</v>
      </c>
      <c r="AR111" s="108" t="str">
        <f>IF(EXACT(($I111),(PROPER(TEXT(AR$3,"dddd")))),"",IF($K111=1,INDEX(Calendario!$D$3:$H$55,MATCH(AR$4,Calendario!$A$3:$A$55,0),MATCH($I111,Calendario!$D$2:$H$2,0)),IF($K111=2,IF(AQ111="",INDEX(Calendario!$D$3:$H$55,MATCH(AR$4,Calendario!$A$3:$A$55,0),MATCH($I111,Calendario!$D$2:$H$2,0)),""),IF($K111=3,IF(AND((AP111=""),(AQ111="")),INDEX(Calendario!$D$3:$H$55,MATCH(AR$4,Calendario!$A$3:$A$55,0),MATCH($I111,Calendario!$D$2:$H$2,0)),""),IF($K111=4,IF(AND((AO111=""),(AP111=""),(AQ111="")),INDEX(Calendario!$D$3:$H$55,MATCH(AR$4,Calendario!$A$3:$A$55,0),MATCH($I111,Calendario!$D$2:$H$2,0)),""),"")))))</f>
        <v/>
      </c>
      <c r="AS111" s="108" t="str">
        <f>IF(EXACT(($I111),(PROPER(TEXT(AS$3,"dddd")))),"",IF($K111=1,INDEX(Calendario!$D$3:$H$55,MATCH(AS$4,Calendario!$A$3:$A$55,0),MATCH($I111,Calendario!$D$2:$H$2,0)),IF($K111=2,IF(AR111="",INDEX(Calendario!$D$3:$H$55,MATCH(AS$4,Calendario!$A$3:$A$55,0),MATCH($I111,Calendario!$D$2:$H$2,0)),""),IF($K111=3,IF(AND((AQ111=""),(AR111="")),INDEX(Calendario!$D$3:$H$55,MATCH(AS$4,Calendario!$A$3:$A$55,0),MATCH($I111,Calendario!$D$2:$H$2,0)),""),IF($K111=4,IF(AND((AP111=""),(AQ111=""),(AR111="")),INDEX(Calendario!$D$3:$H$55,MATCH(AS$4,Calendario!$A$3:$A$55,0),MATCH($I111,Calendario!$D$2:$H$2,0)),""),"")))))</f>
        <v/>
      </c>
      <c r="AT111" s="108" t="str">
        <f>IF(EXACT(($I111),(PROPER(TEXT(AT$3,"dddd")))),"",IF($K111=1,INDEX(Calendario!$D$3:$H$55,MATCH(AT$4,Calendario!$A$3:$A$55,0),MATCH($I111,Calendario!$D$2:$H$2,0)),IF($K111=2,IF(AS111="",INDEX(Calendario!$D$3:$H$55,MATCH(AT$4,Calendario!$A$3:$A$55,0),MATCH($I111,Calendario!$D$2:$H$2,0)),""),IF($K111=3,IF(AND((AR111=""),(AS111="")),INDEX(Calendario!$D$3:$H$55,MATCH(AT$4,Calendario!$A$3:$A$55,0),MATCH($I111,Calendario!$D$2:$H$2,0)),""),IF($K111=4,IF(AND((AQ111=""),(AR111=""),(AS111="")),INDEX(Calendario!$D$3:$H$55,MATCH(AT$4,Calendario!$A$3:$A$55,0),MATCH($I111,Calendario!$D$2:$H$2,0)),""),"")))))</f>
        <v/>
      </c>
      <c r="AU111" s="108">
        <f>IF(EXACT(($I111),(PROPER(TEXT(AU$3,"dddd")))),"",IF($K111=1,INDEX(Calendario!$D$3:$H$55,MATCH(AU$4,Calendario!$A$3:$A$55,0),MATCH($I111,Calendario!$D$2:$H$2,0)),IF($K111=2,IF(AT111="",INDEX(Calendario!$D$3:$H$55,MATCH(AU$4,Calendario!$A$3:$A$55,0),MATCH($I111,Calendario!$D$2:$H$2,0)),""),IF($K111=3,IF(AND((AS111=""),(AT111="")),INDEX(Calendario!$D$3:$H$55,MATCH(AU$4,Calendario!$A$3:$A$55,0),MATCH($I111,Calendario!$D$2:$H$2,0)),""),IF($K111=4,IF(AND((AR111=""),(AS111=""),(AT111="")),INDEX(Calendario!$D$3:$H$55,MATCH(AU$4,Calendario!$A$3:$A$55,0),MATCH($I111,Calendario!$D$2:$H$2,0)),""),"")))))</f>
        <v>44797</v>
      </c>
      <c r="AV111" s="107" t="str">
        <f>IF(EXACT(($I111),(PROPER(TEXT(AV$3,"dddd")))),"",IF($K111=1,INDEX(Calendario!$D$3:$H$55,MATCH(AV$4,Calendario!$A$3:$A$55,0),MATCH($I111,Calendario!$D$2:$H$2,0)),IF($K111=2,IF(AU111="",INDEX(Calendario!$D$3:$H$55,MATCH(AV$4,Calendario!$A$3:$A$55,0),MATCH($I111,Calendario!$D$2:$H$2,0)),""),IF($K111=3,IF(AND((AT111=""),(AU111="")),INDEX(Calendario!$D$3:$H$55,MATCH(AV$4,Calendario!$A$3:$A$55,0),MATCH($I111,Calendario!$D$2:$H$2,0)),""),IF($K111=4,IF(AND((AS111=""),(AT111=""),(AU111="")),INDEX(Calendario!$D$3:$H$55,MATCH(AV$4,Calendario!$A$3:$A$55,0),MATCH($I111,Calendario!$D$2:$H$2,0)),""),"")))))</f>
        <v/>
      </c>
      <c r="AW111" s="107" t="str">
        <f>IF(EXACT(($I111),(PROPER(TEXT(AW$3,"dddd")))),"",IF($K111=1,INDEX(Calendario!$D$3:$H$55,MATCH(AW$4,Calendario!$A$3:$A$55,0),MATCH($I111,Calendario!$D$2:$H$2,0)),IF($K111=2,IF(AV111="",INDEX(Calendario!$D$3:$H$55,MATCH(AW$4,Calendario!$A$3:$A$55,0),MATCH($I111,Calendario!$D$2:$H$2,0)),""),IF($K111=3,IF(AND((AU111=""),(AV111="")),INDEX(Calendario!$D$3:$H$55,MATCH(AW$4,Calendario!$A$3:$A$55,0),MATCH($I111,Calendario!$D$2:$H$2,0)),""),IF($K111=4,IF(AND((AT111=""),(AU111=""),(AV111="")),INDEX(Calendario!$D$3:$H$55,MATCH(AW$4,Calendario!$A$3:$A$55,0),MATCH($I111,Calendario!$D$2:$H$2,0)),""),"")))))</f>
        <v/>
      </c>
      <c r="AX111" s="107" t="str">
        <f>IF(EXACT(($I111),(PROPER(TEXT(AX$3,"dddd")))),"",IF($K111=1,INDEX(Calendario!$D$3:$H$55,MATCH(AX$4,Calendario!$A$3:$A$55,0),MATCH($I111,Calendario!$D$2:$H$2,0)),IF($K111=2,IF(AW111="",INDEX(Calendario!$D$3:$H$55,MATCH(AX$4,Calendario!$A$3:$A$55,0),MATCH($I111,Calendario!$D$2:$H$2,0)),""),IF($K111=3,IF(AND((AV111=""),(AW111="")),INDEX(Calendario!$D$3:$H$55,MATCH(AX$4,Calendario!$A$3:$A$55,0),MATCH($I111,Calendario!$D$2:$H$2,0)),""),IF($K111=4,IF(AND((AU111=""),(AV111=""),(AW111="")),INDEX(Calendario!$D$3:$H$55,MATCH(AX$4,Calendario!$A$3:$A$55,0),MATCH($I111,Calendario!$D$2:$H$2,0)),""),"")))))</f>
        <v/>
      </c>
      <c r="AY111" s="107">
        <f>IF(EXACT(($I111),(PROPER(TEXT(AY$3,"dddd")))),"",IF($K111=1,INDEX(Calendario!$D$3:$H$55,MATCH(AY$4,Calendario!$A$3:$A$55,0),MATCH($I111,Calendario!$D$2:$H$2,0)),IF($K111=2,IF(AX111="",INDEX(Calendario!$D$3:$H$55,MATCH(AY$4,Calendario!$A$3:$A$55,0),MATCH($I111,Calendario!$D$2:$H$2,0)),""),IF($K111=3,IF(AND((AW111=""),(AX111="")),INDEX(Calendario!$D$3:$H$55,MATCH(AY$4,Calendario!$A$3:$A$55,0),MATCH($I111,Calendario!$D$2:$H$2,0)),""),IF($K111=4,IF(AND((AV111=""),(AW111=""),(AX111="")),INDEX(Calendario!$D$3:$H$55,MATCH(AY$4,Calendario!$A$3:$A$55,0),MATCH($I111,Calendario!$D$2:$H$2,0)),""),"")))))</f>
        <v>44825</v>
      </c>
      <c r="AZ111" s="107" t="str">
        <f>IF(EXACT(($I111),(PROPER(TEXT(AZ$3,"dddd")))),"",IF($K111=1,INDEX(Calendario!$D$3:$H$55,MATCH(AZ$4,Calendario!$A$3:$A$55,0),MATCH($I111,Calendario!$D$2:$H$2,0)),IF($K111=2,IF(AY111="",INDEX(Calendario!$D$3:$H$55,MATCH(AZ$4,Calendario!$A$3:$A$55,0),MATCH($I111,Calendario!$D$2:$H$2,0)),""),IF($K111=3,IF(AND((AX111=""),(AY111="")),INDEX(Calendario!$D$3:$H$55,MATCH(AZ$4,Calendario!$A$3:$A$55,0),MATCH($I111,Calendario!$D$2:$H$2,0)),""),IF($K111=4,IF(AND((AW111=""),(AX111=""),(AY111="")),INDEX(Calendario!$D$3:$H$55,MATCH(AZ$4,Calendario!$A$3:$A$55,0),MATCH($I111,Calendario!$D$2:$H$2,0)),""),"")))))</f>
        <v/>
      </c>
      <c r="BA111" s="108" t="str">
        <f>IF(EXACT(($I111),(PROPER(TEXT(BA$3,"dddd")))),"",IF($K111=1,INDEX(Calendario!$D$3:$H$55,MATCH(BA$4,Calendario!$A$3:$A$55,0),MATCH($I111,Calendario!$D$2:$H$2,0)),IF($K111=2,IF(AZ111="",INDEX(Calendario!$D$3:$H$55,MATCH(BA$4,Calendario!$A$3:$A$55,0),MATCH($I111,Calendario!$D$2:$H$2,0)),""),IF($K111=3,IF(AND((AY111=""),(AZ111="")),INDEX(Calendario!$D$3:$H$55,MATCH(BA$4,Calendario!$A$3:$A$55,0),MATCH($I111,Calendario!$D$2:$H$2,0)),""),IF($K111=4,IF(AND((AX111=""),(AY111=""),(AZ111="")),INDEX(Calendario!$D$3:$H$55,MATCH(BA$4,Calendario!$A$3:$A$55,0),MATCH($I111,Calendario!$D$2:$H$2,0)),""),"")))))</f>
        <v/>
      </c>
      <c r="BB111" s="108" t="str">
        <f>IF(EXACT(($I111),(PROPER(TEXT(BB$3,"dddd")))),"",IF($K111=1,INDEX(Calendario!$D$3:$H$55,MATCH(BB$4,Calendario!$A$3:$A$55,0),MATCH($I111,Calendario!$D$2:$H$2,0)),IF($K111=2,IF(BA111="",INDEX(Calendario!$D$3:$H$55,MATCH(BB$4,Calendario!$A$3:$A$55,0),MATCH($I111,Calendario!$D$2:$H$2,0)),""),IF($K111=3,IF(AND((AZ111=""),(BA111="")),INDEX(Calendario!$D$3:$H$55,MATCH(BB$4,Calendario!$A$3:$A$55,0),MATCH($I111,Calendario!$D$2:$H$2,0)),""),IF($K111=4,IF(AND((AY111=""),(AZ111=""),(BA111="")),INDEX(Calendario!$D$3:$H$55,MATCH(BB$4,Calendario!$A$3:$A$55,0),MATCH($I111,Calendario!$D$2:$H$2,0)),""),"")))))</f>
        <v/>
      </c>
      <c r="BC111" s="108">
        <f>IF(EXACT(($I111),(PROPER(TEXT(BC$3,"dddd")))),"",IF($K111=1,INDEX(Calendario!$D$3:$H$55,MATCH(BC$4,Calendario!$A$3:$A$55,0),MATCH($I111,Calendario!$D$2:$H$2,0)),IF($K111=2,IF(BB111="",INDEX(Calendario!$D$3:$H$55,MATCH(BC$4,Calendario!$A$3:$A$55,0),MATCH($I111,Calendario!$D$2:$H$2,0)),""),IF($K111=3,IF(AND((BA111=""),(BB111="")),INDEX(Calendario!$D$3:$H$55,MATCH(BC$4,Calendario!$A$3:$A$55,0),MATCH($I111,Calendario!$D$2:$H$2,0)),""),IF($K111=4,IF(AND((AZ111=""),(BA111=""),(BB111="")),INDEX(Calendario!$D$3:$H$55,MATCH(BC$4,Calendario!$A$3:$A$55,0),MATCH($I111,Calendario!$D$2:$H$2,0)),""),"")))))</f>
        <v>44853</v>
      </c>
      <c r="BD111" s="108" t="str">
        <f>IF(EXACT(($I111),(PROPER(TEXT(BD$3,"dddd")))),"",IF($K111=1,INDEX(Calendario!$D$3:$H$55,MATCH(BD$4,Calendario!$A$3:$A$55,0),MATCH($I111,Calendario!$D$2:$H$2,0)),IF($K111=2,IF(BC111="",INDEX(Calendario!$D$3:$H$55,MATCH(BD$4,Calendario!$A$3:$A$55,0),MATCH($I111,Calendario!$D$2:$H$2,0)),""),IF($K111=3,IF(AND((BB111=""),(BC111="")),INDEX(Calendario!$D$3:$H$55,MATCH(BD$4,Calendario!$A$3:$A$55,0),MATCH($I111,Calendario!$D$2:$H$2,0)),""),IF($K111=4,IF(AND((BA111=""),(BB111=""),(BC111="")),INDEX(Calendario!$D$3:$H$55,MATCH(BD$4,Calendario!$A$3:$A$55,0),MATCH($I111,Calendario!$D$2:$H$2,0)),""),"")))))</f>
        <v/>
      </c>
      <c r="BE111" s="107" t="str">
        <f>IF(EXACT(($I111),(PROPER(TEXT(BE$3,"dddd")))),"",IF($K111=1,INDEX(Calendario!$D$3:$H$55,MATCH(BE$4,Calendario!$A$3:$A$55,0),MATCH($I111,Calendario!$D$2:$H$2,0)),IF($K111=2,IF(BD111="",INDEX(Calendario!$D$3:$H$55,MATCH(BE$4,Calendario!$A$3:$A$55,0),MATCH($I111,Calendario!$D$2:$H$2,0)),""),IF($K111=3,IF(AND((BC111=""),(BD111="")),INDEX(Calendario!$D$3:$H$55,MATCH(BE$4,Calendario!$A$3:$A$55,0),MATCH($I111,Calendario!$D$2:$H$2,0)),""),IF($K111=4,IF(AND((BB111=""),(BC111=""),(BD111="")),INDEX(Calendario!$D$3:$H$55,MATCH(BE$4,Calendario!$A$3:$A$55,0),MATCH($I111,Calendario!$D$2:$H$2,0)),""),"")))))</f>
        <v/>
      </c>
      <c r="BF111" s="107" t="str">
        <f>IF(EXACT(($I111),(PROPER(TEXT(BF$3,"dddd")))),"",IF($K111=1,INDEX(Calendario!$D$3:$H$55,MATCH(BF$4,Calendario!$A$3:$A$55,0),MATCH($I111,Calendario!$D$2:$H$2,0)),IF($K111=2,IF(BE111="",INDEX(Calendario!$D$3:$H$55,MATCH(BF$4,Calendario!$A$3:$A$55,0),MATCH($I111,Calendario!$D$2:$H$2,0)),""),IF($K111=3,IF(AND((BD111=""),(BE111="")),INDEX(Calendario!$D$3:$H$55,MATCH(BF$4,Calendario!$A$3:$A$55,0),MATCH($I111,Calendario!$D$2:$H$2,0)),""),IF($K111=4,IF(AND((BC111=""),(BD111=""),(BE111="")),INDEX(Calendario!$D$3:$H$55,MATCH(BF$4,Calendario!$A$3:$A$55,0),MATCH($I111,Calendario!$D$2:$H$2,0)),""),"")))))</f>
        <v/>
      </c>
      <c r="BG111" s="107">
        <f>IF(EXACT(($I111),(PROPER(TEXT(BG$3,"dddd")))),"",IF($K111=1,INDEX(Calendario!$D$3:$H$55,MATCH(BG$4,Calendario!$A$3:$A$55,0),MATCH($I111,Calendario!$D$2:$H$2,0)),IF($K111=2,IF(BF111="",INDEX(Calendario!$D$3:$H$55,MATCH(BG$4,Calendario!$A$3:$A$55,0),MATCH($I111,Calendario!$D$2:$H$2,0)),""),IF($K111=3,IF(AND((BE111=""),(BF111="")),INDEX(Calendario!$D$3:$H$55,MATCH(BG$4,Calendario!$A$3:$A$55,0),MATCH($I111,Calendario!$D$2:$H$2,0)),""),IF($K111=4,IF(AND((BD111=""),(BE111=""),(BF111="")),INDEX(Calendario!$D$3:$H$55,MATCH(BG$4,Calendario!$A$3:$A$55,0),MATCH($I111,Calendario!$D$2:$H$2,0)),""),"")))))</f>
        <v>44881</v>
      </c>
      <c r="BH111" s="107" t="str">
        <f>IF(EXACT(($I111),(PROPER(TEXT(BH$3,"dddd")))),"",IF($K111=1,INDEX(Calendario!$D$3:$H$55,MATCH(BH$4,Calendario!$A$3:$A$55,0),MATCH($I111,Calendario!$D$2:$H$2,0)),IF($K111=2,IF(BG111="",INDEX(Calendario!$D$3:$H$55,MATCH(BH$4,Calendario!$A$3:$A$55,0),MATCH($I111,Calendario!$D$2:$H$2,0)),""),IF($K111=3,IF(AND((BF111=""),(BG111="")),INDEX(Calendario!$D$3:$H$55,MATCH(BH$4,Calendario!$A$3:$A$55,0),MATCH($I111,Calendario!$D$2:$H$2,0)),""),IF($K111=4,IF(AND((BE111=""),(BF111=""),(BG111="")),INDEX(Calendario!$D$3:$H$55,MATCH(BH$4,Calendario!$A$3:$A$55,0),MATCH($I111,Calendario!$D$2:$H$2,0)),""),"")))))</f>
        <v/>
      </c>
      <c r="BI111" s="108" t="str">
        <f>IF(EXACT(($I111),(PROPER(TEXT(BI$3,"dddd")))),"",IF($K111=1,INDEX(Calendario!$D$3:$H$55,MATCH(BI$4,Calendario!$A$3:$A$55,0),MATCH($I111,Calendario!$D$2:$H$2,0)),IF($K111=2,IF(BH111="",INDEX(Calendario!$D$3:$H$55,MATCH(BI$4,Calendario!$A$3:$A$55,0),MATCH($I111,Calendario!$D$2:$H$2,0)),""),IF($K111=3,IF(AND((BG111=""),(BH111="")),INDEX(Calendario!$D$3:$H$55,MATCH(BI$4,Calendario!$A$3:$A$55,0),MATCH($I111,Calendario!$D$2:$H$2,0)),""),IF($K111=4,IF(AND((BF111=""),(BG111=""),(BH111="")),INDEX(Calendario!$D$3:$H$55,MATCH(BI$4,Calendario!$A$3:$A$55,0),MATCH($I111,Calendario!$D$2:$H$2,0)),""),"")))))</f>
        <v/>
      </c>
      <c r="BJ111" s="108" t="str">
        <f>IF(EXACT(($I111),(PROPER(TEXT(BJ$3,"dddd")))),"",IF($K111=1,INDEX(Calendario!$D$3:$H$55,MATCH(BJ$4,Calendario!$A$3:$A$55,0),MATCH($I111,Calendario!$D$2:$H$2,0)),IF($K111=2,IF(BI111="",INDEX(Calendario!$D$3:$H$55,MATCH(BJ$4,Calendario!$A$3:$A$55,0),MATCH($I111,Calendario!$D$2:$H$2,0)),""),IF($K111=3,IF(AND((BH111=""),(BI111="")),INDEX(Calendario!$D$3:$H$55,MATCH(BJ$4,Calendario!$A$3:$A$55,0),MATCH($I111,Calendario!$D$2:$H$2,0)),""),IF($K111=4,IF(AND((BG111=""),(BH111=""),(BI111="")),INDEX(Calendario!$D$3:$H$55,MATCH(BJ$4,Calendario!$A$3:$A$55,0),MATCH($I111,Calendario!$D$2:$H$2,0)),""),"")))))</f>
        <v/>
      </c>
      <c r="BK111" s="108">
        <f>IF(EXACT(($I111),(PROPER(TEXT(BK$3,"dddd")))),"",IF($K111=1,INDEX(Calendario!$D$3:$H$55,MATCH(BK$4,Calendario!$A$3:$A$55,0),MATCH($I111,Calendario!$D$2:$H$2,0)),IF($K111=2,IF(BJ111="",INDEX(Calendario!$D$3:$H$55,MATCH(BK$4,Calendario!$A$3:$A$55,0),MATCH($I111,Calendario!$D$2:$H$2,0)),""),IF($K111=3,IF(AND((BI111=""),(BJ111="")),INDEX(Calendario!$D$3:$H$55,MATCH(BK$4,Calendario!$A$3:$A$55,0),MATCH($I111,Calendario!$D$2:$H$2,0)),""),IF($K111=4,IF(AND((BH111=""),(BI111=""),(BJ111="")),INDEX(Calendario!$D$3:$H$55,MATCH(BK$4,Calendario!$A$3:$A$55,0),MATCH($I111,Calendario!$D$2:$H$2,0)),""),"")))))</f>
        <v>44909</v>
      </c>
      <c r="BL111" s="108" t="str">
        <f>IF(EXACT(($I111),(PROPER(TEXT(BL$3,"dddd")))),"",IF($K111=1,INDEX(Calendario!$D$3:$H$55,MATCH(BL$4,Calendario!$A$3:$A$55,0),MATCH($I111,Calendario!$D$2:$H$2,0)),IF($K111=2,IF(BK111="",INDEX(Calendario!$D$3:$H$55,MATCH(BL$4,Calendario!$A$3:$A$55,0),MATCH($I111,Calendario!$D$2:$H$2,0)),""),IF($K111=3,IF(AND((BJ111=""),(BK111="")),INDEX(Calendario!$D$3:$H$55,MATCH(BL$4,Calendario!$A$3:$A$55,0),MATCH($I111,Calendario!$D$2:$H$2,0)),""),IF($K111=4,IF(AND((BI111=""),(BJ111=""),(BK111="")),INDEX(Calendario!$D$3:$H$55,MATCH(BL$4,Calendario!$A$3:$A$55,0),MATCH($I111,Calendario!$D$2:$H$2,0)),""),"")))))</f>
        <v/>
      </c>
      <c r="BM111" s="108" t="str">
        <f>IF(EXACT(($I111),(PROPER(TEXT(BM$3,"dddd")))),"",IF($K111=1,INDEX(Calendario!$D$3:$H$55,MATCH(BM$4,Calendario!$A$3:$A$55,0),MATCH($I111,Calendario!$D$2:$H$2,0)),IF($K111=2,IF(BL111="",INDEX(Calendario!$D$3:$H$55,MATCH(BM$4,Calendario!$A$3:$A$55,0),MATCH($I111,Calendario!$D$2:$H$2,0)),""),IF($K111=3,IF(AND((BK111=""),(BL111="")),INDEX(Calendario!$D$3:$H$55,MATCH(BM$4,Calendario!$A$3:$A$55,0),MATCH($I111,Calendario!$D$2:$H$2,0)),""),IF($K111=4,IF(AND((BJ111=""),(BK111=""),(BL111="")),INDEX(Calendario!$D$3:$H$55,MATCH(BM$4,Calendario!$A$3:$A$55,0),MATCH($I111,Calendario!$D$2:$H$2,0)),""),"")))))</f>
        <v/>
      </c>
      <c r="BO111" s="88" t="s">
        <v>793</v>
      </c>
    </row>
    <row r="112" spans="1:67" s="88" customFormat="1" ht="26.25" customHeight="1" x14ac:dyDescent="0.25">
      <c r="A112" s="178">
        <f t="shared" si="7"/>
        <v>82</v>
      </c>
      <c r="B112" s="176" t="s">
        <v>1279</v>
      </c>
      <c r="C112" s="176"/>
      <c r="D112" s="177" t="s">
        <v>1787</v>
      </c>
      <c r="E112" s="176" t="s">
        <v>372</v>
      </c>
      <c r="F112" s="176" t="s">
        <v>373</v>
      </c>
      <c r="G112" s="177" t="str">
        <f>IF(ISNA(VLOOKUP(F112,Tmunic!$C$2:$D$1160,2,FALSE)),"",VLOOKUP(F112,Tmunic!$C$2:$D$1160,2,FALSE))</f>
        <v>UB ZONAL BARANOA</v>
      </c>
      <c r="H112" s="184" t="str">
        <f>IF(ISNA(VLOOKUP(G112,TDirReg!$F$1:$H$184,3,0)),"",VLOOKUP(G112,TDirReg!$F$1:$H$184,3,0))</f>
        <v>Carrera 19 N° 32B-250</v>
      </c>
      <c r="I112" s="196" t="s">
        <v>127</v>
      </c>
      <c r="J112" s="195" t="s">
        <v>135</v>
      </c>
      <c r="K112" s="197">
        <v>4</v>
      </c>
      <c r="L112" s="202">
        <f t="shared" si="8"/>
        <v>12</v>
      </c>
      <c r="M112" s="107" t="str">
        <f>IF(EXACT(($I112),(PROPER(TEXT(M$3,"dddd")))),"",IF(EXACT(M$4,$J112),IF($K112=1,INDEX(Calendario!$D$3:$H$55,MATCH(M$4,Calendario!$A$3:$A$55,0),MATCH($I112,Calendario!$D$2:$H$2,0)),INDEX(Calendario!$D$3:$H$55,MATCH($J112,Calendario!$A$3:$A$55,0),MATCH($I112,Calendario!$D$2:$H$2,0))),""))</f>
        <v/>
      </c>
      <c r="N112" s="107" t="str">
        <f>IF(EXACT(($I112),(PROPER(TEXT(N$3,"dddd")))),"",IF(EXACT(N$4,$J112),IF(M112="",IF(OR(($K112=4),($K112=3),($K112=2),($K112=1)),INDEX(Calendario!$D$3:$H$55,MATCH(N$4,Calendario!$A$3:$A$55,0),MATCH($I112,Calendario!$D$2:$H$2,0)),"")),IF($K112=1,IF(AND(M112="",EXACT((N$4),(CONCATENATE(Calendario!$A$1," ",(MID($J112,8,2))+1)))),INDEX(Calendario!$D$3:$H$55,MATCH(N$4,Calendario!$A$3:$A$55,0),MATCH($I112,Calendario!$D$2:$H$2,0)),IF(M112="","",INDEX(Calendario!$D$3:$H$55,MATCH(N$4,Calendario!$A$3:$A$55,0),MATCH($I112,Calendario!$D$2:$H$2,0)))),IF($K112=2,IF(M112="",IF(EXACT($K112,N$4),INDEX(Calendario!$D$3:$H$55,MATCH(N$4,Calendario!$A$3:$A$55,0),MATCH($I112,Calendario!$D$2:$H$2,0)),""),""),IF($K112=3,IF((M112=""),IF(EXACT($K112,N$4),INDEX(Calendario!$D$3:$H$55,MATCH(N$4,Calendario!$A$3:$A$55,0),MATCH($I112,Calendario!$D$2:$H$2,0)),""),""),IF($K112=4,IF((M112=""),IF(EXACT($K112,N$4),INDEX(Calendario!$D$3:$H$55,MATCH(N$4,Calendario!$A$3:$A$55,0),MATCH($I112,Calendario!$D$2:$H$2,0)),""),""),""))))))</f>
        <v/>
      </c>
      <c r="O112" s="107" t="str">
        <f>IF(EXACT(($I112),(PROPER(TEXT(O$3,"dddd")))),"",IF(EXACT(O$4,$J112),IF(N112="",IF(OR(($K112=4),($K112=3),($K112=2),($K112=1)),INDEX(Calendario!$D$3:$H$55,MATCH(O$4,Calendario!$A$3:$A$55,0),MATCH($I112,Calendario!$D$2:$H$2,0)),"")),IF($K112=1,IF(AND(N112="",EXACT((O$4),(CONCATENATE(Calendario!$A$1," ",(MID($J112,8,2))+1)))),INDEX(Calendario!$D$3:$H$55,MATCH(O$4,Calendario!$A$3:$A$55,0),MATCH($I112,Calendario!$D$2:$H$2,0)),IF(N112="",IF(EXACT(($I112),(PROPER(TEXT(N$3,"dddd")))),INDEX(Calendario!$D$3:$H$55,MATCH(O$4,Calendario!$A$3:$A$55,0),MATCH($I112,Calendario!$D$2:$H$2,0)),""),INDEX(Calendario!$D$3:$H$55,MATCH(O$4,Calendario!$A$3:$A$55,0),MATCH($I112,Calendario!$D$2:$H$2,0)))),IF(EXACT($O$4,"Semana 1"),IF($K112=2,IF(N112="",IF(OR(($J112="Semana 1"),($J112="Semana 2"),($J112="Semana 3")),INDEX(Calendario!$D$3:$H$55,MATCH(O$4,Calendario!$A$3:$A$55,0),MATCH($I112,Calendario!$D$2:$H$2,0)),""),""),IF($K112=3,IF(AND((M112=""),(N112="")),IF(OR(($J112="Semana 1"),($J112="Semana 2"),($J112="Semana 3")),INDEX(Calendario!$D$3:$H$55,MATCH(O$4,Calendario!$A$3:$A$55,0),MATCH($I112,Calendario!$D$2:$H$2,0)),""),""),IF($K112=4,IF(AND((M112=""),(N112="")),IF(OR(($J112="Semana 1"),($J112="Semana 2"),($J112="Semana 3")),INDEX(Calendario!$D$3:$H$55,MATCH(O$4,Calendario!$A$3:$A$55,0),MATCH($I112,Calendario!$D$2:$H$2,0)),""),"")))),IF($K112=2,IF(N112="",IF(OR(($J112="Semana 1"),($J112="Semana 2")),INDEX(Calendario!$D$3:$H$55,MATCH(O$4,Calendario!$A$3:$A$55,0),MATCH($I112,Calendario!$D$2:$H$2,0)),""),""),IF($K112=3,IF(AND((M112=""),(N112="")),IF(OR(($J112="Semana 1"),($J112="Semana 2")),INDEX(Calendario!$D$3:$H$55,MATCH(O$4,Calendario!$A$3:$A$55,0),MATCH($I112,Calendario!$D$2:$H$2,0)),""),""),IF($K112=4,IF(AND((M112=""),(N112="")),IF(OR(($J112="Semana 1"),($J112="Semana 2")),INDEX(Calendario!$D$3:$H$55,MATCH(O$4,Calendario!$A$3:$A$55,0),MATCH($I112,Calendario!$D$2:$H$2,0)),""),""),"")))))))</f>
        <v/>
      </c>
      <c r="P112" s="107" t="str">
        <f>IF(EXACT(($I112),(PROPER(TEXT(P$3,"dddd")))),"",IF(EXACT(P$4,$J112),IF(O112="",IF(OR(($K112=4),($K112=3),($K112=2),($K112=1)),INDEX(Calendario!$D$3:$H$55,MATCH(P$4,Calendario!$A$3:$A$55,0),MATCH($I112,Calendario!$D$2:$H$2,0)),"")),IF($K112=1,IF(AND(O112="",EXACT((P$4),(CONCATENATE(Calendario!$A$1," ",(MID($J112,8,2))+1)))),INDEX(Calendario!$D$3:$H$55,MATCH(P$4,Calendario!$A$3:$A$55,0),MATCH($I112,Calendario!$D$2:$H$2,0)),IF(O112="",IF(EXACT(($I112),(PROPER(TEXT(O$3,"dddd")))),INDEX(Calendario!$D$3:$H$55,MATCH(P$4,Calendario!$A$3:$A$55,0),MATCH($I112,Calendario!$D$2:$H$2,0)),""),INDEX(Calendario!$D$3:$H$55,MATCH(P$4,Calendario!$A$3:$A$55,0),MATCH($I112,Calendario!$D$2:$H$2,0)))),IF(EXACT($M$4,"Semana 1"),IF($K112=2,IF(O112="",IF(OR(($J112="Semana 1"),($J112="Semana 2"),($J112="Semana 3"),($J112="Semana 4")),INDEX(Calendario!$D$3:$H$55,MATCH(P$4,Calendario!$A$3:$A$55,0),MATCH($I112,Calendario!$D$2:$H$2,0)),""),""),IF($K112=3,IF(AND((N112=""),(O112="")),IF(OR(($J112="Semana 1"),($J112="Semana 2"),($J112="Semana 3"),($J112="Semana 4")),INDEX(Calendario!$D$3:$H$55,MATCH(P$4,Calendario!$A$3:$A$55,0),MATCH($I112,Calendario!$D$2:$H$2,0)),""),""),IF($K112=4,IF(AND((M112=""),(N112=""),(O112="")),IF(OR(($J112="Semana 1"),($J112="Semana 2"),($J112="Semana 3"),($J112="Semana 4")),INDEX(Calendario!$D$3:$H$55,MATCH(P$4,Calendario!$A$3:$A$55,0),MATCH($I112,Calendario!$D$2:$H$2,0)),""),"")))),IF($K112=2,IF(O112="",IF(OR(($J112="Semana 1"),($J112="Semana 2"),($J112="Semana 3")),INDEX(Calendario!$D$3:$H$55,MATCH(P$4,Calendario!$A$3:$A$55,0),MATCH($I112,Calendario!$D$2:$H$2,0)),""),""),IF($K112=3,IF(AND((N112=""),(O112="")),IF(OR(($J112="Semana 1"),($J112="Semana 2"),($J112="Semana 3")),INDEX(Calendario!$D$3:$H$55,MATCH(P$4,Calendario!$A$3:$A$55,0),MATCH($I112,Calendario!$D$2:$H$2,0)),""),""),IF($K112=4,IF(AND((M112=""),(N112=""),(O112="")),IF(OR(($J112="Semana 1"),($J112="Semana 2"),($J112="Semana 3")),INDEX(Calendario!$D$3:$H$55,MATCH(P$4,Calendario!$A$3:$A$55,0),MATCH($I112,Calendario!$D$2:$H$2,0)),""),""),"")))))))</f>
        <v/>
      </c>
      <c r="Q112" s="107" t="str">
        <f>IF(EXACT(($I112),(PROPER(TEXT(Q$3,"dddd")))),"",IF(EXACT(Q$4,$J112),IF(P112="",IF(OR(($K112=4),($K112=3),($K112=2),($K112=1)),INDEX(Calendario!$D$3:$H$55,MATCH(Q$4,Calendario!$A$3:$A$55,0),MATCH($I112,Calendario!$D$2:$H$2,0)),"")),IF($K112=1,IF(AND(P112="",EXACT((Q$4),(CONCATENATE(Calendario!$A$1," ",(MID($J112,8,2))+1)))),INDEX(Calendario!$D$3:$H$55,MATCH(Q$4,Calendario!$A$3:$A$55,0),MATCH($I112,Calendario!$D$2:$H$2,0)),IF(P112="",IF(EXACT(($I112),(PROPER(TEXT(P$3,"dddd")))),INDEX(Calendario!$D$3:$H$55,MATCH(Q$4,Calendario!$A$3:$A$55,0),MATCH($I112,Calendario!$D$2:$H$2,0)),""),INDEX(Calendario!$D$3:$H$55,MATCH(Q$4,Calendario!$A$3:$A$55,0),MATCH($I112,Calendario!$D$2:$H$2,0)))),IF(EXACT($M$4,"Semana 1"),IF($K112=2,IF(P112="",IF(OR(($J112="Semana 1"),($J112="Semana 2"),($J112="Semana 3"),($J112="Semana 4"),($J112="Semana 5")),INDEX(Calendario!$D$3:$H$55,MATCH(Q$4,Calendario!$A$3:$A$55,0),MATCH($I112,Calendario!$D$2:$H$2,0)),""),""),IF($K112=3,IF(AND((O112=""),(P112="")),IF(OR(($J112="Semana 1"),($J112="Semana 2"),($J112="Semana 3"),($J112="Semana 4"),($J112="Semana 5")),INDEX(Calendario!$D$3:$H$55,MATCH(Q$4,Calendario!$A$3:$A$55,0),MATCH($I112,Calendario!$D$2:$H$2,0)),""),""),IF($K112=4,IF(AND((N112=""),(O112=""),(P112="")),IF(OR(($J112="Semana 1"),($J112="Semana 2"),($J112="Semana 3"),($J112="Semana 4"),($J112="Semana 5")),INDEX(Calendario!$D$3:$H$55,MATCH(Q$4,Calendario!$A$3:$A$55,0),MATCH($I112,Calendario!$D$2:$H$2,0)),""),"")))),IF($K112=2,IF(P112="",IF(OR(($J112="Semana 1"),($J112="Semana 2"),($J112="Semana 3"),($J112="Semana 4")),INDEX(Calendario!$D$3:$H$55,MATCH(Q$4,Calendario!$A$3:$A$55,0),MATCH($I112,Calendario!$D$2:$H$2,0)),""),""),IF($K112=3,IF(AND((O112=""),(P112="")),IF(OR(($J112="Semana 1"),($J112="Semana 2"),($J112="Semana 3"),($J112="Semana 4")),INDEX(Calendario!$D$3:$H$55,MATCH(Q$4,Calendario!$A$3:$A$55,0),MATCH($I112,Calendario!$D$2:$H$2,0)),""),""),IF($K112=4,IF(AND((N112=""),(O112=""),(P112="")),IF(OR(($J112="Semana 1"),($J112="Semana 2"),($J112="Semana 3"),($J112="Semana 4")),INDEX(Calendario!$D$3:$H$55,MATCH(Q$4,Calendario!$A$3:$A$55,0),MATCH($I112,Calendario!$D$2:$H$2,0)),""),""),"")))))))</f>
        <v/>
      </c>
      <c r="R112" s="108">
        <f>IF(EXACT(($I112),(PROPER(TEXT(R$3,"dddd")))),"",IF(EXACT(R$4,$J112),IF(Q112="",IF(OR(($K112=4),($K112=3),($K112=2),($K112=1)),INDEX(Calendario!$D$3:$H$55,MATCH(R$4,Calendario!$A$3:$A$55,0),MATCH($I112,Calendario!$D$2:$H$2,0)),"")),IF($K112=1,IF(AND(Q112="",EXACT((R$4),(CONCATENATE(Calendario!$A$1," ",(MID($J112,8,2))+1)))),INDEX(Calendario!$D$3:$H$55,MATCH(R$4,Calendario!$A$3:$A$55,0),MATCH($I112,Calendario!$D$2:$H$2,0)),IF(Q112="",IF(EXACT(($I112),(PROPER(TEXT(Q$3,"dddd")))),INDEX(Calendario!$D$3:$H$55,MATCH(R$4,Calendario!$A$3:$A$55,0),MATCH($I112,Calendario!$D$2:$H$2,0)),""),INDEX(Calendario!$D$3:$H$55,MATCH(R$4,Calendario!$A$3:$A$55,0),MATCH($I112,Calendario!$D$2:$H$2,0)))),IF(EXACT($M$4,"Semana 1"),IF($K112=2,IF(Q112="",IF(OR(($J112="Semana 1"),($J112="Semana 2"),($J112="Semana 3"),($J112="Semana 4"),($J112="Semana 5"),($J112="Semana 6")),INDEX(Calendario!$D$3:$H$55,MATCH(R$4,Calendario!$A$3:$A$55,0),MATCH($I112,Calendario!$D$2:$H$2,0)),""),""),IF($K112=3,IF(AND((P112=""),(Q112="")),IF(OR(($J112="Semana 1"),($J112="Semana 2"),($J112="Semana 3"),($J112="Semana 4"),($J112="Semana 5"),($J112="Semana 6")),INDEX(Calendario!$D$3:$H$55,MATCH(R$4,Calendario!$A$3:$A$55,0),MATCH($I112,Calendario!$D$2:$H$2,0)),""),""),IF($K112=4,IF(AND((O112=""),(P112=""),(Q112="")),IF(OR(($J112="Semana 1"),($J112="Semana 2"),($J112="Semana 3"),($J112="Semana 4"),($J112="Semana 5"),($J112="Semana 6")),INDEX(Calendario!$D$3:$H$55,MATCH(R$4,Calendario!$A$3:$A$55,0),MATCH($I112,Calendario!$D$2:$H$2,0)),""),"")))),IF($K112=2,IF(Q112="",IF(OR(($J112="Semana 1"),($J112="Semana 2"),($J112="Semana 3"),($J112="Semana 4"),($J112="Semana 5")),INDEX(Calendario!$D$3:$H$55,MATCH(R$4,Calendario!$A$3:$A$55,0),MATCH($I112,Calendario!$D$2:$H$2,0)),""),""),IF($K112=3,IF(AND((P112=""),(Q112="")),IF(OR(($J112="Semana 1"),($J112="Semana 2"),($J112="Semana 3"),($J112="Semana 4"),($J112="Semana 5")),INDEX(Calendario!$D$3:$H$55,MATCH(R$4,Calendario!$A$3:$A$55,0),MATCH($I112,Calendario!$D$2:$H$2,0)),""),""),IF($K112=4,IF(AND((O112=""),(P112=""),(Q112="")),IF(OR(($J112="Semana 1"),($J112="Semana 2"),($J112="Semana 3"),($J112="Semana 4"),($J112="Semana 5")),INDEX(Calendario!$D$3:$H$55,MATCH(R$4,Calendario!$A$3:$A$55,0),MATCH($I112,Calendario!$D$2:$H$2,0)),""),""),"")))))))</f>
        <v>44594</v>
      </c>
      <c r="S112" s="108" t="str">
        <f>IF(EXACT(($I112),(PROPER(TEXT(S$3,"dddd")))),"",IF(EXACT(S$4,$J112),IF(R112="",IF(OR(($K112=4),($K112=3),($K112=2),($K112=1)),INDEX(Calendario!$D$3:$H$55,MATCH(S$4,Calendario!$A$3:$A$55,0),MATCH($I112,Calendario!$D$2:$H$2,0)),"")),IF($K112=1,IF(AND(R112="",EXACT((S$4),(CONCATENATE(Calendario!$A$1," ",(MID($J112,8,2))+1)))),INDEX(Calendario!$D$3:$H$55,MATCH(S$4,Calendario!$A$3:$A$55,0),MATCH($I112,Calendario!$D$2:$H$2,0)),IF(R112="",IF(EXACT(($I112),(PROPER(TEXT(R$3,"dddd")))),INDEX(Calendario!$D$3:$H$55,MATCH(S$4,Calendario!$A$3:$A$55,0),MATCH($I112,Calendario!$D$2:$H$2,0)),""),INDEX(Calendario!$D$3:$H$55,MATCH(S$4,Calendario!$A$3:$A$55,0),MATCH($I112,Calendario!$D$2:$H$2,0)))),IF(EXACT($M$4,"Semana 1"),IF($K112=2,IF(R112="",IF(OR(($J112="Semana 1"),($J112="Semana 2"),($J112="Semana 3"),($J112="Semana 4"),($J112="Semana 5"),($J112="Semana 6"),($J112="Semana 7")),INDEX(Calendario!$D$3:$H$55,MATCH(S$4,Calendario!$A$3:$A$55,0),MATCH($I112,Calendario!$D$2:$H$2,0)),""),""),IF($K112=3,IF(AND((Q112=""),(R112="")),IF(OR(($J112="Semana 1"),($J112="Semana 2"),($J112="Semana 3"),($J112="Semana 4"),($J112="Semana 5"),($J112="Semana 6"),($J112="Semana 7")),INDEX(Calendario!$D$3:$H$55,MATCH(S$4,Calendario!$A$3:$A$55,0),MATCH($I112,Calendario!$D$2:$H$2,0)),""),""),IF($K112=4,IF(AND((P112=""),(Q112=""),(R112="")),IF(OR(($J112="Semana 1"),($J112="Semana 2"),($J112="Semana 3"),($J112="Semana 4"),($J112="Semana 5"),($J112="Semana 6"),($J112="Semana 7")),INDEX(Calendario!$D$3:$H$55,MATCH(S$4,Calendario!$A$3:$A$55,0),MATCH($I112,Calendario!$D$2:$H$2,0)),""),"")))),IF($K112=2,IF(R112="",IF(OR(($J112="Semana 1"),($J112="Semana 2"),($J112="Semana 3"),($J112="Semana 4"),($J112="Semana 5"),($J112="Semana 6")),INDEX(Calendario!$D$3:$H$55,MATCH(S$4,Calendario!$A$3:$A$55,0),MATCH($I112,Calendario!$D$2:$H$2,0)),""),""),IF($K112=3,IF(AND((Q112=""),(R112="")),IF(OR(($J112="Semana 1"),($J112="Semana 2"),($J112="Semana 3"),($J112="Semana 4"),($J112="Semana 5"),($J112="Semana 6")),INDEX(Calendario!$D$3:$H$55,MATCH(S$4,Calendario!$A$3:$A$55,0),MATCH($I112,Calendario!$D$2:$H$2,0)),""),""),IF($K112=4,IF(AND((P112=""),(Q112=""),(R112="")),IF(OR(($J112="Semana 1"),($J112="Semana 2"),($J112="Semana 3"),($J112="Semana 4"),($J112="Semana 5"),($J112="Semana 6")),INDEX(Calendario!$D$3:$H$55,MATCH(S$4,Calendario!$A$3:$A$55,0),MATCH($I112,Calendario!$D$2:$H$2,0)),""),""),"")))))))</f>
        <v/>
      </c>
      <c r="T112" s="108" t="str">
        <f>IF(EXACT(($I112),(PROPER(TEXT(T$3,"dddd")))),"",IF(EXACT(T$4,$J112),IF(S112="",IF(OR(($K112=4),($K112=3),($K112=2),($K112=1)),INDEX(Calendario!$D$3:$H$55,MATCH(T$4,Calendario!$A$3:$A$55,0),MATCH($I112,Calendario!$D$2:$H$2,0)),"")),IF($K112=1,IF(AND(S112="",EXACT((T$4),(CONCATENATE(Calendario!$A$1," ",(MID($J112,8,2))+1)))),INDEX(Calendario!$D$3:$H$55,MATCH(T$4,Calendario!$A$3:$A$55,0),MATCH($I112,Calendario!$D$2:$H$2,0)),IF(S112="",IF(EXACT(($I112),(PROPER(TEXT(S$3,"dddd")))),INDEX(Calendario!$D$3:$H$55,MATCH(T$4,Calendario!$A$3:$A$55,0),MATCH($I112,Calendario!$D$2:$H$2,0)),""),INDEX(Calendario!$D$3:$H$55,MATCH(T$4,Calendario!$A$3:$A$55,0),MATCH($I112,Calendario!$D$2:$H$2,0)))),IF(EXACT($M$4,"Semana 1"),IF($K112=2,IF(S112="",IF(OR(($J112="Semana 1"),($J112="Semana 2"),($J112="Semana 3"),($J112="Semana 4"),($J112="Semana 5"),($J112="Semana 6"),($J112="Semana 7"),($J112="Semana 8")),INDEX(Calendario!$D$3:$H$55,MATCH(T$4,Calendario!$A$3:$A$55,0),MATCH($I112,Calendario!$D$2:$H$2,0)),""),""),IF($K112=3,IF(AND((R112=""),(S112="")),IF(OR(($J112="Semana 1"),($J112="Semana 2"),($J112="Semana 3"),($J112="Semana 4"),($J112="Semana 5"),($J112="Semana 6"),($J112="Semana 7"),($J112="Semana 8")),INDEX(Calendario!$D$3:$H$55,MATCH(T$4,Calendario!$A$3:$A$55,0),MATCH($I112,Calendario!$D$2:$H$2,0)),""),""),IF($K112=4,IF(AND((Q112=""),(R112=""),(S112="")),IF(OR(($J112="Semana 1"),($J112="Semana 2"),($J112="Semana 3"),($J112="Semana 4"),($J112="Semana 5"),($J112="Semana 6"),($J112="Semana 7"),($J112="Semana 8")),INDEX(Calendario!$D$3:$H$55,MATCH(T$4,Calendario!$A$3:$A$55,0),MATCH($I112,Calendario!$D$2:$H$2,0)),""),"")))),IF($K112=2,IF(S112="",IF(OR(($J112="Semana 1"),($J112="Semana 2"),($J112="Semana 3"),($J112="Semana 4"),($J112="Semana 5"),($J112="Semana 6"),($J112="Semana 7")),INDEX(Calendario!$D$3:$H$55,MATCH(T$4,Calendario!$A$3:$A$55,0),MATCH($I112,Calendario!$D$2:$H$2,0)),""),""),IF($K112=3,IF(AND((R112=""),(S112="")),IF(OR(($J112="Semana 1"),($J112="Semana 2"),($J112="Semana 3"),($J112="Semana 4"),($J112="Semana 5"),($J112="Semana 6"),($J112="Semana 7")),INDEX(Calendario!$D$3:$H$55,MATCH(T$4,Calendario!$A$3:$A$55,0),MATCH($I112,Calendario!$D$2:$H$2,0)),""),""),IF($K112=4,IF(AND((Q112=""),(R112=""),(S112="")),IF(OR(($J112="Semana 1"),($J112="Semana 2"),($J112="Semana 3"),($J112="Semana 4"),($J112="Semana 5"),($J112="Semana 6"),($J112="Semana 7")),INDEX(Calendario!$D$3:$H$55,MATCH(T$4,Calendario!$A$3:$A$55,0),MATCH($I112,Calendario!$D$2:$H$2,0)),""),""),"")))))))</f>
        <v/>
      </c>
      <c r="U112" s="108" t="str">
        <f>IF(EXACT(($I112),(PROPER(TEXT(U$3,"dddd")))),"",IF($K112=1,INDEX(Calendario!$D$3:$H$55,MATCH(U$4,Calendario!$A$3:$A$55,0),MATCH($I112,Calendario!$D$2:$H$2,0)),IF($K112=2,IF(T112="",INDEX(Calendario!$D$3:$H$55,MATCH(U$4,Calendario!$A$3:$A$55,0),MATCH($I112,Calendario!$D$2:$H$2,0)),""),IF($K112=3,IF(AND((S112=""),(T112="")),INDEX(Calendario!$D$3:$H$55,MATCH(U$4,Calendario!$A$3:$A$55,0),MATCH($I112,Calendario!$D$2:$H$2,0)),""),IF($K112=4,IF(AND((R112=""),(S112=""),(T112="")),INDEX(Calendario!$D$3:$H$55,MATCH(U$4,Calendario!$A$3:$A$55,0),MATCH($I112,Calendario!$D$2:$H$2,0)),""),"")))))</f>
        <v/>
      </c>
      <c r="V112" s="107">
        <f>IF(EXACT(($I112),(PROPER(TEXT(V$3,"dddd")))),"",IF($K112=1,INDEX(Calendario!$D$3:$H$55,MATCH(V$4,Calendario!$A$3:$A$55,0),MATCH($I112,Calendario!$D$2:$H$2,0)),IF($K112=2,IF(U112="",INDEX(Calendario!$D$3:$H$55,MATCH(V$4,Calendario!$A$3:$A$55,0),MATCH($I112,Calendario!$D$2:$H$2,0)),""),IF($K112=3,IF(AND((T112=""),(U112="")),INDEX(Calendario!$D$3:$H$55,MATCH(V$4,Calendario!$A$3:$A$55,0),MATCH($I112,Calendario!$D$2:$H$2,0)),""),IF($K112=4,IF(AND((S112=""),(T112=""),(U112="")),INDEX(Calendario!$D$3:$H$55,MATCH(V$4,Calendario!$A$3:$A$55,0),MATCH($I112,Calendario!$D$2:$H$2,0)),""),"")))))</f>
        <v>44622</v>
      </c>
      <c r="W112" s="107" t="str">
        <f>IF(EXACT(($I112),(PROPER(TEXT(W$3,"dddd")))),"",IF($K112=1,INDEX(Calendario!$D$3:$H$55,MATCH(W$4,Calendario!$A$3:$A$55,0),MATCH($I112,Calendario!$D$2:$H$2,0)),IF($K112=2,IF(V112="",INDEX(Calendario!$D$3:$H$55,MATCH(W$4,Calendario!$A$3:$A$55,0),MATCH($I112,Calendario!$D$2:$H$2,0)),""),IF($K112=3,IF(AND((U112=""),(V112="")),INDEX(Calendario!$D$3:$H$55,MATCH(W$4,Calendario!$A$3:$A$55,0),MATCH($I112,Calendario!$D$2:$H$2,0)),""),IF($K112=4,IF(AND((T112=""),(U112=""),(V112="")),INDEX(Calendario!$D$3:$H$55,MATCH(W$4,Calendario!$A$3:$A$55,0),MATCH($I112,Calendario!$D$2:$H$2,0)),""),"")))))</f>
        <v/>
      </c>
      <c r="X112" s="107" t="str">
        <f>IF(EXACT(($I112),(PROPER(TEXT(X$3,"dddd")))),"",IF($K112=1,INDEX(Calendario!$D$3:$H$55,MATCH(X$4,Calendario!$A$3:$A$55,0),MATCH($I112,Calendario!$D$2:$H$2,0)),IF($K112=2,IF(W112="",INDEX(Calendario!$D$3:$H$55,MATCH(X$4,Calendario!$A$3:$A$55,0),MATCH($I112,Calendario!$D$2:$H$2,0)),""),IF($K112=3,IF(AND((V112=""),(W112="")),INDEX(Calendario!$D$3:$H$55,MATCH(X$4,Calendario!$A$3:$A$55,0),MATCH($I112,Calendario!$D$2:$H$2,0)),""),IF($K112=4,IF(AND((U112=""),(V112=""),(W112="")),INDEX(Calendario!$D$3:$H$55,MATCH(X$4,Calendario!$A$3:$A$55,0),MATCH($I112,Calendario!$D$2:$H$2,0)),""),"")))))</f>
        <v/>
      </c>
      <c r="Y112" s="107" t="str">
        <f>IF(EXACT(($I112),(PROPER(TEXT(Y$3,"dddd")))),"",IF($K112=1,INDEX(Calendario!$D$3:$H$55,MATCH(Y$4,Calendario!$A$3:$A$55,0),MATCH($I112,Calendario!$D$2:$H$2,0)),IF($K112=2,IF(X112="",INDEX(Calendario!$D$3:$H$55,MATCH(Y$4,Calendario!$A$3:$A$55,0),MATCH($I112,Calendario!$D$2:$H$2,0)),""),IF($K112=3,IF(AND((W112=""),(X112="")),INDEX(Calendario!$D$3:$H$55,MATCH(Y$4,Calendario!$A$3:$A$55,0),MATCH($I112,Calendario!$D$2:$H$2,0)),""),IF($K112=4,IF(AND((V112=""),(W112=""),(X112="")),INDEX(Calendario!$D$3:$H$55,MATCH(Y$4,Calendario!$A$3:$A$55,0),MATCH($I112,Calendario!$D$2:$H$2,0)),""),"")))))</f>
        <v/>
      </c>
      <c r="Z112" s="108">
        <f>IF(EXACT(($I112),(PROPER(TEXT(Z$3,"dddd")))),"",IF($K112=1,INDEX(Calendario!$D$3:$H$55,MATCH(Z$4,Calendario!$A$3:$A$55,0),MATCH($I112,Calendario!$D$2:$H$2,0)),IF($K112=2,IF(Y112="",INDEX(Calendario!$D$3:$H$55,MATCH(Z$4,Calendario!$A$3:$A$55,0),MATCH($I112,Calendario!$D$2:$H$2,0)),""),IF($K112=3,IF(AND((X112=""),(Y112="")),INDEX(Calendario!$D$3:$H$55,MATCH(Z$4,Calendario!$A$3:$A$55,0),MATCH($I112,Calendario!$D$2:$H$2,0)),""),IF($K112=4,IF(AND((W112=""),(X112=""),(Y112="")),INDEX(Calendario!$D$3:$H$55,MATCH(Z$4,Calendario!$A$3:$A$55,0),MATCH($I112,Calendario!$D$2:$H$2,0)),""),"")))))</f>
        <v>44650</v>
      </c>
      <c r="AA112" s="108" t="str">
        <f>IF(EXACT(($I112),(PROPER(TEXT(AA$3,"dddd")))),"",IF($K112=1,INDEX(Calendario!$D$3:$H$55,MATCH(AA$4,Calendario!$A$3:$A$55,0),MATCH($I112,Calendario!$D$2:$H$2,0)),IF($K112=2,IF(Z112="",INDEX(Calendario!$D$3:$H$55,MATCH(AA$4,Calendario!$A$3:$A$55,0),MATCH($I112,Calendario!$D$2:$H$2,0)),""),IF($K112=3,IF(AND((Y112=""),(Z112="")),INDEX(Calendario!$D$3:$H$55,MATCH(AA$4,Calendario!$A$3:$A$55,0),MATCH($I112,Calendario!$D$2:$H$2,0)),""),IF($K112=4,IF(AND((X112=""),(Y112=""),(Z112="")),INDEX(Calendario!$D$3:$H$55,MATCH(AA$4,Calendario!$A$3:$A$55,0),MATCH($I112,Calendario!$D$2:$H$2,0)),""),"")))))</f>
        <v/>
      </c>
      <c r="AB112" s="108" t="str">
        <f>IF(EXACT(($I112),(PROPER(TEXT(AB$3,"dddd")))),"",IF($K112=1,INDEX(Calendario!$D$3:$H$55,MATCH(AB$4,Calendario!$A$3:$A$55,0),MATCH($I112,Calendario!$D$2:$H$2,0)),IF($K112=2,IF(AA112="",INDEX(Calendario!$D$3:$H$55,MATCH(AB$4,Calendario!$A$3:$A$55,0),MATCH($I112,Calendario!$D$2:$H$2,0)),""),IF($K112=3,IF(AND((Z112=""),(AA112="")),INDEX(Calendario!$D$3:$H$55,MATCH(AB$4,Calendario!$A$3:$A$55,0),MATCH($I112,Calendario!$D$2:$H$2,0)),""),IF($K112=4,IF(AND((Y112=""),(Z112=""),(AA112="")),INDEX(Calendario!$D$3:$H$55,MATCH(AB$4,Calendario!$A$3:$A$55,0),MATCH($I112,Calendario!$D$2:$H$2,0)),""),"")))))</f>
        <v/>
      </c>
      <c r="AC112" s="108" t="str">
        <f>IF(EXACT(($I112),(PROPER(TEXT(AC$3,"dddd")))),"",IF($K112=1,INDEX(Calendario!$D$3:$H$55,MATCH(AC$4,Calendario!$A$3:$A$55,0),MATCH($I112,Calendario!$D$2:$H$2,0)),IF($K112=2,IF(AB112="",INDEX(Calendario!$D$3:$H$55,MATCH(AC$4,Calendario!$A$3:$A$55,0),MATCH($I112,Calendario!$D$2:$H$2,0)),""),IF($K112=3,IF(AND((AA112=""),(AB112="")),INDEX(Calendario!$D$3:$H$55,MATCH(AC$4,Calendario!$A$3:$A$55,0),MATCH($I112,Calendario!$D$2:$H$2,0)),""),IF($K112=4,IF(AND((Z112=""),(AA112=""),(AB112="")),INDEX(Calendario!$D$3:$H$55,MATCH(AC$4,Calendario!$A$3:$A$55,0),MATCH($I112,Calendario!$D$2:$H$2,0)),""),"")))))</f>
        <v/>
      </c>
      <c r="AD112" s="107">
        <f>IF(EXACT(($I112),(PROPER(TEXT(AD$3,"dddd")))),"",IF($K112=1,INDEX(Calendario!$D$3:$H$55,MATCH(AD$4,Calendario!$A$3:$A$55,0),MATCH($I112,Calendario!$D$2:$H$2,0)),IF($K112=2,IF(AC112="",INDEX(Calendario!$D$3:$H$55,MATCH(AD$4,Calendario!$A$3:$A$55,0),MATCH($I112,Calendario!$D$2:$H$2,0)),""),IF($K112=3,IF(AND((AB112=""),(AC112="")),INDEX(Calendario!$D$3:$H$55,MATCH(AD$4,Calendario!$A$3:$A$55,0),MATCH($I112,Calendario!$D$2:$H$2,0)),""),IF($K112=4,IF(AND((AA112=""),(AB112=""),(AC112="")),INDEX(Calendario!$D$3:$H$55,MATCH(AD$4,Calendario!$A$3:$A$55,0),MATCH($I112,Calendario!$D$2:$H$2,0)),""),"")))))</f>
        <v>44678</v>
      </c>
      <c r="AE112" s="107" t="str">
        <f>IF(EXACT(($I112),(PROPER(TEXT(AE$3,"dddd")))),"",IF($K112=1,INDEX(Calendario!$D$3:$H$55,MATCH(AE$4,Calendario!$A$3:$A$55,0),MATCH($I112,Calendario!$D$2:$H$2,0)),IF($K112=2,IF(AD112="",INDEX(Calendario!$D$3:$H$55,MATCH(AE$4,Calendario!$A$3:$A$55,0),MATCH($I112,Calendario!$D$2:$H$2,0)),""),IF($K112=3,IF(AND((AC112=""),(AD112="")),INDEX(Calendario!$D$3:$H$55,MATCH(AE$4,Calendario!$A$3:$A$55,0),MATCH($I112,Calendario!$D$2:$H$2,0)),""),IF($K112=4,IF(AND((AB112=""),(AC112=""),(AD112="")),INDEX(Calendario!$D$3:$H$55,MATCH(AE$4,Calendario!$A$3:$A$55,0),MATCH($I112,Calendario!$D$2:$H$2,0)),""),"")))))</f>
        <v/>
      </c>
      <c r="AF112" s="107" t="str">
        <f>IF(EXACT(($I112),(PROPER(TEXT(AF$3,"dddd")))),"",IF($K112=1,INDEX(Calendario!$D$3:$H$55,MATCH(AF$4,Calendario!$A$3:$A$55,0),MATCH($I112,Calendario!$D$2:$H$2,0)),IF($K112=2,IF(AE112="",INDEX(Calendario!$D$3:$H$55,MATCH(AF$4,Calendario!$A$3:$A$55,0),MATCH($I112,Calendario!$D$2:$H$2,0)),""),IF($K112=3,IF(AND((AD112=""),(AE112="")),INDEX(Calendario!$D$3:$H$55,MATCH(AF$4,Calendario!$A$3:$A$55,0),MATCH($I112,Calendario!$D$2:$H$2,0)),""),IF($K112=4,IF(AND((AC112=""),(AD112=""),(AE112="")),INDEX(Calendario!$D$3:$H$55,MATCH(AF$4,Calendario!$A$3:$A$55,0),MATCH($I112,Calendario!$D$2:$H$2,0)),""),"")))))</f>
        <v/>
      </c>
      <c r="AG112" s="107" t="str">
        <f>IF(EXACT(($I112),(PROPER(TEXT(AG$3,"dddd")))),"",IF($K112=1,INDEX(Calendario!$D$3:$H$55,MATCH(AG$4,Calendario!$A$3:$A$55,0),MATCH($I112,Calendario!$D$2:$H$2,0)),IF($K112=2,IF(AF112="",INDEX(Calendario!$D$3:$H$55,MATCH(AG$4,Calendario!$A$3:$A$55,0),MATCH($I112,Calendario!$D$2:$H$2,0)),""),IF($K112=3,IF(AND((AE112=""),(AF112="")),INDEX(Calendario!$D$3:$H$55,MATCH(AG$4,Calendario!$A$3:$A$55,0),MATCH($I112,Calendario!$D$2:$H$2,0)),""),IF($K112=4,IF(AND((AD112=""),(AE112=""),(AF112="")),INDEX(Calendario!$D$3:$H$55,MATCH(AG$4,Calendario!$A$3:$A$55,0),MATCH($I112,Calendario!$D$2:$H$2,0)),""),"")))))</f>
        <v/>
      </c>
      <c r="AH112" s="107">
        <f>IF(EXACT(($I112),(PROPER(TEXT(AH$3,"dddd")))),"",IF($K112=1,INDEX(Calendario!$D$3:$H$55,MATCH(AH$4,Calendario!$A$3:$A$55,0),MATCH($I112,Calendario!$D$2:$H$2,0)),IF($K112=2,IF(AG112="",INDEX(Calendario!$D$3:$H$55,MATCH(AH$4,Calendario!$A$3:$A$55,0),MATCH($I112,Calendario!$D$2:$H$2,0)),""),IF($K112=3,IF(AND((AF112=""),(AG112="")),INDEX(Calendario!$D$3:$H$55,MATCH(AH$4,Calendario!$A$3:$A$55,0),MATCH($I112,Calendario!$D$2:$H$2,0)),""),IF($K112=4,IF(AND((AE112=""),(AF112=""),(AG112="")),INDEX(Calendario!$D$3:$H$55,MATCH(AH$4,Calendario!$A$3:$A$55,0),MATCH($I112,Calendario!$D$2:$H$2,0)),""),"")))))</f>
        <v>44706</v>
      </c>
      <c r="AI112" s="108" t="str">
        <f>IF(EXACT(($I112),(PROPER(TEXT(AI$3,"dddd")))),"",IF($K112=1,INDEX(Calendario!$D$3:$H$55,MATCH(AI$4,Calendario!$A$3:$A$55,0),MATCH($I112,Calendario!$D$2:$H$2,0)),IF($K112=2,IF(AH112="",INDEX(Calendario!$D$3:$H$55,MATCH(AI$4,Calendario!$A$3:$A$55,0),MATCH($I112,Calendario!$D$2:$H$2,0)),""),IF($K112=3,IF(AND((AG112=""),(AH112="")),INDEX(Calendario!$D$3:$H$55,MATCH(AI$4,Calendario!$A$3:$A$55,0),MATCH($I112,Calendario!$D$2:$H$2,0)),""),IF($K112=4,IF(AND((AF112=""),(AG112=""),(AH112="")),INDEX(Calendario!$D$3:$H$55,MATCH(AI$4,Calendario!$A$3:$A$55,0),MATCH($I112,Calendario!$D$2:$H$2,0)),""),"")))))</f>
        <v/>
      </c>
      <c r="AJ112" s="108" t="str">
        <f>IF(EXACT(($I112),(PROPER(TEXT(AJ$3,"dddd")))),"",IF($K112=1,INDEX(Calendario!$D$3:$H$55,MATCH(AJ$4,Calendario!$A$3:$A$55,0),MATCH($I112,Calendario!$D$2:$H$2,0)),IF($K112=2,IF(AI112="",INDEX(Calendario!$D$3:$H$55,MATCH(AJ$4,Calendario!$A$3:$A$55,0),MATCH($I112,Calendario!$D$2:$H$2,0)),""),IF($K112=3,IF(AND((AH112=""),(AI112="")),INDEX(Calendario!$D$3:$H$55,MATCH(AJ$4,Calendario!$A$3:$A$55,0),MATCH($I112,Calendario!$D$2:$H$2,0)),""),IF($K112=4,IF(AND((AG112=""),(AH112=""),(AI112="")),INDEX(Calendario!$D$3:$H$55,MATCH(AJ$4,Calendario!$A$3:$A$55,0),MATCH($I112,Calendario!$D$2:$H$2,0)),""),"")))))</f>
        <v/>
      </c>
      <c r="AK112" s="108" t="str">
        <f>IF(EXACT(($I112),(PROPER(TEXT(AK$3,"dddd")))),"",IF($K112=1,INDEX(Calendario!$D$3:$H$55,MATCH(AK$4,Calendario!$A$3:$A$55,0),MATCH($I112,Calendario!$D$2:$H$2,0)),IF($K112=2,IF(AJ112="",INDEX(Calendario!$D$3:$H$55,MATCH(AK$4,Calendario!$A$3:$A$55,0),MATCH($I112,Calendario!$D$2:$H$2,0)),""),IF($K112=3,IF(AND((AI112=""),(AJ112="")),INDEX(Calendario!$D$3:$H$55,MATCH(AK$4,Calendario!$A$3:$A$55,0),MATCH($I112,Calendario!$D$2:$H$2,0)),""),IF($K112=4,IF(AND((AH112=""),(AI112=""),(AJ112="")),INDEX(Calendario!$D$3:$H$55,MATCH(AK$4,Calendario!$A$3:$A$55,0),MATCH($I112,Calendario!$D$2:$H$2,0)),""),"")))))</f>
        <v/>
      </c>
      <c r="AL112" s="108">
        <f>IF(EXACT(($I112),(PROPER(TEXT(AL$3,"dddd")))),"",IF($K112=1,INDEX(Calendario!$D$3:$H$55,MATCH(AL$4,Calendario!$A$3:$A$55,0),MATCH($I112,Calendario!$D$2:$H$2,0)),IF($K112=2,IF(AK112="",INDEX(Calendario!$D$3:$H$55,MATCH(AL$4,Calendario!$A$3:$A$55,0),MATCH($I112,Calendario!$D$2:$H$2,0)),""),IF($K112=3,IF(AND((AJ112=""),(AK112="")),INDEX(Calendario!$D$3:$H$55,MATCH(AL$4,Calendario!$A$3:$A$55,0),MATCH($I112,Calendario!$D$2:$H$2,0)),""),IF($K112=4,IF(AND((AI112=""),(AJ112=""),(AK112="")),INDEX(Calendario!$D$3:$H$55,MATCH(AL$4,Calendario!$A$3:$A$55,0),MATCH($I112,Calendario!$D$2:$H$2,0)),""),"")))))</f>
        <v>44734</v>
      </c>
      <c r="AM112" s="107" t="str">
        <f>IF(EXACT(($I112),(PROPER(TEXT(AM$3,"dddd")))),"",IF($K112=1,INDEX(Calendario!$D$3:$H$55,MATCH(AM$4,Calendario!$A$3:$A$55,0),MATCH($I112,Calendario!$D$2:$H$2,0)),IF($K112=2,IF(AL112="",INDEX(Calendario!$D$3:$H$55,MATCH(AM$4,Calendario!$A$3:$A$55,0),MATCH($I112,Calendario!$D$2:$H$2,0)),""),IF($K112=3,IF(AND((AK112=""),(AL112="")),INDEX(Calendario!$D$3:$H$55,MATCH(AM$4,Calendario!$A$3:$A$55,0),MATCH($I112,Calendario!$D$2:$H$2,0)),""),IF($K112=4,IF(AND((AJ112=""),(AK112=""),(AL112="")),INDEX(Calendario!$D$3:$H$55,MATCH(AM$4,Calendario!$A$3:$A$55,0),MATCH($I112,Calendario!$D$2:$H$2,0)),""),"")))))</f>
        <v/>
      </c>
      <c r="AN112" s="107" t="str">
        <f>IF(EXACT(($I112),(PROPER(TEXT(AN$3,"dddd")))),"",IF($K112=1,INDEX(Calendario!$D$3:$H$55,MATCH(AN$4,Calendario!$A$3:$A$55,0),MATCH($I112,Calendario!$D$2:$H$2,0)),IF($K112=2,IF(AM112="",INDEX(Calendario!$D$3:$H$55,MATCH(AN$4,Calendario!$A$3:$A$55,0),MATCH($I112,Calendario!$D$2:$H$2,0)),""),IF($K112=3,IF(AND((AL112=""),(AM112="")),INDEX(Calendario!$D$3:$H$55,MATCH(AN$4,Calendario!$A$3:$A$55,0),MATCH($I112,Calendario!$D$2:$H$2,0)),""),IF($K112=4,IF(AND((AK112=""),(AL112=""),(AM112="")),INDEX(Calendario!$D$3:$H$55,MATCH(AN$4,Calendario!$A$3:$A$55,0),MATCH($I112,Calendario!$D$2:$H$2,0)),""),"")))))</f>
        <v/>
      </c>
      <c r="AO112" s="107" t="str">
        <f>IF(EXACT(($I112),(PROPER(TEXT(AO$3,"dddd")))),"",IF($K112=1,INDEX(Calendario!$D$3:$H$55,MATCH(AO$4,Calendario!$A$3:$A$55,0),MATCH($I112,Calendario!$D$2:$H$2,0)),IF($K112=2,IF(AN112="",INDEX(Calendario!$D$3:$H$55,MATCH(AO$4,Calendario!$A$3:$A$55,0),MATCH($I112,Calendario!$D$2:$H$2,0)),""),IF($K112=3,IF(AND((AM112=""),(AN112="")),INDEX(Calendario!$D$3:$H$55,MATCH(AO$4,Calendario!$A$3:$A$55,0),MATCH($I112,Calendario!$D$2:$H$2,0)),""),IF($K112=4,IF(AND((AL112=""),(AM112=""),(AN112="")),INDEX(Calendario!$D$3:$H$55,MATCH(AO$4,Calendario!$A$3:$A$55,0),MATCH($I112,Calendario!$D$2:$H$2,0)),""),"")))))</f>
        <v/>
      </c>
      <c r="AP112" s="107" t="str">
        <f>IF(EXACT(($I112),(PROPER(TEXT(AP$3,"dddd")))),"",IF($K112=1,INDEX(Calendario!$D$3:$H$55,MATCH(AP$4,Calendario!$A$3:$A$55,0),MATCH($I112,Calendario!$D$2:$H$2,0)),IF($K112=2,IF(AO112="",INDEX(Calendario!$D$3:$H$55,MATCH(AP$4,Calendario!$A$3:$A$55,0),MATCH($I112,Calendario!$D$2:$H$2,0)),""),IF($K112=3,IF(AND((AN112=""),(AO112="")),INDEX(Calendario!$D$3:$H$55,MATCH(AP$4,Calendario!$A$3:$A$55,0),MATCH($I112,Calendario!$D$2:$H$2,0)),""),IF($K112=4,IF(AND((AM112=""),(AN112=""),(AO112="")),INDEX(Calendario!$D$3:$H$55,MATCH(AP$4,Calendario!$A$3:$A$55,0),MATCH($I112,Calendario!$D$2:$H$2,0)),""),"")))))</f>
        <v/>
      </c>
      <c r="AQ112" s="107">
        <f>IF(EXACT(($I112),(PROPER(TEXT(AQ$3,"dddd")))),"",IF($K112=1,INDEX(Calendario!$D$3:$H$55,MATCH(AQ$4,Calendario!$A$3:$A$55,0),MATCH($I112,Calendario!$D$2:$H$2,0)),IF($K112=2,IF(AP112="",INDEX(Calendario!$D$3:$H$55,MATCH(AQ$4,Calendario!$A$3:$A$55,0),MATCH($I112,Calendario!$D$2:$H$2,0)),""),IF($K112=3,IF(AND((AO112=""),(AP112="")),INDEX(Calendario!$D$3:$H$55,MATCH(AQ$4,Calendario!$A$3:$A$55,0),MATCH($I112,Calendario!$D$2:$H$2,0)),""),IF($K112=4,IF(AND((AN112=""),(AO112=""),(AP112="")),INDEX(Calendario!$D$3:$H$55,MATCH(AQ$4,Calendario!$A$3:$A$55,0),MATCH($I112,Calendario!$D$2:$H$2,0)),""),"")))))</f>
        <v>44769</v>
      </c>
      <c r="AR112" s="108" t="str">
        <f>IF(EXACT(($I112),(PROPER(TEXT(AR$3,"dddd")))),"",IF($K112=1,INDEX(Calendario!$D$3:$H$55,MATCH(AR$4,Calendario!$A$3:$A$55,0),MATCH($I112,Calendario!$D$2:$H$2,0)),IF($K112=2,IF(AQ112="",INDEX(Calendario!$D$3:$H$55,MATCH(AR$4,Calendario!$A$3:$A$55,0),MATCH($I112,Calendario!$D$2:$H$2,0)),""),IF($K112=3,IF(AND((AP112=""),(AQ112="")),INDEX(Calendario!$D$3:$H$55,MATCH(AR$4,Calendario!$A$3:$A$55,0),MATCH($I112,Calendario!$D$2:$H$2,0)),""),IF($K112=4,IF(AND((AO112=""),(AP112=""),(AQ112="")),INDEX(Calendario!$D$3:$H$55,MATCH(AR$4,Calendario!$A$3:$A$55,0),MATCH($I112,Calendario!$D$2:$H$2,0)),""),"")))))</f>
        <v/>
      </c>
      <c r="AS112" s="108" t="str">
        <f>IF(EXACT(($I112),(PROPER(TEXT(AS$3,"dddd")))),"",IF($K112=1,INDEX(Calendario!$D$3:$H$55,MATCH(AS$4,Calendario!$A$3:$A$55,0),MATCH($I112,Calendario!$D$2:$H$2,0)),IF($K112=2,IF(AR112="",INDEX(Calendario!$D$3:$H$55,MATCH(AS$4,Calendario!$A$3:$A$55,0),MATCH($I112,Calendario!$D$2:$H$2,0)),""),IF($K112=3,IF(AND((AQ112=""),(AR112="")),INDEX(Calendario!$D$3:$H$55,MATCH(AS$4,Calendario!$A$3:$A$55,0),MATCH($I112,Calendario!$D$2:$H$2,0)),""),IF($K112=4,IF(AND((AP112=""),(AQ112=""),(AR112="")),INDEX(Calendario!$D$3:$H$55,MATCH(AS$4,Calendario!$A$3:$A$55,0),MATCH($I112,Calendario!$D$2:$H$2,0)),""),"")))))</f>
        <v/>
      </c>
      <c r="AT112" s="108" t="str">
        <f>IF(EXACT(($I112),(PROPER(TEXT(AT$3,"dddd")))),"",IF($K112=1,INDEX(Calendario!$D$3:$H$55,MATCH(AT$4,Calendario!$A$3:$A$55,0),MATCH($I112,Calendario!$D$2:$H$2,0)),IF($K112=2,IF(AS112="",INDEX(Calendario!$D$3:$H$55,MATCH(AT$4,Calendario!$A$3:$A$55,0),MATCH($I112,Calendario!$D$2:$H$2,0)),""),IF($K112=3,IF(AND((AR112=""),(AS112="")),INDEX(Calendario!$D$3:$H$55,MATCH(AT$4,Calendario!$A$3:$A$55,0),MATCH($I112,Calendario!$D$2:$H$2,0)),""),IF($K112=4,IF(AND((AQ112=""),(AR112=""),(AS112="")),INDEX(Calendario!$D$3:$H$55,MATCH(AT$4,Calendario!$A$3:$A$55,0),MATCH($I112,Calendario!$D$2:$H$2,0)),""),"")))))</f>
        <v/>
      </c>
      <c r="AU112" s="108">
        <f>IF(EXACT(($I112),(PROPER(TEXT(AU$3,"dddd")))),"",IF($K112=1,INDEX(Calendario!$D$3:$H$55,MATCH(AU$4,Calendario!$A$3:$A$55,0),MATCH($I112,Calendario!$D$2:$H$2,0)),IF($K112=2,IF(AT112="",INDEX(Calendario!$D$3:$H$55,MATCH(AU$4,Calendario!$A$3:$A$55,0),MATCH($I112,Calendario!$D$2:$H$2,0)),""),IF($K112=3,IF(AND((AS112=""),(AT112="")),INDEX(Calendario!$D$3:$H$55,MATCH(AU$4,Calendario!$A$3:$A$55,0),MATCH($I112,Calendario!$D$2:$H$2,0)),""),IF($K112=4,IF(AND((AR112=""),(AS112=""),(AT112="")),INDEX(Calendario!$D$3:$H$55,MATCH(AU$4,Calendario!$A$3:$A$55,0),MATCH($I112,Calendario!$D$2:$H$2,0)),""),"")))))</f>
        <v>44797</v>
      </c>
      <c r="AV112" s="107" t="str">
        <f>IF(EXACT(($I112),(PROPER(TEXT(AV$3,"dddd")))),"",IF($K112=1,INDEX(Calendario!$D$3:$H$55,MATCH(AV$4,Calendario!$A$3:$A$55,0),MATCH($I112,Calendario!$D$2:$H$2,0)),IF($K112=2,IF(AU112="",INDEX(Calendario!$D$3:$H$55,MATCH(AV$4,Calendario!$A$3:$A$55,0),MATCH($I112,Calendario!$D$2:$H$2,0)),""),IF($K112=3,IF(AND((AT112=""),(AU112="")),INDEX(Calendario!$D$3:$H$55,MATCH(AV$4,Calendario!$A$3:$A$55,0),MATCH($I112,Calendario!$D$2:$H$2,0)),""),IF($K112=4,IF(AND((AS112=""),(AT112=""),(AU112="")),INDEX(Calendario!$D$3:$H$55,MATCH(AV$4,Calendario!$A$3:$A$55,0),MATCH($I112,Calendario!$D$2:$H$2,0)),""),"")))))</f>
        <v/>
      </c>
      <c r="AW112" s="107" t="str">
        <f>IF(EXACT(($I112),(PROPER(TEXT(AW$3,"dddd")))),"",IF($K112=1,INDEX(Calendario!$D$3:$H$55,MATCH(AW$4,Calendario!$A$3:$A$55,0),MATCH($I112,Calendario!$D$2:$H$2,0)),IF($K112=2,IF(AV112="",INDEX(Calendario!$D$3:$H$55,MATCH(AW$4,Calendario!$A$3:$A$55,0),MATCH($I112,Calendario!$D$2:$H$2,0)),""),IF($K112=3,IF(AND((AU112=""),(AV112="")),INDEX(Calendario!$D$3:$H$55,MATCH(AW$4,Calendario!$A$3:$A$55,0),MATCH($I112,Calendario!$D$2:$H$2,0)),""),IF($K112=4,IF(AND((AT112=""),(AU112=""),(AV112="")),INDEX(Calendario!$D$3:$H$55,MATCH(AW$4,Calendario!$A$3:$A$55,0),MATCH($I112,Calendario!$D$2:$H$2,0)),""),"")))))</f>
        <v/>
      </c>
      <c r="AX112" s="107" t="str">
        <f>IF(EXACT(($I112),(PROPER(TEXT(AX$3,"dddd")))),"",IF($K112=1,INDEX(Calendario!$D$3:$H$55,MATCH(AX$4,Calendario!$A$3:$A$55,0),MATCH($I112,Calendario!$D$2:$H$2,0)),IF($K112=2,IF(AW112="",INDEX(Calendario!$D$3:$H$55,MATCH(AX$4,Calendario!$A$3:$A$55,0),MATCH($I112,Calendario!$D$2:$H$2,0)),""),IF($K112=3,IF(AND((AV112=""),(AW112="")),INDEX(Calendario!$D$3:$H$55,MATCH(AX$4,Calendario!$A$3:$A$55,0),MATCH($I112,Calendario!$D$2:$H$2,0)),""),IF($K112=4,IF(AND((AU112=""),(AV112=""),(AW112="")),INDEX(Calendario!$D$3:$H$55,MATCH(AX$4,Calendario!$A$3:$A$55,0),MATCH($I112,Calendario!$D$2:$H$2,0)),""),"")))))</f>
        <v/>
      </c>
      <c r="AY112" s="107">
        <f>IF(EXACT(($I112),(PROPER(TEXT(AY$3,"dddd")))),"",IF($K112=1,INDEX(Calendario!$D$3:$H$55,MATCH(AY$4,Calendario!$A$3:$A$55,0),MATCH($I112,Calendario!$D$2:$H$2,0)),IF($K112=2,IF(AX112="",INDEX(Calendario!$D$3:$H$55,MATCH(AY$4,Calendario!$A$3:$A$55,0),MATCH($I112,Calendario!$D$2:$H$2,0)),""),IF($K112=3,IF(AND((AW112=""),(AX112="")),INDEX(Calendario!$D$3:$H$55,MATCH(AY$4,Calendario!$A$3:$A$55,0),MATCH($I112,Calendario!$D$2:$H$2,0)),""),IF($K112=4,IF(AND((AV112=""),(AW112=""),(AX112="")),INDEX(Calendario!$D$3:$H$55,MATCH(AY$4,Calendario!$A$3:$A$55,0),MATCH($I112,Calendario!$D$2:$H$2,0)),""),"")))))</f>
        <v>44825</v>
      </c>
      <c r="AZ112" s="107" t="str">
        <f>IF(EXACT(($I112),(PROPER(TEXT(AZ$3,"dddd")))),"",IF($K112=1,INDEX(Calendario!$D$3:$H$55,MATCH(AZ$4,Calendario!$A$3:$A$55,0),MATCH($I112,Calendario!$D$2:$H$2,0)),IF($K112=2,IF(AY112="",INDEX(Calendario!$D$3:$H$55,MATCH(AZ$4,Calendario!$A$3:$A$55,0),MATCH($I112,Calendario!$D$2:$H$2,0)),""),IF($K112=3,IF(AND((AX112=""),(AY112="")),INDEX(Calendario!$D$3:$H$55,MATCH(AZ$4,Calendario!$A$3:$A$55,0),MATCH($I112,Calendario!$D$2:$H$2,0)),""),IF($K112=4,IF(AND((AW112=""),(AX112=""),(AY112="")),INDEX(Calendario!$D$3:$H$55,MATCH(AZ$4,Calendario!$A$3:$A$55,0),MATCH($I112,Calendario!$D$2:$H$2,0)),""),"")))))</f>
        <v/>
      </c>
      <c r="BA112" s="108" t="str">
        <f>IF(EXACT(($I112),(PROPER(TEXT(BA$3,"dddd")))),"",IF($K112=1,INDEX(Calendario!$D$3:$H$55,MATCH(BA$4,Calendario!$A$3:$A$55,0),MATCH($I112,Calendario!$D$2:$H$2,0)),IF($K112=2,IF(AZ112="",INDEX(Calendario!$D$3:$H$55,MATCH(BA$4,Calendario!$A$3:$A$55,0),MATCH($I112,Calendario!$D$2:$H$2,0)),""),IF($K112=3,IF(AND((AY112=""),(AZ112="")),INDEX(Calendario!$D$3:$H$55,MATCH(BA$4,Calendario!$A$3:$A$55,0),MATCH($I112,Calendario!$D$2:$H$2,0)),""),IF($K112=4,IF(AND((AX112=""),(AY112=""),(AZ112="")),INDEX(Calendario!$D$3:$H$55,MATCH(BA$4,Calendario!$A$3:$A$55,0),MATCH($I112,Calendario!$D$2:$H$2,0)),""),"")))))</f>
        <v/>
      </c>
      <c r="BB112" s="108" t="str">
        <f>IF(EXACT(($I112),(PROPER(TEXT(BB$3,"dddd")))),"",IF($K112=1,INDEX(Calendario!$D$3:$H$55,MATCH(BB$4,Calendario!$A$3:$A$55,0),MATCH($I112,Calendario!$D$2:$H$2,0)),IF($K112=2,IF(BA112="",INDEX(Calendario!$D$3:$H$55,MATCH(BB$4,Calendario!$A$3:$A$55,0),MATCH($I112,Calendario!$D$2:$H$2,0)),""),IF($K112=3,IF(AND((AZ112=""),(BA112="")),INDEX(Calendario!$D$3:$H$55,MATCH(BB$4,Calendario!$A$3:$A$55,0),MATCH($I112,Calendario!$D$2:$H$2,0)),""),IF($K112=4,IF(AND((AY112=""),(AZ112=""),(BA112="")),INDEX(Calendario!$D$3:$H$55,MATCH(BB$4,Calendario!$A$3:$A$55,0),MATCH($I112,Calendario!$D$2:$H$2,0)),""),"")))))</f>
        <v/>
      </c>
      <c r="BC112" s="108">
        <f>IF(EXACT(($I112),(PROPER(TEXT(BC$3,"dddd")))),"",IF($K112=1,INDEX(Calendario!$D$3:$H$55,MATCH(BC$4,Calendario!$A$3:$A$55,0),MATCH($I112,Calendario!$D$2:$H$2,0)),IF($K112=2,IF(BB112="",INDEX(Calendario!$D$3:$H$55,MATCH(BC$4,Calendario!$A$3:$A$55,0),MATCH($I112,Calendario!$D$2:$H$2,0)),""),IF($K112=3,IF(AND((BA112=""),(BB112="")),INDEX(Calendario!$D$3:$H$55,MATCH(BC$4,Calendario!$A$3:$A$55,0),MATCH($I112,Calendario!$D$2:$H$2,0)),""),IF($K112=4,IF(AND((AZ112=""),(BA112=""),(BB112="")),INDEX(Calendario!$D$3:$H$55,MATCH(BC$4,Calendario!$A$3:$A$55,0),MATCH($I112,Calendario!$D$2:$H$2,0)),""),"")))))</f>
        <v>44853</v>
      </c>
      <c r="BD112" s="108" t="str">
        <f>IF(EXACT(($I112),(PROPER(TEXT(BD$3,"dddd")))),"",IF($K112=1,INDEX(Calendario!$D$3:$H$55,MATCH(BD$4,Calendario!$A$3:$A$55,0),MATCH($I112,Calendario!$D$2:$H$2,0)),IF($K112=2,IF(BC112="",INDEX(Calendario!$D$3:$H$55,MATCH(BD$4,Calendario!$A$3:$A$55,0),MATCH($I112,Calendario!$D$2:$H$2,0)),""),IF($K112=3,IF(AND((BB112=""),(BC112="")),INDEX(Calendario!$D$3:$H$55,MATCH(BD$4,Calendario!$A$3:$A$55,0),MATCH($I112,Calendario!$D$2:$H$2,0)),""),IF($K112=4,IF(AND((BA112=""),(BB112=""),(BC112="")),INDEX(Calendario!$D$3:$H$55,MATCH(BD$4,Calendario!$A$3:$A$55,0),MATCH($I112,Calendario!$D$2:$H$2,0)),""),"")))))</f>
        <v/>
      </c>
      <c r="BE112" s="107" t="str">
        <f>IF(EXACT(($I112),(PROPER(TEXT(BE$3,"dddd")))),"",IF($K112=1,INDEX(Calendario!$D$3:$H$55,MATCH(BE$4,Calendario!$A$3:$A$55,0),MATCH($I112,Calendario!$D$2:$H$2,0)),IF($K112=2,IF(BD112="",INDEX(Calendario!$D$3:$H$55,MATCH(BE$4,Calendario!$A$3:$A$55,0),MATCH($I112,Calendario!$D$2:$H$2,0)),""),IF($K112=3,IF(AND((BC112=""),(BD112="")),INDEX(Calendario!$D$3:$H$55,MATCH(BE$4,Calendario!$A$3:$A$55,0),MATCH($I112,Calendario!$D$2:$H$2,0)),""),IF($K112=4,IF(AND((BB112=""),(BC112=""),(BD112="")),INDEX(Calendario!$D$3:$H$55,MATCH(BE$4,Calendario!$A$3:$A$55,0),MATCH($I112,Calendario!$D$2:$H$2,0)),""),"")))))</f>
        <v/>
      </c>
      <c r="BF112" s="107" t="str">
        <f>IF(EXACT(($I112),(PROPER(TEXT(BF$3,"dddd")))),"",IF($K112=1,INDEX(Calendario!$D$3:$H$55,MATCH(BF$4,Calendario!$A$3:$A$55,0),MATCH($I112,Calendario!$D$2:$H$2,0)),IF($K112=2,IF(BE112="",INDEX(Calendario!$D$3:$H$55,MATCH(BF$4,Calendario!$A$3:$A$55,0),MATCH($I112,Calendario!$D$2:$H$2,0)),""),IF($K112=3,IF(AND((BD112=""),(BE112="")),INDEX(Calendario!$D$3:$H$55,MATCH(BF$4,Calendario!$A$3:$A$55,0),MATCH($I112,Calendario!$D$2:$H$2,0)),""),IF($K112=4,IF(AND((BC112=""),(BD112=""),(BE112="")),INDEX(Calendario!$D$3:$H$55,MATCH(BF$4,Calendario!$A$3:$A$55,0),MATCH($I112,Calendario!$D$2:$H$2,0)),""),"")))))</f>
        <v/>
      </c>
      <c r="BG112" s="107">
        <f>IF(EXACT(($I112),(PROPER(TEXT(BG$3,"dddd")))),"",IF($K112=1,INDEX(Calendario!$D$3:$H$55,MATCH(BG$4,Calendario!$A$3:$A$55,0),MATCH($I112,Calendario!$D$2:$H$2,0)),IF($K112=2,IF(BF112="",INDEX(Calendario!$D$3:$H$55,MATCH(BG$4,Calendario!$A$3:$A$55,0),MATCH($I112,Calendario!$D$2:$H$2,0)),""),IF($K112=3,IF(AND((BE112=""),(BF112="")),INDEX(Calendario!$D$3:$H$55,MATCH(BG$4,Calendario!$A$3:$A$55,0),MATCH($I112,Calendario!$D$2:$H$2,0)),""),IF($K112=4,IF(AND((BD112=""),(BE112=""),(BF112="")),INDEX(Calendario!$D$3:$H$55,MATCH(BG$4,Calendario!$A$3:$A$55,0),MATCH($I112,Calendario!$D$2:$H$2,0)),""),"")))))</f>
        <v>44881</v>
      </c>
      <c r="BH112" s="107" t="str">
        <f>IF(EXACT(($I112),(PROPER(TEXT(BH$3,"dddd")))),"",IF($K112=1,INDEX(Calendario!$D$3:$H$55,MATCH(BH$4,Calendario!$A$3:$A$55,0),MATCH($I112,Calendario!$D$2:$H$2,0)),IF($K112=2,IF(BG112="",INDEX(Calendario!$D$3:$H$55,MATCH(BH$4,Calendario!$A$3:$A$55,0),MATCH($I112,Calendario!$D$2:$H$2,0)),""),IF($K112=3,IF(AND((BF112=""),(BG112="")),INDEX(Calendario!$D$3:$H$55,MATCH(BH$4,Calendario!$A$3:$A$55,0),MATCH($I112,Calendario!$D$2:$H$2,0)),""),IF($K112=4,IF(AND((BE112=""),(BF112=""),(BG112="")),INDEX(Calendario!$D$3:$H$55,MATCH(BH$4,Calendario!$A$3:$A$55,0),MATCH($I112,Calendario!$D$2:$H$2,0)),""),"")))))</f>
        <v/>
      </c>
      <c r="BI112" s="108" t="str">
        <f>IF(EXACT(($I112),(PROPER(TEXT(BI$3,"dddd")))),"",IF($K112=1,INDEX(Calendario!$D$3:$H$55,MATCH(BI$4,Calendario!$A$3:$A$55,0),MATCH($I112,Calendario!$D$2:$H$2,0)),IF($K112=2,IF(BH112="",INDEX(Calendario!$D$3:$H$55,MATCH(BI$4,Calendario!$A$3:$A$55,0),MATCH($I112,Calendario!$D$2:$H$2,0)),""),IF($K112=3,IF(AND((BG112=""),(BH112="")),INDEX(Calendario!$D$3:$H$55,MATCH(BI$4,Calendario!$A$3:$A$55,0),MATCH($I112,Calendario!$D$2:$H$2,0)),""),IF($K112=4,IF(AND((BF112=""),(BG112=""),(BH112="")),INDEX(Calendario!$D$3:$H$55,MATCH(BI$4,Calendario!$A$3:$A$55,0),MATCH($I112,Calendario!$D$2:$H$2,0)),""),"")))))</f>
        <v/>
      </c>
      <c r="BJ112" s="108" t="str">
        <f>IF(EXACT(($I112),(PROPER(TEXT(BJ$3,"dddd")))),"",IF($K112=1,INDEX(Calendario!$D$3:$H$55,MATCH(BJ$4,Calendario!$A$3:$A$55,0),MATCH($I112,Calendario!$D$2:$H$2,0)),IF($K112=2,IF(BI112="",INDEX(Calendario!$D$3:$H$55,MATCH(BJ$4,Calendario!$A$3:$A$55,0),MATCH($I112,Calendario!$D$2:$H$2,0)),""),IF($K112=3,IF(AND((BH112=""),(BI112="")),INDEX(Calendario!$D$3:$H$55,MATCH(BJ$4,Calendario!$A$3:$A$55,0),MATCH($I112,Calendario!$D$2:$H$2,0)),""),IF($K112=4,IF(AND((BG112=""),(BH112=""),(BI112="")),INDEX(Calendario!$D$3:$H$55,MATCH(BJ$4,Calendario!$A$3:$A$55,0),MATCH($I112,Calendario!$D$2:$H$2,0)),""),"")))))</f>
        <v/>
      </c>
      <c r="BK112" s="108">
        <f>IF(EXACT(($I112),(PROPER(TEXT(BK$3,"dddd")))),"",IF($K112=1,INDEX(Calendario!$D$3:$H$55,MATCH(BK$4,Calendario!$A$3:$A$55,0),MATCH($I112,Calendario!$D$2:$H$2,0)),IF($K112=2,IF(BJ112="",INDEX(Calendario!$D$3:$H$55,MATCH(BK$4,Calendario!$A$3:$A$55,0),MATCH($I112,Calendario!$D$2:$H$2,0)),""),IF($K112=3,IF(AND((BI112=""),(BJ112="")),INDEX(Calendario!$D$3:$H$55,MATCH(BK$4,Calendario!$A$3:$A$55,0),MATCH($I112,Calendario!$D$2:$H$2,0)),""),IF($K112=4,IF(AND((BH112=""),(BI112=""),(BJ112="")),INDEX(Calendario!$D$3:$H$55,MATCH(BK$4,Calendario!$A$3:$A$55,0),MATCH($I112,Calendario!$D$2:$H$2,0)),""),"")))))</f>
        <v>44909</v>
      </c>
      <c r="BL112" s="108" t="str">
        <f>IF(EXACT(($I112),(PROPER(TEXT(BL$3,"dddd")))),"",IF($K112=1,INDEX(Calendario!$D$3:$H$55,MATCH(BL$4,Calendario!$A$3:$A$55,0),MATCH($I112,Calendario!$D$2:$H$2,0)),IF($K112=2,IF(BK112="",INDEX(Calendario!$D$3:$H$55,MATCH(BL$4,Calendario!$A$3:$A$55,0),MATCH($I112,Calendario!$D$2:$H$2,0)),""),IF($K112=3,IF(AND((BJ112=""),(BK112="")),INDEX(Calendario!$D$3:$H$55,MATCH(BL$4,Calendario!$A$3:$A$55,0),MATCH($I112,Calendario!$D$2:$H$2,0)),""),IF($K112=4,IF(AND((BI112=""),(BJ112=""),(BK112="")),INDEX(Calendario!$D$3:$H$55,MATCH(BL$4,Calendario!$A$3:$A$55,0),MATCH($I112,Calendario!$D$2:$H$2,0)),""),"")))))</f>
        <v/>
      </c>
      <c r="BM112" s="108" t="str">
        <f>IF(EXACT(($I112),(PROPER(TEXT(BM$3,"dddd")))),"",IF($K112=1,INDEX(Calendario!$D$3:$H$55,MATCH(BM$4,Calendario!$A$3:$A$55,0),MATCH($I112,Calendario!$D$2:$H$2,0)),IF($K112=2,IF(BL112="",INDEX(Calendario!$D$3:$H$55,MATCH(BM$4,Calendario!$A$3:$A$55,0),MATCH($I112,Calendario!$D$2:$H$2,0)),""),IF($K112=3,IF(AND((BK112=""),(BL112="")),INDEX(Calendario!$D$3:$H$55,MATCH(BM$4,Calendario!$A$3:$A$55,0),MATCH($I112,Calendario!$D$2:$H$2,0)),""),IF($K112=4,IF(AND((BJ112=""),(BK112=""),(BL112="")),INDEX(Calendario!$D$3:$H$55,MATCH(BM$4,Calendario!$A$3:$A$55,0),MATCH($I112,Calendario!$D$2:$H$2,0)),""),"")))))</f>
        <v/>
      </c>
      <c r="BO112" s="88" t="s">
        <v>793</v>
      </c>
    </row>
    <row r="113" spans="1:67" s="88" customFormat="1" ht="26.25" customHeight="1" x14ac:dyDescent="0.25">
      <c r="A113" s="178">
        <f t="shared" si="7"/>
        <v>83</v>
      </c>
      <c r="B113" s="176" t="s">
        <v>1280</v>
      </c>
      <c r="C113" s="176"/>
      <c r="D113" s="177" t="s">
        <v>1787</v>
      </c>
      <c r="E113" s="176" t="s">
        <v>261</v>
      </c>
      <c r="F113" s="176" t="s">
        <v>93</v>
      </c>
      <c r="G113" s="177" t="str">
        <f>IF(ISNA(VLOOKUP(F113,Tmunic!$C$2:$D$1160,2,FALSE)),"",VLOOKUP(F113,Tmunic!$C$2:$D$1160,2,FALSE))</f>
        <v>UB APARTADO</v>
      </c>
      <c r="H113" s="184" t="str">
        <f>IF(ISNA(VLOOKUP(G113,TDirReg!$F$1:$H$184,3,0)),"",VLOOKUP(G113,TDirReg!$F$1:$H$184,3,0))</f>
        <v>Hospital Antonio Roldan Betancur  Cra 98 N° 106-176</v>
      </c>
      <c r="I113" s="196" t="s">
        <v>127</v>
      </c>
      <c r="J113" s="195" t="s">
        <v>135</v>
      </c>
      <c r="K113" s="197">
        <v>4</v>
      </c>
      <c r="L113" s="202">
        <f t="shared" si="8"/>
        <v>12</v>
      </c>
      <c r="M113" s="107" t="str">
        <f>IF(EXACT(($I113),(PROPER(TEXT(M$3,"dddd")))),"",IF(EXACT(M$4,$J113),IF($K113=1,INDEX(Calendario!$D$3:$H$55,MATCH(M$4,Calendario!$A$3:$A$55,0),MATCH($I113,Calendario!$D$2:$H$2,0)),INDEX(Calendario!$D$3:$H$55,MATCH($J113,Calendario!$A$3:$A$55,0),MATCH($I113,Calendario!$D$2:$H$2,0))),""))</f>
        <v/>
      </c>
      <c r="N113" s="107" t="str">
        <f>IF(EXACT(($I113),(PROPER(TEXT(N$3,"dddd")))),"",IF(EXACT(N$4,$J113),IF(M113="",IF(OR(($K113=4),($K113=3),($K113=2),($K113=1)),INDEX(Calendario!$D$3:$H$55,MATCH(N$4,Calendario!$A$3:$A$55,0),MATCH($I113,Calendario!$D$2:$H$2,0)),"")),IF($K113=1,IF(AND(M113="",EXACT((N$4),(CONCATENATE(Calendario!$A$1," ",(MID($J113,8,2))+1)))),INDEX(Calendario!$D$3:$H$55,MATCH(N$4,Calendario!$A$3:$A$55,0),MATCH($I113,Calendario!$D$2:$H$2,0)),IF(M113="","",INDEX(Calendario!$D$3:$H$55,MATCH(N$4,Calendario!$A$3:$A$55,0),MATCH($I113,Calendario!$D$2:$H$2,0)))),IF($K113=2,IF(M113="",IF(EXACT($K113,N$4),INDEX(Calendario!$D$3:$H$55,MATCH(N$4,Calendario!$A$3:$A$55,0),MATCH($I113,Calendario!$D$2:$H$2,0)),""),""),IF($K113=3,IF((M113=""),IF(EXACT($K113,N$4),INDEX(Calendario!$D$3:$H$55,MATCH(N$4,Calendario!$A$3:$A$55,0),MATCH($I113,Calendario!$D$2:$H$2,0)),""),""),IF($K113=4,IF((M113=""),IF(EXACT($K113,N$4),INDEX(Calendario!$D$3:$H$55,MATCH(N$4,Calendario!$A$3:$A$55,0),MATCH($I113,Calendario!$D$2:$H$2,0)),""),""),""))))))</f>
        <v/>
      </c>
      <c r="O113" s="107" t="str">
        <f>IF(EXACT(($I113),(PROPER(TEXT(O$3,"dddd")))),"",IF(EXACT(O$4,$J113),IF(N113="",IF(OR(($K113=4),($K113=3),($K113=2),($K113=1)),INDEX(Calendario!$D$3:$H$55,MATCH(O$4,Calendario!$A$3:$A$55,0),MATCH($I113,Calendario!$D$2:$H$2,0)),"")),IF($K113=1,IF(AND(N113="",EXACT((O$4),(CONCATENATE(Calendario!$A$1," ",(MID($J113,8,2))+1)))),INDEX(Calendario!$D$3:$H$55,MATCH(O$4,Calendario!$A$3:$A$55,0),MATCH($I113,Calendario!$D$2:$H$2,0)),IF(N113="",IF(EXACT(($I113),(PROPER(TEXT(N$3,"dddd")))),INDEX(Calendario!$D$3:$H$55,MATCH(O$4,Calendario!$A$3:$A$55,0),MATCH($I113,Calendario!$D$2:$H$2,0)),""),INDEX(Calendario!$D$3:$H$55,MATCH(O$4,Calendario!$A$3:$A$55,0),MATCH($I113,Calendario!$D$2:$H$2,0)))),IF(EXACT($O$4,"Semana 1"),IF($K113=2,IF(N113="",IF(OR(($J113="Semana 1"),($J113="Semana 2"),($J113="Semana 3")),INDEX(Calendario!$D$3:$H$55,MATCH(O$4,Calendario!$A$3:$A$55,0),MATCH($I113,Calendario!$D$2:$H$2,0)),""),""),IF($K113=3,IF(AND((M113=""),(N113="")),IF(OR(($J113="Semana 1"),($J113="Semana 2"),($J113="Semana 3")),INDEX(Calendario!$D$3:$H$55,MATCH(O$4,Calendario!$A$3:$A$55,0),MATCH($I113,Calendario!$D$2:$H$2,0)),""),""),IF($K113=4,IF(AND((M113=""),(N113="")),IF(OR(($J113="Semana 1"),($J113="Semana 2"),($J113="Semana 3")),INDEX(Calendario!$D$3:$H$55,MATCH(O$4,Calendario!$A$3:$A$55,0),MATCH($I113,Calendario!$D$2:$H$2,0)),""),"")))),IF($K113=2,IF(N113="",IF(OR(($J113="Semana 1"),($J113="Semana 2")),INDEX(Calendario!$D$3:$H$55,MATCH(O$4,Calendario!$A$3:$A$55,0),MATCH($I113,Calendario!$D$2:$H$2,0)),""),""),IF($K113=3,IF(AND((M113=""),(N113="")),IF(OR(($J113="Semana 1"),($J113="Semana 2")),INDEX(Calendario!$D$3:$H$55,MATCH(O$4,Calendario!$A$3:$A$55,0),MATCH($I113,Calendario!$D$2:$H$2,0)),""),""),IF($K113=4,IF(AND((M113=""),(N113="")),IF(OR(($J113="Semana 1"),($J113="Semana 2")),INDEX(Calendario!$D$3:$H$55,MATCH(O$4,Calendario!$A$3:$A$55,0),MATCH($I113,Calendario!$D$2:$H$2,0)),""),""),"")))))))</f>
        <v/>
      </c>
      <c r="P113" s="107" t="str">
        <f>IF(EXACT(($I113),(PROPER(TEXT(P$3,"dddd")))),"",IF(EXACT(P$4,$J113),IF(O113="",IF(OR(($K113=4),($K113=3),($K113=2),($K113=1)),INDEX(Calendario!$D$3:$H$55,MATCH(P$4,Calendario!$A$3:$A$55,0),MATCH($I113,Calendario!$D$2:$H$2,0)),"")),IF($K113=1,IF(AND(O113="",EXACT((P$4),(CONCATENATE(Calendario!$A$1," ",(MID($J113,8,2))+1)))),INDEX(Calendario!$D$3:$H$55,MATCH(P$4,Calendario!$A$3:$A$55,0),MATCH($I113,Calendario!$D$2:$H$2,0)),IF(O113="",IF(EXACT(($I113),(PROPER(TEXT(O$3,"dddd")))),INDEX(Calendario!$D$3:$H$55,MATCH(P$4,Calendario!$A$3:$A$55,0),MATCH($I113,Calendario!$D$2:$H$2,0)),""),INDEX(Calendario!$D$3:$H$55,MATCH(P$4,Calendario!$A$3:$A$55,0),MATCH($I113,Calendario!$D$2:$H$2,0)))),IF(EXACT($M$4,"Semana 1"),IF($K113=2,IF(O113="",IF(OR(($J113="Semana 1"),($J113="Semana 2"),($J113="Semana 3"),($J113="Semana 4")),INDEX(Calendario!$D$3:$H$55,MATCH(P$4,Calendario!$A$3:$A$55,0),MATCH($I113,Calendario!$D$2:$H$2,0)),""),""),IF($K113=3,IF(AND((N113=""),(O113="")),IF(OR(($J113="Semana 1"),($J113="Semana 2"),($J113="Semana 3"),($J113="Semana 4")),INDEX(Calendario!$D$3:$H$55,MATCH(P$4,Calendario!$A$3:$A$55,0),MATCH($I113,Calendario!$D$2:$H$2,0)),""),""),IF($K113=4,IF(AND((M113=""),(N113=""),(O113="")),IF(OR(($J113="Semana 1"),($J113="Semana 2"),($J113="Semana 3"),($J113="Semana 4")),INDEX(Calendario!$D$3:$H$55,MATCH(P$4,Calendario!$A$3:$A$55,0),MATCH($I113,Calendario!$D$2:$H$2,0)),""),"")))),IF($K113=2,IF(O113="",IF(OR(($J113="Semana 1"),($J113="Semana 2"),($J113="Semana 3")),INDEX(Calendario!$D$3:$H$55,MATCH(P$4,Calendario!$A$3:$A$55,0),MATCH($I113,Calendario!$D$2:$H$2,0)),""),""),IF($K113=3,IF(AND((N113=""),(O113="")),IF(OR(($J113="Semana 1"),($J113="Semana 2"),($J113="Semana 3")),INDEX(Calendario!$D$3:$H$55,MATCH(P$4,Calendario!$A$3:$A$55,0),MATCH($I113,Calendario!$D$2:$H$2,0)),""),""),IF($K113=4,IF(AND((M113=""),(N113=""),(O113="")),IF(OR(($J113="Semana 1"),($J113="Semana 2"),($J113="Semana 3")),INDEX(Calendario!$D$3:$H$55,MATCH(P$4,Calendario!$A$3:$A$55,0),MATCH($I113,Calendario!$D$2:$H$2,0)),""),""),"")))))))</f>
        <v/>
      </c>
      <c r="Q113" s="107" t="str">
        <f>IF(EXACT(($I113),(PROPER(TEXT(Q$3,"dddd")))),"",IF(EXACT(Q$4,$J113),IF(P113="",IF(OR(($K113=4),($K113=3),($K113=2),($K113=1)),INDEX(Calendario!$D$3:$H$55,MATCH(Q$4,Calendario!$A$3:$A$55,0),MATCH($I113,Calendario!$D$2:$H$2,0)),"")),IF($K113=1,IF(AND(P113="",EXACT((Q$4),(CONCATENATE(Calendario!$A$1," ",(MID($J113,8,2))+1)))),INDEX(Calendario!$D$3:$H$55,MATCH(Q$4,Calendario!$A$3:$A$55,0),MATCH($I113,Calendario!$D$2:$H$2,0)),IF(P113="",IF(EXACT(($I113),(PROPER(TEXT(P$3,"dddd")))),INDEX(Calendario!$D$3:$H$55,MATCH(Q$4,Calendario!$A$3:$A$55,0),MATCH($I113,Calendario!$D$2:$H$2,0)),""),INDEX(Calendario!$D$3:$H$55,MATCH(Q$4,Calendario!$A$3:$A$55,0),MATCH($I113,Calendario!$D$2:$H$2,0)))),IF(EXACT($M$4,"Semana 1"),IF($K113=2,IF(P113="",IF(OR(($J113="Semana 1"),($J113="Semana 2"),($J113="Semana 3"),($J113="Semana 4"),($J113="Semana 5")),INDEX(Calendario!$D$3:$H$55,MATCH(Q$4,Calendario!$A$3:$A$55,0),MATCH($I113,Calendario!$D$2:$H$2,0)),""),""),IF($K113=3,IF(AND((O113=""),(P113="")),IF(OR(($J113="Semana 1"),($J113="Semana 2"),($J113="Semana 3"),($J113="Semana 4"),($J113="Semana 5")),INDEX(Calendario!$D$3:$H$55,MATCH(Q$4,Calendario!$A$3:$A$55,0),MATCH($I113,Calendario!$D$2:$H$2,0)),""),""),IF($K113=4,IF(AND((N113=""),(O113=""),(P113="")),IF(OR(($J113="Semana 1"),($J113="Semana 2"),($J113="Semana 3"),($J113="Semana 4"),($J113="Semana 5")),INDEX(Calendario!$D$3:$H$55,MATCH(Q$4,Calendario!$A$3:$A$55,0),MATCH($I113,Calendario!$D$2:$H$2,0)),""),"")))),IF($K113=2,IF(P113="",IF(OR(($J113="Semana 1"),($J113="Semana 2"),($J113="Semana 3"),($J113="Semana 4")),INDEX(Calendario!$D$3:$H$55,MATCH(Q$4,Calendario!$A$3:$A$55,0),MATCH($I113,Calendario!$D$2:$H$2,0)),""),""),IF($K113=3,IF(AND((O113=""),(P113="")),IF(OR(($J113="Semana 1"),($J113="Semana 2"),($J113="Semana 3"),($J113="Semana 4")),INDEX(Calendario!$D$3:$H$55,MATCH(Q$4,Calendario!$A$3:$A$55,0),MATCH($I113,Calendario!$D$2:$H$2,0)),""),""),IF($K113=4,IF(AND((N113=""),(O113=""),(P113="")),IF(OR(($J113="Semana 1"),($J113="Semana 2"),($J113="Semana 3"),($J113="Semana 4")),INDEX(Calendario!$D$3:$H$55,MATCH(Q$4,Calendario!$A$3:$A$55,0),MATCH($I113,Calendario!$D$2:$H$2,0)),""),""),"")))))))</f>
        <v/>
      </c>
      <c r="R113" s="108">
        <f>IF(EXACT(($I113),(PROPER(TEXT(R$3,"dddd")))),"",IF(EXACT(R$4,$J113),IF(Q113="",IF(OR(($K113=4),($K113=3),($K113=2),($K113=1)),INDEX(Calendario!$D$3:$H$55,MATCH(R$4,Calendario!$A$3:$A$55,0),MATCH($I113,Calendario!$D$2:$H$2,0)),"")),IF($K113=1,IF(AND(Q113="",EXACT((R$4),(CONCATENATE(Calendario!$A$1," ",(MID($J113,8,2))+1)))),INDEX(Calendario!$D$3:$H$55,MATCH(R$4,Calendario!$A$3:$A$55,0),MATCH($I113,Calendario!$D$2:$H$2,0)),IF(Q113="",IF(EXACT(($I113),(PROPER(TEXT(Q$3,"dddd")))),INDEX(Calendario!$D$3:$H$55,MATCH(R$4,Calendario!$A$3:$A$55,0),MATCH($I113,Calendario!$D$2:$H$2,0)),""),INDEX(Calendario!$D$3:$H$55,MATCH(R$4,Calendario!$A$3:$A$55,0),MATCH($I113,Calendario!$D$2:$H$2,0)))),IF(EXACT($M$4,"Semana 1"),IF($K113=2,IF(Q113="",IF(OR(($J113="Semana 1"),($J113="Semana 2"),($J113="Semana 3"),($J113="Semana 4"),($J113="Semana 5"),($J113="Semana 6")),INDEX(Calendario!$D$3:$H$55,MATCH(R$4,Calendario!$A$3:$A$55,0),MATCH($I113,Calendario!$D$2:$H$2,0)),""),""),IF($K113=3,IF(AND((P113=""),(Q113="")),IF(OR(($J113="Semana 1"),($J113="Semana 2"),($J113="Semana 3"),($J113="Semana 4"),($J113="Semana 5"),($J113="Semana 6")),INDEX(Calendario!$D$3:$H$55,MATCH(R$4,Calendario!$A$3:$A$55,0),MATCH($I113,Calendario!$D$2:$H$2,0)),""),""),IF($K113=4,IF(AND((O113=""),(P113=""),(Q113="")),IF(OR(($J113="Semana 1"),($J113="Semana 2"),($J113="Semana 3"),($J113="Semana 4"),($J113="Semana 5"),($J113="Semana 6")),INDEX(Calendario!$D$3:$H$55,MATCH(R$4,Calendario!$A$3:$A$55,0),MATCH($I113,Calendario!$D$2:$H$2,0)),""),"")))),IF($K113=2,IF(Q113="",IF(OR(($J113="Semana 1"),($J113="Semana 2"),($J113="Semana 3"),($J113="Semana 4"),($J113="Semana 5")),INDEX(Calendario!$D$3:$H$55,MATCH(R$4,Calendario!$A$3:$A$55,0),MATCH($I113,Calendario!$D$2:$H$2,0)),""),""),IF($K113=3,IF(AND((P113=""),(Q113="")),IF(OR(($J113="Semana 1"),($J113="Semana 2"),($J113="Semana 3"),($J113="Semana 4"),($J113="Semana 5")),INDEX(Calendario!$D$3:$H$55,MATCH(R$4,Calendario!$A$3:$A$55,0),MATCH($I113,Calendario!$D$2:$H$2,0)),""),""),IF($K113=4,IF(AND((O113=""),(P113=""),(Q113="")),IF(OR(($J113="Semana 1"),($J113="Semana 2"),($J113="Semana 3"),($J113="Semana 4"),($J113="Semana 5")),INDEX(Calendario!$D$3:$H$55,MATCH(R$4,Calendario!$A$3:$A$55,0),MATCH($I113,Calendario!$D$2:$H$2,0)),""),""),"")))))))</f>
        <v>44594</v>
      </c>
      <c r="S113" s="108" t="str">
        <f>IF(EXACT(($I113),(PROPER(TEXT(S$3,"dddd")))),"",IF(EXACT(S$4,$J113),IF(R113="",IF(OR(($K113=4),($K113=3),($K113=2),($K113=1)),INDEX(Calendario!$D$3:$H$55,MATCH(S$4,Calendario!$A$3:$A$55,0),MATCH($I113,Calendario!$D$2:$H$2,0)),"")),IF($K113=1,IF(AND(R113="",EXACT((S$4),(CONCATENATE(Calendario!$A$1," ",(MID($J113,8,2))+1)))),INDEX(Calendario!$D$3:$H$55,MATCH(S$4,Calendario!$A$3:$A$55,0),MATCH($I113,Calendario!$D$2:$H$2,0)),IF(R113="",IF(EXACT(($I113),(PROPER(TEXT(R$3,"dddd")))),INDEX(Calendario!$D$3:$H$55,MATCH(S$4,Calendario!$A$3:$A$55,0),MATCH($I113,Calendario!$D$2:$H$2,0)),""),INDEX(Calendario!$D$3:$H$55,MATCH(S$4,Calendario!$A$3:$A$55,0),MATCH($I113,Calendario!$D$2:$H$2,0)))),IF(EXACT($M$4,"Semana 1"),IF($K113=2,IF(R113="",IF(OR(($J113="Semana 1"),($J113="Semana 2"),($J113="Semana 3"),($J113="Semana 4"),($J113="Semana 5"),($J113="Semana 6"),($J113="Semana 7")),INDEX(Calendario!$D$3:$H$55,MATCH(S$4,Calendario!$A$3:$A$55,0),MATCH($I113,Calendario!$D$2:$H$2,0)),""),""),IF($K113=3,IF(AND((Q113=""),(R113="")),IF(OR(($J113="Semana 1"),($J113="Semana 2"),($J113="Semana 3"),($J113="Semana 4"),($J113="Semana 5"),($J113="Semana 6"),($J113="Semana 7")),INDEX(Calendario!$D$3:$H$55,MATCH(S$4,Calendario!$A$3:$A$55,0),MATCH($I113,Calendario!$D$2:$H$2,0)),""),""),IF($K113=4,IF(AND((P113=""),(Q113=""),(R113="")),IF(OR(($J113="Semana 1"),($J113="Semana 2"),($J113="Semana 3"),($J113="Semana 4"),($J113="Semana 5"),($J113="Semana 6"),($J113="Semana 7")),INDEX(Calendario!$D$3:$H$55,MATCH(S$4,Calendario!$A$3:$A$55,0),MATCH($I113,Calendario!$D$2:$H$2,0)),""),"")))),IF($K113=2,IF(R113="",IF(OR(($J113="Semana 1"),($J113="Semana 2"),($J113="Semana 3"),($J113="Semana 4"),($J113="Semana 5"),($J113="Semana 6")),INDEX(Calendario!$D$3:$H$55,MATCH(S$4,Calendario!$A$3:$A$55,0),MATCH($I113,Calendario!$D$2:$H$2,0)),""),""),IF($K113=3,IF(AND((Q113=""),(R113="")),IF(OR(($J113="Semana 1"),($J113="Semana 2"),($J113="Semana 3"),($J113="Semana 4"),($J113="Semana 5"),($J113="Semana 6")),INDEX(Calendario!$D$3:$H$55,MATCH(S$4,Calendario!$A$3:$A$55,0),MATCH($I113,Calendario!$D$2:$H$2,0)),""),""),IF($K113=4,IF(AND((P113=""),(Q113=""),(R113="")),IF(OR(($J113="Semana 1"),($J113="Semana 2"),($J113="Semana 3"),($J113="Semana 4"),($J113="Semana 5"),($J113="Semana 6")),INDEX(Calendario!$D$3:$H$55,MATCH(S$4,Calendario!$A$3:$A$55,0),MATCH($I113,Calendario!$D$2:$H$2,0)),""),""),"")))))))</f>
        <v/>
      </c>
      <c r="T113" s="108" t="str">
        <f>IF(EXACT(($I113),(PROPER(TEXT(T$3,"dddd")))),"",IF(EXACT(T$4,$J113),IF(S113="",IF(OR(($K113=4),($K113=3),($K113=2),($K113=1)),INDEX(Calendario!$D$3:$H$55,MATCH(T$4,Calendario!$A$3:$A$55,0),MATCH($I113,Calendario!$D$2:$H$2,0)),"")),IF($K113=1,IF(AND(S113="",EXACT((T$4),(CONCATENATE(Calendario!$A$1," ",(MID($J113,8,2))+1)))),INDEX(Calendario!$D$3:$H$55,MATCH(T$4,Calendario!$A$3:$A$55,0),MATCH($I113,Calendario!$D$2:$H$2,0)),IF(S113="",IF(EXACT(($I113),(PROPER(TEXT(S$3,"dddd")))),INDEX(Calendario!$D$3:$H$55,MATCH(T$4,Calendario!$A$3:$A$55,0),MATCH($I113,Calendario!$D$2:$H$2,0)),""),INDEX(Calendario!$D$3:$H$55,MATCH(T$4,Calendario!$A$3:$A$55,0),MATCH($I113,Calendario!$D$2:$H$2,0)))),IF(EXACT($M$4,"Semana 1"),IF($K113=2,IF(S113="",IF(OR(($J113="Semana 1"),($J113="Semana 2"),($J113="Semana 3"),($J113="Semana 4"),($J113="Semana 5"),($J113="Semana 6"),($J113="Semana 7"),($J113="Semana 8")),INDEX(Calendario!$D$3:$H$55,MATCH(T$4,Calendario!$A$3:$A$55,0),MATCH($I113,Calendario!$D$2:$H$2,0)),""),""),IF($K113=3,IF(AND((R113=""),(S113="")),IF(OR(($J113="Semana 1"),($J113="Semana 2"),($J113="Semana 3"),($J113="Semana 4"),($J113="Semana 5"),($J113="Semana 6"),($J113="Semana 7"),($J113="Semana 8")),INDEX(Calendario!$D$3:$H$55,MATCH(T$4,Calendario!$A$3:$A$55,0),MATCH($I113,Calendario!$D$2:$H$2,0)),""),""),IF($K113=4,IF(AND((Q113=""),(R113=""),(S113="")),IF(OR(($J113="Semana 1"),($J113="Semana 2"),($J113="Semana 3"),($J113="Semana 4"),($J113="Semana 5"),($J113="Semana 6"),($J113="Semana 7"),($J113="Semana 8")),INDEX(Calendario!$D$3:$H$55,MATCH(T$4,Calendario!$A$3:$A$55,0),MATCH($I113,Calendario!$D$2:$H$2,0)),""),"")))),IF($K113=2,IF(S113="",IF(OR(($J113="Semana 1"),($J113="Semana 2"),($J113="Semana 3"),($J113="Semana 4"),($J113="Semana 5"),($J113="Semana 6"),($J113="Semana 7")),INDEX(Calendario!$D$3:$H$55,MATCH(T$4,Calendario!$A$3:$A$55,0),MATCH($I113,Calendario!$D$2:$H$2,0)),""),""),IF($K113=3,IF(AND((R113=""),(S113="")),IF(OR(($J113="Semana 1"),($J113="Semana 2"),($J113="Semana 3"),($J113="Semana 4"),($J113="Semana 5"),($J113="Semana 6"),($J113="Semana 7")),INDEX(Calendario!$D$3:$H$55,MATCH(T$4,Calendario!$A$3:$A$55,0),MATCH($I113,Calendario!$D$2:$H$2,0)),""),""),IF($K113=4,IF(AND((Q113=""),(R113=""),(S113="")),IF(OR(($J113="Semana 1"),($J113="Semana 2"),($J113="Semana 3"),($J113="Semana 4"),($J113="Semana 5"),($J113="Semana 6"),($J113="Semana 7")),INDEX(Calendario!$D$3:$H$55,MATCH(T$4,Calendario!$A$3:$A$55,0),MATCH($I113,Calendario!$D$2:$H$2,0)),""),""),"")))))))</f>
        <v/>
      </c>
      <c r="U113" s="108" t="str">
        <f>IF(EXACT(($I113),(PROPER(TEXT(U$3,"dddd")))),"",IF($K113=1,INDEX(Calendario!$D$3:$H$55,MATCH(U$4,Calendario!$A$3:$A$55,0),MATCH($I113,Calendario!$D$2:$H$2,0)),IF($K113=2,IF(T113="",INDEX(Calendario!$D$3:$H$55,MATCH(U$4,Calendario!$A$3:$A$55,0),MATCH($I113,Calendario!$D$2:$H$2,0)),""),IF($K113=3,IF(AND((S113=""),(T113="")),INDEX(Calendario!$D$3:$H$55,MATCH(U$4,Calendario!$A$3:$A$55,0),MATCH($I113,Calendario!$D$2:$H$2,0)),""),IF($K113=4,IF(AND((R113=""),(S113=""),(T113="")),INDEX(Calendario!$D$3:$H$55,MATCH(U$4,Calendario!$A$3:$A$55,0),MATCH($I113,Calendario!$D$2:$H$2,0)),""),"")))))</f>
        <v/>
      </c>
      <c r="V113" s="107">
        <f>IF(EXACT(($I113),(PROPER(TEXT(V$3,"dddd")))),"",IF($K113=1,INDEX(Calendario!$D$3:$H$55,MATCH(V$4,Calendario!$A$3:$A$55,0),MATCH($I113,Calendario!$D$2:$H$2,0)),IF($K113=2,IF(U113="",INDEX(Calendario!$D$3:$H$55,MATCH(V$4,Calendario!$A$3:$A$55,0),MATCH($I113,Calendario!$D$2:$H$2,0)),""),IF($K113=3,IF(AND((T113=""),(U113="")),INDEX(Calendario!$D$3:$H$55,MATCH(V$4,Calendario!$A$3:$A$55,0),MATCH($I113,Calendario!$D$2:$H$2,0)),""),IF($K113=4,IF(AND((S113=""),(T113=""),(U113="")),INDEX(Calendario!$D$3:$H$55,MATCH(V$4,Calendario!$A$3:$A$55,0),MATCH($I113,Calendario!$D$2:$H$2,0)),""),"")))))</f>
        <v>44622</v>
      </c>
      <c r="W113" s="107" t="str">
        <f>IF(EXACT(($I113),(PROPER(TEXT(W$3,"dddd")))),"",IF($K113=1,INDEX(Calendario!$D$3:$H$55,MATCH(W$4,Calendario!$A$3:$A$55,0),MATCH($I113,Calendario!$D$2:$H$2,0)),IF($K113=2,IF(V113="",INDEX(Calendario!$D$3:$H$55,MATCH(W$4,Calendario!$A$3:$A$55,0),MATCH($I113,Calendario!$D$2:$H$2,0)),""),IF($K113=3,IF(AND((U113=""),(V113="")),INDEX(Calendario!$D$3:$H$55,MATCH(W$4,Calendario!$A$3:$A$55,0),MATCH($I113,Calendario!$D$2:$H$2,0)),""),IF($K113=4,IF(AND((T113=""),(U113=""),(V113="")),INDEX(Calendario!$D$3:$H$55,MATCH(W$4,Calendario!$A$3:$A$55,0),MATCH($I113,Calendario!$D$2:$H$2,0)),""),"")))))</f>
        <v/>
      </c>
      <c r="X113" s="107" t="str">
        <f>IF(EXACT(($I113),(PROPER(TEXT(X$3,"dddd")))),"",IF($K113=1,INDEX(Calendario!$D$3:$H$55,MATCH(X$4,Calendario!$A$3:$A$55,0),MATCH($I113,Calendario!$D$2:$H$2,0)),IF($K113=2,IF(W113="",INDEX(Calendario!$D$3:$H$55,MATCH(X$4,Calendario!$A$3:$A$55,0),MATCH($I113,Calendario!$D$2:$H$2,0)),""),IF($K113=3,IF(AND((V113=""),(W113="")),INDEX(Calendario!$D$3:$H$55,MATCH(X$4,Calendario!$A$3:$A$55,0),MATCH($I113,Calendario!$D$2:$H$2,0)),""),IF($K113=4,IF(AND((U113=""),(V113=""),(W113="")),INDEX(Calendario!$D$3:$H$55,MATCH(X$4,Calendario!$A$3:$A$55,0),MATCH($I113,Calendario!$D$2:$H$2,0)),""),"")))))</f>
        <v/>
      </c>
      <c r="Y113" s="107" t="str">
        <f>IF(EXACT(($I113),(PROPER(TEXT(Y$3,"dddd")))),"",IF($K113=1,INDEX(Calendario!$D$3:$H$55,MATCH(Y$4,Calendario!$A$3:$A$55,0),MATCH($I113,Calendario!$D$2:$H$2,0)),IF($K113=2,IF(X113="",INDEX(Calendario!$D$3:$H$55,MATCH(Y$4,Calendario!$A$3:$A$55,0),MATCH($I113,Calendario!$D$2:$H$2,0)),""),IF($K113=3,IF(AND((W113=""),(X113="")),INDEX(Calendario!$D$3:$H$55,MATCH(Y$4,Calendario!$A$3:$A$55,0),MATCH($I113,Calendario!$D$2:$H$2,0)),""),IF($K113=4,IF(AND((V113=""),(W113=""),(X113="")),INDEX(Calendario!$D$3:$H$55,MATCH(Y$4,Calendario!$A$3:$A$55,0),MATCH($I113,Calendario!$D$2:$H$2,0)),""),"")))))</f>
        <v/>
      </c>
      <c r="Z113" s="108">
        <f>IF(EXACT(($I113),(PROPER(TEXT(Z$3,"dddd")))),"",IF($K113=1,INDEX(Calendario!$D$3:$H$55,MATCH(Z$4,Calendario!$A$3:$A$55,0),MATCH($I113,Calendario!$D$2:$H$2,0)),IF($K113=2,IF(Y113="",INDEX(Calendario!$D$3:$H$55,MATCH(Z$4,Calendario!$A$3:$A$55,0),MATCH($I113,Calendario!$D$2:$H$2,0)),""),IF($K113=3,IF(AND((X113=""),(Y113="")),INDEX(Calendario!$D$3:$H$55,MATCH(Z$4,Calendario!$A$3:$A$55,0),MATCH($I113,Calendario!$D$2:$H$2,0)),""),IF($K113=4,IF(AND((W113=""),(X113=""),(Y113="")),INDEX(Calendario!$D$3:$H$55,MATCH(Z$4,Calendario!$A$3:$A$55,0),MATCH($I113,Calendario!$D$2:$H$2,0)),""),"")))))</f>
        <v>44650</v>
      </c>
      <c r="AA113" s="108" t="str">
        <f>IF(EXACT(($I113),(PROPER(TEXT(AA$3,"dddd")))),"",IF($K113=1,INDEX(Calendario!$D$3:$H$55,MATCH(AA$4,Calendario!$A$3:$A$55,0),MATCH($I113,Calendario!$D$2:$H$2,0)),IF($K113=2,IF(Z113="",INDEX(Calendario!$D$3:$H$55,MATCH(AA$4,Calendario!$A$3:$A$55,0),MATCH($I113,Calendario!$D$2:$H$2,0)),""),IF($K113=3,IF(AND((Y113=""),(Z113="")),INDEX(Calendario!$D$3:$H$55,MATCH(AA$4,Calendario!$A$3:$A$55,0),MATCH($I113,Calendario!$D$2:$H$2,0)),""),IF($K113=4,IF(AND((X113=""),(Y113=""),(Z113="")),INDEX(Calendario!$D$3:$H$55,MATCH(AA$4,Calendario!$A$3:$A$55,0),MATCH($I113,Calendario!$D$2:$H$2,0)),""),"")))))</f>
        <v/>
      </c>
      <c r="AB113" s="108" t="str">
        <f>IF(EXACT(($I113),(PROPER(TEXT(AB$3,"dddd")))),"",IF($K113=1,INDEX(Calendario!$D$3:$H$55,MATCH(AB$4,Calendario!$A$3:$A$55,0),MATCH($I113,Calendario!$D$2:$H$2,0)),IF($K113=2,IF(AA113="",INDEX(Calendario!$D$3:$H$55,MATCH(AB$4,Calendario!$A$3:$A$55,0),MATCH($I113,Calendario!$D$2:$H$2,0)),""),IF($K113=3,IF(AND((Z113=""),(AA113="")),INDEX(Calendario!$D$3:$H$55,MATCH(AB$4,Calendario!$A$3:$A$55,0),MATCH($I113,Calendario!$D$2:$H$2,0)),""),IF($K113=4,IF(AND((Y113=""),(Z113=""),(AA113="")),INDEX(Calendario!$D$3:$H$55,MATCH(AB$4,Calendario!$A$3:$A$55,0),MATCH($I113,Calendario!$D$2:$H$2,0)),""),"")))))</f>
        <v/>
      </c>
      <c r="AC113" s="108" t="str">
        <f>IF(EXACT(($I113),(PROPER(TEXT(AC$3,"dddd")))),"",IF($K113=1,INDEX(Calendario!$D$3:$H$55,MATCH(AC$4,Calendario!$A$3:$A$55,0),MATCH($I113,Calendario!$D$2:$H$2,0)),IF($K113=2,IF(AB113="",INDEX(Calendario!$D$3:$H$55,MATCH(AC$4,Calendario!$A$3:$A$55,0),MATCH($I113,Calendario!$D$2:$H$2,0)),""),IF($K113=3,IF(AND((AA113=""),(AB113="")),INDEX(Calendario!$D$3:$H$55,MATCH(AC$4,Calendario!$A$3:$A$55,0),MATCH($I113,Calendario!$D$2:$H$2,0)),""),IF($K113=4,IF(AND((Z113=""),(AA113=""),(AB113="")),INDEX(Calendario!$D$3:$H$55,MATCH(AC$4,Calendario!$A$3:$A$55,0),MATCH($I113,Calendario!$D$2:$H$2,0)),""),"")))))</f>
        <v/>
      </c>
      <c r="AD113" s="107">
        <f>IF(EXACT(($I113),(PROPER(TEXT(AD$3,"dddd")))),"",IF($K113=1,INDEX(Calendario!$D$3:$H$55,MATCH(AD$4,Calendario!$A$3:$A$55,0),MATCH($I113,Calendario!$D$2:$H$2,0)),IF($K113=2,IF(AC113="",INDEX(Calendario!$D$3:$H$55,MATCH(AD$4,Calendario!$A$3:$A$55,0),MATCH($I113,Calendario!$D$2:$H$2,0)),""),IF($K113=3,IF(AND((AB113=""),(AC113="")),INDEX(Calendario!$D$3:$H$55,MATCH(AD$4,Calendario!$A$3:$A$55,0),MATCH($I113,Calendario!$D$2:$H$2,0)),""),IF($K113=4,IF(AND((AA113=""),(AB113=""),(AC113="")),INDEX(Calendario!$D$3:$H$55,MATCH(AD$4,Calendario!$A$3:$A$55,0),MATCH($I113,Calendario!$D$2:$H$2,0)),""),"")))))</f>
        <v>44678</v>
      </c>
      <c r="AE113" s="107" t="str">
        <f>IF(EXACT(($I113),(PROPER(TEXT(AE$3,"dddd")))),"",IF($K113=1,INDEX(Calendario!$D$3:$H$55,MATCH(AE$4,Calendario!$A$3:$A$55,0),MATCH($I113,Calendario!$D$2:$H$2,0)),IF($K113=2,IF(AD113="",INDEX(Calendario!$D$3:$H$55,MATCH(AE$4,Calendario!$A$3:$A$55,0),MATCH($I113,Calendario!$D$2:$H$2,0)),""),IF($K113=3,IF(AND((AC113=""),(AD113="")),INDEX(Calendario!$D$3:$H$55,MATCH(AE$4,Calendario!$A$3:$A$55,0),MATCH($I113,Calendario!$D$2:$H$2,0)),""),IF($K113=4,IF(AND((AB113=""),(AC113=""),(AD113="")),INDEX(Calendario!$D$3:$H$55,MATCH(AE$4,Calendario!$A$3:$A$55,0),MATCH($I113,Calendario!$D$2:$H$2,0)),""),"")))))</f>
        <v/>
      </c>
      <c r="AF113" s="107" t="str">
        <f>IF(EXACT(($I113),(PROPER(TEXT(AF$3,"dddd")))),"",IF($K113=1,INDEX(Calendario!$D$3:$H$55,MATCH(AF$4,Calendario!$A$3:$A$55,0),MATCH($I113,Calendario!$D$2:$H$2,0)),IF($K113=2,IF(AE113="",INDEX(Calendario!$D$3:$H$55,MATCH(AF$4,Calendario!$A$3:$A$55,0),MATCH($I113,Calendario!$D$2:$H$2,0)),""),IF($K113=3,IF(AND((AD113=""),(AE113="")),INDEX(Calendario!$D$3:$H$55,MATCH(AF$4,Calendario!$A$3:$A$55,0),MATCH($I113,Calendario!$D$2:$H$2,0)),""),IF($K113=4,IF(AND((AC113=""),(AD113=""),(AE113="")),INDEX(Calendario!$D$3:$H$55,MATCH(AF$4,Calendario!$A$3:$A$55,0),MATCH($I113,Calendario!$D$2:$H$2,0)),""),"")))))</f>
        <v/>
      </c>
      <c r="AG113" s="107" t="str">
        <f>IF(EXACT(($I113),(PROPER(TEXT(AG$3,"dddd")))),"",IF($K113=1,INDEX(Calendario!$D$3:$H$55,MATCH(AG$4,Calendario!$A$3:$A$55,0),MATCH($I113,Calendario!$D$2:$H$2,0)),IF($K113=2,IF(AF113="",INDEX(Calendario!$D$3:$H$55,MATCH(AG$4,Calendario!$A$3:$A$55,0),MATCH($I113,Calendario!$D$2:$H$2,0)),""),IF($K113=3,IF(AND((AE113=""),(AF113="")),INDEX(Calendario!$D$3:$H$55,MATCH(AG$4,Calendario!$A$3:$A$55,0),MATCH($I113,Calendario!$D$2:$H$2,0)),""),IF($K113=4,IF(AND((AD113=""),(AE113=""),(AF113="")),INDEX(Calendario!$D$3:$H$55,MATCH(AG$4,Calendario!$A$3:$A$55,0),MATCH($I113,Calendario!$D$2:$H$2,0)),""),"")))))</f>
        <v/>
      </c>
      <c r="AH113" s="107">
        <f>IF(EXACT(($I113),(PROPER(TEXT(AH$3,"dddd")))),"",IF($K113=1,INDEX(Calendario!$D$3:$H$55,MATCH(AH$4,Calendario!$A$3:$A$55,0),MATCH($I113,Calendario!$D$2:$H$2,0)),IF($K113=2,IF(AG113="",INDEX(Calendario!$D$3:$H$55,MATCH(AH$4,Calendario!$A$3:$A$55,0),MATCH($I113,Calendario!$D$2:$H$2,0)),""),IF($K113=3,IF(AND((AF113=""),(AG113="")),INDEX(Calendario!$D$3:$H$55,MATCH(AH$4,Calendario!$A$3:$A$55,0),MATCH($I113,Calendario!$D$2:$H$2,0)),""),IF($K113=4,IF(AND((AE113=""),(AF113=""),(AG113="")),INDEX(Calendario!$D$3:$H$55,MATCH(AH$4,Calendario!$A$3:$A$55,0),MATCH($I113,Calendario!$D$2:$H$2,0)),""),"")))))</f>
        <v>44706</v>
      </c>
      <c r="AI113" s="108" t="str">
        <f>IF(EXACT(($I113),(PROPER(TEXT(AI$3,"dddd")))),"",IF($K113=1,INDEX(Calendario!$D$3:$H$55,MATCH(AI$4,Calendario!$A$3:$A$55,0),MATCH($I113,Calendario!$D$2:$H$2,0)),IF($K113=2,IF(AH113="",INDEX(Calendario!$D$3:$H$55,MATCH(AI$4,Calendario!$A$3:$A$55,0),MATCH($I113,Calendario!$D$2:$H$2,0)),""),IF($K113=3,IF(AND((AG113=""),(AH113="")),INDEX(Calendario!$D$3:$H$55,MATCH(AI$4,Calendario!$A$3:$A$55,0),MATCH($I113,Calendario!$D$2:$H$2,0)),""),IF($K113=4,IF(AND((AF113=""),(AG113=""),(AH113="")),INDEX(Calendario!$D$3:$H$55,MATCH(AI$4,Calendario!$A$3:$A$55,0),MATCH($I113,Calendario!$D$2:$H$2,0)),""),"")))))</f>
        <v/>
      </c>
      <c r="AJ113" s="108" t="str">
        <f>IF(EXACT(($I113),(PROPER(TEXT(AJ$3,"dddd")))),"",IF($K113=1,INDEX(Calendario!$D$3:$H$55,MATCH(AJ$4,Calendario!$A$3:$A$55,0),MATCH($I113,Calendario!$D$2:$H$2,0)),IF($K113=2,IF(AI113="",INDEX(Calendario!$D$3:$H$55,MATCH(AJ$4,Calendario!$A$3:$A$55,0),MATCH($I113,Calendario!$D$2:$H$2,0)),""),IF($K113=3,IF(AND((AH113=""),(AI113="")),INDEX(Calendario!$D$3:$H$55,MATCH(AJ$4,Calendario!$A$3:$A$55,0),MATCH($I113,Calendario!$D$2:$H$2,0)),""),IF($K113=4,IF(AND((AG113=""),(AH113=""),(AI113="")),INDEX(Calendario!$D$3:$H$55,MATCH(AJ$4,Calendario!$A$3:$A$55,0),MATCH($I113,Calendario!$D$2:$H$2,0)),""),"")))))</f>
        <v/>
      </c>
      <c r="AK113" s="108" t="str">
        <f>IF(EXACT(($I113),(PROPER(TEXT(AK$3,"dddd")))),"",IF($K113=1,INDEX(Calendario!$D$3:$H$55,MATCH(AK$4,Calendario!$A$3:$A$55,0),MATCH($I113,Calendario!$D$2:$H$2,0)),IF($K113=2,IF(AJ113="",INDEX(Calendario!$D$3:$H$55,MATCH(AK$4,Calendario!$A$3:$A$55,0),MATCH($I113,Calendario!$D$2:$H$2,0)),""),IF($K113=3,IF(AND((AI113=""),(AJ113="")),INDEX(Calendario!$D$3:$H$55,MATCH(AK$4,Calendario!$A$3:$A$55,0),MATCH($I113,Calendario!$D$2:$H$2,0)),""),IF($K113=4,IF(AND((AH113=""),(AI113=""),(AJ113="")),INDEX(Calendario!$D$3:$H$55,MATCH(AK$4,Calendario!$A$3:$A$55,0),MATCH($I113,Calendario!$D$2:$H$2,0)),""),"")))))</f>
        <v/>
      </c>
      <c r="AL113" s="108">
        <f>IF(EXACT(($I113),(PROPER(TEXT(AL$3,"dddd")))),"",IF($K113=1,INDEX(Calendario!$D$3:$H$55,MATCH(AL$4,Calendario!$A$3:$A$55,0),MATCH($I113,Calendario!$D$2:$H$2,0)),IF($K113=2,IF(AK113="",INDEX(Calendario!$D$3:$H$55,MATCH(AL$4,Calendario!$A$3:$A$55,0),MATCH($I113,Calendario!$D$2:$H$2,0)),""),IF($K113=3,IF(AND((AJ113=""),(AK113="")),INDEX(Calendario!$D$3:$H$55,MATCH(AL$4,Calendario!$A$3:$A$55,0),MATCH($I113,Calendario!$D$2:$H$2,0)),""),IF($K113=4,IF(AND((AI113=""),(AJ113=""),(AK113="")),INDEX(Calendario!$D$3:$H$55,MATCH(AL$4,Calendario!$A$3:$A$55,0),MATCH($I113,Calendario!$D$2:$H$2,0)),""),"")))))</f>
        <v>44734</v>
      </c>
      <c r="AM113" s="107" t="str">
        <f>IF(EXACT(($I113),(PROPER(TEXT(AM$3,"dddd")))),"",IF($K113=1,INDEX(Calendario!$D$3:$H$55,MATCH(AM$4,Calendario!$A$3:$A$55,0),MATCH($I113,Calendario!$D$2:$H$2,0)),IF($K113=2,IF(AL113="",INDEX(Calendario!$D$3:$H$55,MATCH(AM$4,Calendario!$A$3:$A$55,0),MATCH($I113,Calendario!$D$2:$H$2,0)),""),IF($K113=3,IF(AND((AK113=""),(AL113="")),INDEX(Calendario!$D$3:$H$55,MATCH(AM$4,Calendario!$A$3:$A$55,0),MATCH($I113,Calendario!$D$2:$H$2,0)),""),IF($K113=4,IF(AND((AJ113=""),(AK113=""),(AL113="")),INDEX(Calendario!$D$3:$H$55,MATCH(AM$4,Calendario!$A$3:$A$55,0),MATCH($I113,Calendario!$D$2:$H$2,0)),""),"")))))</f>
        <v/>
      </c>
      <c r="AN113" s="107" t="str">
        <f>IF(EXACT(($I113),(PROPER(TEXT(AN$3,"dddd")))),"",IF($K113=1,INDEX(Calendario!$D$3:$H$55,MATCH(AN$4,Calendario!$A$3:$A$55,0),MATCH($I113,Calendario!$D$2:$H$2,0)),IF($K113=2,IF(AM113="",INDEX(Calendario!$D$3:$H$55,MATCH(AN$4,Calendario!$A$3:$A$55,0),MATCH($I113,Calendario!$D$2:$H$2,0)),""),IF($K113=3,IF(AND((AL113=""),(AM113="")),INDEX(Calendario!$D$3:$H$55,MATCH(AN$4,Calendario!$A$3:$A$55,0),MATCH($I113,Calendario!$D$2:$H$2,0)),""),IF($K113=4,IF(AND((AK113=""),(AL113=""),(AM113="")),INDEX(Calendario!$D$3:$H$55,MATCH(AN$4,Calendario!$A$3:$A$55,0),MATCH($I113,Calendario!$D$2:$H$2,0)),""),"")))))</f>
        <v/>
      </c>
      <c r="AO113" s="107" t="str">
        <f>IF(EXACT(($I113),(PROPER(TEXT(AO$3,"dddd")))),"",IF($K113=1,INDEX(Calendario!$D$3:$H$55,MATCH(AO$4,Calendario!$A$3:$A$55,0),MATCH($I113,Calendario!$D$2:$H$2,0)),IF($K113=2,IF(AN113="",INDEX(Calendario!$D$3:$H$55,MATCH(AO$4,Calendario!$A$3:$A$55,0),MATCH($I113,Calendario!$D$2:$H$2,0)),""),IF($K113=3,IF(AND((AM113=""),(AN113="")),INDEX(Calendario!$D$3:$H$55,MATCH(AO$4,Calendario!$A$3:$A$55,0),MATCH($I113,Calendario!$D$2:$H$2,0)),""),IF($K113=4,IF(AND((AL113=""),(AM113=""),(AN113="")),INDEX(Calendario!$D$3:$H$55,MATCH(AO$4,Calendario!$A$3:$A$55,0),MATCH($I113,Calendario!$D$2:$H$2,0)),""),"")))))</f>
        <v/>
      </c>
      <c r="AP113" s="107" t="str">
        <f>IF(EXACT(($I113),(PROPER(TEXT(AP$3,"dddd")))),"",IF($K113=1,INDEX(Calendario!$D$3:$H$55,MATCH(AP$4,Calendario!$A$3:$A$55,0),MATCH($I113,Calendario!$D$2:$H$2,0)),IF($K113=2,IF(AO113="",INDEX(Calendario!$D$3:$H$55,MATCH(AP$4,Calendario!$A$3:$A$55,0),MATCH($I113,Calendario!$D$2:$H$2,0)),""),IF($K113=3,IF(AND((AN113=""),(AO113="")),INDEX(Calendario!$D$3:$H$55,MATCH(AP$4,Calendario!$A$3:$A$55,0),MATCH($I113,Calendario!$D$2:$H$2,0)),""),IF($K113=4,IF(AND((AM113=""),(AN113=""),(AO113="")),INDEX(Calendario!$D$3:$H$55,MATCH(AP$4,Calendario!$A$3:$A$55,0),MATCH($I113,Calendario!$D$2:$H$2,0)),""),"")))))</f>
        <v/>
      </c>
      <c r="AQ113" s="107">
        <f>IF(EXACT(($I113),(PROPER(TEXT(AQ$3,"dddd")))),"",IF($K113=1,INDEX(Calendario!$D$3:$H$55,MATCH(AQ$4,Calendario!$A$3:$A$55,0),MATCH($I113,Calendario!$D$2:$H$2,0)),IF($K113=2,IF(AP113="",INDEX(Calendario!$D$3:$H$55,MATCH(AQ$4,Calendario!$A$3:$A$55,0),MATCH($I113,Calendario!$D$2:$H$2,0)),""),IF($K113=3,IF(AND((AO113=""),(AP113="")),INDEX(Calendario!$D$3:$H$55,MATCH(AQ$4,Calendario!$A$3:$A$55,0),MATCH($I113,Calendario!$D$2:$H$2,0)),""),IF($K113=4,IF(AND((AN113=""),(AO113=""),(AP113="")),INDEX(Calendario!$D$3:$H$55,MATCH(AQ$4,Calendario!$A$3:$A$55,0),MATCH($I113,Calendario!$D$2:$H$2,0)),""),"")))))</f>
        <v>44769</v>
      </c>
      <c r="AR113" s="108" t="str">
        <f>IF(EXACT(($I113),(PROPER(TEXT(AR$3,"dddd")))),"",IF($K113=1,INDEX(Calendario!$D$3:$H$55,MATCH(AR$4,Calendario!$A$3:$A$55,0),MATCH($I113,Calendario!$D$2:$H$2,0)),IF($K113=2,IF(AQ113="",INDEX(Calendario!$D$3:$H$55,MATCH(AR$4,Calendario!$A$3:$A$55,0),MATCH($I113,Calendario!$D$2:$H$2,0)),""),IF($K113=3,IF(AND((AP113=""),(AQ113="")),INDEX(Calendario!$D$3:$H$55,MATCH(AR$4,Calendario!$A$3:$A$55,0),MATCH($I113,Calendario!$D$2:$H$2,0)),""),IF($K113=4,IF(AND((AO113=""),(AP113=""),(AQ113="")),INDEX(Calendario!$D$3:$H$55,MATCH(AR$4,Calendario!$A$3:$A$55,0),MATCH($I113,Calendario!$D$2:$H$2,0)),""),"")))))</f>
        <v/>
      </c>
      <c r="AS113" s="108" t="str">
        <f>IF(EXACT(($I113),(PROPER(TEXT(AS$3,"dddd")))),"",IF($K113=1,INDEX(Calendario!$D$3:$H$55,MATCH(AS$4,Calendario!$A$3:$A$55,0),MATCH($I113,Calendario!$D$2:$H$2,0)),IF($K113=2,IF(AR113="",INDEX(Calendario!$D$3:$H$55,MATCH(AS$4,Calendario!$A$3:$A$55,0),MATCH($I113,Calendario!$D$2:$H$2,0)),""),IF($K113=3,IF(AND((AQ113=""),(AR113="")),INDEX(Calendario!$D$3:$H$55,MATCH(AS$4,Calendario!$A$3:$A$55,0),MATCH($I113,Calendario!$D$2:$H$2,0)),""),IF($K113=4,IF(AND((AP113=""),(AQ113=""),(AR113="")),INDEX(Calendario!$D$3:$H$55,MATCH(AS$4,Calendario!$A$3:$A$55,0),MATCH($I113,Calendario!$D$2:$H$2,0)),""),"")))))</f>
        <v/>
      </c>
      <c r="AT113" s="108" t="str">
        <f>IF(EXACT(($I113),(PROPER(TEXT(AT$3,"dddd")))),"",IF($K113=1,INDEX(Calendario!$D$3:$H$55,MATCH(AT$4,Calendario!$A$3:$A$55,0),MATCH($I113,Calendario!$D$2:$H$2,0)),IF($K113=2,IF(AS113="",INDEX(Calendario!$D$3:$H$55,MATCH(AT$4,Calendario!$A$3:$A$55,0),MATCH($I113,Calendario!$D$2:$H$2,0)),""),IF($K113=3,IF(AND((AR113=""),(AS113="")),INDEX(Calendario!$D$3:$H$55,MATCH(AT$4,Calendario!$A$3:$A$55,0),MATCH($I113,Calendario!$D$2:$H$2,0)),""),IF($K113=4,IF(AND((AQ113=""),(AR113=""),(AS113="")),INDEX(Calendario!$D$3:$H$55,MATCH(AT$4,Calendario!$A$3:$A$55,0),MATCH($I113,Calendario!$D$2:$H$2,0)),""),"")))))</f>
        <v/>
      </c>
      <c r="AU113" s="108">
        <f>IF(EXACT(($I113),(PROPER(TEXT(AU$3,"dddd")))),"",IF($K113=1,INDEX(Calendario!$D$3:$H$55,MATCH(AU$4,Calendario!$A$3:$A$55,0),MATCH($I113,Calendario!$D$2:$H$2,0)),IF($K113=2,IF(AT113="",INDEX(Calendario!$D$3:$H$55,MATCH(AU$4,Calendario!$A$3:$A$55,0),MATCH($I113,Calendario!$D$2:$H$2,0)),""),IF($K113=3,IF(AND((AS113=""),(AT113="")),INDEX(Calendario!$D$3:$H$55,MATCH(AU$4,Calendario!$A$3:$A$55,0),MATCH($I113,Calendario!$D$2:$H$2,0)),""),IF($K113=4,IF(AND((AR113=""),(AS113=""),(AT113="")),INDEX(Calendario!$D$3:$H$55,MATCH(AU$4,Calendario!$A$3:$A$55,0),MATCH($I113,Calendario!$D$2:$H$2,0)),""),"")))))</f>
        <v>44797</v>
      </c>
      <c r="AV113" s="107" t="str">
        <f>IF(EXACT(($I113),(PROPER(TEXT(AV$3,"dddd")))),"",IF($K113=1,INDEX(Calendario!$D$3:$H$55,MATCH(AV$4,Calendario!$A$3:$A$55,0),MATCH($I113,Calendario!$D$2:$H$2,0)),IF($K113=2,IF(AU113="",INDEX(Calendario!$D$3:$H$55,MATCH(AV$4,Calendario!$A$3:$A$55,0),MATCH($I113,Calendario!$D$2:$H$2,0)),""),IF($K113=3,IF(AND((AT113=""),(AU113="")),INDEX(Calendario!$D$3:$H$55,MATCH(AV$4,Calendario!$A$3:$A$55,0),MATCH($I113,Calendario!$D$2:$H$2,0)),""),IF($K113=4,IF(AND((AS113=""),(AT113=""),(AU113="")),INDEX(Calendario!$D$3:$H$55,MATCH(AV$4,Calendario!$A$3:$A$55,0),MATCH($I113,Calendario!$D$2:$H$2,0)),""),"")))))</f>
        <v/>
      </c>
      <c r="AW113" s="107" t="str">
        <f>IF(EXACT(($I113),(PROPER(TEXT(AW$3,"dddd")))),"",IF($K113=1,INDEX(Calendario!$D$3:$H$55,MATCH(AW$4,Calendario!$A$3:$A$55,0),MATCH($I113,Calendario!$D$2:$H$2,0)),IF($K113=2,IF(AV113="",INDEX(Calendario!$D$3:$H$55,MATCH(AW$4,Calendario!$A$3:$A$55,0),MATCH($I113,Calendario!$D$2:$H$2,0)),""),IF($K113=3,IF(AND((AU113=""),(AV113="")),INDEX(Calendario!$D$3:$H$55,MATCH(AW$4,Calendario!$A$3:$A$55,0),MATCH($I113,Calendario!$D$2:$H$2,0)),""),IF($K113=4,IF(AND((AT113=""),(AU113=""),(AV113="")),INDEX(Calendario!$D$3:$H$55,MATCH(AW$4,Calendario!$A$3:$A$55,0),MATCH($I113,Calendario!$D$2:$H$2,0)),""),"")))))</f>
        <v/>
      </c>
      <c r="AX113" s="107" t="str">
        <f>IF(EXACT(($I113),(PROPER(TEXT(AX$3,"dddd")))),"",IF($K113=1,INDEX(Calendario!$D$3:$H$55,MATCH(AX$4,Calendario!$A$3:$A$55,0),MATCH($I113,Calendario!$D$2:$H$2,0)),IF($K113=2,IF(AW113="",INDEX(Calendario!$D$3:$H$55,MATCH(AX$4,Calendario!$A$3:$A$55,0),MATCH($I113,Calendario!$D$2:$H$2,0)),""),IF($K113=3,IF(AND((AV113=""),(AW113="")),INDEX(Calendario!$D$3:$H$55,MATCH(AX$4,Calendario!$A$3:$A$55,0),MATCH($I113,Calendario!$D$2:$H$2,0)),""),IF($K113=4,IF(AND((AU113=""),(AV113=""),(AW113="")),INDEX(Calendario!$D$3:$H$55,MATCH(AX$4,Calendario!$A$3:$A$55,0),MATCH($I113,Calendario!$D$2:$H$2,0)),""),"")))))</f>
        <v/>
      </c>
      <c r="AY113" s="107">
        <f>IF(EXACT(($I113),(PROPER(TEXT(AY$3,"dddd")))),"",IF($K113=1,INDEX(Calendario!$D$3:$H$55,MATCH(AY$4,Calendario!$A$3:$A$55,0),MATCH($I113,Calendario!$D$2:$H$2,0)),IF($K113=2,IF(AX113="",INDEX(Calendario!$D$3:$H$55,MATCH(AY$4,Calendario!$A$3:$A$55,0),MATCH($I113,Calendario!$D$2:$H$2,0)),""),IF($K113=3,IF(AND((AW113=""),(AX113="")),INDEX(Calendario!$D$3:$H$55,MATCH(AY$4,Calendario!$A$3:$A$55,0),MATCH($I113,Calendario!$D$2:$H$2,0)),""),IF($K113=4,IF(AND((AV113=""),(AW113=""),(AX113="")),INDEX(Calendario!$D$3:$H$55,MATCH(AY$4,Calendario!$A$3:$A$55,0),MATCH($I113,Calendario!$D$2:$H$2,0)),""),"")))))</f>
        <v>44825</v>
      </c>
      <c r="AZ113" s="107" t="str">
        <f>IF(EXACT(($I113),(PROPER(TEXT(AZ$3,"dddd")))),"",IF($K113=1,INDEX(Calendario!$D$3:$H$55,MATCH(AZ$4,Calendario!$A$3:$A$55,0),MATCH($I113,Calendario!$D$2:$H$2,0)),IF($K113=2,IF(AY113="",INDEX(Calendario!$D$3:$H$55,MATCH(AZ$4,Calendario!$A$3:$A$55,0),MATCH($I113,Calendario!$D$2:$H$2,0)),""),IF($K113=3,IF(AND((AX113=""),(AY113="")),INDEX(Calendario!$D$3:$H$55,MATCH(AZ$4,Calendario!$A$3:$A$55,0),MATCH($I113,Calendario!$D$2:$H$2,0)),""),IF($K113=4,IF(AND((AW113=""),(AX113=""),(AY113="")),INDEX(Calendario!$D$3:$H$55,MATCH(AZ$4,Calendario!$A$3:$A$55,0),MATCH($I113,Calendario!$D$2:$H$2,0)),""),"")))))</f>
        <v/>
      </c>
      <c r="BA113" s="108" t="str">
        <f>IF(EXACT(($I113),(PROPER(TEXT(BA$3,"dddd")))),"",IF($K113=1,INDEX(Calendario!$D$3:$H$55,MATCH(BA$4,Calendario!$A$3:$A$55,0),MATCH($I113,Calendario!$D$2:$H$2,0)),IF($K113=2,IF(AZ113="",INDEX(Calendario!$D$3:$H$55,MATCH(BA$4,Calendario!$A$3:$A$55,0),MATCH($I113,Calendario!$D$2:$H$2,0)),""),IF($K113=3,IF(AND((AY113=""),(AZ113="")),INDEX(Calendario!$D$3:$H$55,MATCH(BA$4,Calendario!$A$3:$A$55,0),MATCH($I113,Calendario!$D$2:$H$2,0)),""),IF($K113=4,IF(AND((AX113=""),(AY113=""),(AZ113="")),INDEX(Calendario!$D$3:$H$55,MATCH(BA$4,Calendario!$A$3:$A$55,0),MATCH($I113,Calendario!$D$2:$H$2,0)),""),"")))))</f>
        <v/>
      </c>
      <c r="BB113" s="108" t="str">
        <f>IF(EXACT(($I113),(PROPER(TEXT(BB$3,"dddd")))),"",IF($K113=1,INDEX(Calendario!$D$3:$H$55,MATCH(BB$4,Calendario!$A$3:$A$55,0),MATCH($I113,Calendario!$D$2:$H$2,0)),IF($K113=2,IF(BA113="",INDEX(Calendario!$D$3:$H$55,MATCH(BB$4,Calendario!$A$3:$A$55,0),MATCH($I113,Calendario!$D$2:$H$2,0)),""),IF($K113=3,IF(AND((AZ113=""),(BA113="")),INDEX(Calendario!$D$3:$H$55,MATCH(BB$4,Calendario!$A$3:$A$55,0),MATCH($I113,Calendario!$D$2:$H$2,0)),""),IF($K113=4,IF(AND((AY113=""),(AZ113=""),(BA113="")),INDEX(Calendario!$D$3:$H$55,MATCH(BB$4,Calendario!$A$3:$A$55,0),MATCH($I113,Calendario!$D$2:$H$2,0)),""),"")))))</f>
        <v/>
      </c>
      <c r="BC113" s="108">
        <f>IF(EXACT(($I113),(PROPER(TEXT(BC$3,"dddd")))),"",IF($K113=1,INDEX(Calendario!$D$3:$H$55,MATCH(BC$4,Calendario!$A$3:$A$55,0),MATCH($I113,Calendario!$D$2:$H$2,0)),IF($K113=2,IF(BB113="",INDEX(Calendario!$D$3:$H$55,MATCH(BC$4,Calendario!$A$3:$A$55,0),MATCH($I113,Calendario!$D$2:$H$2,0)),""),IF($K113=3,IF(AND((BA113=""),(BB113="")),INDEX(Calendario!$D$3:$H$55,MATCH(BC$4,Calendario!$A$3:$A$55,0),MATCH($I113,Calendario!$D$2:$H$2,0)),""),IF($K113=4,IF(AND((AZ113=""),(BA113=""),(BB113="")),INDEX(Calendario!$D$3:$H$55,MATCH(BC$4,Calendario!$A$3:$A$55,0),MATCH($I113,Calendario!$D$2:$H$2,0)),""),"")))))</f>
        <v>44853</v>
      </c>
      <c r="BD113" s="108" t="str">
        <f>IF(EXACT(($I113),(PROPER(TEXT(BD$3,"dddd")))),"",IF($K113=1,INDEX(Calendario!$D$3:$H$55,MATCH(BD$4,Calendario!$A$3:$A$55,0),MATCH($I113,Calendario!$D$2:$H$2,0)),IF($K113=2,IF(BC113="",INDEX(Calendario!$D$3:$H$55,MATCH(BD$4,Calendario!$A$3:$A$55,0),MATCH($I113,Calendario!$D$2:$H$2,0)),""),IF($K113=3,IF(AND((BB113=""),(BC113="")),INDEX(Calendario!$D$3:$H$55,MATCH(BD$4,Calendario!$A$3:$A$55,0),MATCH($I113,Calendario!$D$2:$H$2,0)),""),IF($K113=4,IF(AND((BA113=""),(BB113=""),(BC113="")),INDEX(Calendario!$D$3:$H$55,MATCH(BD$4,Calendario!$A$3:$A$55,0),MATCH($I113,Calendario!$D$2:$H$2,0)),""),"")))))</f>
        <v/>
      </c>
      <c r="BE113" s="107" t="str">
        <f>IF(EXACT(($I113),(PROPER(TEXT(BE$3,"dddd")))),"",IF($K113=1,INDEX(Calendario!$D$3:$H$55,MATCH(BE$4,Calendario!$A$3:$A$55,0),MATCH($I113,Calendario!$D$2:$H$2,0)),IF($K113=2,IF(BD113="",INDEX(Calendario!$D$3:$H$55,MATCH(BE$4,Calendario!$A$3:$A$55,0),MATCH($I113,Calendario!$D$2:$H$2,0)),""),IF($K113=3,IF(AND((BC113=""),(BD113="")),INDEX(Calendario!$D$3:$H$55,MATCH(BE$4,Calendario!$A$3:$A$55,0),MATCH($I113,Calendario!$D$2:$H$2,0)),""),IF($K113=4,IF(AND((BB113=""),(BC113=""),(BD113="")),INDEX(Calendario!$D$3:$H$55,MATCH(BE$4,Calendario!$A$3:$A$55,0),MATCH($I113,Calendario!$D$2:$H$2,0)),""),"")))))</f>
        <v/>
      </c>
      <c r="BF113" s="107" t="str">
        <f>IF(EXACT(($I113),(PROPER(TEXT(BF$3,"dddd")))),"",IF($K113=1,INDEX(Calendario!$D$3:$H$55,MATCH(BF$4,Calendario!$A$3:$A$55,0),MATCH($I113,Calendario!$D$2:$H$2,0)),IF($K113=2,IF(BE113="",INDEX(Calendario!$D$3:$H$55,MATCH(BF$4,Calendario!$A$3:$A$55,0),MATCH($I113,Calendario!$D$2:$H$2,0)),""),IF($K113=3,IF(AND((BD113=""),(BE113="")),INDEX(Calendario!$D$3:$H$55,MATCH(BF$4,Calendario!$A$3:$A$55,0),MATCH($I113,Calendario!$D$2:$H$2,0)),""),IF($K113=4,IF(AND((BC113=""),(BD113=""),(BE113="")),INDEX(Calendario!$D$3:$H$55,MATCH(BF$4,Calendario!$A$3:$A$55,0),MATCH($I113,Calendario!$D$2:$H$2,0)),""),"")))))</f>
        <v/>
      </c>
      <c r="BG113" s="107">
        <f>IF(EXACT(($I113),(PROPER(TEXT(BG$3,"dddd")))),"",IF($K113=1,INDEX(Calendario!$D$3:$H$55,MATCH(BG$4,Calendario!$A$3:$A$55,0),MATCH($I113,Calendario!$D$2:$H$2,0)),IF($K113=2,IF(BF113="",INDEX(Calendario!$D$3:$H$55,MATCH(BG$4,Calendario!$A$3:$A$55,0),MATCH($I113,Calendario!$D$2:$H$2,0)),""),IF($K113=3,IF(AND((BE113=""),(BF113="")),INDEX(Calendario!$D$3:$H$55,MATCH(BG$4,Calendario!$A$3:$A$55,0),MATCH($I113,Calendario!$D$2:$H$2,0)),""),IF($K113=4,IF(AND((BD113=""),(BE113=""),(BF113="")),INDEX(Calendario!$D$3:$H$55,MATCH(BG$4,Calendario!$A$3:$A$55,0),MATCH($I113,Calendario!$D$2:$H$2,0)),""),"")))))</f>
        <v>44881</v>
      </c>
      <c r="BH113" s="107" t="str">
        <f>IF(EXACT(($I113),(PROPER(TEXT(BH$3,"dddd")))),"",IF($K113=1,INDEX(Calendario!$D$3:$H$55,MATCH(BH$4,Calendario!$A$3:$A$55,0),MATCH($I113,Calendario!$D$2:$H$2,0)),IF($K113=2,IF(BG113="",INDEX(Calendario!$D$3:$H$55,MATCH(BH$4,Calendario!$A$3:$A$55,0),MATCH($I113,Calendario!$D$2:$H$2,0)),""),IF($K113=3,IF(AND((BF113=""),(BG113="")),INDEX(Calendario!$D$3:$H$55,MATCH(BH$4,Calendario!$A$3:$A$55,0),MATCH($I113,Calendario!$D$2:$H$2,0)),""),IF($K113=4,IF(AND((BE113=""),(BF113=""),(BG113="")),INDEX(Calendario!$D$3:$H$55,MATCH(BH$4,Calendario!$A$3:$A$55,0),MATCH($I113,Calendario!$D$2:$H$2,0)),""),"")))))</f>
        <v/>
      </c>
      <c r="BI113" s="108" t="str">
        <f>IF(EXACT(($I113),(PROPER(TEXT(BI$3,"dddd")))),"",IF($K113=1,INDEX(Calendario!$D$3:$H$55,MATCH(BI$4,Calendario!$A$3:$A$55,0),MATCH($I113,Calendario!$D$2:$H$2,0)),IF($K113=2,IF(BH113="",INDEX(Calendario!$D$3:$H$55,MATCH(BI$4,Calendario!$A$3:$A$55,0),MATCH($I113,Calendario!$D$2:$H$2,0)),""),IF($K113=3,IF(AND((BG113=""),(BH113="")),INDEX(Calendario!$D$3:$H$55,MATCH(BI$4,Calendario!$A$3:$A$55,0),MATCH($I113,Calendario!$D$2:$H$2,0)),""),IF($K113=4,IF(AND((BF113=""),(BG113=""),(BH113="")),INDEX(Calendario!$D$3:$H$55,MATCH(BI$4,Calendario!$A$3:$A$55,0),MATCH($I113,Calendario!$D$2:$H$2,0)),""),"")))))</f>
        <v/>
      </c>
      <c r="BJ113" s="108" t="str">
        <f>IF(EXACT(($I113),(PROPER(TEXT(BJ$3,"dddd")))),"",IF($K113=1,INDEX(Calendario!$D$3:$H$55,MATCH(BJ$4,Calendario!$A$3:$A$55,0),MATCH($I113,Calendario!$D$2:$H$2,0)),IF($K113=2,IF(BI113="",INDEX(Calendario!$D$3:$H$55,MATCH(BJ$4,Calendario!$A$3:$A$55,0),MATCH($I113,Calendario!$D$2:$H$2,0)),""),IF($K113=3,IF(AND((BH113=""),(BI113="")),INDEX(Calendario!$D$3:$H$55,MATCH(BJ$4,Calendario!$A$3:$A$55,0),MATCH($I113,Calendario!$D$2:$H$2,0)),""),IF($K113=4,IF(AND((BG113=""),(BH113=""),(BI113="")),INDEX(Calendario!$D$3:$H$55,MATCH(BJ$4,Calendario!$A$3:$A$55,0),MATCH($I113,Calendario!$D$2:$H$2,0)),""),"")))))</f>
        <v/>
      </c>
      <c r="BK113" s="108">
        <f>IF(EXACT(($I113),(PROPER(TEXT(BK$3,"dddd")))),"",IF($K113=1,INDEX(Calendario!$D$3:$H$55,MATCH(BK$4,Calendario!$A$3:$A$55,0),MATCH($I113,Calendario!$D$2:$H$2,0)),IF($K113=2,IF(BJ113="",INDEX(Calendario!$D$3:$H$55,MATCH(BK$4,Calendario!$A$3:$A$55,0),MATCH($I113,Calendario!$D$2:$H$2,0)),""),IF($K113=3,IF(AND((BI113=""),(BJ113="")),INDEX(Calendario!$D$3:$H$55,MATCH(BK$4,Calendario!$A$3:$A$55,0),MATCH($I113,Calendario!$D$2:$H$2,0)),""),IF($K113=4,IF(AND((BH113=""),(BI113=""),(BJ113="")),INDEX(Calendario!$D$3:$H$55,MATCH(BK$4,Calendario!$A$3:$A$55,0),MATCH($I113,Calendario!$D$2:$H$2,0)),""),"")))))</f>
        <v>44909</v>
      </c>
      <c r="BL113" s="108" t="str">
        <f>IF(EXACT(($I113),(PROPER(TEXT(BL$3,"dddd")))),"",IF($K113=1,INDEX(Calendario!$D$3:$H$55,MATCH(BL$4,Calendario!$A$3:$A$55,0),MATCH($I113,Calendario!$D$2:$H$2,0)),IF($K113=2,IF(BK113="",INDEX(Calendario!$D$3:$H$55,MATCH(BL$4,Calendario!$A$3:$A$55,0),MATCH($I113,Calendario!$D$2:$H$2,0)),""),IF($K113=3,IF(AND((BJ113=""),(BK113="")),INDEX(Calendario!$D$3:$H$55,MATCH(BL$4,Calendario!$A$3:$A$55,0),MATCH($I113,Calendario!$D$2:$H$2,0)),""),IF($K113=4,IF(AND((BI113=""),(BJ113=""),(BK113="")),INDEX(Calendario!$D$3:$H$55,MATCH(BL$4,Calendario!$A$3:$A$55,0),MATCH($I113,Calendario!$D$2:$H$2,0)),""),"")))))</f>
        <v/>
      </c>
      <c r="BM113" s="108" t="str">
        <f>IF(EXACT(($I113),(PROPER(TEXT(BM$3,"dddd")))),"",IF($K113=1,INDEX(Calendario!$D$3:$H$55,MATCH(BM$4,Calendario!$A$3:$A$55,0),MATCH($I113,Calendario!$D$2:$H$2,0)),IF($K113=2,IF(BL113="",INDEX(Calendario!$D$3:$H$55,MATCH(BM$4,Calendario!$A$3:$A$55,0),MATCH($I113,Calendario!$D$2:$H$2,0)),""),IF($K113=3,IF(AND((BK113=""),(BL113="")),INDEX(Calendario!$D$3:$H$55,MATCH(BM$4,Calendario!$A$3:$A$55,0),MATCH($I113,Calendario!$D$2:$H$2,0)),""),IF($K113=4,IF(AND((BJ113=""),(BK113=""),(BL113="")),INDEX(Calendario!$D$3:$H$55,MATCH(BM$4,Calendario!$A$3:$A$55,0),MATCH($I113,Calendario!$D$2:$H$2,0)),""),"")))))</f>
        <v/>
      </c>
      <c r="BO113" s="88" t="s">
        <v>337</v>
      </c>
    </row>
    <row r="114" spans="1:67" s="88" customFormat="1" ht="26.25" customHeight="1" x14ac:dyDescent="0.25">
      <c r="A114" s="178">
        <f t="shared" si="7"/>
        <v>84</v>
      </c>
      <c r="B114" s="176" t="s">
        <v>1280</v>
      </c>
      <c r="C114" s="176"/>
      <c r="D114" s="177" t="s">
        <v>1787</v>
      </c>
      <c r="E114" s="176" t="s">
        <v>261</v>
      </c>
      <c r="F114" s="176" t="s">
        <v>1856</v>
      </c>
      <c r="G114" s="177" t="s">
        <v>1857</v>
      </c>
      <c r="H114" s="184" t="str">
        <f>IF(ISNA(VLOOKUP(G114,TDirReg!$F$1:$H$184,3,0)),"",VLOOKUP(G114,TDirReg!$F$1:$H$184,3,0))</f>
        <v>CRA 108A N°. 101A - 57</v>
      </c>
      <c r="I114" s="196" t="s">
        <v>127</v>
      </c>
      <c r="J114" s="195" t="s">
        <v>135</v>
      </c>
      <c r="K114" s="197">
        <v>4</v>
      </c>
      <c r="L114" s="202">
        <f t="shared" si="8"/>
        <v>12</v>
      </c>
      <c r="M114" s="107" t="str">
        <f>IF(EXACT(($I114),(PROPER(TEXT(M$3,"dddd")))),"",IF(EXACT(M$4,$J114),IF($K114=1,INDEX(Calendario!$D$3:$H$55,MATCH(M$4,Calendario!$A$3:$A$55,0),MATCH($I114,Calendario!$D$2:$H$2,0)),INDEX(Calendario!$D$3:$H$55,MATCH($J114,Calendario!$A$3:$A$55,0),MATCH($I114,Calendario!$D$2:$H$2,0))),""))</f>
        <v/>
      </c>
      <c r="N114" s="107" t="str">
        <f>IF(EXACT(($I114),(PROPER(TEXT(N$3,"dddd")))),"",IF(EXACT(N$4,$J114),IF(M114="",IF(OR(($K114=4),($K114=3),($K114=2),($K114=1)),INDEX(Calendario!$D$3:$H$55,MATCH(N$4,Calendario!$A$3:$A$55,0),MATCH($I114,Calendario!$D$2:$H$2,0)),"")),IF($K114=1,IF(AND(M114="",EXACT((N$4),(CONCATENATE(Calendario!$A$1," ",(MID($J114,8,2))+1)))),INDEX(Calendario!$D$3:$H$55,MATCH(N$4,Calendario!$A$3:$A$55,0),MATCH($I114,Calendario!$D$2:$H$2,0)),IF(M114="","",INDEX(Calendario!$D$3:$H$55,MATCH(N$4,Calendario!$A$3:$A$55,0),MATCH($I114,Calendario!$D$2:$H$2,0)))),IF($K114=2,IF(M114="",IF(EXACT($K114,N$4),INDEX(Calendario!$D$3:$H$55,MATCH(N$4,Calendario!$A$3:$A$55,0),MATCH($I114,Calendario!$D$2:$H$2,0)),""),""),IF($K114=3,IF((M114=""),IF(EXACT($K114,N$4),INDEX(Calendario!$D$3:$H$55,MATCH(N$4,Calendario!$A$3:$A$55,0),MATCH($I114,Calendario!$D$2:$H$2,0)),""),""),IF($K114=4,IF((M114=""),IF(EXACT($K114,N$4),INDEX(Calendario!$D$3:$H$55,MATCH(N$4,Calendario!$A$3:$A$55,0),MATCH($I114,Calendario!$D$2:$H$2,0)),""),""),""))))))</f>
        <v/>
      </c>
      <c r="O114" s="107" t="str">
        <f>IF(EXACT(($I114),(PROPER(TEXT(O$3,"dddd")))),"",IF(EXACT(O$4,$J114),IF(N114="",IF(OR(($K114=4),($K114=3),($K114=2),($K114=1)),INDEX(Calendario!$D$3:$H$55,MATCH(O$4,Calendario!$A$3:$A$55,0),MATCH($I114,Calendario!$D$2:$H$2,0)),"")),IF($K114=1,IF(AND(N114="",EXACT((O$4),(CONCATENATE(Calendario!$A$1," ",(MID($J114,8,2))+1)))),INDEX(Calendario!$D$3:$H$55,MATCH(O$4,Calendario!$A$3:$A$55,0),MATCH($I114,Calendario!$D$2:$H$2,0)),IF(N114="",IF(EXACT(($I114),(PROPER(TEXT(N$3,"dddd")))),INDEX(Calendario!$D$3:$H$55,MATCH(O$4,Calendario!$A$3:$A$55,0),MATCH($I114,Calendario!$D$2:$H$2,0)),""),INDEX(Calendario!$D$3:$H$55,MATCH(O$4,Calendario!$A$3:$A$55,0),MATCH($I114,Calendario!$D$2:$H$2,0)))),IF(EXACT($O$4,"Semana 1"),IF($K114=2,IF(N114="",IF(OR(($J114="Semana 1"),($J114="Semana 2"),($J114="Semana 3")),INDEX(Calendario!$D$3:$H$55,MATCH(O$4,Calendario!$A$3:$A$55,0),MATCH($I114,Calendario!$D$2:$H$2,0)),""),""),IF($K114=3,IF(AND((M114=""),(N114="")),IF(OR(($J114="Semana 1"),($J114="Semana 2"),($J114="Semana 3")),INDEX(Calendario!$D$3:$H$55,MATCH(O$4,Calendario!$A$3:$A$55,0),MATCH($I114,Calendario!$D$2:$H$2,0)),""),""),IF($K114=4,IF(AND((M114=""),(N114="")),IF(OR(($J114="Semana 1"),($J114="Semana 2"),($J114="Semana 3")),INDEX(Calendario!$D$3:$H$55,MATCH(O$4,Calendario!$A$3:$A$55,0),MATCH($I114,Calendario!$D$2:$H$2,0)),""),"")))),IF($K114=2,IF(N114="",IF(OR(($J114="Semana 1"),($J114="Semana 2")),INDEX(Calendario!$D$3:$H$55,MATCH(O$4,Calendario!$A$3:$A$55,0),MATCH($I114,Calendario!$D$2:$H$2,0)),""),""),IF($K114=3,IF(AND((M114=""),(N114="")),IF(OR(($J114="Semana 1"),($J114="Semana 2")),INDEX(Calendario!$D$3:$H$55,MATCH(O$4,Calendario!$A$3:$A$55,0),MATCH($I114,Calendario!$D$2:$H$2,0)),""),""),IF($K114=4,IF(AND((M114=""),(N114="")),IF(OR(($J114="Semana 1"),($J114="Semana 2")),INDEX(Calendario!$D$3:$H$55,MATCH(O$4,Calendario!$A$3:$A$55,0),MATCH($I114,Calendario!$D$2:$H$2,0)),""),""),"")))))))</f>
        <v/>
      </c>
      <c r="P114" s="107" t="str">
        <f>IF(EXACT(($I114),(PROPER(TEXT(P$3,"dddd")))),"",IF(EXACT(P$4,$J114),IF(O114="",IF(OR(($K114=4),($K114=3),($K114=2),($K114=1)),INDEX(Calendario!$D$3:$H$55,MATCH(P$4,Calendario!$A$3:$A$55,0),MATCH($I114,Calendario!$D$2:$H$2,0)),"")),IF($K114=1,IF(AND(O114="",EXACT((P$4),(CONCATENATE(Calendario!$A$1," ",(MID($J114,8,2))+1)))),INDEX(Calendario!$D$3:$H$55,MATCH(P$4,Calendario!$A$3:$A$55,0),MATCH($I114,Calendario!$D$2:$H$2,0)),IF(O114="",IF(EXACT(($I114),(PROPER(TEXT(O$3,"dddd")))),INDEX(Calendario!$D$3:$H$55,MATCH(P$4,Calendario!$A$3:$A$55,0),MATCH($I114,Calendario!$D$2:$H$2,0)),""),INDEX(Calendario!$D$3:$H$55,MATCH(P$4,Calendario!$A$3:$A$55,0),MATCH($I114,Calendario!$D$2:$H$2,0)))),IF(EXACT($M$4,"Semana 1"),IF($K114=2,IF(O114="",IF(OR(($J114="Semana 1"),($J114="Semana 2"),($J114="Semana 3"),($J114="Semana 4")),INDEX(Calendario!$D$3:$H$55,MATCH(P$4,Calendario!$A$3:$A$55,0),MATCH($I114,Calendario!$D$2:$H$2,0)),""),""),IF($K114=3,IF(AND((N114=""),(O114="")),IF(OR(($J114="Semana 1"),($J114="Semana 2"),($J114="Semana 3"),($J114="Semana 4")),INDEX(Calendario!$D$3:$H$55,MATCH(P$4,Calendario!$A$3:$A$55,0),MATCH($I114,Calendario!$D$2:$H$2,0)),""),""),IF($K114=4,IF(AND((M114=""),(N114=""),(O114="")),IF(OR(($J114="Semana 1"),($J114="Semana 2"),($J114="Semana 3"),($J114="Semana 4")),INDEX(Calendario!$D$3:$H$55,MATCH(P$4,Calendario!$A$3:$A$55,0),MATCH($I114,Calendario!$D$2:$H$2,0)),""),"")))),IF($K114=2,IF(O114="",IF(OR(($J114="Semana 1"),($J114="Semana 2"),($J114="Semana 3")),INDEX(Calendario!$D$3:$H$55,MATCH(P$4,Calendario!$A$3:$A$55,0),MATCH($I114,Calendario!$D$2:$H$2,0)),""),""),IF($K114=3,IF(AND((N114=""),(O114="")),IF(OR(($J114="Semana 1"),($J114="Semana 2"),($J114="Semana 3")),INDEX(Calendario!$D$3:$H$55,MATCH(P$4,Calendario!$A$3:$A$55,0),MATCH($I114,Calendario!$D$2:$H$2,0)),""),""),IF($K114=4,IF(AND((M114=""),(N114=""),(O114="")),IF(OR(($J114="Semana 1"),($J114="Semana 2"),($J114="Semana 3")),INDEX(Calendario!$D$3:$H$55,MATCH(P$4,Calendario!$A$3:$A$55,0),MATCH($I114,Calendario!$D$2:$H$2,0)),""),""),"")))))))</f>
        <v/>
      </c>
      <c r="Q114" s="107" t="str">
        <f>IF(EXACT(($I114),(PROPER(TEXT(Q$3,"dddd")))),"",IF(EXACT(Q$4,$J114),IF(P114="",IF(OR(($K114=4),($K114=3),($K114=2),($K114=1)),INDEX(Calendario!$D$3:$H$55,MATCH(Q$4,Calendario!$A$3:$A$55,0),MATCH($I114,Calendario!$D$2:$H$2,0)),"")),IF($K114=1,IF(AND(P114="",EXACT((Q$4),(CONCATENATE(Calendario!$A$1," ",(MID($J114,8,2))+1)))),INDEX(Calendario!$D$3:$H$55,MATCH(Q$4,Calendario!$A$3:$A$55,0),MATCH($I114,Calendario!$D$2:$H$2,0)),IF(P114="",IF(EXACT(($I114),(PROPER(TEXT(P$3,"dddd")))),INDEX(Calendario!$D$3:$H$55,MATCH(Q$4,Calendario!$A$3:$A$55,0),MATCH($I114,Calendario!$D$2:$H$2,0)),""),INDEX(Calendario!$D$3:$H$55,MATCH(Q$4,Calendario!$A$3:$A$55,0),MATCH($I114,Calendario!$D$2:$H$2,0)))),IF(EXACT($M$4,"Semana 1"),IF($K114=2,IF(P114="",IF(OR(($J114="Semana 1"),($J114="Semana 2"),($J114="Semana 3"),($J114="Semana 4"),($J114="Semana 5")),INDEX(Calendario!$D$3:$H$55,MATCH(Q$4,Calendario!$A$3:$A$55,0),MATCH($I114,Calendario!$D$2:$H$2,0)),""),""),IF($K114=3,IF(AND((O114=""),(P114="")),IF(OR(($J114="Semana 1"),($J114="Semana 2"),($J114="Semana 3"),($J114="Semana 4"),($J114="Semana 5")),INDEX(Calendario!$D$3:$H$55,MATCH(Q$4,Calendario!$A$3:$A$55,0),MATCH($I114,Calendario!$D$2:$H$2,0)),""),""),IF($K114=4,IF(AND((N114=""),(O114=""),(P114="")),IF(OR(($J114="Semana 1"),($J114="Semana 2"),($J114="Semana 3"),($J114="Semana 4"),($J114="Semana 5")),INDEX(Calendario!$D$3:$H$55,MATCH(Q$4,Calendario!$A$3:$A$55,0),MATCH($I114,Calendario!$D$2:$H$2,0)),""),"")))),IF($K114=2,IF(P114="",IF(OR(($J114="Semana 1"),($J114="Semana 2"),($J114="Semana 3"),($J114="Semana 4")),INDEX(Calendario!$D$3:$H$55,MATCH(Q$4,Calendario!$A$3:$A$55,0),MATCH($I114,Calendario!$D$2:$H$2,0)),""),""),IF($K114=3,IF(AND((O114=""),(P114="")),IF(OR(($J114="Semana 1"),($J114="Semana 2"),($J114="Semana 3"),($J114="Semana 4")),INDEX(Calendario!$D$3:$H$55,MATCH(Q$4,Calendario!$A$3:$A$55,0),MATCH($I114,Calendario!$D$2:$H$2,0)),""),""),IF($K114=4,IF(AND((N114=""),(O114=""),(P114="")),IF(OR(($J114="Semana 1"),($J114="Semana 2"),($J114="Semana 3"),($J114="Semana 4")),INDEX(Calendario!$D$3:$H$55,MATCH(Q$4,Calendario!$A$3:$A$55,0),MATCH($I114,Calendario!$D$2:$H$2,0)),""),""),"")))))))</f>
        <v/>
      </c>
      <c r="R114" s="108">
        <f>IF(EXACT(($I114),(PROPER(TEXT(R$3,"dddd")))),"",IF(EXACT(R$4,$J114),IF(Q114="",IF(OR(($K114=4),($K114=3),($K114=2),($K114=1)),INDEX(Calendario!$D$3:$H$55,MATCH(R$4,Calendario!$A$3:$A$55,0),MATCH($I114,Calendario!$D$2:$H$2,0)),"")),IF($K114=1,IF(AND(Q114="",EXACT((R$4),(CONCATENATE(Calendario!$A$1," ",(MID($J114,8,2))+1)))),INDEX(Calendario!$D$3:$H$55,MATCH(R$4,Calendario!$A$3:$A$55,0),MATCH($I114,Calendario!$D$2:$H$2,0)),IF(Q114="",IF(EXACT(($I114),(PROPER(TEXT(Q$3,"dddd")))),INDEX(Calendario!$D$3:$H$55,MATCH(R$4,Calendario!$A$3:$A$55,0),MATCH($I114,Calendario!$D$2:$H$2,0)),""),INDEX(Calendario!$D$3:$H$55,MATCH(R$4,Calendario!$A$3:$A$55,0),MATCH($I114,Calendario!$D$2:$H$2,0)))),IF(EXACT($M$4,"Semana 1"),IF($K114=2,IF(Q114="",IF(OR(($J114="Semana 1"),($J114="Semana 2"),($J114="Semana 3"),($J114="Semana 4"),($J114="Semana 5"),($J114="Semana 6")),INDEX(Calendario!$D$3:$H$55,MATCH(R$4,Calendario!$A$3:$A$55,0),MATCH($I114,Calendario!$D$2:$H$2,0)),""),""),IF($K114=3,IF(AND((P114=""),(Q114="")),IF(OR(($J114="Semana 1"),($J114="Semana 2"),($J114="Semana 3"),($J114="Semana 4"),($J114="Semana 5"),($J114="Semana 6")),INDEX(Calendario!$D$3:$H$55,MATCH(R$4,Calendario!$A$3:$A$55,0),MATCH($I114,Calendario!$D$2:$H$2,0)),""),""),IF($K114=4,IF(AND((O114=""),(P114=""),(Q114="")),IF(OR(($J114="Semana 1"),($J114="Semana 2"),($J114="Semana 3"),($J114="Semana 4"),($J114="Semana 5"),($J114="Semana 6")),INDEX(Calendario!$D$3:$H$55,MATCH(R$4,Calendario!$A$3:$A$55,0),MATCH($I114,Calendario!$D$2:$H$2,0)),""),"")))),IF($K114=2,IF(Q114="",IF(OR(($J114="Semana 1"),($J114="Semana 2"),($J114="Semana 3"),($J114="Semana 4"),($J114="Semana 5")),INDEX(Calendario!$D$3:$H$55,MATCH(R$4,Calendario!$A$3:$A$55,0),MATCH($I114,Calendario!$D$2:$H$2,0)),""),""),IF($K114=3,IF(AND((P114=""),(Q114="")),IF(OR(($J114="Semana 1"),($J114="Semana 2"),($J114="Semana 3"),($J114="Semana 4"),($J114="Semana 5")),INDEX(Calendario!$D$3:$H$55,MATCH(R$4,Calendario!$A$3:$A$55,0),MATCH($I114,Calendario!$D$2:$H$2,0)),""),""),IF($K114=4,IF(AND((O114=""),(P114=""),(Q114="")),IF(OR(($J114="Semana 1"),($J114="Semana 2"),($J114="Semana 3"),($J114="Semana 4"),($J114="Semana 5")),INDEX(Calendario!$D$3:$H$55,MATCH(R$4,Calendario!$A$3:$A$55,0),MATCH($I114,Calendario!$D$2:$H$2,0)),""),""),"")))))))</f>
        <v>44594</v>
      </c>
      <c r="S114" s="108" t="str">
        <f>IF(EXACT(($I114),(PROPER(TEXT(S$3,"dddd")))),"",IF(EXACT(S$4,$J114),IF(R114="",IF(OR(($K114=4),($K114=3),($K114=2),($K114=1)),INDEX(Calendario!$D$3:$H$55,MATCH(S$4,Calendario!$A$3:$A$55,0),MATCH($I114,Calendario!$D$2:$H$2,0)),"")),IF($K114=1,IF(AND(R114="",EXACT((S$4),(CONCATENATE(Calendario!$A$1," ",(MID($J114,8,2))+1)))),INDEX(Calendario!$D$3:$H$55,MATCH(S$4,Calendario!$A$3:$A$55,0),MATCH($I114,Calendario!$D$2:$H$2,0)),IF(R114="",IF(EXACT(($I114),(PROPER(TEXT(R$3,"dddd")))),INDEX(Calendario!$D$3:$H$55,MATCH(S$4,Calendario!$A$3:$A$55,0),MATCH($I114,Calendario!$D$2:$H$2,0)),""),INDEX(Calendario!$D$3:$H$55,MATCH(S$4,Calendario!$A$3:$A$55,0),MATCH($I114,Calendario!$D$2:$H$2,0)))),IF(EXACT($M$4,"Semana 1"),IF($K114=2,IF(R114="",IF(OR(($J114="Semana 1"),($J114="Semana 2"),($J114="Semana 3"),($J114="Semana 4"),($J114="Semana 5"),($J114="Semana 6"),($J114="Semana 7")),INDEX(Calendario!$D$3:$H$55,MATCH(S$4,Calendario!$A$3:$A$55,0),MATCH($I114,Calendario!$D$2:$H$2,0)),""),""),IF($K114=3,IF(AND((Q114=""),(R114="")),IF(OR(($J114="Semana 1"),($J114="Semana 2"),($J114="Semana 3"),($J114="Semana 4"),($J114="Semana 5"),($J114="Semana 6"),($J114="Semana 7")),INDEX(Calendario!$D$3:$H$55,MATCH(S$4,Calendario!$A$3:$A$55,0),MATCH($I114,Calendario!$D$2:$H$2,0)),""),""),IF($K114=4,IF(AND((P114=""),(Q114=""),(R114="")),IF(OR(($J114="Semana 1"),($J114="Semana 2"),($J114="Semana 3"),($J114="Semana 4"),($J114="Semana 5"),($J114="Semana 6"),($J114="Semana 7")),INDEX(Calendario!$D$3:$H$55,MATCH(S$4,Calendario!$A$3:$A$55,0),MATCH($I114,Calendario!$D$2:$H$2,0)),""),"")))),IF($K114=2,IF(R114="",IF(OR(($J114="Semana 1"),($J114="Semana 2"),($J114="Semana 3"),($J114="Semana 4"),($J114="Semana 5"),($J114="Semana 6")),INDEX(Calendario!$D$3:$H$55,MATCH(S$4,Calendario!$A$3:$A$55,0),MATCH($I114,Calendario!$D$2:$H$2,0)),""),""),IF($K114=3,IF(AND((Q114=""),(R114="")),IF(OR(($J114="Semana 1"),($J114="Semana 2"),($J114="Semana 3"),($J114="Semana 4"),($J114="Semana 5"),($J114="Semana 6")),INDEX(Calendario!$D$3:$H$55,MATCH(S$4,Calendario!$A$3:$A$55,0),MATCH($I114,Calendario!$D$2:$H$2,0)),""),""),IF($K114=4,IF(AND((P114=""),(Q114=""),(R114="")),IF(OR(($J114="Semana 1"),($J114="Semana 2"),($J114="Semana 3"),($J114="Semana 4"),($J114="Semana 5"),($J114="Semana 6")),INDEX(Calendario!$D$3:$H$55,MATCH(S$4,Calendario!$A$3:$A$55,0),MATCH($I114,Calendario!$D$2:$H$2,0)),""),""),"")))))))</f>
        <v/>
      </c>
      <c r="T114" s="108" t="str">
        <f>IF(EXACT(($I114),(PROPER(TEXT(T$3,"dddd")))),"",IF(EXACT(T$4,$J114),IF(S114="",IF(OR(($K114=4),($K114=3),($K114=2),($K114=1)),INDEX(Calendario!$D$3:$H$55,MATCH(T$4,Calendario!$A$3:$A$55,0),MATCH($I114,Calendario!$D$2:$H$2,0)),"")),IF($K114=1,IF(AND(S114="",EXACT((T$4),(CONCATENATE(Calendario!$A$1," ",(MID($J114,8,2))+1)))),INDEX(Calendario!$D$3:$H$55,MATCH(T$4,Calendario!$A$3:$A$55,0),MATCH($I114,Calendario!$D$2:$H$2,0)),IF(S114="",IF(EXACT(($I114),(PROPER(TEXT(S$3,"dddd")))),INDEX(Calendario!$D$3:$H$55,MATCH(T$4,Calendario!$A$3:$A$55,0),MATCH($I114,Calendario!$D$2:$H$2,0)),""),INDEX(Calendario!$D$3:$H$55,MATCH(T$4,Calendario!$A$3:$A$55,0),MATCH($I114,Calendario!$D$2:$H$2,0)))),IF(EXACT($M$4,"Semana 1"),IF($K114=2,IF(S114="",IF(OR(($J114="Semana 1"),($J114="Semana 2"),($J114="Semana 3"),($J114="Semana 4"),($J114="Semana 5"),($J114="Semana 6"),($J114="Semana 7"),($J114="Semana 8")),INDEX(Calendario!$D$3:$H$55,MATCH(T$4,Calendario!$A$3:$A$55,0),MATCH($I114,Calendario!$D$2:$H$2,0)),""),""),IF($K114=3,IF(AND((R114=""),(S114="")),IF(OR(($J114="Semana 1"),($J114="Semana 2"),($J114="Semana 3"),($J114="Semana 4"),($J114="Semana 5"),($J114="Semana 6"),($J114="Semana 7"),($J114="Semana 8")),INDEX(Calendario!$D$3:$H$55,MATCH(T$4,Calendario!$A$3:$A$55,0),MATCH($I114,Calendario!$D$2:$H$2,0)),""),""),IF($K114=4,IF(AND((Q114=""),(R114=""),(S114="")),IF(OR(($J114="Semana 1"),($J114="Semana 2"),($J114="Semana 3"),($J114="Semana 4"),($J114="Semana 5"),($J114="Semana 6"),($J114="Semana 7"),($J114="Semana 8")),INDEX(Calendario!$D$3:$H$55,MATCH(T$4,Calendario!$A$3:$A$55,0),MATCH($I114,Calendario!$D$2:$H$2,0)),""),"")))),IF($K114=2,IF(S114="",IF(OR(($J114="Semana 1"),($J114="Semana 2"),($J114="Semana 3"),($J114="Semana 4"),($J114="Semana 5"),($J114="Semana 6"),($J114="Semana 7")),INDEX(Calendario!$D$3:$H$55,MATCH(T$4,Calendario!$A$3:$A$55,0),MATCH($I114,Calendario!$D$2:$H$2,0)),""),""),IF($K114=3,IF(AND((R114=""),(S114="")),IF(OR(($J114="Semana 1"),($J114="Semana 2"),($J114="Semana 3"),($J114="Semana 4"),($J114="Semana 5"),($J114="Semana 6"),($J114="Semana 7")),INDEX(Calendario!$D$3:$H$55,MATCH(T$4,Calendario!$A$3:$A$55,0),MATCH($I114,Calendario!$D$2:$H$2,0)),""),""),IF($K114=4,IF(AND((Q114=""),(R114=""),(S114="")),IF(OR(($J114="Semana 1"),($J114="Semana 2"),($J114="Semana 3"),($J114="Semana 4"),($J114="Semana 5"),($J114="Semana 6"),($J114="Semana 7")),INDEX(Calendario!$D$3:$H$55,MATCH(T$4,Calendario!$A$3:$A$55,0),MATCH($I114,Calendario!$D$2:$H$2,0)),""),""),"")))))))</f>
        <v/>
      </c>
      <c r="U114" s="108" t="str">
        <f>IF(EXACT(($I114),(PROPER(TEXT(U$3,"dddd")))),"",IF($K114=1,INDEX(Calendario!$D$3:$H$55,MATCH(U$4,Calendario!$A$3:$A$55,0),MATCH($I114,Calendario!$D$2:$H$2,0)),IF($K114=2,IF(T114="",INDEX(Calendario!$D$3:$H$55,MATCH(U$4,Calendario!$A$3:$A$55,0),MATCH($I114,Calendario!$D$2:$H$2,0)),""),IF($K114=3,IF(AND((S114=""),(T114="")),INDEX(Calendario!$D$3:$H$55,MATCH(U$4,Calendario!$A$3:$A$55,0),MATCH($I114,Calendario!$D$2:$H$2,0)),""),IF($K114=4,IF(AND((R114=""),(S114=""),(T114="")),INDEX(Calendario!$D$3:$H$55,MATCH(U$4,Calendario!$A$3:$A$55,0),MATCH($I114,Calendario!$D$2:$H$2,0)),""),"")))))</f>
        <v/>
      </c>
      <c r="V114" s="107">
        <f>IF(EXACT(($I114),(PROPER(TEXT(V$3,"dddd")))),"",IF($K114=1,INDEX(Calendario!$D$3:$H$55,MATCH(V$4,Calendario!$A$3:$A$55,0),MATCH($I114,Calendario!$D$2:$H$2,0)),IF($K114=2,IF(U114="",INDEX(Calendario!$D$3:$H$55,MATCH(V$4,Calendario!$A$3:$A$55,0),MATCH($I114,Calendario!$D$2:$H$2,0)),""),IF($K114=3,IF(AND((T114=""),(U114="")),INDEX(Calendario!$D$3:$H$55,MATCH(V$4,Calendario!$A$3:$A$55,0),MATCH($I114,Calendario!$D$2:$H$2,0)),""),IF($K114=4,IF(AND((S114=""),(T114=""),(U114="")),INDEX(Calendario!$D$3:$H$55,MATCH(V$4,Calendario!$A$3:$A$55,0),MATCH($I114,Calendario!$D$2:$H$2,0)),""),"")))))</f>
        <v>44622</v>
      </c>
      <c r="W114" s="107" t="str">
        <f>IF(EXACT(($I114),(PROPER(TEXT(W$3,"dddd")))),"",IF($K114=1,INDEX(Calendario!$D$3:$H$55,MATCH(W$4,Calendario!$A$3:$A$55,0),MATCH($I114,Calendario!$D$2:$H$2,0)),IF($K114=2,IF(V114="",INDEX(Calendario!$D$3:$H$55,MATCH(W$4,Calendario!$A$3:$A$55,0),MATCH($I114,Calendario!$D$2:$H$2,0)),""),IF($K114=3,IF(AND((U114=""),(V114="")),INDEX(Calendario!$D$3:$H$55,MATCH(W$4,Calendario!$A$3:$A$55,0),MATCH($I114,Calendario!$D$2:$H$2,0)),""),IF($K114=4,IF(AND((T114=""),(U114=""),(V114="")),INDEX(Calendario!$D$3:$H$55,MATCH(W$4,Calendario!$A$3:$A$55,0),MATCH($I114,Calendario!$D$2:$H$2,0)),""),"")))))</f>
        <v/>
      </c>
      <c r="X114" s="107" t="str">
        <f>IF(EXACT(($I114),(PROPER(TEXT(X$3,"dddd")))),"",IF($K114=1,INDEX(Calendario!$D$3:$H$55,MATCH(X$4,Calendario!$A$3:$A$55,0),MATCH($I114,Calendario!$D$2:$H$2,0)),IF($K114=2,IF(W114="",INDEX(Calendario!$D$3:$H$55,MATCH(X$4,Calendario!$A$3:$A$55,0),MATCH($I114,Calendario!$D$2:$H$2,0)),""),IF($K114=3,IF(AND((V114=""),(W114="")),INDEX(Calendario!$D$3:$H$55,MATCH(X$4,Calendario!$A$3:$A$55,0),MATCH($I114,Calendario!$D$2:$H$2,0)),""),IF($K114=4,IF(AND((U114=""),(V114=""),(W114="")),INDEX(Calendario!$D$3:$H$55,MATCH(X$4,Calendario!$A$3:$A$55,0),MATCH($I114,Calendario!$D$2:$H$2,0)),""),"")))))</f>
        <v/>
      </c>
      <c r="Y114" s="107" t="str">
        <f>IF(EXACT(($I114),(PROPER(TEXT(Y$3,"dddd")))),"",IF($K114=1,INDEX(Calendario!$D$3:$H$55,MATCH(Y$4,Calendario!$A$3:$A$55,0),MATCH($I114,Calendario!$D$2:$H$2,0)),IF($K114=2,IF(X114="",INDEX(Calendario!$D$3:$H$55,MATCH(Y$4,Calendario!$A$3:$A$55,0),MATCH($I114,Calendario!$D$2:$H$2,0)),""),IF($K114=3,IF(AND((W114=""),(X114="")),INDEX(Calendario!$D$3:$H$55,MATCH(Y$4,Calendario!$A$3:$A$55,0),MATCH($I114,Calendario!$D$2:$H$2,0)),""),IF($K114=4,IF(AND((V114=""),(W114=""),(X114="")),INDEX(Calendario!$D$3:$H$55,MATCH(Y$4,Calendario!$A$3:$A$55,0),MATCH($I114,Calendario!$D$2:$H$2,0)),""),"")))))</f>
        <v/>
      </c>
      <c r="Z114" s="108">
        <f>IF(EXACT(($I114),(PROPER(TEXT(Z$3,"dddd")))),"",IF($K114=1,INDEX(Calendario!$D$3:$H$55,MATCH(Z$4,Calendario!$A$3:$A$55,0),MATCH($I114,Calendario!$D$2:$H$2,0)),IF($K114=2,IF(Y114="",INDEX(Calendario!$D$3:$H$55,MATCH(Z$4,Calendario!$A$3:$A$55,0),MATCH($I114,Calendario!$D$2:$H$2,0)),""),IF($K114=3,IF(AND((X114=""),(Y114="")),INDEX(Calendario!$D$3:$H$55,MATCH(Z$4,Calendario!$A$3:$A$55,0),MATCH($I114,Calendario!$D$2:$H$2,0)),""),IF($K114=4,IF(AND((W114=""),(X114=""),(Y114="")),INDEX(Calendario!$D$3:$H$55,MATCH(Z$4,Calendario!$A$3:$A$55,0),MATCH($I114,Calendario!$D$2:$H$2,0)),""),"")))))</f>
        <v>44650</v>
      </c>
      <c r="AA114" s="108" t="str">
        <f>IF(EXACT(($I114),(PROPER(TEXT(AA$3,"dddd")))),"",IF($K114=1,INDEX(Calendario!$D$3:$H$55,MATCH(AA$4,Calendario!$A$3:$A$55,0),MATCH($I114,Calendario!$D$2:$H$2,0)),IF($K114=2,IF(Z114="",INDEX(Calendario!$D$3:$H$55,MATCH(AA$4,Calendario!$A$3:$A$55,0),MATCH($I114,Calendario!$D$2:$H$2,0)),""),IF($K114=3,IF(AND((Y114=""),(Z114="")),INDEX(Calendario!$D$3:$H$55,MATCH(AA$4,Calendario!$A$3:$A$55,0),MATCH($I114,Calendario!$D$2:$H$2,0)),""),IF($K114=4,IF(AND((X114=""),(Y114=""),(Z114="")),INDEX(Calendario!$D$3:$H$55,MATCH(AA$4,Calendario!$A$3:$A$55,0),MATCH($I114,Calendario!$D$2:$H$2,0)),""),"")))))</f>
        <v/>
      </c>
      <c r="AB114" s="108" t="str">
        <f>IF(EXACT(($I114),(PROPER(TEXT(AB$3,"dddd")))),"",IF($K114=1,INDEX(Calendario!$D$3:$H$55,MATCH(AB$4,Calendario!$A$3:$A$55,0),MATCH($I114,Calendario!$D$2:$H$2,0)),IF($K114=2,IF(AA114="",INDEX(Calendario!$D$3:$H$55,MATCH(AB$4,Calendario!$A$3:$A$55,0),MATCH($I114,Calendario!$D$2:$H$2,0)),""),IF($K114=3,IF(AND((Z114=""),(AA114="")),INDEX(Calendario!$D$3:$H$55,MATCH(AB$4,Calendario!$A$3:$A$55,0),MATCH($I114,Calendario!$D$2:$H$2,0)),""),IF($K114=4,IF(AND((Y114=""),(Z114=""),(AA114="")),INDEX(Calendario!$D$3:$H$55,MATCH(AB$4,Calendario!$A$3:$A$55,0),MATCH($I114,Calendario!$D$2:$H$2,0)),""),"")))))</f>
        <v/>
      </c>
      <c r="AC114" s="108" t="str">
        <f>IF(EXACT(($I114),(PROPER(TEXT(AC$3,"dddd")))),"",IF($K114=1,INDEX(Calendario!$D$3:$H$55,MATCH(AC$4,Calendario!$A$3:$A$55,0),MATCH($I114,Calendario!$D$2:$H$2,0)),IF($K114=2,IF(AB114="",INDEX(Calendario!$D$3:$H$55,MATCH(AC$4,Calendario!$A$3:$A$55,0),MATCH($I114,Calendario!$D$2:$H$2,0)),""),IF($K114=3,IF(AND((AA114=""),(AB114="")),INDEX(Calendario!$D$3:$H$55,MATCH(AC$4,Calendario!$A$3:$A$55,0),MATCH($I114,Calendario!$D$2:$H$2,0)),""),IF($K114=4,IF(AND((Z114=""),(AA114=""),(AB114="")),INDEX(Calendario!$D$3:$H$55,MATCH(AC$4,Calendario!$A$3:$A$55,0),MATCH($I114,Calendario!$D$2:$H$2,0)),""),"")))))</f>
        <v/>
      </c>
      <c r="AD114" s="107">
        <f>IF(EXACT(($I114),(PROPER(TEXT(AD$3,"dddd")))),"",IF($K114=1,INDEX(Calendario!$D$3:$H$55,MATCH(AD$4,Calendario!$A$3:$A$55,0),MATCH($I114,Calendario!$D$2:$H$2,0)),IF($K114=2,IF(AC114="",INDEX(Calendario!$D$3:$H$55,MATCH(AD$4,Calendario!$A$3:$A$55,0),MATCH($I114,Calendario!$D$2:$H$2,0)),""),IF($K114=3,IF(AND((AB114=""),(AC114="")),INDEX(Calendario!$D$3:$H$55,MATCH(AD$4,Calendario!$A$3:$A$55,0),MATCH($I114,Calendario!$D$2:$H$2,0)),""),IF($K114=4,IF(AND((AA114=""),(AB114=""),(AC114="")),INDEX(Calendario!$D$3:$H$55,MATCH(AD$4,Calendario!$A$3:$A$55,0),MATCH($I114,Calendario!$D$2:$H$2,0)),""),"")))))</f>
        <v>44678</v>
      </c>
      <c r="AE114" s="107" t="str">
        <f>IF(EXACT(($I114),(PROPER(TEXT(AE$3,"dddd")))),"",IF($K114=1,INDEX(Calendario!$D$3:$H$55,MATCH(AE$4,Calendario!$A$3:$A$55,0),MATCH($I114,Calendario!$D$2:$H$2,0)),IF($K114=2,IF(AD114="",INDEX(Calendario!$D$3:$H$55,MATCH(AE$4,Calendario!$A$3:$A$55,0),MATCH($I114,Calendario!$D$2:$H$2,0)),""),IF($K114=3,IF(AND((AC114=""),(AD114="")),INDEX(Calendario!$D$3:$H$55,MATCH(AE$4,Calendario!$A$3:$A$55,0),MATCH($I114,Calendario!$D$2:$H$2,0)),""),IF($K114=4,IF(AND((AB114=""),(AC114=""),(AD114="")),INDEX(Calendario!$D$3:$H$55,MATCH(AE$4,Calendario!$A$3:$A$55,0),MATCH($I114,Calendario!$D$2:$H$2,0)),""),"")))))</f>
        <v/>
      </c>
      <c r="AF114" s="107" t="str">
        <f>IF(EXACT(($I114),(PROPER(TEXT(AF$3,"dddd")))),"",IF($K114=1,INDEX(Calendario!$D$3:$H$55,MATCH(AF$4,Calendario!$A$3:$A$55,0),MATCH($I114,Calendario!$D$2:$H$2,0)),IF($K114=2,IF(AE114="",INDEX(Calendario!$D$3:$H$55,MATCH(AF$4,Calendario!$A$3:$A$55,0),MATCH($I114,Calendario!$D$2:$H$2,0)),""),IF($K114=3,IF(AND((AD114=""),(AE114="")),INDEX(Calendario!$D$3:$H$55,MATCH(AF$4,Calendario!$A$3:$A$55,0),MATCH($I114,Calendario!$D$2:$H$2,0)),""),IF($K114=4,IF(AND((AC114=""),(AD114=""),(AE114="")),INDEX(Calendario!$D$3:$H$55,MATCH(AF$4,Calendario!$A$3:$A$55,0),MATCH($I114,Calendario!$D$2:$H$2,0)),""),"")))))</f>
        <v/>
      </c>
      <c r="AG114" s="107" t="str">
        <f>IF(EXACT(($I114),(PROPER(TEXT(AG$3,"dddd")))),"",IF($K114=1,INDEX(Calendario!$D$3:$H$55,MATCH(AG$4,Calendario!$A$3:$A$55,0),MATCH($I114,Calendario!$D$2:$H$2,0)),IF($K114=2,IF(AF114="",INDEX(Calendario!$D$3:$H$55,MATCH(AG$4,Calendario!$A$3:$A$55,0),MATCH($I114,Calendario!$D$2:$H$2,0)),""),IF($K114=3,IF(AND((AE114=""),(AF114="")),INDEX(Calendario!$D$3:$H$55,MATCH(AG$4,Calendario!$A$3:$A$55,0),MATCH($I114,Calendario!$D$2:$H$2,0)),""),IF($K114=4,IF(AND((AD114=""),(AE114=""),(AF114="")),INDEX(Calendario!$D$3:$H$55,MATCH(AG$4,Calendario!$A$3:$A$55,0),MATCH($I114,Calendario!$D$2:$H$2,0)),""),"")))))</f>
        <v/>
      </c>
      <c r="AH114" s="107">
        <f>IF(EXACT(($I114),(PROPER(TEXT(AH$3,"dddd")))),"",IF($K114=1,INDEX(Calendario!$D$3:$H$55,MATCH(AH$4,Calendario!$A$3:$A$55,0),MATCH($I114,Calendario!$D$2:$H$2,0)),IF($K114=2,IF(AG114="",INDEX(Calendario!$D$3:$H$55,MATCH(AH$4,Calendario!$A$3:$A$55,0),MATCH($I114,Calendario!$D$2:$H$2,0)),""),IF($K114=3,IF(AND((AF114=""),(AG114="")),INDEX(Calendario!$D$3:$H$55,MATCH(AH$4,Calendario!$A$3:$A$55,0),MATCH($I114,Calendario!$D$2:$H$2,0)),""),IF($K114=4,IF(AND((AE114=""),(AF114=""),(AG114="")),INDEX(Calendario!$D$3:$H$55,MATCH(AH$4,Calendario!$A$3:$A$55,0),MATCH($I114,Calendario!$D$2:$H$2,0)),""),"")))))</f>
        <v>44706</v>
      </c>
      <c r="AI114" s="108" t="str">
        <f>IF(EXACT(($I114),(PROPER(TEXT(AI$3,"dddd")))),"",IF($K114=1,INDEX(Calendario!$D$3:$H$55,MATCH(AI$4,Calendario!$A$3:$A$55,0),MATCH($I114,Calendario!$D$2:$H$2,0)),IF($K114=2,IF(AH114="",INDEX(Calendario!$D$3:$H$55,MATCH(AI$4,Calendario!$A$3:$A$55,0),MATCH($I114,Calendario!$D$2:$H$2,0)),""),IF($K114=3,IF(AND((AG114=""),(AH114="")),INDEX(Calendario!$D$3:$H$55,MATCH(AI$4,Calendario!$A$3:$A$55,0),MATCH($I114,Calendario!$D$2:$H$2,0)),""),IF($K114=4,IF(AND((AF114=""),(AG114=""),(AH114="")),INDEX(Calendario!$D$3:$H$55,MATCH(AI$4,Calendario!$A$3:$A$55,0),MATCH($I114,Calendario!$D$2:$H$2,0)),""),"")))))</f>
        <v/>
      </c>
      <c r="AJ114" s="108" t="str">
        <f>IF(EXACT(($I114),(PROPER(TEXT(AJ$3,"dddd")))),"",IF($K114=1,INDEX(Calendario!$D$3:$H$55,MATCH(AJ$4,Calendario!$A$3:$A$55,0),MATCH($I114,Calendario!$D$2:$H$2,0)),IF($K114=2,IF(AI114="",INDEX(Calendario!$D$3:$H$55,MATCH(AJ$4,Calendario!$A$3:$A$55,0),MATCH($I114,Calendario!$D$2:$H$2,0)),""),IF($K114=3,IF(AND((AH114=""),(AI114="")),INDEX(Calendario!$D$3:$H$55,MATCH(AJ$4,Calendario!$A$3:$A$55,0),MATCH($I114,Calendario!$D$2:$H$2,0)),""),IF($K114=4,IF(AND((AG114=""),(AH114=""),(AI114="")),INDEX(Calendario!$D$3:$H$55,MATCH(AJ$4,Calendario!$A$3:$A$55,0),MATCH($I114,Calendario!$D$2:$H$2,0)),""),"")))))</f>
        <v/>
      </c>
      <c r="AK114" s="108" t="str">
        <f>IF(EXACT(($I114),(PROPER(TEXT(AK$3,"dddd")))),"",IF($K114=1,INDEX(Calendario!$D$3:$H$55,MATCH(AK$4,Calendario!$A$3:$A$55,0),MATCH($I114,Calendario!$D$2:$H$2,0)),IF($K114=2,IF(AJ114="",INDEX(Calendario!$D$3:$H$55,MATCH(AK$4,Calendario!$A$3:$A$55,0),MATCH($I114,Calendario!$D$2:$H$2,0)),""),IF($K114=3,IF(AND((AI114=""),(AJ114="")),INDEX(Calendario!$D$3:$H$55,MATCH(AK$4,Calendario!$A$3:$A$55,0),MATCH($I114,Calendario!$D$2:$H$2,0)),""),IF($K114=4,IF(AND((AH114=""),(AI114=""),(AJ114="")),INDEX(Calendario!$D$3:$H$55,MATCH(AK$4,Calendario!$A$3:$A$55,0),MATCH($I114,Calendario!$D$2:$H$2,0)),""),"")))))</f>
        <v/>
      </c>
      <c r="AL114" s="108">
        <f>IF(EXACT(($I114),(PROPER(TEXT(AL$3,"dddd")))),"",IF($K114=1,INDEX(Calendario!$D$3:$H$55,MATCH(AL$4,Calendario!$A$3:$A$55,0),MATCH($I114,Calendario!$D$2:$H$2,0)),IF($K114=2,IF(AK114="",INDEX(Calendario!$D$3:$H$55,MATCH(AL$4,Calendario!$A$3:$A$55,0),MATCH($I114,Calendario!$D$2:$H$2,0)),""),IF($K114=3,IF(AND((AJ114=""),(AK114="")),INDEX(Calendario!$D$3:$H$55,MATCH(AL$4,Calendario!$A$3:$A$55,0),MATCH($I114,Calendario!$D$2:$H$2,0)),""),IF($K114=4,IF(AND((AI114=""),(AJ114=""),(AK114="")),INDEX(Calendario!$D$3:$H$55,MATCH(AL$4,Calendario!$A$3:$A$55,0),MATCH($I114,Calendario!$D$2:$H$2,0)),""),"")))))</f>
        <v>44734</v>
      </c>
      <c r="AM114" s="107" t="str">
        <f>IF(EXACT(($I114),(PROPER(TEXT(AM$3,"dddd")))),"",IF($K114=1,INDEX(Calendario!$D$3:$H$55,MATCH(AM$4,Calendario!$A$3:$A$55,0),MATCH($I114,Calendario!$D$2:$H$2,0)),IF($K114=2,IF(AL114="",INDEX(Calendario!$D$3:$H$55,MATCH(AM$4,Calendario!$A$3:$A$55,0),MATCH($I114,Calendario!$D$2:$H$2,0)),""),IF($K114=3,IF(AND((AK114=""),(AL114="")),INDEX(Calendario!$D$3:$H$55,MATCH(AM$4,Calendario!$A$3:$A$55,0),MATCH($I114,Calendario!$D$2:$H$2,0)),""),IF($K114=4,IF(AND((AJ114=""),(AK114=""),(AL114="")),INDEX(Calendario!$D$3:$H$55,MATCH(AM$4,Calendario!$A$3:$A$55,0),MATCH($I114,Calendario!$D$2:$H$2,0)),""),"")))))</f>
        <v/>
      </c>
      <c r="AN114" s="107" t="str">
        <f>IF(EXACT(($I114),(PROPER(TEXT(AN$3,"dddd")))),"",IF($K114=1,INDEX(Calendario!$D$3:$H$55,MATCH(AN$4,Calendario!$A$3:$A$55,0),MATCH($I114,Calendario!$D$2:$H$2,0)),IF($K114=2,IF(AM114="",INDEX(Calendario!$D$3:$H$55,MATCH(AN$4,Calendario!$A$3:$A$55,0),MATCH($I114,Calendario!$D$2:$H$2,0)),""),IF($K114=3,IF(AND((AL114=""),(AM114="")),INDEX(Calendario!$D$3:$H$55,MATCH(AN$4,Calendario!$A$3:$A$55,0),MATCH($I114,Calendario!$D$2:$H$2,0)),""),IF($K114=4,IF(AND((AK114=""),(AL114=""),(AM114="")),INDEX(Calendario!$D$3:$H$55,MATCH(AN$4,Calendario!$A$3:$A$55,0),MATCH($I114,Calendario!$D$2:$H$2,0)),""),"")))))</f>
        <v/>
      </c>
      <c r="AO114" s="107" t="str">
        <f>IF(EXACT(($I114),(PROPER(TEXT(AO$3,"dddd")))),"",IF($K114=1,INDEX(Calendario!$D$3:$H$55,MATCH(AO$4,Calendario!$A$3:$A$55,0),MATCH($I114,Calendario!$D$2:$H$2,0)),IF($K114=2,IF(AN114="",INDEX(Calendario!$D$3:$H$55,MATCH(AO$4,Calendario!$A$3:$A$55,0),MATCH($I114,Calendario!$D$2:$H$2,0)),""),IF($K114=3,IF(AND((AM114=""),(AN114="")),INDEX(Calendario!$D$3:$H$55,MATCH(AO$4,Calendario!$A$3:$A$55,0),MATCH($I114,Calendario!$D$2:$H$2,0)),""),IF($K114=4,IF(AND((AL114=""),(AM114=""),(AN114="")),INDEX(Calendario!$D$3:$H$55,MATCH(AO$4,Calendario!$A$3:$A$55,0),MATCH($I114,Calendario!$D$2:$H$2,0)),""),"")))))</f>
        <v/>
      </c>
      <c r="AP114" s="107" t="str">
        <f>IF(EXACT(($I114),(PROPER(TEXT(AP$3,"dddd")))),"",IF($K114=1,INDEX(Calendario!$D$3:$H$55,MATCH(AP$4,Calendario!$A$3:$A$55,0),MATCH($I114,Calendario!$D$2:$H$2,0)),IF($K114=2,IF(AO114="",INDEX(Calendario!$D$3:$H$55,MATCH(AP$4,Calendario!$A$3:$A$55,0),MATCH($I114,Calendario!$D$2:$H$2,0)),""),IF($K114=3,IF(AND((AN114=""),(AO114="")),INDEX(Calendario!$D$3:$H$55,MATCH(AP$4,Calendario!$A$3:$A$55,0),MATCH($I114,Calendario!$D$2:$H$2,0)),""),IF($K114=4,IF(AND((AM114=""),(AN114=""),(AO114="")),INDEX(Calendario!$D$3:$H$55,MATCH(AP$4,Calendario!$A$3:$A$55,0),MATCH($I114,Calendario!$D$2:$H$2,0)),""),"")))))</f>
        <v/>
      </c>
      <c r="AQ114" s="107">
        <f>IF(EXACT(($I114),(PROPER(TEXT(AQ$3,"dddd")))),"",IF($K114=1,INDEX(Calendario!$D$3:$H$55,MATCH(AQ$4,Calendario!$A$3:$A$55,0),MATCH($I114,Calendario!$D$2:$H$2,0)),IF($K114=2,IF(AP114="",INDEX(Calendario!$D$3:$H$55,MATCH(AQ$4,Calendario!$A$3:$A$55,0),MATCH($I114,Calendario!$D$2:$H$2,0)),""),IF($K114=3,IF(AND((AO114=""),(AP114="")),INDEX(Calendario!$D$3:$H$55,MATCH(AQ$4,Calendario!$A$3:$A$55,0),MATCH($I114,Calendario!$D$2:$H$2,0)),""),IF($K114=4,IF(AND((AN114=""),(AO114=""),(AP114="")),INDEX(Calendario!$D$3:$H$55,MATCH(AQ$4,Calendario!$A$3:$A$55,0),MATCH($I114,Calendario!$D$2:$H$2,0)),""),"")))))</f>
        <v>44769</v>
      </c>
      <c r="AR114" s="108" t="str">
        <f>IF(EXACT(($I114),(PROPER(TEXT(AR$3,"dddd")))),"",IF($K114=1,INDEX(Calendario!$D$3:$H$55,MATCH(AR$4,Calendario!$A$3:$A$55,0),MATCH($I114,Calendario!$D$2:$H$2,0)),IF($K114=2,IF(AQ114="",INDEX(Calendario!$D$3:$H$55,MATCH(AR$4,Calendario!$A$3:$A$55,0),MATCH($I114,Calendario!$D$2:$H$2,0)),""),IF($K114=3,IF(AND((AP114=""),(AQ114="")),INDEX(Calendario!$D$3:$H$55,MATCH(AR$4,Calendario!$A$3:$A$55,0),MATCH($I114,Calendario!$D$2:$H$2,0)),""),IF($K114=4,IF(AND((AO114=""),(AP114=""),(AQ114="")),INDEX(Calendario!$D$3:$H$55,MATCH(AR$4,Calendario!$A$3:$A$55,0),MATCH($I114,Calendario!$D$2:$H$2,0)),""),"")))))</f>
        <v/>
      </c>
      <c r="AS114" s="108" t="str">
        <f>IF(EXACT(($I114),(PROPER(TEXT(AS$3,"dddd")))),"",IF($K114=1,INDEX(Calendario!$D$3:$H$55,MATCH(AS$4,Calendario!$A$3:$A$55,0),MATCH($I114,Calendario!$D$2:$H$2,0)),IF($K114=2,IF(AR114="",INDEX(Calendario!$D$3:$H$55,MATCH(AS$4,Calendario!$A$3:$A$55,0),MATCH($I114,Calendario!$D$2:$H$2,0)),""),IF($K114=3,IF(AND((AQ114=""),(AR114="")),INDEX(Calendario!$D$3:$H$55,MATCH(AS$4,Calendario!$A$3:$A$55,0),MATCH($I114,Calendario!$D$2:$H$2,0)),""),IF($K114=4,IF(AND((AP114=""),(AQ114=""),(AR114="")),INDEX(Calendario!$D$3:$H$55,MATCH(AS$4,Calendario!$A$3:$A$55,0),MATCH($I114,Calendario!$D$2:$H$2,0)),""),"")))))</f>
        <v/>
      </c>
      <c r="AT114" s="108" t="str">
        <f>IF(EXACT(($I114),(PROPER(TEXT(AT$3,"dddd")))),"",IF($K114=1,INDEX(Calendario!$D$3:$H$55,MATCH(AT$4,Calendario!$A$3:$A$55,0),MATCH($I114,Calendario!$D$2:$H$2,0)),IF($K114=2,IF(AS114="",INDEX(Calendario!$D$3:$H$55,MATCH(AT$4,Calendario!$A$3:$A$55,0),MATCH($I114,Calendario!$D$2:$H$2,0)),""),IF($K114=3,IF(AND((AR114=""),(AS114="")),INDEX(Calendario!$D$3:$H$55,MATCH(AT$4,Calendario!$A$3:$A$55,0),MATCH($I114,Calendario!$D$2:$H$2,0)),""),IF($K114=4,IF(AND((AQ114=""),(AR114=""),(AS114="")),INDEX(Calendario!$D$3:$H$55,MATCH(AT$4,Calendario!$A$3:$A$55,0),MATCH($I114,Calendario!$D$2:$H$2,0)),""),"")))))</f>
        <v/>
      </c>
      <c r="AU114" s="108">
        <f>IF(EXACT(($I114),(PROPER(TEXT(AU$3,"dddd")))),"",IF($K114=1,INDEX(Calendario!$D$3:$H$55,MATCH(AU$4,Calendario!$A$3:$A$55,0),MATCH($I114,Calendario!$D$2:$H$2,0)),IF($K114=2,IF(AT114="",INDEX(Calendario!$D$3:$H$55,MATCH(AU$4,Calendario!$A$3:$A$55,0),MATCH($I114,Calendario!$D$2:$H$2,0)),""),IF($K114=3,IF(AND((AS114=""),(AT114="")),INDEX(Calendario!$D$3:$H$55,MATCH(AU$4,Calendario!$A$3:$A$55,0),MATCH($I114,Calendario!$D$2:$H$2,0)),""),IF($K114=4,IF(AND((AR114=""),(AS114=""),(AT114="")),INDEX(Calendario!$D$3:$H$55,MATCH(AU$4,Calendario!$A$3:$A$55,0),MATCH($I114,Calendario!$D$2:$H$2,0)),""),"")))))</f>
        <v>44797</v>
      </c>
      <c r="AV114" s="107" t="str">
        <f>IF(EXACT(($I114),(PROPER(TEXT(AV$3,"dddd")))),"",IF($K114=1,INDEX(Calendario!$D$3:$H$55,MATCH(AV$4,Calendario!$A$3:$A$55,0),MATCH($I114,Calendario!$D$2:$H$2,0)),IF($K114=2,IF(AU114="",INDEX(Calendario!$D$3:$H$55,MATCH(AV$4,Calendario!$A$3:$A$55,0),MATCH($I114,Calendario!$D$2:$H$2,0)),""),IF($K114=3,IF(AND((AT114=""),(AU114="")),INDEX(Calendario!$D$3:$H$55,MATCH(AV$4,Calendario!$A$3:$A$55,0),MATCH($I114,Calendario!$D$2:$H$2,0)),""),IF($K114=4,IF(AND((AS114=""),(AT114=""),(AU114="")),INDEX(Calendario!$D$3:$H$55,MATCH(AV$4,Calendario!$A$3:$A$55,0),MATCH($I114,Calendario!$D$2:$H$2,0)),""),"")))))</f>
        <v/>
      </c>
      <c r="AW114" s="107" t="str">
        <f>IF(EXACT(($I114),(PROPER(TEXT(AW$3,"dddd")))),"",IF($K114=1,INDEX(Calendario!$D$3:$H$55,MATCH(AW$4,Calendario!$A$3:$A$55,0),MATCH($I114,Calendario!$D$2:$H$2,0)),IF($K114=2,IF(AV114="",INDEX(Calendario!$D$3:$H$55,MATCH(AW$4,Calendario!$A$3:$A$55,0),MATCH($I114,Calendario!$D$2:$H$2,0)),""),IF($K114=3,IF(AND((AU114=""),(AV114="")),INDEX(Calendario!$D$3:$H$55,MATCH(AW$4,Calendario!$A$3:$A$55,0),MATCH($I114,Calendario!$D$2:$H$2,0)),""),IF($K114=4,IF(AND((AT114=""),(AU114=""),(AV114="")),INDEX(Calendario!$D$3:$H$55,MATCH(AW$4,Calendario!$A$3:$A$55,0),MATCH($I114,Calendario!$D$2:$H$2,0)),""),"")))))</f>
        <v/>
      </c>
      <c r="AX114" s="107" t="str">
        <f>IF(EXACT(($I114),(PROPER(TEXT(AX$3,"dddd")))),"",IF($K114=1,INDEX(Calendario!$D$3:$H$55,MATCH(AX$4,Calendario!$A$3:$A$55,0),MATCH($I114,Calendario!$D$2:$H$2,0)),IF($K114=2,IF(AW114="",INDEX(Calendario!$D$3:$H$55,MATCH(AX$4,Calendario!$A$3:$A$55,0),MATCH($I114,Calendario!$D$2:$H$2,0)),""),IF($K114=3,IF(AND((AV114=""),(AW114="")),INDEX(Calendario!$D$3:$H$55,MATCH(AX$4,Calendario!$A$3:$A$55,0),MATCH($I114,Calendario!$D$2:$H$2,0)),""),IF($K114=4,IF(AND((AU114=""),(AV114=""),(AW114="")),INDEX(Calendario!$D$3:$H$55,MATCH(AX$4,Calendario!$A$3:$A$55,0),MATCH($I114,Calendario!$D$2:$H$2,0)),""),"")))))</f>
        <v/>
      </c>
      <c r="AY114" s="107">
        <f>IF(EXACT(($I114),(PROPER(TEXT(AY$3,"dddd")))),"",IF($K114=1,INDEX(Calendario!$D$3:$H$55,MATCH(AY$4,Calendario!$A$3:$A$55,0),MATCH($I114,Calendario!$D$2:$H$2,0)),IF($K114=2,IF(AX114="",INDEX(Calendario!$D$3:$H$55,MATCH(AY$4,Calendario!$A$3:$A$55,0),MATCH($I114,Calendario!$D$2:$H$2,0)),""),IF($K114=3,IF(AND((AW114=""),(AX114="")),INDEX(Calendario!$D$3:$H$55,MATCH(AY$4,Calendario!$A$3:$A$55,0),MATCH($I114,Calendario!$D$2:$H$2,0)),""),IF($K114=4,IF(AND((AV114=""),(AW114=""),(AX114="")),INDEX(Calendario!$D$3:$H$55,MATCH(AY$4,Calendario!$A$3:$A$55,0),MATCH($I114,Calendario!$D$2:$H$2,0)),""),"")))))</f>
        <v>44825</v>
      </c>
      <c r="AZ114" s="107" t="str">
        <f>IF(EXACT(($I114),(PROPER(TEXT(AZ$3,"dddd")))),"",IF($K114=1,INDEX(Calendario!$D$3:$H$55,MATCH(AZ$4,Calendario!$A$3:$A$55,0),MATCH($I114,Calendario!$D$2:$H$2,0)),IF($K114=2,IF(AY114="",INDEX(Calendario!$D$3:$H$55,MATCH(AZ$4,Calendario!$A$3:$A$55,0),MATCH($I114,Calendario!$D$2:$H$2,0)),""),IF($K114=3,IF(AND((AX114=""),(AY114="")),INDEX(Calendario!$D$3:$H$55,MATCH(AZ$4,Calendario!$A$3:$A$55,0),MATCH($I114,Calendario!$D$2:$H$2,0)),""),IF($K114=4,IF(AND((AW114=""),(AX114=""),(AY114="")),INDEX(Calendario!$D$3:$H$55,MATCH(AZ$4,Calendario!$A$3:$A$55,0),MATCH($I114,Calendario!$D$2:$H$2,0)),""),"")))))</f>
        <v/>
      </c>
      <c r="BA114" s="108" t="str">
        <f>IF(EXACT(($I114),(PROPER(TEXT(BA$3,"dddd")))),"",IF($K114=1,INDEX(Calendario!$D$3:$H$55,MATCH(BA$4,Calendario!$A$3:$A$55,0),MATCH($I114,Calendario!$D$2:$H$2,0)),IF($K114=2,IF(AZ114="",INDEX(Calendario!$D$3:$H$55,MATCH(BA$4,Calendario!$A$3:$A$55,0),MATCH($I114,Calendario!$D$2:$H$2,0)),""),IF($K114=3,IF(AND((AY114=""),(AZ114="")),INDEX(Calendario!$D$3:$H$55,MATCH(BA$4,Calendario!$A$3:$A$55,0),MATCH($I114,Calendario!$D$2:$H$2,0)),""),IF($K114=4,IF(AND((AX114=""),(AY114=""),(AZ114="")),INDEX(Calendario!$D$3:$H$55,MATCH(BA$4,Calendario!$A$3:$A$55,0),MATCH($I114,Calendario!$D$2:$H$2,0)),""),"")))))</f>
        <v/>
      </c>
      <c r="BB114" s="108" t="str">
        <f>IF(EXACT(($I114),(PROPER(TEXT(BB$3,"dddd")))),"",IF($K114=1,INDEX(Calendario!$D$3:$H$55,MATCH(BB$4,Calendario!$A$3:$A$55,0),MATCH($I114,Calendario!$D$2:$H$2,0)),IF($K114=2,IF(BA114="",INDEX(Calendario!$D$3:$H$55,MATCH(BB$4,Calendario!$A$3:$A$55,0),MATCH($I114,Calendario!$D$2:$H$2,0)),""),IF($K114=3,IF(AND((AZ114=""),(BA114="")),INDEX(Calendario!$D$3:$H$55,MATCH(BB$4,Calendario!$A$3:$A$55,0),MATCH($I114,Calendario!$D$2:$H$2,0)),""),IF($K114=4,IF(AND((AY114=""),(AZ114=""),(BA114="")),INDEX(Calendario!$D$3:$H$55,MATCH(BB$4,Calendario!$A$3:$A$55,0),MATCH($I114,Calendario!$D$2:$H$2,0)),""),"")))))</f>
        <v/>
      </c>
      <c r="BC114" s="108">
        <f>IF(EXACT(($I114),(PROPER(TEXT(BC$3,"dddd")))),"",IF($K114=1,INDEX(Calendario!$D$3:$H$55,MATCH(BC$4,Calendario!$A$3:$A$55,0),MATCH($I114,Calendario!$D$2:$H$2,0)),IF($K114=2,IF(BB114="",INDEX(Calendario!$D$3:$H$55,MATCH(BC$4,Calendario!$A$3:$A$55,0),MATCH($I114,Calendario!$D$2:$H$2,0)),""),IF($K114=3,IF(AND((BA114=""),(BB114="")),INDEX(Calendario!$D$3:$H$55,MATCH(BC$4,Calendario!$A$3:$A$55,0),MATCH($I114,Calendario!$D$2:$H$2,0)),""),IF($K114=4,IF(AND((AZ114=""),(BA114=""),(BB114="")),INDEX(Calendario!$D$3:$H$55,MATCH(BC$4,Calendario!$A$3:$A$55,0),MATCH($I114,Calendario!$D$2:$H$2,0)),""),"")))))</f>
        <v>44853</v>
      </c>
      <c r="BD114" s="108" t="str">
        <f>IF(EXACT(($I114),(PROPER(TEXT(BD$3,"dddd")))),"",IF($K114=1,INDEX(Calendario!$D$3:$H$55,MATCH(BD$4,Calendario!$A$3:$A$55,0),MATCH($I114,Calendario!$D$2:$H$2,0)),IF($K114=2,IF(BC114="",INDEX(Calendario!$D$3:$H$55,MATCH(BD$4,Calendario!$A$3:$A$55,0),MATCH($I114,Calendario!$D$2:$H$2,0)),""),IF($K114=3,IF(AND((BB114=""),(BC114="")),INDEX(Calendario!$D$3:$H$55,MATCH(BD$4,Calendario!$A$3:$A$55,0),MATCH($I114,Calendario!$D$2:$H$2,0)),""),IF($K114=4,IF(AND((BA114=""),(BB114=""),(BC114="")),INDEX(Calendario!$D$3:$H$55,MATCH(BD$4,Calendario!$A$3:$A$55,0),MATCH($I114,Calendario!$D$2:$H$2,0)),""),"")))))</f>
        <v/>
      </c>
      <c r="BE114" s="107" t="str">
        <f>IF(EXACT(($I114),(PROPER(TEXT(BE$3,"dddd")))),"",IF($K114=1,INDEX(Calendario!$D$3:$H$55,MATCH(BE$4,Calendario!$A$3:$A$55,0),MATCH($I114,Calendario!$D$2:$H$2,0)),IF($K114=2,IF(BD114="",INDEX(Calendario!$D$3:$H$55,MATCH(BE$4,Calendario!$A$3:$A$55,0),MATCH($I114,Calendario!$D$2:$H$2,0)),""),IF($K114=3,IF(AND((BC114=""),(BD114="")),INDEX(Calendario!$D$3:$H$55,MATCH(BE$4,Calendario!$A$3:$A$55,0),MATCH($I114,Calendario!$D$2:$H$2,0)),""),IF($K114=4,IF(AND((BB114=""),(BC114=""),(BD114="")),INDEX(Calendario!$D$3:$H$55,MATCH(BE$4,Calendario!$A$3:$A$55,0),MATCH($I114,Calendario!$D$2:$H$2,0)),""),"")))))</f>
        <v/>
      </c>
      <c r="BF114" s="107" t="str">
        <f>IF(EXACT(($I114),(PROPER(TEXT(BF$3,"dddd")))),"",IF($K114=1,INDEX(Calendario!$D$3:$H$55,MATCH(BF$4,Calendario!$A$3:$A$55,0),MATCH($I114,Calendario!$D$2:$H$2,0)),IF($K114=2,IF(BE114="",INDEX(Calendario!$D$3:$H$55,MATCH(BF$4,Calendario!$A$3:$A$55,0),MATCH($I114,Calendario!$D$2:$H$2,0)),""),IF($K114=3,IF(AND((BD114=""),(BE114="")),INDEX(Calendario!$D$3:$H$55,MATCH(BF$4,Calendario!$A$3:$A$55,0),MATCH($I114,Calendario!$D$2:$H$2,0)),""),IF($K114=4,IF(AND((BC114=""),(BD114=""),(BE114="")),INDEX(Calendario!$D$3:$H$55,MATCH(BF$4,Calendario!$A$3:$A$55,0),MATCH($I114,Calendario!$D$2:$H$2,0)),""),"")))))</f>
        <v/>
      </c>
      <c r="BG114" s="107">
        <f>IF(EXACT(($I114),(PROPER(TEXT(BG$3,"dddd")))),"",IF($K114=1,INDEX(Calendario!$D$3:$H$55,MATCH(BG$4,Calendario!$A$3:$A$55,0),MATCH($I114,Calendario!$D$2:$H$2,0)),IF($K114=2,IF(BF114="",INDEX(Calendario!$D$3:$H$55,MATCH(BG$4,Calendario!$A$3:$A$55,0),MATCH($I114,Calendario!$D$2:$H$2,0)),""),IF($K114=3,IF(AND((BE114=""),(BF114="")),INDEX(Calendario!$D$3:$H$55,MATCH(BG$4,Calendario!$A$3:$A$55,0),MATCH($I114,Calendario!$D$2:$H$2,0)),""),IF($K114=4,IF(AND((BD114=""),(BE114=""),(BF114="")),INDEX(Calendario!$D$3:$H$55,MATCH(BG$4,Calendario!$A$3:$A$55,0),MATCH($I114,Calendario!$D$2:$H$2,0)),""),"")))))</f>
        <v>44881</v>
      </c>
      <c r="BH114" s="107" t="str">
        <f>IF(EXACT(($I114),(PROPER(TEXT(BH$3,"dddd")))),"",IF($K114=1,INDEX(Calendario!$D$3:$H$55,MATCH(BH$4,Calendario!$A$3:$A$55,0),MATCH($I114,Calendario!$D$2:$H$2,0)),IF($K114=2,IF(BG114="",INDEX(Calendario!$D$3:$H$55,MATCH(BH$4,Calendario!$A$3:$A$55,0),MATCH($I114,Calendario!$D$2:$H$2,0)),""),IF($K114=3,IF(AND((BF114=""),(BG114="")),INDEX(Calendario!$D$3:$H$55,MATCH(BH$4,Calendario!$A$3:$A$55,0),MATCH($I114,Calendario!$D$2:$H$2,0)),""),IF($K114=4,IF(AND((BE114=""),(BF114=""),(BG114="")),INDEX(Calendario!$D$3:$H$55,MATCH(BH$4,Calendario!$A$3:$A$55,0),MATCH($I114,Calendario!$D$2:$H$2,0)),""),"")))))</f>
        <v/>
      </c>
      <c r="BI114" s="108" t="str">
        <f>IF(EXACT(($I114),(PROPER(TEXT(BI$3,"dddd")))),"",IF($K114=1,INDEX(Calendario!$D$3:$H$55,MATCH(BI$4,Calendario!$A$3:$A$55,0),MATCH($I114,Calendario!$D$2:$H$2,0)),IF($K114=2,IF(BH114="",INDEX(Calendario!$D$3:$H$55,MATCH(BI$4,Calendario!$A$3:$A$55,0),MATCH($I114,Calendario!$D$2:$H$2,0)),""),IF($K114=3,IF(AND((BG114=""),(BH114="")),INDEX(Calendario!$D$3:$H$55,MATCH(BI$4,Calendario!$A$3:$A$55,0),MATCH($I114,Calendario!$D$2:$H$2,0)),""),IF($K114=4,IF(AND((BF114=""),(BG114=""),(BH114="")),INDEX(Calendario!$D$3:$H$55,MATCH(BI$4,Calendario!$A$3:$A$55,0),MATCH($I114,Calendario!$D$2:$H$2,0)),""),"")))))</f>
        <v/>
      </c>
      <c r="BJ114" s="108" t="str">
        <f>IF(EXACT(($I114),(PROPER(TEXT(BJ$3,"dddd")))),"",IF($K114=1,INDEX(Calendario!$D$3:$H$55,MATCH(BJ$4,Calendario!$A$3:$A$55,0),MATCH($I114,Calendario!$D$2:$H$2,0)),IF($K114=2,IF(BI114="",INDEX(Calendario!$D$3:$H$55,MATCH(BJ$4,Calendario!$A$3:$A$55,0),MATCH($I114,Calendario!$D$2:$H$2,0)),""),IF($K114=3,IF(AND((BH114=""),(BI114="")),INDEX(Calendario!$D$3:$H$55,MATCH(BJ$4,Calendario!$A$3:$A$55,0),MATCH($I114,Calendario!$D$2:$H$2,0)),""),IF($K114=4,IF(AND((BG114=""),(BH114=""),(BI114="")),INDEX(Calendario!$D$3:$H$55,MATCH(BJ$4,Calendario!$A$3:$A$55,0),MATCH($I114,Calendario!$D$2:$H$2,0)),""),"")))))</f>
        <v/>
      </c>
      <c r="BK114" s="108">
        <f>IF(EXACT(($I114),(PROPER(TEXT(BK$3,"dddd")))),"",IF($K114=1,INDEX(Calendario!$D$3:$H$55,MATCH(BK$4,Calendario!$A$3:$A$55,0),MATCH($I114,Calendario!$D$2:$H$2,0)),IF($K114=2,IF(BJ114="",INDEX(Calendario!$D$3:$H$55,MATCH(BK$4,Calendario!$A$3:$A$55,0),MATCH($I114,Calendario!$D$2:$H$2,0)),""),IF($K114=3,IF(AND((BI114=""),(BJ114="")),INDEX(Calendario!$D$3:$H$55,MATCH(BK$4,Calendario!$A$3:$A$55,0),MATCH($I114,Calendario!$D$2:$H$2,0)),""),IF($K114=4,IF(AND((BH114=""),(BI114=""),(BJ114="")),INDEX(Calendario!$D$3:$H$55,MATCH(BK$4,Calendario!$A$3:$A$55,0),MATCH($I114,Calendario!$D$2:$H$2,0)),""),"")))))</f>
        <v>44909</v>
      </c>
      <c r="BL114" s="108" t="str">
        <f>IF(EXACT(($I114),(PROPER(TEXT(BL$3,"dddd")))),"",IF($K114=1,INDEX(Calendario!$D$3:$H$55,MATCH(BL$4,Calendario!$A$3:$A$55,0),MATCH($I114,Calendario!$D$2:$H$2,0)),IF($K114=2,IF(BK114="",INDEX(Calendario!$D$3:$H$55,MATCH(BL$4,Calendario!$A$3:$A$55,0),MATCH($I114,Calendario!$D$2:$H$2,0)),""),IF($K114=3,IF(AND((BJ114=""),(BK114="")),INDEX(Calendario!$D$3:$H$55,MATCH(BL$4,Calendario!$A$3:$A$55,0),MATCH($I114,Calendario!$D$2:$H$2,0)),""),IF($K114=4,IF(AND((BI114=""),(BJ114=""),(BK114="")),INDEX(Calendario!$D$3:$H$55,MATCH(BL$4,Calendario!$A$3:$A$55,0),MATCH($I114,Calendario!$D$2:$H$2,0)),""),"")))))</f>
        <v/>
      </c>
      <c r="BM114" s="108" t="str">
        <f>IF(EXACT(($I114),(PROPER(TEXT(BM$3,"dddd")))),"",IF($K114=1,INDEX(Calendario!$D$3:$H$55,MATCH(BM$4,Calendario!$A$3:$A$55,0),MATCH($I114,Calendario!$D$2:$H$2,0)),IF($K114=2,IF(BL114="",INDEX(Calendario!$D$3:$H$55,MATCH(BM$4,Calendario!$A$3:$A$55,0),MATCH($I114,Calendario!$D$2:$H$2,0)),""),IF($K114=3,IF(AND((BK114=""),(BL114="")),INDEX(Calendario!$D$3:$H$55,MATCH(BM$4,Calendario!$A$3:$A$55,0),MATCH($I114,Calendario!$D$2:$H$2,0)),""),IF($K114=4,IF(AND((BJ114=""),(BK114=""),(BL114="")),INDEX(Calendario!$D$3:$H$55,MATCH(BM$4,Calendario!$A$3:$A$55,0),MATCH($I114,Calendario!$D$2:$H$2,0)),""),"")))))</f>
        <v/>
      </c>
      <c r="BO114" s="88" t="s">
        <v>261</v>
      </c>
    </row>
    <row r="115" spans="1:67" s="88" customFormat="1" ht="26.25" customHeight="1" x14ac:dyDescent="0.25">
      <c r="A115" s="178">
        <f t="shared" si="7"/>
        <v>85</v>
      </c>
      <c r="B115" s="176" t="s">
        <v>1280</v>
      </c>
      <c r="C115" s="176"/>
      <c r="D115" s="177" t="s">
        <v>1787</v>
      </c>
      <c r="E115" s="176" t="s">
        <v>261</v>
      </c>
      <c r="F115" s="176" t="s">
        <v>105</v>
      </c>
      <c r="G115" s="177" t="str">
        <f>IF(ISNA(VLOOKUP(F115,Tmunic!$C$2:$D$1160,2,FALSE)),"",VLOOKUP(F115,Tmunic!$C$2:$D$1160,2,FALSE))</f>
        <v>UB PUERTO BERRIO</v>
      </c>
      <c r="H115" s="184" t="str">
        <f>IF(ISNA(VLOOKUP(G115,TDirReg!$F$1:$H$184,3,0)),"",VLOOKUP(G115,TDirReg!$F$1:$H$184,3,0))</f>
        <v>Hospital La Cruz</v>
      </c>
      <c r="I115" s="196" t="s">
        <v>127</v>
      </c>
      <c r="J115" s="195" t="s">
        <v>135</v>
      </c>
      <c r="K115" s="197">
        <v>4</v>
      </c>
      <c r="L115" s="202">
        <f t="shared" si="8"/>
        <v>12</v>
      </c>
      <c r="M115" s="107" t="str">
        <f>IF(EXACT(($I115),(PROPER(TEXT(M$3,"dddd")))),"",IF(EXACT(M$4,$J115),IF($K115=1,INDEX(Calendario!$D$3:$H$55,MATCH(M$4,Calendario!$A$3:$A$55,0),MATCH($I115,Calendario!$D$2:$H$2,0)),INDEX(Calendario!$D$3:$H$55,MATCH($J115,Calendario!$A$3:$A$55,0),MATCH($I115,Calendario!$D$2:$H$2,0))),""))</f>
        <v/>
      </c>
      <c r="N115" s="107" t="str">
        <f>IF(EXACT(($I115),(PROPER(TEXT(N$3,"dddd")))),"",IF(EXACT(N$4,$J115),IF(M115="",IF(OR(($K115=4),($K115=3),($K115=2),($K115=1)),INDEX(Calendario!$D$3:$H$55,MATCH(N$4,Calendario!$A$3:$A$55,0),MATCH($I115,Calendario!$D$2:$H$2,0)),"")),IF($K115=1,IF(AND(M115="",EXACT((N$4),(CONCATENATE(Calendario!$A$1," ",(MID($J115,8,2))+1)))),INDEX(Calendario!$D$3:$H$55,MATCH(N$4,Calendario!$A$3:$A$55,0),MATCH($I115,Calendario!$D$2:$H$2,0)),IF(M115="","",INDEX(Calendario!$D$3:$H$55,MATCH(N$4,Calendario!$A$3:$A$55,0),MATCH($I115,Calendario!$D$2:$H$2,0)))),IF($K115=2,IF(M115="",IF(EXACT($K115,N$4),INDEX(Calendario!$D$3:$H$55,MATCH(N$4,Calendario!$A$3:$A$55,0),MATCH($I115,Calendario!$D$2:$H$2,0)),""),""),IF($K115=3,IF((M115=""),IF(EXACT($K115,N$4),INDEX(Calendario!$D$3:$H$55,MATCH(N$4,Calendario!$A$3:$A$55,0),MATCH($I115,Calendario!$D$2:$H$2,0)),""),""),IF($K115=4,IF((M115=""),IF(EXACT($K115,N$4),INDEX(Calendario!$D$3:$H$55,MATCH(N$4,Calendario!$A$3:$A$55,0),MATCH($I115,Calendario!$D$2:$H$2,0)),""),""),""))))))</f>
        <v/>
      </c>
      <c r="O115" s="107" t="str">
        <f>IF(EXACT(($I115),(PROPER(TEXT(O$3,"dddd")))),"",IF(EXACT(O$4,$J115),IF(N115="",IF(OR(($K115=4),($K115=3),($K115=2),($K115=1)),INDEX(Calendario!$D$3:$H$55,MATCH(O$4,Calendario!$A$3:$A$55,0),MATCH($I115,Calendario!$D$2:$H$2,0)),"")),IF($K115=1,IF(AND(N115="",EXACT((O$4),(CONCATENATE(Calendario!$A$1," ",(MID($J115,8,2))+1)))),INDEX(Calendario!$D$3:$H$55,MATCH(O$4,Calendario!$A$3:$A$55,0),MATCH($I115,Calendario!$D$2:$H$2,0)),IF(N115="",IF(EXACT(($I115),(PROPER(TEXT(N$3,"dddd")))),INDEX(Calendario!$D$3:$H$55,MATCH(O$4,Calendario!$A$3:$A$55,0),MATCH($I115,Calendario!$D$2:$H$2,0)),""),INDEX(Calendario!$D$3:$H$55,MATCH(O$4,Calendario!$A$3:$A$55,0),MATCH($I115,Calendario!$D$2:$H$2,0)))),IF(EXACT($O$4,"Semana 1"),IF($K115=2,IF(N115="",IF(OR(($J115="Semana 1"),($J115="Semana 2"),($J115="Semana 3")),INDEX(Calendario!$D$3:$H$55,MATCH(O$4,Calendario!$A$3:$A$55,0),MATCH($I115,Calendario!$D$2:$H$2,0)),""),""),IF($K115=3,IF(AND((M115=""),(N115="")),IF(OR(($J115="Semana 1"),($J115="Semana 2"),($J115="Semana 3")),INDEX(Calendario!$D$3:$H$55,MATCH(O$4,Calendario!$A$3:$A$55,0),MATCH($I115,Calendario!$D$2:$H$2,0)),""),""),IF($K115=4,IF(AND((M115=""),(N115="")),IF(OR(($J115="Semana 1"),($J115="Semana 2"),($J115="Semana 3")),INDEX(Calendario!$D$3:$H$55,MATCH(O$4,Calendario!$A$3:$A$55,0),MATCH($I115,Calendario!$D$2:$H$2,0)),""),"")))),IF($K115=2,IF(N115="",IF(OR(($J115="Semana 1"),($J115="Semana 2")),INDEX(Calendario!$D$3:$H$55,MATCH(O$4,Calendario!$A$3:$A$55,0),MATCH($I115,Calendario!$D$2:$H$2,0)),""),""),IF($K115=3,IF(AND((M115=""),(N115="")),IF(OR(($J115="Semana 1"),($J115="Semana 2")),INDEX(Calendario!$D$3:$H$55,MATCH(O$4,Calendario!$A$3:$A$55,0),MATCH($I115,Calendario!$D$2:$H$2,0)),""),""),IF($K115=4,IF(AND((M115=""),(N115="")),IF(OR(($J115="Semana 1"),($J115="Semana 2")),INDEX(Calendario!$D$3:$H$55,MATCH(O$4,Calendario!$A$3:$A$55,0),MATCH($I115,Calendario!$D$2:$H$2,0)),""),""),"")))))))</f>
        <v/>
      </c>
      <c r="P115" s="107" t="str">
        <f>IF(EXACT(($I115),(PROPER(TEXT(P$3,"dddd")))),"",IF(EXACT(P$4,$J115),IF(O115="",IF(OR(($K115=4),($K115=3),($K115=2),($K115=1)),INDEX(Calendario!$D$3:$H$55,MATCH(P$4,Calendario!$A$3:$A$55,0),MATCH($I115,Calendario!$D$2:$H$2,0)),"")),IF($K115=1,IF(AND(O115="",EXACT((P$4),(CONCATENATE(Calendario!$A$1," ",(MID($J115,8,2))+1)))),INDEX(Calendario!$D$3:$H$55,MATCH(P$4,Calendario!$A$3:$A$55,0),MATCH($I115,Calendario!$D$2:$H$2,0)),IF(O115="",IF(EXACT(($I115),(PROPER(TEXT(O$3,"dddd")))),INDEX(Calendario!$D$3:$H$55,MATCH(P$4,Calendario!$A$3:$A$55,0),MATCH($I115,Calendario!$D$2:$H$2,0)),""),INDEX(Calendario!$D$3:$H$55,MATCH(P$4,Calendario!$A$3:$A$55,0),MATCH($I115,Calendario!$D$2:$H$2,0)))),IF(EXACT($M$4,"Semana 1"),IF($K115=2,IF(O115="",IF(OR(($J115="Semana 1"),($J115="Semana 2"),($J115="Semana 3"),($J115="Semana 4")),INDEX(Calendario!$D$3:$H$55,MATCH(P$4,Calendario!$A$3:$A$55,0),MATCH($I115,Calendario!$D$2:$H$2,0)),""),""),IF($K115=3,IF(AND((N115=""),(O115="")),IF(OR(($J115="Semana 1"),($J115="Semana 2"),($J115="Semana 3"),($J115="Semana 4")),INDEX(Calendario!$D$3:$H$55,MATCH(P$4,Calendario!$A$3:$A$55,0),MATCH($I115,Calendario!$D$2:$H$2,0)),""),""),IF($K115=4,IF(AND((M115=""),(N115=""),(O115="")),IF(OR(($J115="Semana 1"),($J115="Semana 2"),($J115="Semana 3"),($J115="Semana 4")),INDEX(Calendario!$D$3:$H$55,MATCH(P$4,Calendario!$A$3:$A$55,0),MATCH($I115,Calendario!$D$2:$H$2,0)),""),"")))),IF($K115=2,IF(O115="",IF(OR(($J115="Semana 1"),($J115="Semana 2"),($J115="Semana 3")),INDEX(Calendario!$D$3:$H$55,MATCH(P$4,Calendario!$A$3:$A$55,0),MATCH($I115,Calendario!$D$2:$H$2,0)),""),""),IF($K115=3,IF(AND((N115=""),(O115="")),IF(OR(($J115="Semana 1"),($J115="Semana 2"),($J115="Semana 3")),INDEX(Calendario!$D$3:$H$55,MATCH(P$4,Calendario!$A$3:$A$55,0),MATCH($I115,Calendario!$D$2:$H$2,0)),""),""),IF($K115=4,IF(AND((M115=""),(N115=""),(O115="")),IF(OR(($J115="Semana 1"),($J115="Semana 2"),($J115="Semana 3")),INDEX(Calendario!$D$3:$H$55,MATCH(P$4,Calendario!$A$3:$A$55,0),MATCH($I115,Calendario!$D$2:$H$2,0)),""),""),"")))))))</f>
        <v/>
      </c>
      <c r="Q115" s="107" t="str">
        <f>IF(EXACT(($I115),(PROPER(TEXT(Q$3,"dddd")))),"",IF(EXACT(Q$4,$J115),IF(P115="",IF(OR(($K115=4),($K115=3),($K115=2),($K115=1)),INDEX(Calendario!$D$3:$H$55,MATCH(Q$4,Calendario!$A$3:$A$55,0),MATCH($I115,Calendario!$D$2:$H$2,0)),"")),IF($K115=1,IF(AND(P115="",EXACT((Q$4),(CONCATENATE(Calendario!$A$1," ",(MID($J115,8,2))+1)))),INDEX(Calendario!$D$3:$H$55,MATCH(Q$4,Calendario!$A$3:$A$55,0),MATCH($I115,Calendario!$D$2:$H$2,0)),IF(P115="",IF(EXACT(($I115),(PROPER(TEXT(P$3,"dddd")))),INDEX(Calendario!$D$3:$H$55,MATCH(Q$4,Calendario!$A$3:$A$55,0),MATCH($I115,Calendario!$D$2:$H$2,0)),""),INDEX(Calendario!$D$3:$H$55,MATCH(Q$4,Calendario!$A$3:$A$55,0),MATCH($I115,Calendario!$D$2:$H$2,0)))),IF(EXACT($M$4,"Semana 1"),IF($K115=2,IF(P115="",IF(OR(($J115="Semana 1"),($J115="Semana 2"),($J115="Semana 3"),($J115="Semana 4"),($J115="Semana 5")),INDEX(Calendario!$D$3:$H$55,MATCH(Q$4,Calendario!$A$3:$A$55,0),MATCH($I115,Calendario!$D$2:$H$2,0)),""),""),IF($K115=3,IF(AND((O115=""),(P115="")),IF(OR(($J115="Semana 1"),($J115="Semana 2"),($J115="Semana 3"),($J115="Semana 4"),($J115="Semana 5")),INDEX(Calendario!$D$3:$H$55,MATCH(Q$4,Calendario!$A$3:$A$55,0),MATCH($I115,Calendario!$D$2:$H$2,0)),""),""),IF($K115=4,IF(AND((N115=""),(O115=""),(P115="")),IF(OR(($J115="Semana 1"),($J115="Semana 2"),($J115="Semana 3"),($J115="Semana 4"),($J115="Semana 5")),INDEX(Calendario!$D$3:$H$55,MATCH(Q$4,Calendario!$A$3:$A$55,0),MATCH($I115,Calendario!$D$2:$H$2,0)),""),"")))),IF($K115=2,IF(P115="",IF(OR(($J115="Semana 1"),($J115="Semana 2"),($J115="Semana 3"),($J115="Semana 4")),INDEX(Calendario!$D$3:$H$55,MATCH(Q$4,Calendario!$A$3:$A$55,0),MATCH($I115,Calendario!$D$2:$H$2,0)),""),""),IF($K115=3,IF(AND((O115=""),(P115="")),IF(OR(($J115="Semana 1"),($J115="Semana 2"),($J115="Semana 3"),($J115="Semana 4")),INDEX(Calendario!$D$3:$H$55,MATCH(Q$4,Calendario!$A$3:$A$55,0),MATCH($I115,Calendario!$D$2:$H$2,0)),""),""),IF($K115=4,IF(AND((N115=""),(O115=""),(P115="")),IF(OR(($J115="Semana 1"),($J115="Semana 2"),($J115="Semana 3"),($J115="Semana 4")),INDEX(Calendario!$D$3:$H$55,MATCH(Q$4,Calendario!$A$3:$A$55,0),MATCH($I115,Calendario!$D$2:$H$2,0)),""),""),"")))))))</f>
        <v/>
      </c>
      <c r="R115" s="108">
        <f>IF(EXACT(($I115),(PROPER(TEXT(R$3,"dddd")))),"",IF(EXACT(R$4,$J115),IF(Q115="",IF(OR(($K115=4),($K115=3),($K115=2),($K115=1)),INDEX(Calendario!$D$3:$H$55,MATCH(R$4,Calendario!$A$3:$A$55,0),MATCH($I115,Calendario!$D$2:$H$2,0)),"")),IF($K115=1,IF(AND(Q115="",EXACT((R$4),(CONCATENATE(Calendario!$A$1," ",(MID($J115,8,2))+1)))),INDEX(Calendario!$D$3:$H$55,MATCH(R$4,Calendario!$A$3:$A$55,0),MATCH($I115,Calendario!$D$2:$H$2,0)),IF(Q115="",IF(EXACT(($I115),(PROPER(TEXT(Q$3,"dddd")))),INDEX(Calendario!$D$3:$H$55,MATCH(R$4,Calendario!$A$3:$A$55,0),MATCH($I115,Calendario!$D$2:$H$2,0)),""),INDEX(Calendario!$D$3:$H$55,MATCH(R$4,Calendario!$A$3:$A$55,0),MATCH($I115,Calendario!$D$2:$H$2,0)))),IF(EXACT($M$4,"Semana 1"),IF($K115=2,IF(Q115="",IF(OR(($J115="Semana 1"),($J115="Semana 2"),($J115="Semana 3"),($J115="Semana 4"),($J115="Semana 5"),($J115="Semana 6")),INDEX(Calendario!$D$3:$H$55,MATCH(R$4,Calendario!$A$3:$A$55,0),MATCH($I115,Calendario!$D$2:$H$2,0)),""),""),IF($K115=3,IF(AND((P115=""),(Q115="")),IF(OR(($J115="Semana 1"),($J115="Semana 2"),($J115="Semana 3"),($J115="Semana 4"),($J115="Semana 5"),($J115="Semana 6")),INDEX(Calendario!$D$3:$H$55,MATCH(R$4,Calendario!$A$3:$A$55,0),MATCH($I115,Calendario!$D$2:$H$2,0)),""),""),IF($K115=4,IF(AND((O115=""),(P115=""),(Q115="")),IF(OR(($J115="Semana 1"),($J115="Semana 2"),($J115="Semana 3"),($J115="Semana 4"),($J115="Semana 5"),($J115="Semana 6")),INDEX(Calendario!$D$3:$H$55,MATCH(R$4,Calendario!$A$3:$A$55,0),MATCH($I115,Calendario!$D$2:$H$2,0)),""),"")))),IF($K115=2,IF(Q115="",IF(OR(($J115="Semana 1"),($J115="Semana 2"),($J115="Semana 3"),($J115="Semana 4"),($J115="Semana 5")),INDEX(Calendario!$D$3:$H$55,MATCH(R$4,Calendario!$A$3:$A$55,0),MATCH($I115,Calendario!$D$2:$H$2,0)),""),""),IF($K115=3,IF(AND((P115=""),(Q115="")),IF(OR(($J115="Semana 1"),($J115="Semana 2"),($J115="Semana 3"),($J115="Semana 4"),($J115="Semana 5")),INDEX(Calendario!$D$3:$H$55,MATCH(R$4,Calendario!$A$3:$A$55,0),MATCH($I115,Calendario!$D$2:$H$2,0)),""),""),IF($K115=4,IF(AND((O115=""),(P115=""),(Q115="")),IF(OR(($J115="Semana 1"),($J115="Semana 2"),($J115="Semana 3"),($J115="Semana 4"),($J115="Semana 5")),INDEX(Calendario!$D$3:$H$55,MATCH(R$4,Calendario!$A$3:$A$55,0),MATCH($I115,Calendario!$D$2:$H$2,0)),""),""),"")))))))</f>
        <v>44594</v>
      </c>
      <c r="S115" s="108" t="str">
        <f>IF(EXACT(($I115),(PROPER(TEXT(S$3,"dddd")))),"",IF(EXACT(S$4,$J115),IF(R115="",IF(OR(($K115=4),($K115=3),($K115=2),($K115=1)),INDEX(Calendario!$D$3:$H$55,MATCH(S$4,Calendario!$A$3:$A$55,0),MATCH($I115,Calendario!$D$2:$H$2,0)),"")),IF($K115=1,IF(AND(R115="",EXACT((S$4),(CONCATENATE(Calendario!$A$1," ",(MID($J115,8,2))+1)))),INDEX(Calendario!$D$3:$H$55,MATCH(S$4,Calendario!$A$3:$A$55,0),MATCH($I115,Calendario!$D$2:$H$2,0)),IF(R115="",IF(EXACT(($I115),(PROPER(TEXT(R$3,"dddd")))),INDEX(Calendario!$D$3:$H$55,MATCH(S$4,Calendario!$A$3:$A$55,0),MATCH($I115,Calendario!$D$2:$H$2,0)),""),INDEX(Calendario!$D$3:$H$55,MATCH(S$4,Calendario!$A$3:$A$55,0),MATCH($I115,Calendario!$D$2:$H$2,0)))),IF(EXACT($M$4,"Semana 1"),IF($K115=2,IF(R115="",IF(OR(($J115="Semana 1"),($J115="Semana 2"),($J115="Semana 3"),($J115="Semana 4"),($J115="Semana 5"),($J115="Semana 6"),($J115="Semana 7")),INDEX(Calendario!$D$3:$H$55,MATCH(S$4,Calendario!$A$3:$A$55,0),MATCH($I115,Calendario!$D$2:$H$2,0)),""),""),IF($K115=3,IF(AND((Q115=""),(R115="")),IF(OR(($J115="Semana 1"),($J115="Semana 2"),($J115="Semana 3"),($J115="Semana 4"),($J115="Semana 5"),($J115="Semana 6"),($J115="Semana 7")),INDEX(Calendario!$D$3:$H$55,MATCH(S$4,Calendario!$A$3:$A$55,0),MATCH($I115,Calendario!$D$2:$H$2,0)),""),""),IF($K115=4,IF(AND((P115=""),(Q115=""),(R115="")),IF(OR(($J115="Semana 1"),($J115="Semana 2"),($J115="Semana 3"),($J115="Semana 4"),($J115="Semana 5"),($J115="Semana 6"),($J115="Semana 7")),INDEX(Calendario!$D$3:$H$55,MATCH(S$4,Calendario!$A$3:$A$55,0),MATCH($I115,Calendario!$D$2:$H$2,0)),""),"")))),IF($K115=2,IF(R115="",IF(OR(($J115="Semana 1"),($J115="Semana 2"),($J115="Semana 3"),($J115="Semana 4"),($J115="Semana 5"),($J115="Semana 6")),INDEX(Calendario!$D$3:$H$55,MATCH(S$4,Calendario!$A$3:$A$55,0),MATCH($I115,Calendario!$D$2:$H$2,0)),""),""),IF($K115=3,IF(AND((Q115=""),(R115="")),IF(OR(($J115="Semana 1"),($J115="Semana 2"),($J115="Semana 3"),($J115="Semana 4"),($J115="Semana 5"),($J115="Semana 6")),INDEX(Calendario!$D$3:$H$55,MATCH(S$4,Calendario!$A$3:$A$55,0),MATCH($I115,Calendario!$D$2:$H$2,0)),""),""),IF($K115=4,IF(AND((P115=""),(Q115=""),(R115="")),IF(OR(($J115="Semana 1"),($J115="Semana 2"),($J115="Semana 3"),($J115="Semana 4"),($J115="Semana 5"),($J115="Semana 6")),INDEX(Calendario!$D$3:$H$55,MATCH(S$4,Calendario!$A$3:$A$55,0),MATCH($I115,Calendario!$D$2:$H$2,0)),""),""),"")))))))</f>
        <v/>
      </c>
      <c r="T115" s="108" t="str">
        <f>IF(EXACT(($I115),(PROPER(TEXT(T$3,"dddd")))),"",IF(EXACT(T$4,$J115),IF(S115="",IF(OR(($K115=4),($K115=3),($K115=2),($K115=1)),INDEX(Calendario!$D$3:$H$55,MATCH(T$4,Calendario!$A$3:$A$55,0),MATCH($I115,Calendario!$D$2:$H$2,0)),"")),IF($K115=1,IF(AND(S115="",EXACT((T$4),(CONCATENATE(Calendario!$A$1," ",(MID($J115,8,2))+1)))),INDEX(Calendario!$D$3:$H$55,MATCH(T$4,Calendario!$A$3:$A$55,0),MATCH($I115,Calendario!$D$2:$H$2,0)),IF(S115="",IF(EXACT(($I115),(PROPER(TEXT(S$3,"dddd")))),INDEX(Calendario!$D$3:$H$55,MATCH(T$4,Calendario!$A$3:$A$55,0),MATCH($I115,Calendario!$D$2:$H$2,0)),""),INDEX(Calendario!$D$3:$H$55,MATCH(T$4,Calendario!$A$3:$A$55,0),MATCH($I115,Calendario!$D$2:$H$2,0)))),IF(EXACT($M$4,"Semana 1"),IF($K115=2,IF(S115="",IF(OR(($J115="Semana 1"),($J115="Semana 2"),($J115="Semana 3"),($J115="Semana 4"),($J115="Semana 5"),($J115="Semana 6"),($J115="Semana 7"),($J115="Semana 8")),INDEX(Calendario!$D$3:$H$55,MATCH(T$4,Calendario!$A$3:$A$55,0),MATCH($I115,Calendario!$D$2:$H$2,0)),""),""),IF($K115=3,IF(AND((R115=""),(S115="")),IF(OR(($J115="Semana 1"),($J115="Semana 2"),($J115="Semana 3"),($J115="Semana 4"),($J115="Semana 5"),($J115="Semana 6"),($J115="Semana 7"),($J115="Semana 8")),INDEX(Calendario!$D$3:$H$55,MATCH(T$4,Calendario!$A$3:$A$55,0),MATCH($I115,Calendario!$D$2:$H$2,0)),""),""),IF($K115=4,IF(AND((Q115=""),(R115=""),(S115="")),IF(OR(($J115="Semana 1"),($J115="Semana 2"),($J115="Semana 3"),($J115="Semana 4"),($J115="Semana 5"),($J115="Semana 6"),($J115="Semana 7"),($J115="Semana 8")),INDEX(Calendario!$D$3:$H$55,MATCH(T$4,Calendario!$A$3:$A$55,0),MATCH($I115,Calendario!$D$2:$H$2,0)),""),"")))),IF($K115=2,IF(S115="",IF(OR(($J115="Semana 1"),($J115="Semana 2"),($J115="Semana 3"),($J115="Semana 4"),($J115="Semana 5"),($J115="Semana 6"),($J115="Semana 7")),INDEX(Calendario!$D$3:$H$55,MATCH(T$4,Calendario!$A$3:$A$55,0),MATCH($I115,Calendario!$D$2:$H$2,0)),""),""),IF($K115=3,IF(AND((R115=""),(S115="")),IF(OR(($J115="Semana 1"),($J115="Semana 2"),($J115="Semana 3"),($J115="Semana 4"),($J115="Semana 5"),($J115="Semana 6"),($J115="Semana 7")),INDEX(Calendario!$D$3:$H$55,MATCH(T$4,Calendario!$A$3:$A$55,0),MATCH($I115,Calendario!$D$2:$H$2,0)),""),""),IF($K115=4,IF(AND((Q115=""),(R115=""),(S115="")),IF(OR(($J115="Semana 1"),($J115="Semana 2"),($J115="Semana 3"),($J115="Semana 4"),($J115="Semana 5"),($J115="Semana 6"),($J115="Semana 7")),INDEX(Calendario!$D$3:$H$55,MATCH(T$4,Calendario!$A$3:$A$55,0),MATCH($I115,Calendario!$D$2:$H$2,0)),""),""),"")))))))</f>
        <v/>
      </c>
      <c r="U115" s="108" t="str">
        <f>IF(EXACT(($I115),(PROPER(TEXT(U$3,"dddd")))),"",IF($K115=1,INDEX(Calendario!$D$3:$H$55,MATCH(U$4,Calendario!$A$3:$A$55,0),MATCH($I115,Calendario!$D$2:$H$2,0)),IF($K115=2,IF(T115="",INDEX(Calendario!$D$3:$H$55,MATCH(U$4,Calendario!$A$3:$A$55,0),MATCH($I115,Calendario!$D$2:$H$2,0)),""),IF($K115=3,IF(AND((S115=""),(T115="")),INDEX(Calendario!$D$3:$H$55,MATCH(U$4,Calendario!$A$3:$A$55,0),MATCH($I115,Calendario!$D$2:$H$2,0)),""),IF($K115=4,IF(AND((R115=""),(S115=""),(T115="")),INDEX(Calendario!$D$3:$H$55,MATCH(U$4,Calendario!$A$3:$A$55,0),MATCH($I115,Calendario!$D$2:$H$2,0)),""),"")))))</f>
        <v/>
      </c>
      <c r="V115" s="107">
        <f>IF(EXACT(($I115),(PROPER(TEXT(V$3,"dddd")))),"",IF($K115=1,INDEX(Calendario!$D$3:$H$55,MATCH(V$4,Calendario!$A$3:$A$55,0),MATCH($I115,Calendario!$D$2:$H$2,0)),IF($K115=2,IF(U115="",INDEX(Calendario!$D$3:$H$55,MATCH(V$4,Calendario!$A$3:$A$55,0),MATCH($I115,Calendario!$D$2:$H$2,0)),""),IF($K115=3,IF(AND((T115=""),(U115="")),INDEX(Calendario!$D$3:$H$55,MATCH(V$4,Calendario!$A$3:$A$55,0),MATCH($I115,Calendario!$D$2:$H$2,0)),""),IF($K115=4,IF(AND((S115=""),(T115=""),(U115="")),INDEX(Calendario!$D$3:$H$55,MATCH(V$4,Calendario!$A$3:$A$55,0),MATCH($I115,Calendario!$D$2:$H$2,0)),""),"")))))</f>
        <v>44622</v>
      </c>
      <c r="W115" s="107" t="str">
        <f>IF(EXACT(($I115),(PROPER(TEXT(W$3,"dddd")))),"",IF($K115=1,INDEX(Calendario!$D$3:$H$55,MATCH(W$4,Calendario!$A$3:$A$55,0),MATCH($I115,Calendario!$D$2:$H$2,0)),IF($K115=2,IF(V115="",INDEX(Calendario!$D$3:$H$55,MATCH(W$4,Calendario!$A$3:$A$55,0),MATCH($I115,Calendario!$D$2:$H$2,0)),""),IF($K115=3,IF(AND((U115=""),(V115="")),INDEX(Calendario!$D$3:$H$55,MATCH(W$4,Calendario!$A$3:$A$55,0),MATCH($I115,Calendario!$D$2:$H$2,0)),""),IF($K115=4,IF(AND((T115=""),(U115=""),(V115="")),INDEX(Calendario!$D$3:$H$55,MATCH(W$4,Calendario!$A$3:$A$55,0),MATCH($I115,Calendario!$D$2:$H$2,0)),""),"")))))</f>
        <v/>
      </c>
      <c r="X115" s="107" t="str">
        <f>IF(EXACT(($I115),(PROPER(TEXT(X$3,"dddd")))),"",IF($K115=1,INDEX(Calendario!$D$3:$H$55,MATCH(X$4,Calendario!$A$3:$A$55,0),MATCH($I115,Calendario!$D$2:$H$2,0)),IF($K115=2,IF(W115="",INDEX(Calendario!$D$3:$H$55,MATCH(X$4,Calendario!$A$3:$A$55,0),MATCH($I115,Calendario!$D$2:$H$2,0)),""),IF($K115=3,IF(AND((V115=""),(W115="")),INDEX(Calendario!$D$3:$H$55,MATCH(X$4,Calendario!$A$3:$A$55,0),MATCH($I115,Calendario!$D$2:$H$2,0)),""),IF($K115=4,IF(AND((U115=""),(V115=""),(W115="")),INDEX(Calendario!$D$3:$H$55,MATCH(X$4,Calendario!$A$3:$A$55,0),MATCH($I115,Calendario!$D$2:$H$2,0)),""),"")))))</f>
        <v/>
      </c>
      <c r="Y115" s="107" t="str">
        <f>IF(EXACT(($I115),(PROPER(TEXT(Y$3,"dddd")))),"",IF($K115=1,INDEX(Calendario!$D$3:$H$55,MATCH(Y$4,Calendario!$A$3:$A$55,0),MATCH($I115,Calendario!$D$2:$H$2,0)),IF($K115=2,IF(X115="",INDEX(Calendario!$D$3:$H$55,MATCH(Y$4,Calendario!$A$3:$A$55,0),MATCH($I115,Calendario!$D$2:$H$2,0)),""),IF($K115=3,IF(AND((W115=""),(X115="")),INDEX(Calendario!$D$3:$H$55,MATCH(Y$4,Calendario!$A$3:$A$55,0),MATCH($I115,Calendario!$D$2:$H$2,0)),""),IF($K115=4,IF(AND((V115=""),(W115=""),(X115="")),INDEX(Calendario!$D$3:$H$55,MATCH(Y$4,Calendario!$A$3:$A$55,0),MATCH($I115,Calendario!$D$2:$H$2,0)),""),"")))))</f>
        <v/>
      </c>
      <c r="Z115" s="108">
        <f>IF(EXACT(($I115),(PROPER(TEXT(Z$3,"dddd")))),"",IF($K115=1,INDEX(Calendario!$D$3:$H$55,MATCH(Z$4,Calendario!$A$3:$A$55,0),MATCH($I115,Calendario!$D$2:$H$2,0)),IF($K115=2,IF(Y115="",INDEX(Calendario!$D$3:$H$55,MATCH(Z$4,Calendario!$A$3:$A$55,0),MATCH($I115,Calendario!$D$2:$H$2,0)),""),IF($K115=3,IF(AND((X115=""),(Y115="")),INDEX(Calendario!$D$3:$H$55,MATCH(Z$4,Calendario!$A$3:$A$55,0),MATCH($I115,Calendario!$D$2:$H$2,0)),""),IF($K115=4,IF(AND((W115=""),(X115=""),(Y115="")),INDEX(Calendario!$D$3:$H$55,MATCH(Z$4,Calendario!$A$3:$A$55,0),MATCH($I115,Calendario!$D$2:$H$2,0)),""),"")))))</f>
        <v>44650</v>
      </c>
      <c r="AA115" s="108" t="str">
        <f>IF(EXACT(($I115),(PROPER(TEXT(AA$3,"dddd")))),"",IF($K115=1,INDEX(Calendario!$D$3:$H$55,MATCH(AA$4,Calendario!$A$3:$A$55,0),MATCH($I115,Calendario!$D$2:$H$2,0)),IF($K115=2,IF(Z115="",INDEX(Calendario!$D$3:$H$55,MATCH(AA$4,Calendario!$A$3:$A$55,0),MATCH($I115,Calendario!$D$2:$H$2,0)),""),IF($K115=3,IF(AND((Y115=""),(Z115="")),INDEX(Calendario!$D$3:$H$55,MATCH(AA$4,Calendario!$A$3:$A$55,0),MATCH($I115,Calendario!$D$2:$H$2,0)),""),IF($K115=4,IF(AND((X115=""),(Y115=""),(Z115="")),INDEX(Calendario!$D$3:$H$55,MATCH(AA$4,Calendario!$A$3:$A$55,0),MATCH($I115,Calendario!$D$2:$H$2,0)),""),"")))))</f>
        <v/>
      </c>
      <c r="AB115" s="108" t="str">
        <f>IF(EXACT(($I115),(PROPER(TEXT(AB$3,"dddd")))),"",IF($K115=1,INDEX(Calendario!$D$3:$H$55,MATCH(AB$4,Calendario!$A$3:$A$55,0),MATCH($I115,Calendario!$D$2:$H$2,0)),IF($K115=2,IF(AA115="",INDEX(Calendario!$D$3:$H$55,MATCH(AB$4,Calendario!$A$3:$A$55,0),MATCH($I115,Calendario!$D$2:$H$2,0)),""),IF($K115=3,IF(AND((Z115=""),(AA115="")),INDEX(Calendario!$D$3:$H$55,MATCH(AB$4,Calendario!$A$3:$A$55,0),MATCH($I115,Calendario!$D$2:$H$2,0)),""),IF($K115=4,IF(AND((Y115=""),(Z115=""),(AA115="")),INDEX(Calendario!$D$3:$H$55,MATCH(AB$4,Calendario!$A$3:$A$55,0),MATCH($I115,Calendario!$D$2:$H$2,0)),""),"")))))</f>
        <v/>
      </c>
      <c r="AC115" s="108" t="str">
        <f>IF(EXACT(($I115),(PROPER(TEXT(AC$3,"dddd")))),"",IF($K115=1,INDEX(Calendario!$D$3:$H$55,MATCH(AC$4,Calendario!$A$3:$A$55,0),MATCH($I115,Calendario!$D$2:$H$2,0)),IF($K115=2,IF(AB115="",INDEX(Calendario!$D$3:$H$55,MATCH(AC$4,Calendario!$A$3:$A$55,0),MATCH($I115,Calendario!$D$2:$H$2,0)),""),IF($K115=3,IF(AND((AA115=""),(AB115="")),INDEX(Calendario!$D$3:$H$55,MATCH(AC$4,Calendario!$A$3:$A$55,0),MATCH($I115,Calendario!$D$2:$H$2,0)),""),IF($K115=4,IF(AND((Z115=""),(AA115=""),(AB115="")),INDEX(Calendario!$D$3:$H$55,MATCH(AC$4,Calendario!$A$3:$A$55,0),MATCH($I115,Calendario!$D$2:$H$2,0)),""),"")))))</f>
        <v/>
      </c>
      <c r="AD115" s="107">
        <f>IF(EXACT(($I115),(PROPER(TEXT(AD$3,"dddd")))),"",IF($K115=1,INDEX(Calendario!$D$3:$H$55,MATCH(AD$4,Calendario!$A$3:$A$55,0),MATCH($I115,Calendario!$D$2:$H$2,0)),IF($K115=2,IF(AC115="",INDEX(Calendario!$D$3:$H$55,MATCH(AD$4,Calendario!$A$3:$A$55,0),MATCH($I115,Calendario!$D$2:$H$2,0)),""),IF($K115=3,IF(AND((AB115=""),(AC115="")),INDEX(Calendario!$D$3:$H$55,MATCH(AD$4,Calendario!$A$3:$A$55,0),MATCH($I115,Calendario!$D$2:$H$2,0)),""),IF($K115=4,IF(AND((AA115=""),(AB115=""),(AC115="")),INDEX(Calendario!$D$3:$H$55,MATCH(AD$4,Calendario!$A$3:$A$55,0),MATCH($I115,Calendario!$D$2:$H$2,0)),""),"")))))</f>
        <v>44678</v>
      </c>
      <c r="AE115" s="107" t="str">
        <f>IF(EXACT(($I115),(PROPER(TEXT(AE$3,"dddd")))),"",IF($K115=1,INDEX(Calendario!$D$3:$H$55,MATCH(AE$4,Calendario!$A$3:$A$55,0),MATCH($I115,Calendario!$D$2:$H$2,0)),IF($K115=2,IF(AD115="",INDEX(Calendario!$D$3:$H$55,MATCH(AE$4,Calendario!$A$3:$A$55,0),MATCH($I115,Calendario!$D$2:$H$2,0)),""),IF($K115=3,IF(AND((AC115=""),(AD115="")),INDEX(Calendario!$D$3:$H$55,MATCH(AE$4,Calendario!$A$3:$A$55,0),MATCH($I115,Calendario!$D$2:$H$2,0)),""),IF($K115=4,IF(AND((AB115=""),(AC115=""),(AD115="")),INDEX(Calendario!$D$3:$H$55,MATCH(AE$4,Calendario!$A$3:$A$55,0),MATCH($I115,Calendario!$D$2:$H$2,0)),""),"")))))</f>
        <v/>
      </c>
      <c r="AF115" s="107" t="str">
        <f>IF(EXACT(($I115),(PROPER(TEXT(AF$3,"dddd")))),"",IF($K115=1,INDEX(Calendario!$D$3:$H$55,MATCH(AF$4,Calendario!$A$3:$A$55,0),MATCH($I115,Calendario!$D$2:$H$2,0)),IF($K115=2,IF(AE115="",INDEX(Calendario!$D$3:$H$55,MATCH(AF$4,Calendario!$A$3:$A$55,0),MATCH($I115,Calendario!$D$2:$H$2,0)),""),IF($K115=3,IF(AND((AD115=""),(AE115="")),INDEX(Calendario!$D$3:$H$55,MATCH(AF$4,Calendario!$A$3:$A$55,0),MATCH($I115,Calendario!$D$2:$H$2,0)),""),IF($K115=4,IF(AND((AC115=""),(AD115=""),(AE115="")),INDEX(Calendario!$D$3:$H$55,MATCH(AF$4,Calendario!$A$3:$A$55,0),MATCH($I115,Calendario!$D$2:$H$2,0)),""),"")))))</f>
        <v/>
      </c>
      <c r="AG115" s="107" t="str">
        <f>IF(EXACT(($I115),(PROPER(TEXT(AG$3,"dddd")))),"",IF($K115=1,INDEX(Calendario!$D$3:$H$55,MATCH(AG$4,Calendario!$A$3:$A$55,0),MATCH($I115,Calendario!$D$2:$H$2,0)),IF($K115=2,IF(AF115="",INDEX(Calendario!$D$3:$H$55,MATCH(AG$4,Calendario!$A$3:$A$55,0),MATCH($I115,Calendario!$D$2:$H$2,0)),""),IF($K115=3,IF(AND((AE115=""),(AF115="")),INDEX(Calendario!$D$3:$H$55,MATCH(AG$4,Calendario!$A$3:$A$55,0),MATCH($I115,Calendario!$D$2:$H$2,0)),""),IF($K115=4,IF(AND((AD115=""),(AE115=""),(AF115="")),INDEX(Calendario!$D$3:$H$55,MATCH(AG$4,Calendario!$A$3:$A$55,0),MATCH($I115,Calendario!$D$2:$H$2,0)),""),"")))))</f>
        <v/>
      </c>
      <c r="AH115" s="107">
        <f>IF(EXACT(($I115),(PROPER(TEXT(AH$3,"dddd")))),"",IF($K115=1,INDEX(Calendario!$D$3:$H$55,MATCH(AH$4,Calendario!$A$3:$A$55,0),MATCH($I115,Calendario!$D$2:$H$2,0)),IF($K115=2,IF(AG115="",INDEX(Calendario!$D$3:$H$55,MATCH(AH$4,Calendario!$A$3:$A$55,0),MATCH($I115,Calendario!$D$2:$H$2,0)),""),IF($K115=3,IF(AND((AF115=""),(AG115="")),INDEX(Calendario!$D$3:$H$55,MATCH(AH$4,Calendario!$A$3:$A$55,0),MATCH($I115,Calendario!$D$2:$H$2,0)),""),IF($K115=4,IF(AND((AE115=""),(AF115=""),(AG115="")),INDEX(Calendario!$D$3:$H$55,MATCH(AH$4,Calendario!$A$3:$A$55,0),MATCH($I115,Calendario!$D$2:$H$2,0)),""),"")))))</f>
        <v>44706</v>
      </c>
      <c r="AI115" s="108" t="str">
        <f>IF(EXACT(($I115),(PROPER(TEXT(AI$3,"dddd")))),"",IF($K115=1,INDEX(Calendario!$D$3:$H$55,MATCH(AI$4,Calendario!$A$3:$A$55,0),MATCH($I115,Calendario!$D$2:$H$2,0)),IF($K115=2,IF(AH115="",INDEX(Calendario!$D$3:$H$55,MATCH(AI$4,Calendario!$A$3:$A$55,0),MATCH($I115,Calendario!$D$2:$H$2,0)),""),IF($K115=3,IF(AND((AG115=""),(AH115="")),INDEX(Calendario!$D$3:$H$55,MATCH(AI$4,Calendario!$A$3:$A$55,0),MATCH($I115,Calendario!$D$2:$H$2,0)),""),IF($K115=4,IF(AND((AF115=""),(AG115=""),(AH115="")),INDEX(Calendario!$D$3:$H$55,MATCH(AI$4,Calendario!$A$3:$A$55,0),MATCH($I115,Calendario!$D$2:$H$2,0)),""),"")))))</f>
        <v/>
      </c>
      <c r="AJ115" s="108" t="str">
        <f>IF(EXACT(($I115),(PROPER(TEXT(AJ$3,"dddd")))),"",IF($K115=1,INDEX(Calendario!$D$3:$H$55,MATCH(AJ$4,Calendario!$A$3:$A$55,0),MATCH($I115,Calendario!$D$2:$H$2,0)),IF($K115=2,IF(AI115="",INDEX(Calendario!$D$3:$H$55,MATCH(AJ$4,Calendario!$A$3:$A$55,0),MATCH($I115,Calendario!$D$2:$H$2,0)),""),IF($K115=3,IF(AND((AH115=""),(AI115="")),INDEX(Calendario!$D$3:$H$55,MATCH(AJ$4,Calendario!$A$3:$A$55,0),MATCH($I115,Calendario!$D$2:$H$2,0)),""),IF($K115=4,IF(AND((AG115=""),(AH115=""),(AI115="")),INDEX(Calendario!$D$3:$H$55,MATCH(AJ$4,Calendario!$A$3:$A$55,0),MATCH($I115,Calendario!$D$2:$H$2,0)),""),"")))))</f>
        <v/>
      </c>
      <c r="AK115" s="108" t="str">
        <f>IF(EXACT(($I115),(PROPER(TEXT(AK$3,"dddd")))),"",IF($K115=1,INDEX(Calendario!$D$3:$H$55,MATCH(AK$4,Calendario!$A$3:$A$55,0),MATCH($I115,Calendario!$D$2:$H$2,0)),IF($K115=2,IF(AJ115="",INDEX(Calendario!$D$3:$H$55,MATCH(AK$4,Calendario!$A$3:$A$55,0),MATCH($I115,Calendario!$D$2:$H$2,0)),""),IF($K115=3,IF(AND((AI115=""),(AJ115="")),INDEX(Calendario!$D$3:$H$55,MATCH(AK$4,Calendario!$A$3:$A$55,0),MATCH($I115,Calendario!$D$2:$H$2,0)),""),IF($K115=4,IF(AND((AH115=""),(AI115=""),(AJ115="")),INDEX(Calendario!$D$3:$H$55,MATCH(AK$4,Calendario!$A$3:$A$55,0),MATCH($I115,Calendario!$D$2:$H$2,0)),""),"")))))</f>
        <v/>
      </c>
      <c r="AL115" s="108">
        <f>IF(EXACT(($I115),(PROPER(TEXT(AL$3,"dddd")))),"",IF($K115=1,INDEX(Calendario!$D$3:$H$55,MATCH(AL$4,Calendario!$A$3:$A$55,0),MATCH($I115,Calendario!$D$2:$H$2,0)),IF($K115=2,IF(AK115="",INDEX(Calendario!$D$3:$H$55,MATCH(AL$4,Calendario!$A$3:$A$55,0),MATCH($I115,Calendario!$D$2:$H$2,0)),""),IF($K115=3,IF(AND((AJ115=""),(AK115="")),INDEX(Calendario!$D$3:$H$55,MATCH(AL$4,Calendario!$A$3:$A$55,0),MATCH($I115,Calendario!$D$2:$H$2,0)),""),IF($K115=4,IF(AND((AI115=""),(AJ115=""),(AK115="")),INDEX(Calendario!$D$3:$H$55,MATCH(AL$4,Calendario!$A$3:$A$55,0),MATCH($I115,Calendario!$D$2:$H$2,0)),""),"")))))</f>
        <v>44734</v>
      </c>
      <c r="AM115" s="107" t="str">
        <f>IF(EXACT(($I115),(PROPER(TEXT(AM$3,"dddd")))),"",IF($K115=1,INDEX(Calendario!$D$3:$H$55,MATCH(AM$4,Calendario!$A$3:$A$55,0),MATCH($I115,Calendario!$D$2:$H$2,0)),IF($K115=2,IF(AL115="",INDEX(Calendario!$D$3:$H$55,MATCH(AM$4,Calendario!$A$3:$A$55,0),MATCH($I115,Calendario!$D$2:$H$2,0)),""),IF($K115=3,IF(AND((AK115=""),(AL115="")),INDEX(Calendario!$D$3:$H$55,MATCH(AM$4,Calendario!$A$3:$A$55,0),MATCH($I115,Calendario!$D$2:$H$2,0)),""),IF($K115=4,IF(AND((AJ115=""),(AK115=""),(AL115="")),INDEX(Calendario!$D$3:$H$55,MATCH(AM$4,Calendario!$A$3:$A$55,0),MATCH($I115,Calendario!$D$2:$H$2,0)),""),"")))))</f>
        <v/>
      </c>
      <c r="AN115" s="107" t="str">
        <f>IF(EXACT(($I115),(PROPER(TEXT(AN$3,"dddd")))),"",IF($K115=1,INDEX(Calendario!$D$3:$H$55,MATCH(AN$4,Calendario!$A$3:$A$55,0),MATCH($I115,Calendario!$D$2:$H$2,0)),IF($K115=2,IF(AM115="",INDEX(Calendario!$D$3:$H$55,MATCH(AN$4,Calendario!$A$3:$A$55,0),MATCH($I115,Calendario!$D$2:$H$2,0)),""),IF($K115=3,IF(AND((AL115=""),(AM115="")),INDEX(Calendario!$D$3:$H$55,MATCH(AN$4,Calendario!$A$3:$A$55,0),MATCH($I115,Calendario!$D$2:$H$2,0)),""),IF($K115=4,IF(AND((AK115=""),(AL115=""),(AM115="")),INDEX(Calendario!$D$3:$H$55,MATCH(AN$4,Calendario!$A$3:$A$55,0),MATCH($I115,Calendario!$D$2:$H$2,0)),""),"")))))</f>
        <v/>
      </c>
      <c r="AO115" s="107" t="str">
        <f>IF(EXACT(($I115),(PROPER(TEXT(AO$3,"dddd")))),"",IF($K115=1,INDEX(Calendario!$D$3:$H$55,MATCH(AO$4,Calendario!$A$3:$A$55,0),MATCH($I115,Calendario!$D$2:$H$2,0)),IF($K115=2,IF(AN115="",INDEX(Calendario!$D$3:$H$55,MATCH(AO$4,Calendario!$A$3:$A$55,0),MATCH($I115,Calendario!$D$2:$H$2,0)),""),IF($K115=3,IF(AND((AM115=""),(AN115="")),INDEX(Calendario!$D$3:$H$55,MATCH(AO$4,Calendario!$A$3:$A$55,0),MATCH($I115,Calendario!$D$2:$H$2,0)),""),IF($K115=4,IF(AND((AL115=""),(AM115=""),(AN115="")),INDEX(Calendario!$D$3:$H$55,MATCH(AO$4,Calendario!$A$3:$A$55,0),MATCH($I115,Calendario!$D$2:$H$2,0)),""),"")))))</f>
        <v/>
      </c>
      <c r="AP115" s="107" t="str">
        <f>IF(EXACT(($I115),(PROPER(TEXT(AP$3,"dddd")))),"",IF($K115=1,INDEX(Calendario!$D$3:$H$55,MATCH(AP$4,Calendario!$A$3:$A$55,0),MATCH($I115,Calendario!$D$2:$H$2,0)),IF($K115=2,IF(AO115="",INDEX(Calendario!$D$3:$H$55,MATCH(AP$4,Calendario!$A$3:$A$55,0),MATCH($I115,Calendario!$D$2:$H$2,0)),""),IF($K115=3,IF(AND((AN115=""),(AO115="")),INDEX(Calendario!$D$3:$H$55,MATCH(AP$4,Calendario!$A$3:$A$55,0),MATCH($I115,Calendario!$D$2:$H$2,0)),""),IF($K115=4,IF(AND((AM115=""),(AN115=""),(AO115="")),INDEX(Calendario!$D$3:$H$55,MATCH(AP$4,Calendario!$A$3:$A$55,0),MATCH($I115,Calendario!$D$2:$H$2,0)),""),"")))))</f>
        <v/>
      </c>
      <c r="AQ115" s="107">
        <f>IF(EXACT(($I115),(PROPER(TEXT(AQ$3,"dddd")))),"",IF($K115=1,INDEX(Calendario!$D$3:$H$55,MATCH(AQ$4,Calendario!$A$3:$A$55,0),MATCH($I115,Calendario!$D$2:$H$2,0)),IF($K115=2,IF(AP115="",INDEX(Calendario!$D$3:$H$55,MATCH(AQ$4,Calendario!$A$3:$A$55,0),MATCH($I115,Calendario!$D$2:$H$2,0)),""),IF($K115=3,IF(AND((AO115=""),(AP115="")),INDEX(Calendario!$D$3:$H$55,MATCH(AQ$4,Calendario!$A$3:$A$55,0),MATCH($I115,Calendario!$D$2:$H$2,0)),""),IF($K115=4,IF(AND((AN115=""),(AO115=""),(AP115="")),INDEX(Calendario!$D$3:$H$55,MATCH(AQ$4,Calendario!$A$3:$A$55,0),MATCH($I115,Calendario!$D$2:$H$2,0)),""),"")))))</f>
        <v>44769</v>
      </c>
      <c r="AR115" s="108" t="str">
        <f>IF(EXACT(($I115),(PROPER(TEXT(AR$3,"dddd")))),"",IF($K115=1,INDEX(Calendario!$D$3:$H$55,MATCH(AR$4,Calendario!$A$3:$A$55,0),MATCH($I115,Calendario!$D$2:$H$2,0)),IF($K115=2,IF(AQ115="",INDEX(Calendario!$D$3:$H$55,MATCH(AR$4,Calendario!$A$3:$A$55,0),MATCH($I115,Calendario!$D$2:$H$2,0)),""),IF($K115=3,IF(AND((AP115=""),(AQ115="")),INDEX(Calendario!$D$3:$H$55,MATCH(AR$4,Calendario!$A$3:$A$55,0),MATCH($I115,Calendario!$D$2:$H$2,0)),""),IF($K115=4,IF(AND((AO115=""),(AP115=""),(AQ115="")),INDEX(Calendario!$D$3:$H$55,MATCH(AR$4,Calendario!$A$3:$A$55,0),MATCH($I115,Calendario!$D$2:$H$2,0)),""),"")))))</f>
        <v/>
      </c>
      <c r="AS115" s="108" t="str">
        <f>IF(EXACT(($I115),(PROPER(TEXT(AS$3,"dddd")))),"",IF($K115=1,INDEX(Calendario!$D$3:$H$55,MATCH(AS$4,Calendario!$A$3:$A$55,0),MATCH($I115,Calendario!$D$2:$H$2,0)),IF($K115=2,IF(AR115="",INDEX(Calendario!$D$3:$H$55,MATCH(AS$4,Calendario!$A$3:$A$55,0),MATCH($I115,Calendario!$D$2:$H$2,0)),""),IF($K115=3,IF(AND((AQ115=""),(AR115="")),INDEX(Calendario!$D$3:$H$55,MATCH(AS$4,Calendario!$A$3:$A$55,0),MATCH($I115,Calendario!$D$2:$H$2,0)),""),IF($K115=4,IF(AND((AP115=""),(AQ115=""),(AR115="")),INDEX(Calendario!$D$3:$H$55,MATCH(AS$4,Calendario!$A$3:$A$55,0),MATCH($I115,Calendario!$D$2:$H$2,0)),""),"")))))</f>
        <v/>
      </c>
      <c r="AT115" s="108" t="str">
        <f>IF(EXACT(($I115),(PROPER(TEXT(AT$3,"dddd")))),"",IF($K115=1,INDEX(Calendario!$D$3:$H$55,MATCH(AT$4,Calendario!$A$3:$A$55,0),MATCH($I115,Calendario!$D$2:$H$2,0)),IF($K115=2,IF(AS115="",INDEX(Calendario!$D$3:$H$55,MATCH(AT$4,Calendario!$A$3:$A$55,0),MATCH($I115,Calendario!$D$2:$H$2,0)),""),IF($K115=3,IF(AND((AR115=""),(AS115="")),INDEX(Calendario!$D$3:$H$55,MATCH(AT$4,Calendario!$A$3:$A$55,0),MATCH($I115,Calendario!$D$2:$H$2,0)),""),IF($K115=4,IF(AND((AQ115=""),(AR115=""),(AS115="")),INDEX(Calendario!$D$3:$H$55,MATCH(AT$4,Calendario!$A$3:$A$55,0),MATCH($I115,Calendario!$D$2:$H$2,0)),""),"")))))</f>
        <v/>
      </c>
      <c r="AU115" s="108">
        <f>IF(EXACT(($I115),(PROPER(TEXT(AU$3,"dddd")))),"",IF($K115=1,INDEX(Calendario!$D$3:$H$55,MATCH(AU$4,Calendario!$A$3:$A$55,0),MATCH($I115,Calendario!$D$2:$H$2,0)),IF($K115=2,IF(AT115="",INDEX(Calendario!$D$3:$H$55,MATCH(AU$4,Calendario!$A$3:$A$55,0),MATCH($I115,Calendario!$D$2:$H$2,0)),""),IF($K115=3,IF(AND((AS115=""),(AT115="")),INDEX(Calendario!$D$3:$H$55,MATCH(AU$4,Calendario!$A$3:$A$55,0),MATCH($I115,Calendario!$D$2:$H$2,0)),""),IF($K115=4,IF(AND((AR115=""),(AS115=""),(AT115="")),INDEX(Calendario!$D$3:$H$55,MATCH(AU$4,Calendario!$A$3:$A$55,0),MATCH($I115,Calendario!$D$2:$H$2,0)),""),"")))))</f>
        <v>44797</v>
      </c>
      <c r="AV115" s="107" t="str">
        <f>IF(EXACT(($I115),(PROPER(TEXT(AV$3,"dddd")))),"",IF($K115=1,INDEX(Calendario!$D$3:$H$55,MATCH(AV$4,Calendario!$A$3:$A$55,0),MATCH($I115,Calendario!$D$2:$H$2,0)),IF($K115=2,IF(AU115="",INDEX(Calendario!$D$3:$H$55,MATCH(AV$4,Calendario!$A$3:$A$55,0),MATCH($I115,Calendario!$D$2:$H$2,0)),""),IF($K115=3,IF(AND((AT115=""),(AU115="")),INDEX(Calendario!$D$3:$H$55,MATCH(AV$4,Calendario!$A$3:$A$55,0),MATCH($I115,Calendario!$D$2:$H$2,0)),""),IF($K115=4,IF(AND((AS115=""),(AT115=""),(AU115="")),INDEX(Calendario!$D$3:$H$55,MATCH(AV$4,Calendario!$A$3:$A$55,0),MATCH($I115,Calendario!$D$2:$H$2,0)),""),"")))))</f>
        <v/>
      </c>
      <c r="AW115" s="107" t="str">
        <f>IF(EXACT(($I115),(PROPER(TEXT(AW$3,"dddd")))),"",IF($K115=1,INDEX(Calendario!$D$3:$H$55,MATCH(AW$4,Calendario!$A$3:$A$55,0),MATCH($I115,Calendario!$D$2:$H$2,0)),IF($K115=2,IF(AV115="",INDEX(Calendario!$D$3:$H$55,MATCH(AW$4,Calendario!$A$3:$A$55,0),MATCH($I115,Calendario!$D$2:$H$2,0)),""),IF($K115=3,IF(AND((AU115=""),(AV115="")),INDEX(Calendario!$D$3:$H$55,MATCH(AW$4,Calendario!$A$3:$A$55,0),MATCH($I115,Calendario!$D$2:$H$2,0)),""),IF($K115=4,IF(AND((AT115=""),(AU115=""),(AV115="")),INDEX(Calendario!$D$3:$H$55,MATCH(AW$4,Calendario!$A$3:$A$55,0),MATCH($I115,Calendario!$D$2:$H$2,0)),""),"")))))</f>
        <v/>
      </c>
      <c r="AX115" s="107" t="str">
        <f>IF(EXACT(($I115),(PROPER(TEXT(AX$3,"dddd")))),"",IF($K115=1,INDEX(Calendario!$D$3:$H$55,MATCH(AX$4,Calendario!$A$3:$A$55,0),MATCH($I115,Calendario!$D$2:$H$2,0)),IF($K115=2,IF(AW115="",INDEX(Calendario!$D$3:$H$55,MATCH(AX$4,Calendario!$A$3:$A$55,0),MATCH($I115,Calendario!$D$2:$H$2,0)),""),IF($K115=3,IF(AND((AV115=""),(AW115="")),INDEX(Calendario!$D$3:$H$55,MATCH(AX$4,Calendario!$A$3:$A$55,0),MATCH($I115,Calendario!$D$2:$H$2,0)),""),IF($K115=4,IF(AND((AU115=""),(AV115=""),(AW115="")),INDEX(Calendario!$D$3:$H$55,MATCH(AX$4,Calendario!$A$3:$A$55,0),MATCH($I115,Calendario!$D$2:$H$2,0)),""),"")))))</f>
        <v/>
      </c>
      <c r="AY115" s="107">
        <f>IF(EXACT(($I115),(PROPER(TEXT(AY$3,"dddd")))),"",IF($K115=1,INDEX(Calendario!$D$3:$H$55,MATCH(AY$4,Calendario!$A$3:$A$55,0),MATCH($I115,Calendario!$D$2:$H$2,0)),IF($K115=2,IF(AX115="",INDEX(Calendario!$D$3:$H$55,MATCH(AY$4,Calendario!$A$3:$A$55,0),MATCH($I115,Calendario!$D$2:$H$2,0)),""),IF($K115=3,IF(AND((AW115=""),(AX115="")),INDEX(Calendario!$D$3:$H$55,MATCH(AY$4,Calendario!$A$3:$A$55,0),MATCH($I115,Calendario!$D$2:$H$2,0)),""),IF($K115=4,IF(AND((AV115=""),(AW115=""),(AX115="")),INDEX(Calendario!$D$3:$H$55,MATCH(AY$4,Calendario!$A$3:$A$55,0),MATCH($I115,Calendario!$D$2:$H$2,0)),""),"")))))</f>
        <v>44825</v>
      </c>
      <c r="AZ115" s="107" t="str">
        <f>IF(EXACT(($I115),(PROPER(TEXT(AZ$3,"dddd")))),"",IF($K115=1,INDEX(Calendario!$D$3:$H$55,MATCH(AZ$4,Calendario!$A$3:$A$55,0),MATCH($I115,Calendario!$D$2:$H$2,0)),IF($K115=2,IF(AY115="",INDEX(Calendario!$D$3:$H$55,MATCH(AZ$4,Calendario!$A$3:$A$55,0),MATCH($I115,Calendario!$D$2:$H$2,0)),""),IF($K115=3,IF(AND((AX115=""),(AY115="")),INDEX(Calendario!$D$3:$H$55,MATCH(AZ$4,Calendario!$A$3:$A$55,0),MATCH($I115,Calendario!$D$2:$H$2,0)),""),IF($K115=4,IF(AND((AW115=""),(AX115=""),(AY115="")),INDEX(Calendario!$D$3:$H$55,MATCH(AZ$4,Calendario!$A$3:$A$55,0),MATCH($I115,Calendario!$D$2:$H$2,0)),""),"")))))</f>
        <v/>
      </c>
      <c r="BA115" s="108" t="str">
        <f>IF(EXACT(($I115),(PROPER(TEXT(BA$3,"dddd")))),"",IF($K115=1,INDEX(Calendario!$D$3:$H$55,MATCH(BA$4,Calendario!$A$3:$A$55,0),MATCH($I115,Calendario!$D$2:$H$2,0)),IF($K115=2,IF(AZ115="",INDEX(Calendario!$D$3:$H$55,MATCH(BA$4,Calendario!$A$3:$A$55,0),MATCH($I115,Calendario!$D$2:$H$2,0)),""),IF($K115=3,IF(AND((AY115=""),(AZ115="")),INDEX(Calendario!$D$3:$H$55,MATCH(BA$4,Calendario!$A$3:$A$55,0),MATCH($I115,Calendario!$D$2:$H$2,0)),""),IF($K115=4,IF(AND((AX115=""),(AY115=""),(AZ115="")),INDEX(Calendario!$D$3:$H$55,MATCH(BA$4,Calendario!$A$3:$A$55,0),MATCH($I115,Calendario!$D$2:$H$2,0)),""),"")))))</f>
        <v/>
      </c>
      <c r="BB115" s="108" t="str">
        <f>IF(EXACT(($I115),(PROPER(TEXT(BB$3,"dddd")))),"",IF($K115=1,INDEX(Calendario!$D$3:$H$55,MATCH(BB$4,Calendario!$A$3:$A$55,0),MATCH($I115,Calendario!$D$2:$H$2,0)),IF($K115=2,IF(BA115="",INDEX(Calendario!$D$3:$H$55,MATCH(BB$4,Calendario!$A$3:$A$55,0),MATCH($I115,Calendario!$D$2:$H$2,0)),""),IF($K115=3,IF(AND((AZ115=""),(BA115="")),INDEX(Calendario!$D$3:$H$55,MATCH(BB$4,Calendario!$A$3:$A$55,0),MATCH($I115,Calendario!$D$2:$H$2,0)),""),IF($K115=4,IF(AND((AY115=""),(AZ115=""),(BA115="")),INDEX(Calendario!$D$3:$H$55,MATCH(BB$4,Calendario!$A$3:$A$55,0),MATCH($I115,Calendario!$D$2:$H$2,0)),""),"")))))</f>
        <v/>
      </c>
      <c r="BC115" s="108">
        <f>IF(EXACT(($I115),(PROPER(TEXT(BC$3,"dddd")))),"",IF($K115=1,INDEX(Calendario!$D$3:$H$55,MATCH(BC$4,Calendario!$A$3:$A$55,0),MATCH($I115,Calendario!$D$2:$H$2,0)),IF($K115=2,IF(BB115="",INDEX(Calendario!$D$3:$H$55,MATCH(BC$4,Calendario!$A$3:$A$55,0),MATCH($I115,Calendario!$D$2:$H$2,0)),""),IF($K115=3,IF(AND((BA115=""),(BB115="")),INDEX(Calendario!$D$3:$H$55,MATCH(BC$4,Calendario!$A$3:$A$55,0),MATCH($I115,Calendario!$D$2:$H$2,0)),""),IF($K115=4,IF(AND((AZ115=""),(BA115=""),(BB115="")),INDEX(Calendario!$D$3:$H$55,MATCH(BC$4,Calendario!$A$3:$A$55,0),MATCH($I115,Calendario!$D$2:$H$2,0)),""),"")))))</f>
        <v>44853</v>
      </c>
      <c r="BD115" s="108" t="str">
        <f>IF(EXACT(($I115),(PROPER(TEXT(BD$3,"dddd")))),"",IF($K115=1,INDEX(Calendario!$D$3:$H$55,MATCH(BD$4,Calendario!$A$3:$A$55,0),MATCH($I115,Calendario!$D$2:$H$2,0)),IF($K115=2,IF(BC115="",INDEX(Calendario!$D$3:$H$55,MATCH(BD$4,Calendario!$A$3:$A$55,0),MATCH($I115,Calendario!$D$2:$H$2,0)),""),IF($K115=3,IF(AND((BB115=""),(BC115="")),INDEX(Calendario!$D$3:$H$55,MATCH(BD$4,Calendario!$A$3:$A$55,0),MATCH($I115,Calendario!$D$2:$H$2,0)),""),IF($K115=4,IF(AND((BA115=""),(BB115=""),(BC115="")),INDEX(Calendario!$D$3:$H$55,MATCH(BD$4,Calendario!$A$3:$A$55,0),MATCH($I115,Calendario!$D$2:$H$2,0)),""),"")))))</f>
        <v/>
      </c>
      <c r="BE115" s="107" t="str">
        <f>IF(EXACT(($I115),(PROPER(TEXT(BE$3,"dddd")))),"",IF($K115=1,INDEX(Calendario!$D$3:$H$55,MATCH(BE$4,Calendario!$A$3:$A$55,0),MATCH($I115,Calendario!$D$2:$H$2,0)),IF($K115=2,IF(BD115="",INDEX(Calendario!$D$3:$H$55,MATCH(BE$4,Calendario!$A$3:$A$55,0),MATCH($I115,Calendario!$D$2:$H$2,0)),""),IF($K115=3,IF(AND((BC115=""),(BD115="")),INDEX(Calendario!$D$3:$H$55,MATCH(BE$4,Calendario!$A$3:$A$55,0),MATCH($I115,Calendario!$D$2:$H$2,0)),""),IF($K115=4,IF(AND((BB115=""),(BC115=""),(BD115="")),INDEX(Calendario!$D$3:$H$55,MATCH(BE$4,Calendario!$A$3:$A$55,0),MATCH($I115,Calendario!$D$2:$H$2,0)),""),"")))))</f>
        <v/>
      </c>
      <c r="BF115" s="107" t="str">
        <f>IF(EXACT(($I115),(PROPER(TEXT(BF$3,"dddd")))),"",IF($K115=1,INDEX(Calendario!$D$3:$H$55,MATCH(BF$4,Calendario!$A$3:$A$55,0),MATCH($I115,Calendario!$D$2:$H$2,0)),IF($K115=2,IF(BE115="",INDEX(Calendario!$D$3:$H$55,MATCH(BF$4,Calendario!$A$3:$A$55,0),MATCH($I115,Calendario!$D$2:$H$2,0)),""),IF($K115=3,IF(AND((BD115=""),(BE115="")),INDEX(Calendario!$D$3:$H$55,MATCH(BF$4,Calendario!$A$3:$A$55,0),MATCH($I115,Calendario!$D$2:$H$2,0)),""),IF($K115=4,IF(AND((BC115=""),(BD115=""),(BE115="")),INDEX(Calendario!$D$3:$H$55,MATCH(BF$4,Calendario!$A$3:$A$55,0),MATCH($I115,Calendario!$D$2:$H$2,0)),""),"")))))</f>
        <v/>
      </c>
      <c r="BG115" s="107">
        <f>IF(EXACT(($I115),(PROPER(TEXT(BG$3,"dddd")))),"",IF($K115=1,INDEX(Calendario!$D$3:$H$55,MATCH(BG$4,Calendario!$A$3:$A$55,0),MATCH($I115,Calendario!$D$2:$H$2,0)),IF($K115=2,IF(BF115="",INDEX(Calendario!$D$3:$H$55,MATCH(BG$4,Calendario!$A$3:$A$55,0),MATCH($I115,Calendario!$D$2:$H$2,0)),""),IF($K115=3,IF(AND((BE115=""),(BF115="")),INDEX(Calendario!$D$3:$H$55,MATCH(BG$4,Calendario!$A$3:$A$55,0),MATCH($I115,Calendario!$D$2:$H$2,0)),""),IF($K115=4,IF(AND((BD115=""),(BE115=""),(BF115="")),INDEX(Calendario!$D$3:$H$55,MATCH(BG$4,Calendario!$A$3:$A$55,0),MATCH($I115,Calendario!$D$2:$H$2,0)),""),"")))))</f>
        <v>44881</v>
      </c>
      <c r="BH115" s="107" t="str">
        <f>IF(EXACT(($I115),(PROPER(TEXT(BH$3,"dddd")))),"",IF($K115=1,INDEX(Calendario!$D$3:$H$55,MATCH(BH$4,Calendario!$A$3:$A$55,0),MATCH($I115,Calendario!$D$2:$H$2,0)),IF($K115=2,IF(BG115="",INDEX(Calendario!$D$3:$H$55,MATCH(BH$4,Calendario!$A$3:$A$55,0),MATCH($I115,Calendario!$D$2:$H$2,0)),""),IF($K115=3,IF(AND((BF115=""),(BG115="")),INDEX(Calendario!$D$3:$H$55,MATCH(BH$4,Calendario!$A$3:$A$55,0),MATCH($I115,Calendario!$D$2:$H$2,0)),""),IF($K115=4,IF(AND((BE115=""),(BF115=""),(BG115="")),INDEX(Calendario!$D$3:$H$55,MATCH(BH$4,Calendario!$A$3:$A$55,0),MATCH($I115,Calendario!$D$2:$H$2,0)),""),"")))))</f>
        <v/>
      </c>
      <c r="BI115" s="108" t="str">
        <f>IF(EXACT(($I115),(PROPER(TEXT(BI$3,"dddd")))),"",IF($K115=1,INDEX(Calendario!$D$3:$H$55,MATCH(BI$4,Calendario!$A$3:$A$55,0),MATCH($I115,Calendario!$D$2:$H$2,0)),IF($K115=2,IF(BH115="",INDEX(Calendario!$D$3:$H$55,MATCH(BI$4,Calendario!$A$3:$A$55,0),MATCH($I115,Calendario!$D$2:$H$2,0)),""),IF($K115=3,IF(AND((BG115=""),(BH115="")),INDEX(Calendario!$D$3:$H$55,MATCH(BI$4,Calendario!$A$3:$A$55,0),MATCH($I115,Calendario!$D$2:$H$2,0)),""),IF($K115=4,IF(AND((BF115=""),(BG115=""),(BH115="")),INDEX(Calendario!$D$3:$H$55,MATCH(BI$4,Calendario!$A$3:$A$55,0),MATCH($I115,Calendario!$D$2:$H$2,0)),""),"")))))</f>
        <v/>
      </c>
      <c r="BJ115" s="108" t="str">
        <f>IF(EXACT(($I115),(PROPER(TEXT(BJ$3,"dddd")))),"",IF($K115=1,INDEX(Calendario!$D$3:$H$55,MATCH(BJ$4,Calendario!$A$3:$A$55,0),MATCH($I115,Calendario!$D$2:$H$2,0)),IF($K115=2,IF(BI115="",INDEX(Calendario!$D$3:$H$55,MATCH(BJ$4,Calendario!$A$3:$A$55,0),MATCH($I115,Calendario!$D$2:$H$2,0)),""),IF($K115=3,IF(AND((BH115=""),(BI115="")),INDEX(Calendario!$D$3:$H$55,MATCH(BJ$4,Calendario!$A$3:$A$55,0),MATCH($I115,Calendario!$D$2:$H$2,0)),""),IF($K115=4,IF(AND((BG115=""),(BH115=""),(BI115="")),INDEX(Calendario!$D$3:$H$55,MATCH(BJ$4,Calendario!$A$3:$A$55,0),MATCH($I115,Calendario!$D$2:$H$2,0)),""),"")))))</f>
        <v/>
      </c>
      <c r="BK115" s="108">
        <f>IF(EXACT(($I115),(PROPER(TEXT(BK$3,"dddd")))),"",IF($K115=1,INDEX(Calendario!$D$3:$H$55,MATCH(BK$4,Calendario!$A$3:$A$55,0),MATCH($I115,Calendario!$D$2:$H$2,0)),IF($K115=2,IF(BJ115="",INDEX(Calendario!$D$3:$H$55,MATCH(BK$4,Calendario!$A$3:$A$55,0),MATCH($I115,Calendario!$D$2:$H$2,0)),""),IF($K115=3,IF(AND((BI115=""),(BJ115="")),INDEX(Calendario!$D$3:$H$55,MATCH(BK$4,Calendario!$A$3:$A$55,0),MATCH($I115,Calendario!$D$2:$H$2,0)),""),IF($K115=4,IF(AND((BH115=""),(BI115=""),(BJ115="")),INDEX(Calendario!$D$3:$H$55,MATCH(BK$4,Calendario!$A$3:$A$55,0),MATCH($I115,Calendario!$D$2:$H$2,0)),""),"")))))</f>
        <v>44909</v>
      </c>
      <c r="BL115" s="108" t="str">
        <f>IF(EXACT(($I115),(PROPER(TEXT(BL$3,"dddd")))),"",IF($K115=1,INDEX(Calendario!$D$3:$H$55,MATCH(BL$4,Calendario!$A$3:$A$55,0),MATCH($I115,Calendario!$D$2:$H$2,0)),IF($K115=2,IF(BK115="",INDEX(Calendario!$D$3:$H$55,MATCH(BL$4,Calendario!$A$3:$A$55,0),MATCH($I115,Calendario!$D$2:$H$2,0)),""),IF($K115=3,IF(AND((BJ115=""),(BK115="")),INDEX(Calendario!$D$3:$H$55,MATCH(BL$4,Calendario!$A$3:$A$55,0),MATCH($I115,Calendario!$D$2:$H$2,0)),""),IF($K115=4,IF(AND((BI115=""),(BJ115=""),(BK115="")),INDEX(Calendario!$D$3:$H$55,MATCH(BL$4,Calendario!$A$3:$A$55,0),MATCH($I115,Calendario!$D$2:$H$2,0)),""),"")))))</f>
        <v/>
      </c>
      <c r="BM115" s="108" t="str">
        <f>IF(EXACT(($I115),(PROPER(TEXT(BM$3,"dddd")))),"",IF($K115=1,INDEX(Calendario!$D$3:$H$55,MATCH(BM$4,Calendario!$A$3:$A$55,0),MATCH($I115,Calendario!$D$2:$H$2,0)),IF($K115=2,IF(BL115="",INDEX(Calendario!$D$3:$H$55,MATCH(BM$4,Calendario!$A$3:$A$55,0),MATCH($I115,Calendario!$D$2:$H$2,0)),""),IF($K115=3,IF(AND((BK115=""),(BL115="")),INDEX(Calendario!$D$3:$H$55,MATCH(BM$4,Calendario!$A$3:$A$55,0),MATCH($I115,Calendario!$D$2:$H$2,0)),""),IF($K115=4,IF(AND((BJ115=""),(BK115=""),(BL115="")),INDEX(Calendario!$D$3:$H$55,MATCH(BM$4,Calendario!$A$3:$A$55,0),MATCH($I115,Calendario!$D$2:$H$2,0)),""),"")))))</f>
        <v/>
      </c>
      <c r="BO115" s="88" t="s">
        <v>261</v>
      </c>
    </row>
    <row r="116" spans="1:67" s="88" customFormat="1" ht="26.25" customHeight="1" x14ac:dyDescent="0.25">
      <c r="A116" s="178">
        <f t="shared" si="7"/>
        <v>86</v>
      </c>
      <c r="B116" s="176" t="s">
        <v>1280</v>
      </c>
      <c r="C116" s="176"/>
      <c r="D116" s="177" t="s">
        <v>1787</v>
      </c>
      <c r="E116" s="176" t="s">
        <v>261</v>
      </c>
      <c r="F116" s="176" t="s">
        <v>122</v>
      </c>
      <c r="G116" s="177" t="str">
        <f>IF(ISNA(VLOOKUP(F116,Tmunic!$C$2:$D$1160,2,FALSE)),"",VLOOKUP(F116,Tmunic!$C$2:$D$1160,2,FALSE))</f>
        <v>UB TURBO</v>
      </c>
      <c r="H116" s="184" t="str">
        <f>IF(ISNA(VLOOKUP(G116,TDirReg!$F$1:$H$184,3,0)),"",VLOOKUP(G116,TDirReg!$F$1:$H$184,3,0))</f>
        <v>Hospital Francisco Valderrama N° 48-20</v>
      </c>
      <c r="I116" s="196" t="s">
        <v>127</v>
      </c>
      <c r="J116" s="195" t="s">
        <v>135</v>
      </c>
      <c r="K116" s="197">
        <v>4</v>
      </c>
      <c r="L116" s="202">
        <f t="shared" si="8"/>
        <v>12</v>
      </c>
      <c r="M116" s="107" t="str">
        <f>IF(EXACT(($I116),(PROPER(TEXT(M$3,"dddd")))),"",IF(EXACT(M$4,$J116),IF($K116=1,INDEX(Calendario!$D$3:$H$55,MATCH(M$4,Calendario!$A$3:$A$55,0),MATCH($I116,Calendario!$D$2:$H$2,0)),INDEX(Calendario!$D$3:$H$55,MATCH($J116,Calendario!$A$3:$A$55,0),MATCH($I116,Calendario!$D$2:$H$2,0))),""))</f>
        <v/>
      </c>
      <c r="N116" s="107" t="str">
        <f>IF(EXACT(($I116),(PROPER(TEXT(N$3,"dddd")))),"",IF(EXACT(N$4,$J116),IF(M116="",IF(OR(($K116=4),($K116=3),($K116=2),($K116=1)),INDEX(Calendario!$D$3:$H$55,MATCH(N$4,Calendario!$A$3:$A$55,0),MATCH($I116,Calendario!$D$2:$H$2,0)),"")),IF($K116=1,IF(AND(M116="",EXACT((N$4),(CONCATENATE(Calendario!$A$1," ",(MID($J116,8,2))+1)))),INDEX(Calendario!$D$3:$H$55,MATCH(N$4,Calendario!$A$3:$A$55,0),MATCH($I116,Calendario!$D$2:$H$2,0)),IF(M116="","",INDEX(Calendario!$D$3:$H$55,MATCH(N$4,Calendario!$A$3:$A$55,0),MATCH($I116,Calendario!$D$2:$H$2,0)))),IF($K116=2,IF(M116="",IF(EXACT($K116,N$4),INDEX(Calendario!$D$3:$H$55,MATCH(N$4,Calendario!$A$3:$A$55,0),MATCH($I116,Calendario!$D$2:$H$2,0)),""),""),IF($K116=3,IF((M116=""),IF(EXACT($K116,N$4),INDEX(Calendario!$D$3:$H$55,MATCH(N$4,Calendario!$A$3:$A$55,0),MATCH($I116,Calendario!$D$2:$H$2,0)),""),""),IF($K116=4,IF((M116=""),IF(EXACT($K116,N$4),INDEX(Calendario!$D$3:$H$55,MATCH(N$4,Calendario!$A$3:$A$55,0),MATCH($I116,Calendario!$D$2:$H$2,0)),""),""),""))))))</f>
        <v/>
      </c>
      <c r="O116" s="107" t="str">
        <f>IF(EXACT(($I116),(PROPER(TEXT(O$3,"dddd")))),"",IF(EXACT(O$4,$J116),IF(N116="",IF(OR(($K116=4),($K116=3),($K116=2),($K116=1)),INDEX(Calendario!$D$3:$H$55,MATCH(O$4,Calendario!$A$3:$A$55,0),MATCH($I116,Calendario!$D$2:$H$2,0)),"")),IF($K116=1,IF(AND(N116="",EXACT((O$4),(CONCATENATE(Calendario!$A$1," ",(MID($J116,8,2))+1)))),INDEX(Calendario!$D$3:$H$55,MATCH(O$4,Calendario!$A$3:$A$55,0),MATCH($I116,Calendario!$D$2:$H$2,0)),IF(N116="",IF(EXACT(($I116),(PROPER(TEXT(N$3,"dddd")))),INDEX(Calendario!$D$3:$H$55,MATCH(O$4,Calendario!$A$3:$A$55,0),MATCH($I116,Calendario!$D$2:$H$2,0)),""),INDEX(Calendario!$D$3:$H$55,MATCH(O$4,Calendario!$A$3:$A$55,0),MATCH($I116,Calendario!$D$2:$H$2,0)))),IF(EXACT($O$4,"Semana 1"),IF($K116=2,IF(N116="",IF(OR(($J116="Semana 1"),($J116="Semana 2"),($J116="Semana 3")),INDEX(Calendario!$D$3:$H$55,MATCH(O$4,Calendario!$A$3:$A$55,0),MATCH($I116,Calendario!$D$2:$H$2,0)),""),""),IF($K116=3,IF(AND((M116=""),(N116="")),IF(OR(($J116="Semana 1"),($J116="Semana 2"),($J116="Semana 3")),INDEX(Calendario!$D$3:$H$55,MATCH(O$4,Calendario!$A$3:$A$55,0),MATCH($I116,Calendario!$D$2:$H$2,0)),""),""),IF($K116=4,IF(AND((M116=""),(N116="")),IF(OR(($J116="Semana 1"),($J116="Semana 2"),($J116="Semana 3")),INDEX(Calendario!$D$3:$H$55,MATCH(O$4,Calendario!$A$3:$A$55,0),MATCH($I116,Calendario!$D$2:$H$2,0)),""),"")))),IF($K116=2,IF(N116="",IF(OR(($J116="Semana 1"),($J116="Semana 2")),INDEX(Calendario!$D$3:$H$55,MATCH(O$4,Calendario!$A$3:$A$55,0),MATCH($I116,Calendario!$D$2:$H$2,0)),""),""),IF($K116=3,IF(AND((M116=""),(N116="")),IF(OR(($J116="Semana 1"),($J116="Semana 2")),INDEX(Calendario!$D$3:$H$55,MATCH(O$4,Calendario!$A$3:$A$55,0),MATCH($I116,Calendario!$D$2:$H$2,0)),""),""),IF($K116=4,IF(AND((M116=""),(N116="")),IF(OR(($J116="Semana 1"),($J116="Semana 2")),INDEX(Calendario!$D$3:$H$55,MATCH(O$4,Calendario!$A$3:$A$55,0),MATCH($I116,Calendario!$D$2:$H$2,0)),""),""),"")))))))</f>
        <v/>
      </c>
      <c r="P116" s="107" t="str">
        <f>IF(EXACT(($I116),(PROPER(TEXT(P$3,"dddd")))),"",IF(EXACT(P$4,$J116),IF(O116="",IF(OR(($K116=4),($K116=3),($K116=2),($K116=1)),INDEX(Calendario!$D$3:$H$55,MATCH(P$4,Calendario!$A$3:$A$55,0),MATCH($I116,Calendario!$D$2:$H$2,0)),"")),IF($K116=1,IF(AND(O116="",EXACT((P$4),(CONCATENATE(Calendario!$A$1," ",(MID($J116,8,2))+1)))),INDEX(Calendario!$D$3:$H$55,MATCH(P$4,Calendario!$A$3:$A$55,0),MATCH($I116,Calendario!$D$2:$H$2,0)),IF(O116="",IF(EXACT(($I116),(PROPER(TEXT(O$3,"dddd")))),INDEX(Calendario!$D$3:$H$55,MATCH(P$4,Calendario!$A$3:$A$55,0),MATCH($I116,Calendario!$D$2:$H$2,0)),""),INDEX(Calendario!$D$3:$H$55,MATCH(P$4,Calendario!$A$3:$A$55,0),MATCH($I116,Calendario!$D$2:$H$2,0)))),IF(EXACT($M$4,"Semana 1"),IF($K116=2,IF(O116="",IF(OR(($J116="Semana 1"),($J116="Semana 2"),($J116="Semana 3"),($J116="Semana 4")),INDEX(Calendario!$D$3:$H$55,MATCH(P$4,Calendario!$A$3:$A$55,0),MATCH($I116,Calendario!$D$2:$H$2,0)),""),""),IF($K116=3,IF(AND((N116=""),(O116="")),IF(OR(($J116="Semana 1"),($J116="Semana 2"),($J116="Semana 3"),($J116="Semana 4")),INDEX(Calendario!$D$3:$H$55,MATCH(P$4,Calendario!$A$3:$A$55,0),MATCH($I116,Calendario!$D$2:$H$2,0)),""),""),IF($K116=4,IF(AND((M116=""),(N116=""),(O116="")),IF(OR(($J116="Semana 1"),($J116="Semana 2"),($J116="Semana 3"),($J116="Semana 4")),INDEX(Calendario!$D$3:$H$55,MATCH(P$4,Calendario!$A$3:$A$55,0),MATCH($I116,Calendario!$D$2:$H$2,0)),""),"")))),IF($K116=2,IF(O116="",IF(OR(($J116="Semana 1"),($J116="Semana 2"),($J116="Semana 3")),INDEX(Calendario!$D$3:$H$55,MATCH(P$4,Calendario!$A$3:$A$55,0),MATCH($I116,Calendario!$D$2:$H$2,0)),""),""),IF($K116=3,IF(AND((N116=""),(O116="")),IF(OR(($J116="Semana 1"),($J116="Semana 2"),($J116="Semana 3")),INDEX(Calendario!$D$3:$H$55,MATCH(P$4,Calendario!$A$3:$A$55,0),MATCH($I116,Calendario!$D$2:$H$2,0)),""),""),IF($K116=4,IF(AND((M116=""),(N116=""),(O116="")),IF(OR(($J116="Semana 1"),($J116="Semana 2"),($J116="Semana 3")),INDEX(Calendario!$D$3:$H$55,MATCH(P$4,Calendario!$A$3:$A$55,0),MATCH($I116,Calendario!$D$2:$H$2,0)),""),""),"")))))))</f>
        <v/>
      </c>
      <c r="Q116" s="107" t="str">
        <f>IF(EXACT(($I116),(PROPER(TEXT(Q$3,"dddd")))),"",IF(EXACT(Q$4,$J116),IF(P116="",IF(OR(($K116=4),($K116=3),($K116=2),($K116=1)),INDEX(Calendario!$D$3:$H$55,MATCH(Q$4,Calendario!$A$3:$A$55,0),MATCH($I116,Calendario!$D$2:$H$2,0)),"")),IF($K116=1,IF(AND(P116="",EXACT((Q$4),(CONCATENATE(Calendario!$A$1," ",(MID($J116,8,2))+1)))),INDEX(Calendario!$D$3:$H$55,MATCH(Q$4,Calendario!$A$3:$A$55,0),MATCH($I116,Calendario!$D$2:$H$2,0)),IF(P116="",IF(EXACT(($I116),(PROPER(TEXT(P$3,"dddd")))),INDEX(Calendario!$D$3:$H$55,MATCH(Q$4,Calendario!$A$3:$A$55,0),MATCH($I116,Calendario!$D$2:$H$2,0)),""),INDEX(Calendario!$D$3:$H$55,MATCH(Q$4,Calendario!$A$3:$A$55,0),MATCH($I116,Calendario!$D$2:$H$2,0)))),IF(EXACT($M$4,"Semana 1"),IF($K116=2,IF(P116="",IF(OR(($J116="Semana 1"),($J116="Semana 2"),($J116="Semana 3"),($J116="Semana 4"),($J116="Semana 5")),INDEX(Calendario!$D$3:$H$55,MATCH(Q$4,Calendario!$A$3:$A$55,0),MATCH($I116,Calendario!$D$2:$H$2,0)),""),""),IF($K116=3,IF(AND((O116=""),(P116="")),IF(OR(($J116="Semana 1"),($J116="Semana 2"),($J116="Semana 3"),($J116="Semana 4"),($J116="Semana 5")),INDEX(Calendario!$D$3:$H$55,MATCH(Q$4,Calendario!$A$3:$A$55,0),MATCH($I116,Calendario!$D$2:$H$2,0)),""),""),IF($K116=4,IF(AND((N116=""),(O116=""),(P116="")),IF(OR(($J116="Semana 1"),($J116="Semana 2"),($J116="Semana 3"),($J116="Semana 4"),($J116="Semana 5")),INDEX(Calendario!$D$3:$H$55,MATCH(Q$4,Calendario!$A$3:$A$55,0),MATCH($I116,Calendario!$D$2:$H$2,0)),""),"")))),IF($K116=2,IF(P116="",IF(OR(($J116="Semana 1"),($J116="Semana 2"),($J116="Semana 3"),($J116="Semana 4")),INDEX(Calendario!$D$3:$H$55,MATCH(Q$4,Calendario!$A$3:$A$55,0),MATCH($I116,Calendario!$D$2:$H$2,0)),""),""),IF($K116=3,IF(AND((O116=""),(P116="")),IF(OR(($J116="Semana 1"),($J116="Semana 2"),($J116="Semana 3"),($J116="Semana 4")),INDEX(Calendario!$D$3:$H$55,MATCH(Q$4,Calendario!$A$3:$A$55,0),MATCH($I116,Calendario!$D$2:$H$2,0)),""),""),IF($K116=4,IF(AND((N116=""),(O116=""),(P116="")),IF(OR(($J116="Semana 1"),($J116="Semana 2"),($J116="Semana 3"),($J116="Semana 4")),INDEX(Calendario!$D$3:$H$55,MATCH(Q$4,Calendario!$A$3:$A$55,0),MATCH($I116,Calendario!$D$2:$H$2,0)),""),""),"")))))))</f>
        <v/>
      </c>
      <c r="R116" s="108">
        <f>IF(EXACT(($I116),(PROPER(TEXT(R$3,"dddd")))),"",IF(EXACT(R$4,$J116),IF(Q116="",IF(OR(($K116=4),($K116=3),($K116=2),($K116=1)),INDEX(Calendario!$D$3:$H$55,MATCH(R$4,Calendario!$A$3:$A$55,0),MATCH($I116,Calendario!$D$2:$H$2,0)),"")),IF($K116=1,IF(AND(Q116="",EXACT((R$4),(CONCATENATE(Calendario!$A$1," ",(MID($J116,8,2))+1)))),INDEX(Calendario!$D$3:$H$55,MATCH(R$4,Calendario!$A$3:$A$55,0),MATCH($I116,Calendario!$D$2:$H$2,0)),IF(Q116="",IF(EXACT(($I116),(PROPER(TEXT(Q$3,"dddd")))),INDEX(Calendario!$D$3:$H$55,MATCH(R$4,Calendario!$A$3:$A$55,0),MATCH($I116,Calendario!$D$2:$H$2,0)),""),INDEX(Calendario!$D$3:$H$55,MATCH(R$4,Calendario!$A$3:$A$55,0),MATCH($I116,Calendario!$D$2:$H$2,0)))),IF(EXACT($M$4,"Semana 1"),IF($K116=2,IF(Q116="",IF(OR(($J116="Semana 1"),($J116="Semana 2"),($J116="Semana 3"),($J116="Semana 4"),($J116="Semana 5"),($J116="Semana 6")),INDEX(Calendario!$D$3:$H$55,MATCH(R$4,Calendario!$A$3:$A$55,0),MATCH($I116,Calendario!$D$2:$H$2,0)),""),""),IF($K116=3,IF(AND((P116=""),(Q116="")),IF(OR(($J116="Semana 1"),($J116="Semana 2"),($J116="Semana 3"),($J116="Semana 4"),($J116="Semana 5"),($J116="Semana 6")),INDEX(Calendario!$D$3:$H$55,MATCH(R$4,Calendario!$A$3:$A$55,0),MATCH($I116,Calendario!$D$2:$H$2,0)),""),""),IF($K116=4,IF(AND((O116=""),(P116=""),(Q116="")),IF(OR(($J116="Semana 1"),($J116="Semana 2"),($J116="Semana 3"),($J116="Semana 4"),($J116="Semana 5"),($J116="Semana 6")),INDEX(Calendario!$D$3:$H$55,MATCH(R$4,Calendario!$A$3:$A$55,0),MATCH($I116,Calendario!$D$2:$H$2,0)),""),"")))),IF($K116=2,IF(Q116="",IF(OR(($J116="Semana 1"),($J116="Semana 2"),($J116="Semana 3"),($J116="Semana 4"),($J116="Semana 5")),INDEX(Calendario!$D$3:$H$55,MATCH(R$4,Calendario!$A$3:$A$55,0),MATCH($I116,Calendario!$D$2:$H$2,0)),""),""),IF($K116=3,IF(AND((P116=""),(Q116="")),IF(OR(($J116="Semana 1"),($J116="Semana 2"),($J116="Semana 3"),($J116="Semana 4"),($J116="Semana 5")),INDEX(Calendario!$D$3:$H$55,MATCH(R$4,Calendario!$A$3:$A$55,0),MATCH($I116,Calendario!$D$2:$H$2,0)),""),""),IF($K116=4,IF(AND((O116=""),(P116=""),(Q116="")),IF(OR(($J116="Semana 1"),($J116="Semana 2"),($J116="Semana 3"),($J116="Semana 4"),($J116="Semana 5")),INDEX(Calendario!$D$3:$H$55,MATCH(R$4,Calendario!$A$3:$A$55,0),MATCH($I116,Calendario!$D$2:$H$2,0)),""),""),"")))))))</f>
        <v>44594</v>
      </c>
      <c r="S116" s="108" t="str">
        <f>IF(EXACT(($I116),(PROPER(TEXT(S$3,"dddd")))),"",IF(EXACT(S$4,$J116),IF(R116="",IF(OR(($K116=4),($K116=3),($K116=2),($K116=1)),INDEX(Calendario!$D$3:$H$55,MATCH(S$4,Calendario!$A$3:$A$55,0),MATCH($I116,Calendario!$D$2:$H$2,0)),"")),IF($K116=1,IF(AND(R116="",EXACT((S$4),(CONCATENATE(Calendario!$A$1," ",(MID($J116,8,2))+1)))),INDEX(Calendario!$D$3:$H$55,MATCH(S$4,Calendario!$A$3:$A$55,0),MATCH($I116,Calendario!$D$2:$H$2,0)),IF(R116="",IF(EXACT(($I116),(PROPER(TEXT(R$3,"dddd")))),INDEX(Calendario!$D$3:$H$55,MATCH(S$4,Calendario!$A$3:$A$55,0),MATCH($I116,Calendario!$D$2:$H$2,0)),""),INDEX(Calendario!$D$3:$H$55,MATCH(S$4,Calendario!$A$3:$A$55,0),MATCH($I116,Calendario!$D$2:$H$2,0)))),IF(EXACT($M$4,"Semana 1"),IF($K116=2,IF(R116="",IF(OR(($J116="Semana 1"),($J116="Semana 2"),($J116="Semana 3"),($J116="Semana 4"),($J116="Semana 5"),($J116="Semana 6"),($J116="Semana 7")),INDEX(Calendario!$D$3:$H$55,MATCH(S$4,Calendario!$A$3:$A$55,0),MATCH($I116,Calendario!$D$2:$H$2,0)),""),""),IF($K116=3,IF(AND((Q116=""),(R116="")),IF(OR(($J116="Semana 1"),($J116="Semana 2"),($J116="Semana 3"),($J116="Semana 4"),($J116="Semana 5"),($J116="Semana 6"),($J116="Semana 7")),INDEX(Calendario!$D$3:$H$55,MATCH(S$4,Calendario!$A$3:$A$55,0),MATCH($I116,Calendario!$D$2:$H$2,0)),""),""),IF($K116=4,IF(AND((P116=""),(Q116=""),(R116="")),IF(OR(($J116="Semana 1"),($J116="Semana 2"),($J116="Semana 3"),($J116="Semana 4"),($J116="Semana 5"),($J116="Semana 6"),($J116="Semana 7")),INDEX(Calendario!$D$3:$H$55,MATCH(S$4,Calendario!$A$3:$A$55,0),MATCH($I116,Calendario!$D$2:$H$2,0)),""),"")))),IF($K116=2,IF(R116="",IF(OR(($J116="Semana 1"),($J116="Semana 2"),($J116="Semana 3"),($J116="Semana 4"),($J116="Semana 5"),($J116="Semana 6")),INDEX(Calendario!$D$3:$H$55,MATCH(S$4,Calendario!$A$3:$A$55,0),MATCH($I116,Calendario!$D$2:$H$2,0)),""),""),IF($K116=3,IF(AND((Q116=""),(R116="")),IF(OR(($J116="Semana 1"),($J116="Semana 2"),($J116="Semana 3"),($J116="Semana 4"),($J116="Semana 5"),($J116="Semana 6")),INDEX(Calendario!$D$3:$H$55,MATCH(S$4,Calendario!$A$3:$A$55,0),MATCH($I116,Calendario!$D$2:$H$2,0)),""),""),IF($K116=4,IF(AND((P116=""),(Q116=""),(R116="")),IF(OR(($J116="Semana 1"),($J116="Semana 2"),($J116="Semana 3"),($J116="Semana 4"),($J116="Semana 5"),($J116="Semana 6")),INDEX(Calendario!$D$3:$H$55,MATCH(S$4,Calendario!$A$3:$A$55,0),MATCH($I116,Calendario!$D$2:$H$2,0)),""),""),"")))))))</f>
        <v/>
      </c>
      <c r="T116" s="108" t="str">
        <f>IF(EXACT(($I116),(PROPER(TEXT(T$3,"dddd")))),"",IF(EXACT(T$4,$J116),IF(S116="",IF(OR(($K116=4),($K116=3),($K116=2),($K116=1)),INDEX(Calendario!$D$3:$H$55,MATCH(T$4,Calendario!$A$3:$A$55,0),MATCH($I116,Calendario!$D$2:$H$2,0)),"")),IF($K116=1,IF(AND(S116="",EXACT((T$4),(CONCATENATE(Calendario!$A$1," ",(MID($J116,8,2))+1)))),INDEX(Calendario!$D$3:$H$55,MATCH(T$4,Calendario!$A$3:$A$55,0),MATCH($I116,Calendario!$D$2:$H$2,0)),IF(S116="",IF(EXACT(($I116),(PROPER(TEXT(S$3,"dddd")))),INDEX(Calendario!$D$3:$H$55,MATCH(T$4,Calendario!$A$3:$A$55,0),MATCH($I116,Calendario!$D$2:$H$2,0)),""),INDEX(Calendario!$D$3:$H$55,MATCH(T$4,Calendario!$A$3:$A$55,0),MATCH($I116,Calendario!$D$2:$H$2,0)))),IF(EXACT($M$4,"Semana 1"),IF($K116=2,IF(S116="",IF(OR(($J116="Semana 1"),($J116="Semana 2"),($J116="Semana 3"),($J116="Semana 4"),($J116="Semana 5"),($J116="Semana 6"),($J116="Semana 7"),($J116="Semana 8")),INDEX(Calendario!$D$3:$H$55,MATCH(T$4,Calendario!$A$3:$A$55,0),MATCH($I116,Calendario!$D$2:$H$2,0)),""),""),IF($K116=3,IF(AND((R116=""),(S116="")),IF(OR(($J116="Semana 1"),($J116="Semana 2"),($J116="Semana 3"),($J116="Semana 4"),($J116="Semana 5"),($J116="Semana 6"),($J116="Semana 7"),($J116="Semana 8")),INDEX(Calendario!$D$3:$H$55,MATCH(T$4,Calendario!$A$3:$A$55,0),MATCH($I116,Calendario!$D$2:$H$2,0)),""),""),IF($K116=4,IF(AND((Q116=""),(R116=""),(S116="")),IF(OR(($J116="Semana 1"),($J116="Semana 2"),($J116="Semana 3"),($J116="Semana 4"),($J116="Semana 5"),($J116="Semana 6"),($J116="Semana 7"),($J116="Semana 8")),INDEX(Calendario!$D$3:$H$55,MATCH(T$4,Calendario!$A$3:$A$55,0),MATCH($I116,Calendario!$D$2:$H$2,0)),""),"")))),IF($K116=2,IF(S116="",IF(OR(($J116="Semana 1"),($J116="Semana 2"),($J116="Semana 3"),($J116="Semana 4"),($J116="Semana 5"),($J116="Semana 6"),($J116="Semana 7")),INDEX(Calendario!$D$3:$H$55,MATCH(T$4,Calendario!$A$3:$A$55,0),MATCH($I116,Calendario!$D$2:$H$2,0)),""),""),IF($K116=3,IF(AND((R116=""),(S116="")),IF(OR(($J116="Semana 1"),($J116="Semana 2"),($J116="Semana 3"),($J116="Semana 4"),($J116="Semana 5"),($J116="Semana 6"),($J116="Semana 7")),INDEX(Calendario!$D$3:$H$55,MATCH(T$4,Calendario!$A$3:$A$55,0),MATCH($I116,Calendario!$D$2:$H$2,0)),""),""),IF($K116=4,IF(AND((Q116=""),(R116=""),(S116="")),IF(OR(($J116="Semana 1"),($J116="Semana 2"),($J116="Semana 3"),($J116="Semana 4"),($J116="Semana 5"),($J116="Semana 6"),($J116="Semana 7")),INDEX(Calendario!$D$3:$H$55,MATCH(T$4,Calendario!$A$3:$A$55,0),MATCH($I116,Calendario!$D$2:$H$2,0)),""),""),"")))))))</f>
        <v/>
      </c>
      <c r="U116" s="108" t="str">
        <f>IF(EXACT(($I116),(PROPER(TEXT(U$3,"dddd")))),"",IF($K116=1,INDEX(Calendario!$D$3:$H$55,MATCH(U$4,Calendario!$A$3:$A$55,0),MATCH($I116,Calendario!$D$2:$H$2,0)),IF($K116=2,IF(T116="",INDEX(Calendario!$D$3:$H$55,MATCH(U$4,Calendario!$A$3:$A$55,0),MATCH($I116,Calendario!$D$2:$H$2,0)),""),IF($K116=3,IF(AND((S116=""),(T116="")),INDEX(Calendario!$D$3:$H$55,MATCH(U$4,Calendario!$A$3:$A$55,0),MATCH($I116,Calendario!$D$2:$H$2,0)),""),IF($K116=4,IF(AND((R116=""),(S116=""),(T116="")),INDEX(Calendario!$D$3:$H$55,MATCH(U$4,Calendario!$A$3:$A$55,0),MATCH($I116,Calendario!$D$2:$H$2,0)),""),"")))))</f>
        <v/>
      </c>
      <c r="V116" s="107">
        <f>IF(EXACT(($I116),(PROPER(TEXT(V$3,"dddd")))),"",IF($K116=1,INDEX(Calendario!$D$3:$H$55,MATCH(V$4,Calendario!$A$3:$A$55,0),MATCH($I116,Calendario!$D$2:$H$2,0)),IF($K116=2,IF(U116="",INDEX(Calendario!$D$3:$H$55,MATCH(V$4,Calendario!$A$3:$A$55,0),MATCH($I116,Calendario!$D$2:$H$2,0)),""),IF($K116=3,IF(AND((T116=""),(U116="")),INDEX(Calendario!$D$3:$H$55,MATCH(V$4,Calendario!$A$3:$A$55,0),MATCH($I116,Calendario!$D$2:$H$2,0)),""),IF($K116=4,IF(AND((S116=""),(T116=""),(U116="")),INDEX(Calendario!$D$3:$H$55,MATCH(V$4,Calendario!$A$3:$A$55,0),MATCH($I116,Calendario!$D$2:$H$2,0)),""),"")))))</f>
        <v>44622</v>
      </c>
      <c r="W116" s="107" t="str">
        <f>IF(EXACT(($I116),(PROPER(TEXT(W$3,"dddd")))),"",IF($K116=1,INDEX(Calendario!$D$3:$H$55,MATCH(W$4,Calendario!$A$3:$A$55,0),MATCH($I116,Calendario!$D$2:$H$2,0)),IF($K116=2,IF(V116="",INDEX(Calendario!$D$3:$H$55,MATCH(W$4,Calendario!$A$3:$A$55,0),MATCH($I116,Calendario!$D$2:$H$2,0)),""),IF($K116=3,IF(AND((U116=""),(V116="")),INDEX(Calendario!$D$3:$H$55,MATCH(W$4,Calendario!$A$3:$A$55,0),MATCH($I116,Calendario!$D$2:$H$2,0)),""),IF($K116=4,IF(AND((T116=""),(U116=""),(V116="")),INDEX(Calendario!$D$3:$H$55,MATCH(W$4,Calendario!$A$3:$A$55,0),MATCH($I116,Calendario!$D$2:$H$2,0)),""),"")))))</f>
        <v/>
      </c>
      <c r="X116" s="107" t="str">
        <f>IF(EXACT(($I116),(PROPER(TEXT(X$3,"dddd")))),"",IF($K116=1,INDEX(Calendario!$D$3:$H$55,MATCH(X$4,Calendario!$A$3:$A$55,0),MATCH($I116,Calendario!$D$2:$H$2,0)),IF($K116=2,IF(W116="",INDEX(Calendario!$D$3:$H$55,MATCH(X$4,Calendario!$A$3:$A$55,0),MATCH($I116,Calendario!$D$2:$H$2,0)),""),IF($K116=3,IF(AND((V116=""),(W116="")),INDEX(Calendario!$D$3:$H$55,MATCH(X$4,Calendario!$A$3:$A$55,0),MATCH($I116,Calendario!$D$2:$H$2,0)),""),IF($K116=4,IF(AND((U116=""),(V116=""),(W116="")),INDEX(Calendario!$D$3:$H$55,MATCH(X$4,Calendario!$A$3:$A$55,0),MATCH($I116,Calendario!$D$2:$H$2,0)),""),"")))))</f>
        <v/>
      </c>
      <c r="Y116" s="107" t="str">
        <f>IF(EXACT(($I116),(PROPER(TEXT(Y$3,"dddd")))),"",IF($K116=1,INDEX(Calendario!$D$3:$H$55,MATCH(Y$4,Calendario!$A$3:$A$55,0),MATCH($I116,Calendario!$D$2:$H$2,0)),IF($K116=2,IF(X116="",INDEX(Calendario!$D$3:$H$55,MATCH(Y$4,Calendario!$A$3:$A$55,0),MATCH($I116,Calendario!$D$2:$H$2,0)),""),IF($K116=3,IF(AND((W116=""),(X116="")),INDEX(Calendario!$D$3:$H$55,MATCH(Y$4,Calendario!$A$3:$A$55,0),MATCH($I116,Calendario!$D$2:$H$2,0)),""),IF($K116=4,IF(AND((V116=""),(W116=""),(X116="")),INDEX(Calendario!$D$3:$H$55,MATCH(Y$4,Calendario!$A$3:$A$55,0),MATCH($I116,Calendario!$D$2:$H$2,0)),""),"")))))</f>
        <v/>
      </c>
      <c r="Z116" s="108">
        <f>IF(EXACT(($I116),(PROPER(TEXT(Z$3,"dddd")))),"",IF($K116=1,INDEX(Calendario!$D$3:$H$55,MATCH(Z$4,Calendario!$A$3:$A$55,0),MATCH($I116,Calendario!$D$2:$H$2,0)),IF($K116=2,IF(Y116="",INDEX(Calendario!$D$3:$H$55,MATCH(Z$4,Calendario!$A$3:$A$55,0),MATCH($I116,Calendario!$D$2:$H$2,0)),""),IF($K116=3,IF(AND((X116=""),(Y116="")),INDEX(Calendario!$D$3:$H$55,MATCH(Z$4,Calendario!$A$3:$A$55,0),MATCH($I116,Calendario!$D$2:$H$2,0)),""),IF($K116=4,IF(AND((W116=""),(X116=""),(Y116="")),INDEX(Calendario!$D$3:$H$55,MATCH(Z$4,Calendario!$A$3:$A$55,0),MATCH($I116,Calendario!$D$2:$H$2,0)),""),"")))))</f>
        <v>44650</v>
      </c>
      <c r="AA116" s="108" t="str">
        <f>IF(EXACT(($I116),(PROPER(TEXT(AA$3,"dddd")))),"",IF($K116=1,INDEX(Calendario!$D$3:$H$55,MATCH(AA$4,Calendario!$A$3:$A$55,0),MATCH($I116,Calendario!$D$2:$H$2,0)),IF($K116=2,IF(Z116="",INDEX(Calendario!$D$3:$H$55,MATCH(AA$4,Calendario!$A$3:$A$55,0),MATCH($I116,Calendario!$D$2:$H$2,0)),""),IF($K116=3,IF(AND((Y116=""),(Z116="")),INDEX(Calendario!$D$3:$H$55,MATCH(AA$4,Calendario!$A$3:$A$55,0),MATCH($I116,Calendario!$D$2:$H$2,0)),""),IF($K116=4,IF(AND((X116=""),(Y116=""),(Z116="")),INDEX(Calendario!$D$3:$H$55,MATCH(AA$4,Calendario!$A$3:$A$55,0),MATCH($I116,Calendario!$D$2:$H$2,0)),""),"")))))</f>
        <v/>
      </c>
      <c r="AB116" s="108" t="str">
        <f>IF(EXACT(($I116),(PROPER(TEXT(AB$3,"dddd")))),"",IF($K116=1,INDEX(Calendario!$D$3:$H$55,MATCH(AB$4,Calendario!$A$3:$A$55,0),MATCH($I116,Calendario!$D$2:$H$2,0)),IF($K116=2,IF(AA116="",INDEX(Calendario!$D$3:$H$55,MATCH(AB$4,Calendario!$A$3:$A$55,0),MATCH($I116,Calendario!$D$2:$H$2,0)),""),IF($K116=3,IF(AND((Z116=""),(AA116="")),INDEX(Calendario!$D$3:$H$55,MATCH(AB$4,Calendario!$A$3:$A$55,0),MATCH($I116,Calendario!$D$2:$H$2,0)),""),IF($K116=4,IF(AND((Y116=""),(Z116=""),(AA116="")),INDEX(Calendario!$D$3:$H$55,MATCH(AB$4,Calendario!$A$3:$A$55,0),MATCH($I116,Calendario!$D$2:$H$2,0)),""),"")))))</f>
        <v/>
      </c>
      <c r="AC116" s="108" t="str">
        <f>IF(EXACT(($I116),(PROPER(TEXT(AC$3,"dddd")))),"",IF($K116=1,INDEX(Calendario!$D$3:$H$55,MATCH(AC$4,Calendario!$A$3:$A$55,0),MATCH($I116,Calendario!$D$2:$H$2,0)),IF($K116=2,IF(AB116="",INDEX(Calendario!$D$3:$H$55,MATCH(AC$4,Calendario!$A$3:$A$55,0),MATCH($I116,Calendario!$D$2:$H$2,0)),""),IF($K116=3,IF(AND((AA116=""),(AB116="")),INDEX(Calendario!$D$3:$H$55,MATCH(AC$4,Calendario!$A$3:$A$55,0),MATCH($I116,Calendario!$D$2:$H$2,0)),""),IF($K116=4,IF(AND((Z116=""),(AA116=""),(AB116="")),INDEX(Calendario!$D$3:$H$55,MATCH(AC$4,Calendario!$A$3:$A$55,0),MATCH($I116,Calendario!$D$2:$H$2,0)),""),"")))))</f>
        <v/>
      </c>
      <c r="AD116" s="107">
        <f>IF(EXACT(($I116),(PROPER(TEXT(AD$3,"dddd")))),"",IF($K116=1,INDEX(Calendario!$D$3:$H$55,MATCH(AD$4,Calendario!$A$3:$A$55,0),MATCH($I116,Calendario!$D$2:$H$2,0)),IF($K116=2,IF(AC116="",INDEX(Calendario!$D$3:$H$55,MATCH(AD$4,Calendario!$A$3:$A$55,0),MATCH($I116,Calendario!$D$2:$H$2,0)),""),IF($K116=3,IF(AND((AB116=""),(AC116="")),INDEX(Calendario!$D$3:$H$55,MATCH(AD$4,Calendario!$A$3:$A$55,0),MATCH($I116,Calendario!$D$2:$H$2,0)),""),IF($K116=4,IF(AND((AA116=""),(AB116=""),(AC116="")),INDEX(Calendario!$D$3:$H$55,MATCH(AD$4,Calendario!$A$3:$A$55,0),MATCH($I116,Calendario!$D$2:$H$2,0)),""),"")))))</f>
        <v>44678</v>
      </c>
      <c r="AE116" s="107" t="str">
        <f>IF(EXACT(($I116),(PROPER(TEXT(AE$3,"dddd")))),"",IF($K116=1,INDEX(Calendario!$D$3:$H$55,MATCH(AE$4,Calendario!$A$3:$A$55,0),MATCH($I116,Calendario!$D$2:$H$2,0)),IF($K116=2,IF(AD116="",INDEX(Calendario!$D$3:$H$55,MATCH(AE$4,Calendario!$A$3:$A$55,0),MATCH($I116,Calendario!$D$2:$H$2,0)),""),IF($K116=3,IF(AND((AC116=""),(AD116="")),INDEX(Calendario!$D$3:$H$55,MATCH(AE$4,Calendario!$A$3:$A$55,0),MATCH($I116,Calendario!$D$2:$H$2,0)),""),IF($K116=4,IF(AND((AB116=""),(AC116=""),(AD116="")),INDEX(Calendario!$D$3:$H$55,MATCH(AE$4,Calendario!$A$3:$A$55,0),MATCH($I116,Calendario!$D$2:$H$2,0)),""),"")))))</f>
        <v/>
      </c>
      <c r="AF116" s="107" t="str">
        <f>IF(EXACT(($I116),(PROPER(TEXT(AF$3,"dddd")))),"",IF($K116=1,INDEX(Calendario!$D$3:$H$55,MATCH(AF$4,Calendario!$A$3:$A$55,0),MATCH($I116,Calendario!$D$2:$H$2,0)),IF($K116=2,IF(AE116="",INDEX(Calendario!$D$3:$H$55,MATCH(AF$4,Calendario!$A$3:$A$55,0),MATCH($I116,Calendario!$D$2:$H$2,0)),""),IF($K116=3,IF(AND((AD116=""),(AE116="")),INDEX(Calendario!$D$3:$H$55,MATCH(AF$4,Calendario!$A$3:$A$55,0),MATCH($I116,Calendario!$D$2:$H$2,0)),""),IF($K116=4,IF(AND((AC116=""),(AD116=""),(AE116="")),INDEX(Calendario!$D$3:$H$55,MATCH(AF$4,Calendario!$A$3:$A$55,0),MATCH($I116,Calendario!$D$2:$H$2,0)),""),"")))))</f>
        <v/>
      </c>
      <c r="AG116" s="107" t="str">
        <f>IF(EXACT(($I116),(PROPER(TEXT(AG$3,"dddd")))),"",IF($K116=1,INDEX(Calendario!$D$3:$H$55,MATCH(AG$4,Calendario!$A$3:$A$55,0),MATCH($I116,Calendario!$D$2:$H$2,0)),IF($K116=2,IF(AF116="",INDEX(Calendario!$D$3:$H$55,MATCH(AG$4,Calendario!$A$3:$A$55,0),MATCH($I116,Calendario!$D$2:$H$2,0)),""),IF($K116=3,IF(AND((AE116=""),(AF116="")),INDEX(Calendario!$D$3:$H$55,MATCH(AG$4,Calendario!$A$3:$A$55,0),MATCH($I116,Calendario!$D$2:$H$2,0)),""),IF($K116=4,IF(AND((AD116=""),(AE116=""),(AF116="")),INDEX(Calendario!$D$3:$H$55,MATCH(AG$4,Calendario!$A$3:$A$55,0),MATCH($I116,Calendario!$D$2:$H$2,0)),""),"")))))</f>
        <v/>
      </c>
      <c r="AH116" s="107">
        <f>IF(EXACT(($I116),(PROPER(TEXT(AH$3,"dddd")))),"",IF($K116=1,INDEX(Calendario!$D$3:$H$55,MATCH(AH$4,Calendario!$A$3:$A$55,0),MATCH($I116,Calendario!$D$2:$H$2,0)),IF($K116=2,IF(AG116="",INDEX(Calendario!$D$3:$H$55,MATCH(AH$4,Calendario!$A$3:$A$55,0),MATCH($I116,Calendario!$D$2:$H$2,0)),""),IF($K116=3,IF(AND((AF116=""),(AG116="")),INDEX(Calendario!$D$3:$H$55,MATCH(AH$4,Calendario!$A$3:$A$55,0),MATCH($I116,Calendario!$D$2:$H$2,0)),""),IF($K116=4,IF(AND((AE116=""),(AF116=""),(AG116="")),INDEX(Calendario!$D$3:$H$55,MATCH(AH$4,Calendario!$A$3:$A$55,0),MATCH($I116,Calendario!$D$2:$H$2,0)),""),"")))))</f>
        <v>44706</v>
      </c>
      <c r="AI116" s="108" t="str">
        <f>IF(EXACT(($I116),(PROPER(TEXT(AI$3,"dddd")))),"",IF($K116=1,INDEX(Calendario!$D$3:$H$55,MATCH(AI$4,Calendario!$A$3:$A$55,0),MATCH($I116,Calendario!$D$2:$H$2,0)),IF($K116=2,IF(AH116="",INDEX(Calendario!$D$3:$H$55,MATCH(AI$4,Calendario!$A$3:$A$55,0),MATCH($I116,Calendario!$D$2:$H$2,0)),""),IF($K116=3,IF(AND((AG116=""),(AH116="")),INDEX(Calendario!$D$3:$H$55,MATCH(AI$4,Calendario!$A$3:$A$55,0),MATCH($I116,Calendario!$D$2:$H$2,0)),""),IF($K116=4,IF(AND((AF116=""),(AG116=""),(AH116="")),INDEX(Calendario!$D$3:$H$55,MATCH(AI$4,Calendario!$A$3:$A$55,0),MATCH($I116,Calendario!$D$2:$H$2,0)),""),"")))))</f>
        <v/>
      </c>
      <c r="AJ116" s="108" t="str">
        <f>IF(EXACT(($I116),(PROPER(TEXT(AJ$3,"dddd")))),"",IF($K116=1,INDEX(Calendario!$D$3:$H$55,MATCH(AJ$4,Calendario!$A$3:$A$55,0),MATCH($I116,Calendario!$D$2:$H$2,0)),IF($K116=2,IF(AI116="",INDEX(Calendario!$D$3:$H$55,MATCH(AJ$4,Calendario!$A$3:$A$55,0),MATCH($I116,Calendario!$D$2:$H$2,0)),""),IF($K116=3,IF(AND((AH116=""),(AI116="")),INDEX(Calendario!$D$3:$H$55,MATCH(AJ$4,Calendario!$A$3:$A$55,0),MATCH($I116,Calendario!$D$2:$H$2,0)),""),IF($K116=4,IF(AND((AG116=""),(AH116=""),(AI116="")),INDEX(Calendario!$D$3:$H$55,MATCH(AJ$4,Calendario!$A$3:$A$55,0),MATCH($I116,Calendario!$D$2:$H$2,0)),""),"")))))</f>
        <v/>
      </c>
      <c r="AK116" s="108" t="str">
        <f>IF(EXACT(($I116),(PROPER(TEXT(AK$3,"dddd")))),"",IF($K116=1,INDEX(Calendario!$D$3:$H$55,MATCH(AK$4,Calendario!$A$3:$A$55,0),MATCH($I116,Calendario!$D$2:$H$2,0)),IF($K116=2,IF(AJ116="",INDEX(Calendario!$D$3:$H$55,MATCH(AK$4,Calendario!$A$3:$A$55,0),MATCH($I116,Calendario!$D$2:$H$2,0)),""),IF($K116=3,IF(AND((AI116=""),(AJ116="")),INDEX(Calendario!$D$3:$H$55,MATCH(AK$4,Calendario!$A$3:$A$55,0),MATCH($I116,Calendario!$D$2:$H$2,0)),""),IF($K116=4,IF(AND((AH116=""),(AI116=""),(AJ116="")),INDEX(Calendario!$D$3:$H$55,MATCH(AK$4,Calendario!$A$3:$A$55,0),MATCH($I116,Calendario!$D$2:$H$2,0)),""),"")))))</f>
        <v/>
      </c>
      <c r="AL116" s="108">
        <f>IF(EXACT(($I116),(PROPER(TEXT(AL$3,"dddd")))),"",IF($K116=1,INDEX(Calendario!$D$3:$H$55,MATCH(AL$4,Calendario!$A$3:$A$55,0),MATCH($I116,Calendario!$D$2:$H$2,0)),IF($K116=2,IF(AK116="",INDEX(Calendario!$D$3:$H$55,MATCH(AL$4,Calendario!$A$3:$A$55,0),MATCH($I116,Calendario!$D$2:$H$2,0)),""),IF($K116=3,IF(AND((AJ116=""),(AK116="")),INDEX(Calendario!$D$3:$H$55,MATCH(AL$4,Calendario!$A$3:$A$55,0),MATCH($I116,Calendario!$D$2:$H$2,0)),""),IF($K116=4,IF(AND((AI116=""),(AJ116=""),(AK116="")),INDEX(Calendario!$D$3:$H$55,MATCH(AL$4,Calendario!$A$3:$A$55,0),MATCH($I116,Calendario!$D$2:$H$2,0)),""),"")))))</f>
        <v>44734</v>
      </c>
      <c r="AM116" s="107" t="str">
        <f>IF(EXACT(($I116),(PROPER(TEXT(AM$3,"dddd")))),"",IF($K116=1,INDEX(Calendario!$D$3:$H$55,MATCH(AM$4,Calendario!$A$3:$A$55,0),MATCH($I116,Calendario!$D$2:$H$2,0)),IF($K116=2,IF(AL116="",INDEX(Calendario!$D$3:$H$55,MATCH(AM$4,Calendario!$A$3:$A$55,0),MATCH($I116,Calendario!$D$2:$H$2,0)),""),IF($K116=3,IF(AND((AK116=""),(AL116="")),INDEX(Calendario!$D$3:$H$55,MATCH(AM$4,Calendario!$A$3:$A$55,0),MATCH($I116,Calendario!$D$2:$H$2,0)),""),IF($K116=4,IF(AND((AJ116=""),(AK116=""),(AL116="")),INDEX(Calendario!$D$3:$H$55,MATCH(AM$4,Calendario!$A$3:$A$55,0),MATCH($I116,Calendario!$D$2:$H$2,0)),""),"")))))</f>
        <v/>
      </c>
      <c r="AN116" s="107" t="str">
        <f>IF(EXACT(($I116),(PROPER(TEXT(AN$3,"dddd")))),"",IF($K116=1,INDEX(Calendario!$D$3:$H$55,MATCH(AN$4,Calendario!$A$3:$A$55,0),MATCH($I116,Calendario!$D$2:$H$2,0)),IF($K116=2,IF(AM116="",INDEX(Calendario!$D$3:$H$55,MATCH(AN$4,Calendario!$A$3:$A$55,0),MATCH($I116,Calendario!$D$2:$H$2,0)),""),IF($K116=3,IF(AND((AL116=""),(AM116="")),INDEX(Calendario!$D$3:$H$55,MATCH(AN$4,Calendario!$A$3:$A$55,0),MATCH($I116,Calendario!$D$2:$H$2,0)),""),IF($K116=4,IF(AND((AK116=""),(AL116=""),(AM116="")),INDEX(Calendario!$D$3:$H$55,MATCH(AN$4,Calendario!$A$3:$A$55,0),MATCH($I116,Calendario!$D$2:$H$2,0)),""),"")))))</f>
        <v/>
      </c>
      <c r="AO116" s="107" t="str">
        <f>IF(EXACT(($I116),(PROPER(TEXT(AO$3,"dddd")))),"",IF($K116=1,INDEX(Calendario!$D$3:$H$55,MATCH(AO$4,Calendario!$A$3:$A$55,0),MATCH($I116,Calendario!$D$2:$H$2,0)),IF($K116=2,IF(AN116="",INDEX(Calendario!$D$3:$H$55,MATCH(AO$4,Calendario!$A$3:$A$55,0),MATCH($I116,Calendario!$D$2:$H$2,0)),""),IF($K116=3,IF(AND((AM116=""),(AN116="")),INDEX(Calendario!$D$3:$H$55,MATCH(AO$4,Calendario!$A$3:$A$55,0),MATCH($I116,Calendario!$D$2:$H$2,0)),""),IF($K116=4,IF(AND((AL116=""),(AM116=""),(AN116="")),INDEX(Calendario!$D$3:$H$55,MATCH(AO$4,Calendario!$A$3:$A$55,0),MATCH($I116,Calendario!$D$2:$H$2,0)),""),"")))))</f>
        <v/>
      </c>
      <c r="AP116" s="107" t="str">
        <f>IF(EXACT(($I116),(PROPER(TEXT(AP$3,"dddd")))),"",IF($K116=1,INDEX(Calendario!$D$3:$H$55,MATCH(AP$4,Calendario!$A$3:$A$55,0),MATCH($I116,Calendario!$D$2:$H$2,0)),IF($K116=2,IF(AO116="",INDEX(Calendario!$D$3:$H$55,MATCH(AP$4,Calendario!$A$3:$A$55,0),MATCH($I116,Calendario!$D$2:$H$2,0)),""),IF($K116=3,IF(AND((AN116=""),(AO116="")),INDEX(Calendario!$D$3:$H$55,MATCH(AP$4,Calendario!$A$3:$A$55,0),MATCH($I116,Calendario!$D$2:$H$2,0)),""),IF($K116=4,IF(AND((AM116=""),(AN116=""),(AO116="")),INDEX(Calendario!$D$3:$H$55,MATCH(AP$4,Calendario!$A$3:$A$55,0),MATCH($I116,Calendario!$D$2:$H$2,0)),""),"")))))</f>
        <v/>
      </c>
      <c r="AQ116" s="107">
        <f>IF(EXACT(($I116),(PROPER(TEXT(AQ$3,"dddd")))),"",IF($K116=1,INDEX(Calendario!$D$3:$H$55,MATCH(AQ$4,Calendario!$A$3:$A$55,0),MATCH($I116,Calendario!$D$2:$H$2,0)),IF($K116=2,IF(AP116="",INDEX(Calendario!$D$3:$H$55,MATCH(AQ$4,Calendario!$A$3:$A$55,0),MATCH($I116,Calendario!$D$2:$H$2,0)),""),IF($K116=3,IF(AND((AO116=""),(AP116="")),INDEX(Calendario!$D$3:$H$55,MATCH(AQ$4,Calendario!$A$3:$A$55,0),MATCH($I116,Calendario!$D$2:$H$2,0)),""),IF($K116=4,IF(AND((AN116=""),(AO116=""),(AP116="")),INDEX(Calendario!$D$3:$H$55,MATCH(AQ$4,Calendario!$A$3:$A$55,0),MATCH($I116,Calendario!$D$2:$H$2,0)),""),"")))))</f>
        <v>44769</v>
      </c>
      <c r="AR116" s="108" t="str">
        <f>IF(EXACT(($I116),(PROPER(TEXT(AR$3,"dddd")))),"",IF($K116=1,INDEX(Calendario!$D$3:$H$55,MATCH(AR$4,Calendario!$A$3:$A$55,0),MATCH($I116,Calendario!$D$2:$H$2,0)),IF($K116=2,IF(AQ116="",INDEX(Calendario!$D$3:$H$55,MATCH(AR$4,Calendario!$A$3:$A$55,0),MATCH($I116,Calendario!$D$2:$H$2,0)),""),IF($K116=3,IF(AND((AP116=""),(AQ116="")),INDEX(Calendario!$D$3:$H$55,MATCH(AR$4,Calendario!$A$3:$A$55,0),MATCH($I116,Calendario!$D$2:$H$2,0)),""),IF($K116=4,IF(AND((AO116=""),(AP116=""),(AQ116="")),INDEX(Calendario!$D$3:$H$55,MATCH(AR$4,Calendario!$A$3:$A$55,0),MATCH($I116,Calendario!$D$2:$H$2,0)),""),"")))))</f>
        <v/>
      </c>
      <c r="AS116" s="108" t="str">
        <f>IF(EXACT(($I116),(PROPER(TEXT(AS$3,"dddd")))),"",IF($K116=1,INDEX(Calendario!$D$3:$H$55,MATCH(AS$4,Calendario!$A$3:$A$55,0),MATCH($I116,Calendario!$D$2:$H$2,0)),IF($K116=2,IF(AR116="",INDEX(Calendario!$D$3:$H$55,MATCH(AS$4,Calendario!$A$3:$A$55,0),MATCH($I116,Calendario!$D$2:$H$2,0)),""),IF($K116=3,IF(AND((AQ116=""),(AR116="")),INDEX(Calendario!$D$3:$H$55,MATCH(AS$4,Calendario!$A$3:$A$55,0),MATCH($I116,Calendario!$D$2:$H$2,0)),""),IF($K116=4,IF(AND((AP116=""),(AQ116=""),(AR116="")),INDEX(Calendario!$D$3:$H$55,MATCH(AS$4,Calendario!$A$3:$A$55,0),MATCH($I116,Calendario!$D$2:$H$2,0)),""),"")))))</f>
        <v/>
      </c>
      <c r="AT116" s="108" t="str">
        <f>IF(EXACT(($I116),(PROPER(TEXT(AT$3,"dddd")))),"",IF($K116=1,INDEX(Calendario!$D$3:$H$55,MATCH(AT$4,Calendario!$A$3:$A$55,0),MATCH($I116,Calendario!$D$2:$H$2,0)),IF($K116=2,IF(AS116="",INDEX(Calendario!$D$3:$H$55,MATCH(AT$4,Calendario!$A$3:$A$55,0),MATCH($I116,Calendario!$D$2:$H$2,0)),""),IF($K116=3,IF(AND((AR116=""),(AS116="")),INDEX(Calendario!$D$3:$H$55,MATCH(AT$4,Calendario!$A$3:$A$55,0),MATCH($I116,Calendario!$D$2:$H$2,0)),""),IF($K116=4,IF(AND((AQ116=""),(AR116=""),(AS116="")),INDEX(Calendario!$D$3:$H$55,MATCH(AT$4,Calendario!$A$3:$A$55,0),MATCH($I116,Calendario!$D$2:$H$2,0)),""),"")))))</f>
        <v/>
      </c>
      <c r="AU116" s="108">
        <f>IF(EXACT(($I116),(PROPER(TEXT(AU$3,"dddd")))),"",IF($K116=1,INDEX(Calendario!$D$3:$H$55,MATCH(AU$4,Calendario!$A$3:$A$55,0),MATCH($I116,Calendario!$D$2:$H$2,0)),IF($K116=2,IF(AT116="",INDEX(Calendario!$D$3:$H$55,MATCH(AU$4,Calendario!$A$3:$A$55,0),MATCH($I116,Calendario!$D$2:$H$2,0)),""),IF($K116=3,IF(AND((AS116=""),(AT116="")),INDEX(Calendario!$D$3:$H$55,MATCH(AU$4,Calendario!$A$3:$A$55,0),MATCH($I116,Calendario!$D$2:$H$2,0)),""),IF($K116=4,IF(AND((AR116=""),(AS116=""),(AT116="")),INDEX(Calendario!$D$3:$H$55,MATCH(AU$4,Calendario!$A$3:$A$55,0),MATCH($I116,Calendario!$D$2:$H$2,0)),""),"")))))</f>
        <v>44797</v>
      </c>
      <c r="AV116" s="107" t="str">
        <f>IF(EXACT(($I116),(PROPER(TEXT(AV$3,"dddd")))),"",IF($K116=1,INDEX(Calendario!$D$3:$H$55,MATCH(AV$4,Calendario!$A$3:$A$55,0),MATCH($I116,Calendario!$D$2:$H$2,0)),IF($K116=2,IF(AU116="",INDEX(Calendario!$D$3:$H$55,MATCH(AV$4,Calendario!$A$3:$A$55,0),MATCH($I116,Calendario!$D$2:$H$2,0)),""),IF($K116=3,IF(AND((AT116=""),(AU116="")),INDEX(Calendario!$D$3:$H$55,MATCH(AV$4,Calendario!$A$3:$A$55,0),MATCH($I116,Calendario!$D$2:$H$2,0)),""),IF($K116=4,IF(AND((AS116=""),(AT116=""),(AU116="")),INDEX(Calendario!$D$3:$H$55,MATCH(AV$4,Calendario!$A$3:$A$55,0),MATCH($I116,Calendario!$D$2:$H$2,0)),""),"")))))</f>
        <v/>
      </c>
      <c r="AW116" s="107" t="str">
        <f>IF(EXACT(($I116),(PROPER(TEXT(AW$3,"dddd")))),"",IF($K116=1,INDEX(Calendario!$D$3:$H$55,MATCH(AW$4,Calendario!$A$3:$A$55,0),MATCH($I116,Calendario!$D$2:$H$2,0)),IF($K116=2,IF(AV116="",INDEX(Calendario!$D$3:$H$55,MATCH(AW$4,Calendario!$A$3:$A$55,0),MATCH($I116,Calendario!$D$2:$H$2,0)),""),IF($K116=3,IF(AND((AU116=""),(AV116="")),INDEX(Calendario!$D$3:$H$55,MATCH(AW$4,Calendario!$A$3:$A$55,0),MATCH($I116,Calendario!$D$2:$H$2,0)),""),IF($K116=4,IF(AND((AT116=""),(AU116=""),(AV116="")),INDEX(Calendario!$D$3:$H$55,MATCH(AW$4,Calendario!$A$3:$A$55,0),MATCH($I116,Calendario!$D$2:$H$2,0)),""),"")))))</f>
        <v/>
      </c>
      <c r="AX116" s="107" t="str">
        <f>IF(EXACT(($I116),(PROPER(TEXT(AX$3,"dddd")))),"",IF($K116=1,INDEX(Calendario!$D$3:$H$55,MATCH(AX$4,Calendario!$A$3:$A$55,0),MATCH($I116,Calendario!$D$2:$H$2,0)),IF($K116=2,IF(AW116="",INDEX(Calendario!$D$3:$H$55,MATCH(AX$4,Calendario!$A$3:$A$55,0),MATCH($I116,Calendario!$D$2:$H$2,0)),""),IF($K116=3,IF(AND((AV116=""),(AW116="")),INDEX(Calendario!$D$3:$H$55,MATCH(AX$4,Calendario!$A$3:$A$55,0),MATCH($I116,Calendario!$D$2:$H$2,0)),""),IF($K116=4,IF(AND((AU116=""),(AV116=""),(AW116="")),INDEX(Calendario!$D$3:$H$55,MATCH(AX$4,Calendario!$A$3:$A$55,0),MATCH($I116,Calendario!$D$2:$H$2,0)),""),"")))))</f>
        <v/>
      </c>
      <c r="AY116" s="107">
        <f>IF(EXACT(($I116),(PROPER(TEXT(AY$3,"dddd")))),"",IF($K116=1,INDEX(Calendario!$D$3:$H$55,MATCH(AY$4,Calendario!$A$3:$A$55,0),MATCH($I116,Calendario!$D$2:$H$2,0)),IF($K116=2,IF(AX116="",INDEX(Calendario!$D$3:$H$55,MATCH(AY$4,Calendario!$A$3:$A$55,0),MATCH($I116,Calendario!$D$2:$H$2,0)),""),IF($K116=3,IF(AND((AW116=""),(AX116="")),INDEX(Calendario!$D$3:$H$55,MATCH(AY$4,Calendario!$A$3:$A$55,0),MATCH($I116,Calendario!$D$2:$H$2,0)),""),IF($K116=4,IF(AND((AV116=""),(AW116=""),(AX116="")),INDEX(Calendario!$D$3:$H$55,MATCH(AY$4,Calendario!$A$3:$A$55,0),MATCH($I116,Calendario!$D$2:$H$2,0)),""),"")))))</f>
        <v>44825</v>
      </c>
      <c r="AZ116" s="107" t="str">
        <f>IF(EXACT(($I116),(PROPER(TEXT(AZ$3,"dddd")))),"",IF($K116=1,INDEX(Calendario!$D$3:$H$55,MATCH(AZ$4,Calendario!$A$3:$A$55,0),MATCH($I116,Calendario!$D$2:$H$2,0)),IF($K116=2,IF(AY116="",INDEX(Calendario!$D$3:$H$55,MATCH(AZ$4,Calendario!$A$3:$A$55,0),MATCH($I116,Calendario!$D$2:$H$2,0)),""),IF($K116=3,IF(AND((AX116=""),(AY116="")),INDEX(Calendario!$D$3:$H$55,MATCH(AZ$4,Calendario!$A$3:$A$55,0),MATCH($I116,Calendario!$D$2:$H$2,0)),""),IF($K116=4,IF(AND((AW116=""),(AX116=""),(AY116="")),INDEX(Calendario!$D$3:$H$55,MATCH(AZ$4,Calendario!$A$3:$A$55,0),MATCH($I116,Calendario!$D$2:$H$2,0)),""),"")))))</f>
        <v/>
      </c>
      <c r="BA116" s="108" t="str">
        <f>IF(EXACT(($I116),(PROPER(TEXT(BA$3,"dddd")))),"",IF($K116=1,INDEX(Calendario!$D$3:$H$55,MATCH(BA$4,Calendario!$A$3:$A$55,0),MATCH($I116,Calendario!$D$2:$H$2,0)),IF($K116=2,IF(AZ116="",INDEX(Calendario!$D$3:$H$55,MATCH(BA$4,Calendario!$A$3:$A$55,0),MATCH($I116,Calendario!$D$2:$H$2,0)),""),IF($K116=3,IF(AND((AY116=""),(AZ116="")),INDEX(Calendario!$D$3:$H$55,MATCH(BA$4,Calendario!$A$3:$A$55,0),MATCH($I116,Calendario!$D$2:$H$2,0)),""),IF($K116=4,IF(AND((AX116=""),(AY116=""),(AZ116="")),INDEX(Calendario!$D$3:$H$55,MATCH(BA$4,Calendario!$A$3:$A$55,0),MATCH($I116,Calendario!$D$2:$H$2,0)),""),"")))))</f>
        <v/>
      </c>
      <c r="BB116" s="108" t="str">
        <f>IF(EXACT(($I116),(PROPER(TEXT(BB$3,"dddd")))),"",IF($K116=1,INDEX(Calendario!$D$3:$H$55,MATCH(BB$4,Calendario!$A$3:$A$55,0),MATCH($I116,Calendario!$D$2:$H$2,0)),IF($K116=2,IF(BA116="",INDEX(Calendario!$D$3:$H$55,MATCH(BB$4,Calendario!$A$3:$A$55,0),MATCH($I116,Calendario!$D$2:$H$2,0)),""),IF($K116=3,IF(AND((AZ116=""),(BA116="")),INDEX(Calendario!$D$3:$H$55,MATCH(BB$4,Calendario!$A$3:$A$55,0),MATCH($I116,Calendario!$D$2:$H$2,0)),""),IF($K116=4,IF(AND((AY116=""),(AZ116=""),(BA116="")),INDEX(Calendario!$D$3:$H$55,MATCH(BB$4,Calendario!$A$3:$A$55,0),MATCH($I116,Calendario!$D$2:$H$2,0)),""),"")))))</f>
        <v/>
      </c>
      <c r="BC116" s="108">
        <f>IF(EXACT(($I116),(PROPER(TEXT(BC$3,"dddd")))),"",IF($K116=1,INDEX(Calendario!$D$3:$H$55,MATCH(BC$4,Calendario!$A$3:$A$55,0),MATCH($I116,Calendario!$D$2:$H$2,0)),IF($K116=2,IF(BB116="",INDEX(Calendario!$D$3:$H$55,MATCH(BC$4,Calendario!$A$3:$A$55,0),MATCH($I116,Calendario!$D$2:$H$2,0)),""),IF($K116=3,IF(AND((BA116=""),(BB116="")),INDEX(Calendario!$D$3:$H$55,MATCH(BC$4,Calendario!$A$3:$A$55,0),MATCH($I116,Calendario!$D$2:$H$2,0)),""),IF($K116=4,IF(AND((AZ116=""),(BA116=""),(BB116="")),INDEX(Calendario!$D$3:$H$55,MATCH(BC$4,Calendario!$A$3:$A$55,0),MATCH($I116,Calendario!$D$2:$H$2,0)),""),"")))))</f>
        <v>44853</v>
      </c>
      <c r="BD116" s="108" t="str">
        <f>IF(EXACT(($I116),(PROPER(TEXT(BD$3,"dddd")))),"",IF($K116=1,INDEX(Calendario!$D$3:$H$55,MATCH(BD$4,Calendario!$A$3:$A$55,0),MATCH($I116,Calendario!$D$2:$H$2,0)),IF($K116=2,IF(BC116="",INDEX(Calendario!$D$3:$H$55,MATCH(BD$4,Calendario!$A$3:$A$55,0),MATCH($I116,Calendario!$D$2:$H$2,0)),""),IF($K116=3,IF(AND((BB116=""),(BC116="")),INDEX(Calendario!$D$3:$H$55,MATCH(BD$4,Calendario!$A$3:$A$55,0),MATCH($I116,Calendario!$D$2:$H$2,0)),""),IF($K116=4,IF(AND((BA116=""),(BB116=""),(BC116="")),INDEX(Calendario!$D$3:$H$55,MATCH(BD$4,Calendario!$A$3:$A$55,0),MATCH($I116,Calendario!$D$2:$H$2,0)),""),"")))))</f>
        <v/>
      </c>
      <c r="BE116" s="107" t="str">
        <f>IF(EXACT(($I116),(PROPER(TEXT(BE$3,"dddd")))),"",IF($K116=1,INDEX(Calendario!$D$3:$H$55,MATCH(BE$4,Calendario!$A$3:$A$55,0),MATCH($I116,Calendario!$D$2:$H$2,0)),IF($K116=2,IF(BD116="",INDEX(Calendario!$D$3:$H$55,MATCH(BE$4,Calendario!$A$3:$A$55,0),MATCH($I116,Calendario!$D$2:$H$2,0)),""),IF($K116=3,IF(AND((BC116=""),(BD116="")),INDEX(Calendario!$D$3:$H$55,MATCH(BE$4,Calendario!$A$3:$A$55,0),MATCH($I116,Calendario!$D$2:$H$2,0)),""),IF($K116=4,IF(AND((BB116=""),(BC116=""),(BD116="")),INDEX(Calendario!$D$3:$H$55,MATCH(BE$4,Calendario!$A$3:$A$55,0),MATCH($I116,Calendario!$D$2:$H$2,0)),""),"")))))</f>
        <v/>
      </c>
      <c r="BF116" s="107" t="str">
        <f>IF(EXACT(($I116),(PROPER(TEXT(BF$3,"dddd")))),"",IF($K116=1,INDEX(Calendario!$D$3:$H$55,MATCH(BF$4,Calendario!$A$3:$A$55,0),MATCH($I116,Calendario!$D$2:$H$2,0)),IF($K116=2,IF(BE116="",INDEX(Calendario!$D$3:$H$55,MATCH(BF$4,Calendario!$A$3:$A$55,0),MATCH($I116,Calendario!$D$2:$H$2,0)),""),IF($K116=3,IF(AND((BD116=""),(BE116="")),INDEX(Calendario!$D$3:$H$55,MATCH(BF$4,Calendario!$A$3:$A$55,0),MATCH($I116,Calendario!$D$2:$H$2,0)),""),IF($K116=4,IF(AND((BC116=""),(BD116=""),(BE116="")),INDEX(Calendario!$D$3:$H$55,MATCH(BF$4,Calendario!$A$3:$A$55,0),MATCH($I116,Calendario!$D$2:$H$2,0)),""),"")))))</f>
        <v/>
      </c>
      <c r="BG116" s="107">
        <f>IF(EXACT(($I116),(PROPER(TEXT(BG$3,"dddd")))),"",IF($K116=1,INDEX(Calendario!$D$3:$H$55,MATCH(BG$4,Calendario!$A$3:$A$55,0),MATCH($I116,Calendario!$D$2:$H$2,0)),IF($K116=2,IF(BF116="",INDEX(Calendario!$D$3:$H$55,MATCH(BG$4,Calendario!$A$3:$A$55,0),MATCH($I116,Calendario!$D$2:$H$2,0)),""),IF($K116=3,IF(AND((BE116=""),(BF116="")),INDEX(Calendario!$D$3:$H$55,MATCH(BG$4,Calendario!$A$3:$A$55,0),MATCH($I116,Calendario!$D$2:$H$2,0)),""),IF($K116=4,IF(AND((BD116=""),(BE116=""),(BF116="")),INDEX(Calendario!$D$3:$H$55,MATCH(BG$4,Calendario!$A$3:$A$55,0),MATCH($I116,Calendario!$D$2:$H$2,0)),""),"")))))</f>
        <v>44881</v>
      </c>
      <c r="BH116" s="107" t="str">
        <f>IF(EXACT(($I116),(PROPER(TEXT(BH$3,"dddd")))),"",IF($K116=1,INDEX(Calendario!$D$3:$H$55,MATCH(BH$4,Calendario!$A$3:$A$55,0),MATCH($I116,Calendario!$D$2:$H$2,0)),IF($K116=2,IF(BG116="",INDEX(Calendario!$D$3:$H$55,MATCH(BH$4,Calendario!$A$3:$A$55,0),MATCH($I116,Calendario!$D$2:$H$2,0)),""),IF($K116=3,IF(AND((BF116=""),(BG116="")),INDEX(Calendario!$D$3:$H$55,MATCH(BH$4,Calendario!$A$3:$A$55,0),MATCH($I116,Calendario!$D$2:$H$2,0)),""),IF($K116=4,IF(AND((BE116=""),(BF116=""),(BG116="")),INDEX(Calendario!$D$3:$H$55,MATCH(BH$4,Calendario!$A$3:$A$55,0),MATCH($I116,Calendario!$D$2:$H$2,0)),""),"")))))</f>
        <v/>
      </c>
      <c r="BI116" s="108" t="str">
        <f>IF(EXACT(($I116),(PROPER(TEXT(BI$3,"dddd")))),"",IF($K116=1,INDEX(Calendario!$D$3:$H$55,MATCH(BI$4,Calendario!$A$3:$A$55,0),MATCH($I116,Calendario!$D$2:$H$2,0)),IF($K116=2,IF(BH116="",INDEX(Calendario!$D$3:$H$55,MATCH(BI$4,Calendario!$A$3:$A$55,0),MATCH($I116,Calendario!$D$2:$H$2,0)),""),IF($K116=3,IF(AND((BG116=""),(BH116="")),INDEX(Calendario!$D$3:$H$55,MATCH(BI$4,Calendario!$A$3:$A$55,0),MATCH($I116,Calendario!$D$2:$H$2,0)),""),IF($K116=4,IF(AND((BF116=""),(BG116=""),(BH116="")),INDEX(Calendario!$D$3:$H$55,MATCH(BI$4,Calendario!$A$3:$A$55,0),MATCH($I116,Calendario!$D$2:$H$2,0)),""),"")))))</f>
        <v/>
      </c>
      <c r="BJ116" s="108" t="str">
        <f>IF(EXACT(($I116),(PROPER(TEXT(BJ$3,"dddd")))),"",IF($K116=1,INDEX(Calendario!$D$3:$H$55,MATCH(BJ$4,Calendario!$A$3:$A$55,0),MATCH($I116,Calendario!$D$2:$H$2,0)),IF($K116=2,IF(BI116="",INDEX(Calendario!$D$3:$H$55,MATCH(BJ$4,Calendario!$A$3:$A$55,0),MATCH($I116,Calendario!$D$2:$H$2,0)),""),IF($K116=3,IF(AND((BH116=""),(BI116="")),INDEX(Calendario!$D$3:$H$55,MATCH(BJ$4,Calendario!$A$3:$A$55,0),MATCH($I116,Calendario!$D$2:$H$2,0)),""),IF($K116=4,IF(AND((BG116=""),(BH116=""),(BI116="")),INDEX(Calendario!$D$3:$H$55,MATCH(BJ$4,Calendario!$A$3:$A$55,0),MATCH($I116,Calendario!$D$2:$H$2,0)),""),"")))))</f>
        <v/>
      </c>
      <c r="BK116" s="108">
        <f>IF(EXACT(($I116),(PROPER(TEXT(BK$3,"dddd")))),"",IF($K116=1,INDEX(Calendario!$D$3:$H$55,MATCH(BK$4,Calendario!$A$3:$A$55,0),MATCH($I116,Calendario!$D$2:$H$2,0)),IF($K116=2,IF(BJ116="",INDEX(Calendario!$D$3:$H$55,MATCH(BK$4,Calendario!$A$3:$A$55,0),MATCH($I116,Calendario!$D$2:$H$2,0)),""),IF($K116=3,IF(AND((BI116=""),(BJ116="")),INDEX(Calendario!$D$3:$H$55,MATCH(BK$4,Calendario!$A$3:$A$55,0),MATCH($I116,Calendario!$D$2:$H$2,0)),""),IF($K116=4,IF(AND((BH116=""),(BI116=""),(BJ116="")),INDEX(Calendario!$D$3:$H$55,MATCH(BK$4,Calendario!$A$3:$A$55,0),MATCH($I116,Calendario!$D$2:$H$2,0)),""),"")))))</f>
        <v>44909</v>
      </c>
      <c r="BL116" s="108" t="str">
        <f>IF(EXACT(($I116),(PROPER(TEXT(BL$3,"dddd")))),"",IF($K116=1,INDEX(Calendario!$D$3:$H$55,MATCH(BL$4,Calendario!$A$3:$A$55,0),MATCH($I116,Calendario!$D$2:$H$2,0)),IF($K116=2,IF(BK116="",INDEX(Calendario!$D$3:$H$55,MATCH(BL$4,Calendario!$A$3:$A$55,0),MATCH($I116,Calendario!$D$2:$H$2,0)),""),IF($K116=3,IF(AND((BJ116=""),(BK116="")),INDEX(Calendario!$D$3:$H$55,MATCH(BL$4,Calendario!$A$3:$A$55,0),MATCH($I116,Calendario!$D$2:$H$2,0)),""),IF($K116=4,IF(AND((BI116=""),(BJ116=""),(BK116="")),INDEX(Calendario!$D$3:$H$55,MATCH(BL$4,Calendario!$A$3:$A$55,0),MATCH($I116,Calendario!$D$2:$H$2,0)),""),"")))))</f>
        <v/>
      </c>
      <c r="BM116" s="108" t="str">
        <f>IF(EXACT(($I116),(PROPER(TEXT(BM$3,"dddd")))),"",IF($K116=1,INDEX(Calendario!$D$3:$H$55,MATCH(BM$4,Calendario!$A$3:$A$55,0),MATCH($I116,Calendario!$D$2:$H$2,0)),IF($K116=2,IF(BL116="",INDEX(Calendario!$D$3:$H$55,MATCH(BM$4,Calendario!$A$3:$A$55,0),MATCH($I116,Calendario!$D$2:$H$2,0)),""),IF($K116=3,IF(AND((BK116=""),(BL116="")),INDEX(Calendario!$D$3:$H$55,MATCH(BM$4,Calendario!$A$3:$A$55,0),MATCH($I116,Calendario!$D$2:$H$2,0)),""),IF($K116=4,IF(AND((BJ116=""),(BK116=""),(BL116="")),INDEX(Calendario!$D$3:$H$55,MATCH(BM$4,Calendario!$A$3:$A$55,0),MATCH($I116,Calendario!$D$2:$H$2,0)),""),"")))))</f>
        <v/>
      </c>
      <c r="BO116" s="88" t="s">
        <v>261</v>
      </c>
    </row>
    <row r="117" spans="1:67" s="88" customFormat="1" ht="26.25" customHeight="1" x14ac:dyDescent="0.25">
      <c r="A117" s="178">
        <f t="shared" si="7"/>
        <v>87</v>
      </c>
      <c r="B117" s="176" t="s">
        <v>1280</v>
      </c>
      <c r="C117" s="176"/>
      <c r="D117" s="177" t="s">
        <v>1787</v>
      </c>
      <c r="E117" s="176" t="s">
        <v>723</v>
      </c>
      <c r="F117" s="176" t="s">
        <v>109</v>
      </c>
      <c r="G117" s="177" t="str">
        <f>IF(ISNA(VLOOKUP(F117,Tmunic!$C$2:$D$1160,2,FALSE)),"",VLOOKUP(F117,Tmunic!$C$2:$D$1160,2,FALSE))</f>
        <v>DS CHOCO</v>
      </c>
      <c r="H117" s="184" t="str">
        <f>IF(ISNA(VLOOKUP(G117,TDirReg!$F$1:$H$184,3,0)),"",VLOOKUP(G117,TDirReg!$F$1:$H$184,3,0))</f>
        <v>Calle 25 N° 6 - 08</v>
      </c>
      <c r="I117" s="196" t="s">
        <v>127</v>
      </c>
      <c r="J117" s="195" t="s">
        <v>135</v>
      </c>
      <c r="K117" s="197">
        <v>4</v>
      </c>
      <c r="L117" s="202">
        <f t="shared" si="8"/>
        <v>12</v>
      </c>
      <c r="M117" s="107" t="str">
        <f>IF(EXACT(($I117),(PROPER(TEXT(M$3,"dddd")))),"",IF(EXACT(M$4,$J117),IF($K117=1,INDEX(Calendario!$D$3:$H$55,MATCH(M$4,Calendario!$A$3:$A$55,0),MATCH($I117,Calendario!$D$2:$H$2,0)),INDEX(Calendario!$D$3:$H$55,MATCH($J117,Calendario!$A$3:$A$55,0),MATCH($I117,Calendario!$D$2:$H$2,0))),""))</f>
        <v/>
      </c>
      <c r="N117" s="107" t="str">
        <f>IF(EXACT(($I117),(PROPER(TEXT(N$3,"dddd")))),"",IF(EXACT(N$4,$J117),IF(M117="",IF(OR(($K117=4),($K117=3),($K117=2),($K117=1)),INDEX(Calendario!$D$3:$H$55,MATCH(N$4,Calendario!$A$3:$A$55,0),MATCH($I117,Calendario!$D$2:$H$2,0)),"")),IF($K117=1,IF(AND(M117="",EXACT((N$4),(CONCATENATE(Calendario!$A$1," ",(MID($J117,8,2))+1)))),INDEX(Calendario!$D$3:$H$55,MATCH(N$4,Calendario!$A$3:$A$55,0),MATCH($I117,Calendario!$D$2:$H$2,0)),IF(M117="","",INDEX(Calendario!$D$3:$H$55,MATCH(N$4,Calendario!$A$3:$A$55,0),MATCH($I117,Calendario!$D$2:$H$2,0)))),IF($K117=2,IF(M117="",IF(EXACT($K117,N$4),INDEX(Calendario!$D$3:$H$55,MATCH(N$4,Calendario!$A$3:$A$55,0),MATCH($I117,Calendario!$D$2:$H$2,0)),""),""),IF($K117=3,IF((M117=""),IF(EXACT($K117,N$4),INDEX(Calendario!$D$3:$H$55,MATCH(N$4,Calendario!$A$3:$A$55,0),MATCH($I117,Calendario!$D$2:$H$2,0)),""),""),IF($K117=4,IF((M117=""),IF(EXACT($K117,N$4),INDEX(Calendario!$D$3:$H$55,MATCH(N$4,Calendario!$A$3:$A$55,0),MATCH($I117,Calendario!$D$2:$H$2,0)),""),""),""))))))</f>
        <v/>
      </c>
      <c r="O117" s="107" t="str">
        <f>IF(EXACT(($I117),(PROPER(TEXT(O$3,"dddd")))),"",IF(EXACT(O$4,$J117),IF(N117="",IF(OR(($K117=4),($K117=3),($K117=2),($K117=1)),INDEX(Calendario!$D$3:$H$55,MATCH(O$4,Calendario!$A$3:$A$55,0),MATCH($I117,Calendario!$D$2:$H$2,0)),"")),IF($K117=1,IF(AND(N117="",EXACT((O$4),(CONCATENATE(Calendario!$A$1," ",(MID($J117,8,2))+1)))),INDEX(Calendario!$D$3:$H$55,MATCH(O$4,Calendario!$A$3:$A$55,0),MATCH($I117,Calendario!$D$2:$H$2,0)),IF(N117="",IF(EXACT(($I117),(PROPER(TEXT(N$3,"dddd")))),INDEX(Calendario!$D$3:$H$55,MATCH(O$4,Calendario!$A$3:$A$55,0),MATCH($I117,Calendario!$D$2:$H$2,0)),""),INDEX(Calendario!$D$3:$H$55,MATCH(O$4,Calendario!$A$3:$A$55,0),MATCH($I117,Calendario!$D$2:$H$2,0)))),IF(EXACT($O$4,"Semana 1"),IF($K117=2,IF(N117="",IF(OR(($J117="Semana 1"),($J117="Semana 2"),($J117="Semana 3")),INDEX(Calendario!$D$3:$H$55,MATCH(O$4,Calendario!$A$3:$A$55,0),MATCH($I117,Calendario!$D$2:$H$2,0)),""),""),IF($K117=3,IF(AND((M117=""),(N117="")),IF(OR(($J117="Semana 1"),($J117="Semana 2"),($J117="Semana 3")),INDEX(Calendario!$D$3:$H$55,MATCH(O$4,Calendario!$A$3:$A$55,0),MATCH($I117,Calendario!$D$2:$H$2,0)),""),""),IF($K117=4,IF(AND((M117=""),(N117="")),IF(OR(($J117="Semana 1"),($J117="Semana 2"),($J117="Semana 3")),INDEX(Calendario!$D$3:$H$55,MATCH(O$4,Calendario!$A$3:$A$55,0),MATCH($I117,Calendario!$D$2:$H$2,0)),""),"")))),IF($K117=2,IF(N117="",IF(OR(($J117="Semana 1"),($J117="Semana 2")),INDEX(Calendario!$D$3:$H$55,MATCH(O$4,Calendario!$A$3:$A$55,0),MATCH($I117,Calendario!$D$2:$H$2,0)),""),""),IF($K117=3,IF(AND((M117=""),(N117="")),IF(OR(($J117="Semana 1"),($J117="Semana 2")),INDEX(Calendario!$D$3:$H$55,MATCH(O$4,Calendario!$A$3:$A$55,0),MATCH($I117,Calendario!$D$2:$H$2,0)),""),""),IF($K117=4,IF(AND((M117=""),(N117="")),IF(OR(($J117="Semana 1"),($J117="Semana 2")),INDEX(Calendario!$D$3:$H$55,MATCH(O$4,Calendario!$A$3:$A$55,0),MATCH($I117,Calendario!$D$2:$H$2,0)),""),""),"")))))))</f>
        <v/>
      </c>
      <c r="P117" s="107" t="str">
        <f>IF(EXACT(($I117),(PROPER(TEXT(P$3,"dddd")))),"",IF(EXACT(P$4,$J117),IF(O117="",IF(OR(($K117=4),($K117=3),($K117=2),($K117=1)),INDEX(Calendario!$D$3:$H$55,MATCH(P$4,Calendario!$A$3:$A$55,0),MATCH($I117,Calendario!$D$2:$H$2,0)),"")),IF($K117=1,IF(AND(O117="",EXACT((P$4),(CONCATENATE(Calendario!$A$1," ",(MID($J117,8,2))+1)))),INDEX(Calendario!$D$3:$H$55,MATCH(P$4,Calendario!$A$3:$A$55,0),MATCH($I117,Calendario!$D$2:$H$2,0)),IF(O117="",IF(EXACT(($I117),(PROPER(TEXT(O$3,"dddd")))),INDEX(Calendario!$D$3:$H$55,MATCH(P$4,Calendario!$A$3:$A$55,0),MATCH($I117,Calendario!$D$2:$H$2,0)),""),INDEX(Calendario!$D$3:$H$55,MATCH(P$4,Calendario!$A$3:$A$55,0),MATCH($I117,Calendario!$D$2:$H$2,0)))),IF(EXACT($M$4,"Semana 1"),IF($K117=2,IF(O117="",IF(OR(($J117="Semana 1"),($J117="Semana 2"),($J117="Semana 3"),($J117="Semana 4")),INDEX(Calendario!$D$3:$H$55,MATCH(P$4,Calendario!$A$3:$A$55,0),MATCH($I117,Calendario!$D$2:$H$2,0)),""),""),IF($K117=3,IF(AND((N117=""),(O117="")),IF(OR(($J117="Semana 1"),($J117="Semana 2"),($J117="Semana 3"),($J117="Semana 4")),INDEX(Calendario!$D$3:$H$55,MATCH(P$4,Calendario!$A$3:$A$55,0),MATCH($I117,Calendario!$D$2:$H$2,0)),""),""),IF($K117=4,IF(AND((M117=""),(N117=""),(O117="")),IF(OR(($J117="Semana 1"),($J117="Semana 2"),($J117="Semana 3"),($J117="Semana 4")),INDEX(Calendario!$D$3:$H$55,MATCH(P$4,Calendario!$A$3:$A$55,0),MATCH($I117,Calendario!$D$2:$H$2,0)),""),"")))),IF($K117=2,IF(O117="",IF(OR(($J117="Semana 1"),($J117="Semana 2"),($J117="Semana 3")),INDEX(Calendario!$D$3:$H$55,MATCH(P$4,Calendario!$A$3:$A$55,0),MATCH($I117,Calendario!$D$2:$H$2,0)),""),""),IF($K117=3,IF(AND((N117=""),(O117="")),IF(OR(($J117="Semana 1"),($J117="Semana 2"),($J117="Semana 3")),INDEX(Calendario!$D$3:$H$55,MATCH(P$4,Calendario!$A$3:$A$55,0),MATCH($I117,Calendario!$D$2:$H$2,0)),""),""),IF($K117=4,IF(AND((M117=""),(N117=""),(O117="")),IF(OR(($J117="Semana 1"),($J117="Semana 2"),($J117="Semana 3")),INDEX(Calendario!$D$3:$H$55,MATCH(P$4,Calendario!$A$3:$A$55,0),MATCH($I117,Calendario!$D$2:$H$2,0)),""),""),"")))))))</f>
        <v/>
      </c>
      <c r="Q117" s="107" t="str">
        <f>IF(EXACT(($I117),(PROPER(TEXT(Q$3,"dddd")))),"",IF(EXACT(Q$4,$J117),IF(P117="",IF(OR(($K117=4),($K117=3),($K117=2),($K117=1)),INDEX(Calendario!$D$3:$H$55,MATCH(Q$4,Calendario!$A$3:$A$55,0),MATCH($I117,Calendario!$D$2:$H$2,0)),"")),IF($K117=1,IF(AND(P117="",EXACT((Q$4),(CONCATENATE(Calendario!$A$1," ",(MID($J117,8,2))+1)))),INDEX(Calendario!$D$3:$H$55,MATCH(Q$4,Calendario!$A$3:$A$55,0),MATCH($I117,Calendario!$D$2:$H$2,0)),IF(P117="",IF(EXACT(($I117),(PROPER(TEXT(P$3,"dddd")))),INDEX(Calendario!$D$3:$H$55,MATCH(Q$4,Calendario!$A$3:$A$55,0),MATCH($I117,Calendario!$D$2:$H$2,0)),""),INDEX(Calendario!$D$3:$H$55,MATCH(Q$4,Calendario!$A$3:$A$55,0),MATCH($I117,Calendario!$D$2:$H$2,0)))),IF(EXACT($M$4,"Semana 1"),IF($K117=2,IF(P117="",IF(OR(($J117="Semana 1"),($J117="Semana 2"),($J117="Semana 3"),($J117="Semana 4"),($J117="Semana 5")),INDEX(Calendario!$D$3:$H$55,MATCH(Q$4,Calendario!$A$3:$A$55,0),MATCH($I117,Calendario!$D$2:$H$2,0)),""),""),IF($K117=3,IF(AND((O117=""),(P117="")),IF(OR(($J117="Semana 1"),($J117="Semana 2"),($J117="Semana 3"),($J117="Semana 4"),($J117="Semana 5")),INDEX(Calendario!$D$3:$H$55,MATCH(Q$4,Calendario!$A$3:$A$55,0),MATCH($I117,Calendario!$D$2:$H$2,0)),""),""),IF($K117=4,IF(AND((N117=""),(O117=""),(P117="")),IF(OR(($J117="Semana 1"),($J117="Semana 2"),($J117="Semana 3"),($J117="Semana 4"),($J117="Semana 5")),INDEX(Calendario!$D$3:$H$55,MATCH(Q$4,Calendario!$A$3:$A$55,0),MATCH($I117,Calendario!$D$2:$H$2,0)),""),"")))),IF($K117=2,IF(P117="",IF(OR(($J117="Semana 1"),($J117="Semana 2"),($J117="Semana 3"),($J117="Semana 4")),INDEX(Calendario!$D$3:$H$55,MATCH(Q$4,Calendario!$A$3:$A$55,0),MATCH($I117,Calendario!$D$2:$H$2,0)),""),""),IF($K117=3,IF(AND((O117=""),(P117="")),IF(OR(($J117="Semana 1"),($J117="Semana 2"),($J117="Semana 3"),($J117="Semana 4")),INDEX(Calendario!$D$3:$H$55,MATCH(Q$4,Calendario!$A$3:$A$55,0),MATCH($I117,Calendario!$D$2:$H$2,0)),""),""),IF($K117=4,IF(AND((N117=""),(O117=""),(P117="")),IF(OR(($J117="Semana 1"),($J117="Semana 2"),($J117="Semana 3"),($J117="Semana 4")),INDEX(Calendario!$D$3:$H$55,MATCH(Q$4,Calendario!$A$3:$A$55,0),MATCH($I117,Calendario!$D$2:$H$2,0)),""),""),"")))))))</f>
        <v/>
      </c>
      <c r="R117" s="108">
        <f>IF(EXACT(($I117),(PROPER(TEXT(R$3,"dddd")))),"",IF(EXACT(R$4,$J117),IF(Q117="",IF(OR(($K117=4),($K117=3),($K117=2),($K117=1)),INDEX(Calendario!$D$3:$H$55,MATCH(R$4,Calendario!$A$3:$A$55,0),MATCH($I117,Calendario!$D$2:$H$2,0)),"")),IF($K117=1,IF(AND(Q117="",EXACT((R$4),(CONCATENATE(Calendario!$A$1," ",(MID($J117,8,2))+1)))),INDEX(Calendario!$D$3:$H$55,MATCH(R$4,Calendario!$A$3:$A$55,0),MATCH($I117,Calendario!$D$2:$H$2,0)),IF(Q117="",IF(EXACT(($I117),(PROPER(TEXT(Q$3,"dddd")))),INDEX(Calendario!$D$3:$H$55,MATCH(R$4,Calendario!$A$3:$A$55,0),MATCH($I117,Calendario!$D$2:$H$2,0)),""),INDEX(Calendario!$D$3:$H$55,MATCH(R$4,Calendario!$A$3:$A$55,0),MATCH($I117,Calendario!$D$2:$H$2,0)))),IF(EXACT($M$4,"Semana 1"),IF($K117=2,IF(Q117="",IF(OR(($J117="Semana 1"),($J117="Semana 2"),($J117="Semana 3"),($J117="Semana 4"),($J117="Semana 5"),($J117="Semana 6")),INDEX(Calendario!$D$3:$H$55,MATCH(R$4,Calendario!$A$3:$A$55,0),MATCH($I117,Calendario!$D$2:$H$2,0)),""),""),IF($K117=3,IF(AND((P117=""),(Q117="")),IF(OR(($J117="Semana 1"),($J117="Semana 2"),($J117="Semana 3"),($J117="Semana 4"),($J117="Semana 5"),($J117="Semana 6")),INDEX(Calendario!$D$3:$H$55,MATCH(R$4,Calendario!$A$3:$A$55,0),MATCH($I117,Calendario!$D$2:$H$2,0)),""),""),IF($K117=4,IF(AND((O117=""),(P117=""),(Q117="")),IF(OR(($J117="Semana 1"),($J117="Semana 2"),($J117="Semana 3"),($J117="Semana 4"),($J117="Semana 5"),($J117="Semana 6")),INDEX(Calendario!$D$3:$H$55,MATCH(R$4,Calendario!$A$3:$A$55,0),MATCH($I117,Calendario!$D$2:$H$2,0)),""),"")))),IF($K117=2,IF(Q117="",IF(OR(($J117="Semana 1"),($J117="Semana 2"),($J117="Semana 3"),($J117="Semana 4"),($J117="Semana 5")),INDEX(Calendario!$D$3:$H$55,MATCH(R$4,Calendario!$A$3:$A$55,0),MATCH($I117,Calendario!$D$2:$H$2,0)),""),""),IF($K117=3,IF(AND((P117=""),(Q117="")),IF(OR(($J117="Semana 1"),($J117="Semana 2"),($J117="Semana 3"),($J117="Semana 4"),($J117="Semana 5")),INDEX(Calendario!$D$3:$H$55,MATCH(R$4,Calendario!$A$3:$A$55,0),MATCH($I117,Calendario!$D$2:$H$2,0)),""),""),IF($K117=4,IF(AND((O117=""),(P117=""),(Q117="")),IF(OR(($J117="Semana 1"),($J117="Semana 2"),($J117="Semana 3"),($J117="Semana 4"),($J117="Semana 5")),INDEX(Calendario!$D$3:$H$55,MATCH(R$4,Calendario!$A$3:$A$55,0),MATCH($I117,Calendario!$D$2:$H$2,0)),""),""),"")))))))</f>
        <v>44594</v>
      </c>
      <c r="S117" s="108" t="str">
        <f>IF(EXACT(($I117),(PROPER(TEXT(S$3,"dddd")))),"",IF(EXACT(S$4,$J117),IF(R117="",IF(OR(($K117=4),($K117=3),($K117=2),($K117=1)),INDEX(Calendario!$D$3:$H$55,MATCH(S$4,Calendario!$A$3:$A$55,0),MATCH($I117,Calendario!$D$2:$H$2,0)),"")),IF($K117=1,IF(AND(R117="",EXACT((S$4),(CONCATENATE(Calendario!$A$1," ",(MID($J117,8,2))+1)))),INDEX(Calendario!$D$3:$H$55,MATCH(S$4,Calendario!$A$3:$A$55,0),MATCH($I117,Calendario!$D$2:$H$2,0)),IF(R117="",IF(EXACT(($I117),(PROPER(TEXT(R$3,"dddd")))),INDEX(Calendario!$D$3:$H$55,MATCH(S$4,Calendario!$A$3:$A$55,0),MATCH($I117,Calendario!$D$2:$H$2,0)),""),INDEX(Calendario!$D$3:$H$55,MATCH(S$4,Calendario!$A$3:$A$55,0),MATCH($I117,Calendario!$D$2:$H$2,0)))),IF(EXACT($M$4,"Semana 1"),IF($K117=2,IF(R117="",IF(OR(($J117="Semana 1"),($J117="Semana 2"),($J117="Semana 3"),($J117="Semana 4"),($J117="Semana 5"),($J117="Semana 6"),($J117="Semana 7")),INDEX(Calendario!$D$3:$H$55,MATCH(S$4,Calendario!$A$3:$A$55,0),MATCH($I117,Calendario!$D$2:$H$2,0)),""),""),IF($K117=3,IF(AND((Q117=""),(R117="")),IF(OR(($J117="Semana 1"),($J117="Semana 2"),($J117="Semana 3"),($J117="Semana 4"),($J117="Semana 5"),($J117="Semana 6"),($J117="Semana 7")),INDEX(Calendario!$D$3:$H$55,MATCH(S$4,Calendario!$A$3:$A$55,0),MATCH($I117,Calendario!$D$2:$H$2,0)),""),""),IF($K117=4,IF(AND((P117=""),(Q117=""),(R117="")),IF(OR(($J117="Semana 1"),($J117="Semana 2"),($J117="Semana 3"),($J117="Semana 4"),($J117="Semana 5"),($J117="Semana 6"),($J117="Semana 7")),INDEX(Calendario!$D$3:$H$55,MATCH(S$4,Calendario!$A$3:$A$55,0),MATCH($I117,Calendario!$D$2:$H$2,0)),""),"")))),IF($K117=2,IF(R117="",IF(OR(($J117="Semana 1"),($J117="Semana 2"),($J117="Semana 3"),($J117="Semana 4"),($J117="Semana 5"),($J117="Semana 6")),INDEX(Calendario!$D$3:$H$55,MATCH(S$4,Calendario!$A$3:$A$55,0),MATCH($I117,Calendario!$D$2:$H$2,0)),""),""),IF($K117=3,IF(AND((Q117=""),(R117="")),IF(OR(($J117="Semana 1"),($J117="Semana 2"),($J117="Semana 3"),($J117="Semana 4"),($J117="Semana 5"),($J117="Semana 6")),INDEX(Calendario!$D$3:$H$55,MATCH(S$4,Calendario!$A$3:$A$55,0),MATCH($I117,Calendario!$D$2:$H$2,0)),""),""),IF($K117=4,IF(AND((P117=""),(Q117=""),(R117="")),IF(OR(($J117="Semana 1"),($J117="Semana 2"),($J117="Semana 3"),($J117="Semana 4"),($J117="Semana 5"),($J117="Semana 6")),INDEX(Calendario!$D$3:$H$55,MATCH(S$4,Calendario!$A$3:$A$55,0),MATCH($I117,Calendario!$D$2:$H$2,0)),""),""),"")))))))</f>
        <v/>
      </c>
      <c r="T117" s="108" t="str">
        <f>IF(EXACT(($I117),(PROPER(TEXT(T$3,"dddd")))),"",IF(EXACT(T$4,$J117),IF(S117="",IF(OR(($K117=4),($K117=3),($K117=2),($K117=1)),INDEX(Calendario!$D$3:$H$55,MATCH(T$4,Calendario!$A$3:$A$55,0),MATCH($I117,Calendario!$D$2:$H$2,0)),"")),IF($K117=1,IF(AND(S117="",EXACT((T$4),(CONCATENATE(Calendario!$A$1," ",(MID($J117,8,2))+1)))),INDEX(Calendario!$D$3:$H$55,MATCH(T$4,Calendario!$A$3:$A$55,0),MATCH($I117,Calendario!$D$2:$H$2,0)),IF(S117="",IF(EXACT(($I117),(PROPER(TEXT(S$3,"dddd")))),INDEX(Calendario!$D$3:$H$55,MATCH(T$4,Calendario!$A$3:$A$55,0),MATCH($I117,Calendario!$D$2:$H$2,0)),""),INDEX(Calendario!$D$3:$H$55,MATCH(T$4,Calendario!$A$3:$A$55,0),MATCH($I117,Calendario!$D$2:$H$2,0)))),IF(EXACT($M$4,"Semana 1"),IF($K117=2,IF(S117="",IF(OR(($J117="Semana 1"),($J117="Semana 2"),($J117="Semana 3"),($J117="Semana 4"),($J117="Semana 5"),($J117="Semana 6"),($J117="Semana 7"),($J117="Semana 8")),INDEX(Calendario!$D$3:$H$55,MATCH(T$4,Calendario!$A$3:$A$55,0),MATCH($I117,Calendario!$D$2:$H$2,0)),""),""),IF($K117=3,IF(AND((R117=""),(S117="")),IF(OR(($J117="Semana 1"),($J117="Semana 2"),($J117="Semana 3"),($J117="Semana 4"),($J117="Semana 5"),($J117="Semana 6"),($J117="Semana 7"),($J117="Semana 8")),INDEX(Calendario!$D$3:$H$55,MATCH(T$4,Calendario!$A$3:$A$55,0),MATCH($I117,Calendario!$D$2:$H$2,0)),""),""),IF($K117=4,IF(AND((Q117=""),(R117=""),(S117="")),IF(OR(($J117="Semana 1"),($J117="Semana 2"),($J117="Semana 3"),($J117="Semana 4"),($J117="Semana 5"),($J117="Semana 6"),($J117="Semana 7"),($J117="Semana 8")),INDEX(Calendario!$D$3:$H$55,MATCH(T$4,Calendario!$A$3:$A$55,0),MATCH($I117,Calendario!$D$2:$H$2,0)),""),"")))),IF($K117=2,IF(S117="",IF(OR(($J117="Semana 1"),($J117="Semana 2"),($J117="Semana 3"),($J117="Semana 4"),($J117="Semana 5"),($J117="Semana 6"),($J117="Semana 7")),INDEX(Calendario!$D$3:$H$55,MATCH(T$4,Calendario!$A$3:$A$55,0),MATCH($I117,Calendario!$D$2:$H$2,0)),""),""),IF($K117=3,IF(AND((R117=""),(S117="")),IF(OR(($J117="Semana 1"),($J117="Semana 2"),($J117="Semana 3"),($J117="Semana 4"),($J117="Semana 5"),($J117="Semana 6"),($J117="Semana 7")),INDEX(Calendario!$D$3:$H$55,MATCH(T$4,Calendario!$A$3:$A$55,0),MATCH($I117,Calendario!$D$2:$H$2,0)),""),""),IF($K117=4,IF(AND((Q117=""),(R117=""),(S117="")),IF(OR(($J117="Semana 1"),($J117="Semana 2"),($J117="Semana 3"),($J117="Semana 4"),($J117="Semana 5"),($J117="Semana 6"),($J117="Semana 7")),INDEX(Calendario!$D$3:$H$55,MATCH(T$4,Calendario!$A$3:$A$55,0),MATCH($I117,Calendario!$D$2:$H$2,0)),""),""),"")))))))</f>
        <v/>
      </c>
      <c r="U117" s="108" t="str">
        <f>IF(EXACT(($I117),(PROPER(TEXT(U$3,"dddd")))),"",IF($K117=1,INDEX(Calendario!$D$3:$H$55,MATCH(U$4,Calendario!$A$3:$A$55,0),MATCH($I117,Calendario!$D$2:$H$2,0)),IF($K117=2,IF(T117="",INDEX(Calendario!$D$3:$H$55,MATCH(U$4,Calendario!$A$3:$A$55,0),MATCH($I117,Calendario!$D$2:$H$2,0)),""),IF($K117=3,IF(AND((S117=""),(T117="")),INDEX(Calendario!$D$3:$H$55,MATCH(U$4,Calendario!$A$3:$A$55,0),MATCH($I117,Calendario!$D$2:$H$2,0)),""),IF($K117=4,IF(AND((R117=""),(S117=""),(T117="")),INDEX(Calendario!$D$3:$H$55,MATCH(U$4,Calendario!$A$3:$A$55,0),MATCH($I117,Calendario!$D$2:$H$2,0)),""),"")))))</f>
        <v/>
      </c>
      <c r="V117" s="107">
        <f>IF(EXACT(($I117),(PROPER(TEXT(V$3,"dddd")))),"",IF($K117=1,INDEX(Calendario!$D$3:$H$55,MATCH(V$4,Calendario!$A$3:$A$55,0),MATCH($I117,Calendario!$D$2:$H$2,0)),IF($K117=2,IF(U117="",INDEX(Calendario!$D$3:$H$55,MATCH(V$4,Calendario!$A$3:$A$55,0),MATCH($I117,Calendario!$D$2:$H$2,0)),""),IF($K117=3,IF(AND((T117=""),(U117="")),INDEX(Calendario!$D$3:$H$55,MATCH(V$4,Calendario!$A$3:$A$55,0),MATCH($I117,Calendario!$D$2:$H$2,0)),""),IF($K117=4,IF(AND((S117=""),(T117=""),(U117="")),INDEX(Calendario!$D$3:$H$55,MATCH(V$4,Calendario!$A$3:$A$55,0),MATCH($I117,Calendario!$D$2:$H$2,0)),""),"")))))</f>
        <v>44622</v>
      </c>
      <c r="W117" s="107" t="str">
        <f>IF(EXACT(($I117),(PROPER(TEXT(W$3,"dddd")))),"",IF($K117=1,INDEX(Calendario!$D$3:$H$55,MATCH(W$4,Calendario!$A$3:$A$55,0),MATCH($I117,Calendario!$D$2:$H$2,0)),IF($K117=2,IF(V117="",INDEX(Calendario!$D$3:$H$55,MATCH(W$4,Calendario!$A$3:$A$55,0),MATCH($I117,Calendario!$D$2:$H$2,0)),""),IF($K117=3,IF(AND((U117=""),(V117="")),INDEX(Calendario!$D$3:$H$55,MATCH(W$4,Calendario!$A$3:$A$55,0),MATCH($I117,Calendario!$D$2:$H$2,0)),""),IF($K117=4,IF(AND((T117=""),(U117=""),(V117="")),INDEX(Calendario!$D$3:$H$55,MATCH(W$4,Calendario!$A$3:$A$55,0),MATCH($I117,Calendario!$D$2:$H$2,0)),""),"")))))</f>
        <v/>
      </c>
      <c r="X117" s="107" t="str">
        <f>IF(EXACT(($I117),(PROPER(TEXT(X$3,"dddd")))),"",IF($K117=1,INDEX(Calendario!$D$3:$H$55,MATCH(X$4,Calendario!$A$3:$A$55,0),MATCH($I117,Calendario!$D$2:$H$2,0)),IF($K117=2,IF(W117="",INDEX(Calendario!$D$3:$H$55,MATCH(X$4,Calendario!$A$3:$A$55,0),MATCH($I117,Calendario!$D$2:$H$2,0)),""),IF($K117=3,IF(AND((V117=""),(W117="")),INDEX(Calendario!$D$3:$H$55,MATCH(X$4,Calendario!$A$3:$A$55,0),MATCH($I117,Calendario!$D$2:$H$2,0)),""),IF($K117=4,IF(AND((U117=""),(V117=""),(W117="")),INDEX(Calendario!$D$3:$H$55,MATCH(X$4,Calendario!$A$3:$A$55,0),MATCH($I117,Calendario!$D$2:$H$2,0)),""),"")))))</f>
        <v/>
      </c>
      <c r="Y117" s="107" t="str">
        <f>IF(EXACT(($I117),(PROPER(TEXT(Y$3,"dddd")))),"",IF($K117=1,INDEX(Calendario!$D$3:$H$55,MATCH(Y$4,Calendario!$A$3:$A$55,0),MATCH($I117,Calendario!$D$2:$H$2,0)),IF($K117=2,IF(X117="",INDEX(Calendario!$D$3:$H$55,MATCH(Y$4,Calendario!$A$3:$A$55,0),MATCH($I117,Calendario!$D$2:$H$2,0)),""),IF($K117=3,IF(AND((W117=""),(X117="")),INDEX(Calendario!$D$3:$H$55,MATCH(Y$4,Calendario!$A$3:$A$55,0),MATCH($I117,Calendario!$D$2:$H$2,0)),""),IF($K117=4,IF(AND((V117=""),(W117=""),(X117="")),INDEX(Calendario!$D$3:$H$55,MATCH(Y$4,Calendario!$A$3:$A$55,0),MATCH($I117,Calendario!$D$2:$H$2,0)),""),"")))))</f>
        <v/>
      </c>
      <c r="Z117" s="108">
        <f>IF(EXACT(($I117),(PROPER(TEXT(Z$3,"dddd")))),"",IF($K117=1,INDEX(Calendario!$D$3:$H$55,MATCH(Z$4,Calendario!$A$3:$A$55,0),MATCH($I117,Calendario!$D$2:$H$2,0)),IF($K117=2,IF(Y117="",INDEX(Calendario!$D$3:$H$55,MATCH(Z$4,Calendario!$A$3:$A$55,0),MATCH($I117,Calendario!$D$2:$H$2,0)),""),IF($K117=3,IF(AND((X117=""),(Y117="")),INDEX(Calendario!$D$3:$H$55,MATCH(Z$4,Calendario!$A$3:$A$55,0),MATCH($I117,Calendario!$D$2:$H$2,0)),""),IF($K117=4,IF(AND((W117=""),(X117=""),(Y117="")),INDEX(Calendario!$D$3:$H$55,MATCH(Z$4,Calendario!$A$3:$A$55,0),MATCH($I117,Calendario!$D$2:$H$2,0)),""),"")))))</f>
        <v>44650</v>
      </c>
      <c r="AA117" s="108" t="str">
        <f>IF(EXACT(($I117),(PROPER(TEXT(AA$3,"dddd")))),"",IF($K117=1,INDEX(Calendario!$D$3:$H$55,MATCH(AA$4,Calendario!$A$3:$A$55,0),MATCH($I117,Calendario!$D$2:$H$2,0)),IF($K117=2,IF(Z117="",INDEX(Calendario!$D$3:$H$55,MATCH(AA$4,Calendario!$A$3:$A$55,0),MATCH($I117,Calendario!$D$2:$H$2,0)),""),IF($K117=3,IF(AND((Y117=""),(Z117="")),INDEX(Calendario!$D$3:$H$55,MATCH(AA$4,Calendario!$A$3:$A$55,0),MATCH($I117,Calendario!$D$2:$H$2,0)),""),IF($K117=4,IF(AND((X117=""),(Y117=""),(Z117="")),INDEX(Calendario!$D$3:$H$55,MATCH(AA$4,Calendario!$A$3:$A$55,0),MATCH($I117,Calendario!$D$2:$H$2,0)),""),"")))))</f>
        <v/>
      </c>
      <c r="AB117" s="108" t="str">
        <f>IF(EXACT(($I117),(PROPER(TEXT(AB$3,"dddd")))),"",IF($K117=1,INDEX(Calendario!$D$3:$H$55,MATCH(AB$4,Calendario!$A$3:$A$55,0),MATCH($I117,Calendario!$D$2:$H$2,0)),IF($K117=2,IF(AA117="",INDEX(Calendario!$D$3:$H$55,MATCH(AB$4,Calendario!$A$3:$A$55,0),MATCH($I117,Calendario!$D$2:$H$2,0)),""),IF($K117=3,IF(AND((Z117=""),(AA117="")),INDEX(Calendario!$D$3:$H$55,MATCH(AB$4,Calendario!$A$3:$A$55,0),MATCH($I117,Calendario!$D$2:$H$2,0)),""),IF($K117=4,IF(AND((Y117=""),(Z117=""),(AA117="")),INDEX(Calendario!$D$3:$H$55,MATCH(AB$4,Calendario!$A$3:$A$55,0),MATCH($I117,Calendario!$D$2:$H$2,0)),""),"")))))</f>
        <v/>
      </c>
      <c r="AC117" s="108" t="str">
        <f>IF(EXACT(($I117),(PROPER(TEXT(AC$3,"dddd")))),"",IF($K117=1,INDEX(Calendario!$D$3:$H$55,MATCH(AC$4,Calendario!$A$3:$A$55,0),MATCH($I117,Calendario!$D$2:$H$2,0)),IF($K117=2,IF(AB117="",INDEX(Calendario!$D$3:$H$55,MATCH(AC$4,Calendario!$A$3:$A$55,0),MATCH($I117,Calendario!$D$2:$H$2,0)),""),IF($K117=3,IF(AND((AA117=""),(AB117="")),INDEX(Calendario!$D$3:$H$55,MATCH(AC$4,Calendario!$A$3:$A$55,0),MATCH($I117,Calendario!$D$2:$H$2,0)),""),IF($K117=4,IF(AND((Z117=""),(AA117=""),(AB117="")),INDEX(Calendario!$D$3:$H$55,MATCH(AC$4,Calendario!$A$3:$A$55,0),MATCH($I117,Calendario!$D$2:$H$2,0)),""),"")))))</f>
        <v/>
      </c>
      <c r="AD117" s="107">
        <f>IF(EXACT(($I117),(PROPER(TEXT(AD$3,"dddd")))),"",IF($K117=1,INDEX(Calendario!$D$3:$H$55,MATCH(AD$4,Calendario!$A$3:$A$55,0),MATCH($I117,Calendario!$D$2:$H$2,0)),IF($K117=2,IF(AC117="",INDEX(Calendario!$D$3:$H$55,MATCH(AD$4,Calendario!$A$3:$A$55,0),MATCH($I117,Calendario!$D$2:$H$2,0)),""),IF($K117=3,IF(AND((AB117=""),(AC117="")),INDEX(Calendario!$D$3:$H$55,MATCH(AD$4,Calendario!$A$3:$A$55,0),MATCH($I117,Calendario!$D$2:$H$2,0)),""),IF($K117=4,IF(AND((AA117=""),(AB117=""),(AC117="")),INDEX(Calendario!$D$3:$H$55,MATCH(AD$4,Calendario!$A$3:$A$55,0),MATCH($I117,Calendario!$D$2:$H$2,0)),""),"")))))</f>
        <v>44678</v>
      </c>
      <c r="AE117" s="107" t="str">
        <f>IF(EXACT(($I117),(PROPER(TEXT(AE$3,"dddd")))),"",IF($K117=1,INDEX(Calendario!$D$3:$H$55,MATCH(AE$4,Calendario!$A$3:$A$55,0),MATCH($I117,Calendario!$D$2:$H$2,0)),IF($K117=2,IF(AD117="",INDEX(Calendario!$D$3:$H$55,MATCH(AE$4,Calendario!$A$3:$A$55,0),MATCH($I117,Calendario!$D$2:$H$2,0)),""),IF($K117=3,IF(AND((AC117=""),(AD117="")),INDEX(Calendario!$D$3:$H$55,MATCH(AE$4,Calendario!$A$3:$A$55,0),MATCH($I117,Calendario!$D$2:$H$2,0)),""),IF($K117=4,IF(AND((AB117=""),(AC117=""),(AD117="")),INDEX(Calendario!$D$3:$H$55,MATCH(AE$4,Calendario!$A$3:$A$55,0),MATCH($I117,Calendario!$D$2:$H$2,0)),""),"")))))</f>
        <v/>
      </c>
      <c r="AF117" s="107" t="str">
        <f>IF(EXACT(($I117),(PROPER(TEXT(AF$3,"dddd")))),"",IF($K117=1,INDEX(Calendario!$D$3:$H$55,MATCH(AF$4,Calendario!$A$3:$A$55,0),MATCH($I117,Calendario!$D$2:$H$2,0)),IF($K117=2,IF(AE117="",INDEX(Calendario!$D$3:$H$55,MATCH(AF$4,Calendario!$A$3:$A$55,0),MATCH($I117,Calendario!$D$2:$H$2,0)),""),IF($K117=3,IF(AND((AD117=""),(AE117="")),INDEX(Calendario!$D$3:$H$55,MATCH(AF$4,Calendario!$A$3:$A$55,0),MATCH($I117,Calendario!$D$2:$H$2,0)),""),IF($K117=4,IF(AND((AC117=""),(AD117=""),(AE117="")),INDEX(Calendario!$D$3:$H$55,MATCH(AF$4,Calendario!$A$3:$A$55,0),MATCH($I117,Calendario!$D$2:$H$2,0)),""),"")))))</f>
        <v/>
      </c>
      <c r="AG117" s="107" t="str">
        <f>IF(EXACT(($I117),(PROPER(TEXT(AG$3,"dddd")))),"",IF($K117=1,INDEX(Calendario!$D$3:$H$55,MATCH(AG$4,Calendario!$A$3:$A$55,0),MATCH($I117,Calendario!$D$2:$H$2,0)),IF($K117=2,IF(AF117="",INDEX(Calendario!$D$3:$H$55,MATCH(AG$4,Calendario!$A$3:$A$55,0),MATCH($I117,Calendario!$D$2:$H$2,0)),""),IF($K117=3,IF(AND((AE117=""),(AF117="")),INDEX(Calendario!$D$3:$H$55,MATCH(AG$4,Calendario!$A$3:$A$55,0),MATCH($I117,Calendario!$D$2:$H$2,0)),""),IF($K117=4,IF(AND((AD117=""),(AE117=""),(AF117="")),INDEX(Calendario!$D$3:$H$55,MATCH(AG$4,Calendario!$A$3:$A$55,0),MATCH($I117,Calendario!$D$2:$H$2,0)),""),"")))))</f>
        <v/>
      </c>
      <c r="AH117" s="107">
        <f>IF(EXACT(($I117),(PROPER(TEXT(AH$3,"dddd")))),"",IF($K117=1,INDEX(Calendario!$D$3:$H$55,MATCH(AH$4,Calendario!$A$3:$A$55,0),MATCH($I117,Calendario!$D$2:$H$2,0)),IF($K117=2,IF(AG117="",INDEX(Calendario!$D$3:$H$55,MATCH(AH$4,Calendario!$A$3:$A$55,0),MATCH($I117,Calendario!$D$2:$H$2,0)),""),IF($K117=3,IF(AND((AF117=""),(AG117="")),INDEX(Calendario!$D$3:$H$55,MATCH(AH$4,Calendario!$A$3:$A$55,0),MATCH($I117,Calendario!$D$2:$H$2,0)),""),IF($K117=4,IF(AND((AE117=""),(AF117=""),(AG117="")),INDEX(Calendario!$D$3:$H$55,MATCH(AH$4,Calendario!$A$3:$A$55,0),MATCH($I117,Calendario!$D$2:$H$2,0)),""),"")))))</f>
        <v>44706</v>
      </c>
      <c r="AI117" s="108" t="str">
        <f>IF(EXACT(($I117),(PROPER(TEXT(AI$3,"dddd")))),"",IF($K117=1,INDEX(Calendario!$D$3:$H$55,MATCH(AI$4,Calendario!$A$3:$A$55,0),MATCH($I117,Calendario!$D$2:$H$2,0)),IF($K117=2,IF(AH117="",INDEX(Calendario!$D$3:$H$55,MATCH(AI$4,Calendario!$A$3:$A$55,0),MATCH($I117,Calendario!$D$2:$H$2,0)),""),IF($K117=3,IF(AND((AG117=""),(AH117="")),INDEX(Calendario!$D$3:$H$55,MATCH(AI$4,Calendario!$A$3:$A$55,0),MATCH($I117,Calendario!$D$2:$H$2,0)),""),IF($K117=4,IF(AND((AF117=""),(AG117=""),(AH117="")),INDEX(Calendario!$D$3:$H$55,MATCH(AI$4,Calendario!$A$3:$A$55,0),MATCH($I117,Calendario!$D$2:$H$2,0)),""),"")))))</f>
        <v/>
      </c>
      <c r="AJ117" s="108" t="str">
        <f>IF(EXACT(($I117),(PROPER(TEXT(AJ$3,"dddd")))),"",IF($K117=1,INDEX(Calendario!$D$3:$H$55,MATCH(AJ$4,Calendario!$A$3:$A$55,0),MATCH($I117,Calendario!$D$2:$H$2,0)),IF($K117=2,IF(AI117="",INDEX(Calendario!$D$3:$H$55,MATCH(AJ$4,Calendario!$A$3:$A$55,0),MATCH($I117,Calendario!$D$2:$H$2,0)),""),IF($K117=3,IF(AND((AH117=""),(AI117="")),INDEX(Calendario!$D$3:$H$55,MATCH(AJ$4,Calendario!$A$3:$A$55,0),MATCH($I117,Calendario!$D$2:$H$2,0)),""),IF($K117=4,IF(AND((AG117=""),(AH117=""),(AI117="")),INDEX(Calendario!$D$3:$H$55,MATCH(AJ$4,Calendario!$A$3:$A$55,0),MATCH($I117,Calendario!$D$2:$H$2,0)),""),"")))))</f>
        <v/>
      </c>
      <c r="AK117" s="108" t="str">
        <f>IF(EXACT(($I117),(PROPER(TEXT(AK$3,"dddd")))),"",IF($K117=1,INDEX(Calendario!$D$3:$H$55,MATCH(AK$4,Calendario!$A$3:$A$55,0),MATCH($I117,Calendario!$D$2:$H$2,0)),IF($K117=2,IF(AJ117="",INDEX(Calendario!$D$3:$H$55,MATCH(AK$4,Calendario!$A$3:$A$55,0),MATCH($I117,Calendario!$D$2:$H$2,0)),""),IF($K117=3,IF(AND((AI117=""),(AJ117="")),INDEX(Calendario!$D$3:$H$55,MATCH(AK$4,Calendario!$A$3:$A$55,0),MATCH($I117,Calendario!$D$2:$H$2,0)),""),IF($K117=4,IF(AND((AH117=""),(AI117=""),(AJ117="")),INDEX(Calendario!$D$3:$H$55,MATCH(AK$4,Calendario!$A$3:$A$55,0),MATCH($I117,Calendario!$D$2:$H$2,0)),""),"")))))</f>
        <v/>
      </c>
      <c r="AL117" s="108">
        <f>IF(EXACT(($I117),(PROPER(TEXT(AL$3,"dddd")))),"",IF($K117=1,INDEX(Calendario!$D$3:$H$55,MATCH(AL$4,Calendario!$A$3:$A$55,0),MATCH($I117,Calendario!$D$2:$H$2,0)),IF($K117=2,IF(AK117="",INDEX(Calendario!$D$3:$H$55,MATCH(AL$4,Calendario!$A$3:$A$55,0),MATCH($I117,Calendario!$D$2:$H$2,0)),""),IF($K117=3,IF(AND((AJ117=""),(AK117="")),INDEX(Calendario!$D$3:$H$55,MATCH(AL$4,Calendario!$A$3:$A$55,0),MATCH($I117,Calendario!$D$2:$H$2,0)),""),IF($K117=4,IF(AND((AI117=""),(AJ117=""),(AK117="")),INDEX(Calendario!$D$3:$H$55,MATCH(AL$4,Calendario!$A$3:$A$55,0),MATCH($I117,Calendario!$D$2:$H$2,0)),""),"")))))</f>
        <v>44734</v>
      </c>
      <c r="AM117" s="107" t="str">
        <f>IF(EXACT(($I117),(PROPER(TEXT(AM$3,"dddd")))),"",IF($K117=1,INDEX(Calendario!$D$3:$H$55,MATCH(AM$4,Calendario!$A$3:$A$55,0),MATCH($I117,Calendario!$D$2:$H$2,0)),IF($K117=2,IF(AL117="",INDEX(Calendario!$D$3:$H$55,MATCH(AM$4,Calendario!$A$3:$A$55,0),MATCH($I117,Calendario!$D$2:$H$2,0)),""),IF($K117=3,IF(AND((AK117=""),(AL117="")),INDEX(Calendario!$D$3:$H$55,MATCH(AM$4,Calendario!$A$3:$A$55,0),MATCH($I117,Calendario!$D$2:$H$2,0)),""),IF($K117=4,IF(AND((AJ117=""),(AK117=""),(AL117="")),INDEX(Calendario!$D$3:$H$55,MATCH(AM$4,Calendario!$A$3:$A$55,0),MATCH($I117,Calendario!$D$2:$H$2,0)),""),"")))))</f>
        <v/>
      </c>
      <c r="AN117" s="107" t="str">
        <f>IF(EXACT(($I117),(PROPER(TEXT(AN$3,"dddd")))),"",IF($K117=1,INDEX(Calendario!$D$3:$H$55,MATCH(AN$4,Calendario!$A$3:$A$55,0),MATCH($I117,Calendario!$D$2:$H$2,0)),IF($K117=2,IF(AM117="",INDEX(Calendario!$D$3:$H$55,MATCH(AN$4,Calendario!$A$3:$A$55,0),MATCH($I117,Calendario!$D$2:$H$2,0)),""),IF($K117=3,IF(AND((AL117=""),(AM117="")),INDEX(Calendario!$D$3:$H$55,MATCH(AN$4,Calendario!$A$3:$A$55,0),MATCH($I117,Calendario!$D$2:$H$2,0)),""),IF($K117=4,IF(AND((AK117=""),(AL117=""),(AM117="")),INDEX(Calendario!$D$3:$H$55,MATCH(AN$4,Calendario!$A$3:$A$55,0),MATCH($I117,Calendario!$D$2:$H$2,0)),""),"")))))</f>
        <v/>
      </c>
      <c r="AO117" s="107" t="str">
        <f>IF(EXACT(($I117),(PROPER(TEXT(AO$3,"dddd")))),"",IF($K117=1,INDEX(Calendario!$D$3:$H$55,MATCH(AO$4,Calendario!$A$3:$A$55,0),MATCH($I117,Calendario!$D$2:$H$2,0)),IF($K117=2,IF(AN117="",INDEX(Calendario!$D$3:$H$55,MATCH(AO$4,Calendario!$A$3:$A$55,0),MATCH($I117,Calendario!$D$2:$H$2,0)),""),IF($K117=3,IF(AND((AM117=""),(AN117="")),INDEX(Calendario!$D$3:$H$55,MATCH(AO$4,Calendario!$A$3:$A$55,0),MATCH($I117,Calendario!$D$2:$H$2,0)),""),IF($K117=4,IF(AND((AL117=""),(AM117=""),(AN117="")),INDEX(Calendario!$D$3:$H$55,MATCH(AO$4,Calendario!$A$3:$A$55,0),MATCH($I117,Calendario!$D$2:$H$2,0)),""),"")))))</f>
        <v/>
      </c>
      <c r="AP117" s="107" t="str">
        <f>IF(EXACT(($I117),(PROPER(TEXT(AP$3,"dddd")))),"",IF($K117=1,INDEX(Calendario!$D$3:$H$55,MATCH(AP$4,Calendario!$A$3:$A$55,0),MATCH($I117,Calendario!$D$2:$H$2,0)),IF($K117=2,IF(AO117="",INDEX(Calendario!$D$3:$H$55,MATCH(AP$4,Calendario!$A$3:$A$55,0),MATCH($I117,Calendario!$D$2:$H$2,0)),""),IF($K117=3,IF(AND((AN117=""),(AO117="")),INDEX(Calendario!$D$3:$H$55,MATCH(AP$4,Calendario!$A$3:$A$55,0),MATCH($I117,Calendario!$D$2:$H$2,0)),""),IF($K117=4,IF(AND((AM117=""),(AN117=""),(AO117="")),INDEX(Calendario!$D$3:$H$55,MATCH(AP$4,Calendario!$A$3:$A$55,0),MATCH($I117,Calendario!$D$2:$H$2,0)),""),"")))))</f>
        <v/>
      </c>
      <c r="AQ117" s="107">
        <f>IF(EXACT(($I117),(PROPER(TEXT(AQ$3,"dddd")))),"",IF($K117=1,INDEX(Calendario!$D$3:$H$55,MATCH(AQ$4,Calendario!$A$3:$A$55,0),MATCH($I117,Calendario!$D$2:$H$2,0)),IF($K117=2,IF(AP117="",INDEX(Calendario!$D$3:$H$55,MATCH(AQ$4,Calendario!$A$3:$A$55,0),MATCH($I117,Calendario!$D$2:$H$2,0)),""),IF($K117=3,IF(AND((AO117=""),(AP117="")),INDEX(Calendario!$D$3:$H$55,MATCH(AQ$4,Calendario!$A$3:$A$55,0),MATCH($I117,Calendario!$D$2:$H$2,0)),""),IF($K117=4,IF(AND((AN117=""),(AO117=""),(AP117="")),INDEX(Calendario!$D$3:$H$55,MATCH(AQ$4,Calendario!$A$3:$A$55,0),MATCH($I117,Calendario!$D$2:$H$2,0)),""),"")))))</f>
        <v>44769</v>
      </c>
      <c r="AR117" s="108" t="str">
        <f>IF(EXACT(($I117),(PROPER(TEXT(AR$3,"dddd")))),"",IF($K117=1,INDEX(Calendario!$D$3:$H$55,MATCH(AR$4,Calendario!$A$3:$A$55,0),MATCH($I117,Calendario!$D$2:$H$2,0)),IF($K117=2,IF(AQ117="",INDEX(Calendario!$D$3:$H$55,MATCH(AR$4,Calendario!$A$3:$A$55,0),MATCH($I117,Calendario!$D$2:$H$2,0)),""),IF($K117=3,IF(AND((AP117=""),(AQ117="")),INDEX(Calendario!$D$3:$H$55,MATCH(AR$4,Calendario!$A$3:$A$55,0),MATCH($I117,Calendario!$D$2:$H$2,0)),""),IF($K117=4,IF(AND((AO117=""),(AP117=""),(AQ117="")),INDEX(Calendario!$D$3:$H$55,MATCH(AR$4,Calendario!$A$3:$A$55,0),MATCH($I117,Calendario!$D$2:$H$2,0)),""),"")))))</f>
        <v/>
      </c>
      <c r="AS117" s="108" t="str">
        <f>IF(EXACT(($I117),(PROPER(TEXT(AS$3,"dddd")))),"",IF($K117=1,INDEX(Calendario!$D$3:$H$55,MATCH(AS$4,Calendario!$A$3:$A$55,0),MATCH($I117,Calendario!$D$2:$H$2,0)),IF($K117=2,IF(AR117="",INDEX(Calendario!$D$3:$H$55,MATCH(AS$4,Calendario!$A$3:$A$55,0),MATCH($I117,Calendario!$D$2:$H$2,0)),""),IF($K117=3,IF(AND((AQ117=""),(AR117="")),INDEX(Calendario!$D$3:$H$55,MATCH(AS$4,Calendario!$A$3:$A$55,0),MATCH($I117,Calendario!$D$2:$H$2,0)),""),IF($K117=4,IF(AND((AP117=""),(AQ117=""),(AR117="")),INDEX(Calendario!$D$3:$H$55,MATCH(AS$4,Calendario!$A$3:$A$55,0),MATCH($I117,Calendario!$D$2:$H$2,0)),""),"")))))</f>
        <v/>
      </c>
      <c r="AT117" s="108" t="str">
        <f>IF(EXACT(($I117),(PROPER(TEXT(AT$3,"dddd")))),"",IF($K117=1,INDEX(Calendario!$D$3:$H$55,MATCH(AT$4,Calendario!$A$3:$A$55,0),MATCH($I117,Calendario!$D$2:$H$2,0)),IF($K117=2,IF(AS117="",INDEX(Calendario!$D$3:$H$55,MATCH(AT$4,Calendario!$A$3:$A$55,0),MATCH($I117,Calendario!$D$2:$H$2,0)),""),IF($K117=3,IF(AND((AR117=""),(AS117="")),INDEX(Calendario!$D$3:$H$55,MATCH(AT$4,Calendario!$A$3:$A$55,0),MATCH($I117,Calendario!$D$2:$H$2,0)),""),IF($K117=4,IF(AND((AQ117=""),(AR117=""),(AS117="")),INDEX(Calendario!$D$3:$H$55,MATCH(AT$4,Calendario!$A$3:$A$55,0),MATCH($I117,Calendario!$D$2:$H$2,0)),""),"")))))</f>
        <v/>
      </c>
      <c r="AU117" s="108">
        <f>IF(EXACT(($I117),(PROPER(TEXT(AU$3,"dddd")))),"",IF($K117=1,INDEX(Calendario!$D$3:$H$55,MATCH(AU$4,Calendario!$A$3:$A$55,0),MATCH($I117,Calendario!$D$2:$H$2,0)),IF($K117=2,IF(AT117="",INDEX(Calendario!$D$3:$H$55,MATCH(AU$4,Calendario!$A$3:$A$55,0),MATCH($I117,Calendario!$D$2:$H$2,0)),""),IF($K117=3,IF(AND((AS117=""),(AT117="")),INDEX(Calendario!$D$3:$H$55,MATCH(AU$4,Calendario!$A$3:$A$55,0),MATCH($I117,Calendario!$D$2:$H$2,0)),""),IF($K117=4,IF(AND((AR117=""),(AS117=""),(AT117="")),INDEX(Calendario!$D$3:$H$55,MATCH(AU$4,Calendario!$A$3:$A$55,0),MATCH($I117,Calendario!$D$2:$H$2,0)),""),"")))))</f>
        <v>44797</v>
      </c>
      <c r="AV117" s="107" t="str">
        <f>IF(EXACT(($I117),(PROPER(TEXT(AV$3,"dddd")))),"",IF($K117=1,INDEX(Calendario!$D$3:$H$55,MATCH(AV$4,Calendario!$A$3:$A$55,0),MATCH($I117,Calendario!$D$2:$H$2,0)),IF($K117=2,IF(AU117="",INDEX(Calendario!$D$3:$H$55,MATCH(AV$4,Calendario!$A$3:$A$55,0),MATCH($I117,Calendario!$D$2:$H$2,0)),""),IF($K117=3,IF(AND((AT117=""),(AU117="")),INDEX(Calendario!$D$3:$H$55,MATCH(AV$4,Calendario!$A$3:$A$55,0),MATCH($I117,Calendario!$D$2:$H$2,0)),""),IF($K117=4,IF(AND((AS117=""),(AT117=""),(AU117="")),INDEX(Calendario!$D$3:$H$55,MATCH(AV$4,Calendario!$A$3:$A$55,0),MATCH($I117,Calendario!$D$2:$H$2,0)),""),"")))))</f>
        <v/>
      </c>
      <c r="AW117" s="107" t="str">
        <f>IF(EXACT(($I117),(PROPER(TEXT(AW$3,"dddd")))),"",IF($K117=1,INDEX(Calendario!$D$3:$H$55,MATCH(AW$4,Calendario!$A$3:$A$55,0),MATCH($I117,Calendario!$D$2:$H$2,0)),IF($K117=2,IF(AV117="",INDEX(Calendario!$D$3:$H$55,MATCH(AW$4,Calendario!$A$3:$A$55,0),MATCH($I117,Calendario!$D$2:$H$2,0)),""),IF($K117=3,IF(AND((AU117=""),(AV117="")),INDEX(Calendario!$D$3:$H$55,MATCH(AW$4,Calendario!$A$3:$A$55,0),MATCH($I117,Calendario!$D$2:$H$2,0)),""),IF($K117=4,IF(AND((AT117=""),(AU117=""),(AV117="")),INDEX(Calendario!$D$3:$H$55,MATCH(AW$4,Calendario!$A$3:$A$55,0),MATCH($I117,Calendario!$D$2:$H$2,0)),""),"")))))</f>
        <v/>
      </c>
      <c r="AX117" s="107" t="str">
        <f>IF(EXACT(($I117),(PROPER(TEXT(AX$3,"dddd")))),"",IF($K117=1,INDEX(Calendario!$D$3:$H$55,MATCH(AX$4,Calendario!$A$3:$A$55,0),MATCH($I117,Calendario!$D$2:$H$2,0)),IF($K117=2,IF(AW117="",INDEX(Calendario!$D$3:$H$55,MATCH(AX$4,Calendario!$A$3:$A$55,0),MATCH($I117,Calendario!$D$2:$H$2,0)),""),IF($K117=3,IF(AND((AV117=""),(AW117="")),INDEX(Calendario!$D$3:$H$55,MATCH(AX$4,Calendario!$A$3:$A$55,0),MATCH($I117,Calendario!$D$2:$H$2,0)),""),IF($K117=4,IF(AND((AU117=""),(AV117=""),(AW117="")),INDEX(Calendario!$D$3:$H$55,MATCH(AX$4,Calendario!$A$3:$A$55,0),MATCH($I117,Calendario!$D$2:$H$2,0)),""),"")))))</f>
        <v/>
      </c>
      <c r="AY117" s="107">
        <f>IF(EXACT(($I117),(PROPER(TEXT(AY$3,"dddd")))),"",IF($K117=1,INDEX(Calendario!$D$3:$H$55,MATCH(AY$4,Calendario!$A$3:$A$55,0),MATCH($I117,Calendario!$D$2:$H$2,0)),IF($K117=2,IF(AX117="",INDEX(Calendario!$D$3:$H$55,MATCH(AY$4,Calendario!$A$3:$A$55,0),MATCH($I117,Calendario!$D$2:$H$2,0)),""),IF($K117=3,IF(AND((AW117=""),(AX117="")),INDEX(Calendario!$D$3:$H$55,MATCH(AY$4,Calendario!$A$3:$A$55,0),MATCH($I117,Calendario!$D$2:$H$2,0)),""),IF($K117=4,IF(AND((AV117=""),(AW117=""),(AX117="")),INDEX(Calendario!$D$3:$H$55,MATCH(AY$4,Calendario!$A$3:$A$55,0),MATCH($I117,Calendario!$D$2:$H$2,0)),""),"")))))</f>
        <v>44825</v>
      </c>
      <c r="AZ117" s="107" t="str">
        <f>IF(EXACT(($I117),(PROPER(TEXT(AZ$3,"dddd")))),"",IF($K117=1,INDEX(Calendario!$D$3:$H$55,MATCH(AZ$4,Calendario!$A$3:$A$55,0),MATCH($I117,Calendario!$D$2:$H$2,0)),IF($K117=2,IF(AY117="",INDEX(Calendario!$D$3:$H$55,MATCH(AZ$4,Calendario!$A$3:$A$55,0),MATCH($I117,Calendario!$D$2:$H$2,0)),""),IF($K117=3,IF(AND((AX117=""),(AY117="")),INDEX(Calendario!$D$3:$H$55,MATCH(AZ$4,Calendario!$A$3:$A$55,0),MATCH($I117,Calendario!$D$2:$H$2,0)),""),IF($K117=4,IF(AND((AW117=""),(AX117=""),(AY117="")),INDEX(Calendario!$D$3:$H$55,MATCH(AZ$4,Calendario!$A$3:$A$55,0),MATCH($I117,Calendario!$D$2:$H$2,0)),""),"")))))</f>
        <v/>
      </c>
      <c r="BA117" s="108" t="str">
        <f>IF(EXACT(($I117),(PROPER(TEXT(BA$3,"dddd")))),"",IF($K117=1,INDEX(Calendario!$D$3:$H$55,MATCH(BA$4,Calendario!$A$3:$A$55,0),MATCH($I117,Calendario!$D$2:$H$2,0)),IF($K117=2,IF(AZ117="",INDEX(Calendario!$D$3:$H$55,MATCH(BA$4,Calendario!$A$3:$A$55,0),MATCH($I117,Calendario!$D$2:$H$2,0)),""),IF($K117=3,IF(AND((AY117=""),(AZ117="")),INDEX(Calendario!$D$3:$H$55,MATCH(BA$4,Calendario!$A$3:$A$55,0),MATCH($I117,Calendario!$D$2:$H$2,0)),""),IF($K117=4,IF(AND((AX117=""),(AY117=""),(AZ117="")),INDEX(Calendario!$D$3:$H$55,MATCH(BA$4,Calendario!$A$3:$A$55,0),MATCH($I117,Calendario!$D$2:$H$2,0)),""),"")))))</f>
        <v/>
      </c>
      <c r="BB117" s="108" t="str">
        <f>IF(EXACT(($I117),(PROPER(TEXT(BB$3,"dddd")))),"",IF($K117=1,INDEX(Calendario!$D$3:$H$55,MATCH(BB$4,Calendario!$A$3:$A$55,0),MATCH($I117,Calendario!$D$2:$H$2,0)),IF($K117=2,IF(BA117="",INDEX(Calendario!$D$3:$H$55,MATCH(BB$4,Calendario!$A$3:$A$55,0),MATCH($I117,Calendario!$D$2:$H$2,0)),""),IF($K117=3,IF(AND((AZ117=""),(BA117="")),INDEX(Calendario!$D$3:$H$55,MATCH(BB$4,Calendario!$A$3:$A$55,0),MATCH($I117,Calendario!$D$2:$H$2,0)),""),IF($K117=4,IF(AND((AY117=""),(AZ117=""),(BA117="")),INDEX(Calendario!$D$3:$H$55,MATCH(BB$4,Calendario!$A$3:$A$55,0),MATCH($I117,Calendario!$D$2:$H$2,0)),""),"")))))</f>
        <v/>
      </c>
      <c r="BC117" s="108">
        <f>IF(EXACT(($I117),(PROPER(TEXT(BC$3,"dddd")))),"",IF($K117=1,INDEX(Calendario!$D$3:$H$55,MATCH(BC$4,Calendario!$A$3:$A$55,0),MATCH($I117,Calendario!$D$2:$H$2,0)),IF($K117=2,IF(BB117="",INDEX(Calendario!$D$3:$H$55,MATCH(BC$4,Calendario!$A$3:$A$55,0),MATCH($I117,Calendario!$D$2:$H$2,0)),""),IF($K117=3,IF(AND((BA117=""),(BB117="")),INDEX(Calendario!$D$3:$H$55,MATCH(BC$4,Calendario!$A$3:$A$55,0),MATCH($I117,Calendario!$D$2:$H$2,0)),""),IF($K117=4,IF(AND((AZ117=""),(BA117=""),(BB117="")),INDEX(Calendario!$D$3:$H$55,MATCH(BC$4,Calendario!$A$3:$A$55,0),MATCH($I117,Calendario!$D$2:$H$2,0)),""),"")))))</f>
        <v>44853</v>
      </c>
      <c r="BD117" s="108" t="str">
        <f>IF(EXACT(($I117),(PROPER(TEXT(BD$3,"dddd")))),"",IF($K117=1,INDEX(Calendario!$D$3:$H$55,MATCH(BD$4,Calendario!$A$3:$A$55,0),MATCH($I117,Calendario!$D$2:$H$2,0)),IF($K117=2,IF(BC117="",INDEX(Calendario!$D$3:$H$55,MATCH(BD$4,Calendario!$A$3:$A$55,0),MATCH($I117,Calendario!$D$2:$H$2,0)),""),IF($K117=3,IF(AND((BB117=""),(BC117="")),INDEX(Calendario!$D$3:$H$55,MATCH(BD$4,Calendario!$A$3:$A$55,0),MATCH($I117,Calendario!$D$2:$H$2,0)),""),IF($K117=4,IF(AND((BA117=""),(BB117=""),(BC117="")),INDEX(Calendario!$D$3:$H$55,MATCH(BD$4,Calendario!$A$3:$A$55,0),MATCH($I117,Calendario!$D$2:$H$2,0)),""),"")))))</f>
        <v/>
      </c>
      <c r="BE117" s="107" t="str">
        <f>IF(EXACT(($I117),(PROPER(TEXT(BE$3,"dddd")))),"",IF($K117=1,INDEX(Calendario!$D$3:$H$55,MATCH(BE$4,Calendario!$A$3:$A$55,0),MATCH($I117,Calendario!$D$2:$H$2,0)),IF($K117=2,IF(BD117="",INDEX(Calendario!$D$3:$H$55,MATCH(BE$4,Calendario!$A$3:$A$55,0),MATCH($I117,Calendario!$D$2:$H$2,0)),""),IF($K117=3,IF(AND((BC117=""),(BD117="")),INDEX(Calendario!$D$3:$H$55,MATCH(BE$4,Calendario!$A$3:$A$55,0),MATCH($I117,Calendario!$D$2:$H$2,0)),""),IF($K117=4,IF(AND((BB117=""),(BC117=""),(BD117="")),INDEX(Calendario!$D$3:$H$55,MATCH(BE$4,Calendario!$A$3:$A$55,0),MATCH($I117,Calendario!$D$2:$H$2,0)),""),"")))))</f>
        <v/>
      </c>
      <c r="BF117" s="107" t="str">
        <f>IF(EXACT(($I117),(PROPER(TEXT(BF$3,"dddd")))),"",IF($K117=1,INDEX(Calendario!$D$3:$H$55,MATCH(BF$4,Calendario!$A$3:$A$55,0),MATCH($I117,Calendario!$D$2:$H$2,0)),IF($K117=2,IF(BE117="",INDEX(Calendario!$D$3:$H$55,MATCH(BF$4,Calendario!$A$3:$A$55,0),MATCH($I117,Calendario!$D$2:$H$2,0)),""),IF($K117=3,IF(AND((BD117=""),(BE117="")),INDEX(Calendario!$D$3:$H$55,MATCH(BF$4,Calendario!$A$3:$A$55,0),MATCH($I117,Calendario!$D$2:$H$2,0)),""),IF($K117=4,IF(AND((BC117=""),(BD117=""),(BE117="")),INDEX(Calendario!$D$3:$H$55,MATCH(BF$4,Calendario!$A$3:$A$55,0),MATCH($I117,Calendario!$D$2:$H$2,0)),""),"")))))</f>
        <v/>
      </c>
      <c r="BG117" s="107">
        <f>IF(EXACT(($I117),(PROPER(TEXT(BG$3,"dddd")))),"",IF($K117=1,INDEX(Calendario!$D$3:$H$55,MATCH(BG$4,Calendario!$A$3:$A$55,0),MATCH($I117,Calendario!$D$2:$H$2,0)),IF($K117=2,IF(BF117="",INDEX(Calendario!$D$3:$H$55,MATCH(BG$4,Calendario!$A$3:$A$55,0),MATCH($I117,Calendario!$D$2:$H$2,0)),""),IF($K117=3,IF(AND((BE117=""),(BF117="")),INDEX(Calendario!$D$3:$H$55,MATCH(BG$4,Calendario!$A$3:$A$55,0),MATCH($I117,Calendario!$D$2:$H$2,0)),""),IF($K117=4,IF(AND((BD117=""),(BE117=""),(BF117="")),INDEX(Calendario!$D$3:$H$55,MATCH(BG$4,Calendario!$A$3:$A$55,0),MATCH($I117,Calendario!$D$2:$H$2,0)),""),"")))))</f>
        <v>44881</v>
      </c>
      <c r="BH117" s="107" t="str">
        <f>IF(EXACT(($I117),(PROPER(TEXT(BH$3,"dddd")))),"",IF($K117=1,INDEX(Calendario!$D$3:$H$55,MATCH(BH$4,Calendario!$A$3:$A$55,0),MATCH($I117,Calendario!$D$2:$H$2,0)),IF($K117=2,IF(BG117="",INDEX(Calendario!$D$3:$H$55,MATCH(BH$4,Calendario!$A$3:$A$55,0),MATCH($I117,Calendario!$D$2:$H$2,0)),""),IF($K117=3,IF(AND((BF117=""),(BG117="")),INDEX(Calendario!$D$3:$H$55,MATCH(BH$4,Calendario!$A$3:$A$55,0),MATCH($I117,Calendario!$D$2:$H$2,0)),""),IF($K117=4,IF(AND((BE117=""),(BF117=""),(BG117="")),INDEX(Calendario!$D$3:$H$55,MATCH(BH$4,Calendario!$A$3:$A$55,0),MATCH($I117,Calendario!$D$2:$H$2,0)),""),"")))))</f>
        <v/>
      </c>
      <c r="BI117" s="108" t="str">
        <f>IF(EXACT(($I117),(PROPER(TEXT(BI$3,"dddd")))),"",IF($K117=1,INDEX(Calendario!$D$3:$H$55,MATCH(BI$4,Calendario!$A$3:$A$55,0),MATCH($I117,Calendario!$D$2:$H$2,0)),IF($K117=2,IF(BH117="",INDEX(Calendario!$D$3:$H$55,MATCH(BI$4,Calendario!$A$3:$A$55,0),MATCH($I117,Calendario!$D$2:$H$2,0)),""),IF($K117=3,IF(AND((BG117=""),(BH117="")),INDEX(Calendario!$D$3:$H$55,MATCH(BI$4,Calendario!$A$3:$A$55,0),MATCH($I117,Calendario!$D$2:$H$2,0)),""),IF($K117=4,IF(AND((BF117=""),(BG117=""),(BH117="")),INDEX(Calendario!$D$3:$H$55,MATCH(BI$4,Calendario!$A$3:$A$55,0),MATCH($I117,Calendario!$D$2:$H$2,0)),""),"")))))</f>
        <v/>
      </c>
      <c r="BJ117" s="108" t="str">
        <f>IF(EXACT(($I117),(PROPER(TEXT(BJ$3,"dddd")))),"",IF($K117=1,INDEX(Calendario!$D$3:$H$55,MATCH(BJ$4,Calendario!$A$3:$A$55,0),MATCH($I117,Calendario!$D$2:$H$2,0)),IF($K117=2,IF(BI117="",INDEX(Calendario!$D$3:$H$55,MATCH(BJ$4,Calendario!$A$3:$A$55,0),MATCH($I117,Calendario!$D$2:$H$2,0)),""),IF($K117=3,IF(AND((BH117=""),(BI117="")),INDEX(Calendario!$D$3:$H$55,MATCH(BJ$4,Calendario!$A$3:$A$55,0),MATCH($I117,Calendario!$D$2:$H$2,0)),""),IF($K117=4,IF(AND((BG117=""),(BH117=""),(BI117="")),INDEX(Calendario!$D$3:$H$55,MATCH(BJ$4,Calendario!$A$3:$A$55,0),MATCH($I117,Calendario!$D$2:$H$2,0)),""),"")))))</f>
        <v/>
      </c>
      <c r="BK117" s="108">
        <f>IF(EXACT(($I117),(PROPER(TEXT(BK$3,"dddd")))),"",IF($K117=1,INDEX(Calendario!$D$3:$H$55,MATCH(BK$4,Calendario!$A$3:$A$55,0),MATCH($I117,Calendario!$D$2:$H$2,0)),IF($K117=2,IF(BJ117="",INDEX(Calendario!$D$3:$H$55,MATCH(BK$4,Calendario!$A$3:$A$55,0),MATCH($I117,Calendario!$D$2:$H$2,0)),""),IF($K117=3,IF(AND((BI117=""),(BJ117="")),INDEX(Calendario!$D$3:$H$55,MATCH(BK$4,Calendario!$A$3:$A$55,0),MATCH($I117,Calendario!$D$2:$H$2,0)),""),IF($K117=4,IF(AND((BH117=""),(BI117=""),(BJ117="")),INDEX(Calendario!$D$3:$H$55,MATCH(BK$4,Calendario!$A$3:$A$55,0),MATCH($I117,Calendario!$D$2:$H$2,0)),""),"")))))</f>
        <v>44909</v>
      </c>
      <c r="BL117" s="108" t="str">
        <f>IF(EXACT(($I117),(PROPER(TEXT(BL$3,"dddd")))),"",IF($K117=1,INDEX(Calendario!$D$3:$H$55,MATCH(BL$4,Calendario!$A$3:$A$55,0),MATCH($I117,Calendario!$D$2:$H$2,0)),IF($K117=2,IF(BK117="",INDEX(Calendario!$D$3:$H$55,MATCH(BL$4,Calendario!$A$3:$A$55,0),MATCH($I117,Calendario!$D$2:$H$2,0)),""),IF($K117=3,IF(AND((BJ117=""),(BK117="")),INDEX(Calendario!$D$3:$H$55,MATCH(BL$4,Calendario!$A$3:$A$55,0),MATCH($I117,Calendario!$D$2:$H$2,0)),""),IF($K117=4,IF(AND((BI117=""),(BJ117=""),(BK117="")),INDEX(Calendario!$D$3:$H$55,MATCH(BL$4,Calendario!$A$3:$A$55,0),MATCH($I117,Calendario!$D$2:$H$2,0)),""),"")))))</f>
        <v/>
      </c>
      <c r="BM117" s="108" t="str">
        <f>IF(EXACT(($I117),(PROPER(TEXT(BM$3,"dddd")))),"",IF($K117=1,INDEX(Calendario!$D$3:$H$55,MATCH(BM$4,Calendario!$A$3:$A$55,0),MATCH($I117,Calendario!$D$2:$H$2,0)),IF($K117=2,IF(BL117="",INDEX(Calendario!$D$3:$H$55,MATCH(BM$4,Calendario!$A$3:$A$55,0),MATCH($I117,Calendario!$D$2:$H$2,0)),""),IF($K117=3,IF(AND((BK117=""),(BL117="")),INDEX(Calendario!$D$3:$H$55,MATCH(BM$4,Calendario!$A$3:$A$55,0),MATCH($I117,Calendario!$D$2:$H$2,0)),""),IF($K117=4,IF(AND((BJ117=""),(BK117=""),(BL117="")),INDEX(Calendario!$D$3:$H$55,MATCH(BM$4,Calendario!$A$3:$A$55,0),MATCH($I117,Calendario!$D$2:$H$2,0)),""),"")))))</f>
        <v/>
      </c>
      <c r="BO117" s="88" t="s">
        <v>723</v>
      </c>
    </row>
    <row r="118" spans="1:67" s="88" customFormat="1" ht="26.25" customHeight="1" x14ac:dyDescent="0.25">
      <c r="A118" s="178">
        <f t="shared" si="7"/>
        <v>88</v>
      </c>
      <c r="B118" s="176" t="s">
        <v>1280</v>
      </c>
      <c r="C118" s="176"/>
      <c r="D118" s="177" t="s">
        <v>1787</v>
      </c>
      <c r="E118" s="176" t="s">
        <v>723</v>
      </c>
      <c r="F118" s="176" t="s">
        <v>119</v>
      </c>
      <c r="G118" s="177" t="str">
        <f>IF(ISNA(VLOOKUP(F118,Tmunic!$C$2:$D$1160,2,FALSE)),"",VLOOKUP(F118,Tmunic!$C$2:$D$1160,2,FALSE))</f>
        <v>UB ISTMINA</v>
      </c>
      <c r="H118" s="184" t="str">
        <f>IF(ISNA(VLOOKUP(G118,TDirReg!$F$1:$H$184,3,0)),"",VLOOKUP(G118,TDirReg!$F$1:$H$184,3,0))</f>
        <v xml:space="preserve">Casa de Justicia Barrio Cubis Sector Divino Niño </v>
      </c>
      <c r="I118" s="196" t="s">
        <v>127</v>
      </c>
      <c r="J118" s="195" t="s">
        <v>135</v>
      </c>
      <c r="K118" s="197">
        <v>4</v>
      </c>
      <c r="L118" s="202">
        <f t="shared" si="8"/>
        <v>12</v>
      </c>
      <c r="M118" s="107" t="str">
        <f>IF(EXACT(($I118),(PROPER(TEXT(M$3,"dddd")))),"",IF(EXACT(M$4,$J118),IF($K118=1,INDEX(Calendario!$D$3:$H$55,MATCH(M$4,Calendario!$A$3:$A$55,0),MATCH($I118,Calendario!$D$2:$H$2,0)),INDEX(Calendario!$D$3:$H$55,MATCH($J118,Calendario!$A$3:$A$55,0),MATCH($I118,Calendario!$D$2:$H$2,0))),""))</f>
        <v/>
      </c>
      <c r="N118" s="107" t="str">
        <f>IF(EXACT(($I118),(PROPER(TEXT(N$3,"dddd")))),"",IF(EXACT(N$4,$J118),IF(M118="",IF(OR(($K118=4),($K118=3),($K118=2),($K118=1)),INDEX(Calendario!$D$3:$H$55,MATCH(N$4,Calendario!$A$3:$A$55,0),MATCH($I118,Calendario!$D$2:$H$2,0)),"")),IF($K118=1,IF(AND(M118="",EXACT((N$4),(CONCATENATE(Calendario!$A$1," ",(MID($J118,8,2))+1)))),INDEX(Calendario!$D$3:$H$55,MATCH(N$4,Calendario!$A$3:$A$55,0),MATCH($I118,Calendario!$D$2:$H$2,0)),IF(M118="","",INDEX(Calendario!$D$3:$H$55,MATCH(N$4,Calendario!$A$3:$A$55,0),MATCH($I118,Calendario!$D$2:$H$2,0)))),IF($K118=2,IF(M118="",IF(EXACT($K118,N$4),INDEX(Calendario!$D$3:$H$55,MATCH(N$4,Calendario!$A$3:$A$55,0),MATCH($I118,Calendario!$D$2:$H$2,0)),""),""),IF($K118=3,IF((M118=""),IF(EXACT($K118,N$4),INDEX(Calendario!$D$3:$H$55,MATCH(N$4,Calendario!$A$3:$A$55,0),MATCH($I118,Calendario!$D$2:$H$2,0)),""),""),IF($K118=4,IF((M118=""),IF(EXACT($K118,N$4),INDEX(Calendario!$D$3:$H$55,MATCH(N$4,Calendario!$A$3:$A$55,0),MATCH($I118,Calendario!$D$2:$H$2,0)),""),""),""))))))</f>
        <v/>
      </c>
      <c r="O118" s="107" t="str">
        <f>IF(EXACT(($I118),(PROPER(TEXT(O$3,"dddd")))),"",IF(EXACT(O$4,$J118),IF(N118="",IF(OR(($K118=4),($K118=3),($K118=2),($K118=1)),INDEX(Calendario!$D$3:$H$55,MATCH(O$4,Calendario!$A$3:$A$55,0),MATCH($I118,Calendario!$D$2:$H$2,0)),"")),IF($K118=1,IF(AND(N118="",EXACT((O$4),(CONCATENATE(Calendario!$A$1," ",(MID($J118,8,2))+1)))),INDEX(Calendario!$D$3:$H$55,MATCH(O$4,Calendario!$A$3:$A$55,0),MATCH($I118,Calendario!$D$2:$H$2,0)),IF(N118="",IF(EXACT(($I118),(PROPER(TEXT(N$3,"dddd")))),INDEX(Calendario!$D$3:$H$55,MATCH(O$4,Calendario!$A$3:$A$55,0),MATCH($I118,Calendario!$D$2:$H$2,0)),""),INDEX(Calendario!$D$3:$H$55,MATCH(O$4,Calendario!$A$3:$A$55,0),MATCH($I118,Calendario!$D$2:$H$2,0)))),IF(EXACT($O$4,"Semana 1"),IF($K118=2,IF(N118="",IF(OR(($J118="Semana 1"),($J118="Semana 2"),($J118="Semana 3")),INDEX(Calendario!$D$3:$H$55,MATCH(O$4,Calendario!$A$3:$A$55,0),MATCH($I118,Calendario!$D$2:$H$2,0)),""),""),IF($K118=3,IF(AND((M118=""),(N118="")),IF(OR(($J118="Semana 1"),($J118="Semana 2"),($J118="Semana 3")),INDEX(Calendario!$D$3:$H$55,MATCH(O$4,Calendario!$A$3:$A$55,0),MATCH($I118,Calendario!$D$2:$H$2,0)),""),""),IF($K118=4,IF(AND((M118=""),(N118="")),IF(OR(($J118="Semana 1"),($J118="Semana 2"),($J118="Semana 3")),INDEX(Calendario!$D$3:$H$55,MATCH(O$4,Calendario!$A$3:$A$55,0),MATCH($I118,Calendario!$D$2:$H$2,0)),""),"")))),IF($K118=2,IF(N118="",IF(OR(($J118="Semana 1"),($J118="Semana 2")),INDEX(Calendario!$D$3:$H$55,MATCH(O$4,Calendario!$A$3:$A$55,0),MATCH($I118,Calendario!$D$2:$H$2,0)),""),""),IF($K118=3,IF(AND((M118=""),(N118="")),IF(OR(($J118="Semana 1"),($J118="Semana 2")),INDEX(Calendario!$D$3:$H$55,MATCH(O$4,Calendario!$A$3:$A$55,0),MATCH($I118,Calendario!$D$2:$H$2,0)),""),""),IF($K118=4,IF(AND((M118=""),(N118="")),IF(OR(($J118="Semana 1"),($J118="Semana 2")),INDEX(Calendario!$D$3:$H$55,MATCH(O$4,Calendario!$A$3:$A$55,0),MATCH($I118,Calendario!$D$2:$H$2,0)),""),""),"")))))))</f>
        <v/>
      </c>
      <c r="P118" s="107" t="str">
        <f>IF(EXACT(($I118),(PROPER(TEXT(P$3,"dddd")))),"",IF(EXACT(P$4,$J118),IF(O118="",IF(OR(($K118=4),($K118=3),($K118=2),($K118=1)),INDEX(Calendario!$D$3:$H$55,MATCH(P$4,Calendario!$A$3:$A$55,0),MATCH($I118,Calendario!$D$2:$H$2,0)),"")),IF($K118=1,IF(AND(O118="",EXACT((P$4),(CONCATENATE(Calendario!$A$1," ",(MID($J118,8,2))+1)))),INDEX(Calendario!$D$3:$H$55,MATCH(P$4,Calendario!$A$3:$A$55,0),MATCH($I118,Calendario!$D$2:$H$2,0)),IF(O118="",IF(EXACT(($I118),(PROPER(TEXT(O$3,"dddd")))),INDEX(Calendario!$D$3:$H$55,MATCH(P$4,Calendario!$A$3:$A$55,0),MATCH($I118,Calendario!$D$2:$H$2,0)),""),INDEX(Calendario!$D$3:$H$55,MATCH(P$4,Calendario!$A$3:$A$55,0),MATCH($I118,Calendario!$D$2:$H$2,0)))),IF(EXACT($M$4,"Semana 1"),IF($K118=2,IF(O118="",IF(OR(($J118="Semana 1"),($J118="Semana 2"),($J118="Semana 3"),($J118="Semana 4")),INDEX(Calendario!$D$3:$H$55,MATCH(P$4,Calendario!$A$3:$A$55,0),MATCH($I118,Calendario!$D$2:$H$2,0)),""),""),IF($K118=3,IF(AND((N118=""),(O118="")),IF(OR(($J118="Semana 1"),($J118="Semana 2"),($J118="Semana 3"),($J118="Semana 4")),INDEX(Calendario!$D$3:$H$55,MATCH(P$4,Calendario!$A$3:$A$55,0),MATCH($I118,Calendario!$D$2:$H$2,0)),""),""),IF($K118=4,IF(AND((M118=""),(N118=""),(O118="")),IF(OR(($J118="Semana 1"),($J118="Semana 2"),($J118="Semana 3"),($J118="Semana 4")),INDEX(Calendario!$D$3:$H$55,MATCH(P$4,Calendario!$A$3:$A$55,0),MATCH($I118,Calendario!$D$2:$H$2,0)),""),"")))),IF($K118=2,IF(O118="",IF(OR(($J118="Semana 1"),($J118="Semana 2"),($J118="Semana 3")),INDEX(Calendario!$D$3:$H$55,MATCH(P$4,Calendario!$A$3:$A$55,0),MATCH($I118,Calendario!$D$2:$H$2,0)),""),""),IF($K118=3,IF(AND((N118=""),(O118="")),IF(OR(($J118="Semana 1"),($J118="Semana 2"),($J118="Semana 3")),INDEX(Calendario!$D$3:$H$55,MATCH(P$4,Calendario!$A$3:$A$55,0),MATCH($I118,Calendario!$D$2:$H$2,0)),""),""),IF($K118=4,IF(AND((M118=""),(N118=""),(O118="")),IF(OR(($J118="Semana 1"),($J118="Semana 2"),($J118="Semana 3")),INDEX(Calendario!$D$3:$H$55,MATCH(P$4,Calendario!$A$3:$A$55,0),MATCH($I118,Calendario!$D$2:$H$2,0)),""),""),"")))))))</f>
        <v/>
      </c>
      <c r="Q118" s="107" t="str">
        <f>IF(EXACT(($I118),(PROPER(TEXT(Q$3,"dddd")))),"",IF(EXACT(Q$4,$J118),IF(P118="",IF(OR(($K118=4),($K118=3),($K118=2),($K118=1)),INDEX(Calendario!$D$3:$H$55,MATCH(Q$4,Calendario!$A$3:$A$55,0),MATCH($I118,Calendario!$D$2:$H$2,0)),"")),IF($K118=1,IF(AND(P118="",EXACT((Q$4),(CONCATENATE(Calendario!$A$1," ",(MID($J118,8,2))+1)))),INDEX(Calendario!$D$3:$H$55,MATCH(Q$4,Calendario!$A$3:$A$55,0),MATCH($I118,Calendario!$D$2:$H$2,0)),IF(P118="",IF(EXACT(($I118),(PROPER(TEXT(P$3,"dddd")))),INDEX(Calendario!$D$3:$H$55,MATCH(Q$4,Calendario!$A$3:$A$55,0),MATCH($I118,Calendario!$D$2:$H$2,0)),""),INDEX(Calendario!$D$3:$H$55,MATCH(Q$4,Calendario!$A$3:$A$55,0),MATCH($I118,Calendario!$D$2:$H$2,0)))),IF(EXACT($M$4,"Semana 1"),IF($K118=2,IF(P118="",IF(OR(($J118="Semana 1"),($J118="Semana 2"),($J118="Semana 3"),($J118="Semana 4"),($J118="Semana 5")),INDEX(Calendario!$D$3:$H$55,MATCH(Q$4,Calendario!$A$3:$A$55,0),MATCH($I118,Calendario!$D$2:$H$2,0)),""),""),IF($K118=3,IF(AND((O118=""),(P118="")),IF(OR(($J118="Semana 1"),($J118="Semana 2"),($J118="Semana 3"),($J118="Semana 4"),($J118="Semana 5")),INDEX(Calendario!$D$3:$H$55,MATCH(Q$4,Calendario!$A$3:$A$55,0),MATCH($I118,Calendario!$D$2:$H$2,0)),""),""),IF($K118=4,IF(AND((N118=""),(O118=""),(P118="")),IF(OR(($J118="Semana 1"),($J118="Semana 2"),($J118="Semana 3"),($J118="Semana 4"),($J118="Semana 5")),INDEX(Calendario!$D$3:$H$55,MATCH(Q$4,Calendario!$A$3:$A$55,0),MATCH($I118,Calendario!$D$2:$H$2,0)),""),"")))),IF($K118=2,IF(P118="",IF(OR(($J118="Semana 1"),($J118="Semana 2"),($J118="Semana 3"),($J118="Semana 4")),INDEX(Calendario!$D$3:$H$55,MATCH(Q$4,Calendario!$A$3:$A$55,0),MATCH($I118,Calendario!$D$2:$H$2,0)),""),""),IF($K118=3,IF(AND((O118=""),(P118="")),IF(OR(($J118="Semana 1"),($J118="Semana 2"),($J118="Semana 3"),($J118="Semana 4")),INDEX(Calendario!$D$3:$H$55,MATCH(Q$4,Calendario!$A$3:$A$55,0),MATCH($I118,Calendario!$D$2:$H$2,0)),""),""),IF($K118=4,IF(AND((N118=""),(O118=""),(P118="")),IF(OR(($J118="Semana 1"),($J118="Semana 2"),($J118="Semana 3"),($J118="Semana 4")),INDEX(Calendario!$D$3:$H$55,MATCH(Q$4,Calendario!$A$3:$A$55,0),MATCH($I118,Calendario!$D$2:$H$2,0)),""),""),"")))))))</f>
        <v/>
      </c>
      <c r="R118" s="108">
        <f>IF(EXACT(($I118),(PROPER(TEXT(R$3,"dddd")))),"",IF(EXACT(R$4,$J118),IF(Q118="",IF(OR(($K118=4),($K118=3),($K118=2),($K118=1)),INDEX(Calendario!$D$3:$H$55,MATCH(R$4,Calendario!$A$3:$A$55,0),MATCH($I118,Calendario!$D$2:$H$2,0)),"")),IF($K118=1,IF(AND(Q118="",EXACT((R$4),(CONCATENATE(Calendario!$A$1," ",(MID($J118,8,2))+1)))),INDEX(Calendario!$D$3:$H$55,MATCH(R$4,Calendario!$A$3:$A$55,0),MATCH($I118,Calendario!$D$2:$H$2,0)),IF(Q118="",IF(EXACT(($I118),(PROPER(TEXT(Q$3,"dddd")))),INDEX(Calendario!$D$3:$H$55,MATCH(R$4,Calendario!$A$3:$A$55,0),MATCH($I118,Calendario!$D$2:$H$2,0)),""),INDEX(Calendario!$D$3:$H$55,MATCH(R$4,Calendario!$A$3:$A$55,0),MATCH($I118,Calendario!$D$2:$H$2,0)))),IF(EXACT($M$4,"Semana 1"),IF($K118=2,IF(Q118="",IF(OR(($J118="Semana 1"),($J118="Semana 2"),($J118="Semana 3"),($J118="Semana 4"),($J118="Semana 5"),($J118="Semana 6")),INDEX(Calendario!$D$3:$H$55,MATCH(R$4,Calendario!$A$3:$A$55,0),MATCH($I118,Calendario!$D$2:$H$2,0)),""),""),IF($K118=3,IF(AND((P118=""),(Q118="")),IF(OR(($J118="Semana 1"),($J118="Semana 2"),($J118="Semana 3"),($J118="Semana 4"),($J118="Semana 5"),($J118="Semana 6")),INDEX(Calendario!$D$3:$H$55,MATCH(R$4,Calendario!$A$3:$A$55,0),MATCH($I118,Calendario!$D$2:$H$2,0)),""),""),IF($K118=4,IF(AND((O118=""),(P118=""),(Q118="")),IF(OR(($J118="Semana 1"),($J118="Semana 2"),($J118="Semana 3"),($J118="Semana 4"),($J118="Semana 5"),($J118="Semana 6")),INDEX(Calendario!$D$3:$H$55,MATCH(R$4,Calendario!$A$3:$A$55,0),MATCH($I118,Calendario!$D$2:$H$2,0)),""),"")))),IF($K118=2,IF(Q118="",IF(OR(($J118="Semana 1"),($J118="Semana 2"),($J118="Semana 3"),($J118="Semana 4"),($J118="Semana 5")),INDEX(Calendario!$D$3:$H$55,MATCH(R$4,Calendario!$A$3:$A$55,0),MATCH($I118,Calendario!$D$2:$H$2,0)),""),""),IF($K118=3,IF(AND((P118=""),(Q118="")),IF(OR(($J118="Semana 1"),($J118="Semana 2"),($J118="Semana 3"),($J118="Semana 4"),($J118="Semana 5")),INDEX(Calendario!$D$3:$H$55,MATCH(R$4,Calendario!$A$3:$A$55,0),MATCH($I118,Calendario!$D$2:$H$2,0)),""),""),IF($K118=4,IF(AND((O118=""),(P118=""),(Q118="")),IF(OR(($J118="Semana 1"),($J118="Semana 2"),($J118="Semana 3"),($J118="Semana 4"),($J118="Semana 5")),INDEX(Calendario!$D$3:$H$55,MATCH(R$4,Calendario!$A$3:$A$55,0),MATCH($I118,Calendario!$D$2:$H$2,0)),""),""),"")))))))</f>
        <v>44594</v>
      </c>
      <c r="S118" s="108" t="str">
        <f>IF(EXACT(($I118),(PROPER(TEXT(S$3,"dddd")))),"",IF(EXACT(S$4,$J118),IF(R118="",IF(OR(($K118=4),($K118=3),($K118=2),($K118=1)),INDEX(Calendario!$D$3:$H$55,MATCH(S$4,Calendario!$A$3:$A$55,0),MATCH($I118,Calendario!$D$2:$H$2,0)),"")),IF($K118=1,IF(AND(R118="",EXACT((S$4),(CONCATENATE(Calendario!$A$1," ",(MID($J118,8,2))+1)))),INDEX(Calendario!$D$3:$H$55,MATCH(S$4,Calendario!$A$3:$A$55,0),MATCH($I118,Calendario!$D$2:$H$2,0)),IF(R118="",IF(EXACT(($I118),(PROPER(TEXT(R$3,"dddd")))),INDEX(Calendario!$D$3:$H$55,MATCH(S$4,Calendario!$A$3:$A$55,0),MATCH($I118,Calendario!$D$2:$H$2,0)),""),INDEX(Calendario!$D$3:$H$55,MATCH(S$4,Calendario!$A$3:$A$55,0),MATCH($I118,Calendario!$D$2:$H$2,0)))),IF(EXACT($M$4,"Semana 1"),IF($K118=2,IF(R118="",IF(OR(($J118="Semana 1"),($J118="Semana 2"),($J118="Semana 3"),($J118="Semana 4"),($J118="Semana 5"),($J118="Semana 6"),($J118="Semana 7")),INDEX(Calendario!$D$3:$H$55,MATCH(S$4,Calendario!$A$3:$A$55,0),MATCH($I118,Calendario!$D$2:$H$2,0)),""),""),IF($K118=3,IF(AND((Q118=""),(R118="")),IF(OR(($J118="Semana 1"),($J118="Semana 2"),($J118="Semana 3"),($J118="Semana 4"),($J118="Semana 5"),($J118="Semana 6"),($J118="Semana 7")),INDEX(Calendario!$D$3:$H$55,MATCH(S$4,Calendario!$A$3:$A$55,0),MATCH($I118,Calendario!$D$2:$H$2,0)),""),""),IF($K118=4,IF(AND((P118=""),(Q118=""),(R118="")),IF(OR(($J118="Semana 1"),($J118="Semana 2"),($J118="Semana 3"),($J118="Semana 4"),($J118="Semana 5"),($J118="Semana 6"),($J118="Semana 7")),INDEX(Calendario!$D$3:$H$55,MATCH(S$4,Calendario!$A$3:$A$55,0),MATCH($I118,Calendario!$D$2:$H$2,0)),""),"")))),IF($K118=2,IF(R118="",IF(OR(($J118="Semana 1"),($J118="Semana 2"),($J118="Semana 3"),($J118="Semana 4"),($J118="Semana 5"),($J118="Semana 6")),INDEX(Calendario!$D$3:$H$55,MATCH(S$4,Calendario!$A$3:$A$55,0),MATCH($I118,Calendario!$D$2:$H$2,0)),""),""),IF($K118=3,IF(AND((Q118=""),(R118="")),IF(OR(($J118="Semana 1"),($J118="Semana 2"),($J118="Semana 3"),($J118="Semana 4"),($J118="Semana 5"),($J118="Semana 6")),INDEX(Calendario!$D$3:$H$55,MATCH(S$4,Calendario!$A$3:$A$55,0),MATCH($I118,Calendario!$D$2:$H$2,0)),""),""),IF($K118=4,IF(AND((P118=""),(Q118=""),(R118="")),IF(OR(($J118="Semana 1"),($J118="Semana 2"),($J118="Semana 3"),($J118="Semana 4"),($J118="Semana 5"),($J118="Semana 6")),INDEX(Calendario!$D$3:$H$55,MATCH(S$4,Calendario!$A$3:$A$55,0),MATCH($I118,Calendario!$D$2:$H$2,0)),""),""),"")))))))</f>
        <v/>
      </c>
      <c r="T118" s="108" t="str">
        <f>IF(EXACT(($I118),(PROPER(TEXT(T$3,"dddd")))),"",IF(EXACT(T$4,$J118),IF(S118="",IF(OR(($K118=4),($K118=3),($K118=2),($K118=1)),INDEX(Calendario!$D$3:$H$55,MATCH(T$4,Calendario!$A$3:$A$55,0),MATCH($I118,Calendario!$D$2:$H$2,0)),"")),IF($K118=1,IF(AND(S118="",EXACT((T$4),(CONCATENATE(Calendario!$A$1," ",(MID($J118,8,2))+1)))),INDEX(Calendario!$D$3:$H$55,MATCH(T$4,Calendario!$A$3:$A$55,0),MATCH($I118,Calendario!$D$2:$H$2,0)),IF(S118="",IF(EXACT(($I118),(PROPER(TEXT(S$3,"dddd")))),INDEX(Calendario!$D$3:$H$55,MATCH(T$4,Calendario!$A$3:$A$55,0),MATCH($I118,Calendario!$D$2:$H$2,0)),""),INDEX(Calendario!$D$3:$H$55,MATCH(T$4,Calendario!$A$3:$A$55,0),MATCH($I118,Calendario!$D$2:$H$2,0)))),IF(EXACT($M$4,"Semana 1"),IF($K118=2,IF(S118="",IF(OR(($J118="Semana 1"),($J118="Semana 2"),($J118="Semana 3"),($J118="Semana 4"),($J118="Semana 5"),($J118="Semana 6"),($J118="Semana 7"),($J118="Semana 8")),INDEX(Calendario!$D$3:$H$55,MATCH(T$4,Calendario!$A$3:$A$55,0),MATCH($I118,Calendario!$D$2:$H$2,0)),""),""),IF($K118=3,IF(AND((R118=""),(S118="")),IF(OR(($J118="Semana 1"),($J118="Semana 2"),($J118="Semana 3"),($J118="Semana 4"),($J118="Semana 5"),($J118="Semana 6"),($J118="Semana 7"),($J118="Semana 8")),INDEX(Calendario!$D$3:$H$55,MATCH(T$4,Calendario!$A$3:$A$55,0),MATCH($I118,Calendario!$D$2:$H$2,0)),""),""),IF($K118=4,IF(AND((Q118=""),(R118=""),(S118="")),IF(OR(($J118="Semana 1"),($J118="Semana 2"),($J118="Semana 3"),($J118="Semana 4"),($J118="Semana 5"),($J118="Semana 6"),($J118="Semana 7"),($J118="Semana 8")),INDEX(Calendario!$D$3:$H$55,MATCH(T$4,Calendario!$A$3:$A$55,0),MATCH($I118,Calendario!$D$2:$H$2,0)),""),"")))),IF($K118=2,IF(S118="",IF(OR(($J118="Semana 1"),($J118="Semana 2"),($J118="Semana 3"),($J118="Semana 4"),($J118="Semana 5"),($J118="Semana 6"),($J118="Semana 7")),INDEX(Calendario!$D$3:$H$55,MATCH(T$4,Calendario!$A$3:$A$55,0),MATCH($I118,Calendario!$D$2:$H$2,0)),""),""),IF($K118=3,IF(AND((R118=""),(S118="")),IF(OR(($J118="Semana 1"),($J118="Semana 2"),($J118="Semana 3"),($J118="Semana 4"),($J118="Semana 5"),($J118="Semana 6"),($J118="Semana 7")),INDEX(Calendario!$D$3:$H$55,MATCH(T$4,Calendario!$A$3:$A$55,0),MATCH($I118,Calendario!$D$2:$H$2,0)),""),""),IF($K118=4,IF(AND((Q118=""),(R118=""),(S118="")),IF(OR(($J118="Semana 1"),($J118="Semana 2"),($J118="Semana 3"),($J118="Semana 4"),($J118="Semana 5"),($J118="Semana 6"),($J118="Semana 7")),INDEX(Calendario!$D$3:$H$55,MATCH(T$4,Calendario!$A$3:$A$55,0),MATCH($I118,Calendario!$D$2:$H$2,0)),""),""),"")))))))</f>
        <v/>
      </c>
      <c r="U118" s="108" t="str">
        <f>IF(EXACT(($I118),(PROPER(TEXT(U$3,"dddd")))),"",IF($K118=1,INDEX(Calendario!$D$3:$H$55,MATCH(U$4,Calendario!$A$3:$A$55,0),MATCH($I118,Calendario!$D$2:$H$2,0)),IF($K118=2,IF(T118="",INDEX(Calendario!$D$3:$H$55,MATCH(U$4,Calendario!$A$3:$A$55,0),MATCH($I118,Calendario!$D$2:$H$2,0)),""),IF($K118=3,IF(AND((S118=""),(T118="")),INDEX(Calendario!$D$3:$H$55,MATCH(U$4,Calendario!$A$3:$A$55,0),MATCH($I118,Calendario!$D$2:$H$2,0)),""),IF($K118=4,IF(AND((R118=""),(S118=""),(T118="")),INDEX(Calendario!$D$3:$H$55,MATCH(U$4,Calendario!$A$3:$A$55,0),MATCH($I118,Calendario!$D$2:$H$2,0)),""),"")))))</f>
        <v/>
      </c>
      <c r="V118" s="107">
        <f>IF(EXACT(($I118),(PROPER(TEXT(V$3,"dddd")))),"",IF($K118=1,INDEX(Calendario!$D$3:$H$55,MATCH(V$4,Calendario!$A$3:$A$55,0),MATCH($I118,Calendario!$D$2:$H$2,0)),IF($K118=2,IF(U118="",INDEX(Calendario!$D$3:$H$55,MATCH(V$4,Calendario!$A$3:$A$55,0),MATCH($I118,Calendario!$D$2:$H$2,0)),""),IF($K118=3,IF(AND((T118=""),(U118="")),INDEX(Calendario!$D$3:$H$55,MATCH(V$4,Calendario!$A$3:$A$55,0),MATCH($I118,Calendario!$D$2:$H$2,0)),""),IF($K118=4,IF(AND((S118=""),(T118=""),(U118="")),INDEX(Calendario!$D$3:$H$55,MATCH(V$4,Calendario!$A$3:$A$55,0),MATCH($I118,Calendario!$D$2:$H$2,0)),""),"")))))</f>
        <v>44622</v>
      </c>
      <c r="W118" s="107" t="str">
        <f>IF(EXACT(($I118),(PROPER(TEXT(W$3,"dddd")))),"",IF($K118=1,INDEX(Calendario!$D$3:$H$55,MATCH(W$4,Calendario!$A$3:$A$55,0),MATCH($I118,Calendario!$D$2:$H$2,0)),IF($K118=2,IF(V118="",INDEX(Calendario!$D$3:$H$55,MATCH(W$4,Calendario!$A$3:$A$55,0),MATCH($I118,Calendario!$D$2:$H$2,0)),""),IF($K118=3,IF(AND((U118=""),(V118="")),INDEX(Calendario!$D$3:$H$55,MATCH(W$4,Calendario!$A$3:$A$55,0),MATCH($I118,Calendario!$D$2:$H$2,0)),""),IF($K118=4,IF(AND((T118=""),(U118=""),(V118="")),INDEX(Calendario!$D$3:$H$55,MATCH(W$4,Calendario!$A$3:$A$55,0),MATCH($I118,Calendario!$D$2:$H$2,0)),""),"")))))</f>
        <v/>
      </c>
      <c r="X118" s="107" t="str">
        <f>IF(EXACT(($I118),(PROPER(TEXT(X$3,"dddd")))),"",IF($K118=1,INDEX(Calendario!$D$3:$H$55,MATCH(X$4,Calendario!$A$3:$A$55,0),MATCH($I118,Calendario!$D$2:$H$2,0)),IF($K118=2,IF(W118="",INDEX(Calendario!$D$3:$H$55,MATCH(X$4,Calendario!$A$3:$A$55,0),MATCH($I118,Calendario!$D$2:$H$2,0)),""),IF($K118=3,IF(AND((V118=""),(W118="")),INDEX(Calendario!$D$3:$H$55,MATCH(X$4,Calendario!$A$3:$A$55,0),MATCH($I118,Calendario!$D$2:$H$2,0)),""),IF($K118=4,IF(AND((U118=""),(V118=""),(W118="")),INDEX(Calendario!$D$3:$H$55,MATCH(X$4,Calendario!$A$3:$A$55,0),MATCH($I118,Calendario!$D$2:$H$2,0)),""),"")))))</f>
        <v/>
      </c>
      <c r="Y118" s="107" t="str">
        <f>IF(EXACT(($I118),(PROPER(TEXT(Y$3,"dddd")))),"",IF($K118=1,INDEX(Calendario!$D$3:$H$55,MATCH(Y$4,Calendario!$A$3:$A$55,0),MATCH($I118,Calendario!$D$2:$H$2,0)),IF($K118=2,IF(X118="",INDEX(Calendario!$D$3:$H$55,MATCH(Y$4,Calendario!$A$3:$A$55,0),MATCH($I118,Calendario!$D$2:$H$2,0)),""),IF($K118=3,IF(AND((W118=""),(X118="")),INDEX(Calendario!$D$3:$H$55,MATCH(Y$4,Calendario!$A$3:$A$55,0),MATCH($I118,Calendario!$D$2:$H$2,0)),""),IF($K118=4,IF(AND((V118=""),(W118=""),(X118="")),INDEX(Calendario!$D$3:$H$55,MATCH(Y$4,Calendario!$A$3:$A$55,0),MATCH($I118,Calendario!$D$2:$H$2,0)),""),"")))))</f>
        <v/>
      </c>
      <c r="Z118" s="108">
        <f>IF(EXACT(($I118),(PROPER(TEXT(Z$3,"dddd")))),"",IF($K118=1,INDEX(Calendario!$D$3:$H$55,MATCH(Z$4,Calendario!$A$3:$A$55,0),MATCH($I118,Calendario!$D$2:$H$2,0)),IF($K118=2,IF(Y118="",INDEX(Calendario!$D$3:$H$55,MATCH(Z$4,Calendario!$A$3:$A$55,0),MATCH($I118,Calendario!$D$2:$H$2,0)),""),IF($K118=3,IF(AND((X118=""),(Y118="")),INDEX(Calendario!$D$3:$H$55,MATCH(Z$4,Calendario!$A$3:$A$55,0),MATCH($I118,Calendario!$D$2:$H$2,0)),""),IF($K118=4,IF(AND((W118=""),(X118=""),(Y118="")),INDEX(Calendario!$D$3:$H$55,MATCH(Z$4,Calendario!$A$3:$A$55,0),MATCH($I118,Calendario!$D$2:$H$2,0)),""),"")))))</f>
        <v>44650</v>
      </c>
      <c r="AA118" s="108" t="str">
        <f>IF(EXACT(($I118),(PROPER(TEXT(AA$3,"dddd")))),"",IF($K118=1,INDEX(Calendario!$D$3:$H$55,MATCH(AA$4,Calendario!$A$3:$A$55,0),MATCH($I118,Calendario!$D$2:$H$2,0)),IF($K118=2,IF(Z118="",INDEX(Calendario!$D$3:$H$55,MATCH(AA$4,Calendario!$A$3:$A$55,0),MATCH($I118,Calendario!$D$2:$H$2,0)),""),IF($K118=3,IF(AND((Y118=""),(Z118="")),INDEX(Calendario!$D$3:$H$55,MATCH(AA$4,Calendario!$A$3:$A$55,0),MATCH($I118,Calendario!$D$2:$H$2,0)),""),IF($K118=4,IF(AND((X118=""),(Y118=""),(Z118="")),INDEX(Calendario!$D$3:$H$55,MATCH(AA$4,Calendario!$A$3:$A$55,0),MATCH($I118,Calendario!$D$2:$H$2,0)),""),"")))))</f>
        <v/>
      </c>
      <c r="AB118" s="108" t="str">
        <f>IF(EXACT(($I118),(PROPER(TEXT(AB$3,"dddd")))),"",IF($K118=1,INDEX(Calendario!$D$3:$H$55,MATCH(AB$4,Calendario!$A$3:$A$55,0),MATCH($I118,Calendario!$D$2:$H$2,0)),IF($K118=2,IF(AA118="",INDEX(Calendario!$D$3:$H$55,MATCH(AB$4,Calendario!$A$3:$A$55,0),MATCH($I118,Calendario!$D$2:$H$2,0)),""),IF($K118=3,IF(AND((Z118=""),(AA118="")),INDEX(Calendario!$D$3:$H$55,MATCH(AB$4,Calendario!$A$3:$A$55,0),MATCH($I118,Calendario!$D$2:$H$2,0)),""),IF($K118=4,IF(AND((Y118=""),(Z118=""),(AA118="")),INDEX(Calendario!$D$3:$H$55,MATCH(AB$4,Calendario!$A$3:$A$55,0),MATCH($I118,Calendario!$D$2:$H$2,0)),""),"")))))</f>
        <v/>
      </c>
      <c r="AC118" s="108" t="str">
        <f>IF(EXACT(($I118),(PROPER(TEXT(AC$3,"dddd")))),"",IF($K118=1,INDEX(Calendario!$D$3:$H$55,MATCH(AC$4,Calendario!$A$3:$A$55,0),MATCH($I118,Calendario!$D$2:$H$2,0)),IF($K118=2,IF(AB118="",INDEX(Calendario!$D$3:$H$55,MATCH(AC$4,Calendario!$A$3:$A$55,0),MATCH($I118,Calendario!$D$2:$H$2,0)),""),IF($K118=3,IF(AND((AA118=""),(AB118="")),INDEX(Calendario!$D$3:$H$55,MATCH(AC$4,Calendario!$A$3:$A$55,0),MATCH($I118,Calendario!$D$2:$H$2,0)),""),IF($K118=4,IF(AND((Z118=""),(AA118=""),(AB118="")),INDEX(Calendario!$D$3:$H$55,MATCH(AC$4,Calendario!$A$3:$A$55,0),MATCH($I118,Calendario!$D$2:$H$2,0)),""),"")))))</f>
        <v/>
      </c>
      <c r="AD118" s="107">
        <f>IF(EXACT(($I118),(PROPER(TEXT(AD$3,"dddd")))),"",IF($K118=1,INDEX(Calendario!$D$3:$H$55,MATCH(AD$4,Calendario!$A$3:$A$55,0),MATCH($I118,Calendario!$D$2:$H$2,0)),IF($K118=2,IF(AC118="",INDEX(Calendario!$D$3:$H$55,MATCH(AD$4,Calendario!$A$3:$A$55,0),MATCH($I118,Calendario!$D$2:$H$2,0)),""),IF($K118=3,IF(AND((AB118=""),(AC118="")),INDEX(Calendario!$D$3:$H$55,MATCH(AD$4,Calendario!$A$3:$A$55,0),MATCH($I118,Calendario!$D$2:$H$2,0)),""),IF($K118=4,IF(AND((AA118=""),(AB118=""),(AC118="")),INDEX(Calendario!$D$3:$H$55,MATCH(AD$4,Calendario!$A$3:$A$55,0),MATCH($I118,Calendario!$D$2:$H$2,0)),""),"")))))</f>
        <v>44678</v>
      </c>
      <c r="AE118" s="107" t="str">
        <f>IF(EXACT(($I118),(PROPER(TEXT(AE$3,"dddd")))),"",IF($K118=1,INDEX(Calendario!$D$3:$H$55,MATCH(AE$4,Calendario!$A$3:$A$55,0),MATCH($I118,Calendario!$D$2:$H$2,0)),IF($K118=2,IF(AD118="",INDEX(Calendario!$D$3:$H$55,MATCH(AE$4,Calendario!$A$3:$A$55,0),MATCH($I118,Calendario!$D$2:$H$2,0)),""),IF($K118=3,IF(AND((AC118=""),(AD118="")),INDEX(Calendario!$D$3:$H$55,MATCH(AE$4,Calendario!$A$3:$A$55,0),MATCH($I118,Calendario!$D$2:$H$2,0)),""),IF($K118=4,IF(AND((AB118=""),(AC118=""),(AD118="")),INDEX(Calendario!$D$3:$H$55,MATCH(AE$4,Calendario!$A$3:$A$55,0),MATCH($I118,Calendario!$D$2:$H$2,0)),""),"")))))</f>
        <v/>
      </c>
      <c r="AF118" s="107" t="str">
        <f>IF(EXACT(($I118),(PROPER(TEXT(AF$3,"dddd")))),"",IF($K118=1,INDEX(Calendario!$D$3:$H$55,MATCH(AF$4,Calendario!$A$3:$A$55,0),MATCH($I118,Calendario!$D$2:$H$2,0)),IF($K118=2,IF(AE118="",INDEX(Calendario!$D$3:$H$55,MATCH(AF$4,Calendario!$A$3:$A$55,0),MATCH($I118,Calendario!$D$2:$H$2,0)),""),IF($K118=3,IF(AND((AD118=""),(AE118="")),INDEX(Calendario!$D$3:$H$55,MATCH(AF$4,Calendario!$A$3:$A$55,0),MATCH($I118,Calendario!$D$2:$H$2,0)),""),IF($K118=4,IF(AND((AC118=""),(AD118=""),(AE118="")),INDEX(Calendario!$D$3:$H$55,MATCH(AF$4,Calendario!$A$3:$A$55,0),MATCH($I118,Calendario!$D$2:$H$2,0)),""),"")))))</f>
        <v/>
      </c>
      <c r="AG118" s="107" t="str">
        <f>IF(EXACT(($I118),(PROPER(TEXT(AG$3,"dddd")))),"",IF($K118=1,INDEX(Calendario!$D$3:$H$55,MATCH(AG$4,Calendario!$A$3:$A$55,0),MATCH($I118,Calendario!$D$2:$H$2,0)),IF($K118=2,IF(AF118="",INDEX(Calendario!$D$3:$H$55,MATCH(AG$4,Calendario!$A$3:$A$55,0),MATCH($I118,Calendario!$D$2:$H$2,0)),""),IF($K118=3,IF(AND((AE118=""),(AF118="")),INDEX(Calendario!$D$3:$H$55,MATCH(AG$4,Calendario!$A$3:$A$55,0),MATCH($I118,Calendario!$D$2:$H$2,0)),""),IF($K118=4,IF(AND((AD118=""),(AE118=""),(AF118="")),INDEX(Calendario!$D$3:$H$55,MATCH(AG$4,Calendario!$A$3:$A$55,0),MATCH($I118,Calendario!$D$2:$H$2,0)),""),"")))))</f>
        <v/>
      </c>
      <c r="AH118" s="107">
        <f>IF(EXACT(($I118),(PROPER(TEXT(AH$3,"dddd")))),"",IF($K118=1,INDEX(Calendario!$D$3:$H$55,MATCH(AH$4,Calendario!$A$3:$A$55,0),MATCH($I118,Calendario!$D$2:$H$2,0)),IF($K118=2,IF(AG118="",INDEX(Calendario!$D$3:$H$55,MATCH(AH$4,Calendario!$A$3:$A$55,0),MATCH($I118,Calendario!$D$2:$H$2,0)),""),IF($K118=3,IF(AND((AF118=""),(AG118="")),INDEX(Calendario!$D$3:$H$55,MATCH(AH$4,Calendario!$A$3:$A$55,0),MATCH($I118,Calendario!$D$2:$H$2,0)),""),IF($K118=4,IF(AND((AE118=""),(AF118=""),(AG118="")),INDEX(Calendario!$D$3:$H$55,MATCH(AH$4,Calendario!$A$3:$A$55,0),MATCH($I118,Calendario!$D$2:$H$2,0)),""),"")))))</f>
        <v>44706</v>
      </c>
      <c r="AI118" s="108" t="str">
        <f>IF(EXACT(($I118),(PROPER(TEXT(AI$3,"dddd")))),"",IF($K118=1,INDEX(Calendario!$D$3:$H$55,MATCH(AI$4,Calendario!$A$3:$A$55,0),MATCH($I118,Calendario!$D$2:$H$2,0)),IF($K118=2,IF(AH118="",INDEX(Calendario!$D$3:$H$55,MATCH(AI$4,Calendario!$A$3:$A$55,0),MATCH($I118,Calendario!$D$2:$H$2,0)),""),IF($K118=3,IF(AND((AG118=""),(AH118="")),INDEX(Calendario!$D$3:$H$55,MATCH(AI$4,Calendario!$A$3:$A$55,0),MATCH($I118,Calendario!$D$2:$H$2,0)),""),IF($K118=4,IF(AND((AF118=""),(AG118=""),(AH118="")),INDEX(Calendario!$D$3:$H$55,MATCH(AI$4,Calendario!$A$3:$A$55,0),MATCH($I118,Calendario!$D$2:$H$2,0)),""),"")))))</f>
        <v/>
      </c>
      <c r="AJ118" s="108" t="str">
        <f>IF(EXACT(($I118),(PROPER(TEXT(AJ$3,"dddd")))),"",IF($K118=1,INDEX(Calendario!$D$3:$H$55,MATCH(AJ$4,Calendario!$A$3:$A$55,0),MATCH($I118,Calendario!$D$2:$H$2,0)),IF($K118=2,IF(AI118="",INDEX(Calendario!$D$3:$H$55,MATCH(AJ$4,Calendario!$A$3:$A$55,0),MATCH($I118,Calendario!$D$2:$H$2,0)),""),IF($K118=3,IF(AND((AH118=""),(AI118="")),INDEX(Calendario!$D$3:$H$55,MATCH(AJ$4,Calendario!$A$3:$A$55,0),MATCH($I118,Calendario!$D$2:$H$2,0)),""),IF($K118=4,IF(AND((AG118=""),(AH118=""),(AI118="")),INDEX(Calendario!$D$3:$H$55,MATCH(AJ$4,Calendario!$A$3:$A$55,0),MATCH($I118,Calendario!$D$2:$H$2,0)),""),"")))))</f>
        <v/>
      </c>
      <c r="AK118" s="108" t="str">
        <f>IF(EXACT(($I118),(PROPER(TEXT(AK$3,"dddd")))),"",IF($K118=1,INDEX(Calendario!$D$3:$H$55,MATCH(AK$4,Calendario!$A$3:$A$55,0),MATCH($I118,Calendario!$D$2:$H$2,0)),IF($K118=2,IF(AJ118="",INDEX(Calendario!$D$3:$H$55,MATCH(AK$4,Calendario!$A$3:$A$55,0),MATCH($I118,Calendario!$D$2:$H$2,0)),""),IF($K118=3,IF(AND((AI118=""),(AJ118="")),INDEX(Calendario!$D$3:$H$55,MATCH(AK$4,Calendario!$A$3:$A$55,0),MATCH($I118,Calendario!$D$2:$H$2,0)),""),IF($K118=4,IF(AND((AH118=""),(AI118=""),(AJ118="")),INDEX(Calendario!$D$3:$H$55,MATCH(AK$4,Calendario!$A$3:$A$55,0),MATCH($I118,Calendario!$D$2:$H$2,0)),""),"")))))</f>
        <v/>
      </c>
      <c r="AL118" s="108">
        <f>IF(EXACT(($I118),(PROPER(TEXT(AL$3,"dddd")))),"",IF($K118=1,INDEX(Calendario!$D$3:$H$55,MATCH(AL$4,Calendario!$A$3:$A$55,0),MATCH($I118,Calendario!$D$2:$H$2,0)),IF($K118=2,IF(AK118="",INDEX(Calendario!$D$3:$H$55,MATCH(AL$4,Calendario!$A$3:$A$55,0),MATCH($I118,Calendario!$D$2:$H$2,0)),""),IF($K118=3,IF(AND((AJ118=""),(AK118="")),INDEX(Calendario!$D$3:$H$55,MATCH(AL$4,Calendario!$A$3:$A$55,0),MATCH($I118,Calendario!$D$2:$H$2,0)),""),IF($K118=4,IF(AND((AI118=""),(AJ118=""),(AK118="")),INDEX(Calendario!$D$3:$H$55,MATCH(AL$4,Calendario!$A$3:$A$55,0),MATCH($I118,Calendario!$D$2:$H$2,0)),""),"")))))</f>
        <v>44734</v>
      </c>
      <c r="AM118" s="107" t="str">
        <f>IF(EXACT(($I118),(PROPER(TEXT(AM$3,"dddd")))),"",IF($K118=1,INDEX(Calendario!$D$3:$H$55,MATCH(AM$4,Calendario!$A$3:$A$55,0),MATCH($I118,Calendario!$D$2:$H$2,0)),IF($K118=2,IF(AL118="",INDEX(Calendario!$D$3:$H$55,MATCH(AM$4,Calendario!$A$3:$A$55,0),MATCH($I118,Calendario!$D$2:$H$2,0)),""),IF($K118=3,IF(AND((AK118=""),(AL118="")),INDEX(Calendario!$D$3:$H$55,MATCH(AM$4,Calendario!$A$3:$A$55,0),MATCH($I118,Calendario!$D$2:$H$2,0)),""),IF($K118=4,IF(AND((AJ118=""),(AK118=""),(AL118="")),INDEX(Calendario!$D$3:$H$55,MATCH(AM$4,Calendario!$A$3:$A$55,0),MATCH($I118,Calendario!$D$2:$H$2,0)),""),"")))))</f>
        <v/>
      </c>
      <c r="AN118" s="107" t="str">
        <f>IF(EXACT(($I118),(PROPER(TEXT(AN$3,"dddd")))),"",IF($K118=1,INDEX(Calendario!$D$3:$H$55,MATCH(AN$4,Calendario!$A$3:$A$55,0),MATCH($I118,Calendario!$D$2:$H$2,0)),IF($K118=2,IF(AM118="",INDEX(Calendario!$D$3:$H$55,MATCH(AN$4,Calendario!$A$3:$A$55,0),MATCH($I118,Calendario!$D$2:$H$2,0)),""),IF($K118=3,IF(AND((AL118=""),(AM118="")),INDEX(Calendario!$D$3:$H$55,MATCH(AN$4,Calendario!$A$3:$A$55,0),MATCH($I118,Calendario!$D$2:$H$2,0)),""),IF($K118=4,IF(AND((AK118=""),(AL118=""),(AM118="")),INDEX(Calendario!$D$3:$H$55,MATCH(AN$4,Calendario!$A$3:$A$55,0),MATCH($I118,Calendario!$D$2:$H$2,0)),""),"")))))</f>
        <v/>
      </c>
      <c r="AO118" s="107" t="str">
        <f>IF(EXACT(($I118),(PROPER(TEXT(AO$3,"dddd")))),"",IF($K118=1,INDEX(Calendario!$D$3:$H$55,MATCH(AO$4,Calendario!$A$3:$A$55,0),MATCH($I118,Calendario!$D$2:$H$2,0)),IF($K118=2,IF(AN118="",INDEX(Calendario!$D$3:$H$55,MATCH(AO$4,Calendario!$A$3:$A$55,0),MATCH($I118,Calendario!$D$2:$H$2,0)),""),IF($K118=3,IF(AND((AM118=""),(AN118="")),INDEX(Calendario!$D$3:$H$55,MATCH(AO$4,Calendario!$A$3:$A$55,0),MATCH($I118,Calendario!$D$2:$H$2,0)),""),IF($K118=4,IF(AND((AL118=""),(AM118=""),(AN118="")),INDEX(Calendario!$D$3:$H$55,MATCH(AO$4,Calendario!$A$3:$A$55,0),MATCH($I118,Calendario!$D$2:$H$2,0)),""),"")))))</f>
        <v/>
      </c>
      <c r="AP118" s="107" t="str">
        <f>IF(EXACT(($I118),(PROPER(TEXT(AP$3,"dddd")))),"",IF($K118=1,INDEX(Calendario!$D$3:$H$55,MATCH(AP$4,Calendario!$A$3:$A$55,0),MATCH($I118,Calendario!$D$2:$H$2,0)),IF($K118=2,IF(AO118="",INDEX(Calendario!$D$3:$H$55,MATCH(AP$4,Calendario!$A$3:$A$55,0),MATCH($I118,Calendario!$D$2:$H$2,0)),""),IF($K118=3,IF(AND((AN118=""),(AO118="")),INDEX(Calendario!$D$3:$H$55,MATCH(AP$4,Calendario!$A$3:$A$55,0),MATCH($I118,Calendario!$D$2:$H$2,0)),""),IF($K118=4,IF(AND((AM118=""),(AN118=""),(AO118="")),INDEX(Calendario!$D$3:$H$55,MATCH(AP$4,Calendario!$A$3:$A$55,0),MATCH($I118,Calendario!$D$2:$H$2,0)),""),"")))))</f>
        <v/>
      </c>
      <c r="AQ118" s="107">
        <f>IF(EXACT(($I118),(PROPER(TEXT(AQ$3,"dddd")))),"",IF($K118=1,INDEX(Calendario!$D$3:$H$55,MATCH(AQ$4,Calendario!$A$3:$A$55,0),MATCH($I118,Calendario!$D$2:$H$2,0)),IF($K118=2,IF(AP118="",INDEX(Calendario!$D$3:$H$55,MATCH(AQ$4,Calendario!$A$3:$A$55,0),MATCH($I118,Calendario!$D$2:$H$2,0)),""),IF($K118=3,IF(AND((AO118=""),(AP118="")),INDEX(Calendario!$D$3:$H$55,MATCH(AQ$4,Calendario!$A$3:$A$55,0),MATCH($I118,Calendario!$D$2:$H$2,0)),""),IF($K118=4,IF(AND((AN118=""),(AO118=""),(AP118="")),INDEX(Calendario!$D$3:$H$55,MATCH(AQ$4,Calendario!$A$3:$A$55,0),MATCH($I118,Calendario!$D$2:$H$2,0)),""),"")))))</f>
        <v>44769</v>
      </c>
      <c r="AR118" s="108" t="str">
        <f>IF(EXACT(($I118),(PROPER(TEXT(AR$3,"dddd")))),"",IF($K118=1,INDEX(Calendario!$D$3:$H$55,MATCH(AR$4,Calendario!$A$3:$A$55,0),MATCH($I118,Calendario!$D$2:$H$2,0)),IF($K118=2,IF(AQ118="",INDEX(Calendario!$D$3:$H$55,MATCH(AR$4,Calendario!$A$3:$A$55,0),MATCH($I118,Calendario!$D$2:$H$2,0)),""),IF($K118=3,IF(AND((AP118=""),(AQ118="")),INDEX(Calendario!$D$3:$H$55,MATCH(AR$4,Calendario!$A$3:$A$55,0),MATCH($I118,Calendario!$D$2:$H$2,0)),""),IF($K118=4,IF(AND((AO118=""),(AP118=""),(AQ118="")),INDEX(Calendario!$D$3:$H$55,MATCH(AR$4,Calendario!$A$3:$A$55,0),MATCH($I118,Calendario!$D$2:$H$2,0)),""),"")))))</f>
        <v/>
      </c>
      <c r="AS118" s="108" t="str">
        <f>IF(EXACT(($I118),(PROPER(TEXT(AS$3,"dddd")))),"",IF($K118=1,INDEX(Calendario!$D$3:$H$55,MATCH(AS$4,Calendario!$A$3:$A$55,0),MATCH($I118,Calendario!$D$2:$H$2,0)),IF($K118=2,IF(AR118="",INDEX(Calendario!$D$3:$H$55,MATCH(AS$4,Calendario!$A$3:$A$55,0),MATCH($I118,Calendario!$D$2:$H$2,0)),""),IF($K118=3,IF(AND((AQ118=""),(AR118="")),INDEX(Calendario!$D$3:$H$55,MATCH(AS$4,Calendario!$A$3:$A$55,0),MATCH($I118,Calendario!$D$2:$H$2,0)),""),IF($K118=4,IF(AND((AP118=""),(AQ118=""),(AR118="")),INDEX(Calendario!$D$3:$H$55,MATCH(AS$4,Calendario!$A$3:$A$55,0),MATCH($I118,Calendario!$D$2:$H$2,0)),""),"")))))</f>
        <v/>
      </c>
      <c r="AT118" s="108" t="str">
        <f>IF(EXACT(($I118),(PROPER(TEXT(AT$3,"dddd")))),"",IF($K118=1,INDEX(Calendario!$D$3:$H$55,MATCH(AT$4,Calendario!$A$3:$A$55,0),MATCH($I118,Calendario!$D$2:$H$2,0)),IF($K118=2,IF(AS118="",INDEX(Calendario!$D$3:$H$55,MATCH(AT$4,Calendario!$A$3:$A$55,0),MATCH($I118,Calendario!$D$2:$H$2,0)),""),IF($K118=3,IF(AND((AR118=""),(AS118="")),INDEX(Calendario!$D$3:$H$55,MATCH(AT$4,Calendario!$A$3:$A$55,0),MATCH($I118,Calendario!$D$2:$H$2,0)),""),IF($K118=4,IF(AND((AQ118=""),(AR118=""),(AS118="")),INDEX(Calendario!$D$3:$H$55,MATCH(AT$4,Calendario!$A$3:$A$55,0),MATCH($I118,Calendario!$D$2:$H$2,0)),""),"")))))</f>
        <v/>
      </c>
      <c r="AU118" s="108">
        <f>IF(EXACT(($I118),(PROPER(TEXT(AU$3,"dddd")))),"",IF($K118=1,INDEX(Calendario!$D$3:$H$55,MATCH(AU$4,Calendario!$A$3:$A$55,0),MATCH($I118,Calendario!$D$2:$H$2,0)),IF($K118=2,IF(AT118="",INDEX(Calendario!$D$3:$H$55,MATCH(AU$4,Calendario!$A$3:$A$55,0),MATCH($I118,Calendario!$D$2:$H$2,0)),""),IF($K118=3,IF(AND((AS118=""),(AT118="")),INDEX(Calendario!$D$3:$H$55,MATCH(AU$4,Calendario!$A$3:$A$55,0),MATCH($I118,Calendario!$D$2:$H$2,0)),""),IF($K118=4,IF(AND((AR118=""),(AS118=""),(AT118="")),INDEX(Calendario!$D$3:$H$55,MATCH(AU$4,Calendario!$A$3:$A$55,0),MATCH($I118,Calendario!$D$2:$H$2,0)),""),"")))))</f>
        <v>44797</v>
      </c>
      <c r="AV118" s="107" t="str">
        <f>IF(EXACT(($I118),(PROPER(TEXT(AV$3,"dddd")))),"",IF($K118=1,INDEX(Calendario!$D$3:$H$55,MATCH(AV$4,Calendario!$A$3:$A$55,0),MATCH($I118,Calendario!$D$2:$H$2,0)),IF($K118=2,IF(AU118="",INDEX(Calendario!$D$3:$H$55,MATCH(AV$4,Calendario!$A$3:$A$55,0),MATCH($I118,Calendario!$D$2:$H$2,0)),""),IF($K118=3,IF(AND((AT118=""),(AU118="")),INDEX(Calendario!$D$3:$H$55,MATCH(AV$4,Calendario!$A$3:$A$55,0),MATCH($I118,Calendario!$D$2:$H$2,0)),""),IF($K118=4,IF(AND((AS118=""),(AT118=""),(AU118="")),INDEX(Calendario!$D$3:$H$55,MATCH(AV$4,Calendario!$A$3:$A$55,0),MATCH($I118,Calendario!$D$2:$H$2,0)),""),"")))))</f>
        <v/>
      </c>
      <c r="AW118" s="107" t="str">
        <f>IF(EXACT(($I118),(PROPER(TEXT(AW$3,"dddd")))),"",IF($K118=1,INDEX(Calendario!$D$3:$H$55,MATCH(AW$4,Calendario!$A$3:$A$55,0),MATCH($I118,Calendario!$D$2:$H$2,0)),IF($K118=2,IF(AV118="",INDEX(Calendario!$D$3:$H$55,MATCH(AW$4,Calendario!$A$3:$A$55,0),MATCH($I118,Calendario!$D$2:$H$2,0)),""),IF($K118=3,IF(AND((AU118=""),(AV118="")),INDEX(Calendario!$D$3:$H$55,MATCH(AW$4,Calendario!$A$3:$A$55,0),MATCH($I118,Calendario!$D$2:$H$2,0)),""),IF($K118=4,IF(AND((AT118=""),(AU118=""),(AV118="")),INDEX(Calendario!$D$3:$H$55,MATCH(AW$4,Calendario!$A$3:$A$55,0),MATCH($I118,Calendario!$D$2:$H$2,0)),""),"")))))</f>
        <v/>
      </c>
      <c r="AX118" s="107" t="str">
        <f>IF(EXACT(($I118),(PROPER(TEXT(AX$3,"dddd")))),"",IF($K118=1,INDEX(Calendario!$D$3:$H$55,MATCH(AX$4,Calendario!$A$3:$A$55,0),MATCH($I118,Calendario!$D$2:$H$2,0)),IF($K118=2,IF(AW118="",INDEX(Calendario!$D$3:$H$55,MATCH(AX$4,Calendario!$A$3:$A$55,0),MATCH($I118,Calendario!$D$2:$H$2,0)),""),IF($K118=3,IF(AND((AV118=""),(AW118="")),INDEX(Calendario!$D$3:$H$55,MATCH(AX$4,Calendario!$A$3:$A$55,0),MATCH($I118,Calendario!$D$2:$H$2,0)),""),IF($K118=4,IF(AND((AU118=""),(AV118=""),(AW118="")),INDEX(Calendario!$D$3:$H$55,MATCH(AX$4,Calendario!$A$3:$A$55,0),MATCH($I118,Calendario!$D$2:$H$2,0)),""),"")))))</f>
        <v/>
      </c>
      <c r="AY118" s="107">
        <f>IF(EXACT(($I118),(PROPER(TEXT(AY$3,"dddd")))),"",IF($K118=1,INDEX(Calendario!$D$3:$H$55,MATCH(AY$4,Calendario!$A$3:$A$55,0),MATCH($I118,Calendario!$D$2:$H$2,0)),IF($K118=2,IF(AX118="",INDEX(Calendario!$D$3:$H$55,MATCH(AY$4,Calendario!$A$3:$A$55,0),MATCH($I118,Calendario!$D$2:$H$2,0)),""),IF($K118=3,IF(AND((AW118=""),(AX118="")),INDEX(Calendario!$D$3:$H$55,MATCH(AY$4,Calendario!$A$3:$A$55,0),MATCH($I118,Calendario!$D$2:$H$2,0)),""),IF($K118=4,IF(AND((AV118=""),(AW118=""),(AX118="")),INDEX(Calendario!$D$3:$H$55,MATCH(AY$4,Calendario!$A$3:$A$55,0),MATCH($I118,Calendario!$D$2:$H$2,0)),""),"")))))</f>
        <v>44825</v>
      </c>
      <c r="AZ118" s="107" t="str">
        <f>IF(EXACT(($I118),(PROPER(TEXT(AZ$3,"dddd")))),"",IF($K118=1,INDEX(Calendario!$D$3:$H$55,MATCH(AZ$4,Calendario!$A$3:$A$55,0),MATCH($I118,Calendario!$D$2:$H$2,0)),IF($K118=2,IF(AY118="",INDEX(Calendario!$D$3:$H$55,MATCH(AZ$4,Calendario!$A$3:$A$55,0),MATCH($I118,Calendario!$D$2:$H$2,0)),""),IF($K118=3,IF(AND((AX118=""),(AY118="")),INDEX(Calendario!$D$3:$H$55,MATCH(AZ$4,Calendario!$A$3:$A$55,0),MATCH($I118,Calendario!$D$2:$H$2,0)),""),IF($K118=4,IF(AND((AW118=""),(AX118=""),(AY118="")),INDEX(Calendario!$D$3:$H$55,MATCH(AZ$4,Calendario!$A$3:$A$55,0),MATCH($I118,Calendario!$D$2:$H$2,0)),""),"")))))</f>
        <v/>
      </c>
      <c r="BA118" s="108" t="str">
        <f>IF(EXACT(($I118),(PROPER(TEXT(BA$3,"dddd")))),"",IF($K118=1,INDEX(Calendario!$D$3:$H$55,MATCH(BA$4,Calendario!$A$3:$A$55,0),MATCH($I118,Calendario!$D$2:$H$2,0)),IF($K118=2,IF(AZ118="",INDEX(Calendario!$D$3:$H$55,MATCH(BA$4,Calendario!$A$3:$A$55,0),MATCH($I118,Calendario!$D$2:$H$2,0)),""),IF($K118=3,IF(AND((AY118=""),(AZ118="")),INDEX(Calendario!$D$3:$H$55,MATCH(BA$4,Calendario!$A$3:$A$55,0),MATCH($I118,Calendario!$D$2:$H$2,0)),""),IF($K118=4,IF(AND((AX118=""),(AY118=""),(AZ118="")),INDEX(Calendario!$D$3:$H$55,MATCH(BA$4,Calendario!$A$3:$A$55,0),MATCH($I118,Calendario!$D$2:$H$2,0)),""),"")))))</f>
        <v/>
      </c>
      <c r="BB118" s="108" t="str">
        <f>IF(EXACT(($I118),(PROPER(TEXT(BB$3,"dddd")))),"",IF($K118=1,INDEX(Calendario!$D$3:$H$55,MATCH(BB$4,Calendario!$A$3:$A$55,0),MATCH($I118,Calendario!$D$2:$H$2,0)),IF($K118=2,IF(BA118="",INDEX(Calendario!$D$3:$H$55,MATCH(BB$4,Calendario!$A$3:$A$55,0),MATCH($I118,Calendario!$D$2:$H$2,0)),""),IF($K118=3,IF(AND((AZ118=""),(BA118="")),INDEX(Calendario!$D$3:$H$55,MATCH(BB$4,Calendario!$A$3:$A$55,0),MATCH($I118,Calendario!$D$2:$H$2,0)),""),IF($K118=4,IF(AND((AY118=""),(AZ118=""),(BA118="")),INDEX(Calendario!$D$3:$H$55,MATCH(BB$4,Calendario!$A$3:$A$55,0),MATCH($I118,Calendario!$D$2:$H$2,0)),""),"")))))</f>
        <v/>
      </c>
      <c r="BC118" s="108">
        <f>IF(EXACT(($I118),(PROPER(TEXT(BC$3,"dddd")))),"",IF($K118=1,INDEX(Calendario!$D$3:$H$55,MATCH(BC$4,Calendario!$A$3:$A$55,0),MATCH($I118,Calendario!$D$2:$H$2,0)),IF($K118=2,IF(BB118="",INDEX(Calendario!$D$3:$H$55,MATCH(BC$4,Calendario!$A$3:$A$55,0),MATCH($I118,Calendario!$D$2:$H$2,0)),""),IF($K118=3,IF(AND((BA118=""),(BB118="")),INDEX(Calendario!$D$3:$H$55,MATCH(BC$4,Calendario!$A$3:$A$55,0),MATCH($I118,Calendario!$D$2:$H$2,0)),""),IF($K118=4,IF(AND((AZ118=""),(BA118=""),(BB118="")),INDEX(Calendario!$D$3:$H$55,MATCH(BC$4,Calendario!$A$3:$A$55,0),MATCH($I118,Calendario!$D$2:$H$2,0)),""),"")))))</f>
        <v>44853</v>
      </c>
      <c r="BD118" s="108" t="str">
        <f>IF(EXACT(($I118),(PROPER(TEXT(BD$3,"dddd")))),"",IF($K118=1,INDEX(Calendario!$D$3:$H$55,MATCH(BD$4,Calendario!$A$3:$A$55,0),MATCH($I118,Calendario!$D$2:$H$2,0)),IF($K118=2,IF(BC118="",INDEX(Calendario!$D$3:$H$55,MATCH(BD$4,Calendario!$A$3:$A$55,0),MATCH($I118,Calendario!$D$2:$H$2,0)),""),IF($K118=3,IF(AND((BB118=""),(BC118="")),INDEX(Calendario!$D$3:$H$55,MATCH(BD$4,Calendario!$A$3:$A$55,0),MATCH($I118,Calendario!$D$2:$H$2,0)),""),IF($K118=4,IF(AND((BA118=""),(BB118=""),(BC118="")),INDEX(Calendario!$D$3:$H$55,MATCH(BD$4,Calendario!$A$3:$A$55,0),MATCH($I118,Calendario!$D$2:$H$2,0)),""),"")))))</f>
        <v/>
      </c>
      <c r="BE118" s="107" t="str">
        <f>IF(EXACT(($I118),(PROPER(TEXT(BE$3,"dddd")))),"",IF($K118=1,INDEX(Calendario!$D$3:$H$55,MATCH(BE$4,Calendario!$A$3:$A$55,0),MATCH($I118,Calendario!$D$2:$H$2,0)),IF($K118=2,IF(BD118="",INDEX(Calendario!$D$3:$H$55,MATCH(BE$4,Calendario!$A$3:$A$55,0),MATCH($I118,Calendario!$D$2:$H$2,0)),""),IF($K118=3,IF(AND((BC118=""),(BD118="")),INDEX(Calendario!$D$3:$H$55,MATCH(BE$4,Calendario!$A$3:$A$55,0),MATCH($I118,Calendario!$D$2:$H$2,0)),""),IF($K118=4,IF(AND((BB118=""),(BC118=""),(BD118="")),INDEX(Calendario!$D$3:$H$55,MATCH(BE$4,Calendario!$A$3:$A$55,0),MATCH($I118,Calendario!$D$2:$H$2,0)),""),"")))))</f>
        <v/>
      </c>
      <c r="BF118" s="107" t="str">
        <f>IF(EXACT(($I118),(PROPER(TEXT(BF$3,"dddd")))),"",IF($K118=1,INDEX(Calendario!$D$3:$H$55,MATCH(BF$4,Calendario!$A$3:$A$55,0),MATCH($I118,Calendario!$D$2:$H$2,0)),IF($K118=2,IF(BE118="",INDEX(Calendario!$D$3:$H$55,MATCH(BF$4,Calendario!$A$3:$A$55,0),MATCH($I118,Calendario!$D$2:$H$2,0)),""),IF($K118=3,IF(AND((BD118=""),(BE118="")),INDEX(Calendario!$D$3:$H$55,MATCH(BF$4,Calendario!$A$3:$A$55,0),MATCH($I118,Calendario!$D$2:$H$2,0)),""),IF($K118=4,IF(AND((BC118=""),(BD118=""),(BE118="")),INDEX(Calendario!$D$3:$H$55,MATCH(BF$4,Calendario!$A$3:$A$55,0),MATCH($I118,Calendario!$D$2:$H$2,0)),""),"")))))</f>
        <v/>
      </c>
      <c r="BG118" s="107">
        <f>IF(EXACT(($I118),(PROPER(TEXT(BG$3,"dddd")))),"",IF($K118=1,INDEX(Calendario!$D$3:$H$55,MATCH(BG$4,Calendario!$A$3:$A$55,0),MATCH($I118,Calendario!$D$2:$H$2,0)),IF($K118=2,IF(BF118="",INDEX(Calendario!$D$3:$H$55,MATCH(BG$4,Calendario!$A$3:$A$55,0),MATCH($I118,Calendario!$D$2:$H$2,0)),""),IF($K118=3,IF(AND((BE118=""),(BF118="")),INDEX(Calendario!$D$3:$H$55,MATCH(BG$4,Calendario!$A$3:$A$55,0),MATCH($I118,Calendario!$D$2:$H$2,0)),""),IF($K118=4,IF(AND((BD118=""),(BE118=""),(BF118="")),INDEX(Calendario!$D$3:$H$55,MATCH(BG$4,Calendario!$A$3:$A$55,0),MATCH($I118,Calendario!$D$2:$H$2,0)),""),"")))))</f>
        <v>44881</v>
      </c>
      <c r="BH118" s="107" t="str">
        <f>IF(EXACT(($I118),(PROPER(TEXT(BH$3,"dddd")))),"",IF($K118=1,INDEX(Calendario!$D$3:$H$55,MATCH(BH$4,Calendario!$A$3:$A$55,0),MATCH($I118,Calendario!$D$2:$H$2,0)),IF($K118=2,IF(BG118="",INDEX(Calendario!$D$3:$H$55,MATCH(BH$4,Calendario!$A$3:$A$55,0),MATCH($I118,Calendario!$D$2:$H$2,0)),""),IF($K118=3,IF(AND((BF118=""),(BG118="")),INDEX(Calendario!$D$3:$H$55,MATCH(BH$4,Calendario!$A$3:$A$55,0),MATCH($I118,Calendario!$D$2:$H$2,0)),""),IF($K118=4,IF(AND((BE118=""),(BF118=""),(BG118="")),INDEX(Calendario!$D$3:$H$55,MATCH(BH$4,Calendario!$A$3:$A$55,0),MATCH($I118,Calendario!$D$2:$H$2,0)),""),"")))))</f>
        <v/>
      </c>
      <c r="BI118" s="108" t="str">
        <f>IF(EXACT(($I118),(PROPER(TEXT(BI$3,"dddd")))),"",IF($K118=1,INDEX(Calendario!$D$3:$H$55,MATCH(BI$4,Calendario!$A$3:$A$55,0),MATCH($I118,Calendario!$D$2:$H$2,0)),IF($K118=2,IF(BH118="",INDEX(Calendario!$D$3:$H$55,MATCH(BI$4,Calendario!$A$3:$A$55,0),MATCH($I118,Calendario!$D$2:$H$2,0)),""),IF($K118=3,IF(AND((BG118=""),(BH118="")),INDEX(Calendario!$D$3:$H$55,MATCH(BI$4,Calendario!$A$3:$A$55,0),MATCH($I118,Calendario!$D$2:$H$2,0)),""),IF($K118=4,IF(AND((BF118=""),(BG118=""),(BH118="")),INDEX(Calendario!$D$3:$H$55,MATCH(BI$4,Calendario!$A$3:$A$55,0),MATCH($I118,Calendario!$D$2:$H$2,0)),""),"")))))</f>
        <v/>
      </c>
      <c r="BJ118" s="108" t="str">
        <f>IF(EXACT(($I118),(PROPER(TEXT(BJ$3,"dddd")))),"",IF($K118=1,INDEX(Calendario!$D$3:$H$55,MATCH(BJ$4,Calendario!$A$3:$A$55,0),MATCH($I118,Calendario!$D$2:$H$2,0)),IF($K118=2,IF(BI118="",INDEX(Calendario!$D$3:$H$55,MATCH(BJ$4,Calendario!$A$3:$A$55,0),MATCH($I118,Calendario!$D$2:$H$2,0)),""),IF($K118=3,IF(AND((BH118=""),(BI118="")),INDEX(Calendario!$D$3:$H$55,MATCH(BJ$4,Calendario!$A$3:$A$55,0),MATCH($I118,Calendario!$D$2:$H$2,0)),""),IF($K118=4,IF(AND((BG118=""),(BH118=""),(BI118="")),INDEX(Calendario!$D$3:$H$55,MATCH(BJ$4,Calendario!$A$3:$A$55,0),MATCH($I118,Calendario!$D$2:$H$2,0)),""),"")))))</f>
        <v/>
      </c>
      <c r="BK118" s="108">
        <f>IF(EXACT(($I118),(PROPER(TEXT(BK$3,"dddd")))),"",IF($K118=1,INDEX(Calendario!$D$3:$H$55,MATCH(BK$4,Calendario!$A$3:$A$55,0),MATCH($I118,Calendario!$D$2:$H$2,0)),IF($K118=2,IF(BJ118="",INDEX(Calendario!$D$3:$H$55,MATCH(BK$4,Calendario!$A$3:$A$55,0),MATCH($I118,Calendario!$D$2:$H$2,0)),""),IF($K118=3,IF(AND((BI118=""),(BJ118="")),INDEX(Calendario!$D$3:$H$55,MATCH(BK$4,Calendario!$A$3:$A$55,0),MATCH($I118,Calendario!$D$2:$H$2,0)),""),IF($K118=4,IF(AND((BH118=""),(BI118=""),(BJ118="")),INDEX(Calendario!$D$3:$H$55,MATCH(BK$4,Calendario!$A$3:$A$55,0),MATCH($I118,Calendario!$D$2:$H$2,0)),""),"")))))</f>
        <v>44909</v>
      </c>
      <c r="BL118" s="108" t="str">
        <f>IF(EXACT(($I118),(PROPER(TEXT(BL$3,"dddd")))),"",IF($K118=1,INDEX(Calendario!$D$3:$H$55,MATCH(BL$4,Calendario!$A$3:$A$55,0),MATCH($I118,Calendario!$D$2:$H$2,0)),IF($K118=2,IF(BK118="",INDEX(Calendario!$D$3:$H$55,MATCH(BL$4,Calendario!$A$3:$A$55,0),MATCH($I118,Calendario!$D$2:$H$2,0)),""),IF($K118=3,IF(AND((BJ118=""),(BK118="")),INDEX(Calendario!$D$3:$H$55,MATCH(BL$4,Calendario!$A$3:$A$55,0),MATCH($I118,Calendario!$D$2:$H$2,0)),""),IF($K118=4,IF(AND((BI118=""),(BJ118=""),(BK118="")),INDEX(Calendario!$D$3:$H$55,MATCH(BL$4,Calendario!$A$3:$A$55,0),MATCH($I118,Calendario!$D$2:$H$2,0)),""),"")))))</f>
        <v/>
      </c>
      <c r="BM118" s="108" t="str">
        <f>IF(EXACT(($I118),(PROPER(TEXT(BM$3,"dddd")))),"",IF($K118=1,INDEX(Calendario!$D$3:$H$55,MATCH(BM$4,Calendario!$A$3:$A$55,0),MATCH($I118,Calendario!$D$2:$H$2,0)),IF($K118=2,IF(BL118="",INDEX(Calendario!$D$3:$H$55,MATCH(BM$4,Calendario!$A$3:$A$55,0),MATCH($I118,Calendario!$D$2:$H$2,0)),""),IF($K118=3,IF(AND((BK118=""),(BL118="")),INDEX(Calendario!$D$3:$H$55,MATCH(BM$4,Calendario!$A$3:$A$55,0),MATCH($I118,Calendario!$D$2:$H$2,0)),""),IF($K118=4,IF(AND((BJ118=""),(BK118=""),(BL118="")),INDEX(Calendario!$D$3:$H$55,MATCH(BM$4,Calendario!$A$3:$A$55,0),MATCH($I118,Calendario!$D$2:$H$2,0)),""),"")))))</f>
        <v/>
      </c>
      <c r="BO118" s="88" t="s">
        <v>723</v>
      </c>
    </row>
    <row r="119" spans="1:67" s="88" customFormat="1" ht="26.25" customHeight="1" x14ac:dyDescent="0.25">
      <c r="A119" s="178">
        <f t="shared" si="7"/>
        <v>89</v>
      </c>
      <c r="B119" s="176" t="s">
        <v>1281</v>
      </c>
      <c r="C119" s="176"/>
      <c r="D119" s="177" t="s">
        <v>1787</v>
      </c>
      <c r="E119" s="176" t="s">
        <v>19</v>
      </c>
      <c r="F119" s="176" t="s">
        <v>110</v>
      </c>
      <c r="G119" s="177" t="str">
        <f>IF(ISNA(VLOOKUP(F119,Tmunic!$C$2:$D$1160,2,FALSE)),"",VLOOKUP(F119,Tmunic!$C$2:$D$1160,2,FALSE))</f>
        <v>UB SALAMINA</v>
      </c>
      <c r="H119" s="184" t="str">
        <f>IF(ISNA(VLOOKUP(G119,TDirReg!$F$1:$H$184,3,0)),"",VLOOKUP(G119,TDirReg!$F$1:$H$184,3,0))</f>
        <v>Calle 3 N° 9A-21 Hospital Felipe Suarez</v>
      </c>
      <c r="I119" s="196" t="s">
        <v>127</v>
      </c>
      <c r="J119" s="195" t="s">
        <v>135</v>
      </c>
      <c r="K119" s="197">
        <v>4</v>
      </c>
      <c r="L119" s="202">
        <f t="shared" si="8"/>
        <v>12</v>
      </c>
      <c r="M119" s="107" t="str">
        <f>IF(EXACT(($I119),(PROPER(TEXT(M$3,"dddd")))),"",IF(EXACT(M$4,$J119),IF($K119=1,INDEX(Calendario!$D$3:$H$55,MATCH(M$4,Calendario!$A$3:$A$55,0),MATCH($I119,Calendario!$D$2:$H$2,0)),INDEX(Calendario!$D$3:$H$55,MATCH($J119,Calendario!$A$3:$A$55,0),MATCH($I119,Calendario!$D$2:$H$2,0))),""))</f>
        <v/>
      </c>
      <c r="N119" s="107" t="str">
        <f>IF(EXACT(($I119),(PROPER(TEXT(N$3,"dddd")))),"",IF(EXACT(N$4,$J119),IF(M119="",IF(OR(($K119=4),($K119=3),($K119=2),($K119=1)),INDEX(Calendario!$D$3:$H$55,MATCH(N$4,Calendario!$A$3:$A$55,0),MATCH($I119,Calendario!$D$2:$H$2,0)),"")),IF($K119=1,IF(AND(M119="",EXACT((N$4),(CONCATENATE(Calendario!$A$1," ",(MID($J119,8,2))+1)))),INDEX(Calendario!$D$3:$H$55,MATCH(N$4,Calendario!$A$3:$A$55,0),MATCH($I119,Calendario!$D$2:$H$2,0)),IF(M119="","",INDEX(Calendario!$D$3:$H$55,MATCH(N$4,Calendario!$A$3:$A$55,0),MATCH($I119,Calendario!$D$2:$H$2,0)))),IF($K119=2,IF(M119="",IF(EXACT($K119,N$4),INDEX(Calendario!$D$3:$H$55,MATCH(N$4,Calendario!$A$3:$A$55,0),MATCH($I119,Calendario!$D$2:$H$2,0)),""),""),IF($K119=3,IF((M119=""),IF(EXACT($K119,N$4),INDEX(Calendario!$D$3:$H$55,MATCH(N$4,Calendario!$A$3:$A$55,0),MATCH($I119,Calendario!$D$2:$H$2,0)),""),""),IF($K119=4,IF((M119=""),IF(EXACT($K119,N$4),INDEX(Calendario!$D$3:$H$55,MATCH(N$4,Calendario!$A$3:$A$55,0),MATCH($I119,Calendario!$D$2:$H$2,0)),""),""),""))))))</f>
        <v/>
      </c>
      <c r="O119" s="107" t="str">
        <f>IF(EXACT(($I119),(PROPER(TEXT(O$3,"dddd")))),"",IF(EXACT(O$4,$J119),IF(N119="",IF(OR(($K119=4),($K119=3),($K119=2),($K119=1)),INDEX(Calendario!$D$3:$H$55,MATCH(O$4,Calendario!$A$3:$A$55,0),MATCH($I119,Calendario!$D$2:$H$2,0)),"")),IF($K119=1,IF(AND(N119="",EXACT((O$4),(CONCATENATE(Calendario!$A$1," ",(MID($J119,8,2))+1)))),INDEX(Calendario!$D$3:$H$55,MATCH(O$4,Calendario!$A$3:$A$55,0),MATCH($I119,Calendario!$D$2:$H$2,0)),IF(N119="",IF(EXACT(($I119),(PROPER(TEXT(N$3,"dddd")))),INDEX(Calendario!$D$3:$H$55,MATCH(O$4,Calendario!$A$3:$A$55,0),MATCH($I119,Calendario!$D$2:$H$2,0)),""),INDEX(Calendario!$D$3:$H$55,MATCH(O$4,Calendario!$A$3:$A$55,0),MATCH($I119,Calendario!$D$2:$H$2,0)))),IF(EXACT($O$4,"Semana 1"),IF($K119=2,IF(N119="",IF(OR(($J119="Semana 1"),($J119="Semana 2"),($J119="Semana 3")),INDEX(Calendario!$D$3:$H$55,MATCH(O$4,Calendario!$A$3:$A$55,0),MATCH($I119,Calendario!$D$2:$H$2,0)),""),""),IF($K119=3,IF(AND((M119=""),(N119="")),IF(OR(($J119="Semana 1"),($J119="Semana 2"),($J119="Semana 3")),INDEX(Calendario!$D$3:$H$55,MATCH(O$4,Calendario!$A$3:$A$55,0),MATCH($I119,Calendario!$D$2:$H$2,0)),""),""),IF($K119=4,IF(AND((M119=""),(N119="")),IF(OR(($J119="Semana 1"),($J119="Semana 2"),($J119="Semana 3")),INDEX(Calendario!$D$3:$H$55,MATCH(O$4,Calendario!$A$3:$A$55,0),MATCH($I119,Calendario!$D$2:$H$2,0)),""),"")))),IF($K119=2,IF(N119="",IF(OR(($J119="Semana 1"),($J119="Semana 2")),INDEX(Calendario!$D$3:$H$55,MATCH(O$4,Calendario!$A$3:$A$55,0),MATCH($I119,Calendario!$D$2:$H$2,0)),""),""),IF($K119=3,IF(AND((M119=""),(N119="")),IF(OR(($J119="Semana 1"),($J119="Semana 2")),INDEX(Calendario!$D$3:$H$55,MATCH(O$4,Calendario!$A$3:$A$55,0),MATCH($I119,Calendario!$D$2:$H$2,0)),""),""),IF($K119=4,IF(AND((M119=""),(N119="")),IF(OR(($J119="Semana 1"),($J119="Semana 2")),INDEX(Calendario!$D$3:$H$55,MATCH(O$4,Calendario!$A$3:$A$55,0),MATCH($I119,Calendario!$D$2:$H$2,0)),""),""),"")))))))</f>
        <v/>
      </c>
      <c r="P119" s="107" t="str">
        <f>IF(EXACT(($I119),(PROPER(TEXT(P$3,"dddd")))),"",IF(EXACT(P$4,$J119),IF(O119="",IF(OR(($K119=4),($K119=3),($K119=2),($K119=1)),INDEX(Calendario!$D$3:$H$55,MATCH(P$4,Calendario!$A$3:$A$55,0),MATCH($I119,Calendario!$D$2:$H$2,0)),"")),IF($K119=1,IF(AND(O119="",EXACT((P$4),(CONCATENATE(Calendario!$A$1," ",(MID($J119,8,2))+1)))),INDEX(Calendario!$D$3:$H$55,MATCH(P$4,Calendario!$A$3:$A$55,0),MATCH($I119,Calendario!$D$2:$H$2,0)),IF(O119="",IF(EXACT(($I119),(PROPER(TEXT(O$3,"dddd")))),INDEX(Calendario!$D$3:$H$55,MATCH(P$4,Calendario!$A$3:$A$55,0),MATCH($I119,Calendario!$D$2:$H$2,0)),""),INDEX(Calendario!$D$3:$H$55,MATCH(P$4,Calendario!$A$3:$A$55,0),MATCH($I119,Calendario!$D$2:$H$2,0)))),IF(EXACT($M$4,"Semana 1"),IF($K119=2,IF(O119="",IF(OR(($J119="Semana 1"),($J119="Semana 2"),($J119="Semana 3"),($J119="Semana 4")),INDEX(Calendario!$D$3:$H$55,MATCH(P$4,Calendario!$A$3:$A$55,0),MATCH($I119,Calendario!$D$2:$H$2,0)),""),""),IF($K119=3,IF(AND((N119=""),(O119="")),IF(OR(($J119="Semana 1"),($J119="Semana 2"),($J119="Semana 3"),($J119="Semana 4")),INDEX(Calendario!$D$3:$H$55,MATCH(P$4,Calendario!$A$3:$A$55,0),MATCH($I119,Calendario!$D$2:$H$2,0)),""),""),IF($K119=4,IF(AND((M119=""),(N119=""),(O119="")),IF(OR(($J119="Semana 1"),($J119="Semana 2"),($J119="Semana 3"),($J119="Semana 4")),INDEX(Calendario!$D$3:$H$55,MATCH(P$4,Calendario!$A$3:$A$55,0),MATCH($I119,Calendario!$D$2:$H$2,0)),""),"")))),IF($K119=2,IF(O119="",IF(OR(($J119="Semana 1"),($J119="Semana 2"),($J119="Semana 3")),INDEX(Calendario!$D$3:$H$55,MATCH(P$4,Calendario!$A$3:$A$55,0),MATCH($I119,Calendario!$D$2:$H$2,0)),""),""),IF($K119=3,IF(AND((N119=""),(O119="")),IF(OR(($J119="Semana 1"),($J119="Semana 2"),($J119="Semana 3")),INDEX(Calendario!$D$3:$H$55,MATCH(P$4,Calendario!$A$3:$A$55,0),MATCH($I119,Calendario!$D$2:$H$2,0)),""),""),IF($K119=4,IF(AND((M119=""),(N119=""),(O119="")),IF(OR(($J119="Semana 1"),($J119="Semana 2"),($J119="Semana 3")),INDEX(Calendario!$D$3:$H$55,MATCH(P$4,Calendario!$A$3:$A$55,0),MATCH($I119,Calendario!$D$2:$H$2,0)),""),""),"")))))))</f>
        <v/>
      </c>
      <c r="Q119" s="107" t="str">
        <f>IF(EXACT(($I119),(PROPER(TEXT(Q$3,"dddd")))),"",IF(EXACT(Q$4,$J119),IF(P119="",IF(OR(($K119=4),($K119=3),($K119=2),($K119=1)),INDEX(Calendario!$D$3:$H$55,MATCH(Q$4,Calendario!$A$3:$A$55,0),MATCH($I119,Calendario!$D$2:$H$2,0)),"")),IF($K119=1,IF(AND(P119="",EXACT((Q$4),(CONCATENATE(Calendario!$A$1," ",(MID($J119,8,2))+1)))),INDEX(Calendario!$D$3:$H$55,MATCH(Q$4,Calendario!$A$3:$A$55,0),MATCH($I119,Calendario!$D$2:$H$2,0)),IF(P119="",IF(EXACT(($I119),(PROPER(TEXT(P$3,"dddd")))),INDEX(Calendario!$D$3:$H$55,MATCH(Q$4,Calendario!$A$3:$A$55,0),MATCH($I119,Calendario!$D$2:$H$2,0)),""),INDEX(Calendario!$D$3:$H$55,MATCH(Q$4,Calendario!$A$3:$A$55,0),MATCH($I119,Calendario!$D$2:$H$2,0)))),IF(EXACT($M$4,"Semana 1"),IF($K119=2,IF(P119="",IF(OR(($J119="Semana 1"),($J119="Semana 2"),($J119="Semana 3"),($J119="Semana 4"),($J119="Semana 5")),INDEX(Calendario!$D$3:$H$55,MATCH(Q$4,Calendario!$A$3:$A$55,0),MATCH($I119,Calendario!$D$2:$H$2,0)),""),""),IF($K119=3,IF(AND((O119=""),(P119="")),IF(OR(($J119="Semana 1"),($J119="Semana 2"),($J119="Semana 3"),($J119="Semana 4"),($J119="Semana 5")),INDEX(Calendario!$D$3:$H$55,MATCH(Q$4,Calendario!$A$3:$A$55,0),MATCH($I119,Calendario!$D$2:$H$2,0)),""),""),IF($K119=4,IF(AND((N119=""),(O119=""),(P119="")),IF(OR(($J119="Semana 1"),($J119="Semana 2"),($J119="Semana 3"),($J119="Semana 4"),($J119="Semana 5")),INDEX(Calendario!$D$3:$H$55,MATCH(Q$4,Calendario!$A$3:$A$55,0),MATCH($I119,Calendario!$D$2:$H$2,0)),""),"")))),IF($K119=2,IF(P119="",IF(OR(($J119="Semana 1"),($J119="Semana 2"),($J119="Semana 3"),($J119="Semana 4")),INDEX(Calendario!$D$3:$H$55,MATCH(Q$4,Calendario!$A$3:$A$55,0),MATCH($I119,Calendario!$D$2:$H$2,0)),""),""),IF($K119=3,IF(AND((O119=""),(P119="")),IF(OR(($J119="Semana 1"),($J119="Semana 2"),($J119="Semana 3"),($J119="Semana 4")),INDEX(Calendario!$D$3:$H$55,MATCH(Q$4,Calendario!$A$3:$A$55,0),MATCH($I119,Calendario!$D$2:$H$2,0)),""),""),IF($K119=4,IF(AND((N119=""),(O119=""),(P119="")),IF(OR(($J119="Semana 1"),($J119="Semana 2"),($J119="Semana 3"),($J119="Semana 4")),INDEX(Calendario!$D$3:$H$55,MATCH(Q$4,Calendario!$A$3:$A$55,0),MATCH($I119,Calendario!$D$2:$H$2,0)),""),""),"")))))))</f>
        <v/>
      </c>
      <c r="R119" s="108">
        <f>IF(EXACT(($I119),(PROPER(TEXT(R$3,"dddd")))),"",IF(EXACT(R$4,$J119),IF(Q119="",IF(OR(($K119=4),($K119=3),($K119=2),($K119=1)),INDEX(Calendario!$D$3:$H$55,MATCH(R$4,Calendario!$A$3:$A$55,0),MATCH($I119,Calendario!$D$2:$H$2,0)),"")),IF($K119=1,IF(AND(Q119="",EXACT((R$4),(CONCATENATE(Calendario!$A$1," ",(MID($J119,8,2))+1)))),INDEX(Calendario!$D$3:$H$55,MATCH(R$4,Calendario!$A$3:$A$55,0),MATCH($I119,Calendario!$D$2:$H$2,0)),IF(Q119="",IF(EXACT(($I119),(PROPER(TEXT(Q$3,"dddd")))),INDEX(Calendario!$D$3:$H$55,MATCH(R$4,Calendario!$A$3:$A$55,0),MATCH($I119,Calendario!$D$2:$H$2,0)),""),INDEX(Calendario!$D$3:$H$55,MATCH(R$4,Calendario!$A$3:$A$55,0),MATCH($I119,Calendario!$D$2:$H$2,0)))),IF(EXACT($M$4,"Semana 1"),IF($K119=2,IF(Q119="",IF(OR(($J119="Semana 1"),($J119="Semana 2"),($J119="Semana 3"),($J119="Semana 4"),($J119="Semana 5"),($J119="Semana 6")),INDEX(Calendario!$D$3:$H$55,MATCH(R$4,Calendario!$A$3:$A$55,0),MATCH($I119,Calendario!$D$2:$H$2,0)),""),""),IF($K119=3,IF(AND((P119=""),(Q119="")),IF(OR(($J119="Semana 1"),($J119="Semana 2"),($J119="Semana 3"),($J119="Semana 4"),($J119="Semana 5"),($J119="Semana 6")),INDEX(Calendario!$D$3:$H$55,MATCH(R$4,Calendario!$A$3:$A$55,0),MATCH($I119,Calendario!$D$2:$H$2,0)),""),""),IF($K119=4,IF(AND((O119=""),(P119=""),(Q119="")),IF(OR(($J119="Semana 1"),($J119="Semana 2"),($J119="Semana 3"),($J119="Semana 4"),($J119="Semana 5"),($J119="Semana 6")),INDEX(Calendario!$D$3:$H$55,MATCH(R$4,Calendario!$A$3:$A$55,0),MATCH($I119,Calendario!$D$2:$H$2,0)),""),"")))),IF($K119=2,IF(Q119="",IF(OR(($J119="Semana 1"),($J119="Semana 2"),($J119="Semana 3"),($J119="Semana 4"),($J119="Semana 5")),INDEX(Calendario!$D$3:$H$55,MATCH(R$4,Calendario!$A$3:$A$55,0),MATCH($I119,Calendario!$D$2:$H$2,0)),""),""),IF($K119=3,IF(AND((P119=""),(Q119="")),IF(OR(($J119="Semana 1"),($J119="Semana 2"),($J119="Semana 3"),($J119="Semana 4"),($J119="Semana 5")),INDEX(Calendario!$D$3:$H$55,MATCH(R$4,Calendario!$A$3:$A$55,0),MATCH($I119,Calendario!$D$2:$H$2,0)),""),""),IF($K119=4,IF(AND((O119=""),(P119=""),(Q119="")),IF(OR(($J119="Semana 1"),($J119="Semana 2"),($J119="Semana 3"),($J119="Semana 4"),($J119="Semana 5")),INDEX(Calendario!$D$3:$H$55,MATCH(R$4,Calendario!$A$3:$A$55,0),MATCH($I119,Calendario!$D$2:$H$2,0)),""),""),"")))))))</f>
        <v>44594</v>
      </c>
      <c r="S119" s="108" t="str">
        <f>IF(EXACT(($I119),(PROPER(TEXT(S$3,"dddd")))),"",IF(EXACT(S$4,$J119),IF(R119="",IF(OR(($K119=4),($K119=3),($K119=2),($K119=1)),INDEX(Calendario!$D$3:$H$55,MATCH(S$4,Calendario!$A$3:$A$55,0),MATCH($I119,Calendario!$D$2:$H$2,0)),"")),IF($K119=1,IF(AND(R119="",EXACT((S$4),(CONCATENATE(Calendario!$A$1," ",(MID($J119,8,2))+1)))),INDEX(Calendario!$D$3:$H$55,MATCH(S$4,Calendario!$A$3:$A$55,0),MATCH($I119,Calendario!$D$2:$H$2,0)),IF(R119="",IF(EXACT(($I119),(PROPER(TEXT(R$3,"dddd")))),INDEX(Calendario!$D$3:$H$55,MATCH(S$4,Calendario!$A$3:$A$55,0),MATCH($I119,Calendario!$D$2:$H$2,0)),""),INDEX(Calendario!$D$3:$H$55,MATCH(S$4,Calendario!$A$3:$A$55,0),MATCH($I119,Calendario!$D$2:$H$2,0)))),IF(EXACT($M$4,"Semana 1"),IF($K119=2,IF(R119="",IF(OR(($J119="Semana 1"),($J119="Semana 2"),($J119="Semana 3"),($J119="Semana 4"),($J119="Semana 5"),($J119="Semana 6"),($J119="Semana 7")),INDEX(Calendario!$D$3:$H$55,MATCH(S$4,Calendario!$A$3:$A$55,0),MATCH($I119,Calendario!$D$2:$H$2,0)),""),""),IF($K119=3,IF(AND((Q119=""),(R119="")),IF(OR(($J119="Semana 1"),($J119="Semana 2"),($J119="Semana 3"),($J119="Semana 4"),($J119="Semana 5"),($J119="Semana 6"),($J119="Semana 7")),INDEX(Calendario!$D$3:$H$55,MATCH(S$4,Calendario!$A$3:$A$55,0),MATCH($I119,Calendario!$D$2:$H$2,0)),""),""),IF($K119=4,IF(AND((P119=""),(Q119=""),(R119="")),IF(OR(($J119="Semana 1"),($J119="Semana 2"),($J119="Semana 3"),($J119="Semana 4"),($J119="Semana 5"),($J119="Semana 6"),($J119="Semana 7")),INDEX(Calendario!$D$3:$H$55,MATCH(S$4,Calendario!$A$3:$A$55,0),MATCH($I119,Calendario!$D$2:$H$2,0)),""),"")))),IF($K119=2,IF(R119="",IF(OR(($J119="Semana 1"),($J119="Semana 2"),($J119="Semana 3"),($J119="Semana 4"),($J119="Semana 5"),($J119="Semana 6")),INDEX(Calendario!$D$3:$H$55,MATCH(S$4,Calendario!$A$3:$A$55,0),MATCH($I119,Calendario!$D$2:$H$2,0)),""),""),IF($K119=3,IF(AND((Q119=""),(R119="")),IF(OR(($J119="Semana 1"),($J119="Semana 2"),($J119="Semana 3"),($J119="Semana 4"),($J119="Semana 5"),($J119="Semana 6")),INDEX(Calendario!$D$3:$H$55,MATCH(S$4,Calendario!$A$3:$A$55,0),MATCH($I119,Calendario!$D$2:$H$2,0)),""),""),IF($K119=4,IF(AND((P119=""),(Q119=""),(R119="")),IF(OR(($J119="Semana 1"),($J119="Semana 2"),($J119="Semana 3"),($J119="Semana 4"),($J119="Semana 5"),($J119="Semana 6")),INDEX(Calendario!$D$3:$H$55,MATCH(S$4,Calendario!$A$3:$A$55,0),MATCH($I119,Calendario!$D$2:$H$2,0)),""),""),"")))))))</f>
        <v/>
      </c>
      <c r="T119" s="108" t="str">
        <f>IF(EXACT(($I119),(PROPER(TEXT(T$3,"dddd")))),"",IF(EXACT(T$4,$J119),IF(S119="",IF(OR(($K119=4),($K119=3),($K119=2),($K119=1)),INDEX(Calendario!$D$3:$H$55,MATCH(T$4,Calendario!$A$3:$A$55,0),MATCH($I119,Calendario!$D$2:$H$2,0)),"")),IF($K119=1,IF(AND(S119="",EXACT((T$4),(CONCATENATE(Calendario!$A$1," ",(MID($J119,8,2))+1)))),INDEX(Calendario!$D$3:$H$55,MATCH(T$4,Calendario!$A$3:$A$55,0),MATCH($I119,Calendario!$D$2:$H$2,0)),IF(S119="",IF(EXACT(($I119),(PROPER(TEXT(S$3,"dddd")))),INDEX(Calendario!$D$3:$H$55,MATCH(T$4,Calendario!$A$3:$A$55,0),MATCH($I119,Calendario!$D$2:$H$2,0)),""),INDEX(Calendario!$D$3:$H$55,MATCH(T$4,Calendario!$A$3:$A$55,0),MATCH($I119,Calendario!$D$2:$H$2,0)))),IF(EXACT($M$4,"Semana 1"),IF($K119=2,IF(S119="",IF(OR(($J119="Semana 1"),($J119="Semana 2"),($J119="Semana 3"),($J119="Semana 4"),($J119="Semana 5"),($J119="Semana 6"),($J119="Semana 7"),($J119="Semana 8")),INDEX(Calendario!$D$3:$H$55,MATCH(T$4,Calendario!$A$3:$A$55,0),MATCH($I119,Calendario!$D$2:$H$2,0)),""),""),IF($K119=3,IF(AND((R119=""),(S119="")),IF(OR(($J119="Semana 1"),($J119="Semana 2"),($J119="Semana 3"),($J119="Semana 4"),($J119="Semana 5"),($J119="Semana 6"),($J119="Semana 7"),($J119="Semana 8")),INDEX(Calendario!$D$3:$H$55,MATCH(T$4,Calendario!$A$3:$A$55,0),MATCH($I119,Calendario!$D$2:$H$2,0)),""),""),IF($K119=4,IF(AND((Q119=""),(R119=""),(S119="")),IF(OR(($J119="Semana 1"),($J119="Semana 2"),($J119="Semana 3"),($J119="Semana 4"),($J119="Semana 5"),($J119="Semana 6"),($J119="Semana 7"),($J119="Semana 8")),INDEX(Calendario!$D$3:$H$55,MATCH(T$4,Calendario!$A$3:$A$55,0),MATCH($I119,Calendario!$D$2:$H$2,0)),""),"")))),IF($K119=2,IF(S119="",IF(OR(($J119="Semana 1"),($J119="Semana 2"),($J119="Semana 3"),($J119="Semana 4"),($J119="Semana 5"),($J119="Semana 6"),($J119="Semana 7")),INDEX(Calendario!$D$3:$H$55,MATCH(T$4,Calendario!$A$3:$A$55,0),MATCH($I119,Calendario!$D$2:$H$2,0)),""),""),IF($K119=3,IF(AND((R119=""),(S119="")),IF(OR(($J119="Semana 1"),($J119="Semana 2"),($J119="Semana 3"),($J119="Semana 4"),($J119="Semana 5"),($J119="Semana 6"),($J119="Semana 7")),INDEX(Calendario!$D$3:$H$55,MATCH(T$4,Calendario!$A$3:$A$55,0),MATCH($I119,Calendario!$D$2:$H$2,0)),""),""),IF($K119=4,IF(AND((Q119=""),(R119=""),(S119="")),IF(OR(($J119="Semana 1"),($J119="Semana 2"),($J119="Semana 3"),($J119="Semana 4"),($J119="Semana 5"),($J119="Semana 6"),($J119="Semana 7")),INDEX(Calendario!$D$3:$H$55,MATCH(T$4,Calendario!$A$3:$A$55,0),MATCH($I119,Calendario!$D$2:$H$2,0)),""),""),"")))))))</f>
        <v/>
      </c>
      <c r="U119" s="108" t="str">
        <f>IF(EXACT(($I119),(PROPER(TEXT(U$3,"dddd")))),"",IF($K119=1,INDEX(Calendario!$D$3:$H$55,MATCH(U$4,Calendario!$A$3:$A$55,0),MATCH($I119,Calendario!$D$2:$H$2,0)),IF($K119=2,IF(T119="",INDEX(Calendario!$D$3:$H$55,MATCH(U$4,Calendario!$A$3:$A$55,0),MATCH($I119,Calendario!$D$2:$H$2,0)),""),IF($K119=3,IF(AND((S119=""),(T119="")),INDEX(Calendario!$D$3:$H$55,MATCH(U$4,Calendario!$A$3:$A$55,0),MATCH($I119,Calendario!$D$2:$H$2,0)),""),IF($K119=4,IF(AND((R119=""),(S119=""),(T119="")),INDEX(Calendario!$D$3:$H$55,MATCH(U$4,Calendario!$A$3:$A$55,0),MATCH($I119,Calendario!$D$2:$H$2,0)),""),"")))))</f>
        <v/>
      </c>
      <c r="V119" s="107">
        <f>IF(EXACT(($I119),(PROPER(TEXT(V$3,"dddd")))),"",IF($K119=1,INDEX(Calendario!$D$3:$H$55,MATCH(V$4,Calendario!$A$3:$A$55,0),MATCH($I119,Calendario!$D$2:$H$2,0)),IF($K119=2,IF(U119="",INDEX(Calendario!$D$3:$H$55,MATCH(V$4,Calendario!$A$3:$A$55,0),MATCH($I119,Calendario!$D$2:$H$2,0)),""),IF($K119=3,IF(AND((T119=""),(U119="")),INDEX(Calendario!$D$3:$H$55,MATCH(V$4,Calendario!$A$3:$A$55,0),MATCH($I119,Calendario!$D$2:$H$2,0)),""),IF($K119=4,IF(AND((S119=""),(T119=""),(U119="")),INDEX(Calendario!$D$3:$H$55,MATCH(V$4,Calendario!$A$3:$A$55,0),MATCH($I119,Calendario!$D$2:$H$2,0)),""),"")))))</f>
        <v>44622</v>
      </c>
      <c r="W119" s="107" t="str">
        <f>IF(EXACT(($I119),(PROPER(TEXT(W$3,"dddd")))),"",IF($K119=1,INDEX(Calendario!$D$3:$H$55,MATCH(W$4,Calendario!$A$3:$A$55,0),MATCH($I119,Calendario!$D$2:$H$2,0)),IF($K119=2,IF(V119="",INDEX(Calendario!$D$3:$H$55,MATCH(W$4,Calendario!$A$3:$A$55,0),MATCH($I119,Calendario!$D$2:$H$2,0)),""),IF($K119=3,IF(AND((U119=""),(V119="")),INDEX(Calendario!$D$3:$H$55,MATCH(W$4,Calendario!$A$3:$A$55,0),MATCH($I119,Calendario!$D$2:$H$2,0)),""),IF($K119=4,IF(AND((T119=""),(U119=""),(V119="")),INDEX(Calendario!$D$3:$H$55,MATCH(W$4,Calendario!$A$3:$A$55,0),MATCH($I119,Calendario!$D$2:$H$2,0)),""),"")))))</f>
        <v/>
      </c>
      <c r="X119" s="107" t="str">
        <f>IF(EXACT(($I119),(PROPER(TEXT(X$3,"dddd")))),"",IF($K119=1,INDEX(Calendario!$D$3:$H$55,MATCH(X$4,Calendario!$A$3:$A$55,0),MATCH($I119,Calendario!$D$2:$H$2,0)),IF($K119=2,IF(W119="",INDEX(Calendario!$D$3:$H$55,MATCH(X$4,Calendario!$A$3:$A$55,0),MATCH($I119,Calendario!$D$2:$H$2,0)),""),IF($K119=3,IF(AND((V119=""),(W119="")),INDEX(Calendario!$D$3:$H$55,MATCH(X$4,Calendario!$A$3:$A$55,0),MATCH($I119,Calendario!$D$2:$H$2,0)),""),IF($K119=4,IF(AND((U119=""),(V119=""),(W119="")),INDEX(Calendario!$D$3:$H$55,MATCH(X$4,Calendario!$A$3:$A$55,0),MATCH($I119,Calendario!$D$2:$H$2,0)),""),"")))))</f>
        <v/>
      </c>
      <c r="Y119" s="107" t="str">
        <f>IF(EXACT(($I119),(PROPER(TEXT(Y$3,"dddd")))),"",IF($K119=1,INDEX(Calendario!$D$3:$H$55,MATCH(Y$4,Calendario!$A$3:$A$55,0),MATCH($I119,Calendario!$D$2:$H$2,0)),IF($K119=2,IF(X119="",INDEX(Calendario!$D$3:$H$55,MATCH(Y$4,Calendario!$A$3:$A$55,0),MATCH($I119,Calendario!$D$2:$H$2,0)),""),IF($K119=3,IF(AND((W119=""),(X119="")),INDEX(Calendario!$D$3:$H$55,MATCH(Y$4,Calendario!$A$3:$A$55,0),MATCH($I119,Calendario!$D$2:$H$2,0)),""),IF($K119=4,IF(AND((V119=""),(W119=""),(X119="")),INDEX(Calendario!$D$3:$H$55,MATCH(Y$4,Calendario!$A$3:$A$55,0),MATCH($I119,Calendario!$D$2:$H$2,0)),""),"")))))</f>
        <v/>
      </c>
      <c r="Z119" s="108">
        <f>IF(EXACT(($I119),(PROPER(TEXT(Z$3,"dddd")))),"",IF($K119=1,INDEX(Calendario!$D$3:$H$55,MATCH(Z$4,Calendario!$A$3:$A$55,0),MATCH($I119,Calendario!$D$2:$H$2,0)),IF($K119=2,IF(Y119="",INDEX(Calendario!$D$3:$H$55,MATCH(Z$4,Calendario!$A$3:$A$55,0),MATCH($I119,Calendario!$D$2:$H$2,0)),""),IF($K119=3,IF(AND((X119=""),(Y119="")),INDEX(Calendario!$D$3:$H$55,MATCH(Z$4,Calendario!$A$3:$A$55,0),MATCH($I119,Calendario!$D$2:$H$2,0)),""),IF($K119=4,IF(AND((W119=""),(X119=""),(Y119="")),INDEX(Calendario!$D$3:$H$55,MATCH(Z$4,Calendario!$A$3:$A$55,0),MATCH($I119,Calendario!$D$2:$H$2,0)),""),"")))))</f>
        <v>44650</v>
      </c>
      <c r="AA119" s="108" t="str">
        <f>IF(EXACT(($I119),(PROPER(TEXT(AA$3,"dddd")))),"",IF($K119=1,INDEX(Calendario!$D$3:$H$55,MATCH(AA$4,Calendario!$A$3:$A$55,0),MATCH($I119,Calendario!$D$2:$H$2,0)),IF($K119=2,IF(Z119="",INDEX(Calendario!$D$3:$H$55,MATCH(AA$4,Calendario!$A$3:$A$55,0),MATCH($I119,Calendario!$D$2:$H$2,0)),""),IF($K119=3,IF(AND((Y119=""),(Z119="")),INDEX(Calendario!$D$3:$H$55,MATCH(AA$4,Calendario!$A$3:$A$55,0),MATCH($I119,Calendario!$D$2:$H$2,0)),""),IF($K119=4,IF(AND((X119=""),(Y119=""),(Z119="")),INDEX(Calendario!$D$3:$H$55,MATCH(AA$4,Calendario!$A$3:$A$55,0),MATCH($I119,Calendario!$D$2:$H$2,0)),""),"")))))</f>
        <v/>
      </c>
      <c r="AB119" s="108" t="str">
        <f>IF(EXACT(($I119),(PROPER(TEXT(AB$3,"dddd")))),"",IF($K119=1,INDEX(Calendario!$D$3:$H$55,MATCH(AB$4,Calendario!$A$3:$A$55,0),MATCH($I119,Calendario!$D$2:$H$2,0)),IF($K119=2,IF(AA119="",INDEX(Calendario!$D$3:$H$55,MATCH(AB$4,Calendario!$A$3:$A$55,0),MATCH($I119,Calendario!$D$2:$H$2,0)),""),IF($K119=3,IF(AND((Z119=""),(AA119="")),INDEX(Calendario!$D$3:$H$55,MATCH(AB$4,Calendario!$A$3:$A$55,0),MATCH($I119,Calendario!$D$2:$H$2,0)),""),IF($K119=4,IF(AND((Y119=""),(Z119=""),(AA119="")),INDEX(Calendario!$D$3:$H$55,MATCH(AB$4,Calendario!$A$3:$A$55,0),MATCH($I119,Calendario!$D$2:$H$2,0)),""),"")))))</f>
        <v/>
      </c>
      <c r="AC119" s="108" t="str">
        <f>IF(EXACT(($I119),(PROPER(TEXT(AC$3,"dddd")))),"",IF($K119=1,INDEX(Calendario!$D$3:$H$55,MATCH(AC$4,Calendario!$A$3:$A$55,0),MATCH($I119,Calendario!$D$2:$H$2,0)),IF($K119=2,IF(AB119="",INDEX(Calendario!$D$3:$H$55,MATCH(AC$4,Calendario!$A$3:$A$55,0),MATCH($I119,Calendario!$D$2:$H$2,0)),""),IF($K119=3,IF(AND((AA119=""),(AB119="")),INDEX(Calendario!$D$3:$H$55,MATCH(AC$4,Calendario!$A$3:$A$55,0),MATCH($I119,Calendario!$D$2:$H$2,0)),""),IF($K119=4,IF(AND((Z119=""),(AA119=""),(AB119="")),INDEX(Calendario!$D$3:$H$55,MATCH(AC$4,Calendario!$A$3:$A$55,0),MATCH($I119,Calendario!$D$2:$H$2,0)),""),"")))))</f>
        <v/>
      </c>
      <c r="AD119" s="107">
        <f>IF(EXACT(($I119),(PROPER(TEXT(AD$3,"dddd")))),"",IF($K119=1,INDEX(Calendario!$D$3:$H$55,MATCH(AD$4,Calendario!$A$3:$A$55,0),MATCH($I119,Calendario!$D$2:$H$2,0)),IF($K119=2,IF(AC119="",INDEX(Calendario!$D$3:$H$55,MATCH(AD$4,Calendario!$A$3:$A$55,0),MATCH($I119,Calendario!$D$2:$H$2,0)),""),IF($K119=3,IF(AND((AB119=""),(AC119="")),INDEX(Calendario!$D$3:$H$55,MATCH(AD$4,Calendario!$A$3:$A$55,0),MATCH($I119,Calendario!$D$2:$H$2,0)),""),IF($K119=4,IF(AND((AA119=""),(AB119=""),(AC119="")),INDEX(Calendario!$D$3:$H$55,MATCH(AD$4,Calendario!$A$3:$A$55,0),MATCH($I119,Calendario!$D$2:$H$2,0)),""),"")))))</f>
        <v>44678</v>
      </c>
      <c r="AE119" s="107" t="str">
        <f>IF(EXACT(($I119),(PROPER(TEXT(AE$3,"dddd")))),"",IF($K119=1,INDEX(Calendario!$D$3:$H$55,MATCH(AE$4,Calendario!$A$3:$A$55,0),MATCH($I119,Calendario!$D$2:$H$2,0)),IF($K119=2,IF(AD119="",INDEX(Calendario!$D$3:$H$55,MATCH(AE$4,Calendario!$A$3:$A$55,0),MATCH($I119,Calendario!$D$2:$H$2,0)),""),IF($K119=3,IF(AND((AC119=""),(AD119="")),INDEX(Calendario!$D$3:$H$55,MATCH(AE$4,Calendario!$A$3:$A$55,0),MATCH($I119,Calendario!$D$2:$H$2,0)),""),IF($K119=4,IF(AND((AB119=""),(AC119=""),(AD119="")),INDEX(Calendario!$D$3:$H$55,MATCH(AE$4,Calendario!$A$3:$A$55,0),MATCH($I119,Calendario!$D$2:$H$2,0)),""),"")))))</f>
        <v/>
      </c>
      <c r="AF119" s="107" t="str">
        <f>IF(EXACT(($I119),(PROPER(TEXT(AF$3,"dddd")))),"",IF($K119=1,INDEX(Calendario!$D$3:$H$55,MATCH(AF$4,Calendario!$A$3:$A$55,0),MATCH($I119,Calendario!$D$2:$H$2,0)),IF($K119=2,IF(AE119="",INDEX(Calendario!$D$3:$H$55,MATCH(AF$4,Calendario!$A$3:$A$55,0),MATCH($I119,Calendario!$D$2:$H$2,0)),""),IF($K119=3,IF(AND((AD119=""),(AE119="")),INDEX(Calendario!$D$3:$H$55,MATCH(AF$4,Calendario!$A$3:$A$55,0),MATCH($I119,Calendario!$D$2:$H$2,0)),""),IF($K119=4,IF(AND((AC119=""),(AD119=""),(AE119="")),INDEX(Calendario!$D$3:$H$55,MATCH(AF$4,Calendario!$A$3:$A$55,0),MATCH($I119,Calendario!$D$2:$H$2,0)),""),"")))))</f>
        <v/>
      </c>
      <c r="AG119" s="107" t="str">
        <f>IF(EXACT(($I119),(PROPER(TEXT(AG$3,"dddd")))),"",IF($K119=1,INDEX(Calendario!$D$3:$H$55,MATCH(AG$4,Calendario!$A$3:$A$55,0),MATCH($I119,Calendario!$D$2:$H$2,0)),IF($K119=2,IF(AF119="",INDEX(Calendario!$D$3:$H$55,MATCH(AG$4,Calendario!$A$3:$A$55,0),MATCH($I119,Calendario!$D$2:$H$2,0)),""),IF($K119=3,IF(AND((AE119=""),(AF119="")),INDEX(Calendario!$D$3:$H$55,MATCH(AG$4,Calendario!$A$3:$A$55,0),MATCH($I119,Calendario!$D$2:$H$2,0)),""),IF($K119=4,IF(AND((AD119=""),(AE119=""),(AF119="")),INDEX(Calendario!$D$3:$H$55,MATCH(AG$4,Calendario!$A$3:$A$55,0),MATCH($I119,Calendario!$D$2:$H$2,0)),""),"")))))</f>
        <v/>
      </c>
      <c r="AH119" s="107">
        <f>IF(EXACT(($I119),(PROPER(TEXT(AH$3,"dddd")))),"",IF($K119=1,INDEX(Calendario!$D$3:$H$55,MATCH(AH$4,Calendario!$A$3:$A$55,0),MATCH($I119,Calendario!$D$2:$H$2,0)),IF($K119=2,IF(AG119="",INDEX(Calendario!$D$3:$H$55,MATCH(AH$4,Calendario!$A$3:$A$55,0),MATCH($I119,Calendario!$D$2:$H$2,0)),""),IF($K119=3,IF(AND((AF119=""),(AG119="")),INDEX(Calendario!$D$3:$H$55,MATCH(AH$4,Calendario!$A$3:$A$55,0),MATCH($I119,Calendario!$D$2:$H$2,0)),""),IF($K119=4,IF(AND((AE119=""),(AF119=""),(AG119="")),INDEX(Calendario!$D$3:$H$55,MATCH(AH$4,Calendario!$A$3:$A$55,0),MATCH($I119,Calendario!$D$2:$H$2,0)),""),"")))))</f>
        <v>44706</v>
      </c>
      <c r="AI119" s="108" t="str">
        <f>IF(EXACT(($I119),(PROPER(TEXT(AI$3,"dddd")))),"",IF($K119=1,INDEX(Calendario!$D$3:$H$55,MATCH(AI$4,Calendario!$A$3:$A$55,0),MATCH($I119,Calendario!$D$2:$H$2,0)),IF($K119=2,IF(AH119="",INDEX(Calendario!$D$3:$H$55,MATCH(AI$4,Calendario!$A$3:$A$55,0),MATCH($I119,Calendario!$D$2:$H$2,0)),""),IF($K119=3,IF(AND((AG119=""),(AH119="")),INDEX(Calendario!$D$3:$H$55,MATCH(AI$4,Calendario!$A$3:$A$55,0),MATCH($I119,Calendario!$D$2:$H$2,0)),""),IF($K119=4,IF(AND((AF119=""),(AG119=""),(AH119="")),INDEX(Calendario!$D$3:$H$55,MATCH(AI$4,Calendario!$A$3:$A$55,0),MATCH($I119,Calendario!$D$2:$H$2,0)),""),"")))))</f>
        <v/>
      </c>
      <c r="AJ119" s="108" t="str">
        <f>IF(EXACT(($I119),(PROPER(TEXT(AJ$3,"dddd")))),"",IF($K119=1,INDEX(Calendario!$D$3:$H$55,MATCH(AJ$4,Calendario!$A$3:$A$55,0),MATCH($I119,Calendario!$D$2:$H$2,0)),IF($K119=2,IF(AI119="",INDEX(Calendario!$D$3:$H$55,MATCH(AJ$4,Calendario!$A$3:$A$55,0),MATCH($I119,Calendario!$D$2:$H$2,0)),""),IF($K119=3,IF(AND((AH119=""),(AI119="")),INDEX(Calendario!$D$3:$H$55,MATCH(AJ$4,Calendario!$A$3:$A$55,0),MATCH($I119,Calendario!$D$2:$H$2,0)),""),IF($K119=4,IF(AND((AG119=""),(AH119=""),(AI119="")),INDEX(Calendario!$D$3:$H$55,MATCH(AJ$4,Calendario!$A$3:$A$55,0),MATCH($I119,Calendario!$D$2:$H$2,0)),""),"")))))</f>
        <v/>
      </c>
      <c r="AK119" s="108" t="str">
        <f>IF(EXACT(($I119),(PROPER(TEXT(AK$3,"dddd")))),"",IF($K119=1,INDEX(Calendario!$D$3:$H$55,MATCH(AK$4,Calendario!$A$3:$A$55,0),MATCH($I119,Calendario!$D$2:$H$2,0)),IF($K119=2,IF(AJ119="",INDEX(Calendario!$D$3:$H$55,MATCH(AK$4,Calendario!$A$3:$A$55,0),MATCH($I119,Calendario!$D$2:$H$2,0)),""),IF($K119=3,IF(AND((AI119=""),(AJ119="")),INDEX(Calendario!$D$3:$H$55,MATCH(AK$4,Calendario!$A$3:$A$55,0),MATCH($I119,Calendario!$D$2:$H$2,0)),""),IF($K119=4,IF(AND((AH119=""),(AI119=""),(AJ119="")),INDEX(Calendario!$D$3:$H$55,MATCH(AK$4,Calendario!$A$3:$A$55,0),MATCH($I119,Calendario!$D$2:$H$2,0)),""),"")))))</f>
        <v/>
      </c>
      <c r="AL119" s="108">
        <f>IF(EXACT(($I119),(PROPER(TEXT(AL$3,"dddd")))),"",IF($K119=1,INDEX(Calendario!$D$3:$H$55,MATCH(AL$4,Calendario!$A$3:$A$55,0),MATCH($I119,Calendario!$D$2:$H$2,0)),IF($K119=2,IF(AK119="",INDEX(Calendario!$D$3:$H$55,MATCH(AL$4,Calendario!$A$3:$A$55,0),MATCH($I119,Calendario!$D$2:$H$2,0)),""),IF($K119=3,IF(AND((AJ119=""),(AK119="")),INDEX(Calendario!$D$3:$H$55,MATCH(AL$4,Calendario!$A$3:$A$55,0),MATCH($I119,Calendario!$D$2:$H$2,0)),""),IF($K119=4,IF(AND((AI119=""),(AJ119=""),(AK119="")),INDEX(Calendario!$D$3:$H$55,MATCH(AL$4,Calendario!$A$3:$A$55,0),MATCH($I119,Calendario!$D$2:$H$2,0)),""),"")))))</f>
        <v>44734</v>
      </c>
      <c r="AM119" s="107" t="str">
        <f>IF(EXACT(($I119),(PROPER(TEXT(AM$3,"dddd")))),"",IF($K119=1,INDEX(Calendario!$D$3:$H$55,MATCH(AM$4,Calendario!$A$3:$A$55,0),MATCH($I119,Calendario!$D$2:$H$2,0)),IF($K119=2,IF(AL119="",INDEX(Calendario!$D$3:$H$55,MATCH(AM$4,Calendario!$A$3:$A$55,0),MATCH($I119,Calendario!$D$2:$H$2,0)),""),IF($K119=3,IF(AND((AK119=""),(AL119="")),INDEX(Calendario!$D$3:$H$55,MATCH(AM$4,Calendario!$A$3:$A$55,0),MATCH($I119,Calendario!$D$2:$H$2,0)),""),IF($K119=4,IF(AND((AJ119=""),(AK119=""),(AL119="")),INDEX(Calendario!$D$3:$H$55,MATCH(AM$4,Calendario!$A$3:$A$55,0),MATCH($I119,Calendario!$D$2:$H$2,0)),""),"")))))</f>
        <v/>
      </c>
      <c r="AN119" s="107" t="str">
        <f>IF(EXACT(($I119),(PROPER(TEXT(AN$3,"dddd")))),"",IF($K119=1,INDEX(Calendario!$D$3:$H$55,MATCH(AN$4,Calendario!$A$3:$A$55,0),MATCH($I119,Calendario!$D$2:$H$2,0)),IF($K119=2,IF(AM119="",INDEX(Calendario!$D$3:$H$55,MATCH(AN$4,Calendario!$A$3:$A$55,0),MATCH($I119,Calendario!$D$2:$H$2,0)),""),IF($K119=3,IF(AND((AL119=""),(AM119="")),INDEX(Calendario!$D$3:$H$55,MATCH(AN$4,Calendario!$A$3:$A$55,0),MATCH($I119,Calendario!$D$2:$H$2,0)),""),IF($K119=4,IF(AND((AK119=""),(AL119=""),(AM119="")),INDEX(Calendario!$D$3:$H$55,MATCH(AN$4,Calendario!$A$3:$A$55,0),MATCH($I119,Calendario!$D$2:$H$2,0)),""),"")))))</f>
        <v/>
      </c>
      <c r="AO119" s="107" t="str">
        <f>IF(EXACT(($I119),(PROPER(TEXT(AO$3,"dddd")))),"",IF($K119=1,INDEX(Calendario!$D$3:$H$55,MATCH(AO$4,Calendario!$A$3:$A$55,0),MATCH($I119,Calendario!$D$2:$H$2,0)),IF($K119=2,IF(AN119="",INDEX(Calendario!$D$3:$H$55,MATCH(AO$4,Calendario!$A$3:$A$55,0),MATCH($I119,Calendario!$D$2:$H$2,0)),""),IF($K119=3,IF(AND((AM119=""),(AN119="")),INDEX(Calendario!$D$3:$H$55,MATCH(AO$4,Calendario!$A$3:$A$55,0),MATCH($I119,Calendario!$D$2:$H$2,0)),""),IF($K119=4,IF(AND((AL119=""),(AM119=""),(AN119="")),INDEX(Calendario!$D$3:$H$55,MATCH(AO$4,Calendario!$A$3:$A$55,0),MATCH($I119,Calendario!$D$2:$H$2,0)),""),"")))))</f>
        <v/>
      </c>
      <c r="AP119" s="107" t="str">
        <f>IF(EXACT(($I119),(PROPER(TEXT(AP$3,"dddd")))),"",IF($K119=1,INDEX(Calendario!$D$3:$H$55,MATCH(AP$4,Calendario!$A$3:$A$55,0),MATCH($I119,Calendario!$D$2:$H$2,0)),IF($K119=2,IF(AO119="",INDEX(Calendario!$D$3:$H$55,MATCH(AP$4,Calendario!$A$3:$A$55,0),MATCH($I119,Calendario!$D$2:$H$2,0)),""),IF($K119=3,IF(AND((AN119=""),(AO119="")),INDEX(Calendario!$D$3:$H$55,MATCH(AP$4,Calendario!$A$3:$A$55,0),MATCH($I119,Calendario!$D$2:$H$2,0)),""),IF($K119=4,IF(AND((AM119=""),(AN119=""),(AO119="")),INDEX(Calendario!$D$3:$H$55,MATCH(AP$4,Calendario!$A$3:$A$55,0),MATCH($I119,Calendario!$D$2:$H$2,0)),""),"")))))</f>
        <v/>
      </c>
      <c r="AQ119" s="107">
        <f>IF(EXACT(($I119),(PROPER(TEXT(AQ$3,"dddd")))),"",IF($K119=1,INDEX(Calendario!$D$3:$H$55,MATCH(AQ$4,Calendario!$A$3:$A$55,0),MATCH($I119,Calendario!$D$2:$H$2,0)),IF($K119=2,IF(AP119="",INDEX(Calendario!$D$3:$H$55,MATCH(AQ$4,Calendario!$A$3:$A$55,0),MATCH($I119,Calendario!$D$2:$H$2,0)),""),IF($K119=3,IF(AND((AO119=""),(AP119="")),INDEX(Calendario!$D$3:$H$55,MATCH(AQ$4,Calendario!$A$3:$A$55,0),MATCH($I119,Calendario!$D$2:$H$2,0)),""),IF($K119=4,IF(AND((AN119=""),(AO119=""),(AP119="")),INDEX(Calendario!$D$3:$H$55,MATCH(AQ$4,Calendario!$A$3:$A$55,0),MATCH($I119,Calendario!$D$2:$H$2,0)),""),"")))))</f>
        <v>44769</v>
      </c>
      <c r="AR119" s="108" t="str">
        <f>IF(EXACT(($I119),(PROPER(TEXT(AR$3,"dddd")))),"",IF($K119=1,INDEX(Calendario!$D$3:$H$55,MATCH(AR$4,Calendario!$A$3:$A$55,0),MATCH($I119,Calendario!$D$2:$H$2,0)),IF($K119=2,IF(AQ119="",INDEX(Calendario!$D$3:$H$55,MATCH(AR$4,Calendario!$A$3:$A$55,0),MATCH($I119,Calendario!$D$2:$H$2,0)),""),IF($K119=3,IF(AND((AP119=""),(AQ119="")),INDEX(Calendario!$D$3:$H$55,MATCH(AR$4,Calendario!$A$3:$A$55,0),MATCH($I119,Calendario!$D$2:$H$2,0)),""),IF($K119=4,IF(AND((AO119=""),(AP119=""),(AQ119="")),INDEX(Calendario!$D$3:$H$55,MATCH(AR$4,Calendario!$A$3:$A$55,0),MATCH($I119,Calendario!$D$2:$H$2,0)),""),"")))))</f>
        <v/>
      </c>
      <c r="AS119" s="108" t="str">
        <f>IF(EXACT(($I119),(PROPER(TEXT(AS$3,"dddd")))),"",IF($K119=1,INDEX(Calendario!$D$3:$H$55,MATCH(AS$4,Calendario!$A$3:$A$55,0),MATCH($I119,Calendario!$D$2:$H$2,0)),IF($K119=2,IF(AR119="",INDEX(Calendario!$D$3:$H$55,MATCH(AS$4,Calendario!$A$3:$A$55,0),MATCH($I119,Calendario!$D$2:$H$2,0)),""),IF($K119=3,IF(AND((AQ119=""),(AR119="")),INDEX(Calendario!$D$3:$H$55,MATCH(AS$4,Calendario!$A$3:$A$55,0),MATCH($I119,Calendario!$D$2:$H$2,0)),""),IF($K119=4,IF(AND((AP119=""),(AQ119=""),(AR119="")),INDEX(Calendario!$D$3:$H$55,MATCH(AS$4,Calendario!$A$3:$A$55,0),MATCH($I119,Calendario!$D$2:$H$2,0)),""),"")))))</f>
        <v/>
      </c>
      <c r="AT119" s="108" t="str">
        <f>IF(EXACT(($I119),(PROPER(TEXT(AT$3,"dddd")))),"",IF($K119=1,INDEX(Calendario!$D$3:$H$55,MATCH(AT$4,Calendario!$A$3:$A$55,0),MATCH($I119,Calendario!$D$2:$H$2,0)),IF($K119=2,IF(AS119="",INDEX(Calendario!$D$3:$H$55,MATCH(AT$4,Calendario!$A$3:$A$55,0),MATCH($I119,Calendario!$D$2:$H$2,0)),""),IF($K119=3,IF(AND((AR119=""),(AS119="")),INDEX(Calendario!$D$3:$H$55,MATCH(AT$4,Calendario!$A$3:$A$55,0),MATCH($I119,Calendario!$D$2:$H$2,0)),""),IF($K119=4,IF(AND((AQ119=""),(AR119=""),(AS119="")),INDEX(Calendario!$D$3:$H$55,MATCH(AT$4,Calendario!$A$3:$A$55,0),MATCH($I119,Calendario!$D$2:$H$2,0)),""),"")))))</f>
        <v/>
      </c>
      <c r="AU119" s="108">
        <f>IF(EXACT(($I119),(PROPER(TEXT(AU$3,"dddd")))),"",IF($K119=1,INDEX(Calendario!$D$3:$H$55,MATCH(AU$4,Calendario!$A$3:$A$55,0),MATCH($I119,Calendario!$D$2:$H$2,0)),IF($K119=2,IF(AT119="",INDEX(Calendario!$D$3:$H$55,MATCH(AU$4,Calendario!$A$3:$A$55,0),MATCH($I119,Calendario!$D$2:$H$2,0)),""),IF($K119=3,IF(AND((AS119=""),(AT119="")),INDEX(Calendario!$D$3:$H$55,MATCH(AU$4,Calendario!$A$3:$A$55,0),MATCH($I119,Calendario!$D$2:$H$2,0)),""),IF($K119=4,IF(AND((AR119=""),(AS119=""),(AT119="")),INDEX(Calendario!$D$3:$H$55,MATCH(AU$4,Calendario!$A$3:$A$55,0),MATCH($I119,Calendario!$D$2:$H$2,0)),""),"")))))</f>
        <v>44797</v>
      </c>
      <c r="AV119" s="107" t="str">
        <f>IF(EXACT(($I119),(PROPER(TEXT(AV$3,"dddd")))),"",IF($K119=1,INDEX(Calendario!$D$3:$H$55,MATCH(AV$4,Calendario!$A$3:$A$55,0),MATCH($I119,Calendario!$D$2:$H$2,0)),IF($K119=2,IF(AU119="",INDEX(Calendario!$D$3:$H$55,MATCH(AV$4,Calendario!$A$3:$A$55,0),MATCH($I119,Calendario!$D$2:$H$2,0)),""),IF($K119=3,IF(AND((AT119=""),(AU119="")),INDEX(Calendario!$D$3:$H$55,MATCH(AV$4,Calendario!$A$3:$A$55,0),MATCH($I119,Calendario!$D$2:$H$2,0)),""),IF($K119=4,IF(AND((AS119=""),(AT119=""),(AU119="")),INDEX(Calendario!$D$3:$H$55,MATCH(AV$4,Calendario!$A$3:$A$55,0),MATCH($I119,Calendario!$D$2:$H$2,0)),""),"")))))</f>
        <v/>
      </c>
      <c r="AW119" s="107" t="str">
        <f>IF(EXACT(($I119),(PROPER(TEXT(AW$3,"dddd")))),"",IF($K119=1,INDEX(Calendario!$D$3:$H$55,MATCH(AW$4,Calendario!$A$3:$A$55,0),MATCH($I119,Calendario!$D$2:$H$2,0)),IF($K119=2,IF(AV119="",INDEX(Calendario!$D$3:$H$55,MATCH(AW$4,Calendario!$A$3:$A$55,0),MATCH($I119,Calendario!$D$2:$H$2,0)),""),IF($K119=3,IF(AND((AU119=""),(AV119="")),INDEX(Calendario!$D$3:$H$55,MATCH(AW$4,Calendario!$A$3:$A$55,0),MATCH($I119,Calendario!$D$2:$H$2,0)),""),IF($K119=4,IF(AND((AT119=""),(AU119=""),(AV119="")),INDEX(Calendario!$D$3:$H$55,MATCH(AW$4,Calendario!$A$3:$A$55,0),MATCH($I119,Calendario!$D$2:$H$2,0)),""),"")))))</f>
        <v/>
      </c>
      <c r="AX119" s="107" t="str">
        <f>IF(EXACT(($I119),(PROPER(TEXT(AX$3,"dddd")))),"",IF($K119=1,INDEX(Calendario!$D$3:$H$55,MATCH(AX$4,Calendario!$A$3:$A$55,0),MATCH($I119,Calendario!$D$2:$H$2,0)),IF($K119=2,IF(AW119="",INDEX(Calendario!$D$3:$H$55,MATCH(AX$4,Calendario!$A$3:$A$55,0),MATCH($I119,Calendario!$D$2:$H$2,0)),""),IF($K119=3,IF(AND((AV119=""),(AW119="")),INDEX(Calendario!$D$3:$H$55,MATCH(AX$4,Calendario!$A$3:$A$55,0),MATCH($I119,Calendario!$D$2:$H$2,0)),""),IF($K119=4,IF(AND((AU119=""),(AV119=""),(AW119="")),INDEX(Calendario!$D$3:$H$55,MATCH(AX$4,Calendario!$A$3:$A$55,0),MATCH($I119,Calendario!$D$2:$H$2,0)),""),"")))))</f>
        <v/>
      </c>
      <c r="AY119" s="107">
        <f>IF(EXACT(($I119),(PROPER(TEXT(AY$3,"dddd")))),"",IF($K119=1,INDEX(Calendario!$D$3:$H$55,MATCH(AY$4,Calendario!$A$3:$A$55,0),MATCH($I119,Calendario!$D$2:$H$2,0)),IF($K119=2,IF(AX119="",INDEX(Calendario!$D$3:$H$55,MATCH(AY$4,Calendario!$A$3:$A$55,0),MATCH($I119,Calendario!$D$2:$H$2,0)),""),IF($K119=3,IF(AND((AW119=""),(AX119="")),INDEX(Calendario!$D$3:$H$55,MATCH(AY$4,Calendario!$A$3:$A$55,0),MATCH($I119,Calendario!$D$2:$H$2,0)),""),IF($K119=4,IF(AND((AV119=""),(AW119=""),(AX119="")),INDEX(Calendario!$D$3:$H$55,MATCH(AY$4,Calendario!$A$3:$A$55,0),MATCH($I119,Calendario!$D$2:$H$2,0)),""),"")))))</f>
        <v>44825</v>
      </c>
      <c r="AZ119" s="107" t="str">
        <f>IF(EXACT(($I119),(PROPER(TEXT(AZ$3,"dddd")))),"",IF($K119=1,INDEX(Calendario!$D$3:$H$55,MATCH(AZ$4,Calendario!$A$3:$A$55,0),MATCH($I119,Calendario!$D$2:$H$2,0)),IF($K119=2,IF(AY119="",INDEX(Calendario!$D$3:$H$55,MATCH(AZ$4,Calendario!$A$3:$A$55,0),MATCH($I119,Calendario!$D$2:$H$2,0)),""),IF($K119=3,IF(AND((AX119=""),(AY119="")),INDEX(Calendario!$D$3:$H$55,MATCH(AZ$4,Calendario!$A$3:$A$55,0),MATCH($I119,Calendario!$D$2:$H$2,0)),""),IF($K119=4,IF(AND((AW119=""),(AX119=""),(AY119="")),INDEX(Calendario!$D$3:$H$55,MATCH(AZ$4,Calendario!$A$3:$A$55,0),MATCH($I119,Calendario!$D$2:$H$2,0)),""),"")))))</f>
        <v/>
      </c>
      <c r="BA119" s="108" t="str">
        <f>IF(EXACT(($I119),(PROPER(TEXT(BA$3,"dddd")))),"",IF($K119=1,INDEX(Calendario!$D$3:$H$55,MATCH(BA$4,Calendario!$A$3:$A$55,0),MATCH($I119,Calendario!$D$2:$H$2,0)),IF($K119=2,IF(AZ119="",INDEX(Calendario!$D$3:$H$55,MATCH(BA$4,Calendario!$A$3:$A$55,0),MATCH($I119,Calendario!$D$2:$H$2,0)),""),IF($K119=3,IF(AND((AY119=""),(AZ119="")),INDEX(Calendario!$D$3:$H$55,MATCH(BA$4,Calendario!$A$3:$A$55,0),MATCH($I119,Calendario!$D$2:$H$2,0)),""),IF($K119=4,IF(AND((AX119=""),(AY119=""),(AZ119="")),INDEX(Calendario!$D$3:$H$55,MATCH(BA$4,Calendario!$A$3:$A$55,0),MATCH($I119,Calendario!$D$2:$H$2,0)),""),"")))))</f>
        <v/>
      </c>
      <c r="BB119" s="108" t="str">
        <f>IF(EXACT(($I119),(PROPER(TEXT(BB$3,"dddd")))),"",IF($K119=1,INDEX(Calendario!$D$3:$H$55,MATCH(BB$4,Calendario!$A$3:$A$55,0),MATCH($I119,Calendario!$D$2:$H$2,0)),IF($K119=2,IF(BA119="",INDEX(Calendario!$D$3:$H$55,MATCH(BB$4,Calendario!$A$3:$A$55,0),MATCH($I119,Calendario!$D$2:$H$2,0)),""),IF($K119=3,IF(AND((AZ119=""),(BA119="")),INDEX(Calendario!$D$3:$H$55,MATCH(BB$4,Calendario!$A$3:$A$55,0),MATCH($I119,Calendario!$D$2:$H$2,0)),""),IF($K119=4,IF(AND((AY119=""),(AZ119=""),(BA119="")),INDEX(Calendario!$D$3:$H$55,MATCH(BB$4,Calendario!$A$3:$A$55,0),MATCH($I119,Calendario!$D$2:$H$2,0)),""),"")))))</f>
        <v/>
      </c>
      <c r="BC119" s="108">
        <f>IF(EXACT(($I119),(PROPER(TEXT(BC$3,"dddd")))),"",IF($K119=1,INDEX(Calendario!$D$3:$H$55,MATCH(BC$4,Calendario!$A$3:$A$55,0),MATCH($I119,Calendario!$D$2:$H$2,0)),IF($K119=2,IF(BB119="",INDEX(Calendario!$D$3:$H$55,MATCH(BC$4,Calendario!$A$3:$A$55,0),MATCH($I119,Calendario!$D$2:$H$2,0)),""),IF($K119=3,IF(AND((BA119=""),(BB119="")),INDEX(Calendario!$D$3:$H$55,MATCH(BC$4,Calendario!$A$3:$A$55,0),MATCH($I119,Calendario!$D$2:$H$2,0)),""),IF($K119=4,IF(AND((AZ119=""),(BA119=""),(BB119="")),INDEX(Calendario!$D$3:$H$55,MATCH(BC$4,Calendario!$A$3:$A$55,0),MATCH($I119,Calendario!$D$2:$H$2,0)),""),"")))))</f>
        <v>44853</v>
      </c>
      <c r="BD119" s="108" t="str">
        <f>IF(EXACT(($I119),(PROPER(TEXT(BD$3,"dddd")))),"",IF($K119=1,INDEX(Calendario!$D$3:$H$55,MATCH(BD$4,Calendario!$A$3:$A$55,0),MATCH($I119,Calendario!$D$2:$H$2,0)),IF($K119=2,IF(BC119="",INDEX(Calendario!$D$3:$H$55,MATCH(BD$4,Calendario!$A$3:$A$55,0),MATCH($I119,Calendario!$D$2:$H$2,0)),""),IF($K119=3,IF(AND((BB119=""),(BC119="")),INDEX(Calendario!$D$3:$H$55,MATCH(BD$4,Calendario!$A$3:$A$55,0),MATCH($I119,Calendario!$D$2:$H$2,0)),""),IF($K119=4,IF(AND((BA119=""),(BB119=""),(BC119="")),INDEX(Calendario!$D$3:$H$55,MATCH(BD$4,Calendario!$A$3:$A$55,0),MATCH($I119,Calendario!$D$2:$H$2,0)),""),"")))))</f>
        <v/>
      </c>
      <c r="BE119" s="107" t="str">
        <f>IF(EXACT(($I119),(PROPER(TEXT(BE$3,"dddd")))),"",IF($K119=1,INDEX(Calendario!$D$3:$H$55,MATCH(BE$4,Calendario!$A$3:$A$55,0),MATCH($I119,Calendario!$D$2:$H$2,0)),IF($K119=2,IF(BD119="",INDEX(Calendario!$D$3:$H$55,MATCH(BE$4,Calendario!$A$3:$A$55,0),MATCH($I119,Calendario!$D$2:$H$2,0)),""),IF($K119=3,IF(AND((BC119=""),(BD119="")),INDEX(Calendario!$D$3:$H$55,MATCH(BE$4,Calendario!$A$3:$A$55,0),MATCH($I119,Calendario!$D$2:$H$2,0)),""),IF($K119=4,IF(AND((BB119=""),(BC119=""),(BD119="")),INDEX(Calendario!$D$3:$H$55,MATCH(BE$4,Calendario!$A$3:$A$55,0),MATCH($I119,Calendario!$D$2:$H$2,0)),""),"")))))</f>
        <v/>
      </c>
      <c r="BF119" s="107" t="str">
        <f>IF(EXACT(($I119),(PROPER(TEXT(BF$3,"dddd")))),"",IF($K119=1,INDEX(Calendario!$D$3:$H$55,MATCH(BF$4,Calendario!$A$3:$A$55,0),MATCH($I119,Calendario!$D$2:$H$2,0)),IF($K119=2,IF(BE119="",INDEX(Calendario!$D$3:$H$55,MATCH(BF$4,Calendario!$A$3:$A$55,0),MATCH($I119,Calendario!$D$2:$H$2,0)),""),IF($K119=3,IF(AND((BD119=""),(BE119="")),INDEX(Calendario!$D$3:$H$55,MATCH(BF$4,Calendario!$A$3:$A$55,0),MATCH($I119,Calendario!$D$2:$H$2,0)),""),IF($K119=4,IF(AND((BC119=""),(BD119=""),(BE119="")),INDEX(Calendario!$D$3:$H$55,MATCH(BF$4,Calendario!$A$3:$A$55,0),MATCH($I119,Calendario!$D$2:$H$2,0)),""),"")))))</f>
        <v/>
      </c>
      <c r="BG119" s="107">
        <f>IF(EXACT(($I119),(PROPER(TEXT(BG$3,"dddd")))),"",IF($K119=1,INDEX(Calendario!$D$3:$H$55,MATCH(BG$4,Calendario!$A$3:$A$55,0),MATCH($I119,Calendario!$D$2:$H$2,0)),IF($K119=2,IF(BF119="",INDEX(Calendario!$D$3:$H$55,MATCH(BG$4,Calendario!$A$3:$A$55,0),MATCH($I119,Calendario!$D$2:$H$2,0)),""),IF($K119=3,IF(AND((BE119=""),(BF119="")),INDEX(Calendario!$D$3:$H$55,MATCH(BG$4,Calendario!$A$3:$A$55,0),MATCH($I119,Calendario!$D$2:$H$2,0)),""),IF($K119=4,IF(AND((BD119=""),(BE119=""),(BF119="")),INDEX(Calendario!$D$3:$H$55,MATCH(BG$4,Calendario!$A$3:$A$55,0),MATCH($I119,Calendario!$D$2:$H$2,0)),""),"")))))</f>
        <v>44881</v>
      </c>
      <c r="BH119" s="107" t="str">
        <f>IF(EXACT(($I119),(PROPER(TEXT(BH$3,"dddd")))),"",IF($K119=1,INDEX(Calendario!$D$3:$H$55,MATCH(BH$4,Calendario!$A$3:$A$55,0),MATCH($I119,Calendario!$D$2:$H$2,0)),IF($K119=2,IF(BG119="",INDEX(Calendario!$D$3:$H$55,MATCH(BH$4,Calendario!$A$3:$A$55,0),MATCH($I119,Calendario!$D$2:$H$2,0)),""),IF($K119=3,IF(AND((BF119=""),(BG119="")),INDEX(Calendario!$D$3:$H$55,MATCH(BH$4,Calendario!$A$3:$A$55,0),MATCH($I119,Calendario!$D$2:$H$2,0)),""),IF($K119=4,IF(AND((BE119=""),(BF119=""),(BG119="")),INDEX(Calendario!$D$3:$H$55,MATCH(BH$4,Calendario!$A$3:$A$55,0),MATCH($I119,Calendario!$D$2:$H$2,0)),""),"")))))</f>
        <v/>
      </c>
      <c r="BI119" s="108" t="str">
        <f>IF(EXACT(($I119),(PROPER(TEXT(BI$3,"dddd")))),"",IF($K119=1,INDEX(Calendario!$D$3:$H$55,MATCH(BI$4,Calendario!$A$3:$A$55,0),MATCH($I119,Calendario!$D$2:$H$2,0)),IF($K119=2,IF(BH119="",INDEX(Calendario!$D$3:$H$55,MATCH(BI$4,Calendario!$A$3:$A$55,0),MATCH($I119,Calendario!$D$2:$H$2,0)),""),IF($K119=3,IF(AND((BG119=""),(BH119="")),INDEX(Calendario!$D$3:$H$55,MATCH(BI$4,Calendario!$A$3:$A$55,0),MATCH($I119,Calendario!$D$2:$H$2,0)),""),IF($K119=4,IF(AND((BF119=""),(BG119=""),(BH119="")),INDEX(Calendario!$D$3:$H$55,MATCH(BI$4,Calendario!$A$3:$A$55,0),MATCH($I119,Calendario!$D$2:$H$2,0)),""),"")))))</f>
        <v/>
      </c>
      <c r="BJ119" s="108" t="str">
        <f>IF(EXACT(($I119),(PROPER(TEXT(BJ$3,"dddd")))),"",IF($K119=1,INDEX(Calendario!$D$3:$H$55,MATCH(BJ$4,Calendario!$A$3:$A$55,0),MATCH($I119,Calendario!$D$2:$H$2,0)),IF($K119=2,IF(BI119="",INDEX(Calendario!$D$3:$H$55,MATCH(BJ$4,Calendario!$A$3:$A$55,0),MATCH($I119,Calendario!$D$2:$H$2,0)),""),IF($K119=3,IF(AND((BH119=""),(BI119="")),INDEX(Calendario!$D$3:$H$55,MATCH(BJ$4,Calendario!$A$3:$A$55,0),MATCH($I119,Calendario!$D$2:$H$2,0)),""),IF($K119=4,IF(AND((BG119=""),(BH119=""),(BI119="")),INDEX(Calendario!$D$3:$H$55,MATCH(BJ$4,Calendario!$A$3:$A$55,0),MATCH($I119,Calendario!$D$2:$H$2,0)),""),"")))))</f>
        <v/>
      </c>
      <c r="BK119" s="108">
        <f>IF(EXACT(($I119),(PROPER(TEXT(BK$3,"dddd")))),"",IF($K119=1,INDEX(Calendario!$D$3:$H$55,MATCH(BK$4,Calendario!$A$3:$A$55,0),MATCH($I119,Calendario!$D$2:$H$2,0)),IF($K119=2,IF(BJ119="",INDEX(Calendario!$D$3:$H$55,MATCH(BK$4,Calendario!$A$3:$A$55,0),MATCH($I119,Calendario!$D$2:$H$2,0)),""),IF($K119=3,IF(AND((BI119=""),(BJ119="")),INDEX(Calendario!$D$3:$H$55,MATCH(BK$4,Calendario!$A$3:$A$55,0),MATCH($I119,Calendario!$D$2:$H$2,0)),""),IF($K119=4,IF(AND((BH119=""),(BI119=""),(BJ119="")),INDEX(Calendario!$D$3:$H$55,MATCH(BK$4,Calendario!$A$3:$A$55,0),MATCH($I119,Calendario!$D$2:$H$2,0)),""),"")))))</f>
        <v>44909</v>
      </c>
      <c r="BL119" s="108" t="str">
        <f>IF(EXACT(($I119),(PROPER(TEXT(BL$3,"dddd")))),"",IF($K119=1,INDEX(Calendario!$D$3:$H$55,MATCH(BL$4,Calendario!$A$3:$A$55,0),MATCH($I119,Calendario!$D$2:$H$2,0)),IF($K119=2,IF(BK119="",INDEX(Calendario!$D$3:$H$55,MATCH(BL$4,Calendario!$A$3:$A$55,0),MATCH($I119,Calendario!$D$2:$H$2,0)),""),IF($K119=3,IF(AND((BJ119=""),(BK119="")),INDEX(Calendario!$D$3:$H$55,MATCH(BL$4,Calendario!$A$3:$A$55,0),MATCH($I119,Calendario!$D$2:$H$2,0)),""),IF($K119=4,IF(AND((BI119=""),(BJ119=""),(BK119="")),INDEX(Calendario!$D$3:$H$55,MATCH(BL$4,Calendario!$A$3:$A$55,0),MATCH($I119,Calendario!$D$2:$H$2,0)),""),"")))))</f>
        <v/>
      </c>
      <c r="BM119" s="108" t="str">
        <f>IF(EXACT(($I119),(PROPER(TEXT(BM$3,"dddd")))),"",IF($K119=1,INDEX(Calendario!$D$3:$H$55,MATCH(BM$4,Calendario!$A$3:$A$55,0),MATCH($I119,Calendario!$D$2:$H$2,0)),IF($K119=2,IF(BL119="",INDEX(Calendario!$D$3:$H$55,MATCH(BM$4,Calendario!$A$3:$A$55,0),MATCH($I119,Calendario!$D$2:$H$2,0)),""),IF($K119=3,IF(AND((BK119=""),(BL119="")),INDEX(Calendario!$D$3:$H$55,MATCH(BM$4,Calendario!$A$3:$A$55,0),MATCH($I119,Calendario!$D$2:$H$2,0)),""),IF($K119=4,IF(AND((BJ119=""),(BK119=""),(BL119="")),INDEX(Calendario!$D$3:$H$55,MATCH(BM$4,Calendario!$A$3:$A$55,0),MATCH($I119,Calendario!$D$2:$H$2,0)),""),"")))))</f>
        <v/>
      </c>
      <c r="BO119" s="88" t="s">
        <v>19</v>
      </c>
    </row>
    <row r="120" spans="1:67" s="88" customFormat="1" ht="26.25" customHeight="1" x14ac:dyDescent="0.25">
      <c r="A120" s="178">
        <f t="shared" si="7"/>
        <v>90</v>
      </c>
      <c r="B120" s="176" t="s">
        <v>1281</v>
      </c>
      <c r="C120" s="176"/>
      <c r="D120" s="177" t="s">
        <v>1787</v>
      </c>
      <c r="E120" s="176" t="s">
        <v>564</v>
      </c>
      <c r="F120" s="176" t="s">
        <v>937</v>
      </c>
      <c r="G120" s="177" t="str">
        <f>IF(ISNA(VLOOKUP(F120,Tmunic!$C$2:$D$1160,2,FALSE)),"",VLOOKUP(F120,Tmunic!$C$2:$D$1160,2,FALSE))</f>
        <v>UB APIA</v>
      </c>
      <c r="H120" s="184" t="str">
        <f>IF(ISNA(VLOOKUP(G120,TDirReg!$F$1:$H$184,3,0)),"",VLOOKUP(G120,TDirReg!$F$1:$H$184,3,0))</f>
        <v xml:space="preserve">Calle 7 N° 7 -13 Hospital San Vicente de Paul </v>
      </c>
      <c r="I120" s="196" t="s">
        <v>127</v>
      </c>
      <c r="J120" s="195" t="s">
        <v>135</v>
      </c>
      <c r="K120" s="197">
        <v>4</v>
      </c>
      <c r="L120" s="202">
        <f t="shared" si="8"/>
        <v>12</v>
      </c>
      <c r="M120" s="107" t="str">
        <f>IF(EXACT(($I120),(PROPER(TEXT(M$3,"dddd")))),"",IF(EXACT(M$4,$J120),IF($K120=1,INDEX(Calendario!$D$3:$H$55,MATCH(M$4,Calendario!$A$3:$A$55,0),MATCH($I120,Calendario!$D$2:$H$2,0)),INDEX(Calendario!$D$3:$H$55,MATCH($J120,Calendario!$A$3:$A$55,0),MATCH($I120,Calendario!$D$2:$H$2,0))),""))</f>
        <v/>
      </c>
      <c r="N120" s="107" t="str">
        <f>IF(EXACT(($I120),(PROPER(TEXT(N$3,"dddd")))),"",IF(EXACT(N$4,$J120),IF(M120="",IF(OR(($K120=4),($K120=3),($K120=2),($K120=1)),INDEX(Calendario!$D$3:$H$55,MATCH(N$4,Calendario!$A$3:$A$55,0),MATCH($I120,Calendario!$D$2:$H$2,0)),"")),IF($K120=1,IF(AND(M120="",EXACT((N$4),(CONCATENATE(Calendario!$A$1," ",(MID($J120,8,2))+1)))),INDEX(Calendario!$D$3:$H$55,MATCH(N$4,Calendario!$A$3:$A$55,0),MATCH($I120,Calendario!$D$2:$H$2,0)),IF(M120="","",INDEX(Calendario!$D$3:$H$55,MATCH(N$4,Calendario!$A$3:$A$55,0),MATCH($I120,Calendario!$D$2:$H$2,0)))),IF($K120=2,IF(M120="",IF(EXACT($K120,N$4),INDEX(Calendario!$D$3:$H$55,MATCH(N$4,Calendario!$A$3:$A$55,0),MATCH($I120,Calendario!$D$2:$H$2,0)),""),""),IF($K120=3,IF((M120=""),IF(EXACT($K120,N$4),INDEX(Calendario!$D$3:$H$55,MATCH(N$4,Calendario!$A$3:$A$55,0),MATCH($I120,Calendario!$D$2:$H$2,0)),""),""),IF($K120=4,IF((M120=""),IF(EXACT($K120,N$4),INDEX(Calendario!$D$3:$H$55,MATCH(N$4,Calendario!$A$3:$A$55,0),MATCH($I120,Calendario!$D$2:$H$2,0)),""),""),""))))))</f>
        <v/>
      </c>
      <c r="O120" s="107" t="str">
        <f>IF(EXACT(($I120),(PROPER(TEXT(O$3,"dddd")))),"",IF(EXACT(O$4,$J120),IF(N120="",IF(OR(($K120=4),($K120=3),($K120=2),($K120=1)),INDEX(Calendario!$D$3:$H$55,MATCH(O$4,Calendario!$A$3:$A$55,0),MATCH($I120,Calendario!$D$2:$H$2,0)),"")),IF($K120=1,IF(AND(N120="",EXACT((O$4),(CONCATENATE(Calendario!$A$1," ",(MID($J120,8,2))+1)))),INDEX(Calendario!$D$3:$H$55,MATCH(O$4,Calendario!$A$3:$A$55,0),MATCH($I120,Calendario!$D$2:$H$2,0)),IF(N120="",IF(EXACT(($I120),(PROPER(TEXT(N$3,"dddd")))),INDEX(Calendario!$D$3:$H$55,MATCH(O$4,Calendario!$A$3:$A$55,0),MATCH($I120,Calendario!$D$2:$H$2,0)),""),INDEX(Calendario!$D$3:$H$55,MATCH(O$4,Calendario!$A$3:$A$55,0),MATCH($I120,Calendario!$D$2:$H$2,0)))),IF(EXACT($O$4,"Semana 1"),IF($K120=2,IF(N120="",IF(OR(($J120="Semana 1"),($J120="Semana 2"),($J120="Semana 3")),INDEX(Calendario!$D$3:$H$55,MATCH(O$4,Calendario!$A$3:$A$55,0),MATCH($I120,Calendario!$D$2:$H$2,0)),""),""),IF($K120=3,IF(AND((M120=""),(N120="")),IF(OR(($J120="Semana 1"),($J120="Semana 2"),($J120="Semana 3")),INDEX(Calendario!$D$3:$H$55,MATCH(O$4,Calendario!$A$3:$A$55,0),MATCH($I120,Calendario!$D$2:$H$2,0)),""),""),IF($K120=4,IF(AND((M120=""),(N120="")),IF(OR(($J120="Semana 1"),($J120="Semana 2"),($J120="Semana 3")),INDEX(Calendario!$D$3:$H$55,MATCH(O$4,Calendario!$A$3:$A$55,0),MATCH($I120,Calendario!$D$2:$H$2,0)),""),"")))),IF($K120=2,IF(N120="",IF(OR(($J120="Semana 1"),($J120="Semana 2")),INDEX(Calendario!$D$3:$H$55,MATCH(O$4,Calendario!$A$3:$A$55,0),MATCH($I120,Calendario!$D$2:$H$2,0)),""),""),IF($K120=3,IF(AND((M120=""),(N120="")),IF(OR(($J120="Semana 1"),($J120="Semana 2")),INDEX(Calendario!$D$3:$H$55,MATCH(O$4,Calendario!$A$3:$A$55,0),MATCH($I120,Calendario!$D$2:$H$2,0)),""),""),IF($K120=4,IF(AND((M120=""),(N120="")),IF(OR(($J120="Semana 1"),($J120="Semana 2")),INDEX(Calendario!$D$3:$H$55,MATCH(O$4,Calendario!$A$3:$A$55,0),MATCH($I120,Calendario!$D$2:$H$2,0)),""),""),"")))))))</f>
        <v/>
      </c>
      <c r="P120" s="107" t="str">
        <f>IF(EXACT(($I120),(PROPER(TEXT(P$3,"dddd")))),"",IF(EXACT(P$4,$J120),IF(O120="",IF(OR(($K120=4),($K120=3),($K120=2),($K120=1)),INDEX(Calendario!$D$3:$H$55,MATCH(P$4,Calendario!$A$3:$A$55,0),MATCH($I120,Calendario!$D$2:$H$2,0)),"")),IF($K120=1,IF(AND(O120="",EXACT((P$4),(CONCATENATE(Calendario!$A$1," ",(MID($J120,8,2))+1)))),INDEX(Calendario!$D$3:$H$55,MATCH(P$4,Calendario!$A$3:$A$55,0),MATCH($I120,Calendario!$D$2:$H$2,0)),IF(O120="",IF(EXACT(($I120),(PROPER(TEXT(O$3,"dddd")))),INDEX(Calendario!$D$3:$H$55,MATCH(P$4,Calendario!$A$3:$A$55,0),MATCH($I120,Calendario!$D$2:$H$2,0)),""),INDEX(Calendario!$D$3:$H$55,MATCH(P$4,Calendario!$A$3:$A$55,0),MATCH($I120,Calendario!$D$2:$H$2,0)))),IF(EXACT($M$4,"Semana 1"),IF($K120=2,IF(O120="",IF(OR(($J120="Semana 1"),($J120="Semana 2"),($J120="Semana 3"),($J120="Semana 4")),INDEX(Calendario!$D$3:$H$55,MATCH(P$4,Calendario!$A$3:$A$55,0),MATCH($I120,Calendario!$D$2:$H$2,0)),""),""),IF($K120=3,IF(AND((N120=""),(O120="")),IF(OR(($J120="Semana 1"),($J120="Semana 2"),($J120="Semana 3"),($J120="Semana 4")),INDEX(Calendario!$D$3:$H$55,MATCH(P$4,Calendario!$A$3:$A$55,0),MATCH($I120,Calendario!$D$2:$H$2,0)),""),""),IF($K120=4,IF(AND((M120=""),(N120=""),(O120="")),IF(OR(($J120="Semana 1"),($J120="Semana 2"),($J120="Semana 3"),($J120="Semana 4")),INDEX(Calendario!$D$3:$H$55,MATCH(P$4,Calendario!$A$3:$A$55,0),MATCH($I120,Calendario!$D$2:$H$2,0)),""),"")))),IF($K120=2,IF(O120="",IF(OR(($J120="Semana 1"),($J120="Semana 2"),($J120="Semana 3")),INDEX(Calendario!$D$3:$H$55,MATCH(P$4,Calendario!$A$3:$A$55,0),MATCH($I120,Calendario!$D$2:$H$2,0)),""),""),IF($K120=3,IF(AND((N120=""),(O120="")),IF(OR(($J120="Semana 1"),($J120="Semana 2"),($J120="Semana 3")),INDEX(Calendario!$D$3:$H$55,MATCH(P$4,Calendario!$A$3:$A$55,0),MATCH($I120,Calendario!$D$2:$H$2,0)),""),""),IF($K120=4,IF(AND((M120=""),(N120=""),(O120="")),IF(OR(($J120="Semana 1"),($J120="Semana 2"),($J120="Semana 3")),INDEX(Calendario!$D$3:$H$55,MATCH(P$4,Calendario!$A$3:$A$55,0),MATCH($I120,Calendario!$D$2:$H$2,0)),""),""),"")))))))</f>
        <v/>
      </c>
      <c r="Q120" s="107" t="str">
        <f>IF(EXACT(($I120),(PROPER(TEXT(Q$3,"dddd")))),"",IF(EXACT(Q$4,$J120),IF(P120="",IF(OR(($K120=4),($K120=3),($K120=2),($K120=1)),INDEX(Calendario!$D$3:$H$55,MATCH(Q$4,Calendario!$A$3:$A$55,0),MATCH($I120,Calendario!$D$2:$H$2,0)),"")),IF($K120=1,IF(AND(P120="",EXACT((Q$4),(CONCATENATE(Calendario!$A$1," ",(MID($J120,8,2))+1)))),INDEX(Calendario!$D$3:$H$55,MATCH(Q$4,Calendario!$A$3:$A$55,0),MATCH($I120,Calendario!$D$2:$H$2,0)),IF(P120="",IF(EXACT(($I120),(PROPER(TEXT(P$3,"dddd")))),INDEX(Calendario!$D$3:$H$55,MATCH(Q$4,Calendario!$A$3:$A$55,0),MATCH($I120,Calendario!$D$2:$H$2,0)),""),INDEX(Calendario!$D$3:$H$55,MATCH(Q$4,Calendario!$A$3:$A$55,0),MATCH($I120,Calendario!$D$2:$H$2,0)))),IF(EXACT($M$4,"Semana 1"),IF($K120=2,IF(P120="",IF(OR(($J120="Semana 1"),($J120="Semana 2"),($J120="Semana 3"),($J120="Semana 4"),($J120="Semana 5")),INDEX(Calendario!$D$3:$H$55,MATCH(Q$4,Calendario!$A$3:$A$55,0),MATCH($I120,Calendario!$D$2:$H$2,0)),""),""),IF($K120=3,IF(AND((O120=""),(P120="")),IF(OR(($J120="Semana 1"),($J120="Semana 2"),($J120="Semana 3"),($J120="Semana 4"),($J120="Semana 5")),INDEX(Calendario!$D$3:$H$55,MATCH(Q$4,Calendario!$A$3:$A$55,0),MATCH($I120,Calendario!$D$2:$H$2,0)),""),""),IF($K120=4,IF(AND((N120=""),(O120=""),(P120="")),IF(OR(($J120="Semana 1"),($J120="Semana 2"),($J120="Semana 3"),($J120="Semana 4"),($J120="Semana 5")),INDEX(Calendario!$D$3:$H$55,MATCH(Q$4,Calendario!$A$3:$A$55,0),MATCH($I120,Calendario!$D$2:$H$2,0)),""),"")))),IF($K120=2,IF(P120="",IF(OR(($J120="Semana 1"),($J120="Semana 2"),($J120="Semana 3"),($J120="Semana 4")),INDEX(Calendario!$D$3:$H$55,MATCH(Q$4,Calendario!$A$3:$A$55,0),MATCH($I120,Calendario!$D$2:$H$2,0)),""),""),IF($K120=3,IF(AND((O120=""),(P120="")),IF(OR(($J120="Semana 1"),($J120="Semana 2"),($J120="Semana 3"),($J120="Semana 4")),INDEX(Calendario!$D$3:$H$55,MATCH(Q$4,Calendario!$A$3:$A$55,0),MATCH($I120,Calendario!$D$2:$H$2,0)),""),""),IF($K120=4,IF(AND((N120=""),(O120=""),(P120="")),IF(OR(($J120="Semana 1"),($J120="Semana 2"),($J120="Semana 3"),($J120="Semana 4")),INDEX(Calendario!$D$3:$H$55,MATCH(Q$4,Calendario!$A$3:$A$55,0),MATCH($I120,Calendario!$D$2:$H$2,0)),""),""),"")))))))</f>
        <v/>
      </c>
      <c r="R120" s="108">
        <f>IF(EXACT(($I120),(PROPER(TEXT(R$3,"dddd")))),"",IF(EXACT(R$4,$J120),IF(Q120="",IF(OR(($K120=4),($K120=3),($K120=2),($K120=1)),INDEX(Calendario!$D$3:$H$55,MATCH(R$4,Calendario!$A$3:$A$55,0),MATCH($I120,Calendario!$D$2:$H$2,0)),"")),IF($K120=1,IF(AND(Q120="",EXACT((R$4),(CONCATENATE(Calendario!$A$1," ",(MID($J120,8,2))+1)))),INDEX(Calendario!$D$3:$H$55,MATCH(R$4,Calendario!$A$3:$A$55,0),MATCH($I120,Calendario!$D$2:$H$2,0)),IF(Q120="",IF(EXACT(($I120),(PROPER(TEXT(Q$3,"dddd")))),INDEX(Calendario!$D$3:$H$55,MATCH(R$4,Calendario!$A$3:$A$55,0),MATCH($I120,Calendario!$D$2:$H$2,0)),""),INDEX(Calendario!$D$3:$H$55,MATCH(R$4,Calendario!$A$3:$A$55,0),MATCH($I120,Calendario!$D$2:$H$2,0)))),IF(EXACT($M$4,"Semana 1"),IF($K120=2,IF(Q120="",IF(OR(($J120="Semana 1"),($J120="Semana 2"),($J120="Semana 3"),($J120="Semana 4"),($J120="Semana 5"),($J120="Semana 6")),INDEX(Calendario!$D$3:$H$55,MATCH(R$4,Calendario!$A$3:$A$55,0),MATCH($I120,Calendario!$D$2:$H$2,0)),""),""),IF($K120=3,IF(AND((P120=""),(Q120="")),IF(OR(($J120="Semana 1"),($J120="Semana 2"),($J120="Semana 3"),($J120="Semana 4"),($J120="Semana 5"),($J120="Semana 6")),INDEX(Calendario!$D$3:$H$55,MATCH(R$4,Calendario!$A$3:$A$55,0),MATCH($I120,Calendario!$D$2:$H$2,0)),""),""),IF($K120=4,IF(AND((O120=""),(P120=""),(Q120="")),IF(OR(($J120="Semana 1"),($J120="Semana 2"),($J120="Semana 3"),($J120="Semana 4"),($J120="Semana 5"),($J120="Semana 6")),INDEX(Calendario!$D$3:$H$55,MATCH(R$4,Calendario!$A$3:$A$55,0),MATCH($I120,Calendario!$D$2:$H$2,0)),""),"")))),IF($K120=2,IF(Q120="",IF(OR(($J120="Semana 1"),($J120="Semana 2"),($J120="Semana 3"),($J120="Semana 4"),($J120="Semana 5")),INDEX(Calendario!$D$3:$H$55,MATCH(R$4,Calendario!$A$3:$A$55,0),MATCH($I120,Calendario!$D$2:$H$2,0)),""),""),IF($K120=3,IF(AND((P120=""),(Q120="")),IF(OR(($J120="Semana 1"),($J120="Semana 2"),($J120="Semana 3"),($J120="Semana 4"),($J120="Semana 5")),INDEX(Calendario!$D$3:$H$55,MATCH(R$4,Calendario!$A$3:$A$55,0),MATCH($I120,Calendario!$D$2:$H$2,0)),""),""),IF($K120=4,IF(AND((O120=""),(P120=""),(Q120="")),IF(OR(($J120="Semana 1"),($J120="Semana 2"),($J120="Semana 3"),($J120="Semana 4"),($J120="Semana 5")),INDEX(Calendario!$D$3:$H$55,MATCH(R$4,Calendario!$A$3:$A$55,0),MATCH($I120,Calendario!$D$2:$H$2,0)),""),""),"")))))))</f>
        <v>44594</v>
      </c>
      <c r="S120" s="108" t="str">
        <f>IF(EXACT(($I120),(PROPER(TEXT(S$3,"dddd")))),"",IF(EXACT(S$4,$J120),IF(R120="",IF(OR(($K120=4),($K120=3),($K120=2),($K120=1)),INDEX(Calendario!$D$3:$H$55,MATCH(S$4,Calendario!$A$3:$A$55,0),MATCH($I120,Calendario!$D$2:$H$2,0)),"")),IF($K120=1,IF(AND(R120="",EXACT((S$4),(CONCATENATE(Calendario!$A$1," ",(MID($J120,8,2))+1)))),INDEX(Calendario!$D$3:$H$55,MATCH(S$4,Calendario!$A$3:$A$55,0),MATCH($I120,Calendario!$D$2:$H$2,0)),IF(R120="",IF(EXACT(($I120),(PROPER(TEXT(R$3,"dddd")))),INDEX(Calendario!$D$3:$H$55,MATCH(S$4,Calendario!$A$3:$A$55,0),MATCH($I120,Calendario!$D$2:$H$2,0)),""),INDEX(Calendario!$D$3:$H$55,MATCH(S$4,Calendario!$A$3:$A$55,0),MATCH($I120,Calendario!$D$2:$H$2,0)))),IF(EXACT($M$4,"Semana 1"),IF($K120=2,IF(R120="",IF(OR(($J120="Semana 1"),($J120="Semana 2"),($J120="Semana 3"),($J120="Semana 4"),($J120="Semana 5"),($J120="Semana 6"),($J120="Semana 7")),INDEX(Calendario!$D$3:$H$55,MATCH(S$4,Calendario!$A$3:$A$55,0),MATCH($I120,Calendario!$D$2:$H$2,0)),""),""),IF($K120=3,IF(AND((Q120=""),(R120="")),IF(OR(($J120="Semana 1"),($J120="Semana 2"),($J120="Semana 3"),($J120="Semana 4"),($J120="Semana 5"),($J120="Semana 6"),($J120="Semana 7")),INDEX(Calendario!$D$3:$H$55,MATCH(S$4,Calendario!$A$3:$A$55,0),MATCH($I120,Calendario!$D$2:$H$2,0)),""),""),IF($K120=4,IF(AND((P120=""),(Q120=""),(R120="")),IF(OR(($J120="Semana 1"),($J120="Semana 2"),($J120="Semana 3"),($J120="Semana 4"),($J120="Semana 5"),($J120="Semana 6"),($J120="Semana 7")),INDEX(Calendario!$D$3:$H$55,MATCH(S$4,Calendario!$A$3:$A$55,0),MATCH($I120,Calendario!$D$2:$H$2,0)),""),"")))),IF($K120=2,IF(R120="",IF(OR(($J120="Semana 1"),($J120="Semana 2"),($J120="Semana 3"),($J120="Semana 4"),($J120="Semana 5"),($J120="Semana 6")),INDEX(Calendario!$D$3:$H$55,MATCH(S$4,Calendario!$A$3:$A$55,0),MATCH($I120,Calendario!$D$2:$H$2,0)),""),""),IF($K120=3,IF(AND((Q120=""),(R120="")),IF(OR(($J120="Semana 1"),($J120="Semana 2"),($J120="Semana 3"),($J120="Semana 4"),($J120="Semana 5"),($J120="Semana 6")),INDEX(Calendario!$D$3:$H$55,MATCH(S$4,Calendario!$A$3:$A$55,0),MATCH($I120,Calendario!$D$2:$H$2,0)),""),""),IF($K120=4,IF(AND((P120=""),(Q120=""),(R120="")),IF(OR(($J120="Semana 1"),($J120="Semana 2"),($J120="Semana 3"),($J120="Semana 4"),($J120="Semana 5"),($J120="Semana 6")),INDEX(Calendario!$D$3:$H$55,MATCH(S$4,Calendario!$A$3:$A$55,0),MATCH($I120,Calendario!$D$2:$H$2,0)),""),""),"")))))))</f>
        <v/>
      </c>
      <c r="T120" s="108" t="str">
        <f>IF(EXACT(($I120),(PROPER(TEXT(T$3,"dddd")))),"",IF(EXACT(T$4,$J120),IF(S120="",IF(OR(($K120=4),($K120=3),($K120=2),($K120=1)),INDEX(Calendario!$D$3:$H$55,MATCH(T$4,Calendario!$A$3:$A$55,0),MATCH($I120,Calendario!$D$2:$H$2,0)),"")),IF($K120=1,IF(AND(S120="",EXACT((T$4),(CONCATENATE(Calendario!$A$1," ",(MID($J120,8,2))+1)))),INDEX(Calendario!$D$3:$H$55,MATCH(T$4,Calendario!$A$3:$A$55,0),MATCH($I120,Calendario!$D$2:$H$2,0)),IF(S120="",IF(EXACT(($I120),(PROPER(TEXT(S$3,"dddd")))),INDEX(Calendario!$D$3:$H$55,MATCH(T$4,Calendario!$A$3:$A$55,0),MATCH($I120,Calendario!$D$2:$H$2,0)),""),INDEX(Calendario!$D$3:$H$55,MATCH(T$4,Calendario!$A$3:$A$55,0),MATCH($I120,Calendario!$D$2:$H$2,0)))),IF(EXACT($M$4,"Semana 1"),IF($K120=2,IF(S120="",IF(OR(($J120="Semana 1"),($J120="Semana 2"),($J120="Semana 3"),($J120="Semana 4"),($J120="Semana 5"),($J120="Semana 6"),($J120="Semana 7"),($J120="Semana 8")),INDEX(Calendario!$D$3:$H$55,MATCH(T$4,Calendario!$A$3:$A$55,0),MATCH($I120,Calendario!$D$2:$H$2,0)),""),""),IF($K120=3,IF(AND((R120=""),(S120="")),IF(OR(($J120="Semana 1"),($J120="Semana 2"),($J120="Semana 3"),($J120="Semana 4"),($J120="Semana 5"),($J120="Semana 6"),($J120="Semana 7"),($J120="Semana 8")),INDEX(Calendario!$D$3:$H$55,MATCH(T$4,Calendario!$A$3:$A$55,0),MATCH($I120,Calendario!$D$2:$H$2,0)),""),""),IF($K120=4,IF(AND((Q120=""),(R120=""),(S120="")),IF(OR(($J120="Semana 1"),($J120="Semana 2"),($J120="Semana 3"),($J120="Semana 4"),($J120="Semana 5"),($J120="Semana 6"),($J120="Semana 7"),($J120="Semana 8")),INDEX(Calendario!$D$3:$H$55,MATCH(T$4,Calendario!$A$3:$A$55,0),MATCH($I120,Calendario!$D$2:$H$2,0)),""),"")))),IF($K120=2,IF(S120="",IF(OR(($J120="Semana 1"),($J120="Semana 2"),($J120="Semana 3"),($J120="Semana 4"),($J120="Semana 5"),($J120="Semana 6"),($J120="Semana 7")),INDEX(Calendario!$D$3:$H$55,MATCH(T$4,Calendario!$A$3:$A$55,0),MATCH($I120,Calendario!$D$2:$H$2,0)),""),""),IF($K120=3,IF(AND((R120=""),(S120="")),IF(OR(($J120="Semana 1"),($J120="Semana 2"),($J120="Semana 3"),($J120="Semana 4"),($J120="Semana 5"),($J120="Semana 6"),($J120="Semana 7")),INDEX(Calendario!$D$3:$H$55,MATCH(T$4,Calendario!$A$3:$A$55,0),MATCH($I120,Calendario!$D$2:$H$2,0)),""),""),IF($K120=4,IF(AND((Q120=""),(R120=""),(S120="")),IF(OR(($J120="Semana 1"),($J120="Semana 2"),($J120="Semana 3"),($J120="Semana 4"),($J120="Semana 5"),($J120="Semana 6"),($J120="Semana 7")),INDEX(Calendario!$D$3:$H$55,MATCH(T$4,Calendario!$A$3:$A$55,0),MATCH($I120,Calendario!$D$2:$H$2,0)),""),""),"")))))))</f>
        <v/>
      </c>
      <c r="U120" s="108" t="str">
        <f>IF(EXACT(($I120),(PROPER(TEXT(U$3,"dddd")))),"",IF($K120=1,INDEX(Calendario!$D$3:$H$55,MATCH(U$4,Calendario!$A$3:$A$55,0),MATCH($I120,Calendario!$D$2:$H$2,0)),IF($K120=2,IF(T120="",INDEX(Calendario!$D$3:$H$55,MATCH(U$4,Calendario!$A$3:$A$55,0),MATCH($I120,Calendario!$D$2:$H$2,0)),""),IF($K120=3,IF(AND((S120=""),(T120="")),INDEX(Calendario!$D$3:$H$55,MATCH(U$4,Calendario!$A$3:$A$55,0),MATCH($I120,Calendario!$D$2:$H$2,0)),""),IF($K120=4,IF(AND((R120=""),(S120=""),(T120="")),INDEX(Calendario!$D$3:$H$55,MATCH(U$4,Calendario!$A$3:$A$55,0),MATCH($I120,Calendario!$D$2:$H$2,0)),""),"")))))</f>
        <v/>
      </c>
      <c r="V120" s="107">
        <f>IF(EXACT(($I120),(PROPER(TEXT(V$3,"dddd")))),"",IF($K120=1,INDEX(Calendario!$D$3:$H$55,MATCH(V$4,Calendario!$A$3:$A$55,0),MATCH($I120,Calendario!$D$2:$H$2,0)),IF($K120=2,IF(U120="",INDEX(Calendario!$D$3:$H$55,MATCH(V$4,Calendario!$A$3:$A$55,0),MATCH($I120,Calendario!$D$2:$H$2,0)),""),IF($K120=3,IF(AND((T120=""),(U120="")),INDEX(Calendario!$D$3:$H$55,MATCH(V$4,Calendario!$A$3:$A$55,0),MATCH($I120,Calendario!$D$2:$H$2,0)),""),IF($K120=4,IF(AND((S120=""),(T120=""),(U120="")),INDEX(Calendario!$D$3:$H$55,MATCH(V$4,Calendario!$A$3:$A$55,0),MATCH($I120,Calendario!$D$2:$H$2,0)),""),"")))))</f>
        <v>44622</v>
      </c>
      <c r="W120" s="107" t="str">
        <f>IF(EXACT(($I120),(PROPER(TEXT(W$3,"dddd")))),"",IF($K120=1,INDEX(Calendario!$D$3:$H$55,MATCH(W$4,Calendario!$A$3:$A$55,0),MATCH($I120,Calendario!$D$2:$H$2,0)),IF($K120=2,IF(V120="",INDEX(Calendario!$D$3:$H$55,MATCH(W$4,Calendario!$A$3:$A$55,0),MATCH($I120,Calendario!$D$2:$H$2,0)),""),IF($K120=3,IF(AND((U120=""),(V120="")),INDEX(Calendario!$D$3:$H$55,MATCH(W$4,Calendario!$A$3:$A$55,0),MATCH($I120,Calendario!$D$2:$H$2,0)),""),IF($K120=4,IF(AND((T120=""),(U120=""),(V120="")),INDEX(Calendario!$D$3:$H$55,MATCH(W$4,Calendario!$A$3:$A$55,0),MATCH($I120,Calendario!$D$2:$H$2,0)),""),"")))))</f>
        <v/>
      </c>
      <c r="X120" s="107" t="str">
        <f>IF(EXACT(($I120),(PROPER(TEXT(X$3,"dddd")))),"",IF($K120=1,INDEX(Calendario!$D$3:$H$55,MATCH(X$4,Calendario!$A$3:$A$55,0),MATCH($I120,Calendario!$D$2:$H$2,0)),IF($K120=2,IF(W120="",INDEX(Calendario!$D$3:$H$55,MATCH(X$4,Calendario!$A$3:$A$55,0),MATCH($I120,Calendario!$D$2:$H$2,0)),""),IF($K120=3,IF(AND((V120=""),(W120="")),INDEX(Calendario!$D$3:$H$55,MATCH(X$4,Calendario!$A$3:$A$55,0),MATCH($I120,Calendario!$D$2:$H$2,0)),""),IF($K120=4,IF(AND((U120=""),(V120=""),(W120="")),INDEX(Calendario!$D$3:$H$55,MATCH(X$4,Calendario!$A$3:$A$55,0),MATCH($I120,Calendario!$D$2:$H$2,0)),""),"")))))</f>
        <v/>
      </c>
      <c r="Y120" s="107" t="str">
        <f>IF(EXACT(($I120),(PROPER(TEXT(Y$3,"dddd")))),"",IF($K120=1,INDEX(Calendario!$D$3:$H$55,MATCH(Y$4,Calendario!$A$3:$A$55,0),MATCH($I120,Calendario!$D$2:$H$2,0)),IF($K120=2,IF(X120="",INDEX(Calendario!$D$3:$H$55,MATCH(Y$4,Calendario!$A$3:$A$55,0),MATCH($I120,Calendario!$D$2:$H$2,0)),""),IF($K120=3,IF(AND((W120=""),(X120="")),INDEX(Calendario!$D$3:$H$55,MATCH(Y$4,Calendario!$A$3:$A$55,0),MATCH($I120,Calendario!$D$2:$H$2,0)),""),IF($K120=4,IF(AND((V120=""),(W120=""),(X120="")),INDEX(Calendario!$D$3:$H$55,MATCH(Y$4,Calendario!$A$3:$A$55,0),MATCH($I120,Calendario!$D$2:$H$2,0)),""),"")))))</f>
        <v/>
      </c>
      <c r="Z120" s="108">
        <f>IF(EXACT(($I120),(PROPER(TEXT(Z$3,"dddd")))),"",IF($K120=1,INDEX(Calendario!$D$3:$H$55,MATCH(Z$4,Calendario!$A$3:$A$55,0),MATCH($I120,Calendario!$D$2:$H$2,0)),IF($K120=2,IF(Y120="",INDEX(Calendario!$D$3:$H$55,MATCH(Z$4,Calendario!$A$3:$A$55,0),MATCH($I120,Calendario!$D$2:$H$2,0)),""),IF($K120=3,IF(AND((X120=""),(Y120="")),INDEX(Calendario!$D$3:$H$55,MATCH(Z$4,Calendario!$A$3:$A$55,0),MATCH($I120,Calendario!$D$2:$H$2,0)),""),IF($K120=4,IF(AND((W120=""),(X120=""),(Y120="")),INDEX(Calendario!$D$3:$H$55,MATCH(Z$4,Calendario!$A$3:$A$55,0),MATCH($I120,Calendario!$D$2:$H$2,0)),""),"")))))</f>
        <v>44650</v>
      </c>
      <c r="AA120" s="108" t="str">
        <f>IF(EXACT(($I120),(PROPER(TEXT(AA$3,"dddd")))),"",IF($K120=1,INDEX(Calendario!$D$3:$H$55,MATCH(AA$4,Calendario!$A$3:$A$55,0),MATCH($I120,Calendario!$D$2:$H$2,0)),IF($K120=2,IF(Z120="",INDEX(Calendario!$D$3:$H$55,MATCH(AA$4,Calendario!$A$3:$A$55,0),MATCH($I120,Calendario!$D$2:$H$2,0)),""),IF($K120=3,IF(AND((Y120=""),(Z120="")),INDEX(Calendario!$D$3:$H$55,MATCH(AA$4,Calendario!$A$3:$A$55,0),MATCH($I120,Calendario!$D$2:$H$2,0)),""),IF($K120=4,IF(AND((X120=""),(Y120=""),(Z120="")),INDEX(Calendario!$D$3:$H$55,MATCH(AA$4,Calendario!$A$3:$A$55,0),MATCH($I120,Calendario!$D$2:$H$2,0)),""),"")))))</f>
        <v/>
      </c>
      <c r="AB120" s="108" t="str">
        <f>IF(EXACT(($I120),(PROPER(TEXT(AB$3,"dddd")))),"",IF($K120=1,INDEX(Calendario!$D$3:$H$55,MATCH(AB$4,Calendario!$A$3:$A$55,0),MATCH($I120,Calendario!$D$2:$H$2,0)),IF($K120=2,IF(AA120="",INDEX(Calendario!$D$3:$H$55,MATCH(AB$4,Calendario!$A$3:$A$55,0),MATCH($I120,Calendario!$D$2:$H$2,0)),""),IF($K120=3,IF(AND((Z120=""),(AA120="")),INDEX(Calendario!$D$3:$H$55,MATCH(AB$4,Calendario!$A$3:$A$55,0),MATCH($I120,Calendario!$D$2:$H$2,0)),""),IF($K120=4,IF(AND((Y120=""),(Z120=""),(AA120="")),INDEX(Calendario!$D$3:$H$55,MATCH(AB$4,Calendario!$A$3:$A$55,0),MATCH($I120,Calendario!$D$2:$H$2,0)),""),"")))))</f>
        <v/>
      </c>
      <c r="AC120" s="108" t="str">
        <f>IF(EXACT(($I120),(PROPER(TEXT(AC$3,"dddd")))),"",IF($K120=1,INDEX(Calendario!$D$3:$H$55,MATCH(AC$4,Calendario!$A$3:$A$55,0),MATCH($I120,Calendario!$D$2:$H$2,0)),IF($K120=2,IF(AB120="",INDEX(Calendario!$D$3:$H$55,MATCH(AC$4,Calendario!$A$3:$A$55,0),MATCH($I120,Calendario!$D$2:$H$2,0)),""),IF($K120=3,IF(AND((AA120=""),(AB120="")),INDEX(Calendario!$D$3:$H$55,MATCH(AC$4,Calendario!$A$3:$A$55,0),MATCH($I120,Calendario!$D$2:$H$2,0)),""),IF($K120=4,IF(AND((Z120=""),(AA120=""),(AB120="")),INDEX(Calendario!$D$3:$H$55,MATCH(AC$4,Calendario!$A$3:$A$55,0),MATCH($I120,Calendario!$D$2:$H$2,0)),""),"")))))</f>
        <v/>
      </c>
      <c r="AD120" s="107">
        <f>IF(EXACT(($I120),(PROPER(TEXT(AD$3,"dddd")))),"",IF($K120=1,INDEX(Calendario!$D$3:$H$55,MATCH(AD$4,Calendario!$A$3:$A$55,0),MATCH($I120,Calendario!$D$2:$H$2,0)),IF($K120=2,IF(AC120="",INDEX(Calendario!$D$3:$H$55,MATCH(AD$4,Calendario!$A$3:$A$55,0),MATCH($I120,Calendario!$D$2:$H$2,0)),""),IF($K120=3,IF(AND((AB120=""),(AC120="")),INDEX(Calendario!$D$3:$H$55,MATCH(AD$4,Calendario!$A$3:$A$55,0),MATCH($I120,Calendario!$D$2:$H$2,0)),""),IF($K120=4,IF(AND((AA120=""),(AB120=""),(AC120="")),INDEX(Calendario!$D$3:$H$55,MATCH(AD$4,Calendario!$A$3:$A$55,0),MATCH($I120,Calendario!$D$2:$H$2,0)),""),"")))))</f>
        <v>44678</v>
      </c>
      <c r="AE120" s="107" t="str">
        <f>IF(EXACT(($I120),(PROPER(TEXT(AE$3,"dddd")))),"",IF($K120=1,INDEX(Calendario!$D$3:$H$55,MATCH(AE$4,Calendario!$A$3:$A$55,0),MATCH($I120,Calendario!$D$2:$H$2,0)),IF($K120=2,IF(AD120="",INDEX(Calendario!$D$3:$H$55,MATCH(AE$4,Calendario!$A$3:$A$55,0),MATCH($I120,Calendario!$D$2:$H$2,0)),""),IF($K120=3,IF(AND((AC120=""),(AD120="")),INDEX(Calendario!$D$3:$H$55,MATCH(AE$4,Calendario!$A$3:$A$55,0),MATCH($I120,Calendario!$D$2:$H$2,0)),""),IF($K120=4,IF(AND((AB120=""),(AC120=""),(AD120="")),INDEX(Calendario!$D$3:$H$55,MATCH(AE$4,Calendario!$A$3:$A$55,0),MATCH($I120,Calendario!$D$2:$H$2,0)),""),"")))))</f>
        <v/>
      </c>
      <c r="AF120" s="107" t="str">
        <f>IF(EXACT(($I120),(PROPER(TEXT(AF$3,"dddd")))),"",IF($K120=1,INDEX(Calendario!$D$3:$H$55,MATCH(AF$4,Calendario!$A$3:$A$55,0),MATCH($I120,Calendario!$D$2:$H$2,0)),IF($K120=2,IF(AE120="",INDEX(Calendario!$D$3:$H$55,MATCH(AF$4,Calendario!$A$3:$A$55,0),MATCH($I120,Calendario!$D$2:$H$2,0)),""),IF($K120=3,IF(AND((AD120=""),(AE120="")),INDEX(Calendario!$D$3:$H$55,MATCH(AF$4,Calendario!$A$3:$A$55,0),MATCH($I120,Calendario!$D$2:$H$2,0)),""),IF($K120=4,IF(AND((AC120=""),(AD120=""),(AE120="")),INDEX(Calendario!$D$3:$H$55,MATCH(AF$4,Calendario!$A$3:$A$55,0),MATCH($I120,Calendario!$D$2:$H$2,0)),""),"")))))</f>
        <v/>
      </c>
      <c r="AG120" s="107" t="str">
        <f>IF(EXACT(($I120),(PROPER(TEXT(AG$3,"dddd")))),"",IF($K120=1,INDEX(Calendario!$D$3:$H$55,MATCH(AG$4,Calendario!$A$3:$A$55,0),MATCH($I120,Calendario!$D$2:$H$2,0)),IF($K120=2,IF(AF120="",INDEX(Calendario!$D$3:$H$55,MATCH(AG$4,Calendario!$A$3:$A$55,0),MATCH($I120,Calendario!$D$2:$H$2,0)),""),IF($K120=3,IF(AND((AE120=""),(AF120="")),INDEX(Calendario!$D$3:$H$55,MATCH(AG$4,Calendario!$A$3:$A$55,0),MATCH($I120,Calendario!$D$2:$H$2,0)),""),IF($K120=4,IF(AND((AD120=""),(AE120=""),(AF120="")),INDEX(Calendario!$D$3:$H$55,MATCH(AG$4,Calendario!$A$3:$A$55,0),MATCH($I120,Calendario!$D$2:$H$2,0)),""),"")))))</f>
        <v/>
      </c>
      <c r="AH120" s="107">
        <f>IF(EXACT(($I120),(PROPER(TEXT(AH$3,"dddd")))),"",IF($K120=1,INDEX(Calendario!$D$3:$H$55,MATCH(AH$4,Calendario!$A$3:$A$55,0),MATCH($I120,Calendario!$D$2:$H$2,0)),IF($K120=2,IF(AG120="",INDEX(Calendario!$D$3:$H$55,MATCH(AH$4,Calendario!$A$3:$A$55,0),MATCH($I120,Calendario!$D$2:$H$2,0)),""),IF($K120=3,IF(AND((AF120=""),(AG120="")),INDEX(Calendario!$D$3:$H$55,MATCH(AH$4,Calendario!$A$3:$A$55,0),MATCH($I120,Calendario!$D$2:$H$2,0)),""),IF($K120=4,IF(AND((AE120=""),(AF120=""),(AG120="")),INDEX(Calendario!$D$3:$H$55,MATCH(AH$4,Calendario!$A$3:$A$55,0),MATCH($I120,Calendario!$D$2:$H$2,0)),""),"")))))</f>
        <v>44706</v>
      </c>
      <c r="AI120" s="108" t="str">
        <f>IF(EXACT(($I120),(PROPER(TEXT(AI$3,"dddd")))),"",IF($K120=1,INDEX(Calendario!$D$3:$H$55,MATCH(AI$4,Calendario!$A$3:$A$55,0),MATCH($I120,Calendario!$D$2:$H$2,0)),IF($K120=2,IF(AH120="",INDEX(Calendario!$D$3:$H$55,MATCH(AI$4,Calendario!$A$3:$A$55,0),MATCH($I120,Calendario!$D$2:$H$2,0)),""),IF($K120=3,IF(AND((AG120=""),(AH120="")),INDEX(Calendario!$D$3:$H$55,MATCH(AI$4,Calendario!$A$3:$A$55,0),MATCH($I120,Calendario!$D$2:$H$2,0)),""),IF($K120=4,IF(AND((AF120=""),(AG120=""),(AH120="")),INDEX(Calendario!$D$3:$H$55,MATCH(AI$4,Calendario!$A$3:$A$55,0),MATCH($I120,Calendario!$D$2:$H$2,0)),""),"")))))</f>
        <v/>
      </c>
      <c r="AJ120" s="108" t="str">
        <f>IF(EXACT(($I120),(PROPER(TEXT(AJ$3,"dddd")))),"",IF($K120=1,INDEX(Calendario!$D$3:$H$55,MATCH(AJ$4,Calendario!$A$3:$A$55,0),MATCH($I120,Calendario!$D$2:$H$2,0)),IF($K120=2,IF(AI120="",INDEX(Calendario!$D$3:$H$55,MATCH(AJ$4,Calendario!$A$3:$A$55,0),MATCH($I120,Calendario!$D$2:$H$2,0)),""),IF($K120=3,IF(AND((AH120=""),(AI120="")),INDEX(Calendario!$D$3:$H$55,MATCH(AJ$4,Calendario!$A$3:$A$55,0),MATCH($I120,Calendario!$D$2:$H$2,0)),""),IF($K120=4,IF(AND((AG120=""),(AH120=""),(AI120="")),INDEX(Calendario!$D$3:$H$55,MATCH(AJ$4,Calendario!$A$3:$A$55,0),MATCH($I120,Calendario!$D$2:$H$2,0)),""),"")))))</f>
        <v/>
      </c>
      <c r="AK120" s="108" t="str">
        <f>IF(EXACT(($I120),(PROPER(TEXT(AK$3,"dddd")))),"",IF($K120=1,INDEX(Calendario!$D$3:$H$55,MATCH(AK$4,Calendario!$A$3:$A$55,0),MATCH($I120,Calendario!$D$2:$H$2,0)),IF($K120=2,IF(AJ120="",INDEX(Calendario!$D$3:$H$55,MATCH(AK$4,Calendario!$A$3:$A$55,0),MATCH($I120,Calendario!$D$2:$H$2,0)),""),IF($K120=3,IF(AND((AI120=""),(AJ120="")),INDEX(Calendario!$D$3:$H$55,MATCH(AK$4,Calendario!$A$3:$A$55,0),MATCH($I120,Calendario!$D$2:$H$2,0)),""),IF($K120=4,IF(AND((AH120=""),(AI120=""),(AJ120="")),INDEX(Calendario!$D$3:$H$55,MATCH(AK$4,Calendario!$A$3:$A$55,0),MATCH($I120,Calendario!$D$2:$H$2,0)),""),"")))))</f>
        <v/>
      </c>
      <c r="AL120" s="108">
        <f>IF(EXACT(($I120),(PROPER(TEXT(AL$3,"dddd")))),"",IF($K120=1,INDEX(Calendario!$D$3:$H$55,MATCH(AL$4,Calendario!$A$3:$A$55,0),MATCH($I120,Calendario!$D$2:$H$2,0)),IF($K120=2,IF(AK120="",INDEX(Calendario!$D$3:$H$55,MATCH(AL$4,Calendario!$A$3:$A$55,0),MATCH($I120,Calendario!$D$2:$H$2,0)),""),IF($K120=3,IF(AND((AJ120=""),(AK120="")),INDEX(Calendario!$D$3:$H$55,MATCH(AL$4,Calendario!$A$3:$A$55,0),MATCH($I120,Calendario!$D$2:$H$2,0)),""),IF($K120=4,IF(AND((AI120=""),(AJ120=""),(AK120="")),INDEX(Calendario!$D$3:$H$55,MATCH(AL$4,Calendario!$A$3:$A$55,0),MATCH($I120,Calendario!$D$2:$H$2,0)),""),"")))))</f>
        <v>44734</v>
      </c>
      <c r="AM120" s="107" t="str">
        <f>IF(EXACT(($I120),(PROPER(TEXT(AM$3,"dddd")))),"",IF($K120=1,INDEX(Calendario!$D$3:$H$55,MATCH(AM$4,Calendario!$A$3:$A$55,0),MATCH($I120,Calendario!$D$2:$H$2,0)),IF($K120=2,IF(AL120="",INDEX(Calendario!$D$3:$H$55,MATCH(AM$4,Calendario!$A$3:$A$55,0),MATCH($I120,Calendario!$D$2:$H$2,0)),""),IF($K120=3,IF(AND((AK120=""),(AL120="")),INDEX(Calendario!$D$3:$H$55,MATCH(AM$4,Calendario!$A$3:$A$55,0),MATCH($I120,Calendario!$D$2:$H$2,0)),""),IF($K120=4,IF(AND((AJ120=""),(AK120=""),(AL120="")),INDEX(Calendario!$D$3:$H$55,MATCH(AM$4,Calendario!$A$3:$A$55,0),MATCH($I120,Calendario!$D$2:$H$2,0)),""),"")))))</f>
        <v/>
      </c>
      <c r="AN120" s="107" t="str">
        <f>IF(EXACT(($I120),(PROPER(TEXT(AN$3,"dddd")))),"",IF($K120=1,INDEX(Calendario!$D$3:$H$55,MATCH(AN$4,Calendario!$A$3:$A$55,0),MATCH($I120,Calendario!$D$2:$H$2,0)),IF($K120=2,IF(AM120="",INDEX(Calendario!$D$3:$H$55,MATCH(AN$4,Calendario!$A$3:$A$55,0),MATCH($I120,Calendario!$D$2:$H$2,0)),""),IF($K120=3,IF(AND((AL120=""),(AM120="")),INDEX(Calendario!$D$3:$H$55,MATCH(AN$4,Calendario!$A$3:$A$55,0),MATCH($I120,Calendario!$D$2:$H$2,0)),""),IF($K120=4,IF(AND((AK120=""),(AL120=""),(AM120="")),INDEX(Calendario!$D$3:$H$55,MATCH(AN$4,Calendario!$A$3:$A$55,0),MATCH($I120,Calendario!$D$2:$H$2,0)),""),"")))))</f>
        <v/>
      </c>
      <c r="AO120" s="107" t="str">
        <f>IF(EXACT(($I120),(PROPER(TEXT(AO$3,"dddd")))),"",IF($K120=1,INDEX(Calendario!$D$3:$H$55,MATCH(AO$4,Calendario!$A$3:$A$55,0),MATCH($I120,Calendario!$D$2:$H$2,0)),IF($K120=2,IF(AN120="",INDEX(Calendario!$D$3:$H$55,MATCH(AO$4,Calendario!$A$3:$A$55,0),MATCH($I120,Calendario!$D$2:$H$2,0)),""),IF($K120=3,IF(AND((AM120=""),(AN120="")),INDEX(Calendario!$D$3:$H$55,MATCH(AO$4,Calendario!$A$3:$A$55,0),MATCH($I120,Calendario!$D$2:$H$2,0)),""),IF($K120=4,IF(AND((AL120=""),(AM120=""),(AN120="")),INDEX(Calendario!$D$3:$H$55,MATCH(AO$4,Calendario!$A$3:$A$55,0),MATCH($I120,Calendario!$D$2:$H$2,0)),""),"")))))</f>
        <v/>
      </c>
      <c r="AP120" s="107" t="str">
        <f>IF(EXACT(($I120),(PROPER(TEXT(AP$3,"dddd")))),"",IF($K120=1,INDEX(Calendario!$D$3:$H$55,MATCH(AP$4,Calendario!$A$3:$A$55,0),MATCH($I120,Calendario!$D$2:$H$2,0)),IF($K120=2,IF(AO120="",INDEX(Calendario!$D$3:$H$55,MATCH(AP$4,Calendario!$A$3:$A$55,0),MATCH($I120,Calendario!$D$2:$H$2,0)),""),IF($K120=3,IF(AND((AN120=""),(AO120="")),INDEX(Calendario!$D$3:$H$55,MATCH(AP$4,Calendario!$A$3:$A$55,0),MATCH($I120,Calendario!$D$2:$H$2,0)),""),IF($K120=4,IF(AND((AM120=""),(AN120=""),(AO120="")),INDEX(Calendario!$D$3:$H$55,MATCH(AP$4,Calendario!$A$3:$A$55,0),MATCH($I120,Calendario!$D$2:$H$2,0)),""),"")))))</f>
        <v/>
      </c>
      <c r="AQ120" s="107">
        <f>IF(EXACT(($I120),(PROPER(TEXT(AQ$3,"dddd")))),"",IF($K120=1,INDEX(Calendario!$D$3:$H$55,MATCH(AQ$4,Calendario!$A$3:$A$55,0),MATCH($I120,Calendario!$D$2:$H$2,0)),IF($K120=2,IF(AP120="",INDEX(Calendario!$D$3:$H$55,MATCH(AQ$4,Calendario!$A$3:$A$55,0),MATCH($I120,Calendario!$D$2:$H$2,0)),""),IF($K120=3,IF(AND((AO120=""),(AP120="")),INDEX(Calendario!$D$3:$H$55,MATCH(AQ$4,Calendario!$A$3:$A$55,0),MATCH($I120,Calendario!$D$2:$H$2,0)),""),IF($K120=4,IF(AND((AN120=""),(AO120=""),(AP120="")),INDEX(Calendario!$D$3:$H$55,MATCH(AQ$4,Calendario!$A$3:$A$55,0),MATCH($I120,Calendario!$D$2:$H$2,0)),""),"")))))</f>
        <v>44769</v>
      </c>
      <c r="AR120" s="108" t="str">
        <f>IF(EXACT(($I120),(PROPER(TEXT(AR$3,"dddd")))),"",IF($K120=1,INDEX(Calendario!$D$3:$H$55,MATCH(AR$4,Calendario!$A$3:$A$55,0),MATCH($I120,Calendario!$D$2:$H$2,0)),IF($K120=2,IF(AQ120="",INDEX(Calendario!$D$3:$H$55,MATCH(AR$4,Calendario!$A$3:$A$55,0),MATCH($I120,Calendario!$D$2:$H$2,0)),""),IF($K120=3,IF(AND((AP120=""),(AQ120="")),INDEX(Calendario!$D$3:$H$55,MATCH(AR$4,Calendario!$A$3:$A$55,0),MATCH($I120,Calendario!$D$2:$H$2,0)),""),IF($K120=4,IF(AND((AO120=""),(AP120=""),(AQ120="")),INDEX(Calendario!$D$3:$H$55,MATCH(AR$4,Calendario!$A$3:$A$55,0),MATCH($I120,Calendario!$D$2:$H$2,0)),""),"")))))</f>
        <v/>
      </c>
      <c r="AS120" s="108" t="str">
        <f>IF(EXACT(($I120),(PROPER(TEXT(AS$3,"dddd")))),"",IF($K120=1,INDEX(Calendario!$D$3:$H$55,MATCH(AS$4,Calendario!$A$3:$A$55,0),MATCH($I120,Calendario!$D$2:$H$2,0)),IF($K120=2,IF(AR120="",INDEX(Calendario!$D$3:$H$55,MATCH(AS$4,Calendario!$A$3:$A$55,0),MATCH($I120,Calendario!$D$2:$H$2,0)),""),IF($K120=3,IF(AND((AQ120=""),(AR120="")),INDEX(Calendario!$D$3:$H$55,MATCH(AS$4,Calendario!$A$3:$A$55,0),MATCH($I120,Calendario!$D$2:$H$2,0)),""),IF($K120=4,IF(AND((AP120=""),(AQ120=""),(AR120="")),INDEX(Calendario!$D$3:$H$55,MATCH(AS$4,Calendario!$A$3:$A$55,0),MATCH($I120,Calendario!$D$2:$H$2,0)),""),"")))))</f>
        <v/>
      </c>
      <c r="AT120" s="108" t="str">
        <f>IF(EXACT(($I120),(PROPER(TEXT(AT$3,"dddd")))),"",IF($K120=1,INDEX(Calendario!$D$3:$H$55,MATCH(AT$4,Calendario!$A$3:$A$55,0),MATCH($I120,Calendario!$D$2:$H$2,0)),IF($K120=2,IF(AS120="",INDEX(Calendario!$D$3:$H$55,MATCH(AT$4,Calendario!$A$3:$A$55,0),MATCH($I120,Calendario!$D$2:$H$2,0)),""),IF($K120=3,IF(AND((AR120=""),(AS120="")),INDEX(Calendario!$D$3:$H$55,MATCH(AT$4,Calendario!$A$3:$A$55,0),MATCH($I120,Calendario!$D$2:$H$2,0)),""),IF($K120=4,IF(AND((AQ120=""),(AR120=""),(AS120="")),INDEX(Calendario!$D$3:$H$55,MATCH(AT$4,Calendario!$A$3:$A$55,0),MATCH($I120,Calendario!$D$2:$H$2,0)),""),"")))))</f>
        <v/>
      </c>
      <c r="AU120" s="108">
        <f>IF(EXACT(($I120),(PROPER(TEXT(AU$3,"dddd")))),"",IF($K120=1,INDEX(Calendario!$D$3:$H$55,MATCH(AU$4,Calendario!$A$3:$A$55,0),MATCH($I120,Calendario!$D$2:$H$2,0)),IF($K120=2,IF(AT120="",INDEX(Calendario!$D$3:$H$55,MATCH(AU$4,Calendario!$A$3:$A$55,0),MATCH($I120,Calendario!$D$2:$H$2,0)),""),IF($K120=3,IF(AND((AS120=""),(AT120="")),INDEX(Calendario!$D$3:$H$55,MATCH(AU$4,Calendario!$A$3:$A$55,0),MATCH($I120,Calendario!$D$2:$H$2,0)),""),IF($K120=4,IF(AND((AR120=""),(AS120=""),(AT120="")),INDEX(Calendario!$D$3:$H$55,MATCH(AU$4,Calendario!$A$3:$A$55,0),MATCH($I120,Calendario!$D$2:$H$2,0)),""),"")))))</f>
        <v>44797</v>
      </c>
      <c r="AV120" s="107" t="str">
        <f>IF(EXACT(($I120),(PROPER(TEXT(AV$3,"dddd")))),"",IF($K120=1,INDEX(Calendario!$D$3:$H$55,MATCH(AV$4,Calendario!$A$3:$A$55,0),MATCH($I120,Calendario!$D$2:$H$2,0)),IF($K120=2,IF(AU120="",INDEX(Calendario!$D$3:$H$55,MATCH(AV$4,Calendario!$A$3:$A$55,0),MATCH($I120,Calendario!$D$2:$H$2,0)),""),IF($K120=3,IF(AND((AT120=""),(AU120="")),INDEX(Calendario!$D$3:$H$55,MATCH(AV$4,Calendario!$A$3:$A$55,0),MATCH($I120,Calendario!$D$2:$H$2,0)),""),IF($K120=4,IF(AND((AS120=""),(AT120=""),(AU120="")),INDEX(Calendario!$D$3:$H$55,MATCH(AV$4,Calendario!$A$3:$A$55,0),MATCH($I120,Calendario!$D$2:$H$2,0)),""),"")))))</f>
        <v/>
      </c>
      <c r="AW120" s="107" t="str">
        <f>IF(EXACT(($I120),(PROPER(TEXT(AW$3,"dddd")))),"",IF($K120=1,INDEX(Calendario!$D$3:$H$55,MATCH(AW$4,Calendario!$A$3:$A$55,0),MATCH($I120,Calendario!$D$2:$H$2,0)),IF($K120=2,IF(AV120="",INDEX(Calendario!$D$3:$H$55,MATCH(AW$4,Calendario!$A$3:$A$55,0),MATCH($I120,Calendario!$D$2:$H$2,0)),""),IF($K120=3,IF(AND((AU120=""),(AV120="")),INDEX(Calendario!$D$3:$H$55,MATCH(AW$4,Calendario!$A$3:$A$55,0),MATCH($I120,Calendario!$D$2:$H$2,0)),""),IF($K120=4,IF(AND((AT120=""),(AU120=""),(AV120="")),INDEX(Calendario!$D$3:$H$55,MATCH(AW$4,Calendario!$A$3:$A$55,0),MATCH($I120,Calendario!$D$2:$H$2,0)),""),"")))))</f>
        <v/>
      </c>
      <c r="AX120" s="107" t="str">
        <f>IF(EXACT(($I120),(PROPER(TEXT(AX$3,"dddd")))),"",IF($K120=1,INDEX(Calendario!$D$3:$H$55,MATCH(AX$4,Calendario!$A$3:$A$55,0),MATCH($I120,Calendario!$D$2:$H$2,0)),IF($K120=2,IF(AW120="",INDEX(Calendario!$D$3:$H$55,MATCH(AX$4,Calendario!$A$3:$A$55,0),MATCH($I120,Calendario!$D$2:$H$2,0)),""),IF($K120=3,IF(AND((AV120=""),(AW120="")),INDEX(Calendario!$D$3:$H$55,MATCH(AX$4,Calendario!$A$3:$A$55,0),MATCH($I120,Calendario!$D$2:$H$2,0)),""),IF($K120=4,IF(AND((AU120=""),(AV120=""),(AW120="")),INDEX(Calendario!$D$3:$H$55,MATCH(AX$4,Calendario!$A$3:$A$55,0),MATCH($I120,Calendario!$D$2:$H$2,0)),""),"")))))</f>
        <v/>
      </c>
      <c r="AY120" s="107">
        <f>IF(EXACT(($I120),(PROPER(TEXT(AY$3,"dddd")))),"",IF($K120=1,INDEX(Calendario!$D$3:$H$55,MATCH(AY$4,Calendario!$A$3:$A$55,0),MATCH($I120,Calendario!$D$2:$H$2,0)),IF($K120=2,IF(AX120="",INDEX(Calendario!$D$3:$H$55,MATCH(AY$4,Calendario!$A$3:$A$55,0),MATCH($I120,Calendario!$D$2:$H$2,0)),""),IF($K120=3,IF(AND((AW120=""),(AX120="")),INDEX(Calendario!$D$3:$H$55,MATCH(AY$4,Calendario!$A$3:$A$55,0),MATCH($I120,Calendario!$D$2:$H$2,0)),""),IF($K120=4,IF(AND((AV120=""),(AW120=""),(AX120="")),INDEX(Calendario!$D$3:$H$55,MATCH(AY$4,Calendario!$A$3:$A$55,0),MATCH($I120,Calendario!$D$2:$H$2,0)),""),"")))))</f>
        <v>44825</v>
      </c>
      <c r="AZ120" s="107" t="str">
        <f>IF(EXACT(($I120),(PROPER(TEXT(AZ$3,"dddd")))),"",IF($K120=1,INDEX(Calendario!$D$3:$H$55,MATCH(AZ$4,Calendario!$A$3:$A$55,0),MATCH($I120,Calendario!$D$2:$H$2,0)),IF($K120=2,IF(AY120="",INDEX(Calendario!$D$3:$H$55,MATCH(AZ$4,Calendario!$A$3:$A$55,0),MATCH($I120,Calendario!$D$2:$H$2,0)),""),IF($K120=3,IF(AND((AX120=""),(AY120="")),INDEX(Calendario!$D$3:$H$55,MATCH(AZ$4,Calendario!$A$3:$A$55,0),MATCH($I120,Calendario!$D$2:$H$2,0)),""),IF($K120=4,IF(AND((AW120=""),(AX120=""),(AY120="")),INDEX(Calendario!$D$3:$H$55,MATCH(AZ$4,Calendario!$A$3:$A$55,0),MATCH($I120,Calendario!$D$2:$H$2,0)),""),"")))))</f>
        <v/>
      </c>
      <c r="BA120" s="108" t="str">
        <f>IF(EXACT(($I120),(PROPER(TEXT(BA$3,"dddd")))),"",IF($K120=1,INDEX(Calendario!$D$3:$H$55,MATCH(BA$4,Calendario!$A$3:$A$55,0),MATCH($I120,Calendario!$D$2:$H$2,0)),IF($K120=2,IF(AZ120="",INDEX(Calendario!$D$3:$H$55,MATCH(BA$4,Calendario!$A$3:$A$55,0),MATCH($I120,Calendario!$D$2:$H$2,0)),""),IF($K120=3,IF(AND((AY120=""),(AZ120="")),INDEX(Calendario!$D$3:$H$55,MATCH(BA$4,Calendario!$A$3:$A$55,0),MATCH($I120,Calendario!$D$2:$H$2,0)),""),IF($K120=4,IF(AND((AX120=""),(AY120=""),(AZ120="")),INDEX(Calendario!$D$3:$H$55,MATCH(BA$4,Calendario!$A$3:$A$55,0),MATCH($I120,Calendario!$D$2:$H$2,0)),""),"")))))</f>
        <v/>
      </c>
      <c r="BB120" s="108" t="str">
        <f>IF(EXACT(($I120),(PROPER(TEXT(BB$3,"dddd")))),"",IF($K120=1,INDEX(Calendario!$D$3:$H$55,MATCH(BB$4,Calendario!$A$3:$A$55,0),MATCH($I120,Calendario!$D$2:$H$2,0)),IF($K120=2,IF(BA120="",INDEX(Calendario!$D$3:$H$55,MATCH(BB$4,Calendario!$A$3:$A$55,0),MATCH($I120,Calendario!$D$2:$H$2,0)),""),IF($K120=3,IF(AND((AZ120=""),(BA120="")),INDEX(Calendario!$D$3:$H$55,MATCH(BB$4,Calendario!$A$3:$A$55,0),MATCH($I120,Calendario!$D$2:$H$2,0)),""),IF($K120=4,IF(AND((AY120=""),(AZ120=""),(BA120="")),INDEX(Calendario!$D$3:$H$55,MATCH(BB$4,Calendario!$A$3:$A$55,0),MATCH($I120,Calendario!$D$2:$H$2,0)),""),"")))))</f>
        <v/>
      </c>
      <c r="BC120" s="108">
        <f>IF(EXACT(($I120),(PROPER(TEXT(BC$3,"dddd")))),"",IF($K120=1,INDEX(Calendario!$D$3:$H$55,MATCH(BC$4,Calendario!$A$3:$A$55,0),MATCH($I120,Calendario!$D$2:$H$2,0)),IF($K120=2,IF(BB120="",INDEX(Calendario!$D$3:$H$55,MATCH(BC$4,Calendario!$A$3:$A$55,0),MATCH($I120,Calendario!$D$2:$H$2,0)),""),IF($K120=3,IF(AND((BA120=""),(BB120="")),INDEX(Calendario!$D$3:$H$55,MATCH(BC$4,Calendario!$A$3:$A$55,0),MATCH($I120,Calendario!$D$2:$H$2,0)),""),IF($K120=4,IF(AND((AZ120=""),(BA120=""),(BB120="")),INDEX(Calendario!$D$3:$H$55,MATCH(BC$4,Calendario!$A$3:$A$55,0),MATCH($I120,Calendario!$D$2:$H$2,0)),""),"")))))</f>
        <v>44853</v>
      </c>
      <c r="BD120" s="108" t="str">
        <f>IF(EXACT(($I120),(PROPER(TEXT(BD$3,"dddd")))),"",IF($K120=1,INDEX(Calendario!$D$3:$H$55,MATCH(BD$4,Calendario!$A$3:$A$55,0),MATCH($I120,Calendario!$D$2:$H$2,0)),IF($K120=2,IF(BC120="",INDEX(Calendario!$D$3:$H$55,MATCH(BD$4,Calendario!$A$3:$A$55,0),MATCH($I120,Calendario!$D$2:$H$2,0)),""),IF($K120=3,IF(AND((BB120=""),(BC120="")),INDEX(Calendario!$D$3:$H$55,MATCH(BD$4,Calendario!$A$3:$A$55,0),MATCH($I120,Calendario!$D$2:$H$2,0)),""),IF($K120=4,IF(AND((BA120=""),(BB120=""),(BC120="")),INDEX(Calendario!$D$3:$H$55,MATCH(BD$4,Calendario!$A$3:$A$55,0),MATCH($I120,Calendario!$D$2:$H$2,0)),""),"")))))</f>
        <v/>
      </c>
      <c r="BE120" s="107" t="str">
        <f>IF(EXACT(($I120),(PROPER(TEXT(BE$3,"dddd")))),"",IF($K120=1,INDEX(Calendario!$D$3:$H$55,MATCH(BE$4,Calendario!$A$3:$A$55,0),MATCH($I120,Calendario!$D$2:$H$2,0)),IF($K120=2,IF(BD120="",INDEX(Calendario!$D$3:$H$55,MATCH(BE$4,Calendario!$A$3:$A$55,0),MATCH($I120,Calendario!$D$2:$H$2,0)),""),IF($K120=3,IF(AND((BC120=""),(BD120="")),INDEX(Calendario!$D$3:$H$55,MATCH(BE$4,Calendario!$A$3:$A$55,0),MATCH($I120,Calendario!$D$2:$H$2,0)),""),IF($K120=4,IF(AND((BB120=""),(BC120=""),(BD120="")),INDEX(Calendario!$D$3:$H$55,MATCH(BE$4,Calendario!$A$3:$A$55,0),MATCH($I120,Calendario!$D$2:$H$2,0)),""),"")))))</f>
        <v/>
      </c>
      <c r="BF120" s="107" t="str">
        <f>IF(EXACT(($I120),(PROPER(TEXT(BF$3,"dddd")))),"",IF($K120=1,INDEX(Calendario!$D$3:$H$55,MATCH(BF$4,Calendario!$A$3:$A$55,0),MATCH($I120,Calendario!$D$2:$H$2,0)),IF($K120=2,IF(BE120="",INDEX(Calendario!$D$3:$H$55,MATCH(BF$4,Calendario!$A$3:$A$55,0),MATCH($I120,Calendario!$D$2:$H$2,0)),""),IF($K120=3,IF(AND((BD120=""),(BE120="")),INDEX(Calendario!$D$3:$H$55,MATCH(BF$4,Calendario!$A$3:$A$55,0),MATCH($I120,Calendario!$D$2:$H$2,0)),""),IF($K120=4,IF(AND((BC120=""),(BD120=""),(BE120="")),INDEX(Calendario!$D$3:$H$55,MATCH(BF$4,Calendario!$A$3:$A$55,0),MATCH($I120,Calendario!$D$2:$H$2,0)),""),"")))))</f>
        <v/>
      </c>
      <c r="BG120" s="107">
        <f>IF(EXACT(($I120),(PROPER(TEXT(BG$3,"dddd")))),"",IF($K120=1,INDEX(Calendario!$D$3:$H$55,MATCH(BG$4,Calendario!$A$3:$A$55,0),MATCH($I120,Calendario!$D$2:$H$2,0)),IF($K120=2,IF(BF120="",INDEX(Calendario!$D$3:$H$55,MATCH(BG$4,Calendario!$A$3:$A$55,0),MATCH($I120,Calendario!$D$2:$H$2,0)),""),IF($K120=3,IF(AND((BE120=""),(BF120="")),INDEX(Calendario!$D$3:$H$55,MATCH(BG$4,Calendario!$A$3:$A$55,0),MATCH($I120,Calendario!$D$2:$H$2,0)),""),IF($K120=4,IF(AND((BD120=""),(BE120=""),(BF120="")),INDEX(Calendario!$D$3:$H$55,MATCH(BG$4,Calendario!$A$3:$A$55,0),MATCH($I120,Calendario!$D$2:$H$2,0)),""),"")))))</f>
        <v>44881</v>
      </c>
      <c r="BH120" s="107" t="str">
        <f>IF(EXACT(($I120),(PROPER(TEXT(BH$3,"dddd")))),"",IF($K120=1,INDEX(Calendario!$D$3:$H$55,MATCH(BH$4,Calendario!$A$3:$A$55,0),MATCH($I120,Calendario!$D$2:$H$2,0)),IF($K120=2,IF(BG120="",INDEX(Calendario!$D$3:$H$55,MATCH(BH$4,Calendario!$A$3:$A$55,0),MATCH($I120,Calendario!$D$2:$H$2,0)),""),IF($K120=3,IF(AND((BF120=""),(BG120="")),INDEX(Calendario!$D$3:$H$55,MATCH(BH$4,Calendario!$A$3:$A$55,0),MATCH($I120,Calendario!$D$2:$H$2,0)),""),IF($K120=4,IF(AND((BE120=""),(BF120=""),(BG120="")),INDEX(Calendario!$D$3:$H$55,MATCH(BH$4,Calendario!$A$3:$A$55,0),MATCH($I120,Calendario!$D$2:$H$2,0)),""),"")))))</f>
        <v/>
      </c>
      <c r="BI120" s="108" t="str">
        <f>IF(EXACT(($I120),(PROPER(TEXT(BI$3,"dddd")))),"",IF($K120=1,INDEX(Calendario!$D$3:$H$55,MATCH(BI$4,Calendario!$A$3:$A$55,0),MATCH($I120,Calendario!$D$2:$H$2,0)),IF($K120=2,IF(BH120="",INDEX(Calendario!$D$3:$H$55,MATCH(BI$4,Calendario!$A$3:$A$55,0),MATCH($I120,Calendario!$D$2:$H$2,0)),""),IF($K120=3,IF(AND((BG120=""),(BH120="")),INDEX(Calendario!$D$3:$H$55,MATCH(BI$4,Calendario!$A$3:$A$55,0),MATCH($I120,Calendario!$D$2:$H$2,0)),""),IF($K120=4,IF(AND((BF120=""),(BG120=""),(BH120="")),INDEX(Calendario!$D$3:$H$55,MATCH(BI$4,Calendario!$A$3:$A$55,0),MATCH($I120,Calendario!$D$2:$H$2,0)),""),"")))))</f>
        <v/>
      </c>
      <c r="BJ120" s="108" t="str">
        <f>IF(EXACT(($I120),(PROPER(TEXT(BJ$3,"dddd")))),"",IF($K120=1,INDEX(Calendario!$D$3:$H$55,MATCH(BJ$4,Calendario!$A$3:$A$55,0),MATCH($I120,Calendario!$D$2:$H$2,0)),IF($K120=2,IF(BI120="",INDEX(Calendario!$D$3:$H$55,MATCH(BJ$4,Calendario!$A$3:$A$55,0),MATCH($I120,Calendario!$D$2:$H$2,0)),""),IF($K120=3,IF(AND((BH120=""),(BI120="")),INDEX(Calendario!$D$3:$H$55,MATCH(BJ$4,Calendario!$A$3:$A$55,0),MATCH($I120,Calendario!$D$2:$H$2,0)),""),IF($K120=4,IF(AND((BG120=""),(BH120=""),(BI120="")),INDEX(Calendario!$D$3:$H$55,MATCH(BJ$4,Calendario!$A$3:$A$55,0),MATCH($I120,Calendario!$D$2:$H$2,0)),""),"")))))</f>
        <v/>
      </c>
      <c r="BK120" s="108">
        <f>IF(EXACT(($I120),(PROPER(TEXT(BK$3,"dddd")))),"",IF($K120=1,INDEX(Calendario!$D$3:$H$55,MATCH(BK$4,Calendario!$A$3:$A$55,0),MATCH($I120,Calendario!$D$2:$H$2,0)),IF($K120=2,IF(BJ120="",INDEX(Calendario!$D$3:$H$55,MATCH(BK$4,Calendario!$A$3:$A$55,0),MATCH($I120,Calendario!$D$2:$H$2,0)),""),IF($K120=3,IF(AND((BI120=""),(BJ120="")),INDEX(Calendario!$D$3:$H$55,MATCH(BK$4,Calendario!$A$3:$A$55,0),MATCH($I120,Calendario!$D$2:$H$2,0)),""),IF($K120=4,IF(AND((BH120=""),(BI120=""),(BJ120="")),INDEX(Calendario!$D$3:$H$55,MATCH(BK$4,Calendario!$A$3:$A$55,0),MATCH($I120,Calendario!$D$2:$H$2,0)),""),"")))))</f>
        <v>44909</v>
      </c>
      <c r="BL120" s="108" t="str">
        <f>IF(EXACT(($I120),(PROPER(TEXT(BL$3,"dddd")))),"",IF($K120=1,INDEX(Calendario!$D$3:$H$55,MATCH(BL$4,Calendario!$A$3:$A$55,0),MATCH($I120,Calendario!$D$2:$H$2,0)),IF($K120=2,IF(BK120="",INDEX(Calendario!$D$3:$H$55,MATCH(BL$4,Calendario!$A$3:$A$55,0),MATCH($I120,Calendario!$D$2:$H$2,0)),""),IF($K120=3,IF(AND((BJ120=""),(BK120="")),INDEX(Calendario!$D$3:$H$55,MATCH(BL$4,Calendario!$A$3:$A$55,0),MATCH($I120,Calendario!$D$2:$H$2,0)),""),IF($K120=4,IF(AND((BI120=""),(BJ120=""),(BK120="")),INDEX(Calendario!$D$3:$H$55,MATCH(BL$4,Calendario!$A$3:$A$55,0),MATCH($I120,Calendario!$D$2:$H$2,0)),""),"")))))</f>
        <v/>
      </c>
      <c r="BM120" s="108" t="str">
        <f>IF(EXACT(($I120),(PROPER(TEXT(BM$3,"dddd")))),"",IF($K120=1,INDEX(Calendario!$D$3:$H$55,MATCH(BM$4,Calendario!$A$3:$A$55,0),MATCH($I120,Calendario!$D$2:$H$2,0)),IF($K120=2,IF(BL120="",INDEX(Calendario!$D$3:$H$55,MATCH(BM$4,Calendario!$A$3:$A$55,0),MATCH($I120,Calendario!$D$2:$H$2,0)),""),IF($K120=3,IF(AND((BK120=""),(BL120="")),INDEX(Calendario!$D$3:$H$55,MATCH(BM$4,Calendario!$A$3:$A$55,0),MATCH($I120,Calendario!$D$2:$H$2,0)),""),IF($K120=4,IF(AND((BJ120=""),(BK120=""),(BL120="")),INDEX(Calendario!$D$3:$H$55,MATCH(BM$4,Calendario!$A$3:$A$55,0),MATCH($I120,Calendario!$D$2:$H$2,0)),""),"")))))</f>
        <v/>
      </c>
      <c r="BO120" s="88" t="s">
        <v>564</v>
      </c>
    </row>
    <row r="121" spans="1:67" s="88" customFormat="1" ht="26.25" customHeight="1" x14ac:dyDescent="0.25">
      <c r="A121" s="178">
        <f t="shared" si="7"/>
        <v>91</v>
      </c>
      <c r="B121" s="176" t="s">
        <v>1281</v>
      </c>
      <c r="C121" s="176"/>
      <c r="D121" s="177" t="s">
        <v>1787</v>
      </c>
      <c r="E121" s="176" t="s">
        <v>564</v>
      </c>
      <c r="F121" s="176" t="s">
        <v>94</v>
      </c>
      <c r="G121" s="177" t="str">
        <f>IF(ISNA(VLOOKUP(F121,Tmunic!$C$2:$D$1160,2,FALSE)),"",VLOOKUP(F121,Tmunic!$C$2:$D$1160,2,FALSE))</f>
        <v>UB BELEN DE UMBRIA</v>
      </c>
      <c r="H121" s="184" t="str">
        <f>IF(ISNA(VLOOKUP(G121,TDirReg!$F$1:$H$184,3,0)),"",VLOOKUP(G121,TDirReg!$F$1:$H$184,3,0))</f>
        <v xml:space="preserve">Carrera 13 N° 4-135 Hospital San José </v>
      </c>
      <c r="I121" s="196" t="s">
        <v>127</v>
      </c>
      <c r="J121" s="195" t="s">
        <v>135</v>
      </c>
      <c r="K121" s="197">
        <v>4</v>
      </c>
      <c r="L121" s="202">
        <f t="shared" si="8"/>
        <v>12</v>
      </c>
      <c r="M121" s="107" t="str">
        <f>IF(EXACT(($I121),(PROPER(TEXT(M$3,"dddd")))),"",IF(EXACT(M$4,$J121),IF($K121=1,INDEX(Calendario!$D$3:$H$55,MATCH(M$4,Calendario!$A$3:$A$55,0),MATCH($I121,Calendario!$D$2:$H$2,0)),INDEX(Calendario!$D$3:$H$55,MATCH($J121,Calendario!$A$3:$A$55,0),MATCH($I121,Calendario!$D$2:$H$2,0))),""))</f>
        <v/>
      </c>
      <c r="N121" s="107" t="str">
        <f>IF(EXACT(($I121),(PROPER(TEXT(N$3,"dddd")))),"",IF(EXACT(N$4,$J121),IF(M121="",IF(OR(($K121=4),($K121=3),($K121=2),($K121=1)),INDEX(Calendario!$D$3:$H$55,MATCH(N$4,Calendario!$A$3:$A$55,0),MATCH($I121,Calendario!$D$2:$H$2,0)),"")),IF($K121=1,IF(AND(M121="",EXACT((N$4),(CONCATENATE(Calendario!$A$1," ",(MID($J121,8,2))+1)))),INDEX(Calendario!$D$3:$H$55,MATCH(N$4,Calendario!$A$3:$A$55,0),MATCH($I121,Calendario!$D$2:$H$2,0)),IF(M121="","",INDEX(Calendario!$D$3:$H$55,MATCH(N$4,Calendario!$A$3:$A$55,0),MATCH($I121,Calendario!$D$2:$H$2,0)))),IF($K121=2,IF(M121="",IF(EXACT($K121,N$4),INDEX(Calendario!$D$3:$H$55,MATCH(N$4,Calendario!$A$3:$A$55,0),MATCH($I121,Calendario!$D$2:$H$2,0)),""),""),IF($K121=3,IF((M121=""),IF(EXACT($K121,N$4),INDEX(Calendario!$D$3:$H$55,MATCH(N$4,Calendario!$A$3:$A$55,0),MATCH($I121,Calendario!$D$2:$H$2,0)),""),""),IF($K121=4,IF((M121=""),IF(EXACT($K121,N$4),INDEX(Calendario!$D$3:$H$55,MATCH(N$4,Calendario!$A$3:$A$55,0),MATCH($I121,Calendario!$D$2:$H$2,0)),""),""),""))))))</f>
        <v/>
      </c>
      <c r="O121" s="107" t="str">
        <f>IF(EXACT(($I121),(PROPER(TEXT(O$3,"dddd")))),"",IF(EXACT(O$4,$J121),IF(N121="",IF(OR(($K121=4),($K121=3),($K121=2),($K121=1)),INDEX(Calendario!$D$3:$H$55,MATCH(O$4,Calendario!$A$3:$A$55,0),MATCH($I121,Calendario!$D$2:$H$2,0)),"")),IF($K121=1,IF(AND(N121="",EXACT((O$4),(CONCATENATE(Calendario!$A$1," ",(MID($J121,8,2))+1)))),INDEX(Calendario!$D$3:$H$55,MATCH(O$4,Calendario!$A$3:$A$55,0),MATCH($I121,Calendario!$D$2:$H$2,0)),IF(N121="",IF(EXACT(($I121),(PROPER(TEXT(N$3,"dddd")))),INDEX(Calendario!$D$3:$H$55,MATCH(O$4,Calendario!$A$3:$A$55,0),MATCH($I121,Calendario!$D$2:$H$2,0)),""),INDEX(Calendario!$D$3:$H$55,MATCH(O$4,Calendario!$A$3:$A$55,0),MATCH($I121,Calendario!$D$2:$H$2,0)))),IF(EXACT($O$4,"Semana 1"),IF($K121=2,IF(N121="",IF(OR(($J121="Semana 1"),($J121="Semana 2"),($J121="Semana 3")),INDEX(Calendario!$D$3:$H$55,MATCH(O$4,Calendario!$A$3:$A$55,0),MATCH($I121,Calendario!$D$2:$H$2,0)),""),""),IF($K121=3,IF(AND((M121=""),(N121="")),IF(OR(($J121="Semana 1"),($J121="Semana 2"),($J121="Semana 3")),INDEX(Calendario!$D$3:$H$55,MATCH(O$4,Calendario!$A$3:$A$55,0),MATCH($I121,Calendario!$D$2:$H$2,0)),""),""),IF($K121=4,IF(AND((M121=""),(N121="")),IF(OR(($J121="Semana 1"),($J121="Semana 2"),($J121="Semana 3")),INDEX(Calendario!$D$3:$H$55,MATCH(O$4,Calendario!$A$3:$A$55,0),MATCH($I121,Calendario!$D$2:$H$2,0)),""),"")))),IF($K121=2,IF(N121="",IF(OR(($J121="Semana 1"),($J121="Semana 2")),INDEX(Calendario!$D$3:$H$55,MATCH(O$4,Calendario!$A$3:$A$55,0),MATCH($I121,Calendario!$D$2:$H$2,0)),""),""),IF($K121=3,IF(AND((M121=""),(N121="")),IF(OR(($J121="Semana 1"),($J121="Semana 2")),INDEX(Calendario!$D$3:$H$55,MATCH(O$4,Calendario!$A$3:$A$55,0),MATCH($I121,Calendario!$D$2:$H$2,0)),""),""),IF($K121=4,IF(AND((M121=""),(N121="")),IF(OR(($J121="Semana 1"),($J121="Semana 2")),INDEX(Calendario!$D$3:$H$55,MATCH(O$4,Calendario!$A$3:$A$55,0),MATCH($I121,Calendario!$D$2:$H$2,0)),""),""),"")))))))</f>
        <v/>
      </c>
      <c r="P121" s="107" t="str">
        <f>IF(EXACT(($I121),(PROPER(TEXT(P$3,"dddd")))),"",IF(EXACT(P$4,$J121),IF(O121="",IF(OR(($K121=4),($K121=3),($K121=2),($K121=1)),INDEX(Calendario!$D$3:$H$55,MATCH(P$4,Calendario!$A$3:$A$55,0),MATCH($I121,Calendario!$D$2:$H$2,0)),"")),IF($K121=1,IF(AND(O121="",EXACT((P$4),(CONCATENATE(Calendario!$A$1," ",(MID($J121,8,2))+1)))),INDEX(Calendario!$D$3:$H$55,MATCH(P$4,Calendario!$A$3:$A$55,0),MATCH($I121,Calendario!$D$2:$H$2,0)),IF(O121="",IF(EXACT(($I121),(PROPER(TEXT(O$3,"dddd")))),INDEX(Calendario!$D$3:$H$55,MATCH(P$4,Calendario!$A$3:$A$55,0),MATCH($I121,Calendario!$D$2:$H$2,0)),""),INDEX(Calendario!$D$3:$H$55,MATCH(P$4,Calendario!$A$3:$A$55,0),MATCH($I121,Calendario!$D$2:$H$2,0)))),IF(EXACT($M$4,"Semana 1"),IF($K121=2,IF(O121="",IF(OR(($J121="Semana 1"),($J121="Semana 2"),($J121="Semana 3"),($J121="Semana 4")),INDEX(Calendario!$D$3:$H$55,MATCH(P$4,Calendario!$A$3:$A$55,0),MATCH($I121,Calendario!$D$2:$H$2,0)),""),""),IF($K121=3,IF(AND((N121=""),(O121="")),IF(OR(($J121="Semana 1"),($J121="Semana 2"),($J121="Semana 3"),($J121="Semana 4")),INDEX(Calendario!$D$3:$H$55,MATCH(P$4,Calendario!$A$3:$A$55,0),MATCH($I121,Calendario!$D$2:$H$2,0)),""),""),IF($K121=4,IF(AND((M121=""),(N121=""),(O121="")),IF(OR(($J121="Semana 1"),($J121="Semana 2"),($J121="Semana 3"),($J121="Semana 4")),INDEX(Calendario!$D$3:$H$55,MATCH(P$4,Calendario!$A$3:$A$55,0),MATCH($I121,Calendario!$D$2:$H$2,0)),""),"")))),IF($K121=2,IF(O121="",IF(OR(($J121="Semana 1"),($J121="Semana 2"),($J121="Semana 3")),INDEX(Calendario!$D$3:$H$55,MATCH(P$4,Calendario!$A$3:$A$55,0),MATCH($I121,Calendario!$D$2:$H$2,0)),""),""),IF($K121=3,IF(AND((N121=""),(O121="")),IF(OR(($J121="Semana 1"),($J121="Semana 2"),($J121="Semana 3")),INDEX(Calendario!$D$3:$H$55,MATCH(P$4,Calendario!$A$3:$A$55,0),MATCH($I121,Calendario!$D$2:$H$2,0)),""),""),IF($K121=4,IF(AND((M121=""),(N121=""),(O121="")),IF(OR(($J121="Semana 1"),($J121="Semana 2"),($J121="Semana 3")),INDEX(Calendario!$D$3:$H$55,MATCH(P$4,Calendario!$A$3:$A$55,0),MATCH($I121,Calendario!$D$2:$H$2,0)),""),""),"")))))))</f>
        <v/>
      </c>
      <c r="Q121" s="107" t="str">
        <f>IF(EXACT(($I121),(PROPER(TEXT(Q$3,"dddd")))),"",IF(EXACT(Q$4,$J121),IF(P121="",IF(OR(($K121=4),($K121=3),($K121=2),($K121=1)),INDEX(Calendario!$D$3:$H$55,MATCH(Q$4,Calendario!$A$3:$A$55,0),MATCH($I121,Calendario!$D$2:$H$2,0)),"")),IF($K121=1,IF(AND(P121="",EXACT((Q$4),(CONCATENATE(Calendario!$A$1," ",(MID($J121,8,2))+1)))),INDEX(Calendario!$D$3:$H$55,MATCH(Q$4,Calendario!$A$3:$A$55,0),MATCH($I121,Calendario!$D$2:$H$2,0)),IF(P121="",IF(EXACT(($I121),(PROPER(TEXT(P$3,"dddd")))),INDEX(Calendario!$D$3:$H$55,MATCH(Q$4,Calendario!$A$3:$A$55,0),MATCH($I121,Calendario!$D$2:$H$2,0)),""),INDEX(Calendario!$D$3:$H$55,MATCH(Q$4,Calendario!$A$3:$A$55,0),MATCH($I121,Calendario!$D$2:$H$2,0)))),IF(EXACT($M$4,"Semana 1"),IF($K121=2,IF(P121="",IF(OR(($J121="Semana 1"),($J121="Semana 2"),($J121="Semana 3"),($J121="Semana 4"),($J121="Semana 5")),INDEX(Calendario!$D$3:$H$55,MATCH(Q$4,Calendario!$A$3:$A$55,0),MATCH($I121,Calendario!$D$2:$H$2,0)),""),""),IF($K121=3,IF(AND((O121=""),(P121="")),IF(OR(($J121="Semana 1"),($J121="Semana 2"),($J121="Semana 3"),($J121="Semana 4"),($J121="Semana 5")),INDEX(Calendario!$D$3:$H$55,MATCH(Q$4,Calendario!$A$3:$A$55,0),MATCH($I121,Calendario!$D$2:$H$2,0)),""),""),IF($K121=4,IF(AND((N121=""),(O121=""),(P121="")),IF(OR(($J121="Semana 1"),($J121="Semana 2"),($J121="Semana 3"),($J121="Semana 4"),($J121="Semana 5")),INDEX(Calendario!$D$3:$H$55,MATCH(Q$4,Calendario!$A$3:$A$55,0),MATCH($I121,Calendario!$D$2:$H$2,0)),""),"")))),IF($K121=2,IF(P121="",IF(OR(($J121="Semana 1"),($J121="Semana 2"),($J121="Semana 3"),($J121="Semana 4")),INDEX(Calendario!$D$3:$H$55,MATCH(Q$4,Calendario!$A$3:$A$55,0),MATCH($I121,Calendario!$D$2:$H$2,0)),""),""),IF($K121=3,IF(AND((O121=""),(P121="")),IF(OR(($J121="Semana 1"),($J121="Semana 2"),($J121="Semana 3"),($J121="Semana 4")),INDEX(Calendario!$D$3:$H$55,MATCH(Q$4,Calendario!$A$3:$A$55,0),MATCH($I121,Calendario!$D$2:$H$2,0)),""),""),IF($K121=4,IF(AND((N121=""),(O121=""),(P121="")),IF(OR(($J121="Semana 1"),($J121="Semana 2"),($J121="Semana 3"),($J121="Semana 4")),INDEX(Calendario!$D$3:$H$55,MATCH(Q$4,Calendario!$A$3:$A$55,0),MATCH($I121,Calendario!$D$2:$H$2,0)),""),""),"")))))))</f>
        <v/>
      </c>
      <c r="R121" s="108">
        <f>IF(EXACT(($I121),(PROPER(TEXT(R$3,"dddd")))),"",IF(EXACT(R$4,$J121),IF(Q121="",IF(OR(($K121=4),($K121=3),($K121=2),($K121=1)),INDEX(Calendario!$D$3:$H$55,MATCH(R$4,Calendario!$A$3:$A$55,0),MATCH($I121,Calendario!$D$2:$H$2,0)),"")),IF($K121=1,IF(AND(Q121="",EXACT((R$4),(CONCATENATE(Calendario!$A$1," ",(MID($J121,8,2))+1)))),INDEX(Calendario!$D$3:$H$55,MATCH(R$4,Calendario!$A$3:$A$55,0),MATCH($I121,Calendario!$D$2:$H$2,0)),IF(Q121="",IF(EXACT(($I121),(PROPER(TEXT(Q$3,"dddd")))),INDEX(Calendario!$D$3:$H$55,MATCH(R$4,Calendario!$A$3:$A$55,0),MATCH($I121,Calendario!$D$2:$H$2,0)),""),INDEX(Calendario!$D$3:$H$55,MATCH(R$4,Calendario!$A$3:$A$55,0),MATCH($I121,Calendario!$D$2:$H$2,0)))),IF(EXACT($M$4,"Semana 1"),IF($K121=2,IF(Q121="",IF(OR(($J121="Semana 1"),($J121="Semana 2"),($J121="Semana 3"),($J121="Semana 4"),($J121="Semana 5"),($J121="Semana 6")),INDEX(Calendario!$D$3:$H$55,MATCH(R$4,Calendario!$A$3:$A$55,0),MATCH($I121,Calendario!$D$2:$H$2,0)),""),""),IF($K121=3,IF(AND((P121=""),(Q121="")),IF(OR(($J121="Semana 1"),($J121="Semana 2"),($J121="Semana 3"),($J121="Semana 4"),($J121="Semana 5"),($J121="Semana 6")),INDEX(Calendario!$D$3:$H$55,MATCH(R$4,Calendario!$A$3:$A$55,0),MATCH($I121,Calendario!$D$2:$H$2,0)),""),""),IF($K121=4,IF(AND((O121=""),(P121=""),(Q121="")),IF(OR(($J121="Semana 1"),($J121="Semana 2"),($J121="Semana 3"),($J121="Semana 4"),($J121="Semana 5"),($J121="Semana 6")),INDEX(Calendario!$D$3:$H$55,MATCH(R$4,Calendario!$A$3:$A$55,0),MATCH($I121,Calendario!$D$2:$H$2,0)),""),"")))),IF($K121=2,IF(Q121="",IF(OR(($J121="Semana 1"),($J121="Semana 2"),($J121="Semana 3"),($J121="Semana 4"),($J121="Semana 5")),INDEX(Calendario!$D$3:$H$55,MATCH(R$4,Calendario!$A$3:$A$55,0),MATCH($I121,Calendario!$D$2:$H$2,0)),""),""),IF($K121=3,IF(AND((P121=""),(Q121="")),IF(OR(($J121="Semana 1"),($J121="Semana 2"),($J121="Semana 3"),($J121="Semana 4"),($J121="Semana 5")),INDEX(Calendario!$D$3:$H$55,MATCH(R$4,Calendario!$A$3:$A$55,0),MATCH($I121,Calendario!$D$2:$H$2,0)),""),""),IF($K121=4,IF(AND((O121=""),(P121=""),(Q121="")),IF(OR(($J121="Semana 1"),($J121="Semana 2"),($J121="Semana 3"),($J121="Semana 4"),($J121="Semana 5")),INDEX(Calendario!$D$3:$H$55,MATCH(R$4,Calendario!$A$3:$A$55,0),MATCH($I121,Calendario!$D$2:$H$2,0)),""),""),"")))))))</f>
        <v>44594</v>
      </c>
      <c r="S121" s="108" t="str">
        <f>IF(EXACT(($I121),(PROPER(TEXT(S$3,"dddd")))),"",IF(EXACT(S$4,$J121),IF(R121="",IF(OR(($K121=4),($K121=3),($K121=2),($K121=1)),INDEX(Calendario!$D$3:$H$55,MATCH(S$4,Calendario!$A$3:$A$55,0),MATCH($I121,Calendario!$D$2:$H$2,0)),"")),IF($K121=1,IF(AND(R121="",EXACT((S$4),(CONCATENATE(Calendario!$A$1," ",(MID($J121,8,2))+1)))),INDEX(Calendario!$D$3:$H$55,MATCH(S$4,Calendario!$A$3:$A$55,0),MATCH($I121,Calendario!$D$2:$H$2,0)),IF(R121="",IF(EXACT(($I121),(PROPER(TEXT(R$3,"dddd")))),INDEX(Calendario!$D$3:$H$55,MATCH(S$4,Calendario!$A$3:$A$55,0),MATCH($I121,Calendario!$D$2:$H$2,0)),""),INDEX(Calendario!$D$3:$H$55,MATCH(S$4,Calendario!$A$3:$A$55,0),MATCH($I121,Calendario!$D$2:$H$2,0)))),IF(EXACT($M$4,"Semana 1"),IF($K121=2,IF(R121="",IF(OR(($J121="Semana 1"),($J121="Semana 2"),($J121="Semana 3"),($J121="Semana 4"),($J121="Semana 5"),($J121="Semana 6"),($J121="Semana 7")),INDEX(Calendario!$D$3:$H$55,MATCH(S$4,Calendario!$A$3:$A$55,0),MATCH($I121,Calendario!$D$2:$H$2,0)),""),""),IF($K121=3,IF(AND((Q121=""),(R121="")),IF(OR(($J121="Semana 1"),($J121="Semana 2"),($J121="Semana 3"),($J121="Semana 4"),($J121="Semana 5"),($J121="Semana 6"),($J121="Semana 7")),INDEX(Calendario!$D$3:$H$55,MATCH(S$4,Calendario!$A$3:$A$55,0),MATCH($I121,Calendario!$D$2:$H$2,0)),""),""),IF($K121=4,IF(AND((P121=""),(Q121=""),(R121="")),IF(OR(($J121="Semana 1"),($J121="Semana 2"),($J121="Semana 3"),($J121="Semana 4"),($J121="Semana 5"),($J121="Semana 6"),($J121="Semana 7")),INDEX(Calendario!$D$3:$H$55,MATCH(S$4,Calendario!$A$3:$A$55,0),MATCH($I121,Calendario!$D$2:$H$2,0)),""),"")))),IF($K121=2,IF(R121="",IF(OR(($J121="Semana 1"),($J121="Semana 2"),($J121="Semana 3"),($J121="Semana 4"),($J121="Semana 5"),($J121="Semana 6")),INDEX(Calendario!$D$3:$H$55,MATCH(S$4,Calendario!$A$3:$A$55,0),MATCH($I121,Calendario!$D$2:$H$2,0)),""),""),IF($K121=3,IF(AND((Q121=""),(R121="")),IF(OR(($J121="Semana 1"),($J121="Semana 2"),($J121="Semana 3"),($J121="Semana 4"),($J121="Semana 5"),($J121="Semana 6")),INDEX(Calendario!$D$3:$H$55,MATCH(S$4,Calendario!$A$3:$A$55,0),MATCH($I121,Calendario!$D$2:$H$2,0)),""),""),IF($K121=4,IF(AND((P121=""),(Q121=""),(R121="")),IF(OR(($J121="Semana 1"),($J121="Semana 2"),($J121="Semana 3"),($J121="Semana 4"),($J121="Semana 5"),($J121="Semana 6")),INDEX(Calendario!$D$3:$H$55,MATCH(S$4,Calendario!$A$3:$A$55,0),MATCH($I121,Calendario!$D$2:$H$2,0)),""),""),"")))))))</f>
        <v/>
      </c>
      <c r="T121" s="108" t="str">
        <f>IF(EXACT(($I121),(PROPER(TEXT(T$3,"dddd")))),"",IF(EXACT(T$4,$J121),IF(S121="",IF(OR(($K121=4),($K121=3),($K121=2),($K121=1)),INDEX(Calendario!$D$3:$H$55,MATCH(T$4,Calendario!$A$3:$A$55,0),MATCH($I121,Calendario!$D$2:$H$2,0)),"")),IF($K121=1,IF(AND(S121="",EXACT((T$4),(CONCATENATE(Calendario!$A$1," ",(MID($J121,8,2))+1)))),INDEX(Calendario!$D$3:$H$55,MATCH(T$4,Calendario!$A$3:$A$55,0),MATCH($I121,Calendario!$D$2:$H$2,0)),IF(S121="",IF(EXACT(($I121),(PROPER(TEXT(S$3,"dddd")))),INDEX(Calendario!$D$3:$H$55,MATCH(T$4,Calendario!$A$3:$A$55,0),MATCH($I121,Calendario!$D$2:$H$2,0)),""),INDEX(Calendario!$D$3:$H$55,MATCH(T$4,Calendario!$A$3:$A$55,0),MATCH($I121,Calendario!$D$2:$H$2,0)))),IF(EXACT($M$4,"Semana 1"),IF($K121=2,IF(S121="",IF(OR(($J121="Semana 1"),($J121="Semana 2"),($J121="Semana 3"),($J121="Semana 4"),($J121="Semana 5"),($J121="Semana 6"),($J121="Semana 7"),($J121="Semana 8")),INDEX(Calendario!$D$3:$H$55,MATCH(T$4,Calendario!$A$3:$A$55,0),MATCH($I121,Calendario!$D$2:$H$2,0)),""),""),IF($K121=3,IF(AND((R121=""),(S121="")),IF(OR(($J121="Semana 1"),($J121="Semana 2"),($J121="Semana 3"),($J121="Semana 4"),($J121="Semana 5"),($J121="Semana 6"),($J121="Semana 7"),($J121="Semana 8")),INDEX(Calendario!$D$3:$H$55,MATCH(T$4,Calendario!$A$3:$A$55,0),MATCH($I121,Calendario!$D$2:$H$2,0)),""),""),IF($K121=4,IF(AND((Q121=""),(R121=""),(S121="")),IF(OR(($J121="Semana 1"),($J121="Semana 2"),($J121="Semana 3"),($J121="Semana 4"),($J121="Semana 5"),($J121="Semana 6"),($J121="Semana 7"),($J121="Semana 8")),INDEX(Calendario!$D$3:$H$55,MATCH(T$4,Calendario!$A$3:$A$55,0),MATCH($I121,Calendario!$D$2:$H$2,0)),""),"")))),IF($K121=2,IF(S121="",IF(OR(($J121="Semana 1"),($J121="Semana 2"),($J121="Semana 3"),($J121="Semana 4"),($J121="Semana 5"),($J121="Semana 6"),($J121="Semana 7")),INDEX(Calendario!$D$3:$H$55,MATCH(T$4,Calendario!$A$3:$A$55,0),MATCH($I121,Calendario!$D$2:$H$2,0)),""),""),IF($K121=3,IF(AND((R121=""),(S121="")),IF(OR(($J121="Semana 1"),($J121="Semana 2"),($J121="Semana 3"),($J121="Semana 4"),($J121="Semana 5"),($J121="Semana 6"),($J121="Semana 7")),INDEX(Calendario!$D$3:$H$55,MATCH(T$4,Calendario!$A$3:$A$55,0),MATCH($I121,Calendario!$D$2:$H$2,0)),""),""),IF($K121=4,IF(AND((Q121=""),(R121=""),(S121="")),IF(OR(($J121="Semana 1"),($J121="Semana 2"),($J121="Semana 3"),($J121="Semana 4"),($J121="Semana 5"),($J121="Semana 6"),($J121="Semana 7")),INDEX(Calendario!$D$3:$H$55,MATCH(T$4,Calendario!$A$3:$A$55,0),MATCH($I121,Calendario!$D$2:$H$2,0)),""),""),"")))))))</f>
        <v/>
      </c>
      <c r="U121" s="108" t="str">
        <f>IF(EXACT(($I121),(PROPER(TEXT(U$3,"dddd")))),"",IF($K121=1,INDEX(Calendario!$D$3:$H$55,MATCH(U$4,Calendario!$A$3:$A$55,0),MATCH($I121,Calendario!$D$2:$H$2,0)),IF($K121=2,IF(T121="",INDEX(Calendario!$D$3:$H$55,MATCH(U$4,Calendario!$A$3:$A$55,0),MATCH($I121,Calendario!$D$2:$H$2,0)),""),IF($K121=3,IF(AND((S121=""),(T121="")),INDEX(Calendario!$D$3:$H$55,MATCH(U$4,Calendario!$A$3:$A$55,0),MATCH($I121,Calendario!$D$2:$H$2,0)),""),IF($K121=4,IF(AND((R121=""),(S121=""),(T121="")),INDEX(Calendario!$D$3:$H$55,MATCH(U$4,Calendario!$A$3:$A$55,0),MATCH($I121,Calendario!$D$2:$H$2,0)),""),"")))))</f>
        <v/>
      </c>
      <c r="V121" s="107">
        <f>IF(EXACT(($I121),(PROPER(TEXT(V$3,"dddd")))),"",IF($K121=1,INDEX(Calendario!$D$3:$H$55,MATCH(V$4,Calendario!$A$3:$A$55,0),MATCH($I121,Calendario!$D$2:$H$2,0)),IF($K121=2,IF(U121="",INDEX(Calendario!$D$3:$H$55,MATCH(V$4,Calendario!$A$3:$A$55,0),MATCH($I121,Calendario!$D$2:$H$2,0)),""),IF($K121=3,IF(AND((T121=""),(U121="")),INDEX(Calendario!$D$3:$H$55,MATCH(V$4,Calendario!$A$3:$A$55,0),MATCH($I121,Calendario!$D$2:$H$2,0)),""),IF($K121=4,IF(AND((S121=""),(T121=""),(U121="")),INDEX(Calendario!$D$3:$H$55,MATCH(V$4,Calendario!$A$3:$A$55,0),MATCH($I121,Calendario!$D$2:$H$2,0)),""),"")))))</f>
        <v>44622</v>
      </c>
      <c r="W121" s="107" t="str">
        <f>IF(EXACT(($I121),(PROPER(TEXT(W$3,"dddd")))),"",IF($K121=1,INDEX(Calendario!$D$3:$H$55,MATCH(W$4,Calendario!$A$3:$A$55,0),MATCH($I121,Calendario!$D$2:$H$2,0)),IF($K121=2,IF(V121="",INDEX(Calendario!$D$3:$H$55,MATCH(W$4,Calendario!$A$3:$A$55,0),MATCH($I121,Calendario!$D$2:$H$2,0)),""),IF($K121=3,IF(AND((U121=""),(V121="")),INDEX(Calendario!$D$3:$H$55,MATCH(W$4,Calendario!$A$3:$A$55,0),MATCH($I121,Calendario!$D$2:$H$2,0)),""),IF($K121=4,IF(AND((T121=""),(U121=""),(V121="")),INDEX(Calendario!$D$3:$H$55,MATCH(W$4,Calendario!$A$3:$A$55,0),MATCH($I121,Calendario!$D$2:$H$2,0)),""),"")))))</f>
        <v/>
      </c>
      <c r="X121" s="107" t="str">
        <f>IF(EXACT(($I121),(PROPER(TEXT(X$3,"dddd")))),"",IF($K121=1,INDEX(Calendario!$D$3:$H$55,MATCH(X$4,Calendario!$A$3:$A$55,0),MATCH($I121,Calendario!$D$2:$H$2,0)),IF($K121=2,IF(W121="",INDEX(Calendario!$D$3:$H$55,MATCH(X$4,Calendario!$A$3:$A$55,0),MATCH($I121,Calendario!$D$2:$H$2,0)),""),IF($K121=3,IF(AND((V121=""),(W121="")),INDEX(Calendario!$D$3:$H$55,MATCH(X$4,Calendario!$A$3:$A$55,0),MATCH($I121,Calendario!$D$2:$H$2,0)),""),IF($K121=4,IF(AND((U121=""),(V121=""),(W121="")),INDEX(Calendario!$D$3:$H$55,MATCH(X$4,Calendario!$A$3:$A$55,0),MATCH($I121,Calendario!$D$2:$H$2,0)),""),"")))))</f>
        <v/>
      </c>
      <c r="Y121" s="107" t="str">
        <f>IF(EXACT(($I121),(PROPER(TEXT(Y$3,"dddd")))),"",IF($K121=1,INDEX(Calendario!$D$3:$H$55,MATCH(Y$4,Calendario!$A$3:$A$55,0),MATCH($I121,Calendario!$D$2:$H$2,0)),IF($K121=2,IF(X121="",INDEX(Calendario!$D$3:$H$55,MATCH(Y$4,Calendario!$A$3:$A$55,0),MATCH($I121,Calendario!$D$2:$H$2,0)),""),IF($K121=3,IF(AND((W121=""),(X121="")),INDEX(Calendario!$D$3:$H$55,MATCH(Y$4,Calendario!$A$3:$A$55,0),MATCH($I121,Calendario!$D$2:$H$2,0)),""),IF($K121=4,IF(AND((V121=""),(W121=""),(X121="")),INDEX(Calendario!$D$3:$H$55,MATCH(Y$4,Calendario!$A$3:$A$55,0),MATCH($I121,Calendario!$D$2:$H$2,0)),""),"")))))</f>
        <v/>
      </c>
      <c r="Z121" s="108">
        <f>IF(EXACT(($I121),(PROPER(TEXT(Z$3,"dddd")))),"",IF($K121=1,INDEX(Calendario!$D$3:$H$55,MATCH(Z$4,Calendario!$A$3:$A$55,0),MATCH($I121,Calendario!$D$2:$H$2,0)),IF($K121=2,IF(Y121="",INDEX(Calendario!$D$3:$H$55,MATCH(Z$4,Calendario!$A$3:$A$55,0),MATCH($I121,Calendario!$D$2:$H$2,0)),""),IF($K121=3,IF(AND((X121=""),(Y121="")),INDEX(Calendario!$D$3:$H$55,MATCH(Z$4,Calendario!$A$3:$A$55,0),MATCH($I121,Calendario!$D$2:$H$2,0)),""),IF($K121=4,IF(AND((W121=""),(X121=""),(Y121="")),INDEX(Calendario!$D$3:$H$55,MATCH(Z$4,Calendario!$A$3:$A$55,0),MATCH($I121,Calendario!$D$2:$H$2,0)),""),"")))))</f>
        <v>44650</v>
      </c>
      <c r="AA121" s="108" t="str">
        <f>IF(EXACT(($I121),(PROPER(TEXT(AA$3,"dddd")))),"",IF($K121=1,INDEX(Calendario!$D$3:$H$55,MATCH(AA$4,Calendario!$A$3:$A$55,0),MATCH($I121,Calendario!$D$2:$H$2,0)),IF($K121=2,IF(Z121="",INDEX(Calendario!$D$3:$H$55,MATCH(AA$4,Calendario!$A$3:$A$55,0),MATCH($I121,Calendario!$D$2:$H$2,0)),""),IF($K121=3,IF(AND((Y121=""),(Z121="")),INDEX(Calendario!$D$3:$H$55,MATCH(AA$4,Calendario!$A$3:$A$55,0),MATCH($I121,Calendario!$D$2:$H$2,0)),""),IF($K121=4,IF(AND((X121=""),(Y121=""),(Z121="")),INDEX(Calendario!$D$3:$H$55,MATCH(AA$4,Calendario!$A$3:$A$55,0),MATCH($I121,Calendario!$D$2:$H$2,0)),""),"")))))</f>
        <v/>
      </c>
      <c r="AB121" s="108" t="str">
        <f>IF(EXACT(($I121),(PROPER(TEXT(AB$3,"dddd")))),"",IF($K121=1,INDEX(Calendario!$D$3:$H$55,MATCH(AB$4,Calendario!$A$3:$A$55,0),MATCH($I121,Calendario!$D$2:$H$2,0)),IF($K121=2,IF(AA121="",INDEX(Calendario!$D$3:$H$55,MATCH(AB$4,Calendario!$A$3:$A$55,0),MATCH($I121,Calendario!$D$2:$H$2,0)),""),IF($K121=3,IF(AND((Z121=""),(AA121="")),INDEX(Calendario!$D$3:$H$55,MATCH(AB$4,Calendario!$A$3:$A$55,0),MATCH($I121,Calendario!$D$2:$H$2,0)),""),IF($K121=4,IF(AND((Y121=""),(Z121=""),(AA121="")),INDEX(Calendario!$D$3:$H$55,MATCH(AB$4,Calendario!$A$3:$A$55,0),MATCH($I121,Calendario!$D$2:$H$2,0)),""),"")))))</f>
        <v/>
      </c>
      <c r="AC121" s="108" t="str">
        <f>IF(EXACT(($I121),(PROPER(TEXT(AC$3,"dddd")))),"",IF($K121=1,INDEX(Calendario!$D$3:$H$55,MATCH(AC$4,Calendario!$A$3:$A$55,0),MATCH($I121,Calendario!$D$2:$H$2,0)),IF($K121=2,IF(AB121="",INDEX(Calendario!$D$3:$H$55,MATCH(AC$4,Calendario!$A$3:$A$55,0),MATCH($I121,Calendario!$D$2:$H$2,0)),""),IF($K121=3,IF(AND((AA121=""),(AB121="")),INDEX(Calendario!$D$3:$H$55,MATCH(AC$4,Calendario!$A$3:$A$55,0),MATCH($I121,Calendario!$D$2:$H$2,0)),""),IF($K121=4,IF(AND((Z121=""),(AA121=""),(AB121="")),INDEX(Calendario!$D$3:$H$55,MATCH(AC$4,Calendario!$A$3:$A$55,0),MATCH($I121,Calendario!$D$2:$H$2,0)),""),"")))))</f>
        <v/>
      </c>
      <c r="AD121" s="107">
        <f>IF(EXACT(($I121),(PROPER(TEXT(AD$3,"dddd")))),"",IF($K121=1,INDEX(Calendario!$D$3:$H$55,MATCH(AD$4,Calendario!$A$3:$A$55,0),MATCH($I121,Calendario!$D$2:$H$2,0)),IF($K121=2,IF(AC121="",INDEX(Calendario!$D$3:$H$55,MATCH(AD$4,Calendario!$A$3:$A$55,0),MATCH($I121,Calendario!$D$2:$H$2,0)),""),IF($K121=3,IF(AND((AB121=""),(AC121="")),INDEX(Calendario!$D$3:$H$55,MATCH(AD$4,Calendario!$A$3:$A$55,0),MATCH($I121,Calendario!$D$2:$H$2,0)),""),IF($K121=4,IF(AND((AA121=""),(AB121=""),(AC121="")),INDEX(Calendario!$D$3:$H$55,MATCH(AD$4,Calendario!$A$3:$A$55,0),MATCH($I121,Calendario!$D$2:$H$2,0)),""),"")))))</f>
        <v>44678</v>
      </c>
      <c r="AE121" s="107" t="str">
        <f>IF(EXACT(($I121),(PROPER(TEXT(AE$3,"dddd")))),"",IF($K121=1,INDEX(Calendario!$D$3:$H$55,MATCH(AE$4,Calendario!$A$3:$A$55,0),MATCH($I121,Calendario!$D$2:$H$2,0)),IF($K121=2,IF(AD121="",INDEX(Calendario!$D$3:$H$55,MATCH(AE$4,Calendario!$A$3:$A$55,0),MATCH($I121,Calendario!$D$2:$H$2,0)),""),IF($K121=3,IF(AND((AC121=""),(AD121="")),INDEX(Calendario!$D$3:$H$55,MATCH(AE$4,Calendario!$A$3:$A$55,0),MATCH($I121,Calendario!$D$2:$H$2,0)),""),IF($K121=4,IF(AND((AB121=""),(AC121=""),(AD121="")),INDEX(Calendario!$D$3:$H$55,MATCH(AE$4,Calendario!$A$3:$A$55,0),MATCH($I121,Calendario!$D$2:$H$2,0)),""),"")))))</f>
        <v/>
      </c>
      <c r="AF121" s="107" t="str">
        <f>IF(EXACT(($I121),(PROPER(TEXT(AF$3,"dddd")))),"",IF($K121=1,INDEX(Calendario!$D$3:$H$55,MATCH(AF$4,Calendario!$A$3:$A$55,0),MATCH($I121,Calendario!$D$2:$H$2,0)),IF($K121=2,IF(AE121="",INDEX(Calendario!$D$3:$H$55,MATCH(AF$4,Calendario!$A$3:$A$55,0),MATCH($I121,Calendario!$D$2:$H$2,0)),""),IF($K121=3,IF(AND((AD121=""),(AE121="")),INDEX(Calendario!$D$3:$H$55,MATCH(AF$4,Calendario!$A$3:$A$55,0),MATCH($I121,Calendario!$D$2:$H$2,0)),""),IF($K121=4,IF(AND((AC121=""),(AD121=""),(AE121="")),INDEX(Calendario!$D$3:$H$55,MATCH(AF$4,Calendario!$A$3:$A$55,0),MATCH($I121,Calendario!$D$2:$H$2,0)),""),"")))))</f>
        <v/>
      </c>
      <c r="AG121" s="107" t="str">
        <f>IF(EXACT(($I121),(PROPER(TEXT(AG$3,"dddd")))),"",IF($K121=1,INDEX(Calendario!$D$3:$H$55,MATCH(AG$4,Calendario!$A$3:$A$55,0),MATCH($I121,Calendario!$D$2:$H$2,0)),IF($K121=2,IF(AF121="",INDEX(Calendario!$D$3:$H$55,MATCH(AG$4,Calendario!$A$3:$A$55,0),MATCH($I121,Calendario!$D$2:$H$2,0)),""),IF($K121=3,IF(AND((AE121=""),(AF121="")),INDEX(Calendario!$D$3:$H$55,MATCH(AG$4,Calendario!$A$3:$A$55,0),MATCH($I121,Calendario!$D$2:$H$2,0)),""),IF($K121=4,IF(AND((AD121=""),(AE121=""),(AF121="")),INDEX(Calendario!$D$3:$H$55,MATCH(AG$4,Calendario!$A$3:$A$55,0),MATCH($I121,Calendario!$D$2:$H$2,0)),""),"")))))</f>
        <v/>
      </c>
      <c r="AH121" s="107">
        <f>IF(EXACT(($I121),(PROPER(TEXT(AH$3,"dddd")))),"",IF($K121=1,INDEX(Calendario!$D$3:$H$55,MATCH(AH$4,Calendario!$A$3:$A$55,0),MATCH($I121,Calendario!$D$2:$H$2,0)),IF($K121=2,IF(AG121="",INDEX(Calendario!$D$3:$H$55,MATCH(AH$4,Calendario!$A$3:$A$55,0),MATCH($I121,Calendario!$D$2:$H$2,0)),""),IF($K121=3,IF(AND((AF121=""),(AG121="")),INDEX(Calendario!$D$3:$H$55,MATCH(AH$4,Calendario!$A$3:$A$55,0),MATCH($I121,Calendario!$D$2:$H$2,0)),""),IF($K121=4,IF(AND((AE121=""),(AF121=""),(AG121="")),INDEX(Calendario!$D$3:$H$55,MATCH(AH$4,Calendario!$A$3:$A$55,0),MATCH($I121,Calendario!$D$2:$H$2,0)),""),"")))))</f>
        <v>44706</v>
      </c>
      <c r="AI121" s="108" t="str">
        <f>IF(EXACT(($I121),(PROPER(TEXT(AI$3,"dddd")))),"",IF($K121=1,INDEX(Calendario!$D$3:$H$55,MATCH(AI$4,Calendario!$A$3:$A$55,0),MATCH($I121,Calendario!$D$2:$H$2,0)),IF($K121=2,IF(AH121="",INDEX(Calendario!$D$3:$H$55,MATCH(AI$4,Calendario!$A$3:$A$55,0),MATCH($I121,Calendario!$D$2:$H$2,0)),""),IF($K121=3,IF(AND((AG121=""),(AH121="")),INDEX(Calendario!$D$3:$H$55,MATCH(AI$4,Calendario!$A$3:$A$55,0),MATCH($I121,Calendario!$D$2:$H$2,0)),""),IF($K121=4,IF(AND((AF121=""),(AG121=""),(AH121="")),INDEX(Calendario!$D$3:$H$55,MATCH(AI$4,Calendario!$A$3:$A$55,0),MATCH($I121,Calendario!$D$2:$H$2,0)),""),"")))))</f>
        <v/>
      </c>
      <c r="AJ121" s="108" t="str">
        <f>IF(EXACT(($I121),(PROPER(TEXT(AJ$3,"dddd")))),"",IF($K121=1,INDEX(Calendario!$D$3:$H$55,MATCH(AJ$4,Calendario!$A$3:$A$55,0),MATCH($I121,Calendario!$D$2:$H$2,0)),IF($K121=2,IF(AI121="",INDEX(Calendario!$D$3:$H$55,MATCH(AJ$4,Calendario!$A$3:$A$55,0),MATCH($I121,Calendario!$D$2:$H$2,0)),""),IF($K121=3,IF(AND((AH121=""),(AI121="")),INDEX(Calendario!$D$3:$H$55,MATCH(AJ$4,Calendario!$A$3:$A$55,0),MATCH($I121,Calendario!$D$2:$H$2,0)),""),IF($K121=4,IF(AND((AG121=""),(AH121=""),(AI121="")),INDEX(Calendario!$D$3:$H$55,MATCH(AJ$4,Calendario!$A$3:$A$55,0),MATCH($I121,Calendario!$D$2:$H$2,0)),""),"")))))</f>
        <v/>
      </c>
      <c r="AK121" s="108" t="str">
        <f>IF(EXACT(($I121),(PROPER(TEXT(AK$3,"dddd")))),"",IF($K121=1,INDEX(Calendario!$D$3:$H$55,MATCH(AK$4,Calendario!$A$3:$A$55,0),MATCH($I121,Calendario!$D$2:$H$2,0)),IF($K121=2,IF(AJ121="",INDEX(Calendario!$D$3:$H$55,MATCH(AK$4,Calendario!$A$3:$A$55,0),MATCH($I121,Calendario!$D$2:$H$2,0)),""),IF($K121=3,IF(AND((AI121=""),(AJ121="")),INDEX(Calendario!$D$3:$H$55,MATCH(AK$4,Calendario!$A$3:$A$55,0),MATCH($I121,Calendario!$D$2:$H$2,0)),""),IF($K121=4,IF(AND((AH121=""),(AI121=""),(AJ121="")),INDEX(Calendario!$D$3:$H$55,MATCH(AK$4,Calendario!$A$3:$A$55,0),MATCH($I121,Calendario!$D$2:$H$2,0)),""),"")))))</f>
        <v/>
      </c>
      <c r="AL121" s="108">
        <f>IF(EXACT(($I121),(PROPER(TEXT(AL$3,"dddd")))),"",IF($K121=1,INDEX(Calendario!$D$3:$H$55,MATCH(AL$4,Calendario!$A$3:$A$55,0),MATCH($I121,Calendario!$D$2:$H$2,0)),IF($K121=2,IF(AK121="",INDEX(Calendario!$D$3:$H$55,MATCH(AL$4,Calendario!$A$3:$A$55,0),MATCH($I121,Calendario!$D$2:$H$2,0)),""),IF($K121=3,IF(AND((AJ121=""),(AK121="")),INDEX(Calendario!$D$3:$H$55,MATCH(AL$4,Calendario!$A$3:$A$55,0),MATCH($I121,Calendario!$D$2:$H$2,0)),""),IF($K121=4,IF(AND((AI121=""),(AJ121=""),(AK121="")),INDEX(Calendario!$D$3:$H$55,MATCH(AL$4,Calendario!$A$3:$A$55,0),MATCH($I121,Calendario!$D$2:$H$2,0)),""),"")))))</f>
        <v>44734</v>
      </c>
      <c r="AM121" s="107" t="str">
        <f>IF(EXACT(($I121),(PROPER(TEXT(AM$3,"dddd")))),"",IF($K121=1,INDEX(Calendario!$D$3:$H$55,MATCH(AM$4,Calendario!$A$3:$A$55,0),MATCH($I121,Calendario!$D$2:$H$2,0)),IF($K121=2,IF(AL121="",INDEX(Calendario!$D$3:$H$55,MATCH(AM$4,Calendario!$A$3:$A$55,0),MATCH($I121,Calendario!$D$2:$H$2,0)),""),IF($K121=3,IF(AND((AK121=""),(AL121="")),INDEX(Calendario!$D$3:$H$55,MATCH(AM$4,Calendario!$A$3:$A$55,0),MATCH($I121,Calendario!$D$2:$H$2,0)),""),IF($K121=4,IF(AND((AJ121=""),(AK121=""),(AL121="")),INDEX(Calendario!$D$3:$H$55,MATCH(AM$4,Calendario!$A$3:$A$55,0),MATCH($I121,Calendario!$D$2:$H$2,0)),""),"")))))</f>
        <v/>
      </c>
      <c r="AN121" s="107" t="str">
        <f>IF(EXACT(($I121),(PROPER(TEXT(AN$3,"dddd")))),"",IF($K121=1,INDEX(Calendario!$D$3:$H$55,MATCH(AN$4,Calendario!$A$3:$A$55,0),MATCH($I121,Calendario!$D$2:$H$2,0)),IF($K121=2,IF(AM121="",INDEX(Calendario!$D$3:$H$55,MATCH(AN$4,Calendario!$A$3:$A$55,0),MATCH($I121,Calendario!$D$2:$H$2,0)),""),IF($K121=3,IF(AND((AL121=""),(AM121="")),INDEX(Calendario!$D$3:$H$55,MATCH(AN$4,Calendario!$A$3:$A$55,0),MATCH($I121,Calendario!$D$2:$H$2,0)),""),IF($K121=4,IF(AND((AK121=""),(AL121=""),(AM121="")),INDEX(Calendario!$D$3:$H$55,MATCH(AN$4,Calendario!$A$3:$A$55,0),MATCH($I121,Calendario!$D$2:$H$2,0)),""),"")))))</f>
        <v/>
      </c>
      <c r="AO121" s="107" t="str">
        <f>IF(EXACT(($I121),(PROPER(TEXT(AO$3,"dddd")))),"",IF($K121=1,INDEX(Calendario!$D$3:$H$55,MATCH(AO$4,Calendario!$A$3:$A$55,0),MATCH($I121,Calendario!$D$2:$H$2,0)),IF($K121=2,IF(AN121="",INDEX(Calendario!$D$3:$H$55,MATCH(AO$4,Calendario!$A$3:$A$55,0),MATCH($I121,Calendario!$D$2:$H$2,0)),""),IF($K121=3,IF(AND((AM121=""),(AN121="")),INDEX(Calendario!$D$3:$H$55,MATCH(AO$4,Calendario!$A$3:$A$55,0),MATCH($I121,Calendario!$D$2:$H$2,0)),""),IF($K121=4,IF(AND((AL121=""),(AM121=""),(AN121="")),INDEX(Calendario!$D$3:$H$55,MATCH(AO$4,Calendario!$A$3:$A$55,0),MATCH($I121,Calendario!$D$2:$H$2,0)),""),"")))))</f>
        <v/>
      </c>
      <c r="AP121" s="107" t="str">
        <f>IF(EXACT(($I121),(PROPER(TEXT(AP$3,"dddd")))),"",IF($K121=1,INDEX(Calendario!$D$3:$H$55,MATCH(AP$4,Calendario!$A$3:$A$55,0),MATCH($I121,Calendario!$D$2:$H$2,0)),IF($K121=2,IF(AO121="",INDEX(Calendario!$D$3:$H$55,MATCH(AP$4,Calendario!$A$3:$A$55,0),MATCH($I121,Calendario!$D$2:$H$2,0)),""),IF($K121=3,IF(AND((AN121=""),(AO121="")),INDEX(Calendario!$D$3:$H$55,MATCH(AP$4,Calendario!$A$3:$A$55,0),MATCH($I121,Calendario!$D$2:$H$2,0)),""),IF($K121=4,IF(AND((AM121=""),(AN121=""),(AO121="")),INDEX(Calendario!$D$3:$H$55,MATCH(AP$4,Calendario!$A$3:$A$55,0),MATCH($I121,Calendario!$D$2:$H$2,0)),""),"")))))</f>
        <v/>
      </c>
      <c r="AQ121" s="107">
        <f>IF(EXACT(($I121),(PROPER(TEXT(AQ$3,"dddd")))),"",IF($K121=1,INDEX(Calendario!$D$3:$H$55,MATCH(AQ$4,Calendario!$A$3:$A$55,0),MATCH($I121,Calendario!$D$2:$H$2,0)),IF($K121=2,IF(AP121="",INDEX(Calendario!$D$3:$H$55,MATCH(AQ$4,Calendario!$A$3:$A$55,0),MATCH($I121,Calendario!$D$2:$H$2,0)),""),IF($K121=3,IF(AND((AO121=""),(AP121="")),INDEX(Calendario!$D$3:$H$55,MATCH(AQ$4,Calendario!$A$3:$A$55,0),MATCH($I121,Calendario!$D$2:$H$2,0)),""),IF($K121=4,IF(AND((AN121=""),(AO121=""),(AP121="")),INDEX(Calendario!$D$3:$H$55,MATCH(AQ$4,Calendario!$A$3:$A$55,0),MATCH($I121,Calendario!$D$2:$H$2,0)),""),"")))))</f>
        <v>44769</v>
      </c>
      <c r="AR121" s="108" t="str">
        <f>IF(EXACT(($I121),(PROPER(TEXT(AR$3,"dddd")))),"",IF($K121=1,INDEX(Calendario!$D$3:$H$55,MATCH(AR$4,Calendario!$A$3:$A$55,0),MATCH($I121,Calendario!$D$2:$H$2,0)),IF($K121=2,IF(AQ121="",INDEX(Calendario!$D$3:$H$55,MATCH(AR$4,Calendario!$A$3:$A$55,0),MATCH($I121,Calendario!$D$2:$H$2,0)),""),IF($K121=3,IF(AND((AP121=""),(AQ121="")),INDEX(Calendario!$D$3:$H$55,MATCH(AR$4,Calendario!$A$3:$A$55,0),MATCH($I121,Calendario!$D$2:$H$2,0)),""),IF($K121=4,IF(AND((AO121=""),(AP121=""),(AQ121="")),INDEX(Calendario!$D$3:$H$55,MATCH(AR$4,Calendario!$A$3:$A$55,0),MATCH($I121,Calendario!$D$2:$H$2,0)),""),"")))))</f>
        <v/>
      </c>
      <c r="AS121" s="108" t="str">
        <f>IF(EXACT(($I121),(PROPER(TEXT(AS$3,"dddd")))),"",IF($K121=1,INDEX(Calendario!$D$3:$H$55,MATCH(AS$4,Calendario!$A$3:$A$55,0),MATCH($I121,Calendario!$D$2:$H$2,0)),IF($K121=2,IF(AR121="",INDEX(Calendario!$D$3:$H$55,MATCH(AS$4,Calendario!$A$3:$A$55,0),MATCH($I121,Calendario!$D$2:$H$2,0)),""),IF($K121=3,IF(AND((AQ121=""),(AR121="")),INDEX(Calendario!$D$3:$H$55,MATCH(AS$4,Calendario!$A$3:$A$55,0),MATCH($I121,Calendario!$D$2:$H$2,0)),""),IF($K121=4,IF(AND((AP121=""),(AQ121=""),(AR121="")),INDEX(Calendario!$D$3:$H$55,MATCH(AS$4,Calendario!$A$3:$A$55,0),MATCH($I121,Calendario!$D$2:$H$2,0)),""),"")))))</f>
        <v/>
      </c>
      <c r="AT121" s="108" t="str">
        <f>IF(EXACT(($I121),(PROPER(TEXT(AT$3,"dddd")))),"",IF($K121=1,INDEX(Calendario!$D$3:$H$55,MATCH(AT$4,Calendario!$A$3:$A$55,0),MATCH($I121,Calendario!$D$2:$H$2,0)),IF($K121=2,IF(AS121="",INDEX(Calendario!$D$3:$H$55,MATCH(AT$4,Calendario!$A$3:$A$55,0),MATCH($I121,Calendario!$D$2:$H$2,0)),""),IF($K121=3,IF(AND((AR121=""),(AS121="")),INDEX(Calendario!$D$3:$H$55,MATCH(AT$4,Calendario!$A$3:$A$55,0),MATCH($I121,Calendario!$D$2:$H$2,0)),""),IF($K121=4,IF(AND((AQ121=""),(AR121=""),(AS121="")),INDEX(Calendario!$D$3:$H$55,MATCH(AT$4,Calendario!$A$3:$A$55,0),MATCH($I121,Calendario!$D$2:$H$2,0)),""),"")))))</f>
        <v/>
      </c>
      <c r="AU121" s="108">
        <f>IF(EXACT(($I121),(PROPER(TEXT(AU$3,"dddd")))),"",IF($K121=1,INDEX(Calendario!$D$3:$H$55,MATCH(AU$4,Calendario!$A$3:$A$55,0),MATCH($I121,Calendario!$D$2:$H$2,0)),IF($K121=2,IF(AT121="",INDEX(Calendario!$D$3:$H$55,MATCH(AU$4,Calendario!$A$3:$A$55,0),MATCH($I121,Calendario!$D$2:$H$2,0)),""),IF($K121=3,IF(AND((AS121=""),(AT121="")),INDEX(Calendario!$D$3:$H$55,MATCH(AU$4,Calendario!$A$3:$A$55,0),MATCH($I121,Calendario!$D$2:$H$2,0)),""),IF($K121=4,IF(AND((AR121=""),(AS121=""),(AT121="")),INDEX(Calendario!$D$3:$H$55,MATCH(AU$4,Calendario!$A$3:$A$55,0),MATCH($I121,Calendario!$D$2:$H$2,0)),""),"")))))</f>
        <v>44797</v>
      </c>
      <c r="AV121" s="107" t="str">
        <f>IF(EXACT(($I121),(PROPER(TEXT(AV$3,"dddd")))),"",IF($K121=1,INDEX(Calendario!$D$3:$H$55,MATCH(AV$4,Calendario!$A$3:$A$55,0),MATCH($I121,Calendario!$D$2:$H$2,0)),IF($K121=2,IF(AU121="",INDEX(Calendario!$D$3:$H$55,MATCH(AV$4,Calendario!$A$3:$A$55,0),MATCH($I121,Calendario!$D$2:$H$2,0)),""),IF($K121=3,IF(AND((AT121=""),(AU121="")),INDEX(Calendario!$D$3:$H$55,MATCH(AV$4,Calendario!$A$3:$A$55,0),MATCH($I121,Calendario!$D$2:$H$2,0)),""),IF($K121=4,IF(AND((AS121=""),(AT121=""),(AU121="")),INDEX(Calendario!$D$3:$H$55,MATCH(AV$4,Calendario!$A$3:$A$55,0),MATCH($I121,Calendario!$D$2:$H$2,0)),""),"")))))</f>
        <v/>
      </c>
      <c r="AW121" s="107" t="str">
        <f>IF(EXACT(($I121),(PROPER(TEXT(AW$3,"dddd")))),"",IF($K121=1,INDEX(Calendario!$D$3:$H$55,MATCH(AW$4,Calendario!$A$3:$A$55,0),MATCH($I121,Calendario!$D$2:$H$2,0)),IF($K121=2,IF(AV121="",INDEX(Calendario!$D$3:$H$55,MATCH(AW$4,Calendario!$A$3:$A$55,0),MATCH($I121,Calendario!$D$2:$H$2,0)),""),IF($K121=3,IF(AND((AU121=""),(AV121="")),INDEX(Calendario!$D$3:$H$55,MATCH(AW$4,Calendario!$A$3:$A$55,0),MATCH($I121,Calendario!$D$2:$H$2,0)),""),IF($K121=4,IF(AND((AT121=""),(AU121=""),(AV121="")),INDEX(Calendario!$D$3:$H$55,MATCH(AW$4,Calendario!$A$3:$A$55,0),MATCH($I121,Calendario!$D$2:$H$2,0)),""),"")))))</f>
        <v/>
      </c>
      <c r="AX121" s="107" t="str">
        <f>IF(EXACT(($I121),(PROPER(TEXT(AX$3,"dddd")))),"",IF($K121=1,INDEX(Calendario!$D$3:$H$55,MATCH(AX$4,Calendario!$A$3:$A$55,0),MATCH($I121,Calendario!$D$2:$H$2,0)),IF($K121=2,IF(AW121="",INDEX(Calendario!$D$3:$H$55,MATCH(AX$4,Calendario!$A$3:$A$55,0),MATCH($I121,Calendario!$D$2:$H$2,0)),""),IF($K121=3,IF(AND((AV121=""),(AW121="")),INDEX(Calendario!$D$3:$H$55,MATCH(AX$4,Calendario!$A$3:$A$55,0),MATCH($I121,Calendario!$D$2:$H$2,0)),""),IF($K121=4,IF(AND((AU121=""),(AV121=""),(AW121="")),INDEX(Calendario!$D$3:$H$55,MATCH(AX$4,Calendario!$A$3:$A$55,0),MATCH($I121,Calendario!$D$2:$H$2,0)),""),"")))))</f>
        <v/>
      </c>
      <c r="AY121" s="107">
        <f>IF(EXACT(($I121),(PROPER(TEXT(AY$3,"dddd")))),"",IF($K121=1,INDEX(Calendario!$D$3:$H$55,MATCH(AY$4,Calendario!$A$3:$A$55,0),MATCH($I121,Calendario!$D$2:$H$2,0)),IF($K121=2,IF(AX121="",INDEX(Calendario!$D$3:$H$55,MATCH(AY$4,Calendario!$A$3:$A$55,0),MATCH($I121,Calendario!$D$2:$H$2,0)),""),IF($K121=3,IF(AND((AW121=""),(AX121="")),INDEX(Calendario!$D$3:$H$55,MATCH(AY$4,Calendario!$A$3:$A$55,0),MATCH($I121,Calendario!$D$2:$H$2,0)),""),IF($K121=4,IF(AND((AV121=""),(AW121=""),(AX121="")),INDEX(Calendario!$D$3:$H$55,MATCH(AY$4,Calendario!$A$3:$A$55,0),MATCH($I121,Calendario!$D$2:$H$2,0)),""),"")))))</f>
        <v>44825</v>
      </c>
      <c r="AZ121" s="107" t="str">
        <f>IF(EXACT(($I121),(PROPER(TEXT(AZ$3,"dddd")))),"",IF($K121=1,INDEX(Calendario!$D$3:$H$55,MATCH(AZ$4,Calendario!$A$3:$A$55,0),MATCH($I121,Calendario!$D$2:$H$2,0)),IF($K121=2,IF(AY121="",INDEX(Calendario!$D$3:$H$55,MATCH(AZ$4,Calendario!$A$3:$A$55,0),MATCH($I121,Calendario!$D$2:$H$2,0)),""),IF($K121=3,IF(AND((AX121=""),(AY121="")),INDEX(Calendario!$D$3:$H$55,MATCH(AZ$4,Calendario!$A$3:$A$55,0),MATCH($I121,Calendario!$D$2:$H$2,0)),""),IF($K121=4,IF(AND((AW121=""),(AX121=""),(AY121="")),INDEX(Calendario!$D$3:$H$55,MATCH(AZ$4,Calendario!$A$3:$A$55,0),MATCH($I121,Calendario!$D$2:$H$2,0)),""),"")))))</f>
        <v/>
      </c>
      <c r="BA121" s="108" t="str">
        <f>IF(EXACT(($I121),(PROPER(TEXT(BA$3,"dddd")))),"",IF($K121=1,INDEX(Calendario!$D$3:$H$55,MATCH(BA$4,Calendario!$A$3:$A$55,0),MATCH($I121,Calendario!$D$2:$H$2,0)),IF($K121=2,IF(AZ121="",INDEX(Calendario!$D$3:$H$55,MATCH(BA$4,Calendario!$A$3:$A$55,0),MATCH($I121,Calendario!$D$2:$H$2,0)),""),IF($K121=3,IF(AND((AY121=""),(AZ121="")),INDEX(Calendario!$D$3:$H$55,MATCH(BA$4,Calendario!$A$3:$A$55,0),MATCH($I121,Calendario!$D$2:$H$2,0)),""),IF($K121=4,IF(AND((AX121=""),(AY121=""),(AZ121="")),INDEX(Calendario!$D$3:$H$55,MATCH(BA$4,Calendario!$A$3:$A$55,0),MATCH($I121,Calendario!$D$2:$H$2,0)),""),"")))))</f>
        <v/>
      </c>
      <c r="BB121" s="108" t="str">
        <f>IF(EXACT(($I121),(PROPER(TEXT(BB$3,"dddd")))),"",IF($K121=1,INDEX(Calendario!$D$3:$H$55,MATCH(BB$4,Calendario!$A$3:$A$55,0),MATCH($I121,Calendario!$D$2:$H$2,0)),IF($K121=2,IF(BA121="",INDEX(Calendario!$D$3:$H$55,MATCH(BB$4,Calendario!$A$3:$A$55,0),MATCH($I121,Calendario!$D$2:$H$2,0)),""),IF($K121=3,IF(AND((AZ121=""),(BA121="")),INDEX(Calendario!$D$3:$H$55,MATCH(BB$4,Calendario!$A$3:$A$55,0),MATCH($I121,Calendario!$D$2:$H$2,0)),""),IF($K121=4,IF(AND((AY121=""),(AZ121=""),(BA121="")),INDEX(Calendario!$D$3:$H$55,MATCH(BB$4,Calendario!$A$3:$A$55,0),MATCH($I121,Calendario!$D$2:$H$2,0)),""),"")))))</f>
        <v/>
      </c>
      <c r="BC121" s="108">
        <f>IF(EXACT(($I121),(PROPER(TEXT(BC$3,"dddd")))),"",IF($K121=1,INDEX(Calendario!$D$3:$H$55,MATCH(BC$4,Calendario!$A$3:$A$55,0),MATCH($I121,Calendario!$D$2:$H$2,0)),IF($K121=2,IF(BB121="",INDEX(Calendario!$D$3:$H$55,MATCH(BC$4,Calendario!$A$3:$A$55,0),MATCH($I121,Calendario!$D$2:$H$2,0)),""),IF($K121=3,IF(AND((BA121=""),(BB121="")),INDEX(Calendario!$D$3:$H$55,MATCH(BC$4,Calendario!$A$3:$A$55,0),MATCH($I121,Calendario!$D$2:$H$2,0)),""),IF($K121=4,IF(AND((AZ121=""),(BA121=""),(BB121="")),INDEX(Calendario!$D$3:$H$55,MATCH(BC$4,Calendario!$A$3:$A$55,0),MATCH($I121,Calendario!$D$2:$H$2,0)),""),"")))))</f>
        <v>44853</v>
      </c>
      <c r="BD121" s="108" t="str">
        <f>IF(EXACT(($I121),(PROPER(TEXT(BD$3,"dddd")))),"",IF($K121=1,INDEX(Calendario!$D$3:$H$55,MATCH(BD$4,Calendario!$A$3:$A$55,0),MATCH($I121,Calendario!$D$2:$H$2,0)),IF($K121=2,IF(BC121="",INDEX(Calendario!$D$3:$H$55,MATCH(BD$4,Calendario!$A$3:$A$55,0),MATCH($I121,Calendario!$D$2:$H$2,0)),""),IF($K121=3,IF(AND((BB121=""),(BC121="")),INDEX(Calendario!$D$3:$H$55,MATCH(BD$4,Calendario!$A$3:$A$55,0),MATCH($I121,Calendario!$D$2:$H$2,0)),""),IF($K121=4,IF(AND((BA121=""),(BB121=""),(BC121="")),INDEX(Calendario!$D$3:$H$55,MATCH(BD$4,Calendario!$A$3:$A$55,0),MATCH($I121,Calendario!$D$2:$H$2,0)),""),"")))))</f>
        <v/>
      </c>
      <c r="BE121" s="107" t="str">
        <f>IF(EXACT(($I121),(PROPER(TEXT(BE$3,"dddd")))),"",IF($K121=1,INDEX(Calendario!$D$3:$H$55,MATCH(BE$4,Calendario!$A$3:$A$55,0),MATCH($I121,Calendario!$D$2:$H$2,0)),IF($K121=2,IF(BD121="",INDEX(Calendario!$D$3:$H$55,MATCH(BE$4,Calendario!$A$3:$A$55,0),MATCH($I121,Calendario!$D$2:$H$2,0)),""),IF($K121=3,IF(AND((BC121=""),(BD121="")),INDEX(Calendario!$D$3:$H$55,MATCH(BE$4,Calendario!$A$3:$A$55,0),MATCH($I121,Calendario!$D$2:$H$2,0)),""),IF($K121=4,IF(AND((BB121=""),(BC121=""),(BD121="")),INDEX(Calendario!$D$3:$H$55,MATCH(BE$4,Calendario!$A$3:$A$55,0),MATCH($I121,Calendario!$D$2:$H$2,0)),""),"")))))</f>
        <v/>
      </c>
      <c r="BF121" s="107" t="str">
        <f>IF(EXACT(($I121),(PROPER(TEXT(BF$3,"dddd")))),"",IF($K121=1,INDEX(Calendario!$D$3:$H$55,MATCH(BF$4,Calendario!$A$3:$A$55,0),MATCH($I121,Calendario!$D$2:$H$2,0)),IF($K121=2,IF(BE121="",INDEX(Calendario!$D$3:$H$55,MATCH(BF$4,Calendario!$A$3:$A$55,0),MATCH($I121,Calendario!$D$2:$H$2,0)),""),IF($K121=3,IF(AND((BD121=""),(BE121="")),INDEX(Calendario!$D$3:$H$55,MATCH(BF$4,Calendario!$A$3:$A$55,0),MATCH($I121,Calendario!$D$2:$H$2,0)),""),IF($K121=4,IF(AND((BC121=""),(BD121=""),(BE121="")),INDEX(Calendario!$D$3:$H$55,MATCH(BF$4,Calendario!$A$3:$A$55,0),MATCH($I121,Calendario!$D$2:$H$2,0)),""),"")))))</f>
        <v/>
      </c>
      <c r="BG121" s="107">
        <f>IF(EXACT(($I121),(PROPER(TEXT(BG$3,"dddd")))),"",IF($K121=1,INDEX(Calendario!$D$3:$H$55,MATCH(BG$4,Calendario!$A$3:$A$55,0),MATCH($I121,Calendario!$D$2:$H$2,0)),IF($K121=2,IF(BF121="",INDEX(Calendario!$D$3:$H$55,MATCH(BG$4,Calendario!$A$3:$A$55,0),MATCH($I121,Calendario!$D$2:$H$2,0)),""),IF($K121=3,IF(AND((BE121=""),(BF121="")),INDEX(Calendario!$D$3:$H$55,MATCH(BG$4,Calendario!$A$3:$A$55,0),MATCH($I121,Calendario!$D$2:$H$2,0)),""),IF($K121=4,IF(AND((BD121=""),(BE121=""),(BF121="")),INDEX(Calendario!$D$3:$H$55,MATCH(BG$4,Calendario!$A$3:$A$55,0),MATCH($I121,Calendario!$D$2:$H$2,0)),""),"")))))</f>
        <v>44881</v>
      </c>
      <c r="BH121" s="107" t="str">
        <f>IF(EXACT(($I121),(PROPER(TEXT(BH$3,"dddd")))),"",IF($K121=1,INDEX(Calendario!$D$3:$H$55,MATCH(BH$4,Calendario!$A$3:$A$55,0),MATCH($I121,Calendario!$D$2:$H$2,0)),IF($K121=2,IF(BG121="",INDEX(Calendario!$D$3:$H$55,MATCH(BH$4,Calendario!$A$3:$A$55,0),MATCH($I121,Calendario!$D$2:$H$2,0)),""),IF($K121=3,IF(AND((BF121=""),(BG121="")),INDEX(Calendario!$D$3:$H$55,MATCH(BH$4,Calendario!$A$3:$A$55,0),MATCH($I121,Calendario!$D$2:$H$2,0)),""),IF($K121=4,IF(AND((BE121=""),(BF121=""),(BG121="")),INDEX(Calendario!$D$3:$H$55,MATCH(BH$4,Calendario!$A$3:$A$55,0),MATCH($I121,Calendario!$D$2:$H$2,0)),""),"")))))</f>
        <v/>
      </c>
      <c r="BI121" s="108" t="str">
        <f>IF(EXACT(($I121),(PROPER(TEXT(BI$3,"dddd")))),"",IF($K121=1,INDEX(Calendario!$D$3:$H$55,MATCH(BI$4,Calendario!$A$3:$A$55,0),MATCH($I121,Calendario!$D$2:$H$2,0)),IF($K121=2,IF(BH121="",INDEX(Calendario!$D$3:$H$55,MATCH(BI$4,Calendario!$A$3:$A$55,0),MATCH($I121,Calendario!$D$2:$H$2,0)),""),IF($K121=3,IF(AND((BG121=""),(BH121="")),INDEX(Calendario!$D$3:$H$55,MATCH(BI$4,Calendario!$A$3:$A$55,0),MATCH($I121,Calendario!$D$2:$H$2,0)),""),IF($K121=4,IF(AND((BF121=""),(BG121=""),(BH121="")),INDEX(Calendario!$D$3:$H$55,MATCH(BI$4,Calendario!$A$3:$A$55,0),MATCH($I121,Calendario!$D$2:$H$2,0)),""),"")))))</f>
        <v/>
      </c>
      <c r="BJ121" s="108" t="str">
        <f>IF(EXACT(($I121),(PROPER(TEXT(BJ$3,"dddd")))),"",IF($K121=1,INDEX(Calendario!$D$3:$H$55,MATCH(BJ$4,Calendario!$A$3:$A$55,0),MATCH($I121,Calendario!$D$2:$H$2,0)),IF($K121=2,IF(BI121="",INDEX(Calendario!$D$3:$H$55,MATCH(BJ$4,Calendario!$A$3:$A$55,0),MATCH($I121,Calendario!$D$2:$H$2,0)),""),IF($K121=3,IF(AND((BH121=""),(BI121="")),INDEX(Calendario!$D$3:$H$55,MATCH(BJ$4,Calendario!$A$3:$A$55,0),MATCH($I121,Calendario!$D$2:$H$2,0)),""),IF($K121=4,IF(AND((BG121=""),(BH121=""),(BI121="")),INDEX(Calendario!$D$3:$H$55,MATCH(BJ$4,Calendario!$A$3:$A$55,0),MATCH($I121,Calendario!$D$2:$H$2,0)),""),"")))))</f>
        <v/>
      </c>
      <c r="BK121" s="108">
        <f>IF(EXACT(($I121),(PROPER(TEXT(BK$3,"dddd")))),"",IF($K121=1,INDEX(Calendario!$D$3:$H$55,MATCH(BK$4,Calendario!$A$3:$A$55,0),MATCH($I121,Calendario!$D$2:$H$2,0)),IF($K121=2,IF(BJ121="",INDEX(Calendario!$D$3:$H$55,MATCH(BK$4,Calendario!$A$3:$A$55,0),MATCH($I121,Calendario!$D$2:$H$2,0)),""),IF($K121=3,IF(AND((BI121=""),(BJ121="")),INDEX(Calendario!$D$3:$H$55,MATCH(BK$4,Calendario!$A$3:$A$55,0),MATCH($I121,Calendario!$D$2:$H$2,0)),""),IF($K121=4,IF(AND((BH121=""),(BI121=""),(BJ121="")),INDEX(Calendario!$D$3:$H$55,MATCH(BK$4,Calendario!$A$3:$A$55,0),MATCH($I121,Calendario!$D$2:$H$2,0)),""),"")))))</f>
        <v>44909</v>
      </c>
      <c r="BL121" s="108" t="str">
        <f>IF(EXACT(($I121),(PROPER(TEXT(BL$3,"dddd")))),"",IF($K121=1,INDEX(Calendario!$D$3:$H$55,MATCH(BL$4,Calendario!$A$3:$A$55,0),MATCH($I121,Calendario!$D$2:$H$2,0)),IF($K121=2,IF(BK121="",INDEX(Calendario!$D$3:$H$55,MATCH(BL$4,Calendario!$A$3:$A$55,0),MATCH($I121,Calendario!$D$2:$H$2,0)),""),IF($K121=3,IF(AND((BJ121=""),(BK121="")),INDEX(Calendario!$D$3:$H$55,MATCH(BL$4,Calendario!$A$3:$A$55,0),MATCH($I121,Calendario!$D$2:$H$2,0)),""),IF($K121=4,IF(AND((BI121=""),(BJ121=""),(BK121="")),INDEX(Calendario!$D$3:$H$55,MATCH(BL$4,Calendario!$A$3:$A$55,0),MATCH($I121,Calendario!$D$2:$H$2,0)),""),"")))))</f>
        <v/>
      </c>
      <c r="BM121" s="108" t="str">
        <f>IF(EXACT(($I121),(PROPER(TEXT(BM$3,"dddd")))),"",IF($K121=1,INDEX(Calendario!$D$3:$H$55,MATCH(BM$4,Calendario!$A$3:$A$55,0),MATCH($I121,Calendario!$D$2:$H$2,0)),IF($K121=2,IF(BL121="",INDEX(Calendario!$D$3:$H$55,MATCH(BM$4,Calendario!$A$3:$A$55,0),MATCH($I121,Calendario!$D$2:$H$2,0)),""),IF($K121=3,IF(AND((BK121=""),(BL121="")),INDEX(Calendario!$D$3:$H$55,MATCH(BM$4,Calendario!$A$3:$A$55,0),MATCH($I121,Calendario!$D$2:$H$2,0)),""),IF($K121=4,IF(AND((BJ121=""),(BK121=""),(BL121="")),INDEX(Calendario!$D$3:$H$55,MATCH(BM$4,Calendario!$A$3:$A$55,0),MATCH($I121,Calendario!$D$2:$H$2,0)),""),"")))))</f>
        <v/>
      </c>
      <c r="BO121" s="88" t="s">
        <v>564</v>
      </c>
    </row>
    <row r="122" spans="1:67" s="88" customFormat="1" ht="26.25" customHeight="1" x14ac:dyDescent="0.25">
      <c r="A122" s="178">
        <f t="shared" si="7"/>
        <v>92</v>
      </c>
      <c r="B122" s="176" t="s">
        <v>1281</v>
      </c>
      <c r="C122" s="176"/>
      <c r="D122" s="177" t="s">
        <v>1787</v>
      </c>
      <c r="E122" s="176" t="s">
        <v>564</v>
      </c>
      <c r="F122" s="176" t="s">
        <v>938</v>
      </c>
      <c r="G122" s="177" t="str">
        <f>IF(ISNA(VLOOKUP(F122,Tmunic!$C$2:$D$1160,2,FALSE)),"",VLOOKUP(F122,Tmunic!$C$2:$D$1160,2,FALSE))</f>
        <v>UN CAPIV DOSQUEBRADAS</v>
      </c>
      <c r="H122" s="184" t="str">
        <f>IF(ISNA(VLOOKUP(G122,TDirReg!$F$1:$H$184,3,0)),"",VLOOKUP(G122,TDirReg!$F$1:$H$184,3,0))</f>
        <v>Carrera 16 N° 72-45, Av Simón Bolívar P 2 ed Fiscalía General de la Nación</v>
      </c>
      <c r="I122" s="196" t="s">
        <v>127</v>
      </c>
      <c r="J122" s="195" t="s">
        <v>135</v>
      </c>
      <c r="K122" s="197">
        <v>4</v>
      </c>
      <c r="L122" s="202">
        <f t="shared" si="8"/>
        <v>12</v>
      </c>
      <c r="M122" s="107" t="str">
        <f>IF(EXACT(($I122),(PROPER(TEXT(M$3,"dddd")))),"",IF(EXACT(M$4,$J122),IF($K122=1,INDEX(Calendario!$D$3:$H$55,MATCH(M$4,Calendario!$A$3:$A$55,0),MATCH($I122,Calendario!$D$2:$H$2,0)),INDEX(Calendario!$D$3:$H$55,MATCH($J122,Calendario!$A$3:$A$55,0),MATCH($I122,Calendario!$D$2:$H$2,0))),""))</f>
        <v/>
      </c>
      <c r="N122" s="107" t="str">
        <f>IF(EXACT(($I122),(PROPER(TEXT(N$3,"dddd")))),"",IF(EXACT(N$4,$J122),IF(M122="",IF(OR(($K122=4),($K122=3),($K122=2),($K122=1)),INDEX(Calendario!$D$3:$H$55,MATCH(N$4,Calendario!$A$3:$A$55,0),MATCH($I122,Calendario!$D$2:$H$2,0)),"")),IF($K122=1,IF(AND(M122="",EXACT((N$4),(CONCATENATE(Calendario!$A$1," ",(MID($J122,8,2))+1)))),INDEX(Calendario!$D$3:$H$55,MATCH(N$4,Calendario!$A$3:$A$55,0),MATCH($I122,Calendario!$D$2:$H$2,0)),IF(M122="","",INDEX(Calendario!$D$3:$H$55,MATCH(N$4,Calendario!$A$3:$A$55,0),MATCH($I122,Calendario!$D$2:$H$2,0)))),IF($K122=2,IF(M122="",IF(EXACT($K122,N$4),INDEX(Calendario!$D$3:$H$55,MATCH(N$4,Calendario!$A$3:$A$55,0),MATCH($I122,Calendario!$D$2:$H$2,0)),""),""),IF($K122=3,IF((M122=""),IF(EXACT($K122,N$4),INDEX(Calendario!$D$3:$H$55,MATCH(N$4,Calendario!$A$3:$A$55,0),MATCH($I122,Calendario!$D$2:$H$2,0)),""),""),IF($K122=4,IF((M122=""),IF(EXACT($K122,N$4),INDEX(Calendario!$D$3:$H$55,MATCH(N$4,Calendario!$A$3:$A$55,0),MATCH($I122,Calendario!$D$2:$H$2,0)),""),""),""))))))</f>
        <v/>
      </c>
      <c r="O122" s="107" t="str">
        <f>IF(EXACT(($I122),(PROPER(TEXT(O$3,"dddd")))),"",IF(EXACT(O$4,$J122),IF(N122="",IF(OR(($K122=4),($K122=3),($K122=2),($K122=1)),INDEX(Calendario!$D$3:$H$55,MATCH(O$4,Calendario!$A$3:$A$55,0),MATCH($I122,Calendario!$D$2:$H$2,0)),"")),IF($K122=1,IF(AND(N122="",EXACT((O$4),(CONCATENATE(Calendario!$A$1," ",(MID($J122,8,2))+1)))),INDEX(Calendario!$D$3:$H$55,MATCH(O$4,Calendario!$A$3:$A$55,0),MATCH($I122,Calendario!$D$2:$H$2,0)),IF(N122="",IF(EXACT(($I122),(PROPER(TEXT(N$3,"dddd")))),INDEX(Calendario!$D$3:$H$55,MATCH(O$4,Calendario!$A$3:$A$55,0),MATCH($I122,Calendario!$D$2:$H$2,0)),""),INDEX(Calendario!$D$3:$H$55,MATCH(O$4,Calendario!$A$3:$A$55,0),MATCH($I122,Calendario!$D$2:$H$2,0)))),IF(EXACT($O$4,"Semana 1"),IF($K122=2,IF(N122="",IF(OR(($J122="Semana 1"),($J122="Semana 2"),($J122="Semana 3")),INDEX(Calendario!$D$3:$H$55,MATCH(O$4,Calendario!$A$3:$A$55,0),MATCH($I122,Calendario!$D$2:$H$2,0)),""),""),IF($K122=3,IF(AND((M122=""),(N122="")),IF(OR(($J122="Semana 1"),($J122="Semana 2"),($J122="Semana 3")),INDEX(Calendario!$D$3:$H$55,MATCH(O$4,Calendario!$A$3:$A$55,0),MATCH($I122,Calendario!$D$2:$H$2,0)),""),""),IF($K122=4,IF(AND((M122=""),(N122="")),IF(OR(($J122="Semana 1"),($J122="Semana 2"),($J122="Semana 3")),INDEX(Calendario!$D$3:$H$55,MATCH(O$4,Calendario!$A$3:$A$55,0),MATCH($I122,Calendario!$D$2:$H$2,0)),""),"")))),IF($K122=2,IF(N122="",IF(OR(($J122="Semana 1"),($J122="Semana 2")),INDEX(Calendario!$D$3:$H$55,MATCH(O$4,Calendario!$A$3:$A$55,0),MATCH($I122,Calendario!$D$2:$H$2,0)),""),""),IF($K122=3,IF(AND((M122=""),(N122="")),IF(OR(($J122="Semana 1"),($J122="Semana 2")),INDEX(Calendario!$D$3:$H$55,MATCH(O$4,Calendario!$A$3:$A$55,0),MATCH($I122,Calendario!$D$2:$H$2,0)),""),""),IF($K122=4,IF(AND((M122=""),(N122="")),IF(OR(($J122="Semana 1"),($J122="Semana 2")),INDEX(Calendario!$D$3:$H$55,MATCH(O$4,Calendario!$A$3:$A$55,0),MATCH($I122,Calendario!$D$2:$H$2,0)),""),""),"")))))))</f>
        <v/>
      </c>
      <c r="P122" s="107" t="str">
        <f>IF(EXACT(($I122),(PROPER(TEXT(P$3,"dddd")))),"",IF(EXACT(P$4,$J122),IF(O122="",IF(OR(($K122=4),($K122=3),($K122=2),($K122=1)),INDEX(Calendario!$D$3:$H$55,MATCH(P$4,Calendario!$A$3:$A$55,0),MATCH($I122,Calendario!$D$2:$H$2,0)),"")),IF($K122=1,IF(AND(O122="",EXACT((P$4),(CONCATENATE(Calendario!$A$1," ",(MID($J122,8,2))+1)))),INDEX(Calendario!$D$3:$H$55,MATCH(P$4,Calendario!$A$3:$A$55,0),MATCH($I122,Calendario!$D$2:$H$2,0)),IF(O122="",IF(EXACT(($I122),(PROPER(TEXT(O$3,"dddd")))),INDEX(Calendario!$D$3:$H$55,MATCH(P$4,Calendario!$A$3:$A$55,0),MATCH($I122,Calendario!$D$2:$H$2,0)),""),INDEX(Calendario!$D$3:$H$55,MATCH(P$4,Calendario!$A$3:$A$55,0),MATCH($I122,Calendario!$D$2:$H$2,0)))),IF(EXACT($M$4,"Semana 1"),IF($K122=2,IF(O122="",IF(OR(($J122="Semana 1"),($J122="Semana 2"),($J122="Semana 3"),($J122="Semana 4")),INDEX(Calendario!$D$3:$H$55,MATCH(P$4,Calendario!$A$3:$A$55,0),MATCH($I122,Calendario!$D$2:$H$2,0)),""),""),IF($K122=3,IF(AND((N122=""),(O122="")),IF(OR(($J122="Semana 1"),($J122="Semana 2"),($J122="Semana 3"),($J122="Semana 4")),INDEX(Calendario!$D$3:$H$55,MATCH(P$4,Calendario!$A$3:$A$55,0),MATCH($I122,Calendario!$D$2:$H$2,0)),""),""),IF($K122=4,IF(AND((M122=""),(N122=""),(O122="")),IF(OR(($J122="Semana 1"),($J122="Semana 2"),($J122="Semana 3"),($J122="Semana 4")),INDEX(Calendario!$D$3:$H$55,MATCH(P$4,Calendario!$A$3:$A$55,0),MATCH($I122,Calendario!$D$2:$H$2,0)),""),"")))),IF($K122=2,IF(O122="",IF(OR(($J122="Semana 1"),($J122="Semana 2"),($J122="Semana 3")),INDEX(Calendario!$D$3:$H$55,MATCH(P$4,Calendario!$A$3:$A$55,0),MATCH($I122,Calendario!$D$2:$H$2,0)),""),""),IF($K122=3,IF(AND((N122=""),(O122="")),IF(OR(($J122="Semana 1"),($J122="Semana 2"),($J122="Semana 3")),INDEX(Calendario!$D$3:$H$55,MATCH(P$4,Calendario!$A$3:$A$55,0),MATCH($I122,Calendario!$D$2:$H$2,0)),""),""),IF($K122=4,IF(AND((M122=""),(N122=""),(O122="")),IF(OR(($J122="Semana 1"),($J122="Semana 2"),($J122="Semana 3")),INDEX(Calendario!$D$3:$H$55,MATCH(P$4,Calendario!$A$3:$A$55,0),MATCH($I122,Calendario!$D$2:$H$2,0)),""),""),"")))))))</f>
        <v/>
      </c>
      <c r="Q122" s="107" t="str">
        <f>IF(EXACT(($I122),(PROPER(TEXT(Q$3,"dddd")))),"",IF(EXACT(Q$4,$J122),IF(P122="",IF(OR(($K122=4),($K122=3),($K122=2),($K122=1)),INDEX(Calendario!$D$3:$H$55,MATCH(Q$4,Calendario!$A$3:$A$55,0),MATCH($I122,Calendario!$D$2:$H$2,0)),"")),IF($K122=1,IF(AND(P122="",EXACT((Q$4),(CONCATENATE(Calendario!$A$1," ",(MID($J122,8,2))+1)))),INDEX(Calendario!$D$3:$H$55,MATCH(Q$4,Calendario!$A$3:$A$55,0),MATCH($I122,Calendario!$D$2:$H$2,0)),IF(P122="",IF(EXACT(($I122),(PROPER(TEXT(P$3,"dddd")))),INDEX(Calendario!$D$3:$H$55,MATCH(Q$4,Calendario!$A$3:$A$55,0),MATCH($I122,Calendario!$D$2:$H$2,0)),""),INDEX(Calendario!$D$3:$H$55,MATCH(Q$4,Calendario!$A$3:$A$55,0),MATCH($I122,Calendario!$D$2:$H$2,0)))),IF(EXACT($M$4,"Semana 1"),IF($K122=2,IF(P122="",IF(OR(($J122="Semana 1"),($J122="Semana 2"),($J122="Semana 3"),($J122="Semana 4"),($J122="Semana 5")),INDEX(Calendario!$D$3:$H$55,MATCH(Q$4,Calendario!$A$3:$A$55,0),MATCH($I122,Calendario!$D$2:$H$2,0)),""),""),IF($K122=3,IF(AND((O122=""),(P122="")),IF(OR(($J122="Semana 1"),($J122="Semana 2"),($J122="Semana 3"),($J122="Semana 4"),($J122="Semana 5")),INDEX(Calendario!$D$3:$H$55,MATCH(Q$4,Calendario!$A$3:$A$55,0),MATCH($I122,Calendario!$D$2:$H$2,0)),""),""),IF($K122=4,IF(AND((N122=""),(O122=""),(P122="")),IF(OR(($J122="Semana 1"),($J122="Semana 2"),($J122="Semana 3"),($J122="Semana 4"),($J122="Semana 5")),INDEX(Calendario!$D$3:$H$55,MATCH(Q$4,Calendario!$A$3:$A$55,0),MATCH($I122,Calendario!$D$2:$H$2,0)),""),"")))),IF($K122=2,IF(P122="",IF(OR(($J122="Semana 1"),($J122="Semana 2"),($J122="Semana 3"),($J122="Semana 4")),INDEX(Calendario!$D$3:$H$55,MATCH(Q$4,Calendario!$A$3:$A$55,0),MATCH($I122,Calendario!$D$2:$H$2,0)),""),""),IF($K122=3,IF(AND((O122=""),(P122="")),IF(OR(($J122="Semana 1"),($J122="Semana 2"),($J122="Semana 3"),($J122="Semana 4")),INDEX(Calendario!$D$3:$H$55,MATCH(Q$4,Calendario!$A$3:$A$55,0),MATCH($I122,Calendario!$D$2:$H$2,0)),""),""),IF($K122=4,IF(AND((N122=""),(O122=""),(P122="")),IF(OR(($J122="Semana 1"),($J122="Semana 2"),($J122="Semana 3"),($J122="Semana 4")),INDEX(Calendario!$D$3:$H$55,MATCH(Q$4,Calendario!$A$3:$A$55,0),MATCH($I122,Calendario!$D$2:$H$2,0)),""),""),"")))))))</f>
        <v/>
      </c>
      <c r="R122" s="108">
        <f>IF(EXACT(($I122),(PROPER(TEXT(R$3,"dddd")))),"",IF(EXACT(R$4,$J122),IF(Q122="",IF(OR(($K122=4),($K122=3),($K122=2),($K122=1)),INDEX(Calendario!$D$3:$H$55,MATCH(R$4,Calendario!$A$3:$A$55,0),MATCH($I122,Calendario!$D$2:$H$2,0)),"")),IF($K122=1,IF(AND(Q122="",EXACT((R$4),(CONCATENATE(Calendario!$A$1," ",(MID($J122,8,2))+1)))),INDEX(Calendario!$D$3:$H$55,MATCH(R$4,Calendario!$A$3:$A$55,0),MATCH($I122,Calendario!$D$2:$H$2,0)),IF(Q122="",IF(EXACT(($I122),(PROPER(TEXT(Q$3,"dddd")))),INDEX(Calendario!$D$3:$H$55,MATCH(R$4,Calendario!$A$3:$A$55,0),MATCH($I122,Calendario!$D$2:$H$2,0)),""),INDEX(Calendario!$D$3:$H$55,MATCH(R$4,Calendario!$A$3:$A$55,0),MATCH($I122,Calendario!$D$2:$H$2,0)))),IF(EXACT($M$4,"Semana 1"),IF($K122=2,IF(Q122="",IF(OR(($J122="Semana 1"),($J122="Semana 2"),($J122="Semana 3"),($J122="Semana 4"),($J122="Semana 5"),($J122="Semana 6")),INDEX(Calendario!$D$3:$H$55,MATCH(R$4,Calendario!$A$3:$A$55,0),MATCH($I122,Calendario!$D$2:$H$2,0)),""),""),IF($K122=3,IF(AND((P122=""),(Q122="")),IF(OR(($J122="Semana 1"),($J122="Semana 2"),($J122="Semana 3"),($J122="Semana 4"),($J122="Semana 5"),($J122="Semana 6")),INDEX(Calendario!$D$3:$H$55,MATCH(R$4,Calendario!$A$3:$A$55,0),MATCH($I122,Calendario!$D$2:$H$2,0)),""),""),IF($K122=4,IF(AND((O122=""),(P122=""),(Q122="")),IF(OR(($J122="Semana 1"),($J122="Semana 2"),($J122="Semana 3"),($J122="Semana 4"),($J122="Semana 5"),($J122="Semana 6")),INDEX(Calendario!$D$3:$H$55,MATCH(R$4,Calendario!$A$3:$A$55,0),MATCH($I122,Calendario!$D$2:$H$2,0)),""),"")))),IF($K122=2,IF(Q122="",IF(OR(($J122="Semana 1"),($J122="Semana 2"),($J122="Semana 3"),($J122="Semana 4"),($J122="Semana 5")),INDEX(Calendario!$D$3:$H$55,MATCH(R$4,Calendario!$A$3:$A$55,0),MATCH($I122,Calendario!$D$2:$H$2,0)),""),""),IF($K122=3,IF(AND((P122=""),(Q122="")),IF(OR(($J122="Semana 1"),($J122="Semana 2"),($J122="Semana 3"),($J122="Semana 4"),($J122="Semana 5")),INDEX(Calendario!$D$3:$H$55,MATCH(R$4,Calendario!$A$3:$A$55,0),MATCH($I122,Calendario!$D$2:$H$2,0)),""),""),IF($K122=4,IF(AND((O122=""),(P122=""),(Q122="")),IF(OR(($J122="Semana 1"),($J122="Semana 2"),($J122="Semana 3"),($J122="Semana 4"),($J122="Semana 5")),INDEX(Calendario!$D$3:$H$55,MATCH(R$4,Calendario!$A$3:$A$55,0),MATCH($I122,Calendario!$D$2:$H$2,0)),""),""),"")))))))</f>
        <v>44594</v>
      </c>
      <c r="S122" s="108" t="str">
        <f>IF(EXACT(($I122),(PROPER(TEXT(S$3,"dddd")))),"",IF(EXACT(S$4,$J122),IF(R122="",IF(OR(($K122=4),($K122=3),($K122=2),($K122=1)),INDEX(Calendario!$D$3:$H$55,MATCH(S$4,Calendario!$A$3:$A$55,0),MATCH($I122,Calendario!$D$2:$H$2,0)),"")),IF($K122=1,IF(AND(R122="",EXACT((S$4),(CONCATENATE(Calendario!$A$1," ",(MID($J122,8,2))+1)))),INDEX(Calendario!$D$3:$H$55,MATCH(S$4,Calendario!$A$3:$A$55,0),MATCH($I122,Calendario!$D$2:$H$2,0)),IF(R122="",IF(EXACT(($I122),(PROPER(TEXT(R$3,"dddd")))),INDEX(Calendario!$D$3:$H$55,MATCH(S$4,Calendario!$A$3:$A$55,0),MATCH($I122,Calendario!$D$2:$H$2,0)),""),INDEX(Calendario!$D$3:$H$55,MATCH(S$4,Calendario!$A$3:$A$55,0),MATCH($I122,Calendario!$D$2:$H$2,0)))),IF(EXACT($M$4,"Semana 1"),IF($K122=2,IF(R122="",IF(OR(($J122="Semana 1"),($J122="Semana 2"),($J122="Semana 3"),($J122="Semana 4"),($J122="Semana 5"),($J122="Semana 6"),($J122="Semana 7")),INDEX(Calendario!$D$3:$H$55,MATCH(S$4,Calendario!$A$3:$A$55,0),MATCH($I122,Calendario!$D$2:$H$2,0)),""),""),IF($K122=3,IF(AND((Q122=""),(R122="")),IF(OR(($J122="Semana 1"),($J122="Semana 2"),($J122="Semana 3"),($J122="Semana 4"),($J122="Semana 5"),($J122="Semana 6"),($J122="Semana 7")),INDEX(Calendario!$D$3:$H$55,MATCH(S$4,Calendario!$A$3:$A$55,0),MATCH($I122,Calendario!$D$2:$H$2,0)),""),""),IF($K122=4,IF(AND((P122=""),(Q122=""),(R122="")),IF(OR(($J122="Semana 1"),($J122="Semana 2"),($J122="Semana 3"),($J122="Semana 4"),($J122="Semana 5"),($J122="Semana 6"),($J122="Semana 7")),INDEX(Calendario!$D$3:$H$55,MATCH(S$4,Calendario!$A$3:$A$55,0),MATCH($I122,Calendario!$D$2:$H$2,0)),""),"")))),IF($K122=2,IF(R122="",IF(OR(($J122="Semana 1"),($J122="Semana 2"),($J122="Semana 3"),($J122="Semana 4"),($J122="Semana 5"),($J122="Semana 6")),INDEX(Calendario!$D$3:$H$55,MATCH(S$4,Calendario!$A$3:$A$55,0),MATCH($I122,Calendario!$D$2:$H$2,0)),""),""),IF($K122=3,IF(AND((Q122=""),(R122="")),IF(OR(($J122="Semana 1"),($J122="Semana 2"),($J122="Semana 3"),($J122="Semana 4"),($J122="Semana 5"),($J122="Semana 6")),INDEX(Calendario!$D$3:$H$55,MATCH(S$4,Calendario!$A$3:$A$55,0),MATCH($I122,Calendario!$D$2:$H$2,0)),""),""),IF($K122=4,IF(AND((P122=""),(Q122=""),(R122="")),IF(OR(($J122="Semana 1"),($J122="Semana 2"),($J122="Semana 3"),($J122="Semana 4"),($J122="Semana 5"),($J122="Semana 6")),INDEX(Calendario!$D$3:$H$55,MATCH(S$4,Calendario!$A$3:$A$55,0),MATCH($I122,Calendario!$D$2:$H$2,0)),""),""),"")))))))</f>
        <v/>
      </c>
      <c r="T122" s="108" t="str">
        <f>IF(EXACT(($I122),(PROPER(TEXT(T$3,"dddd")))),"",IF(EXACT(T$4,$J122),IF(S122="",IF(OR(($K122=4),($K122=3),($K122=2),($K122=1)),INDEX(Calendario!$D$3:$H$55,MATCH(T$4,Calendario!$A$3:$A$55,0),MATCH($I122,Calendario!$D$2:$H$2,0)),"")),IF($K122=1,IF(AND(S122="",EXACT((T$4),(CONCATENATE(Calendario!$A$1," ",(MID($J122,8,2))+1)))),INDEX(Calendario!$D$3:$H$55,MATCH(T$4,Calendario!$A$3:$A$55,0),MATCH($I122,Calendario!$D$2:$H$2,0)),IF(S122="",IF(EXACT(($I122),(PROPER(TEXT(S$3,"dddd")))),INDEX(Calendario!$D$3:$H$55,MATCH(T$4,Calendario!$A$3:$A$55,0),MATCH($I122,Calendario!$D$2:$H$2,0)),""),INDEX(Calendario!$D$3:$H$55,MATCH(T$4,Calendario!$A$3:$A$55,0),MATCH($I122,Calendario!$D$2:$H$2,0)))),IF(EXACT($M$4,"Semana 1"),IF($K122=2,IF(S122="",IF(OR(($J122="Semana 1"),($J122="Semana 2"),($J122="Semana 3"),($J122="Semana 4"),($J122="Semana 5"),($J122="Semana 6"),($J122="Semana 7"),($J122="Semana 8")),INDEX(Calendario!$D$3:$H$55,MATCH(T$4,Calendario!$A$3:$A$55,0),MATCH($I122,Calendario!$D$2:$H$2,0)),""),""),IF($K122=3,IF(AND((R122=""),(S122="")),IF(OR(($J122="Semana 1"),($J122="Semana 2"),($J122="Semana 3"),($J122="Semana 4"),($J122="Semana 5"),($J122="Semana 6"),($J122="Semana 7"),($J122="Semana 8")),INDEX(Calendario!$D$3:$H$55,MATCH(T$4,Calendario!$A$3:$A$55,0),MATCH($I122,Calendario!$D$2:$H$2,0)),""),""),IF($K122=4,IF(AND((Q122=""),(R122=""),(S122="")),IF(OR(($J122="Semana 1"),($J122="Semana 2"),($J122="Semana 3"),($J122="Semana 4"),($J122="Semana 5"),($J122="Semana 6"),($J122="Semana 7"),($J122="Semana 8")),INDEX(Calendario!$D$3:$H$55,MATCH(T$4,Calendario!$A$3:$A$55,0),MATCH($I122,Calendario!$D$2:$H$2,0)),""),"")))),IF($K122=2,IF(S122="",IF(OR(($J122="Semana 1"),($J122="Semana 2"),($J122="Semana 3"),($J122="Semana 4"),($J122="Semana 5"),($J122="Semana 6"),($J122="Semana 7")),INDEX(Calendario!$D$3:$H$55,MATCH(T$4,Calendario!$A$3:$A$55,0),MATCH($I122,Calendario!$D$2:$H$2,0)),""),""),IF($K122=3,IF(AND((R122=""),(S122="")),IF(OR(($J122="Semana 1"),($J122="Semana 2"),($J122="Semana 3"),($J122="Semana 4"),($J122="Semana 5"),($J122="Semana 6"),($J122="Semana 7")),INDEX(Calendario!$D$3:$H$55,MATCH(T$4,Calendario!$A$3:$A$55,0),MATCH($I122,Calendario!$D$2:$H$2,0)),""),""),IF($K122=4,IF(AND((Q122=""),(R122=""),(S122="")),IF(OR(($J122="Semana 1"),($J122="Semana 2"),($J122="Semana 3"),($J122="Semana 4"),($J122="Semana 5"),($J122="Semana 6"),($J122="Semana 7")),INDEX(Calendario!$D$3:$H$55,MATCH(T$4,Calendario!$A$3:$A$55,0),MATCH($I122,Calendario!$D$2:$H$2,0)),""),""),"")))))))</f>
        <v/>
      </c>
      <c r="U122" s="108" t="str">
        <f>IF(EXACT(($I122),(PROPER(TEXT(U$3,"dddd")))),"",IF($K122=1,INDEX(Calendario!$D$3:$H$55,MATCH(U$4,Calendario!$A$3:$A$55,0),MATCH($I122,Calendario!$D$2:$H$2,0)),IF($K122=2,IF(T122="",INDEX(Calendario!$D$3:$H$55,MATCH(U$4,Calendario!$A$3:$A$55,0),MATCH($I122,Calendario!$D$2:$H$2,0)),""),IF($K122=3,IF(AND((S122=""),(T122="")),INDEX(Calendario!$D$3:$H$55,MATCH(U$4,Calendario!$A$3:$A$55,0),MATCH($I122,Calendario!$D$2:$H$2,0)),""),IF($K122=4,IF(AND((R122=""),(S122=""),(T122="")),INDEX(Calendario!$D$3:$H$55,MATCH(U$4,Calendario!$A$3:$A$55,0),MATCH($I122,Calendario!$D$2:$H$2,0)),""),"")))))</f>
        <v/>
      </c>
      <c r="V122" s="107">
        <f>IF(EXACT(($I122),(PROPER(TEXT(V$3,"dddd")))),"",IF($K122=1,INDEX(Calendario!$D$3:$H$55,MATCH(V$4,Calendario!$A$3:$A$55,0),MATCH($I122,Calendario!$D$2:$H$2,0)),IF($K122=2,IF(U122="",INDEX(Calendario!$D$3:$H$55,MATCH(V$4,Calendario!$A$3:$A$55,0),MATCH($I122,Calendario!$D$2:$H$2,0)),""),IF($K122=3,IF(AND((T122=""),(U122="")),INDEX(Calendario!$D$3:$H$55,MATCH(V$4,Calendario!$A$3:$A$55,0),MATCH($I122,Calendario!$D$2:$H$2,0)),""),IF($K122=4,IF(AND((S122=""),(T122=""),(U122="")),INDEX(Calendario!$D$3:$H$55,MATCH(V$4,Calendario!$A$3:$A$55,0),MATCH($I122,Calendario!$D$2:$H$2,0)),""),"")))))</f>
        <v>44622</v>
      </c>
      <c r="W122" s="107" t="str">
        <f>IF(EXACT(($I122),(PROPER(TEXT(W$3,"dddd")))),"",IF($K122=1,INDEX(Calendario!$D$3:$H$55,MATCH(W$4,Calendario!$A$3:$A$55,0),MATCH($I122,Calendario!$D$2:$H$2,0)),IF($K122=2,IF(V122="",INDEX(Calendario!$D$3:$H$55,MATCH(W$4,Calendario!$A$3:$A$55,0),MATCH($I122,Calendario!$D$2:$H$2,0)),""),IF($K122=3,IF(AND((U122=""),(V122="")),INDEX(Calendario!$D$3:$H$55,MATCH(W$4,Calendario!$A$3:$A$55,0),MATCH($I122,Calendario!$D$2:$H$2,0)),""),IF($K122=4,IF(AND((T122=""),(U122=""),(V122="")),INDEX(Calendario!$D$3:$H$55,MATCH(W$4,Calendario!$A$3:$A$55,0),MATCH($I122,Calendario!$D$2:$H$2,0)),""),"")))))</f>
        <v/>
      </c>
      <c r="X122" s="107" t="str">
        <f>IF(EXACT(($I122),(PROPER(TEXT(X$3,"dddd")))),"",IF($K122=1,INDEX(Calendario!$D$3:$H$55,MATCH(X$4,Calendario!$A$3:$A$55,0),MATCH($I122,Calendario!$D$2:$H$2,0)),IF($K122=2,IF(W122="",INDEX(Calendario!$D$3:$H$55,MATCH(X$4,Calendario!$A$3:$A$55,0),MATCH($I122,Calendario!$D$2:$H$2,0)),""),IF($K122=3,IF(AND((V122=""),(W122="")),INDEX(Calendario!$D$3:$H$55,MATCH(X$4,Calendario!$A$3:$A$55,0),MATCH($I122,Calendario!$D$2:$H$2,0)),""),IF($K122=4,IF(AND((U122=""),(V122=""),(W122="")),INDEX(Calendario!$D$3:$H$55,MATCH(X$4,Calendario!$A$3:$A$55,0),MATCH($I122,Calendario!$D$2:$H$2,0)),""),"")))))</f>
        <v/>
      </c>
      <c r="Y122" s="107" t="str">
        <f>IF(EXACT(($I122),(PROPER(TEXT(Y$3,"dddd")))),"",IF($K122=1,INDEX(Calendario!$D$3:$H$55,MATCH(Y$4,Calendario!$A$3:$A$55,0),MATCH($I122,Calendario!$D$2:$H$2,0)),IF($K122=2,IF(X122="",INDEX(Calendario!$D$3:$H$55,MATCH(Y$4,Calendario!$A$3:$A$55,0),MATCH($I122,Calendario!$D$2:$H$2,0)),""),IF($K122=3,IF(AND((W122=""),(X122="")),INDEX(Calendario!$D$3:$H$55,MATCH(Y$4,Calendario!$A$3:$A$55,0),MATCH($I122,Calendario!$D$2:$H$2,0)),""),IF($K122=4,IF(AND((V122=""),(W122=""),(X122="")),INDEX(Calendario!$D$3:$H$55,MATCH(Y$4,Calendario!$A$3:$A$55,0),MATCH($I122,Calendario!$D$2:$H$2,0)),""),"")))))</f>
        <v/>
      </c>
      <c r="Z122" s="108">
        <f>IF(EXACT(($I122),(PROPER(TEXT(Z$3,"dddd")))),"",IF($K122=1,INDEX(Calendario!$D$3:$H$55,MATCH(Z$4,Calendario!$A$3:$A$55,0),MATCH($I122,Calendario!$D$2:$H$2,0)),IF($K122=2,IF(Y122="",INDEX(Calendario!$D$3:$H$55,MATCH(Z$4,Calendario!$A$3:$A$55,0),MATCH($I122,Calendario!$D$2:$H$2,0)),""),IF($K122=3,IF(AND((X122=""),(Y122="")),INDEX(Calendario!$D$3:$H$55,MATCH(Z$4,Calendario!$A$3:$A$55,0),MATCH($I122,Calendario!$D$2:$H$2,0)),""),IF($K122=4,IF(AND((W122=""),(X122=""),(Y122="")),INDEX(Calendario!$D$3:$H$55,MATCH(Z$4,Calendario!$A$3:$A$55,0),MATCH($I122,Calendario!$D$2:$H$2,0)),""),"")))))</f>
        <v>44650</v>
      </c>
      <c r="AA122" s="108" t="str">
        <f>IF(EXACT(($I122),(PROPER(TEXT(AA$3,"dddd")))),"",IF($K122=1,INDEX(Calendario!$D$3:$H$55,MATCH(AA$4,Calendario!$A$3:$A$55,0),MATCH($I122,Calendario!$D$2:$H$2,0)),IF($K122=2,IF(Z122="",INDEX(Calendario!$D$3:$H$55,MATCH(AA$4,Calendario!$A$3:$A$55,0),MATCH($I122,Calendario!$D$2:$H$2,0)),""),IF($K122=3,IF(AND((Y122=""),(Z122="")),INDEX(Calendario!$D$3:$H$55,MATCH(AA$4,Calendario!$A$3:$A$55,0),MATCH($I122,Calendario!$D$2:$H$2,0)),""),IF($K122=4,IF(AND((X122=""),(Y122=""),(Z122="")),INDEX(Calendario!$D$3:$H$55,MATCH(AA$4,Calendario!$A$3:$A$55,0),MATCH($I122,Calendario!$D$2:$H$2,0)),""),"")))))</f>
        <v/>
      </c>
      <c r="AB122" s="108" t="str">
        <f>IF(EXACT(($I122),(PROPER(TEXT(AB$3,"dddd")))),"",IF($K122=1,INDEX(Calendario!$D$3:$H$55,MATCH(AB$4,Calendario!$A$3:$A$55,0),MATCH($I122,Calendario!$D$2:$H$2,0)),IF($K122=2,IF(AA122="",INDEX(Calendario!$D$3:$H$55,MATCH(AB$4,Calendario!$A$3:$A$55,0),MATCH($I122,Calendario!$D$2:$H$2,0)),""),IF($K122=3,IF(AND((Z122=""),(AA122="")),INDEX(Calendario!$D$3:$H$55,MATCH(AB$4,Calendario!$A$3:$A$55,0),MATCH($I122,Calendario!$D$2:$H$2,0)),""),IF($K122=4,IF(AND((Y122=""),(Z122=""),(AA122="")),INDEX(Calendario!$D$3:$H$55,MATCH(AB$4,Calendario!$A$3:$A$55,0),MATCH($I122,Calendario!$D$2:$H$2,0)),""),"")))))</f>
        <v/>
      </c>
      <c r="AC122" s="108" t="str">
        <f>IF(EXACT(($I122),(PROPER(TEXT(AC$3,"dddd")))),"",IF($K122=1,INDEX(Calendario!$D$3:$H$55,MATCH(AC$4,Calendario!$A$3:$A$55,0),MATCH($I122,Calendario!$D$2:$H$2,0)),IF($K122=2,IF(AB122="",INDEX(Calendario!$D$3:$H$55,MATCH(AC$4,Calendario!$A$3:$A$55,0),MATCH($I122,Calendario!$D$2:$H$2,0)),""),IF($K122=3,IF(AND((AA122=""),(AB122="")),INDEX(Calendario!$D$3:$H$55,MATCH(AC$4,Calendario!$A$3:$A$55,0),MATCH($I122,Calendario!$D$2:$H$2,0)),""),IF($K122=4,IF(AND((Z122=""),(AA122=""),(AB122="")),INDEX(Calendario!$D$3:$H$55,MATCH(AC$4,Calendario!$A$3:$A$55,0),MATCH($I122,Calendario!$D$2:$H$2,0)),""),"")))))</f>
        <v/>
      </c>
      <c r="AD122" s="107">
        <f>IF(EXACT(($I122),(PROPER(TEXT(AD$3,"dddd")))),"",IF($K122=1,INDEX(Calendario!$D$3:$H$55,MATCH(AD$4,Calendario!$A$3:$A$55,0),MATCH($I122,Calendario!$D$2:$H$2,0)),IF($K122=2,IF(AC122="",INDEX(Calendario!$D$3:$H$55,MATCH(AD$4,Calendario!$A$3:$A$55,0),MATCH($I122,Calendario!$D$2:$H$2,0)),""),IF($K122=3,IF(AND((AB122=""),(AC122="")),INDEX(Calendario!$D$3:$H$55,MATCH(AD$4,Calendario!$A$3:$A$55,0),MATCH($I122,Calendario!$D$2:$H$2,0)),""),IF($K122=4,IF(AND((AA122=""),(AB122=""),(AC122="")),INDEX(Calendario!$D$3:$H$55,MATCH(AD$4,Calendario!$A$3:$A$55,0),MATCH($I122,Calendario!$D$2:$H$2,0)),""),"")))))</f>
        <v>44678</v>
      </c>
      <c r="AE122" s="107" t="str">
        <f>IF(EXACT(($I122),(PROPER(TEXT(AE$3,"dddd")))),"",IF($K122=1,INDEX(Calendario!$D$3:$H$55,MATCH(AE$4,Calendario!$A$3:$A$55,0),MATCH($I122,Calendario!$D$2:$H$2,0)),IF($K122=2,IF(AD122="",INDEX(Calendario!$D$3:$H$55,MATCH(AE$4,Calendario!$A$3:$A$55,0),MATCH($I122,Calendario!$D$2:$H$2,0)),""),IF($K122=3,IF(AND((AC122=""),(AD122="")),INDEX(Calendario!$D$3:$H$55,MATCH(AE$4,Calendario!$A$3:$A$55,0),MATCH($I122,Calendario!$D$2:$H$2,0)),""),IF($K122=4,IF(AND((AB122=""),(AC122=""),(AD122="")),INDEX(Calendario!$D$3:$H$55,MATCH(AE$4,Calendario!$A$3:$A$55,0),MATCH($I122,Calendario!$D$2:$H$2,0)),""),"")))))</f>
        <v/>
      </c>
      <c r="AF122" s="107" t="str">
        <f>IF(EXACT(($I122),(PROPER(TEXT(AF$3,"dddd")))),"",IF($K122=1,INDEX(Calendario!$D$3:$H$55,MATCH(AF$4,Calendario!$A$3:$A$55,0),MATCH($I122,Calendario!$D$2:$H$2,0)),IF($K122=2,IF(AE122="",INDEX(Calendario!$D$3:$H$55,MATCH(AF$4,Calendario!$A$3:$A$55,0),MATCH($I122,Calendario!$D$2:$H$2,0)),""),IF($K122=3,IF(AND((AD122=""),(AE122="")),INDEX(Calendario!$D$3:$H$55,MATCH(AF$4,Calendario!$A$3:$A$55,0),MATCH($I122,Calendario!$D$2:$H$2,0)),""),IF($K122=4,IF(AND((AC122=""),(AD122=""),(AE122="")),INDEX(Calendario!$D$3:$H$55,MATCH(AF$4,Calendario!$A$3:$A$55,0),MATCH($I122,Calendario!$D$2:$H$2,0)),""),"")))))</f>
        <v/>
      </c>
      <c r="AG122" s="107" t="str">
        <f>IF(EXACT(($I122),(PROPER(TEXT(AG$3,"dddd")))),"",IF($K122=1,INDEX(Calendario!$D$3:$H$55,MATCH(AG$4,Calendario!$A$3:$A$55,0),MATCH($I122,Calendario!$D$2:$H$2,0)),IF($K122=2,IF(AF122="",INDEX(Calendario!$D$3:$H$55,MATCH(AG$4,Calendario!$A$3:$A$55,0),MATCH($I122,Calendario!$D$2:$H$2,0)),""),IF($K122=3,IF(AND((AE122=""),(AF122="")),INDEX(Calendario!$D$3:$H$55,MATCH(AG$4,Calendario!$A$3:$A$55,0),MATCH($I122,Calendario!$D$2:$H$2,0)),""),IF($K122=4,IF(AND((AD122=""),(AE122=""),(AF122="")),INDEX(Calendario!$D$3:$H$55,MATCH(AG$4,Calendario!$A$3:$A$55,0),MATCH($I122,Calendario!$D$2:$H$2,0)),""),"")))))</f>
        <v/>
      </c>
      <c r="AH122" s="107">
        <f>IF(EXACT(($I122),(PROPER(TEXT(AH$3,"dddd")))),"",IF($K122=1,INDEX(Calendario!$D$3:$H$55,MATCH(AH$4,Calendario!$A$3:$A$55,0),MATCH($I122,Calendario!$D$2:$H$2,0)),IF($K122=2,IF(AG122="",INDEX(Calendario!$D$3:$H$55,MATCH(AH$4,Calendario!$A$3:$A$55,0),MATCH($I122,Calendario!$D$2:$H$2,0)),""),IF($K122=3,IF(AND((AF122=""),(AG122="")),INDEX(Calendario!$D$3:$H$55,MATCH(AH$4,Calendario!$A$3:$A$55,0),MATCH($I122,Calendario!$D$2:$H$2,0)),""),IF($K122=4,IF(AND((AE122=""),(AF122=""),(AG122="")),INDEX(Calendario!$D$3:$H$55,MATCH(AH$4,Calendario!$A$3:$A$55,0),MATCH($I122,Calendario!$D$2:$H$2,0)),""),"")))))</f>
        <v>44706</v>
      </c>
      <c r="AI122" s="108" t="str">
        <f>IF(EXACT(($I122),(PROPER(TEXT(AI$3,"dddd")))),"",IF($K122=1,INDEX(Calendario!$D$3:$H$55,MATCH(AI$4,Calendario!$A$3:$A$55,0),MATCH($I122,Calendario!$D$2:$H$2,0)),IF($K122=2,IF(AH122="",INDEX(Calendario!$D$3:$H$55,MATCH(AI$4,Calendario!$A$3:$A$55,0),MATCH($I122,Calendario!$D$2:$H$2,0)),""),IF($K122=3,IF(AND((AG122=""),(AH122="")),INDEX(Calendario!$D$3:$H$55,MATCH(AI$4,Calendario!$A$3:$A$55,0),MATCH($I122,Calendario!$D$2:$H$2,0)),""),IF($K122=4,IF(AND((AF122=""),(AG122=""),(AH122="")),INDEX(Calendario!$D$3:$H$55,MATCH(AI$4,Calendario!$A$3:$A$55,0),MATCH($I122,Calendario!$D$2:$H$2,0)),""),"")))))</f>
        <v/>
      </c>
      <c r="AJ122" s="108" t="str">
        <f>IF(EXACT(($I122),(PROPER(TEXT(AJ$3,"dddd")))),"",IF($K122=1,INDEX(Calendario!$D$3:$H$55,MATCH(AJ$4,Calendario!$A$3:$A$55,0),MATCH($I122,Calendario!$D$2:$H$2,0)),IF($K122=2,IF(AI122="",INDEX(Calendario!$D$3:$H$55,MATCH(AJ$4,Calendario!$A$3:$A$55,0),MATCH($I122,Calendario!$D$2:$H$2,0)),""),IF($K122=3,IF(AND((AH122=""),(AI122="")),INDEX(Calendario!$D$3:$H$55,MATCH(AJ$4,Calendario!$A$3:$A$55,0),MATCH($I122,Calendario!$D$2:$H$2,0)),""),IF($K122=4,IF(AND((AG122=""),(AH122=""),(AI122="")),INDEX(Calendario!$D$3:$H$55,MATCH(AJ$4,Calendario!$A$3:$A$55,0),MATCH($I122,Calendario!$D$2:$H$2,0)),""),"")))))</f>
        <v/>
      </c>
      <c r="AK122" s="108" t="str">
        <f>IF(EXACT(($I122),(PROPER(TEXT(AK$3,"dddd")))),"",IF($K122=1,INDEX(Calendario!$D$3:$H$55,MATCH(AK$4,Calendario!$A$3:$A$55,0),MATCH($I122,Calendario!$D$2:$H$2,0)),IF($K122=2,IF(AJ122="",INDEX(Calendario!$D$3:$H$55,MATCH(AK$4,Calendario!$A$3:$A$55,0),MATCH($I122,Calendario!$D$2:$H$2,0)),""),IF($K122=3,IF(AND((AI122=""),(AJ122="")),INDEX(Calendario!$D$3:$H$55,MATCH(AK$4,Calendario!$A$3:$A$55,0),MATCH($I122,Calendario!$D$2:$H$2,0)),""),IF($K122=4,IF(AND((AH122=""),(AI122=""),(AJ122="")),INDEX(Calendario!$D$3:$H$55,MATCH(AK$4,Calendario!$A$3:$A$55,0),MATCH($I122,Calendario!$D$2:$H$2,0)),""),"")))))</f>
        <v/>
      </c>
      <c r="AL122" s="108">
        <f>IF(EXACT(($I122),(PROPER(TEXT(AL$3,"dddd")))),"",IF($K122=1,INDEX(Calendario!$D$3:$H$55,MATCH(AL$4,Calendario!$A$3:$A$55,0),MATCH($I122,Calendario!$D$2:$H$2,0)),IF($K122=2,IF(AK122="",INDEX(Calendario!$D$3:$H$55,MATCH(AL$4,Calendario!$A$3:$A$55,0),MATCH($I122,Calendario!$D$2:$H$2,0)),""),IF($K122=3,IF(AND((AJ122=""),(AK122="")),INDEX(Calendario!$D$3:$H$55,MATCH(AL$4,Calendario!$A$3:$A$55,0),MATCH($I122,Calendario!$D$2:$H$2,0)),""),IF($K122=4,IF(AND((AI122=""),(AJ122=""),(AK122="")),INDEX(Calendario!$D$3:$H$55,MATCH(AL$4,Calendario!$A$3:$A$55,0),MATCH($I122,Calendario!$D$2:$H$2,0)),""),"")))))</f>
        <v>44734</v>
      </c>
      <c r="AM122" s="107" t="str">
        <f>IF(EXACT(($I122),(PROPER(TEXT(AM$3,"dddd")))),"",IF($K122=1,INDEX(Calendario!$D$3:$H$55,MATCH(AM$4,Calendario!$A$3:$A$55,0),MATCH($I122,Calendario!$D$2:$H$2,0)),IF($K122=2,IF(AL122="",INDEX(Calendario!$D$3:$H$55,MATCH(AM$4,Calendario!$A$3:$A$55,0),MATCH($I122,Calendario!$D$2:$H$2,0)),""),IF($K122=3,IF(AND((AK122=""),(AL122="")),INDEX(Calendario!$D$3:$H$55,MATCH(AM$4,Calendario!$A$3:$A$55,0),MATCH($I122,Calendario!$D$2:$H$2,0)),""),IF($K122=4,IF(AND((AJ122=""),(AK122=""),(AL122="")),INDEX(Calendario!$D$3:$H$55,MATCH(AM$4,Calendario!$A$3:$A$55,0),MATCH($I122,Calendario!$D$2:$H$2,0)),""),"")))))</f>
        <v/>
      </c>
      <c r="AN122" s="107" t="str">
        <f>IF(EXACT(($I122),(PROPER(TEXT(AN$3,"dddd")))),"",IF($K122=1,INDEX(Calendario!$D$3:$H$55,MATCH(AN$4,Calendario!$A$3:$A$55,0),MATCH($I122,Calendario!$D$2:$H$2,0)),IF($K122=2,IF(AM122="",INDEX(Calendario!$D$3:$H$55,MATCH(AN$4,Calendario!$A$3:$A$55,0),MATCH($I122,Calendario!$D$2:$H$2,0)),""),IF($K122=3,IF(AND((AL122=""),(AM122="")),INDEX(Calendario!$D$3:$H$55,MATCH(AN$4,Calendario!$A$3:$A$55,0),MATCH($I122,Calendario!$D$2:$H$2,0)),""),IF($K122=4,IF(AND((AK122=""),(AL122=""),(AM122="")),INDEX(Calendario!$D$3:$H$55,MATCH(AN$4,Calendario!$A$3:$A$55,0),MATCH($I122,Calendario!$D$2:$H$2,0)),""),"")))))</f>
        <v/>
      </c>
      <c r="AO122" s="107" t="str">
        <f>IF(EXACT(($I122),(PROPER(TEXT(AO$3,"dddd")))),"",IF($K122=1,INDEX(Calendario!$D$3:$H$55,MATCH(AO$4,Calendario!$A$3:$A$55,0),MATCH($I122,Calendario!$D$2:$H$2,0)),IF($K122=2,IF(AN122="",INDEX(Calendario!$D$3:$H$55,MATCH(AO$4,Calendario!$A$3:$A$55,0),MATCH($I122,Calendario!$D$2:$H$2,0)),""),IF($K122=3,IF(AND((AM122=""),(AN122="")),INDEX(Calendario!$D$3:$H$55,MATCH(AO$4,Calendario!$A$3:$A$55,0),MATCH($I122,Calendario!$D$2:$H$2,0)),""),IF($K122=4,IF(AND((AL122=""),(AM122=""),(AN122="")),INDEX(Calendario!$D$3:$H$55,MATCH(AO$4,Calendario!$A$3:$A$55,0),MATCH($I122,Calendario!$D$2:$H$2,0)),""),"")))))</f>
        <v/>
      </c>
      <c r="AP122" s="107" t="str">
        <f>IF(EXACT(($I122),(PROPER(TEXT(AP$3,"dddd")))),"",IF($K122=1,INDEX(Calendario!$D$3:$H$55,MATCH(AP$4,Calendario!$A$3:$A$55,0),MATCH($I122,Calendario!$D$2:$H$2,0)),IF($K122=2,IF(AO122="",INDEX(Calendario!$D$3:$H$55,MATCH(AP$4,Calendario!$A$3:$A$55,0),MATCH($I122,Calendario!$D$2:$H$2,0)),""),IF($K122=3,IF(AND((AN122=""),(AO122="")),INDEX(Calendario!$D$3:$H$55,MATCH(AP$4,Calendario!$A$3:$A$55,0),MATCH($I122,Calendario!$D$2:$H$2,0)),""),IF($K122=4,IF(AND((AM122=""),(AN122=""),(AO122="")),INDEX(Calendario!$D$3:$H$55,MATCH(AP$4,Calendario!$A$3:$A$55,0),MATCH($I122,Calendario!$D$2:$H$2,0)),""),"")))))</f>
        <v/>
      </c>
      <c r="AQ122" s="107">
        <f>IF(EXACT(($I122),(PROPER(TEXT(AQ$3,"dddd")))),"",IF($K122=1,INDEX(Calendario!$D$3:$H$55,MATCH(AQ$4,Calendario!$A$3:$A$55,0),MATCH($I122,Calendario!$D$2:$H$2,0)),IF($K122=2,IF(AP122="",INDEX(Calendario!$D$3:$H$55,MATCH(AQ$4,Calendario!$A$3:$A$55,0),MATCH($I122,Calendario!$D$2:$H$2,0)),""),IF($K122=3,IF(AND((AO122=""),(AP122="")),INDEX(Calendario!$D$3:$H$55,MATCH(AQ$4,Calendario!$A$3:$A$55,0),MATCH($I122,Calendario!$D$2:$H$2,0)),""),IF($K122=4,IF(AND((AN122=""),(AO122=""),(AP122="")),INDEX(Calendario!$D$3:$H$55,MATCH(AQ$4,Calendario!$A$3:$A$55,0),MATCH($I122,Calendario!$D$2:$H$2,0)),""),"")))))</f>
        <v>44769</v>
      </c>
      <c r="AR122" s="108" t="str">
        <f>IF(EXACT(($I122),(PROPER(TEXT(AR$3,"dddd")))),"",IF($K122=1,INDEX(Calendario!$D$3:$H$55,MATCH(AR$4,Calendario!$A$3:$A$55,0),MATCH($I122,Calendario!$D$2:$H$2,0)),IF($K122=2,IF(AQ122="",INDEX(Calendario!$D$3:$H$55,MATCH(AR$4,Calendario!$A$3:$A$55,0),MATCH($I122,Calendario!$D$2:$H$2,0)),""),IF($K122=3,IF(AND((AP122=""),(AQ122="")),INDEX(Calendario!$D$3:$H$55,MATCH(AR$4,Calendario!$A$3:$A$55,0),MATCH($I122,Calendario!$D$2:$H$2,0)),""),IF($K122=4,IF(AND((AO122=""),(AP122=""),(AQ122="")),INDEX(Calendario!$D$3:$H$55,MATCH(AR$4,Calendario!$A$3:$A$55,0),MATCH($I122,Calendario!$D$2:$H$2,0)),""),"")))))</f>
        <v/>
      </c>
      <c r="AS122" s="108" t="str">
        <f>IF(EXACT(($I122),(PROPER(TEXT(AS$3,"dddd")))),"",IF($K122=1,INDEX(Calendario!$D$3:$H$55,MATCH(AS$4,Calendario!$A$3:$A$55,0),MATCH($I122,Calendario!$D$2:$H$2,0)),IF($K122=2,IF(AR122="",INDEX(Calendario!$D$3:$H$55,MATCH(AS$4,Calendario!$A$3:$A$55,0),MATCH($I122,Calendario!$D$2:$H$2,0)),""),IF($K122=3,IF(AND((AQ122=""),(AR122="")),INDEX(Calendario!$D$3:$H$55,MATCH(AS$4,Calendario!$A$3:$A$55,0),MATCH($I122,Calendario!$D$2:$H$2,0)),""),IF($K122=4,IF(AND((AP122=""),(AQ122=""),(AR122="")),INDEX(Calendario!$D$3:$H$55,MATCH(AS$4,Calendario!$A$3:$A$55,0),MATCH($I122,Calendario!$D$2:$H$2,0)),""),"")))))</f>
        <v/>
      </c>
      <c r="AT122" s="108" t="str">
        <f>IF(EXACT(($I122),(PROPER(TEXT(AT$3,"dddd")))),"",IF($K122=1,INDEX(Calendario!$D$3:$H$55,MATCH(AT$4,Calendario!$A$3:$A$55,0),MATCH($I122,Calendario!$D$2:$H$2,0)),IF($K122=2,IF(AS122="",INDEX(Calendario!$D$3:$H$55,MATCH(AT$4,Calendario!$A$3:$A$55,0),MATCH($I122,Calendario!$D$2:$H$2,0)),""),IF($K122=3,IF(AND((AR122=""),(AS122="")),INDEX(Calendario!$D$3:$H$55,MATCH(AT$4,Calendario!$A$3:$A$55,0),MATCH($I122,Calendario!$D$2:$H$2,0)),""),IF($K122=4,IF(AND((AQ122=""),(AR122=""),(AS122="")),INDEX(Calendario!$D$3:$H$55,MATCH(AT$4,Calendario!$A$3:$A$55,0),MATCH($I122,Calendario!$D$2:$H$2,0)),""),"")))))</f>
        <v/>
      </c>
      <c r="AU122" s="108">
        <f>IF(EXACT(($I122),(PROPER(TEXT(AU$3,"dddd")))),"",IF($K122=1,INDEX(Calendario!$D$3:$H$55,MATCH(AU$4,Calendario!$A$3:$A$55,0),MATCH($I122,Calendario!$D$2:$H$2,0)),IF($K122=2,IF(AT122="",INDEX(Calendario!$D$3:$H$55,MATCH(AU$4,Calendario!$A$3:$A$55,0),MATCH($I122,Calendario!$D$2:$H$2,0)),""),IF($K122=3,IF(AND((AS122=""),(AT122="")),INDEX(Calendario!$D$3:$H$55,MATCH(AU$4,Calendario!$A$3:$A$55,0),MATCH($I122,Calendario!$D$2:$H$2,0)),""),IF($K122=4,IF(AND((AR122=""),(AS122=""),(AT122="")),INDEX(Calendario!$D$3:$H$55,MATCH(AU$4,Calendario!$A$3:$A$55,0),MATCH($I122,Calendario!$D$2:$H$2,0)),""),"")))))</f>
        <v>44797</v>
      </c>
      <c r="AV122" s="107" t="str">
        <f>IF(EXACT(($I122),(PROPER(TEXT(AV$3,"dddd")))),"",IF($K122=1,INDEX(Calendario!$D$3:$H$55,MATCH(AV$4,Calendario!$A$3:$A$55,0),MATCH($I122,Calendario!$D$2:$H$2,0)),IF($K122=2,IF(AU122="",INDEX(Calendario!$D$3:$H$55,MATCH(AV$4,Calendario!$A$3:$A$55,0),MATCH($I122,Calendario!$D$2:$H$2,0)),""),IF($K122=3,IF(AND((AT122=""),(AU122="")),INDEX(Calendario!$D$3:$H$55,MATCH(AV$4,Calendario!$A$3:$A$55,0),MATCH($I122,Calendario!$D$2:$H$2,0)),""),IF($K122=4,IF(AND((AS122=""),(AT122=""),(AU122="")),INDEX(Calendario!$D$3:$H$55,MATCH(AV$4,Calendario!$A$3:$A$55,0),MATCH($I122,Calendario!$D$2:$H$2,0)),""),"")))))</f>
        <v/>
      </c>
      <c r="AW122" s="107" t="str">
        <f>IF(EXACT(($I122),(PROPER(TEXT(AW$3,"dddd")))),"",IF($K122=1,INDEX(Calendario!$D$3:$H$55,MATCH(AW$4,Calendario!$A$3:$A$55,0),MATCH($I122,Calendario!$D$2:$H$2,0)),IF($K122=2,IF(AV122="",INDEX(Calendario!$D$3:$H$55,MATCH(AW$4,Calendario!$A$3:$A$55,0),MATCH($I122,Calendario!$D$2:$H$2,0)),""),IF($K122=3,IF(AND((AU122=""),(AV122="")),INDEX(Calendario!$D$3:$H$55,MATCH(AW$4,Calendario!$A$3:$A$55,0),MATCH($I122,Calendario!$D$2:$H$2,0)),""),IF($K122=4,IF(AND((AT122=""),(AU122=""),(AV122="")),INDEX(Calendario!$D$3:$H$55,MATCH(AW$4,Calendario!$A$3:$A$55,0),MATCH($I122,Calendario!$D$2:$H$2,0)),""),"")))))</f>
        <v/>
      </c>
      <c r="AX122" s="107" t="str">
        <f>IF(EXACT(($I122),(PROPER(TEXT(AX$3,"dddd")))),"",IF($K122=1,INDEX(Calendario!$D$3:$H$55,MATCH(AX$4,Calendario!$A$3:$A$55,0),MATCH($I122,Calendario!$D$2:$H$2,0)),IF($K122=2,IF(AW122="",INDEX(Calendario!$D$3:$H$55,MATCH(AX$4,Calendario!$A$3:$A$55,0),MATCH($I122,Calendario!$D$2:$H$2,0)),""),IF($K122=3,IF(AND((AV122=""),(AW122="")),INDEX(Calendario!$D$3:$H$55,MATCH(AX$4,Calendario!$A$3:$A$55,0),MATCH($I122,Calendario!$D$2:$H$2,0)),""),IF($K122=4,IF(AND((AU122=""),(AV122=""),(AW122="")),INDEX(Calendario!$D$3:$H$55,MATCH(AX$4,Calendario!$A$3:$A$55,0),MATCH($I122,Calendario!$D$2:$H$2,0)),""),"")))))</f>
        <v/>
      </c>
      <c r="AY122" s="107">
        <f>IF(EXACT(($I122),(PROPER(TEXT(AY$3,"dddd")))),"",IF($K122=1,INDEX(Calendario!$D$3:$H$55,MATCH(AY$4,Calendario!$A$3:$A$55,0),MATCH($I122,Calendario!$D$2:$H$2,0)),IF($K122=2,IF(AX122="",INDEX(Calendario!$D$3:$H$55,MATCH(AY$4,Calendario!$A$3:$A$55,0),MATCH($I122,Calendario!$D$2:$H$2,0)),""),IF($K122=3,IF(AND((AW122=""),(AX122="")),INDEX(Calendario!$D$3:$H$55,MATCH(AY$4,Calendario!$A$3:$A$55,0),MATCH($I122,Calendario!$D$2:$H$2,0)),""),IF($K122=4,IF(AND((AV122=""),(AW122=""),(AX122="")),INDEX(Calendario!$D$3:$H$55,MATCH(AY$4,Calendario!$A$3:$A$55,0),MATCH($I122,Calendario!$D$2:$H$2,0)),""),"")))))</f>
        <v>44825</v>
      </c>
      <c r="AZ122" s="107" t="str">
        <f>IF(EXACT(($I122),(PROPER(TEXT(AZ$3,"dddd")))),"",IF($K122=1,INDEX(Calendario!$D$3:$H$55,MATCH(AZ$4,Calendario!$A$3:$A$55,0),MATCH($I122,Calendario!$D$2:$H$2,0)),IF($K122=2,IF(AY122="",INDEX(Calendario!$D$3:$H$55,MATCH(AZ$4,Calendario!$A$3:$A$55,0),MATCH($I122,Calendario!$D$2:$H$2,0)),""),IF($K122=3,IF(AND((AX122=""),(AY122="")),INDEX(Calendario!$D$3:$H$55,MATCH(AZ$4,Calendario!$A$3:$A$55,0),MATCH($I122,Calendario!$D$2:$H$2,0)),""),IF($K122=4,IF(AND((AW122=""),(AX122=""),(AY122="")),INDEX(Calendario!$D$3:$H$55,MATCH(AZ$4,Calendario!$A$3:$A$55,0),MATCH($I122,Calendario!$D$2:$H$2,0)),""),"")))))</f>
        <v/>
      </c>
      <c r="BA122" s="108" t="str">
        <f>IF(EXACT(($I122),(PROPER(TEXT(BA$3,"dddd")))),"",IF($K122=1,INDEX(Calendario!$D$3:$H$55,MATCH(BA$4,Calendario!$A$3:$A$55,0),MATCH($I122,Calendario!$D$2:$H$2,0)),IF($K122=2,IF(AZ122="",INDEX(Calendario!$D$3:$H$55,MATCH(BA$4,Calendario!$A$3:$A$55,0),MATCH($I122,Calendario!$D$2:$H$2,0)),""),IF($K122=3,IF(AND((AY122=""),(AZ122="")),INDEX(Calendario!$D$3:$H$55,MATCH(BA$4,Calendario!$A$3:$A$55,0),MATCH($I122,Calendario!$D$2:$H$2,0)),""),IF($K122=4,IF(AND((AX122=""),(AY122=""),(AZ122="")),INDEX(Calendario!$D$3:$H$55,MATCH(BA$4,Calendario!$A$3:$A$55,0),MATCH($I122,Calendario!$D$2:$H$2,0)),""),"")))))</f>
        <v/>
      </c>
      <c r="BB122" s="108" t="str">
        <f>IF(EXACT(($I122),(PROPER(TEXT(BB$3,"dddd")))),"",IF($K122=1,INDEX(Calendario!$D$3:$H$55,MATCH(BB$4,Calendario!$A$3:$A$55,0),MATCH($I122,Calendario!$D$2:$H$2,0)),IF($K122=2,IF(BA122="",INDEX(Calendario!$D$3:$H$55,MATCH(BB$4,Calendario!$A$3:$A$55,0),MATCH($I122,Calendario!$D$2:$H$2,0)),""),IF($K122=3,IF(AND((AZ122=""),(BA122="")),INDEX(Calendario!$D$3:$H$55,MATCH(BB$4,Calendario!$A$3:$A$55,0),MATCH($I122,Calendario!$D$2:$H$2,0)),""),IF($K122=4,IF(AND((AY122=""),(AZ122=""),(BA122="")),INDEX(Calendario!$D$3:$H$55,MATCH(BB$4,Calendario!$A$3:$A$55,0),MATCH($I122,Calendario!$D$2:$H$2,0)),""),"")))))</f>
        <v/>
      </c>
      <c r="BC122" s="108">
        <f>IF(EXACT(($I122),(PROPER(TEXT(BC$3,"dddd")))),"",IF($K122=1,INDEX(Calendario!$D$3:$H$55,MATCH(BC$4,Calendario!$A$3:$A$55,0),MATCH($I122,Calendario!$D$2:$H$2,0)),IF($K122=2,IF(BB122="",INDEX(Calendario!$D$3:$H$55,MATCH(BC$4,Calendario!$A$3:$A$55,0),MATCH($I122,Calendario!$D$2:$H$2,0)),""),IF($K122=3,IF(AND((BA122=""),(BB122="")),INDEX(Calendario!$D$3:$H$55,MATCH(BC$4,Calendario!$A$3:$A$55,0),MATCH($I122,Calendario!$D$2:$H$2,0)),""),IF($K122=4,IF(AND((AZ122=""),(BA122=""),(BB122="")),INDEX(Calendario!$D$3:$H$55,MATCH(BC$4,Calendario!$A$3:$A$55,0),MATCH($I122,Calendario!$D$2:$H$2,0)),""),"")))))</f>
        <v>44853</v>
      </c>
      <c r="BD122" s="108" t="str">
        <f>IF(EXACT(($I122),(PROPER(TEXT(BD$3,"dddd")))),"",IF($K122=1,INDEX(Calendario!$D$3:$H$55,MATCH(BD$4,Calendario!$A$3:$A$55,0),MATCH($I122,Calendario!$D$2:$H$2,0)),IF($K122=2,IF(BC122="",INDEX(Calendario!$D$3:$H$55,MATCH(BD$4,Calendario!$A$3:$A$55,0),MATCH($I122,Calendario!$D$2:$H$2,0)),""),IF($K122=3,IF(AND((BB122=""),(BC122="")),INDEX(Calendario!$D$3:$H$55,MATCH(BD$4,Calendario!$A$3:$A$55,0),MATCH($I122,Calendario!$D$2:$H$2,0)),""),IF($K122=4,IF(AND((BA122=""),(BB122=""),(BC122="")),INDEX(Calendario!$D$3:$H$55,MATCH(BD$4,Calendario!$A$3:$A$55,0),MATCH($I122,Calendario!$D$2:$H$2,0)),""),"")))))</f>
        <v/>
      </c>
      <c r="BE122" s="107" t="str">
        <f>IF(EXACT(($I122),(PROPER(TEXT(BE$3,"dddd")))),"",IF($K122=1,INDEX(Calendario!$D$3:$H$55,MATCH(BE$4,Calendario!$A$3:$A$55,0),MATCH($I122,Calendario!$D$2:$H$2,0)),IF($K122=2,IF(BD122="",INDEX(Calendario!$D$3:$H$55,MATCH(BE$4,Calendario!$A$3:$A$55,0),MATCH($I122,Calendario!$D$2:$H$2,0)),""),IF($K122=3,IF(AND((BC122=""),(BD122="")),INDEX(Calendario!$D$3:$H$55,MATCH(BE$4,Calendario!$A$3:$A$55,0),MATCH($I122,Calendario!$D$2:$H$2,0)),""),IF($K122=4,IF(AND((BB122=""),(BC122=""),(BD122="")),INDEX(Calendario!$D$3:$H$55,MATCH(BE$4,Calendario!$A$3:$A$55,0),MATCH($I122,Calendario!$D$2:$H$2,0)),""),"")))))</f>
        <v/>
      </c>
      <c r="BF122" s="107" t="str">
        <f>IF(EXACT(($I122),(PROPER(TEXT(BF$3,"dddd")))),"",IF($K122=1,INDEX(Calendario!$D$3:$H$55,MATCH(BF$4,Calendario!$A$3:$A$55,0),MATCH($I122,Calendario!$D$2:$H$2,0)),IF($K122=2,IF(BE122="",INDEX(Calendario!$D$3:$H$55,MATCH(BF$4,Calendario!$A$3:$A$55,0),MATCH($I122,Calendario!$D$2:$H$2,0)),""),IF($K122=3,IF(AND((BD122=""),(BE122="")),INDEX(Calendario!$D$3:$H$55,MATCH(BF$4,Calendario!$A$3:$A$55,0),MATCH($I122,Calendario!$D$2:$H$2,0)),""),IF($K122=4,IF(AND((BC122=""),(BD122=""),(BE122="")),INDEX(Calendario!$D$3:$H$55,MATCH(BF$4,Calendario!$A$3:$A$55,0),MATCH($I122,Calendario!$D$2:$H$2,0)),""),"")))))</f>
        <v/>
      </c>
      <c r="BG122" s="107">
        <f>IF(EXACT(($I122),(PROPER(TEXT(BG$3,"dddd")))),"",IF($K122=1,INDEX(Calendario!$D$3:$H$55,MATCH(BG$4,Calendario!$A$3:$A$55,0),MATCH($I122,Calendario!$D$2:$H$2,0)),IF($K122=2,IF(BF122="",INDEX(Calendario!$D$3:$H$55,MATCH(BG$4,Calendario!$A$3:$A$55,0),MATCH($I122,Calendario!$D$2:$H$2,0)),""),IF($K122=3,IF(AND((BE122=""),(BF122="")),INDEX(Calendario!$D$3:$H$55,MATCH(BG$4,Calendario!$A$3:$A$55,0),MATCH($I122,Calendario!$D$2:$H$2,0)),""),IF($K122=4,IF(AND((BD122=""),(BE122=""),(BF122="")),INDEX(Calendario!$D$3:$H$55,MATCH(BG$4,Calendario!$A$3:$A$55,0),MATCH($I122,Calendario!$D$2:$H$2,0)),""),"")))))</f>
        <v>44881</v>
      </c>
      <c r="BH122" s="107" t="str">
        <f>IF(EXACT(($I122),(PROPER(TEXT(BH$3,"dddd")))),"",IF($K122=1,INDEX(Calendario!$D$3:$H$55,MATCH(BH$4,Calendario!$A$3:$A$55,0),MATCH($I122,Calendario!$D$2:$H$2,0)),IF($K122=2,IF(BG122="",INDEX(Calendario!$D$3:$H$55,MATCH(BH$4,Calendario!$A$3:$A$55,0),MATCH($I122,Calendario!$D$2:$H$2,0)),""),IF($K122=3,IF(AND((BF122=""),(BG122="")),INDEX(Calendario!$D$3:$H$55,MATCH(BH$4,Calendario!$A$3:$A$55,0),MATCH($I122,Calendario!$D$2:$H$2,0)),""),IF($K122=4,IF(AND((BE122=""),(BF122=""),(BG122="")),INDEX(Calendario!$D$3:$H$55,MATCH(BH$4,Calendario!$A$3:$A$55,0),MATCH($I122,Calendario!$D$2:$H$2,0)),""),"")))))</f>
        <v/>
      </c>
      <c r="BI122" s="108" t="str">
        <f>IF(EXACT(($I122),(PROPER(TEXT(BI$3,"dddd")))),"",IF($K122=1,INDEX(Calendario!$D$3:$H$55,MATCH(BI$4,Calendario!$A$3:$A$55,0),MATCH($I122,Calendario!$D$2:$H$2,0)),IF($K122=2,IF(BH122="",INDEX(Calendario!$D$3:$H$55,MATCH(BI$4,Calendario!$A$3:$A$55,0),MATCH($I122,Calendario!$D$2:$H$2,0)),""),IF($K122=3,IF(AND((BG122=""),(BH122="")),INDEX(Calendario!$D$3:$H$55,MATCH(BI$4,Calendario!$A$3:$A$55,0),MATCH($I122,Calendario!$D$2:$H$2,0)),""),IF($K122=4,IF(AND((BF122=""),(BG122=""),(BH122="")),INDEX(Calendario!$D$3:$H$55,MATCH(BI$4,Calendario!$A$3:$A$55,0),MATCH($I122,Calendario!$D$2:$H$2,0)),""),"")))))</f>
        <v/>
      </c>
      <c r="BJ122" s="108" t="str">
        <f>IF(EXACT(($I122),(PROPER(TEXT(BJ$3,"dddd")))),"",IF($K122=1,INDEX(Calendario!$D$3:$H$55,MATCH(BJ$4,Calendario!$A$3:$A$55,0),MATCH($I122,Calendario!$D$2:$H$2,0)),IF($K122=2,IF(BI122="",INDEX(Calendario!$D$3:$H$55,MATCH(BJ$4,Calendario!$A$3:$A$55,0),MATCH($I122,Calendario!$D$2:$H$2,0)),""),IF($K122=3,IF(AND((BH122=""),(BI122="")),INDEX(Calendario!$D$3:$H$55,MATCH(BJ$4,Calendario!$A$3:$A$55,0),MATCH($I122,Calendario!$D$2:$H$2,0)),""),IF($K122=4,IF(AND((BG122=""),(BH122=""),(BI122="")),INDEX(Calendario!$D$3:$H$55,MATCH(BJ$4,Calendario!$A$3:$A$55,0),MATCH($I122,Calendario!$D$2:$H$2,0)),""),"")))))</f>
        <v/>
      </c>
      <c r="BK122" s="108">
        <f>IF(EXACT(($I122),(PROPER(TEXT(BK$3,"dddd")))),"",IF($K122=1,INDEX(Calendario!$D$3:$H$55,MATCH(BK$4,Calendario!$A$3:$A$55,0),MATCH($I122,Calendario!$D$2:$H$2,0)),IF($K122=2,IF(BJ122="",INDEX(Calendario!$D$3:$H$55,MATCH(BK$4,Calendario!$A$3:$A$55,0),MATCH($I122,Calendario!$D$2:$H$2,0)),""),IF($K122=3,IF(AND((BI122=""),(BJ122="")),INDEX(Calendario!$D$3:$H$55,MATCH(BK$4,Calendario!$A$3:$A$55,0),MATCH($I122,Calendario!$D$2:$H$2,0)),""),IF($K122=4,IF(AND((BH122=""),(BI122=""),(BJ122="")),INDEX(Calendario!$D$3:$H$55,MATCH(BK$4,Calendario!$A$3:$A$55,0),MATCH($I122,Calendario!$D$2:$H$2,0)),""),"")))))</f>
        <v>44909</v>
      </c>
      <c r="BL122" s="108" t="str">
        <f>IF(EXACT(($I122),(PROPER(TEXT(BL$3,"dddd")))),"",IF($K122=1,INDEX(Calendario!$D$3:$H$55,MATCH(BL$4,Calendario!$A$3:$A$55,0),MATCH($I122,Calendario!$D$2:$H$2,0)),IF($K122=2,IF(BK122="",INDEX(Calendario!$D$3:$H$55,MATCH(BL$4,Calendario!$A$3:$A$55,0),MATCH($I122,Calendario!$D$2:$H$2,0)),""),IF($K122=3,IF(AND((BJ122=""),(BK122="")),INDEX(Calendario!$D$3:$H$55,MATCH(BL$4,Calendario!$A$3:$A$55,0),MATCH($I122,Calendario!$D$2:$H$2,0)),""),IF($K122=4,IF(AND((BI122=""),(BJ122=""),(BK122="")),INDEX(Calendario!$D$3:$H$55,MATCH(BL$4,Calendario!$A$3:$A$55,0),MATCH($I122,Calendario!$D$2:$H$2,0)),""),"")))))</f>
        <v/>
      </c>
      <c r="BM122" s="108" t="str">
        <f>IF(EXACT(($I122),(PROPER(TEXT(BM$3,"dddd")))),"",IF($K122=1,INDEX(Calendario!$D$3:$H$55,MATCH(BM$4,Calendario!$A$3:$A$55,0),MATCH($I122,Calendario!$D$2:$H$2,0)),IF($K122=2,IF(BL122="",INDEX(Calendario!$D$3:$H$55,MATCH(BM$4,Calendario!$A$3:$A$55,0),MATCH($I122,Calendario!$D$2:$H$2,0)),""),IF($K122=3,IF(AND((BK122=""),(BL122="")),INDEX(Calendario!$D$3:$H$55,MATCH(BM$4,Calendario!$A$3:$A$55,0),MATCH($I122,Calendario!$D$2:$H$2,0)),""),IF($K122=4,IF(AND((BJ122=""),(BK122=""),(BL122="")),INDEX(Calendario!$D$3:$H$55,MATCH(BM$4,Calendario!$A$3:$A$55,0),MATCH($I122,Calendario!$D$2:$H$2,0)),""),"")))))</f>
        <v/>
      </c>
      <c r="BO122" s="88" t="s">
        <v>564</v>
      </c>
    </row>
    <row r="123" spans="1:67" s="88" customFormat="1" ht="26.25" customHeight="1" x14ac:dyDescent="0.25">
      <c r="A123" s="178">
        <f t="shared" si="7"/>
        <v>93</v>
      </c>
      <c r="B123" s="176" t="s">
        <v>1284</v>
      </c>
      <c r="C123" s="176"/>
      <c r="D123" s="177" t="s">
        <v>1787</v>
      </c>
      <c r="E123" s="176" t="s">
        <v>1175</v>
      </c>
      <c r="F123" s="176" t="s">
        <v>99</v>
      </c>
      <c r="G123" s="177" t="str">
        <f>IF(ISNA(VLOOKUP(F123,Tmunic!$C$2:$D$1160,2,FALSE)),"",VLOOKUP(F123,Tmunic!$C$2:$D$1160,2,FALSE))</f>
        <v>UB AMAZONAS</v>
      </c>
      <c r="H123" s="184" t="str">
        <f>IF(ISNA(VLOOKUP(G123,TDirReg!$F$1:$H$184,3,0)),"",VLOOKUP(G123,TDirReg!$F$1:$H$184,3,0))</f>
        <v>Hospital Regional Leticia</v>
      </c>
      <c r="I123" s="196" t="s">
        <v>127</v>
      </c>
      <c r="J123" s="195" t="s">
        <v>135</v>
      </c>
      <c r="K123" s="197">
        <v>4</v>
      </c>
      <c r="L123" s="202">
        <f t="shared" si="8"/>
        <v>12</v>
      </c>
      <c r="M123" s="107" t="str">
        <f>IF(EXACT(($I123),(PROPER(TEXT(M$3,"dddd")))),"",IF(EXACT(M$4,$J123),IF($K123=1,INDEX(Calendario!$D$3:$H$55,MATCH(M$4,Calendario!$A$3:$A$55,0),MATCH($I123,Calendario!$D$2:$H$2,0)),INDEX(Calendario!$D$3:$H$55,MATCH($J123,Calendario!$A$3:$A$55,0),MATCH($I123,Calendario!$D$2:$H$2,0))),""))</f>
        <v/>
      </c>
      <c r="N123" s="107" t="str">
        <f>IF(EXACT(($I123),(PROPER(TEXT(N$3,"dddd")))),"",IF(EXACT(N$4,$J123),IF(M123="",IF(OR(($K123=4),($K123=3),($K123=2),($K123=1)),INDEX(Calendario!$D$3:$H$55,MATCH(N$4,Calendario!$A$3:$A$55,0),MATCH($I123,Calendario!$D$2:$H$2,0)),"")),IF($K123=1,IF(AND(M123="",EXACT((N$4),(CONCATENATE(Calendario!$A$1," ",(MID($J123,8,2))+1)))),INDEX(Calendario!$D$3:$H$55,MATCH(N$4,Calendario!$A$3:$A$55,0),MATCH($I123,Calendario!$D$2:$H$2,0)),IF(M123="","",INDEX(Calendario!$D$3:$H$55,MATCH(N$4,Calendario!$A$3:$A$55,0),MATCH($I123,Calendario!$D$2:$H$2,0)))),IF($K123=2,IF(M123="",IF(EXACT($K123,N$4),INDEX(Calendario!$D$3:$H$55,MATCH(N$4,Calendario!$A$3:$A$55,0),MATCH($I123,Calendario!$D$2:$H$2,0)),""),""),IF($K123=3,IF((M123=""),IF(EXACT($K123,N$4),INDEX(Calendario!$D$3:$H$55,MATCH(N$4,Calendario!$A$3:$A$55,0),MATCH($I123,Calendario!$D$2:$H$2,0)),""),""),IF($K123=4,IF((M123=""),IF(EXACT($K123,N$4),INDEX(Calendario!$D$3:$H$55,MATCH(N$4,Calendario!$A$3:$A$55,0),MATCH($I123,Calendario!$D$2:$H$2,0)),""),""),""))))))</f>
        <v/>
      </c>
      <c r="O123" s="107" t="str">
        <f>IF(EXACT(($I123),(PROPER(TEXT(O$3,"dddd")))),"",IF(EXACT(O$4,$J123),IF(N123="",IF(OR(($K123=4),($K123=3),($K123=2),($K123=1)),INDEX(Calendario!$D$3:$H$55,MATCH(O$4,Calendario!$A$3:$A$55,0),MATCH($I123,Calendario!$D$2:$H$2,0)),"")),IF($K123=1,IF(AND(N123="",EXACT((O$4),(CONCATENATE(Calendario!$A$1," ",(MID($J123,8,2))+1)))),INDEX(Calendario!$D$3:$H$55,MATCH(O$4,Calendario!$A$3:$A$55,0),MATCH($I123,Calendario!$D$2:$H$2,0)),IF(N123="",IF(EXACT(($I123),(PROPER(TEXT(N$3,"dddd")))),INDEX(Calendario!$D$3:$H$55,MATCH(O$4,Calendario!$A$3:$A$55,0),MATCH($I123,Calendario!$D$2:$H$2,0)),""),INDEX(Calendario!$D$3:$H$55,MATCH(O$4,Calendario!$A$3:$A$55,0),MATCH($I123,Calendario!$D$2:$H$2,0)))),IF(EXACT($O$4,"Semana 1"),IF($K123=2,IF(N123="",IF(OR(($J123="Semana 1"),($J123="Semana 2"),($J123="Semana 3")),INDEX(Calendario!$D$3:$H$55,MATCH(O$4,Calendario!$A$3:$A$55,0),MATCH($I123,Calendario!$D$2:$H$2,0)),""),""),IF($K123=3,IF(AND((M123=""),(N123="")),IF(OR(($J123="Semana 1"),($J123="Semana 2"),($J123="Semana 3")),INDEX(Calendario!$D$3:$H$55,MATCH(O$4,Calendario!$A$3:$A$55,0),MATCH($I123,Calendario!$D$2:$H$2,0)),""),""),IF($K123=4,IF(AND((M123=""),(N123="")),IF(OR(($J123="Semana 1"),($J123="Semana 2"),($J123="Semana 3")),INDEX(Calendario!$D$3:$H$55,MATCH(O$4,Calendario!$A$3:$A$55,0),MATCH($I123,Calendario!$D$2:$H$2,0)),""),"")))),IF($K123=2,IF(N123="",IF(OR(($J123="Semana 1"),($J123="Semana 2")),INDEX(Calendario!$D$3:$H$55,MATCH(O$4,Calendario!$A$3:$A$55,0),MATCH($I123,Calendario!$D$2:$H$2,0)),""),""),IF($K123=3,IF(AND((M123=""),(N123="")),IF(OR(($J123="Semana 1"),($J123="Semana 2")),INDEX(Calendario!$D$3:$H$55,MATCH(O$4,Calendario!$A$3:$A$55,0),MATCH($I123,Calendario!$D$2:$H$2,0)),""),""),IF($K123=4,IF(AND((M123=""),(N123="")),IF(OR(($J123="Semana 1"),($J123="Semana 2")),INDEX(Calendario!$D$3:$H$55,MATCH(O$4,Calendario!$A$3:$A$55,0),MATCH($I123,Calendario!$D$2:$H$2,0)),""),""),"")))))))</f>
        <v/>
      </c>
      <c r="P123" s="107" t="str">
        <f>IF(EXACT(($I123),(PROPER(TEXT(P$3,"dddd")))),"",IF(EXACT(P$4,$J123),IF(O123="",IF(OR(($K123=4),($K123=3),($K123=2),($K123=1)),INDEX(Calendario!$D$3:$H$55,MATCH(P$4,Calendario!$A$3:$A$55,0),MATCH($I123,Calendario!$D$2:$H$2,0)),"")),IF($K123=1,IF(AND(O123="",EXACT((P$4),(CONCATENATE(Calendario!$A$1," ",(MID($J123,8,2))+1)))),INDEX(Calendario!$D$3:$H$55,MATCH(P$4,Calendario!$A$3:$A$55,0),MATCH($I123,Calendario!$D$2:$H$2,0)),IF(O123="",IF(EXACT(($I123),(PROPER(TEXT(O$3,"dddd")))),INDEX(Calendario!$D$3:$H$55,MATCH(P$4,Calendario!$A$3:$A$55,0),MATCH($I123,Calendario!$D$2:$H$2,0)),""),INDEX(Calendario!$D$3:$H$55,MATCH(P$4,Calendario!$A$3:$A$55,0),MATCH($I123,Calendario!$D$2:$H$2,0)))),IF(EXACT($M$4,"Semana 1"),IF($K123=2,IF(O123="",IF(OR(($J123="Semana 1"),($J123="Semana 2"),($J123="Semana 3"),($J123="Semana 4")),INDEX(Calendario!$D$3:$H$55,MATCH(P$4,Calendario!$A$3:$A$55,0),MATCH($I123,Calendario!$D$2:$H$2,0)),""),""),IF($K123=3,IF(AND((N123=""),(O123="")),IF(OR(($J123="Semana 1"),($J123="Semana 2"),($J123="Semana 3"),($J123="Semana 4")),INDEX(Calendario!$D$3:$H$55,MATCH(P$4,Calendario!$A$3:$A$55,0),MATCH($I123,Calendario!$D$2:$H$2,0)),""),""),IF($K123=4,IF(AND((M123=""),(N123=""),(O123="")),IF(OR(($J123="Semana 1"),($J123="Semana 2"),($J123="Semana 3"),($J123="Semana 4")),INDEX(Calendario!$D$3:$H$55,MATCH(P$4,Calendario!$A$3:$A$55,0),MATCH($I123,Calendario!$D$2:$H$2,0)),""),"")))),IF($K123=2,IF(O123="",IF(OR(($J123="Semana 1"),($J123="Semana 2"),($J123="Semana 3")),INDEX(Calendario!$D$3:$H$55,MATCH(P$4,Calendario!$A$3:$A$55,0),MATCH($I123,Calendario!$D$2:$H$2,0)),""),""),IF($K123=3,IF(AND((N123=""),(O123="")),IF(OR(($J123="Semana 1"),($J123="Semana 2"),($J123="Semana 3")),INDEX(Calendario!$D$3:$H$55,MATCH(P$4,Calendario!$A$3:$A$55,0),MATCH($I123,Calendario!$D$2:$H$2,0)),""),""),IF($K123=4,IF(AND((M123=""),(N123=""),(O123="")),IF(OR(($J123="Semana 1"),($J123="Semana 2"),($J123="Semana 3")),INDEX(Calendario!$D$3:$H$55,MATCH(P$4,Calendario!$A$3:$A$55,0),MATCH($I123,Calendario!$D$2:$H$2,0)),""),""),"")))))))</f>
        <v/>
      </c>
      <c r="Q123" s="107" t="str">
        <f>IF(EXACT(($I123),(PROPER(TEXT(Q$3,"dddd")))),"",IF(EXACT(Q$4,$J123),IF(P123="",IF(OR(($K123=4),($K123=3),($K123=2),($K123=1)),INDEX(Calendario!$D$3:$H$55,MATCH(Q$4,Calendario!$A$3:$A$55,0),MATCH($I123,Calendario!$D$2:$H$2,0)),"")),IF($K123=1,IF(AND(P123="",EXACT((Q$4),(CONCATENATE(Calendario!$A$1," ",(MID($J123,8,2))+1)))),INDEX(Calendario!$D$3:$H$55,MATCH(Q$4,Calendario!$A$3:$A$55,0),MATCH($I123,Calendario!$D$2:$H$2,0)),IF(P123="",IF(EXACT(($I123),(PROPER(TEXT(P$3,"dddd")))),INDEX(Calendario!$D$3:$H$55,MATCH(Q$4,Calendario!$A$3:$A$55,0),MATCH($I123,Calendario!$D$2:$H$2,0)),""),INDEX(Calendario!$D$3:$H$55,MATCH(Q$4,Calendario!$A$3:$A$55,0),MATCH($I123,Calendario!$D$2:$H$2,0)))),IF(EXACT($M$4,"Semana 1"),IF($K123=2,IF(P123="",IF(OR(($J123="Semana 1"),($J123="Semana 2"),($J123="Semana 3"),($J123="Semana 4"),($J123="Semana 5")),INDEX(Calendario!$D$3:$H$55,MATCH(Q$4,Calendario!$A$3:$A$55,0),MATCH($I123,Calendario!$D$2:$H$2,0)),""),""),IF($K123=3,IF(AND((O123=""),(P123="")),IF(OR(($J123="Semana 1"),($J123="Semana 2"),($J123="Semana 3"),($J123="Semana 4"),($J123="Semana 5")),INDEX(Calendario!$D$3:$H$55,MATCH(Q$4,Calendario!$A$3:$A$55,0),MATCH($I123,Calendario!$D$2:$H$2,0)),""),""),IF($K123=4,IF(AND((N123=""),(O123=""),(P123="")),IF(OR(($J123="Semana 1"),($J123="Semana 2"),($J123="Semana 3"),($J123="Semana 4"),($J123="Semana 5")),INDEX(Calendario!$D$3:$H$55,MATCH(Q$4,Calendario!$A$3:$A$55,0),MATCH($I123,Calendario!$D$2:$H$2,0)),""),"")))),IF($K123=2,IF(P123="",IF(OR(($J123="Semana 1"),($J123="Semana 2"),($J123="Semana 3"),($J123="Semana 4")),INDEX(Calendario!$D$3:$H$55,MATCH(Q$4,Calendario!$A$3:$A$55,0),MATCH($I123,Calendario!$D$2:$H$2,0)),""),""),IF($K123=3,IF(AND((O123=""),(P123="")),IF(OR(($J123="Semana 1"),($J123="Semana 2"),($J123="Semana 3"),($J123="Semana 4")),INDEX(Calendario!$D$3:$H$55,MATCH(Q$4,Calendario!$A$3:$A$55,0),MATCH($I123,Calendario!$D$2:$H$2,0)),""),""),IF($K123=4,IF(AND((N123=""),(O123=""),(P123="")),IF(OR(($J123="Semana 1"),($J123="Semana 2"),($J123="Semana 3"),($J123="Semana 4")),INDEX(Calendario!$D$3:$H$55,MATCH(Q$4,Calendario!$A$3:$A$55,0),MATCH($I123,Calendario!$D$2:$H$2,0)),""),""),"")))))))</f>
        <v/>
      </c>
      <c r="R123" s="108">
        <f>IF(EXACT(($I123),(PROPER(TEXT(R$3,"dddd")))),"",IF(EXACT(R$4,$J123),IF(Q123="",IF(OR(($K123=4),($K123=3),($K123=2),($K123=1)),INDEX(Calendario!$D$3:$H$55,MATCH(R$4,Calendario!$A$3:$A$55,0),MATCH($I123,Calendario!$D$2:$H$2,0)),"")),IF($K123=1,IF(AND(Q123="",EXACT((R$4),(CONCATENATE(Calendario!$A$1," ",(MID($J123,8,2))+1)))),INDEX(Calendario!$D$3:$H$55,MATCH(R$4,Calendario!$A$3:$A$55,0),MATCH($I123,Calendario!$D$2:$H$2,0)),IF(Q123="",IF(EXACT(($I123),(PROPER(TEXT(Q$3,"dddd")))),INDEX(Calendario!$D$3:$H$55,MATCH(R$4,Calendario!$A$3:$A$55,0),MATCH($I123,Calendario!$D$2:$H$2,0)),""),INDEX(Calendario!$D$3:$H$55,MATCH(R$4,Calendario!$A$3:$A$55,0),MATCH($I123,Calendario!$D$2:$H$2,0)))),IF(EXACT($M$4,"Semana 1"),IF($K123=2,IF(Q123="",IF(OR(($J123="Semana 1"),($J123="Semana 2"),($J123="Semana 3"),($J123="Semana 4"),($J123="Semana 5"),($J123="Semana 6")),INDEX(Calendario!$D$3:$H$55,MATCH(R$4,Calendario!$A$3:$A$55,0),MATCH($I123,Calendario!$D$2:$H$2,0)),""),""),IF($K123=3,IF(AND((P123=""),(Q123="")),IF(OR(($J123="Semana 1"),($J123="Semana 2"),($J123="Semana 3"),($J123="Semana 4"),($J123="Semana 5"),($J123="Semana 6")),INDEX(Calendario!$D$3:$H$55,MATCH(R$4,Calendario!$A$3:$A$55,0),MATCH($I123,Calendario!$D$2:$H$2,0)),""),""),IF($K123=4,IF(AND((O123=""),(P123=""),(Q123="")),IF(OR(($J123="Semana 1"),($J123="Semana 2"),($J123="Semana 3"),($J123="Semana 4"),($J123="Semana 5"),($J123="Semana 6")),INDEX(Calendario!$D$3:$H$55,MATCH(R$4,Calendario!$A$3:$A$55,0),MATCH($I123,Calendario!$D$2:$H$2,0)),""),"")))),IF($K123=2,IF(Q123="",IF(OR(($J123="Semana 1"),($J123="Semana 2"),($J123="Semana 3"),($J123="Semana 4"),($J123="Semana 5")),INDEX(Calendario!$D$3:$H$55,MATCH(R$4,Calendario!$A$3:$A$55,0),MATCH($I123,Calendario!$D$2:$H$2,0)),""),""),IF($K123=3,IF(AND((P123=""),(Q123="")),IF(OR(($J123="Semana 1"),($J123="Semana 2"),($J123="Semana 3"),($J123="Semana 4"),($J123="Semana 5")),INDEX(Calendario!$D$3:$H$55,MATCH(R$4,Calendario!$A$3:$A$55,0),MATCH($I123,Calendario!$D$2:$H$2,0)),""),""),IF($K123=4,IF(AND((O123=""),(P123=""),(Q123="")),IF(OR(($J123="Semana 1"),($J123="Semana 2"),($J123="Semana 3"),($J123="Semana 4"),($J123="Semana 5")),INDEX(Calendario!$D$3:$H$55,MATCH(R$4,Calendario!$A$3:$A$55,0),MATCH($I123,Calendario!$D$2:$H$2,0)),""),""),"")))))))</f>
        <v>44594</v>
      </c>
      <c r="S123" s="108" t="str">
        <f>IF(EXACT(($I123),(PROPER(TEXT(S$3,"dddd")))),"",IF(EXACT(S$4,$J123),IF(R123="",IF(OR(($K123=4),($K123=3),($K123=2),($K123=1)),INDEX(Calendario!$D$3:$H$55,MATCH(S$4,Calendario!$A$3:$A$55,0),MATCH($I123,Calendario!$D$2:$H$2,0)),"")),IF($K123=1,IF(AND(R123="",EXACT((S$4),(CONCATENATE(Calendario!$A$1," ",(MID($J123,8,2))+1)))),INDEX(Calendario!$D$3:$H$55,MATCH(S$4,Calendario!$A$3:$A$55,0),MATCH($I123,Calendario!$D$2:$H$2,0)),IF(R123="",IF(EXACT(($I123),(PROPER(TEXT(R$3,"dddd")))),INDEX(Calendario!$D$3:$H$55,MATCH(S$4,Calendario!$A$3:$A$55,0),MATCH($I123,Calendario!$D$2:$H$2,0)),""),INDEX(Calendario!$D$3:$H$55,MATCH(S$4,Calendario!$A$3:$A$55,0),MATCH($I123,Calendario!$D$2:$H$2,0)))),IF(EXACT($M$4,"Semana 1"),IF($K123=2,IF(R123="",IF(OR(($J123="Semana 1"),($J123="Semana 2"),($J123="Semana 3"),($J123="Semana 4"),($J123="Semana 5"),($J123="Semana 6"),($J123="Semana 7")),INDEX(Calendario!$D$3:$H$55,MATCH(S$4,Calendario!$A$3:$A$55,0),MATCH($I123,Calendario!$D$2:$H$2,0)),""),""),IF($K123=3,IF(AND((Q123=""),(R123="")),IF(OR(($J123="Semana 1"),($J123="Semana 2"),($J123="Semana 3"),($J123="Semana 4"),($J123="Semana 5"),($J123="Semana 6"),($J123="Semana 7")),INDEX(Calendario!$D$3:$H$55,MATCH(S$4,Calendario!$A$3:$A$55,0),MATCH($I123,Calendario!$D$2:$H$2,0)),""),""),IF($K123=4,IF(AND((P123=""),(Q123=""),(R123="")),IF(OR(($J123="Semana 1"),($J123="Semana 2"),($J123="Semana 3"),($J123="Semana 4"),($J123="Semana 5"),($J123="Semana 6"),($J123="Semana 7")),INDEX(Calendario!$D$3:$H$55,MATCH(S$4,Calendario!$A$3:$A$55,0),MATCH($I123,Calendario!$D$2:$H$2,0)),""),"")))),IF($K123=2,IF(R123="",IF(OR(($J123="Semana 1"),($J123="Semana 2"),($J123="Semana 3"),($J123="Semana 4"),($J123="Semana 5"),($J123="Semana 6")),INDEX(Calendario!$D$3:$H$55,MATCH(S$4,Calendario!$A$3:$A$55,0),MATCH($I123,Calendario!$D$2:$H$2,0)),""),""),IF($K123=3,IF(AND((Q123=""),(R123="")),IF(OR(($J123="Semana 1"),($J123="Semana 2"),($J123="Semana 3"),($J123="Semana 4"),($J123="Semana 5"),($J123="Semana 6")),INDEX(Calendario!$D$3:$H$55,MATCH(S$4,Calendario!$A$3:$A$55,0),MATCH($I123,Calendario!$D$2:$H$2,0)),""),""),IF($K123=4,IF(AND((P123=""),(Q123=""),(R123="")),IF(OR(($J123="Semana 1"),($J123="Semana 2"),($J123="Semana 3"),($J123="Semana 4"),($J123="Semana 5"),($J123="Semana 6")),INDEX(Calendario!$D$3:$H$55,MATCH(S$4,Calendario!$A$3:$A$55,0),MATCH($I123,Calendario!$D$2:$H$2,0)),""),""),"")))))))</f>
        <v/>
      </c>
      <c r="T123" s="108" t="str">
        <f>IF(EXACT(($I123),(PROPER(TEXT(T$3,"dddd")))),"",IF(EXACT(T$4,$J123),IF(S123="",IF(OR(($K123=4),($K123=3),($K123=2),($K123=1)),INDEX(Calendario!$D$3:$H$55,MATCH(T$4,Calendario!$A$3:$A$55,0),MATCH($I123,Calendario!$D$2:$H$2,0)),"")),IF($K123=1,IF(AND(S123="",EXACT((T$4),(CONCATENATE(Calendario!$A$1," ",(MID($J123,8,2))+1)))),INDEX(Calendario!$D$3:$H$55,MATCH(T$4,Calendario!$A$3:$A$55,0),MATCH($I123,Calendario!$D$2:$H$2,0)),IF(S123="",IF(EXACT(($I123),(PROPER(TEXT(S$3,"dddd")))),INDEX(Calendario!$D$3:$H$55,MATCH(T$4,Calendario!$A$3:$A$55,0),MATCH($I123,Calendario!$D$2:$H$2,0)),""),INDEX(Calendario!$D$3:$H$55,MATCH(T$4,Calendario!$A$3:$A$55,0),MATCH($I123,Calendario!$D$2:$H$2,0)))),IF(EXACT($M$4,"Semana 1"),IF($K123=2,IF(S123="",IF(OR(($J123="Semana 1"),($J123="Semana 2"),($J123="Semana 3"),($J123="Semana 4"),($J123="Semana 5"),($J123="Semana 6"),($J123="Semana 7"),($J123="Semana 8")),INDEX(Calendario!$D$3:$H$55,MATCH(T$4,Calendario!$A$3:$A$55,0),MATCH($I123,Calendario!$D$2:$H$2,0)),""),""),IF($K123=3,IF(AND((R123=""),(S123="")),IF(OR(($J123="Semana 1"),($J123="Semana 2"),($J123="Semana 3"),($J123="Semana 4"),($J123="Semana 5"),($J123="Semana 6"),($J123="Semana 7"),($J123="Semana 8")),INDEX(Calendario!$D$3:$H$55,MATCH(T$4,Calendario!$A$3:$A$55,0),MATCH($I123,Calendario!$D$2:$H$2,0)),""),""),IF($K123=4,IF(AND((Q123=""),(R123=""),(S123="")),IF(OR(($J123="Semana 1"),($J123="Semana 2"),($J123="Semana 3"),($J123="Semana 4"),($J123="Semana 5"),($J123="Semana 6"),($J123="Semana 7"),($J123="Semana 8")),INDEX(Calendario!$D$3:$H$55,MATCH(T$4,Calendario!$A$3:$A$55,0),MATCH($I123,Calendario!$D$2:$H$2,0)),""),"")))),IF($K123=2,IF(S123="",IF(OR(($J123="Semana 1"),($J123="Semana 2"),($J123="Semana 3"),($J123="Semana 4"),($J123="Semana 5"),($J123="Semana 6"),($J123="Semana 7")),INDEX(Calendario!$D$3:$H$55,MATCH(T$4,Calendario!$A$3:$A$55,0),MATCH($I123,Calendario!$D$2:$H$2,0)),""),""),IF($K123=3,IF(AND((R123=""),(S123="")),IF(OR(($J123="Semana 1"),($J123="Semana 2"),($J123="Semana 3"),($J123="Semana 4"),($J123="Semana 5"),($J123="Semana 6"),($J123="Semana 7")),INDEX(Calendario!$D$3:$H$55,MATCH(T$4,Calendario!$A$3:$A$55,0),MATCH($I123,Calendario!$D$2:$H$2,0)),""),""),IF($K123=4,IF(AND((Q123=""),(R123=""),(S123="")),IF(OR(($J123="Semana 1"),($J123="Semana 2"),($J123="Semana 3"),($J123="Semana 4"),($J123="Semana 5"),($J123="Semana 6"),($J123="Semana 7")),INDEX(Calendario!$D$3:$H$55,MATCH(T$4,Calendario!$A$3:$A$55,0),MATCH($I123,Calendario!$D$2:$H$2,0)),""),""),"")))))))</f>
        <v/>
      </c>
      <c r="U123" s="108" t="str">
        <f>IF(EXACT(($I123),(PROPER(TEXT(U$3,"dddd")))),"",IF($K123=1,INDEX(Calendario!$D$3:$H$55,MATCH(U$4,Calendario!$A$3:$A$55,0),MATCH($I123,Calendario!$D$2:$H$2,0)),IF($K123=2,IF(T123="",INDEX(Calendario!$D$3:$H$55,MATCH(U$4,Calendario!$A$3:$A$55,0),MATCH($I123,Calendario!$D$2:$H$2,0)),""),IF($K123=3,IF(AND((S123=""),(T123="")),INDEX(Calendario!$D$3:$H$55,MATCH(U$4,Calendario!$A$3:$A$55,0),MATCH($I123,Calendario!$D$2:$H$2,0)),""),IF($K123=4,IF(AND((R123=""),(S123=""),(T123="")),INDEX(Calendario!$D$3:$H$55,MATCH(U$4,Calendario!$A$3:$A$55,0),MATCH($I123,Calendario!$D$2:$H$2,0)),""),"")))))</f>
        <v/>
      </c>
      <c r="V123" s="107">
        <f>IF(EXACT(($I123),(PROPER(TEXT(V$3,"dddd")))),"",IF($K123=1,INDEX(Calendario!$D$3:$H$55,MATCH(V$4,Calendario!$A$3:$A$55,0),MATCH($I123,Calendario!$D$2:$H$2,0)),IF($K123=2,IF(U123="",INDEX(Calendario!$D$3:$H$55,MATCH(V$4,Calendario!$A$3:$A$55,0),MATCH($I123,Calendario!$D$2:$H$2,0)),""),IF($K123=3,IF(AND((T123=""),(U123="")),INDEX(Calendario!$D$3:$H$55,MATCH(V$4,Calendario!$A$3:$A$55,0),MATCH($I123,Calendario!$D$2:$H$2,0)),""),IF($K123=4,IF(AND((S123=""),(T123=""),(U123="")),INDEX(Calendario!$D$3:$H$55,MATCH(V$4,Calendario!$A$3:$A$55,0),MATCH($I123,Calendario!$D$2:$H$2,0)),""),"")))))</f>
        <v>44622</v>
      </c>
      <c r="W123" s="107" t="str">
        <f>IF(EXACT(($I123),(PROPER(TEXT(W$3,"dddd")))),"",IF($K123=1,INDEX(Calendario!$D$3:$H$55,MATCH(W$4,Calendario!$A$3:$A$55,0),MATCH($I123,Calendario!$D$2:$H$2,0)),IF($K123=2,IF(V123="",INDEX(Calendario!$D$3:$H$55,MATCH(W$4,Calendario!$A$3:$A$55,0),MATCH($I123,Calendario!$D$2:$H$2,0)),""),IF($K123=3,IF(AND((U123=""),(V123="")),INDEX(Calendario!$D$3:$H$55,MATCH(W$4,Calendario!$A$3:$A$55,0),MATCH($I123,Calendario!$D$2:$H$2,0)),""),IF($K123=4,IF(AND((T123=""),(U123=""),(V123="")),INDEX(Calendario!$D$3:$H$55,MATCH(W$4,Calendario!$A$3:$A$55,0),MATCH($I123,Calendario!$D$2:$H$2,0)),""),"")))))</f>
        <v/>
      </c>
      <c r="X123" s="107" t="str">
        <f>IF(EXACT(($I123),(PROPER(TEXT(X$3,"dddd")))),"",IF($K123=1,INDEX(Calendario!$D$3:$H$55,MATCH(X$4,Calendario!$A$3:$A$55,0),MATCH($I123,Calendario!$D$2:$H$2,0)),IF($K123=2,IF(W123="",INDEX(Calendario!$D$3:$H$55,MATCH(X$4,Calendario!$A$3:$A$55,0),MATCH($I123,Calendario!$D$2:$H$2,0)),""),IF($K123=3,IF(AND((V123=""),(W123="")),INDEX(Calendario!$D$3:$H$55,MATCH(X$4,Calendario!$A$3:$A$55,0),MATCH($I123,Calendario!$D$2:$H$2,0)),""),IF($K123=4,IF(AND((U123=""),(V123=""),(W123="")),INDEX(Calendario!$D$3:$H$55,MATCH(X$4,Calendario!$A$3:$A$55,0),MATCH($I123,Calendario!$D$2:$H$2,0)),""),"")))))</f>
        <v/>
      </c>
      <c r="Y123" s="107" t="str">
        <f>IF(EXACT(($I123),(PROPER(TEXT(Y$3,"dddd")))),"",IF($K123=1,INDEX(Calendario!$D$3:$H$55,MATCH(Y$4,Calendario!$A$3:$A$55,0),MATCH($I123,Calendario!$D$2:$H$2,0)),IF($K123=2,IF(X123="",INDEX(Calendario!$D$3:$H$55,MATCH(Y$4,Calendario!$A$3:$A$55,0),MATCH($I123,Calendario!$D$2:$H$2,0)),""),IF($K123=3,IF(AND((W123=""),(X123="")),INDEX(Calendario!$D$3:$H$55,MATCH(Y$4,Calendario!$A$3:$A$55,0),MATCH($I123,Calendario!$D$2:$H$2,0)),""),IF($K123=4,IF(AND((V123=""),(W123=""),(X123="")),INDEX(Calendario!$D$3:$H$55,MATCH(Y$4,Calendario!$A$3:$A$55,0),MATCH($I123,Calendario!$D$2:$H$2,0)),""),"")))))</f>
        <v/>
      </c>
      <c r="Z123" s="108">
        <f>IF(EXACT(($I123),(PROPER(TEXT(Z$3,"dddd")))),"",IF($K123=1,INDEX(Calendario!$D$3:$H$55,MATCH(Z$4,Calendario!$A$3:$A$55,0),MATCH($I123,Calendario!$D$2:$H$2,0)),IF($K123=2,IF(Y123="",INDEX(Calendario!$D$3:$H$55,MATCH(Z$4,Calendario!$A$3:$A$55,0),MATCH($I123,Calendario!$D$2:$H$2,0)),""),IF($K123=3,IF(AND((X123=""),(Y123="")),INDEX(Calendario!$D$3:$H$55,MATCH(Z$4,Calendario!$A$3:$A$55,0),MATCH($I123,Calendario!$D$2:$H$2,0)),""),IF($K123=4,IF(AND((W123=""),(X123=""),(Y123="")),INDEX(Calendario!$D$3:$H$55,MATCH(Z$4,Calendario!$A$3:$A$55,0),MATCH($I123,Calendario!$D$2:$H$2,0)),""),"")))))</f>
        <v>44650</v>
      </c>
      <c r="AA123" s="108" t="str">
        <f>IF(EXACT(($I123),(PROPER(TEXT(AA$3,"dddd")))),"",IF($K123=1,INDEX(Calendario!$D$3:$H$55,MATCH(AA$4,Calendario!$A$3:$A$55,0),MATCH($I123,Calendario!$D$2:$H$2,0)),IF($K123=2,IF(Z123="",INDEX(Calendario!$D$3:$H$55,MATCH(AA$4,Calendario!$A$3:$A$55,0),MATCH($I123,Calendario!$D$2:$H$2,0)),""),IF($K123=3,IF(AND((Y123=""),(Z123="")),INDEX(Calendario!$D$3:$H$55,MATCH(AA$4,Calendario!$A$3:$A$55,0),MATCH($I123,Calendario!$D$2:$H$2,0)),""),IF($K123=4,IF(AND((X123=""),(Y123=""),(Z123="")),INDEX(Calendario!$D$3:$H$55,MATCH(AA$4,Calendario!$A$3:$A$55,0),MATCH($I123,Calendario!$D$2:$H$2,0)),""),"")))))</f>
        <v/>
      </c>
      <c r="AB123" s="108" t="str">
        <f>IF(EXACT(($I123),(PROPER(TEXT(AB$3,"dddd")))),"",IF($K123=1,INDEX(Calendario!$D$3:$H$55,MATCH(AB$4,Calendario!$A$3:$A$55,0),MATCH($I123,Calendario!$D$2:$H$2,0)),IF($K123=2,IF(AA123="",INDEX(Calendario!$D$3:$H$55,MATCH(AB$4,Calendario!$A$3:$A$55,0),MATCH($I123,Calendario!$D$2:$H$2,0)),""),IF($K123=3,IF(AND((Z123=""),(AA123="")),INDEX(Calendario!$D$3:$H$55,MATCH(AB$4,Calendario!$A$3:$A$55,0),MATCH($I123,Calendario!$D$2:$H$2,0)),""),IF($K123=4,IF(AND((Y123=""),(Z123=""),(AA123="")),INDEX(Calendario!$D$3:$H$55,MATCH(AB$4,Calendario!$A$3:$A$55,0),MATCH($I123,Calendario!$D$2:$H$2,0)),""),"")))))</f>
        <v/>
      </c>
      <c r="AC123" s="108" t="str">
        <f>IF(EXACT(($I123),(PROPER(TEXT(AC$3,"dddd")))),"",IF($K123=1,INDEX(Calendario!$D$3:$H$55,MATCH(AC$4,Calendario!$A$3:$A$55,0),MATCH($I123,Calendario!$D$2:$H$2,0)),IF($K123=2,IF(AB123="",INDEX(Calendario!$D$3:$H$55,MATCH(AC$4,Calendario!$A$3:$A$55,0),MATCH($I123,Calendario!$D$2:$H$2,0)),""),IF($K123=3,IF(AND((AA123=""),(AB123="")),INDEX(Calendario!$D$3:$H$55,MATCH(AC$4,Calendario!$A$3:$A$55,0),MATCH($I123,Calendario!$D$2:$H$2,0)),""),IF($K123=4,IF(AND((Z123=""),(AA123=""),(AB123="")),INDEX(Calendario!$D$3:$H$55,MATCH(AC$4,Calendario!$A$3:$A$55,0),MATCH($I123,Calendario!$D$2:$H$2,0)),""),"")))))</f>
        <v/>
      </c>
      <c r="AD123" s="107">
        <f>IF(EXACT(($I123),(PROPER(TEXT(AD$3,"dddd")))),"",IF($K123=1,INDEX(Calendario!$D$3:$H$55,MATCH(AD$4,Calendario!$A$3:$A$55,0),MATCH($I123,Calendario!$D$2:$H$2,0)),IF($K123=2,IF(AC123="",INDEX(Calendario!$D$3:$H$55,MATCH(AD$4,Calendario!$A$3:$A$55,0),MATCH($I123,Calendario!$D$2:$H$2,0)),""),IF($K123=3,IF(AND((AB123=""),(AC123="")),INDEX(Calendario!$D$3:$H$55,MATCH(AD$4,Calendario!$A$3:$A$55,0),MATCH($I123,Calendario!$D$2:$H$2,0)),""),IF($K123=4,IF(AND((AA123=""),(AB123=""),(AC123="")),INDEX(Calendario!$D$3:$H$55,MATCH(AD$4,Calendario!$A$3:$A$55,0),MATCH($I123,Calendario!$D$2:$H$2,0)),""),"")))))</f>
        <v>44678</v>
      </c>
      <c r="AE123" s="107" t="str">
        <f>IF(EXACT(($I123),(PROPER(TEXT(AE$3,"dddd")))),"",IF($K123=1,INDEX(Calendario!$D$3:$H$55,MATCH(AE$4,Calendario!$A$3:$A$55,0),MATCH($I123,Calendario!$D$2:$H$2,0)),IF($K123=2,IF(AD123="",INDEX(Calendario!$D$3:$H$55,MATCH(AE$4,Calendario!$A$3:$A$55,0),MATCH($I123,Calendario!$D$2:$H$2,0)),""),IF($K123=3,IF(AND((AC123=""),(AD123="")),INDEX(Calendario!$D$3:$H$55,MATCH(AE$4,Calendario!$A$3:$A$55,0),MATCH($I123,Calendario!$D$2:$H$2,0)),""),IF($K123=4,IF(AND((AB123=""),(AC123=""),(AD123="")),INDEX(Calendario!$D$3:$H$55,MATCH(AE$4,Calendario!$A$3:$A$55,0),MATCH($I123,Calendario!$D$2:$H$2,0)),""),"")))))</f>
        <v/>
      </c>
      <c r="AF123" s="107" t="str">
        <f>IF(EXACT(($I123),(PROPER(TEXT(AF$3,"dddd")))),"",IF($K123=1,INDEX(Calendario!$D$3:$H$55,MATCH(AF$4,Calendario!$A$3:$A$55,0),MATCH($I123,Calendario!$D$2:$H$2,0)),IF($K123=2,IF(AE123="",INDEX(Calendario!$D$3:$H$55,MATCH(AF$4,Calendario!$A$3:$A$55,0),MATCH($I123,Calendario!$D$2:$H$2,0)),""),IF($K123=3,IF(AND((AD123=""),(AE123="")),INDEX(Calendario!$D$3:$H$55,MATCH(AF$4,Calendario!$A$3:$A$55,0),MATCH($I123,Calendario!$D$2:$H$2,0)),""),IF($K123=4,IF(AND((AC123=""),(AD123=""),(AE123="")),INDEX(Calendario!$D$3:$H$55,MATCH(AF$4,Calendario!$A$3:$A$55,0),MATCH($I123,Calendario!$D$2:$H$2,0)),""),"")))))</f>
        <v/>
      </c>
      <c r="AG123" s="107" t="str">
        <f>IF(EXACT(($I123),(PROPER(TEXT(AG$3,"dddd")))),"",IF($K123=1,INDEX(Calendario!$D$3:$H$55,MATCH(AG$4,Calendario!$A$3:$A$55,0),MATCH($I123,Calendario!$D$2:$H$2,0)),IF($K123=2,IF(AF123="",INDEX(Calendario!$D$3:$H$55,MATCH(AG$4,Calendario!$A$3:$A$55,0),MATCH($I123,Calendario!$D$2:$H$2,0)),""),IF($K123=3,IF(AND((AE123=""),(AF123="")),INDEX(Calendario!$D$3:$H$55,MATCH(AG$4,Calendario!$A$3:$A$55,0),MATCH($I123,Calendario!$D$2:$H$2,0)),""),IF($K123=4,IF(AND((AD123=""),(AE123=""),(AF123="")),INDEX(Calendario!$D$3:$H$55,MATCH(AG$4,Calendario!$A$3:$A$55,0),MATCH($I123,Calendario!$D$2:$H$2,0)),""),"")))))</f>
        <v/>
      </c>
      <c r="AH123" s="107">
        <f>IF(EXACT(($I123),(PROPER(TEXT(AH$3,"dddd")))),"",IF($K123=1,INDEX(Calendario!$D$3:$H$55,MATCH(AH$4,Calendario!$A$3:$A$55,0),MATCH($I123,Calendario!$D$2:$H$2,0)),IF($K123=2,IF(AG123="",INDEX(Calendario!$D$3:$H$55,MATCH(AH$4,Calendario!$A$3:$A$55,0),MATCH($I123,Calendario!$D$2:$H$2,0)),""),IF($K123=3,IF(AND((AF123=""),(AG123="")),INDEX(Calendario!$D$3:$H$55,MATCH(AH$4,Calendario!$A$3:$A$55,0),MATCH($I123,Calendario!$D$2:$H$2,0)),""),IF($K123=4,IF(AND((AE123=""),(AF123=""),(AG123="")),INDEX(Calendario!$D$3:$H$55,MATCH(AH$4,Calendario!$A$3:$A$55,0),MATCH($I123,Calendario!$D$2:$H$2,0)),""),"")))))</f>
        <v>44706</v>
      </c>
      <c r="AI123" s="108" t="str">
        <f>IF(EXACT(($I123),(PROPER(TEXT(AI$3,"dddd")))),"",IF($K123=1,INDEX(Calendario!$D$3:$H$55,MATCH(AI$4,Calendario!$A$3:$A$55,0),MATCH($I123,Calendario!$D$2:$H$2,0)),IF($K123=2,IF(AH123="",INDEX(Calendario!$D$3:$H$55,MATCH(AI$4,Calendario!$A$3:$A$55,0),MATCH($I123,Calendario!$D$2:$H$2,0)),""),IF($K123=3,IF(AND((AG123=""),(AH123="")),INDEX(Calendario!$D$3:$H$55,MATCH(AI$4,Calendario!$A$3:$A$55,0),MATCH($I123,Calendario!$D$2:$H$2,0)),""),IF($K123=4,IF(AND((AF123=""),(AG123=""),(AH123="")),INDEX(Calendario!$D$3:$H$55,MATCH(AI$4,Calendario!$A$3:$A$55,0),MATCH($I123,Calendario!$D$2:$H$2,0)),""),"")))))</f>
        <v/>
      </c>
      <c r="AJ123" s="108" t="str">
        <f>IF(EXACT(($I123),(PROPER(TEXT(AJ$3,"dddd")))),"",IF($K123=1,INDEX(Calendario!$D$3:$H$55,MATCH(AJ$4,Calendario!$A$3:$A$55,0),MATCH($I123,Calendario!$D$2:$H$2,0)),IF($K123=2,IF(AI123="",INDEX(Calendario!$D$3:$H$55,MATCH(AJ$4,Calendario!$A$3:$A$55,0),MATCH($I123,Calendario!$D$2:$H$2,0)),""),IF($K123=3,IF(AND((AH123=""),(AI123="")),INDEX(Calendario!$D$3:$H$55,MATCH(AJ$4,Calendario!$A$3:$A$55,0),MATCH($I123,Calendario!$D$2:$H$2,0)),""),IF($K123=4,IF(AND((AG123=""),(AH123=""),(AI123="")),INDEX(Calendario!$D$3:$H$55,MATCH(AJ$4,Calendario!$A$3:$A$55,0),MATCH($I123,Calendario!$D$2:$H$2,0)),""),"")))))</f>
        <v/>
      </c>
      <c r="AK123" s="108" t="str">
        <f>IF(EXACT(($I123),(PROPER(TEXT(AK$3,"dddd")))),"",IF($K123=1,INDEX(Calendario!$D$3:$H$55,MATCH(AK$4,Calendario!$A$3:$A$55,0),MATCH($I123,Calendario!$D$2:$H$2,0)),IF($K123=2,IF(AJ123="",INDEX(Calendario!$D$3:$H$55,MATCH(AK$4,Calendario!$A$3:$A$55,0),MATCH($I123,Calendario!$D$2:$H$2,0)),""),IF($K123=3,IF(AND((AI123=""),(AJ123="")),INDEX(Calendario!$D$3:$H$55,MATCH(AK$4,Calendario!$A$3:$A$55,0),MATCH($I123,Calendario!$D$2:$H$2,0)),""),IF($K123=4,IF(AND((AH123=""),(AI123=""),(AJ123="")),INDEX(Calendario!$D$3:$H$55,MATCH(AK$4,Calendario!$A$3:$A$55,0),MATCH($I123,Calendario!$D$2:$H$2,0)),""),"")))))</f>
        <v/>
      </c>
      <c r="AL123" s="108">
        <f>IF(EXACT(($I123),(PROPER(TEXT(AL$3,"dddd")))),"",IF($K123=1,INDEX(Calendario!$D$3:$H$55,MATCH(AL$4,Calendario!$A$3:$A$55,0),MATCH($I123,Calendario!$D$2:$H$2,0)),IF($K123=2,IF(AK123="",INDEX(Calendario!$D$3:$H$55,MATCH(AL$4,Calendario!$A$3:$A$55,0),MATCH($I123,Calendario!$D$2:$H$2,0)),""),IF($K123=3,IF(AND((AJ123=""),(AK123="")),INDEX(Calendario!$D$3:$H$55,MATCH(AL$4,Calendario!$A$3:$A$55,0),MATCH($I123,Calendario!$D$2:$H$2,0)),""),IF($K123=4,IF(AND((AI123=""),(AJ123=""),(AK123="")),INDEX(Calendario!$D$3:$H$55,MATCH(AL$4,Calendario!$A$3:$A$55,0),MATCH($I123,Calendario!$D$2:$H$2,0)),""),"")))))</f>
        <v>44734</v>
      </c>
      <c r="AM123" s="107" t="str">
        <f>IF(EXACT(($I123),(PROPER(TEXT(AM$3,"dddd")))),"",IF($K123=1,INDEX(Calendario!$D$3:$H$55,MATCH(AM$4,Calendario!$A$3:$A$55,0),MATCH($I123,Calendario!$D$2:$H$2,0)),IF($K123=2,IF(AL123="",INDEX(Calendario!$D$3:$H$55,MATCH(AM$4,Calendario!$A$3:$A$55,0),MATCH($I123,Calendario!$D$2:$H$2,0)),""),IF($K123=3,IF(AND((AK123=""),(AL123="")),INDEX(Calendario!$D$3:$H$55,MATCH(AM$4,Calendario!$A$3:$A$55,0),MATCH($I123,Calendario!$D$2:$H$2,0)),""),IF($K123=4,IF(AND((AJ123=""),(AK123=""),(AL123="")),INDEX(Calendario!$D$3:$H$55,MATCH(AM$4,Calendario!$A$3:$A$55,0),MATCH($I123,Calendario!$D$2:$H$2,0)),""),"")))))</f>
        <v/>
      </c>
      <c r="AN123" s="107" t="str">
        <f>IF(EXACT(($I123),(PROPER(TEXT(AN$3,"dddd")))),"",IF($K123=1,INDEX(Calendario!$D$3:$H$55,MATCH(AN$4,Calendario!$A$3:$A$55,0),MATCH($I123,Calendario!$D$2:$H$2,0)),IF($K123=2,IF(AM123="",INDEX(Calendario!$D$3:$H$55,MATCH(AN$4,Calendario!$A$3:$A$55,0),MATCH($I123,Calendario!$D$2:$H$2,0)),""),IF($K123=3,IF(AND((AL123=""),(AM123="")),INDEX(Calendario!$D$3:$H$55,MATCH(AN$4,Calendario!$A$3:$A$55,0),MATCH($I123,Calendario!$D$2:$H$2,0)),""),IF($K123=4,IF(AND((AK123=""),(AL123=""),(AM123="")),INDEX(Calendario!$D$3:$H$55,MATCH(AN$4,Calendario!$A$3:$A$55,0),MATCH($I123,Calendario!$D$2:$H$2,0)),""),"")))))</f>
        <v/>
      </c>
      <c r="AO123" s="107" t="str">
        <f>IF(EXACT(($I123),(PROPER(TEXT(AO$3,"dddd")))),"",IF($K123=1,INDEX(Calendario!$D$3:$H$55,MATCH(AO$4,Calendario!$A$3:$A$55,0),MATCH($I123,Calendario!$D$2:$H$2,0)),IF($K123=2,IF(AN123="",INDEX(Calendario!$D$3:$H$55,MATCH(AO$4,Calendario!$A$3:$A$55,0),MATCH($I123,Calendario!$D$2:$H$2,0)),""),IF($K123=3,IF(AND((AM123=""),(AN123="")),INDEX(Calendario!$D$3:$H$55,MATCH(AO$4,Calendario!$A$3:$A$55,0),MATCH($I123,Calendario!$D$2:$H$2,0)),""),IF($K123=4,IF(AND((AL123=""),(AM123=""),(AN123="")),INDEX(Calendario!$D$3:$H$55,MATCH(AO$4,Calendario!$A$3:$A$55,0),MATCH($I123,Calendario!$D$2:$H$2,0)),""),"")))))</f>
        <v/>
      </c>
      <c r="AP123" s="107" t="str">
        <f>IF(EXACT(($I123),(PROPER(TEXT(AP$3,"dddd")))),"",IF($K123=1,INDEX(Calendario!$D$3:$H$55,MATCH(AP$4,Calendario!$A$3:$A$55,0),MATCH($I123,Calendario!$D$2:$H$2,0)),IF($K123=2,IF(AO123="",INDEX(Calendario!$D$3:$H$55,MATCH(AP$4,Calendario!$A$3:$A$55,0),MATCH($I123,Calendario!$D$2:$H$2,0)),""),IF($K123=3,IF(AND((AN123=""),(AO123="")),INDEX(Calendario!$D$3:$H$55,MATCH(AP$4,Calendario!$A$3:$A$55,0),MATCH($I123,Calendario!$D$2:$H$2,0)),""),IF($K123=4,IF(AND((AM123=""),(AN123=""),(AO123="")),INDEX(Calendario!$D$3:$H$55,MATCH(AP$4,Calendario!$A$3:$A$55,0),MATCH($I123,Calendario!$D$2:$H$2,0)),""),"")))))</f>
        <v/>
      </c>
      <c r="AQ123" s="107">
        <f>IF(EXACT(($I123),(PROPER(TEXT(AQ$3,"dddd")))),"",IF($K123=1,INDEX(Calendario!$D$3:$H$55,MATCH(AQ$4,Calendario!$A$3:$A$55,0),MATCH($I123,Calendario!$D$2:$H$2,0)),IF($K123=2,IF(AP123="",INDEX(Calendario!$D$3:$H$55,MATCH(AQ$4,Calendario!$A$3:$A$55,0),MATCH($I123,Calendario!$D$2:$H$2,0)),""),IF($K123=3,IF(AND((AO123=""),(AP123="")),INDEX(Calendario!$D$3:$H$55,MATCH(AQ$4,Calendario!$A$3:$A$55,0),MATCH($I123,Calendario!$D$2:$H$2,0)),""),IF($K123=4,IF(AND((AN123=""),(AO123=""),(AP123="")),INDEX(Calendario!$D$3:$H$55,MATCH(AQ$4,Calendario!$A$3:$A$55,0),MATCH($I123,Calendario!$D$2:$H$2,0)),""),"")))))</f>
        <v>44769</v>
      </c>
      <c r="AR123" s="108" t="str">
        <f>IF(EXACT(($I123),(PROPER(TEXT(AR$3,"dddd")))),"",IF($K123=1,INDEX(Calendario!$D$3:$H$55,MATCH(AR$4,Calendario!$A$3:$A$55,0),MATCH($I123,Calendario!$D$2:$H$2,0)),IF($K123=2,IF(AQ123="",INDEX(Calendario!$D$3:$H$55,MATCH(AR$4,Calendario!$A$3:$A$55,0),MATCH($I123,Calendario!$D$2:$H$2,0)),""),IF($K123=3,IF(AND((AP123=""),(AQ123="")),INDEX(Calendario!$D$3:$H$55,MATCH(AR$4,Calendario!$A$3:$A$55,0),MATCH($I123,Calendario!$D$2:$H$2,0)),""),IF($K123=4,IF(AND((AO123=""),(AP123=""),(AQ123="")),INDEX(Calendario!$D$3:$H$55,MATCH(AR$4,Calendario!$A$3:$A$55,0),MATCH($I123,Calendario!$D$2:$H$2,0)),""),"")))))</f>
        <v/>
      </c>
      <c r="AS123" s="108" t="str">
        <f>IF(EXACT(($I123),(PROPER(TEXT(AS$3,"dddd")))),"",IF($K123=1,INDEX(Calendario!$D$3:$H$55,MATCH(AS$4,Calendario!$A$3:$A$55,0),MATCH($I123,Calendario!$D$2:$H$2,0)),IF($K123=2,IF(AR123="",INDEX(Calendario!$D$3:$H$55,MATCH(AS$4,Calendario!$A$3:$A$55,0),MATCH($I123,Calendario!$D$2:$H$2,0)),""),IF($K123=3,IF(AND((AQ123=""),(AR123="")),INDEX(Calendario!$D$3:$H$55,MATCH(AS$4,Calendario!$A$3:$A$55,0),MATCH($I123,Calendario!$D$2:$H$2,0)),""),IF($K123=4,IF(AND((AP123=""),(AQ123=""),(AR123="")),INDEX(Calendario!$D$3:$H$55,MATCH(AS$4,Calendario!$A$3:$A$55,0),MATCH($I123,Calendario!$D$2:$H$2,0)),""),"")))))</f>
        <v/>
      </c>
      <c r="AT123" s="108" t="str">
        <f>IF(EXACT(($I123),(PROPER(TEXT(AT$3,"dddd")))),"",IF($K123=1,INDEX(Calendario!$D$3:$H$55,MATCH(AT$4,Calendario!$A$3:$A$55,0),MATCH($I123,Calendario!$D$2:$H$2,0)),IF($K123=2,IF(AS123="",INDEX(Calendario!$D$3:$H$55,MATCH(AT$4,Calendario!$A$3:$A$55,0),MATCH($I123,Calendario!$D$2:$H$2,0)),""),IF($K123=3,IF(AND((AR123=""),(AS123="")),INDEX(Calendario!$D$3:$H$55,MATCH(AT$4,Calendario!$A$3:$A$55,0),MATCH($I123,Calendario!$D$2:$H$2,0)),""),IF($K123=4,IF(AND((AQ123=""),(AR123=""),(AS123="")),INDEX(Calendario!$D$3:$H$55,MATCH(AT$4,Calendario!$A$3:$A$55,0),MATCH($I123,Calendario!$D$2:$H$2,0)),""),"")))))</f>
        <v/>
      </c>
      <c r="AU123" s="108">
        <f>IF(EXACT(($I123),(PROPER(TEXT(AU$3,"dddd")))),"",IF($K123=1,INDEX(Calendario!$D$3:$H$55,MATCH(AU$4,Calendario!$A$3:$A$55,0),MATCH($I123,Calendario!$D$2:$H$2,0)),IF($K123=2,IF(AT123="",INDEX(Calendario!$D$3:$H$55,MATCH(AU$4,Calendario!$A$3:$A$55,0),MATCH($I123,Calendario!$D$2:$H$2,0)),""),IF($K123=3,IF(AND((AS123=""),(AT123="")),INDEX(Calendario!$D$3:$H$55,MATCH(AU$4,Calendario!$A$3:$A$55,0),MATCH($I123,Calendario!$D$2:$H$2,0)),""),IF($K123=4,IF(AND((AR123=""),(AS123=""),(AT123="")),INDEX(Calendario!$D$3:$H$55,MATCH(AU$4,Calendario!$A$3:$A$55,0),MATCH($I123,Calendario!$D$2:$H$2,0)),""),"")))))</f>
        <v>44797</v>
      </c>
      <c r="AV123" s="107" t="str">
        <f>IF(EXACT(($I123),(PROPER(TEXT(AV$3,"dddd")))),"",IF($K123=1,INDEX(Calendario!$D$3:$H$55,MATCH(AV$4,Calendario!$A$3:$A$55,0),MATCH($I123,Calendario!$D$2:$H$2,0)),IF($K123=2,IF(AU123="",INDEX(Calendario!$D$3:$H$55,MATCH(AV$4,Calendario!$A$3:$A$55,0),MATCH($I123,Calendario!$D$2:$H$2,0)),""),IF($K123=3,IF(AND((AT123=""),(AU123="")),INDEX(Calendario!$D$3:$H$55,MATCH(AV$4,Calendario!$A$3:$A$55,0),MATCH($I123,Calendario!$D$2:$H$2,0)),""),IF($K123=4,IF(AND((AS123=""),(AT123=""),(AU123="")),INDEX(Calendario!$D$3:$H$55,MATCH(AV$4,Calendario!$A$3:$A$55,0),MATCH($I123,Calendario!$D$2:$H$2,0)),""),"")))))</f>
        <v/>
      </c>
      <c r="AW123" s="107" t="str">
        <f>IF(EXACT(($I123),(PROPER(TEXT(AW$3,"dddd")))),"",IF($K123=1,INDEX(Calendario!$D$3:$H$55,MATCH(AW$4,Calendario!$A$3:$A$55,0),MATCH($I123,Calendario!$D$2:$H$2,0)),IF($K123=2,IF(AV123="",INDEX(Calendario!$D$3:$H$55,MATCH(AW$4,Calendario!$A$3:$A$55,0),MATCH($I123,Calendario!$D$2:$H$2,0)),""),IF($K123=3,IF(AND((AU123=""),(AV123="")),INDEX(Calendario!$D$3:$H$55,MATCH(AW$4,Calendario!$A$3:$A$55,0),MATCH($I123,Calendario!$D$2:$H$2,0)),""),IF($K123=4,IF(AND((AT123=""),(AU123=""),(AV123="")),INDEX(Calendario!$D$3:$H$55,MATCH(AW$4,Calendario!$A$3:$A$55,0),MATCH($I123,Calendario!$D$2:$H$2,0)),""),"")))))</f>
        <v/>
      </c>
      <c r="AX123" s="107" t="str">
        <f>IF(EXACT(($I123),(PROPER(TEXT(AX$3,"dddd")))),"",IF($K123=1,INDEX(Calendario!$D$3:$H$55,MATCH(AX$4,Calendario!$A$3:$A$55,0),MATCH($I123,Calendario!$D$2:$H$2,0)),IF($K123=2,IF(AW123="",INDEX(Calendario!$D$3:$H$55,MATCH(AX$4,Calendario!$A$3:$A$55,0),MATCH($I123,Calendario!$D$2:$H$2,0)),""),IF($K123=3,IF(AND((AV123=""),(AW123="")),INDEX(Calendario!$D$3:$H$55,MATCH(AX$4,Calendario!$A$3:$A$55,0),MATCH($I123,Calendario!$D$2:$H$2,0)),""),IF($K123=4,IF(AND((AU123=""),(AV123=""),(AW123="")),INDEX(Calendario!$D$3:$H$55,MATCH(AX$4,Calendario!$A$3:$A$55,0),MATCH($I123,Calendario!$D$2:$H$2,0)),""),"")))))</f>
        <v/>
      </c>
      <c r="AY123" s="107">
        <f>IF(EXACT(($I123),(PROPER(TEXT(AY$3,"dddd")))),"",IF($K123=1,INDEX(Calendario!$D$3:$H$55,MATCH(AY$4,Calendario!$A$3:$A$55,0),MATCH($I123,Calendario!$D$2:$H$2,0)),IF($K123=2,IF(AX123="",INDEX(Calendario!$D$3:$H$55,MATCH(AY$4,Calendario!$A$3:$A$55,0),MATCH($I123,Calendario!$D$2:$H$2,0)),""),IF($K123=3,IF(AND((AW123=""),(AX123="")),INDEX(Calendario!$D$3:$H$55,MATCH(AY$4,Calendario!$A$3:$A$55,0),MATCH($I123,Calendario!$D$2:$H$2,0)),""),IF($K123=4,IF(AND((AV123=""),(AW123=""),(AX123="")),INDEX(Calendario!$D$3:$H$55,MATCH(AY$4,Calendario!$A$3:$A$55,0),MATCH($I123,Calendario!$D$2:$H$2,0)),""),"")))))</f>
        <v>44825</v>
      </c>
      <c r="AZ123" s="107" t="str">
        <f>IF(EXACT(($I123),(PROPER(TEXT(AZ$3,"dddd")))),"",IF($K123=1,INDEX(Calendario!$D$3:$H$55,MATCH(AZ$4,Calendario!$A$3:$A$55,0),MATCH($I123,Calendario!$D$2:$H$2,0)),IF($K123=2,IF(AY123="",INDEX(Calendario!$D$3:$H$55,MATCH(AZ$4,Calendario!$A$3:$A$55,0),MATCH($I123,Calendario!$D$2:$H$2,0)),""),IF($K123=3,IF(AND((AX123=""),(AY123="")),INDEX(Calendario!$D$3:$H$55,MATCH(AZ$4,Calendario!$A$3:$A$55,0),MATCH($I123,Calendario!$D$2:$H$2,0)),""),IF($K123=4,IF(AND((AW123=""),(AX123=""),(AY123="")),INDEX(Calendario!$D$3:$H$55,MATCH(AZ$4,Calendario!$A$3:$A$55,0),MATCH($I123,Calendario!$D$2:$H$2,0)),""),"")))))</f>
        <v/>
      </c>
      <c r="BA123" s="108" t="str">
        <f>IF(EXACT(($I123),(PROPER(TEXT(BA$3,"dddd")))),"",IF($K123=1,INDEX(Calendario!$D$3:$H$55,MATCH(BA$4,Calendario!$A$3:$A$55,0),MATCH($I123,Calendario!$D$2:$H$2,0)),IF($K123=2,IF(AZ123="",INDEX(Calendario!$D$3:$H$55,MATCH(BA$4,Calendario!$A$3:$A$55,0),MATCH($I123,Calendario!$D$2:$H$2,0)),""),IF($K123=3,IF(AND((AY123=""),(AZ123="")),INDEX(Calendario!$D$3:$H$55,MATCH(BA$4,Calendario!$A$3:$A$55,0),MATCH($I123,Calendario!$D$2:$H$2,0)),""),IF($K123=4,IF(AND((AX123=""),(AY123=""),(AZ123="")),INDEX(Calendario!$D$3:$H$55,MATCH(BA$4,Calendario!$A$3:$A$55,0),MATCH($I123,Calendario!$D$2:$H$2,0)),""),"")))))</f>
        <v/>
      </c>
      <c r="BB123" s="108" t="str">
        <f>IF(EXACT(($I123),(PROPER(TEXT(BB$3,"dddd")))),"",IF($K123=1,INDEX(Calendario!$D$3:$H$55,MATCH(BB$4,Calendario!$A$3:$A$55,0),MATCH($I123,Calendario!$D$2:$H$2,0)),IF($K123=2,IF(BA123="",INDEX(Calendario!$D$3:$H$55,MATCH(BB$4,Calendario!$A$3:$A$55,0),MATCH($I123,Calendario!$D$2:$H$2,0)),""),IF($K123=3,IF(AND((AZ123=""),(BA123="")),INDEX(Calendario!$D$3:$H$55,MATCH(BB$4,Calendario!$A$3:$A$55,0),MATCH($I123,Calendario!$D$2:$H$2,0)),""),IF($K123=4,IF(AND((AY123=""),(AZ123=""),(BA123="")),INDEX(Calendario!$D$3:$H$55,MATCH(BB$4,Calendario!$A$3:$A$55,0),MATCH($I123,Calendario!$D$2:$H$2,0)),""),"")))))</f>
        <v/>
      </c>
      <c r="BC123" s="108">
        <f>IF(EXACT(($I123),(PROPER(TEXT(BC$3,"dddd")))),"",IF($K123=1,INDEX(Calendario!$D$3:$H$55,MATCH(BC$4,Calendario!$A$3:$A$55,0),MATCH($I123,Calendario!$D$2:$H$2,0)),IF($K123=2,IF(BB123="",INDEX(Calendario!$D$3:$H$55,MATCH(BC$4,Calendario!$A$3:$A$55,0),MATCH($I123,Calendario!$D$2:$H$2,0)),""),IF($K123=3,IF(AND((BA123=""),(BB123="")),INDEX(Calendario!$D$3:$H$55,MATCH(BC$4,Calendario!$A$3:$A$55,0),MATCH($I123,Calendario!$D$2:$H$2,0)),""),IF($K123=4,IF(AND((AZ123=""),(BA123=""),(BB123="")),INDEX(Calendario!$D$3:$H$55,MATCH(BC$4,Calendario!$A$3:$A$55,0),MATCH($I123,Calendario!$D$2:$H$2,0)),""),"")))))</f>
        <v>44853</v>
      </c>
      <c r="BD123" s="108" t="str">
        <f>IF(EXACT(($I123),(PROPER(TEXT(BD$3,"dddd")))),"",IF($K123=1,INDEX(Calendario!$D$3:$H$55,MATCH(BD$4,Calendario!$A$3:$A$55,0),MATCH($I123,Calendario!$D$2:$H$2,0)),IF($K123=2,IF(BC123="",INDEX(Calendario!$D$3:$H$55,MATCH(BD$4,Calendario!$A$3:$A$55,0),MATCH($I123,Calendario!$D$2:$H$2,0)),""),IF($K123=3,IF(AND((BB123=""),(BC123="")),INDEX(Calendario!$D$3:$H$55,MATCH(BD$4,Calendario!$A$3:$A$55,0),MATCH($I123,Calendario!$D$2:$H$2,0)),""),IF($K123=4,IF(AND((BA123=""),(BB123=""),(BC123="")),INDEX(Calendario!$D$3:$H$55,MATCH(BD$4,Calendario!$A$3:$A$55,0),MATCH($I123,Calendario!$D$2:$H$2,0)),""),"")))))</f>
        <v/>
      </c>
      <c r="BE123" s="107" t="str">
        <f>IF(EXACT(($I123),(PROPER(TEXT(BE$3,"dddd")))),"",IF($K123=1,INDEX(Calendario!$D$3:$H$55,MATCH(BE$4,Calendario!$A$3:$A$55,0),MATCH($I123,Calendario!$D$2:$H$2,0)),IF($K123=2,IF(BD123="",INDEX(Calendario!$D$3:$H$55,MATCH(BE$4,Calendario!$A$3:$A$55,0),MATCH($I123,Calendario!$D$2:$H$2,0)),""),IF($K123=3,IF(AND((BC123=""),(BD123="")),INDEX(Calendario!$D$3:$H$55,MATCH(BE$4,Calendario!$A$3:$A$55,0),MATCH($I123,Calendario!$D$2:$H$2,0)),""),IF($K123=4,IF(AND((BB123=""),(BC123=""),(BD123="")),INDEX(Calendario!$D$3:$H$55,MATCH(BE$4,Calendario!$A$3:$A$55,0),MATCH($I123,Calendario!$D$2:$H$2,0)),""),"")))))</f>
        <v/>
      </c>
      <c r="BF123" s="107" t="str">
        <f>IF(EXACT(($I123),(PROPER(TEXT(BF$3,"dddd")))),"",IF($K123=1,INDEX(Calendario!$D$3:$H$55,MATCH(BF$4,Calendario!$A$3:$A$55,0),MATCH($I123,Calendario!$D$2:$H$2,0)),IF($K123=2,IF(BE123="",INDEX(Calendario!$D$3:$H$55,MATCH(BF$4,Calendario!$A$3:$A$55,0),MATCH($I123,Calendario!$D$2:$H$2,0)),""),IF($K123=3,IF(AND((BD123=""),(BE123="")),INDEX(Calendario!$D$3:$H$55,MATCH(BF$4,Calendario!$A$3:$A$55,0),MATCH($I123,Calendario!$D$2:$H$2,0)),""),IF($K123=4,IF(AND((BC123=""),(BD123=""),(BE123="")),INDEX(Calendario!$D$3:$H$55,MATCH(BF$4,Calendario!$A$3:$A$55,0),MATCH($I123,Calendario!$D$2:$H$2,0)),""),"")))))</f>
        <v/>
      </c>
      <c r="BG123" s="107">
        <f>IF(EXACT(($I123),(PROPER(TEXT(BG$3,"dddd")))),"",IF($K123=1,INDEX(Calendario!$D$3:$H$55,MATCH(BG$4,Calendario!$A$3:$A$55,0),MATCH($I123,Calendario!$D$2:$H$2,0)),IF($K123=2,IF(BF123="",INDEX(Calendario!$D$3:$H$55,MATCH(BG$4,Calendario!$A$3:$A$55,0),MATCH($I123,Calendario!$D$2:$H$2,0)),""),IF($K123=3,IF(AND((BE123=""),(BF123="")),INDEX(Calendario!$D$3:$H$55,MATCH(BG$4,Calendario!$A$3:$A$55,0),MATCH($I123,Calendario!$D$2:$H$2,0)),""),IF($K123=4,IF(AND((BD123=""),(BE123=""),(BF123="")),INDEX(Calendario!$D$3:$H$55,MATCH(BG$4,Calendario!$A$3:$A$55,0),MATCH($I123,Calendario!$D$2:$H$2,0)),""),"")))))</f>
        <v>44881</v>
      </c>
      <c r="BH123" s="107" t="str">
        <f>IF(EXACT(($I123),(PROPER(TEXT(BH$3,"dddd")))),"",IF($K123=1,INDEX(Calendario!$D$3:$H$55,MATCH(BH$4,Calendario!$A$3:$A$55,0),MATCH($I123,Calendario!$D$2:$H$2,0)),IF($K123=2,IF(BG123="",INDEX(Calendario!$D$3:$H$55,MATCH(BH$4,Calendario!$A$3:$A$55,0),MATCH($I123,Calendario!$D$2:$H$2,0)),""),IF($K123=3,IF(AND((BF123=""),(BG123="")),INDEX(Calendario!$D$3:$H$55,MATCH(BH$4,Calendario!$A$3:$A$55,0),MATCH($I123,Calendario!$D$2:$H$2,0)),""),IF($K123=4,IF(AND((BE123=""),(BF123=""),(BG123="")),INDEX(Calendario!$D$3:$H$55,MATCH(BH$4,Calendario!$A$3:$A$55,0),MATCH($I123,Calendario!$D$2:$H$2,0)),""),"")))))</f>
        <v/>
      </c>
      <c r="BI123" s="108" t="str">
        <f>IF(EXACT(($I123),(PROPER(TEXT(BI$3,"dddd")))),"",IF($K123=1,INDEX(Calendario!$D$3:$H$55,MATCH(BI$4,Calendario!$A$3:$A$55,0),MATCH($I123,Calendario!$D$2:$H$2,0)),IF($K123=2,IF(BH123="",INDEX(Calendario!$D$3:$H$55,MATCH(BI$4,Calendario!$A$3:$A$55,0),MATCH($I123,Calendario!$D$2:$H$2,0)),""),IF($K123=3,IF(AND((BG123=""),(BH123="")),INDEX(Calendario!$D$3:$H$55,MATCH(BI$4,Calendario!$A$3:$A$55,0),MATCH($I123,Calendario!$D$2:$H$2,0)),""),IF($K123=4,IF(AND((BF123=""),(BG123=""),(BH123="")),INDEX(Calendario!$D$3:$H$55,MATCH(BI$4,Calendario!$A$3:$A$55,0),MATCH($I123,Calendario!$D$2:$H$2,0)),""),"")))))</f>
        <v/>
      </c>
      <c r="BJ123" s="108" t="str">
        <f>IF(EXACT(($I123),(PROPER(TEXT(BJ$3,"dddd")))),"",IF($K123=1,INDEX(Calendario!$D$3:$H$55,MATCH(BJ$4,Calendario!$A$3:$A$55,0),MATCH($I123,Calendario!$D$2:$H$2,0)),IF($K123=2,IF(BI123="",INDEX(Calendario!$D$3:$H$55,MATCH(BJ$4,Calendario!$A$3:$A$55,0),MATCH($I123,Calendario!$D$2:$H$2,0)),""),IF($K123=3,IF(AND((BH123=""),(BI123="")),INDEX(Calendario!$D$3:$H$55,MATCH(BJ$4,Calendario!$A$3:$A$55,0),MATCH($I123,Calendario!$D$2:$H$2,0)),""),IF($K123=4,IF(AND((BG123=""),(BH123=""),(BI123="")),INDEX(Calendario!$D$3:$H$55,MATCH(BJ$4,Calendario!$A$3:$A$55,0),MATCH($I123,Calendario!$D$2:$H$2,0)),""),"")))))</f>
        <v/>
      </c>
      <c r="BK123" s="108">
        <f>IF(EXACT(($I123),(PROPER(TEXT(BK$3,"dddd")))),"",IF($K123=1,INDEX(Calendario!$D$3:$H$55,MATCH(BK$4,Calendario!$A$3:$A$55,0),MATCH($I123,Calendario!$D$2:$H$2,0)),IF($K123=2,IF(BJ123="",INDEX(Calendario!$D$3:$H$55,MATCH(BK$4,Calendario!$A$3:$A$55,0),MATCH($I123,Calendario!$D$2:$H$2,0)),""),IF($K123=3,IF(AND((BI123=""),(BJ123="")),INDEX(Calendario!$D$3:$H$55,MATCH(BK$4,Calendario!$A$3:$A$55,0),MATCH($I123,Calendario!$D$2:$H$2,0)),""),IF($K123=4,IF(AND((BH123=""),(BI123=""),(BJ123="")),INDEX(Calendario!$D$3:$H$55,MATCH(BK$4,Calendario!$A$3:$A$55,0),MATCH($I123,Calendario!$D$2:$H$2,0)),""),"")))))</f>
        <v>44909</v>
      </c>
      <c r="BL123" s="108" t="str">
        <f>IF(EXACT(($I123),(PROPER(TEXT(BL$3,"dddd")))),"",IF($K123=1,INDEX(Calendario!$D$3:$H$55,MATCH(BL$4,Calendario!$A$3:$A$55,0),MATCH($I123,Calendario!$D$2:$H$2,0)),IF($K123=2,IF(BK123="",INDEX(Calendario!$D$3:$H$55,MATCH(BL$4,Calendario!$A$3:$A$55,0),MATCH($I123,Calendario!$D$2:$H$2,0)),""),IF($K123=3,IF(AND((BJ123=""),(BK123="")),INDEX(Calendario!$D$3:$H$55,MATCH(BL$4,Calendario!$A$3:$A$55,0),MATCH($I123,Calendario!$D$2:$H$2,0)),""),IF($K123=4,IF(AND((BI123=""),(BJ123=""),(BK123="")),INDEX(Calendario!$D$3:$H$55,MATCH(BL$4,Calendario!$A$3:$A$55,0),MATCH($I123,Calendario!$D$2:$H$2,0)),""),"")))))</f>
        <v/>
      </c>
      <c r="BM123" s="108" t="str">
        <f>IF(EXACT(($I123),(PROPER(TEXT(BM$3,"dddd")))),"",IF($K123=1,INDEX(Calendario!$D$3:$H$55,MATCH(BM$4,Calendario!$A$3:$A$55,0),MATCH($I123,Calendario!$D$2:$H$2,0)),IF($K123=2,IF(BL123="",INDEX(Calendario!$D$3:$H$55,MATCH(BM$4,Calendario!$A$3:$A$55,0),MATCH($I123,Calendario!$D$2:$H$2,0)),""),IF($K123=3,IF(AND((BK123=""),(BL123="")),INDEX(Calendario!$D$3:$H$55,MATCH(BM$4,Calendario!$A$3:$A$55,0),MATCH($I123,Calendario!$D$2:$H$2,0)),""),IF($K123=4,IF(AND((BJ123=""),(BK123=""),(BL123="")),INDEX(Calendario!$D$3:$H$55,MATCH(BM$4,Calendario!$A$3:$A$55,0),MATCH($I123,Calendario!$D$2:$H$2,0)),""),"")))))</f>
        <v/>
      </c>
      <c r="BO123" s="88" t="s">
        <v>439</v>
      </c>
    </row>
    <row r="124" spans="1:67" s="88" customFormat="1" ht="26.25" customHeight="1" x14ac:dyDescent="0.25">
      <c r="A124" s="178">
        <f t="shared" si="7"/>
        <v>94</v>
      </c>
      <c r="B124" s="176" t="s">
        <v>1284</v>
      </c>
      <c r="C124" s="176"/>
      <c r="D124" s="177" t="s">
        <v>1787</v>
      </c>
      <c r="E124" s="176" t="s">
        <v>439</v>
      </c>
      <c r="F124" s="176" t="s">
        <v>106</v>
      </c>
      <c r="G124" s="177" t="str">
        <f>IF(ISNA(VLOOKUP(F124,Tmunic!$C$2:$D$1160,2,FALSE)),"",VLOOKUP(F124,Tmunic!$C$2:$D$1160,2,FALSE))</f>
        <v>UB PUERTO BOYACA</v>
      </c>
      <c r="H124" s="184" t="str">
        <f>IF(ISNA(VLOOKUP(G124,TDirReg!$F$1:$H$184,3,0)),"",VLOOKUP(G124,TDirReg!$F$1:$H$184,3,0))</f>
        <v>Carrera 5 N°. 26 02 Hospital José Cayetano Vásquez</v>
      </c>
      <c r="I124" s="196" t="s">
        <v>127</v>
      </c>
      <c r="J124" s="195" t="s">
        <v>135</v>
      </c>
      <c r="K124" s="197">
        <v>4</v>
      </c>
      <c r="L124" s="202">
        <f t="shared" si="8"/>
        <v>12</v>
      </c>
      <c r="M124" s="107" t="str">
        <f>IF(EXACT(($I124),(PROPER(TEXT(M$3,"dddd")))),"",IF(EXACT(M$4,$J124),IF($K124=1,INDEX(Calendario!$D$3:$H$55,MATCH(M$4,Calendario!$A$3:$A$55,0),MATCH($I124,Calendario!$D$2:$H$2,0)),INDEX(Calendario!$D$3:$H$55,MATCH($J124,Calendario!$A$3:$A$55,0),MATCH($I124,Calendario!$D$2:$H$2,0))),""))</f>
        <v/>
      </c>
      <c r="N124" s="107" t="str">
        <f>IF(EXACT(($I124),(PROPER(TEXT(N$3,"dddd")))),"",IF(EXACT(N$4,$J124),IF(M124="",IF(OR(($K124=4),($K124=3),($K124=2),($K124=1)),INDEX(Calendario!$D$3:$H$55,MATCH(N$4,Calendario!$A$3:$A$55,0),MATCH($I124,Calendario!$D$2:$H$2,0)),"")),IF($K124=1,IF(AND(M124="",EXACT((N$4),(CONCATENATE(Calendario!$A$1," ",(MID($J124,8,2))+1)))),INDEX(Calendario!$D$3:$H$55,MATCH(N$4,Calendario!$A$3:$A$55,0),MATCH($I124,Calendario!$D$2:$H$2,0)),IF(M124="","",INDEX(Calendario!$D$3:$H$55,MATCH(N$4,Calendario!$A$3:$A$55,0),MATCH($I124,Calendario!$D$2:$H$2,0)))),IF($K124=2,IF(M124="",IF(EXACT($K124,N$4),INDEX(Calendario!$D$3:$H$55,MATCH(N$4,Calendario!$A$3:$A$55,0),MATCH($I124,Calendario!$D$2:$H$2,0)),""),""),IF($K124=3,IF((M124=""),IF(EXACT($K124,N$4),INDEX(Calendario!$D$3:$H$55,MATCH(N$4,Calendario!$A$3:$A$55,0),MATCH($I124,Calendario!$D$2:$H$2,0)),""),""),IF($K124=4,IF((M124=""),IF(EXACT($K124,N$4),INDEX(Calendario!$D$3:$H$55,MATCH(N$4,Calendario!$A$3:$A$55,0),MATCH($I124,Calendario!$D$2:$H$2,0)),""),""),""))))))</f>
        <v/>
      </c>
      <c r="O124" s="107" t="str">
        <f>IF(EXACT(($I124),(PROPER(TEXT(O$3,"dddd")))),"",IF(EXACT(O$4,$J124),IF(N124="",IF(OR(($K124=4),($K124=3),($K124=2),($K124=1)),INDEX(Calendario!$D$3:$H$55,MATCH(O$4,Calendario!$A$3:$A$55,0),MATCH($I124,Calendario!$D$2:$H$2,0)),"")),IF($K124=1,IF(AND(N124="",EXACT((O$4),(CONCATENATE(Calendario!$A$1," ",(MID($J124,8,2))+1)))),INDEX(Calendario!$D$3:$H$55,MATCH(O$4,Calendario!$A$3:$A$55,0),MATCH($I124,Calendario!$D$2:$H$2,0)),IF(N124="",IF(EXACT(($I124),(PROPER(TEXT(N$3,"dddd")))),INDEX(Calendario!$D$3:$H$55,MATCH(O$4,Calendario!$A$3:$A$55,0),MATCH($I124,Calendario!$D$2:$H$2,0)),""),INDEX(Calendario!$D$3:$H$55,MATCH(O$4,Calendario!$A$3:$A$55,0),MATCH($I124,Calendario!$D$2:$H$2,0)))),IF(EXACT($O$4,"Semana 1"),IF($K124=2,IF(N124="",IF(OR(($J124="Semana 1"),($J124="Semana 2"),($J124="Semana 3")),INDEX(Calendario!$D$3:$H$55,MATCH(O$4,Calendario!$A$3:$A$55,0),MATCH($I124,Calendario!$D$2:$H$2,0)),""),""),IF($K124=3,IF(AND((M124=""),(N124="")),IF(OR(($J124="Semana 1"),($J124="Semana 2"),($J124="Semana 3")),INDEX(Calendario!$D$3:$H$55,MATCH(O$4,Calendario!$A$3:$A$55,0),MATCH($I124,Calendario!$D$2:$H$2,0)),""),""),IF($K124=4,IF(AND((M124=""),(N124="")),IF(OR(($J124="Semana 1"),($J124="Semana 2"),($J124="Semana 3")),INDEX(Calendario!$D$3:$H$55,MATCH(O$4,Calendario!$A$3:$A$55,0),MATCH($I124,Calendario!$D$2:$H$2,0)),""),"")))),IF($K124=2,IF(N124="",IF(OR(($J124="Semana 1"),($J124="Semana 2")),INDEX(Calendario!$D$3:$H$55,MATCH(O$4,Calendario!$A$3:$A$55,0),MATCH($I124,Calendario!$D$2:$H$2,0)),""),""),IF($K124=3,IF(AND((M124=""),(N124="")),IF(OR(($J124="Semana 1"),($J124="Semana 2")),INDEX(Calendario!$D$3:$H$55,MATCH(O$4,Calendario!$A$3:$A$55,0),MATCH($I124,Calendario!$D$2:$H$2,0)),""),""),IF($K124=4,IF(AND((M124=""),(N124="")),IF(OR(($J124="Semana 1"),($J124="Semana 2")),INDEX(Calendario!$D$3:$H$55,MATCH(O$4,Calendario!$A$3:$A$55,0),MATCH($I124,Calendario!$D$2:$H$2,0)),""),""),"")))))))</f>
        <v/>
      </c>
      <c r="P124" s="107" t="str">
        <f>IF(EXACT(($I124),(PROPER(TEXT(P$3,"dddd")))),"",IF(EXACT(P$4,$J124),IF(O124="",IF(OR(($K124=4),($K124=3),($K124=2),($K124=1)),INDEX(Calendario!$D$3:$H$55,MATCH(P$4,Calendario!$A$3:$A$55,0),MATCH($I124,Calendario!$D$2:$H$2,0)),"")),IF($K124=1,IF(AND(O124="",EXACT((P$4),(CONCATENATE(Calendario!$A$1," ",(MID($J124,8,2))+1)))),INDEX(Calendario!$D$3:$H$55,MATCH(P$4,Calendario!$A$3:$A$55,0),MATCH($I124,Calendario!$D$2:$H$2,0)),IF(O124="",IF(EXACT(($I124),(PROPER(TEXT(O$3,"dddd")))),INDEX(Calendario!$D$3:$H$55,MATCH(P$4,Calendario!$A$3:$A$55,0),MATCH($I124,Calendario!$D$2:$H$2,0)),""),INDEX(Calendario!$D$3:$H$55,MATCH(P$4,Calendario!$A$3:$A$55,0),MATCH($I124,Calendario!$D$2:$H$2,0)))),IF(EXACT($M$4,"Semana 1"),IF($K124=2,IF(O124="",IF(OR(($J124="Semana 1"),($J124="Semana 2"),($J124="Semana 3"),($J124="Semana 4")),INDEX(Calendario!$D$3:$H$55,MATCH(P$4,Calendario!$A$3:$A$55,0),MATCH($I124,Calendario!$D$2:$H$2,0)),""),""),IF($K124=3,IF(AND((N124=""),(O124="")),IF(OR(($J124="Semana 1"),($J124="Semana 2"),($J124="Semana 3"),($J124="Semana 4")),INDEX(Calendario!$D$3:$H$55,MATCH(P$4,Calendario!$A$3:$A$55,0),MATCH($I124,Calendario!$D$2:$H$2,0)),""),""),IF($K124=4,IF(AND((M124=""),(N124=""),(O124="")),IF(OR(($J124="Semana 1"),($J124="Semana 2"),($J124="Semana 3"),($J124="Semana 4")),INDEX(Calendario!$D$3:$H$55,MATCH(P$4,Calendario!$A$3:$A$55,0),MATCH($I124,Calendario!$D$2:$H$2,0)),""),"")))),IF($K124=2,IF(O124="",IF(OR(($J124="Semana 1"),($J124="Semana 2"),($J124="Semana 3")),INDEX(Calendario!$D$3:$H$55,MATCH(P$4,Calendario!$A$3:$A$55,0),MATCH($I124,Calendario!$D$2:$H$2,0)),""),""),IF($K124=3,IF(AND((N124=""),(O124="")),IF(OR(($J124="Semana 1"),($J124="Semana 2"),($J124="Semana 3")),INDEX(Calendario!$D$3:$H$55,MATCH(P$4,Calendario!$A$3:$A$55,0),MATCH($I124,Calendario!$D$2:$H$2,0)),""),""),IF($K124=4,IF(AND((M124=""),(N124=""),(O124="")),IF(OR(($J124="Semana 1"),($J124="Semana 2"),($J124="Semana 3")),INDEX(Calendario!$D$3:$H$55,MATCH(P$4,Calendario!$A$3:$A$55,0),MATCH($I124,Calendario!$D$2:$H$2,0)),""),""),"")))))))</f>
        <v/>
      </c>
      <c r="Q124" s="107" t="str">
        <f>IF(EXACT(($I124),(PROPER(TEXT(Q$3,"dddd")))),"",IF(EXACT(Q$4,$J124),IF(P124="",IF(OR(($K124=4),($K124=3),($K124=2),($K124=1)),INDEX(Calendario!$D$3:$H$55,MATCH(Q$4,Calendario!$A$3:$A$55,0),MATCH($I124,Calendario!$D$2:$H$2,0)),"")),IF($K124=1,IF(AND(P124="",EXACT((Q$4),(CONCATENATE(Calendario!$A$1," ",(MID($J124,8,2))+1)))),INDEX(Calendario!$D$3:$H$55,MATCH(Q$4,Calendario!$A$3:$A$55,0),MATCH($I124,Calendario!$D$2:$H$2,0)),IF(P124="",IF(EXACT(($I124),(PROPER(TEXT(P$3,"dddd")))),INDEX(Calendario!$D$3:$H$55,MATCH(Q$4,Calendario!$A$3:$A$55,0),MATCH($I124,Calendario!$D$2:$H$2,0)),""),INDEX(Calendario!$D$3:$H$55,MATCH(Q$4,Calendario!$A$3:$A$55,0),MATCH($I124,Calendario!$D$2:$H$2,0)))),IF(EXACT($M$4,"Semana 1"),IF($K124=2,IF(P124="",IF(OR(($J124="Semana 1"),($J124="Semana 2"),($J124="Semana 3"),($J124="Semana 4"),($J124="Semana 5")),INDEX(Calendario!$D$3:$H$55,MATCH(Q$4,Calendario!$A$3:$A$55,0),MATCH($I124,Calendario!$D$2:$H$2,0)),""),""),IF($K124=3,IF(AND((O124=""),(P124="")),IF(OR(($J124="Semana 1"),($J124="Semana 2"),($J124="Semana 3"),($J124="Semana 4"),($J124="Semana 5")),INDEX(Calendario!$D$3:$H$55,MATCH(Q$4,Calendario!$A$3:$A$55,0),MATCH($I124,Calendario!$D$2:$H$2,0)),""),""),IF($K124=4,IF(AND((N124=""),(O124=""),(P124="")),IF(OR(($J124="Semana 1"),($J124="Semana 2"),($J124="Semana 3"),($J124="Semana 4"),($J124="Semana 5")),INDEX(Calendario!$D$3:$H$55,MATCH(Q$4,Calendario!$A$3:$A$55,0),MATCH($I124,Calendario!$D$2:$H$2,0)),""),"")))),IF($K124=2,IF(P124="",IF(OR(($J124="Semana 1"),($J124="Semana 2"),($J124="Semana 3"),($J124="Semana 4")),INDEX(Calendario!$D$3:$H$55,MATCH(Q$4,Calendario!$A$3:$A$55,0),MATCH($I124,Calendario!$D$2:$H$2,0)),""),""),IF($K124=3,IF(AND((O124=""),(P124="")),IF(OR(($J124="Semana 1"),($J124="Semana 2"),($J124="Semana 3"),($J124="Semana 4")),INDEX(Calendario!$D$3:$H$55,MATCH(Q$4,Calendario!$A$3:$A$55,0),MATCH($I124,Calendario!$D$2:$H$2,0)),""),""),IF($K124=4,IF(AND((N124=""),(O124=""),(P124="")),IF(OR(($J124="Semana 1"),($J124="Semana 2"),($J124="Semana 3"),($J124="Semana 4")),INDEX(Calendario!$D$3:$H$55,MATCH(Q$4,Calendario!$A$3:$A$55,0),MATCH($I124,Calendario!$D$2:$H$2,0)),""),""),"")))))))</f>
        <v/>
      </c>
      <c r="R124" s="108">
        <f>IF(EXACT(($I124),(PROPER(TEXT(R$3,"dddd")))),"",IF(EXACT(R$4,$J124),IF(Q124="",IF(OR(($K124=4),($K124=3),($K124=2),($K124=1)),INDEX(Calendario!$D$3:$H$55,MATCH(R$4,Calendario!$A$3:$A$55,0),MATCH($I124,Calendario!$D$2:$H$2,0)),"")),IF($K124=1,IF(AND(Q124="",EXACT((R$4),(CONCATENATE(Calendario!$A$1," ",(MID($J124,8,2))+1)))),INDEX(Calendario!$D$3:$H$55,MATCH(R$4,Calendario!$A$3:$A$55,0),MATCH($I124,Calendario!$D$2:$H$2,0)),IF(Q124="",IF(EXACT(($I124),(PROPER(TEXT(Q$3,"dddd")))),INDEX(Calendario!$D$3:$H$55,MATCH(R$4,Calendario!$A$3:$A$55,0),MATCH($I124,Calendario!$D$2:$H$2,0)),""),INDEX(Calendario!$D$3:$H$55,MATCH(R$4,Calendario!$A$3:$A$55,0),MATCH($I124,Calendario!$D$2:$H$2,0)))),IF(EXACT($M$4,"Semana 1"),IF($K124=2,IF(Q124="",IF(OR(($J124="Semana 1"),($J124="Semana 2"),($J124="Semana 3"),($J124="Semana 4"),($J124="Semana 5"),($J124="Semana 6")),INDEX(Calendario!$D$3:$H$55,MATCH(R$4,Calendario!$A$3:$A$55,0),MATCH($I124,Calendario!$D$2:$H$2,0)),""),""),IF($K124=3,IF(AND((P124=""),(Q124="")),IF(OR(($J124="Semana 1"),($J124="Semana 2"),($J124="Semana 3"),($J124="Semana 4"),($J124="Semana 5"),($J124="Semana 6")),INDEX(Calendario!$D$3:$H$55,MATCH(R$4,Calendario!$A$3:$A$55,0),MATCH($I124,Calendario!$D$2:$H$2,0)),""),""),IF($K124=4,IF(AND((O124=""),(P124=""),(Q124="")),IF(OR(($J124="Semana 1"),($J124="Semana 2"),($J124="Semana 3"),($J124="Semana 4"),($J124="Semana 5"),($J124="Semana 6")),INDEX(Calendario!$D$3:$H$55,MATCH(R$4,Calendario!$A$3:$A$55,0),MATCH($I124,Calendario!$D$2:$H$2,0)),""),"")))),IF($K124=2,IF(Q124="",IF(OR(($J124="Semana 1"),($J124="Semana 2"),($J124="Semana 3"),($J124="Semana 4"),($J124="Semana 5")),INDEX(Calendario!$D$3:$H$55,MATCH(R$4,Calendario!$A$3:$A$55,0),MATCH($I124,Calendario!$D$2:$H$2,0)),""),""),IF($K124=3,IF(AND((P124=""),(Q124="")),IF(OR(($J124="Semana 1"),($J124="Semana 2"),($J124="Semana 3"),($J124="Semana 4"),($J124="Semana 5")),INDEX(Calendario!$D$3:$H$55,MATCH(R$4,Calendario!$A$3:$A$55,0),MATCH($I124,Calendario!$D$2:$H$2,0)),""),""),IF($K124=4,IF(AND((O124=""),(P124=""),(Q124="")),IF(OR(($J124="Semana 1"),($J124="Semana 2"),($J124="Semana 3"),($J124="Semana 4"),($J124="Semana 5")),INDEX(Calendario!$D$3:$H$55,MATCH(R$4,Calendario!$A$3:$A$55,0),MATCH($I124,Calendario!$D$2:$H$2,0)),""),""),"")))))))</f>
        <v>44594</v>
      </c>
      <c r="S124" s="108" t="str">
        <f>IF(EXACT(($I124),(PROPER(TEXT(S$3,"dddd")))),"",IF(EXACT(S$4,$J124),IF(R124="",IF(OR(($K124=4),($K124=3),($K124=2),($K124=1)),INDEX(Calendario!$D$3:$H$55,MATCH(S$4,Calendario!$A$3:$A$55,0),MATCH($I124,Calendario!$D$2:$H$2,0)),"")),IF($K124=1,IF(AND(R124="",EXACT((S$4),(CONCATENATE(Calendario!$A$1," ",(MID($J124,8,2))+1)))),INDEX(Calendario!$D$3:$H$55,MATCH(S$4,Calendario!$A$3:$A$55,0),MATCH($I124,Calendario!$D$2:$H$2,0)),IF(R124="",IF(EXACT(($I124),(PROPER(TEXT(R$3,"dddd")))),INDEX(Calendario!$D$3:$H$55,MATCH(S$4,Calendario!$A$3:$A$55,0),MATCH($I124,Calendario!$D$2:$H$2,0)),""),INDEX(Calendario!$D$3:$H$55,MATCH(S$4,Calendario!$A$3:$A$55,0),MATCH($I124,Calendario!$D$2:$H$2,0)))),IF(EXACT($M$4,"Semana 1"),IF($K124=2,IF(R124="",IF(OR(($J124="Semana 1"),($J124="Semana 2"),($J124="Semana 3"),($J124="Semana 4"),($J124="Semana 5"),($J124="Semana 6"),($J124="Semana 7")),INDEX(Calendario!$D$3:$H$55,MATCH(S$4,Calendario!$A$3:$A$55,0),MATCH($I124,Calendario!$D$2:$H$2,0)),""),""),IF($K124=3,IF(AND((Q124=""),(R124="")),IF(OR(($J124="Semana 1"),($J124="Semana 2"),($J124="Semana 3"),($J124="Semana 4"),($J124="Semana 5"),($J124="Semana 6"),($J124="Semana 7")),INDEX(Calendario!$D$3:$H$55,MATCH(S$4,Calendario!$A$3:$A$55,0),MATCH($I124,Calendario!$D$2:$H$2,0)),""),""),IF($K124=4,IF(AND((P124=""),(Q124=""),(R124="")),IF(OR(($J124="Semana 1"),($J124="Semana 2"),($J124="Semana 3"),($J124="Semana 4"),($J124="Semana 5"),($J124="Semana 6"),($J124="Semana 7")),INDEX(Calendario!$D$3:$H$55,MATCH(S$4,Calendario!$A$3:$A$55,0),MATCH($I124,Calendario!$D$2:$H$2,0)),""),"")))),IF($K124=2,IF(R124="",IF(OR(($J124="Semana 1"),($J124="Semana 2"),($J124="Semana 3"),($J124="Semana 4"),($J124="Semana 5"),($J124="Semana 6")),INDEX(Calendario!$D$3:$H$55,MATCH(S$4,Calendario!$A$3:$A$55,0),MATCH($I124,Calendario!$D$2:$H$2,0)),""),""),IF($K124=3,IF(AND((Q124=""),(R124="")),IF(OR(($J124="Semana 1"),($J124="Semana 2"),($J124="Semana 3"),($J124="Semana 4"),($J124="Semana 5"),($J124="Semana 6")),INDEX(Calendario!$D$3:$H$55,MATCH(S$4,Calendario!$A$3:$A$55,0),MATCH($I124,Calendario!$D$2:$H$2,0)),""),""),IF($K124=4,IF(AND((P124=""),(Q124=""),(R124="")),IF(OR(($J124="Semana 1"),($J124="Semana 2"),($J124="Semana 3"),($J124="Semana 4"),($J124="Semana 5"),($J124="Semana 6")),INDEX(Calendario!$D$3:$H$55,MATCH(S$4,Calendario!$A$3:$A$55,0),MATCH($I124,Calendario!$D$2:$H$2,0)),""),""),"")))))))</f>
        <v/>
      </c>
      <c r="T124" s="108" t="str">
        <f>IF(EXACT(($I124),(PROPER(TEXT(T$3,"dddd")))),"",IF(EXACT(T$4,$J124),IF(S124="",IF(OR(($K124=4),($K124=3),($K124=2),($K124=1)),INDEX(Calendario!$D$3:$H$55,MATCH(T$4,Calendario!$A$3:$A$55,0),MATCH($I124,Calendario!$D$2:$H$2,0)),"")),IF($K124=1,IF(AND(S124="",EXACT((T$4),(CONCATENATE(Calendario!$A$1," ",(MID($J124,8,2))+1)))),INDEX(Calendario!$D$3:$H$55,MATCH(T$4,Calendario!$A$3:$A$55,0),MATCH($I124,Calendario!$D$2:$H$2,0)),IF(S124="",IF(EXACT(($I124),(PROPER(TEXT(S$3,"dddd")))),INDEX(Calendario!$D$3:$H$55,MATCH(T$4,Calendario!$A$3:$A$55,0),MATCH($I124,Calendario!$D$2:$H$2,0)),""),INDEX(Calendario!$D$3:$H$55,MATCH(T$4,Calendario!$A$3:$A$55,0),MATCH($I124,Calendario!$D$2:$H$2,0)))),IF(EXACT($M$4,"Semana 1"),IF($K124=2,IF(S124="",IF(OR(($J124="Semana 1"),($J124="Semana 2"),($J124="Semana 3"),($J124="Semana 4"),($J124="Semana 5"),($J124="Semana 6"),($J124="Semana 7"),($J124="Semana 8")),INDEX(Calendario!$D$3:$H$55,MATCH(T$4,Calendario!$A$3:$A$55,0),MATCH($I124,Calendario!$D$2:$H$2,0)),""),""),IF($K124=3,IF(AND((R124=""),(S124="")),IF(OR(($J124="Semana 1"),($J124="Semana 2"),($J124="Semana 3"),($J124="Semana 4"),($J124="Semana 5"),($J124="Semana 6"),($J124="Semana 7"),($J124="Semana 8")),INDEX(Calendario!$D$3:$H$55,MATCH(T$4,Calendario!$A$3:$A$55,0),MATCH($I124,Calendario!$D$2:$H$2,0)),""),""),IF($K124=4,IF(AND((Q124=""),(R124=""),(S124="")),IF(OR(($J124="Semana 1"),($J124="Semana 2"),($J124="Semana 3"),($J124="Semana 4"),($J124="Semana 5"),($J124="Semana 6"),($J124="Semana 7"),($J124="Semana 8")),INDEX(Calendario!$D$3:$H$55,MATCH(T$4,Calendario!$A$3:$A$55,0),MATCH($I124,Calendario!$D$2:$H$2,0)),""),"")))),IF($K124=2,IF(S124="",IF(OR(($J124="Semana 1"),($J124="Semana 2"),($J124="Semana 3"),($J124="Semana 4"),($J124="Semana 5"),($J124="Semana 6"),($J124="Semana 7")),INDEX(Calendario!$D$3:$H$55,MATCH(T$4,Calendario!$A$3:$A$55,0),MATCH($I124,Calendario!$D$2:$H$2,0)),""),""),IF($K124=3,IF(AND((R124=""),(S124="")),IF(OR(($J124="Semana 1"),($J124="Semana 2"),($J124="Semana 3"),($J124="Semana 4"),($J124="Semana 5"),($J124="Semana 6"),($J124="Semana 7")),INDEX(Calendario!$D$3:$H$55,MATCH(T$4,Calendario!$A$3:$A$55,0),MATCH($I124,Calendario!$D$2:$H$2,0)),""),""),IF($K124=4,IF(AND((Q124=""),(R124=""),(S124="")),IF(OR(($J124="Semana 1"),($J124="Semana 2"),($J124="Semana 3"),($J124="Semana 4"),($J124="Semana 5"),($J124="Semana 6"),($J124="Semana 7")),INDEX(Calendario!$D$3:$H$55,MATCH(T$4,Calendario!$A$3:$A$55,0),MATCH($I124,Calendario!$D$2:$H$2,0)),""),""),"")))))))</f>
        <v/>
      </c>
      <c r="U124" s="108" t="str">
        <f>IF(EXACT(($I124),(PROPER(TEXT(U$3,"dddd")))),"",IF($K124=1,INDEX(Calendario!$D$3:$H$55,MATCH(U$4,Calendario!$A$3:$A$55,0),MATCH($I124,Calendario!$D$2:$H$2,0)),IF($K124=2,IF(T124="",INDEX(Calendario!$D$3:$H$55,MATCH(U$4,Calendario!$A$3:$A$55,0),MATCH($I124,Calendario!$D$2:$H$2,0)),""),IF($K124=3,IF(AND((S124=""),(T124="")),INDEX(Calendario!$D$3:$H$55,MATCH(U$4,Calendario!$A$3:$A$55,0),MATCH($I124,Calendario!$D$2:$H$2,0)),""),IF($K124=4,IF(AND((R124=""),(S124=""),(T124="")),INDEX(Calendario!$D$3:$H$55,MATCH(U$4,Calendario!$A$3:$A$55,0),MATCH($I124,Calendario!$D$2:$H$2,0)),""),"")))))</f>
        <v/>
      </c>
      <c r="V124" s="107">
        <f>IF(EXACT(($I124),(PROPER(TEXT(V$3,"dddd")))),"",IF($K124=1,INDEX(Calendario!$D$3:$H$55,MATCH(V$4,Calendario!$A$3:$A$55,0),MATCH($I124,Calendario!$D$2:$H$2,0)),IF($K124=2,IF(U124="",INDEX(Calendario!$D$3:$H$55,MATCH(V$4,Calendario!$A$3:$A$55,0),MATCH($I124,Calendario!$D$2:$H$2,0)),""),IF($K124=3,IF(AND((T124=""),(U124="")),INDEX(Calendario!$D$3:$H$55,MATCH(V$4,Calendario!$A$3:$A$55,0),MATCH($I124,Calendario!$D$2:$H$2,0)),""),IF($K124=4,IF(AND((S124=""),(T124=""),(U124="")),INDEX(Calendario!$D$3:$H$55,MATCH(V$4,Calendario!$A$3:$A$55,0),MATCH($I124,Calendario!$D$2:$H$2,0)),""),"")))))</f>
        <v>44622</v>
      </c>
      <c r="W124" s="107" t="str">
        <f>IF(EXACT(($I124),(PROPER(TEXT(W$3,"dddd")))),"",IF($K124=1,INDEX(Calendario!$D$3:$H$55,MATCH(W$4,Calendario!$A$3:$A$55,0),MATCH($I124,Calendario!$D$2:$H$2,0)),IF($K124=2,IF(V124="",INDEX(Calendario!$D$3:$H$55,MATCH(W$4,Calendario!$A$3:$A$55,0),MATCH($I124,Calendario!$D$2:$H$2,0)),""),IF($K124=3,IF(AND((U124=""),(V124="")),INDEX(Calendario!$D$3:$H$55,MATCH(W$4,Calendario!$A$3:$A$55,0),MATCH($I124,Calendario!$D$2:$H$2,0)),""),IF($K124=4,IF(AND((T124=""),(U124=""),(V124="")),INDEX(Calendario!$D$3:$H$55,MATCH(W$4,Calendario!$A$3:$A$55,0),MATCH($I124,Calendario!$D$2:$H$2,0)),""),"")))))</f>
        <v/>
      </c>
      <c r="X124" s="107" t="str">
        <f>IF(EXACT(($I124),(PROPER(TEXT(X$3,"dddd")))),"",IF($K124=1,INDEX(Calendario!$D$3:$H$55,MATCH(X$4,Calendario!$A$3:$A$55,0),MATCH($I124,Calendario!$D$2:$H$2,0)),IF($K124=2,IF(W124="",INDEX(Calendario!$D$3:$H$55,MATCH(X$4,Calendario!$A$3:$A$55,0),MATCH($I124,Calendario!$D$2:$H$2,0)),""),IF($K124=3,IF(AND((V124=""),(W124="")),INDEX(Calendario!$D$3:$H$55,MATCH(X$4,Calendario!$A$3:$A$55,0),MATCH($I124,Calendario!$D$2:$H$2,0)),""),IF($K124=4,IF(AND((U124=""),(V124=""),(W124="")),INDEX(Calendario!$D$3:$H$55,MATCH(X$4,Calendario!$A$3:$A$55,0),MATCH($I124,Calendario!$D$2:$H$2,0)),""),"")))))</f>
        <v/>
      </c>
      <c r="Y124" s="107" t="str">
        <f>IF(EXACT(($I124),(PROPER(TEXT(Y$3,"dddd")))),"",IF($K124=1,INDEX(Calendario!$D$3:$H$55,MATCH(Y$4,Calendario!$A$3:$A$55,0),MATCH($I124,Calendario!$D$2:$H$2,0)),IF($K124=2,IF(X124="",INDEX(Calendario!$D$3:$H$55,MATCH(Y$4,Calendario!$A$3:$A$55,0),MATCH($I124,Calendario!$D$2:$H$2,0)),""),IF($K124=3,IF(AND((W124=""),(X124="")),INDEX(Calendario!$D$3:$H$55,MATCH(Y$4,Calendario!$A$3:$A$55,0),MATCH($I124,Calendario!$D$2:$H$2,0)),""),IF($K124=4,IF(AND((V124=""),(W124=""),(X124="")),INDEX(Calendario!$D$3:$H$55,MATCH(Y$4,Calendario!$A$3:$A$55,0),MATCH($I124,Calendario!$D$2:$H$2,0)),""),"")))))</f>
        <v/>
      </c>
      <c r="Z124" s="108">
        <f>IF(EXACT(($I124),(PROPER(TEXT(Z$3,"dddd")))),"",IF($K124=1,INDEX(Calendario!$D$3:$H$55,MATCH(Z$4,Calendario!$A$3:$A$55,0),MATCH($I124,Calendario!$D$2:$H$2,0)),IF($K124=2,IF(Y124="",INDEX(Calendario!$D$3:$H$55,MATCH(Z$4,Calendario!$A$3:$A$55,0),MATCH($I124,Calendario!$D$2:$H$2,0)),""),IF($K124=3,IF(AND((X124=""),(Y124="")),INDEX(Calendario!$D$3:$H$55,MATCH(Z$4,Calendario!$A$3:$A$55,0),MATCH($I124,Calendario!$D$2:$H$2,0)),""),IF($K124=4,IF(AND((W124=""),(X124=""),(Y124="")),INDEX(Calendario!$D$3:$H$55,MATCH(Z$4,Calendario!$A$3:$A$55,0),MATCH($I124,Calendario!$D$2:$H$2,0)),""),"")))))</f>
        <v>44650</v>
      </c>
      <c r="AA124" s="108" t="str">
        <f>IF(EXACT(($I124),(PROPER(TEXT(AA$3,"dddd")))),"",IF($K124=1,INDEX(Calendario!$D$3:$H$55,MATCH(AA$4,Calendario!$A$3:$A$55,0),MATCH($I124,Calendario!$D$2:$H$2,0)),IF($K124=2,IF(Z124="",INDEX(Calendario!$D$3:$H$55,MATCH(AA$4,Calendario!$A$3:$A$55,0),MATCH($I124,Calendario!$D$2:$H$2,0)),""),IF($K124=3,IF(AND((Y124=""),(Z124="")),INDEX(Calendario!$D$3:$H$55,MATCH(AA$4,Calendario!$A$3:$A$55,0),MATCH($I124,Calendario!$D$2:$H$2,0)),""),IF($K124=4,IF(AND((X124=""),(Y124=""),(Z124="")),INDEX(Calendario!$D$3:$H$55,MATCH(AA$4,Calendario!$A$3:$A$55,0),MATCH($I124,Calendario!$D$2:$H$2,0)),""),"")))))</f>
        <v/>
      </c>
      <c r="AB124" s="108" t="str">
        <f>IF(EXACT(($I124),(PROPER(TEXT(AB$3,"dddd")))),"",IF($K124=1,INDEX(Calendario!$D$3:$H$55,MATCH(AB$4,Calendario!$A$3:$A$55,0),MATCH($I124,Calendario!$D$2:$H$2,0)),IF($K124=2,IF(AA124="",INDEX(Calendario!$D$3:$H$55,MATCH(AB$4,Calendario!$A$3:$A$55,0),MATCH($I124,Calendario!$D$2:$H$2,0)),""),IF($K124=3,IF(AND((Z124=""),(AA124="")),INDEX(Calendario!$D$3:$H$55,MATCH(AB$4,Calendario!$A$3:$A$55,0),MATCH($I124,Calendario!$D$2:$H$2,0)),""),IF($K124=4,IF(AND((Y124=""),(Z124=""),(AA124="")),INDEX(Calendario!$D$3:$H$55,MATCH(AB$4,Calendario!$A$3:$A$55,0),MATCH($I124,Calendario!$D$2:$H$2,0)),""),"")))))</f>
        <v/>
      </c>
      <c r="AC124" s="108" t="str">
        <f>IF(EXACT(($I124),(PROPER(TEXT(AC$3,"dddd")))),"",IF($K124=1,INDEX(Calendario!$D$3:$H$55,MATCH(AC$4,Calendario!$A$3:$A$55,0),MATCH($I124,Calendario!$D$2:$H$2,0)),IF($K124=2,IF(AB124="",INDEX(Calendario!$D$3:$H$55,MATCH(AC$4,Calendario!$A$3:$A$55,0),MATCH($I124,Calendario!$D$2:$H$2,0)),""),IF($K124=3,IF(AND((AA124=""),(AB124="")),INDEX(Calendario!$D$3:$H$55,MATCH(AC$4,Calendario!$A$3:$A$55,0),MATCH($I124,Calendario!$D$2:$H$2,0)),""),IF($K124=4,IF(AND((Z124=""),(AA124=""),(AB124="")),INDEX(Calendario!$D$3:$H$55,MATCH(AC$4,Calendario!$A$3:$A$55,0),MATCH($I124,Calendario!$D$2:$H$2,0)),""),"")))))</f>
        <v/>
      </c>
      <c r="AD124" s="107">
        <f>IF(EXACT(($I124),(PROPER(TEXT(AD$3,"dddd")))),"",IF($K124=1,INDEX(Calendario!$D$3:$H$55,MATCH(AD$4,Calendario!$A$3:$A$55,0),MATCH($I124,Calendario!$D$2:$H$2,0)),IF($K124=2,IF(AC124="",INDEX(Calendario!$D$3:$H$55,MATCH(AD$4,Calendario!$A$3:$A$55,0),MATCH($I124,Calendario!$D$2:$H$2,0)),""),IF($K124=3,IF(AND((AB124=""),(AC124="")),INDEX(Calendario!$D$3:$H$55,MATCH(AD$4,Calendario!$A$3:$A$55,0),MATCH($I124,Calendario!$D$2:$H$2,0)),""),IF($K124=4,IF(AND((AA124=""),(AB124=""),(AC124="")),INDEX(Calendario!$D$3:$H$55,MATCH(AD$4,Calendario!$A$3:$A$55,0),MATCH($I124,Calendario!$D$2:$H$2,0)),""),"")))))</f>
        <v>44678</v>
      </c>
      <c r="AE124" s="107" t="str">
        <f>IF(EXACT(($I124),(PROPER(TEXT(AE$3,"dddd")))),"",IF($K124=1,INDEX(Calendario!$D$3:$H$55,MATCH(AE$4,Calendario!$A$3:$A$55,0),MATCH($I124,Calendario!$D$2:$H$2,0)),IF($K124=2,IF(AD124="",INDEX(Calendario!$D$3:$H$55,MATCH(AE$4,Calendario!$A$3:$A$55,0),MATCH($I124,Calendario!$D$2:$H$2,0)),""),IF($K124=3,IF(AND((AC124=""),(AD124="")),INDEX(Calendario!$D$3:$H$55,MATCH(AE$4,Calendario!$A$3:$A$55,0),MATCH($I124,Calendario!$D$2:$H$2,0)),""),IF($K124=4,IF(AND((AB124=""),(AC124=""),(AD124="")),INDEX(Calendario!$D$3:$H$55,MATCH(AE$4,Calendario!$A$3:$A$55,0),MATCH($I124,Calendario!$D$2:$H$2,0)),""),"")))))</f>
        <v/>
      </c>
      <c r="AF124" s="107" t="str">
        <f>IF(EXACT(($I124),(PROPER(TEXT(AF$3,"dddd")))),"",IF($K124=1,INDEX(Calendario!$D$3:$H$55,MATCH(AF$4,Calendario!$A$3:$A$55,0),MATCH($I124,Calendario!$D$2:$H$2,0)),IF($K124=2,IF(AE124="",INDEX(Calendario!$D$3:$H$55,MATCH(AF$4,Calendario!$A$3:$A$55,0),MATCH($I124,Calendario!$D$2:$H$2,0)),""),IF($K124=3,IF(AND((AD124=""),(AE124="")),INDEX(Calendario!$D$3:$H$55,MATCH(AF$4,Calendario!$A$3:$A$55,0),MATCH($I124,Calendario!$D$2:$H$2,0)),""),IF($K124=4,IF(AND((AC124=""),(AD124=""),(AE124="")),INDEX(Calendario!$D$3:$H$55,MATCH(AF$4,Calendario!$A$3:$A$55,0),MATCH($I124,Calendario!$D$2:$H$2,0)),""),"")))))</f>
        <v/>
      </c>
      <c r="AG124" s="107" t="str">
        <f>IF(EXACT(($I124),(PROPER(TEXT(AG$3,"dddd")))),"",IF($K124=1,INDEX(Calendario!$D$3:$H$55,MATCH(AG$4,Calendario!$A$3:$A$55,0),MATCH($I124,Calendario!$D$2:$H$2,0)),IF($K124=2,IF(AF124="",INDEX(Calendario!$D$3:$H$55,MATCH(AG$4,Calendario!$A$3:$A$55,0),MATCH($I124,Calendario!$D$2:$H$2,0)),""),IF($K124=3,IF(AND((AE124=""),(AF124="")),INDEX(Calendario!$D$3:$H$55,MATCH(AG$4,Calendario!$A$3:$A$55,0),MATCH($I124,Calendario!$D$2:$H$2,0)),""),IF($K124=4,IF(AND((AD124=""),(AE124=""),(AF124="")),INDEX(Calendario!$D$3:$H$55,MATCH(AG$4,Calendario!$A$3:$A$55,0),MATCH($I124,Calendario!$D$2:$H$2,0)),""),"")))))</f>
        <v/>
      </c>
      <c r="AH124" s="107">
        <f>IF(EXACT(($I124),(PROPER(TEXT(AH$3,"dddd")))),"",IF($K124=1,INDEX(Calendario!$D$3:$H$55,MATCH(AH$4,Calendario!$A$3:$A$55,0),MATCH($I124,Calendario!$D$2:$H$2,0)),IF($K124=2,IF(AG124="",INDEX(Calendario!$D$3:$H$55,MATCH(AH$4,Calendario!$A$3:$A$55,0),MATCH($I124,Calendario!$D$2:$H$2,0)),""),IF($K124=3,IF(AND((AF124=""),(AG124="")),INDEX(Calendario!$D$3:$H$55,MATCH(AH$4,Calendario!$A$3:$A$55,0),MATCH($I124,Calendario!$D$2:$H$2,0)),""),IF($K124=4,IF(AND((AE124=""),(AF124=""),(AG124="")),INDEX(Calendario!$D$3:$H$55,MATCH(AH$4,Calendario!$A$3:$A$55,0),MATCH($I124,Calendario!$D$2:$H$2,0)),""),"")))))</f>
        <v>44706</v>
      </c>
      <c r="AI124" s="108" t="str">
        <f>IF(EXACT(($I124),(PROPER(TEXT(AI$3,"dddd")))),"",IF($K124=1,INDEX(Calendario!$D$3:$H$55,MATCH(AI$4,Calendario!$A$3:$A$55,0),MATCH($I124,Calendario!$D$2:$H$2,0)),IF($K124=2,IF(AH124="",INDEX(Calendario!$D$3:$H$55,MATCH(AI$4,Calendario!$A$3:$A$55,0),MATCH($I124,Calendario!$D$2:$H$2,0)),""),IF($K124=3,IF(AND((AG124=""),(AH124="")),INDEX(Calendario!$D$3:$H$55,MATCH(AI$4,Calendario!$A$3:$A$55,0),MATCH($I124,Calendario!$D$2:$H$2,0)),""),IF($K124=4,IF(AND((AF124=""),(AG124=""),(AH124="")),INDEX(Calendario!$D$3:$H$55,MATCH(AI$4,Calendario!$A$3:$A$55,0),MATCH($I124,Calendario!$D$2:$H$2,0)),""),"")))))</f>
        <v/>
      </c>
      <c r="AJ124" s="108" t="str">
        <f>IF(EXACT(($I124),(PROPER(TEXT(AJ$3,"dddd")))),"",IF($K124=1,INDEX(Calendario!$D$3:$H$55,MATCH(AJ$4,Calendario!$A$3:$A$55,0),MATCH($I124,Calendario!$D$2:$H$2,0)),IF($K124=2,IF(AI124="",INDEX(Calendario!$D$3:$H$55,MATCH(AJ$4,Calendario!$A$3:$A$55,0),MATCH($I124,Calendario!$D$2:$H$2,0)),""),IF($K124=3,IF(AND((AH124=""),(AI124="")),INDEX(Calendario!$D$3:$H$55,MATCH(AJ$4,Calendario!$A$3:$A$55,0),MATCH($I124,Calendario!$D$2:$H$2,0)),""),IF($K124=4,IF(AND((AG124=""),(AH124=""),(AI124="")),INDEX(Calendario!$D$3:$H$55,MATCH(AJ$4,Calendario!$A$3:$A$55,0),MATCH($I124,Calendario!$D$2:$H$2,0)),""),"")))))</f>
        <v/>
      </c>
      <c r="AK124" s="108" t="str">
        <f>IF(EXACT(($I124),(PROPER(TEXT(AK$3,"dddd")))),"",IF($K124=1,INDEX(Calendario!$D$3:$H$55,MATCH(AK$4,Calendario!$A$3:$A$55,0),MATCH($I124,Calendario!$D$2:$H$2,0)),IF($K124=2,IF(AJ124="",INDEX(Calendario!$D$3:$H$55,MATCH(AK$4,Calendario!$A$3:$A$55,0),MATCH($I124,Calendario!$D$2:$H$2,0)),""),IF($K124=3,IF(AND((AI124=""),(AJ124="")),INDEX(Calendario!$D$3:$H$55,MATCH(AK$4,Calendario!$A$3:$A$55,0),MATCH($I124,Calendario!$D$2:$H$2,0)),""),IF($K124=4,IF(AND((AH124=""),(AI124=""),(AJ124="")),INDEX(Calendario!$D$3:$H$55,MATCH(AK$4,Calendario!$A$3:$A$55,0),MATCH($I124,Calendario!$D$2:$H$2,0)),""),"")))))</f>
        <v/>
      </c>
      <c r="AL124" s="108">
        <f>IF(EXACT(($I124),(PROPER(TEXT(AL$3,"dddd")))),"",IF($K124=1,INDEX(Calendario!$D$3:$H$55,MATCH(AL$4,Calendario!$A$3:$A$55,0),MATCH($I124,Calendario!$D$2:$H$2,0)),IF($K124=2,IF(AK124="",INDEX(Calendario!$D$3:$H$55,MATCH(AL$4,Calendario!$A$3:$A$55,0),MATCH($I124,Calendario!$D$2:$H$2,0)),""),IF($K124=3,IF(AND((AJ124=""),(AK124="")),INDEX(Calendario!$D$3:$H$55,MATCH(AL$4,Calendario!$A$3:$A$55,0),MATCH($I124,Calendario!$D$2:$H$2,0)),""),IF($K124=4,IF(AND((AI124=""),(AJ124=""),(AK124="")),INDEX(Calendario!$D$3:$H$55,MATCH(AL$4,Calendario!$A$3:$A$55,0),MATCH($I124,Calendario!$D$2:$H$2,0)),""),"")))))</f>
        <v>44734</v>
      </c>
      <c r="AM124" s="107" t="str">
        <f>IF(EXACT(($I124),(PROPER(TEXT(AM$3,"dddd")))),"",IF($K124=1,INDEX(Calendario!$D$3:$H$55,MATCH(AM$4,Calendario!$A$3:$A$55,0),MATCH($I124,Calendario!$D$2:$H$2,0)),IF($K124=2,IF(AL124="",INDEX(Calendario!$D$3:$H$55,MATCH(AM$4,Calendario!$A$3:$A$55,0),MATCH($I124,Calendario!$D$2:$H$2,0)),""),IF($K124=3,IF(AND((AK124=""),(AL124="")),INDEX(Calendario!$D$3:$H$55,MATCH(AM$4,Calendario!$A$3:$A$55,0),MATCH($I124,Calendario!$D$2:$H$2,0)),""),IF($K124=4,IF(AND((AJ124=""),(AK124=""),(AL124="")),INDEX(Calendario!$D$3:$H$55,MATCH(AM$4,Calendario!$A$3:$A$55,0),MATCH($I124,Calendario!$D$2:$H$2,0)),""),"")))))</f>
        <v/>
      </c>
      <c r="AN124" s="107" t="str">
        <f>IF(EXACT(($I124),(PROPER(TEXT(AN$3,"dddd")))),"",IF($K124=1,INDEX(Calendario!$D$3:$H$55,MATCH(AN$4,Calendario!$A$3:$A$55,0),MATCH($I124,Calendario!$D$2:$H$2,0)),IF($K124=2,IF(AM124="",INDEX(Calendario!$D$3:$H$55,MATCH(AN$4,Calendario!$A$3:$A$55,0),MATCH($I124,Calendario!$D$2:$H$2,0)),""),IF($K124=3,IF(AND((AL124=""),(AM124="")),INDEX(Calendario!$D$3:$H$55,MATCH(AN$4,Calendario!$A$3:$A$55,0),MATCH($I124,Calendario!$D$2:$H$2,0)),""),IF($K124=4,IF(AND((AK124=""),(AL124=""),(AM124="")),INDEX(Calendario!$D$3:$H$55,MATCH(AN$4,Calendario!$A$3:$A$55,0),MATCH($I124,Calendario!$D$2:$H$2,0)),""),"")))))</f>
        <v/>
      </c>
      <c r="AO124" s="107" t="str">
        <f>IF(EXACT(($I124),(PROPER(TEXT(AO$3,"dddd")))),"",IF($K124=1,INDEX(Calendario!$D$3:$H$55,MATCH(AO$4,Calendario!$A$3:$A$55,0),MATCH($I124,Calendario!$D$2:$H$2,0)),IF($K124=2,IF(AN124="",INDEX(Calendario!$D$3:$H$55,MATCH(AO$4,Calendario!$A$3:$A$55,0),MATCH($I124,Calendario!$D$2:$H$2,0)),""),IF($K124=3,IF(AND((AM124=""),(AN124="")),INDEX(Calendario!$D$3:$H$55,MATCH(AO$4,Calendario!$A$3:$A$55,0),MATCH($I124,Calendario!$D$2:$H$2,0)),""),IF($K124=4,IF(AND((AL124=""),(AM124=""),(AN124="")),INDEX(Calendario!$D$3:$H$55,MATCH(AO$4,Calendario!$A$3:$A$55,0),MATCH($I124,Calendario!$D$2:$H$2,0)),""),"")))))</f>
        <v/>
      </c>
      <c r="AP124" s="107" t="str">
        <f>IF(EXACT(($I124),(PROPER(TEXT(AP$3,"dddd")))),"",IF($K124=1,INDEX(Calendario!$D$3:$H$55,MATCH(AP$4,Calendario!$A$3:$A$55,0),MATCH($I124,Calendario!$D$2:$H$2,0)),IF($K124=2,IF(AO124="",INDEX(Calendario!$D$3:$H$55,MATCH(AP$4,Calendario!$A$3:$A$55,0),MATCH($I124,Calendario!$D$2:$H$2,0)),""),IF($K124=3,IF(AND((AN124=""),(AO124="")),INDEX(Calendario!$D$3:$H$55,MATCH(AP$4,Calendario!$A$3:$A$55,0),MATCH($I124,Calendario!$D$2:$H$2,0)),""),IF($K124=4,IF(AND((AM124=""),(AN124=""),(AO124="")),INDEX(Calendario!$D$3:$H$55,MATCH(AP$4,Calendario!$A$3:$A$55,0),MATCH($I124,Calendario!$D$2:$H$2,0)),""),"")))))</f>
        <v/>
      </c>
      <c r="AQ124" s="107">
        <f>IF(EXACT(($I124),(PROPER(TEXT(AQ$3,"dddd")))),"",IF($K124=1,INDEX(Calendario!$D$3:$H$55,MATCH(AQ$4,Calendario!$A$3:$A$55,0),MATCH($I124,Calendario!$D$2:$H$2,0)),IF($K124=2,IF(AP124="",INDEX(Calendario!$D$3:$H$55,MATCH(AQ$4,Calendario!$A$3:$A$55,0),MATCH($I124,Calendario!$D$2:$H$2,0)),""),IF($K124=3,IF(AND((AO124=""),(AP124="")),INDEX(Calendario!$D$3:$H$55,MATCH(AQ$4,Calendario!$A$3:$A$55,0),MATCH($I124,Calendario!$D$2:$H$2,0)),""),IF($K124=4,IF(AND((AN124=""),(AO124=""),(AP124="")),INDEX(Calendario!$D$3:$H$55,MATCH(AQ$4,Calendario!$A$3:$A$55,0),MATCH($I124,Calendario!$D$2:$H$2,0)),""),"")))))</f>
        <v>44769</v>
      </c>
      <c r="AR124" s="108" t="str">
        <f>IF(EXACT(($I124),(PROPER(TEXT(AR$3,"dddd")))),"",IF($K124=1,INDEX(Calendario!$D$3:$H$55,MATCH(AR$4,Calendario!$A$3:$A$55,0),MATCH($I124,Calendario!$D$2:$H$2,0)),IF($K124=2,IF(AQ124="",INDEX(Calendario!$D$3:$H$55,MATCH(AR$4,Calendario!$A$3:$A$55,0),MATCH($I124,Calendario!$D$2:$H$2,0)),""),IF($K124=3,IF(AND((AP124=""),(AQ124="")),INDEX(Calendario!$D$3:$H$55,MATCH(AR$4,Calendario!$A$3:$A$55,0),MATCH($I124,Calendario!$D$2:$H$2,0)),""),IF($K124=4,IF(AND((AO124=""),(AP124=""),(AQ124="")),INDEX(Calendario!$D$3:$H$55,MATCH(AR$4,Calendario!$A$3:$A$55,0),MATCH($I124,Calendario!$D$2:$H$2,0)),""),"")))))</f>
        <v/>
      </c>
      <c r="AS124" s="108" t="str">
        <f>IF(EXACT(($I124),(PROPER(TEXT(AS$3,"dddd")))),"",IF($K124=1,INDEX(Calendario!$D$3:$H$55,MATCH(AS$4,Calendario!$A$3:$A$55,0),MATCH($I124,Calendario!$D$2:$H$2,0)),IF($K124=2,IF(AR124="",INDEX(Calendario!$D$3:$H$55,MATCH(AS$4,Calendario!$A$3:$A$55,0),MATCH($I124,Calendario!$D$2:$H$2,0)),""),IF($K124=3,IF(AND((AQ124=""),(AR124="")),INDEX(Calendario!$D$3:$H$55,MATCH(AS$4,Calendario!$A$3:$A$55,0),MATCH($I124,Calendario!$D$2:$H$2,0)),""),IF($K124=4,IF(AND((AP124=""),(AQ124=""),(AR124="")),INDEX(Calendario!$D$3:$H$55,MATCH(AS$4,Calendario!$A$3:$A$55,0),MATCH($I124,Calendario!$D$2:$H$2,0)),""),"")))))</f>
        <v/>
      </c>
      <c r="AT124" s="108" t="str">
        <f>IF(EXACT(($I124),(PROPER(TEXT(AT$3,"dddd")))),"",IF($K124=1,INDEX(Calendario!$D$3:$H$55,MATCH(AT$4,Calendario!$A$3:$A$55,0),MATCH($I124,Calendario!$D$2:$H$2,0)),IF($K124=2,IF(AS124="",INDEX(Calendario!$D$3:$H$55,MATCH(AT$4,Calendario!$A$3:$A$55,0),MATCH($I124,Calendario!$D$2:$H$2,0)),""),IF($K124=3,IF(AND((AR124=""),(AS124="")),INDEX(Calendario!$D$3:$H$55,MATCH(AT$4,Calendario!$A$3:$A$55,0),MATCH($I124,Calendario!$D$2:$H$2,0)),""),IF($K124=4,IF(AND((AQ124=""),(AR124=""),(AS124="")),INDEX(Calendario!$D$3:$H$55,MATCH(AT$4,Calendario!$A$3:$A$55,0),MATCH($I124,Calendario!$D$2:$H$2,0)),""),"")))))</f>
        <v/>
      </c>
      <c r="AU124" s="108">
        <f>IF(EXACT(($I124),(PROPER(TEXT(AU$3,"dddd")))),"",IF($K124=1,INDEX(Calendario!$D$3:$H$55,MATCH(AU$4,Calendario!$A$3:$A$55,0),MATCH($I124,Calendario!$D$2:$H$2,0)),IF($K124=2,IF(AT124="",INDEX(Calendario!$D$3:$H$55,MATCH(AU$4,Calendario!$A$3:$A$55,0),MATCH($I124,Calendario!$D$2:$H$2,0)),""),IF($K124=3,IF(AND((AS124=""),(AT124="")),INDEX(Calendario!$D$3:$H$55,MATCH(AU$4,Calendario!$A$3:$A$55,0),MATCH($I124,Calendario!$D$2:$H$2,0)),""),IF($K124=4,IF(AND((AR124=""),(AS124=""),(AT124="")),INDEX(Calendario!$D$3:$H$55,MATCH(AU$4,Calendario!$A$3:$A$55,0),MATCH($I124,Calendario!$D$2:$H$2,0)),""),"")))))</f>
        <v>44797</v>
      </c>
      <c r="AV124" s="107" t="str">
        <f>IF(EXACT(($I124),(PROPER(TEXT(AV$3,"dddd")))),"",IF($K124=1,INDEX(Calendario!$D$3:$H$55,MATCH(AV$4,Calendario!$A$3:$A$55,0),MATCH($I124,Calendario!$D$2:$H$2,0)),IF($K124=2,IF(AU124="",INDEX(Calendario!$D$3:$H$55,MATCH(AV$4,Calendario!$A$3:$A$55,0),MATCH($I124,Calendario!$D$2:$H$2,0)),""),IF($K124=3,IF(AND((AT124=""),(AU124="")),INDEX(Calendario!$D$3:$H$55,MATCH(AV$4,Calendario!$A$3:$A$55,0),MATCH($I124,Calendario!$D$2:$H$2,0)),""),IF($K124=4,IF(AND((AS124=""),(AT124=""),(AU124="")),INDEX(Calendario!$D$3:$H$55,MATCH(AV$4,Calendario!$A$3:$A$55,0),MATCH($I124,Calendario!$D$2:$H$2,0)),""),"")))))</f>
        <v/>
      </c>
      <c r="AW124" s="107" t="str">
        <f>IF(EXACT(($I124),(PROPER(TEXT(AW$3,"dddd")))),"",IF($K124=1,INDEX(Calendario!$D$3:$H$55,MATCH(AW$4,Calendario!$A$3:$A$55,0),MATCH($I124,Calendario!$D$2:$H$2,0)),IF($K124=2,IF(AV124="",INDEX(Calendario!$D$3:$H$55,MATCH(AW$4,Calendario!$A$3:$A$55,0),MATCH($I124,Calendario!$D$2:$H$2,0)),""),IF($K124=3,IF(AND((AU124=""),(AV124="")),INDEX(Calendario!$D$3:$H$55,MATCH(AW$4,Calendario!$A$3:$A$55,0),MATCH($I124,Calendario!$D$2:$H$2,0)),""),IF($K124=4,IF(AND((AT124=""),(AU124=""),(AV124="")),INDEX(Calendario!$D$3:$H$55,MATCH(AW$4,Calendario!$A$3:$A$55,0),MATCH($I124,Calendario!$D$2:$H$2,0)),""),"")))))</f>
        <v/>
      </c>
      <c r="AX124" s="107" t="str">
        <f>IF(EXACT(($I124),(PROPER(TEXT(AX$3,"dddd")))),"",IF($K124=1,INDEX(Calendario!$D$3:$H$55,MATCH(AX$4,Calendario!$A$3:$A$55,0),MATCH($I124,Calendario!$D$2:$H$2,0)),IF($K124=2,IF(AW124="",INDEX(Calendario!$D$3:$H$55,MATCH(AX$4,Calendario!$A$3:$A$55,0),MATCH($I124,Calendario!$D$2:$H$2,0)),""),IF($K124=3,IF(AND((AV124=""),(AW124="")),INDEX(Calendario!$D$3:$H$55,MATCH(AX$4,Calendario!$A$3:$A$55,0),MATCH($I124,Calendario!$D$2:$H$2,0)),""),IF($K124=4,IF(AND((AU124=""),(AV124=""),(AW124="")),INDEX(Calendario!$D$3:$H$55,MATCH(AX$4,Calendario!$A$3:$A$55,0),MATCH($I124,Calendario!$D$2:$H$2,0)),""),"")))))</f>
        <v/>
      </c>
      <c r="AY124" s="107">
        <f>IF(EXACT(($I124),(PROPER(TEXT(AY$3,"dddd")))),"",IF($K124=1,INDEX(Calendario!$D$3:$H$55,MATCH(AY$4,Calendario!$A$3:$A$55,0),MATCH($I124,Calendario!$D$2:$H$2,0)),IF($K124=2,IF(AX124="",INDEX(Calendario!$D$3:$H$55,MATCH(AY$4,Calendario!$A$3:$A$55,0),MATCH($I124,Calendario!$D$2:$H$2,0)),""),IF($K124=3,IF(AND((AW124=""),(AX124="")),INDEX(Calendario!$D$3:$H$55,MATCH(AY$4,Calendario!$A$3:$A$55,0),MATCH($I124,Calendario!$D$2:$H$2,0)),""),IF($K124=4,IF(AND((AV124=""),(AW124=""),(AX124="")),INDEX(Calendario!$D$3:$H$55,MATCH(AY$4,Calendario!$A$3:$A$55,0),MATCH($I124,Calendario!$D$2:$H$2,0)),""),"")))))</f>
        <v>44825</v>
      </c>
      <c r="AZ124" s="107" t="str">
        <f>IF(EXACT(($I124),(PROPER(TEXT(AZ$3,"dddd")))),"",IF($K124=1,INDEX(Calendario!$D$3:$H$55,MATCH(AZ$4,Calendario!$A$3:$A$55,0),MATCH($I124,Calendario!$D$2:$H$2,0)),IF($K124=2,IF(AY124="",INDEX(Calendario!$D$3:$H$55,MATCH(AZ$4,Calendario!$A$3:$A$55,0),MATCH($I124,Calendario!$D$2:$H$2,0)),""),IF($K124=3,IF(AND((AX124=""),(AY124="")),INDEX(Calendario!$D$3:$H$55,MATCH(AZ$4,Calendario!$A$3:$A$55,0),MATCH($I124,Calendario!$D$2:$H$2,0)),""),IF($K124=4,IF(AND((AW124=""),(AX124=""),(AY124="")),INDEX(Calendario!$D$3:$H$55,MATCH(AZ$4,Calendario!$A$3:$A$55,0),MATCH($I124,Calendario!$D$2:$H$2,0)),""),"")))))</f>
        <v/>
      </c>
      <c r="BA124" s="108" t="str">
        <f>IF(EXACT(($I124),(PROPER(TEXT(BA$3,"dddd")))),"",IF($K124=1,INDEX(Calendario!$D$3:$H$55,MATCH(BA$4,Calendario!$A$3:$A$55,0),MATCH($I124,Calendario!$D$2:$H$2,0)),IF($K124=2,IF(AZ124="",INDEX(Calendario!$D$3:$H$55,MATCH(BA$4,Calendario!$A$3:$A$55,0),MATCH($I124,Calendario!$D$2:$H$2,0)),""),IF($K124=3,IF(AND((AY124=""),(AZ124="")),INDEX(Calendario!$D$3:$H$55,MATCH(BA$4,Calendario!$A$3:$A$55,0),MATCH($I124,Calendario!$D$2:$H$2,0)),""),IF($K124=4,IF(AND((AX124=""),(AY124=""),(AZ124="")),INDEX(Calendario!$D$3:$H$55,MATCH(BA$4,Calendario!$A$3:$A$55,0),MATCH($I124,Calendario!$D$2:$H$2,0)),""),"")))))</f>
        <v/>
      </c>
      <c r="BB124" s="108" t="str">
        <f>IF(EXACT(($I124),(PROPER(TEXT(BB$3,"dddd")))),"",IF($K124=1,INDEX(Calendario!$D$3:$H$55,MATCH(BB$4,Calendario!$A$3:$A$55,0),MATCH($I124,Calendario!$D$2:$H$2,0)),IF($K124=2,IF(BA124="",INDEX(Calendario!$D$3:$H$55,MATCH(BB$4,Calendario!$A$3:$A$55,0),MATCH($I124,Calendario!$D$2:$H$2,0)),""),IF($K124=3,IF(AND((AZ124=""),(BA124="")),INDEX(Calendario!$D$3:$H$55,MATCH(BB$4,Calendario!$A$3:$A$55,0),MATCH($I124,Calendario!$D$2:$H$2,0)),""),IF($K124=4,IF(AND((AY124=""),(AZ124=""),(BA124="")),INDEX(Calendario!$D$3:$H$55,MATCH(BB$4,Calendario!$A$3:$A$55,0),MATCH($I124,Calendario!$D$2:$H$2,0)),""),"")))))</f>
        <v/>
      </c>
      <c r="BC124" s="108">
        <f>IF(EXACT(($I124),(PROPER(TEXT(BC$3,"dddd")))),"",IF($K124=1,INDEX(Calendario!$D$3:$H$55,MATCH(BC$4,Calendario!$A$3:$A$55,0),MATCH($I124,Calendario!$D$2:$H$2,0)),IF($K124=2,IF(BB124="",INDEX(Calendario!$D$3:$H$55,MATCH(BC$4,Calendario!$A$3:$A$55,0),MATCH($I124,Calendario!$D$2:$H$2,0)),""),IF($K124=3,IF(AND((BA124=""),(BB124="")),INDEX(Calendario!$D$3:$H$55,MATCH(BC$4,Calendario!$A$3:$A$55,0),MATCH($I124,Calendario!$D$2:$H$2,0)),""),IF($K124=4,IF(AND((AZ124=""),(BA124=""),(BB124="")),INDEX(Calendario!$D$3:$H$55,MATCH(BC$4,Calendario!$A$3:$A$55,0),MATCH($I124,Calendario!$D$2:$H$2,0)),""),"")))))</f>
        <v>44853</v>
      </c>
      <c r="BD124" s="108" t="str">
        <f>IF(EXACT(($I124),(PROPER(TEXT(BD$3,"dddd")))),"",IF($K124=1,INDEX(Calendario!$D$3:$H$55,MATCH(BD$4,Calendario!$A$3:$A$55,0),MATCH($I124,Calendario!$D$2:$H$2,0)),IF($K124=2,IF(BC124="",INDEX(Calendario!$D$3:$H$55,MATCH(BD$4,Calendario!$A$3:$A$55,0),MATCH($I124,Calendario!$D$2:$H$2,0)),""),IF($K124=3,IF(AND((BB124=""),(BC124="")),INDEX(Calendario!$D$3:$H$55,MATCH(BD$4,Calendario!$A$3:$A$55,0),MATCH($I124,Calendario!$D$2:$H$2,0)),""),IF($K124=4,IF(AND((BA124=""),(BB124=""),(BC124="")),INDEX(Calendario!$D$3:$H$55,MATCH(BD$4,Calendario!$A$3:$A$55,0),MATCH($I124,Calendario!$D$2:$H$2,0)),""),"")))))</f>
        <v/>
      </c>
      <c r="BE124" s="107" t="str">
        <f>IF(EXACT(($I124),(PROPER(TEXT(BE$3,"dddd")))),"",IF($K124=1,INDEX(Calendario!$D$3:$H$55,MATCH(BE$4,Calendario!$A$3:$A$55,0),MATCH($I124,Calendario!$D$2:$H$2,0)),IF($K124=2,IF(BD124="",INDEX(Calendario!$D$3:$H$55,MATCH(BE$4,Calendario!$A$3:$A$55,0),MATCH($I124,Calendario!$D$2:$H$2,0)),""),IF($K124=3,IF(AND((BC124=""),(BD124="")),INDEX(Calendario!$D$3:$H$55,MATCH(BE$4,Calendario!$A$3:$A$55,0),MATCH($I124,Calendario!$D$2:$H$2,0)),""),IF($K124=4,IF(AND((BB124=""),(BC124=""),(BD124="")),INDEX(Calendario!$D$3:$H$55,MATCH(BE$4,Calendario!$A$3:$A$55,0),MATCH($I124,Calendario!$D$2:$H$2,0)),""),"")))))</f>
        <v/>
      </c>
      <c r="BF124" s="107" t="str">
        <f>IF(EXACT(($I124),(PROPER(TEXT(BF$3,"dddd")))),"",IF($K124=1,INDEX(Calendario!$D$3:$H$55,MATCH(BF$4,Calendario!$A$3:$A$55,0),MATCH($I124,Calendario!$D$2:$H$2,0)),IF($K124=2,IF(BE124="",INDEX(Calendario!$D$3:$H$55,MATCH(BF$4,Calendario!$A$3:$A$55,0),MATCH($I124,Calendario!$D$2:$H$2,0)),""),IF($K124=3,IF(AND((BD124=""),(BE124="")),INDEX(Calendario!$D$3:$H$55,MATCH(BF$4,Calendario!$A$3:$A$55,0),MATCH($I124,Calendario!$D$2:$H$2,0)),""),IF($K124=4,IF(AND((BC124=""),(BD124=""),(BE124="")),INDEX(Calendario!$D$3:$H$55,MATCH(BF$4,Calendario!$A$3:$A$55,0),MATCH($I124,Calendario!$D$2:$H$2,0)),""),"")))))</f>
        <v/>
      </c>
      <c r="BG124" s="107">
        <f>IF(EXACT(($I124),(PROPER(TEXT(BG$3,"dddd")))),"",IF($K124=1,INDEX(Calendario!$D$3:$H$55,MATCH(BG$4,Calendario!$A$3:$A$55,0),MATCH($I124,Calendario!$D$2:$H$2,0)),IF($K124=2,IF(BF124="",INDEX(Calendario!$D$3:$H$55,MATCH(BG$4,Calendario!$A$3:$A$55,0),MATCH($I124,Calendario!$D$2:$H$2,0)),""),IF($K124=3,IF(AND((BE124=""),(BF124="")),INDEX(Calendario!$D$3:$H$55,MATCH(BG$4,Calendario!$A$3:$A$55,0),MATCH($I124,Calendario!$D$2:$H$2,0)),""),IF($K124=4,IF(AND((BD124=""),(BE124=""),(BF124="")),INDEX(Calendario!$D$3:$H$55,MATCH(BG$4,Calendario!$A$3:$A$55,0),MATCH($I124,Calendario!$D$2:$H$2,0)),""),"")))))</f>
        <v>44881</v>
      </c>
      <c r="BH124" s="107" t="str">
        <f>IF(EXACT(($I124),(PROPER(TEXT(BH$3,"dddd")))),"",IF($K124=1,INDEX(Calendario!$D$3:$H$55,MATCH(BH$4,Calendario!$A$3:$A$55,0),MATCH($I124,Calendario!$D$2:$H$2,0)),IF($K124=2,IF(BG124="",INDEX(Calendario!$D$3:$H$55,MATCH(BH$4,Calendario!$A$3:$A$55,0),MATCH($I124,Calendario!$D$2:$H$2,0)),""),IF($K124=3,IF(AND((BF124=""),(BG124="")),INDEX(Calendario!$D$3:$H$55,MATCH(BH$4,Calendario!$A$3:$A$55,0),MATCH($I124,Calendario!$D$2:$H$2,0)),""),IF($K124=4,IF(AND((BE124=""),(BF124=""),(BG124="")),INDEX(Calendario!$D$3:$H$55,MATCH(BH$4,Calendario!$A$3:$A$55,0),MATCH($I124,Calendario!$D$2:$H$2,0)),""),"")))))</f>
        <v/>
      </c>
      <c r="BI124" s="108" t="str">
        <f>IF(EXACT(($I124),(PROPER(TEXT(BI$3,"dddd")))),"",IF($K124=1,INDEX(Calendario!$D$3:$H$55,MATCH(BI$4,Calendario!$A$3:$A$55,0),MATCH($I124,Calendario!$D$2:$H$2,0)),IF($K124=2,IF(BH124="",INDEX(Calendario!$D$3:$H$55,MATCH(BI$4,Calendario!$A$3:$A$55,0),MATCH($I124,Calendario!$D$2:$H$2,0)),""),IF($K124=3,IF(AND((BG124=""),(BH124="")),INDEX(Calendario!$D$3:$H$55,MATCH(BI$4,Calendario!$A$3:$A$55,0),MATCH($I124,Calendario!$D$2:$H$2,0)),""),IF($K124=4,IF(AND((BF124=""),(BG124=""),(BH124="")),INDEX(Calendario!$D$3:$H$55,MATCH(BI$4,Calendario!$A$3:$A$55,0),MATCH($I124,Calendario!$D$2:$H$2,0)),""),"")))))</f>
        <v/>
      </c>
      <c r="BJ124" s="108" t="str">
        <f>IF(EXACT(($I124),(PROPER(TEXT(BJ$3,"dddd")))),"",IF($K124=1,INDEX(Calendario!$D$3:$H$55,MATCH(BJ$4,Calendario!$A$3:$A$55,0),MATCH($I124,Calendario!$D$2:$H$2,0)),IF($K124=2,IF(BI124="",INDEX(Calendario!$D$3:$H$55,MATCH(BJ$4,Calendario!$A$3:$A$55,0),MATCH($I124,Calendario!$D$2:$H$2,0)),""),IF($K124=3,IF(AND((BH124=""),(BI124="")),INDEX(Calendario!$D$3:$H$55,MATCH(BJ$4,Calendario!$A$3:$A$55,0),MATCH($I124,Calendario!$D$2:$H$2,0)),""),IF($K124=4,IF(AND((BG124=""),(BH124=""),(BI124="")),INDEX(Calendario!$D$3:$H$55,MATCH(BJ$4,Calendario!$A$3:$A$55,0),MATCH($I124,Calendario!$D$2:$H$2,0)),""),"")))))</f>
        <v/>
      </c>
      <c r="BK124" s="108">
        <f>IF(EXACT(($I124),(PROPER(TEXT(BK$3,"dddd")))),"",IF($K124=1,INDEX(Calendario!$D$3:$H$55,MATCH(BK$4,Calendario!$A$3:$A$55,0),MATCH($I124,Calendario!$D$2:$H$2,0)),IF($K124=2,IF(BJ124="",INDEX(Calendario!$D$3:$H$55,MATCH(BK$4,Calendario!$A$3:$A$55,0),MATCH($I124,Calendario!$D$2:$H$2,0)),""),IF($K124=3,IF(AND((BI124=""),(BJ124="")),INDEX(Calendario!$D$3:$H$55,MATCH(BK$4,Calendario!$A$3:$A$55,0),MATCH($I124,Calendario!$D$2:$H$2,0)),""),IF($K124=4,IF(AND((BH124=""),(BI124=""),(BJ124="")),INDEX(Calendario!$D$3:$H$55,MATCH(BK$4,Calendario!$A$3:$A$55,0),MATCH($I124,Calendario!$D$2:$H$2,0)),""),"")))))</f>
        <v>44909</v>
      </c>
      <c r="BL124" s="108" t="str">
        <f>IF(EXACT(($I124),(PROPER(TEXT(BL$3,"dddd")))),"",IF($K124=1,INDEX(Calendario!$D$3:$H$55,MATCH(BL$4,Calendario!$A$3:$A$55,0),MATCH($I124,Calendario!$D$2:$H$2,0)),IF($K124=2,IF(BK124="",INDEX(Calendario!$D$3:$H$55,MATCH(BL$4,Calendario!$A$3:$A$55,0),MATCH($I124,Calendario!$D$2:$H$2,0)),""),IF($K124=3,IF(AND((BJ124=""),(BK124="")),INDEX(Calendario!$D$3:$H$55,MATCH(BL$4,Calendario!$A$3:$A$55,0),MATCH($I124,Calendario!$D$2:$H$2,0)),""),IF($K124=4,IF(AND((BI124=""),(BJ124=""),(BK124="")),INDEX(Calendario!$D$3:$H$55,MATCH(BL$4,Calendario!$A$3:$A$55,0),MATCH($I124,Calendario!$D$2:$H$2,0)),""),"")))))</f>
        <v/>
      </c>
      <c r="BM124" s="108" t="str">
        <f>IF(EXACT(($I124),(PROPER(TEXT(BM$3,"dddd")))),"",IF($K124=1,INDEX(Calendario!$D$3:$H$55,MATCH(BM$4,Calendario!$A$3:$A$55,0),MATCH($I124,Calendario!$D$2:$H$2,0)),IF($K124=2,IF(BL124="",INDEX(Calendario!$D$3:$H$55,MATCH(BM$4,Calendario!$A$3:$A$55,0),MATCH($I124,Calendario!$D$2:$H$2,0)),""),IF($K124=3,IF(AND((BK124=""),(BL124="")),INDEX(Calendario!$D$3:$H$55,MATCH(BM$4,Calendario!$A$3:$A$55,0),MATCH($I124,Calendario!$D$2:$H$2,0)),""),IF($K124=4,IF(AND((BJ124=""),(BK124=""),(BL124="")),INDEX(Calendario!$D$3:$H$55,MATCH(BM$4,Calendario!$A$3:$A$55,0),MATCH($I124,Calendario!$D$2:$H$2,0)),""),"")))))</f>
        <v/>
      </c>
      <c r="BO124" s="88" t="s">
        <v>1147</v>
      </c>
    </row>
    <row r="125" spans="1:67" s="88" customFormat="1" ht="26.25" customHeight="1" x14ac:dyDescent="0.25">
      <c r="A125" s="178">
        <f t="shared" si="7"/>
        <v>95</v>
      </c>
      <c r="B125" s="176" t="s">
        <v>1284</v>
      </c>
      <c r="C125" s="176"/>
      <c r="D125" s="177" t="s">
        <v>1787</v>
      </c>
      <c r="E125" s="176" t="s">
        <v>50</v>
      </c>
      <c r="F125" s="176" t="s">
        <v>53</v>
      </c>
      <c r="G125" s="177" t="str">
        <f>IF(ISNA(VLOOKUP(F125,Tmunic!$C$2:$D$1160,2,FALSE)),"",VLOOKUP(F125,Tmunic!$C$2:$D$1160,2,FALSE))</f>
        <v>UB CAQUEZA</v>
      </c>
      <c r="H125" s="184" t="str">
        <f>IF(ISNA(VLOOKUP(G125,TDirReg!$F$1:$H$184,3,0)),"",VLOOKUP(G125,TDirReg!$F$1:$H$184,3,0))</f>
        <v>Hospital San Rafael Av. 5a. N° 5 - 80</v>
      </c>
      <c r="I125" s="196" t="s">
        <v>127</v>
      </c>
      <c r="J125" s="195" t="s">
        <v>135</v>
      </c>
      <c r="K125" s="197">
        <v>4</v>
      </c>
      <c r="L125" s="202">
        <f t="shared" si="8"/>
        <v>12</v>
      </c>
      <c r="M125" s="107" t="str">
        <f>IF(EXACT(($I125),(PROPER(TEXT(M$3,"dddd")))),"",IF(EXACT(M$4,$J125),IF($K125=1,INDEX(Calendario!$D$3:$H$55,MATCH(M$4,Calendario!$A$3:$A$55,0),MATCH($I125,Calendario!$D$2:$H$2,0)),INDEX(Calendario!$D$3:$H$55,MATCH($J125,Calendario!$A$3:$A$55,0),MATCH($I125,Calendario!$D$2:$H$2,0))),""))</f>
        <v/>
      </c>
      <c r="N125" s="107" t="str">
        <f>IF(EXACT(($I125),(PROPER(TEXT(N$3,"dddd")))),"",IF(EXACT(N$4,$J125),IF(M125="",IF(OR(($K125=4),($K125=3),($K125=2),($K125=1)),INDEX(Calendario!$D$3:$H$55,MATCH(N$4,Calendario!$A$3:$A$55,0),MATCH($I125,Calendario!$D$2:$H$2,0)),"")),IF($K125=1,IF(AND(M125="",EXACT((N$4),(CONCATENATE(Calendario!$A$1," ",(MID($J125,8,2))+1)))),INDEX(Calendario!$D$3:$H$55,MATCH(N$4,Calendario!$A$3:$A$55,0),MATCH($I125,Calendario!$D$2:$H$2,0)),IF(M125="","",INDEX(Calendario!$D$3:$H$55,MATCH(N$4,Calendario!$A$3:$A$55,0),MATCH($I125,Calendario!$D$2:$H$2,0)))),IF($K125=2,IF(M125="",IF(EXACT($K125,N$4),INDEX(Calendario!$D$3:$H$55,MATCH(N$4,Calendario!$A$3:$A$55,0),MATCH($I125,Calendario!$D$2:$H$2,0)),""),""),IF($K125=3,IF((M125=""),IF(EXACT($K125,N$4),INDEX(Calendario!$D$3:$H$55,MATCH(N$4,Calendario!$A$3:$A$55,0),MATCH($I125,Calendario!$D$2:$H$2,0)),""),""),IF($K125=4,IF((M125=""),IF(EXACT($K125,N$4),INDEX(Calendario!$D$3:$H$55,MATCH(N$4,Calendario!$A$3:$A$55,0),MATCH($I125,Calendario!$D$2:$H$2,0)),""),""),""))))))</f>
        <v/>
      </c>
      <c r="O125" s="107" t="str">
        <f>IF(EXACT(($I125),(PROPER(TEXT(O$3,"dddd")))),"",IF(EXACT(O$4,$J125),IF(N125="",IF(OR(($K125=4),($K125=3),($K125=2),($K125=1)),INDEX(Calendario!$D$3:$H$55,MATCH(O$4,Calendario!$A$3:$A$55,0),MATCH($I125,Calendario!$D$2:$H$2,0)),"")),IF($K125=1,IF(AND(N125="",EXACT((O$4),(CONCATENATE(Calendario!$A$1," ",(MID($J125,8,2))+1)))),INDEX(Calendario!$D$3:$H$55,MATCH(O$4,Calendario!$A$3:$A$55,0),MATCH($I125,Calendario!$D$2:$H$2,0)),IF(N125="",IF(EXACT(($I125),(PROPER(TEXT(N$3,"dddd")))),INDEX(Calendario!$D$3:$H$55,MATCH(O$4,Calendario!$A$3:$A$55,0),MATCH($I125,Calendario!$D$2:$H$2,0)),""),INDEX(Calendario!$D$3:$H$55,MATCH(O$4,Calendario!$A$3:$A$55,0),MATCH($I125,Calendario!$D$2:$H$2,0)))),IF(EXACT($O$4,"Semana 1"),IF($K125=2,IF(N125="",IF(OR(($J125="Semana 1"),($J125="Semana 2"),($J125="Semana 3")),INDEX(Calendario!$D$3:$H$55,MATCH(O$4,Calendario!$A$3:$A$55,0),MATCH($I125,Calendario!$D$2:$H$2,0)),""),""),IF($K125=3,IF(AND((M125=""),(N125="")),IF(OR(($J125="Semana 1"),($J125="Semana 2"),($J125="Semana 3")),INDEX(Calendario!$D$3:$H$55,MATCH(O$4,Calendario!$A$3:$A$55,0),MATCH($I125,Calendario!$D$2:$H$2,0)),""),""),IF($K125=4,IF(AND((M125=""),(N125="")),IF(OR(($J125="Semana 1"),($J125="Semana 2"),($J125="Semana 3")),INDEX(Calendario!$D$3:$H$55,MATCH(O$4,Calendario!$A$3:$A$55,0),MATCH($I125,Calendario!$D$2:$H$2,0)),""),"")))),IF($K125=2,IF(N125="",IF(OR(($J125="Semana 1"),($J125="Semana 2")),INDEX(Calendario!$D$3:$H$55,MATCH(O$4,Calendario!$A$3:$A$55,0),MATCH($I125,Calendario!$D$2:$H$2,0)),""),""),IF($K125=3,IF(AND((M125=""),(N125="")),IF(OR(($J125="Semana 1"),($J125="Semana 2")),INDEX(Calendario!$D$3:$H$55,MATCH(O$4,Calendario!$A$3:$A$55,0),MATCH($I125,Calendario!$D$2:$H$2,0)),""),""),IF($K125=4,IF(AND((M125=""),(N125="")),IF(OR(($J125="Semana 1"),($J125="Semana 2")),INDEX(Calendario!$D$3:$H$55,MATCH(O$4,Calendario!$A$3:$A$55,0),MATCH($I125,Calendario!$D$2:$H$2,0)),""),""),"")))))))</f>
        <v/>
      </c>
      <c r="P125" s="107" t="str">
        <f>IF(EXACT(($I125),(PROPER(TEXT(P$3,"dddd")))),"",IF(EXACT(P$4,$J125),IF(O125="",IF(OR(($K125=4),($K125=3),($K125=2),($K125=1)),INDEX(Calendario!$D$3:$H$55,MATCH(P$4,Calendario!$A$3:$A$55,0),MATCH($I125,Calendario!$D$2:$H$2,0)),"")),IF($K125=1,IF(AND(O125="",EXACT((P$4),(CONCATENATE(Calendario!$A$1," ",(MID($J125,8,2))+1)))),INDEX(Calendario!$D$3:$H$55,MATCH(P$4,Calendario!$A$3:$A$55,0),MATCH($I125,Calendario!$D$2:$H$2,0)),IF(O125="",IF(EXACT(($I125),(PROPER(TEXT(O$3,"dddd")))),INDEX(Calendario!$D$3:$H$55,MATCH(P$4,Calendario!$A$3:$A$55,0),MATCH($I125,Calendario!$D$2:$H$2,0)),""),INDEX(Calendario!$D$3:$H$55,MATCH(P$4,Calendario!$A$3:$A$55,0),MATCH($I125,Calendario!$D$2:$H$2,0)))),IF(EXACT($M$4,"Semana 1"),IF($K125=2,IF(O125="",IF(OR(($J125="Semana 1"),($J125="Semana 2"),($J125="Semana 3"),($J125="Semana 4")),INDEX(Calendario!$D$3:$H$55,MATCH(P$4,Calendario!$A$3:$A$55,0),MATCH($I125,Calendario!$D$2:$H$2,0)),""),""),IF($K125=3,IF(AND((N125=""),(O125="")),IF(OR(($J125="Semana 1"),($J125="Semana 2"),($J125="Semana 3"),($J125="Semana 4")),INDEX(Calendario!$D$3:$H$55,MATCH(P$4,Calendario!$A$3:$A$55,0),MATCH($I125,Calendario!$D$2:$H$2,0)),""),""),IF($K125=4,IF(AND((M125=""),(N125=""),(O125="")),IF(OR(($J125="Semana 1"),($J125="Semana 2"),($J125="Semana 3"),($J125="Semana 4")),INDEX(Calendario!$D$3:$H$55,MATCH(P$4,Calendario!$A$3:$A$55,0),MATCH($I125,Calendario!$D$2:$H$2,0)),""),"")))),IF($K125=2,IF(O125="",IF(OR(($J125="Semana 1"),($J125="Semana 2"),($J125="Semana 3")),INDEX(Calendario!$D$3:$H$55,MATCH(P$4,Calendario!$A$3:$A$55,0),MATCH($I125,Calendario!$D$2:$H$2,0)),""),""),IF($K125=3,IF(AND((N125=""),(O125="")),IF(OR(($J125="Semana 1"),($J125="Semana 2"),($J125="Semana 3")),INDEX(Calendario!$D$3:$H$55,MATCH(P$4,Calendario!$A$3:$A$55,0),MATCH($I125,Calendario!$D$2:$H$2,0)),""),""),IF($K125=4,IF(AND((M125=""),(N125=""),(O125="")),IF(OR(($J125="Semana 1"),($J125="Semana 2"),($J125="Semana 3")),INDEX(Calendario!$D$3:$H$55,MATCH(P$4,Calendario!$A$3:$A$55,0),MATCH($I125,Calendario!$D$2:$H$2,0)),""),""),"")))))))</f>
        <v/>
      </c>
      <c r="Q125" s="107" t="str">
        <f>IF(EXACT(($I125),(PROPER(TEXT(Q$3,"dddd")))),"",IF(EXACT(Q$4,$J125),IF(P125="",IF(OR(($K125=4),($K125=3),($K125=2),($K125=1)),INDEX(Calendario!$D$3:$H$55,MATCH(Q$4,Calendario!$A$3:$A$55,0),MATCH($I125,Calendario!$D$2:$H$2,0)),"")),IF($K125=1,IF(AND(P125="",EXACT((Q$4),(CONCATENATE(Calendario!$A$1," ",(MID($J125,8,2))+1)))),INDEX(Calendario!$D$3:$H$55,MATCH(Q$4,Calendario!$A$3:$A$55,0),MATCH($I125,Calendario!$D$2:$H$2,0)),IF(P125="",IF(EXACT(($I125),(PROPER(TEXT(P$3,"dddd")))),INDEX(Calendario!$D$3:$H$55,MATCH(Q$4,Calendario!$A$3:$A$55,0),MATCH($I125,Calendario!$D$2:$H$2,0)),""),INDEX(Calendario!$D$3:$H$55,MATCH(Q$4,Calendario!$A$3:$A$55,0),MATCH($I125,Calendario!$D$2:$H$2,0)))),IF(EXACT($M$4,"Semana 1"),IF($K125=2,IF(P125="",IF(OR(($J125="Semana 1"),($J125="Semana 2"),($J125="Semana 3"),($J125="Semana 4"),($J125="Semana 5")),INDEX(Calendario!$D$3:$H$55,MATCH(Q$4,Calendario!$A$3:$A$55,0),MATCH($I125,Calendario!$D$2:$H$2,0)),""),""),IF($K125=3,IF(AND((O125=""),(P125="")),IF(OR(($J125="Semana 1"),($J125="Semana 2"),($J125="Semana 3"),($J125="Semana 4"),($J125="Semana 5")),INDEX(Calendario!$D$3:$H$55,MATCH(Q$4,Calendario!$A$3:$A$55,0),MATCH($I125,Calendario!$D$2:$H$2,0)),""),""),IF($K125=4,IF(AND((N125=""),(O125=""),(P125="")),IF(OR(($J125="Semana 1"),($J125="Semana 2"),($J125="Semana 3"),($J125="Semana 4"),($J125="Semana 5")),INDEX(Calendario!$D$3:$H$55,MATCH(Q$4,Calendario!$A$3:$A$55,0),MATCH($I125,Calendario!$D$2:$H$2,0)),""),"")))),IF($K125=2,IF(P125="",IF(OR(($J125="Semana 1"),($J125="Semana 2"),($J125="Semana 3"),($J125="Semana 4")),INDEX(Calendario!$D$3:$H$55,MATCH(Q$4,Calendario!$A$3:$A$55,0),MATCH($I125,Calendario!$D$2:$H$2,0)),""),""),IF($K125=3,IF(AND((O125=""),(P125="")),IF(OR(($J125="Semana 1"),($J125="Semana 2"),($J125="Semana 3"),($J125="Semana 4")),INDEX(Calendario!$D$3:$H$55,MATCH(Q$4,Calendario!$A$3:$A$55,0),MATCH($I125,Calendario!$D$2:$H$2,0)),""),""),IF($K125=4,IF(AND((N125=""),(O125=""),(P125="")),IF(OR(($J125="Semana 1"),($J125="Semana 2"),($J125="Semana 3"),($J125="Semana 4")),INDEX(Calendario!$D$3:$H$55,MATCH(Q$4,Calendario!$A$3:$A$55,0),MATCH($I125,Calendario!$D$2:$H$2,0)),""),""),"")))))))</f>
        <v/>
      </c>
      <c r="R125" s="108">
        <f>IF(EXACT(($I125),(PROPER(TEXT(R$3,"dddd")))),"",IF(EXACT(R$4,$J125),IF(Q125="",IF(OR(($K125=4),($K125=3),($K125=2),($K125=1)),INDEX(Calendario!$D$3:$H$55,MATCH(R$4,Calendario!$A$3:$A$55,0),MATCH($I125,Calendario!$D$2:$H$2,0)),"")),IF($K125=1,IF(AND(Q125="",EXACT((R$4),(CONCATENATE(Calendario!$A$1," ",(MID($J125,8,2))+1)))),INDEX(Calendario!$D$3:$H$55,MATCH(R$4,Calendario!$A$3:$A$55,0),MATCH($I125,Calendario!$D$2:$H$2,0)),IF(Q125="",IF(EXACT(($I125),(PROPER(TEXT(Q$3,"dddd")))),INDEX(Calendario!$D$3:$H$55,MATCH(R$4,Calendario!$A$3:$A$55,0),MATCH($I125,Calendario!$D$2:$H$2,0)),""),INDEX(Calendario!$D$3:$H$55,MATCH(R$4,Calendario!$A$3:$A$55,0),MATCH($I125,Calendario!$D$2:$H$2,0)))),IF(EXACT($M$4,"Semana 1"),IF($K125=2,IF(Q125="",IF(OR(($J125="Semana 1"),($J125="Semana 2"),($J125="Semana 3"),($J125="Semana 4"),($J125="Semana 5"),($J125="Semana 6")),INDEX(Calendario!$D$3:$H$55,MATCH(R$4,Calendario!$A$3:$A$55,0),MATCH($I125,Calendario!$D$2:$H$2,0)),""),""),IF($K125=3,IF(AND((P125=""),(Q125="")),IF(OR(($J125="Semana 1"),($J125="Semana 2"),($J125="Semana 3"),($J125="Semana 4"),($J125="Semana 5"),($J125="Semana 6")),INDEX(Calendario!$D$3:$H$55,MATCH(R$4,Calendario!$A$3:$A$55,0),MATCH($I125,Calendario!$D$2:$H$2,0)),""),""),IF($K125=4,IF(AND((O125=""),(P125=""),(Q125="")),IF(OR(($J125="Semana 1"),($J125="Semana 2"),($J125="Semana 3"),($J125="Semana 4"),($J125="Semana 5"),($J125="Semana 6")),INDEX(Calendario!$D$3:$H$55,MATCH(R$4,Calendario!$A$3:$A$55,0),MATCH($I125,Calendario!$D$2:$H$2,0)),""),"")))),IF($K125=2,IF(Q125="",IF(OR(($J125="Semana 1"),($J125="Semana 2"),($J125="Semana 3"),($J125="Semana 4"),($J125="Semana 5")),INDEX(Calendario!$D$3:$H$55,MATCH(R$4,Calendario!$A$3:$A$55,0),MATCH($I125,Calendario!$D$2:$H$2,0)),""),""),IF($K125=3,IF(AND((P125=""),(Q125="")),IF(OR(($J125="Semana 1"),($J125="Semana 2"),($J125="Semana 3"),($J125="Semana 4"),($J125="Semana 5")),INDEX(Calendario!$D$3:$H$55,MATCH(R$4,Calendario!$A$3:$A$55,0),MATCH($I125,Calendario!$D$2:$H$2,0)),""),""),IF($K125=4,IF(AND((O125=""),(P125=""),(Q125="")),IF(OR(($J125="Semana 1"),($J125="Semana 2"),($J125="Semana 3"),($J125="Semana 4"),($J125="Semana 5")),INDEX(Calendario!$D$3:$H$55,MATCH(R$4,Calendario!$A$3:$A$55,0),MATCH($I125,Calendario!$D$2:$H$2,0)),""),""),"")))))))</f>
        <v>44594</v>
      </c>
      <c r="S125" s="108" t="str">
        <f>IF(EXACT(($I125),(PROPER(TEXT(S$3,"dddd")))),"",IF(EXACT(S$4,$J125),IF(R125="",IF(OR(($K125=4),($K125=3),($K125=2),($K125=1)),INDEX(Calendario!$D$3:$H$55,MATCH(S$4,Calendario!$A$3:$A$55,0),MATCH($I125,Calendario!$D$2:$H$2,0)),"")),IF($K125=1,IF(AND(R125="",EXACT((S$4),(CONCATENATE(Calendario!$A$1," ",(MID($J125,8,2))+1)))),INDEX(Calendario!$D$3:$H$55,MATCH(S$4,Calendario!$A$3:$A$55,0),MATCH($I125,Calendario!$D$2:$H$2,0)),IF(R125="",IF(EXACT(($I125),(PROPER(TEXT(R$3,"dddd")))),INDEX(Calendario!$D$3:$H$55,MATCH(S$4,Calendario!$A$3:$A$55,0),MATCH($I125,Calendario!$D$2:$H$2,0)),""),INDEX(Calendario!$D$3:$H$55,MATCH(S$4,Calendario!$A$3:$A$55,0),MATCH($I125,Calendario!$D$2:$H$2,0)))),IF(EXACT($M$4,"Semana 1"),IF($K125=2,IF(R125="",IF(OR(($J125="Semana 1"),($J125="Semana 2"),($J125="Semana 3"),($J125="Semana 4"),($J125="Semana 5"),($J125="Semana 6"),($J125="Semana 7")),INDEX(Calendario!$D$3:$H$55,MATCH(S$4,Calendario!$A$3:$A$55,0),MATCH($I125,Calendario!$D$2:$H$2,0)),""),""),IF($K125=3,IF(AND((Q125=""),(R125="")),IF(OR(($J125="Semana 1"),($J125="Semana 2"),($J125="Semana 3"),($J125="Semana 4"),($J125="Semana 5"),($J125="Semana 6"),($J125="Semana 7")),INDEX(Calendario!$D$3:$H$55,MATCH(S$4,Calendario!$A$3:$A$55,0),MATCH($I125,Calendario!$D$2:$H$2,0)),""),""),IF($K125=4,IF(AND((P125=""),(Q125=""),(R125="")),IF(OR(($J125="Semana 1"),($J125="Semana 2"),($J125="Semana 3"),($J125="Semana 4"),($J125="Semana 5"),($J125="Semana 6"),($J125="Semana 7")),INDEX(Calendario!$D$3:$H$55,MATCH(S$4,Calendario!$A$3:$A$55,0),MATCH($I125,Calendario!$D$2:$H$2,0)),""),"")))),IF($K125=2,IF(R125="",IF(OR(($J125="Semana 1"),($J125="Semana 2"),($J125="Semana 3"),($J125="Semana 4"),($J125="Semana 5"),($J125="Semana 6")),INDEX(Calendario!$D$3:$H$55,MATCH(S$4,Calendario!$A$3:$A$55,0),MATCH($I125,Calendario!$D$2:$H$2,0)),""),""),IF($K125=3,IF(AND((Q125=""),(R125="")),IF(OR(($J125="Semana 1"),($J125="Semana 2"),($J125="Semana 3"),($J125="Semana 4"),($J125="Semana 5"),($J125="Semana 6")),INDEX(Calendario!$D$3:$H$55,MATCH(S$4,Calendario!$A$3:$A$55,0),MATCH($I125,Calendario!$D$2:$H$2,0)),""),""),IF($K125=4,IF(AND((P125=""),(Q125=""),(R125="")),IF(OR(($J125="Semana 1"),($J125="Semana 2"),($J125="Semana 3"),($J125="Semana 4"),($J125="Semana 5"),($J125="Semana 6")),INDEX(Calendario!$D$3:$H$55,MATCH(S$4,Calendario!$A$3:$A$55,0),MATCH($I125,Calendario!$D$2:$H$2,0)),""),""),"")))))))</f>
        <v/>
      </c>
      <c r="T125" s="108" t="str">
        <f>IF(EXACT(($I125),(PROPER(TEXT(T$3,"dddd")))),"",IF(EXACT(T$4,$J125),IF(S125="",IF(OR(($K125=4),($K125=3),($K125=2),($K125=1)),INDEX(Calendario!$D$3:$H$55,MATCH(T$4,Calendario!$A$3:$A$55,0),MATCH($I125,Calendario!$D$2:$H$2,0)),"")),IF($K125=1,IF(AND(S125="",EXACT((T$4),(CONCATENATE(Calendario!$A$1," ",(MID($J125,8,2))+1)))),INDEX(Calendario!$D$3:$H$55,MATCH(T$4,Calendario!$A$3:$A$55,0),MATCH($I125,Calendario!$D$2:$H$2,0)),IF(S125="",IF(EXACT(($I125),(PROPER(TEXT(S$3,"dddd")))),INDEX(Calendario!$D$3:$H$55,MATCH(T$4,Calendario!$A$3:$A$55,0),MATCH($I125,Calendario!$D$2:$H$2,0)),""),INDEX(Calendario!$D$3:$H$55,MATCH(T$4,Calendario!$A$3:$A$55,0),MATCH($I125,Calendario!$D$2:$H$2,0)))),IF(EXACT($M$4,"Semana 1"),IF($K125=2,IF(S125="",IF(OR(($J125="Semana 1"),($J125="Semana 2"),($J125="Semana 3"),($J125="Semana 4"),($J125="Semana 5"),($J125="Semana 6"),($J125="Semana 7"),($J125="Semana 8")),INDEX(Calendario!$D$3:$H$55,MATCH(T$4,Calendario!$A$3:$A$55,0),MATCH($I125,Calendario!$D$2:$H$2,0)),""),""),IF($K125=3,IF(AND((R125=""),(S125="")),IF(OR(($J125="Semana 1"),($J125="Semana 2"),($J125="Semana 3"),($J125="Semana 4"),($J125="Semana 5"),($J125="Semana 6"),($J125="Semana 7"),($J125="Semana 8")),INDEX(Calendario!$D$3:$H$55,MATCH(T$4,Calendario!$A$3:$A$55,0),MATCH($I125,Calendario!$D$2:$H$2,0)),""),""),IF($K125=4,IF(AND((Q125=""),(R125=""),(S125="")),IF(OR(($J125="Semana 1"),($J125="Semana 2"),($J125="Semana 3"),($J125="Semana 4"),($J125="Semana 5"),($J125="Semana 6"),($J125="Semana 7"),($J125="Semana 8")),INDEX(Calendario!$D$3:$H$55,MATCH(T$4,Calendario!$A$3:$A$55,0),MATCH($I125,Calendario!$D$2:$H$2,0)),""),"")))),IF($K125=2,IF(S125="",IF(OR(($J125="Semana 1"),($J125="Semana 2"),($J125="Semana 3"),($J125="Semana 4"),($J125="Semana 5"),($J125="Semana 6"),($J125="Semana 7")),INDEX(Calendario!$D$3:$H$55,MATCH(T$4,Calendario!$A$3:$A$55,0),MATCH($I125,Calendario!$D$2:$H$2,0)),""),""),IF($K125=3,IF(AND((R125=""),(S125="")),IF(OR(($J125="Semana 1"),($J125="Semana 2"),($J125="Semana 3"),($J125="Semana 4"),($J125="Semana 5"),($J125="Semana 6"),($J125="Semana 7")),INDEX(Calendario!$D$3:$H$55,MATCH(T$4,Calendario!$A$3:$A$55,0),MATCH($I125,Calendario!$D$2:$H$2,0)),""),""),IF($K125=4,IF(AND((Q125=""),(R125=""),(S125="")),IF(OR(($J125="Semana 1"),($J125="Semana 2"),($J125="Semana 3"),($J125="Semana 4"),($J125="Semana 5"),($J125="Semana 6"),($J125="Semana 7")),INDEX(Calendario!$D$3:$H$55,MATCH(T$4,Calendario!$A$3:$A$55,0),MATCH($I125,Calendario!$D$2:$H$2,0)),""),""),"")))))))</f>
        <v/>
      </c>
      <c r="U125" s="108" t="str">
        <f>IF(EXACT(($I125),(PROPER(TEXT(U$3,"dddd")))),"",IF($K125=1,INDEX(Calendario!$D$3:$H$55,MATCH(U$4,Calendario!$A$3:$A$55,0),MATCH($I125,Calendario!$D$2:$H$2,0)),IF($K125=2,IF(T125="",INDEX(Calendario!$D$3:$H$55,MATCH(U$4,Calendario!$A$3:$A$55,0),MATCH($I125,Calendario!$D$2:$H$2,0)),""),IF($K125=3,IF(AND((S125=""),(T125="")),INDEX(Calendario!$D$3:$H$55,MATCH(U$4,Calendario!$A$3:$A$55,0),MATCH($I125,Calendario!$D$2:$H$2,0)),""),IF($K125=4,IF(AND((R125=""),(S125=""),(T125="")),INDEX(Calendario!$D$3:$H$55,MATCH(U$4,Calendario!$A$3:$A$55,0),MATCH($I125,Calendario!$D$2:$H$2,0)),""),"")))))</f>
        <v/>
      </c>
      <c r="V125" s="107">
        <f>IF(EXACT(($I125),(PROPER(TEXT(V$3,"dddd")))),"",IF($K125=1,INDEX(Calendario!$D$3:$H$55,MATCH(V$4,Calendario!$A$3:$A$55,0),MATCH($I125,Calendario!$D$2:$H$2,0)),IF($K125=2,IF(U125="",INDEX(Calendario!$D$3:$H$55,MATCH(V$4,Calendario!$A$3:$A$55,0),MATCH($I125,Calendario!$D$2:$H$2,0)),""),IF($K125=3,IF(AND((T125=""),(U125="")),INDEX(Calendario!$D$3:$H$55,MATCH(V$4,Calendario!$A$3:$A$55,0),MATCH($I125,Calendario!$D$2:$H$2,0)),""),IF($K125=4,IF(AND((S125=""),(T125=""),(U125="")),INDEX(Calendario!$D$3:$H$55,MATCH(V$4,Calendario!$A$3:$A$55,0),MATCH($I125,Calendario!$D$2:$H$2,0)),""),"")))))</f>
        <v>44622</v>
      </c>
      <c r="W125" s="107" t="str">
        <f>IF(EXACT(($I125),(PROPER(TEXT(W$3,"dddd")))),"",IF($K125=1,INDEX(Calendario!$D$3:$H$55,MATCH(W$4,Calendario!$A$3:$A$55,0),MATCH($I125,Calendario!$D$2:$H$2,0)),IF($K125=2,IF(V125="",INDEX(Calendario!$D$3:$H$55,MATCH(W$4,Calendario!$A$3:$A$55,0),MATCH($I125,Calendario!$D$2:$H$2,0)),""),IF($K125=3,IF(AND((U125=""),(V125="")),INDEX(Calendario!$D$3:$H$55,MATCH(W$4,Calendario!$A$3:$A$55,0),MATCH($I125,Calendario!$D$2:$H$2,0)),""),IF($K125=4,IF(AND((T125=""),(U125=""),(V125="")),INDEX(Calendario!$D$3:$H$55,MATCH(W$4,Calendario!$A$3:$A$55,0),MATCH($I125,Calendario!$D$2:$H$2,0)),""),"")))))</f>
        <v/>
      </c>
      <c r="X125" s="107" t="str">
        <f>IF(EXACT(($I125),(PROPER(TEXT(X$3,"dddd")))),"",IF($K125=1,INDEX(Calendario!$D$3:$H$55,MATCH(X$4,Calendario!$A$3:$A$55,0),MATCH($I125,Calendario!$D$2:$H$2,0)),IF($K125=2,IF(W125="",INDEX(Calendario!$D$3:$H$55,MATCH(X$4,Calendario!$A$3:$A$55,0),MATCH($I125,Calendario!$D$2:$H$2,0)),""),IF($K125=3,IF(AND((V125=""),(W125="")),INDEX(Calendario!$D$3:$H$55,MATCH(X$4,Calendario!$A$3:$A$55,0),MATCH($I125,Calendario!$D$2:$H$2,0)),""),IF($K125=4,IF(AND((U125=""),(V125=""),(W125="")),INDEX(Calendario!$D$3:$H$55,MATCH(X$4,Calendario!$A$3:$A$55,0),MATCH($I125,Calendario!$D$2:$H$2,0)),""),"")))))</f>
        <v/>
      </c>
      <c r="Y125" s="107" t="str">
        <f>IF(EXACT(($I125),(PROPER(TEXT(Y$3,"dddd")))),"",IF($K125=1,INDEX(Calendario!$D$3:$H$55,MATCH(Y$4,Calendario!$A$3:$A$55,0),MATCH($I125,Calendario!$D$2:$H$2,0)),IF($K125=2,IF(X125="",INDEX(Calendario!$D$3:$H$55,MATCH(Y$4,Calendario!$A$3:$A$55,0),MATCH($I125,Calendario!$D$2:$H$2,0)),""),IF($K125=3,IF(AND((W125=""),(X125="")),INDEX(Calendario!$D$3:$H$55,MATCH(Y$4,Calendario!$A$3:$A$55,0),MATCH($I125,Calendario!$D$2:$H$2,0)),""),IF($K125=4,IF(AND((V125=""),(W125=""),(X125="")),INDEX(Calendario!$D$3:$H$55,MATCH(Y$4,Calendario!$A$3:$A$55,0),MATCH($I125,Calendario!$D$2:$H$2,0)),""),"")))))</f>
        <v/>
      </c>
      <c r="Z125" s="108">
        <f>IF(EXACT(($I125),(PROPER(TEXT(Z$3,"dddd")))),"",IF($K125=1,INDEX(Calendario!$D$3:$H$55,MATCH(Z$4,Calendario!$A$3:$A$55,0),MATCH($I125,Calendario!$D$2:$H$2,0)),IF($K125=2,IF(Y125="",INDEX(Calendario!$D$3:$H$55,MATCH(Z$4,Calendario!$A$3:$A$55,0),MATCH($I125,Calendario!$D$2:$H$2,0)),""),IF($K125=3,IF(AND((X125=""),(Y125="")),INDEX(Calendario!$D$3:$H$55,MATCH(Z$4,Calendario!$A$3:$A$55,0),MATCH($I125,Calendario!$D$2:$H$2,0)),""),IF($K125=4,IF(AND((W125=""),(X125=""),(Y125="")),INDEX(Calendario!$D$3:$H$55,MATCH(Z$4,Calendario!$A$3:$A$55,0),MATCH($I125,Calendario!$D$2:$H$2,0)),""),"")))))</f>
        <v>44650</v>
      </c>
      <c r="AA125" s="108" t="str">
        <f>IF(EXACT(($I125),(PROPER(TEXT(AA$3,"dddd")))),"",IF($K125=1,INDEX(Calendario!$D$3:$H$55,MATCH(AA$4,Calendario!$A$3:$A$55,0),MATCH($I125,Calendario!$D$2:$H$2,0)),IF($K125=2,IF(Z125="",INDEX(Calendario!$D$3:$H$55,MATCH(AA$4,Calendario!$A$3:$A$55,0),MATCH($I125,Calendario!$D$2:$H$2,0)),""),IF($K125=3,IF(AND((Y125=""),(Z125="")),INDEX(Calendario!$D$3:$H$55,MATCH(AA$4,Calendario!$A$3:$A$55,0),MATCH($I125,Calendario!$D$2:$H$2,0)),""),IF($K125=4,IF(AND((X125=""),(Y125=""),(Z125="")),INDEX(Calendario!$D$3:$H$55,MATCH(AA$4,Calendario!$A$3:$A$55,0),MATCH($I125,Calendario!$D$2:$H$2,0)),""),"")))))</f>
        <v/>
      </c>
      <c r="AB125" s="108" t="str">
        <f>IF(EXACT(($I125),(PROPER(TEXT(AB$3,"dddd")))),"",IF($K125=1,INDEX(Calendario!$D$3:$H$55,MATCH(AB$4,Calendario!$A$3:$A$55,0),MATCH($I125,Calendario!$D$2:$H$2,0)),IF($K125=2,IF(AA125="",INDEX(Calendario!$D$3:$H$55,MATCH(AB$4,Calendario!$A$3:$A$55,0),MATCH($I125,Calendario!$D$2:$H$2,0)),""),IF($K125=3,IF(AND((Z125=""),(AA125="")),INDEX(Calendario!$D$3:$H$55,MATCH(AB$4,Calendario!$A$3:$A$55,0),MATCH($I125,Calendario!$D$2:$H$2,0)),""),IF($K125=4,IF(AND((Y125=""),(Z125=""),(AA125="")),INDEX(Calendario!$D$3:$H$55,MATCH(AB$4,Calendario!$A$3:$A$55,0),MATCH($I125,Calendario!$D$2:$H$2,0)),""),"")))))</f>
        <v/>
      </c>
      <c r="AC125" s="108" t="str">
        <f>IF(EXACT(($I125),(PROPER(TEXT(AC$3,"dddd")))),"",IF($K125=1,INDEX(Calendario!$D$3:$H$55,MATCH(AC$4,Calendario!$A$3:$A$55,0),MATCH($I125,Calendario!$D$2:$H$2,0)),IF($K125=2,IF(AB125="",INDEX(Calendario!$D$3:$H$55,MATCH(AC$4,Calendario!$A$3:$A$55,0),MATCH($I125,Calendario!$D$2:$H$2,0)),""),IF($K125=3,IF(AND((AA125=""),(AB125="")),INDEX(Calendario!$D$3:$H$55,MATCH(AC$4,Calendario!$A$3:$A$55,0),MATCH($I125,Calendario!$D$2:$H$2,0)),""),IF($K125=4,IF(AND((Z125=""),(AA125=""),(AB125="")),INDEX(Calendario!$D$3:$H$55,MATCH(AC$4,Calendario!$A$3:$A$55,0),MATCH($I125,Calendario!$D$2:$H$2,0)),""),"")))))</f>
        <v/>
      </c>
      <c r="AD125" s="107">
        <f>IF(EXACT(($I125),(PROPER(TEXT(AD$3,"dddd")))),"",IF($K125=1,INDEX(Calendario!$D$3:$H$55,MATCH(AD$4,Calendario!$A$3:$A$55,0),MATCH($I125,Calendario!$D$2:$H$2,0)),IF($K125=2,IF(AC125="",INDEX(Calendario!$D$3:$H$55,MATCH(AD$4,Calendario!$A$3:$A$55,0),MATCH($I125,Calendario!$D$2:$H$2,0)),""),IF($K125=3,IF(AND((AB125=""),(AC125="")),INDEX(Calendario!$D$3:$H$55,MATCH(AD$4,Calendario!$A$3:$A$55,0),MATCH($I125,Calendario!$D$2:$H$2,0)),""),IF($K125=4,IF(AND((AA125=""),(AB125=""),(AC125="")),INDEX(Calendario!$D$3:$H$55,MATCH(AD$4,Calendario!$A$3:$A$55,0),MATCH($I125,Calendario!$D$2:$H$2,0)),""),"")))))</f>
        <v>44678</v>
      </c>
      <c r="AE125" s="107" t="str">
        <f>IF(EXACT(($I125),(PROPER(TEXT(AE$3,"dddd")))),"",IF($K125=1,INDEX(Calendario!$D$3:$H$55,MATCH(AE$4,Calendario!$A$3:$A$55,0),MATCH($I125,Calendario!$D$2:$H$2,0)),IF($K125=2,IF(AD125="",INDEX(Calendario!$D$3:$H$55,MATCH(AE$4,Calendario!$A$3:$A$55,0),MATCH($I125,Calendario!$D$2:$H$2,0)),""),IF($K125=3,IF(AND((AC125=""),(AD125="")),INDEX(Calendario!$D$3:$H$55,MATCH(AE$4,Calendario!$A$3:$A$55,0),MATCH($I125,Calendario!$D$2:$H$2,0)),""),IF($K125=4,IF(AND((AB125=""),(AC125=""),(AD125="")),INDEX(Calendario!$D$3:$H$55,MATCH(AE$4,Calendario!$A$3:$A$55,0),MATCH($I125,Calendario!$D$2:$H$2,0)),""),"")))))</f>
        <v/>
      </c>
      <c r="AF125" s="107" t="str">
        <f>IF(EXACT(($I125),(PROPER(TEXT(AF$3,"dddd")))),"",IF($K125=1,INDEX(Calendario!$D$3:$H$55,MATCH(AF$4,Calendario!$A$3:$A$55,0),MATCH($I125,Calendario!$D$2:$H$2,0)),IF($K125=2,IF(AE125="",INDEX(Calendario!$D$3:$H$55,MATCH(AF$4,Calendario!$A$3:$A$55,0),MATCH($I125,Calendario!$D$2:$H$2,0)),""),IF($K125=3,IF(AND((AD125=""),(AE125="")),INDEX(Calendario!$D$3:$H$55,MATCH(AF$4,Calendario!$A$3:$A$55,0),MATCH($I125,Calendario!$D$2:$H$2,0)),""),IF($K125=4,IF(AND((AC125=""),(AD125=""),(AE125="")),INDEX(Calendario!$D$3:$H$55,MATCH(AF$4,Calendario!$A$3:$A$55,0),MATCH($I125,Calendario!$D$2:$H$2,0)),""),"")))))</f>
        <v/>
      </c>
      <c r="AG125" s="107" t="str">
        <f>IF(EXACT(($I125),(PROPER(TEXT(AG$3,"dddd")))),"",IF($K125=1,INDEX(Calendario!$D$3:$H$55,MATCH(AG$4,Calendario!$A$3:$A$55,0),MATCH($I125,Calendario!$D$2:$H$2,0)),IF($K125=2,IF(AF125="",INDEX(Calendario!$D$3:$H$55,MATCH(AG$4,Calendario!$A$3:$A$55,0),MATCH($I125,Calendario!$D$2:$H$2,0)),""),IF($K125=3,IF(AND((AE125=""),(AF125="")),INDEX(Calendario!$D$3:$H$55,MATCH(AG$4,Calendario!$A$3:$A$55,0),MATCH($I125,Calendario!$D$2:$H$2,0)),""),IF($K125=4,IF(AND((AD125=""),(AE125=""),(AF125="")),INDEX(Calendario!$D$3:$H$55,MATCH(AG$4,Calendario!$A$3:$A$55,0),MATCH($I125,Calendario!$D$2:$H$2,0)),""),"")))))</f>
        <v/>
      </c>
      <c r="AH125" s="107">
        <f>IF(EXACT(($I125),(PROPER(TEXT(AH$3,"dddd")))),"",IF($K125=1,INDEX(Calendario!$D$3:$H$55,MATCH(AH$4,Calendario!$A$3:$A$55,0),MATCH($I125,Calendario!$D$2:$H$2,0)),IF($K125=2,IF(AG125="",INDEX(Calendario!$D$3:$H$55,MATCH(AH$4,Calendario!$A$3:$A$55,0),MATCH($I125,Calendario!$D$2:$H$2,0)),""),IF($K125=3,IF(AND((AF125=""),(AG125="")),INDEX(Calendario!$D$3:$H$55,MATCH(AH$4,Calendario!$A$3:$A$55,0),MATCH($I125,Calendario!$D$2:$H$2,0)),""),IF($K125=4,IF(AND((AE125=""),(AF125=""),(AG125="")),INDEX(Calendario!$D$3:$H$55,MATCH(AH$4,Calendario!$A$3:$A$55,0),MATCH($I125,Calendario!$D$2:$H$2,0)),""),"")))))</f>
        <v>44706</v>
      </c>
      <c r="AI125" s="108" t="str">
        <f>IF(EXACT(($I125),(PROPER(TEXT(AI$3,"dddd")))),"",IF($K125=1,INDEX(Calendario!$D$3:$H$55,MATCH(AI$4,Calendario!$A$3:$A$55,0),MATCH($I125,Calendario!$D$2:$H$2,0)),IF($K125=2,IF(AH125="",INDEX(Calendario!$D$3:$H$55,MATCH(AI$4,Calendario!$A$3:$A$55,0),MATCH($I125,Calendario!$D$2:$H$2,0)),""),IF($K125=3,IF(AND((AG125=""),(AH125="")),INDEX(Calendario!$D$3:$H$55,MATCH(AI$4,Calendario!$A$3:$A$55,0),MATCH($I125,Calendario!$D$2:$H$2,0)),""),IF($K125=4,IF(AND((AF125=""),(AG125=""),(AH125="")),INDEX(Calendario!$D$3:$H$55,MATCH(AI$4,Calendario!$A$3:$A$55,0),MATCH($I125,Calendario!$D$2:$H$2,0)),""),"")))))</f>
        <v/>
      </c>
      <c r="AJ125" s="108" t="str">
        <f>IF(EXACT(($I125),(PROPER(TEXT(AJ$3,"dddd")))),"",IF($K125=1,INDEX(Calendario!$D$3:$H$55,MATCH(AJ$4,Calendario!$A$3:$A$55,0),MATCH($I125,Calendario!$D$2:$H$2,0)),IF($K125=2,IF(AI125="",INDEX(Calendario!$D$3:$H$55,MATCH(AJ$4,Calendario!$A$3:$A$55,0),MATCH($I125,Calendario!$D$2:$H$2,0)),""),IF($K125=3,IF(AND((AH125=""),(AI125="")),INDEX(Calendario!$D$3:$H$55,MATCH(AJ$4,Calendario!$A$3:$A$55,0),MATCH($I125,Calendario!$D$2:$H$2,0)),""),IF($K125=4,IF(AND((AG125=""),(AH125=""),(AI125="")),INDEX(Calendario!$D$3:$H$55,MATCH(AJ$4,Calendario!$A$3:$A$55,0),MATCH($I125,Calendario!$D$2:$H$2,0)),""),"")))))</f>
        <v/>
      </c>
      <c r="AK125" s="108" t="str">
        <f>IF(EXACT(($I125),(PROPER(TEXT(AK$3,"dddd")))),"",IF($K125=1,INDEX(Calendario!$D$3:$H$55,MATCH(AK$4,Calendario!$A$3:$A$55,0),MATCH($I125,Calendario!$D$2:$H$2,0)),IF($K125=2,IF(AJ125="",INDEX(Calendario!$D$3:$H$55,MATCH(AK$4,Calendario!$A$3:$A$55,0),MATCH($I125,Calendario!$D$2:$H$2,0)),""),IF($K125=3,IF(AND((AI125=""),(AJ125="")),INDEX(Calendario!$D$3:$H$55,MATCH(AK$4,Calendario!$A$3:$A$55,0),MATCH($I125,Calendario!$D$2:$H$2,0)),""),IF($K125=4,IF(AND((AH125=""),(AI125=""),(AJ125="")),INDEX(Calendario!$D$3:$H$55,MATCH(AK$4,Calendario!$A$3:$A$55,0),MATCH($I125,Calendario!$D$2:$H$2,0)),""),"")))))</f>
        <v/>
      </c>
      <c r="AL125" s="108">
        <f>IF(EXACT(($I125),(PROPER(TEXT(AL$3,"dddd")))),"",IF($K125=1,INDEX(Calendario!$D$3:$H$55,MATCH(AL$4,Calendario!$A$3:$A$55,0),MATCH($I125,Calendario!$D$2:$H$2,0)),IF($K125=2,IF(AK125="",INDEX(Calendario!$D$3:$H$55,MATCH(AL$4,Calendario!$A$3:$A$55,0),MATCH($I125,Calendario!$D$2:$H$2,0)),""),IF($K125=3,IF(AND((AJ125=""),(AK125="")),INDEX(Calendario!$D$3:$H$55,MATCH(AL$4,Calendario!$A$3:$A$55,0),MATCH($I125,Calendario!$D$2:$H$2,0)),""),IF($K125=4,IF(AND((AI125=""),(AJ125=""),(AK125="")),INDEX(Calendario!$D$3:$H$55,MATCH(AL$4,Calendario!$A$3:$A$55,0),MATCH($I125,Calendario!$D$2:$H$2,0)),""),"")))))</f>
        <v>44734</v>
      </c>
      <c r="AM125" s="107" t="str">
        <f>IF(EXACT(($I125),(PROPER(TEXT(AM$3,"dddd")))),"",IF($K125=1,INDEX(Calendario!$D$3:$H$55,MATCH(AM$4,Calendario!$A$3:$A$55,0),MATCH($I125,Calendario!$D$2:$H$2,0)),IF($K125=2,IF(AL125="",INDEX(Calendario!$D$3:$H$55,MATCH(AM$4,Calendario!$A$3:$A$55,0),MATCH($I125,Calendario!$D$2:$H$2,0)),""),IF($K125=3,IF(AND((AK125=""),(AL125="")),INDEX(Calendario!$D$3:$H$55,MATCH(AM$4,Calendario!$A$3:$A$55,0),MATCH($I125,Calendario!$D$2:$H$2,0)),""),IF($K125=4,IF(AND((AJ125=""),(AK125=""),(AL125="")),INDEX(Calendario!$D$3:$H$55,MATCH(AM$4,Calendario!$A$3:$A$55,0),MATCH($I125,Calendario!$D$2:$H$2,0)),""),"")))))</f>
        <v/>
      </c>
      <c r="AN125" s="107" t="str">
        <f>IF(EXACT(($I125),(PROPER(TEXT(AN$3,"dddd")))),"",IF($K125=1,INDEX(Calendario!$D$3:$H$55,MATCH(AN$4,Calendario!$A$3:$A$55,0),MATCH($I125,Calendario!$D$2:$H$2,0)),IF($K125=2,IF(AM125="",INDEX(Calendario!$D$3:$H$55,MATCH(AN$4,Calendario!$A$3:$A$55,0),MATCH($I125,Calendario!$D$2:$H$2,0)),""),IF($K125=3,IF(AND((AL125=""),(AM125="")),INDEX(Calendario!$D$3:$H$55,MATCH(AN$4,Calendario!$A$3:$A$55,0),MATCH($I125,Calendario!$D$2:$H$2,0)),""),IF($K125=4,IF(AND((AK125=""),(AL125=""),(AM125="")),INDEX(Calendario!$D$3:$H$55,MATCH(AN$4,Calendario!$A$3:$A$55,0),MATCH($I125,Calendario!$D$2:$H$2,0)),""),"")))))</f>
        <v/>
      </c>
      <c r="AO125" s="107" t="str">
        <f>IF(EXACT(($I125),(PROPER(TEXT(AO$3,"dddd")))),"",IF($K125=1,INDEX(Calendario!$D$3:$H$55,MATCH(AO$4,Calendario!$A$3:$A$55,0),MATCH($I125,Calendario!$D$2:$H$2,0)),IF($K125=2,IF(AN125="",INDEX(Calendario!$D$3:$H$55,MATCH(AO$4,Calendario!$A$3:$A$55,0),MATCH($I125,Calendario!$D$2:$H$2,0)),""),IF($K125=3,IF(AND((AM125=""),(AN125="")),INDEX(Calendario!$D$3:$H$55,MATCH(AO$4,Calendario!$A$3:$A$55,0),MATCH($I125,Calendario!$D$2:$H$2,0)),""),IF($K125=4,IF(AND((AL125=""),(AM125=""),(AN125="")),INDEX(Calendario!$D$3:$H$55,MATCH(AO$4,Calendario!$A$3:$A$55,0),MATCH($I125,Calendario!$D$2:$H$2,0)),""),"")))))</f>
        <v/>
      </c>
      <c r="AP125" s="107" t="str">
        <f>IF(EXACT(($I125),(PROPER(TEXT(AP$3,"dddd")))),"",IF($K125=1,INDEX(Calendario!$D$3:$H$55,MATCH(AP$4,Calendario!$A$3:$A$55,0),MATCH($I125,Calendario!$D$2:$H$2,0)),IF($K125=2,IF(AO125="",INDEX(Calendario!$D$3:$H$55,MATCH(AP$4,Calendario!$A$3:$A$55,0),MATCH($I125,Calendario!$D$2:$H$2,0)),""),IF($K125=3,IF(AND((AN125=""),(AO125="")),INDEX(Calendario!$D$3:$H$55,MATCH(AP$4,Calendario!$A$3:$A$55,0),MATCH($I125,Calendario!$D$2:$H$2,0)),""),IF($K125=4,IF(AND((AM125=""),(AN125=""),(AO125="")),INDEX(Calendario!$D$3:$H$55,MATCH(AP$4,Calendario!$A$3:$A$55,0),MATCH($I125,Calendario!$D$2:$H$2,0)),""),"")))))</f>
        <v/>
      </c>
      <c r="AQ125" s="107">
        <f>IF(EXACT(($I125),(PROPER(TEXT(AQ$3,"dddd")))),"",IF($K125=1,INDEX(Calendario!$D$3:$H$55,MATCH(AQ$4,Calendario!$A$3:$A$55,0),MATCH($I125,Calendario!$D$2:$H$2,0)),IF($K125=2,IF(AP125="",INDEX(Calendario!$D$3:$H$55,MATCH(AQ$4,Calendario!$A$3:$A$55,0),MATCH($I125,Calendario!$D$2:$H$2,0)),""),IF($K125=3,IF(AND((AO125=""),(AP125="")),INDEX(Calendario!$D$3:$H$55,MATCH(AQ$4,Calendario!$A$3:$A$55,0),MATCH($I125,Calendario!$D$2:$H$2,0)),""),IF($K125=4,IF(AND((AN125=""),(AO125=""),(AP125="")),INDEX(Calendario!$D$3:$H$55,MATCH(AQ$4,Calendario!$A$3:$A$55,0),MATCH($I125,Calendario!$D$2:$H$2,0)),""),"")))))</f>
        <v>44769</v>
      </c>
      <c r="AR125" s="108" t="str">
        <f>IF(EXACT(($I125),(PROPER(TEXT(AR$3,"dddd")))),"",IF($K125=1,INDEX(Calendario!$D$3:$H$55,MATCH(AR$4,Calendario!$A$3:$A$55,0),MATCH($I125,Calendario!$D$2:$H$2,0)),IF($K125=2,IF(AQ125="",INDEX(Calendario!$D$3:$H$55,MATCH(AR$4,Calendario!$A$3:$A$55,0),MATCH($I125,Calendario!$D$2:$H$2,0)),""),IF($K125=3,IF(AND((AP125=""),(AQ125="")),INDEX(Calendario!$D$3:$H$55,MATCH(AR$4,Calendario!$A$3:$A$55,0),MATCH($I125,Calendario!$D$2:$H$2,0)),""),IF($K125=4,IF(AND((AO125=""),(AP125=""),(AQ125="")),INDEX(Calendario!$D$3:$H$55,MATCH(AR$4,Calendario!$A$3:$A$55,0),MATCH($I125,Calendario!$D$2:$H$2,0)),""),"")))))</f>
        <v/>
      </c>
      <c r="AS125" s="108" t="str">
        <f>IF(EXACT(($I125),(PROPER(TEXT(AS$3,"dddd")))),"",IF($K125=1,INDEX(Calendario!$D$3:$H$55,MATCH(AS$4,Calendario!$A$3:$A$55,0),MATCH($I125,Calendario!$D$2:$H$2,0)),IF($K125=2,IF(AR125="",INDEX(Calendario!$D$3:$H$55,MATCH(AS$4,Calendario!$A$3:$A$55,0),MATCH($I125,Calendario!$D$2:$H$2,0)),""),IF($K125=3,IF(AND((AQ125=""),(AR125="")),INDEX(Calendario!$D$3:$H$55,MATCH(AS$4,Calendario!$A$3:$A$55,0),MATCH($I125,Calendario!$D$2:$H$2,0)),""),IF($K125=4,IF(AND((AP125=""),(AQ125=""),(AR125="")),INDEX(Calendario!$D$3:$H$55,MATCH(AS$4,Calendario!$A$3:$A$55,0),MATCH($I125,Calendario!$D$2:$H$2,0)),""),"")))))</f>
        <v/>
      </c>
      <c r="AT125" s="108" t="str">
        <f>IF(EXACT(($I125),(PROPER(TEXT(AT$3,"dddd")))),"",IF($K125=1,INDEX(Calendario!$D$3:$H$55,MATCH(AT$4,Calendario!$A$3:$A$55,0),MATCH($I125,Calendario!$D$2:$H$2,0)),IF($K125=2,IF(AS125="",INDEX(Calendario!$D$3:$H$55,MATCH(AT$4,Calendario!$A$3:$A$55,0),MATCH($I125,Calendario!$D$2:$H$2,0)),""),IF($K125=3,IF(AND((AR125=""),(AS125="")),INDEX(Calendario!$D$3:$H$55,MATCH(AT$4,Calendario!$A$3:$A$55,0),MATCH($I125,Calendario!$D$2:$H$2,0)),""),IF($K125=4,IF(AND((AQ125=""),(AR125=""),(AS125="")),INDEX(Calendario!$D$3:$H$55,MATCH(AT$4,Calendario!$A$3:$A$55,0),MATCH($I125,Calendario!$D$2:$H$2,0)),""),"")))))</f>
        <v/>
      </c>
      <c r="AU125" s="108">
        <f>IF(EXACT(($I125),(PROPER(TEXT(AU$3,"dddd")))),"",IF($K125=1,INDEX(Calendario!$D$3:$H$55,MATCH(AU$4,Calendario!$A$3:$A$55,0),MATCH($I125,Calendario!$D$2:$H$2,0)),IF($K125=2,IF(AT125="",INDEX(Calendario!$D$3:$H$55,MATCH(AU$4,Calendario!$A$3:$A$55,0),MATCH($I125,Calendario!$D$2:$H$2,0)),""),IF($K125=3,IF(AND((AS125=""),(AT125="")),INDEX(Calendario!$D$3:$H$55,MATCH(AU$4,Calendario!$A$3:$A$55,0),MATCH($I125,Calendario!$D$2:$H$2,0)),""),IF($K125=4,IF(AND((AR125=""),(AS125=""),(AT125="")),INDEX(Calendario!$D$3:$H$55,MATCH(AU$4,Calendario!$A$3:$A$55,0),MATCH($I125,Calendario!$D$2:$H$2,0)),""),"")))))</f>
        <v>44797</v>
      </c>
      <c r="AV125" s="107" t="str">
        <f>IF(EXACT(($I125),(PROPER(TEXT(AV$3,"dddd")))),"",IF($K125=1,INDEX(Calendario!$D$3:$H$55,MATCH(AV$4,Calendario!$A$3:$A$55,0),MATCH($I125,Calendario!$D$2:$H$2,0)),IF($K125=2,IF(AU125="",INDEX(Calendario!$D$3:$H$55,MATCH(AV$4,Calendario!$A$3:$A$55,0),MATCH($I125,Calendario!$D$2:$H$2,0)),""),IF($K125=3,IF(AND((AT125=""),(AU125="")),INDEX(Calendario!$D$3:$H$55,MATCH(AV$4,Calendario!$A$3:$A$55,0),MATCH($I125,Calendario!$D$2:$H$2,0)),""),IF($K125=4,IF(AND((AS125=""),(AT125=""),(AU125="")),INDEX(Calendario!$D$3:$H$55,MATCH(AV$4,Calendario!$A$3:$A$55,0),MATCH($I125,Calendario!$D$2:$H$2,0)),""),"")))))</f>
        <v/>
      </c>
      <c r="AW125" s="107" t="str">
        <f>IF(EXACT(($I125),(PROPER(TEXT(AW$3,"dddd")))),"",IF($K125=1,INDEX(Calendario!$D$3:$H$55,MATCH(AW$4,Calendario!$A$3:$A$55,0),MATCH($I125,Calendario!$D$2:$H$2,0)),IF($K125=2,IF(AV125="",INDEX(Calendario!$D$3:$H$55,MATCH(AW$4,Calendario!$A$3:$A$55,0),MATCH($I125,Calendario!$D$2:$H$2,0)),""),IF($K125=3,IF(AND((AU125=""),(AV125="")),INDEX(Calendario!$D$3:$H$55,MATCH(AW$4,Calendario!$A$3:$A$55,0),MATCH($I125,Calendario!$D$2:$H$2,0)),""),IF($K125=4,IF(AND((AT125=""),(AU125=""),(AV125="")),INDEX(Calendario!$D$3:$H$55,MATCH(AW$4,Calendario!$A$3:$A$55,0),MATCH($I125,Calendario!$D$2:$H$2,0)),""),"")))))</f>
        <v/>
      </c>
      <c r="AX125" s="107" t="str">
        <f>IF(EXACT(($I125),(PROPER(TEXT(AX$3,"dddd")))),"",IF($K125=1,INDEX(Calendario!$D$3:$H$55,MATCH(AX$4,Calendario!$A$3:$A$55,0),MATCH($I125,Calendario!$D$2:$H$2,0)),IF($K125=2,IF(AW125="",INDEX(Calendario!$D$3:$H$55,MATCH(AX$4,Calendario!$A$3:$A$55,0),MATCH($I125,Calendario!$D$2:$H$2,0)),""),IF($K125=3,IF(AND((AV125=""),(AW125="")),INDEX(Calendario!$D$3:$H$55,MATCH(AX$4,Calendario!$A$3:$A$55,0),MATCH($I125,Calendario!$D$2:$H$2,0)),""),IF($K125=4,IF(AND((AU125=""),(AV125=""),(AW125="")),INDEX(Calendario!$D$3:$H$55,MATCH(AX$4,Calendario!$A$3:$A$55,0),MATCH($I125,Calendario!$D$2:$H$2,0)),""),"")))))</f>
        <v/>
      </c>
      <c r="AY125" s="107">
        <f>IF(EXACT(($I125),(PROPER(TEXT(AY$3,"dddd")))),"",IF($K125=1,INDEX(Calendario!$D$3:$H$55,MATCH(AY$4,Calendario!$A$3:$A$55,0),MATCH($I125,Calendario!$D$2:$H$2,0)),IF($K125=2,IF(AX125="",INDEX(Calendario!$D$3:$H$55,MATCH(AY$4,Calendario!$A$3:$A$55,0),MATCH($I125,Calendario!$D$2:$H$2,0)),""),IF($K125=3,IF(AND((AW125=""),(AX125="")),INDEX(Calendario!$D$3:$H$55,MATCH(AY$4,Calendario!$A$3:$A$55,0),MATCH($I125,Calendario!$D$2:$H$2,0)),""),IF($K125=4,IF(AND((AV125=""),(AW125=""),(AX125="")),INDEX(Calendario!$D$3:$H$55,MATCH(AY$4,Calendario!$A$3:$A$55,0),MATCH($I125,Calendario!$D$2:$H$2,0)),""),"")))))</f>
        <v>44825</v>
      </c>
      <c r="AZ125" s="107" t="str">
        <f>IF(EXACT(($I125),(PROPER(TEXT(AZ$3,"dddd")))),"",IF($K125=1,INDEX(Calendario!$D$3:$H$55,MATCH(AZ$4,Calendario!$A$3:$A$55,0),MATCH($I125,Calendario!$D$2:$H$2,0)),IF($K125=2,IF(AY125="",INDEX(Calendario!$D$3:$H$55,MATCH(AZ$4,Calendario!$A$3:$A$55,0),MATCH($I125,Calendario!$D$2:$H$2,0)),""),IF($K125=3,IF(AND((AX125=""),(AY125="")),INDEX(Calendario!$D$3:$H$55,MATCH(AZ$4,Calendario!$A$3:$A$55,0),MATCH($I125,Calendario!$D$2:$H$2,0)),""),IF($K125=4,IF(AND((AW125=""),(AX125=""),(AY125="")),INDEX(Calendario!$D$3:$H$55,MATCH(AZ$4,Calendario!$A$3:$A$55,0),MATCH($I125,Calendario!$D$2:$H$2,0)),""),"")))))</f>
        <v/>
      </c>
      <c r="BA125" s="108" t="str">
        <f>IF(EXACT(($I125),(PROPER(TEXT(BA$3,"dddd")))),"",IF($K125=1,INDEX(Calendario!$D$3:$H$55,MATCH(BA$4,Calendario!$A$3:$A$55,0),MATCH($I125,Calendario!$D$2:$H$2,0)),IF($K125=2,IF(AZ125="",INDEX(Calendario!$D$3:$H$55,MATCH(BA$4,Calendario!$A$3:$A$55,0),MATCH($I125,Calendario!$D$2:$H$2,0)),""),IF($K125=3,IF(AND((AY125=""),(AZ125="")),INDEX(Calendario!$D$3:$H$55,MATCH(BA$4,Calendario!$A$3:$A$55,0),MATCH($I125,Calendario!$D$2:$H$2,0)),""),IF($K125=4,IF(AND((AX125=""),(AY125=""),(AZ125="")),INDEX(Calendario!$D$3:$H$55,MATCH(BA$4,Calendario!$A$3:$A$55,0),MATCH($I125,Calendario!$D$2:$H$2,0)),""),"")))))</f>
        <v/>
      </c>
      <c r="BB125" s="108" t="str">
        <f>IF(EXACT(($I125),(PROPER(TEXT(BB$3,"dddd")))),"",IF($K125=1,INDEX(Calendario!$D$3:$H$55,MATCH(BB$4,Calendario!$A$3:$A$55,0),MATCH($I125,Calendario!$D$2:$H$2,0)),IF($K125=2,IF(BA125="",INDEX(Calendario!$D$3:$H$55,MATCH(BB$4,Calendario!$A$3:$A$55,0),MATCH($I125,Calendario!$D$2:$H$2,0)),""),IF($K125=3,IF(AND((AZ125=""),(BA125="")),INDEX(Calendario!$D$3:$H$55,MATCH(BB$4,Calendario!$A$3:$A$55,0),MATCH($I125,Calendario!$D$2:$H$2,0)),""),IF($K125=4,IF(AND((AY125=""),(AZ125=""),(BA125="")),INDEX(Calendario!$D$3:$H$55,MATCH(BB$4,Calendario!$A$3:$A$55,0),MATCH($I125,Calendario!$D$2:$H$2,0)),""),"")))))</f>
        <v/>
      </c>
      <c r="BC125" s="108">
        <f>IF(EXACT(($I125),(PROPER(TEXT(BC$3,"dddd")))),"",IF($K125=1,INDEX(Calendario!$D$3:$H$55,MATCH(BC$4,Calendario!$A$3:$A$55,0),MATCH($I125,Calendario!$D$2:$H$2,0)),IF($K125=2,IF(BB125="",INDEX(Calendario!$D$3:$H$55,MATCH(BC$4,Calendario!$A$3:$A$55,0),MATCH($I125,Calendario!$D$2:$H$2,0)),""),IF($K125=3,IF(AND((BA125=""),(BB125="")),INDEX(Calendario!$D$3:$H$55,MATCH(BC$4,Calendario!$A$3:$A$55,0),MATCH($I125,Calendario!$D$2:$H$2,0)),""),IF($K125=4,IF(AND((AZ125=""),(BA125=""),(BB125="")),INDEX(Calendario!$D$3:$H$55,MATCH(BC$4,Calendario!$A$3:$A$55,0),MATCH($I125,Calendario!$D$2:$H$2,0)),""),"")))))</f>
        <v>44853</v>
      </c>
      <c r="BD125" s="108" t="str">
        <f>IF(EXACT(($I125),(PROPER(TEXT(BD$3,"dddd")))),"",IF($K125=1,INDEX(Calendario!$D$3:$H$55,MATCH(BD$4,Calendario!$A$3:$A$55,0),MATCH($I125,Calendario!$D$2:$H$2,0)),IF($K125=2,IF(BC125="",INDEX(Calendario!$D$3:$H$55,MATCH(BD$4,Calendario!$A$3:$A$55,0),MATCH($I125,Calendario!$D$2:$H$2,0)),""),IF($K125=3,IF(AND((BB125=""),(BC125="")),INDEX(Calendario!$D$3:$H$55,MATCH(BD$4,Calendario!$A$3:$A$55,0),MATCH($I125,Calendario!$D$2:$H$2,0)),""),IF($K125=4,IF(AND((BA125=""),(BB125=""),(BC125="")),INDEX(Calendario!$D$3:$H$55,MATCH(BD$4,Calendario!$A$3:$A$55,0),MATCH($I125,Calendario!$D$2:$H$2,0)),""),"")))))</f>
        <v/>
      </c>
      <c r="BE125" s="107" t="str">
        <f>IF(EXACT(($I125),(PROPER(TEXT(BE$3,"dddd")))),"",IF($K125=1,INDEX(Calendario!$D$3:$H$55,MATCH(BE$4,Calendario!$A$3:$A$55,0),MATCH($I125,Calendario!$D$2:$H$2,0)),IF($K125=2,IF(BD125="",INDEX(Calendario!$D$3:$H$55,MATCH(BE$4,Calendario!$A$3:$A$55,0),MATCH($I125,Calendario!$D$2:$H$2,0)),""),IF($K125=3,IF(AND((BC125=""),(BD125="")),INDEX(Calendario!$D$3:$H$55,MATCH(BE$4,Calendario!$A$3:$A$55,0),MATCH($I125,Calendario!$D$2:$H$2,0)),""),IF($K125=4,IF(AND((BB125=""),(BC125=""),(BD125="")),INDEX(Calendario!$D$3:$H$55,MATCH(BE$4,Calendario!$A$3:$A$55,0),MATCH($I125,Calendario!$D$2:$H$2,0)),""),"")))))</f>
        <v/>
      </c>
      <c r="BF125" s="107" t="str">
        <f>IF(EXACT(($I125),(PROPER(TEXT(BF$3,"dddd")))),"",IF($K125=1,INDEX(Calendario!$D$3:$H$55,MATCH(BF$4,Calendario!$A$3:$A$55,0),MATCH($I125,Calendario!$D$2:$H$2,0)),IF($K125=2,IF(BE125="",INDEX(Calendario!$D$3:$H$55,MATCH(BF$4,Calendario!$A$3:$A$55,0),MATCH($I125,Calendario!$D$2:$H$2,0)),""),IF($K125=3,IF(AND((BD125=""),(BE125="")),INDEX(Calendario!$D$3:$H$55,MATCH(BF$4,Calendario!$A$3:$A$55,0),MATCH($I125,Calendario!$D$2:$H$2,0)),""),IF($K125=4,IF(AND((BC125=""),(BD125=""),(BE125="")),INDEX(Calendario!$D$3:$H$55,MATCH(BF$4,Calendario!$A$3:$A$55,0),MATCH($I125,Calendario!$D$2:$H$2,0)),""),"")))))</f>
        <v/>
      </c>
      <c r="BG125" s="107">
        <f>IF(EXACT(($I125),(PROPER(TEXT(BG$3,"dddd")))),"",IF($K125=1,INDEX(Calendario!$D$3:$H$55,MATCH(BG$4,Calendario!$A$3:$A$55,0),MATCH($I125,Calendario!$D$2:$H$2,0)),IF($K125=2,IF(BF125="",INDEX(Calendario!$D$3:$H$55,MATCH(BG$4,Calendario!$A$3:$A$55,0),MATCH($I125,Calendario!$D$2:$H$2,0)),""),IF($K125=3,IF(AND((BE125=""),(BF125="")),INDEX(Calendario!$D$3:$H$55,MATCH(BG$4,Calendario!$A$3:$A$55,0),MATCH($I125,Calendario!$D$2:$H$2,0)),""),IF($K125=4,IF(AND((BD125=""),(BE125=""),(BF125="")),INDEX(Calendario!$D$3:$H$55,MATCH(BG$4,Calendario!$A$3:$A$55,0),MATCH($I125,Calendario!$D$2:$H$2,0)),""),"")))))</f>
        <v>44881</v>
      </c>
      <c r="BH125" s="107" t="str">
        <f>IF(EXACT(($I125),(PROPER(TEXT(BH$3,"dddd")))),"",IF($K125=1,INDEX(Calendario!$D$3:$H$55,MATCH(BH$4,Calendario!$A$3:$A$55,0),MATCH($I125,Calendario!$D$2:$H$2,0)),IF($K125=2,IF(BG125="",INDEX(Calendario!$D$3:$H$55,MATCH(BH$4,Calendario!$A$3:$A$55,0),MATCH($I125,Calendario!$D$2:$H$2,0)),""),IF($K125=3,IF(AND((BF125=""),(BG125="")),INDEX(Calendario!$D$3:$H$55,MATCH(BH$4,Calendario!$A$3:$A$55,0),MATCH($I125,Calendario!$D$2:$H$2,0)),""),IF($K125=4,IF(AND((BE125=""),(BF125=""),(BG125="")),INDEX(Calendario!$D$3:$H$55,MATCH(BH$4,Calendario!$A$3:$A$55,0),MATCH($I125,Calendario!$D$2:$H$2,0)),""),"")))))</f>
        <v/>
      </c>
      <c r="BI125" s="108" t="str">
        <f>IF(EXACT(($I125),(PROPER(TEXT(BI$3,"dddd")))),"",IF($K125=1,INDEX(Calendario!$D$3:$H$55,MATCH(BI$4,Calendario!$A$3:$A$55,0),MATCH($I125,Calendario!$D$2:$H$2,0)),IF($K125=2,IF(BH125="",INDEX(Calendario!$D$3:$H$55,MATCH(BI$4,Calendario!$A$3:$A$55,0),MATCH($I125,Calendario!$D$2:$H$2,0)),""),IF($K125=3,IF(AND((BG125=""),(BH125="")),INDEX(Calendario!$D$3:$H$55,MATCH(BI$4,Calendario!$A$3:$A$55,0),MATCH($I125,Calendario!$D$2:$H$2,0)),""),IF($K125=4,IF(AND((BF125=""),(BG125=""),(BH125="")),INDEX(Calendario!$D$3:$H$55,MATCH(BI$4,Calendario!$A$3:$A$55,0),MATCH($I125,Calendario!$D$2:$H$2,0)),""),"")))))</f>
        <v/>
      </c>
      <c r="BJ125" s="108" t="str">
        <f>IF(EXACT(($I125),(PROPER(TEXT(BJ$3,"dddd")))),"",IF($K125=1,INDEX(Calendario!$D$3:$H$55,MATCH(BJ$4,Calendario!$A$3:$A$55,0),MATCH($I125,Calendario!$D$2:$H$2,0)),IF($K125=2,IF(BI125="",INDEX(Calendario!$D$3:$H$55,MATCH(BJ$4,Calendario!$A$3:$A$55,0),MATCH($I125,Calendario!$D$2:$H$2,0)),""),IF($K125=3,IF(AND((BH125=""),(BI125="")),INDEX(Calendario!$D$3:$H$55,MATCH(BJ$4,Calendario!$A$3:$A$55,0),MATCH($I125,Calendario!$D$2:$H$2,0)),""),IF($K125=4,IF(AND((BG125=""),(BH125=""),(BI125="")),INDEX(Calendario!$D$3:$H$55,MATCH(BJ$4,Calendario!$A$3:$A$55,0),MATCH($I125,Calendario!$D$2:$H$2,0)),""),"")))))</f>
        <v/>
      </c>
      <c r="BK125" s="108">
        <f>IF(EXACT(($I125),(PROPER(TEXT(BK$3,"dddd")))),"",IF($K125=1,INDEX(Calendario!$D$3:$H$55,MATCH(BK$4,Calendario!$A$3:$A$55,0),MATCH($I125,Calendario!$D$2:$H$2,0)),IF($K125=2,IF(BJ125="",INDEX(Calendario!$D$3:$H$55,MATCH(BK$4,Calendario!$A$3:$A$55,0),MATCH($I125,Calendario!$D$2:$H$2,0)),""),IF($K125=3,IF(AND((BI125=""),(BJ125="")),INDEX(Calendario!$D$3:$H$55,MATCH(BK$4,Calendario!$A$3:$A$55,0),MATCH($I125,Calendario!$D$2:$H$2,0)),""),IF($K125=4,IF(AND((BH125=""),(BI125=""),(BJ125="")),INDEX(Calendario!$D$3:$H$55,MATCH(BK$4,Calendario!$A$3:$A$55,0),MATCH($I125,Calendario!$D$2:$H$2,0)),""),"")))))</f>
        <v>44909</v>
      </c>
      <c r="BL125" s="108" t="str">
        <f>IF(EXACT(($I125),(PROPER(TEXT(BL$3,"dddd")))),"",IF($K125=1,INDEX(Calendario!$D$3:$H$55,MATCH(BL$4,Calendario!$A$3:$A$55,0),MATCH($I125,Calendario!$D$2:$H$2,0)),IF($K125=2,IF(BK125="",INDEX(Calendario!$D$3:$H$55,MATCH(BL$4,Calendario!$A$3:$A$55,0),MATCH($I125,Calendario!$D$2:$H$2,0)),""),IF($K125=3,IF(AND((BJ125=""),(BK125="")),INDEX(Calendario!$D$3:$H$55,MATCH(BL$4,Calendario!$A$3:$A$55,0),MATCH($I125,Calendario!$D$2:$H$2,0)),""),IF($K125=4,IF(AND((BI125=""),(BJ125=""),(BK125="")),INDEX(Calendario!$D$3:$H$55,MATCH(BL$4,Calendario!$A$3:$A$55,0),MATCH($I125,Calendario!$D$2:$H$2,0)),""),"")))))</f>
        <v/>
      </c>
      <c r="BM125" s="108" t="str">
        <f>IF(EXACT(($I125),(PROPER(TEXT(BM$3,"dddd")))),"",IF($K125=1,INDEX(Calendario!$D$3:$H$55,MATCH(BM$4,Calendario!$A$3:$A$55,0),MATCH($I125,Calendario!$D$2:$H$2,0)),IF($K125=2,IF(BL125="",INDEX(Calendario!$D$3:$H$55,MATCH(BM$4,Calendario!$A$3:$A$55,0),MATCH($I125,Calendario!$D$2:$H$2,0)),""),IF($K125=3,IF(AND((BK125=""),(BL125="")),INDEX(Calendario!$D$3:$H$55,MATCH(BM$4,Calendario!$A$3:$A$55,0),MATCH($I125,Calendario!$D$2:$H$2,0)),""),IF($K125=4,IF(AND((BJ125=""),(BK125=""),(BL125="")),INDEX(Calendario!$D$3:$H$55,MATCH(BM$4,Calendario!$A$3:$A$55,0),MATCH($I125,Calendario!$D$2:$H$2,0)),""),"")))))</f>
        <v/>
      </c>
      <c r="BO125" s="88" t="s">
        <v>1195</v>
      </c>
    </row>
    <row r="126" spans="1:67" s="88" customFormat="1" ht="26.25" customHeight="1" x14ac:dyDescent="0.25">
      <c r="A126" s="178">
        <f t="shared" si="7"/>
        <v>96</v>
      </c>
      <c r="B126" s="176" t="s">
        <v>1284</v>
      </c>
      <c r="C126" s="176"/>
      <c r="D126" s="177" t="s">
        <v>1787</v>
      </c>
      <c r="E126" s="176" t="s">
        <v>50</v>
      </c>
      <c r="F126" s="176" t="s">
        <v>51</v>
      </c>
      <c r="G126" s="177" t="str">
        <f>IF(ISNA(VLOOKUP(F126,Tmunic!$C$2:$D$1160,2,FALSE)),"",VLOOKUP(F126,Tmunic!$C$2:$D$1160,2,FALSE))</f>
        <v>UB CHOCONTA</v>
      </c>
      <c r="H126" s="184" t="str">
        <f>IF(ISNA(VLOOKUP(G126,TDirReg!$F$1:$H$184,3,0)),"",VLOOKUP(G126,TDirReg!$F$1:$H$184,3,0))</f>
        <v>E.S.E Hospital San Martín de Porres Cra. 4 N°8-12</v>
      </c>
      <c r="I126" s="196" t="s">
        <v>127</v>
      </c>
      <c r="J126" s="195" t="s">
        <v>135</v>
      </c>
      <c r="K126" s="197">
        <v>4</v>
      </c>
      <c r="L126" s="202">
        <f t="shared" si="8"/>
        <v>12</v>
      </c>
      <c r="M126" s="107" t="str">
        <f>IF(EXACT(($I126),(PROPER(TEXT(M$3,"dddd")))),"",IF(EXACT(M$4,$J126),IF($K126=1,INDEX(Calendario!$D$3:$H$55,MATCH(M$4,Calendario!$A$3:$A$55,0),MATCH($I126,Calendario!$D$2:$H$2,0)),INDEX(Calendario!$D$3:$H$55,MATCH($J126,Calendario!$A$3:$A$55,0),MATCH($I126,Calendario!$D$2:$H$2,0))),""))</f>
        <v/>
      </c>
      <c r="N126" s="107" t="str">
        <f>IF(EXACT(($I126),(PROPER(TEXT(N$3,"dddd")))),"",IF(EXACT(N$4,$J126),IF(M126="",IF(OR(($K126=4),($K126=3),($K126=2),($K126=1)),INDEX(Calendario!$D$3:$H$55,MATCH(N$4,Calendario!$A$3:$A$55,0),MATCH($I126,Calendario!$D$2:$H$2,0)),"")),IF($K126=1,IF(AND(M126="",EXACT((N$4),(CONCATENATE(Calendario!$A$1," ",(MID($J126,8,2))+1)))),INDEX(Calendario!$D$3:$H$55,MATCH(N$4,Calendario!$A$3:$A$55,0),MATCH($I126,Calendario!$D$2:$H$2,0)),IF(M126="","",INDEX(Calendario!$D$3:$H$55,MATCH(N$4,Calendario!$A$3:$A$55,0),MATCH($I126,Calendario!$D$2:$H$2,0)))),IF($K126=2,IF(M126="",IF(EXACT($K126,N$4),INDEX(Calendario!$D$3:$H$55,MATCH(N$4,Calendario!$A$3:$A$55,0),MATCH($I126,Calendario!$D$2:$H$2,0)),""),""),IF($K126=3,IF((M126=""),IF(EXACT($K126,N$4),INDEX(Calendario!$D$3:$H$55,MATCH(N$4,Calendario!$A$3:$A$55,0),MATCH($I126,Calendario!$D$2:$H$2,0)),""),""),IF($K126=4,IF((M126=""),IF(EXACT($K126,N$4),INDEX(Calendario!$D$3:$H$55,MATCH(N$4,Calendario!$A$3:$A$55,0),MATCH($I126,Calendario!$D$2:$H$2,0)),""),""),""))))))</f>
        <v/>
      </c>
      <c r="O126" s="107" t="str">
        <f>IF(EXACT(($I126),(PROPER(TEXT(O$3,"dddd")))),"",IF(EXACT(O$4,$J126),IF(N126="",IF(OR(($K126=4),($K126=3),($K126=2),($K126=1)),INDEX(Calendario!$D$3:$H$55,MATCH(O$4,Calendario!$A$3:$A$55,0),MATCH($I126,Calendario!$D$2:$H$2,0)),"")),IF($K126=1,IF(AND(N126="",EXACT((O$4),(CONCATENATE(Calendario!$A$1," ",(MID($J126,8,2))+1)))),INDEX(Calendario!$D$3:$H$55,MATCH(O$4,Calendario!$A$3:$A$55,0),MATCH($I126,Calendario!$D$2:$H$2,0)),IF(N126="",IF(EXACT(($I126),(PROPER(TEXT(N$3,"dddd")))),INDEX(Calendario!$D$3:$H$55,MATCH(O$4,Calendario!$A$3:$A$55,0),MATCH($I126,Calendario!$D$2:$H$2,0)),""),INDEX(Calendario!$D$3:$H$55,MATCH(O$4,Calendario!$A$3:$A$55,0),MATCH($I126,Calendario!$D$2:$H$2,0)))),IF(EXACT($O$4,"Semana 1"),IF($K126=2,IF(N126="",IF(OR(($J126="Semana 1"),($J126="Semana 2"),($J126="Semana 3")),INDEX(Calendario!$D$3:$H$55,MATCH(O$4,Calendario!$A$3:$A$55,0),MATCH($I126,Calendario!$D$2:$H$2,0)),""),""),IF($K126=3,IF(AND((M126=""),(N126="")),IF(OR(($J126="Semana 1"),($J126="Semana 2"),($J126="Semana 3")),INDEX(Calendario!$D$3:$H$55,MATCH(O$4,Calendario!$A$3:$A$55,0),MATCH($I126,Calendario!$D$2:$H$2,0)),""),""),IF($K126=4,IF(AND((M126=""),(N126="")),IF(OR(($J126="Semana 1"),($J126="Semana 2"),($J126="Semana 3")),INDEX(Calendario!$D$3:$H$55,MATCH(O$4,Calendario!$A$3:$A$55,0),MATCH($I126,Calendario!$D$2:$H$2,0)),""),"")))),IF($K126=2,IF(N126="",IF(OR(($J126="Semana 1"),($J126="Semana 2")),INDEX(Calendario!$D$3:$H$55,MATCH(O$4,Calendario!$A$3:$A$55,0),MATCH($I126,Calendario!$D$2:$H$2,0)),""),""),IF($K126=3,IF(AND((M126=""),(N126="")),IF(OR(($J126="Semana 1"),($J126="Semana 2")),INDEX(Calendario!$D$3:$H$55,MATCH(O$4,Calendario!$A$3:$A$55,0),MATCH($I126,Calendario!$D$2:$H$2,0)),""),""),IF($K126=4,IF(AND((M126=""),(N126="")),IF(OR(($J126="Semana 1"),($J126="Semana 2")),INDEX(Calendario!$D$3:$H$55,MATCH(O$4,Calendario!$A$3:$A$55,0),MATCH($I126,Calendario!$D$2:$H$2,0)),""),""),"")))))))</f>
        <v/>
      </c>
      <c r="P126" s="107" t="str">
        <f>IF(EXACT(($I126),(PROPER(TEXT(P$3,"dddd")))),"",IF(EXACT(P$4,$J126),IF(O126="",IF(OR(($K126=4),($K126=3),($K126=2),($K126=1)),INDEX(Calendario!$D$3:$H$55,MATCH(P$4,Calendario!$A$3:$A$55,0),MATCH($I126,Calendario!$D$2:$H$2,0)),"")),IF($K126=1,IF(AND(O126="",EXACT((P$4),(CONCATENATE(Calendario!$A$1," ",(MID($J126,8,2))+1)))),INDEX(Calendario!$D$3:$H$55,MATCH(P$4,Calendario!$A$3:$A$55,0),MATCH($I126,Calendario!$D$2:$H$2,0)),IF(O126="",IF(EXACT(($I126),(PROPER(TEXT(O$3,"dddd")))),INDEX(Calendario!$D$3:$H$55,MATCH(P$4,Calendario!$A$3:$A$55,0),MATCH($I126,Calendario!$D$2:$H$2,0)),""),INDEX(Calendario!$D$3:$H$55,MATCH(P$4,Calendario!$A$3:$A$55,0),MATCH($I126,Calendario!$D$2:$H$2,0)))),IF(EXACT($M$4,"Semana 1"),IF($K126=2,IF(O126="",IF(OR(($J126="Semana 1"),($J126="Semana 2"),($J126="Semana 3"),($J126="Semana 4")),INDEX(Calendario!$D$3:$H$55,MATCH(P$4,Calendario!$A$3:$A$55,0),MATCH($I126,Calendario!$D$2:$H$2,0)),""),""),IF($K126=3,IF(AND((N126=""),(O126="")),IF(OR(($J126="Semana 1"),($J126="Semana 2"),($J126="Semana 3"),($J126="Semana 4")),INDEX(Calendario!$D$3:$H$55,MATCH(P$4,Calendario!$A$3:$A$55,0),MATCH($I126,Calendario!$D$2:$H$2,0)),""),""),IF($K126=4,IF(AND((M126=""),(N126=""),(O126="")),IF(OR(($J126="Semana 1"),($J126="Semana 2"),($J126="Semana 3"),($J126="Semana 4")),INDEX(Calendario!$D$3:$H$55,MATCH(P$4,Calendario!$A$3:$A$55,0),MATCH($I126,Calendario!$D$2:$H$2,0)),""),"")))),IF($K126=2,IF(O126="",IF(OR(($J126="Semana 1"),($J126="Semana 2"),($J126="Semana 3")),INDEX(Calendario!$D$3:$H$55,MATCH(P$4,Calendario!$A$3:$A$55,0),MATCH($I126,Calendario!$D$2:$H$2,0)),""),""),IF($K126=3,IF(AND((N126=""),(O126="")),IF(OR(($J126="Semana 1"),($J126="Semana 2"),($J126="Semana 3")),INDEX(Calendario!$D$3:$H$55,MATCH(P$4,Calendario!$A$3:$A$55,0),MATCH($I126,Calendario!$D$2:$H$2,0)),""),""),IF($K126=4,IF(AND((M126=""),(N126=""),(O126="")),IF(OR(($J126="Semana 1"),($J126="Semana 2"),($J126="Semana 3")),INDEX(Calendario!$D$3:$H$55,MATCH(P$4,Calendario!$A$3:$A$55,0),MATCH($I126,Calendario!$D$2:$H$2,0)),""),""),"")))))))</f>
        <v/>
      </c>
      <c r="Q126" s="107" t="str">
        <f>IF(EXACT(($I126),(PROPER(TEXT(Q$3,"dddd")))),"",IF(EXACT(Q$4,$J126),IF(P126="",IF(OR(($K126=4),($K126=3),($K126=2),($K126=1)),INDEX(Calendario!$D$3:$H$55,MATCH(Q$4,Calendario!$A$3:$A$55,0),MATCH($I126,Calendario!$D$2:$H$2,0)),"")),IF($K126=1,IF(AND(P126="",EXACT((Q$4),(CONCATENATE(Calendario!$A$1," ",(MID($J126,8,2))+1)))),INDEX(Calendario!$D$3:$H$55,MATCH(Q$4,Calendario!$A$3:$A$55,0),MATCH($I126,Calendario!$D$2:$H$2,0)),IF(P126="",IF(EXACT(($I126),(PROPER(TEXT(P$3,"dddd")))),INDEX(Calendario!$D$3:$H$55,MATCH(Q$4,Calendario!$A$3:$A$55,0),MATCH($I126,Calendario!$D$2:$H$2,0)),""),INDEX(Calendario!$D$3:$H$55,MATCH(Q$4,Calendario!$A$3:$A$55,0),MATCH($I126,Calendario!$D$2:$H$2,0)))),IF(EXACT($M$4,"Semana 1"),IF($K126=2,IF(P126="",IF(OR(($J126="Semana 1"),($J126="Semana 2"),($J126="Semana 3"),($J126="Semana 4"),($J126="Semana 5")),INDEX(Calendario!$D$3:$H$55,MATCH(Q$4,Calendario!$A$3:$A$55,0),MATCH($I126,Calendario!$D$2:$H$2,0)),""),""),IF($K126=3,IF(AND((O126=""),(P126="")),IF(OR(($J126="Semana 1"),($J126="Semana 2"),($J126="Semana 3"),($J126="Semana 4"),($J126="Semana 5")),INDEX(Calendario!$D$3:$H$55,MATCH(Q$4,Calendario!$A$3:$A$55,0),MATCH($I126,Calendario!$D$2:$H$2,0)),""),""),IF($K126=4,IF(AND((N126=""),(O126=""),(P126="")),IF(OR(($J126="Semana 1"),($J126="Semana 2"),($J126="Semana 3"),($J126="Semana 4"),($J126="Semana 5")),INDEX(Calendario!$D$3:$H$55,MATCH(Q$4,Calendario!$A$3:$A$55,0),MATCH($I126,Calendario!$D$2:$H$2,0)),""),"")))),IF($K126=2,IF(P126="",IF(OR(($J126="Semana 1"),($J126="Semana 2"),($J126="Semana 3"),($J126="Semana 4")),INDEX(Calendario!$D$3:$H$55,MATCH(Q$4,Calendario!$A$3:$A$55,0),MATCH($I126,Calendario!$D$2:$H$2,0)),""),""),IF($K126=3,IF(AND((O126=""),(P126="")),IF(OR(($J126="Semana 1"),($J126="Semana 2"),($J126="Semana 3"),($J126="Semana 4")),INDEX(Calendario!$D$3:$H$55,MATCH(Q$4,Calendario!$A$3:$A$55,0),MATCH($I126,Calendario!$D$2:$H$2,0)),""),""),IF($K126=4,IF(AND((N126=""),(O126=""),(P126="")),IF(OR(($J126="Semana 1"),($J126="Semana 2"),($J126="Semana 3"),($J126="Semana 4")),INDEX(Calendario!$D$3:$H$55,MATCH(Q$4,Calendario!$A$3:$A$55,0),MATCH($I126,Calendario!$D$2:$H$2,0)),""),""),"")))))))</f>
        <v/>
      </c>
      <c r="R126" s="108">
        <f>IF(EXACT(($I126),(PROPER(TEXT(R$3,"dddd")))),"",IF(EXACT(R$4,$J126),IF(Q126="",IF(OR(($K126=4),($K126=3),($K126=2),($K126=1)),INDEX(Calendario!$D$3:$H$55,MATCH(R$4,Calendario!$A$3:$A$55,0),MATCH($I126,Calendario!$D$2:$H$2,0)),"")),IF($K126=1,IF(AND(Q126="",EXACT((R$4),(CONCATENATE(Calendario!$A$1," ",(MID($J126,8,2))+1)))),INDEX(Calendario!$D$3:$H$55,MATCH(R$4,Calendario!$A$3:$A$55,0),MATCH($I126,Calendario!$D$2:$H$2,0)),IF(Q126="",IF(EXACT(($I126),(PROPER(TEXT(Q$3,"dddd")))),INDEX(Calendario!$D$3:$H$55,MATCH(R$4,Calendario!$A$3:$A$55,0),MATCH($I126,Calendario!$D$2:$H$2,0)),""),INDEX(Calendario!$D$3:$H$55,MATCH(R$4,Calendario!$A$3:$A$55,0),MATCH($I126,Calendario!$D$2:$H$2,0)))),IF(EXACT($M$4,"Semana 1"),IF($K126=2,IF(Q126="",IF(OR(($J126="Semana 1"),($J126="Semana 2"),($J126="Semana 3"),($J126="Semana 4"),($J126="Semana 5"),($J126="Semana 6")),INDEX(Calendario!$D$3:$H$55,MATCH(R$4,Calendario!$A$3:$A$55,0),MATCH($I126,Calendario!$D$2:$H$2,0)),""),""),IF($K126=3,IF(AND((P126=""),(Q126="")),IF(OR(($J126="Semana 1"),($J126="Semana 2"),($J126="Semana 3"),($J126="Semana 4"),($J126="Semana 5"),($J126="Semana 6")),INDEX(Calendario!$D$3:$H$55,MATCH(R$4,Calendario!$A$3:$A$55,0),MATCH($I126,Calendario!$D$2:$H$2,0)),""),""),IF($K126=4,IF(AND((O126=""),(P126=""),(Q126="")),IF(OR(($J126="Semana 1"),($J126="Semana 2"),($J126="Semana 3"),($J126="Semana 4"),($J126="Semana 5"),($J126="Semana 6")),INDEX(Calendario!$D$3:$H$55,MATCH(R$4,Calendario!$A$3:$A$55,0),MATCH($I126,Calendario!$D$2:$H$2,0)),""),"")))),IF($K126=2,IF(Q126="",IF(OR(($J126="Semana 1"),($J126="Semana 2"),($J126="Semana 3"),($J126="Semana 4"),($J126="Semana 5")),INDEX(Calendario!$D$3:$H$55,MATCH(R$4,Calendario!$A$3:$A$55,0),MATCH($I126,Calendario!$D$2:$H$2,0)),""),""),IF($K126=3,IF(AND((P126=""),(Q126="")),IF(OR(($J126="Semana 1"),($J126="Semana 2"),($J126="Semana 3"),($J126="Semana 4"),($J126="Semana 5")),INDEX(Calendario!$D$3:$H$55,MATCH(R$4,Calendario!$A$3:$A$55,0),MATCH($I126,Calendario!$D$2:$H$2,0)),""),""),IF($K126=4,IF(AND((O126=""),(P126=""),(Q126="")),IF(OR(($J126="Semana 1"),($J126="Semana 2"),($J126="Semana 3"),($J126="Semana 4"),($J126="Semana 5")),INDEX(Calendario!$D$3:$H$55,MATCH(R$4,Calendario!$A$3:$A$55,0),MATCH($I126,Calendario!$D$2:$H$2,0)),""),""),"")))))))</f>
        <v>44594</v>
      </c>
      <c r="S126" s="108" t="str">
        <f>IF(EXACT(($I126),(PROPER(TEXT(S$3,"dddd")))),"",IF(EXACT(S$4,$J126),IF(R126="",IF(OR(($K126=4),($K126=3),($K126=2),($K126=1)),INDEX(Calendario!$D$3:$H$55,MATCH(S$4,Calendario!$A$3:$A$55,0),MATCH($I126,Calendario!$D$2:$H$2,0)),"")),IF($K126=1,IF(AND(R126="",EXACT((S$4),(CONCATENATE(Calendario!$A$1," ",(MID($J126,8,2))+1)))),INDEX(Calendario!$D$3:$H$55,MATCH(S$4,Calendario!$A$3:$A$55,0),MATCH($I126,Calendario!$D$2:$H$2,0)),IF(R126="",IF(EXACT(($I126),(PROPER(TEXT(R$3,"dddd")))),INDEX(Calendario!$D$3:$H$55,MATCH(S$4,Calendario!$A$3:$A$55,0),MATCH($I126,Calendario!$D$2:$H$2,0)),""),INDEX(Calendario!$D$3:$H$55,MATCH(S$4,Calendario!$A$3:$A$55,0),MATCH($I126,Calendario!$D$2:$H$2,0)))),IF(EXACT($M$4,"Semana 1"),IF($K126=2,IF(R126="",IF(OR(($J126="Semana 1"),($J126="Semana 2"),($J126="Semana 3"),($J126="Semana 4"),($J126="Semana 5"),($J126="Semana 6"),($J126="Semana 7")),INDEX(Calendario!$D$3:$H$55,MATCH(S$4,Calendario!$A$3:$A$55,0),MATCH($I126,Calendario!$D$2:$H$2,0)),""),""),IF($K126=3,IF(AND((Q126=""),(R126="")),IF(OR(($J126="Semana 1"),($J126="Semana 2"),($J126="Semana 3"),($J126="Semana 4"),($J126="Semana 5"),($J126="Semana 6"),($J126="Semana 7")),INDEX(Calendario!$D$3:$H$55,MATCH(S$4,Calendario!$A$3:$A$55,0),MATCH($I126,Calendario!$D$2:$H$2,0)),""),""),IF($K126=4,IF(AND((P126=""),(Q126=""),(R126="")),IF(OR(($J126="Semana 1"),($J126="Semana 2"),($J126="Semana 3"),($J126="Semana 4"),($J126="Semana 5"),($J126="Semana 6"),($J126="Semana 7")),INDEX(Calendario!$D$3:$H$55,MATCH(S$4,Calendario!$A$3:$A$55,0),MATCH($I126,Calendario!$D$2:$H$2,0)),""),"")))),IF($K126=2,IF(R126="",IF(OR(($J126="Semana 1"),($J126="Semana 2"),($J126="Semana 3"),($J126="Semana 4"),($J126="Semana 5"),($J126="Semana 6")),INDEX(Calendario!$D$3:$H$55,MATCH(S$4,Calendario!$A$3:$A$55,0),MATCH($I126,Calendario!$D$2:$H$2,0)),""),""),IF($K126=3,IF(AND((Q126=""),(R126="")),IF(OR(($J126="Semana 1"),($J126="Semana 2"),($J126="Semana 3"),($J126="Semana 4"),($J126="Semana 5"),($J126="Semana 6")),INDEX(Calendario!$D$3:$H$55,MATCH(S$4,Calendario!$A$3:$A$55,0),MATCH($I126,Calendario!$D$2:$H$2,0)),""),""),IF($K126=4,IF(AND((P126=""),(Q126=""),(R126="")),IF(OR(($J126="Semana 1"),($J126="Semana 2"),($J126="Semana 3"),($J126="Semana 4"),($J126="Semana 5"),($J126="Semana 6")),INDEX(Calendario!$D$3:$H$55,MATCH(S$4,Calendario!$A$3:$A$55,0),MATCH($I126,Calendario!$D$2:$H$2,0)),""),""),"")))))))</f>
        <v/>
      </c>
      <c r="T126" s="108" t="str">
        <f>IF(EXACT(($I126),(PROPER(TEXT(T$3,"dddd")))),"",IF(EXACT(T$4,$J126),IF(S126="",IF(OR(($K126=4),($K126=3),($K126=2),($K126=1)),INDEX(Calendario!$D$3:$H$55,MATCH(T$4,Calendario!$A$3:$A$55,0),MATCH($I126,Calendario!$D$2:$H$2,0)),"")),IF($K126=1,IF(AND(S126="",EXACT((T$4),(CONCATENATE(Calendario!$A$1," ",(MID($J126,8,2))+1)))),INDEX(Calendario!$D$3:$H$55,MATCH(T$4,Calendario!$A$3:$A$55,0),MATCH($I126,Calendario!$D$2:$H$2,0)),IF(S126="",IF(EXACT(($I126),(PROPER(TEXT(S$3,"dddd")))),INDEX(Calendario!$D$3:$H$55,MATCH(T$4,Calendario!$A$3:$A$55,0),MATCH($I126,Calendario!$D$2:$H$2,0)),""),INDEX(Calendario!$D$3:$H$55,MATCH(T$4,Calendario!$A$3:$A$55,0),MATCH($I126,Calendario!$D$2:$H$2,0)))),IF(EXACT($M$4,"Semana 1"),IF($K126=2,IF(S126="",IF(OR(($J126="Semana 1"),($J126="Semana 2"),($J126="Semana 3"),($J126="Semana 4"),($J126="Semana 5"),($J126="Semana 6"),($J126="Semana 7"),($J126="Semana 8")),INDEX(Calendario!$D$3:$H$55,MATCH(T$4,Calendario!$A$3:$A$55,0),MATCH($I126,Calendario!$D$2:$H$2,0)),""),""),IF($K126=3,IF(AND((R126=""),(S126="")),IF(OR(($J126="Semana 1"),($J126="Semana 2"),($J126="Semana 3"),($J126="Semana 4"),($J126="Semana 5"),($J126="Semana 6"),($J126="Semana 7"),($J126="Semana 8")),INDEX(Calendario!$D$3:$H$55,MATCH(T$4,Calendario!$A$3:$A$55,0),MATCH($I126,Calendario!$D$2:$H$2,0)),""),""),IF($K126=4,IF(AND((Q126=""),(R126=""),(S126="")),IF(OR(($J126="Semana 1"),($J126="Semana 2"),($J126="Semana 3"),($J126="Semana 4"),($J126="Semana 5"),($J126="Semana 6"),($J126="Semana 7"),($J126="Semana 8")),INDEX(Calendario!$D$3:$H$55,MATCH(T$4,Calendario!$A$3:$A$55,0),MATCH($I126,Calendario!$D$2:$H$2,0)),""),"")))),IF($K126=2,IF(S126="",IF(OR(($J126="Semana 1"),($J126="Semana 2"),($J126="Semana 3"),($J126="Semana 4"),($J126="Semana 5"),($J126="Semana 6"),($J126="Semana 7")),INDEX(Calendario!$D$3:$H$55,MATCH(T$4,Calendario!$A$3:$A$55,0),MATCH($I126,Calendario!$D$2:$H$2,0)),""),""),IF($K126=3,IF(AND((R126=""),(S126="")),IF(OR(($J126="Semana 1"),($J126="Semana 2"),($J126="Semana 3"),($J126="Semana 4"),($J126="Semana 5"),($J126="Semana 6"),($J126="Semana 7")),INDEX(Calendario!$D$3:$H$55,MATCH(T$4,Calendario!$A$3:$A$55,0),MATCH($I126,Calendario!$D$2:$H$2,0)),""),""),IF($K126=4,IF(AND((Q126=""),(R126=""),(S126="")),IF(OR(($J126="Semana 1"),($J126="Semana 2"),($J126="Semana 3"),($J126="Semana 4"),($J126="Semana 5"),($J126="Semana 6"),($J126="Semana 7")),INDEX(Calendario!$D$3:$H$55,MATCH(T$4,Calendario!$A$3:$A$55,0),MATCH($I126,Calendario!$D$2:$H$2,0)),""),""),"")))))))</f>
        <v/>
      </c>
      <c r="U126" s="108" t="str">
        <f>IF(EXACT(($I126),(PROPER(TEXT(U$3,"dddd")))),"",IF($K126=1,INDEX(Calendario!$D$3:$H$55,MATCH(U$4,Calendario!$A$3:$A$55,0),MATCH($I126,Calendario!$D$2:$H$2,0)),IF($K126=2,IF(T126="",INDEX(Calendario!$D$3:$H$55,MATCH(U$4,Calendario!$A$3:$A$55,0),MATCH($I126,Calendario!$D$2:$H$2,0)),""),IF($K126=3,IF(AND((S126=""),(T126="")),INDEX(Calendario!$D$3:$H$55,MATCH(U$4,Calendario!$A$3:$A$55,0),MATCH($I126,Calendario!$D$2:$H$2,0)),""),IF($K126=4,IF(AND((R126=""),(S126=""),(T126="")),INDEX(Calendario!$D$3:$H$55,MATCH(U$4,Calendario!$A$3:$A$55,0),MATCH($I126,Calendario!$D$2:$H$2,0)),""),"")))))</f>
        <v/>
      </c>
      <c r="V126" s="107">
        <f>IF(EXACT(($I126),(PROPER(TEXT(V$3,"dddd")))),"",IF($K126=1,INDEX(Calendario!$D$3:$H$55,MATCH(V$4,Calendario!$A$3:$A$55,0),MATCH($I126,Calendario!$D$2:$H$2,0)),IF($K126=2,IF(U126="",INDEX(Calendario!$D$3:$H$55,MATCH(V$4,Calendario!$A$3:$A$55,0),MATCH($I126,Calendario!$D$2:$H$2,0)),""),IF($K126=3,IF(AND((T126=""),(U126="")),INDEX(Calendario!$D$3:$H$55,MATCH(V$4,Calendario!$A$3:$A$55,0),MATCH($I126,Calendario!$D$2:$H$2,0)),""),IF($K126=4,IF(AND((S126=""),(T126=""),(U126="")),INDEX(Calendario!$D$3:$H$55,MATCH(V$4,Calendario!$A$3:$A$55,0),MATCH($I126,Calendario!$D$2:$H$2,0)),""),"")))))</f>
        <v>44622</v>
      </c>
      <c r="W126" s="107" t="str">
        <f>IF(EXACT(($I126),(PROPER(TEXT(W$3,"dddd")))),"",IF($K126=1,INDEX(Calendario!$D$3:$H$55,MATCH(W$4,Calendario!$A$3:$A$55,0),MATCH($I126,Calendario!$D$2:$H$2,0)),IF($K126=2,IF(V126="",INDEX(Calendario!$D$3:$H$55,MATCH(W$4,Calendario!$A$3:$A$55,0),MATCH($I126,Calendario!$D$2:$H$2,0)),""),IF($K126=3,IF(AND((U126=""),(V126="")),INDEX(Calendario!$D$3:$H$55,MATCH(W$4,Calendario!$A$3:$A$55,0),MATCH($I126,Calendario!$D$2:$H$2,0)),""),IF($K126=4,IF(AND((T126=""),(U126=""),(V126="")),INDEX(Calendario!$D$3:$H$55,MATCH(W$4,Calendario!$A$3:$A$55,0),MATCH($I126,Calendario!$D$2:$H$2,0)),""),"")))))</f>
        <v/>
      </c>
      <c r="X126" s="107" t="str">
        <f>IF(EXACT(($I126),(PROPER(TEXT(X$3,"dddd")))),"",IF($K126=1,INDEX(Calendario!$D$3:$H$55,MATCH(X$4,Calendario!$A$3:$A$55,0),MATCH($I126,Calendario!$D$2:$H$2,0)),IF($K126=2,IF(W126="",INDEX(Calendario!$D$3:$H$55,MATCH(X$4,Calendario!$A$3:$A$55,0),MATCH($I126,Calendario!$D$2:$H$2,0)),""),IF($K126=3,IF(AND((V126=""),(W126="")),INDEX(Calendario!$D$3:$H$55,MATCH(X$4,Calendario!$A$3:$A$55,0),MATCH($I126,Calendario!$D$2:$H$2,0)),""),IF($K126=4,IF(AND((U126=""),(V126=""),(W126="")),INDEX(Calendario!$D$3:$H$55,MATCH(X$4,Calendario!$A$3:$A$55,0),MATCH($I126,Calendario!$D$2:$H$2,0)),""),"")))))</f>
        <v/>
      </c>
      <c r="Y126" s="107" t="str">
        <f>IF(EXACT(($I126),(PROPER(TEXT(Y$3,"dddd")))),"",IF($K126=1,INDEX(Calendario!$D$3:$H$55,MATCH(Y$4,Calendario!$A$3:$A$55,0),MATCH($I126,Calendario!$D$2:$H$2,0)),IF($K126=2,IF(X126="",INDEX(Calendario!$D$3:$H$55,MATCH(Y$4,Calendario!$A$3:$A$55,0),MATCH($I126,Calendario!$D$2:$H$2,0)),""),IF($K126=3,IF(AND((W126=""),(X126="")),INDEX(Calendario!$D$3:$H$55,MATCH(Y$4,Calendario!$A$3:$A$55,0),MATCH($I126,Calendario!$D$2:$H$2,0)),""),IF($K126=4,IF(AND((V126=""),(W126=""),(X126="")),INDEX(Calendario!$D$3:$H$55,MATCH(Y$4,Calendario!$A$3:$A$55,0),MATCH($I126,Calendario!$D$2:$H$2,0)),""),"")))))</f>
        <v/>
      </c>
      <c r="Z126" s="108">
        <f>IF(EXACT(($I126),(PROPER(TEXT(Z$3,"dddd")))),"",IF($K126=1,INDEX(Calendario!$D$3:$H$55,MATCH(Z$4,Calendario!$A$3:$A$55,0),MATCH($I126,Calendario!$D$2:$H$2,0)),IF($K126=2,IF(Y126="",INDEX(Calendario!$D$3:$H$55,MATCH(Z$4,Calendario!$A$3:$A$55,0),MATCH($I126,Calendario!$D$2:$H$2,0)),""),IF($K126=3,IF(AND((X126=""),(Y126="")),INDEX(Calendario!$D$3:$H$55,MATCH(Z$4,Calendario!$A$3:$A$55,0),MATCH($I126,Calendario!$D$2:$H$2,0)),""),IF($K126=4,IF(AND((W126=""),(X126=""),(Y126="")),INDEX(Calendario!$D$3:$H$55,MATCH(Z$4,Calendario!$A$3:$A$55,0),MATCH($I126,Calendario!$D$2:$H$2,0)),""),"")))))</f>
        <v>44650</v>
      </c>
      <c r="AA126" s="108" t="str">
        <f>IF(EXACT(($I126),(PROPER(TEXT(AA$3,"dddd")))),"",IF($K126=1,INDEX(Calendario!$D$3:$H$55,MATCH(AA$4,Calendario!$A$3:$A$55,0),MATCH($I126,Calendario!$D$2:$H$2,0)),IF($K126=2,IF(Z126="",INDEX(Calendario!$D$3:$H$55,MATCH(AA$4,Calendario!$A$3:$A$55,0),MATCH($I126,Calendario!$D$2:$H$2,0)),""),IF($K126=3,IF(AND((Y126=""),(Z126="")),INDEX(Calendario!$D$3:$H$55,MATCH(AA$4,Calendario!$A$3:$A$55,0),MATCH($I126,Calendario!$D$2:$H$2,0)),""),IF($K126=4,IF(AND((X126=""),(Y126=""),(Z126="")),INDEX(Calendario!$D$3:$H$55,MATCH(AA$4,Calendario!$A$3:$A$55,0),MATCH($I126,Calendario!$D$2:$H$2,0)),""),"")))))</f>
        <v/>
      </c>
      <c r="AB126" s="108" t="str">
        <f>IF(EXACT(($I126),(PROPER(TEXT(AB$3,"dddd")))),"",IF($K126=1,INDEX(Calendario!$D$3:$H$55,MATCH(AB$4,Calendario!$A$3:$A$55,0),MATCH($I126,Calendario!$D$2:$H$2,0)),IF($K126=2,IF(AA126="",INDEX(Calendario!$D$3:$H$55,MATCH(AB$4,Calendario!$A$3:$A$55,0),MATCH($I126,Calendario!$D$2:$H$2,0)),""),IF($K126=3,IF(AND((Z126=""),(AA126="")),INDEX(Calendario!$D$3:$H$55,MATCH(AB$4,Calendario!$A$3:$A$55,0),MATCH($I126,Calendario!$D$2:$H$2,0)),""),IF($K126=4,IF(AND((Y126=""),(Z126=""),(AA126="")),INDEX(Calendario!$D$3:$H$55,MATCH(AB$4,Calendario!$A$3:$A$55,0),MATCH($I126,Calendario!$D$2:$H$2,0)),""),"")))))</f>
        <v/>
      </c>
      <c r="AC126" s="108" t="str">
        <f>IF(EXACT(($I126),(PROPER(TEXT(AC$3,"dddd")))),"",IF($K126=1,INDEX(Calendario!$D$3:$H$55,MATCH(AC$4,Calendario!$A$3:$A$55,0),MATCH($I126,Calendario!$D$2:$H$2,0)),IF($K126=2,IF(AB126="",INDEX(Calendario!$D$3:$H$55,MATCH(AC$4,Calendario!$A$3:$A$55,0),MATCH($I126,Calendario!$D$2:$H$2,0)),""),IF($K126=3,IF(AND((AA126=""),(AB126="")),INDEX(Calendario!$D$3:$H$55,MATCH(AC$4,Calendario!$A$3:$A$55,0),MATCH($I126,Calendario!$D$2:$H$2,0)),""),IF($K126=4,IF(AND((Z126=""),(AA126=""),(AB126="")),INDEX(Calendario!$D$3:$H$55,MATCH(AC$4,Calendario!$A$3:$A$55,0),MATCH($I126,Calendario!$D$2:$H$2,0)),""),"")))))</f>
        <v/>
      </c>
      <c r="AD126" s="107">
        <f>IF(EXACT(($I126),(PROPER(TEXT(AD$3,"dddd")))),"",IF($K126=1,INDEX(Calendario!$D$3:$H$55,MATCH(AD$4,Calendario!$A$3:$A$55,0),MATCH($I126,Calendario!$D$2:$H$2,0)),IF($K126=2,IF(AC126="",INDEX(Calendario!$D$3:$H$55,MATCH(AD$4,Calendario!$A$3:$A$55,0),MATCH($I126,Calendario!$D$2:$H$2,0)),""),IF($K126=3,IF(AND((AB126=""),(AC126="")),INDEX(Calendario!$D$3:$H$55,MATCH(AD$4,Calendario!$A$3:$A$55,0),MATCH($I126,Calendario!$D$2:$H$2,0)),""),IF($K126=4,IF(AND((AA126=""),(AB126=""),(AC126="")),INDEX(Calendario!$D$3:$H$55,MATCH(AD$4,Calendario!$A$3:$A$55,0),MATCH($I126,Calendario!$D$2:$H$2,0)),""),"")))))</f>
        <v>44678</v>
      </c>
      <c r="AE126" s="107" t="str">
        <f>IF(EXACT(($I126),(PROPER(TEXT(AE$3,"dddd")))),"",IF($K126=1,INDEX(Calendario!$D$3:$H$55,MATCH(AE$4,Calendario!$A$3:$A$55,0),MATCH($I126,Calendario!$D$2:$H$2,0)),IF($K126=2,IF(AD126="",INDEX(Calendario!$D$3:$H$55,MATCH(AE$4,Calendario!$A$3:$A$55,0),MATCH($I126,Calendario!$D$2:$H$2,0)),""),IF($K126=3,IF(AND((AC126=""),(AD126="")),INDEX(Calendario!$D$3:$H$55,MATCH(AE$4,Calendario!$A$3:$A$55,0),MATCH($I126,Calendario!$D$2:$H$2,0)),""),IF($K126=4,IF(AND((AB126=""),(AC126=""),(AD126="")),INDEX(Calendario!$D$3:$H$55,MATCH(AE$4,Calendario!$A$3:$A$55,0),MATCH($I126,Calendario!$D$2:$H$2,0)),""),"")))))</f>
        <v/>
      </c>
      <c r="AF126" s="107" t="str">
        <f>IF(EXACT(($I126),(PROPER(TEXT(AF$3,"dddd")))),"",IF($K126=1,INDEX(Calendario!$D$3:$H$55,MATCH(AF$4,Calendario!$A$3:$A$55,0),MATCH($I126,Calendario!$D$2:$H$2,0)),IF($K126=2,IF(AE126="",INDEX(Calendario!$D$3:$H$55,MATCH(AF$4,Calendario!$A$3:$A$55,0),MATCH($I126,Calendario!$D$2:$H$2,0)),""),IF($K126=3,IF(AND((AD126=""),(AE126="")),INDEX(Calendario!$D$3:$H$55,MATCH(AF$4,Calendario!$A$3:$A$55,0),MATCH($I126,Calendario!$D$2:$H$2,0)),""),IF($K126=4,IF(AND((AC126=""),(AD126=""),(AE126="")),INDEX(Calendario!$D$3:$H$55,MATCH(AF$4,Calendario!$A$3:$A$55,0),MATCH($I126,Calendario!$D$2:$H$2,0)),""),"")))))</f>
        <v/>
      </c>
      <c r="AG126" s="107" t="str">
        <f>IF(EXACT(($I126),(PROPER(TEXT(AG$3,"dddd")))),"",IF($K126=1,INDEX(Calendario!$D$3:$H$55,MATCH(AG$4,Calendario!$A$3:$A$55,0),MATCH($I126,Calendario!$D$2:$H$2,0)),IF($K126=2,IF(AF126="",INDEX(Calendario!$D$3:$H$55,MATCH(AG$4,Calendario!$A$3:$A$55,0),MATCH($I126,Calendario!$D$2:$H$2,0)),""),IF($K126=3,IF(AND((AE126=""),(AF126="")),INDEX(Calendario!$D$3:$H$55,MATCH(AG$4,Calendario!$A$3:$A$55,0),MATCH($I126,Calendario!$D$2:$H$2,0)),""),IF($K126=4,IF(AND((AD126=""),(AE126=""),(AF126="")),INDEX(Calendario!$D$3:$H$55,MATCH(AG$4,Calendario!$A$3:$A$55,0),MATCH($I126,Calendario!$D$2:$H$2,0)),""),"")))))</f>
        <v/>
      </c>
      <c r="AH126" s="107">
        <f>IF(EXACT(($I126),(PROPER(TEXT(AH$3,"dddd")))),"",IF($K126=1,INDEX(Calendario!$D$3:$H$55,MATCH(AH$4,Calendario!$A$3:$A$55,0),MATCH($I126,Calendario!$D$2:$H$2,0)),IF($K126=2,IF(AG126="",INDEX(Calendario!$D$3:$H$55,MATCH(AH$4,Calendario!$A$3:$A$55,0),MATCH($I126,Calendario!$D$2:$H$2,0)),""),IF($K126=3,IF(AND((AF126=""),(AG126="")),INDEX(Calendario!$D$3:$H$55,MATCH(AH$4,Calendario!$A$3:$A$55,0),MATCH($I126,Calendario!$D$2:$H$2,0)),""),IF($K126=4,IF(AND((AE126=""),(AF126=""),(AG126="")),INDEX(Calendario!$D$3:$H$55,MATCH(AH$4,Calendario!$A$3:$A$55,0),MATCH($I126,Calendario!$D$2:$H$2,0)),""),"")))))</f>
        <v>44706</v>
      </c>
      <c r="AI126" s="108" t="str">
        <f>IF(EXACT(($I126),(PROPER(TEXT(AI$3,"dddd")))),"",IF($K126=1,INDEX(Calendario!$D$3:$H$55,MATCH(AI$4,Calendario!$A$3:$A$55,0),MATCH($I126,Calendario!$D$2:$H$2,0)),IF($K126=2,IF(AH126="",INDEX(Calendario!$D$3:$H$55,MATCH(AI$4,Calendario!$A$3:$A$55,0),MATCH($I126,Calendario!$D$2:$H$2,0)),""),IF($K126=3,IF(AND((AG126=""),(AH126="")),INDEX(Calendario!$D$3:$H$55,MATCH(AI$4,Calendario!$A$3:$A$55,0),MATCH($I126,Calendario!$D$2:$H$2,0)),""),IF($K126=4,IF(AND((AF126=""),(AG126=""),(AH126="")),INDEX(Calendario!$D$3:$H$55,MATCH(AI$4,Calendario!$A$3:$A$55,0),MATCH($I126,Calendario!$D$2:$H$2,0)),""),"")))))</f>
        <v/>
      </c>
      <c r="AJ126" s="108" t="str">
        <f>IF(EXACT(($I126),(PROPER(TEXT(AJ$3,"dddd")))),"",IF($K126=1,INDEX(Calendario!$D$3:$H$55,MATCH(AJ$4,Calendario!$A$3:$A$55,0),MATCH($I126,Calendario!$D$2:$H$2,0)),IF($K126=2,IF(AI126="",INDEX(Calendario!$D$3:$H$55,MATCH(AJ$4,Calendario!$A$3:$A$55,0),MATCH($I126,Calendario!$D$2:$H$2,0)),""),IF($K126=3,IF(AND((AH126=""),(AI126="")),INDEX(Calendario!$D$3:$H$55,MATCH(AJ$4,Calendario!$A$3:$A$55,0),MATCH($I126,Calendario!$D$2:$H$2,0)),""),IF($K126=4,IF(AND((AG126=""),(AH126=""),(AI126="")),INDEX(Calendario!$D$3:$H$55,MATCH(AJ$4,Calendario!$A$3:$A$55,0),MATCH($I126,Calendario!$D$2:$H$2,0)),""),"")))))</f>
        <v/>
      </c>
      <c r="AK126" s="108" t="str">
        <f>IF(EXACT(($I126),(PROPER(TEXT(AK$3,"dddd")))),"",IF($K126=1,INDEX(Calendario!$D$3:$H$55,MATCH(AK$4,Calendario!$A$3:$A$55,0),MATCH($I126,Calendario!$D$2:$H$2,0)),IF($K126=2,IF(AJ126="",INDEX(Calendario!$D$3:$H$55,MATCH(AK$4,Calendario!$A$3:$A$55,0),MATCH($I126,Calendario!$D$2:$H$2,0)),""),IF($K126=3,IF(AND((AI126=""),(AJ126="")),INDEX(Calendario!$D$3:$H$55,MATCH(AK$4,Calendario!$A$3:$A$55,0),MATCH($I126,Calendario!$D$2:$H$2,0)),""),IF($K126=4,IF(AND((AH126=""),(AI126=""),(AJ126="")),INDEX(Calendario!$D$3:$H$55,MATCH(AK$4,Calendario!$A$3:$A$55,0),MATCH($I126,Calendario!$D$2:$H$2,0)),""),"")))))</f>
        <v/>
      </c>
      <c r="AL126" s="108">
        <f>IF(EXACT(($I126),(PROPER(TEXT(AL$3,"dddd")))),"",IF($K126=1,INDEX(Calendario!$D$3:$H$55,MATCH(AL$4,Calendario!$A$3:$A$55,0),MATCH($I126,Calendario!$D$2:$H$2,0)),IF($K126=2,IF(AK126="",INDEX(Calendario!$D$3:$H$55,MATCH(AL$4,Calendario!$A$3:$A$55,0),MATCH($I126,Calendario!$D$2:$H$2,0)),""),IF($K126=3,IF(AND((AJ126=""),(AK126="")),INDEX(Calendario!$D$3:$H$55,MATCH(AL$4,Calendario!$A$3:$A$55,0),MATCH($I126,Calendario!$D$2:$H$2,0)),""),IF($K126=4,IF(AND((AI126=""),(AJ126=""),(AK126="")),INDEX(Calendario!$D$3:$H$55,MATCH(AL$4,Calendario!$A$3:$A$55,0),MATCH($I126,Calendario!$D$2:$H$2,0)),""),"")))))</f>
        <v>44734</v>
      </c>
      <c r="AM126" s="107" t="str">
        <f>IF(EXACT(($I126),(PROPER(TEXT(AM$3,"dddd")))),"",IF($K126=1,INDEX(Calendario!$D$3:$H$55,MATCH(AM$4,Calendario!$A$3:$A$55,0),MATCH($I126,Calendario!$D$2:$H$2,0)),IF($K126=2,IF(AL126="",INDEX(Calendario!$D$3:$H$55,MATCH(AM$4,Calendario!$A$3:$A$55,0),MATCH($I126,Calendario!$D$2:$H$2,0)),""),IF($K126=3,IF(AND((AK126=""),(AL126="")),INDEX(Calendario!$D$3:$H$55,MATCH(AM$4,Calendario!$A$3:$A$55,0),MATCH($I126,Calendario!$D$2:$H$2,0)),""),IF($K126=4,IF(AND((AJ126=""),(AK126=""),(AL126="")),INDEX(Calendario!$D$3:$H$55,MATCH(AM$4,Calendario!$A$3:$A$55,0),MATCH($I126,Calendario!$D$2:$H$2,0)),""),"")))))</f>
        <v/>
      </c>
      <c r="AN126" s="107" t="str">
        <f>IF(EXACT(($I126),(PROPER(TEXT(AN$3,"dddd")))),"",IF($K126=1,INDEX(Calendario!$D$3:$H$55,MATCH(AN$4,Calendario!$A$3:$A$55,0),MATCH($I126,Calendario!$D$2:$H$2,0)),IF($K126=2,IF(AM126="",INDEX(Calendario!$D$3:$H$55,MATCH(AN$4,Calendario!$A$3:$A$55,0),MATCH($I126,Calendario!$D$2:$H$2,0)),""),IF($K126=3,IF(AND((AL126=""),(AM126="")),INDEX(Calendario!$D$3:$H$55,MATCH(AN$4,Calendario!$A$3:$A$55,0),MATCH($I126,Calendario!$D$2:$H$2,0)),""),IF($K126=4,IF(AND((AK126=""),(AL126=""),(AM126="")),INDEX(Calendario!$D$3:$H$55,MATCH(AN$4,Calendario!$A$3:$A$55,0),MATCH($I126,Calendario!$D$2:$H$2,0)),""),"")))))</f>
        <v/>
      </c>
      <c r="AO126" s="107" t="str">
        <f>IF(EXACT(($I126),(PROPER(TEXT(AO$3,"dddd")))),"",IF($K126=1,INDEX(Calendario!$D$3:$H$55,MATCH(AO$4,Calendario!$A$3:$A$55,0),MATCH($I126,Calendario!$D$2:$H$2,0)),IF($K126=2,IF(AN126="",INDEX(Calendario!$D$3:$H$55,MATCH(AO$4,Calendario!$A$3:$A$55,0),MATCH($I126,Calendario!$D$2:$H$2,0)),""),IF($K126=3,IF(AND((AM126=""),(AN126="")),INDEX(Calendario!$D$3:$H$55,MATCH(AO$4,Calendario!$A$3:$A$55,0),MATCH($I126,Calendario!$D$2:$H$2,0)),""),IF($K126=4,IF(AND((AL126=""),(AM126=""),(AN126="")),INDEX(Calendario!$D$3:$H$55,MATCH(AO$4,Calendario!$A$3:$A$55,0),MATCH($I126,Calendario!$D$2:$H$2,0)),""),"")))))</f>
        <v/>
      </c>
      <c r="AP126" s="107" t="str">
        <f>IF(EXACT(($I126),(PROPER(TEXT(AP$3,"dddd")))),"",IF($K126=1,INDEX(Calendario!$D$3:$H$55,MATCH(AP$4,Calendario!$A$3:$A$55,0),MATCH($I126,Calendario!$D$2:$H$2,0)),IF($K126=2,IF(AO126="",INDEX(Calendario!$D$3:$H$55,MATCH(AP$4,Calendario!$A$3:$A$55,0),MATCH($I126,Calendario!$D$2:$H$2,0)),""),IF($K126=3,IF(AND((AN126=""),(AO126="")),INDEX(Calendario!$D$3:$H$55,MATCH(AP$4,Calendario!$A$3:$A$55,0),MATCH($I126,Calendario!$D$2:$H$2,0)),""),IF($K126=4,IF(AND((AM126=""),(AN126=""),(AO126="")),INDEX(Calendario!$D$3:$H$55,MATCH(AP$4,Calendario!$A$3:$A$55,0),MATCH($I126,Calendario!$D$2:$H$2,0)),""),"")))))</f>
        <v/>
      </c>
      <c r="AQ126" s="107">
        <f>IF(EXACT(($I126),(PROPER(TEXT(AQ$3,"dddd")))),"",IF($K126=1,INDEX(Calendario!$D$3:$H$55,MATCH(AQ$4,Calendario!$A$3:$A$55,0),MATCH($I126,Calendario!$D$2:$H$2,0)),IF($K126=2,IF(AP126="",INDEX(Calendario!$D$3:$H$55,MATCH(AQ$4,Calendario!$A$3:$A$55,0),MATCH($I126,Calendario!$D$2:$H$2,0)),""),IF($K126=3,IF(AND((AO126=""),(AP126="")),INDEX(Calendario!$D$3:$H$55,MATCH(AQ$4,Calendario!$A$3:$A$55,0),MATCH($I126,Calendario!$D$2:$H$2,0)),""),IF($K126=4,IF(AND((AN126=""),(AO126=""),(AP126="")),INDEX(Calendario!$D$3:$H$55,MATCH(AQ$4,Calendario!$A$3:$A$55,0),MATCH($I126,Calendario!$D$2:$H$2,0)),""),"")))))</f>
        <v>44769</v>
      </c>
      <c r="AR126" s="108" t="str">
        <f>IF(EXACT(($I126),(PROPER(TEXT(AR$3,"dddd")))),"",IF($K126=1,INDEX(Calendario!$D$3:$H$55,MATCH(AR$4,Calendario!$A$3:$A$55,0),MATCH($I126,Calendario!$D$2:$H$2,0)),IF($K126=2,IF(AQ126="",INDEX(Calendario!$D$3:$H$55,MATCH(AR$4,Calendario!$A$3:$A$55,0),MATCH($I126,Calendario!$D$2:$H$2,0)),""),IF($K126=3,IF(AND((AP126=""),(AQ126="")),INDEX(Calendario!$D$3:$H$55,MATCH(AR$4,Calendario!$A$3:$A$55,0),MATCH($I126,Calendario!$D$2:$H$2,0)),""),IF($K126=4,IF(AND((AO126=""),(AP126=""),(AQ126="")),INDEX(Calendario!$D$3:$H$55,MATCH(AR$4,Calendario!$A$3:$A$55,0),MATCH($I126,Calendario!$D$2:$H$2,0)),""),"")))))</f>
        <v/>
      </c>
      <c r="AS126" s="108" t="str">
        <f>IF(EXACT(($I126),(PROPER(TEXT(AS$3,"dddd")))),"",IF($K126=1,INDEX(Calendario!$D$3:$H$55,MATCH(AS$4,Calendario!$A$3:$A$55,0),MATCH($I126,Calendario!$D$2:$H$2,0)),IF($K126=2,IF(AR126="",INDEX(Calendario!$D$3:$H$55,MATCH(AS$4,Calendario!$A$3:$A$55,0),MATCH($I126,Calendario!$D$2:$H$2,0)),""),IF($K126=3,IF(AND((AQ126=""),(AR126="")),INDEX(Calendario!$D$3:$H$55,MATCH(AS$4,Calendario!$A$3:$A$55,0),MATCH($I126,Calendario!$D$2:$H$2,0)),""),IF($K126=4,IF(AND((AP126=""),(AQ126=""),(AR126="")),INDEX(Calendario!$D$3:$H$55,MATCH(AS$4,Calendario!$A$3:$A$55,0),MATCH($I126,Calendario!$D$2:$H$2,0)),""),"")))))</f>
        <v/>
      </c>
      <c r="AT126" s="108" t="str">
        <f>IF(EXACT(($I126),(PROPER(TEXT(AT$3,"dddd")))),"",IF($K126=1,INDEX(Calendario!$D$3:$H$55,MATCH(AT$4,Calendario!$A$3:$A$55,0),MATCH($I126,Calendario!$D$2:$H$2,0)),IF($K126=2,IF(AS126="",INDEX(Calendario!$D$3:$H$55,MATCH(AT$4,Calendario!$A$3:$A$55,0),MATCH($I126,Calendario!$D$2:$H$2,0)),""),IF($K126=3,IF(AND((AR126=""),(AS126="")),INDEX(Calendario!$D$3:$H$55,MATCH(AT$4,Calendario!$A$3:$A$55,0),MATCH($I126,Calendario!$D$2:$H$2,0)),""),IF($K126=4,IF(AND((AQ126=""),(AR126=""),(AS126="")),INDEX(Calendario!$D$3:$H$55,MATCH(AT$4,Calendario!$A$3:$A$55,0),MATCH($I126,Calendario!$D$2:$H$2,0)),""),"")))))</f>
        <v/>
      </c>
      <c r="AU126" s="108">
        <f>IF(EXACT(($I126),(PROPER(TEXT(AU$3,"dddd")))),"",IF($K126=1,INDEX(Calendario!$D$3:$H$55,MATCH(AU$4,Calendario!$A$3:$A$55,0),MATCH($I126,Calendario!$D$2:$H$2,0)),IF($K126=2,IF(AT126="",INDEX(Calendario!$D$3:$H$55,MATCH(AU$4,Calendario!$A$3:$A$55,0),MATCH($I126,Calendario!$D$2:$H$2,0)),""),IF($K126=3,IF(AND((AS126=""),(AT126="")),INDEX(Calendario!$D$3:$H$55,MATCH(AU$4,Calendario!$A$3:$A$55,0),MATCH($I126,Calendario!$D$2:$H$2,0)),""),IF($K126=4,IF(AND((AR126=""),(AS126=""),(AT126="")),INDEX(Calendario!$D$3:$H$55,MATCH(AU$4,Calendario!$A$3:$A$55,0),MATCH($I126,Calendario!$D$2:$H$2,0)),""),"")))))</f>
        <v>44797</v>
      </c>
      <c r="AV126" s="107" t="str">
        <f>IF(EXACT(($I126),(PROPER(TEXT(AV$3,"dddd")))),"",IF($K126=1,INDEX(Calendario!$D$3:$H$55,MATCH(AV$4,Calendario!$A$3:$A$55,0),MATCH($I126,Calendario!$D$2:$H$2,0)),IF($K126=2,IF(AU126="",INDEX(Calendario!$D$3:$H$55,MATCH(AV$4,Calendario!$A$3:$A$55,0),MATCH($I126,Calendario!$D$2:$H$2,0)),""),IF($K126=3,IF(AND((AT126=""),(AU126="")),INDEX(Calendario!$D$3:$H$55,MATCH(AV$4,Calendario!$A$3:$A$55,0),MATCH($I126,Calendario!$D$2:$H$2,0)),""),IF($K126=4,IF(AND((AS126=""),(AT126=""),(AU126="")),INDEX(Calendario!$D$3:$H$55,MATCH(AV$4,Calendario!$A$3:$A$55,0),MATCH($I126,Calendario!$D$2:$H$2,0)),""),"")))))</f>
        <v/>
      </c>
      <c r="AW126" s="107" t="str">
        <f>IF(EXACT(($I126),(PROPER(TEXT(AW$3,"dddd")))),"",IF($K126=1,INDEX(Calendario!$D$3:$H$55,MATCH(AW$4,Calendario!$A$3:$A$55,0),MATCH($I126,Calendario!$D$2:$H$2,0)),IF($K126=2,IF(AV126="",INDEX(Calendario!$D$3:$H$55,MATCH(AW$4,Calendario!$A$3:$A$55,0),MATCH($I126,Calendario!$D$2:$H$2,0)),""),IF($K126=3,IF(AND((AU126=""),(AV126="")),INDEX(Calendario!$D$3:$H$55,MATCH(AW$4,Calendario!$A$3:$A$55,0),MATCH($I126,Calendario!$D$2:$H$2,0)),""),IF($K126=4,IF(AND((AT126=""),(AU126=""),(AV126="")),INDEX(Calendario!$D$3:$H$55,MATCH(AW$4,Calendario!$A$3:$A$55,0),MATCH($I126,Calendario!$D$2:$H$2,0)),""),"")))))</f>
        <v/>
      </c>
      <c r="AX126" s="107" t="str">
        <f>IF(EXACT(($I126),(PROPER(TEXT(AX$3,"dddd")))),"",IF($K126=1,INDEX(Calendario!$D$3:$H$55,MATCH(AX$4,Calendario!$A$3:$A$55,0),MATCH($I126,Calendario!$D$2:$H$2,0)),IF($K126=2,IF(AW126="",INDEX(Calendario!$D$3:$H$55,MATCH(AX$4,Calendario!$A$3:$A$55,0),MATCH($I126,Calendario!$D$2:$H$2,0)),""),IF($K126=3,IF(AND((AV126=""),(AW126="")),INDEX(Calendario!$D$3:$H$55,MATCH(AX$4,Calendario!$A$3:$A$55,0),MATCH($I126,Calendario!$D$2:$H$2,0)),""),IF($K126=4,IF(AND((AU126=""),(AV126=""),(AW126="")),INDEX(Calendario!$D$3:$H$55,MATCH(AX$4,Calendario!$A$3:$A$55,0),MATCH($I126,Calendario!$D$2:$H$2,0)),""),"")))))</f>
        <v/>
      </c>
      <c r="AY126" s="107">
        <f>IF(EXACT(($I126),(PROPER(TEXT(AY$3,"dddd")))),"",IF($K126=1,INDEX(Calendario!$D$3:$H$55,MATCH(AY$4,Calendario!$A$3:$A$55,0),MATCH($I126,Calendario!$D$2:$H$2,0)),IF($K126=2,IF(AX126="",INDEX(Calendario!$D$3:$H$55,MATCH(AY$4,Calendario!$A$3:$A$55,0),MATCH($I126,Calendario!$D$2:$H$2,0)),""),IF($K126=3,IF(AND((AW126=""),(AX126="")),INDEX(Calendario!$D$3:$H$55,MATCH(AY$4,Calendario!$A$3:$A$55,0),MATCH($I126,Calendario!$D$2:$H$2,0)),""),IF($K126=4,IF(AND((AV126=""),(AW126=""),(AX126="")),INDEX(Calendario!$D$3:$H$55,MATCH(AY$4,Calendario!$A$3:$A$55,0),MATCH($I126,Calendario!$D$2:$H$2,0)),""),"")))))</f>
        <v>44825</v>
      </c>
      <c r="AZ126" s="107" t="str">
        <f>IF(EXACT(($I126),(PROPER(TEXT(AZ$3,"dddd")))),"",IF($K126=1,INDEX(Calendario!$D$3:$H$55,MATCH(AZ$4,Calendario!$A$3:$A$55,0),MATCH($I126,Calendario!$D$2:$H$2,0)),IF($K126=2,IF(AY126="",INDEX(Calendario!$D$3:$H$55,MATCH(AZ$4,Calendario!$A$3:$A$55,0),MATCH($I126,Calendario!$D$2:$H$2,0)),""),IF($K126=3,IF(AND((AX126=""),(AY126="")),INDEX(Calendario!$D$3:$H$55,MATCH(AZ$4,Calendario!$A$3:$A$55,0),MATCH($I126,Calendario!$D$2:$H$2,0)),""),IF($K126=4,IF(AND((AW126=""),(AX126=""),(AY126="")),INDEX(Calendario!$D$3:$H$55,MATCH(AZ$4,Calendario!$A$3:$A$55,0),MATCH($I126,Calendario!$D$2:$H$2,0)),""),"")))))</f>
        <v/>
      </c>
      <c r="BA126" s="108" t="str">
        <f>IF(EXACT(($I126),(PROPER(TEXT(BA$3,"dddd")))),"",IF($K126=1,INDEX(Calendario!$D$3:$H$55,MATCH(BA$4,Calendario!$A$3:$A$55,0),MATCH($I126,Calendario!$D$2:$H$2,0)),IF($K126=2,IF(AZ126="",INDEX(Calendario!$D$3:$H$55,MATCH(BA$4,Calendario!$A$3:$A$55,0),MATCH($I126,Calendario!$D$2:$H$2,0)),""),IF($K126=3,IF(AND((AY126=""),(AZ126="")),INDEX(Calendario!$D$3:$H$55,MATCH(BA$4,Calendario!$A$3:$A$55,0),MATCH($I126,Calendario!$D$2:$H$2,0)),""),IF($K126=4,IF(AND((AX126=""),(AY126=""),(AZ126="")),INDEX(Calendario!$D$3:$H$55,MATCH(BA$4,Calendario!$A$3:$A$55,0),MATCH($I126,Calendario!$D$2:$H$2,0)),""),"")))))</f>
        <v/>
      </c>
      <c r="BB126" s="108" t="str">
        <f>IF(EXACT(($I126),(PROPER(TEXT(BB$3,"dddd")))),"",IF($K126=1,INDEX(Calendario!$D$3:$H$55,MATCH(BB$4,Calendario!$A$3:$A$55,0),MATCH($I126,Calendario!$D$2:$H$2,0)),IF($K126=2,IF(BA126="",INDEX(Calendario!$D$3:$H$55,MATCH(BB$4,Calendario!$A$3:$A$55,0),MATCH($I126,Calendario!$D$2:$H$2,0)),""),IF($K126=3,IF(AND((AZ126=""),(BA126="")),INDEX(Calendario!$D$3:$H$55,MATCH(BB$4,Calendario!$A$3:$A$55,0),MATCH($I126,Calendario!$D$2:$H$2,0)),""),IF($K126=4,IF(AND((AY126=""),(AZ126=""),(BA126="")),INDEX(Calendario!$D$3:$H$55,MATCH(BB$4,Calendario!$A$3:$A$55,0),MATCH($I126,Calendario!$D$2:$H$2,0)),""),"")))))</f>
        <v/>
      </c>
      <c r="BC126" s="108">
        <f>IF(EXACT(($I126),(PROPER(TEXT(BC$3,"dddd")))),"",IF($K126=1,INDEX(Calendario!$D$3:$H$55,MATCH(BC$4,Calendario!$A$3:$A$55,0),MATCH($I126,Calendario!$D$2:$H$2,0)),IF($K126=2,IF(BB126="",INDEX(Calendario!$D$3:$H$55,MATCH(BC$4,Calendario!$A$3:$A$55,0),MATCH($I126,Calendario!$D$2:$H$2,0)),""),IF($K126=3,IF(AND((BA126=""),(BB126="")),INDEX(Calendario!$D$3:$H$55,MATCH(BC$4,Calendario!$A$3:$A$55,0),MATCH($I126,Calendario!$D$2:$H$2,0)),""),IF($K126=4,IF(AND((AZ126=""),(BA126=""),(BB126="")),INDEX(Calendario!$D$3:$H$55,MATCH(BC$4,Calendario!$A$3:$A$55,0),MATCH($I126,Calendario!$D$2:$H$2,0)),""),"")))))</f>
        <v>44853</v>
      </c>
      <c r="BD126" s="108" t="str">
        <f>IF(EXACT(($I126),(PROPER(TEXT(BD$3,"dddd")))),"",IF($K126=1,INDEX(Calendario!$D$3:$H$55,MATCH(BD$4,Calendario!$A$3:$A$55,0),MATCH($I126,Calendario!$D$2:$H$2,0)),IF($K126=2,IF(BC126="",INDEX(Calendario!$D$3:$H$55,MATCH(BD$4,Calendario!$A$3:$A$55,0),MATCH($I126,Calendario!$D$2:$H$2,0)),""),IF($K126=3,IF(AND((BB126=""),(BC126="")),INDEX(Calendario!$D$3:$H$55,MATCH(BD$4,Calendario!$A$3:$A$55,0),MATCH($I126,Calendario!$D$2:$H$2,0)),""),IF($K126=4,IF(AND((BA126=""),(BB126=""),(BC126="")),INDEX(Calendario!$D$3:$H$55,MATCH(BD$4,Calendario!$A$3:$A$55,0),MATCH($I126,Calendario!$D$2:$H$2,0)),""),"")))))</f>
        <v/>
      </c>
      <c r="BE126" s="107" t="str">
        <f>IF(EXACT(($I126),(PROPER(TEXT(BE$3,"dddd")))),"",IF($K126=1,INDEX(Calendario!$D$3:$H$55,MATCH(BE$4,Calendario!$A$3:$A$55,0),MATCH($I126,Calendario!$D$2:$H$2,0)),IF($K126=2,IF(BD126="",INDEX(Calendario!$D$3:$H$55,MATCH(BE$4,Calendario!$A$3:$A$55,0),MATCH($I126,Calendario!$D$2:$H$2,0)),""),IF($K126=3,IF(AND((BC126=""),(BD126="")),INDEX(Calendario!$D$3:$H$55,MATCH(BE$4,Calendario!$A$3:$A$55,0),MATCH($I126,Calendario!$D$2:$H$2,0)),""),IF($K126=4,IF(AND((BB126=""),(BC126=""),(BD126="")),INDEX(Calendario!$D$3:$H$55,MATCH(BE$4,Calendario!$A$3:$A$55,0),MATCH($I126,Calendario!$D$2:$H$2,0)),""),"")))))</f>
        <v/>
      </c>
      <c r="BF126" s="107" t="str">
        <f>IF(EXACT(($I126),(PROPER(TEXT(BF$3,"dddd")))),"",IF($K126=1,INDEX(Calendario!$D$3:$H$55,MATCH(BF$4,Calendario!$A$3:$A$55,0),MATCH($I126,Calendario!$D$2:$H$2,0)),IF($K126=2,IF(BE126="",INDEX(Calendario!$D$3:$H$55,MATCH(BF$4,Calendario!$A$3:$A$55,0),MATCH($I126,Calendario!$D$2:$H$2,0)),""),IF($K126=3,IF(AND((BD126=""),(BE126="")),INDEX(Calendario!$D$3:$H$55,MATCH(BF$4,Calendario!$A$3:$A$55,0),MATCH($I126,Calendario!$D$2:$H$2,0)),""),IF($K126=4,IF(AND((BC126=""),(BD126=""),(BE126="")),INDEX(Calendario!$D$3:$H$55,MATCH(BF$4,Calendario!$A$3:$A$55,0),MATCH($I126,Calendario!$D$2:$H$2,0)),""),"")))))</f>
        <v/>
      </c>
      <c r="BG126" s="107">
        <f>IF(EXACT(($I126),(PROPER(TEXT(BG$3,"dddd")))),"",IF($K126=1,INDEX(Calendario!$D$3:$H$55,MATCH(BG$4,Calendario!$A$3:$A$55,0),MATCH($I126,Calendario!$D$2:$H$2,0)),IF($K126=2,IF(BF126="",INDEX(Calendario!$D$3:$H$55,MATCH(BG$4,Calendario!$A$3:$A$55,0),MATCH($I126,Calendario!$D$2:$H$2,0)),""),IF($K126=3,IF(AND((BE126=""),(BF126="")),INDEX(Calendario!$D$3:$H$55,MATCH(BG$4,Calendario!$A$3:$A$55,0),MATCH($I126,Calendario!$D$2:$H$2,0)),""),IF($K126=4,IF(AND((BD126=""),(BE126=""),(BF126="")),INDEX(Calendario!$D$3:$H$55,MATCH(BG$4,Calendario!$A$3:$A$55,0),MATCH($I126,Calendario!$D$2:$H$2,0)),""),"")))))</f>
        <v>44881</v>
      </c>
      <c r="BH126" s="107" t="str">
        <f>IF(EXACT(($I126),(PROPER(TEXT(BH$3,"dddd")))),"",IF($K126=1,INDEX(Calendario!$D$3:$H$55,MATCH(BH$4,Calendario!$A$3:$A$55,0),MATCH($I126,Calendario!$D$2:$H$2,0)),IF($K126=2,IF(BG126="",INDEX(Calendario!$D$3:$H$55,MATCH(BH$4,Calendario!$A$3:$A$55,0),MATCH($I126,Calendario!$D$2:$H$2,0)),""),IF($K126=3,IF(AND((BF126=""),(BG126="")),INDEX(Calendario!$D$3:$H$55,MATCH(BH$4,Calendario!$A$3:$A$55,0),MATCH($I126,Calendario!$D$2:$H$2,0)),""),IF($K126=4,IF(AND((BE126=""),(BF126=""),(BG126="")),INDEX(Calendario!$D$3:$H$55,MATCH(BH$4,Calendario!$A$3:$A$55,0),MATCH($I126,Calendario!$D$2:$H$2,0)),""),"")))))</f>
        <v/>
      </c>
      <c r="BI126" s="108" t="str">
        <f>IF(EXACT(($I126),(PROPER(TEXT(BI$3,"dddd")))),"",IF($K126=1,INDEX(Calendario!$D$3:$H$55,MATCH(BI$4,Calendario!$A$3:$A$55,0),MATCH($I126,Calendario!$D$2:$H$2,0)),IF($K126=2,IF(BH126="",INDEX(Calendario!$D$3:$H$55,MATCH(BI$4,Calendario!$A$3:$A$55,0),MATCH($I126,Calendario!$D$2:$H$2,0)),""),IF($K126=3,IF(AND((BG126=""),(BH126="")),INDEX(Calendario!$D$3:$H$55,MATCH(BI$4,Calendario!$A$3:$A$55,0),MATCH($I126,Calendario!$D$2:$H$2,0)),""),IF($K126=4,IF(AND((BF126=""),(BG126=""),(BH126="")),INDEX(Calendario!$D$3:$H$55,MATCH(BI$4,Calendario!$A$3:$A$55,0),MATCH($I126,Calendario!$D$2:$H$2,0)),""),"")))))</f>
        <v/>
      </c>
      <c r="BJ126" s="108" t="str">
        <f>IF(EXACT(($I126),(PROPER(TEXT(BJ$3,"dddd")))),"",IF($K126=1,INDEX(Calendario!$D$3:$H$55,MATCH(BJ$4,Calendario!$A$3:$A$55,0),MATCH($I126,Calendario!$D$2:$H$2,0)),IF($K126=2,IF(BI126="",INDEX(Calendario!$D$3:$H$55,MATCH(BJ$4,Calendario!$A$3:$A$55,0),MATCH($I126,Calendario!$D$2:$H$2,0)),""),IF($K126=3,IF(AND((BH126=""),(BI126="")),INDEX(Calendario!$D$3:$H$55,MATCH(BJ$4,Calendario!$A$3:$A$55,0),MATCH($I126,Calendario!$D$2:$H$2,0)),""),IF($K126=4,IF(AND((BG126=""),(BH126=""),(BI126="")),INDEX(Calendario!$D$3:$H$55,MATCH(BJ$4,Calendario!$A$3:$A$55,0),MATCH($I126,Calendario!$D$2:$H$2,0)),""),"")))))</f>
        <v/>
      </c>
      <c r="BK126" s="108">
        <f>IF(EXACT(($I126),(PROPER(TEXT(BK$3,"dddd")))),"",IF($K126=1,INDEX(Calendario!$D$3:$H$55,MATCH(BK$4,Calendario!$A$3:$A$55,0),MATCH($I126,Calendario!$D$2:$H$2,0)),IF($K126=2,IF(BJ126="",INDEX(Calendario!$D$3:$H$55,MATCH(BK$4,Calendario!$A$3:$A$55,0),MATCH($I126,Calendario!$D$2:$H$2,0)),""),IF($K126=3,IF(AND((BI126=""),(BJ126="")),INDEX(Calendario!$D$3:$H$55,MATCH(BK$4,Calendario!$A$3:$A$55,0),MATCH($I126,Calendario!$D$2:$H$2,0)),""),IF($K126=4,IF(AND((BH126=""),(BI126=""),(BJ126="")),INDEX(Calendario!$D$3:$H$55,MATCH(BK$4,Calendario!$A$3:$A$55,0),MATCH($I126,Calendario!$D$2:$H$2,0)),""),"")))))</f>
        <v>44909</v>
      </c>
      <c r="BL126" s="108" t="str">
        <f>IF(EXACT(($I126),(PROPER(TEXT(BL$3,"dddd")))),"",IF($K126=1,INDEX(Calendario!$D$3:$H$55,MATCH(BL$4,Calendario!$A$3:$A$55,0),MATCH($I126,Calendario!$D$2:$H$2,0)),IF($K126=2,IF(BK126="",INDEX(Calendario!$D$3:$H$55,MATCH(BL$4,Calendario!$A$3:$A$55,0),MATCH($I126,Calendario!$D$2:$H$2,0)),""),IF($K126=3,IF(AND((BJ126=""),(BK126="")),INDEX(Calendario!$D$3:$H$55,MATCH(BL$4,Calendario!$A$3:$A$55,0),MATCH($I126,Calendario!$D$2:$H$2,0)),""),IF($K126=4,IF(AND((BI126=""),(BJ126=""),(BK126="")),INDEX(Calendario!$D$3:$H$55,MATCH(BL$4,Calendario!$A$3:$A$55,0),MATCH($I126,Calendario!$D$2:$H$2,0)),""),"")))))</f>
        <v/>
      </c>
      <c r="BM126" s="108" t="str">
        <f>IF(EXACT(($I126),(PROPER(TEXT(BM$3,"dddd")))),"",IF($K126=1,INDEX(Calendario!$D$3:$H$55,MATCH(BM$4,Calendario!$A$3:$A$55,0),MATCH($I126,Calendario!$D$2:$H$2,0)),IF($K126=2,IF(BL126="",INDEX(Calendario!$D$3:$H$55,MATCH(BM$4,Calendario!$A$3:$A$55,0),MATCH($I126,Calendario!$D$2:$H$2,0)),""),IF($K126=3,IF(AND((BK126=""),(BL126="")),INDEX(Calendario!$D$3:$H$55,MATCH(BM$4,Calendario!$A$3:$A$55,0),MATCH($I126,Calendario!$D$2:$H$2,0)),""),IF($K126=4,IF(AND((BJ126=""),(BK126=""),(BL126="")),INDEX(Calendario!$D$3:$H$55,MATCH(BM$4,Calendario!$A$3:$A$55,0),MATCH($I126,Calendario!$D$2:$H$2,0)),""),"")))))</f>
        <v/>
      </c>
      <c r="BO126" s="88" t="s">
        <v>1205</v>
      </c>
    </row>
    <row r="127" spans="1:67" s="88" customFormat="1" ht="26.25" customHeight="1" x14ac:dyDescent="0.25">
      <c r="A127" s="178">
        <f t="shared" si="7"/>
        <v>97</v>
      </c>
      <c r="B127" s="176" t="s">
        <v>1284</v>
      </c>
      <c r="C127" s="176"/>
      <c r="D127" s="177" t="s">
        <v>1787</v>
      </c>
      <c r="E127" s="176" t="s">
        <v>50</v>
      </c>
      <c r="F127" s="176" t="s">
        <v>56</v>
      </c>
      <c r="G127" s="177" t="str">
        <f>IF(ISNA(VLOOKUP(F127,Tmunic!$C$2:$D$1160,2,FALSE)),"",VLOOKUP(F127,Tmunic!$C$2:$D$1160,2,FALSE))</f>
        <v>UB FUSAGASUGA</v>
      </c>
      <c r="H127" s="184" t="str">
        <f>IF(ISNA(VLOOKUP(G127,TDirReg!$F$1:$H$184,3,0)),"",VLOOKUP(G127,TDirReg!$F$1:$H$184,3,0))</f>
        <v>Hospital San Rafael Transv. 12 N° 22-51</v>
      </c>
      <c r="I127" s="196" t="s">
        <v>127</v>
      </c>
      <c r="J127" s="195" t="s">
        <v>135</v>
      </c>
      <c r="K127" s="197">
        <v>4</v>
      </c>
      <c r="L127" s="202">
        <f t="shared" si="8"/>
        <v>12</v>
      </c>
      <c r="M127" s="107" t="str">
        <f>IF(EXACT(($I127),(PROPER(TEXT(M$3,"dddd")))),"",IF(EXACT(M$4,$J127),IF($K127=1,INDEX(Calendario!$D$3:$H$55,MATCH(M$4,Calendario!$A$3:$A$55,0),MATCH($I127,Calendario!$D$2:$H$2,0)),INDEX(Calendario!$D$3:$H$55,MATCH($J127,Calendario!$A$3:$A$55,0),MATCH($I127,Calendario!$D$2:$H$2,0))),""))</f>
        <v/>
      </c>
      <c r="N127" s="107" t="str">
        <f>IF(EXACT(($I127),(PROPER(TEXT(N$3,"dddd")))),"",IF(EXACT(N$4,$J127),IF(M127="",IF(OR(($K127=4),($K127=3),($K127=2),($K127=1)),INDEX(Calendario!$D$3:$H$55,MATCH(N$4,Calendario!$A$3:$A$55,0),MATCH($I127,Calendario!$D$2:$H$2,0)),"")),IF($K127=1,IF(AND(M127="",EXACT((N$4),(CONCATENATE(Calendario!$A$1," ",(MID($J127,8,2))+1)))),INDEX(Calendario!$D$3:$H$55,MATCH(N$4,Calendario!$A$3:$A$55,0),MATCH($I127,Calendario!$D$2:$H$2,0)),IF(M127="","",INDEX(Calendario!$D$3:$H$55,MATCH(N$4,Calendario!$A$3:$A$55,0),MATCH($I127,Calendario!$D$2:$H$2,0)))),IF($K127=2,IF(M127="",IF(EXACT($K127,N$4),INDEX(Calendario!$D$3:$H$55,MATCH(N$4,Calendario!$A$3:$A$55,0),MATCH($I127,Calendario!$D$2:$H$2,0)),""),""),IF($K127=3,IF((M127=""),IF(EXACT($K127,N$4),INDEX(Calendario!$D$3:$H$55,MATCH(N$4,Calendario!$A$3:$A$55,0),MATCH($I127,Calendario!$D$2:$H$2,0)),""),""),IF($K127=4,IF((M127=""),IF(EXACT($K127,N$4),INDEX(Calendario!$D$3:$H$55,MATCH(N$4,Calendario!$A$3:$A$55,0),MATCH($I127,Calendario!$D$2:$H$2,0)),""),""),""))))))</f>
        <v/>
      </c>
      <c r="O127" s="107" t="str">
        <f>IF(EXACT(($I127),(PROPER(TEXT(O$3,"dddd")))),"",IF(EXACT(O$4,$J127),IF(N127="",IF(OR(($K127=4),($K127=3),($K127=2),($K127=1)),INDEX(Calendario!$D$3:$H$55,MATCH(O$4,Calendario!$A$3:$A$55,0),MATCH($I127,Calendario!$D$2:$H$2,0)),"")),IF($K127=1,IF(AND(N127="",EXACT((O$4),(CONCATENATE(Calendario!$A$1," ",(MID($J127,8,2))+1)))),INDEX(Calendario!$D$3:$H$55,MATCH(O$4,Calendario!$A$3:$A$55,0),MATCH($I127,Calendario!$D$2:$H$2,0)),IF(N127="",IF(EXACT(($I127),(PROPER(TEXT(N$3,"dddd")))),INDEX(Calendario!$D$3:$H$55,MATCH(O$4,Calendario!$A$3:$A$55,0),MATCH($I127,Calendario!$D$2:$H$2,0)),""),INDEX(Calendario!$D$3:$H$55,MATCH(O$4,Calendario!$A$3:$A$55,0),MATCH($I127,Calendario!$D$2:$H$2,0)))),IF(EXACT($O$4,"Semana 1"),IF($K127=2,IF(N127="",IF(OR(($J127="Semana 1"),($J127="Semana 2"),($J127="Semana 3")),INDEX(Calendario!$D$3:$H$55,MATCH(O$4,Calendario!$A$3:$A$55,0),MATCH($I127,Calendario!$D$2:$H$2,0)),""),""),IF($K127=3,IF(AND((M127=""),(N127="")),IF(OR(($J127="Semana 1"),($J127="Semana 2"),($J127="Semana 3")),INDEX(Calendario!$D$3:$H$55,MATCH(O$4,Calendario!$A$3:$A$55,0),MATCH($I127,Calendario!$D$2:$H$2,0)),""),""),IF($K127=4,IF(AND((M127=""),(N127="")),IF(OR(($J127="Semana 1"),($J127="Semana 2"),($J127="Semana 3")),INDEX(Calendario!$D$3:$H$55,MATCH(O$4,Calendario!$A$3:$A$55,0),MATCH($I127,Calendario!$D$2:$H$2,0)),""),"")))),IF($K127=2,IF(N127="",IF(OR(($J127="Semana 1"),($J127="Semana 2")),INDEX(Calendario!$D$3:$H$55,MATCH(O$4,Calendario!$A$3:$A$55,0),MATCH($I127,Calendario!$D$2:$H$2,0)),""),""),IF($K127=3,IF(AND((M127=""),(N127="")),IF(OR(($J127="Semana 1"),($J127="Semana 2")),INDEX(Calendario!$D$3:$H$55,MATCH(O$4,Calendario!$A$3:$A$55,0),MATCH($I127,Calendario!$D$2:$H$2,0)),""),""),IF($K127=4,IF(AND((M127=""),(N127="")),IF(OR(($J127="Semana 1"),($J127="Semana 2")),INDEX(Calendario!$D$3:$H$55,MATCH(O$4,Calendario!$A$3:$A$55,0),MATCH($I127,Calendario!$D$2:$H$2,0)),""),""),"")))))))</f>
        <v/>
      </c>
      <c r="P127" s="107" t="str">
        <f>IF(EXACT(($I127),(PROPER(TEXT(P$3,"dddd")))),"",IF(EXACT(P$4,$J127),IF(O127="",IF(OR(($K127=4),($K127=3),($K127=2),($K127=1)),INDEX(Calendario!$D$3:$H$55,MATCH(P$4,Calendario!$A$3:$A$55,0),MATCH($I127,Calendario!$D$2:$H$2,0)),"")),IF($K127=1,IF(AND(O127="",EXACT((P$4),(CONCATENATE(Calendario!$A$1," ",(MID($J127,8,2))+1)))),INDEX(Calendario!$D$3:$H$55,MATCH(P$4,Calendario!$A$3:$A$55,0),MATCH($I127,Calendario!$D$2:$H$2,0)),IF(O127="",IF(EXACT(($I127),(PROPER(TEXT(O$3,"dddd")))),INDEX(Calendario!$D$3:$H$55,MATCH(P$4,Calendario!$A$3:$A$55,0),MATCH($I127,Calendario!$D$2:$H$2,0)),""),INDEX(Calendario!$D$3:$H$55,MATCH(P$4,Calendario!$A$3:$A$55,0),MATCH($I127,Calendario!$D$2:$H$2,0)))),IF(EXACT($M$4,"Semana 1"),IF($K127=2,IF(O127="",IF(OR(($J127="Semana 1"),($J127="Semana 2"),($J127="Semana 3"),($J127="Semana 4")),INDEX(Calendario!$D$3:$H$55,MATCH(P$4,Calendario!$A$3:$A$55,0),MATCH($I127,Calendario!$D$2:$H$2,0)),""),""),IF($K127=3,IF(AND((N127=""),(O127="")),IF(OR(($J127="Semana 1"),($J127="Semana 2"),($J127="Semana 3"),($J127="Semana 4")),INDEX(Calendario!$D$3:$H$55,MATCH(P$4,Calendario!$A$3:$A$55,0),MATCH($I127,Calendario!$D$2:$H$2,0)),""),""),IF($K127=4,IF(AND((M127=""),(N127=""),(O127="")),IF(OR(($J127="Semana 1"),($J127="Semana 2"),($J127="Semana 3"),($J127="Semana 4")),INDEX(Calendario!$D$3:$H$55,MATCH(P$4,Calendario!$A$3:$A$55,0),MATCH($I127,Calendario!$D$2:$H$2,0)),""),"")))),IF($K127=2,IF(O127="",IF(OR(($J127="Semana 1"),($J127="Semana 2"),($J127="Semana 3")),INDEX(Calendario!$D$3:$H$55,MATCH(P$4,Calendario!$A$3:$A$55,0),MATCH($I127,Calendario!$D$2:$H$2,0)),""),""),IF($K127=3,IF(AND((N127=""),(O127="")),IF(OR(($J127="Semana 1"),($J127="Semana 2"),($J127="Semana 3")),INDEX(Calendario!$D$3:$H$55,MATCH(P$4,Calendario!$A$3:$A$55,0),MATCH($I127,Calendario!$D$2:$H$2,0)),""),""),IF($K127=4,IF(AND((M127=""),(N127=""),(O127="")),IF(OR(($J127="Semana 1"),($J127="Semana 2"),($J127="Semana 3")),INDEX(Calendario!$D$3:$H$55,MATCH(P$4,Calendario!$A$3:$A$55,0),MATCH($I127,Calendario!$D$2:$H$2,0)),""),""),"")))))))</f>
        <v/>
      </c>
      <c r="Q127" s="107" t="str">
        <f>IF(EXACT(($I127),(PROPER(TEXT(Q$3,"dddd")))),"",IF(EXACT(Q$4,$J127),IF(P127="",IF(OR(($K127=4),($K127=3),($K127=2),($K127=1)),INDEX(Calendario!$D$3:$H$55,MATCH(Q$4,Calendario!$A$3:$A$55,0),MATCH($I127,Calendario!$D$2:$H$2,0)),"")),IF($K127=1,IF(AND(P127="",EXACT((Q$4),(CONCATENATE(Calendario!$A$1," ",(MID($J127,8,2))+1)))),INDEX(Calendario!$D$3:$H$55,MATCH(Q$4,Calendario!$A$3:$A$55,0),MATCH($I127,Calendario!$D$2:$H$2,0)),IF(P127="",IF(EXACT(($I127),(PROPER(TEXT(P$3,"dddd")))),INDEX(Calendario!$D$3:$H$55,MATCH(Q$4,Calendario!$A$3:$A$55,0),MATCH($I127,Calendario!$D$2:$H$2,0)),""),INDEX(Calendario!$D$3:$H$55,MATCH(Q$4,Calendario!$A$3:$A$55,0),MATCH($I127,Calendario!$D$2:$H$2,0)))),IF(EXACT($M$4,"Semana 1"),IF($K127=2,IF(P127="",IF(OR(($J127="Semana 1"),($J127="Semana 2"),($J127="Semana 3"),($J127="Semana 4"),($J127="Semana 5")),INDEX(Calendario!$D$3:$H$55,MATCH(Q$4,Calendario!$A$3:$A$55,0),MATCH($I127,Calendario!$D$2:$H$2,0)),""),""),IF($K127=3,IF(AND((O127=""),(P127="")),IF(OR(($J127="Semana 1"),($J127="Semana 2"),($J127="Semana 3"),($J127="Semana 4"),($J127="Semana 5")),INDEX(Calendario!$D$3:$H$55,MATCH(Q$4,Calendario!$A$3:$A$55,0),MATCH($I127,Calendario!$D$2:$H$2,0)),""),""),IF($K127=4,IF(AND((N127=""),(O127=""),(P127="")),IF(OR(($J127="Semana 1"),($J127="Semana 2"),($J127="Semana 3"),($J127="Semana 4"),($J127="Semana 5")),INDEX(Calendario!$D$3:$H$55,MATCH(Q$4,Calendario!$A$3:$A$55,0),MATCH($I127,Calendario!$D$2:$H$2,0)),""),"")))),IF($K127=2,IF(P127="",IF(OR(($J127="Semana 1"),($J127="Semana 2"),($J127="Semana 3"),($J127="Semana 4")),INDEX(Calendario!$D$3:$H$55,MATCH(Q$4,Calendario!$A$3:$A$55,0),MATCH($I127,Calendario!$D$2:$H$2,0)),""),""),IF($K127=3,IF(AND((O127=""),(P127="")),IF(OR(($J127="Semana 1"),($J127="Semana 2"),($J127="Semana 3"),($J127="Semana 4")),INDEX(Calendario!$D$3:$H$55,MATCH(Q$4,Calendario!$A$3:$A$55,0),MATCH($I127,Calendario!$D$2:$H$2,0)),""),""),IF($K127=4,IF(AND((N127=""),(O127=""),(P127="")),IF(OR(($J127="Semana 1"),($J127="Semana 2"),($J127="Semana 3"),($J127="Semana 4")),INDEX(Calendario!$D$3:$H$55,MATCH(Q$4,Calendario!$A$3:$A$55,0),MATCH($I127,Calendario!$D$2:$H$2,0)),""),""),"")))))))</f>
        <v/>
      </c>
      <c r="R127" s="108">
        <f>IF(EXACT(($I127),(PROPER(TEXT(R$3,"dddd")))),"",IF(EXACT(R$4,$J127),IF(Q127="",IF(OR(($K127=4),($K127=3),($K127=2),($K127=1)),INDEX(Calendario!$D$3:$H$55,MATCH(R$4,Calendario!$A$3:$A$55,0),MATCH($I127,Calendario!$D$2:$H$2,0)),"")),IF($K127=1,IF(AND(Q127="",EXACT((R$4),(CONCATENATE(Calendario!$A$1," ",(MID($J127,8,2))+1)))),INDEX(Calendario!$D$3:$H$55,MATCH(R$4,Calendario!$A$3:$A$55,0),MATCH($I127,Calendario!$D$2:$H$2,0)),IF(Q127="",IF(EXACT(($I127),(PROPER(TEXT(Q$3,"dddd")))),INDEX(Calendario!$D$3:$H$55,MATCH(R$4,Calendario!$A$3:$A$55,0),MATCH($I127,Calendario!$D$2:$H$2,0)),""),INDEX(Calendario!$D$3:$H$55,MATCH(R$4,Calendario!$A$3:$A$55,0),MATCH($I127,Calendario!$D$2:$H$2,0)))),IF(EXACT($M$4,"Semana 1"),IF($K127=2,IF(Q127="",IF(OR(($J127="Semana 1"),($J127="Semana 2"),($J127="Semana 3"),($J127="Semana 4"),($J127="Semana 5"),($J127="Semana 6")),INDEX(Calendario!$D$3:$H$55,MATCH(R$4,Calendario!$A$3:$A$55,0),MATCH($I127,Calendario!$D$2:$H$2,0)),""),""),IF($K127=3,IF(AND((P127=""),(Q127="")),IF(OR(($J127="Semana 1"),($J127="Semana 2"),($J127="Semana 3"),($J127="Semana 4"),($J127="Semana 5"),($J127="Semana 6")),INDEX(Calendario!$D$3:$H$55,MATCH(R$4,Calendario!$A$3:$A$55,0),MATCH($I127,Calendario!$D$2:$H$2,0)),""),""),IF($K127=4,IF(AND((O127=""),(P127=""),(Q127="")),IF(OR(($J127="Semana 1"),($J127="Semana 2"),($J127="Semana 3"),($J127="Semana 4"),($J127="Semana 5"),($J127="Semana 6")),INDEX(Calendario!$D$3:$H$55,MATCH(R$4,Calendario!$A$3:$A$55,0),MATCH($I127,Calendario!$D$2:$H$2,0)),""),"")))),IF($K127=2,IF(Q127="",IF(OR(($J127="Semana 1"),($J127="Semana 2"),($J127="Semana 3"),($J127="Semana 4"),($J127="Semana 5")),INDEX(Calendario!$D$3:$H$55,MATCH(R$4,Calendario!$A$3:$A$55,0),MATCH($I127,Calendario!$D$2:$H$2,0)),""),""),IF($K127=3,IF(AND((P127=""),(Q127="")),IF(OR(($J127="Semana 1"),($J127="Semana 2"),($J127="Semana 3"),($J127="Semana 4"),($J127="Semana 5")),INDEX(Calendario!$D$3:$H$55,MATCH(R$4,Calendario!$A$3:$A$55,0),MATCH($I127,Calendario!$D$2:$H$2,0)),""),""),IF($K127=4,IF(AND((O127=""),(P127=""),(Q127="")),IF(OR(($J127="Semana 1"),($J127="Semana 2"),($J127="Semana 3"),($J127="Semana 4"),($J127="Semana 5")),INDEX(Calendario!$D$3:$H$55,MATCH(R$4,Calendario!$A$3:$A$55,0),MATCH($I127,Calendario!$D$2:$H$2,0)),""),""),"")))))))</f>
        <v>44594</v>
      </c>
      <c r="S127" s="108" t="str">
        <f>IF(EXACT(($I127),(PROPER(TEXT(S$3,"dddd")))),"",IF(EXACT(S$4,$J127),IF(R127="",IF(OR(($K127=4),($K127=3),($K127=2),($K127=1)),INDEX(Calendario!$D$3:$H$55,MATCH(S$4,Calendario!$A$3:$A$55,0),MATCH($I127,Calendario!$D$2:$H$2,0)),"")),IF($K127=1,IF(AND(R127="",EXACT((S$4),(CONCATENATE(Calendario!$A$1," ",(MID($J127,8,2))+1)))),INDEX(Calendario!$D$3:$H$55,MATCH(S$4,Calendario!$A$3:$A$55,0),MATCH($I127,Calendario!$D$2:$H$2,0)),IF(R127="",IF(EXACT(($I127),(PROPER(TEXT(R$3,"dddd")))),INDEX(Calendario!$D$3:$H$55,MATCH(S$4,Calendario!$A$3:$A$55,0),MATCH($I127,Calendario!$D$2:$H$2,0)),""),INDEX(Calendario!$D$3:$H$55,MATCH(S$4,Calendario!$A$3:$A$55,0),MATCH($I127,Calendario!$D$2:$H$2,0)))),IF(EXACT($M$4,"Semana 1"),IF($K127=2,IF(R127="",IF(OR(($J127="Semana 1"),($J127="Semana 2"),($J127="Semana 3"),($J127="Semana 4"),($J127="Semana 5"),($J127="Semana 6"),($J127="Semana 7")),INDEX(Calendario!$D$3:$H$55,MATCH(S$4,Calendario!$A$3:$A$55,0),MATCH($I127,Calendario!$D$2:$H$2,0)),""),""),IF($K127=3,IF(AND((Q127=""),(R127="")),IF(OR(($J127="Semana 1"),($J127="Semana 2"),($J127="Semana 3"),($J127="Semana 4"),($J127="Semana 5"),($J127="Semana 6"),($J127="Semana 7")),INDEX(Calendario!$D$3:$H$55,MATCH(S$4,Calendario!$A$3:$A$55,0),MATCH($I127,Calendario!$D$2:$H$2,0)),""),""),IF($K127=4,IF(AND((P127=""),(Q127=""),(R127="")),IF(OR(($J127="Semana 1"),($J127="Semana 2"),($J127="Semana 3"),($J127="Semana 4"),($J127="Semana 5"),($J127="Semana 6"),($J127="Semana 7")),INDEX(Calendario!$D$3:$H$55,MATCH(S$4,Calendario!$A$3:$A$55,0),MATCH($I127,Calendario!$D$2:$H$2,0)),""),"")))),IF($K127=2,IF(R127="",IF(OR(($J127="Semana 1"),($J127="Semana 2"),($J127="Semana 3"),($J127="Semana 4"),($J127="Semana 5"),($J127="Semana 6")),INDEX(Calendario!$D$3:$H$55,MATCH(S$4,Calendario!$A$3:$A$55,0),MATCH($I127,Calendario!$D$2:$H$2,0)),""),""),IF($K127=3,IF(AND((Q127=""),(R127="")),IF(OR(($J127="Semana 1"),($J127="Semana 2"),($J127="Semana 3"),($J127="Semana 4"),($J127="Semana 5"),($J127="Semana 6")),INDEX(Calendario!$D$3:$H$55,MATCH(S$4,Calendario!$A$3:$A$55,0),MATCH($I127,Calendario!$D$2:$H$2,0)),""),""),IF($K127=4,IF(AND((P127=""),(Q127=""),(R127="")),IF(OR(($J127="Semana 1"),($J127="Semana 2"),($J127="Semana 3"),($J127="Semana 4"),($J127="Semana 5"),($J127="Semana 6")),INDEX(Calendario!$D$3:$H$55,MATCH(S$4,Calendario!$A$3:$A$55,0),MATCH($I127,Calendario!$D$2:$H$2,0)),""),""),"")))))))</f>
        <v/>
      </c>
      <c r="T127" s="108" t="str">
        <f>IF(EXACT(($I127),(PROPER(TEXT(T$3,"dddd")))),"",IF(EXACT(T$4,$J127),IF(S127="",IF(OR(($K127=4),($K127=3),($K127=2),($K127=1)),INDEX(Calendario!$D$3:$H$55,MATCH(T$4,Calendario!$A$3:$A$55,0),MATCH($I127,Calendario!$D$2:$H$2,0)),"")),IF($K127=1,IF(AND(S127="",EXACT((T$4),(CONCATENATE(Calendario!$A$1," ",(MID($J127,8,2))+1)))),INDEX(Calendario!$D$3:$H$55,MATCH(T$4,Calendario!$A$3:$A$55,0),MATCH($I127,Calendario!$D$2:$H$2,0)),IF(S127="",IF(EXACT(($I127),(PROPER(TEXT(S$3,"dddd")))),INDEX(Calendario!$D$3:$H$55,MATCH(T$4,Calendario!$A$3:$A$55,0),MATCH($I127,Calendario!$D$2:$H$2,0)),""),INDEX(Calendario!$D$3:$H$55,MATCH(T$4,Calendario!$A$3:$A$55,0),MATCH($I127,Calendario!$D$2:$H$2,0)))),IF(EXACT($M$4,"Semana 1"),IF($K127=2,IF(S127="",IF(OR(($J127="Semana 1"),($J127="Semana 2"),($J127="Semana 3"),($J127="Semana 4"),($J127="Semana 5"),($J127="Semana 6"),($J127="Semana 7"),($J127="Semana 8")),INDEX(Calendario!$D$3:$H$55,MATCH(T$4,Calendario!$A$3:$A$55,0),MATCH($I127,Calendario!$D$2:$H$2,0)),""),""),IF($K127=3,IF(AND((R127=""),(S127="")),IF(OR(($J127="Semana 1"),($J127="Semana 2"),($J127="Semana 3"),($J127="Semana 4"),($J127="Semana 5"),($J127="Semana 6"),($J127="Semana 7"),($J127="Semana 8")),INDEX(Calendario!$D$3:$H$55,MATCH(T$4,Calendario!$A$3:$A$55,0),MATCH($I127,Calendario!$D$2:$H$2,0)),""),""),IF($K127=4,IF(AND((Q127=""),(R127=""),(S127="")),IF(OR(($J127="Semana 1"),($J127="Semana 2"),($J127="Semana 3"),($J127="Semana 4"),($J127="Semana 5"),($J127="Semana 6"),($J127="Semana 7"),($J127="Semana 8")),INDEX(Calendario!$D$3:$H$55,MATCH(T$4,Calendario!$A$3:$A$55,0),MATCH($I127,Calendario!$D$2:$H$2,0)),""),"")))),IF($K127=2,IF(S127="",IF(OR(($J127="Semana 1"),($J127="Semana 2"),($J127="Semana 3"),($J127="Semana 4"),($J127="Semana 5"),($J127="Semana 6"),($J127="Semana 7")),INDEX(Calendario!$D$3:$H$55,MATCH(T$4,Calendario!$A$3:$A$55,0),MATCH($I127,Calendario!$D$2:$H$2,0)),""),""),IF($K127=3,IF(AND((R127=""),(S127="")),IF(OR(($J127="Semana 1"),($J127="Semana 2"),($J127="Semana 3"),($J127="Semana 4"),($J127="Semana 5"),($J127="Semana 6"),($J127="Semana 7")),INDEX(Calendario!$D$3:$H$55,MATCH(T$4,Calendario!$A$3:$A$55,0),MATCH($I127,Calendario!$D$2:$H$2,0)),""),""),IF($K127=4,IF(AND((Q127=""),(R127=""),(S127="")),IF(OR(($J127="Semana 1"),($J127="Semana 2"),($J127="Semana 3"),($J127="Semana 4"),($J127="Semana 5"),($J127="Semana 6"),($J127="Semana 7")),INDEX(Calendario!$D$3:$H$55,MATCH(T$4,Calendario!$A$3:$A$55,0),MATCH($I127,Calendario!$D$2:$H$2,0)),""),""),"")))))))</f>
        <v/>
      </c>
      <c r="U127" s="108" t="str">
        <f>IF(EXACT(($I127),(PROPER(TEXT(U$3,"dddd")))),"",IF($K127=1,INDEX(Calendario!$D$3:$H$55,MATCH(U$4,Calendario!$A$3:$A$55,0),MATCH($I127,Calendario!$D$2:$H$2,0)),IF($K127=2,IF(T127="",INDEX(Calendario!$D$3:$H$55,MATCH(U$4,Calendario!$A$3:$A$55,0),MATCH($I127,Calendario!$D$2:$H$2,0)),""),IF($K127=3,IF(AND((S127=""),(T127="")),INDEX(Calendario!$D$3:$H$55,MATCH(U$4,Calendario!$A$3:$A$55,0),MATCH($I127,Calendario!$D$2:$H$2,0)),""),IF($K127=4,IF(AND((R127=""),(S127=""),(T127="")),INDEX(Calendario!$D$3:$H$55,MATCH(U$4,Calendario!$A$3:$A$55,0),MATCH($I127,Calendario!$D$2:$H$2,0)),""),"")))))</f>
        <v/>
      </c>
      <c r="V127" s="107">
        <f>IF(EXACT(($I127),(PROPER(TEXT(V$3,"dddd")))),"",IF($K127=1,INDEX(Calendario!$D$3:$H$55,MATCH(V$4,Calendario!$A$3:$A$55,0),MATCH($I127,Calendario!$D$2:$H$2,0)),IF($K127=2,IF(U127="",INDEX(Calendario!$D$3:$H$55,MATCH(V$4,Calendario!$A$3:$A$55,0),MATCH($I127,Calendario!$D$2:$H$2,0)),""),IF($K127=3,IF(AND((T127=""),(U127="")),INDEX(Calendario!$D$3:$H$55,MATCH(V$4,Calendario!$A$3:$A$55,0),MATCH($I127,Calendario!$D$2:$H$2,0)),""),IF($K127=4,IF(AND((S127=""),(T127=""),(U127="")),INDEX(Calendario!$D$3:$H$55,MATCH(V$4,Calendario!$A$3:$A$55,0),MATCH($I127,Calendario!$D$2:$H$2,0)),""),"")))))</f>
        <v>44622</v>
      </c>
      <c r="W127" s="107" t="str">
        <f>IF(EXACT(($I127),(PROPER(TEXT(W$3,"dddd")))),"",IF($K127=1,INDEX(Calendario!$D$3:$H$55,MATCH(W$4,Calendario!$A$3:$A$55,0),MATCH($I127,Calendario!$D$2:$H$2,0)),IF($K127=2,IF(V127="",INDEX(Calendario!$D$3:$H$55,MATCH(W$4,Calendario!$A$3:$A$55,0),MATCH($I127,Calendario!$D$2:$H$2,0)),""),IF($K127=3,IF(AND((U127=""),(V127="")),INDEX(Calendario!$D$3:$H$55,MATCH(W$4,Calendario!$A$3:$A$55,0),MATCH($I127,Calendario!$D$2:$H$2,0)),""),IF($K127=4,IF(AND((T127=""),(U127=""),(V127="")),INDEX(Calendario!$D$3:$H$55,MATCH(W$4,Calendario!$A$3:$A$55,0),MATCH($I127,Calendario!$D$2:$H$2,0)),""),"")))))</f>
        <v/>
      </c>
      <c r="X127" s="107" t="str">
        <f>IF(EXACT(($I127),(PROPER(TEXT(X$3,"dddd")))),"",IF($K127=1,INDEX(Calendario!$D$3:$H$55,MATCH(X$4,Calendario!$A$3:$A$55,0),MATCH($I127,Calendario!$D$2:$H$2,0)),IF($K127=2,IF(W127="",INDEX(Calendario!$D$3:$H$55,MATCH(X$4,Calendario!$A$3:$A$55,0),MATCH($I127,Calendario!$D$2:$H$2,0)),""),IF($K127=3,IF(AND((V127=""),(W127="")),INDEX(Calendario!$D$3:$H$55,MATCH(X$4,Calendario!$A$3:$A$55,0),MATCH($I127,Calendario!$D$2:$H$2,0)),""),IF($K127=4,IF(AND((U127=""),(V127=""),(W127="")),INDEX(Calendario!$D$3:$H$55,MATCH(X$4,Calendario!$A$3:$A$55,0),MATCH($I127,Calendario!$D$2:$H$2,0)),""),"")))))</f>
        <v/>
      </c>
      <c r="Y127" s="107" t="str">
        <f>IF(EXACT(($I127),(PROPER(TEXT(Y$3,"dddd")))),"",IF($K127=1,INDEX(Calendario!$D$3:$H$55,MATCH(Y$4,Calendario!$A$3:$A$55,0),MATCH($I127,Calendario!$D$2:$H$2,0)),IF($K127=2,IF(X127="",INDEX(Calendario!$D$3:$H$55,MATCH(Y$4,Calendario!$A$3:$A$55,0),MATCH($I127,Calendario!$D$2:$H$2,0)),""),IF($K127=3,IF(AND((W127=""),(X127="")),INDEX(Calendario!$D$3:$H$55,MATCH(Y$4,Calendario!$A$3:$A$55,0),MATCH($I127,Calendario!$D$2:$H$2,0)),""),IF($K127=4,IF(AND((V127=""),(W127=""),(X127="")),INDEX(Calendario!$D$3:$H$55,MATCH(Y$4,Calendario!$A$3:$A$55,0),MATCH($I127,Calendario!$D$2:$H$2,0)),""),"")))))</f>
        <v/>
      </c>
      <c r="Z127" s="108">
        <f>IF(EXACT(($I127),(PROPER(TEXT(Z$3,"dddd")))),"",IF($K127=1,INDEX(Calendario!$D$3:$H$55,MATCH(Z$4,Calendario!$A$3:$A$55,0),MATCH($I127,Calendario!$D$2:$H$2,0)),IF($K127=2,IF(Y127="",INDEX(Calendario!$D$3:$H$55,MATCH(Z$4,Calendario!$A$3:$A$55,0),MATCH($I127,Calendario!$D$2:$H$2,0)),""),IF($K127=3,IF(AND((X127=""),(Y127="")),INDEX(Calendario!$D$3:$H$55,MATCH(Z$4,Calendario!$A$3:$A$55,0),MATCH($I127,Calendario!$D$2:$H$2,0)),""),IF($K127=4,IF(AND((W127=""),(X127=""),(Y127="")),INDEX(Calendario!$D$3:$H$55,MATCH(Z$4,Calendario!$A$3:$A$55,0),MATCH($I127,Calendario!$D$2:$H$2,0)),""),"")))))</f>
        <v>44650</v>
      </c>
      <c r="AA127" s="108" t="str">
        <f>IF(EXACT(($I127),(PROPER(TEXT(AA$3,"dddd")))),"",IF($K127=1,INDEX(Calendario!$D$3:$H$55,MATCH(AA$4,Calendario!$A$3:$A$55,0),MATCH($I127,Calendario!$D$2:$H$2,0)),IF($K127=2,IF(Z127="",INDEX(Calendario!$D$3:$H$55,MATCH(AA$4,Calendario!$A$3:$A$55,0),MATCH($I127,Calendario!$D$2:$H$2,0)),""),IF($K127=3,IF(AND((Y127=""),(Z127="")),INDEX(Calendario!$D$3:$H$55,MATCH(AA$4,Calendario!$A$3:$A$55,0),MATCH($I127,Calendario!$D$2:$H$2,0)),""),IF($K127=4,IF(AND((X127=""),(Y127=""),(Z127="")),INDEX(Calendario!$D$3:$H$55,MATCH(AA$4,Calendario!$A$3:$A$55,0),MATCH($I127,Calendario!$D$2:$H$2,0)),""),"")))))</f>
        <v/>
      </c>
      <c r="AB127" s="108" t="str">
        <f>IF(EXACT(($I127),(PROPER(TEXT(AB$3,"dddd")))),"",IF($K127=1,INDEX(Calendario!$D$3:$H$55,MATCH(AB$4,Calendario!$A$3:$A$55,0),MATCH($I127,Calendario!$D$2:$H$2,0)),IF($K127=2,IF(AA127="",INDEX(Calendario!$D$3:$H$55,MATCH(AB$4,Calendario!$A$3:$A$55,0),MATCH($I127,Calendario!$D$2:$H$2,0)),""),IF($K127=3,IF(AND((Z127=""),(AA127="")),INDEX(Calendario!$D$3:$H$55,MATCH(AB$4,Calendario!$A$3:$A$55,0),MATCH($I127,Calendario!$D$2:$H$2,0)),""),IF($K127=4,IF(AND((Y127=""),(Z127=""),(AA127="")),INDEX(Calendario!$D$3:$H$55,MATCH(AB$4,Calendario!$A$3:$A$55,0),MATCH($I127,Calendario!$D$2:$H$2,0)),""),"")))))</f>
        <v/>
      </c>
      <c r="AC127" s="108" t="str">
        <f>IF(EXACT(($I127),(PROPER(TEXT(AC$3,"dddd")))),"",IF($K127=1,INDEX(Calendario!$D$3:$H$55,MATCH(AC$4,Calendario!$A$3:$A$55,0),MATCH($I127,Calendario!$D$2:$H$2,0)),IF($K127=2,IF(AB127="",INDEX(Calendario!$D$3:$H$55,MATCH(AC$4,Calendario!$A$3:$A$55,0),MATCH($I127,Calendario!$D$2:$H$2,0)),""),IF($K127=3,IF(AND((AA127=""),(AB127="")),INDEX(Calendario!$D$3:$H$55,MATCH(AC$4,Calendario!$A$3:$A$55,0),MATCH($I127,Calendario!$D$2:$H$2,0)),""),IF($K127=4,IF(AND((Z127=""),(AA127=""),(AB127="")),INDEX(Calendario!$D$3:$H$55,MATCH(AC$4,Calendario!$A$3:$A$55,0),MATCH($I127,Calendario!$D$2:$H$2,0)),""),"")))))</f>
        <v/>
      </c>
      <c r="AD127" s="107">
        <f>IF(EXACT(($I127),(PROPER(TEXT(AD$3,"dddd")))),"",IF($K127=1,INDEX(Calendario!$D$3:$H$55,MATCH(AD$4,Calendario!$A$3:$A$55,0),MATCH($I127,Calendario!$D$2:$H$2,0)),IF($K127=2,IF(AC127="",INDEX(Calendario!$D$3:$H$55,MATCH(AD$4,Calendario!$A$3:$A$55,0),MATCH($I127,Calendario!$D$2:$H$2,0)),""),IF($K127=3,IF(AND((AB127=""),(AC127="")),INDEX(Calendario!$D$3:$H$55,MATCH(AD$4,Calendario!$A$3:$A$55,0),MATCH($I127,Calendario!$D$2:$H$2,0)),""),IF($K127=4,IF(AND((AA127=""),(AB127=""),(AC127="")),INDEX(Calendario!$D$3:$H$55,MATCH(AD$4,Calendario!$A$3:$A$55,0),MATCH($I127,Calendario!$D$2:$H$2,0)),""),"")))))</f>
        <v>44678</v>
      </c>
      <c r="AE127" s="107" t="str">
        <f>IF(EXACT(($I127),(PROPER(TEXT(AE$3,"dddd")))),"",IF($K127=1,INDEX(Calendario!$D$3:$H$55,MATCH(AE$4,Calendario!$A$3:$A$55,0),MATCH($I127,Calendario!$D$2:$H$2,0)),IF($K127=2,IF(AD127="",INDEX(Calendario!$D$3:$H$55,MATCH(AE$4,Calendario!$A$3:$A$55,0),MATCH($I127,Calendario!$D$2:$H$2,0)),""),IF($K127=3,IF(AND((AC127=""),(AD127="")),INDEX(Calendario!$D$3:$H$55,MATCH(AE$4,Calendario!$A$3:$A$55,0),MATCH($I127,Calendario!$D$2:$H$2,0)),""),IF($K127=4,IF(AND((AB127=""),(AC127=""),(AD127="")),INDEX(Calendario!$D$3:$H$55,MATCH(AE$4,Calendario!$A$3:$A$55,0),MATCH($I127,Calendario!$D$2:$H$2,0)),""),"")))))</f>
        <v/>
      </c>
      <c r="AF127" s="107" t="str">
        <f>IF(EXACT(($I127),(PROPER(TEXT(AF$3,"dddd")))),"",IF($K127=1,INDEX(Calendario!$D$3:$H$55,MATCH(AF$4,Calendario!$A$3:$A$55,0),MATCH($I127,Calendario!$D$2:$H$2,0)),IF($K127=2,IF(AE127="",INDEX(Calendario!$D$3:$H$55,MATCH(AF$4,Calendario!$A$3:$A$55,0),MATCH($I127,Calendario!$D$2:$H$2,0)),""),IF($K127=3,IF(AND((AD127=""),(AE127="")),INDEX(Calendario!$D$3:$H$55,MATCH(AF$4,Calendario!$A$3:$A$55,0),MATCH($I127,Calendario!$D$2:$H$2,0)),""),IF($K127=4,IF(AND((AC127=""),(AD127=""),(AE127="")),INDEX(Calendario!$D$3:$H$55,MATCH(AF$4,Calendario!$A$3:$A$55,0),MATCH($I127,Calendario!$D$2:$H$2,0)),""),"")))))</f>
        <v/>
      </c>
      <c r="AG127" s="107" t="str">
        <f>IF(EXACT(($I127),(PROPER(TEXT(AG$3,"dddd")))),"",IF($K127=1,INDEX(Calendario!$D$3:$H$55,MATCH(AG$4,Calendario!$A$3:$A$55,0),MATCH($I127,Calendario!$D$2:$H$2,0)),IF($K127=2,IF(AF127="",INDEX(Calendario!$D$3:$H$55,MATCH(AG$4,Calendario!$A$3:$A$55,0),MATCH($I127,Calendario!$D$2:$H$2,0)),""),IF($K127=3,IF(AND((AE127=""),(AF127="")),INDEX(Calendario!$D$3:$H$55,MATCH(AG$4,Calendario!$A$3:$A$55,0),MATCH($I127,Calendario!$D$2:$H$2,0)),""),IF($K127=4,IF(AND((AD127=""),(AE127=""),(AF127="")),INDEX(Calendario!$D$3:$H$55,MATCH(AG$4,Calendario!$A$3:$A$55,0),MATCH($I127,Calendario!$D$2:$H$2,0)),""),"")))))</f>
        <v/>
      </c>
      <c r="AH127" s="107">
        <f>IF(EXACT(($I127),(PROPER(TEXT(AH$3,"dddd")))),"",IF($K127=1,INDEX(Calendario!$D$3:$H$55,MATCH(AH$4,Calendario!$A$3:$A$55,0),MATCH($I127,Calendario!$D$2:$H$2,0)),IF($K127=2,IF(AG127="",INDEX(Calendario!$D$3:$H$55,MATCH(AH$4,Calendario!$A$3:$A$55,0),MATCH($I127,Calendario!$D$2:$H$2,0)),""),IF($K127=3,IF(AND((AF127=""),(AG127="")),INDEX(Calendario!$D$3:$H$55,MATCH(AH$4,Calendario!$A$3:$A$55,0),MATCH($I127,Calendario!$D$2:$H$2,0)),""),IF($K127=4,IF(AND((AE127=""),(AF127=""),(AG127="")),INDEX(Calendario!$D$3:$H$55,MATCH(AH$4,Calendario!$A$3:$A$55,0),MATCH($I127,Calendario!$D$2:$H$2,0)),""),"")))))</f>
        <v>44706</v>
      </c>
      <c r="AI127" s="108" t="str">
        <f>IF(EXACT(($I127),(PROPER(TEXT(AI$3,"dddd")))),"",IF($K127=1,INDEX(Calendario!$D$3:$H$55,MATCH(AI$4,Calendario!$A$3:$A$55,0),MATCH($I127,Calendario!$D$2:$H$2,0)),IF($K127=2,IF(AH127="",INDEX(Calendario!$D$3:$H$55,MATCH(AI$4,Calendario!$A$3:$A$55,0),MATCH($I127,Calendario!$D$2:$H$2,0)),""),IF($K127=3,IF(AND((AG127=""),(AH127="")),INDEX(Calendario!$D$3:$H$55,MATCH(AI$4,Calendario!$A$3:$A$55,0),MATCH($I127,Calendario!$D$2:$H$2,0)),""),IF($K127=4,IF(AND((AF127=""),(AG127=""),(AH127="")),INDEX(Calendario!$D$3:$H$55,MATCH(AI$4,Calendario!$A$3:$A$55,0),MATCH($I127,Calendario!$D$2:$H$2,0)),""),"")))))</f>
        <v/>
      </c>
      <c r="AJ127" s="108" t="str">
        <f>IF(EXACT(($I127),(PROPER(TEXT(AJ$3,"dddd")))),"",IF($K127=1,INDEX(Calendario!$D$3:$H$55,MATCH(AJ$4,Calendario!$A$3:$A$55,0),MATCH($I127,Calendario!$D$2:$H$2,0)),IF($K127=2,IF(AI127="",INDEX(Calendario!$D$3:$H$55,MATCH(AJ$4,Calendario!$A$3:$A$55,0),MATCH($I127,Calendario!$D$2:$H$2,0)),""),IF($K127=3,IF(AND((AH127=""),(AI127="")),INDEX(Calendario!$D$3:$H$55,MATCH(AJ$4,Calendario!$A$3:$A$55,0),MATCH($I127,Calendario!$D$2:$H$2,0)),""),IF($K127=4,IF(AND((AG127=""),(AH127=""),(AI127="")),INDEX(Calendario!$D$3:$H$55,MATCH(AJ$4,Calendario!$A$3:$A$55,0),MATCH($I127,Calendario!$D$2:$H$2,0)),""),"")))))</f>
        <v/>
      </c>
      <c r="AK127" s="108" t="str">
        <f>IF(EXACT(($I127),(PROPER(TEXT(AK$3,"dddd")))),"",IF($K127=1,INDEX(Calendario!$D$3:$H$55,MATCH(AK$4,Calendario!$A$3:$A$55,0),MATCH($I127,Calendario!$D$2:$H$2,0)),IF($K127=2,IF(AJ127="",INDEX(Calendario!$D$3:$H$55,MATCH(AK$4,Calendario!$A$3:$A$55,0),MATCH($I127,Calendario!$D$2:$H$2,0)),""),IF($K127=3,IF(AND((AI127=""),(AJ127="")),INDEX(Calendario!$D$3:$H$55,MATCH(AK$4,Calendario!$A$3:$A$55,0),MATCH($I127,Calendario!$D$2:$H$2,0)),""),IF($K127=4,IF(AND((AH127=""),(AI127=""),(AJ127="")),INDEX(Calendario!$D$3:$H$55,MATCH(AK$4,Calendario!$A$3:$A$55,0),MATCH($I127,Calendario!$D$2:$H$2,0)),""),"")))))</f>
        <v/>
      </c>
      <c r="AL127" s="108">
        <f>IF(EXACT(($I127),(PROPER(TEXT(AL$3,"dddd")))),"",IF($K127=1,INDEX(Calendario!$D$3:$H$55,MATCH(AL$4,Calendario!$A$3:$A$55,0),MATCH($I127,Calendario!$D$2:$H$2,0)),IF($K127=2,IF(AK127="",INDEX(Calendario!$D$3:$H$55,MATCH(AL$4,Calendario!$A$3:$A$55,0),MATCH($I127,Calendario!$D$2:$H$2,0)),""),IF($K127=3,IF(AND((AJ127=""),(AK127="")),INDEX(Calendario!$D$3:$H$55,MATCH(AL$4,Calendario!$A$3:$A$55,0),MATCH($I127,Calendario!$D$2:$H$2,0)),""),IF($K127=4,IF(AND((AI127=""),(AJ127=""),(AK127="")),INDEX(Calendario!$D$3:$H$55,MATCH(AL$4,Calendario!$A$3:$A$55,0),MATCH($I127,Calendario!$D$2:$H$2,0)),""),"")))))</f>
        <v>44734</v>
      </c>
      <c r="AM127" s="107" t="str">
        <f>IF(EXACT(($I127),(PROPER(TEXT(AM$3,"dddd")))),"",IF($K127=1,INDEX(Calendario!$D$3:$H$55,MATCH(AM$4,Calendario!$A$3:$A$55,0),MATCH($I127,Calendario!$D$2:$H$2,0)),IF($K127=2,IF(AL127="",INDEX(Calendario!$D$3:$H$55,MATCH(AM$4,Calendario!$A$3:$A$55,0),MATCH($I127,Calendario!$D$2:$H$2,0)),""),IF($K127=3,IF(AND((AK127=""),(AL127="")),INDEX(Calendario!$D$3:$H$55,MATCH(AM$4,Calendario!$A$3:$A$55,0),MATCH($I127,Calendario!$D$2:$H$2,0)),""),IF($K127=4,IF(AND((AJ127=""),(AK127=""),(AL127="")),INDEX(Calendario!$D$3:$H$55,MATCH(AM$4,Calendario!$A$3:$A$55,0),MATCH($I127,Calendario!$D$2:$H$2,0)),""),"")))))</f>
        <v/>
      </c>
      <c r="AN127" s="107" t="str">
        <f>IF(EXACT(($I127),(PROPER(TEXT(AN$3,"dddd")))),"",IF($K127=1,INDEX(Calendario!$D$3:$H$55,MATCH(AN$4,Calendario!$A$3:$A$55,0),MATCH($I127,Calendario!$D$2:$H$2,0)),IF($K127=2,IF(AM127="",INDEX(Calendario!$D$3:$H$55,MATCH(AN$4,Calendario!$A$3:$A$55,0),MATCH($I127,Calendario!$D$2:$H$2,0)),""),IF($K127=3,IF(AND((AL127=""),(AM127="")),INDEX(Calendario!$D$3:$H$55,MATCH(AN$4,Calendario!$A$3:$A$55,0),MATCH($I127,Calendario!$D$2:$H$2,0)),""),IF($K127=4,IF(AND((AK127=""),(AL127=""),(AM127="")),INDEX(Calendario!$D$3:$H$55,MATCH(AN$4,Calendario!$A$3:$A$55,0),MATCH($I127,Calendario!$D$2:$H$2,0)),""),"")))))</f>
        <v/>
      </c>
      <c r="AO127" s="107" t="str">
        <f>IF(EXACT(($I127),(PROPER(TEXT(AO$3,"dddd")))),"",IF($K127=1,INDEX(Calendario!$D$3:$H$55,MATCH(AO$4,Calendario!$A$3:$A$55,0),MATCH($I127,Calendario!$D$2:$H$2,0)),IF($K127=2,IF(AN127="",INDEX(Calendario!$D$3:$H$55,MATCH(AO$4,Calendario!$A$3:$A$55,0),MATCH($I127,Calendario!$D$2:$H$2,0)),""),IF($K127=3,IF(AND((AM127=""),(AN127="")),INDEX(Calendario!$D$3:$H$55,MATCH(AO$4,Calendario!$A$3:$A$55,0),MATCH($I127,Calendario!$D$2:$H$2,0)),""),IF($K127=4,IF(AND((AL127=""),(AM127=""),(AN127="")),INDEX(Calendario!$D$3:$H$55,MATCH(AO$4,Calendario!$A$3:$A$55,0),MATCH($I127,Calendario!$D$2:$H$2,0)),""),"")))))</f>
        <v/>
      </c>
      <c r="AP127" s="107" t="str">
        <f>IF(EXACT(($I127),(PROPER(TEXT(AP$3,"dddd")))),"",IF($K127=1,INDEX(Calendario!$D$3:$H$55,MATCH(AP$4,Calendario!$A$3:$A$55,0),MATCH($I127,Calendario!$D$2:$H$2,0)),IF($K127=2,IF(AO127="",INDEX(Calendario!$D$3:$H$55,MATCH(AP$4,Calendario!$A$3:$A$55,0),MATCH($I127,Calendario!$D$2:$H$2,0)),""),IF($K127=3,IF(AND((AN127=""),(AO127="")),INDEX(Calendario!$D$3:$H$55,MATCH(AP$4,Calendario!$A$3:$A$55,0),MATCH($I127,Calendario!$D$2:$H$2,0)),""),IF($K127=4,IF(AND((AM127=""),(AN127=""),(AO127="")),INDEX(Calendario!$D$3:$H$55,MATCH(AP$4,Calendario!$A$3:$A$55,0),MATCH($I127,Calendario!$D$2:$H$2,0)),""),"")))))</f>
        <v/>
      </c>
      <c r="AQ127" s="107">
        <f>IF(EXACT(($I127),(PROPER(TEXT(AQ$3,"dddd")))),"",IF($K127=1,INDEX(Calendario!$D$3:$H$55,MATCH(AQ$4,Calendario!$A$3:$A$55,0),MATCH($I127,Calendario!$D$2:$H$2,0)),IF($K127=2,IF(AP127="",INDEX(Calendario!$D$3:$H$55,MATCH(AQ$4,Calendario!$A$3:$A$55,0),MATCH($I127,Calendario!$D$2:$H$2,0)),""),IF($K127=3,IF(AND((AO127=""),(AP127="")),INDEX(Calendario!$D$3:$H$55,MATCH(AQ$4,Calendario!$A$3:$A$55,0),MATCH($I127,Calendario!$D$2:$H$2,0)),""),IF($K127=4,IF(AND((AN127=""),(AO127=""),(AP127="")),INDEX(Calendario!$D$3:$H$55,MATCH(AQ$4,Calendario!$A$3:$A$55,0),MATCH($I127,Calendario!$D$2:$H$2,0)),""),"")))))</f>
        <v>44769</v>
      </c>
      <c r="AR127" s="108" t="str">
        <f>IF(EXACT(($I127),(PROPER(TEXT(AR$3,"dddd")))),"",IF($K127=1,INDEX(Calendario!$D$3:$H$55,MATCH(AR$4,Calendario!$A$3:$A$55,0),MATCH($I127,Calendario!$D$2:$H$2,0)),IF($K127=2,IF(AQ127="",INDEX(Calendario!$D$3:$H$55,MATCH(AR$4,Calendario!$A$3:$A$55,0),MATCH($I127,Calendario!$D$2:$H$2,0)),""),IF($K127=3,IF(AND((AP127=""),(AQ127="")),INDEX(Calendario!$D$3:$H$55,MATCH(AR$4,Calendario!$A$3:$A$55,0),MATCH($I127,Calendario!$D$2:$H$2,0)),""),IF($K127=4,IF(AND((AO127=""),(AP127=""),(AQ127="")),INDEX(Calendario!$D$3:$H$55,MATCH(AR$4,Calendario!$A$3:$A$55,0),MATCH($I127,Calendario!$D$2:$H$2,0)),""),"")))))</f>
        <v/>
      </c>
      <c r="AS127" s="108" t="str">
        <f>IF(EXACT(($I127),(PROPER(TEXT(AS$3,"dddd")))),"",IF($K127=1,INDEX(Calendario!$D$3:$H$55,MATCH(AS$4,Calendario!$A$3:$A$55,0),MATCH($I127,Calendario!$D$2:$H$2,0)),IF($K127=2,IF(AR127="",INDEX(Calendario!$D$3:$H$55,MATCH(AS$4,Calendario!$A$3:$A$55,0),MATCH($I127,Calendario!$D$2:$H$2,0)),""),IF($K127=3,IF(AND((AQ127=""),(AR127="")),INDEX(Calendario!$D$3:$H$55,MATCH(AS$4,Calendario!$A$3:$A$55,0),MATCH($I127,Calendario!$D$2:$H$2,0)),""),IF($K127=4,IF(AND((AP127=""),(AQ127=""),(AR127="")),INDEX(Calendario!$D$3:$H$55,MATCH(AS$4,Calendario!$A$3:$A$55,0),MATCH($I127,Calendario!$D$2:$H$2,0)),""),"")))))</f>
        <v/>
      </c>
      <c r="AT127" s="108" t="str">
        <f>IF(EXACT(($I127),(PROPER(TEXT(AT$3,"dddd")))),"",IF($K127=1,INDEX(Calendario!$D$3:$H$55,MATCH(AT$4,Calendario!$A$3:$A$55,0),MATCH($I127,Calendario!$D$2:$H$2,0)),IF($K127=2,IF(AS127="",INDEX(Calendario!$D$3:$H$55,MATCH(AT$4,Calendario!$A$3:$A$55,0),MATCH($I127,Calendario!$D$2:$H$2,0)),""),IF($K127=3,IF(AND((AR127=""),(AS127="")),INDEX(Calendario!$D$3:$H$55,MATCH(AT$4,Calendario!$A$3:$A$55,0),MATCH($I127,Calendario!$D$2:$H$2,0)),""),IF($K127=4,IF(AND((AQ127=""),(AR127=""),(AS127="")),INDEX(Calendario!$D$3:$H$55,MATCH(AT$4,Calendario!$A$3:$A$55,0),MATCH($I127,Calendario!$D$2:$H$2,0)),""),"")))))</f>
        <v/>
      </c>
      <c r="AU127" s="108">
        <f>IF(EXACT(($I127),(PROPER(TEXT(AU$3,"dddd")))),"",IF($K127=1,INDEX(Calendario!$D$3:$H$55,MATCH(AU$4,Calendario!$A$3:$A$55,0),MATCH($I127,Calendario!$D$2:$H$2,0)),IF($K127=2,IF(AT127="",INDEX(Calendario!$D$3:$H$55,MATCH(AU$4,Calendario!$A$3:$A$55,0),MATCH($I127,Calendario!$D$2:$H$2,0)),""),IF($K127=3,IF(AND((AS127=""),(AT127="")),INDEX(Calendario!$D$3:$H$55,MATCH(AU$4,Calendario!$A$3:$A$55,0),MATCH($I127,Calendario!$D$2:$H$2,0)),""),IF($K127=4,IF(AND((AR127=""),(AS127=""),(AT127="")),INDEX(Calendario!$D$3:$H$55,MATCH(AU$4,Calendario!$A$3:$A$55,0),MATCH($I127,Calendario!$D$2:$H$2,0)),""),"")))))</f>
        <v>44797</v>
      </c>
      <c r="AV127" s="107" t="str">
        <f>IF(EXACT(($I127),(PROPER(TEXT(AV$3,"dddd")))),"",IF($K127=1,INDEX(Calendario!$D$3:$H$55,MATCH(AV$4,Calendario!$A$3:$A$55,0),MATCH($I127,Calendario!$D$2:$H$2,0)),IF($K127=2,IF(AU127="",INDEX(Calendario!$D$3:$H$55,MATCH(AV$4,Calendario!$A$3:$A$55,0),MATCH($I127,Calendario!$D$2:$H$2,0)),""),IF($K127=3,IF(AND((AT127=""),(AU127="")),INDEX(Calendario!$D$3:$H$55,MATCH(AV$4,Calendario!$A$3:$A$55,0),MATCH($I127,Calendario!$D$2:$H$2,0)),""),IF($K127=4,IF(AND((AS127=""),(AT127=""),(AU127="")),INDEX(Calendario!$D$3:$H$55,MATCH(AV$4,Calendario!$A$3:$A$55,0),MATCH($I127,Calendario!$D$2:$H$2,0)),""),"")))))</f>
        <v/>
      </c>
      <c r="AW127" s="107" t="str">
        <f>IF(EXACT(($I127),(PROPER(TEXT(AW$3,"dddd")))),"",IF($K127=1,INDEX(Calendario!$D$3:$H$55,MATCH(AW$4,Calendario!$A$3:$A$55,0),MATCH($I127,Calendario!$D$2:$H$2,0)),IF($K127=2,IF(AV127="",INDEX(Calendario!$D$3:$H$55,MATCH(AW$4,Calendario!$A$3:$A$55,0),MATCH($I127,Calendario!$D$2:$H$2,0)),""),IF($K127=3,IF(AND((AU127=""),(AV127="")),INDEX(Calendario!$D$3:$H$55,MATCH(AW$4,Calendario!$A$3:$A$55,0),MATCH($I127,Calendario!$D$2:$H$2,0)),""),IF($K127=4,IF(AND((AT127=""),(AU127=""),(AV127="")),INDEX(Calendario!$D$3:$H$55,MATCH(AW$4,Calendario!$A$3:$A$55,0),MATCH($I127,Calendario!$D$2:$H$2,0)),""),"")))))</f>
        <v/>
      </c>
      <c r="AX127" s="107" t="str">
        <f>IF(EXACT(($I127),(PROPER(TEXT(AX$3,"dddd")))),"",IF($K127=1,INDEX(Calendario!$D$3:$H$55,MATCH(AX$4,Calendario!$A$3:$A$55,0),MATCH($I127,Calendario!$D$2:$H$2,0)),IF($K127=2,IF(AW127="",INDEX(Calendario!$D$3:$H$55,MATCH(AX$4,Calendario!$A$3:$A$55,0),MATCH($I127,Calendario!$D$2:$H$2,0)),""),IF($K127=3,IF(AND((AV127=""),(AW127="")),INDEX(Calendario!$D$3:$H$55,MATCH(AX$4,Calendario!$A$3:$A$55,0),MATCH($I127,Calendario!$D$2:$H$2,0)),""),IF($K127=4,IF(AND((AU127=""),(AV127=""),(AW127="")),INDEX(Calendario!$D$3:$H$55,MATCH(AX$4,Calendario!$A$3:$A$55,0),MATCH($I127,Calendario!$D$2:$H$2,0)),""),"")))))</f>
        <v/>
      </c>
      <c r="AY127" s="107">
        <f>IF(EXACT(($I127),(PROPER(TEXT(AY$3,"dddd")))),"",IF($K127=1,INDEX(Calendario!$D$3:$H$55,MATCH(AY$4,Calendario!$A$3:$A$55,0),MATCH($I127,Calendario!$D$2:$H$2,0)),IF($K127=2,IF(AX127="",INDEX(Calendario!$D$3:$H$55,MATCH(AY$4,Calendario!$A$3:$A$55,0),MATCH($I127,Calendario!$D$2:$H$2,0)),""),IF($K127=3,IF(AND((AW127=""),(AX127="")),INDEX(Calendario!$D$3:$H$55,MATCH(AY$4,Calendario!$A$3:$A$55,0),MATCH($I127,Calendario!$D$2:$H$2,0)),""),IF($K127=4,IF(AND((AV127=""),(AW127=""),(AX127="")),INDEX(Calendario!$D$3:$H$55,MATCH(AY$4,Calendario!$A$3:$A$55,0),MATCH($I127,Calendario!$D$2:$H$2,0)),""),"")))))</f>
        <v>44825</v>
      </c>
      <c r="AZ127" s="107" t="str">
        <f>IF(EXACT(($I127),(PROPER(TEXT(AZ$3,"dddd")))),"",IF($K127=1,INDEX(Calendario!$D$3:$H$55,MATCH(AZ$4,Calendario!$A$3:$A$55,0),MATCH($I127,Calendario!$D$2:$H$2,0)),IF($K127=2,IF(AY127="",INDEX(Calendario!$D$3:$H$55,MATCH(AZ$4,Calendario!$A$3:$A$55,0),MATCH($I127,Calendario!$D$2:$H$2,0)),""),IF($K127=3,IF(AND((AX127=""),(AY127="")),INDEX(Calendario!$D$3:$H$55,MATCH(AZ$4,Calendario!$A$3:$A$55,0),MATCH($I127,Calendario!$D$2:$H$2,0)),""),IF($K127=4,IF(AND((AW127=""),(AX127=""),(AY127="")),INDEX(Calendario!$D$3:$H$55,MATCH(AZ$4,Calendario!$A$3:$A$55,0),MATCH($I127,Calendario!$D$2:$H$2,0)),""),"")))))</f>
        <v/>
      </c>
      <c r="BA127" s="108" t="str">
        <f>IF(EXACT(($I127),(PROPER(TEXT(BA$3,"dddd")))),"",IF($K127=1,INDEX(Calendario!$D$3:$H$55,MATCH(BA$4,Calendario!$A$3:$A$55,0),MATCH($I127,Calendario!$D$2:$H$2,0)),IF($K127=2,IF(AZ127="",INDEX(Calendario!$D$3:$H$55,MATCH(BA$4,Calendario!$A$3:$A$55,0),MATCH($I127,Calendario!$D$2:$H$2,0)),""),IF($K127=3,IF(AND((AY127=""),(AZ127="")),INDEX(Calendario!$D$3:$H$55,MATCH(BA$4,Calendario!$A$3:$A$55,0),MATCH($I127,Calendario!$D$2:$H$2,0)),""),IF($K127=4,IF(AND((AX127=""),(AY127=""),(AZ127="")),INDEX(Calendario!$D$3:$H$55,MATCH(BA$4,Calendario!$A$3:$A$55,0),MATCH($I127,Calendario!$D$2:$H$2,0)),""),"")))))</f>
        <v/>
      </c>
      <c r="BB127" s="108" t="str">
        <f>IF(EXACT(($I127),(PROPER(TEXT(BB$3,"dddd")))),"",IF($K127=1,INDEX(Calendario!$D$3:$H$55,MATCH(BB$4,Calendario!$A$3:$A$55,0),MATCH($I127,Calendario!$D$2:$H$2,0)),IF($K127=2,IF(BA127="",INDEX(Calendario!$D$3:$H$55,MATCH(BB$4,Calendario!$A$3:$A$55,0),MATCH($I127,Calendario!$D$2:$H$2,0)),""),IF($K127=3,IF(AND((AZ127=""),(BA127="")),INDEX(Calendario!$D$3:$H$55,MATCH(BB$4,Calendario!$A$3:$A$55,0),MATCH($I127,Calendario!$D$2:$H$2,0)),""),IF($K127=4,IF(AND((AY127=""),(AZ127=""),(BA127="")),INDEX(Calendario!$D$3:$H$55,MATCH(BB$4,Calendario!$A$3:$A$55,0),MATCH($I127,Calendario!$D$2:$H$2,0)),""),"")))))</f>
        <v/>
      </c>
      <c r="BC127" s="108">
        <f>IF(EXACT(($I127),(PROPER(TEXT(BC$3,"dddd")))),"",IF($K127=1,INDEX(Calendario!$D$3:$H$55,MATCH(BC$4,Calendario!$A$3:$A$55,0),MATCH($I127,Calendario!$D$2:$H$2,0)),IF($K127=2,IF(BB127="",INDEX(Calendario!$D$3:$H$55,MATCH(BC$4,Calendario!$A$3:$A$55,0),MATCH($I127,Calendario!$D$2:$H$2,0)),""),IF($K127=3,IF(AND((BA127=""),(BB127="")),INDEX(Calendario!$D$3:$H$55,MATCH(BC$4,Calendario!$A$3:$A$55,0),MATCH($I127,Calendario!$D$2:$H$2,0)),""),IF($K127=4,IF(AND((AZ127=""),(BA127=""),(BB127="")),INDEX(Calendario!$D$3:$H$55,MATCH(BC$4,Calendario!$A$3:$A$55,0),MATCH($I127,Calendario!$D$2:$H$2,0)),""),"")))))</f>
        <v>44853</v>
      </c>
      <c r="BD127" s="108" t="str">
        <f>IF(EXACT(($I127),(PROPER(TEXT(BD$3,"dddd")))),"",IF($K127=1,INDEX(Calendario!$D$3:$H$55,MATCH(BD$4,Calendario!$A$3:$A$55,0),MATCH($I127,Calendario!$D$2:$H$2,0)),IF($K127=2,IF(BC127="",INDEX(Calendario!$D$3:$H$55,MATCH(BD$4,Calendario!$A$3:$A$55,0),MATCH($I127,Calendario!$D$2:$H$2,0)),""),IF($K127=3,IF(AND((BB127=""),(BC127="")),INDEX(Calendario!$D$3:$H$55,MATCH(BD$4,Calendario!$A$3:$A$55,0),MATCH($I127,Calendario!$D$2:$H$2,0)),""),IF($K127=4,IF(AND((BA127=""),(BB127=""),(BC127="")),INDEX(Calendario!$D$3:$H$55,MATCH(BD$4,Calendario!$A$3:$A$55,0),MATCH($I127,Calendario!$D$2:$H$2,0)),""),"")))))</f>
        <v/>
      </c>
      <c r="BE127" s="107" t="str">
        <f>IF(EXACT(($I127),(PROPER(TEXT(BE$3,"dddd")))),"",IF($K127=1,INDEX(Calendario!$D$3:$H$55,MATCH(BE$4,Calendario!$A$3:$A$55,0),MATCH($I127,Calendario!$D$2:$H$2,0)),IF($K127=2,IF(BD127="",INDEX(Calendario!$D$3:$H$55,MATCH(BE$4,Calendario!$A$3:$A$55,0),MATCH($I127,Calendario!$D$2:$H$2,0)),""),IF($K127=3,IF(AND((BC127=""),(BD127="")),INDEX(Calendario!$D$3:$H$55,MATCH(BE$4,Calendario!$A$3:$A$55,0),MATCH($I127,Calendario!$D$2:$H$2,0)),""),IF($K127=4,IF(AND((BB127=""),(BC127=""),(BD127="")),INDEX(Calendario!$D$3:$H$55,MATCH(BE$4,Calendario!$A$3:$A$55,0),MATCH($I127,Calendario!$D$2:$H$2,0)),""),"")))))</f>
        <v/>
      </c>
      <c r="BF127" s="107" t="str">
        <f>IF(EXACT(($I127),(PROPER(TEXT(BF$3,"dddd")))),"",IF($K127=1,INDEX(Calendario!$D$3:$H$55,MATCH(BF$4,Calendario!$A$3:$A$55,0),MATCH($I127,Calendario!$D$2:$H$2,0)),IF($K127=2,IF(BE127="",INDEX(Calendario!$D$3:$H$55,MATCH(BF$4,Calendario!$A$3:$A$55,0),MATCH($I127,Calendario!$D$2:$H$2,0)),""),IF($K127=3,IF(AND((BD127=""),(BE127="")),INDEX(Calendario!$D$3:$H$55,MATCH(BF$4,Calendario!$A$3:$A$55,0),MATCH($I127,Calendario!$D$2:$H$2,0)),""),IF($K127=4,IF(AND((BC127=""),(BD127=""),(BE127="")),INDEX(Calendario!$D$3:$H$55,MATCH(BF$4,Calendario!$A$3:$A$55,0),MATCH($I127,Calendario!$D$2:$H$2,0)),""),"")))))</f>
        <v/>
      </c>
      <c r="BG127" s="107">
        <f>IF(EXACT(($I127),(PROPER(TEXT(BG$3,"dddd")))),"",IF($K127=1,INDEX(Calendario!$D$3:$H$55,MATCH(BG$4,Calendario!$A$3:$A$55,0),MATCH($I127,Calendario!$D$2:$H$2,0)),IF($K127=2,IF(BF127="",INDEX(Calendario!$D$3:$H$55,MATCH(BG$4,Calendario!$A$3:$A$55,0),MATCH($I127,Calendario!$D$2:$H$2,0)),""),IF($K127=3,IF(AND((BE127=""),(BF127="")),INDEX(Calendario!$D$3:$H$55,MATCH(BG$4,Calendario!$A$3:$A$55,0),MATCH($I127,Calendario!$D$2:$H$2,0)),""),IF($K127=4,IF(AND((BD127=""),(BE127=""),(BF127="")),INDEX(Calendario!$D$3:$H$55,MATCH(BG$4,Calendario!$A$3:$A$55,0),MATCH($I127,Calendario!$D$2:$H$2,0)),""),"")))))</f>
        <v>44881</v>
      </c>
      <c r="BH127" s="107" t="str">
        <f>IF(EXACT(($I127),(PROPER(TEXT(BH$3,"dddd")))),"",IF($K127=1,INDEX(Calendario!$D$3:$H$55,MATCH(BH$4,Calendario!$A$3:$A$55,0),MATCH($I127,Calendario!$D$2:$H$2,0)),IF($K127=2,IF(BG127="",INDEX(Calendario!$D$3:$H$55,MATCH(BH$4,Calendario!$A$3:$A$55,0),MATCH($I127,Calendario!$D$2:$H$2,0)),""),IF($K127=3,IF(AND((BF127=""),(BG127="")),INDEX(Calendario!$D$3:$H$55,MATCH(BH$4,Calendario!$A$3:$A$55,0),MATCH($I127,Calendario!$D$2:$H$2,0)),""),IF($K127=4,IF(AND((BE127=""),(BF127=""),(BG127="")),INDEX(Calendario!$D$3:$H$55,MATCH(BH$4,Calendario!$A$3:$A$55,0),MATCH($I127,Calendario!$D$2:$H$2,0)),""),"")))))</f>
        <v/>
      </c>
      <c r="BI127" s="108" t="str">
        <f>IF(EXACT(($I127),(PROPER(TEXT(BI$3,"dddd")))),"",IF($K127=1,INDEX(Calendario!$D$3:$H$55,MATCH(BI$4,Calendario!$A$3:$A$55,0),MATCH($I127,Calendario!$D$2:$H$2,0)),IF($K127=2,IF(BH127="",INDEX(Calendario!$D$3:$H$55,MATCH(BI$4,Calendario!$A$3:$A$55,0),MATCH($I127,Calendario!$D$2:$H$2,0)),""),IF($K127=3,IF(AND((BG127=""),(BH127="")),INDEX(Calendario!$D$3:$H$55,MATCH(BI$4,Calendario!$A$3:$A$55,0),MATCH($I127,Calendario!$D$2:$H$2,0)),""),IF($K127=4,IF(AND((BF127=""),(BG127=""),(BH127="")),INDEX(Calendario!$D$3:$H$55,MATCH(BI$4,Calendario!$A$3:$A$55,0),MATCH($I127,Calendario!$D$2:$H$2,0)),""),"")))))</f>
        <v/>
      </c>
      <c r="BJ127" s="108" t="str">
        <f>IF(EXACT(($I127),(PROPER(TEXT(BJ$3,"dddd")))),"",IF($K127=1,INDEX(Calendario!$D$3:$H$55,MATCH(BJ$4,Calendario!$A$3:$A$55,0),MATCH($I127,Calendario!$D$2:$H$2,0)),IF($K127=2,IF(BI127="",INDEX(Calendario!$D$3:$H$55,MATCH(BJ$4,Calendario!$A$3:$A$55,0),MATCH($I127,Calendario!$D$2:$H$2,0)),""),IF($K127=3,IF(AND((BH127=""),(BI127="")),INDEX(Calendario!$D$3:$H$55,MATCH(BJ$4,Calendario!$A$3:$A$55,0),MATCH($I127,Calendario!$D$2:$H$2,0)),""),IF($K127=4,IF(AND((BG127=""),(BH127=""),(BI127="")),INDEX(Calendario!$D$3:$H$55,MATCH(BJ$4,Calendario!$A$3:$A$55,0),MATCH($I127,Calendario!$D$2:$H$2,0)),""),"")))))</f>
        <v/>
      </c>
      <c r="BK127" s="108">
        <f>IF(EXACT(($I127),(PROPER(TEXT(BK$3,"dddd")))),"",IF($K127=1,INDEX(Calendario!$D$3:$H$55,MATCH(BK$4,Calendario!$A$3:$A$55,0),MATCH($I127,Calendario!$D$2:$H$2,0)),IF($K127=2,IF(BJ127="",INDEX(Calendario!$D$3:$H$55,MATCH(BK$4,Calendario!$A$3:$A$55,0),MATCH($I127,Calendario!$D$2:$H$2,0)),""),IF($K127=3,IF(AND((BI127=""),(BJ127="")),INDEX(Calendario!$D$3:$H$55,MATCH(BK$4,Calendario!$A$3:$A$55,0),MATCH($I127,Calendario!$D$2:$H$2,0)),""),IF($K127=4,IF(AND((BH127=""),(BI127=""),(BJ127="")),INDEX(Calendario!$D$3:$H$55,MATCH(BK$4,Calendario!$A$3:$A$55,0),MATCH($I127,Calendario!$D$2:$H$2,0)),""),"")))))</f>
        <v>44909</v>
      </c>
      <c r="BL127" s="108" t="str">
        <f>IF(EXACT(($I127),(PROPER(TEXT(BL$3,"dddd")))),"",IF($K127=1,INDEX(Calendario!$D$3:$H$55,MATCH(BL$4,Calendario!$A$3:$A$55,0),MATCH($I127,Calendario!$D$2:$H$2,0)),IF($K127=2,IF(BK127="",INDEX(Calendario!$D$3:$H$55,MATCH(BL$4,Calendario!$A$3:$A$55,0),MATCH($I127,Calendario!$D$2:$H$2,0)),""),IF($K127=3,IF(AND((BJ127=""),(BK127="")),INDEX(Calendario!$D$3:$H$55,MATCH(BL$4,Calendario!$A$3:$A$55,0),MATCH($I127,Calendario!$D$2:$H$2,0)),""),IF($K127=4,IF(AND((BI127=""),(BJ127=""),(BK127="")),INDEX(Calendario!$D$3:$H$55,MATCH(BL$4,Calendario!$A$3:$A$55,0),MATCH($I127,Calendario!$D$2:$H$2,0)),""),"")))))</f>
        <v/>
      </c>
      <c r="BM127" s="108" t="str">
        <f>IF(EXACT(($I127),(PROPER(TEXT(BM$3,"dddd")))),"",IF($K127=1,INDEX(Calendario!$D$3:$H$55,MATCH(BM$4,Calendario!$A$3:$A$55,0),MATCH($I127,Calendario!$D$2:$H$2,0)),IF($K127=2,IF(BL127="",INDEX(Calendario!$D$3:$H$55,MATCH(BM$4,Calendario!$A$3:$A$55,0),MATCH($I127,Calendario!$D$2:$H$2,0)),""),IF($K127=3,IF(AND((BK127=""),(BL127="")),INDEX(Calendario!$D$3:$H$55,MATCH(BM$4,Calendario!$A$3:$A$55,0),MATCH($I127,Calendario!$D$2:$H$2,0)),""),IF($K127=4,IF(AND((BJ127=""),(BK127=""),(BL127="")),INDEX(Calendario!$D$3:$H$55,MATCH(BM$4,Calendario!$A$3:$A$55,0),MATCH($I127,Calendario!$D$2:$H$2,0)),""),"")))))</f>
        <v/>
      </c>
      <c r="BO127" s="88" t="s">
        <v>67</v>
      </c>
    </row>
    <row r="128" spans="1:67" s="88" customFormat="1" ht="25.5" customHeight="1" x14ac:dyDescent="0.25">
      <c r="A128" s="178">
        <f t="shared" si="7"/>
        <v>98</v>
      </c>
      <c r="B128" s="176" t="s">
        <v>1284</v>
      </c>
      <c r="C128" s="176"/>
      <c r="D128" s="177" t="s">
        <v>1787</v>
      </c>
      <c r="E128" s="176" t="s">
        <v>50</v>
      </c>
      <c r="F128" s="176" t="s">
        <v>54</v>
      </c>
      <c r="G128" s="177" t="str">
        <f>IF(ISNA(VLOOKUP(F128,Tmunic!$C$2:$D$1160,2,FALSE)),"",VLOOKUP(F128,Tmunic!$C$2:$D$1160,2,FALSE))</f>
        <v>UB LA MESA</v>
      </c>
      <c r="H128" s="184" t="str">
        <f>IF(ISNA(VLOOKUP(G128,TDirReg!$F$1:$H$184,3,0)),"",VLOOKUP(G128,TDirReg!$F$1:$H$184,3,0))</f>
        <v>Hospital Pedro León Alvarez</v>
      </c>
      <c r="I128" s="196" t="s">
        <v>127</v>
      </c>
      <c r="J128" s="195" t="s">
        <v>135</v>
      </c>
      <c r="K128" s="197">
        <v>4</v>
      </c>
      <c r="L128" s="202">
        <f t="shared" si="8"/>
        <v>12</v>
      </c>
      <c r="M128" s="107" t="str">
        <f>IF(EXACT(($I128),(PROPER(TEXT(M$3,"dddd")))),"",IF(EXACT(M$4,$J128),IF($K128=1,INDEX(Calendario!$D$3:$H$55,MATCH(M$4,Calendario!$A$3:$A$55,0),MATCH($I128,Calendario!$D$2:$H$2,0)),INDEX(Calendario!$D$3:$H$55,MATCH($J128,Calendario!$A$3:$A$55,0),MATCH($I128,Calendario!$D$2:$H$2,0))),""))</f>
        <v/>
      </c>
      <c r="N128" s="107" t="str">
        <f>IF(EXACT(($I128),(PROPER(TEXT(N$3,"dddd")))),"",IF(EXACT(N$4,$J128),IF(M128="",IF(OR(($K128=4),($K128=3),($K128=2),($K128=1)),INDEX(Calendario!$D$3:$H$55,MATCH(N$4,Calendario!$A$3:$A$55,0),MATCH($I128,Calendario!$D$2:$H$2,0)),"")),IF($K128=1,IF(AND(M128="",EXACT((N$4),(CONCATENATE(Calendario!$A$1," ",(MID($J128,8,2))+1)))),INDEX(Calendario!$D$3:$H$55,MATCH(N$4,Calendario!$A$3:$A$55,0),MATCH($I128,Calendario!$D$2:$H$2,0)),IF(M128="","",INDEX(Calendario!$D$3:$H$55,MATCH(N$4,Calendario!$A$3:$A$55,0),MATCH($I128,Calendario!$D$2:$H$2,0)))),IF($K128=2,IF(M128="",IF(EXACT($K128,N$4),INDEX(Calendario!$D$3:$H$55,MATCH(N$4,Calendario!$A$3:$A$55,0),MATCH($I128,Calendario!$D$2:$H$2,0)),""),""),IF($K128=3,IF((M128=""),IF(EXACT($K128,N$4),INDEX(Calendario!$D$3:$H$55,MATCH(N$4,Calendario!$A$3:$A$55,0),MATCH($I128,Calendario!$D$2:$H$2,0)),""),""),IF($K128=4,IF((M128=""),IF(EXACT($K128,N$4),INDEX(Calendario!$D$3:$H$55,MATCH(N$4,Calendario!$A$3:$A$55,0),MATCH($I128,Calendario!$D$2:$H$2,0)),""),""),""))))))</f>
        <v/>
      </c>
      <c r="O128" s="107" t="str">
        <f>IF(EXACT(($I128),(PROPER(TEXT(O$3,"dddd")))),"",IF(EXACT(O$4,$J128),IF(N128="",IF(OR(($K128=4),($K128=3),($K128=2),($K128=1)),INDEX(Calendario!$D$3:$H$55,MATCH(O$4,Calendario!$A$3:$A$55,0),MATCH($I128,Calendario!$D$2:$H$2,0)),"")),IF($K128=1,IF(AND(N128="",EXACT((O$4),(CONCATENATE(Calendario!$A$1," ",(MID($J128,8,2))+1)))),INDEX(Calendario!$D$3:$H$55,MATCH(O$4,Calendario!$A$3:$A$55,0),MATCH($I128,Calendario!$D$2:$H$2,0)),IF(N128="",IF(EXACT(($I128),(PROPER(TEXT(N$3,"dddd")))),INDEX(Calendario!$D$3:$H$55,MATCH(O$4,Calendario!$A$3:$A$55,0),MATCH($I128,Calendario!$D$2:$H$2,0)),""),INDEX(Calendario!$D$3:$H$55,MATCH(O$4,Calendario!$A$3:$A$55,0),MATCH($I128,Calendario!$D$2:$H$2,0)))),IF(EXACT($O$4,"Semana 1"),IF($K128=2,IF(N128="",IF(OR(($J128="Semana 1"),($J128="Semana 2"),($J128="Semana 3")),INDEX(Calendario!$D$3:$H$55,MATCH(O$4,Calendario!$A$3:$A$55,0),MATCH($I128,Calendario!$D$2:$H$2,0)),""),""),IF($K128=3,IF(AND((M128=""),(N128="")),IF(OR(($J128="Semana 1"),($J128="Semana 2"),($J128="Semana 3")),INDEX(Calendario!$D$3:$H$55,MATCH(O$4,Calendario!$A$3:$A$55,0),MATCH($I128,Calendario!$D$2:$H$2,0)),""),""),IF($K128=4,IF(AND((M128=""),(N128="")),IF(OR(($J128="Semana 1"),($J128="Semana 2"),($J128="Semana 3")),INDEX(Calendario!$D$3:$H$55,MATCH(O$4,Calendario!$A$3:$A$55,0),MATCH($I128,Calendario!$D$2:$H$2,0)),""),"")))),IF($K128=2,IF(N128="",IF(OR(($J128="Semana 1"),($J128="Semana 2")),INDEX(Calendario!$D$3:$H$55,MATCH(O$4,Calendario!$A$3:$A$55,0),MATCH($I128,Calendario!$D$2:$H$2,0)),""),""),IF($K128=3,IF(AND((M128=""),(N128="")),IF(OR(($J128="Semana 1"),($J128="Semana 2")),INDEX(Calendario!$D$3:$H$55,MATCH(O$4,Calendario!$A$3:$A$55,0),MATCH($I128,Calendario!$D$2:$H$2,0)),""),""),IF($K128=4,IF(AND((M128=""),(N128="")),IF(OR(($J128="Semana 1"),($J128="Semana 2")),INDEX(Calendario!$D$3:$H$55,MATCH(O$4,Calendario!$A$3:$A$55,0),MATCH($I128,Calendario!$D$2:$H$2,0)),""),""),"")))))))</f>
        <v/>
      </c>
      <c r="P128" s="107" t="str">
        <f>IF(EXACT(($I128),(PROPER(TEXT(P$3,"dddd")))),"",IF(EXACT(P$4,$J128),IF(O128="",IF(OR(($K128=4),($K128=3),($K128=2),($K128=1)),INDEX(Calendario!$D$3:$H$55,MATCH(P$4,Calendario!$A$3:$A$55,0),MATCH($I128,Calendario!$D$2:$H$2,0)),"")),IF($K128=1,IF(AND(O128="",EXACT((P$4),(CONCATENATE(Calendario!$A$1," ",(MID($J128,8,2))+1)))),INDEX(Calendario!$D$3:$H$55,MATCH(P$4,Calendario!$A$3:$A$55,0),MATCH($I128,Calendario!$D$2:$H$2,0)),IF(O128="",IF(EXACT(($I128),(PROPER(TEXT(O$3,"dddd")))),INDEX(Calendario!$D$3:$H$55,MATCH(P$4,Calendario!$A$3:$A$55,0),MATCH($I128,Calendario!$D$2:$H$2,0)),""),INDEX(Calendario!$D$3:$H$55,MATCH(P$4,Calendario!$A$3:$A$55,0),MATCH($I128,Calendario!$D$2:$H$2,0)))),IF(EXACT($M$4,"Semana 1"),IF($K128=2,IF(O128="",IF(OR(($J128="Semana 1"),($J128="Semana 2"),($J128="Semana 3"),($J128="Semana 4")),INDEX(Calendario!$D$3:$H$55,MATCH(P$4,Calendario!$A$3:$A$55,0),MATCH($I128,Calendario!$D$2:$H$2,0)),""),""),IF($K128=3,IF(AND((N128=""),(O128="")),IF(OR(($J128="Semana 1"),($J128="Semana 2"),($J128="Semana 3"),($J128="Semana 4")),INDEX(Calendario!$D$3:$H$55,MATCH(P$4,Calendario!$A$3:$A$55,0),MATCH($I128,Calendario!$D$2:$H$2,0)),""),""),IF($K128=4,IF(AND((M128=""),(N128=""),(O128="")),IF(OR(($J128="Semana 1"),($J128="Semana 2"),($J128="Semana 3"),($J128="Semana 4")),INDEX(Calendario!$D$3:$H$55,MATCH(P$4,Calendario!$A$3:$A$55,0),MATCH($I128,Calendario!$D$2:$H$2,0)),""),"")))),IF($K128=2,IF(O128="",IF(OR(($J128="Semana 1"),($J128="Semana 2"),($J128="Semana 3")),INDEX(Calendario!$D$3:$H$55,MATCH(P$4,Calendario!$A$3:$A$55,0),MATCH($I128,Calendario!$D$2:$H$2,0)),""),""),IF($K128=3,IF(AND((N128=""),(O128="")),IF(OR(($J128="Semana 1"),($J128="Semana 2"),($J128="Semana 3")),INDEX(Calendario!$D$3:$H$55,MATCH(P$4,Calendario!$A$3:$A$55,0),MATCH($I128,Calendario!$D$2:$H$2,0)),""),""),IF($K128=4,IF(AND((M128=""),(N128=""),(O128="")),IF(OR(($J128="Semana 1"),($J128="Semana 2"),($J128="Semana 3")),INDEX(Calendario!$D$3:$H$55,MATCH(P$4,Calendario!$A$3:$A$55,0),MATCH($I128,Calendario!$D$2:$H$2,0)),""),""),"")))))))</f>
        <v/>
      </c>
      <c r="Q128" s="107" t="str">
        <f>IF(EXACT(($I128),(PROPER(TEXT(Q$3,"dddd")))),"",IF(EXACT(Q$4,$J128),IF(P128="",IF(OR(($K128=4),($K128=3),($K128=2),($K128=1)),INDEX(Calendario!$D$3:$H$55,MATCH(Q$4,Calendario!$A$3:$A$55,0),MATCH($I128,Calendario!$D$2:$H$2,0)),"")),IF($K128=1,IF(AND(P128="",EXACT((Q$4),(CONCATENATE(Calendario!$A$1," ",(MID($J128,8,2))+1)))),INDEX(Calendario!$D$3:$H$55,MATCH(Q$4,Calendario!$A$3:$A$55,0),MATCH($I128,Calendario!$D$2:$H$2,0)),IF(P128="",IF(EXACT(($I128),(PROPER(TEXT(P$3,"dddd")))),INDEX(Calendario!$D$3:$H$55,MATCH(Q$4,Calendario!$A$3:$A$55,0),MATCH($I128,Calendario!$D$2:$H$2,0)),""),INDEX(Calendario!$D$3:$H$55,MATCH(Q$4,Calendario!$A$3:$A$55,0),MATCH($I128,Calendario!$D$2:$H$2,0)))),IF(EXACT($M$4,"Semana 1"),IF($K128=2,IF(P128="",IF(OR(($J128="Semana 1"),($J128="Semana 2"),($J128="Semana 3"),($J128="Semana 4"),($J128="Semana 5")),INDEX(Calendario!$D$3:$H$55,MATCH(Q$4,Calendario!$A$3:$A$55,0),MATCH($I128,Calendario!$D$2:$H$2,0)),""),""),IF($K128=3,IF(AND((O128=""),(P128="")),IF(OR(($J128="Semana 1"),($J128="Semana 2"),($J128="Semana 3"),($J128="Semana 4"),($J128="Semana 5")),INDEX(Calendario!$D$3:$H$55,MATCH(Q$4,Calendario!$A$3:$A$55,0),MATCH($I128,Calendario!$D$2:$H$2,0)),""),""),IF($K128=4,IF(AND((N128=""),(O128=""),(P128="")),IF(OR(($J128="Semana 1"),($J128="Semana 2"),($J128="Semana 3"),($J128="Semana 4"),($J128="Semana 5")),INDEX(Calendario!$D$3:$H$55,MATCH(Q$4,Calendario!$A$3:$A$55,0),MATCH($I128,Calendario!$D$2:$H$2,0)),""),"")))),IF($K128=2,IF(P128="",IF(OR(($J128="Semana 1"),($J128="Semana 2"),($J128="Semana 3"),($J128="Semana 4")),INDEX(Calendario!$D$3:$H$55,MATCH(Q$4,Calendario!$A$3:$A$55,0),MATCH($I128,Calendario!$D$2:$H$2,0)),""),""),IF($K128=3,IF(AND((O128=""),(P128="")),IF(OR(($J128="Semana 1"),($J128="Semana 2"),($J128="Semana 3"),($J128="Semana 4")),INDEX(Calendario!$D$3:$H$55,MATCH(Q$4,Calendario!$A$3:$A$55,0),MATCH($I128,Calendario!$D$2:$H$2,0)),""),""),IF($K128=4,IF(AND((N128=""),(O128=""),(P128="")),IF(OR(($J128="Semana 1"),($J128="Semana 2"),($J128="Semana 3"),($J128="Semana 4")),INDEX(Calendario!$D$3:$H$55,MATCH(Q$4,Calendario!$A$3:$A$55,0),MATCH($I128,Calendario!$D$2:$H$2,0)),""),""),"")))))))</f>
        <v/>
      </c>
      <c r="R128" s="108">
        <f>IF(EXACT(($I128),(PROPER(TEXT(R$3,"dddd")))),"",IF(EXACT(R$4,$J128),IF(Q128="",IF(OR(($K128=4),($K128=3),($K128=2),($K128=1)),INDEX(Calendario!$D$3:$H$55,MATCH(R$4,Calendario!$A$3:$A$55,0),MATCH($I128,Calendario!$D$2:$H$2,0)),"")),IF($K128=1,IF(AND(Q128="",EXACT((R$4),(CONCATENATE(Calendario!$A$1," ",(MID($J128,8,2))+1)))),INDEX(Calendario!$D$3:$H$55,MATCH(R$4,Calendario!$A$3:$A$55,0),MATCH($I128,Calendario!$D$2:$H$2,0)),IF(Q128="",IF(EXACT(($I128),(PROPER(TEXT(Q$3,"dddd")))),INDEX(Calendario!$D$3:$H$55,MATCH(R$4,Calendario!$A$3:$A$55,0),MATCH($I128,Calendario!$D$2:$H$2,0)),""),INDEX(Calendario!$D$3:$H$55,MATCH(R$4,Calendario!$A$3:$A$55,0),MATCH($I128,Calendario!$D$2:$H$2,0)))),IF(EXACT($M$4,"Semana 1"),IF($K128=2,IF(Q128="",IF(OR(($J128="Semana 1"),($J128="Semana 2"),($J128="Semana 3"),($J128="Semana 4"),($J128="Semana 5"),($J128="Semana 6")),INDEX(Calendario!$D$3:$H$55,MATCH(R$4,Calendario!$A$3:$A$55,0),MATCH($I128,Calendario!$D$2:$H$2,0)),""),""),IF($K128=3,IF(AND((P128=""),(Q128="")),IF(OR(($J128="Semana 1"),($J128="Semana 2"),($J128="Semana 3"),($J128="Semana 4"),($J128="Semana 5"),($J128="Semana 6")),INDEX(Calendario!$D$3:$H$55,MATCH(R$4,Calendario!$A$3:$A$55,0),MATCH($I128,Calendario!$D$2:$H$2,0)),""),""),IF($K128=4,IF(AND((O128=""),(P128=""),(Q128="")),IF(OR(($J128="Semana 1"),($J128="Semana 2"),($J128="Semana 3"),($J128="Semana 4"),($J128="Semana 5"),($J128="Semana 6")),INDEX(Calendario!$D$3:$H$55,MATCH(R$4,Calendario!$A$3:$A$55,0),MATCH($I128,Calendario!$D$2:$H$2,0)),""),"")))),IF($K128=2,IF(Q128="",IF(OR(($J128="Semana 1"),($J128="Semana 2"),($J128="Semana 3"),($J128="Semana 4"),($J128="Semana 5")),INDEX(Calendario!$D$3:$H$55,MATCH(R$4,Calendario!$A$3:$A$55,0),MATCH($I128,Calendario!$D$2:$H$2,0)),""),""),IF($K128=3,IF(AND((P128=""),(Q128="")),IF(OR(($J128="Semana 1"),($J128="Semana 2"),($J128="Semana 3"),($J128="Semana 4"),($J128="Semana 5")),INDEX(Calendario!$D$3:$H$55,MATCH(R$4,Calendario!$A$3:$A$55,0),MATCH($I128,Calendario!$D$2:$H$2,0)),""),""),IF($K128=4,IF(AND((O128=""),(P128=""),(Q128="")),IF(OR(($J128="Semana 1"),($J128="Semana 2"),($J128="Semana 3"),($J128="Semana 4"),($J128="Semana 5")),INDEX(Calendario!$D$3:$H$55,MATCH(R$4,Calendario!$A$3:$A$55,0),MATCH($I128,Calendario!$D$2:$H$2,0)),""),""),"")))))))</f>
        <v>44594</v>
      </c>
      <c r="S128" s="108" t="str">
        <f>IF(EXACT(($I128),(PROPER(TEXT(S$3,"dddd")))),"",IF(EXACT(S$4,$J128),IF(R128="",IF(OR(($K128=4),($K128=3),($K128=2),($K128=1)),INDEX(Calendario!$D$3:$H$55,MATCH(S$4,Calendario!$A$3:$A$55,0),MATCH($I128,Calendario!$D$2:$H$2,0)),"")),IF($K128=1,IF(AND(R128="",EXACT((S$4),(CONCATENATE(Calendario!$A$1," ",(MID($J128,8,2))+1)))),INDEX(Calendario!$D$3:$H$55,MATCH(S$4,Calendario!$A$3:$A$55,0),MATCH($I128,Calendario!$D$2:$H$2,0)),IF(R128="",IF(EXACT(($I128),(PROPER(TEXT(R$3,"dddd")))),INDEX(Calendario!$D$3:$H$55,MATCH(S$4,Calendario!$A$3:$A$55,0),MATCH($I128,Calendario!$D$2:$H$2,0)),""),INDEX(Calendario!$D$3:$H$55,MATCH(S$4,Calendario!$A$3:$A$55,0),MATCH($I128,Calendario!$D$2:$H$2,0)))),IF(EXACT($M$4,"Semana 1"),IF($K128=2,IF(R128="",IF(OR(($J128="Semana 1"),($J128="Semana 2"),($J128="Semana 3"),($J128="Semana 4"),($J128="Semana 5"),($J128="Semana 6"),($J128="Semana 7")),INDEX(Calendario!$D$3:$H$55,MATCH(S$4,Calendario!$A$3:$A$55,0),MATCH($I128,Calendario!$D$2:$H$2,0)),""),""),IF($K128=3,IF(AND((Q128=""),(R128="")),IF(OR(($J128="Semana 1"),($J128="Semana 2"),($J128="Semana 3"),($J128="Semana 4"),($J128="Semana 5"),($J128="Semana 6"),($J128="Semana 7")),INDEX(Calendario!$D$3:$H$55,MATCH(S$4,Calendario!$A$3:$A$55,0),MATCH($I128,Calendario!$D$2:$H$2,0)),""),""),IF($K128=4,IF(AND((P128=""),(Q128=""),(R128="")),IF(OR(($J128="Semana 1"),($J128="Semana 2"),($J128="Semana 3"),($J128="Semana 4"),($J128="Semana 5"),($J128="Semana 6"),($J128="Semana 7")),INDEX(Calendario!$D$3:$H$55,MATCH(S$4,Calendario!$A$3:$A$55,0),MATCH($I128,Calendario!$D$2:$H$2,0)),""),"")))),IF($K128=2,IF(R128="",IF(OR(($J128="Semana 1"),($J128="Semana 2"),($J128="Semana 3"),($J128="Semana 4"),($J128="Semana 5"),($J128="Semana 6")),INDEX(Calendario!$D$3:$H$55,MATCH(S$4,Calendario!$A$3:$A$55,0),MATCH($I128,Calendario!$D$2:$H$2,0)),""),""),IF($K128=3,IF(AND((Q128=""),(R128="")),IF(OR(($J128="Semana 1"),($J128="Semana 2"),($J128="Semana 3"),($J128="Semana 4"),($J128="Semana 5"),($J128="Semana 6")),INDEX(Calendario!$D$3:$H$55,MATCH(S$4,Calendario!$A$3:$A$55,0),MATCH($I128,Calendario!$D$2:$H$2,0)),""),""),IF($K128=4,IF(AND((P128=""),(Q128=""),(R128="")),IF(OR(($J128="Semana 1"),($J128="Semana 2"),($J128="Semana 3"),($J128="Semana 4"),($J128="Semana 5"),($J128="Semana 6")),INDEX(Calendario!$D$3:$H$55,MATCH(S$4,Calendario!$A$3:$A$55,0),MATCH($I128,Calendario!$D$2:$H$2,0)),""),""),"")))))))</f>
        <v/>
      </c>
      <c r="T128" s="108" t="str">
        <f>IF(EXACT(($I128),(PROPER(TEXT(T$3,"dddd")))),"",IF(EXACT(T$4,$J128),IF(S128="",IF(OR(($K128=4),($K128=3),($K128=2),($K128=1)),INDEX(Calendario!$D$3:$H$55,MATCH(T$4,Calendario!$A$3:$A$55,0),MATCH($I128,Calendario!$D$2:$H$2,0)),"")),IF($K128=1,IF(AND(S128="",EXACT((T$4),(CONCATENATE(Calendario!$A$1," ",(MID($J128,8,2))+1)))),INDEX(Calendario!$D$3:$H$55,MATCH(T$4,Calendario!$A$3:$A$55,0),MATCH($I128,Calendario!$D$2:$H$2,0)),IF(S128="",IF(EXACT(($I128),(PROPER(TEXT(S$3,"dddd")))),INDEX(Calendario!$D$3:$H$55,MATCH(T$4,Calendario!$A$3:$A$55,0),MATCH($I128,Calendario!$D$2:$H$2,0)),""),INDEX(Calendario!$D$3:$H$55,MATCH(T$4,Calendario!$A$3:$A$55,0),MATCH($I128,Calendario!$D$2:$H$2,0)))),IF(EXACT($M$4,"Semana 1"),IF($K128=2,IF(S128="",IF(OR(($J128="Semana 1"),($J128="Semana 2"),($J128="Semana 3"),($J128="Semana 4"),($J128="Semana 5"),($J128="Semana 6"),($J128="Semana 7"),($J128="Semana 8")),INDEX(Calendario!$D$3:$H$55,MATCH(T$4,Calendario!$A$3:$A$55,0),MATCH($I128,Calendario!$D$2:$H$2,0)),""),""),IF($K128=3,IF(AND((R128=""),(S128="")),IF(OR(($J128="Semana 1"),($J128="Semana 2"),($J128="Semana 3"),($J128="Semana 4"),($J128="Semana 5"),($J128="Semana 6"),($J128="Semana 7"),($J128="Semana 8")),INDEX(Calendario!$D$3:$H$55,MATCH(T$4,Calendario!$A$3:$A$55,0),MATCH($I128,Calendario!$D$2:$H$2,0)),""),""),IF($K128=4,IF(AND((Q128=""),(R128=""),(S128="")),IF(OR(($J128="Semana 1"),($J128="Semana 2"),($J128="Semana 3"),($J128="Semana 4"),($J128="Semana 5"),($J128="Semana 6"),($J128="Semana 7"),($J128="Semana 8")),INDEX(Calendario!$D$3:$H$55,MATCH(T$4,Calendario!$A$3:$A$55,0),MATCH($I128,Calendario!$D$2:$H$2,0)),""),"")))),IF($K128=2,IF(S128="",IF(OR(($J128="Semana 1"),($J128="Semana 2"),($J128="Semana 3"),($J128="Semana 4"),($J128="Semana 5"),($J128="Semana 6"),($J128="Semana 7")),INDEX(Calendario!$D$3:$H$55,MATCH(T$4,Calendario!$A$3:$A$55,0),MATCH($I128,Calendario!$D$2:$H$2,0)),""),""),IF($K128=3,IF(AND((R128=""),(S128="")),IF(OR(($J128="Semana 1"),($J128="Semana 2"),($J128="Semana 3"),($J128="Semana 4"),($J128="Semana 5"),($J128="Semana 6"),($J128="Semana 7")),INDEX(Calendario!$D$3:$H$55,MATCH(T$4,Calendario!$A$3:$A$55,0),MATCH($I128,Calendario!$D$2:$H$2,0)),""),""),IF($K128=4,IF(AND((Q128=""),(R128=""),(S128="")),IF(OR(($J128="Semana 1"),($J128="Semana 2"),($J128="Semana 3"),($J128="Semana 4"),($J128="Semana 5"),($J128="Semana 6"),($J128="Semana 7")),INDEX(Calendario!$D$3:$H$55,MATCH(T$4,Calendario!$A$3:$A$55,0),MATCH($I128,Calendario!$D$2:$H$2,0)),""),""),"")))))))</f>
        <v/>
      </c>
      <c r="U128" s="108" t="str">
        <f>IF(EXACT(($I128),(PROPER(TEXT(U$3,"dddd")))),"",IF($K128=1,INDEX(Calendario!$D$3:$H$55,MATCH(U$4,Calendario!$A$3:$A$55,0),MATCH($I128,Calendario!$D$2:$H$2,0)),IF($K128=2,IF(T128="",INDEX(Calendario!$D$3:$H$55,MATCH(U$4,Calendario!$A$3:$A$55,0),MATCH($I128,Calendario!$D$2:$H$2,0)),""),IF($K128=3,IF(AND((S128=""),(T128="")),INDEX(Calendario!$D$3:$H$55,MATCH(U$4,Calendario!$A$3:$A$55,0),MATCH($I128,Calendario!$D$2:$H$2,0)),""),IF($K128=4,IF(AND((R128=""),(S128=""),(T128="")),INDEX(Calendario!$D$3:$H$55,MATCH(U$4,Calendario!$A$3:$A$55,0),MATCH($I128,Calendario!$D$2:$H$2,0)),""),"")))))</f>
        <v/>
      </c>
      <c r="V128" s="107">
        <f>IF(EXACT(($I128),(PROPER(TEXT(V$3,"dddd")))),"",IF($K128=1,INDEX(Calendario!$D$3:$H$55,MATCH(V$4,Calendario!$A$3:$A$55,0),MATCH($I128,Calendario!$D$2:$H$2,0)),IF($K128=2,IF(U128="",INDEX(Calendario!$D$3:$H$55,MATCH(V$4,Calendario!$A$3:$A$55,0),MATCH($I128,Calendario!$D$2:$H$2,0)),""),IF($K128=3,IF(AND((T128=""),(U128="")),INDEX(Calendario!$D$3:$H$55,MATCH(V$4,Calendario!$A$3:$A$55,0),MATCH($I128,Calendario!$D$2:$H$2,0)),""),IF($K128=4,IF(AND((S128=""),(T128=""),(U128="")),INDEX(Calendario!$D$3:$H$55,MATCH(V$4,Calendario!$A$3:$A$55,0),MATCH($I128,Calendario!$D$2:$H$2,0)),""),"")))))</f>
        <v>44622</v>
      </c>
      <c r="W128" s="107" t="str">
        <f>IF(EXACT(($I128),(PROPER(TEXT(W$3,"dddd")))),"",IF($K128=1,INDEX(Calendario!$D$3:$H$55,MATCH(W$4,Calendario!$A$3:$A$55,0),MATCH($I128,Calendario!$D$2:$H$2,0)),IF($K128=2,IF(V128="",INDEX(Calendario!$D$3:$H$55,MATCH(W$4,Calendario!$A$3:$A$55,0),MATCH($I128,Calendario!$D$2:$H$2,0)),""),IF($K128=3,IF(AND((U128=""),(V128="")),INDEX(Calendario!$D$3:$H$55,MATCH(W$4,Calendario!$A$3:$A$55,0),MATCH($I128,Calendario!$D$2:$H$2,0)),""),IF($K128=4,IF(AND((T128=""),(U128=""),(V128="")),INDEX(Calendario!$D$3:$H$55,MATCH(W$4,Calendario!$A$3:$A$55,0),MATCH($I128,Calendario!$D$2:$H$2,0)),""),"")))))</f>
        <v/>
      </c>
      <c r="X128" s="107" t="str">
        <f>IF(EXACT(($I128),(PROPER(TEXT(X$3,"dddd")))),"",IF($K128=1,INDEX(Calendario!$D$3:$H$55,MATCH(X$4,Calendario!$A$3:$A$55,0),MATCH($I128,Calendario!$D$2:$H$2,0)),IF($K128=2,IF(W128="",INDEX(Calendario!$D$3:$H$55,MATCH(X$4,Calendario!$A$3:$A$55,0),MATCH($I128,Calendario!$D$2:$H$2,0)),""),IF($K128=3,IF(AND((V128=""),(W128="")),INDEX(Calendario!$D$3:$H$55,MATCH(X$4,Calendario!$A$3:$A$55,0),MATCH($I128,Calendario!$D$2:$H$2,0)),""),IF($K128=4,IF(AND((U128=""),(V128=""),(W128="")),INDEX(Calendario!$D$3:$H$55,MATCH(X$4,Calendario!$A$3:$A$55,0),MATCH($I128,Calendario!$D$2:$H$2,0)),""),"")))))</f>
        <v/>
      </c>
      <c r="Y128" s="107" t="str">
        <f>IF(EXACT(($I128),(PROPER(TEXT(Y$3,"dddd")))),"",IF($K128=1,INDEX(Calendario!$D$3:$H$55,MATCH(Y$4,Calendario!$A$3:$A$55,0),MATCH($I128,Calendario!$D$2:$H$2,0)),IF($K128=2,IF(X128="",INDEX(Calendario!$D$3:$H$55,MATCH(Y$4,Calendario!$A$3:$A$55,0),MATCH($I128,Calendario!$D$2:$H$2,0)),""),IF($K128=3,IF(AND((W128=""),(X128="")),INDEX(Calendario!$D$3:$H$55,MATCH(Y$4,Calendario!$A$3:$A$55,0),MATCH($I128,Calendario!$D$2:$H$2,0)),""),IF($K128=4,IF(AND((V128=""),(W128=""),(X128="")),INDEX(Calendario!$D$3:$H$55,MATCH(Y$4,Calendario!$A$3:$A$55,0),MATCH($I128,Calendario!$D$2:$H$2,0)),""),"")))))</f>
        <v/>
      </c>
      <c r="Z128" s="108">
        <f>IF(EXACT(($I128),(PROPER(TEXT(Z$3,"dddd")))),"",IF($K128=1,INDEX(Calendario!$D$3:$H$55,MATCH(Z$4,Calendario!$A$3:$A$55,0),MATCH($I128,Calendario!$D$2:$H$2,0)),IF($K128=2,IF(Y128="",INDEX(Calendario!$D$3:$H$55,MATCH(Z$4,Calendario!$A$3:$A$55,0),MATCH($I128,Calendario!$D$2:$H$2,0)),""),IF($K128=3,IF(AND((X128=""),(Y128="")),INDEX(Calendario!$D$3:$H$55,MATCH(Z$4,Calendario!$A$3:$A$55,0),MATCH($I128,Calendario!$D$2:$H$2,0)),""),IF($K128=4,IF(AND((W128=""),(X128=""),(Y128="")),INDEX(Calendario!$D$3:$H$55,MATCH(Z$4,Calendario!$A$3:$A$55,0),MATCH($I128,Calendario!$D$2:$H$2,0)),""),"")))))</f>
        <v>44650</v>
      </c>
      <c r="AA128" s="108" t="str">
        <f>IF(EXACT(($I128),(PROPER(TEXT(AA$3,"dddd")))),"",IF($K128=1,INDEX(Calendario!$D$3:$H$55,MATCH(AA$4,Calendario!$A$3:$A$55,0),MATCH($I128,Calendario!$D$2:$H$2,0)),IF($K128=2,IF(Z128="",INDEX(Calendario!$D$3:$H$55,MATCH(AA$4,Calendario!$A$3:$A$55,0),MATCH($I128,Calendario!$D$2:$H$2,0)),""),IF($K128=3,IF(AND((Y128=""),(Z128="")),INDEX(Calendario!$D$3:$H$55,MATCH(AA$4,Calendario!$A$3:$A$55,0),MATCH($I128,Calendario!$D$2:$H$2,0)),""),IF($K128=4,IF(AND((X128=""),(Y128=""),(Z128="")),INDEX(Calendario!$D$3:$H$55,MATCH(AA$4,Calendario!$A$3:$A$55,0),MATCH($I128,Calendario!$D$2:$H$2,0)),""),"")))))</f>
        <v/>
      </c>
      <c r="AB128" s="108" t="str">
        <f>IF(EXACT(($I128),(PROPER(TEXT(AB$3,"dddd")))),"",IF($K128=1,INDEX(Calendario!$D$3:$H$55,MATCH(AB$4,Calendario!$A$3:$A$55,0),MATCH($I128,Calendario!$D$2:$H$2,0)),IF($K128=2,IF(AA128="",INDEX(Calendario!$D$3:$H$55,MATCH(AB$4,Calendario!$A$3:$A$55,0),MATCH($I128,Calendario!$D$2:$H$2,0)),""),IF($K128=3,IF(AND((Z128=""),(AA128="")),INDEX(Calendario!$D$3:$H$55,MATCH(AB$4,Calendario!$A$3:$A$55,0),MATCH($I128,Calendario!$D$2:$H$2,0)),""),IF($K128=4,IF(AND((Y128=""),(Z128=""),(AA128="")),INDEX(Calendario!$D$3:$H$55,MATCH(AB$4,Calendario!$A$3:$A$55,0),MATCH($I128,Calendario!$D$2:$H$2,0)),""),"")))))</f>
        <v/>
      </c>
      <c r="AC128" s="108" t="str">
        <f>IF(EXACT(($I128),(PROPER(TEXT(AC$3,"dddd")))),"",IF($K128=1,INDEX(Calendario!$D$3:$H$55,MATCH(AC$4,Calendario!$A$3:$A$55,0),MATCH($I128,Calendario!$D$2:$H$2,0)),IF($K128=2,IF(AB128="",INDEX(Calendario!$D$3:$H$55,MATCH(AC$4,Calendario!$A$3:$A$55,0),MATCH($I128,Calendario!$D$2:$H$2,0)),""),IF($K128=3,IF(AND((AA128=""),(AB128="")),INDEX(Calendario!$D$3:$H$55,MATCH(AC$4,Calendario!$A$3:$A$55,0),MATCH($I128,Calendario!$D$2:$H$2,0)),""),IF($K128=4,IF(AND((Z128=""),(AA128=""),(AB128="")),INDEX(Calendario!$D$3:$H$55,MATCH(AC$4,Calendario!$A$3:$A$55,0),MATCH($I128,Calendario!$D$2:$H$2,0)),""),"")))))</f>
        <v/>
      </c>
      <c r="AD128" s="107">
        <f>IF(EXACT(($I128),(PROPER(TEXT(AD$3,"dddd")))),"",IF($K128=1,INDEX(Calendario!$D$3:$H$55,MATCH(AD$4,Calendario!$A$3:$A$55,0),MATCH($I128,Calendario!$D$2:$H$2,0)),IF($K128=2,IF(AC128="",INDEX(Calendario!$D$3:$H$55,MATCH(AD$4,Calendario!$A$3:$A$55,0),MATCH($I128,Calendario!$D$2:$H$2,0)),""),IF($K128=3,IF(AND((AB128=""),(AC128="")),INDEX(Calendario!$D$3:$H$55,MATCH(AD$4,Calendario!$A$3:$A$55,0),MATCH($I128,Calendario!$D$2:$H$2,0)),""),IF($K128=4,IF(AND((AA128=""),(AB128=""),(AC128="")),INDEX(Calendario!$D$3:$H$55,MATCH(AD$4,Calendario!$A$3:$A$55,0),MATCH($I128,Calendario!$D$2:$H$2,0)),""),"")))))</f>
        <v>44678</v>
      </c>
      <c r="AE128" s="107" t="str">
        <f>IF(EXACT(($I128),(PROPER(TEXT(AE$3,"dddd")))),"",IF($K128=1,INDEX(Calendario!$D$3:$H$55,MATCH(AE$4,Calendario!$A$3:$A$55,0),MATCH($I128,Calendario!$D$2:$H$2,0)),IF($K128=2,IF(AD128="",INDEX(Calendario!$D$3:$H$55,MATCH(AE$4,Calendario!$A$3:$A$55,0),MATCH($I128,Calendario!$D$2:$H$2,0)),""),IF($K128=3,IF(AND((AC128=""),(AD128="")),INDEX(Calendario!$D$3:$H$55,MATCH(AE$4,Calendario!$A$3:$A$55,0),MATCH($I128,Calendario!$D$2:$H$2,0)),""),IF($K128=4,IF(AND((AB128=""),(AC128=""),(AD128="")),INDEX(Calendario!$D$3:$H$55,MATCH(AE$4,Calendario!$A$3:$A$55,0),MATCH($I128,Calendario!$D$2:$H$2,0)),""),"")))))</f>
        <v/>
      </c>
      <c r="AF128" s="107" t="str">
        <f>IF(EXACT(($I128),(PROPER(TEXT(AF$3,"dddd")))),"",IF($K128=1,INDEX(Calendario!$D$3:$H$55,MATCH(AF$4,Calendario!$A$3:$A$55,0),MATCH($I128,Calendario!$D$2:$H$2,0)),IF($K128=2,IF(AE128="",INDEX(Calendario!$D$3:$H$55,MATCH(AF$4,Calendario!$A$3:$A$55,0),MATCH($I128,Calendario!$D$2:$H$2,0)),""),IF($K128=3,IF(AND((AD128=""),(AE128="")),INDEX(Calendario!$D$3:$H$55,MATCH(AF$4,Calendario!$A$3:$A$55,0),MATCH($I128,Calendario!$D$2:$H$2,0)),""),IF($K128=4,IF(AND((AC128=""),(AD128=""),(AE128="")),INDEX(Calendario!$D$3:$H$55,MATCH(AF$4,Calendario!$A$3:$A$55,0),MATCH($I128,Calendario!$D$2:$H$2,0)),""),"")))))</f>
        <v/>
      </c>
      <c r="AG128" s="107" t="str">
        <f>IF(EXACT(($I128),(PROPER(TEXT(AG$3,"dddd")))),"",IF($K128=1,INDEX(Calendario!$D$3:$H$55,MATCH(AG$4,Calendario!$A$3:$A$55,0),MATCH($I128,Calendario!$D$2:$H$2,0)),IF($K128=2,IF(AF128="",INDEX(Calendario!$D$3:$H$55,MATCH(AG$4,Calendario!$A$3:$A$55,0),MATCH($I128,Calendario!$D$2:$H$2,0)),""),IF($K128=3,IF(AND((AE128=""),(AF128="")),INDEX(Calendario!$D$3:$H$55,MATCH(AG$4,Calendario!$A$3:$A$55,0),MATCH($I128,Calendario!$D$2:$H$2,0)),""),IF($K128=4,IF(AND((AD128=""),(AE128=""),(AF128="")),INDEX(Calendario!$D$3:$H$55,MATCH(AG$4,Calendario!$A$3:$A$55,0),MATCH($I128,Calendario!$D$2:$H$2,0)),""),"")))))</f>
        <v/>
      </c>
      <c r="AH128" s="107">
        <f>IF(EXACT(($I128),(PROPER(TEXT(AH$3,"dddd")))),"",IF($K128=1,INDEX(Calendario!$D$3:$H$55,MATCH(AH$4,Calendario!$A$3:$A$55,0),MATCH($I128,Calendario!$D$2:$H$2,0)),IF($K128=2,IF(AG128="",INDEX(Calendario!$D$3:$H$55,MATCH(AH$4,Calendario!$A$3:$A$55,0),MATCH($I128,Calendario!$D$2:$H$2,0)),""),IF($K128=3,IF(AND((AF128=""),(AG128="")),INDEX(Calendario!$D$3:$H$55,MATCH(AH$4,Calendario!$A$3:$A$55,0),MATCH($I128,Calendario!$D$2:$H$2,0)),""),IF($K128=4,IF(AND((AE128=""),(AF128=""),(AG128="")),INDEX(Calendario!$D$3:$H$55,MATCH(AH$4,Calendario!$A$3:$A$55,0),MATCH($I128,Calendario!$D$2:$H$2,0)),""),"")))))</f>
        <v>44706</v>
      </c>
      <c r="AI128" s="108" t="str">
        <f>IF(EXACT(($I128),(PROPER(TEXT(AI$3,"dddd")))),"",IF($K128=1,INDEX(Calendario!$D$3:$H$55,MATCH(AI$4,Calendario!$A$3:$A$55,0),MATCH($I128,Calendario!$D$2:$H$2,0)),IF($K128=2,IF(AH128="",INDEX(Calendario!$D$3:$H$55,MATCH(AI$4,Calendario!$A$3:$A$55,0),MATCH($I128,Calendario!$D$2:$H$2,0)),""),IF($K128=3,IF(AND((AG128=""),(AH128="")),INDEX(Calendario!$D$3:$H$55,MATCH(AI$4,Calendario!$A$3:$A$55,0),MATCH($I128,Calendario!$D$2:$H$2,0)),""),IF($K128=4,IF(AND((AF128=""),(AG128=""),(AH128="")),INDEX(Calendario!$D$3:$H$55,MATCH(AI$4,Calendario!$A$3:$A$55,0),MATCH($I128,Calendario!$D$2:$H$2,0)),""),"")))))</f>
        <v/>
      </c>
      <c r="AJ128" s="108" t="str">
        <f>IF(EXACT(($I128),(PROPER(TEXT(AJ$3,"dddd")))),"",IF($K128=1,INDEX(Calendario!$D$3:$H$55,MATCH(AJ$4,Calendario!$A$3:$A$55,0),MATCH($I128,Calendario!$D$2:$H$2,0)),IF($K128=2,IF(AI128="",INDEX(Calendario!$D$3:$H$55,MATCH(AJ$4,Calendario!$A$3:$A$55,0),MATCH($I128,Calendario!$D$2:$H$2,0)),""),IF($K128=3,IF(AND((AH128=""),(AI128="")),INDEX(Calendario!$D$3:$H$55,MATCH(AJ$4,Calendario!$A$3:$A$55,0),MATCH($I128,Calendario!$D$2:$H$2,0)),""),IF($K128=4,IF(AND((AG128=""),(AH128=""),(AI128="")),INDEX(Calendario!$D$3:$H$55,MATCH(AJ$4,Calendario!$A$3:$A$55,0),MATCH($I128,Calendario!$D$2:$H$2,0)),""),"")))))</f>
        <v/>
      </c>
      <c r="AK128" s="108" t="str">
        <f>IF(EXACT(($I128),(PROPER(TEXT(AK$3,"dddd")))),"",IF($K128=1,INDEX(Calendario!$D$3:$H$55,MATCH(AK$4,Calendario!$A$3:$A$55,0),MATCH($I128,Calendario!$D$2:$H$2,0)),IF($K128=2,IF(AJ128="",INDEX(Calendario!$D$3:$H$55,MATCH(AK$4,Calendario!$A$3:$A$55,0),MATCH($I128,Calendario!$D$2:$H$2,0)),""),IF($K128=3,IF(AND((AI128=""),(AJ128="")),INDEX(Calendario!$D$3:$H$55,MATCH(AK$4,Calendario!$A$3:$A$55,0),MATCH($I128,Calendario!$D$2:$H$2,0)),""),IF($K128=4,IF(AND((AH128=""),(AI128=""),(AJ128="")),INDEX(Calendario!$D$3:$H$55,MATCH(AK$4,Calendario!$A$3:$A$55,0),MATCH($I128,Calendario!$D$2:$H$2,0)),""),"")))))</f>
        <v/>
      </c>
      <c r="AL128" s="108">
        <f>IF(EXACT(($I128),(PROPER(TEXT(AL$3,"dddd")))),"",IF($K128=1,INDEX(Calendario!$D$3:$H$55,MATCH(AL$4,Calendario!$A$3:$A$55,0),MATCH($I128,Calendario!$D$2:$H$2,0)),IF($K128=2,IF(AK128="",INDEX(Calendario!$D$3:$H$55,MATCH(AL$4,Calendario!$A$3:$A$55,0),MATCH($I128,Calendario!$D$2:$H$2,0)),""),IF($K128=3,IF(AND((AJ128=""),(AK128="")),INDEX(Calendario!$D$3:$H$55,MATCH(AL$4,Calendario!$A$3:$A$55,0),MATCH($I128,Calendario!$D$2:$H$2,0)),""),IF($K128=4,IF(AND((AI128=""),(AJ128=""),(AK128="")),INDEX(Calendario!$D$3:$H$55,MATCH(AL$4,Calendario!$A$3:$A$55,0),MATCH($I128,Calendario!$D$2:$H$2,0)),""),"")))))</f>
        <v>44734</v>
      </c>
      <c r="AM128" s="107" t="str">
        <f>IF(EXACT(($I128),(PROPER(TEXT(AM$3,"dddd")))),"",IF($K128=1,INDEX(Calendario!$D$3:$H$55,MATCH(AM$4,Calendario!$A$3:$A$55,0),MATCH($I128,Calendario!$D$2:$H$2,0)),IF($K128=2,IF(AL128="",INDEX(Calendario!$D$3:$H$55,MATCH(AM$4,Calendario!$A$3:$A$55,0),MATCH($I128,Calendario!$D$2:$H$2,0)),""),IF($K128=3,IF(AND((AK128=""),(AL128="")),INDEX(Calendario!$D$3:$H$55,MATCH(AM$4,Calendario!$A$3:$A$55,0),MATCH($I128,Calendario!$D$2:$H$2,0)),""),IF($K128=4,IF(AND((AJ128=""),(AK128=""),(AL128="")),INDEX(Calendario!$D$3:$H$55,MATCH(AM$4,Calendario!$A$3:$A$55,0),MATCH($I128,Calendario!$D$2:$H$2,0)),""),"")))))</f>
        <v/>
      </c>
      <c r="AN128" s="107" t="str">
        <f>IF(EXACT(($I128),(PROPER(TEXT(AN$3,"dddd")))),"",IF($K128=1,INDEX(Calendario!$D$3:$H$55,MATCH(AN$4,Calendario!$A$3:$A$55,0),MATCH($I128,Calendario!$D$2:$H$2,0)),IF($K128=2,IF(AM128="",INDEX(Calendario!$D$3:$H$55,MATCH(AN$4,Calendario!$A$3:$A$55,0),MATCH($I128,Calendario!$D$2:$H$2,0)),""),IF($K128=3,IF(AND((AL128=""),(AM128="")),INDEX(Calendario!$D$3:$H$55,MATCH(AN$4,Calendario!$A$3:$A$55,0),MATCH($I128,Calendario!$D$2:$H$2,0)),""),IF($K128=4,IF(AND((AK128=""),(AL128=""),(AM128="")),INDEX(Calendario!$D$3:$H$55,MATCH(AN$4,Calendario!$A$3:$A$55,0),MATCH($I128,Calendario!$D$2:$H$2,0)),""),"")))))</f>
        <v/>
      </c>
      <c r="AO128" s="107" t="str">
        <f>IF(EXACT(($I128),(PROPER(TEXT(AO$3,"dddd")))),"",IF($K128=1,INDEX(Calendario!$D$3:$H$55,MATCH(AO$4,Calendario!$A$3:$A$55,0),MATCH($I128,Calendario!$D$2:$H$2,0)),IF($K128=2,IF(AN128="",INDEX(Calendario!$D$3:$H$55,MATCH(AO$4,Calendario!$A$3:$A$55,0),MATCH($I128,Calendario!$D$2:$H$2,0)),""),IF($K128=3,IF(AND((AM128=""),(AN128="")),INDEX(Calendario!$D$3:$H$55,MATCH(AO$4,Calendario!$A$3:$A$55,0),MATCH($I128,Calendario!$D$2:$H$2,0)),""),IF($K128=4,IF(AND((AL128=""),(AM128=""),(AN128="")),INDEX(Calendario!$D$3:$H$55,MATCH(AO$4,Calendario!$A$3:$A$55,0),MATCH($I128,Calendario!$D$2:$H$2,0)),""),"")))))</f>
        <v/>
      </c>
      <c r="AP128" s="107" t="str">
        <f>IF(EXACT(($I128),(PROPER(TEXT(AP$3,"dddd")))),"",IF($K128=1,INDEX(Calendario!$D$3:$H$55,MATCH(AP$4,Calendario!$A$3:$A$55,0),MATCH($I128,Calendario!$D$2:$H$2,0)),IF($K128=2,IF(AO128="",INDEX(Calendario!$D$3:$H$55,MATCH(AP$4,Calendario!$A$3:$A$55,0),MATCH($I128,Calendario!$D$2:$H$2,0)),""),IF($K128=3,IF(AND((AN128=""),(AO128="")),INDEX(Calendario!$D$3:$H$55,MATCH(AP$4,Calendario!$A$3:$A$55,0),MATCH($I128,Calendario!$D$2:$H$2,0)),""),IF($K128=4,IF(AND((AM128=""),(AN128=""),(AO128="")),INDEX(Calendario!$D$3:$H$55,MATCH(AP$4,Calendario!$A$3:$A$55,0),MATCH($I128,Calendario!$D$2:$H$2,0)),""),"")))))</f>
        <v/>
      </c>
      <c r="AQ128" s="107">
        <f>IF(EXACT(($I128),(PROPER(TEXT(AQ$3,"dddd")))),"",IF($K128=1,INDEX(Calendario!$D$3:$H$55,MATCH(AQ$4,Calendario!$A$3:$A$55,0),MATCH($I128,Calendario!$D$2:$H$2,0)),IF($K128=2,IF(AP128="",INDEX(Calendario!$D$3:$H$55,MATCH(AQ$4,Calendario!$A$3:$A$55,0),MATCH($I128,Calendario!$D$2:$H$2,0)),""),IF($K128=3,IF(AND((AO128=""),(AP128="")),INDEX(Calendario!$D$3:$H$55,MATCH(AQ$4,Calendario!$A$3:$A$55,0),MATCH($I128,Calendario!$D$2:$H$2,0)),""),IF($K128=4,IF(AND((AN128=""),(AO128=""),(AP128="")),INDEX(Calendario!$D$3:$H$55,MATCH(AQ$4,Calendario!$A$3:$A$55,0),MATCH($I128,Calendario!$D$2:$H$2,0)),""),"")))))</f>
        <v>44769</v>
      </c>
      <c r="AR128" s="108" t="str">
        <f>IF(EXACT(($I128),(PROPER(TEXT(AR$3,"dddd")))),"",IF($K128=1,INDEX(Calendario!$D$3:$H$55,MATCH(AR$4,Calendario!$A$3:$A$55,0),MATCH($I128,Calendario!$D$2:$H$2,0)),IF($K128=2,IF(AQ128="",INDEX(Calendario!$D$3:$H$55,MATCH(AR$4,Calendario!$A$3:$A$55,0),MATCH($I128,Calendario!$D$2:$H$2,0)),""),IF($K128=3,IF(AND((AP128=""),(AQ128="")),INDEX(Calendario!$D$3:$H$55,MATCH(AR$4,Calendario!$A$3:$A$55,0),MATCH($I128,Calendario!$D$2:$H$2,0)),""),IF($K128=4,IF(AND((AO128=""),(AP128=""),(AQ128="")),INDEX(Calendario!$D$3:$H$55,MATCH(AR$4,Calendario!$A$3:$A$55,0),MATCH($I128,Calendario!$D$2:$H$2,0)),""),"")))))</f>
        <v/>
      </c>
      <c r="AS128" s="108" t="str">
        <f>IF(EXACT(($I128),(PROPER(TEXT(AS$3,"dddd")))),"",IF($K128=1,INDEX(Calendario!$D$3:$H$55,MATCH(AS$4,Calendario!$A$3:$A$55,0),MATCH($I128,Calendario!$D$2:$H$2,0)),IF($K128=2,IF(AR128="",INDEX(Calendario!$D$3:$H$55,MATCH(AS$4,Calendario!$A$3:$A$55,0),MATCH($I128,Calendario!$D$2:$H$2,0)),""),IF($K128=3,IF(AND((AQ128=""),(AR128="")),INDEX(Calendario!$D$3:$H$55,MATCH(AS$4,Calendario!$A$3:$A$55,0),MATCH($I128,Calendario!$D$2:$H$2,0)),""),IF($K128=4,IF(AND((AP128=""),(AQ128=""),(AR128="")),INDEX(Calendario!$D$3:$H$55,MATCH(AS$4,Calendario!$A$3:$A$55,0),MATCH($I128,Calendario!$D$2:$H$2,0)),""),"")))))</f>
        <v/>
      </c>
      <c r="AT128" s="108" t="str">
        <f>IF(EXACT(($I128),(PROPER(TEXT(AT$3,"dddd")))),"",IF($K128=1,INDEX(Calendario!$D$3:$H$55,MATCH(AT$4,Calendario!$A$3:$A$55,0),MATCH($I128,Calendario!$D$2:$H$2,0)),IF($K128=2,IF(AS128="",INDEX(Calendario!$D$3:$H$55,MATCH(AT$4,Calendario!$A$3:$A$55,0),MATCH($I128,Calendario!$D$2:$H$2,0)),""),IF($K128=3,IF(AND((AR128=""),(AS128="")),INDEX(Calendario!$D$3:$H$55,MATCH(AT$4,Calendario!$A$3:$A$55,0),MATCH($I128,Calendario!$D$2:$H$2,0)),""),IF($K128=4,IF(AND((AQ128=""),(AR128=""),(AS128="")),INDEX(Calendario!$D$3:$H$55,MATCH(AT$4,Calendario!$A$3:$A$55,0),MATCH($I128,Calendario!$D$2:$H$2,0)),""),"")))))</f>
        <v/>
      </c>
      <c r="AU128" s="108">
        <f>IF(EXACT(($I128),(PROPER(TEXT(AU$3,"dddd")))),"",IF($K128=1,INDEX(Calendario!$D$3:$H$55,MATCH(AU$4,Calendario!$A$3:$A$55,0),MATCH($I128,Calendario!$D$2:$H$2,0)),IF($K128=2,IF(AT128="",INDEX(Calendario!$D$3:$H$55,MATCH(AU$4,Calendario!$A$3:$A$55,0),MATCH($I128,Calendario!$D$2:$H$2,0)),""),IF($K128=3,IF(AND((AS128=""),(AT128="")),INDEX(Calendario!$D$3:$H$55,MATCH(AU$4,Calendario!$A$3:$A$55,0),MATCH($I128,Calendario!$D$2:$H$2,0)),""),IF($K128=4,IF(AND((AR128=""),(AS128=""),(AT128="")),INDEX(Calendario!$D$3:$H$55,MATCH(AU$4,Calendario!$A$3:$A$55,0),MATCH($I128,Calendario!$D$2:$H$2,0)),""),"")))))</f>
        <v>44797</v>
      </c>
      <c r="AV128" s="107" t="str">
        <f>IF(EXACT(($I128),(PROPER(TEXT(AV$3,"dddd")))),"",IF($K128=1,INDEX(Calendario!$D$3:$H$55,MATCH(AV$4,Calendario!$A$3:$A$55,0),MATCH($I128,Calendario!$D$2:$H$2,0)),IF($K128=2,IF(AU128="",INDEX(Calendario!$D$3:$H$55,MATCH(AV$4,Calendario!$A$3:$A$55,0),MATCH($I128,Calendario!$D$2:$H$2,0)),""),IF($K128=3,IF(AND((AT128=""),(AU128="")),INDEX(Calendario!$D$3:$H$55,MATCH(AV$4,Calendario!$A$3:$A$55,0),MATCH($I128,Calendario!$D$2:$H$2,0)),""),IF($K128=4,IF(AND((AS128=""),(AT128=""),(AU128="")),INDEX(Calendario!$D$3:$H$55,MATCH(AV$4,Calendario!$A$3:$A$55,0),MATCH($I128,Calendario!$D$2:$H$2,0)),""),"")))))</f>
        <v/>
      </c>
      <c r="AW128" s="107" t="str">
        <f>IF(EXACT(($I128),(PROPER(TEXT(AW$3,"dddd")))),"",IF($K128=1,INDEX(Calendario!$D$3:$H$55,MATCH(AW$4,Calendario!$A$3:$A$55,0),MATCH($I128,Calendario!$D$2:$H$2,0)),IF($K128=2,IF(AV128="",INDEX(Calendario!$D$3:$H$55,MATCH(AW$4,Calendario!$A$3:$A$55,0),MATCH($I128,Calendario!$D$2:$H$2,0)),""),IF($K128=3,IF(AND((AU128=""),(AV128="")),INDEX(Calendario!$D$3:$H$55,MATCH(AW$4,Calendario!$A$3:$A$55,0),MATCH($I128,Calendario!$D$2:$H$2,0)),""),IF($K128=4,IF(AND((AT128=""),(AU128=""),(AV128="")),INDEX(Calendario!$D$3:$H$55,MATCH(AW$4,Calendario!$A$3:$A$55,0),MATCH($I128,Calendario!$D$2:$H$2,0)),""),"")))))</f>
        <v/>
      </c>
      <c r="AX128" s="107" t="str">
        <f>IF(EXACT(($I128),(PROPER(TEXT(AX$3,"dddd")))),"",IF($K128=1,INDEX(Calendario!$D$3:$H$55,MATCH(AX$4,Calendario!$A$3:$A$55,0),MATCH($I128,Calendario!$D$2:$H$2,0)),IF($K128=2,IF(AW128="",INDEX(Calendario!$D$3:$H$55,MATCH(AX$4,Calendario!$A$3:$A$55,0),MATCH($I128,Calendario!$D$2:$H$2,0)),""),IF($K128=3,IF(AND((AV128=""),(AW128="")),INDEX(Calendario!$D$3:$H$55,MATCH(AX$4,Calendario!$A$3:$A$55,0),MATCH($I128,Calendario!$D$2:$H$2,0)),""),IF($K128=4,IF(AND((AU128=""),(AV128=""),(AW128="")),INDEX(Calendario!$D$3:$H$55,MATCH(AX$4,Calendario!$A$3:$A$55,0),MATCH($I128,Calendario!$D$2:$H$2,0)),""),"")))))</f>
        <v/>
      </c>
      <c r="AY128" s="107">
        <f>IF(EXACT(($I128),(PROPER(TEXT(AY$3,"dddd")))),"",IF($K128=1,INDEX(Calendario!$D$3:$H$55,MATCH(AY$4,Calendario!$A$3:$A$55,0),MATCH($I128,Calendario!$D$2:$H$2,0)),IF($K128=2,IF(AX128="",INDEX(Calendario!$D$3:$H$55,MATCH(AY$4,Calendario!$A$3:$A$55,0),MATCH($I128,Calendario!$D$2:$H$2,0)),""),IF($K128=3,IF(AND((AW128=""),(AX128="")),INDEX(Calendario!$D$3:$H$55,MATCH(AY$4,Calendario!$A$3:$A$55,0),MATCH($I128,Calendario!$D$2:$H$2,0)),""),IF($K128=4,IF(AND((AV128=""),(AW128=""),(AX128="")),INDEX(Calendario!$D$3:$H$55,MATCH(AY$4,Calendario!$A$3:$A$55,0),MATCH($I128,Calendario!$D$2:$H$2,0)),""),"")))))</f>
        <v>44825</v>
      </c>
      <c r="AZ128" s="107" t="str">
        <f>IF(EXACT(($I128),(PROPER(TEXT(AZ$3,"dddd")))),"",IF($K128=1,INDEX(Calendario!$D$3:$H$55,MATCH(AZ$4,Calendario!$A$3:$A$55,0),MATCH($I128,Calendario!$D$2:$H$2,0)),IF($K128=2,IF(AY128="",INDEX(Calendario!$D$3:$H$55,MATCH(AZ$4,Calendario!$A$3:$A$55,0),MATCH($I128,Calendario!$D$2:$H$2,0)),""),IF($K128=3,IF(AND((AX128=""),(AY128="")),INDEX(Calendario!$D$3:$H$55,MATCH(AZ$4,Calendario!$A$3:$A$55,0),MATCH($I128,Calendario!$D$2:$H$2,0)),""),IF($K128=4,IF(AND((AW128=""),(AX128=""),(AY128="")),INDEX(Calendario!$D$3:$H$55,MATCH(AZ$4,Calendario!$A$3:$A$55,0),MATCH($I128,Calendario!$D$2:$H$2,0)),""),"")))))</f>
        <v/>
      </c>
      <c r="BA128" s="108" t="str">
        <f>IF(EXACT(($I128),(PROPER(TEXT(BA$3,"dddd")))),"",IF($K128=1,INDEX(Calendario!$D$3:$H$55,MATCH(BA$4,Calendario!$A$3:$A$55,0),MATCH($I128,Calendario!$D$2:$H$2,0)),IF($K128=2,IF(AZ128="",INDEX(Calendario!$D$3:$H$55,MATCH(BA$4,Calendario!$A$3:$A$55,0),MATCH($I128,Calendario!$D$2:$H$2,0)),""),IF($K128=3,IF(AND((AY128=""),(AZ128="")),INDEX(Calendario!$D$3:$H$55,MATCH(BA$4,Calendario!$A$3:$A$55,0),MATCH($I128,Calendario!$D$2:$H$2,0)),""),IF($K128=4,IF(AND((AX128=""),(AY128=""),(AZ128="")),INDEX(Calendario!$D$3:$H$55,MATCH(BA$4,Calendario!$A$3:$A$55,0),MATCH($I128,Calendario!$D$2:$H$2,0)),""),"")))))</f>
        <v/>
      </c>
      <c r="BB128" s="108" t="str">
        <f>IF(EXACT(($I128),(PROPER(TEXT(BB$3,"dddd")))),"",IF($K128=1,INDEX(Calendario!$D$3:$H$55,MATCH(BB$4,Calendario!$A$3:$A$55,0),MATCH($I128,Calendario!$D$2:$H$2,0)),IF($K128=2,IF(BA128="",INDEX(Calendario!$D$3:$H$55,MATCH(BB$4,Calendario!$A$3:$A$55,0),MATCH($I128,Calendario!$D$2:$H$2,0)),""),IF($K128=3,IF(AND((AZ128=""),(BA128="")),INDEX(Calendario!$D$3:$H$55,MATCH(BB$4,Calendario!$A$3:$A$55,0),MATCH($I128,Calendario!$D$2:$H$2,0)),""),IF($K128=4,IF(AND((AY128=""),(AZ128=""),(BA128="")),INDEX(Calendario!$D$3:$H$55,MATCH(BB$4,Calendario!$A$3:$A$55,0),MATCH($I128,Calendario!$D$2:$H$2,0)),""),"")))))</f>
        <v/>
      </c>
      <c r="BC128" s="108">
        <f>IF(EXACT(($I128),(PROPER(TEXT(BC$3,"dddd")))),"",IF($K128=1,INDEX(Calendario!$D$3:$H$55,MATCH(BC$4,Calendario!$A$3:$A$55,0),MATCH($I128,Calendario!$D$2:$H$2,0)),IF($K128=2,IF(BB128="",INDEX(Calendario!$D$3:$H$55,MATCH(BC$4,Calendario!$A$3:$A$55,0),MATCH($I128,Calendario!$D$2:$H$2,0)),""),IF($K128=3,IF(AND((BA128=""),(BB128="")),INDEX(Calendario!$D$3:$H$55,MATCH(BC$4,Calendario!$A$3:$A$55,0),MATCH($I128,Calendario!$D$2:$H$2,0)),""),IF($K128=4,IF(AND((AZ128=""),(BA128=""),(BB128="")),INDEX(Calendario!$D$3:$H$55,MATCH(BC$4,Calendario!$A$3:$A$55,0),MATCH($I128,Calendario!$D$2:$H$2,0)),""),"")))))</f>
        <v>44853</v>
      </c>
      <c r="BD128" s="108" t="str">
        <f>IF(EXACT(($I128),(PROPER(TEXT(BD$3,"dddd")))),"",IF($K128=1,INDEX(Calendario!$D$3:$H$55,MATCH(BD$4,Calendario!$A$3:$A$55,0),MATCH($I128,Calendario!$D$2:$H$2,0)),IF($K128=2,IF(BC128="",INDEX(Calendario!$D$3:$H$55,MATCH(BD$4,Calendario!$A$3:$A$55,0),MATCH($I128,Calendario!$D$2:$H$2,0)),""),IF($K128=3,IF(AND((BB128=""),(BC128="")),INDEX(Calendario!$D$3:$H$55,MATCH(BD$4,Calendario!$A$3:$A$55,0),MATCH($I128,Calendario!$D$2:$H$2,0)),""),IF($K128=4,IF(AND((BA128=""),(BB128=""),(BC128="")),INDEX(Calendario!$D$3:$H$55,MATCH(BD$4,Calendario!$A$3:$A$55,0),MATCH($I128,Calendario!$D$2:$H$2,0)),""),"")))))</f>
        <v/>
      </c>
      <c r="BE128" s="107" t="str">
        <f>IF(EXACT(($I128),(PROPER(TEXT(BE$3,"dddd")))),"",IF($K128=1,INDEX(Calendario!$D$3:$H$55,MATCH(BE$4,Calendario!$A$3:$A$55,0),MATCH($I128,Calendario!$D$2:$H$2,0)),IF($K128=2,IF(BD128="",INDEX(Calendario!$D$3:$H$55,MATCH(BE$4,Calendario!$A$3:$A$55,0),MATCH($I128,Calendario!$D$2:$H$2,0)),""),IF($K128=3,IF(AND((BC128=""),(BD128="")),INDEX(Calendario!$D$3:$H$55,MATCH(BE$4,Calendario!$A$3:$A$55,0),MATCH($I128,Calendario!$D$2:$H$2,0)),""),IF($K128=4,IF(AND((BB128=""),(BC128=""),(BD128="")),INDEX(Calendario!$D$3:$H$55,MATCH(BE$4,Calendario!$A$3:$A$55,0),MATCH($I128,Calendario!$D$2:$H$2,0)),""),"")))))</f>
        <v/>
      </c>
      <c r="BF128" s="107" t="str">
        <f>IF(EXACT(($I128),(PROPER(TEXT(BF$3,"dddd")))),"",IF($K128=1,INDEX(Calendario!$D$3:$H$55,MATCH(BF$4,Calendario!$A$3:$A$55,0),MATCH($I128,Calendario!$D$2:$H$2,0)),IF($K128=2,IF(BE128="",INDEX(Calendario!$D$3:$H$55,MATCH(BF$4,Calendario!$A$3:$A$55,0),MATCH($I128,Calendario!$D$2:$H$2,0)),""),IF($K128=3,IF(AND((BD128=""),(BE128="")),INDEX(Calendario!$D$3:$H$55,MATCH(BF$4,Calendario!$A$3:$A$55,0),MATCH($I128,Calendario!$D$2:$H$2,0)),""),IF($K128=4,IF(AND((BC128=""),(BD128=""),(BE128="")),INDEX(Calendario!$D$3:$H$55,MATCH(BF$4,Calendario!$A$3:$A$55,0),MATCH($I128,Calendario!$D$2:$H$2,0)),""),"")))))</f>
        <v/>
      </c>
      <c r="BG128" s="107">
        <f>IF(EXACT(($I128),(PROPER(TEXT(BG$3,"dddd")))),"",IF($K128=1,INDEX(Calendario!$D$3:$H$55,MATCH(BG$4,Calendario!$A$3:$A$55,0),MATCH($I128,Calendario!$D$2:$H$2,0)),IF($K128=2,IF(BF128="",INDEX(Calendario!$D$3:$H$55,MATCH(BG$4,Calendario!$A$3:$A$55,0),MATCH($I128,Calendario!$D$2:$H$2,0)),""),IF($K128=3,IF(AND((BE128=""),(BF128="")),INDEX(Calendario!$D$3:$H$55,MATCH(BG$4,Calendario!$A$3:$A$55,0),MATCH($I128,Calendario!$D$2:$H$2,0)),""),IF($K128=4,IF(AND((BD128=""),(BE128=""),(BF128="")),INDEX(Calendario!$D$3:$H$55,MATCH(BG$4,Calendario!$A$3:$A$55,0),MATCH($I128,Calendario!$D$2:$H$2,0)),""),"")))))</f>
        <v>44881</v>
      </c>
      <c r="BH128" s="107" t="str">
        <f>IF(EXACT(($I128),(PROPER(TEXT(BH$3,"dddd")))),"",IF($K128=1,INDEX(Calendario!$D$3:$H$55,MATCH(BH$4,Calendario!$A$3:$A$55,0),MATCH($I128,Calendario!$D$2:$H$2,0)),IF($K128=2,IF(BG128="",INDEX(Calendario!$D$3:$H$55,MATCH(BH$4,Calendario!$A$3:$A$55,0),MATCH($I128,Calendario!$D$2:$H$2,0)),""),IF($K128=3,IF(AND((BF128=""),(BG128="")),INDEX(Calendario!$D$3:$H$55,MATCH(BH$4,Calendario!$A$3:$A$55,0),MATCH($I128,Calendario!$D$2:$H$2,0)),""),IF($K128=4,IF(AND((BE128=""),(BF128=""),(BG128="")),INDEX(Calendario!$D$3:$H$55,MATCH(BH$4,Calendario!$A$3:$A$55,0),MATCH($I128,Calendario!$D$2:$H$2,0)),""),"")))))</f>
        <v/>
      </c>
      <c r="BI128" s="108" t="str">
        <f>IF(EXACT(($I128),(PROPER(TEXT(BI$3,"dddd")))),"",IF($K128=1,INDEX(Calendario!$D$3:$H$55,MATCH(BI$4,Calendario!$A$3:$A$55,0),MATCH($I128,Calendario!$D$2:$H$2,0)),IF($K128=2,IF(BH128="",INDEX(Calendario!$D$3:$H$55,MATCH(BI$4,Calendario!$A$3:$A$55,0),MATCH($I128,Calendario!$D$2:$H$2,0)),""),IF($K128=3,IF(AND((BG128=""),(BH128="")),INDEX(Calendario!$D$3:$H$55,MATCH(BI$4,Calendario!$A$3:$A$55,0),MATCH($I128,Calendario!$D$2:$H$2,0)),""),IF($K128=4,IF(AND((BF128=""),(BG128=""),(BH128="")),INDEX(Calendario!$D$3:$H$55,MATCH(BI$4,Calendario!$A$3:$A$55,0),MATCH($I128,Calendario!$D$2:$H$2,0)),""),"")))))</f>
        <v/>
      </c>
      <c r="BJ128" s="108" t="str">
        <f>IF(EXACT(($I128),(PROPER(TEXT(BJ$3,"dddd")))),"",IF($K128=1,INDEX(Calendario!$D$3:$H$55,MATCH(BJ$4,Calendario!$A$3:$A$55,0),MATCH($I128,Calendario!$D$2:$H$2,0)),IF($K128=2,IF(BI128="",INDEX(Calendario!$D$3:$H$55,MATCH(BJ$4,Calendario!$A$3:$A$55,0),MATCH($I128,Calendario!$D$2:$H$2,0)),""),IF($K128=3,IF(AND((BH128=""),(BI128="")),INDEX(Calendario!$D$3:$H$55,MATCH(BJ$4,Calendario!$A$3:$A$55,0),MATCH($I128,Calendario!$D$2:$H$2,0)),""),IF($K128=4,IF(AND((BG128=""),(BH128=""),(BI128="")),INDEX(Calendario!$D$3:$H$55,MATCH(BJ$4,Calendario!$A$3:$A$55,0),MATCH($I128,Calendario!$D$2:$H$2,0)),""),"")))))</f>
        <v/>
      </c>
      <c r="BK128" s="108">
        <f>IF(EXACT(($I128),(PROPER(TEXT(BK$3,"dddd")))),"",IF($K128=1,INDEX(Calendario!$D$3:$H$55,MATCH(BK$4,Calendario!$A$3:$A$55,0),MATCH($I128,Calendario!$D$2:$H$2,0)),IF($K128=2,IF(BJ128="",INDEX(Calendario!$D$3:$H$55,MATCH(BK$4,Calendario!$A$3:$A$55,0),MATCH($I128,Calendario!$D$2:$H$2,0)),""),IF($K128=3,IF(AND((BI128=""),(BJ128="")),INDEX(Calendario!$D$3:$H$55,MATCH(BK$4,Calendario!$A$3:$A$55,0),MATCH($I128,Calendario!$D$2:$H$2,0)),""),IF($K128=4,IF(AND((BH128=""),(BI128=""),(BJ128="")),INDEX(Calendario!$D$3:$H$55,MATCH(BK$4,Calendario!$A$3:$A$55,0),MATCH($I128,Calendario!$D$2:$H$2,0)),""),"")))))</f>
        <v>44909</v>
      </c>
      <c r="BL128" s="108" t="str">
        <f>IF(EXACT(($I128),(PROPER(TEXT(BL$3,"dddd")))),"",IF($K128=1,INDEX(Calendario!$D$3:$H$55,MATCH(BL$4,Calendario!$A$3:$A$55,0),MATCH($I128,Calendario!$D$2:$H$2,0)),IF($K128=2,IF(BK128="",INDEX(Calendario!$D$3:$H$55,MATCH(BL$4,Calendario!$A$3:$A$55,0),MATCH($I128,Calendario!$D$2:$H$2,0)),""),IF($K128=3,IF(AND((BJ128=""),(BK128="")),INDEX(Calendario!$D$3:$H$55,MATCH(BL$4,Calendario!$A$3:$A$55,0),MATCH($I128,Calendario!$D$2:$H$2,0)),""),IF($K128=4,IF(AND((BI128=""),(BJ128=""),(BK128="")),INDEX(Calendario!$D$3:$H$55,MATCH(BL$4,Calendario!$A$3:$A$55,0),MATCH($I128,Calendario!$D$2:$H$2,0)),""),"")))))</f>
        <v/>
      </c>
      <c r="BM128" s="108" t="str">
        <f>IF(EXACT(($I128),(PROPER(TEXT(BM$3,"dddd")))),"",IF($K128=1,INDEX(Calendario!$D$3:$H$55,MATCH(BM$4,Calendario!$A$3:$A$55,0),MATCH($I128,Calendario!$D$2:$H$2,0)),IF($K128=2,IF(BL128="",INDEX(Calendario!$D$3:$H$55,MATCH(BM$4,Calendario!$A$3:$A$55,0),MATCH($I128,Calendario!$D$2:$H$2,0)),""),IF($K128=3,IF(AND((BK128=""),(BL128="")),INDEX(Calendario!$D$3:$H$55,MATCH(BM$4,Calendario!$A$3:$A$55,0),MATCH($I128,Calendario!$D$2:$H$2,0)),""),IF($K128=4,IF(AND((BJ128=""),(BK128=""),(BL128="")),INDEX(Calendario!$D$3:$H$55,MATCH(BM$4,Calendario!$A$3:$A$55,0),MATCH($I128,Calendario!$D$2:$H$2,0)),""),"")))))</f>
        <v/>
      </c>
      <c r="BO128" s="88" t="s">
        <v>67</v>
      </c>
    </row>
    <row r="129" spans="1:67" s="88" customFormat="1" ht="25.5" customHeight="1" x14ac:dyDescent="0.25">
      <c r="A129" s="178">
        <f t="shared" si="7"/>
        <v>99</v>
      </c>
      <c r="B129" s="176" t="s">
        <v>1284</v>
      </c>
      <c r="C129" s="176"/>
      <c r="D129" s="177" t="s">
        <v>1787</v>
      </c>
      <c r="E129" s="176" t="s">
        <v>50</v>
      </c>
      <c r="F129" s="176" t="s">
        <v>59</v>
      </c>
      <c r="G129" s="177" t="str">
        <f>IF(ISNA(VLOOKUP(F129,Tmunic!$C$2:$D$1160,2,FALSE)),"",VLOOKUP(F129,Tmunic!$C$2:$D$1160,2,FALSE))</f>
        <v>UB SOACHA</v>
      </c>
      <c r="H129" s="184" t="str">
        <f>IF(ISNA(VLOOKUP(G129,TDirReg!$F$1:$H$184,3,0)),"",VLOOKUP(G129,TDirReg!$F$1:$H$184,3,0))</f>
        <v>KR 6 N° 15-96 BARRIO SAN LUIS</v>
      </c>
      <c r="I129" s="196" t="s">
        <v>127</v>
      </c>
      <c r="J129" s="195" t="s">
        <v>135</v>
      </c>
      <c r="K129" s="197">
        <v>4</v>
      </c>
      <c r="L129" s="202">
        <f t="shared" si="8"/>
        <v>12</v>
      </c>
      <c r="M129" s="107" t="str">
        <f>IF(EXACT(($I129),(PROPER(TEXT(M$3,"dddd")))),"",IF(EXACT(M$4,$J129),IF($K129=1,INDEX(Calendario!$D$3:$H$55,MATCH(M$4,Calendario!$A$3:$A$55,0),MATCH($I129,Calendario!$D$2:$H$2,0)),INDEX(Calendario!$D$3:$H$55,MATCH($J129,Calendario!$A$3:$A$55,0),MATCH($I129,Calendario!$D$2:$H$2,0))),""))</f>
        <v/>
      </c>
      <c r="N129" s="107" t="str">
        <f>IF(EXACT(($I129),(PROPER(TEXT(N$3,"dddd")))),"",IF(EXACT(N$4,$J129),IF(M129="",IF(OR(($K129=4),($K129=3),($K129=2),($K129=1)),INDEX(Calendario!$D$3:$H$55,MATCH(N$4,Calendario!$A$3:$A$55,0),MATCH($I129,Calendario!$D$2:$H$2,0)),"")),IF($K129=1,IF(AND(M129="",EXACT((N$4),(CONCATENATE(Calendario!$A$1," ",(MID($J129,8,2))+1)))),INDEX(Calendario!$D$3:$H$55,MATCH(N$4,Calendario!$A$3:$A$55,0),MATCH($I129,Calendario!$D$2:$H$2,0)),IF(M129="","",INDEX(Calendario!$D$3:$H$55,MATCH(N$4,Calendario!$A$3:$A$55,0),MATCH($I129,Calendario!$D$2:$H$2,0)))),IF($K129=2,IF(M129="",IF(EXACT($K129,N$4),INDEX(Calendario!$D$3:$H$55,MATCH(N$4,Calendario!$A$3:$A$55,0),MATCH($I129,Calendario!$D$2:$H$2,0)),""),""),IF($K129=3,IF((M129=""),IF(EXACT($K129,N$4),INDEX(Calendario!$D$3:$H$55,MATCH(N$4,Calendario!$A$3:$A$55,0),MATCH($I129,Calendario!$D$2:$H$2,0)),""),""),IF($K129=4,IF((M129=""),IF(EXACT($K129,N$4),INDEX(Calendario!$D$3:$H$55,MATCH(N$4,Calendario!$A$3:$A$55,0),MATCH($I129,Calendario!$D$2:$H$2,0)),""),""),""))))))</f>
        <v/>
      </c>
      <c r="O129" s="107" t="str">
        <f>IF(EXACT(($I129),(PROPER(TEXT(O$3,"dddd")))),"",IF(EXACT(O$4,$J129),IF(N129="",IF(OR(($K129=4),($K129=3),($K129=2),($K129=1)),INDEX(Calendario!$D$3:$H$55,MATCH(O$4,Calendario!$A$3:$A$55,0),MATCH($I129,Calendario!$D$2:$H$2,0)),"")),IF($K129=1,IF(AND(N129="",EXACT((O$4),(CONCATENATE(Calendario!$A$1," ",(MID($J129,8,2))+1)))),INDEX(Calendario!$D$3:$H$55,MATCH(O$4,Calendario!$A$3:$A$55,0),MATCH($I129,Calendario!$D$2:$H$2,0)),IF(N129="",IF(EXACT(($I129),(PROPER(TEXT(N$3,"dddd")))),INDEX(Calendario!$D$3:$H$55,MATCH(O$4,Calendario!$A$3:$A$55,0),MATCH($I129,Calendario!$D$2:$H$2,0)),""),INDEX(Calendario!$D$3:$H$55,MATCH(O$4,Calendario!$A$3:$A$55,0),MATCH($I129,Calendario!$D$2:$H$2,0)))),IF(EXACT($O$4,"Semana 1"),IF($K129=2,IF(N129="",IF(OR(($J129="Semana 1"),($J129="Semana 2"),($J129="Semana 3")),INDEX(Calendario!$D$3:$H$55,MATCH(O$4,Calendario!$A$3:$A$55,0),MATCH($I129,Calendario!$D$2:$H$2,0)),""),""),IF($K129=3,IF(AND((M129=""),(N129="")),IF(OR(($J129="Semana 1"),($J129="Semana 2"),($J129="Semana 3")),INDEX(Calendario!$D$3:$H$55,MATCH(O$4,Calendario!$A$3:$A$55,0),MATCH($I129,Calendario!$D$2:$H$2,0)),""),""),IF($K129=4,IF(AND((M129=""),(N129="")),IF(OR(($J129="Semana 1"),($J129="Semana 2"),($J129="Semana 3")),INDEX(Calendario!$D$3:$H$55,MATCH(O$4,Calendario!$A$3:$A$55,0),MATCH($I129,Calendario!$D$2:$H$2,0)),""),"")))),IF($K129=2,IF(N129="",IF(OR(($J129="Semana 1"),($J129="Semana 2")),INDEX(Calendario!$D$3:$H$55,MATCH(O$4,Calendario!$A$3:$A$55,0),MATCH($I129,Calendario!$D$2:$H$2,0)),""),""),IF($K129=3,IF(AND((M129=""),(N129="")),IF(OR(($J129="Semana 1"),($J129="Semana 2")),INDEX(Calendario!$D$3:$H$55,MATCH(O$4,Calendario!$A$3:$A$55,0),MATCH($I129,Calendario!$D$2:$H$2,0)),""),""),IF($K129=4,IF(AND((M129=""),(N129="")),IF(OR(($J129="Semana 1"),($J129="Semana 2")),INDEX(Calendario!$D$3:$H$55,MATCH(O$4,Calendario!$A$3:$A$55,0),MATCH($I129,Calendario!$D$2:$H$2,0)),""),""),"")))))))</f>
        <v/>
      </c>
      <c r="P129" s="107" t="str">
        <f>IF(EXACT(($I129),(PROPER(TEXT(P$3,"dddd")))),"",IF(EXACT(P$4,$J129),IF(O129="",IF(OR(($K129=4),($K129=3),($K129=2),($K129=1)),INDEX(Calendario!$D$3:$H$55,MATCH(P$4,Calendario!$A$3:$A$55,0),MATCH($I129,Calendario!$D$2:$H$2,0)),"")),IF($K129=1,IF(AND(O129="",EXACT((P$4),(CONCATENATE(Calendario!$A$1," ",(MID($J129,8,2))+1)))),INDEX(Calendario!$D$3:$H$55,MATCH(P$4,Calendario!$A$3:$A$55,0),MATCH($I129,Calendario!$D$2:$H$2,0)),IF(O129="",IF(EXACT(($I129),(PROPER(TEXT(O$3,"dddd")))),INDEX(Calendario!$D$3:$H$55,MATCH(P$4,Calendario!$A$3:$A$55,0),MATCH($I129,Calendario!$D$2:$H$2,0)),""),INDEX(Calendario!$D$3:$H$55,MATCH(P$4,Calendario!$A$3:$A$55,0),MATCH($I129,Calendario!$D$2:$H$2,0)))),IF(EXACT($M$4,"Semana 1"),IF($K129=2,IF(O129="",IF(OR(($J129="Semana 1"),($J129="Semana 2"),($J129="Semana 3"),($J129="Semana 4")),INDEX(Calendario!$D$3:$H$55,MATCH(P$4,Calendario!$A$3:$A$55,0),MATCH($I129,Calendario!$D$2:$H$2,0)),""),""),IF($K129=3,IF(AND((N129=""),(O129="")),IF(OR(($J129="Semana 1"),($J129="Semana 2"),($J129="Semana 3"),($J129="Semana 4")),INDEX(Calendario!$D$3:$H$55,MATCH(P$4,Calendario!$A$3:$A$55,0),MATCH($I129,Calendario!$D$2:$H$2,0)),""),""),IF($K129=4,IF(AND((M129=""),(N129=""),(O129="")),IF(OR(($J129="Semana 1"),($J129="Semana 2"),($J129="Semana 3"),($J129="Semana 4")),INDEX(Calendario!$D$3:$H$55,MATCH(P$4,Calendario!$A$3:$A$55,0),MATCH($I129,Calendario!$D$2:$H$2,0)),""),"")))),IF($K129=2,IF(O129="",IF(OR(($J129="Semana 1"),($J129="Semana 2"),($J129="Semana 3")),INDEX(Calendario!$D$3:$H$55,MATCH(P$4,Calendario!$A$3:$A$55,0),MATCH($I129,Calendario!$D$2:$H$2,0)),""),""),IF($K129=3,IF(AND((N129=""),(O129="")),IF(OR(($J129="Semana 1"),($J129="Semana 2"),($J129="Semana 3")),INDEX(Calendario!$D$3:$H$55,MATCH(P$4,Calendario!$A$3:$A$55,0),MATCH($I129,Calendario!$D$2:$H$2,0)),""),""),IF($K129=4,IF(AND((M129=""),(N129=""),(O129="")),IF(OR(($J129="Semana 1"),($J129="Semana 2"),($J129="Semana 3")),INDEX(Calendario!$D$3:$H$55,MATCH(P$4,Calendario!$A$3:$A$55,0),MATCH($I129,Calendario!$D$2:$H$2,0)),""),""),"")))))))</f>
        <v/>
      </c>
      <c r="Q129" s="107" t="str">
        <f>IF(EXACT(($I129),(PROPER(TEXT(Q$3,"dddd")))),"",IF(EXACT(Q$4,$J129),IF(P129="",IF(OR(($K129=4),($K129=3),($K129=2),($K129=1)),INDEX(Calendario!$D$3:$H$55,MATCH(Q$4,Calendario!$A$3:$A$55,0),MATCH($I129,Calendario!$D$2:$H$2,0)),"")),IF($K129=1,IF(AND(P129="",EXACT((Q$4),(CONCATENATE(Calendario!$A$1," ",(MID($J129,8,2))+1)))),INDEX(Calendario!$D$3:$H$55,MATCH(Q$4,Calendario!$A$3:$A$55,0),MATCH($I129,Calendario!$D$2:$H$2,0)),IF(P129="",IF(EXACT(($I129),(PROPER(TEXT(P$3,"dddd")))),INDEX(Calendario!$D$3:$H$55,MATCH(Q$4,Calendario!$A$3:$A$55,0),MATCH($I129,Calendario!$D$2:$H$2,0)),""),INDEX(Calendario!$D$3:$H$55,MATCH(Q$4,Calendario!$A$3:$A$55,0),MATCH($I129,Calendario!$D$2:$H$2,0)))),IF(EXACT($M$4,"Semana 1"),IF($K129=2,IF(P129="",IF(OR(($J129="Semana 1"),($J129="Semana 2"),($J129="Semana 3"),($J129="Semana 4"),($J129="Semana 5")),INDEX(Calendario!$D$3:$H$55,MATCH(Q$4,Calendario!$A$3:$A$55,0),MATCH($I129,Calendario!$D$2:$H$2,0)),""),""),IF($K129=3,IF(AND((O129=""),(P129="")),IF(OR(($J129="Semana 1"),($J129="Semana 2"),($J129="Semana 3"),($J129="Semana 4"),($J129="Semana 5")),INDEX(Calendario!$D$3:$H$55,MATCH(Q$4,Calendario!$A$3:$A$55,0),MATCH($I129,Calendario!$D$2:$H$2,0)),""),""),IF($K129=4,IF(AND((N129=""),(O129=""),(P129="")),IF(OR(($J129="Semana 1"),($J129="Semana 2"),($J129="Semana 3"),($J129="Semana 4"),($J129="Semana 5")),INDEX(Calendario!$D$3:$H$55,MATCH(Q$4,Calendario!$A$3:$A$55,0),MATCH($I129,Calendario!$D$2:$H$2,0)),""),"")))),IF($K129=2,IF(P129="",IF(OR(($J129="Semana 1"),($J129="Semana 2"),($J129="Semana 3"),($J129="Semana 4")),INDEX(Calendario!$D$3:$H$55,MATCH(Q$4,Calendario!$A$3:$A$55,0),MATCH($I129,Calendario!$D$2:$H$2,0)),""),""),IF($K129=3,IF(AND((O129=""),(P129="")),IF(OR(($J129="Semana 1"),($J129="Semana 2"),($J129="Semana 3"),($J129="Semana 4")),INDEX(Calendario!$D$3:$H$55,MATCH(Q$4,Calendario!$A$3:$A$55,0),MATCH($I129,Calendario!$D$2:$H$2,0)),""),""),IF($K129=4,IF(AND((N129=""),(O129=""),(P129="")),IF(OR(($J129="Semana 1"),($J129="Semana 2"),($J129="Semana 3"),($J129="Semana 4")),INDEX(Calendario!$D$3:$H$55,MATCH(Q$4,Calendario!$A$3:$A$55,0),MATCH($I129,Calendario!$D$2:$H$2,0)),""),""),"")))))))</f>
        <v/>
      </c>
      <c r="R129" s="108">
        <f>IF(EXACT(($I129),(PROPER(TEXT(R$3,"dddd")))),"",IF(EXACT(R$4,$J129),IF(Q129="",IF(OR(($K129=4),($K129=3),($K129=2),($K129=1)),INDEX(Calendario!$D$3:$H$55,MATCH(R$4,Calendario!$A$3:$A$55,0),MATCH($I129,Calendario!$D$2:$H$2,0)),"")),IF($K129=1,IF(AND(Q129="",EXACT((R$4),(CONCATENATE(Calendario!$A$1," ",(MID($J129,8,2))+1)))),INDEX(Calendario!$D$3:$H$55,MATCH(R$4,Calendario!$A$3:$A$55,0),MATCH($I129,Calendario!$D$2:$H$2,0)),IF(Q129="",IF(EXACT(($I129),(PROPER(TEXT(Q$3,"dddd")))),INDEX(Calendario!$D$3:$H$55,MATCH(R$4,Calendario!$A$3:$A$55,0),MATCH($I129,Calendario!$D$2:$H$2,0)),""),INDEX(Calendario!$D$3:$H$55,MATCH(R$4,Calendario!$A$3:$A$55,0),MATCH($I129,Calendario!$D$2:$H$2,0)))),IF(EXACT($M$4,"Semana 1"),IF($K129=2,IF(Q129="",IF(OR(($J129="Semana 1"),($J129="Semana 2"),($J129="Semana 3"),($J129="Semana 4"),($J129="Semana 5"),($J129="Semana 6")),INDEX(Calendario!$D$3:$H$55,MATCH(R$4,Calendario!$A$3:$A$55,0),MATCH($I129,Calendario!$D$2:$H$2,0)),""),""),IF($K129=3,IF(AND((P129=""),(Q129="")),IF(OR(($J129="Semana 1"),($J129="Semana 2"),($J129="Semana 3"),($J129="Semana 4"),($J129="Semana 5"),($J129="Semana 6")),INDEX(Calendario!$D$3:$H$55,MATCH(R$4,Calendario!$A$3:$A$55,0),MATCH($I129,Calendario!$D$2:$H$2,0)),""),""),IF($K129=4,IF(AND((O129=""),(P129=""),(Q129="")),IF(OR(($J129="Semana 1"),($J129="Semana 2"),($J129="Semana 3"),($J129="Semana 4"),($J129="Semana 5"),($J129="Semana 6")),INDEX(Calendario!$D$3:$H$55,MATCH(R$4,Calendario!$A$3:$A$55,0),MATCH($I129,Calendario!$D$2:$H$2,0)),""),"")))),IF($K129=2,IF(Q129="",IF(OR(($J129="Semana 1"),($J129="Semana 2"),($J129="Semana 3"),($J129="Semana 4"),($J129="Semana 5")),INDEX(Calendario!$D$3:$H$55,MATCH(R$4,Calendario!$A$3:$A$55,0),MATCH($I129,Calendario!$D$2:$H$2,0)),""),""),IF($K129=3,IF(AND((P129=""),(Q129="")),IF(OR(($J129="Semana 1"),($J129="Semana 2"),($J129="Semana 3"),($J129="Semana 4"),($J129="Semana 5")),INDEX(Calendario!$D$3:$H$55,MATCH(R$4,Calendario!$A$3:$A$55,0),MATCH($I129,Calendario!$D$2:$H$2,0)),""),""),IF($K129=4,IF(AND((O129=""),(P129=""),(Q129="")),IF(OR(($J129="Semana 1"),($J129="Semana 2"),($J129="Semana 3"),($J129="Semana 4"),($J129="Semana 5")),INDEX(Calendario!$D$3:$H$55,MATCH(R$4,Calendario!$A$3:$A$55,0),MATCH($I129,Calendario!$D$2:$H$2,0)),""),""),"")))))))</f>
        <v>44594</v>
      </c>
      <c r="S129" s="108" t="str">
        <f>IF(EXACT(($I129),(PROPER(TEXT(S$3,"dddd")))),"",IF(EXACT(S$4,$J129),IF(R129="",IF(OR(($K129=4),($K129=3),($K129=2),($K129=1)),INDEX(Calendario!$D$3:$H$55,MATCH(S$4,Calendario!$A$3:$A$55,0),MATCH($I129,Calendario!$D$2:$H$2,0)),"")),IF($K129=1,IF(AND(R129="",EXACT((S$4),(CONCATENATE(Calendario!$A$1," ",(MID($J129,8,2))+1)))),INDEX(Calendario!$D$3:$H$55,MATCH(S$4,Calendario!$A$3:$A$55,0),MATCH($I129,Calendario!$D$2:$H$2,0)),IF(R129="",IF(EXACT(($I129),(PROPER(TEXT(R$3,"dddd")))),INDEX(Calendario!$D$3:$H$55,MATCH(S$4,Calendario!$A$3:$A$55,0),MATCH($I129,Calendario!$D$2:$H$2,0)),""),INDEX(Calendario!$D$3:$H$55,MATCH(S$4,Calendario!$A$3:$A$55,0),MATCH($I129,Calendario!$D$2:$H$2,0)))),IF(EXACT($M$4,"Semana 1"),IF($K129=2,IF(R129="",IF(OR(($J129="Semana 1"),($J129="Semana 2"),($J129="Semana 3"),($J129="Semana 4"),($J129="Semana 5"),($J129="Semana 6"),($J129="Semana 7")),INDEX(Calendario!$D$3:$H$55,MATCH(S$4,Calendario!$A$3:$A$55,0),MATCH($I129,Calendario!$D$2:$H$2,0)),""),""),IF($K129=3,IF(AND((Q129=""),(R129="")),IF(OR(($J129="Semana 1"),($J129="Semana 2"),($J129="Semana 3"),($J129="Semana 4"),($J129="Semana 5"),($J129="Semana 6"),($J129="Semana 7")),INDEX(Calendario!$D$3:$H$55,MATCH(S$4,Calendario!$A$3:$A$55,0),MATCH($I129,Calendario!$D$2:$H$2,0)),""),""),IF($K129=4,IF(AND((P129=""),(Q129=""),(R129="")),IF(OR(($J129="Semana 1"),($J129="Semana 2"),($J129="Semana 3"),($J129="Semana 4"),($J129="Semana 5"),($J129="Semana 6"),($J129="Semana 7")),INDEX(Calendario!$D$3:$H$55,MATCH(S$4,Calendario!$A$3:$A$55,0),MATCH($I129,Calendario!$D$2:$H$2,0)),""),"")))),IF($K129=2,IF(R129="",IF(OR(($J129="Semana 1"),($J129="Semana 2"),($J129="Semana 3"),($J129="Semana 4"),($J129="Semana 5"),($J129="Semana 6")),INDEX(Calendario!$D$3:$H$55,MATCH(S$4,Calendario!$A$3:$A$55,0),MATCH($I129,Calendario!$D$2:$H$2,0)),""),""),IF($K129=3,IF(AND((Q129=""),(R129="")),IF(OR(($J129="Semana 1"),($J129="Semana 2"),($J129="Semana 3"),($J129="Semana 4"),($J129="Semana 5"),($J129="Semana 6")),INDEX(Calendario!$D$3:$H$55,MATCH(S$4,Calendario!$A$3:$A$55,0),MATCH($I129,Calendario!$D$2:$H$2,0)),""),""),IF($K129=4,IF(AND((P129=""),(Q129=""),(R129="")),IF(OR(($J129="Semana 1"),($J129="Semana 2"),($J129="Semana 3"),($J129="Semana 4"),($J129="Semana 5"),($J129="Semana 6")),INDEX(Calendario!$D$3:$H$55,MATCH(S$4,Calendario!$A$3:$A$55,0),MATCH($I129,Calendario!$D$2:$H$2,0)),""),""),"")))))))</f>
        <v/>
      </c>
      <c r="T129" s="108" t="str">
        <f>IF(EXACT(($I129),(PROPER(TEXT(T$3,"dddd")))),"",IF(EXACT(T$4,$J129),IF(S129="",IF(OR(($K129=4),($K129=3),($K129=2),($K129=1)),INDEX(Calendario!$D$3:$H$55,MATCH(T$4,Calendario!$A$3:$A$55,0),MATCH($I129,Calendario!$D$2:$H$2,0)),"")),IF($K129=1,IF(AND(S129="",EXACT((T$4),(CONCATENATE(Calendario!$A$1," ",(MID($J129,8,2))+1)))),INDEX(Calendario!$D$3:$H$55,MATCH(T$4,Calendario!$A$3:$A$55,0),MATCH($I129,Calendario!$D$2:$H$2,0)),IF(S129="",IF(EXACT(($I129),(PROPER(TEXT(S$3,"dddd")))),INDEX(Calendario!$D$3:$H$55,MATCH(T$4,Calendario!$A$3:$A$55,0),MATCH($I129,Calendario!$D$2:$H$2,0)),""),INDEX(Calendario!$D$3:$H$55,MATCH(T$4,Calendario!$A$3:$A$55,0),MATCH($I129,Calendario!$D$2:$H$2,0)))),IF(EXACT($M$4,"Semana 1"),IF($K129=2,IF(S129="",IF(OR(($J129="Semana 1"),($J129="Semana 2"),($J129="Semana 3"),($J129="Semana 4"),($J129="Semana 5"),($J129="Semana 6"),($J129="Semana 7"),($J129="Semana 8")),INDEX(Calendario!$D$3:$H$55,MATCH(T$4,Calendario!$A$3:$A$55,0),MATCH($I129,Calendario!$D$2:$H$2,0)),""),""),IF($K129=3,IF(AND((R129=""),(S129="")),IF(OR(($J129="Semana 1"),($J129="Semana 2"),($J129="Semana 3"),($J129="Semana 4"),($J129="Semana 5"),($J129="Semana 6"),($J129="Semana 7"),($J129="Semana 8")),INDEX(Calendario!$D$3:$H$55,MATCH(T$4,Calendario!$A$3:$A$55,0),MATCH($I129,Calendario!$D$2:$H$2,0)),""),""),IF($K129=4,IF(AND((Q129=""),(R129=""),(S129="")),IF(OR(($J129="Semana 1"),($J129="Semana 2"),($J129="Semana 3"),($J129="Semana 4"),($J129="Semana 5"),($J129="Semana 6"),($J129="Semana 7"),($J129="Semana 8")),INDEX(Calendario!$D$3:$H$55,MATCH(T$4,Calendario!$A$3:$A$55,0),MATCH($I129,Calendario!$D$2:$H$2,0)),""),"")))),IF($K129=2,IF(S129="",IF(OR(($J129="Semana 1"),($J129="Semana 2"),($J129="Semana 3"),($J129="Semana 4"),($J129="Semana 5"),($J129="Semana 6"),($J129="Semana 7")),INDEX(Calendario!$D$3:$H$55,MATCH(T$4,Calendario!$A$3:$A$55,0),MATCH($I129,Calendario!$D$2:$H$2,0)),""),""),IF($K129=3,IF(AND((R129=""),(S129="")),IF(OR(($J129="Semana 1"),($J129="Semana 2"),($J129="Semana 3"),($J129="Semana 4"),($J129="Semana 5"),($J129="Semana 6"),($J129="Semana 7")),INDEX(Calendario!$D$3:$H$55,MATCH(T$4,Calendario!$A$3:$A$55,0),MATCH($I129,Calendario!$D$2:$H$2,0)),""),""),IF($K129=4,IF(AND((Q129=""),(R129=""),(S129="")),IF(OR(($J129="Semana 1"),($J129="Semana 2"),($J129="Semana 3"),($J129="Semana 4"),($J129="Semana 5"),($J129="Semana 6"),($J129="Semana 7")),INDEX(Calendario!$D$3:$H$55,MATCH(T$4,Calendario!$A$3:$A$55,0),MATCH($I129,Calendario!$D$2:$H$2,0)),""),""),"")))))))</f>
        <v/>
      </c>
      <c r="U129" s="108" t="str">
        <f>IF(EXACT(($I129),(PROPER(TEXT(U$3,"dddd")))),"",IF($K129=1,INDEX(Calendario!$D$3:$H$55,MATCH(U$4,Calendario!$A$3:$A$55,0),MATCH($I129,Calendario!$D$2:$H$2,0)),IF($K129=2,IF(T129="",INDEX(Calendario!$D$3:$H$55,MATCH(U$4,Calendario!$A$3:$A$55,0),MATCH($I129,Calendario!$D$2:$H$2,0)),""),IF($K129=3,IF(AND((S129=""),(T129="")),INDEX(Calendario!$D$3:$H$55,MATCH(U$4,Calendario!$A$3:$A$55,0),MATCH($I129,Calendario!$D$2:$H$2,0)),""),IF($K129=4,IF(AND((R129=""),(S129=""),(T129="")),INDEX(Calendario!$D$3:$H$55,MATCH(U$4,Calendario!$A$3:$A$55,0),MATCH($I129,Calendario!$D$2:$H$2,0)),""),"")))))</f>
        <v/>
      </c>
      <c r="V129" s="107">
        <f>IF(EXACT(($I129),(PROPER(TEXT(V$3,"dddd")))),"",IF($K129=1,INDEX(Calendario!$D$3:$H$55,MATCH(V$4,Calendario!$A$3:$A$55,0),MATCH($I129,Calendario!$D$2:$H$2,0)),IF($K129=2,IF(U129="",INDEX(Calendario!$D$3:$H$55,MATCH(V$4,Calendario!$A$3:$A$55,0),MATCH($I129,Calendario!$D$2:$H$2,0)),""),IF($K129=3,IF(AND((T129=""),(U129="")),INDEX(Calendario!$D$3:$H$55,MATCH(V$4,Calendario!$A$3:$A$55,0),MATCH($I129,Calendario!$D$2:$H$2,0)),""),IF($K129=4,IF(AND((S129=""),(T129=""),(U129="")),INDEX(Calendario!$D$3:$H$55,MATCH(V$4,Calendario!$A$3:$A$55,0),MATCH($I129,Calendario!$D$2:$H$2,0)),""),"")))))</f>
        <v>44622</v>
      </c>
      <c r="W129" s="107" t="str">
        <f>IF(EXACT(($I129),(PROPER(TEXT(W$3,"dddd")))),"",IF($K129=1,INDEX(Calendario!$D$3:$H$55,MATCH(W$4,Calendario!$A$3:$A$55,0),MATCH($I129,Calendario!$D$2:$H$2,0)),IF($K129=2,IF(V129="",INDEX(Calendario!$D$3:$H$55,MATCH(W$4,Calendario!$A$3:$A$55,0),MATCH($I129,Calendario!$D$2:$H$2,0)),""),IF($K129=3,IF(AND((U129=""),(V129="")),INDEX(Calendario!$D$3:$H$55,MATCH(W$4,Calendario!$A$3:$A$55,0),MATCH($I129,Calendario!$D$2:$H$2,0)),""),IF($K129=4,IF(AND((T129=""),(U129=""),(V129="")),INDEX(Calendario!$D$3:$H$55,MATCH(W$4,Calendario!$A$3:$A$55,0),MATCH($I129,Calendario!$D$2:$H$2,0)),""),"")))))</f>
        <v/>
      </c>
      <c r="X129" s="107" t="str">
        <f>IF(EXACT(($I129),(PROPER(TEXT(X$3,"dddd")))),"",IF($K129=1,INDEX(Calendario!$D$3:$H$55,MATCH(X$4,Calendario!$A$3:$A$55,0),MATCH($I129,Calendario!$D$2:$H$2,0)),IF($K129=2,IF(W129="",INDEX(Calendario!$D$3:$H$55,MATCH(X$4,Calendario!$A$3:$A$55,0),MATCH($I129,Calendario!$D$2:$H$2,0)),""),IF($K129=3,IF(AND((V129=""),(W129="")),INDEX(Calendario!$D$3:$H$55,MATCH(X$4,Calendario!$A$3:$A$55,0),MATCH($I129,Calendario!$D$2:$H$2,0)),""),IF($K129=4,IF(AND((U129=""),(V129=""),(W129="")),INDEX(Calendario!$D$3:$H$55,MATCH(X$4,Calendario!$A$3:$A$55,0),MATCH($I129,Calendario!$D$2:$H$2,0)),""),"")))))</f>
        <v/>
      </c>
      <c r="Y129" s="107" t="str">
        <f>IF(EXACT(($I129),(PROPER(TEXT(Y$3,"dddd")))),"",IF($K129=1,INDEX(Calendario!$D$3:$H$55,MATCH(Y$4,Calendario!$A$3:$A$55,0),MATCH($I129,Calendario!$D$2:$H$2,0)),IF($K129=2,IF(X129="",INDEX(Calendario!$D$3:$H$55,MATCH(Y$4,Calendario!$A$3:$A$55,0),MATCH($I129,Calendario!$D$2:$H$2,0)),""),IF($K129=3,IF(AND((W129=""),(X129="")),INDEX(Calendario!$D$3:$H$55,MATCH(Y$4,Calendario!$A$3:$A$55,0),MATCH($I129,Calendario!$D$2:$H$2,0)),""),IF($K129=4,IF(AND((V129=""),(W129=""),(X129="")),INDEX(Calendario!$D$3:$H$55,MATCH(Y$4,Calendario!$A$3:$A$55,0),MATCH($I129,Calendario!$D$2:$H$2,0)),""),"")))))</f>
        <v/>
      </c>
      <c r="Z129" s="108">
        <f>IF(EXACT(($I129),(PROPER(TEXT(Z$3,"dddd")))),"",IF($K129=1,INDEX(Calendario!$D$3:$H$55,MATCH(Z$4,Calendario!$A$3:$A$55,0),MATCH($I129,Calendario!$D$2:$H$2,0)),IF($K129=2,IF(Y129="",INDEX(Calendario!$D$3:$H$55,MATCH(Z$4,Calendario!$A$3:$A$55,0),MATCH($I129,Calendario!$D$2:$H$2,0)),""),IF($K129=3,IF(AND((X129=""),(Y129="")),INDEX(Calendario!$D$3:$H$55,MATCH(Z$4,Calendario!$A$3:$A$55,0),MATCH($I129,Calendario!$D$2:$H$2,0)),""),IF($K129=4,IF(AND((W129=""),(X129=""),(Y129="")),INDEX(Calendario!$D$3:$H$55,MATCH(Z$4,Calendario!$A$3:$A$55,0),MATCH($I129,Calendario!$D$2:$H$2,0)),""),"")))))</f>
        <v>44650</v>
      </c>
      <c r="AA129" s="108" t="str">
        <f>IF(EXACT(($I129),(PROPER(TEXT(AA$3,"dddd")))),"",IF($K129=1,INDEX(Calendario!$D$3:$H$55,MATCH(AA$4,Calendario!$A$3:$A$55,0),MATCH($I129,Calendario!$D$2:$H$2,0)),IF($K129=2,IF(Z129="",INDEX(Calendario!$D$3:$H$55,MATCH(AA$4,Calendario!$A$3:$A$55,0),MATCH($I129,Calendario!$D$2:$H$2,0)),""),IF($K129=3,IF(AND((Y129=""),(Z129="")),INDEX(Calendario!$D$3:$H$55,MATCH(AA$4,Calendario!$A$3:$A$55,0),MATCH($I129,Calendario!$D$2:$H$2,0)),""),IF($K129=4,IF(AND((X129=""),(Y129=""),(Z129="")),INDEX(Calendario!$D$3:$H$55,MATCH(AA$4,Calendario!$A$3:$A$55,0),MATCH($I129,Calendario!$D$2:$H$2,0)),""),"")))))</f>
        <v/>
      </c>
      <c r="AB129" s="108" t="str">
        <f>IF(EXACT(($I129),(PROPER(TEXT(AB$3,"dddd")))),"",IF($K129=1,INDEX(Calendario!$D$3:$H$55,MATCH(AB$4,Calendario!$A$3:$A$55,0),MATCH($I129,Calendario!$D$2:$H$2,0)),IF($K129=2,IF(AA129="",INDEX(Calendario!$D$3:$H$55,MATCH(AB$4,Calendario!$A$3:$A$55,0),MATCH($I129,Calendario!$D$2:$H$2,0)),""),IF($K129=3,IF(AND((Z129=""),(AA129="")),INDEX(Calendario!$D$3:$H$55,MATCH(AB$4,Calendario!$A$3:$A$55,0),MATCH($I129,Calendario!$D$2:$H$2,0)),""),IF($K129=4,IF(AND((Y129=""),(Z129=""),(AA129="")),INDEX(Calendario!$D$3:$H$55,MATCH(AB$4,Calendario!$A$3:$A$55,0),MATCH($I129,Calendario!$D$2:$H$2,0)),""),"")))))</f>
        <v/>
      </c>
      <c r="AC129" s="108" t="str">
        <f>IF(EXACT(($I129),(PROPER(TEXT(AC$3,"dddd")))),"",IF($K129=1,INDEX(Calendario!$D$3:$H$55,MATCH(AC$4,Calendario!$A$3:$A$55,0),MATCH($I129,Calendario!$D$2:$H$2,0)),IF($K129=2,IF(AB129="",INDEX(Calendario!$D$3:$H$55,MATCH(AC$4,Calendario!$A$3:$A$55,0),MATCH($I129,Calendario!$D$2:$H$2,0)),""),IF($K129=3,IF(AND((AA129=""),(AB129="")),INDEX(Calendario!$D$3:$H$55,MATCH(AC$4,Calendario!$A$3:$A$55,0),MATCH($I129,Calendario!$D$2:$H$2,0)),""),IF($K129=4,IF(AND((Z129=""),(AA129=""),(AB129="")),INDEX(Calendario!$D$3:$H$55,MATCH(AC$4,Calendario!$A$3:$A$55,0),MATCH($I129,Calendario!$D$2:$H$2,0)),""),"")))))</f>
        <v/>
      </c>
      <c r="AD129" s="107">
        <f>IF(EXACT(($I129),(PROPER(TEXT(AD$3,"dddd")))),"",IF($K129=1,INDEX(Calendario!$D$3:$H$55,MATCH(AD$4,Calendario!$A$3:$A$55,0),MATCH($I129,Calendario!$D$2:$H$2,0)),IF($K129=2,IF(AC129="",INDEX(Calendario!$D$3:$H$55,MATCH(AD$4,Calendario!$A$3:$A$55,0),MATCH($I129,Calendario!$D$2:$H$2,0)),""),IF($K129=3,IF(AND((AB129=""),(AC129="")),INDEX(Calendario!$D$3:$H$55,MATCH(AD$4,Calendario!$A$3:$A$55,0),MATCH($I129,Calendario!$D$2:$H$2,0)),""),IF($K129=4,IF(AND((AA129=""),(AB129=""),(AC129="")),INDEX(Calendario!$D$3:$H$55,MATCH(AD$4,Calendario!$A$3:$A$55,0),MATCH($I129,Calendario!$D$2:$H$2,0)),""),"")))))</f>
        <v>44678</v>
      </c>
      <c r="AE129" s="107" t="str">
        <f>IF(EXACT(($I129),(PROPER(TEXT(AE$3,"dddd")))),"",IF($K129=1,INDEX(Calendario!$D$3:$H$55,MATCH(AE$4,Calendario!$A$3:$A$55,0),MATCH($I129,Calendario!$D$2:$H$2,0)),IF($K129=2,IF(AD129="",INDEX(Calendario!$D$3:$H$55,MATCH(AE$4,Calendario!$A$3:$A$55,0),MATCH($I129,Calendario!$D$2:$H$2,0)),""),IF($K129=3,IF(AND((AC129=""),(AD129="")),INDEX(Calendario!$D$3:$H$55,MATCH(AE$4,Calendario!$A$3:$A$55,0),MATCH($I129,Calendario!$D$2:$H$2,0)),""),IF($K129=4,IF(AND((AB129=""),(AC129=""),(AD129="")),INDEX(Calendario!$D$3:$H$55,MATCH(AE$4,Calendario!$A$3:$A$55,0),MATCH($I129,Calendario!$D$2:$H$2,0)),""),"")))))</f>
        <v/>
      </c>
      <c r="AF129" s="107" t="str">
        <f>IF(EXACT(($I129),(PROPER(TEXT(AF$3,"dddd")))),"",IF($K129=1,INDEX(Calendario!$D$3:$H$55,MATCH(AF$4,Calendario!$A$3:$A$55,0),MATCH($I129,Calendario!$D$2:$H$2,0)),IF($K129=2,IF(AE129="",INDEX(Calendario!$D$3:$H$55,MATCH(AF$4,Calendario!$A$3:$A$55,0),MATCH($I129,Calendario!$D$2:$H$2,0)),""),IF($K129=3,IF(AND((AD129=""),(AE129="")),INDEX(Calendario!$D$3:$H$55,MATCH(AF$4,Calendario!$A$3:$A$55,0),MATCH($I129,Calendario!$D$2:$H$2,0)),""),IF($K129=4,IF(AND((AC129=""),(AD129=""),(AE129="")),INDEX(Calendario!$D$3:$H$55,MATCH(AF$4,Calendario!$A$3:$A$55,0),MATCH($I129,Calendario!$D$2:$H$2,0)),""),"")))))</f>
        <v/>
      </c>
      <c r="AG129" s="107" t="str">
        <f>IF(EXACT(($I129),(PROPER(TEXT(AG$3,"dddd")))),"",IF($K129=1,INDEX(Calendario!$D$3:$H$55,MATCH(AG$4,Calendario!$A$3:$A$55,0),MATCH($I129,Calendario!$D$2:$H$2,0)),IF($K129=2,IF(AF129="",INDEX(Calendario!$D$3:$H$55,MATCH(AG$4,Calendario!$A$3:$A$55,0),MATCH($I129,Calendario!$D$2:$H$2,0)),""),IF($K129=3,IF(AND((AE129=""),(AF129="")),INDEX(Calendario!$D$3:$H$55,MATCH(AG$4,Calendario!$A$3:$A$55,0),MATCH($I129,Calendario!$D$2:$H$2,0)),""),IF($K129=4,IF(AND((AD129=""),(AE129=""),(AF129="")),INDEX(Calendario!$D$3:$H$55,MATCH(AG$4,Calendario!$A$3:$A$55,0),MATCH($I129,Calendario!$D$2:$H$2,0)),""),"")))))</f>
        <v/>
      </c>
      <c r="AH129" s="107">
        <f>IF(EXACT(($I129),(PROPER(TEXT(AH$3,"dddd")))),"",IF($K129=1,INDEX(Calendario!$D$3:$H$55,MATCH(AH$4,Calendario!$A$3:$A$55,0),MATCH($I129,Calendario!$D$2:$H$2,0)),IF($K129=2,IF(AG129="",INDEX(Calendario!$D$3:$H$55,MATCH(AH$4,Calendario!$A$3:$A$55,0),MATCH($I129,Calendario!$D$2:$H$2,0)),""),IF($K129=3,IF(AND((AF129=""),(AG129="")),INDEX(Calendario!$D$3:$H$55,MATCH(AH$4,Calendario!$A$3:$A$55,0),MATCH($I129,Calendario!$D$2:$H$2,0)),""),IF($K129=4,IF(AND((AE129=""),(AF129=""),(AG129="")),INDEX(Calendario!$D$3:$H$55,MATCH(AH$4,Calendario!$A$3:$A$55,0),MATCH($I129,Calendario!$D$2:$H$2,0)),""),"")))))</f>
        <v>44706</v>
      </c>
      <c r="AI129" s="108" t="str">
        <f>IF(EXACT(($I129),(PROPER(TEXT(AI$3,"dddd")))),"",IF($K129=1,INDEX(Calendario!$D$3:$H$55,MATCH(AI$4,Calendario!$A$3:$A$55,0),MATCH($I129,Calendario!$D$2:$H$2,0)),IF($K129=2,IF(AH129="",INDEX(Calendario!$D$3:$H$55,MATCH(AI$4,Calendario!$A$3:$A$55,0),MATCH($I129,Calendario!$D$2:$H$2,0)),""),IF($K129=3,IF(AND((AG129=""),(AH129="")),INDEX(Calendario!$D$3:$H$55,MATCH(AI$4,Calendario!$A$3:$A$55,0),MATCH($I129,Calendario!$D$2:$H$2,0)),""),IF($K129=4,IF(AND((AF129=""),(AG129=""),(AH129="")),INDEX(Calendario!$D$3:$H$55,MATCH(AI$4,Calendario!$A$3:$A$55,0),MATCH($I129,Calendario!$D$2:$H$2,0)),""),"")))))</f>
        <v/>
      </c>
      <c r="AJ129" s="108" t="str">
        <f>IF(EXACT(($I129),(PROPER(TEXT(AJ$3,"dddd")))),"",IF($K129=1,INDEX(Calendario!$D$3:$H$55,MATCH(AJ$4,Calendario!$A$3:$A$55,0),MATCH($I129,Calendario!$D$2:$H$2,0)),IF($K129=2,IF(AI129="",INDEX(Calendario!$D$3:$H$55,MATCH(AJ$4,Calendario!$A$3:$A$55,0),MATCH($I129,Calendario!$D$2:$H$2,0)),""),IF($K129=3,IF(AND((AH129=""),(AI129="")),INDEX(Calendario!$D$3:$H$55,MATCH(AJ$4,Calendario!$A$3:$A$55,0),MATCH($I129,Calendario!$D$2:$H$2,0)),""),IF($K129=4,IF(AND((AG129=""),(AH129=""),(AI129="")),INDEX(Calendario!$D$3:$H$55,MATCH(AJ$4,Calendario!$A$3:$A$55,0),MATCH($I129,Calendario!$D$2:$H$2,0)),""),"")))))</f>
        <v/>
      </c>
      <c r="AK129" s="108" t="str">
        <f>IF(EXACT(($I129),(PROPER(TEXT(AK$3,"dddd")))),"",IF($K129=1,INDEX(Calendario!$D$3:$H$55,MATCH(AK$4,Calendario!$A$3:$A$55,0),MATCH($I129,Calendario!$D$2:$H$2,0)),IF($K129=2,IF(AJ129="",INDEX(Calendario!$D$3:$H$55,MATCH(AK$4,Calendario!$A$3:$A$55,0),MATCH($I129,Calendario!$D$2:$H$2,0)),""),IF($K129=3,IF(AND((AI129=""),(AJ129="")),INDEX(Calendario!$D$3:$H$55,MATCH(AK$4,Calendario!$A$3:$A$55,0),MATCH($I129,Calendario!$D$2:$H$2,0)),""),IF($K129=4,IF(AND((AH129=""),(AI129=""),(AJ129="")),INDEX(Calendario!$D$3:$H$55,MATCH(AK$4,Calendario!$A$3:$A$55,0),MATCH($I129,Calendario!$D$2:$H$2,0)),""),"")))))</f>
        <v/>
      </c>
      <c r="AL129" s="108">
        <f>IF(EXACT(($I129),(PROPER(TEXT(AL$3,"dddd")))),"",IF($K129=1,INDEX(Calendario!$D$3:$H$55,MATCH(AL$4,Calendario!$A$3:$A$55,0),MATCH($I129,Calendario!$D$2:$H$2,0)),IF($K129=2,IF(AK129="",INDEX(Calendario!$D$3:$H$55,MATCH(AL$4,Calendario!$A$3:$A$55,0),MATCH($I129,Calendario!$D$2:$H$2,0)),""),IF($K129=3,IF(AND((AJ129=""),(AK129="")),INDEX(Calendario!$D$3:$H$55,MATCH(AL$4,Calendario!$A$3:$A$55,0),MATCH($I129,Calendario!$D$2:$H$2,0)),""),IF($K129=4,IF(AND((AI129=""),(AJ129=""),(AK129="")),INDEX(Calendario!$D$3:$H$55,MATCH(AL$4,Calendario!$A$3:$A$55,0),MATCH($I129,Calendario!$D$2:$H$2,0)),""),"")))))</f>
        <v>44734</v>
      </c>
      <c r="AM129" s="107" t="str">
        <f>IF(EXACT(($I129),(PROPER(TEXT(AM$3,"dddd")))),"",IF($K129=1,INDEX(Calendario!$D$3:$H$55,MATCH(AM$4,Calendario!$A$3:$A$55,0),MATCH($I129,Calendario!$D$2:$H$2,0)),IF($K129=2,IF(AL129="",INDEX(Calendario!$D$3:$H$55,MATCH(AM$4,Calendario!$A$3:$A$55,0),MATCH($I129,Calendario!$D$2:$H$2,0)),""),IF($K129=3,IF(AND((AK129=""),(AL129="")),INDEX(Calendario!$D$3:$H$55,MATCH(AM$4,Calendario!$A$3:$A$55,0),MATCH($I129,Calendario!$D$2:$H$2,0)),""),IF($K129=4,IF(AND((AJ129=""),(AK129=""),(AL129="")),INDEX(Calendario!$D$3:$H$55,MATCH(AM$4,Calendario!$A$3:$A$55,0),MATCH($I129,Calendario!$D$2:$H$2,0)),""),"")))))</f>
        <v/>
      </c>
      <c r="AN129" s="107" t="str">
        <f>IF(EXACT(($I129),(PROPER(TEXT(AN$3,"dddd")))),"",IF($K129=1,INDEX(Calendario!$D$3:$H$55,MATCH(AN$4,Calendario!$A$3:$A$55,0),MATCH($I129,Calendario!$D$2:$H$2,0)),IF($K129=2,IF(AM129="",INDEX(Calendario!$D$3:$H$55,MATCH(AN$4,Calendario!$A$3:$A$55,0),MATCH($I129,Calendario!$D$2:$H$2,0)),""),IF($K129=3,IF(AND((AL129=""),(AM129="")),INDEX(Calendario!$D$3:$H$55,MATCH(AN$4,Calendario!$A$3:$A$55,0),MATCH($I129,Calendario!$D$2:$H$2,0)),""),IF($K129=4,IF(AND((AK129=""),(AL129=""),(AM129="")),INDEX(Calendario!$D$3:$H$55,MATCH(AN$4,Calendario!$A$3:$A$55,0),MATCH($I129,Calendario!$D$2:$H$2,0)),""),"")))))</f>
        <v/>
      </c>
      <c r="AO129" s="107" t="str">
        <f>IF(EXACT(($I129),(PROPER(TEXT(AO$3,"dddd")))),"",IF($K129=1,INDEX(Calendario!$D$3:$H$55,MATCH(AO$4,Calendario!$A$3:$A$55,0),MATCH($I129,Calendario!$D$2:$H$2,0)),IF($K129=2,IF(AN129="",INDEX(Calendario!$D$3:$H$55,MATCH(AO$4,Calendario!$A$3:$A$55,0),MATCH($I129,Calendario!$D$2:$H$2,0)),""),IF($K129=3,IF(AND((AM129=""),(AN129="")),INDEX(Calendario!$D$3:$H$55,MATCH(AO$4,Calendario!$A$3:$A$55,0),MATCH($I129,Calendario!$D$2:$H$2,0)),""),IF($K129=4,IF(AND((AL129=""),(AM129=""),(AN129="")),INDEX(Calendario!$D$3:$H$55,MATCH(AO$4,Calendario!$A$3:$A$55,0),MATCH($I129,Calendario!$D$2:$H$2,0)),""),"")))))</f>
        <v/>
      </c>
      <c r="AP129" s="107" t="str">
        <f>IF(EXACT(($I129),(PROPER(TEXT(AP$3,"dddd")))),"",IF($K129=1,INDEX(Calendario!$D$3:$H$55,MATCH(AP$4,Calendario!$A$3:$A$55,0),MATCH($I129,Calendario!$D$2:$H$2,0)),IF($K129=2,IF(AO129="",INDEX(Calendario!$D$3:$H$55,MATCH(AP$4,Calendario!$A$3:$A$55,0),MATCH($I129,Calendario!$D$2:$H$2,0)),""),IF($K129=3,IF(AND((AN129=""),(AO129="")),INDEX(Calendario!$D$3:$H$55,MATCH(AP$4,Calendario!$A$3:$A$55,0),MATCH($I129,Calendario!$D$2:$H$2,0)),""),IF($K129=4,IF(AND((AM129=""),(AN129=""),(AO129="")),INDEX(Calendario!$D$3:$H$55,MATCH(AP$4,Calendario!$A$3:$A$55,0),MATCH($I129,Calendario!$D$2:$H$2,0)),""),"")))))</f>
        <v/>
      </c>
      <c r="AQ129" s="107">
        <f>IF(EXACT(($I129),(PROPER(TEXT(AQ$3,"dddd")))),"",IF($K129=1,INDEX(Calendario!$D$3:$H$55,MATCH(AQ$4,Calendario!$A$3:$A$55,0),MATCH($I129,Calendario!$D$2:$H$2,0)),IF($K129=2,IF(AP129="",INDEX(Calendario!$D$3:$H$55,MATCH(AQ$4,Calendario!$A$3:$A$55,0),MATCH($I129,Calendario!$D$2:$H$2,0)),""),IF($K129=3,IF(AND((AO129=""),(AP129="")),INDEX(Calendario!$D$3:$H$55,MATCH(AQ$4,Calendario!$A$3:$A$55,0),MATCH($I129,Calendario!$D$2:$H$2,0)),""),IF($K129=4,IF(AND((AN129=""),(AO129=""),(AP129="")),INDEX(Calendario!$D$3:$H$55,MATCH(AQ$4,Calendario!$A$3:$A$55,0),MATCH($I129,Calendario!$D$2:$H$2,0)),""),"")))))</f>
        <v>44769</v>
      </c>
      <c r="AR129" s="108" t="str">
        <f>IF(EXACT(($I129),(PROPER(TEXT(AR$3,"dddd")))),"",IF($K129=1,INDEX(Calendario!$D$3:$H$55,MATCH(AR$4,Calendario!$A$3:$A$55,0),MATCH($I129,Calendario!$D$2:$H$2,0)),IF($K129=2,IF(AQ129="",INDEX(Calendario!$D$3:$H$55,MATCH(AR$4,Calendario!$A$3:$A$55,0),MATCH($I129,Calendario!$D$2:$H$2,0)),""),IF($K129=3,IF(AND((AP129=""),(AQ129="")),INDEX(Calendario!$D$3:$H$55,MATCH(AR$4,Calendario!$A$3:$A$55,0),MATCH($I129,Calendario!$D$2:$H$2,0)),""),IF($K129=4,IF(AND((AO129=""),(AP129=""),(AQ129="")),INDEX(Calendario!$D$3:$H$55,MATCH(AR$4,Calendario!$A$3:$A$55,0),MATCH($I129,Calendario!$D$2:$H$2,0)),""),"")))))</f>
        <v/>
      </c>
      <c r="AS129" s="108" t="str">
        <f>IF(EXACT(($I129),(PROPER(TEXT(AS$3,"dddd")))),"",IF($K129=1,INDEX(Calendario!$D$3:$H$55,MATCH(AS$4,Calendario!$A$3:$A$55,0),MATCH($I129,Calendario!$D$2:$H$2,0)),IF($K129=2,IF(AR129="",INDEX(Calendario!$D$3:$H$55,MATCH(AS$4,Calendario!$A$3:$A$55,0),MATCH($I129,Calendario!$D$2:$H$2,0)),""),IF($K129=3,IF(AND((AQ129=""),(AR129="")),INDEX(Calendario!$D$3:$H$55,MATCH(AS$4,Calendario!$A$3:$A$55,0),MATCH($I129,Calendario!$D$2:$H$2,0)),""),IF($K129=4,IF(AND((AP129=""),(AQ129=""),(AR129="")),INDEX(Calendario!$D$3:$H$55,MATCH(AS$4,Calendario!$A$3:$A$55,0),MATCH($I129,Calendario!$D$2:$H$2,0)),""),"")))))</f>
        <v/>
      </c>
      <c r="AT129" s="108" t="str">
        <f>IF(EXACT(($I129),(PROPER(TEXT(AT$3,"dddd")))),"",IF($K129=1,INDEX(Calendario!$D$3:$H$55,MATCH(AT$4,Calendario!$A$3:$A$55,0),MATCH($I129,Calendario!$D$2:$H$2,0)),IF($K129=2,IF(AS129="",INDEX(Calendario!$D$3:$H$55,MATCH(AT$4,Calendario!$A$3:$A$55,0),MATCH($I129,Calendario!$D$2:$H$2,0)),""),IF($K129=3,IF(AND((AR129=""),(AS129="")),INDEX(Calendario!$D$3:$H$55,MATCH(AT$4,Calendario!$A$3:$A$55,0),MATCH($I129,Calendario!$D$2:$H$2,0)),""),IF($K129=4,IF(AND((AQ129=""),(AR129=""),(AS129="")),INDEX(Calendario!$D$3:$H$55,MATCH(AT$4,Calendario!$A$3:$A$55,0),MATCH($I129,Calendario!$D$2:$H$2,0)),""),"")))))</f>
        <v/>
      </c>
      <c r="AU129" s="108">
        <f>IF(EXACT(($I129),(PROPER(TEXT(AU$3,"dddd")))),"",IF($K129=1,INDEX(Calendario!$D$3:$H$55,MATCH(AU$4,Calendario!$A$3:$A$55,0),MATCH($I129,Calendario!$D$2:$H$2,0)),IF($K129=2,IF(AT129="",INDEX(Calendario!$D$3:$H$55,MATCH(AU$4,Calendario!$A$3:$A$55,0),MATCH($I129,Calendario!$D$2:$H$2,0)),""),IF($K129=3,IF(AND((AS129=""),(AT129="")),INDEX(Calendario!$D$3:$H$55,MATCH(AU$4,Calendario!$A$3:$A$55,0),MATCH($I129,Calendario!$D$2:$H$2,0)),""),IF($K129=4,IF(AND((AR129=""),(AS129=""),(AT129="")),INDEX(Calendario!$D$3:$H$55,MATCH(AU$4,Calendario!$A$3:$A$55,0),MATCH($I129,Calendario!$D$2:$H$2,0)),""),"")))))</f>
        <v>44797</v>
      </c>
      <c r="AV129" s="107" t="str">
        <f>IF(EXACT(($I129),(PROPER(TEXT(AV$3,"dddd")))),"",IF($K129=1,INDEX(Calendario!$D$3:$H$55,MATCH(AV$4,Calendario!$A$3:$A$55,0),MATCH($I129,Calendario!$D$2:$H$2,0)),IF($K129=2,IF(AU129="",INDEX(Calendario!$D$3:$H$55,MATCH(AV$4,Calendario!$A$3:$A$55,0),MATCH($I129,Calendario!$D$2:$H$2,0)),""),IF($K129=3,IF(AND((AT129=""),(AU129="")),INDEX(Calendario!$D$3:$H$55,MATCH(AV$4,Calendario!$A$3:$A$55,0),MATCH($I129,Calendario!$D$2:$H$2,0)),""),IF($K129=4,IF(AND((AS129=""),(AT129=""),(AU129="")),INDEX(Calendario!$D$3:$H$55,MATCH(AV$4,Calendario!$A$3:$A$55,0),MATCH($I129,Calendario!$D$2:$H$2,0)),""),"")))))</f>
        <v/>
      </c>
      <c r="AW129" s="107" t="str">
        <f>IF(EXACT(($I129),(PROPER(TEXT(AW$3,"dddd")))),"",IF($K129=1,INDEX(Calendario!$D$3:$H$55,MATCH(AW$4,Calendario!$A$3:$A$55,0),MATCH($I129,Calendario!$D$2:$H$2,0)),IF($K129=2,IF(AV129="",INDEX(Calendario!$D$3:$H$55,MATCH(AW$4,Calendario!$A$3:$A$55,0),MATCH($I129,Calendario!$D$2:$H$2,0)),""),IF($K129=3,IF(AND((AU129=""),(AV129="")),INDEX(Calendario!$D$3:$H$55,MATCH(AW$4,Calendario!$A$3:$A$55,0),MATCH($I129,Calendario!$D$2:$H$2,0)),""),IF($K129=4,IF(AND((AT129=""),(AU129=""),(AV129="")),INDEX(Calendario!$D$3:$H$55,MATCH(AW$4,Calendario!$A$3:$A$55,0),MATCH($I129,Calendario!$D$2:$H$2,0)),""),"")))))</f>
        <v/>
      </c>
      <c r="AX129" s="107" t="str">
        <f>IF(EXACT(($I129),(PROPER(TEXT(AX$3,"dddd")))),"",IF($K129=1,INDEX(Calendario!$D$3:$H$55,MATCH(AX$4,Calendario!$A$3:$A$55,0),MATCH($I129,Calendario!$D$2:$H$2,0)),IF($K129=2,IF(AW129="",INDEX(Calendario!$D$3:$H$55,MATCH(AX$4,Calendario!$A$3:$A$55,0),MATCH($I129,Calendario!$D$2:$H$2,0)),""),IF($K129=3,IF(AND((AV129=""),(AW129="")),INDEX(Calendario!$D$3:$H$55,MATCH(AX$4,Calendario!$A$3:$A$55,0),MATCH($I129,Calendario!$D$2:$H$2,0)),""),IF($K129=4,IF(AND((AU129=""),(AV129=""),(AW129="")),INDEX(Calendario!$D$3:$H$55,MATCH(AX$4,Calendario!$A$3:$A$55,0),MATCH($I129,Calendario!$D$2:$H$2,0)),""),"")))))</f>
        <v/>
      </c>
      <c r="AY129" s="107">
        <f>IF(EXACT(($I129),(PROPER(TEXT(AY$3,"dddd")))),"",IF($K129=1,INDEX(Calendario!$D$3:$H$55,MATCH(AY$4,Calendario!$A$3:$A$55,0),MATCH($I129,Calendario!$D$2:$H$2,0)),IF($K129=2,IF(AX129="",INDEX(Calendario!$D$3:$H$55,MATCH(AY$4,Calendario!$A$3:$A$55,0),MATCH($I129,Calendario!$D$2:$H$2,0)),""),IF($K129=3,IF(AND((AW129=""),(AX129="")),INDEX(Calendario!$D$3:$H$55,MATCH(AY$4,Calendario!$A$3:$A$55,0),MATCH($I129,Calendario!$D$2:$H$2,0)),""),IF($K129=4,IF(AND((AV129=""),(AW129=""),(AX129="")),INDEX(Calendario!$D$3:$H$55,MATCH(AY$4,Calendario!$A$3:$A$55,0),MATCH($I129,Calendario!$D$2:$H$2,0)),""),"")))))</f>
        <v>44825</v>
      </c>
      <c r="AZ129" s="107" t="str">
        <f>IF(EXACT(($I129),(PROPER(TEXT(AZ$3,"dddd")))),"",IF($K129=1,INDEX(Calendario!$D$3:$H$55,MATCH(AZ$4,Calendario!$A$3:$A$55,0),MATCH($I129,Calendario!$D$2:$H$2,0)),IF($K129=2,IF(AY129="",INDEX(Calendario!$D$3:$H$55,MATCH(AZ$4,Calendario!$A$3:$A$55,0),MATCH($I129,Calendario!$D$2:$H$2,0)),""),IF($K129=3,IF(AND((AX129=""),(AY129="")),INDEX(Calendario!$D$3:$H$55,MATCH(AZ$4,Calendario!$A$3:$A$55,0),MATCH($I129,Calendario!$D$2:$H$2,0)),""),IF($K129=4,IF(AND((AW129=""),(AX129=""),(AY129="")),INDEX(Calendario!$D$3:$H$55,MATCH(AZ$4,Calendario!$A$3:$A$55,0),MATCH($I129,Calendario!$D$2:$H$2,0)),""),"")))))</f>
        <v/>
      </c>
      <c r="BA129" s="108" t="str">
        <f>IF(EXACT(($I129),(PROPER(TEXT(BA$3,"dddd")))),"",IF($K129=1,INDEX(Calendario!$D$3:$H$55,MATCH(BA$4,Calendario!$A$3:$A$55,0),MATCH($I129,Calendario!$D$2:$H$2,0)),IF($K129=2,IF(AZ129="",INDEX(Calendario!$D$3:$H$55,MATCH(BA$4,Calendario!$A$3:$A$55,0),MATCH($I129,Calendario!$D$2:$H$2,0)),""),IF($K129=3,IF(AND((AY129=""),(AZ129="")),INDEX(Calendario!$D$3:$H$55,MATCH(BA$4,Calendario!$A$3:$A$55,0),MATCH($I129,Calendario!$D$2:$H$2,0)),""),IF($K129=4,IF(AND((AX129=""),(AY129=""),(AZ129="")),INDEX(Calendario!$D$3:$H$55,MATCH(BA$4,Calendario!$A$3:$A$55,0),MATCH($I129,Calendario!$D$2:$H$2,0)),""),"")))))</f>
        <v/>
      </c>
      <c r="BB129" s="108" t="str">
        <f>IF(EXACT(($I129),(PROPER(TEXT(BB$3,"dddd")))),"",IF($K129=1,INDEX(Calendario!$D$3:$H$55,MATCH(BB$4,Calendario!$A$3:$A$55,0),MATCH($I129,Calendario!$D$2:$H$2,0)),IF($K129=2,IF(BA129="",INDEX(Calendario!$D$3:$H$55,MATCH(BB$4,Calendario!$A$3:$A$55,0),MATCH($I129,Calendario!$D$2:$H$2,0)),""),IF($K129=3,IF(AND((AZ129=""),(BA129="")),INDEX(Calendario!$D$3:$H$55,MATCH(BB$4,Calendario!$A$3:$A$55,0),MATCH($I129,Calendario!$D$2:$H$2,0)),""),IF($K129=4,IF(AND((AY129=""),(AZ129=""),(BA129="")),INDEX(Calendario!$D$3:$H$55,MATCH(BB$4,Calendario!$A$3:$A$55,0),MATCH($I129,Calendario!$D$2:$H$2,0)),""),"")))))</f>
        <v/>
      </c>
      <c r="BC129" s="108">
        <f>IF(EXACT(($I129),(PROPER(TEXT(BC$3,"dddd")))),"",IF($K129=1,INDEX(Calendario!$D$3:$H$55,MATCH(BC$4,Calendario!$A$3:$A$55,0),MATCH($I129,Calendario!$D$2:$H$2,0)),IF($K129=2,IF(BB129="",INDEX(Calendario!$D$3:$H$55,MATCH(BC$4,Calendario!$A$3:$A$55,0),MATCH($I129,Calendario!$D$2:$H$2,0)),""),IF($K129=3,IF(AND((BA129=""),(BB129="")),INDEX(Calendario!$D$3:$H$55,MATCH(BC$4,Calendario!$A$3:$A$55,0),MATCH($I129,Calendario!$D$2:$H$2,0)),""),IF($K129=4,IF(AND((AZ129=""),(BA129=""),(BB129="")),INDEX(Calendario!$D$3:$H$55,MATCH(BC$4,Calendario!$A$3:$A$55,0),MATCH($I129,Calendario!$D$2:$H$2,0)),""),"")))))</f>
        <v>44853</v>
      </c>
      <c r="BD129" s="108" t="str">
        <f>IF(EXACT(($I129),(PROPER(TEXT(BD$3,"dddd")))),"",IF($K129=1,INDEX(Calendario!$D$3:$H$55,MATCH(BD$4,Calendario!$A$3:$A$55,0),MATCH($I129,Calendario!$D$2:$H$2,0)),IF($K129=2,IF(BC129="",INDEX(Calendario!$D$3:$H$55,MATCH(BD$4,Calendario!$A$3:$A$55,0),MATCH($I129,Calendario!$D$2:$H$2,0)),""),IF($K129=3,IF(AND((BB129=""),(BC129="")),INDEX(Calendario!$D$3:$H$55,MATCH(BD$4,Calendario!$A$3:$A$55,0),MATCH($I129,Calendario!$D$2:$H$2,0)),""),IF($K129=4,IF(AND((BA129=""),(BB129=""),(BC129="")),INDEX(Calendario!$D$3:$H$55,MATCH(BD$4,Calendario!$A$3:$A$55,0),MATCH($I129,Calendario!$D$2:$H$2,0)),""),"")))))</f>
        <v/>
      </c>
      <c r="BE129" s="107" t="str">
        <f>IF(EXACT(($I129),(PROPER(TEXT(BE$3,"dddd")))),"",IF($K129=1,INDEX(Calendario!$D$3:$H$55,MATCH(BE$4,Calendario!$A$3:$A$55,0),MATCH($I129,Calendario!$D$2:$H$2,0)),IF($K129=2,IF(BD129="",INDEX(Calendario!$D$3:$H$55,MATCH(BE$4,Calendario!$A$3:$A$55,0),MATCH($I129,Calendario!$D$2:$H$2,0)),""),IF($K129=3,IF(AND((BC129=""),(BD129="")),INDEX(Calendario!$D$3:$H$55,MATCH(BE$4,Calendario!$A$3:$A$55,0),MATCH($I129,Calendario!$D$2:$H$2,0)),""),IF($K129=4,IF(AND((BB129=""),(BC129=""),(BD129="")),INDEX(Calendario!$D$3:$H$55,MATCH(BE$4,Calendario!$A$3:$A$55,0),MATCH($I129,Calendario!$D$2:$H$2,0)),""),"")))))</f>
        <v/>
      </c>
      <c r="BF129" s="107" t="str">
        <f>IF(EXACT(($I129),(PROPER(TEXT(BF$3,"dddd")))),"",IF($K129=1,INDEX(Calendario!$D$3:$H$55,MATCH(BF$4,Calendario!$A$3:$A$55,0),MATCH($I129,Calendario!$D$2:$H$2,0)),IF($K129=2,IF(BE129="",INDEX(Calendario!$D$3:$H$55,MATCH(BF$4,Calendario!$A$3:$A$55,0),MATCH($I129,Calendario!$D$2:$H$2,0)),""),IF($K129=3,IF(AND((BD129=""),(BE129="")),INDEX(Calendario!$D$3:$H$55,MATCH(BF$4,Calendario!$A$3:$A$55,0),MATCH($I129,Calendario!$D$2:$H$2,0)),""),IF($K129=4,IF(AND((BC129=""),(BD129=""),(BE129="")),INDEX(Calendario!$D$3:$H$55,MATCH(BF$4,Calendario!$A$3:$A$55,0),MATCH($I129,Calendario!$D$2:$H$2,0)),""),"")))))</f>
        <v/>
      </c>
      <c r="BG129" s="107">
        <f>IF(EXACT(($I129),(PROPER(TEXT(BG$3,"dddd")))),"",IF($K129=1,INDEX(Calendario!$D$3:$H$55,MATCH(BG$4,Calendario!$A$3:$A$55,0),MATCH($I129,Calendario!$D$2:$H$2,0)),IF($K129=2,IF(BF129="",INDEX(Calendario!$D$3:$H$55,MATCH(BG$4,Calendario!$A$3:$A$55,0),MATCH($I129,Calendario!$D$2:$H$2,0)),""),IF($K129=3,IF(AND((BE129=""),(BF129="")),INDEX(Calendario!$D$3:$H$55,MATCH(BG$4,Calendario!$A$3:$A$55,0),MATCH($I129,Calendario!$D$2:$H$2,0)),""),IF($K129=4,IF(AND((BD129=""),(BE129=""),(BF129="")),INDEX(Calendario!$D$3:$H$55,MATCH(BG$4,Calendario!$A$3:$A$55,0),MATCH($I129,Calendario!$D$2:$H$2,0)),""),"")))))</f>
        <v>44881</v>
      </c>
      <c r="BH129" s="107" t="str">
        <f>IF(EXACT(($I129),(PROPER(TEXT(BH$3,"dddd")))),"",IF($K129=1,INDEX(Calendario!$D$3:$H$55,MATCH(BH$4,Calendario!$A$3:$A$55,0),MATCH($I129,Calendario!$D$2:$H$2,0)),IF($K129=2,IF(BG129="",INDEX(Calendario!$D$3:$H$55,MATCH(BH$4,Calendario!$A$3:$A$55,0),MATCH($I129,Calendario!$D$2:$H$2,0)),""),IF($K129=3,IF(AND((BF129=""),(BG129="")),INDEX(Calendario!$D$3:$H$55,MATCH(BH$4,Calendario!$A$3:$A$55,0),MATCH($I129,Calendario!$D$2:$H$2,0)),""),IF($K129=4,IF(AND((BE129=""),(BF129=""),(BG129="")),INDEX(Calendario!$D$3:$H$55,MATCH(BH$4,Calendario!$A$3:$A$55,0),MATCH($I129,Calendario!$D$2:$H$2,0)),""),"")))))</f>
        <v/>
      </c>
      <c r="BI129" s="108" t="str">
        <f>IF(EXACT(($I129),(PROPER(TEXT(BI$3,"dddd")))),"",IF($K129=1,INDEX(Calendario!$D$3:$H$55,MATCH(BI$4,Calendario!$A$3:$A$55,0),MATCH($I129,Calendario!$D$2:$H$2,0)),IF($K129=2,IF(BH129="",INDEX(Calendario!$D$3:$H$55,MATCH(BI$4,Calendario!$A$3:$A$55,0),MATCH($I129,Calendario!$D$2:$H$2,0)),""),IF($K129=3,IF(AND((BG129=""),(BH129="")),INDEX(Calendario!$D$3:$H$55,MATCH(BI$4,Calendario!$A$3:$A$55,0),MATCH($I129,Calendario!$D$2:$H$2,0)),""),IF($K129=4,IF(AND((BF129=""),(BG129=""),(BH129="")),INDEX(Calendario!$D$3:$H$55,MATCH(BI$4,Calendario!$A$3:$A$55,0),MATCH($I129,Calendario!$D$2:$H$2,0)),""),"")))))</f>
        <v/>
      </c>
      <c r="BJ129" s="108" t="str">
        <f>IF(EXACT(($I129),(PROPER(TEXT(BJ$3,"dddd")))),"",IF($K129=1,INDEX(Calendario!$D$3:$H$55,MATCH(BJ$4,Calendario!$A$3:$A$55,0),MATCH($I129,Calendario!$D$2:$H$2,0)),IF($K129=2,IF(BI129="",INDEX(Calendario!$D$3:$H$55,MATCH(BJ$4,Calendario!$A$3:$A$55,0),MATCH($I129,Calendario!$D$2:$H$2,0)),""),IF($K129=3,IF(AND((BH129=""),(BI129="")),INDEX(Calendario!$D$3:$H$55,MATCH(BJ$4,Calendario!$A$3:$A$55,0),MATCH($I129,Calendario!$D$2:$H$2,0)),""),IF($K129=4,IF(AND((BG129=""),(BH129=""),(BI129="")),INDEX(Calendario!$D$3:$H$55,MATCH(BJ$4,Calendario!$A$3:$A$55,0),MATCH($I129,Calendario!$D$2:$H$2,0)),""),"")))))</f>
        <v/>
      </c>
      <c r="BK129" s="108">
        <f>IF(EXACT(($I129),(PROPER(TEXT(BK$3,"dddd")))),"",IF($K129=1,INDEX(Calendario!$D$3:$H$55,MATCH(BK$4,Calendario!$A$3:$A$55,0),MATCH($I129,Calendario!$D$2:$H$2,0)),IF($K129=2,IF(BJ129="",INDEX(Calendario!$D$3:$H$55,MATCH(BK$4,Calendario!$A$3:$A$55,0),MATCH($I129,Calendario!$D$2:$H$2,0)),""),IF($K129=3,IF(AND((BI129=""),(BJ129="")),INDEX(Calendario!$D$3:$H$55,MATCH(BK$4,Calendario!$A$3:$A$55,0),MATCH($I129,Calendario!$D$2:$H$2,0)),""),IF($K129=4,IF(AND((BH129=""),(BI129=""),(BJ129="")),INDEX(Calendario!$D$3:$H$55,MATCH(BK$4,Calendario!$A$3:$A$55,0),MATCH($I129,Calendario!$D$2:$H$2,0)),""),"")))))</f>
        <v>44909</v>
      </c>
      <c r="BL129" s="108" t="str">
        <f>IF(EXACT(($I129),(PROPER(TEXT(BL$3,"dddd")))),"",IF($K129=1,INDEX(Calendario!$D$3:$H$55,MATCH(BL$4,Calendario!$A$3:$A$55,0),MATCH($I129,Calendario!$D$2:$H$2,0)),IF($K129=2,IF(BK129="",INDEX(Calendario!$D$3:$H$55,MATCH(BL$4,Calendario!$A$3:$A$55,0),MATCH($I129,Calendario!$D$2:$H$2,0)),""),IF($K129=3,IF(AND((BJ129=""),(BK129="")),INDEX(Calendario!$D$3:$H$55,MATCH(BL$4,Calendario!$A$3:$A$55,0),MATCH($I129,Calendario!$D$2:$H$2,0)),""),IF($K129=4,IF(AND((BI129=""),(BJ129=""),(BK129="")),INDEX(Calendario!$D$3:$H$55,MATCH(BL$4,Calendario!$A$3:$A$55,0),MATCH($I129,Calendario!$D$2:$H$2,0)),""),"")))))</f>
        <v/>
      </c>
      <c r="BM129" s="108" t="str">
        <f>IF(EXACT(($I129),(PROPER(TEXT(BM$3,"dddd")))),"",IF($K129=1,INDEX(Calendario!$D$3:$H$55,MATCH(BM$4,Calendario!$A$3:$A$55,0),MATCH($I129,Calendario!$D$2:$H$2,0)),IF($K129=2,IF(BL129="",INDEX(Calendario!$D$3:$H$55,MATCH(BM$4,Calendario!$A$3:$A$55,0),MATCH($I129,Calendario!$D$2:$H$2,0)),""),IF($K129=3,IF(AND((BK129=""),(BL129="")),INDEX(Calendario!$D$3:$H$55,MATCH(BM$4,Calendario!$A$3:$A$55,0),MATCH($I129,Calendario!$D$2:$H$2,0)),""),IF($K129=4,IF(AND((BJ129=""),(BK129=""),(BL129="")),INDEX(Calendario!$D$3:$H$55,MATCH(BM$4,Calendario!$A$3:$A$55,0),MATCH($I129,Calendario!$D$2:$H$2,0)),""),"")))))</f>
        <v/>
      </c>
      <c r="BO129" s="88" t="s">
        <v>67</v>
      </c>
    </row>
    <row r="130" spans="1:67" s="88" customFormat="1" ht="25.5" customHeight="1" x14ac:dyDescent="0.25">
      <c r="A130" s="178">
        <f t="shared" si="7"/>
        <v>100</v>
      </c>
      <c r="B130" s="176" t="s">
        <v>1284</v>
      </c>
      <c r="C130" s="176"/>
      <c r="D130" s="177" t="s">
        <v>1787</v>
      </c>
      <c r="E130" s="176" t="s">
        <v>50</v>
      </c>
      <c r="F130" s="176" t="s">
        <v>112</v>
      </c>
      <c r="G130" s="177" t="s">
        <v>1549</v>
      </c>
      <c r="H130" s="184" t="str">
        <f>IF(ISNA(VLOOKUP(G130,TDirReg!$F$1:$H$184,3,0)),"",VLOOKUP(G130,TDirReg!$F$1:$H$184,3,0))</f>
        <v>Hospital El Salvador Cra. 4 N° 5-44</v>
      </c>
      <c r="I130" s="196" t="s">
        <v>127</v>
      </c>
      <c r="J130" s="195" t="s">
        <v>135</v>
      </c>
      <c r="K130" s="197">
        <v>4</v>
      </c>
      <c r="L130" s="202">
        <f t="shared" si="8"/>
        <v>12</v>
      </c>
      <c r="M130" s="107" t="str">
        <f>IF(EXACT(($I130),(PROPER(TEXT(M$3,"dddd")))),"",IF(EXACT(M$4,$J130),IF($K130=1,INDEX(Calendario!$D$3:$H$55,MATCH(M$4,Calendario!$A$3:$A$55,0),MATCH($I130,Calendario!$D$2:$H$2,0)),INDEX(Calendario!$D$3:$H$55,MATCH($J130,Calendario!$A$3:$A$55,0),MATCH($I130,Calendario!$D$2:$H$2,0))),""))</f>
        <v/>
      </c>
      <c r="N130" s="107" t="str">
        <f>IF(EXACT(($I130),(PROPER(TEXT(N$3,"dddd")))),"",IF(EXACT(N$4,$J130),IF(M130="",IF(OR(($K130=4),($K130=3),($K130=2),($K130=1)),INDEX(Calendario!$D$3:$H$55,MATCH(N$4,Calendario!$A$3:$A$55,0),MATCH($I130,Calendario!$D$2:$H$2,0)),"")),IF($K130=1,IF(AND(M130="",EXACT((N$4),(CONCATENATE(Calendario!$A$1," ",(MID($J130,8,2))+1)))),INDEX(Calendario!$D$3:$H$55,MATCH(N$4,Calendario!$A$3:$A$55,0),MATCH($I130,Calendario!$D$2:$H$2,0)),IF(M130="","",INDEX(Calendario!$D$3:$H$55,MATCH(N$4,Calendario!$A$3:$A$55,0),MATCH($I130,Calendario!$D$2:$H$2,0)))),IF($K130=2,IF(M130="",IF(EXACT($K130,N$4),INDEX(Calendario!$D$3:$H$55,MATCH(N$4,Calendario!$A$3:$A$55,0),MATCH($I130,Calendario!$D$2:$H$2,0)),""),""),IF($K130=3,IF((M130=""),IF(EXACT($K130,N$4),INDEX(Calendario!$D$3:$H$55,MATCH(N$4,Calendario!$A$3:$A$55,0),MATCH($I130,Calendario!$D$2:$H$2,0)),""),""),IF($K130=4,IF((M130=""),IF(EXACT($K130,N$4),INDEX(Calendario!$D$3:$H$55,MATCH(N$4,Calendario!$A$3:$A$55,0),MATCH($I130,Calendario!$D$2:$H$2,0)),""),""),""))))))</f>
        <v/>
      </c>
      <c r="O130" s="107" t="str">
        <f>IF(EXACT(($I130),(PROPER(TEXT(O$3,"dddd")))),"",IF(EXACT(O$4,$J130),IF(N130="",IF(OR(($K130=4),($K130=3),($K130=2),($K130=1)),INDEX(Calendario!$D$3:$H$55,MATCH(O$4,Calendario!$A$3:$A$55,0),MATCH($I130,Calendario!$D$2:$H$2,0)),"")),IF($K130=1,IF(AND(N130="",EXACT((O$4),(CONCATENATE(Calendario!$A$1," ",(MID($J130,8,2))+1)))),INDEX(Calendario!$D$3:$H$55,MATCH(O$4,Calendario!$A$3:$A$55,0),MATCH($I130,Calendario!$D$2:$H$2,0)),IF(N130="",IF(EXACT(($I130),(PROPER(TEXT(N$3,"dddd")))),INDEX(Calendario!$D$3:$H$55,MATCH(O$4,Calendario!$A$3:$A$55,0),MATCH($I130,Calendario!$D$2:$H$2,0)),""),INDEX(Calendario!$D$3:$H$55,MATCH(O$4,Calendario!$A$3:$A$55,0),MATCH($I130,Calendario!$D$2:$H$2,0)))),IF(EXACT($O$4,"Semana 1"),IF($K130=2,IF(N130="",IF(OR(($J130="Semana 1"),($J130="Semana 2"),($J130="Semana 3")),INDEX(Calendario!$D$3:$H$55,MATCH(O$4,Calendario!$A$3:$A$55,0),MATCH($I130,Calendario!$D$2:$H$2,0)),""),""),IF($K130=3,IF(AND((M130=""),(N130="")),IF(OR(($J130="Semana 1"),($J130="Semana 2"),($J130="Semana 3")),INDEX(Calendario!$D$3:$H$55,MATCH(O$4,Calendario!$A$3:$A$55,0),MATCH($I130,Calendario!$D$2:$H$2,0)),""),""),IF($K130=4,IF(AND((M130=""),(N130="")),IF(OR(($J130="Semana 1"),($J130="Semana 2"),($J130="Semana 3")),INDEX(Calendario!$D$3:$H$55,MATCH(O$4,Calendario!$A$3:$A$55,0),MATCH($I130,Calendario!$D$2:$H$2,0)),""),"")))),IF($K130=2,IF(N130="",IF(OR(($J130="Semana 1"),($J130="Semana 2")),INDEX(Calendario!$D$3:$H$55,MATCH(O$4,Calendario!$A$3:$A$55,0),MATCH($I130,Calendario!$D$2:$H$2,0)),""),""),IF($K130=3,IF(AND((M130=""),(N130="")),IF(OR(($J130="Semana 1"),($J130="Semana 2")),INDEX(Calendario!$D$3:$H$55,MATCH(O$4,Calendario!$A$3:$A$55,0),MATCH($I130,Calendario!$D$2:$H$2,0)),""),""),IF($K130=4,IF(AND((M130=""),(N130="")),IF(OR(($J130="Semana 1"),($J130="Semana 2")),INDEX(Calendario!$D$3:$H$55,MATCH(O$4,Calendario!$A$3:$A$55,0),MATCH($I130,Calendario!$D$2:$H$2,0)),""),""),"")))))))</f>
        <v/>
      </c>
      <c r="P130" s="107" t="str">
        <f>IF(EXACT(($I130),(PROPER(TEXT(P$3,"dddd")))),"",IF(EXACT(P$4,$J130),IF(O130="",IF(OR(($K130=4),($K130=3),($K130=2),($K130=1)),INDEX(Calendario!$D$3:$H$55,MATCH(P$4,Calendario!$A$3:$A$55,0),MATCH($I130,Calendario!$D$2:$H$2,0)),"")),IF($K130=1,IF(AND(O130="",EXACT((P$4),(CONCATENATE(Calendario!$A$1," ",(MID($J130,8,2))+1)))),INDEX(Calendario!$D$3:$H$55,MATCH(P$4,Calendario!$A$3:$A$55,0),MATCH($I130,Calendario!$D$2:$H$2,0)),IF(O130="",IF(EXACT(($I130),(PROPER(TEXT(O$3,"dddd")))),INDEX(Calendario!$D$3:$H$55,MATCH(P$4,Calendario!$A$3:$A$55,0),MATCH($I130,Calendario!$D$2:$H$2,0)),""),INDEX(Calendario!$D$3:$H$55,MATCH(P$4,Calendario!$A$3:$A$55,0),MATCH($I130,Calendario!$D$2:$H$2,0)))),IF(EXACT($M$4,"Semana 1"),IF($K130=2,IF(O130="",IF(OR(($J130="Semana 1"),($J130="Semana 2"),($J130="Semana 3"),($J130="Semana 4")),INDEX(Calendario!$D$3:$H$55,MATCH(P$4,Calendario!$A$3:$A$55,0),MATCH($I130,Calendario!$D$2:$H$2,0)),""),""),IF($K130=3,IF(AND((N130=""),(O130="")),IF(OR(($J130="Semana 1"),($J130="Semana 2"),($J130="Semana 3"),($J130="Semana 4")),INDEX(Calendario!$D$3:$H$55,MATCH(P$4,Calendario!$A$3:$A$55,0),MATCH($I130,Calendario!$D$2:$H$2,0)),""),""),IF($K130=4,IF(AND((M130=""),(N130=""),(O130="")),IF(OR(($J130="Semana 1"),($J130="Semana 2"),($J130="Semana 3"),($J130="Semana 4")),INDEX(Calendario!$D$3:$H$55,MATCH(P$4,Calendario!$A$3:$A$55,0),MATCH($I130,Calendario!$D$2:$H$2,0)),""),"")))),IF($K130=2,IF(O130="",IF(OR(($J130="Semana 1"),($J130="Semana 2"),($J130="Semana 3")),INDEX(Calendario!$D$3:$H$55,MATCH(P$4,Calendario!$A$3:$A$55,0),MATCH($I130,Calendario!$D$2:$H$2,0)),""),""),IF($K130=3,IF(AND((N130=""),(O130="")),IF(OR(($J130="Semana 1"),($J130="Semana 2"),($J130="Semana 3")),INDEX(Calendario!$D$3:$H$55,MATCH(P$4,Calendario!$A$3:$A$55,0),MATCH($I130,Calendario!$D$2:$H$2,0)),""),""),IF($K130=4,IF(AND((M130=""),(N130=""),(O130="")),IF(OR(($J130="Semana 1"),($J130="Semana 2"),($J130="Semana 3")),INDEX(Calendario!$D$3:$H$55,MATCH(P$4,Calendario!$A$3:$A$55,0),MATCH($I130,Calendario!$D$2:$H$2,0)),""),""),"")))))))</f>
        <v/>
      </c>
      <c r="Q130" s="107" t="str">
        <f>IF(EXACT(($I130),(PROPER(TEXT(Q$3,"dddd")))),"",IF(EXACT(Q$4,$J130),IF(P130="",IF(OR(($K130=4),($K130=3),($K130=2),($K130=1)),INDEX(Calendario!$D$3:$H$55,MATCH(Q$4,Calendario!$A$3:$A$55,0),MATCH($I130,Calendario!$D$2:$H$2,0)),"")),IF($K130=1,IF(AND(P130="",EXACT((Q$4),(CONCATENATE(Calendario!$A$1," ",(MID($J130,8,2))+1)))),INDEX(Calendario!$D$3:$H$55,MATCH(Q$4,Calendario!$A$3:$A$55,0),MATCH($I130,Calendario!$D$2:$H$2,0)),IF(P130="",IF(EXACT(($I130),(PROPER(TEXT(P$3,"dddd")))),INDEX(Calendario!$D$3:$H$55,MATCH(Q$4,Calendario!$A$3:$A$55,0),MATCH($I130,Calendario!$D$2:$H$2,0)),""),INDEX(Calendario!$D$3:$H$55,MATCH(Q$4,Calendario!$A$3:$A$55,0),MATCH($I130,Calendario!$D$2:$H$2,0)))),IF(EXACT($M$4,"Semana 1"),IF($K130=2,IF(P130="",IF(OR(($J130="Semana 1"),($J130="Semana 2"),($J130="Semana 3"),($J130="Semana 4"),($J130="Semana 5")),INDEX(Calendario!$D$3:$H$55,MATCH(Q$4,Calendario!$A$3:$A$55,0),MATCH($I130,Calendario!$D$2:$H$2,0)),""),""),IF($K130=3,IF(AND((O130=""),(P130="")),IF(OR(($J130="Semana 1"),($J130="Semana 2"),($J130="Semana 3"),($J130="Semana 4"),($J130="Semana 5")),INDEX(Calendario!$D$3:$H$55,MATCH(Q$4,Calendario!$A$3:$A$55,0),MATCH($I130,Calendario!$D$2:$H$2,0)),""),""),IF($K130=4,IF(AND((N130=""),(O130=""),(P130="")),IF(OR(($J130="Semana 1"),($J130="Semana 2"),($J130="Semana 3"),($J130="Semana 4"),($J130="Semana 5")),INDEX(Calendario!$D$3:$H$55,MATCH(Q$4,Calendario!$A$3:$A$55,0),MATCH($I130,Calendario!$D$2:$H$2,0)),""),"")))),IF($K130=2,IF(P130="",IF(OR(($J130="Semana 1"),($J130="Semana 2"),($J130="Semana 3"),($J130="Semana 4")),INDEX(Calendario!$D$3:$H$55,MATCH(Q$4,Calendario!$A$3:$A$55,0),MATCH($I130,Calendario!$D$2:$H$2,0)),""),""),IF($K130=3,IF(AND((O130=""),(P130="")),IF(OR(($J130="Semana 1"),($J130="Semana 2"),($J130="Semana 3"),($J130="Semana 4")),INDEX(Calendario!$D$3:$H$55,MATCH(Q$4,Calendario!$A$3:$A$55,0),MATCH($I130,Calendario!$D$2:$H$2,0)),""),""),IF($K130=4,IF(AND((N130=""),(O130=""),(P130="")),IF(OR(($J130="Semana 1"),($J130="Semana 2"),($J130="Semana 3"),($J130="Semana 4")),INDEX(Calendario!$D$3:$H$55,MATCH(Q$4,Calendario!$A$3:$A$55,0),MATCH($I130,Calendario!$D$2:$H$2,0)),""),""),"")))))))</f>
        <v/>
      </c>
      <c r="R130" s="108">
        <f>IF(EXACT(($I130),(PROPER(TEXT(R$3,"dddd")))),"",IF(EXACT(R$4,$J130),IF(Q130="",IF(OR(($K130=4),($K130=3),($K130=2),($K130=1)),INDEX(Calendario!$D$3:$H$55,MATCH(R$4,Calendario!$A$3:$A$55,0),MATCH($I130,Calendario!$D$2:$H$2,0)),"")),IF($K130=1,IF(AND(Q130="",EXACT((R$4),(CONCATENATE(Calendario!$A$1," ",(MID($J130,8,2))+1)))),INDEX(Calendario!$D$3:$H$55,MATCH(R$4,Calendario!$A$3:$A$55,0),MATCH($I130,Calendario!$D$2:$H$2,0)),IF(Q130="",IF(EXACT(($I130),(PROPER(TEXT(Q$3,"dddd")))),INDEX(Calendario!$D$3:$H$55,MATCH(R$4,Calendario!$A$3:$A$55,0),MATCH($I130,Calendario!$D$2:$H$2,0)),""),INDEX(Calendario!$D$3:$H$55,MATCH(R$4,Calendario!$A$3:$A$55,0),MATCH($I130,Calendario!$D$2:$H$2,0)))),IF(EXACT($M$4,"Semana 1"),IF($K130=2,IF(Q130="",IF(OR(($J130="Semana 1"),($J130="Semana 2"),($J130="Semana 3"),($J130="Semana 4"),($J130="Semana 5"),($J130="Semana 6")),INDEX(Calendario!$D$3:$H$55,MATCH(R$4,Calendario!$A$3:$A$55,0),MATCH($I130,Calendario!$D$2:$H$2,0)),""),""),IF($K130=3,IF(AND((P130=""),(Q130="")),IF(OR(($J130="Semana 1"),($J130="Semana 2"),($J130="Semana 3"),($J130="Semana 4"),($J130="Semana 5"),($J130="Semana 6")),INDEX(Calendario!$D$3:$H$55,MATCH(R$4,Calendario!$A$3:$A$55,0),MATCH($I130,Calendario!$D$2:$H$2,0)),""),""),IF($K130=4,IF(AND((O130=""),(P130=""),(Q130="")),IF(OR(($J130="Semana 1"),($J130="Semana 2"),($J130="Semana 3"),($J130="Semana 4"),($J130="Semana 5"),($J130="Semana 6")),INDEX(Calendario!$D$3:$H$55,MATCH(R$4,Calendario!$A$3:$A$55,0),MATCH($I130,Calendario!$D$2:$H$2,0)),""),"")))),IF($K130=2,IF(Q130="",IF(OR(($J130="Semana 1"),($J130="Semana 2"),($J130="Semana 3"),($J130="Semana 4"),($J130="Semana 5")),INDEX(Calendario!$D$3:$H$55,MATCH(R$4,Calendario!$A$3:$A$55,0),MATCH($I130,Calendario!$D$2:$H$2,0)),""),""),IF($K130=3,IF(AND((P130=""),(Q130="")),IF(OR(($J130="Semana 1"),($J130="Semana 2"),($J130="Semana 3"),($J130="Semana 4"),($J130="Semana 5")),INDEX(Calendario!$D$3:$H$55,MATCH(R$4,Calendario!$A$3:$A$55,0),MATCH($I130,Calendario!$D$2:$H$2,0)),""),""),IF($K130=4,IF(AND((O130=""),(P130=""),(Q130="")),IF(OR(($J130="Semana 1"),($J130="Semana 2"),($J130="Semana 3"),($J130="Semana 4"),($J130="Semana 5")),INDEX(Calendario!$D$3:$H$55,MATCH(R$4,Calendario!$A$3:$A$55,0),MATCH($I130,Calendario!$D$2:$H$2,0)),""),""),"")))))))</f>
        <v>44594</v>
      </c>
      <c r="S130" s="108" t="str">
        <f>IF(EXACT(($I130),(PROPER(TEXT(S$3,"dddd")))),"",IF(EXACT(S$4,$J130),IF(R130="",IF(OR(($K130=4),($K130=3),($K130=2),($K130=1)),INDEX(Calendario!$D$3:$H$55,MATCH(S$4,Calendario!$A$3:$A$55,0),MATCH($I130,Calendario!$D$2:$H$2,0)),"")),IF($K130=1,IF(AND(R130="",EXACT((S$4),(CONCATENATE(Calendario!$A$1," ",(MID($J130,8,2))+1)))),INDEX(Calendario!$D$3:$H$55,MATCH(S$4,Calendario!$A$3:$A$55,0),MATCH($I130,Calendario!$D$2:$H$2,0)),IF(R130="",IF(EXACT(($I130),(PROPER(TEXT(R$3,"dddd")))),INDEX(Calendario!$D$3:$H$55,MATCH(S$4,Calendario!$A$3:$A$55,0),MATCH($I130,Calendario!$D$2:$H$2,0)),""),INDEX(Calendario!$D$3:$H$55,MATCH(S$4,Calendario!$A$3:$A$55,0),MATCH($I130,Calendario!$D$2:$H$2,0)))),IF(EXACT($M$4,"Semana 1"),IF($K130=2,IF(R130="",IF(OR(($J130="Semana 1"),($J130="Semana 2"),($J130="Semana 3"),($J130="Semana 4"),($J130="Semana 5"),($J130="Semana 6"),($J130="Semana 7")),INDEX(Calendario!$D$3:$H$55,MATCH(S$4,Calendario!$A$3:$A$55,0),MATCH($I130,Calendario!$D$2:$H$2,0)),""),""),IF($K130=3,IF(AND((Q130=""),(R130="")),IF(OR(($J130="Semana 1"),($J130="Semana 2"),($J130="Semana 3"),($J130="Semana 4"),($J130="Semana 5"),($J130="Semana 6"),($J130="Semana 7")),INDEX(Calendario!$D$3:$H$55,MATCH(S$4,Calendario!$A$3:$A$55,0),MATCH($I130,Calendario!$D$2:$H$2,0)),""),""),IF($K130=4,IF(AND((P130=""),(Q130=""),(R130="")),IF(OR(($J130="Semana 1"),($J130="Semana 2"),($J130="Semana 3"),($J130="Semana 4"),($J130="Semana 5"),($J130="Semana 6"),($J130="Semana 7")),INDEX(Calendario!$D$3:$H$55,MATCH(S$4,Calendario!$A$3:$A$55,0),MATCH($I130,Calendario!$D$2:$H$2,0)),""),"")))),IF($K130=2,IF(R130="",IF(OR(($J130="Semana 1"),($J130="Semana 2"),($J130="Semana 3"),($J130="Semana 4"),($J130="Semana 5"),($J130="Semana 6")),INDEX(Calendario!$D$3:$H$55,MATCH(S$4,Calendario!$A$3:$A$55,0),MATCH($I130,Calendario!$D$2:$H$2,0)),""),""),IF($K130=3,IF(AND((Q130=""),(R130="")),IF(OR(($J130="Semana 1"),($J130="Semana 2"),($J130="Semana 3"),($J130="Semana 4"),($J130="Semana 5"),($J130="Semana 6")),INDEX(Calendario!$D$3:$H$55,MATCH(S$4,Calendario!$A$3:$A$55,0),MATCH($I130,Calendario!$D$2:$H$2,0)),""),""),IF($K130=4,IF(AND((P130=""),(Q130=""),(R130="")),IF(OR(($J130="Semana 1"),($J130="Semana 2"),($J130="Semana 3"),($J130="Semana 4"),($J130="Semana 5"),($J130="Semana 6")),INDEX(Calendario!$D$3:$H$55,MATCH(S$4,Calendario!$A$3:$A$55,0),MATCH($I130,Calendario!$D$2:$H$2,0)),""),""),"")))))))</f>
        <v/>
      </c>
      <c r="T130" s="108" t="str">
        <f>IF(EXACT(($I130),(PROPER(TEXT(T$3,"dddd")))),"",IF(EXACT(T$4,$J130),IF(S130="",IF(OR(($K130=4),($K130=3),($K130=2),($K130=1)),INDEX(Calendario!$D$3:$H$55,MATCH(T$4,Calendario!$A$3:$A$55,0),MATCH($I130,Calendario!$D$2:$H$2,0)),"")),IF($K130=1,IF(AND(S130="",EXACT((T$4),(CONCATENATE(Calendario!$A$1," ",(MID($J130,8,2))+1)))),INDEX(Calendario!$D$3:$H$55,MATCH(T$4,Calendario!$A$3:$A$55,0),MATCH($I130,Calendario!$D$2:$H$2,0)),IF(S130="",IF(EXACT(($I130),(PROPER(TEXT(S$3,"dddd")))),INDEX(Calendario!$D$3:$H$55,MATCH(T$4,Calendario!$A$3:$A$55,0),MATCH($I130,Calendario!$D$2:$H$2,0)),""),INDEX(Calendario!$D$3:$H$55,MATCH(T$4,Calendario!$A$3:$A$55,0),MATCH($I130,Calendario!$D$2:$H$2,0)))),IF(EXACT($M$4,"Semana 1"),IF($K130=2,IF(S130="",IF(OR(($J130="Semana 1"),($J130="Semana 2"),($J130="Semana 3"),($J130="Semana 4"),($J130="Semana 5"),($J130="Semana 6"),($J130="Semana 7"),($J130="Semana 8")),INDEX(Calendario!$D$3:$H$55,MATCH(T$4,Calendario!$A$3:$A$55,0),MATCH($I130,Calendario!$D$2:$H$2,0)),""),""),IF($K130=3,IF(AND((R130=""),(S130="")),IF(OR(($J130="Semana 1"),($J130="Semana 2"),($J130="Semana 3"),($J130="Semana 4"),($J130="Semana 5"),($J130="Semana 6"),($J130="Semana 7"),($J130="Semana 8")),INDEX(Calendario!$D$3:$H$55,MATCH(T$4,Calendario!$A$3:$A$55,0),MATCH($I130,Calendario!$D$2:$H$2,0)),""),""),IF($K130=4,IF(AND((Q130=""),(R130=""),(S130="")),IF(OR(($J130="Semana 1"),($J130="Semana 2"),($J130="Semana 3"),($J130="Semana 4"),($J130="Semana 5"),($J130="Semana 6"),($J130="Semana 7"),($J130="Semana 8")),INDEX(Calendario!$D$3:$H$55,MATCH(T$4,Calendario!$A$3:$A$55,0),MATCH($I130,Calendario!$D$2:$H$2,0)),""),"")))),IF($K130=2,IF(S130="",IF(OR(($J130="Semana 1"),($J130="Semana 2"),($J130="Semana 3"),($J130="Semana 4"),($J130="Semana 5"),($J130="Semana 6"),($J130="Semana 7")),INDEX(Calendario!$D$3:$H$55,MATCH(T$4,Calendario!$A$3:$A$55,0),MATCH($I130,Calendario!$D$2:$H$2,0)),""),""),IF($K130=3,IF(AND((R130=""),(S130="")),IF(OR(($J130="Semana 1"),($J130="Semana 2"),($J130="Semana 3"),($J130="Semana 4"),($J130="Semana 5"),($J130="Semana 6"),($J130="Semana 7")),INDEX(Calendario!$D$3:$H$55,MATCH(T$4,Calendario!$A$3:$A$55,0),MATCH($I130,Calendario!$D$2:$H$2,0)),""),""),IF($K130=4,IF(AND((Q130=""),(R130=""),(S130="")),IF(OR(($J130="Semana 1"),($J130="Semana 2"),($J130="Semana 3"),($J130="Semana 4"),($J130="Semana 5"),($J130="Semana 6"),($J130="Semana 7")),INDEX(Calendario!$D$3:$H$55,MATCH(T$4,Calendario!$A$3:$A$55,0),MATCH($I130,Calendario!$D$2:$H$2,0)),""),""),"")))))))</f>
        <v/>
      </c>
      <c r="U130" s="108" t="str">
        <f>IF(EXACT(($I130),(PROPER(TEXT(U$3,"dddd")))),"",IF($K130=1,INDEX(Calendario!$D$3:$H$55,MATCH(U$4,Calendario!$A$3:$A$55,0),MATCH($I130,Calendario!$D$2:$H$2,0)),IF($K130=2,IF(T130="",INDEX(Calendario!$D$3:$H$55,MATCH(U$4,Calendario!$A$3:$A$55,0),MATCH($I130,Calendario!$D$2:$H$2,0)),""),IF($K130=3,IF(AND((S130=""),(T130="")),INDEX(Calendario!$D$3:$H$55,MATCH(U$4,Calendario!$A$3:$A$55,0),MATCH($I130,Calendario!$D$2:$H$2,0)),""),IF($K130=4,IF(AND((R130=""),(S130=""),(T130="")),INDEX(Calendario!$D$3:$H$55,MATCH(U$4,Calendario!$A$3:$A$55,0),MATCH($I130,Calendario!$D$2:$H$2,0)),""),"")))))</f>
        <v/>
      </c>
      <c r="V130" s="107">
        <f>IF(EXACT(($I130),(PROPER(TEXT(V$3,"dddd")))),"",IF($K130=1,INDEX(Calendario!$D$3:$H$55,MATCH(V$4,Calendario!$A$3:$A$55,0),MATCH($I130,Calendario!$D$2:$H$2,0)),IF($K130=2,IF(U130="",INDEX(Calendario!$D$3:$H$55,MATCH(V$4,Calendario!$A$3:$A$55,0),MATCH($I130,Calendario!$D$2:$H$2,0)),""),IF($K130=3,IF(AND((T130=""),(U130="")),INDEX(Calendario!$D$3:$H$55,MATCH(V$4,Calendario!$A$3:$A$55,0),MATCH($I130,Calendario!$D$2:$H$2,0)),""),IF($K130=4,IF(AND((S130=""),(T130=""),(U130="")),INDEX(Calendario!$D$3:$H$55,MATCH(V$4,Calendario!$A$3:$A$55,0),MATCH($I130,Calendario!$D$2:$H$2,0)),""),"")))))</f>
        <v>44622</v>
      </c>
      <c r="W130" s="107" t="str">
        <f>IF(EXACT(($I130),(PROPER(TEXT(W$3,"dddd")))),"",IF($K130=1,INDEX(Calendario!$D$3:$H$55,MATCH(W$4,Calendario!$A$3:$A$55,0),MATCH($I130,Calendario!$D$2:$H$2,0)),IF($K130=2,IF(V130="",INDEX(Calendario!$D$3:$H$55,MATCH(W$4,Calendario!$A$3:$A$55,0),MATCH($I130,Calendario!$D$2:$H$2,0)),""),IF($K130=3,IF(AND((U130=""),(V130="")),INDEX(Calendario!$D$3:$H$55,MATCH(W$4,Calendario!$A$3:$A$55,0),MATCH($I130,Calendario!$D$2:$H$2,0)),""),IF($K130=4,IF(AND((T130=""),(U130=""),(V130="")),INDEX(Calendario!$D$3:$H$55,MATCH(W$4,Calendario!$A$3:$A$55,0),MATCH($I130,Calendario!$D$2:$H$2,0)),""),"")))))</f>
        <v/>
      </c>
      <c r="X130" s="107" t="str">
        <f>IF(EXACT(($I130),(PROPER(TEXT(X$3,"dddd")))),"",IF($K130=1,INDEX(Calendario!$D$3:$H$55,MATCH(X$4,Calendario!$A$3:$A$55,0),MATCH($I130,Calendario!$D$2:$H$2,0)),IF($K130=2,IF(W130="",INDEX(Calendario!$D$3:$H$55,MATCH(X$4,Calendario!$A$3:$A$55,0),MATCH($I130,Calendario!$D$2:$H$2,0)),""),IF($K130=3,IF(AND((V130=""),(W130="")),INDEX(Calendario!$D$3:$H$55,MATCH(X$4,Calendario!$A$3:$A$55,0),MATCH($I130,Calendario!$D$2:$H$2,0)),""),IF($K130=4,IF(AND((U130=""),(V130=""),(W130="")),INDEX(Calendario!$D$3:$H$55,MATCH(X$4,Calendario!$A$3:$A$55,0),MATCH($I130,Calendario!$D$2:$H$2,0)),""),"")))))</f>
        <v/>
      </c>
      <c r="Y130" s="107" t="str">
        <f>IF(EXACT(($I130),(PROPER(TEXT(Y$3,"dddd")))),"",IF($K130=1,INDEX(Calendario!$D$3:$H$55,MATCH(Y$4,Calendario!$A$3:$A$55,0),MATCH($I130,Calendario!$D$2:$H$2,0)),IF($K130=2,IF(X130="",INDEX(Calendario!$D$3:$H$55,MATCH(Y$4,Calendario!$A$3:$A$55,0),MATCH($I130,Calendario!$D$2:$H$2,0)),""),IF($K130=3,IF(AND((W130=""),(X130="")),INDEX(Calendario!$D$3:$H$55,MATCH(Y$4,Calendario!$A$3:$A$55,0),MATCH($I130,Calendario!$D$2:$H$2,0)),""),IF($K130=4,IF(AND((V130=""),(W130=""),(X130="")),INDEX(Calendario!$D$3:$H$55,MATCH(Y$4,Calendario!$A$3:$A$55,0),MATCH($I130,Calendario!$D$2:$H$2,0)),""),"")))))</f>
        <v/>
      </c>
      <c r="Z130" s="108">
        <f>IF(EXACT(($I130),(PROPER(TEXT(Z$3,"dddd")))),"",IF($K130=1,INDEX(Calendario!$D$3:$H$55,MATCH(Z$4,Calendario!$A$3:$A$55,0),MATCH($I130,Calendario!$D$2:$H$2,0)),IF($K130=2,IF(Y130="",INDEX(Calendario!$D$3:$H$55,MATCH(Z$4,Calendario!$A$3:$A$55,0),MATCH($I130,Calendario!$D$2:$H$2,0)),""),IF($K130=3,IF(AND((X130=""),(Y130="")),INDEX(Calendario!$D$3:$H$55,MATCH(Z$4,Calendario!$A$3:$A$55,0),MATCH($I130,Calendario!$D$2:$H$2,0)),""),IF($K130=4,IF(AND((W130=""),(X130=""),(Y130="")),INDEX(Calendario!$D$3:$H$55,MATCH(Z$4,Calendario!$A$3:$A$55,0),MATCH($I130,Calendario!$D$2:$H$2,0)),""),"")))))</f>
        <v>44650</v>
      </c>
      <c r="AA130" s="108" t="str">
        <f>IF(EXACT(($I130),(PROPER(TEXT(AA$3,"dddd")))),"",IF($K130=1,INDEX(Calendario!$D$3:$H$55,MATCH(AA$4,Calendario!$A$3:$A$55,0),MATCH($I130,Calendario!$D$2:$H$2,0)),IF($K130=2,IF(Z130="",INDEX(Calendario!$D$3:$H$55,MATCH(AA$4,Calendario!$A$3:$A$55,0),MATCH($I130,Calendario!$D$2:$H$2,0)),""),IF($K130=3,IF(AND((Y130=""),(Z130="")),INDEX(Calendario!$D$3:$H$55,MATCH(AA$4,Calendario!$A$3:$A$55,0),MATCH($I130,Calendario!$D$2:$H$2,0)),""),IF($K130=4,IF(AND((X130=""),(Y130=""),(Z130="")),INDEX(Calendario!$D$3:$H$55,MATCH(AA$4,Calendario!$A$3:$A$55,0),MATCH($I130,Calendario!$D$2:$H$2,0)),""),"")))))</f>
        <v/>
      </c>
      <c r="AB130" s="108" t="str">
        <f>IF(EXACT(($I130),(PROPER(TEXT(AB$3,"dddd")))),"",IF($K130=1,INDEX(Calendario!$D$3:$H$55,MATCH(AB$4,Calendario!$A$3:$A$55,0),MATCH($I130,Calendario!$D$2:$H$2,0)),IF($K130=2,IF(AA130="",INDEX(Calendario!$D$3:$H$55,MATCH(AB$4,Calendario!$A$3:$A$55,0),MATCH($I130,Calendario!$D$2:$H$2,0)),""),IF($K130=3,IF(AND((Z130=""),(AA130="")),INDEX(Calendario!$D$3:$H$55,MATCH(AB$4,Calendario!$A$3:$A$55,0),MATCH($I130,Calendario!$D$2:$H$2,0)),""),IF($K130=4,IF(AND((Y130=""),(Z130=""),(AA130="")),INDEX(Calendario!$D$3:$H$55,MATCH(AB$4,Calendario!$A$3:$A$55,0),MATCH($I130,Calendario!$D$2:$H$2,0)),""),"")))))</f>
        <v/>
      </c>
      <c r="AC130" s="108" t="str">
        <f>IF(EXACT(($I130),(PROPER(TEXT(AC$3,"dddd")))),"",IF($K130=1,INDEX(Calendario!$D$3:$H$55,MATCH(AC$4,Calendario!$A$3:$A$55,0),MATCH($I130,Calendario!$D$2:$H$2,0)),IF($K130=2,IF(AB130="",INDEX(Calendario!$D$3:$H$55,MATCH(AC$4,Calendario!$A$3:$A$55,0),MATCH($I130,Calendario!$D$2:$H$2,0)),""),IF($K130=3,IF(AND((AA130=""),(AB130="")),INDEX(Calendario!$D$3:$H$55,MATCH(AC$4,Calendario!$A$3:$A$55,0),MATCH($I130,Calendario!$D$2:$H$2,0)),""),IF($K130=4,IF(AND((Z130=""),(AA130=""),(AB130="")),INDEX(Calendario!$D$3:$H$55,MATCH(AC$4,Calendario!$A$3:$A$55,0),MATCH($I130,Calendario!$D$2:$H$2,0)),""),"")))))</f>
        <v/>
      </c>
      <c r="AD130" s="107">
        <f>IF(EXACT(($I130),(PROPER(TEXT(AD$3,"dddd")))),"",IF($K130=1,INDEX(Calendario!$D$3:$H$55,MATCH(AD$4,Calendario!$A$3:$A$55,0),MATCH($I130,Calendario!$D$2:$H$2,0)),IF($K130=2,IF(AC130="",INDEX(Calendario!$D$3:$H$55,MATCH(AD$4,Calendario!$A$3:$A$55,0),MATCH($I130,Calendario!$D$2:$H$2,0)),""),IF($K130=3,IF(AND((AB130=""),(AC130="")),INDEX(Calendario!$D$3:$H$55,MATCH(AD$4,Calendario!$A$3:$A$55,0),MATCH($I130,Calendario!$D$2:$H$2,0)),""),IF($K130=4,IF(AND((AA130=""),(AB130=""),(AC130="")),INDEX(Calendario!$D$3:$H$55,MATCH(AD$4,Calendario!$A$3:$A$55,0),MATCH($I130,Calendario!$D$2:$H$2,0)),""),"")))))</f>
        <v>44678</v>
      </c>
      <c r="AE130" s="107" t="str">
        <f>IF(EXACT(($I130),(PROPER(TEXT(AE$3,"dddd")))),"",IF($K130=1,INDEX(Calendario!$D$3:$H$55,MATCH(AE$4,Calendario!$A$3:$A$55,0),MATCH($I130,Calendario!$D$2:$H$2,0)),IF($K130=2,IF(AD130="",INDEX(Calendario!$D$3:$H$55,MATCH(AE$4,Calendario!$A$3:$A$55,0),MATCH($I130,Calendario!$D$2:$H$2,0)),""),IF($K130=3,IF(AND((AC130=""),(AD130="")),INDEX(Calendario!$D$3:$H$55,MATCH(AE$4,Calendario!$A$3:$A$55,0),MATCH($I130,Calendario!$D$2:$H$2,0)),""),IF($K130=4,IF(AND((AB130=""),(AC130=""),(AD130="")),INDEX(Calendario!$D$3:$H$55,MATCH(AE$4,Calendario!$A$3:$A$55,0),MATCH($I130,Calendario!$D$2:$H$2,0)),""),"")))))</f>
        <v/>
      </c>
      <c r="AF130" s="107" t="str">
        <f>IF(EXACT(($I130),(PROPER(TEXT(AF$3,"dddd")))),"",IF($K130=1,INDEX(Calendario!$D$3:$H$55,MATCH(AF$4,Calendario!$A$3:$A$55,0),MATCH($I130,Calendario!$D$2:$H$2,0)),IF($K130=2,IF(AE130="",INDEX(Calendario!$D$3:$H$55,MATCH(AF$4,Calendario!$A$3:$A$55,0),MATCH($I130,Calendario!$D$2:$H$2,0)),""),IF($K130=3,IF(AND((AD130=""),(AE130="")),INDEX(Calendario!$D$3:$H$55,MATCH(AF$4,Calendario!$A$3:$A$55,0),MATCH($I130,Calendario!$D$2:$H$2,0)),""),IF($K130=4,IF(AND((AC130=""),(AD130=""),(AE130="")),INDEX(Calendario!$D$3:$H$55,MATCH(AF$4,Calendario!$A$3:$A$55,0),MATCH($I130,Calendario!$D$2:$H$2,0)),""),"")))))</f>
        <v/>
      </c>
      <c r="AG130" s="107" t="str">
        <f>IF(EXACT(($I130),(PROPER(TEXT(AG$3,"dddd")))),"",IF($K130=1,INDEX(Calendario!$D$3:$H$55,MATCH(AG$4,Calendario!$A$3:$A$55,0),MATCH($I130,Calendario!$D$2:$H$2,0)),IF($K130=2,IF(AF130="",INDEX(Calendario!$D$3:$H$55,MATCH(AG$4,Calendario!$A$3:$A$55,0),MATCH($I130,Calendario!$D$2:$H$2,0)),""),IF($K130=3,IF(AND((AE130=""),(AF130="")),INDEX(Calendario!$D$3:$H$55,MATCH(AG$4,Calendario!$A$3:$A$55,0),MATCH($I130,Calendario!$D$2:$H$2,0)),""),IF($K130=4,IF(AND((AD130=""),(AE130=""),(AF130="")),INDEX(Calendario!$D$3:$H$55,MATCH(AG$4,Calendario!$A$3:$A$55,0),MATCH($I130,Calendario!$D$2:$H$2,0)),""),"")))))</f>
        <v/>
      </c>
      <c r="AH130" s="107">
        <f>IF(EXACT(($I130),(PROPER(TEXT(AH$3,"dddd")))),"",IF($K130=1,INDEX(Calendario!$D$3:$H$55,MATCH(AH$4,Calendario!$A$3:$A$55,0),MATCH($I130,Calendario!$D$2:$H$2,0)),IF($K130=2,IF(AG130="",INDEX(Calendario!$D$3:$H$55,MATCH(AH$4,Calendario!$A$3:$A$55,0),MATCH($I130,Calendario!$D$2:$H$2,0)),""),IF($K130=3,IF(AND((AF130=""),(AG130="")),INDEX(Calendario!$D$3:$H$55,MATCH(AH$4,Calendario!$A$3:$A$55,0),MATCH($I130,Calendario!$D$2:$H$2,0)),""),IF($K130=4,IF(AND((AE130=""),(AF130=""),(AG130="")),INDEX(Calendario!$D$3:$H$55,MATCH(AH$4,Calendario!$A$3:$A$55,0),MATCH($I130,Calendario!$D$2:$H$2,0)),""),"")))))</f>
        <v>44706</v>
      </c>
      <c r="AI130" s="108" t="str">
        <f>IF(EXACT(($I130),(PROPER(TEXT(AI$3,"dddd")))),"",IF($K130=1,INDEX(Calendario!$D$3:$H$55,MATCH(AI$4,Calendario!$A$3:$A$55,0),MATCH($I130,Calendario!$D$2:$H$2,0)),IF($K130=2,IF(AH130="",INDEX(Calendario!$D$3:$H$55,MATCH(AI$4,Calendario!$A$3:$A$55,0),MATCH($I130,Calendario!$D$2:$H$2,0)),""),IF($K130=3,IF(AND((AG130=""),(AH130="")),INDEX(Calendario!$D$3:$H$55,MATCH(AI$4,Calendario!$A$3:$A$55,0),MATCH($I130,Calendario!$D$2:$H$2,0)),""),IF($K130=4,IF(AND((AF130=""),(AG130=""),(AH130="")),INDEX(Calendario!$D$3:$H$55,MATCH(AI$4,Calendario!$A$3:$A$55,0),MATCH($I130,Calendario!$D$2:$H$2,0)),""),"")))))</f>
        <v/>
      </c>
      <c r="AJ130" s="108" t="str">
        <f>IF(EXACT(($I130),(PROPER(TEXT(AJ$3,"dddd")))),"",IF($K130=1,INDEX(Calendario!$D$3:$H$55,MATCH(AJ$4,Calendario!$A$3:$A$55,0),MATCH($I130,Calendario!$D$2:$H$2,0)),IF($K130=2,IF(AI130="",INDEX(Calendario!$D$3:$H$55,MATCH(AJ$4,Calendario!$A$3:$A$55,0),MATCH($I130,Calendario!$D$2:$H$2,0)),""),IF($K130=3,IF(AND((AH130=""),(AI130="")),INDEX(Calendario!$D$3:$H$55,MATCH(AJ$4,Calendario!$A$3:$A$55,0),MATCH($I130,Calendario!$D$2:$H$2,0)),""),IF($K130=4,IF(AND((AG130=""),(AH130=""),(AI130="")),INDEX(Calendario!$D$3:$H$55,MATCH(AJ$4,Calendario!$A$3:$A$55,0),MATCH($I130,Calendario!$D$2:$H$2,0)),""),"")))))</f>
        <v/>
      </c>
      <c r="AK130" s="108" t="str">
        <f>IF(EXACT(($I130),(PROPER(TEXT(AK$3,"dddd")))),"",IF($K130=1,INDEX(Calendario!$D$3:$H$55,MATCH(AK$4,Calendario!$A$3:$A$55,0),MATCH($I130,Calendario!$D$2:$H$2,0)),IF($K130=2,IF(AJ130="",INDEX(Calendario!$D$3:$H$55,MATCH(AK$4,Calendario!$A$3:$A$55,0),MATCH($I130,Calendario!$D$2:$H$2,0)),""),IF($K130=3,IF(AND((AI130=""),(AJ130="")),INDEX(Calendario!$D$3:$H$55,MATCH(AK$4,Calendario!$A$3:$A$55,0),MATCH($I130,Calendario!$D$2:$H$2,0)),""),IF($K130=4,IF(AND((AH130=""),(AI130=""),(AJ130="")),INDEX(Calendario!$D$3:$H$55,MATCH(AK$4,Calendario!$A$3:$A$55,0),MATCH($I130,Calendario!$D$2:$H$2,0)),""),"")))))</f>
        <v/>
      </c>
      <c r="AL130" s="108">
        <f>IF(EXACT(($I130),(PROPER(TEXT(AL$3,"dddd")))),"",IF($K130=1,INDEX(Calendario!$D$3:$H$55,MATCH(AL$4,Calendario!$A$3:$A$55,0),MATCH($I130,Calendario!$D$2:$H$2,0)),IF($K130=2,IF(AK130="",INDEX(Calendario!$D$3:$H$55,MATCH(AL$4,Calendario!$A$3:$A$55,0),MATCH($I130,Calendario!$D$2:$H$2,0)),""),IF($K130=3,IF(AND((AJ130=""),(AK130="")),INDEX(Calendario!$D$3:$H$55,MATCH(AL$4,Calendario!$A$3:$A$55,0),MATCH($I130,Calendario!$D$2:$H$2,0)),""),IF($K130=4,IF(AND((AI130=""),(AJ130=""),(AK130="")),INDEX(Calendario!$D$3:$H$55,MATCH(AL$4,Calendario!$A$3:$A$55,0),MATCH($I130,Calendario!$D$2:$H$2,0)),""),"")))))</f>
        <v>44734</v>
      </c>
      <c r="AM130" s="107" t="str">
        <f>IF(EXACT(($I130),(PROPER(TEXT(AM$3,"dddd")))),"",IF($K130=1,INDEX(Calendario!$D$3:$H$55,MATCH(AM$4,Calendario!$A$3:$A$55,0),MATCH($I130,Calendario!$D$2:$H$2,0)),IF($K130=2,IF(AL130="",INDEX(Calendario!$D$3:$H$55,MATCH(AM$4,Calendario!$A$3:$A$55,0),MATCH($I130,Calendario!$D$2:$H$2,0)),""),IF($K130=3,IF(AND((AK130=""),(AL130="")),INDEX(Calendario!$D$3:$H$55,MATCH(AM$4,Calendario!$A$3:$A$55,0),MATCH($I130,Calendario!$D$2:$H$2,0)),""),IF($K130=4,IF(AND((AJ130=""),(AK130=""),(AL130="")),INDEX(Calendario!$D$3:$H$55,MATCH(AM$4,Calendario!$A$3:$A$55,0),MATCH($I130,Calendario!$D$2:$H$2,0)),""),"")))))</f>
        <v/>
      </c>
      <c r="AN130" s="107" t="str">
        <f>IF(EXACT(($I130),(PROPER(TEXT(AN$3,"dddd")))),"",IF($K130=1,INDEX(Calendario!$D$3:$H$55,MATCH(AN$4,Calendario!$A$3:$A$55,0),MATCH($I130,Calendario!$D$2:$H$2,0)),IF($K130=2,IF(AM130="",INDEX(Calendario!$D$3:$H$55,MATCH(AN$4,Calendario!$A$3:$A$55,0),MATCH($I130,Calendario!$D$2:$H$2,0)),""),IF($K130=3,IF(AND((AL130=""),(AM130="")),INDEX(Calendario!$D$3:$H$55,MATCH(AN$4,Calendario!$A$3:$A$55,0),MATCH($I130,Calendario!$D$2:$H$2,0)),""),IF($K130=4,IF(AND((AK130=""),(AL130=""),(AM130="")),INDEX(Calendario!$D$3:$H$55,MATCH(AN$4,Calendario!$A$3:$A$55,0),MATCH($I130,Calendario!$D$2:$H$2,0)),""),"")))))</f>
        <v/>
      </c>
      <c r="AO130" s="107" t="str">
        <f>IF(EXACT(($I130),(PROPER(TEXT(AO$3,"dddd")))),"",IF($K130=1,INDEX(Calendario!$D$3:$H$55,MATCH(AO$4,Calendario!$A$3:$A$55,0),MATCH($I130,Calendario!$D$2:$H$2,0)),IF($K130=2,IF(AN130="",INDEX(Calendario!$D$3:$H$55,MATCH(AO$4,Calendario!$A$3:$A$55,0),MATCH($I130,Calendario!$D$2:$H$2,0)),""),IF($K130=3,IF(AND((AM130=""),(AN130="")),INDEX(Calendario!$D$3:$H$55,MATCH(AO$4,Calendario!$A$3:$A$55,0),MATCH($I130,Calendario!$D$2:$H$2,0)),""),IF($K130=4,IF(AND((AL130=""),(AM130=""),(AN130="")),INDEX(Calendario!$D$3:$H$55,MATCH(AO$4,Calendario!$A$3:$A$55,0),MATCH($I130,Calendario!$D$2:$H$2,0)),""),"")))))</f>
        <v/>
      </c>
      <c r="AP130" s="107" t="str">
        <f>IF(EXACT(($I130),(PROPER(TEXT(AP$3,"dddd")))),"",IF($K130=1,INDEX(Calendario!$D$3:$H$55,MATCH(AP$4,Calendario!$A$3:$A$55,0),MATCH($I130,Calendario!$D$2:$H$2,0)),IF($K130=2,IF(AO130="",INDEX(Calendario!$D$3:$H$55,MATCH(AP$4,Calendario!$A$3:$A$55,0),MATCH($I130,Calendario!$D$2:$H$2,0)),""),IF($K130=3,IF(AND((AN130=""),(AO130="")),INDEX(Calendario!$D$3:$H$55,MATCH(AP$4,Calendario!$A$3:$A$55,0),MATCH($I130,Calendario!$D$2:$H$2,0)),""),IF($K130=4,IF(AND((AM130=""),(AN130=""),(AO130="")),INDEX(Calendario!$D$3:$H$55,MATCH(AP$4,Calendario!$A$3:$A$55,0),MATCH($I130,Calendario!$D$2:$H$2,0)),""),"")))))</f>
        <v/>
      </c>
      <c r="AQ130" s="107">
        <f>IF(EXACT(($I130),(PROPER(TEXT(AQ$3,"dddd")))),"",IF($K130=1,INDEX(Calendario!$D$3:$H$55,MATCH(AQ$4,Calendario!$A$3:$A$55,0),MATCH($I130,Calendario!$D$2:$H$2,0)),IF($K130=2,IF(AP130="",INDEX(Calendario!$D$3:$H$55,MATCH(AQ$4,Calendario!$A$3:$A$55,0),MATCH($I130,Calendario!$D$2:$H$2,0)),""),IF($K130=3,IF(AND((AO130=""),(AP130="")),INDEX(Calendario!$D$3:$H$55,MATCH(AQ$4,Calendario!$A$3:$A$55,0),MATCH($I130,Calendario!$D$2:$H$2,0)),""),IF($K130=4,IF(AND((AN130=""),(AO130=""),(AP130="")),INDEX(Calendario!$D$3:$H$55,MATCH(AQ$4,Calendario!$A$3:$A$55,0),MATCH($I130,Calendario!$D$2:$H$2,0)),""),"")))))</f>
        <v>44769</v>
      </c>
      <c r="AR130" s="108" t="str">
        <f>IF(EXACT(($I130),(PROPER(TEXT(AR$3,"dddd")))),"",IF($K130=1,INDEX(Calendario!$D$3:$H$55,MATCH(AR$4,Calendario!$A$3:$A$55,0),MATCH($I130,Calendario!$D$2:$H$2,0)),IF($K130=2,IF(AQ130="",INDEX(Calendario!$D$3:$H$55,MATCH(AR$4,Calendario!$A$3:$A$55,0),MATCH($I130,Calendario!$D$2:$H$2,0)),""),IF($K130=3,IF(AND((AP130=""),(AQ130="")),INDEX(Calendario!$D$3:$H$55,MATCH(AR$4,Calendario!$A$3:$A$55,0),MATCH($I130,Calendario!$D$2:$H$2,0)),""),IF($K130=4,IF(AND((AO130=""),(AP130=""),(AQ130="")),INDEX(Calendario!$D$3:$H$55,MATCH(AR$4,Calendario!$A$3:$A$55,0),MATCH($I130,Calendario!$D$2:$H$2,0)),""),"")))))</f>
        <v/>
      </c>
      <c r="AS130" s="108" t="str">
        <f>IF(EXACT(($I130),(PROPER(TEXT(AS$3,"dddd")))),"",IF($K130=1,INDEX(Calendario!$D$3:$H$55,MATCH(AS$4,Calendario!$A$3:$A$55,0),MATCH($I130,Calendario!$D$2:$H$2,0)),IF($K130=2,IF(AR130="",INDEX(Calendario!$D$3:$H$55,MATCH(AS$4,Calendario!$A$3:$A$55,0),MATCH($I130,Calendario!$D$2:$H$2,0)),""),IF($K130=3,IF(AND((AQ130=""),(AR130="")),INDEX(Calendario!$D$3:$H$55,MATCH(AS$4,Calendario!$A$3:$A$55,0),MATCH($I130,Calendario!$D$2:$H$2,0)),""),IF($K130=4,IF(AND((AP130=""),(AQ130=""),(AR130="")),INDEX(Calendario!$D$3:$H$55,MATCH(AS$4,Calendario!$A$3:$A$55,0),MATCH($I130,Calendario!$D$2:$H$2,0)),""),"")))))</f>
        <v/>
      </c>
      <c r="AT130" s="108" t="str">
        <f>IF(EXACT(($I130),(PROPER(TEXT(AT$3,"dddd")))),"",IF($K130=1,INDEX(Calendario!$D$3:$H$55,MATCH(AT$4,Calendario!$A$3:$A$55,0),MATCH($I130,Calendario!$D$2:$H$2,0)),IF($K130=2,IF(AS130="",INDEX(Calendario!$D$3:$H$55,MATCH(AT$4,Calendario!$A$3:$A$55,0),MATCH($I130,Calendario!$D$2:$H$2,0)),""),IF($K130=3,IF(AND((AR130=""),(AS130="")),INDEX(Calendario!$D$3:$H$55,MATCH(AT$4,Calendario!$A$3:$A$55,0),MATCH($I130,Calendario!$D$2:$H$2,0)),""),IF($K130=4,IF(AND((AQ130=""),(AR130=""),(AS130="")),INDEX(Calendario!$D$3:$H$55,MATCH(AT$4,Calendario!$A$3:$A$55,0),MATCH($I130,Calendario!$D$2:$H$2,0)),""),"")))))</f>
        <v/>
      </c>
      <c r="AU130" s="108">
        <f>IF(EXACT(($I130),(PROPER(TEXT(AU$3,"dddd")))),"",IF($K130=1,INDEX(Calendario!$D$3:$H$55,MATCH(AU$4,Calendario!$A$3:$A$55,0),MATCH($I130,Calendario!$D$2:$H$2,0)),IF($K130=2,IF(AT130="",INDEX(Calendario!$D$3:$H$55,MATCH(AU$4,Calendario!$A$3:$A$55,0),MATCH($I130,Calendario!$D$2:$H$2,0)),""),IF($K130=3,IF(AND((AS130=""),(AT130="")),INDEX(Calendario!$D$3:$H$55,MATCH(AU$4,Calendario!$A$3:$A$55,0),MATCH($I130,Calendario!$D$2:$H$2,0)),""),IF($K130=4,IF(AND((AR130=""),(AS130=""),(AT130="")),INDEX(Calendario!$D$3:$H$55,MATCH(AU$4,Calendario!$A$3:$A$55,0),MATCH($I130,Calendario!$D$2:$H$2,0)),""),"")))))</f>
        <v>44797</v>
      </c>
      <c r="AV130" s="107" t="str">
        <f>IF(EXACT(($I130),(PROPER(TEXT(AV$3,"dddd")))),"",IF($K130=1,INDEX(Calendario!$D$3:$H$55,MATCH(AV$4,Calendario!$A$3:$A$55,0),MATCH($I130,Calendario!$D$2:$H$2,0)),IF($K130=2,IF(AU130="",INDEX(Calendario!$D$3:$H$55,MATCH(AV$4,Calendario!$A$3:$A$55,0),MATCH($I130,Calendario!$D$2:$H$2,0)),""),IF($K130=3,IF(AND((AT130=""),(AU130="")),INDEX(Calendario!$D$3:$H$55,MATCH(AV$4,Calendario!$A$3:$A$55,0),MATCH($I130,Calendario!$D$2:$H$2,0)),""),IF($K130=4,IF(AND((AS130=""),(AT130=""),(AU130="")),INDEX(Calendario!$D$3:$H$55,MATCH(AV$4,Calendario!$A$3:$A$55,0),MATCH($I130,Calendario!$D$2:$H$2,0)),""),"")))))</f>
        <v/>
      </c>
      <c r="AW130" s="107" t="str">
        <f>IF(EXACT(($I130),(PROPER(TEXT(AW$3,"dddd")))),"",IF($K130=1,INDEX(Calendario!$D$3:$H$55,MATCH(AW$4,Calendario!$A$3:$A$55,0),MATCH($I130,Calendario!$D$2:$H$2,0)),IF($K130=2,IF(AV130="",INDEX(Calendario!$D$3:$H$55,MATCH(AW$4,Calendario!$A$3:$A$55,0),MATCH($I130,Calendario!$D$2:$H$2,0)),""),IF($K130=3,IF(AND((AU130=""),(AV130="")),INDEX(Calendario!$D$3:$H$55,MATCH(AW$4,Calendario!$A$3:$A$55,0),MATCH($I130,Calendario!$D$2:$H$2,0)),""),IF($K130=4,IF(AND((AT130=""),(AU130=""),(AV130="")),INDEX(Calendario!$D$3:$H$55,MATCH(AW$4,Calendario!$A$3:$A$55,0),MATCH($I130,Calendario!$D$2:$H$2,0)),""),"")))))</f>
        <v/>
      </c>
      <c r="AX130" s="107" t="str">
        <f>IF(EXACT(($I130),(PROPER(TEXT(AX$3,"dddd")))),"",IF($K130=1,INDEX(Calendario!$D$3:$H$55,MATCH(AX$4,Calendario!$A$3:$A$55,0),MATCH($I130,Calendario!$D$2:$H$2,0)),IF($K130=2,IF(AW130="",INDEX(Calendario!$D$3:$H$55,MATCH(AX$4,Calendario!$A$3:$A$55,0),MATCH($I130,Calendario!$D$2:$H$2,0)),""),IF($K130=3,IF(AND((AV130=""),(AW130="")),INDEX(Calendario!$D$3:$H$55,MATCH(AX$4,Calendario!$A$3:$A$55,0),MATCH($I130,Calendario!$D$2:$H$2,0)),""),IF($K130=4,IF(AND((AU130=""),(AV130=""),(AW130="")),INDEX(Calendario!$D$3:$H$55,MATCH(AX$4,Calendario!$A$3:$A$55,0),MATCH($I130,Calendario!$D$2:$H$2,0)),""),"")))))</f>
        <v/>
      </c>
      <c r="AY130" s="107">
        <f>IF(EXACT(($I130),(PROPER(TEXT(AY$3,"dddd")))),"",IF($K130=1,INDEX(Calendario!$D$3:$H$55,MATCH(AY$4,Calendario!$A$3:$A$55,0),MATCH($I130,Calendario!$D$2:$H$2,0)),IF($K130=2,IF(AX130="",INDEX(Calendario!$D$3:$H$55,MATCH(AY$4,Calendario!$A$3:$A$55,0),MATCH($I130,Calendario!$D$2:$H$2,0)),""),IF($K130=3,IF(AND((AW130=""),(AX130="")),INDEX(Calendario!$D$3:$H$55,MATCH(AY$4,Calendario!$A$3:$A$55,0),MATCH($I130,Calendario!$D$2:$H$2,0)),""),IF($K130=4,IF(AND((AV130=""),(AW130=""),(AX130="")),INDEX(Calendario!$D$3:$H$55,MATCH(AY$4,Calendario!$A$3:$A$55,0),MATCH($I130,Calendario!$D$2:$H$2,0)),""),"")))))</f>
        <v>44825</v>
      </c>
      <c r="AZ130" s="107" t="str">
        <f>IF(EXACT(($I130),(PROPER(TEXT(AZ$3,"dddd")))),"",IF($K130=1,INDEX(Calendario!$D$3:$H$55,MATCH(AZ$4,Calendario!$A$3:$A$55,0),MATCH($I130,Calendario!$D$2:$H$2,0)),IF($K130=2,IF(AY130="",INDEX(Calendario!$D$3:$H$55,MATCH(AZ$4,Calendario!$A$3:$A$55,0),MATCH($I130,Calendario!$D$2:$H$2,0)),""),IF($K130=3,IF(AND((AX130=""),(AY130="")),INDEX(Calendario!$D$3:$H$55,MATCH(AZ$4,Calendario!$A$3:$A$55,0),MATCH($I130,Calendario!$D$2:$H$2,0)),""),IF($K130=4,IF(AND((AW130=""),(AX130=""),(AY130="")),INDEX(Calendario!$D$3:$H$55,MATCH(AZ$4,Calendario!$A$3:$A$55,0),MATCH($I130,Calendario!$D$2:$H$2,0)),""),"")))))</f>
        <v/>
      </c>
      <c r="BA130" s="108" t="str">
        <f>IF(EXACT(($I130),(PROPER(TEXT(BA$3,"dddd")))),"",IF($K130=1,INDEX(Calendario!$D$3:$H$55,MATCH(BA$4,Calendario!$A$3:$A$55,0),MATCH($I130,Calendario!$D$2:$H$2,0)),IF($K130=2,IF(AZ130="",INDEX(Calendario!$D$3:$H$55,MATCH(BA$4,Calendario!$A$3:$A$55,0),MATCH($I130,Calendario!$D$2:$H$2,0)),""),IF($K130=3,IF(AND((AY130=""),(AZ130="")),INDEX(Calendario!$D$3:$H$55,MATCH(BA$4,Calendario!$A$3:$A$55,0),MATCH($I130,Calendario!$D$2:$H$2,0)),""),IF($K130=4,IF(AND((AX130=""),(AY130=""),(AZ130="")),INDEX(Calendario!$D$3:$H$55,MATCH(BA$4,Calendario!$A$3:$A$55,0),MATCH($I130,Calendario!$D$2:$H$2,0)),""),"")))))</f>
        <v/>
      </c>
      <c r="BB130" s="108" t="str">
        <f>IF(EXACT(($I130),(PROPER(TEXT(BB$3,"dddd")))),"",IF($K130=1,INDEX(Calendario!$D$3:$H$55,MATCH(BB$4,Calendario!$A$3:$A$55,0),MATCH($I130,Calendario!$D$2:$H$2,0)),IF($K130=2,IF(BA130="",INDEX(Calendario!$D$3:$H$55,MATCH(BB$4,Calendario!$A$3:$A$55,0),MATCH($I130,Calendario!$D$2:$H$2,0)),""),IF($K130=3,IF(AND((AZ130=""),(BA130="")),INDEX(Calendario!$D$3:$H$55,MATCH(BB$4,Calendario!$A$3:$A$55,0),MATCH($I130,Calendario!$D$2:$H$2,0)),""),IF($K130=4,IF(AND((AY130=""),(AZ130=""),(BA130="")),INDEX(Calendario!$D$3:$H$55,MATCH(BB$4,Calendario!$A$3:$A$55,0),MATCH($I130,Calendario!$D$2:$H$2,0)),""),"")))))</f>
        <v/>
      </c>
      <c r="BC130" s="108">
        <f>IF(EXACT(($I130),(PROPER(TEXT(BC$3,"dddd")))),"",IF($K130=1,INDEX(Calendario!$D$3:$H$55,MATCH(BC$4,Calendario!$A$3:$A$55,0),MATCH($I130,Calendario!$D$2:$H$2,0)),IF($K130=2,IF(BB130="",INDEX(Calendario!$D$3:$H$55,MATCH(BC$4,Calendario!$A$3:$A$55,0),MATCH($I130,Calendario!$D$2:$H$2,0)),""),IF($K130=3,IF(AND((BA130=""),(BB130="")),INDEX(Calendario!$D$3:$H$55,MATCH(BC$4,Calendario!$A$3:$A$55,0),MATCH($I130,Calendario!$D$2:$H$2,0)),""),IF($K130=4,IF(AND((AZ130=""),(BA130=""),(BB130="")),INDEX(Calendario!$D$3:$H$55,MATCH(BC$4,Calendario!$A$3:$A$55,0),MATCH($I130,Calendario!$D$2:$H$2,0)),""),"")))))</f>
        <v>44853</v>
      </c>
      <c r="BD130" s="108" t="str">
        <f>IF(EXACT(($I130),(PROPER(TEXT(BD$3,"dddd")))),"",IF($K130=1,INDEX(Calendario!$D$3:$H$55,MATCH(BD$4,Calendario!$A$3:$A$55,0),MATCH($I130,Calendario!$D$2:$H$2,0)),IF($K130=2,IF(BC130="",INDEX(Calendario!$D$3:$H$55,MATCH(BD$4,Calendario!$A$3:$A$55,0),MATCH($I130,Calendario!$D$2:$H$2,0)),""),IF($K130=3,IF(AND((BB130=""),(BC130="")),INDEX(Calendario!$D$3:$H$55,MATCH(BD$4,Calendario!$A$3:$A$55,0),MATCH($I130,Calendario!$D$2:$H$2,0)),""),IF($K130=4,IF(AND((BA130=""),(BB130=""),(BC130="")),INDEX(Calendario!$D$3:$H$55,MATCH(BD$4,Calendario!$A$3:$A$55,0),MATCH($I130,Calendario!$D$2:$H$2,0)),""),"")))))</f>
        <v/>
      </c>
      <c r="BE130" s="107" t="str">
        <f>IF(EXACT(($I130),(PROPER(TEXT(BE$3,"dddd")))),"",IF($K130=1,INDEX(Calendario!$D$3:$H$55,MATCH(BE$4,Calendario!$A$3:$A$55,0),MATCH($I130,Calendario!$D$2:$H$2,0)),IF($K130=2,IF(BD130="",INDEX(Calendario!$D$3:$H$55,MATCH(BE$4,Calendario!$A$3:$A$55,0),MATCH($I130,Calendario!$D$2:$H$2,0)),""),IF($K130=3,IF(AND((BC130=""),(BD130="")),INDEX(Calendario!$D$3:$H$55,MATCH(BE$4,Calendario!$A$3:$A$55,0),MATCH($I130,Calendario!$D$2:$H$2,0)),""),IF($K130=4,IF(AND((BB130=""),(BC130=""),(BD130="")),INDEX(Calendario!$D$3:$H$55,MATCH(BE$4,Calendario!$A$3:$A$55,0),MATCH($I130,Calendario!$D$2:$H$2,0)),""),"")))))</f>
        <v/>
      </c>
      <c r="BF130" s="107" t="str">
        <f>IF(EXACT(($I130),(PROPER(TEXT(BF$3,"dddd")))),"",IF($K130=1,INDEX(Calendario!$D$3:$H$55,MATCH(BF$4,Calendario!$A$3:$A$55,0),MATCH($I130,Calendario!$D$2:$H$2,0)),IF($K130=2,IF(BE130="",INDEX(Calendario!$D$3:$H$55,MATCH(BF$4,Calendario!$A$3:$A$55,0),MATCH($I130,Calendario!$D$2:$H$2,0)),""),IF($K130=3,IF(AND((BD130=""),(BE130="")),INDEX(Calendario!$D$3:$H$55,MATCH(BF$4,Calendario!$A$3:$A$55,0),MATCH($I130,Calendario!$D$2:$H$2,0)),""),IF($K130=4,IF(AND((BC130=""),(BD130=""),(BE130="")),INDEX(Calendario!$D$3:$H$55,MATCH(BF$4,Calendario!$A$3:$A$55,0),MATCH($I130,Calendario!$D$2:$H$2,0)),""),"")))))</f>
        <v/>
      </c>
      <c r="BG130" s="107">
        <f>IF(EXACT(($I130),(PROPER(TEXT(BG$3,"dddd")))),"",IF($K130=1,INDEX(Calendario!$D$3:$H$55,MATCH(BG$4,Calendario!$A$3:$A$55,0),MATCH($I130,Calendario!$D$2:$H$2,0)),IF($K130=2,IF(BF130="",INDEX(Calendario!$D$3:$H$55,MATCH(BG$4,Calendario!$A$3:$A$55,0),MATCH($I130,Calendario!$D$2:$H$2,0)),""),IF($K130=3,IF(AND((BE130=""),(BF130="")),INDEX(Calendario!$D$3:$H$55,MATCH(BG$4,Calendario!$A$3:$A$55,0),MATCH($I130,Calendario!$D$2:$H$2,0)),""),IF($K130=4,IF(AND((BD130=""),(BE130=""),(BF130="")),INDEX(Calendario!$D$3:$H$55,MATCH(BG$4,Calendario!$A$3:$A$55,0),MATCH($I130,Calendario!$D$2:$H$2,0)),""),"")))))</f>
        <v>44881</v>
      </c>
      <c r="BH130" s="107" t="str">
        <f>IF(EXACT(($I130),(PROPER(TEXT(BH$3,"dddd")))),"",IF($K130=1,INDEX(Calendario!$D$3:$H$55,MATCH(BH$4,Calendario!$A$3:$A$55,0),MATCH($I130,Calendario!$D$2:$H$2,0)),IF($K130=2,IF(BG130="",INDEX(Calendario!$D$3:$H$55,MATCH(BH$4,Calendario!$A$3:$A$55,0),MATCH($I130,Calendario!$D$2:$H$2,0)),""),IF($K130=3,IF(AND((BF130=""),(BG130="")),INDEX(Calendario!$D$3:$H$55,MATCH(BH$4,Calendario!$A$3:$A$55,0),MATCH($I130,Calendario!$D$2:$H$2,0)),""),IF($K130=4,IF(AND((BE130=""),(BF130=""),(BG130="")),INDEX(Calendario!$D$3:$H$55,MATCH(BH$4,Calendario!$A$3:$A$55,0),MATCH($I130,Calendario!$D$2:$H$2,0)),""),"")))))</f>
        <v/>
      </c>
      <c r="BI130" s="108" t="str">
        <f>IF(EXACT(($I130),(PROPER(TEXT(BI$3,"dddd")))),"",IF($K130=1,INDEX(Calendario!$D$3:$H$55,MATCH(BI$4,Calendario!$A$3:$A$55,0),MATCH($I130,Calendario!$D$2:$H$2,0)),IF($K130=2,IF(BH130="",INDEX(Calendario!$D$3:$H$55,MATCH(BI$4,Calendario!$A$3:$A$55,0),MATCH($I130,Calendario!$D$2:$H$2,0)),""),IF($K130=3,IF(AND((BG130=""),(BH130="")),INDEX(Calendario!$D$3:$H$55,MATCH(BI$4,Calendario!$A$3:$A$55,0),MATCH($I130,Calendario!$D$2:$H$2,0)),""),IF($K130=4,IF(AND((BF130=""),(BG130=""),(BH130="")),INDEX(Calendario!$D$3:$H$55,MATCH(BI$4,Calendario!$A$3:$A$55,0),MATCH($I130,Calendario!$D$2:$H$2,0)),""),"")))))</f>
        <v/>
      </c>
      <c r="BJ130" s="108" t="str">
        <f>IF(EXACT(($I130),(PROPER(TEXT(BJ$3,"dddd")))),"",IF($K130=1,INDEX(Calendario!$D$3:$H$55,MATCH(BJ$4,Calendario!$A$3:$A$55,0),MATCH($I130,Calendario!$D$2:$H$2,0)),IF($K130=2,IF(BI130="",INDEX(Calendario!$D$3:$H$55,MATCH(BJ$4,Calendario!$A$3:$A$55,0),MATCH($I130,Calendario!$D$2:$H$2,0)),""),IF($K130=3,IF(AND((BH130=""),(BI130="")),INDEX(Calendario!$D$3:$H$55,MATCH(BJ$4,Calendario!$A$3:$A$55,0),MATCH($I130,Calendario!$D$2:$H$2,0)),""),IF($K130=4,IF(AND((BG130=""),(BH130=""),(BI130="")),INDEX(Calendario!$D$3:$H$55,MATCH(BJ$4,Calendario!$A$3:$A$55,0),MATCH($I130,Calendario!$D$2:$H$2,0)),""),"")))))</f>
        <v/>
      </c>
      <c r="BK130" s="108">
        <f>IF(EXACT(($I130),(PROPER(TEXT(BK$3,"dddd")))),"",IF($K130=1,INDEX(Calendario!$D$3:$H$55,MATCH(BK$4,Calendario!$A$3:$A$55,0),MATCH($I130,Calendario!$D$2:$H$2,0)),IF($K130=2,IF(BJ130="",INDEX(Calendario!$D$3:$H$55,MATCH(BK$4,Calendario!$A$3:$A$55,0),MATCH($I130,Calendario!$D$2:$H$2,0)),""),IF($K130=3,IF(AND((BI130=""),(BJ130="")),INDEX(Calendario!$D$3:$H$55,MATCH(BK$4,Calendario!$A$3:$A$55,0),MATCH($I130,Calendario!$D$2:$H$2,0)),""),IF($K130=4,IF(AND((BH130=""),(BI130=""),(BJ130="")),INDEX(Calendario!$D$3:$H$55,MATCH(BK$4,Calendario!$A$3:$A$55,0),MATCH($I130,Calendario!$D$2:$H$2,0)),""),"")))))</f>
        <v>44909</v>
      </c>
      <c r="BL130" s="108" t="str">
        <f>IF(EXACT(($I130),(PROPER(TEXT(BL$3,"dddd")))),"",IF($K130=1,INDEX(Calendario!$D$3:$H$55,MATCH(BL$4,Calendario!$A$3:$A$55,0),MATCH($I130,Calendario!$D$2:$H$2,0)),IF($K130=2,IF(BK130="",INDEX(Calendario!$D$3:$H$55,MATCH(BL$4,Calendario!$A$3:$A$55,0),MATCH($I130,Calendario!$D$2:$H$2,0)),""),IF($K130=3,IF(AND((BJ130=""),(BK130="")),INDEX(Calendario!$D$3:$H$55,MATCH(BL$4,Calendario!$A$3:$A$55,0),MATCH($I130,Calendario!$D$2:$H$2,0)),""),IF($K130=4,IF(AND((BI130=""),(BJ130=""),(BK130="")),INDEX(Calendario!$D$3:$H$55,MATCH(BL$4,Calendario!$A$3:$A$55,0),MATCH($I130,Calendario!$D$2:$H$2,0)),""),"")))))</f>
        <v/>
      </c>
      <c r="BM130" s="108" t="str">
        <f>IF(EXACT(($I130),(PROPER(TEXT(BM$3,"dddd")))),"",IF($K130=1,INDEX(Calendario!$D$3:$H$55,MATCH(BM$4,Calendario!$A$3:$A$55,0),MATCH($I130,Calendario!$D$2:$H$2,0)),IF($K130=2,IF(BL130="",INDEX(Calendario!$D$3:$H$55,MATCH(BM$4,Calendario!$A$3:$A$55,0),MATCH($I130,Calendario!$D$2:$H$2,0)),""),IF($K130=3,IF(AND((BK130=""),(BL130="")),INDEX(Calendario!$D$3:$H$55,MATCH(BM$4,Calendario!$A$3:$A$55,0),MATCH($I130,Calendario!$D$2:$H$2,0)),""),IF($K130=4,IF(AND((BJ130=""),(BK130=""),(BL130="")),INDEX(Calendario!$D$3:$H$55,MATCH(BM$4,Calendario!$A$3:$A$55,0),MATCH($I130,Calendario!$D$2:$H$2,0)),""),"")))))</f>
        <v/>
      </c>
      <c r="BO130" s="88" t="s">
        <v>621</v>
      </c>
    </row>
    <row r="131" spans="1:67" s="88" customFormat="1" ht="25.5" customHeight="1" x14ac:dyDescent="0.25">
      <c r="A131" s="178">
        <f t="shared" si="7"/>
        <v>101</v>
      </c>
      <c r="B131" s="176" t="s">
        <v>1284</v>
      </c>
      <c r="C131" s="176"/>
      <c r="D131" s="177" t="s">
        <v>1787</v>
      </c>
      <c r="E131" s="176" t="s">
        <v>1195</v>
      </c>
      <c r="F131" s="176" t="s">
        <v>1194</v>
      </c>
      <c r="G131" s="177" t="s">
        <v>1546</v>
      </c>
      <c r="H131" s="184" t="str">
        <f>IF(ISNA(VLOOKUP(G131,TDirReg!$F$1:$H$184,3,0)),"",VLOOKUP(G131,TDirReg!$F$1:$H$184,3,0))</f>
        <v>Carrera 23 Calle 21 Casa de Justicia</v>
      </c>
      <c r="I131" s="196" t="s">
        <v>127</v>
      </c>
      <c r="J131" s="195" t="s">
        <v>135</v>
      </c>
      <c r="K131" s="197">
        <v>4</v>
      </c>
      <c r="L131" s="202">
        <f t="shared" si="8"/>
        <v>12</v>
      </c>
      <c r="M131" s="107" t="str">
        <f>IF(EXACT(($I131),(PROPER(TEXT(M$3,"dddd")))),"",IF(EXACT(M$4,$J131),IF($K131=1,INDEX(Calendario!$D$3:$H$55,MATCH(M$4,Calendario!$A$3:$A$55,0),MATCH($I131,Calendario!$D$2:$H$2,0)),INDEX(Calendario!$D$3:$H$55,MATCH($J131,Calendario!$A$3:$A$55,0),MATCH($I131,Calendario!$D$2:$H$2,0))),""))</f>
        <v/>
      </c>
      <c r="N131" s="107" t="str">
        <f>IF(EXACT(($I131),(PROPER(TEXT(N$3,"dddd")))),"",IF(EXACT(N$4,$J131),IF(M131="",IF(OR(($K131=4),($K131=3),($K131=2),($K131=1)),INDEX(Calendario!$D$3:$H$55,MATCH(N$4,Calendario!$A$3:$A$55,0),MATCH($I131,Calendario!$D$2:$H$2,0)),"")),IF($K131=1,IF(AND(M131="",EXACT((N$4),(CONCATENATE(Calendario!$A$1," ",(MID($J131,8,2))+1)))),INDEX(Calendario!$D$3:$H$55,MATCH(N$4,Calendario!$A$3:$A$55,0),MATCH($I131,Calendario!$D$2:$H$2,0)),IF(M131="","",INDEX(Calendario!$D$3:$H$55,MATCH(N$4,Calendario!$A$3:$A$55,0),MATCH($I131,Calendario!$D$2:$H$2,0)))),IF($K131=2,IF(M131="",IF(EXACT($K131,N$4),INDEX(Calendario!$D$3:$H$55,MATCH(N$4,Calendario!$A$3:$A$55,0),MATCH($I131,Calendario!$D$2:$H$2,0)),""),""),IF($K131=3,IF((M131=""),IF(EXACT($K131,N$4),INDEX(Calendario!$D$3:$H$55,MATCH(N$4,Calendario!$A$3:$A$55,0),MATCH($I131,Calendario!$D$2:$H$2,0)),""),""),IF($K131=4,IF((M131=""),IF(EXACT($K131,N$4),INDEX(Calendario!$D$3:$H$55,MATCH(N$4,Calendario!$A$3:$A$55,0),MATCH($I131,Calendario!$D$2:$H$2,0)),""),""),""))))))</f>
        <v/>
      </c>
      <c r="O131" s="107" t="str">
        <f>IF(EXACT(($I131),(PROPER(TEXT(O$3,"dddd")))),"",IF(EXACT(O$4,$J131),IF(N131="",IF(OR(($K131=4),($K131=3),($K131=2),($K131=1)),INDEX(Calendario!$D$3:$H$55,MATCH(O$4,Calendario!$A$3:$A$55,0),MATCH($I131,Calendario!$D$2:$H$2,0)),"")),IF($K131=1,IF(AND(N131="",EXACT((O$4),(CONCATENATE(Calendario!$A$1," ",(MID($J131,8,2))+1)))),INDEX(Calendario!$D$3:$H$55,MATCH(O$4,Calendario!$A$3:$A$55,0),MATCH($I131,Calendario!$D$2:$H$2,0)),IF(N131="",IF(EXACT(($I131),(PROPER(TEXT(N$3,"dddd")))),INDEX(Calendario!$D$3:$H$55,MATCH(O$4,Calendario!$A$3:$A$55,0),MATCH($I131,Calendario!$D$2:$H$2,0)),""),INDEX(Calendario!$D$3:$H$55,MATCH(O$4,Calendario!$A$3:$A$55,0),MATCH($I131,Calendario!$D$2:$H$2,0)))),IF(EXACT($O$4,"Semana 1"),IF($K131=2,IF(N131="",IF(OR(($J131="Semana 1"),($J131="Semana 2"),($J131="Semana 3")),INDEX(Calendario!$D$3:$H$55,MATCH(O$4,Calendario!$A$3:$A$55,0),MATCH($I131,Calendario!$D$2:$H$2,0)),""),""),IF($K131=3,IF(AND((M131=""),(N131="")),IF(OR(($J131="Semana 1"),($J131="Semana 2"),($J131="Semana 3")),INDEX(Calendario!$D$3:$H$55,MATCH(O$4,Calendario!$A$3:$A$55,0),MATCH($I131,Calendario!$D$2:$H$2,0)),""),""),IF($K131=4,IF(AND((M131=""),(N131="")),IF(OR(($J131="Semana 1"),($J131="Semana 2"),($J131="Semana 3")),INDEX(Calendario!$D$3:$H$55,MATCH(O$4,Calendario!$A$3:$A$55,0),MATCH($I131,Calendario!$D$2:$H$2,0)),""),"")))),IF($K131=2,IF(N131="",IF(OR(($J131="Semana 1"),($J131="Semana 2")),INDEX(Calendario!$D$3:$H$55,MATCH(O$4,Calendario!$A$3:$A$55,0),MATCH($I131,Calendario!$D$2:$H$2,0)),""),""),IF($K131=3,IF(AND((M131=""),(N131="")),IF(OR(($J131="Semana 1"),($J131="Semana 2")),INDEX(Calendario!$D$3:$H$55,MATCH(O$4,Calendario!$A$3:$A$55,0),MATCH($I131,Calendario!$D$2:$H$2,0)),""),""),IF($K131=4,IF(AND((M131=""),(N131="")),IF(OR(($J131="Semana 1"),($J131="Semana 2")),INDEX(Calendario!$D$3:$H$55,MATCH(O$4,Calendario!$A$3:$A$55,0),MATCH($I131,Calendario!$D$2:$H$2,0)),""),""),"")))))))</f>
        <v/>
      </c>
      <c r="P131" s="107" t="str">
        <f>IF(EXACT(($I131),(PROPER(TEXT(P$3,"dddd")))),"",IF(EXACT(P$4,$J131),IF(O131="",IF(OR(($K131=4),($K131=3),($K131=2),($K131=1)),INDEX(Calendario!$D$3:$H$55,MATCH(P$4,Calendario!$A$3:$A$55,0),MATCH($I131,Calendario!$D$2:$H$2,0)),"")),IF($K131=1,IF(AND(O131="",EXACT((P$4),(CONCATENATE(Calendario!$A$1," ",(MID($J131,8,2))+1)))),INDEX(Calendario!$D$3:$H$55,MATCH(P$4,Calendario!$A$3:$A$55,0),MATCH($I131,Calendario!$D$2:$H$2,0)),IF(O131="",IF(EXACT(($I131),(PROPER(TEXT(O$3,"dddd")))),INDEX(Calendario!$D$3:$H$55,MATCH(P$4,Calendario!$A$3:$A$55,0),MATCH($I131,Calendario!$D$2:$H$2,0)),""),INDEX(Calendario!$D$3:$H$55,MATCH(P$4,Calendario!$A$3:$A$55,0),MATCH($I131,Calendario!$D$2:$H$2,0)))),IF(EXACT($M$4,"Semana 1"),IF($K131=2,IF(O131="",IF(OR(($J131="Semana 1"),($J131="Semana 2"),($J131="Semana 3"),($J131="Semana 4")),INDEX(Calendario!$D$3:$H$55,MATCH(P$4,Calendario!$A$3:$A$55,0),MATCH($I131,Calendario!$D$2:$H$2,0)),""),""),IF($K131=3,IF(AND((N131=""),(O131="")),IF(OR(($J131="Semana 1"),($J131="Semana 2"),($J131="Semana 3"),($J131="Semana 4")),INDEX(Calendario!$D$3:$H$55,MATCH(P$4,Calendario!$A$3:$A$55,0),MATCH($I131,Calendario!$D$2:$H$2,0)),""),""),IF($K131=4,IF(AND((M131=""),(N131=""),(O131="")),IF(OR(($J131="Semana 1"),($J131="Semana 2"),($J131="Semana 3"),($J131="Semana 4")),INDEX(Calendario!$D$3:$H$55,MATCH(P$4,Calendario!$A$3:$A$55,0),MATCH($I131,Calendario!$D$2:$H$2,0)),""),"")))),IF($K131=2,IF(O131="",IF(OR(($J131="Semana 1"),($J131="Semana 2"),($J131="Semana 3")),INDEX(Calendario!$D$3:$H$55,MATCH(P$4,Calendario!$A$3:$A$55,0),MATCH($I131,Calendario!$D$2:$H$2,0)),""),""),IF($K131=3,IF(AND((N131=""),(O131="")),IF(OR(($J131="Semana 1"),($J131="Semana 2"),($J131="Semana 3")),INDEX(Calendario!$D$3:$H$55,MATCH(P$4,Calendario!$A$3:$A$55,0),MATCH($I131,Calendario!$D$2:$H$2,0)),""),""),IF($K131=4,IF(AND((M131=""),(N131=""),(O131="")),IF(OR(($J131="Semana 1"),($J131="Semana 2"),($J131="Semana 3")),INDEX(Calendario!$D$3:$H$55,MATCH(P$4,Calendario!$A$3:$A$55,0),MATCH($I131,Calendario!$D$2:$H$2,0)),""),""),"")))))))</f>
        <v/>
      </c>
      <c r="Q131" s="107" t="str">
        <f>IF(EXACT(($I131),(PROPER(TEXT(Q$3,"dddd")))),"",IF(EXACT(Q$4,$J131),IF(P131="",IF(OR(($K131=4),($K131=3),($K131=2),($K131=1)),INDEX(Calendario!$D$3:$H$55,MATCH(Q$4,Calendario!$A$3:$A$55,0),MATCH($I131,Calendario!$D$2:$H$2,0)),"")),IF($K131=1,IF(AND(P131="",EXACT((Q$4),(CONCATENATE(Calendario!$A$1," ",(MID($J131,8,2))+1)))),INDEX(Calendario!$D$3:$H$55,MATCH(Q$4,Calendario!$A$3:$A$55,0),MATCH($I131,Calendario!$D$2:$H$2,0)),IF(P131="",IF(EXACT(($I131),(PROPER(TEXT(P$3,"dddd")))),INDEX(Calendario!$D$3:$H$55,MATCH(Q$4,Calendario!$A$3:$A$55,0),MATCH($I131,Calendario!$D$2:$H$2,0)),""),INDEX(Calendario!$D$3:$H$55,MATCH(Q$4,Calendario!$A$3:$A$55,0),MATCH($I131,Calendario!$D$2:$H$2,0)))),IF(EXACT($M$4,"Semana 1"),IF($K131=2,IF(P131="",IF(OR(($J131="Semana 1"),($J131="Semana 2"),($J131="Semana 3"),($J131="Semana 4"),($J131="Semana 5")),INDEX(Calendario!$D$3:$H$55,MATCH(Q$4,Calendario!$A$3:$A$55,0),MATCH($I131,Calendario!$D$2:$H$2,0)),""),""),IF($K131=3,IF(AND((O131=""),(P131="")),IF(OR(($J131="Semana 1"),($J131="Semana 2"),($J131="Semana 3"),($J131="Semana 4"),($J131="Semana 5")),INDEX(Calendario!$D$3:$H$55,MATCH(Q$4,Calendario!$A$3:$A$55,0),MATCH($I131,Calendario!$D$2:$H$2,0)),""),""),IF($K131=4,IF(AND((N131=""),(O131=""),(P131="")),IF(OR(($J131="Semana 1"),($J131="Semana 2"),($J131="Semana 3"),($J131="Semana 4"),($J131="Semana 5")),INDEX(Calendario!$D$3:$H$55,MATCH(Q$4,Calendario!$A$3:$A$55,0),MATCH($I131,Calendario!$D$2:$H$2,0)),""),"")))),IF($K131=2,IF(P131="",IF(OR(($J131="Semana 1"),($J131="Semana 2"),($J131="Semana 3"),($J131="Semana 4")),INDEX(Calendario!$D$3:$H$55,MATCH(Q$4,Calendario!$A$3:$A$55,0),MATCH($I131,Calendario!$D$2:$H$2,0)),""),""),IF($K131=3,IF(AND((O131=""),(P131="")),IF(OR(($J131="Semana 1"),($J131="Semana 2"),($J131="Semana 3"),($J131="Semana 4")),INDEX(Calendario!$D$3:$H$55,MATCH(Q$4,Calendario!$A$3:$A$55,0),MATCH($I131,Calendario!$D$2:$H$2,0)),""),""),IF($K131=4,IF(AND((N131=""),(O131=""),(P131="")),IF(OR(($J131="Semana 1"),($J131="Semana 2"),($J131="Semana 3"),($J131="Semana 4")),INDEX(Calendario!$D$3:$H$55,MATCH(Q$4,Calendario!$A$3:$A$55,0),MATCH($I131,Calendario!$D$2:$H$2,0)),""),""),"")))))))</f>
        <v/>
      </c>
      <c r="R131" s="108">
        <f>IF(EXACT(($I131),(PROPER(TEXT(R$3,"dddd")))),"",IF(EXACT(R$4,$J131),IF(Q131="",IF(OR(($K131=4),($K131=3),($K131=2),($K131=1)),INDEX(Calendario!$D$3:$H$55,MATCH(R$4,Calendario!$A$3:$A$55,0),MATCH($I131,Calendario!$D$2:$H$2,0)),"")),IF($K131=1,IF(AND(Q131="",EXACT((R$4),(CONCATENATE(Calendario!$A$1," ",(MID($J131,8,2))+1)))),INDEX(Calendario!$D$3:$H$55,MATCH(R$4,Calendario!$A$3:$A$55,0),MATCH($I131,Calendario!$D$2:$H$2,0)),IF(Q131="",IF(EXACT(($I131),(PROPER(TEXT(Q$3,"dddd")))),INDEX(Calendario!$D$3:$H$55,MATCH(R$4,Calendario!$A$3:$A$55,0),MATCH($I131,Calendario!$D$2:$H$2,0)),""),INDEX(Calendario!$D$3:$H$55,MATCH(R$4,Calendario!$A$3:$A$55,0),MATCH($I131,Calendario!$D$2:$H$2,0)))),IF(EXACT($M$4,"Semana 1"),IF($K131=2,IF(Q131="",IF(OR(($J131="Semana 1"),($J131="Semana 2"),($J131="Semana 3"),($J131="Semana 4"),($J131="Semana 5"),($J131="Semana 6")),INDEX(Calendario!$D$3:$H$55,MATCH(R$4,Calendario!$A$3:$A$55,0),MATCH($I131,Calendario!$D$2:$H$2,0)),""),""),IF($K131=3,IF(AND((P131=""),(Q131="")),IF(OR(($J131="Semana 1"),($J131="Semana 2"),($J131="Semana 3"),($J131="Semana 4"),($J131="Semana 5"),($J131="Semana 6")),INDEX(Calendario!$D$3:$H$55,MATCH(R$4,Calendario!$A$3:$A$55,0),MATCH($I131,Calendario!$D$2:$H$2,0)),""),""),IF($K131=4,IF(AND((O131=""),(P131=""),(Q131="")),IF(OR(($J131="Semana 1"),($J131="Semana 2"),($J131="Semana 3"),($J131="Semana 4"),($J131="Semana 5"),($J131="Semana 6")),INDEX(Calendario!$D$3:$H$55,MATCH(R$4,Calendario!$A$3:$A$55,0),MATCH($I131,Calendario!$D$2:$H$2,0)),""),"")))),IF($K131=2,IF(Q131="",IF(OR(($J131="Semana 1"),($J131="Semana 2"),($J131="Semana 3"),($J131="Semana 4"),($J131="Semana 5")),INDEX(Calendario!$D$3:$H$55,MATCH(R$4,Calendario!$A$3:$A$55,0),MATCH($I131,Calendario!$D$2:$H$2,0)),""),""),IF($K131=3,IF(AND((P131=""),(Q131="")),IF(OR(($J131="Semana 1"),($J131="Semana 2"),($J131="Semana 3"),($J131="Semana 4"),($J131="Semana 5")),INDEX(Calendario!$D$3:$H$55,MATCH(R$4,Calendario!$A$3:$A$55,0),MATCH($I131,Calendario!$D$2:$H$2,0)),""),""),IF($K131=4,IF(AND((O131=""),(P131=""),(Q131="")),IF(OR(($J131="Semana 1"),($J131="Semana 2"),($J131="Semana 3"),($J131="Semana 4"),($J131="Semana 5")),INDEX(Calendario!$D$3:$H$55,MATCH(R$4,Calendario!$A$3:$A$55,0),MATCH($I131,Calendario!$D$2:$H$2,0)),""),""),"")))))))</f>
        <v>44594</v>
      </c>
      <c r="S131" s="108" t="str">
        <f>IF(EXACT(($I131),(PROPER(TEXT(S$3,"dddd")))),"",IF(EXACT(S$4,$J131),IF(R131="",IF(OR(($K131=4),($K131=3),($K131=2),($K131=1)),INDEX(Calendario!$D$3:$H$55,MATCH(S$4,Calendario!$A$3:$A$55,0),MATCH($I131,Calendario!$D$2:$H$2,0)),"")),IF($K131=1,IF(AND(R131="",EXACT((S$4),(CONCATENATE(Calendario!$A$1," ",(MID($J131,8,2))+1)))),INDEX(Calendario!$D$3:$H$55,MATCH(S$4,Calendario!$A$3:$A$55,0),MATCH($I131,Calendario!$D$2:$H$2,0)),IF(R131="",IF(EXACT(($I131),(PROPER(TEXT(R$3,"dddd")))),INDEX(Calendario!$D$3:$H$55,MATCH(S$4,Calendario!$A$3:$A$55,0),MATCH($I131,Calendario!$D$2:$H$2,0)),""),INDEX(Calendario!$D$3:$H$55,MATCH(S$4,Calendario!$A$3:$A$55,0),MATCH($I131,Calendario!$D$2:$H$2,0)))),IF(EXACT($M$4,"Semana 1"),IF($K131=2,IF(R131="",IF(OR(($J131="Semana 1"),($J131="Semana 2"),($J131="Semana 3"),($J131="Semana 4"),($J131="Semana 5"),($J131="Semana 6"),($J131="Semana 7")),INDEX(Calendario!$D$3:$H$55,MATCH(S$4,Calendario!$A$3:$A$55,0),MATCH($I131,Calendario!$D$2:$H$2,0)),""),""),IF($K131=3,IF(AND((Q131=""),(R131="")),IF(OR(($J131="Semana 1"),($J131="Semana 2"),($J131="Semana 3"),($J131="Semana 4"),($J131="Semana 5"),($J131="Semana 6"),($J131="Semana 7")),INDEX(Calendario!$D$3:$H$55,MATCH(S$4,Calendario!$A$3:$A$55,0),MATCH($I131,Calendario!$D$2:$H$2,0)),""),""),IF($K131=4,IF(AND((P131=""),(Q131=""),(R131="")),IF(OR(($J131="Semana 1"),($J131="Semana 2"),($J131="Semana 3"),($J131="Semana 4"),($J131="Semana 5"),($J131="Semana 6"),($J131="Semana 7")),INDEX(Calendario!$D$3:$H$55,MATCH(S$4,Calendario!$A$3:$A$55,0),MATCH($I131,Calendario!$D$2:$H$2,0)),""),"")))),IF($K131=2,IF(R131="",IF(OR(($J131="Semana 1"),($J131="Semana 2"),($J131="Semana 3"),($J131="Semana 4"),($J131="Semana 5"),($J131="Semana 6")),INDEX(Calendario!$D$3:$H$55,MATCH(S$4,Calendario!$A$3:$A$55,0),MATCH($I131,Calendario!$D$2:$H$2,0)),""),""),IF($K131=3,IF(AND((Q131=""),(R131="")),IF(OR(($J131="Semana 1"),($J131="Semana 2"),($J131="Semana 3"),($J131="Semana 4"),($J131="Semana 5"),($J131="Semana 6")),INDEX(Calendario!$D$3:$H$55,MATCH(S$4,Calendario!$A$3:$A$55,0),MATCH($I131,Calendario!$D$2:$H$2,0)),""),""),IF($K131=4,IF(AND((P131=""),(Q131=""),(R131="")),IF(OR(($J131="Semana 1"),($J131="Semana 2"),($J131="Semana 3"),($J131="Semana 4"),($J131="Semana 5"),($J131="Semana 6")),INDEX(Calendario!$D$3:$H$55,MATCH(S$4,Calendario!$A$3:$A$55,0),MATCH($I131,Calendario!$D$2:$H$2,0)),""),""),"")))))))</f>
        <v/>
      </c>
      <c r="T131" s="108" t="str">
        <f>IF(EXACT(($I131),(PROPER(TEXT(T$3,"dddd")))),"",IF(EXACT(T$4,$J131),IF(S131="",IF(OR(($K131=4),($K131=3),($K131=2),($K131=1)),INDEX(Calendario!$D$3:$H$55,MATCH(T$4,Calendario!$A$3:$A$55,0),MATCH($I131,Calendario!$D$2:$H$2,0)),"")),IF($K131=1,IF(AND(S131="",EXACT((T$4),(CONCATENATE(Calendario!$A$1," ",(MID($J131,8,2))+1)))),INDEX(Calendario!$D$3:$H$55,MATCH(T$4,Calendario!$A$3:$A$55,0),MATCH($I131,Calendario!$D$2:$H$2,0)),IF(S131="",IF(EXACT(($I131),(PROPER(TEXT(S$3,"dddd")))),INDEX(Calendario!$D$3:$H$55,MATCH(T$4,Calendario!$A$3:$A$55,0),MATCH($I131,Calendario!$D$2:$H$2,0)),""),INDEX(Calendario!$D$3:$H$55,MATCH(T$4,Calendario!$A$3:$A$55,0),MATCH($I131,Calendario!$D$2:$H$2,0)))),IF(EXACT($M$4,"Semana 1"),IF($K131=2,IF(S131="",IF(OR(($J131="Semana 1"),($J131="Semana 2"),($J131="Semana 3"),($J131="Semana 4"),($J131="Semana 5"),($J131="Semana 6"),($J131="Semana 7"),($J131="Semana 8")),INDEX(Calendario!$D$3:$H$55,MATCH(T$4,Calendario!$A$3:$A$55,0),MATCH($I131,Calendario!$D$2:$H$2,0)),""),""),IF($K131=3,IF(AND((R131=""),(S131="")),IF(OR(($J131="Semana 1"),($J131="Semana 2"),($J131="Semana 3"),($J131="Semana 4"),($J131="Semana 5"),($J131="Semana 6"),($J131="Semana 7"),($J131="Semana 8")),INDEX(Calendario!$D$3:$H$55,MATCH(T$4,Calendario!$A$3:$A$55,0),MATCH($I131,Calendario!$D$2:$H$2,0)),""),""),IF($K131=4,IF(AND((Q131=""),(R131=""),(S131="")),IF(OR(($J131="Semana 1"),($J131="Semana 2"),($J131="Semana 3"),($J131="Semana 4"),($J131="Semana 5"),($J131="Semana 6"),($J131="Semana 7"),($J131="Semana 8")),INDEX(Calendario!$D$3:$H$55,MATCH(T$4,Calendario!$A$3:$A$55,0),MATCH($I131,Calendario!$D$2:$H$2,0)),""),"")))),IF($K131=2,IF(S131="",IF(OR(($J131="Semana 1"),($J131="Semana 2"),($J131="Semana 3"),($J131="Semana 4"),($J131="Semana 5"),($J131="Semana 6"),($J131="Semana 7")),INDEX(Calendario!$D$3:$H$55,MATCH(T$4,Calendario!$A$3:$A$55,0),MATCH($I131,Calendario!$D$2:$H$2,0)),""),""),IF($K131=3,IF(AND((R131=""),(S131="")),IF(OR(($J131="Semana 1"),($J131="Semana 2"),($J131="Semana 3"),($J131="Semana 4"),($J131="Semana 5"),($J131="Semana 6"),($J131="Semana 7")),INDEX(Calendario!$D$3:$H$55,MATCH(T$4,Calendario!$A$3:$A$55,0),MATCH($I131,Calendario!$D$2:$H$2,0)),""),""),IF($K131=4,IF(AND((Q131=""),(R131=""),(S131="")),IF(OR(($J131="Semana 1"),($J131="Semana 2"),($J131="Semana 3"),($J131="Semana 4"),($J131="Semana 5"),($J131="Semana 6"),($J131="Semana 7")),INDEX(Calendario!$D$3:$H$55,MATCH(T$4,Calendario!$A$3:$A$55,0),MATCH($I131,Calendario!$D$2:$H$2,0)),""),""),"")))))))</f>
        <v/>
      </c>
      <c r="U131" s="108" t="str">
        <f>IF(EXACT(($I131),(PROPER(TEXT(U$3,"dddd")))),"",IF($K131=1,INDEX(Calendario!$D$3:$H$55,MATCH(U$4,Calendario!$A$3:$A$55,0),MATCH($I131,Calendario!$D$2:$H$2,0)),IF($K131=2,IF(T131="",INDEX(Calendario!$D$3:$H$55,MATCH(U$4,Calendario!$A$3:$A$55,0),MATCH($I131,Calendario!$D$2:$H$2,0)),""),IF($K131=3,IF(AND((S131=""),(T131="")),INDEX(Calendario!$D$3:$H$55,MATCH(U$4,Calendario!$A$3:$A$55,0),MATCH($I131,Calendario!$D$2:$H$2,0)),""),IF($K131=4,IF(AND((R131=""),(S131=""),(T131="")),INDEX(Calendario!$D$3:$H$55,MATCH(U$4,Calendario!$A$3:$A$55,0),MATCH($I131,Calendario!$D$2:$H$2,0)),""),"")))))</f>
        <v/>
      </c>
      <c r="V131" s="107">
        <f>IF(EXACT(($I131),(PROPER(TEXT(V$3,"dddd")))),"",IF($K131=1,INDEX(Calendario!$D$3:$H$55,MATCH(V$4,Calendario!$A$3:$A$55,0),MATCH($I131,Calendario!$D$2:$H$2,0)),IF($K131=2,IF(U131="",INDEX(Calendario!$D$3:$H$55,MATCH(V$4,Calendario!$A$3:$A$55,0),MATCH($I131,Calendario!$D$2:$H$2,0)),""),IF($K131=3,IF(AND((T131=""),(U131="")),INDEX(Calendario!$D$3:$H$55,MATCH(V$4,Calendario!$A$3:$A$55,0),MATCH($I131,Calendario!$D$2:$H$2,0)),""),IF($K131=4,IF(AND((S131=""),(T131=""),(U131="")),INDEX(Calendario!$D$3:$H$55,MATCH(V$4,Calendario!$A$3:$A$55,0),MATCH($I131,Calendario!$D$2:$H$2,0)),""),"")))))</f>
        <v>44622</v>
      </c>
      <c r="W131" s="107" t="str">
        <f>IF(EXACT(($I131),(PROPER(TEXT(W$3,"dddd")))),"",IF($K131=1,INDEX(Calendario!$D$3:$H$55,MATCH(W$4,Calendario!$A$3:$A$55,0),MATCH($I131,Calendario!$D$2:$H$2,0)),IF($K131=2,IF(V131="",INDEX(Calendario!$D$3:$H$55,MATCH(W$4,Calendario!$A$3:$A$55,0),MATCH($I131,Calendario!$D$2:$H$2,0)),""),IF($K131=3,IF(AND((U131=""),(V131="")),INDEX(Calendario!$D$3:$H$55,MATCH(W$4,Calendario!$A$3:$A$55,0),MATCH($I131,Calendario!$D$2:$H$2,0)),""),IF($K131=4,IF(AND((T131=""),(U131=""),(V131="")),INDEX(Calendario!$D$3:$H$55,MATCH(W$4,Calendario!$A$3:$A$55,0),MATCH($I131,Calendario!$D$2:$H$2,0)),""),"")))))</f>
        <v/>
      </c>
      <c r="X131" s="107" t="str">
        <f>IF(EXACT(($I131),(PROPER(TEXT(X$3,"dddd")))),"",IF($K131=1,INDEX(Calendario!$D$3:$H$55,MATCH(X$4,Calendario!$A$3:$A$55,0),MATCH($I131,Calendario!$D$2:$H$2,0)),IF($K131=2,IF(W131="",INDEX(Calendario!$D$3:$H$55,MATCH(X$4,Calendario!$A$3:$A$55,0),MATCH($I131,Calendario!$D$2:$H$2,0)),""),IF($K131=3,IF(AND((V131=""),(W131="")),INDEX(Calendario!$D$3:$H$55,MATCH(X$4,Calendario!$A$3:$A$55,0),MATCH($I131,Calendario!$D$2:$H$2,0)),""),IF($K131=4,IF(AND((U131=""),(V131=""),(W131="")),INDEX(Calendario!$D$3:$H$55,MATCH(X$4,Calendario!$A$3:$A$55,0),MATCH($I131,Calendario!$D$2:$H$2,0)),""),"")))))</f>
        <v/>
      </c>
      <c r="Y131" s="107" t="str">
        <f>IF(EXACT(($I131),(PROPER(TEXT(Y$3,"dddd")))),"",IF($K131=1,INDEX(Calendario!$D$3:$H$55,MATCH(Y$4,Calendario!$A$3:$A$55,0),MATCH($I131,Calendario!$D$2:$H$2,0)),IF($K131=2,IF(X131="",INDEX(Calendario!$D$3:$H$55,MATCH(Y$4,Calendario!$A$3:$A$55,0),MATCH($I131,Calendario!$D$2:$H$2,0)),""),IF($K131=3,IF(AND((W131=""),(X131="")),INDEX(Calendario!$D$3:$H$55,MATCH(Y$4,Calendario!$A$3:$A$55,0),MATCH($I131,Calendario!$D$2:$H$2,0)),""),IF($K131=4,IF(AND((V131=""),(W131=""),(X131="")),INDEX(Calendario!$D$3:$H$55,MATCH(Y$4,Calendario!$A$3:$A$55,0),MATCH($I131,Calendario!$D$2:$H$2,0)),""),"")))))</f>
        <v/>
      </c>
      <c r="Z131" s="108">
        <f>IF(EXACT(($I131),(PROPER(TEXT(Z$3,"dddd")))),"",IF($K131=1,INDEX(Calendario!$D$3:$H$55,MATCH(Z$4,Calendario!$A$3:$A$55,0),MATCH($I131,Calendario!$D$2:$H$2,0)),IF($K131=2,IF(Y131="",INDEX(Calendario!$D$3:$H$55,MATCH(Z$4,Calendario!$A$3:$A$55,0),MATCH($I131,Calendario!$D$2:$H$2,0)),""),IF($K131=3,IF(AND((X131=""),(Y131="")),INDEX(Calendario!$D$3:$H$55,MATCH(Z$4,Calendario!$A$3:$A$55,0),MATCH($I131,Calendario!$D$2:$H$2,0)),""),IF($K131=4,IF(AND((W131=""),(X131=""),(Y131="")),INDEX(Calendario!$D$3:$H$55,MATCH(Z$4,Calendario!$A$3:$A$55,0),MATCH($I131,Calendario!$D$2:$H$2,0)),""),"")))))</f>
        <v>44650</v>
      </c>
      <c r="AA131" s="108" t="str">
        <f>IF(EXACT(($I131),(PROPER(TEXT(AA$3,"dddd")))),"",IF($K131=1,INDEX(Calendario!$D$3:$H$55,MATCH(AA$4,Calendario!$A$3:$A$55,0),MATCH($I131,Calendario!$D$2:$H$2,0)),IF($K131=2,IF(Z131="",INDEX(Calendario!$D$3:$H$55,MATCH(AA$4,Calendario!$A$3:$A$55,0),MATCH($I131,Calendario!$D$2:$H$2,0)),""),IF($K131=3,IF(AND((Y131=""),(Z131="")),INDEX(Calendario!$D$3:$H$55,MATCH(AA$4,Calendario!$A$3:$A$55,0),MATCH($I131,Calendario!$D$2:$H$2,0)),""),IF($K131=4,IF(AND((X131=""),(Y131=""),(Z131="")),INDEX(Calendario!$D$3:$H$55,MATCH(AA$4,Calendario!$A$3:$A$55,0),MATCH($I131,Calendario!$D$2:$H$2,0)),""),"")))))</f>
        <v/>
      </c>
      <c r="AB131" s="108" t="str">
        <f>IF(EXACT(($I131),(PROPER(TEXT(AB$3,"dddd")))),"",IF($K131=1,INDEX(Calendario!$D$3:$H$55,MATCH(AB$4,Calendario!$A$3:$A$55,0),MATCH($I131,Calendario!$D$2:$H$2,0)),IF($K131=2,IF(AA131="",INDEX(Calendario!$D$3:$H$55,MATCH(AB$4,Calendario!$A$3:$A$55,0),MATCH($I131,Calendario!$D$2:$H$2,0)),""),IF($K131=3,IF(AND((Z131=""),(AA131="")),INDEX(Calendario!$D$3:$H$55,MATCH(AB$4,Calendario!$A$3:$A$55,0),MATCH($I131,Calendario!$D$2:$H$2,0)),""),IF($K131=4,IF(AND((Y131=""),(Z131=""),(AA131="")),INDEX(Calendario!$D$3:$H$55,MATCH(AB$4,Calendario!$A$3:$A$55,0),MATCH($I131,Calendario!$D$2:$H$2,0)),""),"")))))</f>
        <v/>
      </c>
      <c r="AC131" s="108" t="str">
        <f>IF(EXACT(($I131),(PROPER(TEXT(AC$3,"dddd")))),"",IF($K131=1,INDEX(Calendario!$D$3:$H$55,MATCH(AC$4,Calendario!$A$3:$A$55,0),MATCH($I131,Calendario!$D$2:$H$2,0)),IF($K131=2,IF(AB131="",INDEX(Calendario!$D$3:$H$55,MATCH(AC$4,Calendario!$A$3:$A$55,0),MATCH($I131,Calendario!$D$2:$H$2,0)),""),IF($K131=3,IF(AND((AA131=""),(AB131="")),INDEX(Calendario!$D$3:$H$55,MATCH(AC$4,Calendario!$A$3:$A$55,0),MATCH($I131,Calendario!$D$2:$H$2,0)),""),IF($K131=4,IF(AND((Z131=""),(AA131=""),(AB131="")),INDEX(Calendario!$D$3:$H$55,MATCH(AC$4,Calendario!$A$3:$A$55,0),MATCH($I131,Calendario!$D$2:$H$2,0)),""),"")))))</f>
        <v/>
      </c>
      <c r="AD131" s="107">
        <f>IF(EXACT(($I131),(PROPER(TEXT(AD$3,"dddd")))),"",IF($K131=1,INDEX(Calendario!$D$3:$H$55,MATCH(AD$4,Calendario!$A$3:$A$55,0),MATCH($I131,Calendario!$D$2:$H$2,0)),IF($K131=2,IF(AC131="",INDEX(Calendario!$D$3:$H$55,MATCH(AD$4,Calendario!$A$3:$A$55,0),MATCH($I131,Calendario!$D$2:$H$2,0)),""),IF($K131=3,IF(AND((AB131=""),(AC131="")),INDEX(Calendario!$D$3:$H$55,MATCH(AD$4,Calendario!$A$3:$A$55,0),MATCH($I131,Calendario!$D$2:$H$2,0)),""),IF($K131=4,IF(AND((AA131=""),(AB131=""),(AC131="")),INDEX(Calendario!$D$3:$H$55,MATCH(AD$4,Calendario!$A$3:$A$55,0),MATCH($I131,Calendario!$D$2:$H$2,0)),""),"")))))</f>
        <v>44678</v>
      </c>
      <c r="AE131" s="107" t="str">
        <f>IF(EXACT(($I131),(PROPER(TEXT(AE$3,"dddd")))),"",IF($K131=1,INDEX(Calendario!$D$3:$H$55,MATCH(AE$4,Calendario!$A$3:$A$55,0),MATCH($I131,Calendario!$D$2:$H$2,0)),IF($K131=2,IF(AD131="",INDEX(Calendario!$D$3:$H$55,MATCH(AE$4,Calendario!$A$3:$A$55,0),MATCH($I131,Calendario!$D$2:$H$2,0)),""),IF($K131=3,IF(AND((AC131=""),(AD131="")),INDEX(Calendario!$D$3:$H$55,MATCH(AE$4,Calendario!$A$3:$A$55,0),MATCH($I131,Calendario!$D$2:$H$2,0)),""),IF($K131=4,IF(AND((AB131=""),(AC131=""),(AD131="")),INDEX(Calendario!$D$3:$H$55,MATCH(AE$4,Calendario!$A$3:$A$55,0),MATCH($I131,Calendario!$D$2:$H$2,0)),""),"")))))</f>
        <v/>
      </c>
      <c r="AF131" s="107" t="str">
        <f>IF(EXACT(($I131),(PROPER(TEXT(AF$3,"dddd")))),"",IF($K131=1,INDEX(Calendario!$D$3:$H$55,MATCH(AF$4,Calendario!$A$3:$A$55,0),MATCH($I131,Calendario!$D$2:$H$2,0)),IF($K131=2,IF(AE131="",INDEX(Calendario!$D$3:$H$55,MATCH(AF$4,Calendario!$A$3:$A$55,0),MATCH($I131,Calendario!$D$2:$H$2,0)),""),IF($K131=3,IF(AND((AD131=""),(AE131="")),INDEX(Calendario!$D$3:$H$55,MATCH(AF$4,Calendario!$A$3:$A$55,0),MATCH($I131,Calendario!$D$2:$H$2,0)),""),IF($K131=4,IF(AND((AC131=""),(AD131=""),(AE131="")),INDEX(Calendario!$D$3:$H$55,MATCH(AF$4,Calendario!$A$3:$A$55,0),MATCH($I131,Calendario!$D$2:$H$2,0)),""),"")))))</f>
        <v/>
      </c>
      <c r="AG131" s="107" t="str">
        <f>IF(EXACT(($I131),(PROPER(TEXT(AG$3,"dddd")))),"",IF($K131=1,INDEX(Calendario!$D$3:$H$55,MATCH(AG$4,Calendario!$A$3:$A$55,0),MATCH($I131,Calendario!$D$2:$H$2,0)),IF($K131=2,IF(AF131="",INDEX(Calendario!$D$3:$H$55,MATCH(AG$4,Calendario!$A$3:$A$55,0),MATCH($I131,Calendario!$D$2:$H$2,0)),""),IF($K131=3,IF(AND((AE131=""),(AF131="")),INDEX(Calendario!$D$3:$H$55,MATCH(AG$4,Calendario!$A$3:$A$55,0),MATCH($I131,Calendario!$D$2:$H$2,0)),""),IF($K131=4,IF(AND((AD131=""),(AE131=""),(AF131="")),INDEX(Calendario!$D$3:$H$55,MATCH(AG$4,Calendario!$A$3:$A$55,0),MATCH($I131,Calendario!$D$2:$H$2,0)),""),"")))))</f>
        <v/>
      </c>
      <c r="AH131" s="107">
        <f>IF(EXACT(($I131),(PROPER(TEXT(AH$3,"dddd")))),"",IF($K131=1,INDEX(Calendario!$D$3:$H$55,MATCH(AH$4,Calendario!$A$3:$A$55,0),MATCH($I131,Calendario!$D$2:$H$2,0)),IF($K131=2,IF(AG131="",INDEX(Calendario!$D$3:$H$55,MATCH(AH$4,Calendario!$A$3:$A$55,0),MATCH($I131,Calendario!$D$2:$H$2,0)),""),IF($K131=3,IF(AND((AF131=""),(AG131="")),INDEX(Calendario!$D$3:$H$55,MATCH(AH$4,Calendario!$A$3:$A$55,0),MATCH($I131,Calendario!$D$2:$H$2,0)),""),IF($K131=4,IF(AND((AE131=""),(AF131=""),(AG131="")),INDEX(Calendario!$D$3:$H$55,MATCH(AH$4,Calendario!$A$3:$A$55,0),MATCH($I131,Calendario!$D$2:$H$2,0)),""),"")))))</f>
        <v>44706</v>
      </c>
      <c r="AI131" s="108" t="str">
        <f>IF(EXACT(($I131),(PROPER(TEXT(AI$3,"dddd")))),"",IF($K131=1,INDEX(Calendario!$D$3:$H$55,MATCH(AI$4,Calendario!$A$3:$A$55,0),MATCH($I131,Calendario!$D$2:$H$2,0)),IF($K131=2,IF(AH131="",INDEX(Calendario!$D$3:$H$55,MATCH(AI$4,Calendario!$A$3:$A$55,0),MATCH($I131,Calendario!$D$2:$H$2,0)),""),IF($K131=3,IF(AND((AG131=""),(AH131="")),INDEX(Calendario!$D$3:$H$55,MATCH(AI$4,Calendario!$A$3:$A$55,0),MATCH($I131,Calendario!$D$2:$H$2,0)),""),IF($K131=4,IF(AND((AF131=""),(AG131=""),(AH131="")),INDEX(Calendario!$D$3:$H$55,MATCH(AI$4,Calendario!$A$3:$A$55,0),MATCH($I131,Calendario!$D$2:$H$2,0)),""),"")))))</f>
        <v/>
      </c>
      <c r="AJ131" s="108" t="str">
        <f>IF(EXACT(($I131),(PROPER(TEXT(AJ$3,"dddd")))),"",IF($K131=1,INDEX(Calendario!$D$3:$H$55,MATCH(AJ$4,Calendario!$A$3:$A$55,0),MATCH($I131,Calendario!$D$2:$H$2,0)),IF($K131=2,IF(AI131="",INDEX(Calendario!$D$3:$H$55,MATCH(AJ$4,Calendario!$A$3:$A$55,0),MATCH($I131,Calendario!$D$2:$H$2,0)),""),IF($K131=3,IF(AND((AH131=""),(AI131="")),INDEX(Calendario!$D$3:$H$55,MATCH(AJ$4,Calendario!$A$3:$A$55,0),MATCH($I131,Calendario!$D$2:$H$2,0)),""),IF($K131=4,IF(AND((AG131=""),(AH131=""),(AI131="")),INDEX(Calendario!$D$3:$H$55,MATCH(AJ$4,Calendario!$A$3:$A$55,0),MATCH($I131,Calendario!$D$2:$H$2,0)),""),"")))))</f>
        <v/>
      </c>
      <c r="AK131" s="108" t="str">
        <f>IF(EXACT(($I131),(PROPER(TEXT(AK$3,"dddd")))),"",IF($K131=1,INDEX(Calendario!$D$3:$H$55,MATCH(AK$4,Calendario!$A$3:$A$55,0),MATCH($I131,Calendario!$D$2:$H$2,0)),IF($K131=2,IF(AJ131="",INDEX(Calendario!$D$3:$H$55,MATCH(AK$4,Calendario!$A$3:$A$55,0),MATCH($I131,Calendario!$D$2:$H$2,0)),""),IF($K131=3,IF(AND((AI131=""),(AJ131="")),INDEX(Calendario!$D$3:$H$55,MATCH(AK$4,Calendario!$A$3:$A$55,0),MATCH($I131,Calendario!$D$2:$H$2,0)),""),IF($K131=4,IF(AND((AH131=""),(AI131=""),(AJ131="")),INDEX(Calendario!$D$3:$H$55,MATCH(AK$4,Calendario!$A$3:$A$55,0),MATCH($I131,Calendario!$D$2:$H$2,0)),""),"")))))</f>
        <v/>
      </c>
      <c r="AL131" s="108">
        <f>IF(EXACT(($I131),(PROPER(TEXT(AL$3,"dddd")))),"",IF($K131=1,INDEX(Calendario!$D$3:$H$55,MATCH(AL$4,Calendario!$A$3:$A$55,0),MATCH($I131,Calendario!$D$2:$H$2,0)),IF($K131=2,IF(AK131="",INDEX(Calendario!$D$3:$H$55,MATCH(AL$4,Calendario!$A$3:$A$55,0),MATCH($I131,Calendario!$D$2:$H$2,0)),""),IF($K131=3,IF(AND((AJ131=""),(AK131="")),INDEX(Calendario!$D$3:$H$55,MATCH(AL$4,Calendario!$A$3:$A$55,0),MATCH($I131,Calendario!$D$2:$H$2,0)),""),IF($K131=4,IF(AND((AI131=""),(AJ131=""),(AK131="")),INDEX(Calendario!$D$3:$H$55,MATCH(AL$4,Calendario!$A$3:$A$55,0),MATCH($I131,Calendario!$D$2:$H$2,0)),""),"")))))</f>
        <v>44734</v>
      </c>
      <c r="AM131" s="107" t="str">
        <f>IF(EXACT(($I131),(PROPER(TEXT(AM$3,"dddd")))),"",IF($K131=1,INDEX(Calendario!$D$3:$H$55,MATCH(AM$4,Calendario!$A$3:$A$55,0),MATCH($I131,Calendario!$D$2:$H$2,0)),IF($K131=2,IF(AL131="",INDEX(Calendario!$D$3:$H$55,MATCH(AM$4,Calendario!$A$3:$A$55,0),MATCH($I131,Calendario!$D$2:$H$2,0)),""),IF($K131=3,IF(AND((AK131=""),(AL131="")),INDEX(Calendario!$D$3:$H$55,MATCH(AM$4,Calendario!$A$3:$A$55,0),MATCH($I131,Calendario!$D$2:$H$2,0)),""),IF($K131=4,IF(AND((AJ131=""),(AK131=""),(AL131="")),INDEX(Calendario!$D$3:$H$55,MATCH(AM$4,Calendario!$A$3:$A$55,0),MATCH($I131,Calendario!$D$2:$H$2,0)),""),"")))))</f>
        <v/>
      </c>
      <c r="AN131" s="107" t="str">
        <f>IF(EXACT(($I131),(PROPER(TEXT(AN$3,"dddd")))),"",IF($K131=1,INDEX(Calendario!$D$3:$H$55,MATCH(AN$4,Calendario!$A$3:$A$55,0),MATCH($I131,Calendario!$D$2:$H$2,0)),IF($K131=2,IF(AM131="",INDEX(Calendario!$D$3:$H$55,MATCH(AN$4,Calendario!$A$3:$A$55,0),MATCH($I131,Calendario!$D$2:$H$2,0)),""),IF($K131=3,IF(AND((AL131=""),(AM131="")),INDEX(Calendario!$D$3:$H$55,MATCH(AN$4,Calendario!$A$3:$A$55,0),MATCH($I131,Calendario!$D$2:$H$2,0)),""),IF($K131=4,IF(AND((AK131=""),(AL131=""),(AM131="")),INDEX(Calendario!$D$3:$H$55,MATCH(AN$4,Calendario!$A$3:$A$55,0),MATCH($I131,Calendario!$D$2:$H$2,0)),""),"")))))</f>
        <v/>
      </c>
      <c r="AO131" s="107" t="str">
        <f>IF(EXACT(($I131),(PROPER(TEXT(AO$3,"dddd")))),"",IF($K131=1,INDEX(Calendario!$D$3:$H$55,MATCH(AO$4,Calendario!$A$3:$A$55,0),MATCH($I131,Calendario!$D$2:$H$2,0)),IF($K131=2,IF(AN131="",INDEX(Calendario!$D$3:$H$55,MATCH(AO$4,Calendario!$A$3:$A$55,0),MATCH($I131,Calendario!$D$2:$H$2,0)),""),IF($K131=3,IF(AND((AM131=""),(AN131="")),INDEX(Calendario!$D$3:$H$55,MATCH(AO$4,Calendario!$A$3:$A$55,0),MATCH($I131,Calendario!$D$2:$H$2,0)),""),IF($K131=4,IF(AND((AL131=""),(AM131=""),(AN131="")),INDEX(Calendario!$D$3:$H$55,MATCH(AO$4,Calendario!$A$3:$A$55,0),MATCH($I131,Calendario!$D$2:$H$2,0)),""),"")))))</f>
        <v/>
      </c>
      <c r="AP131" s="107" t="str">
        <f>IF(EXACT(($I131),(PROPER(TEXT(AP$3,"dddd")))),"",IF($K131=1,INDEX(Calendario!$D$3:$H$55,MATCH(AP$4,Calendario!$A$3:$A$55,0),MATCH($I131,Calendario!$D$2:$H$2,0)),IF($K131=2,IF(AO131="",INDEX(Calendario!$D$3:$H$55,MATCH(AP$4,Calendario!$A$3:$A$55,0),MATCH($I131,Calendario!$D$2:$H$2,0)),""),IF($K131=3,IF(AND((AN131=""),(AO131="")),INDEX(Calendario!$D$3:$H$55,MATCH(AP$4,Calendario!$A$3:$A$55,0),MATCH($I131,Calendario!$D$2:$H$2,0)),""),IF($K131=4,IF(AND((AM131=""),(AN131=""),(AO131="")),INDEX(Calendario!$D$3:$H$55,MATCH(AP$4,Calendario!$A$3:$A$55,0),MATCH($I131,Calendario!$D$2:$H$2,0)),""),"")))))</f>
        <v/>
      </c>
      <c r="AQ131" s="107">
        <f>IF(EXACT(($I131),(PROPER(TEXT(AQ$3,"dddd")))),"",IF($K131=1,INDEX(Calendario!$D$3:$H$55,MATCH(AQ$4,Calendario!$A$3:$A$55,0),MATCH($I131,Calendario!$D$2:$H$2,0)),IF($K131=2,IF(AP131="",INDEX(Calendario!$D$3:$H$55,MATCH(AQ$4,Calendario!$A$3:$A$55,0),MATCH($I131,Calendario!$D$2:$H$2,0)),""),IF($K131=3,IF(AND((AO131=""),(AP131="")),INDEX(Calendario!$D$3:$H$55,MATCH(AQ$4,Calendario!$A$3:$A$55,0),MATCH($I131,Calendario!$D$2:$H$2,0)),""),IF($K131=4,IF(AND((AN131=""),(AO131=""),(AP131="")),INDEX(Calendario!$D$3:$H$55,MATCH(AQ$4,Calendario!$A$3:$A$55,0),MATCH($I131,Calendario!$D$2:$H$2,0)),""),"")))))</f>
        <v>44769</v>
      </c>
      <c r="AR131" s="108" t="str">
        <f>IF(EXACT(($I131),(PROPER(TEXT(AR$3,"dddd")))),"",IF($K131=1,INDEX(Calendario!$D$3:$H$55,MATCH(AR$4,Calendario!$A$3:$A$55,0),MATCH($I131,Calendario!$D$2:$H$2,0)),IF($K131=2,IF(AQ131="",INDEX(Calendario!$D$3:$H$55,MATCH(AR$4,Calendario!$A$3:$A$55,0),MATCH($I131,Calendario!$D$2:$H$2,0)),""),IF($K131=3,IF(AND((AP131=""),(AQ131="")),INDEX(Calendario!$D$3:$H$55,MATCH(AR$4,Calendario!$A$3:$A$55,0),MATCH($I131,Calendario!$D$2:$H$2,0)),""),IF($K131=4,IF(AND((AO131=""),(AP131=""),(AQ131="")),INDEX(Calendario!$D$3:$H$55,MATCH(AR$4,Calendario!$A$3:$A$55,0),MATCH($I131,Calendario!$D$2:$H$2,0)),""),"")))))</f>
        <v/>
      </c>
      <c r="AS131" s="108" t="str">
        <f>IF(EXACT(($I131),(PROPER(TEXT(AS$3,"dddd")))),"",IF($K131=1,INDEX(Calendario!$D$3:$H$55,MATCH(AS$4,Calendario!$A$3:$A$55,0),MATCH($I131,Calendario!$D$2:$H$2,0)),IF($K131=2,IF(AR131="",INDEX(Calendario!$D$3:$H$55,MATCH(AS$4,Calendario!$A$3:$A$55,0),MATCH($I131,Calendario!$D$2:$H$2,0)),""),IF($K131=3,IF(AND((AQ131=""),(AR131="")),INDEX(Calendario!$D$3:$H$55,MATCH(AS$4,Calendario!$A$3:$A$55,0),MATCH($I131,Calendario!$D$2:$H$2,0)),""),IF($K131=4,IF(AND((AP131=""),(AQ131=""),(AR131="")),INDEX(Calendario!$D$3:$H$55,MATCH(AS$4,Calendario!$A$3:$A$55,0),MATCH($I131,Calendario!$D$2:$H$2,0)),""),"")))))</f>
        <v/>
      </c>
      <c r="AT131" s="108" t="str">
        <f>IF(EXACT(($I131),(PROPER(TEXT(AT$3,"dddd")))),"",IF($K131=1,INDEX(Calendario!$D$3:$H$55,MATCH(AT$4,Calendario!$A$3:$A$55,0),MATCH($I131,Calendario!$D$2:$H$2,0)),IF($K131=2,IF(AS131="",INDEX(Calendario!$D$3:$H$55,MATCH(AT$4,Calendario!$A$3:$A$55,0),MATCH($I131,Calendario!$D$2:$H$2,0)),""),IF($K131=3,IF(AND((AR131=""),(AS131="")),INDEX(Calendario!$D$3:$H$55,MATCH(AT$4,Calendario!$A$3:$A$55,0),MATCH($I131,Calendario!$D$2:$H$2,0)),""),IF($K131=4,IF(AND((AQ131=""),(AR131=""),(AS131="")),INDEX(Calendario!$D$3:$H$55,MATCH(AT$4,Calendario!$A$3:$A$55,0),MATCH($I131,Calendario!$D$2:$H$2,0)),""),"")))))</f>
        <v/>
      </c>
      <c r="AU131" s="108">
        <f>IF(EXACT(($I131),(PROPER(TEXT(AU$3,"dddd")))),"",IF($K131=1,INDEX(Calendario!$D$3:$H$55,MATCH(AU$4,Calendario!$A$3:$A$55,0),MATCH($I131,Calendario!$D$2:$H$2,0)),IF($K131=2,IF(AT131="",INDEX(Calendario!$D$3:$H$55,MATCH(AU$4,Calendario!$A$3:$A$55,0),MATCH($I131,Calendario!$D$2:$H$2,0)),""),IF($K131=3,IF(AND((AS131=""),(AT131="")),INDEX(Calendario!$D$3:$H$55,MATCH(AU$4,Calendario!$A$3:$A$55,0),MATCH($I131,Calendario!$D$2:$H$2,0)),""),IF($K131=4,IF(AND((AR131=""),(AS131=""),(AT131="")),INDEX(Calendario!$D$3:$H$55,MATCH(AU$4,Calendario!$A$3:$A$55,0),MATCH($I131,Calendario!$D$2:$H$2,0)),""),"")))))</f>
        <v>44797</v>
      </c>
      <c r="AV131" s="107" t="str">
        <f>IF(EXACT(($I131),(PROPER(TEXT(AV$3,"dddd")))),"",IF($K131=1,INDEX(Calendario!$D$3:$H$55,MATCH(AV$4,Calendario!$A$3:$A$55,0),MATCH($I131,Calendario!$D$2:$H$2,0)),IF($K131=2,IF(AU131="",INDEX(Calendario!$D$3:$H$55,MATCH(AV$4,Calendario!$A$3:$A$55,0),MATCH($I131,Calendario!$D$2:$H$2,0)),""),IF($K131=3,IF(AND((AT131=""),(AU131="")),INDEX(Calendario!$D$3:$H$55,MATCH(AV$4,Calendario!$A$3:$A$55,0),MATCH($I131,Calendario!$D$2:$H$2,0)),""),IF($K131=4,IF(AND((AS131=""),(AT131=""),(AU131="")),INDEX(Calendario!$D$3:$H$55,MATCH(AV$4,Calendario!$A$3:$A$55,0),MATCH($I131,Calendario!$D$2:$H$2,0)),""),"")))))</f>
        <v/>
      </c>
      <c r="AW131" s="107" t="str">
        <f>IF(EXACT(($I131),(PROPER(TEXT(AW$3,"dddd")))),"",IF($K131=1,INDEX(Calendario!$D$3:$H$55,MATCH(AW$4,Calendario!$A$3:$A$55,0),MATCH($I131,Calendario!$D$2:$H$2,0)),IF($K131=2,IF(AV131="",INDEX(Calendario!$D$3:$H$55,MATCH(AW$4,Calendario!$A$3:$A$55,0),MATCH($I131,Calendario!$D$2:$H$2,0)),""),IF($K131=3,IF(AND((AU131=""),(AV131="")),INDEX(Calendario!$D$3:$H$55,MATCH(AW$4,Calendario!$A$3:$A$55,0),MATCH($I131,Calendario!$D$2:$H$2,0)),""),IF($K131=4,IF(AND((AT131=""),(AU131=""),(AV131="")),INDEX(Calendario!$D$3:$H$55,MATCH(AW$4,Calendario!$A$3:$A$55,0),MATCH($I131,Calendario!$D$2:$H$2,0)),""),"")))))</f>
        <v/>
      </c>
      <c r="AX131" s="107" t="str">
        <f>IF(EXACT(($I131),(PROPER(TEXT(AX$3,"dddd")))),"",IF($K131=1,INDEX(Calendario!$D$3:$H$55,MATCH(AX$4,Calendario!$A$3:$A$55,0),MATCH($I131,Calendario!$D$2:$H$2,0)),IF($K131=2,IF(AW131="",INDEX(Calendario!$D$3:$H$55,MATCH(AX$4,Calendario!$A$3:$A$55,0),MATCH($I131,Calendario!$D$2:$H$2,0)),""),IF($K131=3,IF(AND((AV131=""),(AW131="")),INDEX(Calendario!$D$3:$H$55,MATCH(AX$4,Calendario!$A$3:$A$55,0),MATCH($I131,Calendario!$D$2:$H$2,0)),""),IF($K131=4,IF(AND((AU131=""),(AV131=""),(AW131="")),INDEX(Calendario!$D$3:$H$55,MATCH(AX$4,Calendario!$A$3:$A$55,0),MATCH($I131,Calendario!$D$2:$H$2,0)),""),"")))))</f>
        <v/>
      </c>
      <c r="AY131" s="107">
        <f>IF(EXACT(($I131),(PROPER(TEXT(AY$3,"dddd")))),"",IF($K131=1,INDEX(Calendario!$D$3:$H$55,MATCH(AY$4,Calendario!$A$3:$A$55,0),MATCH($I131,Calendario!$D$2:$H$2,0)),IF($K131=2,IF(AX131="",INDEX(Calendario!$D$3:$H$55,MATCH(AY$4,Calendario!$A$3:$A$55,0),MATCH($I131,Calendario!$D$2:$H$2,0)),""),IF($K131=3,IF(AND((AW131=""),(AX131="")),INDEX(Calendario!$D$3:$H$55,MATCH(AY$4,Calendario!$A$3:$A$55,0),MATCH($I131,Calendario!$D$2:$H$2,0)),""),IF($K131=4,IF(AND((AV131=""),(AW131=""),(AX131="")),INDEX(Calendario!$D$3:$H$55,MATCH(AY$4,Calendario!$A$3:$A$55,0),MATCH($I131,Calendario!$D$2:$H$2,0)),""),"")))))</f>
        <v>44825</v>
      </c>
      <c r="AZ131" s="107" t="str">
        <f>IF(EXACT(($I131),(PROPER(TEXT(AZ$3,"dddd")))),"",IF($K131=1,INDEX(Calendario!$D$3:$H$55,MATCH(AZ$4,Calendario!$A$3:$A$55,0),MATCH($I131,Calendario!$D$2:$H$2,0)),IF($K131=2,IF(AY131="",INDEX(Calendario!$D$3:$H$55,MATCH(AZ$4,Calendario!$A$3:$A$55,0),MATCH($I131,Calendario!$D$2:$H$2,0)),""),IF($K131=3,IF(AND((AX131=""),(AY131="")),INDEX(Calendario!$D$3:$H$55,MATCH(AZ$4,Calendario!$A$3:$A$55,0),MATCH($I131,Calendario!$D$2:$H$2,0)),""),IF($K131=4,IF(AND((AW131=""),(AX131=""),(AY131="")),INDEX(Calendario!$D$3:$H$55,MATCH(AZ$4,Calendario!$A$3:$A$55,0),MATCH($I131,Calendario!$D$2:$H$2,0)),""),"")))))</f>
        <v/>
      </c>
      <c r="BA131" s="108" t="str">
        <f>IF(EXACT(($I131),(PROPER(TEXT(BA$3,"dddd")))),"",IF($K131=1,INDEX(Calendario!$D$3:$H$55,MATCH(BA$4,Calendario!$A$3:$A$55,0),MATCH($I131,Calendario!$D$2:$H$2,0)),IF($K131=2,IF(AZ131="",INDEX(Calendario!$D$3:$H$55,MATCH(BA$4,Calendario!$A$3:$A$55,0),MATCH($I131,Calendario!$D$2:$H$2,0)),""),IF($K131=3,IF(AND((AY131=""),(AZ131="")),INDEX(Calendario!$D$3:$H$55,MATCH(BA$4,Calendario!$A$3:$A$55,0),MATCH($I131,Calendario!$D$2:$H$2,0)),""),IF($K131=4,IF(AND((AX131=""),(AY131=""),(AZ131="")),INDEX(Calendario!$D$3:$H$55,MATCH(BA$4,Calendario!$A$3:$A$55,0),MATCH($I131,Calendario!$D$2:$H$2,0)),""),"")))))</f>
        <v/>
      </c>
      <c r="BB131" s="108" t="str">
        <f>IF(EXACT(($I131),(PROPER(TEXT(BB$3,"dddd")))),"",IF($K131=1,INDEX(Calendario!$D$3:$H$55,MATCH(BB$4,Calendario!$A$3:$A$55,0),MATCH($I131,Calendario!$D$2:$H$2,0)),IF($K131=2,IF(BA131="",INDEX(Calendario!$D$3:$H$55,MATCH(BB$4,Calendario!$A$3:$A$55,0),MATCH($I131,Calendario!$D$2:$H$2,0)),""),IF($K131=3,IF(AND((AZ131=""),(BA131="")),INDEX(Calendario!$D$3:$H$55,MATCH(BB$4,Calendario!$A$3:$A$55,0),MATCH($I131,Calendario!$D$2:$H$2,0)),""),IF($K131=4,IF(AND((AY131=""),(AZ131=""),(BA131="")),INDEX(Calendario!$D$3:$H$55,MATCH(BB$4,Calendario!$A$3:$A$55,0),MATCH($I131,Calendario!$D$2:$H$2,0)),""),"")))))</f>
        <v/>
      </c>
      <c r="BC131" s="108">
        <f>IF(EXACT(($I131),(PROPER(TEXT(BC$3,"dddd")))),"",IF($K131=1,INDEX(Calendario!$D$3:$H$55,MATCH(BC$4,Calendario!$A$3:$A$55,0),MATCH($I131,Calendario!$D$2:$H$2,0)),IF($K131=2,IF(BB131="",INDEX(Calendario!$D$3:$H$55,MATCH(BC$4,Calendario!$A$3:$A$55,0),MATCH($I131,Calendario!$D$2:$H$2,0)),""),IF($K131=3,IF(AND((BA131=""),(BB131="")),INDEX(Calendario!$D$3:$H$55,MATCH(BC$4,Calendario!$A$3:$A$55,0),MATCH($I131,Calendario!$D$2:$H$2,0)),""),IF($K131=4,IF(AND((AZ131=""),(BA131=""),(BB131="")),INDEX(Calendario!$D$3:$H$55,MATCH(BC$4,Calendario!$A$3:$A$55,0),MATCH($I131,Calendario!$D$2:$H$2,0)),""),"")))))</f>
        <v>44853</v>
      </c>
      <c r="BD131" s="108" t="str">
        <f>IF(EXACT(($I131),(PROPER(TEXT(BD$3,"dddd")))),"",IF($K131=1,INDEX(Calendario!$D$3:$H$55,MATCH(BD$4,Calendario!$A$3:$A$55,0),MATCH($I131,Calendario!$D$2:$H$2,0)),IF($K131=2,IF(BC131="",INDEX(Calendario!$D$3:$H$55,MATCH(BD$4,Calendario!$A$3:$A$55,0),MATCH($I131,Calendario!$D$2:$H$2,0)),""),IF($K131=3,IF(AND((BB131=""),(BC131="")),INDEX(Calendario!$D$3:$H$55,MATCH(BD$4,Calendario!$A$3:$A$55,0),MATCH($I131,Calendario!$D$2:$H$2,0)),""),IF($K131=4,IF(AND((BA131=""),(BB131=""),(BC131="")),INDEX(Calendario!$D$3:$H$55,MATCH(BD$4,Calendario!$A$3:$A$55,0),MATCH($I131,Calendario!$D$2:$H$2,0)),""),"")))))</f>
        <v/>
      </c>
      <c r="BE131" s="107" t="str">
        <f>IF(EXACT(($I131),(PROPER(TEXT(BE$3,"dddd")))),"",IF($K131=1,INDEX(Calendario!$D$3:$H$55,MATCH(BE$4,Calendario!$A$3:$A$55,0),MATCH($I131,Calendario!$D$2:$H$2,0)),IF($K131=2,IF(BD131="",INDEX(Calendario!$D$3:$H$55,MATCH(BE$4,Calendario!$A$3:$A$55,0),MATCH($I131,Calendario!$D$2:$H$2,0)),""),IF($K131=3,IF(AND((BC131=""),(BD131="")),INDEX(Calendario!$D$3:$H$55,MATCH(BE$4,Calendario!$A$3:$A$55,0),MATCH($I131,Calendario!$D$2:$H$2,0)),""),IF($K131=4,IF(AND((BB131=""),(BC131=""),(BD131="")),INDEX(Calendario!$D$3:$H$55,MATCH(BE$4,Calendario!$A$3:$A$55,0),MATCH($I131,Calendario!$D$2:$H$2,0)),""),"")))))</f>
        <v/>
      </c>
      <c r="BF131" s="107" t="str">
        <f>IF(EXACT(($I131),(PROPER(TEXT(BF$3,"dddd")))),"",IF($K131=1,INDEX(Calendario!$D$3:$H$55,MATCH(BF$4,Calendario!$A$3:$A$55,0),MATCH($I131,Calendario!$D$2:$H$2,0)),IF($K131=2,IF(BE131="",INDEX(Calendario!$D$3:$H$55,MATCH(BF$4,Calendario!$A$3:$A$55,0),MATCH($I131,Calendario!$D$2:$H$2,0)),""),IF($K131=3,IF(AND((BD131=""),(BE131="")),INDEX(Calendario!$D$3:$H$55,MATCH(BF$4,Calendario!$A$3:$A$55,0),MATCH($I131,Calendario!$D$2:$H$2,0)),""),IF($K131=4,IF(AND((BC131=""),(BD131=""),(BE131="")),INDEX(Calendario!$D$3:$H$55,MATCH(BF$4,Calendario!$A$3:$A$55,0),MATCH($I131,Calendario!$D$2:$H$2,0)),""),"")))))</f>
        <v/>
      </c>
      <c r="BG131" s="107">
        <f>IF(EXACT(($I131),(PROPER(TEXT(BG$3,"dddd")))),"",IF($K131=1,INDEX(Calendario!$D$3:$H$55,MATCH(BG$4,Calendario!$A$3:$A$55,0),MATCH($I131,Calendario!$D$2:$H$2,0)),IF($K131=2,IF(BF131="",INDEX(Calendario!$D$3:$H$55,MATCH(BG$4,Calendario!$A$3:$A$55,0),MATCH($I131,Calendario!$D$2:$H$2,0)),""),IF($K131=3,IF(AND((BE131=""),(BF131="")),INDEX(Calendario!$D$3:$H$55,MATCH(BG$4,Calendario!$A$3:$A$55,0),MATCH($I131,Calendario!$D$2:$H$2,0)),""),IF($K131=4,IF(AND((BD131=""),(BE131=""),(BF131="")),INDEX(Calendario!$D$3:$H$55,MATCH(BG$4,Calendario!$A$3:$A$55,0),MATCH($I131,Calendario!$D$2:$H$2,0)),""),"")))))</f>
        <v>44881</v>
      </c>
      <c r="BH131" s="107" t="str">
        <f>IF(EXACT(($I131),(PROPER(TEXT(BH$3,"dddd")))),"",IF($K131=1,INDEX(Calendario!$D$3:$H$55,MATCH(BH$4,Calendario!$A$3:$A$55,0),MATCH($I131,Calendario!$D$2:$H$2,0)),IF($K131=2,IF(BG131="",INDEX(Calendario!$D$3:$H$55,MATCH(BH$4,Calendario!$A$3:$A$55,0),MATCH($I131,Calendario!$D$2:$H$2,0)),""),IF($K131=3,IF(AND((BF131=""),(BG131="")),INDEX(Calendario!$D$3:$H$55,MATCH(BH$4,Calendario!$A$3:$A$55,0),MATCH($I131,Calendario!$D$2:$H$2,0)),""),IF($K131=4,IF(AND((BE131=""),(BF131=""),(BG131="")),INDEX(Calendario!$D$3:$H$55,MATCH(BH$4,Calendario!$A$3:$A$55,0),MATCH($I131,Calendario!$D$2:$H$2,0)),""),"")))))</f>
        <v/>
      </c>
      <c r="BI131" s="108" t="str">
        <f>IF(EXACT(($I131),(PROPER(TEXT(BI$3,"dddd")))),"",IF($K131=1,INDEX(Calendario!$D$3:$H$55,MATCH(BI$4,Calendario!$A$3:$A$55,0),MATCH($I131,Calendario!$D$2:$H$2,0)),IF($K131=2,IF(BH131="",INDEX(Calendario!$D$3:$H$55,MATCH(BI$4,Calendario!$A$3:$A$55,0),MATCH($I131,Calendario!$D$2:$H$2,0)),""),IF($K131=3,IF(AND((BG131=""),(BH131="")),INDEX(Calendario!$D$3:$H$55,MATCH(BI$4,Calendario!$A$3:$A$55,0),MATCH($I131,Calendario!$D$2:$H$2,0)),""),IF($K131=4,IF(AND((BF131=""),(BG131=""),(BH131="")),INDEX(Calendario!$D$3:$H$55,MATCH(BI$4,Calendario!$A$3:$A$55,0),MATCH($I131,Calendario!$D$2:$H$2,0)),""),"")))))</f>
        <v/>
      </c>
      <c r="BJ131" s="108" t="str">
        <f>IF(EXACT(($I131),(PROPER(TEXT(BJ$3,"dddd")))),"",IF($K131=1,INDEX(Calendario!$D$3:$H$55,MATCH(BJ$4,Calendario!$A$3:$A$55,0),MATCH($I131,Calendario!$D$2:$H$2,0)),IF($K131=2,IF(BI131="",INDEX(Calendario!$D$3:$H$55,MATCH(BJ$4,Calendario!$A$3:$A$55,0),MATCH($I131,Calendario!$D$2:$H$2,0)),""),IF($K131=3,IF(AND((BH131=""),(BI131="")),INDEX(Calendario!$D$3:$H$55,MATCH(BJ$4,Calendario!$A$3:$A$55,0),MATCH($I131,Calendario!$D$2:$H$2,0)),""),IF($K131=4,IF(AND((BG131=""),(BH131=""),(BI131="")),INDEX(Calendario!$D$3:$H$55,MATCH(BJ$4,Calendario!$A$3:$A$55,0),MATCH($I131,Calendario!$D$2:$H$2,0)),""),"")))))</f>
        <v/>
      </c>
      <c r="BK131" s="108">
        <f>IF(EXACT(($I131),(PROPER(TEXT(BK$3,"dddd")))),"",IF($K131=1,INDEX(Calendario!$D$3:$H$55,MATCH(BK$4,Calendario!$A$3:$A$55,0),MATCH($I131,Calendario!$D$2:$H$2,0)),IF($K131=2,IF(BJ131="",INDEX(Calendario!$D$3:$H$55,MATCH(BK$4,Calendario!$A$3:$A$55,0),MATCH($I131,Calendario!$D$2:$H$2,0)),""),IF($K131=3,IF(AND((BI131=""),(BJ131="")),INDEX(Calendario!$D$3:$H$55,MATCH(BK$4,Calendario!$A$3:$A$55,0),MATCH($I131,Calendario!$D$2:$H$2,0)),""),IF($K131=4,IF(AND((BH131=""),(BI131=""),(BJ131="")),INDEX(Calendario!$D$3:$H$55,MATCH(BK$4,Calendario!$A$3:$A$55,0),MATCH($I131,Calendario!$D$2:$H$2,0)),""),"")))))</f>
        <v>44909</v>
      </c>
      <c r="BL131" s="108" t="str">
        <f>IF(EXACT(($I131),(PROPER(TEXT(BL$3,"dddd")))),"",IF($K131=1,INDEX(Calendario!$D$3:$H$55,MATCH(BL$4,Calendario!$A$3:$A$55,0),MATCH($I131,Calendario!$D$2:$H$2,0)),IF($K131=2,IF(BK131="",INDEX(Calendario!$D$3:$H$55,MATCH(BL$4,Calendario!$A$3:$A$55,0),MATCH($I131,Calendario!$D$2:$H$2,0)),""),IF($K131=3,IF(AND((BJ131=""),(BK131="")),INDEX(Calendario!$D$3:$H$55,MATCH(BL$4,Calendario!$A$3:$A$55,0),MATCH($I131,Calendario!$D$2:$H$2,0)),""),IF($K131=4,IF(AND((BI131=""),(BJ131=""),(BK131="")),INDEX(Calendario!$D$3:$H$55,MATCH(BL$4,Calendario!$A$3:$A$55,0),MATCH($I131,Calendario!$D$2:$H$2,0)),""),"")))))</f>
        <v/>
      </c>
      <c r="BM131" s="108" t="str">
        <f>IF(EXACT(($I131),(PROPER(TEXT(BM$3,"dddd")))),"",IF($K131=1,INDEX(Calendario!$D$3:$H$55,MATCH(BM$4,Calendario!$A$3:$A$55,0),MATCH($I131,Calendario!$D$2:$H$2,0)),IF($K131=2,IF(BL131="",INDEX(Calendario!$D$3:$H$55,MATCH(BM$4,Calendario!$A$3:$A$55,0),MATCH($I131,Calendario!$D$2:$H$2,0)),""),IF($K131=3,IF(AND((BK131=""),(BL131="")),INDEX(Calendario!$D$3:$H$55,MATCH(BM$4,Calendario!$A$3:$A$55,0),MATCH($I131,Calendario!$D$2:$H$2,0)),""),IF($K131=4,IF(AND((BJ131=""),(BK131=""),(BL131="")),INDEX(Calendario!$D$3:$H$55,MATCH(BM$4,Calendario!$A$3:$A$55,0),MATCH($I131,Calendario!$D$2:$H$2,0)),""),"")))))</f>
        <v/>
      </c>
      <c r="BO131" s="88" t="s">
        <v>945</v>
      </c>
    </row>
    <row r="132" spans="1:67" s="88" customFormat="1" ht="25.5" customHeight="1" x14ac:dyDescent="0.25">
      <c r="A132" s="178">
        <f t="shared" si="7"/>
        <v>102</v>
      </c>
      <c r="B132" s="176" t="s">
        <v>1284</v>
      </c>
      <c r="C132" s="176"/>
      <c r="D132" s="177" t="s">
        <v>1787</v>
      </c>
      <c r="E132" s="176" t="s">
        <v>1205</v>
      </c>
      <c r="F132" s="176" t="s">
        <v>107</v>
      </c>
      <c r="G132" s="177" t="s">
        <v>1550</v>
      </c>
      <c r="H132" s="184" t="str">
        <f>IF(ISNA(VLOOKUP(G132,TDirReg!$F$1:$H$184,3,0)),"",VLOOKUP(G132,TDirReg!$F$1:$H$184,3,0))</f>
        <v>Hosp. San Juan de Dios B. La Primavera</v>
      </c>
      <c r="I132" s="196" t="s">
        <v>127</v>
      </c>
      <c r="J132" s="195" t="s">
        <v>135</v>
      </c>
      <c r="K132" s="197">
        <v>4</v>
      </c>
      <c r="L132" s="202">
        <f t="shared" si="8"/>
        <v>12</v>
      </c>
      <c r="M132" s="107" t="str">
        <f>IF(EXACT(($I132),(PROPER(TEXT(M$3,"dddd")))),"",IF(EXACT(M$4,$J132),IF($K132=1,INDEX(Calendario!$D$3:$H$55,MATCH(M$4,Calendario!$A$3:$A$55,0),MATCH($I132,Calendario!$D$2:$H$2,0)),INDEX(Calendario!$D$3:$H$55,MATCH($J132,Calendario!$A$3:$A$55,0),MATCH($I132,Calendario!$D$2:$H$2,0))),""))</f>
        <v/>
      </c>
      <c r="N132" s="107" t="str">
        <f>IF(EXACT(($I132),(PROPER(TEXT(N$3,"dddd")))),"",IF(EXACT(N$4,$J132),IF(M132="",IF(OR(($K132=4),($K132=3),($K132=2),($K132=1)),INDEX(Calendario!$D$3:$H$55,MATCH(N$4,Calendario!$A$3:$A$55,0),MATCH($I132,Calendario!$D$2:$H$2,0)),"")),IF($K132=1,IF(AND(M132="",EXACT((N$4),(CONCATENATE(Calendario!$A$1," ",(MID($J132,8,2))+1)))),INDEX(Calendario!$D$3:$H$55,MATCH(N$4,Calendario!$A$3:$A$55,0),MATCH($I132,Calendario!$D$2:$H$2,0)),IF(M132="","",INDEX(Calendario!$D$3:$H$55,MATCH(N$4,Calendario!$A$3:$A$55,0),MATCH($I132,Calendario!$D$2:$H$2,0)))),IF($K132=2,IF(M132="",IF(EXACT($K132,N$4),INDEX(Calendario!$D$3:$H$55,MATCH(N$4,Calendario!$A$3:$A$55,0),MATCH($I132,Calendario!$D$2:$H$2,0)),""),""),IF($K132=3,IF((M132=""),IF(EXACT($K132,N$4),INDEX(Calendario!$D$3:$H$55,MATCH(N$4,Calendario!$A$3:$A$55,0),MATCH($I132,Calendario!$D$2:$H$2,0)),""),""),IF($K132=4,IF((M132=""),IF(EXACT($K132,N$4),INDEX(Calendario!$D$3:$H$55,MATCH(N$4,Calendario!$A$3:$A$55,0),MATCH($I132,Calendario!$D$2:$H$2,0)),""),""),""))))))</f>
        <v/>
      </c>
      <c r="O132" s="107" t="str">
        <f>IF(EXACT(($I132),(PROPER(TEXT(O$3,"dddd")))),"",IF(EXACT(O$4,$J132),IF(N132="",IF(OR(($K132=4),($K132=3),($K132=2),($K132=1)),INDEX(Calendario!$D$3:$H$55,MATCH(O$4,Calendario!$A$3:$A$55,0),MATCH($I132,Calendario!$D$2:$H$2,0)),"")),IF($K132=1,IF(AND(N132="",EXACT((O$4),(CONCATENATE(Calendario!$A$1," ",(MID($J132,8,2))+1)))),INDEX(Calendario!$D$3:$H$55,MATCH(O$4,Calendario!$A$3:$A$55,0),MATCH($I132,Calendario!$D$2:$H$2,0)),IF(N132="",IF(EXACT(($I132),(PROPER(TEXT(N$3,"dddd")))),INDEX(Calendario!$D$3:$H$55,MATCH(O$4,Calendario!$A$3:$A$55,0),MATCH($I132,Calendario!$D$2:$H$2,0)),""),INDEX(Calendario!$D$3:$H$55,MATCH(O$4,Calendario!$A$3:$A$55,0),MATCH($I132,Calendario!$D$2:$H$2,0)))),IF(EXACT($O$4,"Semana 1"),IF($K132=2,IF(N132="",IF(OR(($J132="Semana 1"),($J132="Semana 2"),($J132="Semana 3")),INDEX(Calendario!$D$3:$H$55,MATCH(O$4,Calendario!$A$3:$A$55,0),MATCH($I132,Calendario!$D$2:$H$2,0)),""),""),IF($K132=3,IF(AND((M132=""),(N132="")),IF(OR(($J132="Semana 1"),($J132="Semana 2"),($J132="Semana 3")),INDEX(Calendario!$D$3:$H$55,MATCH(O$4,Calendario!$A$3:$A$55,0),MATCH($I132,Calendario!$D$2:$H$2,0)),""),""),IF($K132=4,IF(AND((M132=""),(N132="")),IF(OR(($J132="Semana 1"),($J132="Semana 2"),($J132="Semana 3")),INDEX(Calendario!$D$3:$H$55,MATCH(O$4,Calendario!$A$3:$A$55,0),MATCH($I132,Calendario!$D$2:$H$2,0)),""),"")))),IF($K132=2,IF(N132="",IF(OR(($J132="Semana 1"),($J132="Semana 2")),INDEX(Calendario!$D$3:$H$55,MATCH(O$4,Calendario!$A$3:$A$55,0),MATCH($I132,Calendario!$D$2:$H$2,0)),""),""),IF($K132=3,IF(AND((M132=""),(N132="")),IF(OR(($J132="Semana 1"),($J132="Semana 2")),INDEX(Calendario!$D$3:$H$55,MATCH(O$4,Calendario!$A$3:$A$55,0),MATCH($I132,Calendario!$D$2:$H$2,0)),""),""),IF($K132=4,IF(AND((M132=""),(N132="")),IF(OR(($J132="Semana 1"),($J132="Semana 2")),INDEX(Calendario!$D$3:$H$55,MATCH(O$4,Calendario!$A$3:$A$55,0),MATCH($I132,Calendario!$D$2:$H$2,0)),""),""),"")))))))</f>
        <v/>
      </c>
      <c r="P132" s="107" t="str">
        <f>IF(EXACT(($I132),(PROPER(TEXT(P$3,"dddd")))),"",IF(EXACT(P$4,$J132),IF(O132="",IF(OR(($K132=4),($K132=3),($K132=2),($K132=1)),INDEX(Calendario!$D$3:$H$55,MATCH(P$4,Calendario!$A$3:$A$55,0),MATCH($I132,Calendario!$D$2:$H$2,0)),"")),IF($K132=1,IF(AND(O132="",EXACT((P$4),(CONCATENATE(Calendario!$A$1," ",(MID($J132,8,2))+1)))),INDEX(Calendario!$D$3:$H$55,MATCH(P$4,Calendario!$A$3:$A$55,0),MATCH($I132,Calendario!$D$2:$H$2,0)),IF(O132="",IF(EXACT(($I132),(PROPER(TEXT(O$3,"dddd")))),INDEX(Calendario!$D$3:$H$55,MATCH(P$4,Calendario!$A$3:$A$55,0),MATCH($I132,Calendario!$D$2:$H$2,0)),""),INDEX(Calendario!$D$3:$H$55,MATCH(P$4,Calendario!$A$3:$A$55,0),MATCH($I132,Calendario!$D$2:$H$2,0)))),IF(EXACT($M$4,"Semana 1"),IF($K132=2,IF(O132="",IF(OR(($J132="Semana 1"),($J132="Semana 2"),($J132="Semana 3"),($J132="Semana 4")),INDEX(Calendario!$D$3:$H$55,MATCH(P$4,Calendario!$A$3:$A$55,0),MATCH($I132,Calendario!$D$2:$H$2,0)),""),""),IF($K132=3,IF(AND((N132=""),(O132="")),IF(OR(($J132="Semana 1"),($J132="Semana 2"),($J132="Semana 3"),($J132="Semana 4")),INDEX(Calendario!$D$3:$H$55,MATCH(P$4,Calendario!$A$3:$A$55,0),MATCH($I132,Calendario!$D$2:$H$2,0)),""),""),IF($K132=4,IF(AND((M132=""),(N132=""),(O132="")),IF(OR(($J132="Semana 1"),($J132="Semana 2"),($J132="Semana 3"),($J132="Semana 4")),INDEX(Calendario!$D$3:$H$55,MATCH(P$4,Calendario!$A$3:$A$55,0),MATCH($I132,Calendario!$D$2:$H$2,0)),""),"")))),IF($K132=2,IF(O132="",IF(OR(($J132="Semana 1"),($J132="Semana 2"),($J132="Semana 3")),INDEX(Calendario!$D$3:$H$55,MATCH(P$4,Calendario!$A$3:$A$55,0),MATCH($I132,Calendario!$D$2:$H$2,0)),""),""),IF($K132=3,IF(AND((N132=""),(O132="")),IF(OR(($J132="Semana 1"),($J132="Semana 2"),($J132="Semana 3")),INDEX(Calendario!$D$3:$H$55,MATCH(P$4,Calendario!$A$3:$A$55,0),MATCH($I132,Calendario!$D$2:$H$2,0)),""),""),IF($K132=4,IF(AND((M132=""),(N132=""),(O132="")),IF(OR(($J132="Semana 1"),($J132="Semana 2"),($J132="Semana 3")),INDEX(Calendario!$D$3:$H$55,MATCH(P$4,Calendario!$A$3:$A$55,0),MATCH($I132,Calendario!$D$2:$H$2,0)),""),""),"")))))))</f>
        <v/>
      </c>
      <c r="Q132" s="107" t="str">
        <f>IF(EXACT(($I132),(PROPER(TEXT(Q$3,"dddd")))),"",IF(EXACT(Q$4,$J132),IF(P132="",IF(OR(($K132=4),($K132=3),($K132=2),($K132=1)),INDEX(Calendario!$D$3:$H$55,MATCH(Q$4,Calendario!$A$3:$A$55,0),MATCH($I132,Calendario!$D$2:$H$2,0)),"")),IF($K132=1,IF(AND(P132="",EXACT((Q$4),(CONCATENATE(Calendario!$A$1," ",(MID($J132,8,2))+1)))),INDEX(Calendario!$D$3:$H$55,MATCH(Q$4,Calendario!$A$3:$A$55,0),MATCH($I132,Calendario!$D$2:$H$2,0)),IF(P132="",IF(EXACT(($I132),(PROPER(TEXT(P$3,"dddd")))),INDEX(Calendario!$D$3:$H$55,MATCH(Q$4,Calendario!$A$3:$A$55,0),MATCH($I132,Calendario!$D$2:$H$2,0)),""),INDEX(Calendario!$D$3:$H$55,MATCH(Q$4,Calendario!$A$3:$A$55,0),MATCH($I132,Calendario!$D$2:$H$2,0)))),IF(EXACT($M$4,"Semana 1"),IF($K132=2,IF(P132="",IF(OR(($J132="Semana 1"),($J132="Semana 2"),($J132="Semana 3"),($J132="Semana 4"),($J132="Semana 5")),INDEX(Calendario!$D$3:$H$55,MATCH(Q$4,Calendario!$A$3:$A$55,0),MATCH($I132,Calendario!$D$2:$H$2,0)),""),""),IF($K132=3,IF(AND((O132=""),(P132="")),IF(OR(($J132="Semana 1"),($J132="Semana 2"),($J132="Semana 3"),($J132="Semana 4"),($J132="Semana 5")),INDEX(Calendario!$D$3:$H$55,MATCH(Q$4,Calendario!$A$3:$A$55,0),MATCH($I132,Calendario!$D$2:$H$2,0)),""),""),IF($K132=4,IF(AND((N132=""),(O132=""),(P132="")),IF(OR(($J132="Semana 1"),($J132="Semana 2"),($J132="Semana 3"),($J132="Semana 4"),($J132="Semana 5")),INDEX(Calendario!$D$3:$H$55,MATCH(Q$4,Calendario!$A$3:$A$55,0),MATCH($I132,Calendario!$D$2:$H$2,0)),""),"")))),IF($K132=2,IF(P132="",IF(OR(($J132="Semana 1"),($J132="Semana 2"),($J132="Semana 3"),($J132="Semana 4")),INDEX(Calendario!$D$3:$H$55,MATCH(Q$4,Calendario!$A$3:$A$55,0),MATCH($I132,Calendario!$D$2:$H$2,0)),""),""),IF($K132=3,IF(AND((O132=""),(P132="")),IF(OR(($J132="Semana 1"),($J132="Semana 2"),($J132="Semana 3"),($J132="Semana 4")),INDEX(Calendario!$D$3:$H$55,MATCH(Q$4,Calendario!$A$3:$A$55,0),MATCH($I132,Calendario!$D$2:$H$2,0)),""),""),IF($K132=4,IF(AND((N132=""),(O132=""),(P132="")),IF(OR(($J132="Semana 1"),($J132="Semana 2"),($J132="Semana 3"),($J132="Semana 4")),INDEX(Calendario!$D$3:$H$55,MATCH(Q$4,Calendario!$A$3:$A$55,0),MATCH($I132,Calendario!$D$2:$H$2,0)),""),""),"")))))))</f>
        <v/>
      </c>
      <c r="R132" s="108">
        <f>IF(EXACT(($I132),(PROPER(TEXT(R$3,"dddd")))),"",IF(EXACT(R$4,$J132),IF(Q132="",IF(OR(($K132=4),($K132=3),($K132=2),($K132=1)),INDEX(Calendario!$D$3:$H$55,MATCH(R$4,Calendario!$A$3:$A$55,0),MATCH($I132,Calendario!$D$2:$H$2,0)),"")),IF($K132=1,IF(AND(Q132="",EXACT((R$4),(CONCATENATE(Calendario!$A$1," ",(MID($J132,8,2))+1)))),INDEX(Calendario!$D$3:$H$55,MATCH(R$4,Calendario!$A$3:$A$55,0),MATCH($I132,Calendario!$D$2:$H$2,0)),IF(Q132="",IF(EXACT(($I132),(PROPER(TEXT(Q$3,"dddd")))),INDEX(Calendario!$D$3:$H$55,MATCH(R$4,Calendario!$A$3:$A$55,0),MATCH($I132,Calendario!$D$2:$H$2,0)),""),INDEX(Calendario!$D$3:$H$55,MATCH(R$4,Calendario!$A$3:$A$55,0),MATCH($I132,Calendario!$D$2:$H$2,0)))),IF(EXACT($M$4,"Semana 1"),IF($K132=2,IF(Q132="",IF(OR(($J132="Semana 1"),($J132="Semana 2"),($J132="Semana 3"),($J132="Semana 4"),($J132="Semana 5"),($J132="Semana 6")),INDEX(Calendario!$D$3:$H$55,MATCH(R$4,Calendario!$A$3:$A$55,0),MATCH($I132,Calendario!$D$2:$H$2,0)),""),""),IF($K132=3,IF(AND((P132=""),(Q132="")),IF(OR(($J132="Semana 1"),($J132="Semana 2"),($J132="Semana 3"),($J132="Semana 4"),($J132="Semana 5"),($J132="Semana 6")),INDEX(Calendario!$D$3:$H$55,MATCH(R$4,Calendario!$A$3:$A$55,0),MATCH($I132,Calendario!$D$2:$H$2,0)),""),""),IF($K132=4,IF(AND((O132=""),(P132=""),(Q132="")),IF(OR(($J132="Semana 1"),($J132="Semana 2"),($J132="Semana 3"),($J132="Semana 4"),($J132="Semana 5"),($J132="Semana 6")),INDEX(Calendario!$D$3:$H$55,MATCH(R$4,Calendario!$A$3:$A$55,0),MATCH($I132,Calendario!$D$2:$H$2,0)),""),"")))),IF($K132=2,IF(Q132="",IF(OR(($J132="Semana 1"),($J132="Semana 2"),($J132="Semana 3"),($J132="Semana 4"),($J132="Semana 5")),INDEX(Calendario!$D$3:$H$55,MATCH(R$4,Calendario!$A$3:$A$55,0),MATCH($I132,Calendario!$D$2:$H$2,0)),""),""),IF($K132=3,IF(AND((P132=""),(Q132="")),IF(OR(($J132="Semana 1"),($J132="Semana 2"),($J132="Semana 3"),($J132="Semana 4"),($J132="Semana 5")),INDEX(Calendario!$D$3:$H$55,MATCH(R$4,Calendario!$A$3:$A$55,0),MATCH($I132,Calendario!$D$2:$H$2,0)),""),""),IF($K132=4,IF(AND((O132=""),(P132=""),(Q132="")),IF(OR(($J132="Semana 1"),($J132="Semana 2"),($J132="Semana 3"),($J132="Semana 4"),($J132="Semana 5")),INDEX(Calendario!$D$3:$H$55,MATCH(R$4,Calendario!$A$3:$A$55,0),MATCH($I132,Calendario!$D$2:$H$2,0)),""),""),"")))))))</f>
        <v>44594</v>
      </c>
      <c r="S132" s="108" t="str">
        <f>IF(EXACT(($I132),(PROPER(TEXT(S$3,"dddd")))),"",IF(EXACT(S$4,$J132),IF(R132="",IF(OR(($K132=4),($K132=3),($K132=2),($K132=1)),INDEX(Calendario!$D$3:$H$55,MATCH(S$4,Calendario!$A$3:$A$55,0),MATCH($I132,Calendario!$D$2:$H$2,0)),"")),IF($K132=1,IF(AND(R132="",EXACT((S$4),(CONCATENATE(Calendario!$A$1," ",(MID($J132,8,2))+1)))),INDEX(Calendario!$D$3:$H$55,MATCH(S$4,Calendario!$A$3:$A$55,0),MATCH($I132,Calendario!$D$2:$H$2,0)),IF(R132="",IF(EXACT(($I132),(PROPER(TEXT(R$3,"dddd")))),INDEX(Calendario!$D$3:$H$55,MATCH(S$4,Calendario!$A$3:$A$55,0),MATCH($I132,Calendario!$D$2:$H$2,0)),""),INDEX(Calendario!$D$3:$H$55,MATCH(S$4,Calendario!$A$3:$A$55,0),MATCH($I132,Calendario!$D$2:$H$2,0)))),IF(EXACT($M$4,"Semana 1"),IF($K132=2,IF(R132="",IF(OR(($J132="Semana 1"),($J132="Semana 2"),($J132="Semana 3"),($J132="Semana 4"),($J132="Semana 5"),($J132="Semana 6"),($J132="Semana 7")),INDEX(Calendario!$D$3:$H$55,MATCH(S$4,Calendario!$A$3:$A$55,0),MATCH($I132,Calendario!$D$2:$H$2,0)),""),""),IF($K132=3,IF(AND((Q132=""),(R132="")),IF(OR(($J132="Semana 1"),($J132="Semana 2"),($J132="Semana 3"),($J132="Semana 4"),($J132="Semana 5"),($J132="Semana 6"),($J132="Semana 7")),INDEX(Calendario!$D$3:$H$55,MATCH(S$4,Calendario!$A$3:$A$55,0),MATCH($I132,Calendario!$D$2:$H$2,0)),""),""),IF($K132=4,IF(AND((P132=""),(Q132=""),(R132="")),IF(OR(($J132="Semana 1"),($J132="Semana 2"),($J132="Semana 3"),($J132="Semana 4"),($J132="Semana 5"),($J132="Semana 6"),($J132="Semana 7")),INDEX(Calendario!$D$3:$H$55,MATCH(S$4,Calendario!$A$3:$A$55,0),MATCH($I132,Calendario!$D$2:$H$2,0)),""),"")))),IF($K132=2,IF(R132="",IF(OR(($J132="Semana 1"),($J132="Semana 2"),($J132="Semana 3"),($J132="Semana 4"),($J132="Semana 5"),($J132="Semana 6")),INDEX(Calendario!$D$3:$H$55,MATCH(S$4,Calendario!$A$3:$A$55,0),MATCH($I132,Calendario!$D$2:$H$2,0)),""),""),IF($K132=3,IF(AND((Q132=""),(R132="")),IF(OR(($J132="Semana 1"),($J132="Semana 2"),($J132="Semana 3"),($J132="Semana 4"),($J132="Semana 5"),($J132="Semana 6")),INDEX(Calendario!$D$3:$H$55,MATCH(S$4,Calendario!$A$3:$A$55,0),MATCH($I132,Calendario!$D$2:$H$2,0)),""),""),IF($K132=4,IF(AND((P132=""),(Q132=""),(R132="")),IF(OR(($J132="Semana 1"),($J132="Semana 2"),($J132="Semana 3"),($J132="Semana 4"),($J132="Semana 5"),($J132="Semana 6")),INDEX(Calendario!$D$3:$H$55,MATCH(S$4,Calendario!$A$3:$A$55,0),MATCH($I132,Calendario!$D$2:$H$2,0)),""),""),"")))))))</f>
        <v/>
      </c>
      <c r="T132" s="108" t="str">
        <f>IF(EXACT(($I132),(PROPER(TEXT(T$3,"dddd")))),"",IF(EXACT(T$4,$J132),IF(S132="",IF(OR(($K132=4),($K132=3),($K132=2),($K132=1)),INDEX(Calendario!$D$3:$H$55,MATCH(T$4,Calendario!$A$3:$A$55,0),MATCH($I132,Calendario!$D$2:$H$2,0)),"")),IF($K132=1,IF(AND(S132="",EXACT((T$4),(CONCATENATE(Calendario!$A$1," ",(MID($J132,8,2))+1)))),INDEX(Calendario!$D$3:$H$55,MATCH(T$4,Calendario!$A$3:$A$55,0),MATCH($I132,Calendario!$D$2:$H$2,0)),IF(S132="",IF(EXACT(($I132),(PROPER(TEXT(S$3,"dddd")))),INDEX(Calendario!$D$3:$H$55,MATCH(T$4,Calendario!$A$3:$A$55,0),MATCH($I132,Calendario!$D$2:$H$2,0)),""),INDEX(Calendario!$D$3:$H$55,MATCH(T$4,Calendario!$A$3:$A$55,0),MATCH($I132,Calendario!$D$2:$H$2,0)))),IF(EXACT($M$4,"Semana 1"),IF($K132=2,IF(S132="",IF(OR(($J132="Semana 1"),($J132="Semana 2"),($J132="Semana 3"),($J132="Semana 4"),($J132="Semana 5"),($J132="Semana 6"),($J132="Semana 7"),($J132="Semana 8")),INDEX(Calendario!$D$3:$H$55,MATCH(T$4,Calendario!$A$3:$A$55,0),MATCH($I132,Calendario!$D$2:$H$2,0)),""),""),IF($K132=3,IF(AND((R132=""),(S132="")),IF(OR(($J132="Semana 1"),($J132="Semana 2"),($J132="Semana 3"),($J132="Semana 4"),($J132="Semana 5"),($J132="Semana 6"),($J132="Semana 7"),($J132="Semana 8")),INDEX(Calendario!$D$3:$H$55,MATCH(T$4,Calendario!$A$3:$A$55,0),MATCH($I132,Calendario!$D$2:$H$2,0)),""),""),IF($K132=4,IF(AND((Q132=""),(R132=""),(S132="")),IF(OR(($J132="Semana 1"),($J132="Semana 2"),($J132="Semana 3"),($J132="Semana 4"),($J132="Semana 5"),($J132="Semana 6"),($J132="Semana 7"),($J132="Semana 8")),INDEX(Calendario!$D$3:$H$55,MATCH(T$4,Calendario!$A$3:$A$55,0),MATCH($I132,Calendario!$D$2:$H$2,0)),""),"")))),IF($K132=2,IF(S132="",IF(OR(($J132="Semana 1"),($J132="Semana 2"),($J132="Semana 3"),($J132="Semana 4"),($J132="Semana 5"),($J132="Semana 6"),($J132="Semana 7")),INDEX(Calendario!$D$3:$H$55,MATCH(T$4,Calendario!$A$3:$A$55,0),MATCH($I132,Calendario!$D$2:$H$2,0)),""),""),IF($K132=3,IF(AND((R132=""),(S132="")),IF(OR(($J132="Semana 1"),($J132="Semana 2"),($J132="Semana 3"),($J132="Semana 4"),($J132="Semana 5"),($J132="Semana 6"),($J132="Semana 7")),INDEX(Calendario!$D$3:$H$55,MATCH(T$4,Calendario!$A$3:$A$55,0),MATCH($I132,Calendario!$D$2:$H$2,0)),""),""),IF($K132=4,IF(AND((Q132=""),(R132=""),(S132="")),IF(OR(($J132="Semana 1"),($J132="Semana 2"),($J132="Semana 3"),($J132="Semana 4"),($J132="Semana 5"),($J132="Semana 6"),($J132="Semana 7")),INDEX(Calendario!$D$3:$H$55,MATCH(T$4,Calendario!$A$3:$A$55,0),MATCH($I132,Calendario!$D$2:$H$2,0)),""),""),"")))))))</f>
        <v/>
      </c>
      <c r="U132" s="108" t="str">
        <f>IF(EXACT(($I132),(PROPER(TEXT(U$3,"dddd")))),"",IF($K132=1,INDEX(Calendario!$D$3:$H$55,MATCH(U$4,Calendario!$A$3:$A$55,0),MATCH($I132,Calendario!$D$2:$H$2,0)),IF($K132=2,IF(T132="",INDEX(Calendario!$D$3:$H$55,MATCH(U$4,Calendario!$A$3:$A$55,0),MATCH($I132,Calendario!$D$2:$H$2,0)),""),IF($K132=3,IF(AND((S132=""),(T132="")),INDEX(Calendario!$D$3:$H$55,MATCH(U$4,Calendario!$A$3:$A$55,0),MATCH($I132,Calendario!$D$2:$H$2,0)),""),IF($K132=4,IF(AND((R132=""),(S132=""),(T132="")),INDEX(Calendario!$D$3:$H$55,MATCH(U$4,Calendario!$A$3:$A$55,0),MATCH($I132,Calendario!$D$2:$H$2,0)),""),"")))))</f>
        <v/>
      </c>
      <c r="V132" s="107">
        <f>IF(EXACT(($I132),(PROPER(TEXT(V$3,"dddd")))),"",IF($K132=1,INDEX(Calendario!$D$3:$H$55,MATCH(V$4,Calendario!$A$3:$A$55,0),MATCH($I132,Calendario!$D$2:$H$2,0)),IF($K132=2,IF(U132="",INDEX(Calendario!$D$3:$H$55,MATCH(V$4,Calendario!$A$3:$A$55,0),MATCH($I132,Calendario!$D$2:$H$2,0)),""),IF($K132=3,IF(AND((T132=""),(U132="")),INDEX(Calendario!$D$3:$H$55,MATCH(V$4,Calendario!$A$3:$A$55,0),MATCH($I132,Calendario!$D$2:$H$2,0)),""),IF($K132=4,IF(AND((S132=""),(T132=""),(U132="")),INDEX(Calendario!$D$3:$H$55,MATCH(V$4,Calendario!$A$3:$A$55,0),MATCH($I132,Calendario!$D$2:$H$2,0)),""),"")))))</f>
        <v>44622</v>
      </c>
      <c r="W132" s="107" t="str">
        <f>IF(EXACT(($I132),(PROPER(TEXT(W$3,"dddd")))),"",IF($K132=1,INDEX(Calendario!$D$3:$H$55,MATCH(W$4,Calendario!$A$3:$A$55,0),MATCH($I132,Calendario!$D$2:$H$2,0)),IF($K132=2,IF(V132="",INDEX(Calendario!$D$3:$H$55,MATCH(W$4,Calendario!$A$3:$A$55,0),MATCH($I132,Calendario!$D$2:$H$2,0)),""),IF($K132=3,IF(AND((U132=""),(V132="")),INDEX(Calendario!$D$3:$H$55,MATCH(W$4,Calendario!$A$3:$A$55,0),MATCH($I132,Calendario!$D$2:$H$2,0)),""),IF($K132=4,IF(AND((T132=""),(U132=""),(V132="")),INDEX(Calendario!$D$3:$H$55,MATCH(W$4,Calendario!$A$3:$A$55,0),MATCH($I132,Calendario!$D$2:$H$2,0)),""),"")))))</f>
        <v/>
      </c>
      <c r="X132" s="107" t="str">
        <f>IF(EXACT(($I132),(PROPER(TEXT(X$3,"dddd")))),"",IF($K132=1,INDEX(Calendario!$D$3:$H$55,MATCH(X$4,Calendario!$A$3:$A$55,0),MATCH($I132,Calendario!$D$2:$H$2,0)),IF($K132=2,IF(W132="",INDEX(Calendario!$D$3:$H$55,MATCH(X$4,Calendario!$A$3:$A$55,0),MATCH($I132,Calendario!$D$2:$H$2,0)),""),IF($K132=3,IF(AND((V132=""),(W132="")),INDEX(Calendario!$D$3:$H$55,MATCH(X$4,Calendario!$A$3:$A$55,0),MATCH($I132,Calendario!$D$2:$H$2,0)),""),IF($K132=4,IF(AND((U132=""),(V132=""),(W132="")),INDEX(Calendario!$D$3:$H$55,MATCH(X$4,Calendario!$A$3:$A$55,0),MATCH($I132,Calendario!$D$2:$H$2,0)),""),"")))))</f>
        <v/>
      </c>
      <c r="Y132" s="107" t="str">
        <f>IF(EXACT(($I132),(PROPER(TEXT(Y$3,"dddd")))),"",IF($K132=1,INDEX(Calendario!$D$3:$H$55,MATCH(Y$4,Calendario!$A$3:$A$55,0),MATCH($I132,Calendario!$D$2:$H$2,0)),IF($K132=2,IF(X132="",INDEX(Calendario!$D$3:$H$55,MATCH(Y$4,Calendario!$A$3:$A$55,0),MATCH($I132,Calendario!$D$2:$H$2,0)),""),IF($K132=3,IF(AND((W132=""),(X132="")),INDEX(Calendario!$D$3:$H$55,MATCH(Y$4,Calendario!$A$3:$A$55,0),MATCH($I132,Calendario!$D$2:$H$2,0)),""),IF($K132=4,IF(AND((V132=""),(W132=""),(X132="")),INDEX(Calendario!$D$3:$H$55,MATCH(Y$4,Calendario!$A$3:$A$55,0),MATCH($I132,Calendario!$D$2:$H$2,0)),""),"")))))</f>
        <v/>
      </c>
      <c r="Z132" s="108">
        <f>IF(EXACT(($I132),(PROPER(TEXT(Z$3,"dddd")))),"",IF($K132=1,INDEX(Calendario!$D$3:$H$55,MATCH(Z$4,Calendario!$A$3:$A$55,0),MATCH($I132,Calendario!$D$2:$H$2,0)),IF($K132=2,IF(Y132="",INDEX(Calendario!$D$3:$H$55,MATCH(Z$4,Calendario!$A$3:$A$55,0),MATCH($I132,Calendario!$D$2:$H$2,0)),""),IF($K132=3,IF(AND((X132=""),(Y132="")),INDEX(Calendario!$D$3:$H$55,MATCH(Z$4,Calendario!$A$3:$A$55,0),MATCH($I132,Calendario!$D$2:$H$2,0)),""),IF($K132=4,IF(AND((W132=""),(X132=""),(Y132="")),INDEX(Calendario!$D$3:$H$55,MATCH(Z$4,Calendario!$A$3:$A$55,0),MATCH($I132,Calendario!$D$2:$H$2,0)),""),"")))))</f>
        <v>44650</v>
      </c>
      <c r="AA132" s="108" t="str">
        <f>IF(EXACT(($I132),(PROPER(TEXT(AA$3,"dddd")))),"",IF($K132=1,INDEX(Calendario!$D$3:$H$55,MATCH(AA$4,Calendario!$A$3:$A$55,0),MATCH($I132,Calendario!$D$2:$H$2,0)),IF($K132=2,IF(Z132="",INDEX(Calendario!$D$3:$H$55,MATCH(AA$4,Calendario!$A$3:$A$55,0),MATCH($I132,Calendario!$D$2:$H$2,0)),""),IF($K132=3,IF(AND((Y132=""),(Z132="")),INDEX(Calendario!$D$3:$H$55,MATCH(AA$4,Calendario!$A$3:$A$55,0),MATCH($I132,Calendario!$D$2:$H$2,0)),""),IF($K132=4,IF(AND((X132=""),(Y132=""),(Z132="")),INDEX(Calendario!$D$3:$H$55,MATCH(AA$4,Calendario!$A$3:$A$55,0),MATCH($I132,Calendario!$D$2:$H$2,0)),""),"")))))</f>
        <v/>
      </c>
      <c r="AB132" s="108" t="str">
        <f>IF(EXACT(($I132),(PROPER(TEXT(AB$3,"dddd")))),"",IF($K132=1,INDEX(Calendario!$D$3:$H$55,MATCH(AB$4,Calendario!$A$3:$A$55,0),MATCH($I132,Calendario!$D$2:$H$2,0)),IF($K132=2,IF(AA132="",INDEX(Calendario!$D$3:$H$55,MATCH(AB$4,Calendario!$A$3:$A$55,0),MATCH($I132,Calendario!$D$2:$H$2,0)),""),IF($K132=3,IF(AND((Z132=""),(AA132="")),INDEX(Calendario!$D$3:$H$55,MATCH(AB$4,Calendario!$A$3:$A$55,0),MATCH($I132,Calendario!$D$2:$H$2,0)),""),IF($K132=4,IF(AND((Y132=""),(Z132=""),(AA132="")),INDEX(Calendario!$D$3:$H$55,MATCH(AB$4,Calendario!$A$3:$A$55,0),MATCH($I132,Calendario!$D$2:$H$2,0)),""),"")))))</f>
        <v/>
      </c>
      <c r="AC132" s="108" t="str">
        <f>IF(EXACT(($I132),(PROPER(TEXT(AC$3,"dddd")))),"",IF($K132=1,INDEX(Calendario!$D$3:$H$55,MATCH(AC$4,Calendario!$A$3:$A$55,0),MATCH($I132,Calendario!$D$2:$H$2,0)),IF($K132=2,IF(AB132="",INDEX(Calendario!$D$3:$H$55,MATCH(AC$4,Calendario!$A$3:$A$55,0),MATCH($I132,Calendario!$D$2:$H$2,0)),""),IF($K132=3,IF(AND((AA132=""),(AB132="")),INDEX(Calendario!$D$3:$H$55,MATCH(AC$4,Calendario!$A$3:$A$55,0),MATCH($I132,Calendario!$D$2:$H$2,0)),""),IF($K132=4,IF(AND((Z132=""),(AA132=""),(AB132="")),INDEX(Calendario!$D$3:$H$55,MATCH(AC$4,Calendario!$A$3:$A$55,0),MATCH($I132,Calendario!$D$2:$H$2,0)),""),"")))))</f>
        <v/>
      </c>
      <c r="AD132" s="107">
        <f>IF(EXACT(($I132),(PROPER(TEXT(AD$3,"dddd")))),"",IF($K132=1,INDEX(Calendario!$D$3:$H$55,MATCH(AD$4,Calendario!$A$3:$A$55,0),MATCH($I132,Calendario!$D$2:$H$2,0)),IF($K132=2,IF(AC132="",INDEX(Calendario!$D$3:$H$55,MATCH(AD$4,Calendario!$A$3:$A$55,0),MATCH($I132,Calendario!$D$2:$H$2,0)),""),IF($K132=3,IF(AND((AB132=""),(AC132="")),INDEX(Calendario!$D$3:$H$55,MATCH(AD$4,Calendario!$A$3:$A$55,0),MATCH($I132,Calendario!$D$2:$H$2,0)),""),IF($K132=4,IF(AND((AA132=""),(AB132=""),(AC132="")),INDEX(Calendario!$D$3:$H$55,MATCH(AD$4,Calendario!$A$3:$A$55,0),MATCH($I132,Calendario!$D$2:$H$2,0)),""),"")))))</f>
        <v>44678</v>
      </c>
      <c r="AE132" s="107" t="str">
        <f>IF(EXACT(($I132),(PROPER(TEXT(AE$3,"dddd")))),"",IF($K132=1,INDEX(Calendario!$D$3:$H$55,MATCH(AE$4,Calendario!$A$3:$A$55,0),MATCH($I132,Calendario!$D$2:$H$2,0)),IF($K132=2,IF(AD132="",INDEX(Calendario!$D$3:$H$55,MATCH(AE$4,Calendario!$A$3:$A$55,0),MATCH($I132,Calendario!$D$2:$H$2,0)),""),IF($K132=3,IF(AND((AC132=""),(AD132="")),INDEX(Calendario!$D$3:$H$55,MATCH(AE$4,Calendario!$A$3:$A$55,0),MATCH($I132,Calendario!$D$2:$H$2,0)),""),IF($K132=4,IF(AND((AB132=""),(AC132=""),(AD132="")),INDEX(Calendario!$D$3:$H$55,MATCH(AE$4,Calendario!$A$3:$A$55,0),MATCH($I132,Calendario!$D$2:$H$2,0)),""),"")))))</f>
        <v/>
      </c>
      <c r="AF132" s="107" t="str">
        <f>IF(EXACT(($I132),(PROPER(TEXT(AF$3,"dddd")))),"",IF($K132=1,INDEX(Calendario!$D$3:$H$55,MATCH(AF$4,Calendario!$A$3:$A$55,0),MATCH($I132,Calendario!$D$2:$H$2,0)),IF($K132=2,IF(AE132="",INDEX(Calendario!$D$3:$H$55,MATCH(AF$4,Calendario!$A$3:$A$55,0),MATCH($I132,Calendario!$D$2:$H$2,0)),""),IF($K132=3,IF(AND((AD132=""),(AE132="")),INDEX(Calendario!$D$3:$H$55,MATCH(AF$4,Calendario!$A$3:$A$55,0),MATCH($I132,Calendario!$D$2:$H$2,0)),""),IF($K132=4,IF(AND((AC132=""),(AD132=""),(AE132="")),INDEX(Calendario!$D$3:$H$55,MATCH(AF$4,Calendario!$A$3:$A$55,0),MATCH($I132,Calendario!$D$2:$H$2,0)),""),"")))))</f>
        <v/>
      </c>
      <c r="AG132" s="107" t="str">
        <f>IF(EXACT(($I132),(PROPER(TEXT(AG$3,"dddd")))),"",IF($K132=1,INDEX(Calendario!$D$3:$H$55,MATCH(AG$4,Calendario!$A$3:$A$55,0),MATCH($I132,Calendario!$D$2:$H$2,0)),IF($K132=2,IF(AF132="",INDEX(Calendario!$D$3:$H$55,MATCH(AG$4,Calendario!$A$3:$A$55,0),MATCH($I132,Calendario!$D$2:$H$2,0)),""),IF($K132=3,IF(AND((AE132=""),(AF132="")),INDEX(Calendario!$D$3:$H$55,MATCH(AG$4,Calendario!$A$3:$A$55,0),MATCH($I132,Calendario!$D$2:$H$2,0)),""),IF($K132=4,IF(AND((AD132=""),(AE132=""),(AF132="")),INDEX(Calendario!$D$3:$H$55,MATCH(AG$4,Calendario!$A$3:$A$55,0),MATCH($I132,Calendario!$D$2:$H$2,0)),""),"")))))</f>
        <v/>
      </c>
      <c r="AH132" s="107">
        <f>IF(EXACT(($I132),(PROPER(TEXT(AH$3,"dddd")))),"",IF($K132=1,INDEX(Calendario!$D$3:$H$55,MATCH(AH$4,Calendario!$A$3:$A$55,0),MATCH($I132,Calendario!$D$2:$H$2,0)),IF($K132=2,IF(AG132="",INDEX(Calendario!$D$3:$H$55,MATCH(AH$4,Calendario!$A$3:$A$55,0),MATCH($I132,Calendario!$D$2:$H$2,0)),""),IF($K132=3,IF(AND((AF132=""),(AG132="")),INDEX(Calendario!$D$3:$H$55,MATCH(AH$4,Calendario!$A$3:$A$55,0),MATCH($I132,Calendario!$D$2:$H$2,0)),""),IF($K132=4,IF(AND((AE132=""),(AF132=""),(AG132="")),INDEX(Calendario!$D$3:$H$55,MATCH(AH$4,Calendario!$A$3:$A$55,0),MATCH($I132,Calendario!$D$2:$H$2,0)),""),"")))))</f>
        <v>44706</v>
      </c>
      <c r="AI132" s="108" t="str">
        <f>IF(EXACT(($I132),(PROPER(TEXT(AI$3,"dddd")))),"",IF($K132=1,INDEX(Calendario!$D$3:$H$55,MATCH(AI$4,Calendario!$A$3:$A$55,0),MATCH($I132,Calendario!$D$2:$H$2,0)),IF($K132=2,IF(AH132="",INDEX(Calendario!$D$3:$H$55,MATCH(AI$4,Calendario!$A$3:$A$55,0),MATCH($I132,Calendario!$D$2:$H$2,0)),""),IF($K132=3,IF(AND((AG132=""),(AH132="")),INDEX(Calendario!$D$3:$H$55,MATCH(AI$4,Calendario!$A$3:$A$55,0),MATCH($I132,Calendario!$D$2:$H$2,0)),""),IF($K132=4,IF(AND((AF132=""),(AG132=""),(AH132="")),INDEX(Calendario!$D$3:$H$55,MATCH(AI$4,Calendario!$A$3:$A$55,0),MATCH($I132,Calendario!$D$2:$H$2,0)),""),"")))))</f>
        <v/>
      </c>
      <c r="AJ132" s="108" t="str">
        <f>IF(EXACT(($I132),(PROPER(TEXT(AJ$3,"dddd")))),"",IF($K132=1,INDEX(Calendario!$D$3:$H$55,MATCH(AJ$4,Calendario!$A$3:$A$55,0),MATCH($I132,Calendario!$D$2:$H$2,0)),IF($K132=2,IF(AI132="",INDEX(Calendario!$D$3:$H$55,MATCH(AJ$4,Calendario!$A$3:$A$55,0),MATCH($I132,Calendario!$D$2:$H$2,0)),""),IF($K132=3,IF(AND((AH132=""),(AI132="")),INDEX(Calendario!$D$3:$H$55,MATCH(AJ$4,Calendario!$A$3:$A$55,0),MATCH($I132,Calendario!$D$2:$H$2,0)),""),IF($K132=4,IF(AND((AG132=""),(AH132=""),(AI132="")),INDEX(Calendario!$D$3:$H$55,MATCH(AJ$4,Calendario!$A$3:$A$55,0),MATCH($I132,Calendario!$D$2:$H$2,0)),""),"")))))</f>
        <v/>
      </c>
      <c r="AK132" s="108" t="str">
        <f>IF(EXACT(($I132),(PROPER(TEXT(AK$3,"dddd")))),"",IF($K132=1,INDEX(Calendario!$D$3:$H$55,MATCH(AK$4,Calendario!$A$3:$A$55,0),MATCH($I132,Calendario!$D$2:$H$2,0)),IF($K132=2,IF(AJ132="",INDEX(Calendario!$D$3:$H$55,MATCH(AK$4,Calendario!$A$3:$A$55,0),MATCH($I132,Calendario!$D$2:$H$2,0)),""),IF($K132=3,IF(AND((AI132=""),(AJ132="")),INDEX(Calendario!$D$3:$H$55,MATCH(AK$4,Calendario!$A$3:$A$55,0),MATCH($I132,Calendario!$D$2:$H$2,0)),""),IF($K132=4,IF(AND((AH132=""),(AI132=""),(AJ132="")),INDEX(Calendario!$D$3:$H$55,MATCH(AK$4,Calendario!$A$3:$A$55,0),MATCH($I132,Calendario!$D$2:$H$2,0)),""),"")))))</f>
        <v/>
      </c>
      <c r="AL132" s="108">
        <f>IF(EXACT(($I132),(PROPER(TEXT(AL$3,"dddd")))),"",IF($K132=1,INDEX(Calendario!$D$3:$H$55,MATCH(AL$4,Calendario!$A$3:$A$55,0),MATCH($I132,Calendario!$D$2:$H$2,0)),IF($K132=2,IF(AK132="",INDEX(Calendario!$D$3:$H$55,MATCH(AL$4,Calendario!$A$3:$A$55,0),MATCH($I132,Calendario!$D$2:$H$2,0)),""),IF($K132=3,IF(AND((AJ132=""),(AK132="")),INDEX(Calendario!$D$3:$H$55,MATCH(AL$4,Calendario!$A$3:$A$55,0),MATCH($I132,Calendario!$D$2:$H$2,0)),""),IF($K132=4,IF(AND((AI132=""),(AJ132=""),(AK132="")),INDEX(Calendario!$D$3:$H$55,MATCH(AL$4,Calendario!$A$3:$A$55,0),MATCH($I132,Calendario!$D$2:$H$2,0)),""),"")))))</f>
        <v>44734</v>
      </c>
      <c r="AM132" s="107" t="str">
        <f>IF(EXACT(($I132),(PROPER(TEXT(AM$3,"dddd")))),"",IF($K132=1,INDEX(Calendario!$D$3:$H$55,MATCH(AM$4,Calendario!$A$3:$A$55,0),MATCH($I132,Calendario!$D$2:$H$2,0)),IF($K132=2,IF(AL132="",INDEX(Calendario!$D$3:$H$55,MATCH(AM$4,Calendario!$A$3:$A$55,0),MATCH($I132,Calendario!$D$2:$H$2,0)),""),IF($K132=3,IF(AND((AK132=""),(AL132="")),INDEX(Calendario!$D$3:$H$55,MATCH(AM$4,Calendario!$A$3:$A$55,0),MATCH($I132,Calendario!$D$2:$H$2,0)),""),IF($K132=4,IF(AND((AJ132=""),(AK132=""),(AL132="")),INDEX(Calendario!$D$3:$H$55,MATCH(AM$4,Calendario!$A$3:$A$55,0),MATCH($I132,Calendario!$D$2:$H$2,0)),""),"")))))</f>
        <v/>
      </c>
      <c r="AN132" s="107" t="str">
        <f>IF(EXACT(($I132),(PROPER(TEXT(AN$3,"dddd")))),"",IF($K132=1,INDEX(Calendario!$D$3:$H$55,MATCH(AN$4,Calendario!$A$3:$A$55,0),MATCH($I132,Calendario!$D$2:$H$2,0)),IF($K132=2,IF(AM132="",INDEX(Calendario!$D$3:$H$55,MATCH(AN$4,Calendario!$A$3:$A$55,0),MATCH($I132,Calendario!$D$2:$H$2,0)),""),IF($K132=3,IF(AND((AL132=""),(AM132="")),INDEX(Calendario!$D$3:$H$55,MATCH(AN$4,Calendario!$A$3:$A$55,0),MATCH($I132,Calendario!$D$2:$H$2,0)),""),IF($K132=4,IF(AND((AK132=""),(AL132=""),(AM132="")),INDEX(Calendario!$D$3:$H$55,MATCH(AN$4,Calendario!$A$3:$A$55,0),MATCH($I132,Calendario!$D$2:$H$2,0)),""),"")))))</f>
        <v/>
      </c>
      <c r="AO132" s="107" t="str">
        <f>IF(EXACT(($I132),(PROPER(TEXT(AO$3,"dddd")))),"",IF($K132=1,INDEX(Calendario!$D$3:$H$55,MATCH(AO$4,Calendario!$A$3:$A$55,0),MATCH($I132,Calendario!$D$2:$H$2,0)),IF($K132=2,IF(AN132="",INDEX(Calendario!$D$3:$H$55,MATCH(AO$4,Calendario!$A$3:$A$55,0),MATCH($I132,Calendario!$D$2:$H$2,0)),""),IF($K132=3,IF(AND((AM132=""),(AN132="")),INDEX(Calendario!$D$3:$H$55,MATCH(AO$4,Calendario!$A$3:$A$55,0),MATCH($I132,Calendario!$D$2:$H$2,0)),""),IF($K132=4,IF(AND((AL132=""),(AM132=""),(AN132="")),INDEX(Calendario!$D$3:$H$55,MATCH(AO$4,Calendario!$A$3:$A$55,0),MATCH($I132,Calendario!$D$2:$H$2,0)),""),"")))))</f>
        <v/>
      </c>
      <c r="AP132" s="107" t="str">
        <f>IF(EXACT(($I132),(PROPER(TEXT(AP$3,"dddd")))),"",IF($K132=1,INDEX(Calendario!$D$3:$H$55,MATCH(AP$4,Calendario!$A$3:$A$55,0),MATCH($I132,Calendario!$D$2:$H$2,0)),IF($K132=2,IF(AO132="",INDEX(Calendario!$D$3:$H$55,MATCH(AP$4,Calendario!$A$3:$A$55,0),MATCH($I132,Calendario!$D$2:$H$2,0)),""),IF($K132=3,IF(AND((AN132=""),(AO132="")),INDEX(Calendario!$D$3:$H$55,MATCH(AP$4,Calendario!$A$3:$A$55,0),MATCH($I132,Calendario!$D$2:$H$2,0)),""),IF($K132=4,IF(AND((AM132=""),(AN132=""),(AO132="")),INDEX(Calendario!$D$3:$H$55,MATCH(AP$4,Calendario!$A$3:$A$55,0),MATCH($I132,Calendario!$D$2:$H$2,0)),""),"")))))</f>
        <v/>
      </c>
      <c r="AQ132" s="107">
        <f>IF(EXACT(($I132),(PROPER(TEXT(AQ$3,"dddd")))),"",IF($K132=1,INDEX(Calendario!$D$3:$H$55,MATCH(AQ$4,Calendario!$A$3:$A$55,0),MATCH($I132,Calendario!$D$2:$H$2,0)),IF($K132=2,IF(AP132="",INDEX(Calendario!$D$3:$H$55,MATCH(AQ$4,Calendario!$A$3:$A$55,0),MATCH($I132,Calendario!$D$2:$H$2,0)),""),IF($K132=3,IF(AND((AO132=""),(AP132="")),INDEX(Calendario!$D$3:$H$55,MATCH(AQ$4,Calendario!$A$3:$A$55,0),MATCH($I132,Calendario!$D$2:$H$2,0)),""),IF($K132=4,IF(AND((AN132=""),(AO132=""),(AP132="")),INDEX(Calendario!$D$3:$H$55,MATCH(AQ$4,Calendario!$A$3:$A$55,0),MATCH($I132,Calendario!$D$2:$H$2,0)),""),"")))))</f>
        <v>44769</v>
      </c>
      <c r="AR132" s="108" t="str">
        <f>IF(EXACT(($I132),(PROPER(TEXT(AR$3,"dddd")))),"",IF($K132=1,INDEX(Calendario!$D$3:$H$55,MATCH(AR$4,Calendario!$A$3:$A$55,0),MATCH($I132,Calendario!$D$2:$H$2,0)),IF($K132=2,IF(AQ132="",INDEX(Calendario!$D$3:$H$55,MATCH(AR$4,Calendario!$A$3:$A$55,0),MATCH($I132,Calendario!$D$2:$H$2,0)),""),IF($K132=3,IF(AND((AP132=""),(AQ132="")),INDEX(Calendario!$D$3:$H$55,MATCH(AR$4,Calendario!$A$3:$A$55,0),MATCH($I132,Calendario!$D$2:$H$2,0)),""),IF($K132=4,IF(AND((AO132=""),(AP132=""),(AQ132="")),INDEX(Calendario!$D$3:$H$55,MATCH(AR$4,Calendario!$A$3:$A$55,0),MATCH($I132,Calendario!$D$2:$H$2,0)),""),"")))))</f>
        <v/>
      </c>
      <c r="AS132" s="108" t="str">
        <f>IF(EXACT(($I132),(PROPER(TEXT(AS$3,"dddd")))),"",IF($K132=1,INDEX(Calendario!$D$3:$H$55,MATCH(AS$4,Calendario!$A$3:$A$55,0),MATCH($I132,Calendario!$D$2:$H$2,0)),IF($K132=2,IF(AR132="",INDEX(Calendario!$D$3:$H$55,MATCH(AS$4,Calendario!$A$3:$A$55,0),MATCH($I132,Calendario!$D$2:$H$2,0)),""),IF($K132=3,IF(AND((AQ132=""),(AR132="")),INDEX(Calendario!$D$3:$H$55,MATCH(AS$4,Calendario!$A$3:$A$55,0),MATCH($I132,Calendario!$D$2:$H$2,0)),""),IF($K132=4,IF(AND((AP132=""),(AQ132=""),(AR132="")),INDEX(Calendario!$D$3:$H$55,MATCH(AS$4,Calendario!$A$3:$A$55,0),MATCH($I132,Calendario!$D$2:$H$2,0)),""),"")))))</f>
        <v/>
      </c>
      <c r="AT132" s="108" t="str">
        <f>IF(EXACT(($I132),(PROPER(TEXT(AT$3,"dddd")))),"",IF($K132=1,INDEX(Calendario!$D$3:$H$55,MATCH(AT$4,Calendario!$A$3:$A$55,0),MATCH($I132,Calendario!$D$2:$H$2,0)),IF($K132=2,IF(AS132="",INDEX(Calendario!$D$3:$H$55,MATCH(AT$4,Calendario!$A$3:$A$55,0),MATCH($I132,Calendario!$D$2:$H$2,0)),""),IF($K132=3,IF(AND((AR132=""),(AS132="")),INDEX(Calendario!$D$3:$H$55,MATCH(AT$4,Calendario!$A$3:$A$55,0),MATCH($I132,Calendario!$D$2:$H$2,0)),""),IF($K132=4,IF(AND((AQ132=""),(AR132=""),(AS132="")),INDEX(Calendario!$D$3:$H$55,MATCH(AT$4,Calendario!$A$3:$A$55,0),MATCH($I132,Calendario!$D$2:$H$2,0)),""),"")))))</f>
        <v/>
      </c>
      <c r="AU132" s="108">
        <f>IF(EXACT(($I132),(PROPER(TEXT(AU$3,"dddd")))),"",IF($K132=1,INDEX(Calendario!$D$3:$H$55,MATCH(AU$4,Calendario!$A$3:$A$55,0),MATCH($I132,Calendario!$D$2:$H$2,0)),IF($K132=2,IF(AT132="",INDEX(Calendario!$D$3:$H$55,MATCH(AU$4,Calendario!$A$3:$A$55,0),MATCH($I132,Calendario!$D$2:$H$2,0)),""),IF($K132=3,IF(AND((AS132=""),(AT132="")),INDEX(Calendario!$D$3:$H$55,MATCH(AU$4,Calendario!$A$3:$A$55,0),MATCH($I132,Calendario!$D$2:$H$2,0)),""),IF($K132=4,IF(AND((AR132=""),(AS132=""),(AT132="")),INDEX(Calendario!$D$3:$H$55,MATCH(AU$4,Calendario!$A$3:$A$55,0),MATCH($I132,Calendario!$D$2:$H$2,0)),""),"")))))</f>
        <v>44797</v>
      </c>
      <c r="AV132" s="107" t="str">
        <f>IF(EXACT(($I132),(PROPER(TEXT(AV$3,"dddd")))),"",IF($K132=1,INDEX(Calendario!$D$3:$H$55,MATCH(AV$4,Calendario!$A$3:$A$55,0),MATCH($I132,Calendario!$D$2:$H$2,0)),IF($K132=2,IF(AU132="",INDEX(Calendario!$D$3:$H$55,MATCH(AV$4,Calendario!$A$3:$A$55,0),MATCH($I132,Calendario!$D$2:$H$2,0)),""),IF($K132=3,IF(AND((AT132=""),(AU132="")),INDEX(Calendario!$D$3:$H$55,MATCH(AV$4,Calendario!$A$3:$A$55,0),MATCH($I132,Calendario!$D$2:$H$2,0)),""),IF($K132=4,IF(AND((AS132=""),(AT132=""),(AU132="")),INDEX(Calendario!$D$3:$H$55,MATCH(AV$4,Calendario!$A$3:$A$55,0),MATCH($I132,Calendario!$D$2:$H$2,0)),""),"")))))</f>
        <v/>
      </c>
      <c r="AW132" s="107" t="str">
        <f>IF(EXACT(($I132),(PROPER(TEXT(AW$3,"dddd")))),"",IF($K132=1,INDEX(Calendario!$D$3:$H$55,MATCH(AW$4,Calendario!$A$3:$A$55,0),MATCH($I132,Calendario!$D$2:$H$2,0)),IF($K132=2,IF(AV132="",INDEX(Calendario!$D$3:$H$55,MATCH(AW$4,Calendario!$A$3:$A$55,0),MATCH($I132,Calendario!$D$2:$H$2,0)),""),IF($K132=3,IF(AND((AU132=""),(AV132="")),INDEX(Calendario!$D$3:$H$55,MATCH(AW$4,Calendario!$A$3:$A$55,0),MATCH($I132,Calendario!$D$2:$H$2,0)),""),IF($K132=4,IF(AND((AT132=""),(AU132=""),(AV132="")),INDEX(Calendario!$D$3:$H$55,MATCH(AW$4,Calendario!$A$3:$A$55,0),MATCH($I132,Calendario!$D$2:$H$2,0)),""),"")))))</f>
        <v/>
      </c>
      <c r="AX132" s="107" t="str">
        <f>IF(EXACT(($I132),(PROPER(TEXT(AX$3,"dddd")))),"",IF($K132=1,INDEX(Calendario!$D$3:$H$55,MATCH(AX$4,Calendario!$A$3:$A$55,0),MATCH($I132,Calendario!$D$2:$H$2,0)),IF($K132=2,IF(AW132="",INDEX(Calendario!$D$3:$H$55,MATCH(AX$4,Calendario!$A$3:$A$55,0),MATCH($I132,Calendario!$D$2:$H$2,0)),""),IF($K132=3,IF(AND((AV132=""),(AW132="")),INDEX(Calendario!$D$3:$H$55,MATCH(AX$4,Calendario!$A$3:$A$55,0),MATCH($I132,Calendario!$D$2:$H$2,0)),""),IF($K132=4,IF(AND((AU132=""),(AV132=""),(AW132="")),INDEX(Calendario!$D$3:$H$55,MATCH(AX$4,Calendario!$A$3:$A$55,0),MATCH($I132,Calendario!$D$2:$H$2,0)),""),"")))))</f>
        <v/>
      </c>
      <c r="AY132" s="107">
        <f>IF(EXACT(($I132),(PROPER(TEXT(AY$3,"dddd")))),"",IF($K132=1,INDEX(Calendario!$D$3:$H$55,MATCH(AY$4,Calendario!$A$3:$A$55,0),MATCH($I132,Calendario!$D$2:$H$2,0)),IF($K132=2,IF(AX132="",INDEX(Calendario!$D$3:$H$55,MATCH(AY$4,Calendario!$A$3:$A$55,0),MATCH($I132,Calendario!$D$2:$H$2,0)),""),IF($K132=3,IF(AND((AW132=""),(AX132="")),INDEX(Calendario!$D$3:$H$55,MATCH(AY$4,Calendario!$A$3:$A$55,0),MATCH($I132,Calendario!$D$2:$H$2,0)),""),IF($K132=4,IF(AND((AV132=""),(AW132=""),(AX132="")),INDEX(Calendario!$D$3:$H$55,MATCH(AY$4,Calendario!$A$3:$A$55,0),MATCH($I132,Calendario!$D$2:$H$2,0)),""),"")))))</f>
        <v>44825</v>
      </c>
      <c r="AZ132" s="107" t="str">
        <f>IF(EXACT(($I132),(PROPER(TEXT(AZ$3,"dddd")))),"",IF($K132=1,INDEX(Calendario!$D$3:$H$55,MATCH(AZ$4,Calendario!$A$3:$A$55,0),MATCH($I132,Calendario!$D$2:$H$2,0)),IF($K132=2,IF(AY132="",INDEX(Calendario!$D$3:$H$55,MATCH(AZ$4,Calendario!$A$3:$A$55,0),MATCH($I132,Calendario!$D$2:$H$2,0)),""),IF($K132=3,IF(AND((AX132=""),(AY132="")),INDEX(Calendario!$D$3:$H$55,MATCH(AZ$4,Calendario!$A$3:$A$55,0),MATCH($I132,Calendario!$D$2:$H$2,0)),""),IF($K132=4,IF(AND((AW132=""),(AX132=""),(AY132="")),INDEX(Calendario!$D$3:$H$55,MATCH(AZ$4,Calendario!$A$3:$A$55,0),MATCH($I132,Calendario!$D$2:$H$2,0)),""),"")))))</f>
        <v/>
      </c>
      <c r="BA132" s="108" t="str">
        <f>IF(EXACT(($I132),(PROPER(TEXT(BA$3,"dddd")))),"",IF($K132=1,INDEX(Calendario!$D$3:$H$55,MATCH(BA$4,Calendario!$A$3:$A$55,0),MATCH($I132,Calendario!$D$2:$H$2,0)),IF($K132=2,IF(AZ132="",INDEX(Calendario!$D$3:$H$55,MATCH(BA$4,Calendario!$A$3:$A$55,0),MATCH($I132,Calendario!$D$2:$H$2,0)),""),IF($K132=3,IF(AND((AY132=""),(AZ132="")),INDEX(Calendario!$D$3:$H$55,MATCH(BA$4,Calendario!$A$3:$A$55,0),MATCH($I132,Calendario!$D$2:$H$2,0)),""),IF($K132=4,IF(AND((AX132=""),(AY132=""),(AZ132="")),INDEX(Calendario!$D$3:$H$55,MATCH(BA$4,Calendario!$A$3:$A$55,0),MATCH($I132,Calendario!$D$2:$H$2,0)),""),"")))))</f>
        <v/>
      </c>
      <c r="BB132" s="108" t="str">
        <f>IF(EXACT(($I132),(PROPER(TEXT(BB$3,"dddd")))),"",IF($K132=1,INDEX(Calendario!$D$3:$H$55,MATCH(BB$4,Calendario!$A$3:$A$55,0),MATCH($I132,Calendario!$D$2:$H$2,0)),IF($K132=2,IF(BA132="",INDEX(Calendario!$D$3:$H$55,MATCH(BB$4,Calendario!$A$3:$A$55,0),MATCH($I132,Calendario!$D$2:$H$2,0)),""),IF($K132=3,IF(AND((AZ132=""),(BA132="")),INDEX(Calendario!$D$3:$H$55,MATCH(BB$4,Calendario!$A$3:$A$55,0),MATCH($I132,Calendario!$D$2:$H$2,0)),""),IF($K132=4,IF(AND((AY132=""),(AZ132=""),(BA132="")),INDEX(Calendario!$D$3:$H$55,MATCH(BB$4,Calendario!$A$3:$A$55,0),MATCH($I132,Calendario!$D$2:$H$2,0)),""),"")))))</f>
        <v/>
      </c>
      <c r="BC132" s="108">
        <f>IF(EXACT(($I132),(PROPER(TEXT(BC$3,"dddd")))),"",IF($K132=1,INDEX(Calendario!$D$3:$H$55,MATCH(BC$4,Calendario!$A$3:$A$55,0),MATCH($I132,Calendario!$D$2:$H$2,0)),IF($K132=2,IF(BB132="",INDEX(Calendario!$D$3:$H$55,MATCH(BC$4,Calendario!$A$3:$A$55,0),MATCH($I132,Calendario!$D$2:$H$2,0)),""),IF($K132=3,IF(AND((BA132=""),(BB132="")),INDEX(Calendario!$D$3:$H$55,MATCH(BC$4,Calendario!$A$3:$A$55,0),MATCH($I132,Calendario!$D$2:$H$2,0)),""),IF($K132=4,IF(AND((AZ132=""),(BA132=""),(BB132="")),INDEX(Calendario!$D$3:$H$55,MATCH(BC$4,Calendario!$A$3:$A$55,0),MATCH($I132,Calendario!$D$2:$H$2,0)),""),"")))))</f>
        <v>44853</v>
      </c>
      <c r="BD132" s="108" t="str">
        <f>IF(EXACT(($I132),(PROPER(TEXT(BD$3,"dddd")))),"",IF($K132=1,INDEX(Calendario!$D$3:$H$55,MATCH(BD$4,Calendario!$A$3:$A$55,0),MATCH($I132,Calendario!$D$2:$H$2,0)),IF($K132=2,IF(BC132="",INDEX(Calendario!$D$3:$H$55,MATCH(BD$4,Calendario!$A$3:$A$55,0),MATCH($I132,Calendario!$D$2:$H$2,0)),""),IF($K132=3,IF(AND((BB132=""),(BC132="")),INDEX(Calendario!$D$3:$H$55,MATCH(BD$4,Calendario!$A$3:$A$55,0),MATCH($I132,Calendario!$D$2:$H$2,0)),""),IF($K132=4,IF(AND((BA132=""),(BB132=""),(BC132="")),INDEX(Calendario!$D$3:$H$55,MATCH(BD$4,Calendario!$A$3:$A$55,0),MATCH($I132,Calendario!$D$2:$H$2,0)),""),"")))))</f>
        <v/>
      </c>
      <c r="BE132" s="107" t="str">
        <f>IF(EXACT(($I132),(PROPER(TEXT(BE$3,"dddd")))),"",IF($K132=1,INDEX(Calendario!$D$3:$H$55,MATCH(BE$4,Calendario!$A$3:$A$55,0),MATCH($I132,Calendario!$D$2:$H$2,0)),IF($K132=2,IF(BD132="",INDEX(Calendario!$D$3:$H$55,MATCH(BE$4,Calendario!$A$3:$A$55,0),MATCH($I132,Calendario!$D$2:$H$2,0)),""),IF($K132=3,IF(AND((BC132=""),(BD132="")),INDEX(Calendario!$D$3:$H$55,MATCH(BE$4,Calendario!$A$3:$A$55,0),MATCH($I132,Calendario!$D$2:$H$2,0)),""),IF($K132=4,IF(AND((BB132=""),(BC132=""),(BD132="")),INDEX(Calendario!$D$3:$H$55,MATCH(BE$4,Calendario!$A$3:$A$55,0),MATCH($I132,Calendario!$D$2:$H$2,0)),""),"")))))</f>
        <v/>
      </c>
      <c r="BF132" s="107" t="str">
        <f>IF(EXACT(($I132),(PROPER(TEXT(BF$3,"dddd")))),"",IF($K132=1,INDEX(Calendario!$D$3:$H$55,MATCH(BF$4,Calendario!$A$3:$A$55,0),MATCH($I132,Calendario!$D$2:$H$2,0)),IF($K132=2,IF(BE132="",INDEX(Calendario!$D$3:$H$55,MATCH(BF$4,Calendario!$A$3:$A$55,0),MATCH($I132,Calendario!$D$2:$H$2,0)),""),IF($K132=3,IF(AND((BD132=""),(BE132="")),INDEX(Calendario!$D$3:$H$55,MATCH(BF$4,Calendario!$A$3:$A$55,0),MATCH($I132,Calendario!$D$2:$H$2,0)),""),IF($K132=4,IF(AND((BC132=""),(BD132=""),(BE132="")),INDEX(Calendario!$D$3:$H$55,MATCH(BF$4,Calendario!$A$3:$A$55,0),MATCH($I132,Calendario!$D$2:$H$2,0)),""),"")))))</f>
        <v/>
      </c>
      <c r="BG132" s="107">
        <f>IF(EXACT(($I132),(PROPER(TEXT(BG$3,"dddd")))),"",IF($K132=1,INDEX(Calendario!$D$3:$H$55,MATCH(BG$4,Calendario!$A$3:$A$55,0),MATCH($I132,Calendario!$D$2:$H$2,0)),IF($K132=2,IF(BF132="",INDEX(Calendario!$D$3:$H$55,MATCH(BG$4,Calendario!$A$3:$A$55,0),MATCH($I132,Calendario!$D$2:$H$2,0)),""),IF($K132=3,IF(AND((BE132=""),(BF132="")),INDEX(Calendario!$D$3:$H$55,MATCH(BG$4,Calendario!$A$3:$A$55,0),MATCH($I132,Calendario!$D$2:$H$2,0)),""),IF($K132=4,IF(AND((BD132=""),(BE132=""),(BF132="")),INDEX(Calendario!$D$3:$H$55,MATCH(BG$4,Calendario!$A$3:$A$55,0),MATCH($I132,Calendario!$D$2:$H$2,0)),""),"")))))</f>
        <v>44881</v>
      </c>
      <c r="BH132" s="107" t="str">
        <f>IF(EXACT(($I132),(PROPER(TEXT(BH$3,"dddd")))),"",IF($K132=1,INDEX(Calendario!$D$3:$H$55,MATCH(BH$4,Calendario!$A$3:$A$55,0),MATCH($I132,Calendario!$D$2:$H$2,0)),IF($K132=2,IF(BG132="",INDEX(Calendario!$D$3:$H$55,MATCH(BH$4,Calendario!$A$3:$A$55,0),MATCH($I132,Calendario!$D$2:$H$2,0)),""),IF($K132=3,IF(AND((BF132=""),(BG132="")),INDEX(Calendario!$D$3:$H$55,MATCH(BH$4,Calendario!$A$3:$A$55,0),MATCH($I132,Calendario!$D$2:$H$2,0)),""),IF($K132=4,IF(AND((BE132=""),(BF132=""),(BG132="")),INDEX(Calendario!$D$3:$H$55,MATCH(BH$4,Calendario!$A$3:$A$55,0),MATCH($I132,Calendario!$D$2:$H$2,0)),""),"")))))</f>
        <v/>
      </c>
      <c r="BI132" s="108" t="str">
        <f>IF(EXACT(($I132),(PROPER(TEXT(BI$3,"dddd")))),"",IF($K132=1,INDEX(Calendario!$D$3:$H$55,MATCH(BI$4,Calendario!$A$3:$A$55,0),MATCH($I132,Calendario!$D$2:$H$2,0)),IF($K132=2,IF(BH132="",INDEX(Calendario!$D$3:$H$55,MATCH(BI$4,Calendario!$A$3:$A$55,0),MATCH($I132,Calendario!$D$2:$H$2,0)),""),IF($K132=3,IF(AND((BG132=""),(BH132="")),INDEX(Calendario!$D$3:$H$55,MATCH(BI$4,Calendario!$A$3:$A$55,0),MATCH($I132,Calendario!$D$2:$H$2,0)),""),IF($K132=4,IF(AND((BF132=""),(BG132=""),(BH132="")),INDEX(Calendario!$D$3:$H$55,MATCH(BI$4,Calendario!$A$3:$A$55,0),MATCH($I132,Calendario!$D$2:$H$2,0)),""),"")))))</f>
        <v/>
      </c>
      <c r="BJ132" s="108" t="str">
        <f>IF(EXACT(($I132),(PROPER(TEXT(BJ$3,"dddd")))),"",IF($K132=1,INDEX(Calendario!$D$3:$H$55,MATCH(BJ$4,Calendario!$A$3:$A$55,0),MATCH($I132,Calendario!$D$2:$H$2,0)),IF($K132=2,IF(BI132="",INDEX(Calendario!$D$3:$H$55,MATCH(BJ$4,Calendario!$A$3:$A$55,0),MATCH($I132,Calendario!$D$2:$H$2,0)),""),IF($K132=3,IF(AND((BH132=""),(BI132="")),INDEX(Calendario!$D$3:$H$55,MATCH(BJ$4,Calendario!$A$3:$A$55,0),MATCH($I132,Calendario!$D$2:$H$2,0)),""),IF($K132=4,IF(AND((BG132=""),(BH132=""),(BI132="")),INDEX(Calendario!$D$3:$H$55,MATCH(BJ$4,Calendario!$A$3:$A$55,0),MATCH($I132,Calendario!$D$2:$H$2,0)),""),"")))))</f>
        <v/>
      </c>
      <c r="BK132" s="108">
        <f>IF(EXACT(($I132),(PROPER(TEXT(BK$3,"dddd")))),"",IF($K132=1,INDEX(Calendario!$D$3:$H$55,MATCH(BK$4,Calendario!$A$3:$A$55,0),MATCH($I132,Calendario!$D$2:$H$2,0)),IF($K132=2,IF(BJ132="",INDEX(Calendario!$D$3:$H$55,MATCH(BK$4,Calendario!$A$3:$A$55,0),MATCH($I132,Calendario!$D$2:$H$2,0)),""),IF($K132=3,IF(AND((BI132=""),(BJ132="")),INDEX(Calendario!$D$3:$H$55,MATCH(BK$4,Calendario!$A$3:$A$55,0),MATCH($I132,Calendario!$D$2:$H$2,0)),""),IF($K132=4,IF(AND((BH132=""),(BI132=""),(BJ132="")),INDEX(Calendario!$D$3:$H$55,MATCH(BK$4,Calendario!$A$3:$A$55,0),MATCH($I132,Calendario!$D$2:$H$2,0)),""),"")))))</f>
        <v>44909</v>
      </c>
      <c r="BL132" s="108" t="str">
        <f>IF(EXACT(($I132),(PROPER(TEXT(BL$3,"dddd")))),"",IF($K132=1,INDEX(Calendario!$D$3:$H$55,MATCH(BL$4,Calendario!$A$3:$A$55,0),MATCH($I132,Calendario!$D$2:$H$2,0)),IF($K132=2,IF(BK132="",INDEX(Calendario!$D$3:$H$55,MATCH(BL$4,Calendario!$A$3:$A$55,0),MATCH($I132,Calendario!$D$2:$H$2,0)),""),IF($K132=3,IF(AND((BJ132=""),(BK132="")),INDEX(Calendario!$D$3:$H$55,MATCH(BL$4,Calendario!$A$3:$A$55,0),MATCH($I132,Calendario!$D$2:$H$2,0)),""),IF($K132=4,IF(AND((BI132=""),(BJ132=""),(BK132="")),INDEX(Calendario!$D$3:$H$55,MATCH(BL$4,Calendario!$A$3:$A$55,0),MATCH($I132,Calendario!$D$2:$H$2,0)),""),"")))))</f>
        <v/>
      </c>
      <c r="BM132" s="108" t="str">
        <f>IF(EXACT(($I132),(PROPER(TEXT(BM$3,"dddd")))),"",IF($K132=1,INDEX(Calendario!$D$3:$H$55,MATCH(BM$4,Calendario!$A$3:$A$55,0),MATCH($I132,Calendario!$D$2:$H$2,0)),IF($K132=2,IF(BL132="",INDEX(Calendario!$D$3:$H$55,MATCH(BM$4,Calendario!$A$3:$A$55,0),MATCH($I132,Calendario!$D$2:$H$2,0)),""),IF($K132=3,IF(AND((BK132=""),(BL132="")),INDEX(Calendario!$D$3:$H$55,MATCH(BM$4,Calendario!$A$3:$A$55,0),MATCH($I132,Calendario!$D$2:$H$2,0)),""),IF($K132=4,IF(AND((BJ132=""),(BK132=""),(BL132="")),INDEX(Calendario!$D$3:$H$55,MATCH(BM$4,Calendario!$A$3:$A$55,0),MATCH($I132,Calendario!$D$2:$H$2,0)),""),"")))))</f>
        <v/>
      </c>
      <c r="BO132" s="88" t="s">
        <v>945</v>
      </c>
    </row>
    <row r="133" spans="1:67" s="88" customFormat="1" ht="25.5" customHeight="1" x14ac:dyDescent="0.25">
      <c r="A133" s="178">
        <f t="shared" si="7"/>
        <v>103</v>
      </c>
      <c r="B133" s="176" t="s">
        <v>1283</v>
      </c>
      <c r="C133" s="176"/>
      <c r="D133" s="177" t="s">
        <v>1787</v>
      </c>
      <c r="E133" s="176" t="s">
        <v>67</v>
      </c>
      <c r="F133" s="176" t="s">
        <v>67</v>
      </c>
      <c r="G133" s="177" t="s">
        <v>1576</v>
      </c>
      <c r="H133" s="184" t="str">
        <f>IF(ISNA(VLOOKUP(G133,TDirReg!$F$1:$H$184,3,0)),"",VLOOKUP(G133,TDirReg!$F$1:$H$184,3,0))</f>
        <v>Carrera 20 N°  5 -5 0 Barrio Fundadores</v>
      </c>
      <c r="I133" s="196" t="s">
        <v>127</v>
      </c>
      <c r="J133" s="195" t="s">
        <v>135</v>
      </c>
      <c r="K133" s="197">
        <v>4</v>
      </c>
      <c r="L133" s="202">
        <f t="shared" si="8"/>
        <v>12</v>
      </c>
      <c r="M133" s="107" t="str">
        <f>IF(EXACT(($I133),(PROPER(TEXT(M$3,"dddd")))),"",IF(EXACT(M$4,$J133),IF($K133=1,INDEX(Calendario!$D$3:$H$55,MATCH(M$4,Calendario!$A$3:$A$55,0),MATCH($I133,Calendario!$D$2:$H$2,0)),INDEX(Calendario!$D$3:$H$55,MATCH($J133,Calendario!$A$3:$A$55,0),MATCH($I133,Calendario!$D$2:$H$2,0))),""))</f>
        <v/>
      </c>
      <c r="N133" s="107" t="str">
        <f>IF(EXACT(($I133),(PROPER(TEXT(N$3,"dddd")))),"",IF(EXACT(N$4,$J133),IF(M133="",IF(OR(($K133=4),($K133=3),($K133=2),($K133=1)),INDEX(Calendario!$D$3:$H$55,MATCH(N$4,Calendario!$A$3:$A$55,0),MATCH($I133,Calendario!$D$2:$H$2,0)),"")),IF($K133=1,IF(AND(M133="",EXACT((N$4),(CONCATENATE(Calendario!$A$1," ",(MID($J133,8,2))+1)))),INDEX(Calendario!$D$3:$H$55,MATCH(N$4,Calendario!$A$3:$A$55,0),MATCH($I133,Calendario!$D$2:$H$2,0)),IF(M133="","",INDEX(Calendario!$D$3:$H$55,MATCH(N$4,Calendario!$A$3:$A$55,0),MATCH($I133,Calendario!$D$2:$H$2,0)))),IF($K133=2,IF(M133="",IF(EXACT($K133,N$4),INDEX(Calendario!$D$3:$H$55,MATCH(N$4,Calendario!$A$3:$A$55,0),MATCH($I133,Calendario!$D$2:$H$2,0)),""),""),IF($K133=3,IF((M133=""),IF(EXACT($K133,N$4),INDEX(Calendario!$D$3:$H$55,MATCH(N$4,Calendario!$A$3:$A$55,0),MATCH($I133,Calendario!$D$2:$H$2,0)),""),""),IF($K133=4,IF((M133=""),IF(EXACT($K133,N$4),INDEX(Calendario!$D$3:$H$55,MATCH(N$4,Calendario!$A$3:$A$55,0),MATCH($I133,Calendario!$D$2:$H$2,0)),""),""),""))))))</f>
        <v/>
      </c>
      <c r="O133" s="107" t="str">
        <f>IF(EXACT(($I133),(PROPER(TEXT(O$3,"dddd")))),"",IF(EXACT(O$4,$J133),IF(N133="",IF(OR(($K133=4),($K133=3),($K133=2),($K133=1)),INDEX(Calendario!$D$3:$H$55,MATCH(O$4,Calendario!$A$3:$A$55,0),MATCH($I133,Calendario!$D$2:$H$2,0)),"")),IF($K133=1,IF(AND(N133="",EXACT((O$4),(CONCATENATE(Calendario!$A$1," ",(MID($J133,8,2))+1)))),INDEX(Calendario!$D$3:$H$55,MATCH(O$4,Calendario!$A$3:$A$55,0),MATCH($I133,Calendario!$D$2:$H$2,0)),IF(N133="",IF(EXACT(($I133),(PROPER(TEXT(N$3,"dddd")))),INDEX(Calendario!$D$3:$H$55,MATCH(O$4,Calendario!$A$3:$A$55,0),MATCH($I133,Calendario!$D$2:$H$2,0)),""),INDEX(Calendario!$D$3:$H$55,MATCH(O$4,Calendario!$A$3:$A$55,0),MATCH($I133,Calendario!$D$2:$H$2,0)))),IF(EXACT($O$4,"Semana 1"),IF($K133=2,IF(N133="",IF(OR(($J133="Semana 1"),($J133="Semana 2"),($J133="Semana 3")),INDEX(Calendario!$D$3:$H$55,MATCH(O$4,Calendario!$A$3:$A$55,0),MATCH($I133,Calendario!$D$2:$H$2,0)),""),""),IF($K133=3,IF(AND((M133=""),(N133="")),IF(OR(($J133="Semana 1"),($J133="Semana 2"),($J133="Semana 3")),INDEX(Calendario!$D$3:$H$55,MATCH(O$4,Calendario!$A$3:$A$55,0),MATCH($I133,Calendario!$D$2:$H$2,0)),""),""),IF($K133=4,IF(AND((M133=""),(N133="")),IF(OR(($J133="Semana 1"),($J133="Semana 2"),($J133="Semana 3")),INDEX(Calendario!$D$3:$H$55,MATCH(O$4,Calendario!$A$3:$A$55,0),MATCH($I133,Calendario!$D$2:$H$2,0)),""),"")))),IF($K133=2,IF(N133="",IF(OR(($J133="Semana 1"),($J133="Semana 2")),INDEX(Calendario!$D$3:$H$55,MATCH(O$4,Calendario!$A$3:$A$55,0),MATCH($I133,Calendario!$D$2:$H$2,0)),""),""),IF($K133=3,IF(AND((M133=""),(N133="")),IF(OR(($J133="Semana 1"),($J133="Semana 2")),INDEX(Calendario!$D$3:$H$55,MATCH(O$4,Calendario!$A$3:$A$55,0),MATCH($I133,Calendario!$D$2:$H$2,0)),""),""),IF($K133=4,IF(AND((M133=""),(N133="")),IF(OR(($J133="Semana 1"),($J133="Semana 2")),INDEX(Calendario!$D$3:$H$55,MATCH(O$4,Calendario!$A$3:$A$55,0),MATCH($I133,Calendario!$D$2:$H$2,0)),""),""),"")))))))</f>
        <v/>
      </c>
      <c r="P133" s="107" t="str">
        <f>IF(EXACT(($I133),(PROPER(TEXT(P$3,"dddd")))),"",IF(EXACT(P$4,$J133),IF(O133="",IF(OR(($K133=4),($K133=3),($K133=2),($K133=1)),INDEX(Calendario!$D$3:$H$55,MATCH(P$4,Calendario!$A$3:$A$55,0),MATCH($I133,Calendario!$D$2:$H$2,0)),"")),IF($K133=1,IF(AND(O133="",EXACT((P$4),(CONCATENATE(Calendario!$A$1," ",(MID($J133,8,2))+1)))),INDEX(Calendario!$D$3:$H$55,MATCH(P$4,Calendario!$A$3:$A$55,0),MATCH($I133,Calendario!$D$2:$H$2,0)),IF(O133="",IF(EXACT(($I133),(PROPER(TEXT(O$3,"dddd")))),INDEX(Calendario!$D$3:$H$55,MATCH(P$4,Calendario!$A$3:$A$55,0),MATCH($I133,Calendario!$D$2:$H$2,0)),""),INDEX(Calendario!$D$3:$H$55,MATCH(P$4,Calendario!$A$3:$A$55,0),MATCH($I133,Calendario!$D$2:$H$2,0)))),IF(EXACT($M$4,"Semana 1"),IF($K133=2,IF(O133="",IF(OR(($J133="Semana 1"),($J133="Semana 2"),($J133="Semana 3"),($J133="Semana 4")),INDEX(Calendario!$D$3:$H$55,MATCH(P$4,Calendario!$A$3:$A$55,0),MATCH($I133,Calendario!$D$2:$H$2,0)),""),""),IF($K133=3,IF(AND((N133=""),(O133="")),IF(OR(($J133="Semana 1"),($J133="Semana 2"),($J133="Semana 3"),($J133="Semana 4")),INDEX(Calendario!$D$3:$H$55,MATCH(P$4,Calendario!$A$3:$A$55,0),MATCH($I133,Calendario!$D$2:$H$2,0)),""),""),IF($K133=4,IF(AND((M133=""),(N133=""),(O133="")),IF(OR(($J133="Semana 1"),($J133="Semana 2"),($J133="Semana 3"),($J133="Semana 4")),INDEX(Calendario!$D$3:$H$55,MATCH(P$4,Calendario!$A$3:$A$55,0),MATCH($I133,Calendario!$D$2:$H$2,0)),""),"")))),IF($K133=2,IF(O133="",IF(OR(($J133="Semana 1"),($J133="Semana 2"),($J133="Semana 3")),INDEX(Calendario!$D$3:$H$55,MATCH(P$4,Calendario!$A$3:$A$55,0),MATCH($I133,Calendario!$D$2:$H$2,0)),""),""),IF($K133=3,IF(AND((N133=""),(O133="")),IF(OR(($J133="Semana 1"),($J133="Semana 2"),($J133="Semana 3")),INDEX(Calendario!$D$3:$H$55,MATCH(P$4,Calendario!$A$3:$A$55,0),MATCH($I133,Calendario!$D$2:$H$2,0)),""),""),IF($K133=4,IF(AND((M133=""),(N133=""),(O133="")),IF(OR(($J133="Semana 1"),($J133="Semana 2"),($J133="Semana 3")),INDEX(Calendario!$D$3:$H$55,MATCH(P$4,Calendario!$A$3:$A$55,0),MATCH($I133,Calendario!$D$2:$H$2,0)),""),""),"")))))))</f>
        <v/>
      </c>
      <c r="Q133" s="107" t="str">
        <f>IF(EXACT(($I133),(PROPER(TEXT(Q$3,"dddd")))),"",IF(EXACT(Q$4,$J133),IF(P133="",IF(OR(($K133=4),($K133=3),($K133=2),($K133=1)),INDEX(Calendario!$D$3:$H$55,MATCH(Q$4,Calendario!$A$3:$A$55,0),MATCH($I133,Calendario!$D$2:$H$2,0)),"")),IF($K133=1,IF(AND(P133="",EXACT((Q$4),(CONCATENATE(Calendario!$A$1," ",(MID($J133,8,2))+1)))),INDEX(Calendario!$D$3:$H$55,MATCH(Q$4,Calendario!$A$3:$A$55,0),MATCH($I133,Calendario!$D$2:$H$2,0)),IF(P133="",IF(EXACT(($I133),(PROPER(TEXT(P$3,"dddd")))),INDEX(Calendario!$D$3:$H$55,MATCH(Q$4,Calendario!$A$3:$A$55,0),MATCH($I133,Calendario!$D$2:$H$2,0)),""),INDEX(Calendario!$D$3:$H$55,MATCH(Q$4,Calendario!$A$3:$A$55,0),MATCH($I133,Calendario!$D$2:$H$2,0)))),IF(EXACT($M$4,"Semana 1"),IF($K133=2,IF(P133="",IF(OR(($J133="Semana 1"),($J133="Semana 2"),($J133="Semana 3"),($J133="Semana 4"),($J133="Semana 5")),INDEX(Calendario!$D$3:$H$55,MATCH(Q$4,Calendario!$A$3:$A$55,0),MATCH($I133,Calendario!$D$2:$H$2,0)),""),""),IF($K133=3,IF(AND((O133=""),(P133="")),IF(OR(($J133="Semana 1"),($J133="Semana 2"),($J133="Semana 3"),($J133="Semana 4"),($J133="Semana 5")),INDEX(Calendario!$D$3:$H$55,MATCH(Q$4,Calendario!$A$3:$A$55,0),MATCH($I133,Calendario!$D$2:$H$2,0)),""),""),IF($K133=4,IF(AND((N133=""),(O133=""),(P133="")),IF(OR(($J133="Semana 1"),($J133="Semana 2"),($J133="Semana 3"),($J133="Semana 4"),($J133="Semana 5")),INDEX(Calendario!$D$3:$H$55,MATCH(Q$4,Calendario!$A$3:$A$55,0),MATCH($I133,Calendario!$D$2:$H$2,0)),""),"")))),IF($K133=2,IF(P133="",IF(OR(($J133="Semana 1"),($J133="Semana 2"),($J133="Semana 3"),($J133="Semana 4")),INDEX(Calendario!$D$3:$H$55,MATCH(Q$4,Calendario!$A$3:$A$55,0),MATCH($I133,Calendario!$D$2:$H$2,0)),""),""),IF($K133=3,IF(AND((O133=""),(P133="")),IF(OR(($J133="Semana 1"),($J133="Semana 2"),($J133="Semana 3"),($J133="Semana 4")),INDEX(Calendario!$D$3:$H$55,MATCH(Q$4,Calendario!$A$3:$A$55,0),MATCH($I133,Calendario!$D$2:$H$2,0)),""),""),IF($K133=4,IF(AND((N133=""),(O133=""),(P133="")),IF(OR(($J133="Semana 1"),($J133="Semana 2"),($J133="Semana 3"),($J133="Semana 4")),INDEX(Calendario!$D$3:$H$55,MATCH(Q$4,Calendario!$A$3:$A$55,0),MATCH($I133,Calendario!$D$2:$H$2,0)),""),""),"")))))))</f>
        <v/>
      </c>
      <c r="R133" s="108">
        <f>IF(EXACT(($I133),(PROPER(TEXT(R$3,"dddd")))),"",IF(EXACT(R$4,$J133),IF(Q133="",IF(OR(($K133=4),($K133=3),($K133=2),($K133=1)),INDEX(Calendario!$D$3:$H$55,MATCH(R$4,Calendario!$A$3:$A$55,0),MATCH($I133,Calendario!$D$2:$H$2,0)),"")),IF($K133=1,IF(AND(Q133="",EXACT((R$4),(CONCATENATE(Calendario!$A$1," ",(MID($J133,8,2))+1)))),INDEX(Calendario!$D$3:$H$55,MATCH(R$4,Calendario!$A$3:$A$55,0),MATCH($I133,Calendario!$D$2:$H$2,0)),IF(Q133="",IF(EXACT(($I133),(PROPER(TEXT(Q$3,"dddd")))),INDEX(Calendario!$D$3:$H$55,MATCH(R$4,Calendario!$A$3:$A$55,0),MATCH($I133,Calendario!$D$2:$H$2,0)),""),INDEX(Calendario!$D$3:$H$55,MATCH(R$4,Calendario!$A$3:$A$55,0),MATCH($I133,Calendario!$D$2:$H$2,0)))),IF(EXACT($M$4,"Semana 1"),IF($K133=2,IF(Q133="",IF(OR(($J133="Semana 1"),($J133="Semana 2"),($J133="Semana 3"),($J133="Semana 4"),($J133="Semana 5"),($J133="Semana 6")),INDEX(Calendario!$D$3:$H$55,MATCH(R$4,Calendario!$A$3:$A$55,0),MATCH($I133,Calendario!$D$2:$H$2,0)),""),""),IF($K133=3,IF(AND((P133=""),(Q133="")),IF(OR(($J133="Semana 1"),($J133="Semana 2"),($J133="Semana 3"),($J133="Semana 4"),($J133="Semana 5"),($J133="Semana 6")),INDEX(Calendario!$D$3:$H$55,MATCH(R$4,Calendario!$A$3:$A$55,0),MATCH($I133,Calendario!$D$2:$H$2,0)),""),""),IF($K133=4,IF(AND((O133=""),(P133=""),(Q133="")),IF(OR(($J133="Semana 1"),($J133="Semana 2"),($J133="Semana 3"),($J133="Semana 4"),($J133="Semana 5"),($J133="Semana 6")),INDEX(Calendario!$D$3:$H$55,MATCH(R$4,Calendario!$A$3:$A$55,0),MATCH($I133,Calendario!$D$2:$H$2,0)),""),"")))),IF($K133=2,IF(Q133="",IF(OR(($J133="Semana 1"),($J133="Semana 2"),($J133="Semana 3"),($J133="Semana 4"),($J133="Semana 5")),INDEX(Calendario!$D$3:$H$55,MATCH(R$4,Calendario!$A$3:$A$55,0),MATCH($I133,Calendario!$D$2:$H$2,0)),""),""),IF($K133=3,IF(AND((P133=""),(Q133="")),IF(OR(($J133="Semana 1"),($J133="Semana 2"),($J133="Semana 3"),($J133="Semana 4"),($J133="Semana 5")),INDEX(Calendario!$D$3:$H$55,MATCH(R$4,Calendario!$A$3:$A$55,0),MATCH($I133,Calendario!$D$2:$H$2,0)),""),""),IF($K133=4,IF(AND((O133=""),(P133=""),(Q133="")),IF(OR(($J133="Semana 1"),($J133="Semana 2"),($J133="Semana 3"),($J133="Semana 4"),($J133="Semana 5")),INDEX(Calendario!$D$3:$H$55,MATCH(R$4,Calendario!$A$3:$A$55,0),MATCH($I133,Calendario!$D$2:$H$2,0)),""),""),"")))))))</f>
        <v>44594</v>
      </c>
      <c r="S133" s="108" t="str">
        <f>IF(EXACT(($I133),(PROPER(TEXT(S$3,"dddd")))),"",IF(EXACT(S$4,$J133),IF(R133="",IF(OR(($K133=4),($K133=3),($K133=2),($K133=1)),INDEX(Calendario!$D$3:$H$55,MATCH(S$4,Calendario!$A$3:$A$55,0),MATCH($I133,Calendario!$D$2:$H$2,0)),"")),IF($K133=1,IF(AND(R133="",EXACT((S$4),(CONCATENATE(Calendario!$A$1," ",(MID($J133,8,2))+1)))),INDEX(Calendario!$D$3:$H$55,MATCH(S$4,Calendario!$A$3:$A$55,0),MATCH($I133,Calendario!$D$2:$H$2,0)),IF(R133="",IF(EXACT(($I133),(PROPER(TEXT(R$3,"dddd")))),INDEX(Calendario!$D$3:$H$55,MATCH(S$4,Calendario!$A$3:$A$55,0),MATCH($I133,Calendario!$D$2:$H$2,0)),""),INDEX(Calendario!$D$3:$H$55,MATCH(S$4,Calendario!$A$3:$A$55,0),MATCH($I133,Calendario!$D$2:$H$2,0)))),IF(EXACT($M$4,"Semana 1"),IF($K133=2,IF(R133="",IF(OR(($J133="Semana 1"),($J133="Semana 2"),($J133="Semana 3"),($J133="Semana 4"),($J133="Semana 5"),($J133="Semana 6"),($J133="Semana 7")),INDEX(Calendario!$D$3:$H$55,MATCH(S$4,Calendario!$A$3:$A$55,0),MATCH($I133,Calendario!$D$2:$H$2,0)),""),""),IF($K133=3,IF(AND((Q133=""),(R133="")),IF(OR(($J133="Semana 1"),($J133="Semana 2"),($J133="Semana 3"),($J133="Semana 4"),($J133="Semana 5"),($J133="Semana 6"),($J133="Semana 7")),INDEX(Calendario!$D$3:$H$55,MATCH(S$4,Calendario!$A$3:$A$55,0),MATCH($I133,Calendario!$D$2:$H$2,0)),""),""),IF($K133=4,IF(AND((P133=""),(Q133=""),(R133="")),IF(OR(($J133="Semana 1"),($J133="Semana 2"),($J133="Semana 3"),($J133="Semana 4"),($J133="Semana 5"),($J133="Semana 6"),($J133="Semana 7")),INDEX(Calendario!$D$3:$H$55,MATCH(S$4,Calendario!$A$3:$A$55,0),MATCH($I133,Calendario!$D$2:$H$2,0)),""),"")))),IF($K133=2,IF(R133="",IF(OR(($J133="Semana 1"),($J133="Semana 2"),($J133="Semana 3"),($J133="Semana 4"),($J133="Semana 5"),($J133="Semana 6")),INDEX(Calendario!$D$3:$H$55,MATCH(S$4,Calendario!$A$3:$A$55,0),MATCH($I133,Calendario!$D$2:$H$2,0)),""),""),IF($K133=3,IF(AND((Q133=""),(R133="")),IF(OR(($J133="Semana 1"),($J133="Semana 2"),($J133="Semana 3"),($J133="Semana 4"),($J133="Semana 5"),($J133="Semana 6")),INDEX(Calendario!$D$3:$H$55,MATCH(S$4,Calendario!$A$3:$A$55,0),MATCH($I133,Calendario!$D$2:$H$2,0)),""),""),IF($K133=4,IF(AND((P133=""),(Q133=""),(R133="")),IF(OR(($J133="Semana 1"),($J133="Semana 2"),($J133="Semana 3"),($J133="Semana 4"),($J133="Semana 5"),($J133="Semana 6")),INDEX(Calendario!$D$3:$H$55,MATCH(S$4,Calendario!$A$3:$A$55,0),MATCH($I133,Calendario!$D$2:$H$2,0)),""),""),"")))))))</f>
        <v/>
      </c>
      <c r="T133" s="108" t="str">
        <f>IF(EXACT(($I133),(PROPER(TEXT(T$3,"dddd")))),"",IF(EXACT(T$4,$J133),IF(S133="",IF(OR(($K133=4),($K133=3),($K133=2),($K133=1)),INDEX(Calendario!$D$3:$H$55,MATCH(T$4,Calendario!$A$3:$A$55,0),MATCH($I133,Calendario!$D$2:$H$2,0)),"")),IF($K133=1,IF(AND(S133="",EXACT((T$4),(CONCATENATE(Calendario!$A$1," ",(MID($J133,8,2))+1)))),INDEX(Calendario!$D$3:$H$55,MATCH(T$4,Calendario!$A$3:$A$55,0),MATCH($I133,Calendario!$D$2:$H$2,0)),IF(S133="",IF(EXACT(($I133),(PROPER(TEXT(S$3,"dddd")))),INDEX(Calendario!$D$3:$H$55,MATCH(T$4,Calendario!$A$3:$A$55,0),MATCH($I133,Calendario!$D$2:$H$2,0)),""),INDEX(Calendario!$D$3:$H$55,MATCH(T$4,Calendario!$A$3:$A$55,0),MATCH($I133,Calendario!$D$2:$H$2,0)))),IF(EXACT($M$4,"Semana 1"),IF($K133=2,IF(S133="",IF(OR(($J133="Semana 1"),($J133="Semana 2"),($J133="Semana 3"),($J133="Semana 4"),($J133="Semana 5"),($J133="Semana 6"),($J133="Semana 7"),($J133="Semana 8")),INDEX(Calendario!$D$3:$H$55,MATCH(T$4,Calendario!$A$3:$A$55,0),MATCH($I133,Calendario!$D$2:$H$2,0)),""),""),IF($K133=3,IF(AND((R133=""),(S133="")),IF(OR(($J133="Semana 1"),($J133="Semana 2"),($J133="Semana 3"),($J133="Semana 4"),($J133="Semana 5"),($J133="Semana 6"),($J133="Semana 7"),($J133="Semana 8")),INDEX(Calendario!$D$3:$H$55,MATCH(T$4,Calendario!$A$3:$A$55,0),MATCH($I133,Calendario!$D$2:$H$2,0)),""),""),IF($K133=4,IF(AND((Q133=""),(R133=""),(S133="")),IF(OR(($J133="Semana 1"),($J133="Semana 2"),($J133="Semana 3"),($J133="Semana 4"),($J133="Semana 5"),($J133="Semana 6"),($J133="Semana 7"),($J133="Semana 8")),INDEX(Calendario!$D$3:$H$55,MATCH(T$4,Calendario!$A$3:$A$55,0),MATCH($I133,Calendario!$D$2:$H$2,0)),""),"")))),IF($K133=2,IF(S133="",IF(OR(($J133="Semana 1"),($J133="Semana 2"),($J133="Semana 3"),($J133="Semana 4"),($J133="Semana 5"),($J133="Semana 6"),($J133="Semana 7")),INDEX(Calendario!$D$3:$H$55,MATCH(T$4,Calendario!$A$3:$A$55,0),MATCH($I133,Calendario!$D$2:$H$2,0)),""),""),IF($K133=3,IF(AND((R133=""),(S133="")),IF(OR(($J133="Semana 1"),($J133="Semana 2"),($J133="Semana 3"),($J133="Semana 4"),($J133="Semana 5"),($J133="Semana 6"),($J133="Semana 7")),INDEX(Calendario!$D$3:$H$55,MATCH(T$4,Calendario!$A$3:$A$55,0),MATCH($I133,Calendario!$D$2:$H$2,0)),""),""),IF($K133=4,IF(AND((Q133=""),(R133=""),(S133="")),IF(OR(($J133="Semana 1"),($J133="Semana 2"),($J133="Semana 3"),($J133="Semana 4"),($J133="Semana 5"),($J133="Semana 6"),($J133="Semana 7")),INDEX(Calendario!$D$3:$H$55,MATCH(T$4,Calendario!$A$3:$A$55,0),MATCH($I133,Calendario!$D$2:$H$2,0)),""),""),"")))))))</f>
        <v/>
      </c>
      <c r="U133" s="108" t="str">
        <f>IF(EXACT(($I133),(PROPER(TEXT(U$3,"dddd")))),"",IF($K133=1,INDEX(Calendario!$D$3:$H$55,MATCH(U$4,Calendario!$A$3:$A$55,0),MATCH($I133,Calendario!$D$2:$H$2,0)),IF($K133=2,IF(T133="",INDEX(Calendario!$D$3:$H$55,MATCH(U$4,Calendario!$A$3:$A$55,0),MATCH($I133,Calendario!$D$2:$H$2,0)),""),IF($K133=3,IF(AND((S133=""),(T133="")),INDEX(Calendario!$D$3:$H$55,MATCH(U$4,Calendario!$A$3:$A$55,0),MATCH($I133,Calendario!$D$2:$H$2,0)),""),IF($K133=4,IF(AND((R133=""),(S133=""),(T133="")),INDEX(Calendario!$D$3:$H$55,MATCH(U$4,Calendario!$A$3:$A$55,0),MATCH($I133,Calendario!$D$2:$H$2,0)),""),"")))))</f>
        <v/>
      </c>
      <c r="V133" s="107">
        <f>IF(EXACT(($I133),(PROPER(TEXT(V$3,"dddd")))),"",IF($K133=1,INDEX(Calendario!$D$3:$H$55,MATCH(V$4,Calendario!$A$3:$A$55,0),MATCH($I133,Calendario!$D$2:$H$2,0)),IF($K133=2,IF(U133="",INDEX(Calendario!$D$3:$H$55,MATCH(V$4,Calendario!$A$3:$A$55,0),MATCH($I133,Calendario!$D$2:$H$2,0)),""),IF($K133=3,IF(AND((T133=""),(U133="")),INDEX(Calendario!$D$3:$H$55,MATCH(V$4,Calendario!$A$3:$A$55,0),MATCH($I133,Calendario!$D$2:$H$2,0)),""),IF($K133=4,IF(AND((S133=""),(T133=""),(U133="")),INDEX(Calendario!$D$3:$H$55,MATCH(V$4,Calendario!$A$3:$A$55,0),MATCH($I133,Calendario!$D$2:$H$2,0)),""),"")))))</f>
        <v>44622</v>
      </c>
      <c r="W133" s="107" t="str">
        <f>IF(EXACT(($I133),(PROPER(TEXT(W$3,"dddd")))),"",IF($K133=1,INDEX(Calendario!$D$3:$H$55,MATCH(W$4,Calendario!$A$3:$A$55,0),MATCH($I133,Calendario!$D$2:$H$2,0)),IF($K133=2,IF(V133="",INDEX(Calendario!$D$3:$H$55,MATCH(W$4,Calendario!$A$3:$A$55,0),MATCH($I133,Calendario!$D$2:$H$2,0)),""),IF($K133=3,IF(AND((U133=""),(V133="")),INDEX(Calendario!$D$3:$H$55,MATCH(W$4,Calendario!$A$3:$A$55,0),MATCH($I133,Calendario!$D$2:$H$2,0)),""),IF($K133=4,IF(AND((T133=""),(U133=""),(V133="")),INDEX(Calendario!$D$3:$H$55,MATCH(W$4,Calendario!$A$3:$A$55,0),MATCH($I133,Calendario!$D$2:$H$2,0)),""),"")))))</f>
        <v/>
      </c>
      <c r="X133" s="107" t="str">
        <f>IF(EXACT(($I133),(PROPER(TEXT(X$3,"dddd")))),"",IF($K133=1,INDEX(Calendario!$D$3:$H$55,MATCH(X$4,Calendario!$A$3:$A$55,0),MATCH($I133,Calendario!$D$2:$H$2,0)),IF($K133=2,IF(W133="",INDEX(Calendario!$D$3:$H$55,MATCH(X$4,Calendario!$A$3:$A$55,0),MATCH($I133,Calendario!$D$2:$H$2,0)),""),IF($K133=3,IF(AND((V133=""),(W133="")),INDEX(Calendario!$D$3:$H$55,MATCH(X$4,Calendario!$A$3:$A$55,0),MATCH($I133,Calendario!$D$2:$H$2,0)),""),IF($K133=4,IF(AND((U133=""),(V133=""),(W133="")),INDEX(Calendario!$D$3:$H$55,MATCH(X$4,Calendario!$A$3:$A$55,0),MATCH($I133,Calendario!$D$2:$H$2,0)),""),"")))))</f>
        <v/>
      </c>
      <c r="Y133" s="107" t="str">
        <f>IF(EXACT(($I133),(PROPER(TEXT(Y$3,"dddd")))),"",IF($K133=1,INDEX(Calendario!$D$3:$H$55,MATCH(Y$4,Calendario!$A$3:$A$55,0),MATCH($I133,Calendario!$D$2:$H$2,0)),IF($K133=2,IF(X133="",INDEX(Calendario!$D$3:$H$55,MATCH(Y$4,Calendario!$A$3:$A$55,0),MATCH($I133,Calendario!$D$2:$H$2,0)),""),IF($K133=3,IF(AND((W133=""),(X133="")),INDEX(Calendario!$D$3:$H$55,MATCH(Y$4,Calendario!$A$3:$A$55,0),MATCH($I133,Calendario!$D$2:$H$2,0)),""),IF($K133=4,IF(AND((V133=""),(W133=""),(X133="")),INDEX(Calendario!$D$3:$H$55,MATCH(Y$4,Calendario!$A$3:$A$55,0),MATCH($I133,Calendario!$D$2:$H$2,0)),""),"")))))</f>
        <v/>
      </c>
      <c r="Z133" s="108">
        <f>IF(EXACT(($I133),(PROPER(TEXT(Z$3,"dddd")))),"",IF($K133=1,INDEX(Calendario!$D$3:$H$55,MATCH(Z$4,Calendario!$A$3:$A$55,0),MATCH($I133,Calendario!$D$2:$H$2,0)),IF($K133=2,IF(Y133="",INDEX(Calendario!$D$3:$H$55,MATCH(Z$4,Calendario!$A$3:$A$55,0),MATCH($I133,Calendario!$D$2:$H$2,0)),""),IF($K133=3,IF(AND((X133=""),(Y133="")),INDEX(Calendario!$D$3:$H$55,MATCH(Z$4,Calendario!$A$3:$A$55,0),MATCH($I133,Calendario!$D$2:$H$2,0)),""),IF($K133=4,IF(AND((W133=""),(X133=""),(Y133="")),INDEX(Calendario!$D$3:$H$55,MATCH(Z$4,Calendario!$A$3:$A$55,0),MATCH($I133,Calendario!$D$2:$H$2,0)),""),"")))))</f>
        <v>44650</v>
      </c>
      <c r="AA133" s="108" t="str">
        <f>IF(EXACT(($I133),(PROPER(TEXT(AA$3,"dddd")))),"",IF($K133=1,INDEX(Calendario!$D$3:$H$55,MATCH(AA$4,Calendario!$A$3:$A$55,0),MATCH($I133,Calendario!$D$2:$H$2,0)),IF($K133=2,IF(Z133="",INDEX(Calendario!$D$3:$H$55,MATCH(AA$4,Calendario!$A$3:$A$55,0),MATCH($I133,Calendario!$D$2:$H$2,0)),""),IF($K133=3,IF(AND((Y133=""),(Z133="")),INDEX(Calendario!$D$3:$H$55,MATCH(AA$4,Calendario!$A$3:$A$55,0),MATCH($I133,Calendario!$D$2:$H$2,0)),""),IF($K133=4,IF(AND((X133=""),(Y133=""),(Z133="")),INDEX(Calendario!$D$3:$H$55,MATCH(AA$4,Calendario!$A$3:$A$55,0),MATCH($I133,Calendario!$D$2:$H$2,0)),""),"")))))</f>
        <v/>
      </c>
      <c r="AB133" s="108" t="str">
        <f>IF(EXACT(($I133),(PROPER(TEXT(AB$3,"dddd")))),"",IF($K133=1,INDEX(Calendario!$D$3:$H$55,MATCH(AB$4,Calendario!$A$3:$A$55,0),MATCH($I133,Calendario!$D$2:$H$2,0)),IF($K133=2,IF(AA133="",INDEX(Calendario!$D$3:$H$55,MATCH(AB$4,Calendario!$A$3:$A$55,0),MATCH($I133,Calendario!$D$2:$H$2,0)),""),IF($K133=3,IF(AND((Z133=""),(AA133="")),INDEX(Calendario!$D$3:$H$55,MATCH(AB$4,Calendario!$A$3:$A$55,0),MATCH($I133,Calendario!$D$2:$H$2,0)),""),IF($K133=4,IF(AND((Y133=""),(Z133=""),(AA133="")),INDEX(Calendario!$D$3:$H$55,MATCH(AB$4,Calendario!$A$3:$A$55,0),MATCH($I133,Calendario!$D$2:$H$2,0)),""),"")))))</f>
        <v/>
      </c>
      <c r="AC133" s="108" t="str">
        <f>IF(EXACT(($I133),(PROPER(TEXT(AC$3,"dddd")))),"",IF($K133=1,INDEX(Calendario!$D$3:$H$55,MATCH(AC$4,Calendario!$A$3:$A$55,0),MATCH($I133,Calendario!$D$2:$H$2,0)),IF($K133=2,IF(AB133="",INDEX(Calendario!$D$3:$H$55,MATCH(AC$4,Calendario!$A$3:$A$55,0),MATCH($I133,Calendario!$D$2:$H$2,0)),""),IF($K133=3,IF(AND((AA133=""),(AB133="")),INDEX(Calendario!$D$3:$H$55,MATCH(AC$4,Calendario!$A$3:$A$55,0),MATCH($I133,Calendario!$D$2:$H$2,0)),""),IF($K133=4,IF(AND((Z133=""),(AA133=""),(AB133="")),INDEX(Calendario!$D$3:$H$55,MATCH(AC$4,Calendario!$A$3:$A$55,0),MATCH($I133,Calendario!$D$2:$H$2,0)),""),"")))))</f>
        <v/>
      </c>
      <c r="AD133" s="107">
        <f>IF(EXACT(($I133),(PROPER(TEXT(AD$3,"dddd")))),"",IF($K133=1,INDEX(Calendario!$D$3:$H$55,MATCH(AD$4,Calendario!$A$3:$A$55,0),MATCH($I133,Calendario!$D$2:$H$2,0)),IF($K133=2,IF(AC133="",INDEX(Calendario!$D$3:$H$55,MATCH(AD$4,Calendario!$A$3:$A$55,0),MATCH($I133,Calendario!$D$2:$H$2,0)),""),IF($K133=3,IF(AND((AB133=""),(AC133="")),INDEX(Calendario!$D$3:$H$55,MATCH(AD$4,Calendario!$A$3:$A$55,0),MATCH($I133,Calendario!$D$2:$H$2,0)),""),IF($K133=4,IF(AND((AA133=""),(AB133=""),(AC133="")),INDEX(Calendario!$D$3:$H$55,MATCH(AD$4,Calendario!$A$3:$A$55,0),MATCH($I133,Calendario!$D$2:$H$2,0)),""),"")))))</f>
        <v>44678</v>
      </c>
      <c r="AE133" s="107" t="str">
        <f>IF(EXACT(($I133),(PROPER(TEXT(AE$3,"dddd")))),"",IF($K133=1,INDEX(Calendario!$D$3:$H$55,MATCH(AE$4,Calendario!$A$3:$A$55,0),MATCH($I133,Calendario!$D$2:$H$2,0)),IF($K133=2,IF(AD133="",INDEX(Calendario!$D$3:$H$55,MATCH(AE$4,Calendario!$A$3:$A$55,0),MATCH($I133,Calendario!$D$2:$H$2,0)),""),IF($K133=3,IF(AND((AC133=""),(AD133="")),INDEX(Calendario!$D$3:$H$55,MATCH(AE$4,Calendario!$A$3:$A$55,0),MATCH($I133,Calendario!$D$2:$H$2,0)),""),IF($K133=4,IF(AND((AB133=""),(AC133=""),(AD133="")),INDEX(Calendario!$D$3:$H$55,MATCH(AE$4,Calendario!$A$3:$A$55,0),MATCH($I133,Calendario!$D$2:$H$2,0)),""),"")))))</f>
        <v/>
      </c>
      <c r="AF133" s="107" t="str">
        <f>IF(EXACT(($I133),(PROPER(TEXT(AF$3,"dddd")))),"",IF($K133=1,INDEX(Calendario!$D$3:$H$55,MATCH(AF$4,Calendario!$A$3:$A$55,0),MATCH($I133,Calendario!$D$2:$H$2,0)),IF($K133=2,IF(AE133="",INDEX(Calendario!$D$3:$H$55,MATCH(AF$4,Calendario!$A$3:$A$55,0),MATCH($I133,Calendario!$D$2:$H$2,0)),""),IF($K133=3,IF(AND((AD133=""),(AE133="")),INDEX(Calendario!$D$3:$H$55,MATCH(AF$4,Calendario!$A$3:$A$55,0),MATCH($I133,Calendario!$D$2:$H$2,0)),""),IF($K133=4,IF(AND((AC133=""),(AD133=""),(AE133="")),INDEX(Calendario!$D$3:$H$55,MATCH(AF$4,Calendario!$A$3:$A$55,0),MATCH($I133,Calendario!$D$2:$H$2,0)),""),"")))))</f>
        <v/>
      </c>
      <c r="AG133" s="107" t="str">
        <f>IF(EXACT(($I133),(PROPER(TEXT(AG$3,"dddd")))),"",IF($K133=1,INDEX(Calendario!$D$3:$H$55,MATCH(AG$4,Calendario!$A$3:$A$55,0),MATCH($I133,Calendario!$D$2:$H$2,0)),IF($K133=2,IF(AF133="",INDEX(Calendario!$D$3:$H$55,MATCH(AG$4,Calendario!$A$3:$A$55,0),MATCH($I133,Calendario!$D$2:$H$2,0)),""),IF($K133=3,IF(AND((AE133=""),(AF133="")),INDEX(Calendario!$D$3:$H$55,MATCH(AG$4,Calendario!$A$3:$A$55,0),MATCH($I133,Calendario!$D$2:$H$2,0)),""),IF($K133=4,IF(AND((AD133=""),(AE133=""),(AF133="")),INDEX(Calendario!$D$3:$H$55,MATCH(AG$4,Calendario!$A$3:$A$55,0),MATCH($I133,Calendario!$D$2:$H$2,0)),""),"")))))</f>
        <v/>
      </c>
      <c r="AH133" s="107">
        <f>IF(EXACT(($I133),(PROPER(TEXT(AH$3,"dddd")))),"",IF($K133=1,INDEX(Calendario!$D$3:$H$55,MATCH(AH$4,Calendario!$A$3:$A$55,0),MATCH($I133,Calendario!$D$2:$H$2,0)),IF($K133=2,IF(AG133="",INDEX(Calendario!$D$3:$H$55,MATCH(AH$4,Calendario!$A$3:$A$55,0),MATCH($I133,Calendario!$D$2:$H$2,0)),""),IF($K133=3,IF(AND((AF133=""),(AG133="")),INDEX(Calendario!$D$3:$H$55,MATCH(AH$4,Calendario!$A$3:$A$55,0),MATCH($I133,Calendario!$D$2:$H$2,0)),""),IF($K133=4,IF(AND((AE133=""),(AF133=""),(AG133="")),INDEX(Calendario!$D$3:$H$55,MATCH(AH$4,Calendario!$A$3:$A$55,0),MATCH($I133,Calendario!$D$2:$H$2,0)),""),"")))))</f>
        <v>44706</v>
      </c>
      <c r="AI133" s="108" t="str">
        <f>IF(EXACT(($I133),(PROPER(TEXT(AI$3,"dddd")))),"",IF($K133=1,INDEX(Calendario!$D$3:$H$55,MATCH(AI$4,Calendario!$A$3:$A$55,0),MATCH($I133,Calendario!$D$2:$H$2,0)),IF($K133=2,IF(AH133="",INDEX(Calendario!$D$3:$H$55,MATCH(AI$4,Calendario!$A$3:$A$55,0),MATCH($I133,Calendario!$D$2:$H$2,0)),""),IF($K133=3,IF(AND((AG133=""),(AH133="")),INDEX(Calendario!$D$3:$H$55,MATCH(AI$4,Calendario!$A$3:$A$55,0),MATCH($I133,Calendario!$D$2:$H$2,0)),""),IF($K133=4,IF(AND((AF133=""),(AG133=""),(AH133="")),INDEX(Calendario!$D$3:$H$55,MATCH(AI$4,Calendario!$A$3:$A$55,0),MATCH($I133,Calendario!$D$2:$H$2,0)),""),"")))))</f>
        <v/>
      </c>
      <c r="AJ133" s="108" t="str">
        <f>IF(EXACT(($I133),(PROPER(TEXT(AJ$3,"dddd")))),"",IF($K133=1,INDEX(Calendario!$D$3:$H$55,MATCH(AJ$4,Calendario!$A$3:$A$55,0),MATCH($I133,Calendario!$D$2:$H$2,0)),IF($K133=2,IF(AI133="",INDEX(Calendario!$D$3:$H$55,MATCH(AJ$4,Calendario!$A$3:$A$55,0),MATCH($I133,Calendario!$D$2:$H$2,0)),""),IF($K133=3,IF(AND((AH133=""),(AI133="")),INDEX(Calendario!$D$3:$H$55,MATCH(AJ$4,Calendario!$A$3:$A$55,0),MATCH($I133,Calendario!$D$2:$H$2,0)),""),IF($K133=4,IF(AND((AG133=""),(AH133=""),(AI133="")),INDEX(Calendario!$D$3:$H$55,MATCH(AJ$4,Calendario!$A$3:$A$55,0),MATCH($I133,Calendario!$D$2:$H$2,0)),""),"")))))</f>
        <v/>
      </c>
      <c r="AK133" s="108" t="str">
        <f>IF(EXACT(($I133),(PROPER(TEXT(AK$3,"dddd")))),"",IF($K133=1,INDEX(Calendario!$D$3:$H$55,MATCH(AK$4,Calendario!$A$3:$A$55,0),MATCH($I133,Calendario!$D$2:$H$2,0)),IF($K133=2,IF(AJ133="",INDEX(Calendario!$D$3:$H$55,MATCH(AK$4,Calendario!$A$3:$A$55,0),MATCH($I133,Calendario!$D$2:$H$2,0)),""),IF($K133=3,IF(AND((AI133=""),(AJ133="")),INDEX(Calendario!$D$3:$H$55,MATCH(AK$4,Calendario!$A$3:$A$55,0),MATCH($I133,Calendario!$D$2:$H$2,0)),""),IF($K133=4,IF(AND((AH133=""),(AI133=""),(AJ133="")),INDEX(Calendario!$D$3:$H$55,MATCH(AK$4,Calendario!$A$3:$A$55,0),MATCH($I133,Calendario!$D$2:$H$2,0)),""),"")))))</f>
        <v/>
      </c>
      <c r="AL133" s="108">
        <f>IF(EXACT(($I133),(PROPER(TEXT(AL$3,"dddd")))),"",IF($K133=1,INDEX(Calendario!$D$3:$H$55,MATCH(AL$4,Calendario!$A$3:$A$55,0),MATCH($I133,Calendario!$D$2:$H$2,0)),IF($K133=2,IF(AK133="",INDEX(Calendario!$D$3:$H$55,MATCH(AL$4,Calendario!$A$3:$A$55,0),MATCH($I133,Calendario!$D$2:$H$2,0)),""),IF($K133=3,IF(AND((AJ133=""),(AK133="")),INDEX(Calendario!$D$3:$H$55,MATCH(AL$4,Calendario!$A$3:$A$55,0),MATCH($I133,Calendario!$D$2:$H$2,0)),""),IF($K133=4,IF(AND((AI133=""),(AJ133=""),(AK133="")),INDEX(Calendario!$D$3:$H$55,MATCH(AL$4,Calendario!$A$3:$A$55,0),MATCH($I133,Calendario!$D$2:$H$2,0)),""),"")))))</f>
        <v>44734</v>
      </c>
      <c r="AM133" s="107" t="str">
        <f>IF(EXACT(($I133),(PROPER(TEXT(AM$3,"dddd")))),"",IF($K133=1,INDEX(Calendario!$D$3:$H$55,MATCH(AM$4,Calendario!$A$3:$A$55,0),MATCH($I133,Calendario!$D$2:$H$2,0)),IF($K133=2,IF(AL133="",INDEX(Calendario!$D$3:$H$55,MATCH(AM$4,Calendario!$A$3:$A$55,0),MATCH($I133,Calendario!$D$2:$H$2,0)),""),IF($K133=3,IF(AND((AK133=""),(AL133="")),INDEX(Calendario!$D$3:$H$55,MATCH(AM$4,Calendario!$A$3:$A$55,0),MATCH($I133,Calendario!$D$2:$H$2,0)),""),IF($K133=4,IF(AND((AJ133=""),(AK133=""),(AL133="")),INDEX(Calendario!$D$3:$H$55,MATCH(AM$4,Calendario!$A$3:$A$55,0),MATCH($I133,Calendario!$D$2:$H$2,0)),""),"")))))</f>
        <v/>
      </c>
      <c r="AN133" s="107" t="str">
        <f>IF(EXACT(($I133),(PROPER(TEXT(AN$3,"dddd")))),"",IF($K133=1,INDEX(Calendario!$D$3:$H$55,MATCH(AN$4,Calendario!$A$3:$A$55,0),MATCH($I133,Calendario!$D$2:$H$2,0)),IF($K133=2,IF(AM133="",INDEX(Calendario!$D$3:$H$55,MATCH(AN$4,Calendario!$A$3:$A$55,0),MATCH($I133,Calendario!$D$2:$H$2,0)),""),IF($K133=3,IF(AND((AL133=""),(AM133="")),INDEX(Calendario!$D$3:$H$55,MATCH(AN$4,Calendario!$A$3:$A$55,0),MATCH($I133,Calendario!$D$2:$H$2,0)),""),IF($K133=4,IF(AND((AK133=""),(AL133=""),(AM133="")),INDEX(Calendario!$D$3:$H$55,MATCH(AN$4,Calendario!$A$3:$A$55,0),MATCH($I133,Calendario!$D$2:$H$2,0)),""),"")))))</f>
        <v/>
      </c>
      <c r="AO133" s="107" t="str">
        <f>IF(EXACT(($I133),(PROPER(TEXT(AO$3,"dddd")))),"",IF($K133=1,INDEX(Calendario!$D$3:$H$55,MATCH(AO$4,Calendario!$A$3:$A$55,0),MATCH($I133,Calendario!$D$2:$H$2,0)),IF($K133=2,IF(AN133="",INDEX(Calendario!$D$3:$H$55,MATCH(AO$4,Calendario!$A$3:$A$55,0),MATCH($I133,Calendario!$D$2:$H$2,0)),""),IF($K133=3,IF(AND((AM133=""),(AN133="")),INDEX(Calendario!$D$3:$H$55,MATCH(AO$4,Calendario!$A$3:$A$55,0),MATCH($I133,Calendario!$D$2:$H$2,0)),""),IF($K133=4,IF(AND((AL133=""),(AM133=""),(AN133="")),INDEX(Calendario!$D$3:$H$55,MATCH(AO$4,Calendario!$A$3:$A$55,0),MATCH($I133,Calendario!$D$2:$H$2,0)),""),"")))))</f>
        <v/>
      </c>
      <c r="AP133" s="107" t="str">
        <f>IF(EXACT(($I133),(PROPER(TEXT(AP$3,"dddd")))),"",IF($K133=1,INDEX(Calendario!$D$3:$H$55,MATCH(AP$4,Calendario!$A$3:$A$55,0),MATCH($I133,Calendario!$D$2:$H$2,0)),IF($K133=2,IF(AO133="",INDEX(Calendario!$D$3:$H$55,MATCH(AP$4,Calendario!$A$3:$A$55,0),MATCH($I133,Calendario!$D$2:$H$2,0)),""),IF($K133=3,IF(AND((AN133=""),(AO133="")),INDEX(Calendario!$D$3:$H$55,MATCH(AP$4,Calendario!$A$3:$A$55,0),MATCH($I133,Calendario!$D$2:$H$2,0)),""),IF($K133=4,IF(AND((AM133=""),(AN133=""),(AO133="")),INDEX(Calendario!$D$3:$H$55,MATCH(AP$4,Calendario!$A$3:$A$55,0),MATCH($I133,Calendario!$D$2:$H$2,0)),""),"")))))</f>
        <v/>
      </c>
      <c r="AQ133" s="107">
        <f>IF(EXACT(($I133),(PROPER(TEXT(AQ$3,"dddd")))),"",IF($K133=1,INDEX(Calendario!$D$3:$H$55,MATCH(AQ$4,Calendario!$A$3:$A$55,0),MATCH($I133,Calendario!$D$2:$H$2,0)),IF($K133=2,IF(AP133="",INDEX(Calendario!$D$3:$H$55,MATCH(AQ$4,Calendario!$A$3:$A$55,0),MATCH($I133,Calendario!$D$2:$H$2,0)),""),IF($K133=3,IF(AND((AO133=""),(AP133="")),INDEX(Calendario!$D$3:$H$55,MATCH(AQ$4,Calendario!$A$3:$A$55,0),MATCH($I133,Calendario!$D$2:$H$2,0)),""),IF($K133=4,IF(AND((AN133=""),(AO133=""),(AP133="")),INDEX(Calendario!$D$3:$H$55,MATCH(AQ$4,Calendario!$A$3:$A$55,0),MATCH($I133,Calendario!$D$2:$H$2,0)),""),"")))))</f>
        <v>44769</v>
      </c>
      <c r="AR133" s="108" t="str">
        <f>IF(EXACT(($I133),(PROPER(TEXT(AR$3,"dddd")))),"",IF($K133=1,INDEX(Calendario!$D$3:$H$55,MATCH(AR$4,Calendario!$A$3:$A$55,0),MATCH($I133,Calendario!$D$2:$H$2,0)),IF($K133=2,IF(AQ133="",INDEX(Calendario!$D$3:$H$55,MATCH(AR$4,Calendario!$A$3:$A$55,0),MATCH($I133,Calendario!$D$2:$H$2,0)),""),IF($K133=3,IF(AND((AP133=""),(AQ133="")),INDEX(Calendario!$D$3:$H$55,MATCH(AR$4,Calendario!$A$3:$A$55,0),MATCH($I133,Calendario!$D$2:$H$2,0)),""),IF($K133=4,IF(AND((AO133=""),(AP133=""),(AQ133="")),INDEX(Calendario!$D$3:$H$55,MATCH(AR$4,Calendario!$A$3:$A$55,0),MATCH($I133,Calendario!$D$2:$H$2,0)),""),"")))))</f>
        <v/>
      </c>
      <c r="AS133" s="108" t="str">
        <f>IF(EXACT(($I133),(PROPER(TEXT(AS$3,"dddd")))),"",IF($K133=1,INDEX(Calendario!$D$3:$H$55,MATCH(AS$4,Calendario!$A$3:$A$55,0),MATCH($I133,Calendario!$D$2:$H$2,0)),IF($K133=2,IF(AR133="",INDEX(Calendario!$D$3:$H$55,MATCH(AS$4,Calendario!$A$3:$A$55,0),MATCH($I133,Calendario!$D$2:$H$2,0)),""),IF($K133=3,IF(AND((AQ133=""),(AR133="")),INDEX(Calendario!$D$3:$H$55,MATCH(AS$4,Calendario!$A$3:$A$55,0),MATCH($I133,Calendario!$D$2:$H$2,0)),""),IF($K133=4,IF(AND((AP133=""),(AQ133=""),(AR133="")),INDEX(Calendario!$D$3:$H$55,MATCH(AS$4,Calendario!$A$3:$A$55,0),MATCH($I133,Calendario!$D$2:$H$2,0)),""),"")))))</f>
        <v/>
      </c>
      <c r="AT133" s="108" t="str">
        <f>IF(EXACT(($I133),(PROPER(TEXT(AT$3,"dddd")))),"",IF($K133=1,INDEX(Calendario!$D$3:$H$55,MATCH(AT$4,Calendario!$A$3:$A$55,0),MATCH($I133,Calendario!$D$2:$H$2,0)),IF($K133=2,IF(AS133="",INDEX(Calendario!$D$3:$H$55,MATCH(AT$4,Calendario!$A$3:$A$55,0),MATCH($I133,Calendario!$D$2:$H$2,0)),""),IF($K133=3,IF(AND((AR133=""),(AS133="")),INDEX(Calendario!$D$3:$H$55,MATCH(AT$4,Calendario!$A$3:$A$55,0),MATCH($I133,Calendario!$D$2:$H$2,0)),""),IF($K133=4,IF(AND((AQ133=""),(AR133=""),(AS133="")),INDEX(Calendario!$D$3:$H$55,MATCH(AT$4,Calendario!$A$3:$A$55,0),MATCH($I133,Calendario!$D$2:$H$2,0)),""),"")))))</f>
        <v/>
      </c>
      <c r="AU133" s="108">
        <f>IF(EXACT(($I133),(PROPER(TEXT(AU$3,"dddd")))),"",IF($K133=1,INDEX(Calendario!$D$3:$H$55,MATCH(AU$4,Calendario!$A$3:$A$55,0),MATCH($I133,Calendario!$D$2:$H$2,0)),IF($K133=2,IF(AT133="",INDEX(Calendario!$D$3:$H$55,MATCH(AU$4,Calendario!$A$3:$A$55,0),MATCH($I133,Calendario!$D$2:$H$2,0)),""),IF($K133=3,IF(AND((AS133=""),(AT133="")),INDEX(Calendario!$D$3:$H$55,MATCH(AU$4,Calendario!$A$3:$A$55,0),MATCH($I133,Calendario!$D$2:$H$2,0)),""),IF($K133=4,IF(AND((AR133=""),(AS133=""),(AT133="")),INDEX(Calendario!$D$3:$H$55,MATCH(AU$4,Calendario!$A$3:$A$55,0),MATCH($I133,Calendario!$D$2:$H$2,0)),""),"")))))</f>
        <v>44797</v>
      </c>
      <c r="AV133" s="107" t="str">
        <f>IF(EXACT(($I133),(PROPER(TEXT(AV$3,"dddd")))),"",IF($K133=1,INDEX(Calendario!$D$3:$H$55,MATCH(AV$4,Calendario!$A$3:$A$55,0),MATCH($I133,Calendario!$D$2:$H$2,0)),IF($K133=2,IF(AU133="",INDEX(Calendario!$D$3:$H$55,MATCH(AV$4,Calendario!$A$3:$A$55,0),MATCH($I133,Calendario!$D$2:$H$2,0)),""),IF($K133=3,IF(AND((AT133=""),(AU133="")),INDEX(Calendario!$D$3:$H$55,MATCH(AV$4,Calendario!$A$3:$A$55,0),MATCH($I133,Calendario!$D$2:$H$2,0)),""),IF($K133=4,IF(AND((AS133=""),(AT133=""),(AU133="")),INDEX(Calendario!$D$3:$H$55,MATCH(AV$4,Calendario!$A$3:$A$55,0),MATCH($I133,Calendario!$D$2:$H$2,0)),""),"")))))</f>
        <v/>
      </c>
      <c r="AW133" s="107" t="str">
        <f>IF(EXACT(($I133),(PROPER(TEXT(AW$3,"dddd")))),"",IF($K133=1,INDEX(Calendario!$D$3:$H$55,MATCH(AW$4,Calendario!$A$3:$A$55,0),MATCH($I133,Calendario!$D$2:$H$2,0)),IF($K133=2,IF(AV133="",INDEX(Calendario!$D$3:$H$55,MATCH(AW$4,Calendario!$A$3:$A$55,0),MATCH($I133,Calendario!$D$2:$H$2,0)),""),IF($K133=3,IF(AND((AU133=""),(AV133="")),INDEX(Calendario!$D$3:$H$55,MATCH(AW$4,Calendario!$A$3:$A$55,0),MATCH($I133,Calendario!$D$2:$H$2,0)),""),IF($K133=4,IF(AND((AT133=""),(AU133=""),(AV133="")),INDEX(Calendario!$D$3:$H$55,MATCH(AW$4,Calendario!$A$3:$A$55,0),MATCH($I133,Calendario!$D$2:$H$2,0)),""),"")))))</f>
        <v/>
      </c>
      <c r="AX133" s="107" t="str">
        <f>IF(EXACT(($I133),(PROPER(TEXT(AX$3,"dddd")))),"",IF($K133=1,INDEX(Calendario!$D$3:$H$55,MATCH(AX$4,Calendario!$A$3:$A$55,0),MATCH($I133,Calendario!$D$2:$H$2,0)),IF($K133=2,IF(AW133="",INDEX(Calendario!$D$3:$H$55,MATCH(AX$4,Calendario!$A$3:$A$55,0),MATCH($I133,Calendario!$D$2:$H$2,0)),""),IF($K133=3,IF(AND((AV133=""),(AW133="")),INDEX(Calendario!$D$3:$H$55,MATCH(AX$4,Calendario!$A$3:$A$55,0),MATCH($I133,Calendario!$D$2:$H$2,0)),""),IF($K133=4,IF(AND((AU133=""),(AV133=""),(AW133="")),INDEX(Calendario!$D$3:$H$55,MATCH(AX$4,Calendario!$A$3:$A$55,0),MATCH($I133,Calendario!$D$2:$H$2,0)),""),"")))))</f>
        <v/>
      </c>
      <c r="AY133" s="107">
        <f>IF(EXACT(($I133),(PROPER(TEXT(AY$3,"dddd")))),"",IF($K133=1,INDEX(Calendario!$D$3:$H$55,MATCH(AY$4,Calendario!$A$3:$A$55,0),MATCH($I133,Calendario!$D$2:$H$2,0)),IF($K133=2,IF(AX133="",INDEX(Calendario!$D$3:$H$55,MATCH(AY$4,Calendario!$A$3:$A$55,0),MATCH($I133,Calendario!$D$2:$H$2,0)),""),IF($K133=3,IF(AND((AW133=""),(AX133="")),INDEX(Calendario!$D$3:$H$55,MATCH(AY$4,Calendario!$A$3:$A$55,0),MATCH($I133,Calendario!$D$2:$H$2,0)),""),IF($K133=4,IF(AND((AV133=""),(AW133=""),(AX133="")),INDEX(Calendario!$D$3:$H$55,MATCH(AY$4,Calendario!$A$3:$A$55,0),MATCH($I133,Calendario!$D$2:$H$2,0)),""),"")))))</f>
        <v>44825</v>
      </c>
      <c r="AZ133" s="107" t="str">
        <f>IF(EXACT(($I133),(PROPER(TEXT(AZ$3,"dddd")))),"",IF($K133=1,INDEX(Calendario!$D$3:$H$55,MATCH(AZ$4,Calendario!$A$3:$A$55,0),MATCH($I133,Calendario!$D$2:$H$2,0)),IF($K133=2,IF(AY133="",INDEX(Calendario!$D$3:$H$55,MATCH(AZ$4,Calendario!$A$3:$A$55,0),MATCH($I133,Calendario!$D$2:$H$2,0)),""),IF($K133=3,IF(AND((AX133=""),(AY133="")),INDEX(Calendario!$D$3:$H$55,MATCH(AZ$4,Calendario!$A$3:$A$55,0),MATCH($I133,Calendario!$D$2:$H$2,0)),""),IF($K133=4,IF(AND((AW133=""),(AX133=""),(AY133="")),INDEX(Calendario!$D$3:$H$55,MATCH(AZ$4,Calendario!$A$3:$A$55,0),MATCH($I133,Calendario!$D$2:$H$2,0)),""),"")))))</f>
        <v/>
      </c>
      <c r="BA133" s="108" t="str">
        <f>IF(EXACT(($I133),(PROPER(TEXT(BA$3,"dddd")))),"",IF($K133=1,INDEX(Calendario!$D$3:$H$55,MATCH(BA$4,Calendario!$A$3:$A$55,0),MATCH($I133,Calendario!$D$2:$H$2,0)),IF($K133=2,IF(AZ133="",INDEX(Calendario!$D$3:$H$55,MATCH(BA$4,Calendario!$A$3:$A$55,0),MATCH($I133,Calendario!$D$2:$H$2,0)),""),IF($K133=3,IF(AND((AY133=""),(AZ133="")),INDEX(Calendario!$D$3:$H$55,MATCH(BA$4,Calendario!$A$3:$A$55,0),MATCH($I133,Calendario!$D$2:$H$2,0)),""),IF($K133=4,IF(AND((AX133=""),(AY133=""),(AZ133="")),INDEX(Calendario!$D$3:$H$55,MATCH(BA$4,Calendario!$A$3:$A$55,0),MATCH($I133,Calendario!$D$2:$H$2,0)),""),"")))))</f>
        <v/>
      </c>
      <c r="BB133" s="108" t="str">
        <f>IF(EXACT(($I133),(PROPER(TEXT(BB$3,"dddd")))),"",IF($K133=1,INDEX(Calendario!$D$3:$H$55,MATCH(BB$4,Calendario!$A$3:$A$55,0),MATCH($I133,Calendario!$D$2:$H$2,0)),IF($K133=2,IF(BA133="",INDEX(Calendario!$D$3:$H$55,MATCH(BB$4,Calendario!$A$3:$A$55,0),MATCH($I133,Calendario!$D$2:$H$2,0)),""),IF($K133=3,IF(AND((AZ133=""),(BA133="")),INDEX(Calendario!$D$3:$H$55,MATCH(BB$4,Calendario!$A$3:$A$55,0),MATCH($I133,Calendario!$D$2:$H$2,0)),""),IF($K133=4,IF(AND((AY133=""),(AZ133=""),(BA133="")),INDEX(Calendario!$D$3:$H$55,MATCH(BB$4,Calendario!$A$3:$A$55,0),MATCH($I133,Calendario!$D$2:$H$2,0)),""),"")))))</f>
        <v/>
      </c>
      <c r="BC133" s="108">
        <f>IF(EXACT(($I133),(PROPER(TEXT(BC$3,"dddd")))),"",IF($K133=1,INDEX(Calendario!$D$3:$H$55,MATCH(BC$4,Calendario!$A$3:$A$55,0),MATCH($I133,Calendario!$D$2:$H$2,0)),IF($K133=2,IF(BB133="",INDEX(Calendario!$D$3:$H$55,MATCH(BC$4,Calendario!$A$3:$A$55,0),MATCH($I133,Calendario!$D$2:$H$2,0)),""),IF($K133=3,IF(AND((BA133=""),(BB133="")),INDEX(Calendario!$D$3:$H$55,MATCH(BC$4,Calendario!$A$3:$A$55,0),MATCH($I133,Calendario!$D$2:$H$2,0)),""),IF($K133=4,IF(AND((AZ133=""),(BA133=""),(BB133="")),INDEX(Calendario!$D$3:$H$55,MATCH(BC$4,Calendario!$A$3:$A$55,0),MATCH($I133,Calendario!$D$2:$H$2,0)),""),"")))))</f>
        <v>44853</v>
      </c>
      <c r="BD133" s="108" t="str">
        <f>IF(EXACT(($I133),(PROPER(TEXT(BD$3,"dddd")))),"",IF($K133=1,INDEX(Calendario!$D$3:$H$55,MATCH(BD$4,Calendario!$A$3:$A$55,0),MATCH($I133,Calendario!$D$2:$H$2,0)),IF($K133=2,IF(BC133="",INDEX(Calendario!$D$3:$H$55,MATCH(BD$4,Calendario!$A$3:$A$55,0),MATCH($I133,Calendario!$D$2:$H$2,0)),""),IF($K133=3,IF(AND((BB133=""),(BC133="")),INDEX(Calendario!$D$3:$H$55,MATCH(BD$4,Calendario!$A$3:$A$55,0),MATCH($I133,Calendario!$D$2:$H$2,0)),""),IF($K133=4,IF(AND((BA133=""),(BB133=""),(BC133="")),INDEX(Calendario!$D$3:$H$55,MATCH(BD$4,Calendario!$A$3:$A$55,0),MATCH($I133,Calendario!$D$2:$H$2,0)),""),"")))))</f>
        <v/>
      </c>
      <c r="BE133" s="107" t="str">
        <f>IF(EXACT(($I133),(PROPER(TEXT(BE$3,"dddd")))),"",IF($K133=1,INDEX(Calendario!$D$3:$H$55,MATCH(BE$4,Calendario!$A$3:$A$55,0),MATCH($I133,Calendario!$D$2:$H$2,0)),IF($K133=2,IF(BD133="",INDEX(Calendario!$D$3:$H$55,MATCH(BE$4,Calendario!$A$3:$A$55,0),MATCH($I133,Calendario!$D$2:$H$2,0)),""),IF($K133=3,IF(AND((BC133=""),(BD133="")),INDEX(Calendario!$D$3:$H$55,MATCH(BE$4,Calendario!$A$3:$A$55,0),MATCH($I133,Calendario!$D$2:$H$2,0)),""),IF($K133=4,IF(AND((BB133=""),(BC133=""),(BD133="")),INDEX(Calendario!$D$3:$H$55,MATCH(BE$4,Calendario!$A$3:$A$55,0),MATCH($I133,Calendario!$D$2:$H$2,0)),""),"")))))</f>
        <v/>
      </c>
      <c r="BF133" s="107" t="str">
        <f>IF(EXACT(($I133),(PROPER(TEXT(BF$3,"dddd")))),"",IF($K133=1,INDEX(Calendario!$D$3:$H$55,MATCH(BF$4,Calendario!$A$3:$A$55,0),MATCH($I133,Calendario!$D$2:$H$2,0)),IF($K133=2,IF(BE133="",INDEX(Calendario!$D$3:$H$55,MATCH(BF$4,Calendario!$A$3:$A$55,0),MATCH($I133,Calendario!$D$2:$H$2,0)),""),IF($K133=3,IF(AND((BD133=""),(BE133="")),INDEX(Calendario!$D$3:$H$55,MATCH(BF$4,Calendario!$A$3:$A$55,0),MATCH($I133,Calendario!$D$2:$H$2,0)),""),IF($K133=4,IF(AND((BC133=""),(BD133=""),(BE133="")),INDEX(Calendario!$D$3:$H$55,MATCH(BF$4,Calendario!$A$3:$A$55,0),MATCH($I133,Calendario!$D$2:$H$2,0)),""),"")))))</f>
        <v/>
      </c>
      <c r="BG133" s="107">
        <f>IF(EXACT(($I133),(PROPER(TEXT(BG$3,"dddd")))),"",IF($K133=1,INDEX(Calendario!$D$3:$H$55,MATCH(BG$4,Calendario!$A$3:$A$55,0),MATCH($I133,Calendario!$D$2:$H$2,0)),IF($K133=2,IF(BF133="",INDEX(Calendario!$D$3:$H$55,MATCH(BG$4,Calendario!$A$3:$A$55,0),MATCH($I133,Calendario!$D$2:$H$2,0)),""),IF($K133=3,IF(AND((BE133=""),(BF133="")),INDEX(Calendario!$D$3:$H$55,MATCH(BG$4,Calendario!$A$3:$A$55,0),MATCH($I133,Calendario!$D$2:$H$2,0)),""),IF($K133=4,IF(AND((BD133=""),(BE133=""),(BF133="")),INDEX(Calendario!$D$3:$H$55,MATCH(BG$4,Calendario!$A$3:$A$55,0),MATCH($I133,Calendario!$D$2:$H$2,0)),""),"")))))</f>
        <v>44881</v>
      </c>
      <c r="BH133" s="107" t="str">
        <f>IF(EXACT(($I133),(PROPER(TEXT(BH$3,"dddd")))),"",IF($K133=1,INDEX(Calendario!$D$3:$H$55,MATCH(BH$4,Calendario!$A$3:$A$55,0),MATCH($I133,Calendario!$D$2:$H$2,0)),IF($K133=2,IF(BG133="",INDEX(Calendario!$D$3:$H$55,MATCH(BH$4,Calendario!$A$3:$A$55,0),MATCH($I133,Calendario!$D$2:$H$2,0)),""),IF($K133=3,IF(AND((BF133=""),(BG133="")),INDEX(Calendario!$D$3:$H$55,MATCH(BH$4,Calendario!$A$3:$A$55,0),MATCH($I133,Calendario!$D$2:$H$2,0)),""),IF($K133=4,IF(AND((BE133=""),(BF133=""),(BG133="")),INDEX(Calendario!$D$3:$H$55,MATCH(BH$4,Calendario!$A$3:$A$55,0),MATCH($I133,Calendario!$D$2:$H$2,0)),""),"")))))</f>
        <v/>
      </c>
      <c r="BI133" s="108" t="str">
        <f>IF(EXACT(($I133),(PROPER(TEXT(BI$3,"dddd")))),"",IF($K133=1,INDEX(Calendario!$D$3:$H$55,MATCH(BI$4,Calendario!$A$3:$A$55,0),MATCH($I133,Calendario!$D$2:$H$2,0)),IF($K133=2,IF(BH133="",INDEX(Calendario!$D$3:$H$55,MATCH(BI$4,Calendario!$A$3:$A$55,0),MATCH($I133,Calendario!$D$2:$H$2,0)),""),IF($K133=3,IF(AND((BG133=""),(BH133="")),INDEX(Calendario!$D$3:$H$55,MATCH(BI$4,Calendario!$A$3:$A$55,0),MATCH($I133,Calendario!$D$2:$H$2,0)),""),IF($K133=4,IF(AND((BF133=""),(BG133=""),(BH133="")),INDEX(Calendario!$D$3:$H$55,MATCH(BI$4,Calendario!$A$3:$A$55,0),MATCH($I133,Calendario!$D$2:$H$2,0)),""),"")))))</f>
        <v/>
      </c>
      <c r="BJ133" s="108" t="str">
        <f>IF(EXACT(($I133),(PROPER(TEXT(BJ$3,"dddd")))),"",IF($K133=1,INDEX(Calendario!$D$3:$H$55,MATCH(BJ$4,Calendario!$A$3:$A$55,0),MATCH($I133,Calendario!$D$2:$H$2,0)),IF($K133=2,IF(BI133="",INDEX(Calendario!$D$3:$H$55,MATCH(BJ$4,Calendario!$A$3:$A$55,0),MATCH($I133,Calendario!$D$2:$H$2,0)),""),IF($K133=3,IF(AND((BH133=""),(BI133="")),INDEX(Calendario!$D$3:$H$55,MATCH(BJ$4,Calendario!$A$3:$A$55,0),MATCH($I133,Calendario!$D$2:$H$2,0)),""),IF($K133=4,IF(AND((BG133=""),(BH133=""),(BI133="")),INDEX(Calendario!$D$3:$H$55,MATCH(BJ$4,Calendario!$A$3:$A$55,0),MATCH($I133,Calendario!$D$2:$H$2,0)),""),"")))))</f>
        <v/>
      </c>
      <c r="BK133" s="108">
        <f>IF(EXACT(($I133),(PROPER(TEXT(BK$3,"dddd")))),"",IF($K133=1,INDEX(Calendario!$D$3:$H$55,MATCH(BK$4,Calendario!$A$3:$A$55,0),MATCH($I133,Calendario!$D$2:$H$2,0)),IF($K133=2,IF(BJ133="",INDEX(Calendario!$D$3:$H$55,MATCH(BK$4,Calendario!$A$3:$A$55,0),MATCH($I133,Calendario!$D$2:$H$2,0)),""),IF($K133=3,IF(AND((BI133=""),(BJ133="")),INDEX(Calendario!$D$3:$H$55,MATCH(BK$4,Calendario!$A$3:$A$55,0),MATCH($I133,Calendario!$D$2:$H$2,0)),""),IF($K133=4,IF(AND((BH133=""),(BI133=""),(BJ133="")),INDEX(Calendario!$D$3:$H$55,MATCH(BK$4,Calendario!$A$3:$A$55,0),MATCH($I133,Calendario!$D$2:$H$2,0)),""),"")))))</f>
        <v>44909</v>
      </c>
      <c r="BL133" s="108" t="str">
        <f>IF(EXACT(($I133),(PROPER(TEXT(BL$3,"dddd")))),"",IF($K133=1,INDEX(Calendario!$D$3:$H$55,MATCH(BL$4,Calendario!$A$3:$A$55,0),MATCH($I133,Calendario!$D$2:$H$2,0)),IF($K133=2,IF(BK133="",INDEX(Calendario!$D$3:$H$55,MATCH(BL$4,Calendario!$A$3:$A$55,0),MATCH($I133,Calendario!$D$2:$H$2,0)),""),IF($K133=3,IF(AND((BJ133=""),(BK133="")),INDEX(Calendario!$D$3:$H$55,MATCH(BL$4,Calendario!$A$3:$A$55,0),MATCH($I133,Calendario!$D$2:$H$2,0)),""),IF($K133=4,IF(AND((BI133=""),(BJ133=""),(BK133="")),INDEX(Calendario!$D$3:$H$55,MATCH(BL$4,Calendario!$A$3:$A$55,0),MATCH($I133,Calendario!$D$2:$H$2,0)),""),"")))))</f>
        <v/>
      </c>
      <c r="BM133" s="108" t="str">
        <f>IF(EXACT(($I133),(PROPER(TEXT(BM$3,"dddd")))),"",IF($K133=1,INDEX(Calendario!$D$3:$H$55,MATCH(BM$4,Calendario!$A$3:$A$55,0),MATCH($I133,Calendario!$D$2:$H$2,0)),IF($K133=2,IF(BL133="",INDEX(Calendario!$D$3:$H$55,MATCH(BM$4,Calendario!$A$3:$A$55,0),MATCH($I133,Calendario!$D$2:$H$2,0)),""),IF($K133=3,IF(AND((BK133=""),(BL133="")),INDEX(Calendario!$D$3:$H$55,MATCH(BM$4,Calendario!$A$3:$A$55,0),MATCH($I133,Calendario!$D$2:$H$2,0)),""),IF($K133=4,IF(AND((BJ133=""),(BK133=""),(BL133="")),INDEX(Calendario!$D$3:$H$55,MATCH(BM$4,Calendario!$A$3:$A$55,0),MATCH($I133,Calendario!$D$2:$H$2,0)),""),"")))))</f>
        <v/>
      </c>
      <c r="BO133" s="88" t="s">
        <v>1445</v>
      </c>
    </row>
    <row r="134" spans="1:67" s="88" customFormat="1" ht="25.5" customHeight="1" x14ac:dyDescent="0.25">
      <c r="A134" s="178">
        <f t="shared" si="7"/>
        <v>104</v>
      </c>
      <c r="B134" s="176" t="s">
        <v>1283</v>
      </c>
      <c r="C134" s="176"/>
      <c r="D134" s="177" t="s">
        <v>1787</v>
      </c>
      <c r="E134" s="176" t="s">
        <v>67</v>
      </c>
      <c r="F134" s="176" t="s">
        <v>69</v>
      </c>
      <c r="G134" s="177" t="s">
        <v>1508</v>
      </c>
      <c r="H134" s="184" t="str">
        <f>IF(ISNA(VLOOKUP(G134,TDirReg!$F$1:$H$184,3,0)),"",VLOOKUP(G134,TDirReg!$F$1:$H$184,3,0))</f>
        <v>Carrera 19A N° 28 - 53 Barrio Modelo</v>
      </c>
      <c r="I134" s="196" t="s">
        <v>127</v>
      </c>
      <c r="J134" s="195" t="s">
        <v>135</v>
      </c>
      <c r="K134" s="197">
        <v>4</v>
      </c>
      <c r="L134" s="202">
        <f t="shared" si="8"/>
        <v>12</v>
      </c>
      <c r="M134" s="107" t="str">
        <f>IF(EXACT(($I134),(PROPER(TEXT(M$3,"dddd")))),"",IF(EXACT(M$4,$J134),IF($K134=1,INDEX(Calendario!$D$3:$H$55,MATCH(M$4,Calendario!$A$3:$A$55,0),MATCH($I134,Calendario!$D$2:$H$2,0)),INDEX(Calendario!$D$3:$H$55,MATCH($J134,Calendario!$A$3:$A$55,0),MATCH($I134,Calendario!$D$2:$H$2,0))),""))</f>
        <v/>
      </c>
      <c r="N134" s="107" t="str">
        <f>IF(EXACT(($I134),(PROPER(TEXT(N$3,"dddd")))),"",IF(EXACT(N$4,$J134),IF(M134="",IF(OR(($K134=4),($K134=3),($K134=2),($K134=1)),INDEX(Calendario!$D$3:$H$55,MATCH(N$4,Calendario!$A$3:$A$55,0),MATCH($I134,Calendario!$D$2:$H$2,0)),"")),IF($K134=1,IF(AND(M134="",EXACT((N$4),(CONCATENATE(Calendario!$A$1," ",(MID($J134,8,2))+1)))),INDEX(Calendario!$D$3:$H$55,MATCH(N$4,Calendario!$A$3:$A$55,0),MATCH($I134,Calendario!$D$2:$H$2,0)),IF(M134="","",INDEX(Calendario!$D$3:$H$55,MATCH(N$4,Calendario!$A$3:$A$55,0),MATCH($I134,Calendario!$D$2:$H$2,0)))),IF($K134=2,IF(M134="",IF(EXACT($K134,N$4),INDEX(Calendario!$D$3:$H$55,MATCH(N$4,Calendario!$A$3:$A$55,0),MATCH($I134,Calendario!$D$2:$H$2,0)),""),""),IF($K134=3,IF((M134=""),IF(EXACT($K134,N$4),INDEX(Calendario!$D$3:$H$55,MATCH(N$4,Calendario!$A$3:$A$55,0),MATCH($I134,Calendario!$D$2:$H$2,0)),""),""),IF($K134=4,IF((M134=""),IF(EXACT($K134,N$4),INDEX(Calendario!$D$3:$H$55,MATCH(N$4,Calendario!$A$3:$A$55,0),MATCH($I134,Calendario!$D$2:$H$2,0)),""),""),""))))))</f>
        <v/>
      </c>
      <c r="O134" s="107" t="str">
        <f>IF(EXACT(($I134),(PROPER(TEXT(O$3,"dddd")))),"",IF(EXACT(O$4,$J134),IF(N134="",IF(OR(($K134=4),($K134=3),($K134=2),($K134=1)),INDEX(Calendario!$D$3:$H$55,MATCH(O$4,Calendario!$A$3:$A$55,0),MATCH($I134,Calendario!$D$2:$H$2,0)),"")),IF($K134=1,IF(AND(N134="",EXACT((O$4),(CONCATENATE(Calendario!$A$1," ",(MID($J134,8,2))+1)))),INDEX(Calendario!$D$3:$H$55,MATCH(O$4,Calendario!$A$3:$A$55,0),MATCH($I134,Calendario!$D$2:$H$2,0)),IF(N134="",IF(EXACT(($I134),(PROPER(TEXT(N$3,"dddd")))),INDEX(Calendario!$D$3:$H$55,MATCH(O$4,Calendario!$A$3:$A$55,0),MATCH($I134,Calendario!$D$2:$H$2,0)),""),INDEX(Calendario!$D$3:$H$55,MATCH(O$4,Calendario!$A$3:$A$55,0),MATCH($I134,Calendario!$D$2:$H$2,0)))),IF(EXACT($O$4,"Semana 1"),IF($K134=2,IF(N134="",IF(OR(($J134="Semana 1"),($J134="Semana 2"),($J134="Semana 3")),INDEX(Calendario!$D$3:$H$55,MATCH(O$4,Calendario!$A$3:$A$55,0),MATCH($I134,Calendario!$D$2:$H$2,0)),""),""),IF($K134=3,IF(AND((M134=""),(N134="")),IF(OR(($J134="Semana 1"),($J134="Semana 2"),($J134="Semana 3")),INDEX(Calendario!$D$3:$H$55,MATCH(O$4,Calendario!$A$3:$A$55,0),MATCH($I134,Calendario!$D$2:$H$2,0)),""),""),IF($K134=4,IF(AND((M134=""),(N134="")),IF(OR(($J134="Semana 1"),($J134="Semana 2"),($J134="Semana 3")),INDEX(Calendario!$D$3:$H$55,MATCH(O$4,Calendario!$A$3:$A$55,0),MATCH($I134,Calendario!$D$2:$H$2,0)),""),"")))),IF($K134=2,IF(N134="",IF(OR(($J134="Semana 1"),($J134="Semana 2")),INDEX(Calendario!$D$3:$H$55,MATCH(O$4,Calendario!$A$3:$A$55,0),MATCH($I134,Calendario!$D$2:$H$2,0)),""),""),IF($K134=3,IF(AND((M134=""),(N134="")),IF(OR(($J134="Semana 1"),($J134="Semana 2")),INDEX(Calendario!$D$3:$H$55,MATCH(O$4,Calendario!$A$3:$A$55,0),MATCH($I134,Calendario!$D$2:$H$2,0)),""),""),IF($K134=4,IF(AND((M134=""),(N134="")),IF(OR(($J134="Semana 1"),($J134="Semana 2")),INDEX(Calendario!$D$3:$H$55,MATCH(O$4,Calendario!$A$3:$A$55,0),MATCH($I134,Calendario!$D$2:$H$2,0)),""),""),"")))))))</f>
        <v/>
      </c>
      <c r="P134" s="107" t="str">
        <f>IF(EXACT(($I134),(PROPER(TEXT(P$3,"dddd")))),"",IF(EXACT(P$4,$J134),IF(O134="",IF(OR(($K134=4),($K134=3),($K134=2),($K134=1)),INDEX(Calendario!$D$3:$H$55,MATCH(P$4,Calendario!$A$3:$A$55,0),MATCH($I134,Calendario!$D$2:$H$2,0)),"")),IF($K134=1,IF(AND(O134="",EXACT((P$4),(CONCATENATE(Calendario!$A$1," ",(MID($J134,8,2))+1)))),INDEX(Calendario!$D$3:$H$55,MATCH(P$4,Calendario!$A$3:$A$55,0),MATCH($I134,Calendario!$D$2:$H$2,0)),IF(O134="",IF(EXACT(($I134),(PROPER(TEXT(O$3,"dddd")))),INDEX(Calendario!$D$3:$H$55,MATCH(P$4,Calendario!$A$3:$A$55,0),MATCH($I134,Calendario!$D$2:$H$2,0)),""),INDEX(Calendario!$D$3:$H$55,MATCH(P$4,Calendario!$A$3:$A$55,0),MATCH($I134,Calendario!$D$2:$H$2,0)))),IF(EXACT($M$4,"Semana 1"),IF($K134=2,IF(O134="",IF(OR(($J134="Semana 1"),($J134="Semana 2"),($J134="Semana 3"),($J134="Semana 4")),INDEX(Calendario!$D$3:$H$55,MATCH(P$4,Calendario!$A$3:$A$55,0),MATCH($I134,Calendario!$D$2:$H$2,0)),""),""),IF($K134=3,IF(AND((N134=""),(O134="")),IF(OR(($J134="Semana 1"),($J134="Semana 2"),($J134="Semana 3"),($J134="Semana 4")),INDEX(Calendario!$D$3:$H$55,MATCH(P$4,Calendario!$A$3:$A$55,0),MATCH($I134,Calendario!$D$2:$H$2,0)),""),""),IF($K134=4,IF(AND((M134=""),(N134=""),(O134="")),IF(OR(($J134="Semana 1"),($J134="Semana 2"),($J134="Semana 3"),($J134="Semana 4")),INDEX(Calendario!$D$3:$H$55,MATCH(P$4,Calendario!$A$3:$A$55,0),MATCH($I134,Calendario!$D$2:$H$2,0)),""),"")))),IF($K134=2,IF(O134="",IF(OR(($J134="Semana 1"),($J134="Semana 2"),($J134="Semana 3")),INDEX(Calendario!$D$3:$H$55,MATCH(P$4,Calendario!$A$3:$A$55,0),MATCH($I134,Calendario!$D$2:$H$2,0)),""),""),IF($K134=3,IF(AND((N134=""),(O134="")),IF(OR(($J134="Semana 1"),($J134="Semana 2"),($J134="Semana 3")),INDEX(Calendario!$D$3:$H$55,MATCH(P$4,Calendario!$A$3:$A$55,0),MATCH($I134,Calendario!$D$2:$H$2,0)),""),""),IF($K134=4,IF(AND((M134=""),(N134=""),(O134="")),IF(OR(($J134="Semana 1"),($J134="Semana 2"),($J134="Semana 3")),INDEX(Calendario!$D$3:$H$55,MATCH(P$4,Calendario!$A$3:$A$55,0),MATCH($I134,Calendario!$D$2:$H$2,0)),""),""),"")))))))</f>
        <v/>
      </c>
      <c r="Q134" s="107" t="str">
        <f>IF(EXACT(($I134),(PROPER(TEXT(Q$3,"dddd")))),"",IF(EXACT(Q$4,$J134),IF(P134="",IF(OR(($K134=4),($K134=3),($K134=2),($K134=1)),INDEX(Calendario!$D$3:$H$55,MATCH(Q$4,Calendario!$A$3:$A$55,0),MATCH($I134,Calendario!$D$2:$H$2,0)),"")),IF($K134=1,IF(AND(P134="",EXACT((Q$4),(CONCATENATE(Calendario!$A$1," ",(MID($J134,8,2))+1)))),INDEX(Calendario!$D$3:$H$55,MATCH(Q$4,Calendario!$A$3:$A$55,0),MATCH($I134,Calendario!$D$2:$H$2,0)),IF(P134="",IF(EXACT(($I134),(PROPER(TEXT(P$3,"dddd")))),INDEX(Calendario!$D$3:$H$55,MATCH(Q$4,Calendario!$A$3:$A$55,0),MATCH($I134,Calendario!$D$2:$H$2,0)),""),INDEX(Calendario!$D$3:$H$55,MATCH(Q$4,Calendario!$A$3:$A$55,0),MATCH($I134,Calendario!$D$2:$H$2,0)))),IF(EXACT($M$4,"Semana 1"),IF($K134=2,IF(P134="",IF(OR(($J134="Semana 1"),($J134="Semana 2"),($J134="Semana 3"),($J134="Semana 4"),($J134="Semana 5")),INDEX(Calendario!$D$3:$H$55,MATCH(Q$4,Calendario!$A$3:$A$55,0),MATCH($I134,Calendario!$D$2:$H$2,0)),""),""),IF($K134=3,IF(AND((O134=""),(P134="")),IF(OR(($J134="Semana 1"),($J134="Semana 2"),($J134="Semana 3"),($J134="Semana 4"),($J134="Semana 5")),INDEX(Calendario!$D$3:$H$55,MATCH(Q$4,Calendario!$A$3:$A$55,0),MATCH($I134,Calendario!$D$2:$H$2,0)),""),""),IF($K134=4,IF(AND((N134=""),(O134=""),(P134="")),IF(OR(($J134="Semana 1"),($J134="Semana 2"),($J134="Semana 3"),($J134="Semana 4"),($J134="Semana 5")),INDEX(Calendario!$D$3:$H$55,MATCH(Q$4,Calendario!$A$3:$A$55,0),MATCH($I134,Calendario!$D$2:$H$2,0)),""),"")))),IF($K134=2,IF(P134="",IF(OR(($J134="Semana 1"),($J134="Semana 2"),($J134="Semana 3"),($J134="Semana 4")),INDEX(Calendario!$D$3:$H$55,MATCH(Q$4,Calendario!$A$3:$A$55,0),MATCH($I134,Calendario!$D$2:$H$2,0)),""),""),IF($K134=3,IF(AND((O134=""),(P134="")),IF(OR(($J134="Semana 1"),($J134="Semana 2"),($J134="Semana 3"),($J134="Semana 4")),INDEX(Calendario!$D$3:$H$55,MATCH(Q$4,Calendario!$A$3:$A$55,0),MATCH($I134,Calendario!$D$2:$H$2,0)),""),""),IF($K134=4,IF(AND((N134=""),(O134=""),(P134="")),IF(OR(($J134="Semana 1"),($J134="Semana 2"),($J134="Semana 3"),($J134="Semana 4")),INDEX(Calendario!$D$3:$H$55,MATCH(Q$4,Calendario!$A$3:$A$55,0),MATCH($I134,Calendario!$D$2:$H$2,0)),""),""),"")))))))</f>
        <v/>
      </c>
      <c r="R134" s="108">
        <f>IF(EXACT(($I134),(PROPER(TEXT(R$3,"dddd")))),"",IF(EXACT(R$4,$J134),IF(Q134="",IF(OR(($K134=4),($K134=3),($K134=2),($K134=1)),INDEX(Calendario!$D$3:$H$55,MATCH(R$4,Calendario!$A$3:$A$55,0),MATCH($I134,Calendario!$D$2:$H$2,0)),"")),IF($K134=1,IF(AND(Q134="",EXACT((R$4),(CONCATENATE(Calendario!$A$1," ",(MID($J134,8,2))+1)))),INDEX(Calendario!$D$3:$H$55,MATCH(R$4,Calendario!$A$3:$A$55,0),MATCH($I134,Calendario!$D$2:$H$2,0)),IF(Q134="",IF(EXACT(($I134),(PROPER(TEXT(Q$3,"dddd")))),INDEX(Calendario!$D$3:$H$55,MATCH(R$4,Calendario!$A$3:$A$55,0),MATCH($I134,Calendario!$D$2:$H$2,0)),""),INDEX(Calendario!$D$3:$H$55,MATCH(R$4,Calendario!$A$3:$A$55,0),MATCH($I134,Calendario!$D$2:$H$2,0)))),IF(EXACT($M$4,"Semana 1"),IF($K134=2,IF(Q134="",IF(OR(($J134="Semana 1"),($J134="Semana 2"),($J134="Semana 3"),($J134="Semana 4"),($J134="Semana 5"),($J134="Semana 6")),INDEX(Calendario!$D$3:$H$55,MATCH(R$4,Calendario!$A$3:$A$55,0),MATCH($I134,Calendario!$D$2:$H$2,0)),""),""),IF($K134=3,IF(AND((P134=""),(Q134="")),IF(OR(($J134="Semana 1"),($J134="Semana 2"),($J134="Semana 3"),($J134="Semana 4"),($J134="Semana 5"),($J134="Semana 6")),INDEX(Calendario!$D$3:$H$55,MATCH(R$4,Calendario!$A$3:$A$55,0),MATCH($I134,Calendario!$D$2:$H$2,0)),""),""),IF($K134=4,IF(AND((O134=""),(P134=""),(Q134="")),IF(OR(($J134="Semana 1"),($J134="Semana 2"),($J134="Semana 3"),($J134="Semana 4"),($J134="Semana 5"),($J134="Semana 6")),INDEX(Calendario!$D$3:$H$55,MATCH(R$4,Calendario!$A$3:$A$55,0),MATCH($I134,Calendario!$D$2:$H$2,0)),""),"")))),IF($K134=2,IF(Q134="",IF(OR(($J134="Semana 1"),($J134="Semana 2"),($J134="Semana 3"),($J134="Semana 4"),($J134="Semana 5")),INDEX(Calendario!$D$3:$H$55,MATCH(R$4,Calendario!$A$3:$A$55,0),MATCH($I134,Calendario!$D$2:$H$2,0)),""),""),IF($K134=3,IF(AND((P134=""),(Q134="")),IF(OR(($J134="Semana 1"),($J134="Semana 2"),($J134="Semana 3"),($J134="Semana 4"),($J134="Semana 5")),INDEX(Calendario!$D$3:$H$55,MATCH(R$4,Calendario!$A$3:$A$55,0),MATCH($I134,Calendario!$D$2:$H$2,0)),""),""),IF($K134=4,IF(AND((O134=""),(P134=""),(Q134="")),IF(OR(($J134="Semana 1"),($J134="Semana 2"),($J134="Semana 3"),($J134="Semana 4"),($J134="Semana 5")),INDEX(Calendario!$D$3:$H$55,MATCH(R$4,Calendario!$A$3:$A$55,0),MATCH($I134,Calendario!$D$2:$H$2,0)),""),""),"")))))))</f>
        <v>44594</v>
      </c>
      <c r="S134" s="108" t="str">
        <f>IF(EXACT(($I134),(PROPER(TEXT(S$3,"dddd")))),"",IF(EXACT(S$4,$J134),IF(R134="",IF(OR(($K134=4),($K134=3),($K134=2),($K134=1)),INDEX(Calendario!$D$3:$H$55,MATCH(S$4,Calendario!$A$3:$A$55,0),MATCH($I134,Calendario!$D$2:$H$2,0)),"")),IF($K134=1,IF(AND(R134="",EXACT((S$4),(CONCATENATE(Calendario!$A$1," ",(MID($J134,8,2))+1)))),INDEX(Calendario!$D$3:$H$55,MATCH(S$4,Calendario!$A$3:$A$55,0),MATCH($I134,Calendario!$D$2:$H$2,0)),IF(R134="",IF(EXACT(($I134),(PROPER(TEXT(R$3,"dddd")))),INDEX(Calendario!$D$3:$H$55,MATCH(S$4,Calendario!$A$3:$A$55,0),MATCH($I134,Calendario!$D$2:$H$2,0)),""),INDEX(Calendario!$D$3:$H$55,MATCH(S$4,Calendario!$A$3:$A$55,0),MATCH($I134,Calendario!$D$2:$H$2,0)))),IF(EXACT($M$4,"Semana 1"),IF($K134=2,IF(R134="",IF(OR(($J134="Semana 1"),($J134="Semana 2"),($J134="Semana 3"),($J134="Semana 4"),($J134="Semana 5"),($J134="Semana 6"),($J134="Semana 7")),INDEX(Calendario!$D$3:$H$55,MATCH(S$4,Calendario!$A$3:$A$55,0),MATCH($I134,Calendario!$D$2:$H$2,0)),""),""),IF($K134=3,IF(AND((Q134=""),(R134="")),IF(OR(($J134="Semana 1"),($J134="Semana 2"),($J134="Semana 3"),($J134="Semana 4"),($J134="Semana 5"),($J134="Semana 6"),($J134="Semana 7")),INDEX(Calendario!$D$3:$H$55,MATCH(S$4,Calendario!$A$3:$A$55,0),MATCH($I134,Calendario!$D$2:$H$2,0)),""),""),IF($K134=4,IF(AND((P134=""),(Q134=""),(R134="")),IF(OR(($J134="Semana 1"),($J134="Semana 2"),($J134="Semana 3"),($J134="Semana 4"),($J134="Semana 5"),($J134="Semana 6"),($J134="Semana 7")),INDEX(Calendario!$D$3:$H$55,MATCH(S$4,Calendario!$A$3:$A$55,0),MATCH($I134,Calendario!$D$2:$H$2,0)),""),"")))),IF($K134=2,IF(R134="",IF(OR(($J134="Semana 1"),($J134="Semana 2"),($J134="Semana 3"),($J134="Semana 4"),($J134="Semana 5"),($J134="Semana 6")),INDEX(Calendario!$D$3:$H$55,MATCH(S$4,Calendario!$A$3:$A$55,0),MATCH($I134,Calendario!$D$2:$H$2,0)),""),""),IF($K134=3,IF(AND((Q134=""),(R134="")),IF(OR(($J134="Semana 1"),($J134="Semana 2"),($J134="Semana 3"),($J134="Semana 4"),($J134="Semana 5"),($J134="Semana 6")),INDEX(Calendario!$D$3:$H$55,MATCH(S$4,Calendario!$A$3:$A$55,0),MATCH($I134,Calendario!$D$2:$H$2,0)),""),""),IF($K134=4,IF(AND((P134=""),(Q134=""),(R134="")),IF(OR(($J134="Semana 1"),($J134="Semana 2"),($J134="Semana 3"),($J134="Semana 4"),($J134="Semana 5"),($J134="Semana 6")),INDEX(Calendario!$D$3:$H$55,MATCH(S$4,Calendario!$A$3:$A$55,0),MATCH($I134,Calendario!$D$2:$H$2,0)),""),""),"")))))))</f>
        <v/>
      </c>
      <c r="T134" s="108" t="str">
        <f>IF(EXACT(($I134),(PROPER(TEXT(T$3,"dddd")))),"",IF(EXACT(T$4,$J134),IF(S134="",IF(OR(($K134=4),($K134=3),($K134=2),($K134=1)),INDEX(Calendario!$D$3:$H$55,MATCH(T$4,Calendario!$A$3:$A$55,0),MATCH($I134,Calendario!$D$2:$H$2,0)),"")),IF($K134=1,IF(AND(S134="",EXACT((T$4),(CONCATENATE(Calendario!$A$1," ",(MID($J134,8,2))+1)))),INDEX(Calendario!$D$3:$H$55,MATCH(T$4,Calendario!$A$3:$A$55,0),MATCH($I134,Calendario!$D$2:$H$2,0)),IF(S134="",IF(EXACT(($I134),(PROPER(TEXT(S$3,"dddd")))),INDEX(Calendario!$D$3:$H$55,MATCH(T$4,Calendario!$A$3:$A$55,0),MATCH($I134,Calendario!$D$2:$H$2,0)),""),INDEX(Calendario!$D$3:$H$55,MATCH(T$4,Calendario!$A$3:$A$55,0),MATCH($I134,Calendario!$D$2:$H$2,0)))),IF(EXACT($M$4,"Semana 1"),IF($K134=2,IF(S134="",IF(OR(($J134="Semana 1"),($J134="Semana 2"),($J134="Semana 3"),($J134="Semana 4"),($J134="Semana 5"),($J134="Semana 6"),($J134="Semana 7"),($J134="Semana 8")),INDEX(Calendario!$D$3:$H$55,MATCH(T$4,Calendario!$A$3:$A$55,0),MATCH($I134,Calendario!$D$2:$H$2,0)),""),""),IF($K134=3,IF(AND((R134=""),(S134="")),IF(OR(($J134="Semana 1"),($J134="Semana 2"),($J134="Semana 3"),($J134="Semana 4"),($J134="Semana 5"),($J134="Semana 6"),($J134="Semana 7"),($J134="Semana 8")),INDEX(Calendario!$D$3:$H$55,MATCH(T$4,Calendario!$A$3:$A$55,0),MATCH($I134,Calendario!$D$2:$H$2,0)),""),""),IF($K134=4,IF(AND((Q134=""),(R134=""),(S134="")),IF(OR(($J134="Semana 1"),($J134="Semana 2"),($J134="Semana 3"),($J134="Semana 4"),($J134="Semana 5"),($J134="Semana 6"),($J134="Semana 7"),($J134="Semana 8")),INDEX(Calendario!$D$3:$H$55,MATCH(T$4,Calendario!$A$3:$A$55,0),MATCH($I134,Calendario!$D$2:$H$2,0)),""),"")))),IF($K134=2,IF(S134="",IF(OR(($J134="Semana 1"),($J134="Semana 2"),($J134="Semana 3"),($J134="Semana 4"),($J134="Semana 5"),($J134="Semana 6"),($J134="Semana 7")),INDEX(Calendario!$D$3:$H$55,MATCH(T$4,Calendario!$A$3:$A$55,0),MATCH($I134,Calendario!$D$2:$H$2,0)),""),""),IF($K134=3,IF(AND((R134=""),(S134="")),IF(OR(($J134="Semana 1"),($J134="Semana 2"),($J134="Semana 3"),($J134="Semana 4"),($J134="Semana 5"),($J134="Semana 6"),($J134="Semana 7")),INDEX(Calendario!$D$3:$H$55,MATCH(T$4,Calendario!$A$3:$A$55,0),MATCH($I134,Calendario!$D$2:$H$2,0)),""),""),IF($K134=4,IF(AND((Q134=""),(R134=""),(S134="")),IF(OR(($J134="Semana 1"),($J134="Semana 2"),($J134="Semana 3"),($J134="Semana 4"),($J134="Semana 5"),($J134="Semana 6"),($J134="Semana 7")),INDEX(Calendario!$D$3:$H$55,MATCH(T$4,Calendario!$A$3:$A$55,0),MATCH($I134,Calendario!$D$2:$H$2,0)),""),""),"")))))))</f>
        <v/>
      </c>
      <c r="U134" s="108" t="str">
        <f>IF(EXACT(($I134),(PROPER(TEXT(U$3,"dddd")))),"",IF($K134=1,INDEX(Calendario!$D$3:$H$55,MATCH(U$4,Calendario!$A$3:$A$55,0),MATCH($I134,Calendario!$D$2:$H$2,0)),IF($K134=2,IF(T134="",INDEX(Calendario!$D$3:$H$55,MATCH(U$4,Calendario!$A$3:$A$55,0),MATCH($I134,Calendario!$D$2:$H$2,0)),""),IF($K134=3,IF(AND((S134=""),(T134="")),INDEX(Calendario!$D$3:$H$55,MATCH(U$4,Calendario!$A$3:$A$55,0),MATCH($I134,Calendario!$D$2:$H$2,0)),""),IF($K134=4,IF(AND((R134=""),(S134=""),(T134="")),INDEX(Calendario!$D$3:$H$55,MATCH(U$4,Calendario!$A$3:$A$55,0),MATCH($I134,Calendario!$D$2:$H$2,0)),""),"")))))</f>
        <v/>
      </c>
      <c r="V134" s="107">
        <f>IF(EXACT(($I134),(PROPER(TEXT(V$3,"dddd")))),"",IF($K134=1,INDEX(Calendario!$D$3:$H$55,MATCH(V$4,Calendario!$A$3:$A$55,0),MATCH($I134,Calendario!$D$2:$H$2,0)),IF($K134=2,IF(U134="",INDEX(Calendario!$D$3:$H$55,MATCH(V$4,Calendario!$A$3:$A$55,0),MATCH($I134,Calendario!$D$2:$H$2,0)),""),IF($K134=3,IF(AND((T134=""),(U134="")),INDEX(Calendario!$D$3:$H$55,MATCH(V$4,Calendario!$A$3:$A$55,0),MATCH($I134,Calendario!$D$2:$H$2,0)),""),IF($K134=4,IF(AND((S134=""),(T134=""),(U134="")),INDEX(Calendario!$D$3:$H$55,MATCH(V$4,Calendario!$A$3:$A$55,0),MATCH($I134,Calendario!$D$2:$H$2,0)),""),"")))))</f>
        <v>44622</v>
      </c>
      <c r="W134" s="107" t="str">
        <f>IF(EXACT(($I134),(PROPER(TEXT(W$3,"dddd")))),"",IF($K134=1,INDEX(Calendario!$D$3:$H$55,MATCH(W$4,Calendario!$A$3:$A$55,0),MATCH($I134,Calendario!$D$2:$H$2,0)),IF($K134=2,IF(V134="",INDEX(Calendario!$D$3:$H$55,MATCH(W$4,Calendario!$A$3:$A$55,0),MATCH($I134,Calendario!$D$2:$H$2,0)),""),IF($K134=3,IF(AND((U134=""),(V134="")),INDEX(Calendario!$D$3:$H$55,MATCH(W$4,Calendario!$A$3:$A$55,0),MATCH($I134,Calendario!$D$2:$H$2,0)),""),IF($K134=4,IF(AND((T134=""),(U134=""),(V134="")),INDEX(Calendario!$D$3:$H$55,MATCH(W$4,Calendario!$A$3:$A$55,0),MATCH($I134,Calendario!$D$2:$H$2,0)),""),"")))))</f>
        <v/>
      </c>
      <c r="X134" s="107" t="str">
        <f>IF(EXACT(($I134),(PROPER(TEXT(X$3,"dddd")))),"",IF($K134=1,INDEX(Calendario!$D$3:$H$55,MATCH(X$4,Calendario!$A$3:$A$55,0),MATCH($I134,Calendario!$D$2:$H$2,0)),IF($K134=2,IF(W134="",INDEX(Calendario!$D$3:$H$55,MATCH(X$4,Calendario!$A$3:$A$55,0),MATCH($I134,Calendario!$D$2:$H$2,0)),""),IF($K134=3,IF(AND((V134=""),(W134="")),INDEX(Calendario!$D$3:$H$55,MATCH(X$4,Calendario!$A$3:$A$55,0),MATCH($I134,Calendario!$D$2:$H$2,0)),""),IF($K134=4,IF(AND((U134=""),(V134=""),(W134="")),INDEX(Calendario!$D$3:$H$55,MATCH(X$4,Calendario!$A$3:$A$55,0),MATCH($I134,Calendario!$D$2:$H$2,0)),""),"")))))</f>
        <v/>
      </c>
      <c r="Y134" s="107" t="str">
        <f>IF(EXACT(($I134),(PROPER(TEXT(Y$3,"dddd")))),"",IF($K134=1,INDEX(Calendario!$D$3:$H$55,MATCH(Y$4,Calendario!$A$3:$A$55,0),MATCH($I134,Calendario!$D$2:$H$2,0)),IF($K134=2,IF(X134="",INDEX(Calendario!$D$3:$H$55,MATCH(Y$4,Calendario!$A$3:$A$55,0),MATCH($I134,Calendario!$D$2:$H$2,0)),""),IF($K134=3,IF(AND((W134=""),(X134="")),INDEX(Calendario!$D$3:$H$55,MATCH(Y$4,Calendario!$A$3:$A$55,0),MATCH($I134,Calendario!$D$2:$H$2,0)),""),IF($K134=4,IF(AND((V134=""),(W134=""),(X134="")),INDEX(Calendario!$D$3:$H$55,MATCH(Y$4,Calendario!$A$3:$A$55,0),MATCH($I134,Calendario!$D$2:$H$2,0)),""),"")))))</f>
        <v/>
      </c>
      <c r="Z134" s="108">
        <f>IF(EXACT(($I134),(PROPER(TEXT(Z$3,"dddd")))),"",IF($K134=1,INDEX(Calendario!$D$3:$H$55,MATCH(Z$4,Calendario!$A$3:$A$55,0),MATCH($I134,Calendario!$D$2:$H$2,0)),IF($K134=2,IF(Y134="",INDEX(Calendario!$D$3:$H$55,MATCH(Z$4,Calendario!$A$3:$A$55,0),MATCH($I134,Calendario!$D$2:$H$2,0)),""),IF($K134=3,IF(AND((X134=""),(Y134="")),INDEX(Calendario!$D$3:$H$55,MATCH(Z$4,Calendario!$A$3:$A$55,0),MATCH($I134,Calendario!$D$2:$H$2,0)),""),IF($K134=4,IF(AND((W134=""),(X134=""),(Y134="")),INDEX(Calendario!$D$3:$H$55,MATCH(Z$4,Calendario!$A$3:$A$55,0),MATCH($I134,Calendario!$D$2:$H$2,0)),""),"")))))</f>
        <v>44650</v>
      </c>
      <c r="AA134" s="108" t="str">
        <f>IF(EXACT(($I134),(PROPER(TEXT(AA$3,"dddd")))),"",IF($K134=1,INDEX(Calendario!$D$3:$H$55,MATCH(AA$4,Calendario!$A$3:$A$55,0),MATCH($I134,Calendario!$D$2:$H$2,0)),IF($K134=2,IF(Z134="",INDEX(Calendario!$D$3:$H$55,MATCH(AA$4,Calendario!$A$3:$A$55,0),MATCH($I134,Calendario!$D$2:$H$2,0)),""),IF($K134=3,IF(AND((Y134=""),(Z134="")),INDEX(Calendario!$D$3:$H$55,MATCH(AA$4,Calendario!$A$3:$A$55,0),MATCH($I134,Calendario!$D$2:$H$2,0)),""),IF($K134=4,IF(AND((X134=""),(Y134=""),(Z134="")),INDEX(Calendario!$D$3:$H$55,MATCH(AA$4,Calendario!$A$3:$A$55,0),MATCH($I134,Calendario!$D$2:$H$2,0)),""),"")))))</f>
        <v/>
      </c>
      <c r="AB134" s="108" t="str">
        <f>IF(EXACT(($I134),(PROPER(TEXT(AB$3,"dddd")))),"",IF($K134=1,INDEX(Calendario!$D$3:$H$55,MATCH(AB$4,Calendario!$A$3:$A$55,0),MATCH($I134,Calendario!$D$2:$H$2,0)),IF($K134=2,IF(AA134="",INDEX(Calendario!$D$3:$H$55,MATCH(AB$4,Calendario!$A$3:$A$55,0),MATCH($I134,Calendario!$D$2:$H$2,0)),""),IF($K134=3,IF(AND((Z134=""),(AA134="")),INDEX(Calendario!$D$3:$H$55,MATCH(AB$4,Calendario!$A$3:$A$55,0),MATCH($I134,Calendario!$D$2:$H$2,0)),""),IF($K134=4,IF(AND((Y134=""),(Z134=""),(AA134="")),INDEX(Calendario!$D$3:$H$55,MATCH(AB$4,Calendario!$A$3:$A$55,0),MATCH($I134,Calendario!$D$2:$H$2,0)),""),"")))))</f>
        <v/>
      </c>
      <c r="AC134" s="108" t="str">
        <f>IF(EXACT(($I134),(PROPER(TEXT(AC$3,"dddd")))),"",IF($K134=1,INDEX(Calendario!$D$3:$H$55,MATCH(AC$4,Calendario!$A$3:$A$55,0),MATCH($I134,Calendario!$D$2:$H$2,0)),IF($K134=2,IF(AB134="",INDEX(Calendario!$D$3:$H$55,MATCH(AC$4,Calendario!$A$3:$A$55,0),MATCH($I134,Calendario!$D$2:$H$2,0)),""),IF($K134=3,IF(AND((AA134=""),(AB134="")),INDEX(Calendario!$D$3:$H$55,MATCH(AC$4,Calendario!$A$3:$A$55,0),MATCH($I134,Calendario!$D$2:$H$2,0)),""),IF($K134=4,IF(AND((Z134=""),(AA134=""),(AB134="")),INDEX(Calendario!$D$3:$H$55,MATCH(AC$4,Calendario!$A$3:$A$55,0),MATCH($I134,Calendario!$D$2:$H$2,0)),""),"")))))</f>
        <v/>
      </c>
      <c r="AD134" s="107">
        <f>IF(EXACT(($I134),(PROPER(TEXT(AD$3,"dddd")))),"",IF($K134=1,INDEX(Calendario!$D$3:$H$55,MATCH(AD$4,Calendario!$A$3:$A$55,0),MATCH($I134,Calendario!$D$2:$H$2,0)),IF($K134=2,IF(AC134="",INDEX(Calendario!$D$3:$H$55,MATCH(AD$4,Calendario!$A$3:$A$55,0),MATCH($I134,Calendario!$D$2:$H$2,0)),""),IF($K134=3,IF(AND((AB134=""),(AC134="")),INDEX(Calendario!$D$3:$H$55,MATCH(AD$4,Calendario!$A$3:$A$55,0),MATCH($I134,Calendario!$D$2:$H$2,0)),""),IF($K134=4,IF(AND((AA134=""),(AB134=""),(AC134="")),INDEX(Calendario!$D$3:$H$55,MATCH(AD$4,Calendario!$A$3:$A$55,0),MATCH($I134,Calendario!$D$2:$H$2,0)),""),"")))))</f>
        <v>44678</v>
      </c>
      <c r="AE134" s="107" t="str">
        <f>IF(EXACT(($I134),(PROPER(TEXT(AE$3,"dddd")))),"",IF($K134=1,INDEX(Calendario!$D$3:$H$55,MATCH(AE$4,Calendario!$A$3:$A$55,0),MATCH($I134,Calendario!$D$2:$H$2,0)),IF($K134=2,IF(AD134="",INDEX(Calendario!$D$3:$H$55,MATCH(AE$4,Calendario!$A$3:$A$55,0),MATCH($I134,Calendario!$D$2:$H$2,0)),""),IF($K134=3,IF(AND((AC134=""),(AD134="")),INDEX(Calendario!$D$3:$H$55,MATCH(AE$4,Calendario!$A$3:$A$55,0),MATCH($I134,Calendario!$D$2:$H$2,0)),""),IF($K134=4,IF(AND((AB134=""),(AC134=""),(AD134="")),INDEX(Calendario!$D$3:$H$55,MATCH(AE$4,Calendario!$A$3:$A$55,0),MATCH($I134,Calendario!$D$2:$H$2,0)),""),"")))))</f>
        <v/>
      </c>
      <c r="AF134" s="107" t="str">
        <f>IF(EXACT(($I134),(PROPER(TEXT(AF$3,"dddd")))),"",IF($K134=1,INDEX(Calendario!$D$3:$H$55,MATCH(AF$4,Calendario!$A$3:$A$55,0),MATCH($I134,Calendario!$D$2:$H$2,0)),IF($K134=2,IF(AE134="",INDEX(Calendario!$D$3:$H$55,MATCH(AF$4,Calendario!$A$3:$A$55,0),MATCH($I134,Calendario!$D$2:$H$2,0)),""),IF($K134=3,IF(AND((AD134=""),(AE134="")),INDEX(Calendario!$D$3:$H$55,MATCH(AF$4,Calendario!$A$3:$A$55,0),MATCH($I134,Calendario!$D$2:$H$2,0)),""),IF($K134=4,IF(AND((AC134=""),(AD134=""),(AE134="")),INDEX(Calendario!$D$3:$H$55,MATCH(AF$4,Calendario!$A$3:$A$55,0),MATCH($I134,Calendario!$D$2:$H$2,0)),""),"")))))</f>
        <v/>
      </c>
      <c r="AG134" s="107" t="str">
        <f>IF(EXACT(($I134),(PROPER(TEXT(AG$3,"dddd")))),"",IF($K134=1,INDEX(Calendario!$D$3:$H$55,MATCH(AG$4,Calendario!$A$3:$A$55,0),MATCH($I134,Calendario!$D$2:$H$2,0)),IF($K134=2,IF(AF134="",INDEX(Calendario!$D$3:$H$55,MATCH(AG$4,Calendario!$A$3:$A$55,0),MATCH($I134,Calendario!$D$2:$H$2,0)),""),IF($K134=3,IF(AND((AE134=""),(AF134="")),INDEX(Calendario!$D$3:$H$55,MATCH(AG$4,Calendario!$A$3:$A$55,0),MATCH($I134,Calendario!$D$2:$H$2,0)),""),IF($K134=4,IF(AND((AD134=""),(AE134=""),(AF134="")),INDEX(Calendario!$D$3:$H$55,MATCH(AG$4,Calendario!$A$3:$A$55,0),MATCH($I134,Calendario!$D$2:$H$2,0)),""),"")))))</f>
        <v/>
      </c>
      <c r="AH134" s="107">
        <f>IF(EXACT(($I134),(PROPER(TEXT(AH$3,"dddd")))),"",IF($K134=1,INDEX(Calendario!$D$3:$H$55,MATCH(AH$4,Calendario!$A$3:$A$55,0),MATCH($I134,Calendario!$D$2:$H$2,0)),IF($K134=2,IF(AG134="",INDEX(Calendario!$D$3:$H$55,MATCH(AH$4,Calendario!$A$3:$A$55,0),MATCH($I134,Calendario!$D$2:$H$2,0)),""),IF($K134=3,IF(AND((AF134=""),(AG134="")),INDEX(Calendario!$D$3:$H$55,MATCH(AH$4,Calendario!$A$3:$A$55,0),MATCH($I134,Calendario!$D$2:$H$2,0)),""),IF($K134=4,IF(AND((AE134=""),(AF134=""),(AG134="")),INDEX(Calendario!$D$3:$H$55,MATCH(AH$4,Calendario!$A$3:$A$55,0),MATCH($I134,Calendario!$D$2:$H$2,0)),""),"")))))</f>
        <v>44706</v>
      </c>
      <c r="AI134" s="108" t="str">
        <f>IF(EXACT(($I134),(PROPER(TEXT(AI$3,"dddd")))),"",IF($K134=1,INDEX(Calendario!$D$3:$H$55,MATCH(AI$4,Calendario!$A$3:$A$55,0),MATCH($I134,Calendario!$D$2:$H$2,0)),IF($K134=2,IF(AH134="",INDEX(Calendario!$D$3:$H$55,MATCH(AI$4,Calendario!$A$3:$A$55,0),MATCH($I134,Calendario!$D$2:$H$2,0)),""),IF($K134=3,IF(AND((AG134=""),(AH134="")),INDEX(Calendario!$D$3:$H$55,MATCH(AI$4,Calendario!$A$3:$A$55,0),MATCH($I134,Calendario!$D$2:$H$2,0)),""),IF($K134=4,IF(AND((AF134=""),(AG134=""),(AH134="")),INDEX(Calendario!$D$3:$H$55,MATCH(AI$4,Calendario!$A$3:$A$55,0),MATCH($I134,Calendario!$D$2:$H$2,0)),""),"")))))</f>
        <v/>
      </c>
      <c r="AJ134" s="108" t="str">
        <f>IF(EXACT(($I134),(PROPER(TEXT(AJ$3,"dddd")))),"",IF($K134=1,INDEX(Calendario!$D$3:$H$55,MATCH(AJ$4,Calendario!$A$3:$A$55,0),MATCH($I134,Calendario!$D$2:$H$2,0)),IF($K134=2,IF(AI134="",INDEX(Calendario!$D$3:$H$55,MATCH(AJ$4,Calendario!$A$3:$A$55,0),MATCH($I134,Calendario!$D$2:$H$2,0)),""),IF($K134=3,IF(AND((AH134=""),(AI134="")),INDEX(Calendario!$D$3:$H$55,MATCH(AJ$4,Calendario!$A$3:$A$55,0),MATCH($I134,Calendario!$D$2:$H$2,0)),""),IF($K134=4,IF(AND((AG134=""),(AH134=""),(AI134="")),INDEX(Calendario!$D$3:$H$55,MATCH(AJ$4,Calendario!$A$3:$A$55,0),MATCH($I134,Calendario!$D$2:$H$2,0)),""),"")))))</f>
        <v/>
      </c>
      <c r="AK134" s="108" t="str">
        <f>IF(EXACT(($I134),(PROPER(TEXT(AK$3,"dddd")))),"",IF($K134=1,INDEX(Calendario!$D$3:$H$55,MATCH(AK$4,Calendario!$A$3:$A$55,0),MATCH($I134,Calendario!$D$2:$H$2,0)),IF($K134=2,IF(AJ134="",INDEX(Calendario!$D$3:$H$55,MATCH(AK$4,Calendario!$A$3:$A$55,0),MATCH($I134,Calendario!$D$2:$H$2,0)),""),IF($K134=3,IF(AND((AI134=""),(AJ134="")),INDEX(Calendario!$D$3:$H$55,MATCH(AK$4,Calendario!$A$3:$A$55,0),MATCH($I134,Calendario!$D$2:$H$2,0)),""),IF($K134=4,IF(AND((AH134=""),(AI134=""),(AJ134="")),INDEX(Calendario!$D$3:$H$55,MATCH(AK$4,Calendario!$A$3:$A$55,0),MATCH($I134,Calendario!$D$2:$H$2,0)),""),"")))))</f>
        <v/>
      </c>
      <c r="AL134" s="108">
        <f>IF(EXACT(($I134),(PROPER(TEXT(AL$3,"dddd")))),"",IF($K134=1,INDEX(Calendario!$D$3:$H$55,MATCH(AL$4,Calendario!$A$3:$A$55,0),MATCH($I134,Calendario!$D$2:$H$2,0)),IF($K134=2,IF(AK134="",INDEX(Calendario!$D$3:$H$55,MATCH(AL$4,Calendario!$A$3:$A$55,0),MATCH($I134,Calendario!$D$2:$H$2,0)),""),IF($K134=3,IF(AND((AJ134=""),(AK134="")),INDEX(Calendario!$D$3:$H$55,MATCH(AL$4,Calendario!$A$3:$A$55,0),MATCH($I134,Calendario!$D$2:$H$2,0)),""),IF($K134=4,IF(AND((AI134=""),(AJ134=""),(AK134="")),INDEX(Calendario!$D$3:$H$55,MATCH(AL$4,Calendario!$A$3:$A$55,0),MATCH($I134,Calendario!$D$2:$H$2,0)),""),"")))))</f>
        <v>44734</v>
      </c>
      <c r="AM134" s="107" t="str">
        <f>IF(EXACT(($I134),(PROPER(TEXT(AM$3,"dddd")))),"",IF($K134=1,INDEX(Calendario!$D$3:$H$55,MATCH(AM$4,Calendario!$A$3:$A$55,0),MATCH($I134,Calendario!$D$2:$H$2,0)),IF($K134=2,IF(AL134="",INDEX(Calendario!$D$3:$H$55,MATCH(AM$4,Calendario!$A$3:$A$55,0),MATCH($I134,Calendario!$D$2:$H$2,0)),""),IF($K134=3,IF(AND((AK134=""),(AL134="")),INDEX(Calendario!$D$3:$H$55,MATCH(AM$4,Calendario!$A$3:$A$55,0),MATCH($I134,Calendario!$D$2:$H$2,0)),""),IF($K134=4,IF(AND((AJ134=""),(AK134=""),(AL134="")),INDEX(Calendario!$D$3:$H$55,MATCH(AM$4,Calendario!$A$3:$A$55,0),MATCH($I134,Calendario!$D$2:$H$2,0)),""),"")))))</f>
        <v/>
      </c>
      <c r="AN134" s="107" t="str">
        <f>IF(EXACT(($I134),(PROPER(TEXT(AN$3,"dddd")))),"",IF($K134=1,INDEX(Calendario!$D$3:$H$55,MATCH(AN$4,Calendario!$A$3:$A$55,0),MATCH($I134,Calendario!$D$2:$H$2,0)),IF($K134=2,IF(AM134="",INDEX(Calendario!$D$3:$H$55,MATCH(AN$4,Calendario!$A$3:$A$55,0),MATCH($I134,Calendario!$D$2:$H$2,0)),""),IF($K134=3,IF(AND((AL134=""),(AM134="")),INDEX(Calendario!$D$3:$H$55,MATCH(AN$4,Calendario!$A$3:$A$55,0),MATCH($I134,Calendario!$D$2:$H$2,0)),""),IF($K134=4,IF(AND((AK134=""),(AL134=""),(AM134="")),INDEX(Calendario!$D$3:$H$55,MATCH(AN$4,Calendario!$A$3:$A$55,0),MATCH($I134,Calendario!$D$2:$H$2,0)),""),"")))))</f>
        <v/>
      </c>
      <c r="AO134" s="107" t="str">
        <f>IF(EXACT(($I134),(PROPER(TEXT(AO$3,"dddd")))),"",IF($K134=1,INDEX(Calendario!$D$3:$H$55,MATCH(AO$4,Calendario!$A$3:$A$55,0),MATCH($I134,Calendario!$D$2:$H$2,0)),IF($K134=2,IF(AN134="",INDEX(Calendario!$D$3:$H$55,MATCH(AO$4,Calendario!$A$3:$A$55,0),MATCH($I134,Calendario!$D$2:$H$2,0)),""),IF($K134=3,IF(AND((AM134=""),(AN134="")),INDEX(Calendario!$D$3:$H$55,MATCH(AO$4,Calendario!$A$3:$A$55,0),MATCH($I134,Calendario!$D$2:$H$2,0)),""),IF($K134=4,IF(AND((AL134=""),(AM134=""),(AN134="")),INDEX(Calendario!$D$3:$H$55,MATCH(AO$4,Calendario!$A$3:$A$55,0),MATCH($I134,Calendario!$D$2:$H$2,0)),""),"")))))</f>
        <v/>
      </c>
      <c r="AP134" s="107" t="str">
        <f>IF(EXACT(($I134),(PROPER(TEXT(AP$3,"dddd")))),"",IF($K134=1,INDEX(Calendario!$D$3:$H$55,MATCH(AP$4,Calendario!$A$3:$A$55,0),MATCH($I134,Calendario!$D$2:$H$2,0)),IF($K134=2,IF(AO134="",INDEX(Calendario!$D$3:$H$55,MATCH(AP$4,Calendario!$A$3:$A$55,0),MATCH($I134,Calendario!$D$2:$H$2,0)),""),IF($K134=3,IF(AND((AN134=""),(AO134="")),INDEX(Calendario!$D$3:$H$55,MATCH(AP$4,Calendario!$A$3:$A$55,0),MATCH($I134,Calendario!$D$2:$H$2,0)),""),IF($K134=4,IF(AND((AM134=""),(AN134=""),(AO134="")),INDEX(Calendario!$D$3:$H$55,MATCH(AP$4,Calendario!$A$3:$A$55,0),MATCH($I134,Calendario!$D$2:$H$2,0)),""),"")))))</f>
        <v/>
      </c>
      <c r="AQ134" s="107">
        <f>IF(EXACT(($I134),(PROPER(TEXT(AQ$3,"dddd")))),"",IF($K134=1,INDEX(Calendario!$D$3:$H$55,MATCH(AQ$4,Calendario!$A$3:$A$55,0),MATCH($I134,Calendario!$D$2:$H$2,0)),IF($K134=2,IF(AP134="",INDEX(Calendario!$D$3:$H$55,MATCH(AQ$4,Calendario!$A$3:$A$55,0),MATCH($I134,Calendario!$D$2:$H$2,0)),""),IF($K134=3,IF(AND((AO134=""),(AP134="")),INDEX(Calendario!$D$3:$H$55,MATCH(AQ$4,Calendario!$A$3:$A$55,0),MATCH($I134,Calendario!$D$2:$H$2,0)),""),IF($K134=4,IF(AND((AN134=""),(AO134=""),(AP134="")),INDEX(Calendario!$D$3:$H$55,MATCH(AQ$4,Calendario!$A$3:$A$55,0),MATCH($I134,Calendario!$D$2:$H$2,0)),""),"")))))</f>
        <v>44769</v>
      </c>
      <c r="AR134" s="108" t="str">
        <f>IF(EXACT(($I134),(PROPER(TEXT(AR$3,"dddd")))),"",IF($K134=1,INDEX(Calendario!$D$3:$H$55,MATCH(AR$4,Calendario!$A$3:$A$55,0),MATCH($I134,Calendario!$D$2:$H$2,0)),IF($K134=2,IF(AQ134="",INDEX(Calendario!$D$3:$H$55,MATCH(AR$4,Calendario!$A$3:$A$55,0),MATCH($I134,Calendario!$D$2:$H$2,0)),""),IF($K134=3,IF(AND((AP134=""),(AQ134="")),INDEX(Calendario!$D$3:$H$55,MATCH(AR$4,Calendario!$A$3:$A$55,0),MATCH($I134,Calendario!$D$2:$H$2,0)),""),IF($K134=4,IF(AND((AO134=""),(AP134=""),(AQ134="")),INDEX(Calendario!$D$3:$H$55,MATCH(AR$4,Calendario!$A$3:$A$55,0),MATCH($I134,Calendario!$D$2:$H$2,0)),""),"")))))</f>
        <v/>
      </c>
      <c r="AS134" s="108" t="str">
        <f>IF(EXACT(($I134),(PROPER(TEXT(AS$3,"dddd")))),"",IF($K134=1,INDEX(Calendario!$D$3:$H$55,MATCH(AS$4,Calendario!$A$3:$A$55,0),MATCH($I134,Calendario!$D$2:$H$2,0)),IF($K134=2,IF(AR134="",INDEX(Calendario!$D$3:$H$55,MATCH(AS$4,Calendario!$A$3:$A$55,0),MATCH($I134,Calendario!$D$2:$H$2,0)),""),IF($K134=3,IF(AND((AQ134=""),(AR134="")),INDEX(Calendario!$D$3:$H$55,MATCH(AS$4,Calendario!$A$3:$A$55,0),MATCH($I134,Calendario!$D$2:$H$2,0)),""),IF($K134=4,IF(AND((AP134=""),(AQ134=""),(AR134="")),INDEX(Calendario!$D$3:$H$55,MATCH(AS$4,Calendario!$A$3:$A$55,0),MATCH($I134,Calendario!$D$2:$H$2,0)),""),"")))))</f>
        <v/>
      </c>
      <c r="AT134" s="108" t="str">
        <f>IF(EXACT(($I134),(PROPER(TEXT(AT$3,"dddd")))),"",IF($K134=1,INDEX(Calendario!$D$3:$H$55,MATCH(AT$4,Calendario!$A$3:$A$55,0),MATCH($I134,Calendario!$D$2:$H$2,0)),IF($K134=2,IF(AS134="",INDEX(Calendario!$D$3:$H$55,MATCH(AT$4,Calendario!$A$3:$A$55,0),MATCH($I134,Calendario!$D$2:$H$2,0)),""),IF($K134=3,IF(AND((AR134=""),(AS134="")),INDEX(Calendario!$D$3:$H$55,MATCH(AT$4,Calendario!$A$3:$A$55,0),MATCH($I134,Calendario!$D$2:$H$2,0)),""),IF($K134=4,IF(AND((AQ134=""),(AR134=""),(AS134="")),INDEX(Calendario!$D$3:$H$55,MATCH(AT$4,Calendario!$A$3:$A$55,0),MATCH($I134,Calendario!$D$2:$H$2,0)),""),"")))))</f>
        <v/>
      </c>
      <c r="AU134" s="108">
        <f>IF(EXACT(($I134),(PROPER(TEXT(AU$3,"dddd")))),"",IF($K134=1,INDEX(Calendario!$D$3:$H$55,MATCH(AU$4,Calendario!$A$3:$A$55,0),MATCH($I134,Calendario!$D$2:$H$2,0)),IF($K134=2,IF(AT134="",INDEX(Calendario!$D$3:$H$55,MATCH(AU$4,Calendario!$A$3:$A$55,0),MATCH($I134,Calendario!$D$2:$H$2,0)),""),IF($K134=3,IF(AND((AS134=""),(AT134="")),INDEX(Calendario!$D$3:$H$55,MATCH(AU$4,Calendario!$A$3:$A$55,0),MATCH($I134,Calendario!$D$2:$H$2,0)),""),IF($K134=4,IF(AND((AR134=""),(AS134=""),(AT134="")),INDEX(Calendario!$D$3:$H$55,MATCH(AU$4,Calendario!$A$3:$A$55,0),MATCH($I134,Calendario!$D$2:$H$2,0)),""),"")))))</f>
        <v>44797</v>
      </c>
      <c r="AV134" s="107" t="str">
        <f>IF(EXACT(($I134),(PROPER(TEXT(AV$3,"dddd")))),"",IF($K134=1,INDEX(Calendario!$D$3:$H$55,MATCH(AV$4,Calendario!$A$3:$A$55,0),MATCH($I134,Calendario!$D$2:$H$2,0)),IF($K134=2,IF(AU134="",INDEX(Calendario!$D$3:$H$55,MATCH(AV$4,Calendario!$A$3:$A$55,0),MATCH($I134,Calendario!$D$2:$H$2,0)),""),IF($K134=3,IF(AND((AT134=""),(AU134="")),INDEX(Calendario!$D$3:$H$55,MATCH(AV$4,Calendario!$A$3:$A$55,0),MATCH($I134,Calendario!$D$2:$H$2,0)),""),IF($K134=4,IF(AND((AS134=""),(AT134=""),(AU134="")),INDEX(Calendario!$D$3:$H$55,MATCH(AV$4,Calendario!$A$3:$A$55,0),MATCH($I134,Calendario!$D$2:$H$2,0)),""),"")))))</f>
        <v/>
      </c>
      <c r="AW134" s="107" t="str">
        <f>IF(EXACT(($I134),(PROPER(TEXT(AW$3,"dddd")))),"",IF($K134=1,INDEX(Calendario!$D$3:$H$55,MATCH(AW$4,Calendario!$A$3:$A$55,0),MATCH($I134,Calendario!$D$2:$H$2,0)),IF($K134=2,IF(AV134="",INDEX(Calendario!$D$3:$H$55,MATCH(AW$4,Calendario!$A$3:$A$55,0),MATCH($I134,Calendario!$D$2:$H$2,0)),""),IF($K134=3,IF(AND((AU134=""),(AV134="")),INDEX(Calendario!$D$3:$H$55,MATCH(AW$4,Calendario!$A$3:$A$55,0),MATCH($I134,Calendario!$D$2:$H$2,0)),""),IF($K134=4,IF(AND((AT134=""),(AU134=""),(AV134="")),INDEX(Calendario!$D$3:$H$55,MATCH(AW$4,Calendario!$A$3:$A$55,0),MATCH($I134,Calendario!$D$2:$H$2,0)),""),"")))))</f>
        <v/>
      </c>
      <c r="AX134" s="107" t="str">
        <f>IF(EXACT(($I134),(PROPER(TEXT(AX$3,"dddd")))),"",IF($K134=1,INDEX(Calendario!$D$3:$H$55,MATCH(AX$4,Calendario!$A$3:$A$55,0),MATCH($I134,Calendario!$D$2:$H$2,0)),IF($K134=2,IF(AW134="",INDEX(Calendario!$D$3:$H$55,MATCH(AX$4,Calendario!$A$3:$A$55,0),MATCH($I134,Calendario!$D$2:$H$2,0)),""),IF($K134=3,IF(AND((AV134=""),(AW134="")),INDEX(Calendario!$D$3:$H$55,MATCH(AX$4,Calendario!$A$3:$A$55,0),MATCH($I134,Calendario!$D$2:$H$2,0)),""),IF($K134=4,IF(AND((AU134=""),(AV134=""),(AW134="")),INDEX(Calendario!$D$3:$H$55,MATCH(AX$4,Calendario!$A$3:$A$55,0),MATCH($I134,Calendario!$D$2:$H$2,0)),""),"")))))</f>
        <v/>
      </c>
      <c r="AY134" s="107">
        <f>IF(EXACT(($I134),(PROPER(TEXT(AY$3,"dddd")))),"",IF($K134=1,INDEX(Calendario!$D$3:$H$55,MATCH(AY$4,Calendario!$A$3:$A$55,0),MATCH($I134,Calendario!$D$2:$H$2,0)),IF($K134=2,IF(AX134="",INDEX(Calendario!$D$3:$H$55,MATCH(AY$4,Calendario!$A$3:$A$55,0),MATCH($I134,Calendario!$D$2:$H$2,0)),""),IF($K134=3,IF(AND((AW134=""),(AX134="")),INDEX(Calendario!$D$3:$H$55,MATCH(AY$4,Calendario!$A$3:$A$55,0),MATCH($I134,Calendario!$D$2:$H$2,0)),""),IF($K134=4,IF(AND((AV134=""),(AW134=""),(AX134="")),INDEX(Calendario!$D$3:$H$55,MATCH(AY$4,Calendario!$A$3:$A$55,0),MATCH($I134,Calendario!$D$2:$H$2,0)),""),"")))))</f>
        <v>44825</v>
      </c>
      <c r="AZ134" s="107" t="str">
        <f>IF(EXACT(($I134),(PROPER(TEXT(AZ$3,"dddd")))),"",IF($K134=1,INDEX(Calendario!$D$3:$H$55,MATCH(AZ$4,Calendario!$A$3:$A$55,0),MATCH($I134,Calendario!$D$2:$H$2,0)),IF($K134=2,IF(AY134="",INDEX(Calendario!$D$3:$H$55,MATCH(AZ$4,Calendario!$A$3:$A$55,0),MATCH($I134,Calendario!$D$2:$H$2,0)),""),IF($K134=3,IF(AND((AX134=""),(AY134="")),INDEX(Calendario!$D$3:$H$55,MATCH(AZ$4,Calendario!$A$3:$A$55,0),MATCH($I134,Calendario!$D$2:$H$2,0)),""),IF($K134=4,IF(AND((AW134=""),(AX134=""),(AY134="")),INDEX(Calendario!$D$3:$H$55,MATCH(AZ$4,Calendario!$A$3:$A$55,0),MATCH($I134,Calendario!$D$2:$H$2,0)),""),"")))))</f>
        <v/>
      </c>
      <c r="BA134" s="108" t="str">
        <f>IF(EXACT(($I134),(PROPER(TEXT(BA$3,"dddd")))),"",IF($K134=1,INDEX(Calendario!$D$3:$H$55,MATCH(BA$4,Calendario!$A$3:$A$55,0),MATCH($I134,Calendario!$D$2:$H$2,0)),IF($K134=2,IF(AZ134="",INDEX(Calendario!$D$3:$H$55,MATCH(BA$4,Calendario!$A$3:$A$55,0),MATCH($I134,Calendario!$D$2:$H$2,0)),""),IF($K134=3,IF(AND((AY134=""),(AZ134="")),INDEX(Calendario!$D$3:$H$55,MATCH(BA$4,Calendario!$A$3:$A$55,0),MATCH($I134,Calendario!$D$2:$H$2,0)),""),IF($K134=4,IF(AND((AX134=""),(AY134=""),(AZ134="")),INDEX(Calendario!$D$3:$H$55,MATCH(BA$4,Calendario!$A$3:$A$55,0),MATCH($I134,Calendario!$D$2:$H$2,0)),""),"")))))</f>
        <v/>
      </c>
      <c r="BB134" s="108" t="str">
        <f>IF(EXACT(($I134),(PROPER(TEXT(BB$3,"dddd")))),"",IF($K134=1,INDEX(Calendario!$D$3:$H$55,MATCH(BB$4,Calendario!$A$3:$A$55,0),MATCH($I134,Calendario!$D$2:$H$2,0)),IF($K134=2,IF(BA134="",INDEX(Calendario!$D$3:$H$55,MATCH(BB$4,Calendario!$A$3:$A$55,0),MATCH($I134,Calendario!$D$2:$H$2,0)),""),IF($K134=3,IF(AND((AZ134=""),(BA134="")),INDEX(Calendario!$D$3:$H$55,MATCH(BB$4,Calendario!$A$3:$A$55,0),MATCH($I134,Calendario!$D$2:$H$2,0)),""),IF($K134=4,IF(AND((AY134=""),(AZ134=""),(BA134="")),INDEX(Calendario!$D$3:$H$55,MATCH(BB$4,Calendario!$A$3:$A$55,0),MATCH($I134,Calendario!$D$2:$H$2,0)),""),"")))))</f>
        <v/>
      </c>
      <c r="BC134" s="108">
        <f>IF(EXACT(($I134),(PROPER(TEXT(BC$3,"dddd")))),"",IF($K134=1,INDEX(Calendario!$D$3:$H$55,MATCH(BC$4,Calendario!$A$3:$A$55,0),MATCH($I134,Calendario!$D$2:$H$2,0)),IF($K134=2,IF(BB134="",INDEX(Calendario!$D$3:$H$55,MATCH(BC$4,Calendario!$A$3:$A$55,0),MATCH($I134,Calendario!$D$2:$H$2,0)),""),IF($K134=3,IF(AND((BA134=""),(BB134="")),INDEX(Calendario!$D$3:$H$55,MATCH(BC$4,Calendario!$A$3:$A$55,0),MATCH($I134,Calendario!$D$2:$H$2,0)),""),IF($K134=4,IF(AND((AZ134=""),(BA134=""),(BB134="")),INDEX(Calendario!$D$3:$H$55,MATCH(BC$4,Calendario!$A$3:$A$55,0),MATCH($I134,Calendario!$D$2:$H$2,0)),""),"")))))</f>
        <v>44853</v>
      </c>
      <c r="BD134" s="108" t="str">
        <f>IF(EXACT(($I134),(PROPER(TEXT(BD$3,"dddd")))),"",IF($K134=1,INDEX(Calendario!$D$3:$H$55,MATCH(BD$4,Calendario!$A$3:$A$55,0),MATCH($I134,Calendario!$D$2:$H$2,0)),IF($K134=2,IF(BC134="",INDEX(Calendario!$D$3:$H$55,MATCH(BD$4,Calendario!$A$3:$A$55,0),MATCH($I134,Calendario!$D$2:$H$2,0)),""),IF($K134=3,IF(AND((BB134=""),(BC134="")),INDEX(Calendario!$D$3:$H$55,MATCH(BD$4,Calendario!$A$3:$A$55,0),MATCH($I134,Calendario!$D$2:$H$2,0)),""),IF($K134=4,IF(AND((BA134=""),(BB134=""),(BC134="")),INDEX(Calendario!$D$3:$H$55,MATCH(BD$4,Calendario!$A$3:$A$55,0),MATCH($I134,Calendario!$D$2:$H$2,0)),""),"")))))</f>
        <v/>
      </c>
      <c r="BE134" s="107" t="str">
        <f>IF(EXACT(($I134),(PROPER(TEXT(BE$3,"dddd")))),"",IF($K134=1,INDEX(Calendario!$D$3:$H$55,MATCH(BE$4,Calendario!$A$3:$A$55,0),MATCH($I134,Calendario!$D$2:$H$2,0)),IF($K134=2,IF(BD134="",INDEX(Calendario!$D$3:$H$55,MATCH(BE$4,Calendario!$A$3:$A$55,0),MATCH($I134,Calendario!$D$2:$H$2,0)),""),IF($K134=3,IF(AND((BC134=""),(BD134="")),INDEX(Calendario!$D$3:$H$55,MATCH(BE$4,Calendario!$A$3:$A$55,0),MATCH($I134,Calendario!$D$2:$H$2,0)),""),IF($K134=4,IF(AND((BB134=""),(BC134=""),(BD134="")),INDEX(Calendario!$D$3:$H$55,MATCH(BE$4,Calendario!$A$3:$A$55,0),MATCH($I134,Calendario!$D$2:$H$2,0)),""),"")))))</f>
        <v/>
      </c>
      <c r="BF134" s="107" t="str">
        <f>IF(EXACT(($I134),(PROPER(TEXT(BF$3,"dddd")))),"",IF($K134=1,INDEX(Calendario!$D$3:$H$55,MATCH(BF$4,Calendario!$A$3:$A$55,0),MATCH($I134,Calendario!$D$2:$H$2,0)),IF($K134=2,IF(BE134="",INDEX(Calendario!$D$3:$H$55,MATCH(BF$4,Calendario!$A$3:$A$55,0),MATCH($I134,Calendario!$D$2:$H$2,0)),""),IF($K134=3,IF(AND((BD134=""),(BE134="")),INDEX(Calendario!$D$3:$H$55,MATCH(BF$4,Calendario!$A$3:$A$55,0),MATCH($I134,Calendario!$D$2:$H$2,0)),""),IF($K134=4,IF(AND((BC134=""),(BD134=""),(BE134="")),INDEX(Calendario!$D$3:$H$55,MATCH(BF$4,Calendario!$A$3:$A$55,0),MATCH($I134,Calendario!$D$2:$H$2,0)),""),"")))))</f>
        <v/>
      </c>
      <c r="BG134" s="107">
        <f>IF(EXACT(($I134),(PROPER(TEXT(BG$3,"dddd")))),"",IF($K134=1,INDEX(Calendario!$D$3:$H$55,MATCH(BG$4,Calendario!$A$3:$A$55,0),MATCH($I134,Calendario!$D$2:$H$2,0)),IF($K134=2,IF(BF134="",INDEX(Calendario!$D$3:$H$55,MATCH(BG$4,Calendario!$A$3:$A$55,0),MATCH($I134,Calendario!$D$2:$H$2,0)),""),IF($K134=3,IF(AND((BE134=""),(BF134="")),INDEX(Calendario!$D$3:$H$55,MATCH(BG$4,Calendario!$A$3:$A$55,0),MATCH($I134,Calendario!$D$2:$H$2,0)),""),IF($K134=4,IF(AND((BD134=""),(BE134=""),(BF134="")),INDEX(Calendario!$D$3:$H$55,MATCH(BG$4,Calendario!$A$3:$A$55,0),MATCH($I134,Calendario!$D$2:$H$2,0)),""),"")))))</f>
        <v>44881</v>
      </c>
      <c r="BH134" s="107" t="str">
        <f>IF(EXACT(($I134),(PROPER(TEXT(BH$3,"dddd")))),"",IF($K134=1,INDEX(Calendario!$D$3:$H$55,MATCH(BH$4,Calendario!$A$3:$A$55,0),MATCH($I134,Calendario!$D$2:$H$2,0)),IF($K134=2,IF(BG134="",INDEX(Calendario!$D$3:$H$55,MATCH(BH$4,Calendario!$A$3:$A$55,0),MATCH($I134,Calendario!$D$2:$H$2,0)),""),IF($K134=3,IF(AND((BF134=""),(BG134="")),INDEX(Calendario!$D$3:$H$55,MATCH(BH$4,Calendario!$A$3:$A$55,0),MATCH($I134,Calendario!$D$2:$H$2,0)),""),IF($K134=4,IF(AND((BE134=""),(BF134=""),(BG134="")),INDEX(Calendario!$D$3:$H$55,MATCH(BH$4,Calendario!$A$3:$A$55,0),MATCH($I134,Calendario!$D$2:$H$2,0)),""),"")))))</f>
        <v/>
      </c>
      <c r="BI134" s="108" t="str">
        <f>IF(EXACT(($I134),(PROPER(TEXT(BI$3,"dddd")))),"",IF($K134=1,INDEX(Calendario!$D$3:$H$55,MATCH(BI$4,Calendario!$A$3:$A$55,0),MATCH($I134,Calendario!$D$2:$H$2,0)),IF($K134=2,IF(BH134="",INDEX(Calendario!$D$3:$H$55,MATCH(BI$4,Calendario!$A$3:$A$55,0),MATCH($I134,Calendario!$D$2:$H$2,0)),""),IF($K134=3,IF(AND((BG134=""),(BH134="")),INDEX(Calendario!$D$3:$H$55,MATCH(BI$4,Calendario!$A$3:$A$55,0),MATCH($I134,Calendario!$D$2:$H$2,0)),""),IF($K134=4,IF(AND((BF134=""),(BG134=""),(BH134="")),INDEX(Calendario!$D$3:$H$55,MATCH(BI$4,Calendario!$A$3:$A$55,0),MATCH($I134,Calendario!$D$2:$H$2,0)),""),"")))))</f>
        <v/>
      </c>
      <c r="BJ134" s="108" t="str">
        <f>IF(EXACT(($I134),(PROPER(TEXT(BJ$3,"dddd")))),"",IF($K134=1,INDEX(Calendario!$D$3:$H$55,MATCH(BJ$4,Calendario!$A$3:$A$55,0),MATCH($I134,Calendario!$D$2:$H$2,0)),IF($K134=2,IF(BI134="",INDEX(Calendario!$D$3:$H$55,MATCH(BJ$4,Calendario!$A$3:$A$55,0),MATCH($I134,Calendario!$D$2:$H$2,0)),""),IF($K134=3,IF(AND((BH134=""),(BI134="")),INDEX(Calendario!$D$3:$H$55,MATCH(BJ$4,Calendario!$A$3:$A$55,0),MATCH($I134,Calendario!$D$2:$H$2,0)),""),IF($K134=4,IF(AND((BG134=""),(BH134=""),(BI134="")),INDEX(Calendario!$D$3:$H$55,MATCH(BJ$4,Calendario!$A$3:$A$55,0),MATCH($I134,Calendario!$D$2:$H$2,0)),""),"")))))</f>
        <v/>
      </c>
      <c r="BK134" s="108">
        <f>IF(EXACT(($I134),(PROPER(TEXT(BK$3,"dddd")))),"",IF($K134=1,INDEX(Calendario!$D$3:$H$55,MATCH(BK$4,Calendario!$A$3:$A$55,0),MATCH($I134,Calendario!$D$2:$H$2,0)),IF($K134=2,IF(BJ134="",INDEX(Calendario!$D$3:$H$55,MATCH(BK$4,Calendario!$A$3:$A$55,0),MATCH($I134,Calendario!$D$2:$H$2,0)),""),IF($K134=3,IF(AND((BI134=""),(BJ134="")),INDEX(Calendario!$D$3:$H$55,MATCH(BK$4,Calendario!$A$3:$A$55,0),MATCH($I134,Calendario!$D$2:$H$2,0)),""),IF($K134=4,IF(AND((BH134=""),(BI134=""),(BJ134="")),INDEX(Calendario!$D$3:$H$55,MATCH(BK$4,Calendario!$A$3:$A$55,0),MATCH($I134,Calendario!$D$2:$H$2,0)),""),"")))))</f>
        <v>44909</v>
      </c>
      <c r="BL134" s="108" t="str">
        <f>IF(EXACT(($I134),(PROPER(TEXT(BL$3,"dddd")))),"",IF($K134=1,INDEX(Calendario!$D$3:$H$55,MATCH(BL$4,Calendario!$A$3:$A$55,0),MATCH($I134,Calendario!$D$2:$H$2,0)),IF($K134=2,IF(BK134="",INDEX(Calendario!$D$3:$H$55,MATCH(BL$4,Calendario!$A$3:$A$55,0),MATCH($I134,Calendario!$D$2:$H$2,0)),""),IF($K134=3,IF(AND((BJ134=""),(BK134="")),INDEX(Calendario!$D$3:$H$55,MATCH(BL$4,Calendario!$A$3:$A$55,0),MATCH($I134,Calendario!$D$2:$H$2,0)),""),IF($K134=4,IF(AND((BI134=""),(BJ134=""),(BK134="")),INDEX(Calendario!$D$3:$H$55,MATCH(BL$4,Calendario!$A$3:$A$55,0),MATCH($I134,Calendario!$D$2:$H$2,0)),""),"")))))</f>
        <v/>
      </c>
      <c r="BM134" s="108" t="str">
        <f>IF(EXACT(($I134),(PROPER(TEXT(BM$3,"dddd")))),"",IF($K134=1,INDEX(Calendario!$D$3:$H$55,MATCH(BM$4,Calendario!$A$3:$A$55,0),MATCH($I134,Calendario!$D$2:$H$2,0)),IF($K134=2,IF(BL134="",INDEX(Calendario!$D$3:$H$55,MATCH(BM$4,Calendario!$A$3:$A$55,0),MATCH($I134,Calendario!$D$2:$H$2,0)),""),IF($K134=3,IF(AND((BK134=""),(BL134="")),INDEX(Calendario!$D$3:$H$55,MATCH(BM$4,Calendario!$A$3:$A$55,0),MATCH($I134,Calendario!$D$2:$H$2,0)),""),IF($K134=4,IF(AND((BJ134=""),(BK134=""),(BL134="")),INDEX(Calendario!$D$3:$H$55,MATCH(BM$4,Calendario!$A$3:$A$55,0),MATCH($I134,Calendario!$D$2:$H$2,0)),""),"")))))</f>
        <v/>
      </c>
      <c r="BO134" s="88" t="s">
        <v>1446</v>
      </c>
    </row>
    <row r="135" spans="1:67" s="88" customFormat="1" ht="25.5" customHeight="1" x14ac:dyDescent="0.25">
      <c r="A135" s="178">
        <f t="shared" si="7"/>
        <v>105</v>
      </c>
      <c r="B135" s="176" t="s">
        <v>1283</v>
      </c>
      <c r="C135" s="176"/>
      <c r="D135" s="177" t="s">
        <v>1787</v>
      </c>
      <c r="E135" s="176" t="s">
        <v>67</v>
      </c>
      <c r="F135" s="176" t="s">
        <v>68</v>
      </c>
      <c r="G135" s="177" t="s">
        <v>1510</v>
      </c>
      <c r="H135" s="184" t="str">
        <f>IF(ISNA(VLOOKUP(G135,TDirReg!$F$1:$H$184,3,0)),"",VLOOKUP(G135,TDirReg!$F$1:$H$184,3,0))</f>
        <v>Calle 14A N 35 - 10 LOTE 9 MZ F URB Los Mangoa</v>
      </c>
      <c r="I135" s="196" t="s">
        <v>127</v>
      </c>
      <c r="J135" s="195" t="s">
        <v>135</v>
      </c>
      <c r="K135" s="197">
        <v>4</v>
      </c>
      <c r="L135" s="202">
        <f t="shared" si="8"/>
        <v>12</v>
      </c>
      <c r="M135" s="107" t="str">
        <f>IF(EXACT(($I135),(PROPER(TEXT(M$3,"dddd")))),"",IF(EXACT(M$4,$J135),IF($K135=1,INDEX(Calendario!$D$3:$H$55,MATCH(M$4,Calendario!$A$3:$A$55,0),MATCH($I135,Calendario!$D$2:$H$2,0)),INDEX(Calendario!$D$3:$H$55,MATCH($J135,Calendario!$A$3:$A$55,0),MATCH($I135,Calendario!$D$2:$H$2,0))),""))</f>
        <v/>
      </c>
      <c r="N135" s="107" t="str">
        <f>IF(EXACT(($I135),(PROPER(TEXT(N$3,"dddd")))),"",IF(EXACT(N$4,$J135),IF(M135="",IF(OR(($K135=4),($K135=3),($K135=2),($K135=1)),INDEX(Calendario!$D$3:$H$55,MATCH(N$4,Calendario!$A$3:$A$55,0),MATCH($I135,Calendario!$D$2:$H$2,0)),"")),IF($K135=1,IF(AND(M135="",EXACT((N$4),(CONCATENATE(Calendario!$A$1," ",(MID($J135,8,2))+1)))),INDEX(Calendario!$D$3:$H$55,MATCH(N$4,Calendario!$A$3:$A$55,0),MATCH($I135,Calendario!$D$2:$H$2,0)),IF(M135="","",INDEX(Calendario!$D$3:$H$55,MATCH(N$4,Calendario!$A$3:$A$55,0),MATCH($I135,Calendario!$D$2:$H$2,0)))),IF($K135=2,IF(M135="",IF(EXACT($K135,N$4),INDEX(Calendario!$D$3:$H$55,MATCH(N$4,Calendario!$A$3:$A$55,0),MATCH($I135,Calendario!$D$2:$H$2,0)),""),""),IF($K135=3,IF((M135=""),IF(EXACT($K135,N$4),INDEX(Calendario!$D$3:$H$55,MATCH(N$4,Calendario!$A$3:$A$55,0),MATCH($I135,Calendario!$D$2:$H$2,0)),""),""),IF($K135=4,IF((M135=""),IF(EXACT($K135,N$4),INDEX(Calendario!$D$3:$H$55,MATCH(N$4,Calendario!$A$3:$A$55,0),MATCH($I135,Calendario!$D$2:$H$2,0)),""),""),""))))))</f>
        <v/>
      </c>
      <c r="O135" s="107" t="str">
        <f>IF(EXACT(($I135),(PROPER(TEXT(O$3,"dddd")))),"",IF(EXACT(O$4,$J135),IF(N135="",IF(OR(($K135=4),($K135=3),($K135=2),($K135=1)),INDEX(Calendario!$D$3:$H$55,MATCH(O$4,Calendario!$A$3:$A$55,0),MATCH($I135,Calendario!$D$2:$H$2,0)),"")),IF($K135=1,IF(AND(N135="",EXACT((O$4),(CONCATENATE(Calendario!$A$1," ",(MID($J135,8,2))+1)))),INDEX(Calendario!$D$3:$H$55,MATCH(O$4,Calendario!$A$3:$A$55,0),MATCH($I135,Calendario!$D$2:$H$2,0)),IF(N135="",IF(EXACT(($I135),(PROPER(TEXT(N$3,"dddd")))),INDEX(Calendario!$D$3:$H$55,MATCH(O$4,Calendario!$A$3:$A$55,0),MATCH($I135,Calendario!$D$2:$H$2,0)),""),INDEX(Calendario!$D$3:$H$55,MATCH(O$4,Calendario!$A$3:$A$55,0),MATCH($I135,Calendario!$D$2:$H$2,0)))),IF(EXACT($O$4,"Semana 1"),IF($K135=2,IF(N135="",IF(OR(($J135="Semana 1"),($J135="Semana 2"),($J135="Semana 3")),INDEX(Calendario!$D$3:$H$55,MATCH(O$4,Calendario!$A$3:$A$55,0),MATCH($I135,Calendario!$D$2:$H$2,0)),""),""),IF($K135=3,IF(AND((M135=""),(N135="")),IF(OR(($J135="Semana 1"),($J135="Semana 2"),($J135="Semana 3")),INDEX(Calendario!$D$3:$H$55,MATCH(O$4,Calendario!$A$3:$A$55,0),MATCH($I135,Calendario!$D$2:$H$2,0)),""),""),IF($K135=4,IF(AND((M135=""),(N135="")),IF(OR(($J135="Semana 1"),($J135="Semana 2"),($J135="Semana 3")),INDEX(Calendario!$D$3:$H$55,MATCH(O$4,Calendario!$A$3:$A$55,0),MATCH($I135,Calendario!$D$2:$H$2,0)),""),"")))),IF($K135=2,IF(N135="",IF(OR(($J135="Semana 1"),($J135="Semana 2")),INDEX(Calendario!$D$3:$H$55,MATCH(O$4,Calendario!$A$3:$A$55,0),MATCH($I135,Calendario!$D$2:$H$2,0)),""),""),IF($K135=3,IF(AND((M135=""),(N135="")),IF(OR(($J135="Semana 1"),($J135="Semana 2")),INDEX(Calendario!$D$3:$H$55,MATCH(O$4,Calendario!$A$3:$A$55,0),MATCH($I135,Calendario!$D$2:$H$2,0)),""),""),IF($K135=4,IF(AND((M135=""),(N135="")),IF(OR(($J135="Semana 1"),($J135="Semana 2")),INDEX(Calendario!$D$3:$H$55,MATCH(O$4,Calendario!$A$3:$A$55,0),MATCH($I135,Calendario!$D$2:$H$2,0)),""),""),"")))))))</f>
        <v/>
      </c>
      <c r="P135" s="107" t="str">
        <f>IF(EXACT(($I135),(PROPER(TEXT(P$3,"dddd")))),"",IF(EXACT(P$4,$J135),IF(O135="",IF(OR(($K135=4),($K135=3),($K135=2),($K135=1)),INDEX(Calendario!$D$3:$H$55,MATCH(P$4,Calendario!$A$3:$A$55,0),MATCH($I135,Calendario!$D$2:$H$2,0)),"")),IF($K135=1,IF(AND(O135="",EXACT((P$4),(CONCATENATE(Calendario!$A$1," ",(MID($J135,8,2))+1)))),INDEX(Calendario!$D$3:$H$55,MATCH(P$4,Calendario!$A$3:$A$55,0),MATCH($I135,Calendario!$D$2:$H$2,0)),IF(O135="",IF(EXACT(($I135),(PROPER(TEXT(O$3,"dddd")))),INDEX(Calendario!$D$3:$H$55,MATCH(P$4,Calendario!$A$3:$A$55,0),MATCH($I135,Calendario!$D$2:$H$2,0)),""),INDEX(Calendario!$D$3:$H$55,MATCH(P$4,Calendario!$A$3:$A$55,0),MATCH($I135,Calendario!$D$2:$H$2,0)))),IF(EXACT($M$4,"Semana 1"),IF($K135=2,IF(O135="",IF(OR(($J135="Semana 1"),($J135="Semana 2"),($J135="Semana 3"),($J135="Semana 4")),INDEX(Calendario!$D$3:$H$55,MATCH(P$4,Calendario!$A$3:$A$55,0),MATCH($I135,Calendario!$D$2:$H$2,0)),""),""),IF($K135=3,IF(AND((N135=""),(O135="")),IF(OR(($J135="Semana 1"),($J135="Semana 2"),($J135="Semana 3"),($J135="Semana 4")),INDEX(Calendario!$D$3:$H$55,MATCH(P$4,Calendario!$A$3:$A$55,0),MATCH($I135,Calendario!$D$2:$H$2,0)),""),""),IF($K135=4,IF(AND((M135=""),(N135=""),(O135="")),IF(OR(($J135="Semana 1"),($J135="Semana 2"),($J135="Semana 3"),($J135="Semana 4")),INDEX(Calendario!$D$3:$H$55,MATCH(P$4,Calendario!$A$3:$A$55,0),MATCH($I135,Calendario!$D$2:$H$2,0)),""),"")))),IF($K135=2,IF(O135="",IF(OR(($J135="Semana 1"),($J135="Semana 2"),($J135="Semana 3")),INDEX(Calendario!$D$3:$H$55,MATCH(P$4,Calendario!$A$3:$A$55,0),MATCH($I135,Calendario!$D$2:$H$2,0)),""),""),IF($K135=3,IF(AND((N135=""),(O135="")),IF(OR(($J135="Semana 1"),($J135="Semana 2"),($J135="Semana 3")),INDEX(Calendario!$D$3:$H$55,MATCH(P$4,Calendario!$A$3:$A$55,0),MATCH($I135,Calendario!$D$2:$H$2,0)),""),""),IF($K135=4,IF(AND((M135=""),(N135=""),(O135="")),IF(OR(($J135="Semana 1"),($J135="Semana 2"),($J135="Semana 3")),INDEX(Calendario!$D$3:$H$55,MATCH(P$4,Calendario!$A$3:$A$55,0),MATCH($I135,Calendario!$D$2:$H$2,0)),""),""),"")))))))</f>
        <v/>
      </c>
      <c r="Q135" s="107" t="str">
        <f>IF(EXACT(($I135),(PROPER(TEXT(Q$3,"dddd")))),"",IF(EXACT(Q$4,$J135),IF(P135="",IF(OR(($K135=4),($K135=3),($K135=2),($K135=1)),INDEX(Calendario!$D$3:$H$55,MATCH(Q$4,Calendario!$A$3:$A$55,0),MATCH($I135,Calendario!$D$2:$H$2,0)),"")),IF($K135=1,IF(AND(P135="",EXACT((Q$4),(CONCATENATE(Calendario!$A$1," ",(MID($J135,8,2))+1)))),INDEX(Calendario!$D$3:$H$55,MATCH(Q$4,Calendario!$A$3:$A$55,0),MATCH($I135,Calendario!$D$2:$H$2,0)),IF(P135="",IF(EXACT(($I135),(PROPER(TEXT(P$3,"dddd")))),INDEX(Calendario!$D$3:$H$55,MATCH(Q$4,Calendario!$A$3:$A$55,0),MATCH($I135,Calendario!$D$2:$H$2,0)),""),INDEX(Calendario!$D$3:$H$55,MATCH(Q$4,Calendario!$A$3:$A$55,0),MATCH($I135,Calendario!$D$2:$H$2,0)))),IF(EXACT($M$4,"Semana 1"),IF($K135=2,IF(P135="",IF(OR(($J135="Semana 1"),($J135="Semana 2"),($J135="Semana 3"),($J135="Semana 4"),($J135="Semana 5")),INDEX(Calendario!$D$3:$H$55,MATCH(Q$4,Calendario!$A$3:$A$55,0),MATCH($I135,Calendario!$D$2:$H$2,0)),""),""),IF($K135=3,IF(AND((O135=""),(P135="")),IF(OR(($J135="Semana 1"),($J135="Semana 2"),($J135="Semana 3"),($J135="Semana 4"),($J135="Semana 5")),INDEX(Calendario!$D$3:$H$55,MATCH(Q$4,Calendario!$A$3:$A$55,0),MATCH($I135,Calendario!$D$2:$H$2,0)),""),""),IF($K135=4,IF(AND((N135=""),(O135=""),(P135="")),IF(OR(($J135="Semana 1"),($J135="Semana 2"),($J135="Semana 3"),($J135="Semana 4"),($J135="Semana 5")),INDEX(Calendario!$D$3:$H$55,MATCH(Q$4,Calendario!$A$3:$A$55,0),MATCH($I135,Calendario!$D$2:$H$2,0)),""),"")))),IF($K135=2,IF(P135="",IF(OR(($J135="Semana 1"),($J135="Semana 2"),($J135="Semana 3"),($J135="Semana 4")),INDEX(Calendario!$D$3:$H$55,MATCH(Q$4,Calendario!$A$3:$A$55,0),MATCH($I135,Calendario!$D$2:$H$2,0)),""),""),IF($K135=3,IF(AND((O135=""),(P135="")),IF(OR(($J135="Semana 1"),($J135="Semana 2"),($J135="Semana 3"),($J135="Semana 4")),INDEX(Calendario!$D$3:$H$55,MATCH(Q$4,Calendario!$A$3:$A$55,0),MATCH($I135,Calendario!$D$2:$H$2,0)),""),""),IF($K135=4,IF(AND((N135=""),(O135=""),(P135="")),IF(OR(($J135="Semana 1"),($J135="Semana 2"),($J135="Semana 3"),($J135="Semana 4")),INDEX(Calendario!$D$3:$H$55,MATCH(Q$4,Calendario!$A$3:$A$55,0),MATCH($I135,Calendario!$D$2:$H$2,0)),""),""),"")))))))</f>
        <v/>
      </c>
      <c r="R135" s="108">
        <f>IF(EXACT(($I135),(PROPER(TEXT(R$3,"dddd")))),"",IF(EXACT(R$4,$J135),IF(Q135="",IF(OR(($K135=4),($K135=3),($K135=2),($K135=1)),INDEX(Calendario!$D$3:$H$55,MATCH(R$4,Calendario!$A$3:$A$55,0),MATCH($I135,Calendario!$D$2:$H$2,0)),"")),IF($K135=1,IF(AND(Q135="",EXACT((R$4),(CONCATENATE(Calendario!$A$1," ",(MID($J135,8,2))+1)))),INDEX(Calendario!$D$3:$H$55,MATCH(R$4,Calendario!$A$3:$A$55,0),MATCH($I135,Calendario!$D$2:$H$2,0)),IF(Q135="",IF(EXACT(($I135),(PROPER(TEXT(Q$3,"dddd")))),INDEX(Calendario!$D$3:$H$55,MATCH(R$4,Calendario!$A$3:$A$55,0),MATCH($I135,Calendario!$D$2:$H$2,0)),""),INDEX(Calendario!$D$3:$H$55,MATCH(R$4,Calendario!$A$3:$A$55,0),MATCH($I135,Calendario!$D$2:$H$2,0)))),IF(EXACT($M$4,"Semana 1"),IF($K135=2,IF(Q135="",IF(OR(($J135="Semana 1"),($J135="Semana 2"),($J135="Semana 3"),($J135="Semana 4"),($J135="Semana 5"),($J135="Semana 6")),INDEX(Calendario!$D$3:$H$55,MATCH(R$4,Calendario!$A$3:$A$55,0),MATCH($I135,Calendario!$D$2:$H$2,0)),""),""),IF($K135=3,IF(AND((P135=""),(Q135="")),IF(OR(($J135="Semana 1"),($J135="Semana 2"),($J135="Semana 3"),($J135="Semana 4"),($J135="Semana 5"),($J135="Semana 6")),INDEX(Calendario!$D$3:$H$55,MATCH(R$4,Calendario!$A$3:$A$55,0),MATCH($I135,Calendario!$D$2:$H$2,0)),""),""),IF($K135=4,IF(AND((O135=""),(P135=""),(Q135="")),IF(OR(($J135="Semana 1"),($J135="Semana 2"),($J135="Semana 3"),($J135="Semana 4"),($J135="Semana 5"),($J135="Semana 6")),INDEX(Calendario!$D$3:$H$55,MATCH(R$4,Calendario!$A$3:$A$55,0),MATCH($I135,Calendario!$D$2:$H$2,0)),""),"")))),IF($K135=2,IF(Q135="",IF(OR(($J135="Semana 1"),($J135="Semana 2"),($J135="Semana 3"),($J135="Semana 4"),($J135="Semana 5")),INDEX(Calendario!$D$3:$H$55,MATCH(R$4,Calendario!$A$3:$A$55,0),MATCH($I135,Calendario!$D$2:$H$2,0)),""),""),IF($K135=3,IF(AND((P135=""),(Q135="")),IF(OR(($J135="Semana 1"),($J135="Semana 2"),($J135="Semana 3"),($J135="Semana 4"),($J135="Semana 5")),INDEX(Calendario!$D$3:$H$55,MATCH(R$4,Calendario!$A$3:$A$55,0),MATCH($I135,Calendario!$D$2:$H$2,0)),""),""),IF($K135=4,IF(AND((O135=""),(P135=""),(Q135="")),IF(OR(($J135="Semana 1"),($J135="Semana 2"),($J135="Semana 3"),($J135="Semana 4"),($J135="Semana 5")),INDEX(Calendario!$D$3:$H$55,MATCH(R$4,Calendario!$A$3:$A$55,0),MATCH($I135,Calendario!$D$2:$H$2,0)),""),""),"")))))))</f>
        <v>44594</v>
      </c>
      <c r="S135" s="108" t="str">
        <f>IF(EXACT(($I135),(PROPER(TEXT(S$3,"dddd")))),"",IF(EXACT(S$4,$J135),IF(R135="",IF(OR(($K135=4),($K135=3),($K135=2),($K135=1)),INDEX(Calendario!$D$3:$H$55,MATCH(S$4,Calendario!$A$3:$A$55,0),MATCH($I135,Calendario!$D$2:$H$2,0)),"")),IF($K135=1,IF(AND(R135="",EXACT((S$4),(CONCATENATE(Calendario!$A$1," ",(MID($J135,8,2))+1)))),INDEX(Calendario!$D$3:$H$55,MATCH(S$4,Calendario!$A$3:$A$55,0),MATCH($I135,Calendario!$D$2:$H$2,0)),IF(R135="",IF(EXACT(($I135),(PROPER(TEXT(R$3,"dddd")))),INDEX(Calendario!$D$3:$H$55,MATCH(S$4,Calendario!$A$3:$A$55,0),MATCH($I135,Calendario!$D$2:$H$2,0)),""),INDEX(Calendario!$D$3:$H$55,MATCH(S$4,Calendario!$A$3:$A$55,0),MATCH($I135,Calendario!$D$2:$H$2,0)))),IF(EXACT($M$4,"Semana 1"),IF($K135=2,IF(R135="",IF(OR(($J135="Semana 1"),($J135="Semana 2"),($J135="Semana 3"),($J135="Semana 4"),($J135="Semana 5"),($J135="Semana 6"),($J135="Semana 7")),INDEX(Calendario!$D$3:$H$55,MATCH(S$4,Calendario!$A$3:$A$55,0),MATCH($I135,Calendario!$D$2:$H$2,0)),""),""),IF($K135=3,IF(AND((Q135=""),(R135="")),IF(OR(($J135="Semana 1"),($J135="Semana 2"),($J135="Semana 3"),($J135="Semana 4"),($J135="Semana 5"),($J135="Semana 6"),($J135="Semana 7")),INDEX(Calendario!$D$3:$H$55,MATCH(S$4,Calendario!$A$3:$A$55,0),MATCH($I135,Calendario!$D$2:$H$2,0)),""),""),IF($K135=4,IF(AND((P135=""),(Q135=""),(R135="")),IF(OR(($J135="Semana 1"),($J135="Semana 2"),($J135="Semana 3"),($J135="Semana 4"),($J135="Semana 5"),($J135="Semana 6"),($J135="Semana 7")),INDEX(Calendario!$D$3:$H$55,MATCH(S$4,Calendario!$A$3:$A$55,0),MATCH($I135,Calendario!$D$2:$H$2,0)),""),"")))),IF($K135=2,IF(R135="",IF(OR(($J135="Semana 1"),($J135="Semana 2"),($J135="Semana 3"),($J135="Semana 4"),($J135="Semana 5"),($J135="Semana 6")),INDEX(Calendario!$D$3:$H$55,MATCH(S$4,Calendario!$A$3:$A$55,0),MATCH($I135,Calendario!$D$2:$H$2,0)),""),""),IF($K135=3,IF(AND((Q135=""),(R135="")),IF(OR(($J135="Semana 1"),($J135="Semana 2"),($J135="Semana 3"),($J135="Semana 4"),($J135="Semana 5"),($J135="Semana 6")),INDEX(Calendario!$D$3:$H$55,MATCH(S$4,Calendario!$A$3:$A$55,0),MATCH($I135,Calendario!$D$2:$H$2,0)),""),""),IF($K135=4,IF(AND((P135=""),(Q135=""),(R135="")),IF(OR(($J135="Semana 1"),($J135="Semana 2"),($J135="Semana 3"),($J135="Semana 4"),($J135="Semana 5"),($J135="Semana 6")),INDEX(Calendario!$D$3:$H$55,MATCH(S$4,Calendario!$A$3:$A$55,0),MATCH($I135,Calendario!$D$2:$H$2,0)),""),""),"")))))))</f>
        <v/>
      </c>
      <c r="T135" s="108" t="str">
        <f>IF(EXACT(($I135),(PROPER(TEXT(T$3,"dddd")))),"",IF(EXACT(T$4,$J135),IF(S135="",IF(OR(($K135=4),($K135=3),($K135=2),($K135=1)),INDEX(Calendario!$D$3:$H$55,MATCH(T$4,Calendario!$A$3:$A$55,0),MATCH($I135,Calendario!$D$2:$H$2,0)),"")),IF($K135=1,IF(AND(S135="",EXACT((T$4),(CONCATENATE(Calendario!$A$1," ",(MID($J135,8,2))+1)))),INDEX(Calendario!$D$3:$H$55,MATCH(T$4,Calendario!$A$3:$A$55,0),MATCH($I135,Calendario!$D$2:$H$2,0)),IF(S135="",IF(EXACT(($I135),(PROPER(TEXT(S$3,"dddd")))),INDEX(Calendario!$D$3:$H$55,MATCH(T$4,Calendario!$A$3:$A$55,0),MATCH($I135,Calendario!$D$2:$H$2,0)),""),INDEX(Calendario!$D$3:$H$55,MATCH(T$4,Calendario!$A$3:$A$55,0),MATCH($I135,Calendario!$D$2:$H$2,0)))),IF(EXACT($M$4,"Semana 1"),IF($K135=2,IF(S135="",IF(OR(($J135="Semana 1"),($J135="Semana 2"),($J135="Semana 3"),($J135="Semana 4"),($J135="Semana 5"),($J135="Semana 6"),($J135="Semana 7"),($J135="Semana 8")),INDEX(Calendario!$D$3:$H$55,MATCH(T$4,Calendario!$A$3:$A$55,0),MATCH($I135,Calendario!$D$2:$H$2,0)),""),""),IF($K135=3,IF(AND((R135=""),(S135="")),IF(OR(($J135="Semana 1"),($J135="Semana 2"),($J135="Semana 3"),($J135="Semana 4"),($J135="Semana 5"),($J135="Semana 6"),($J135="Semana 7"),($J135="Semana 8")),INDEX(Calendario!$D$3:$H$55,MATCH(T$4,Calendario!$A$3:$A$55,0),MATCH($I135,Calendario!$D$2:$H$2,0)),""),""),IF($K135=4,IF(AND((Q135=""),(R135=""),(S135="")),IF(OR(($J135="Semana 1"),($J135="Semana 2"),($J135="Semana 3"),($J135="Semana 4"),($J135="Semana 5"),($J135="Semana 6"),($J135="Semana 7"),($J135="Semana 8")),INDEX(Calendario!$D$3:$H$55,MATCH(T$4,Calendario!$A$3:$A$55,0),MATCH($I135,Calendario!$D$2:$H$2,0)),""),"")))),IF($K135=2,IF(S135="",IF(OR(($J135="Semana 1"),($J135="Semana 2"),($J135="Semana 3"),($J135="Semana 4"),($J135="Semana 5"),($J135="Semana 6"),($J135="Semana 7")),INDEX(Calendario!$D$3:$H$55,MATCH(T$4,Calendario!$A$3:$A$55,0),MATCH($I135,Calendario!$D$2:$H$2,0)),""),""),IF($K135=3,IF(AND((R135=""),(S135="")),IF(OR(($J135="Semana 1"),($J135="Semana 2"),($J135="Semana 3"),($J135="Semana 4"),($J135="Semana 5"),($J135="Semana 6"),($J135="Semana 7")),INDEX(Calendario!$D$3:$H$55,MATCH(T$4,Calendario!$A$3:$A$55,0),MATCH($I135,Calendario!$D$2:$H$2,0)),""),""),IF($K135=4,IF(AND((Q135=""),(R135=""),(S135="")),IF(OR(($J135="Semana 1"),($J135="Semana 2"),($J135="Semana 3"),($J135="Semana 4"),($J135="Semana 5"),($J135="Semana 6"),($J135="Semana 7")),INDEX(Calendario!$D$3:$H$55,MATCH(T$4,Calendario!$A$3:$A$55,0),MATCH($I135,Calendario!$D$2:$H$2,0)),""),""),"")))))))</f>
        <v/>
      </c>
      <c r="U135" s="108" t="str">
        <f>IF(EXACT(($I135),(PROPER(TEXT(U$3,"dddd")))),"",IF($K135=1,INDEX(Calendario!$D$3:$H$55,MATCH(U$4,Calendario!$A$3:$A$55,0),MATCH($I135,Calendario!$D$2:$H$2,0)),IF($K135=2,IF(T135="",INDEX(Calendario!$D$3:$H$55,MATCH(U$4,Calendario!$A$3:$A$55,0),MATCH($I135,Calendario!$D$2:$H$2,0)),""),IF($K135=3,IF(AND((S135=""),(T135="")),INDEX(Calendario!$D$3:$H$55,MATCH(U$4,Calendario!$A$3:$A$55,0),MATCH($I135,Calendario!$D$2:$H$2,0)),""),IF($K135=4,IF(AND((R135=""),(S135=""),(T135="")),INDEX(Calendario!$D$3:$H$55,MATCH(U$4,Calendario!$A$3:$A$55,0),MATCH($I135,Calendario!$D$2:$H$2,0)),""),"")))))</f>
        <v/>
      </c>
      <c r="V135" s="107">
        <f>IF(EXACT(($I135),(PROPER(TEXT(V$3,"dddd")))),"",IF($K135=1,INDEX(Calendario!$D$3:$H$55,MATCH(V$4,Calendario!$A$3:$A$55,0),MATCH($I135,Calendario!$D$2:$H$2,0)),IF($K135=2,IF(U135="",INDEX(Calendario!$D$3:$H$55,MATCH(V$4,Calendario!$A$3:$A$55,0),MATCH($I135,Calendario!$D$2:$H$2,0)),""),IF($K135=3,IF(AND((T135=""),(U135="")),INDEX(Calendario!$D$3:$H$55,MATCH(V$4,Calendario!$A$3:$A$55,0),MATCH($I135,Calendario!$D$2:$H$2,0)),""),IF($K135=4,IF(AND((S135=""),(T135=""),(U135="")),INDEX(Calendario!$D$3:$H$55,MATCH(V$4,Calendario!$A$3:$A$55,0),MATCH($I135,Calendario!$D$2:$H$2,0)),""),"")))))</f>
        <v>44622</v>
      </c>
      <c r="W135" s="107" t="str">
        <f>IF(EXACT(($I135),(PROPER(TEXT(W$3,"dddd")))),"",IF($K135=1,INDEX(Calendario!$D$3:$H$55,MATCH(W$4,Calendario!$A$3:$A$55,0),MATCH($I135,Calendario!$D$2:$H$2,0)),IF($K135=2,IF(V135="",INDEX(Calendario!$D$3:$H$55,MATCH(W$4,Calendario!$A$3:$A$55,0),MATCH($I135,Calendario!$D$2:$H$2,0)),""),IF($K135=3,IF(AND((U135=""),(V135="")),INDEX(Calendario!$D$3:$H$55,MATCH(W$4,Calendario!$A$3:$A$55,0),MATCH($I135,Calendario!$D$2:$H$2,0)),""),IF($K135=4,IF(AND((T135=""),(U135=""),(V135="")),INDEX(Calendario!$D$3:$H$55,MATCH(W$4,Calendario!$A$3:$A$55,0),MATCH($I135,Calendario!$D$2:$H$2,0)),""),"")))))</f>
        <v/>
      </c>
      <c r="X135" s="107" t="str">
        <f>IF(EXACT(($I135),(PROPER(TEXT(X$3,"dddd")))),"",IF($K135=1,INDEX(Calendario!$D$3:$H$55,MATCH(X$4,Calendario!$A$3:$A$55,0),MATCH($I135,Calendario!$D$2:$H$2,0)),IF($K135=2,IF(W135="",INDEX(Calendario!$D$3:$H$55,MATCH(X$4,Calendario!$A$3:$A$55,0),MATCH($I135,Calendario!$D$2:$H$2,0)),""),IF($K135=3,IF(AND((V135=""),(W135="")),INDEX(Calendario!$D$3:$H$55,MATCH(X$4,Calendario!$A$3:$A$55,0),MATCH($I135,Calendario!$D$2:$H$2,0)),""),IF($K135=4,IF(AND((U135=""),(V135=""),(W135="")),INDEX(Calendario!$D$3:$H$55,MATCH(X$4,Calendario!$A$3:$A$55,0),MATCH($I135,Calendario!$D$2:$H$2,0)),""),"")))))</f>
        <v/>
      </c>
      <c r="Y135" s="107" t="str">
        <f>IF(EXACT(($I135),(PROPER(TEXT(Y$3,"dddd")))),"",IF($K135=1,INDEX(Calendario!$D$3:$H$55,MATCH(Y$4,Calendario!$A$3:$A$55,0),MATCH($I135,Calendario!$D$2:$H$2,0)),IF($K135=2,IF(X135="",INDEX(Calendario!$D$3:$H$55,MATCH(Y$4,Calendario!$A$3:$A$55,0),MATCH($I135,Calendario!$D$2:$H$2,0)),""),IF($K135=3,IF(AND((W135=""),(X135="")),INDEX(Calendario!$D$3:$H$55,MATCH(Y$4,Calendario!$A$3:$A$55,0),MATCH($I135,Calendario!$D$2:$H$2,0)),""),IF($K135=4,IF(AND((V135=""),(W135=""),(X135="")),INDEX(Calendario!$D$3:$H$55,MATCH(Y$4,Calendario!$A$3:$A$55,0),MATCH($I135,Calendario!$D$2:$H$2,0)),""),"")))))</f>
        <v/>
      </c>
      <c r="Z135" s="108">
        <f>IF(EXACT(($I135),(PROPER(TEXT(Z$3,"dddd")))),"",IF($K135=1,INDEX(Calendario!$D$3:$H$55,MATCH(Z$4,Calendario!$A$3:$A$55,0),MATCH($I135,Calendario!$D$2:$H$2,0)),IF($K135=2,IF(Y135="",INDEX(Calendario!$D$3:$H$55,MATCH(Z$4,Calendario!$A$3:$A$55,0),MATCH($I135,Calendario!$D$2:$H$2,0)),""),IF($K135=3,IF(AND((X135=""),(Y135="")),INDEX(Calendario!$D$3:$H$55,MATCH(Z$4,Calendario!$A$3:$A$55,0),MATCH($I135,Calendario!$D$2:$H$2,0)),""),IF($K135=4,IF(AND((W135=""),(X135=""),(Y135="")),INDEX(Calendario!$D$3:$H$55,MATCH(Z$4,Calendario!$A$3:$A$55,0),MATCH($I135,Calendario!$D$2:$H$2,0)),""),"")))))</f>
        <v>44650</v>
      </c>
      <c r="AA135" s="108" t="str">
        <f>IF(EXACT(($I135),(PROPER(TEXT(AA$3,"dddd")))),"",IF($K135=1,INDEX(Calendario!$D$3:$H$55,MATCH(AA$4,Calendario!$A$3:$A$55,0),MATCH($I135,Calendario!$D$2:$H$2,0)),IF($K135=2,IF(Z135="",INDEX(Calendario!$D$3:$H$55,MATCH(AA$4,Calendario!$A$3:$A$55,0),MATCH($I135,Calendario!$D$2:$H$2,0)),""),IF($K135=3,IF(AND((Y135=""),(Z135="")),INDEX(Calendario!$D$3:$H$55,MATCH(AA$4,Calendario!$A$3:$A$55,0),MATCH($I135,Calendario!$D$2:$H$2,0)),""),IF($K135=4,IF(AND((X135=""),(Y135=""),(Z135="")),INDEX(Calendario!$D$3:$H$55,MATCH(AA$4,Calendario!$A$3:$A$55,0),MATCH($I135,Calendario!$D$2:$H$2,0)),""),"")))))</f>
        <v/>
      </c>
      <c r="AB135" s="108" t="str">
        <f>IF(EXACT(($I135),(PROPER(TEXT(AB$3,"dddd")))),"",IF($K135=1,INDEX(Calendario!$D$3:$H$55,MATCH(AB$4,Calendario!$A$3:$A$55,0),MATCH($I135,Calendario!$D$2:$H$2,0)),IF($K135=2,IF(AA135="",INDEX(Calendario!$D$3:$H$55,MATCH(AB$4,Calendario!$A$3:$A$55,0),MATCH($I135,Calendario!$D$2:$H$2,0)),""),IF($K135=3,IF(AND((Z135=""),(AA135="")),INDEX(Calendario!$D$3:$H$55,MATCH(AB$4,Calendario!$A$3:$A$55,0),MATCH($I135,Calendario!$D$2:$H$2,0)),""),IF($K135=4,IF(AND((Y135=""),(Z135=""),(AA135="")),INDEX(Calendario!$D$3:$H$55,MATCH(AB$4,Calendario!$A$3:$A$55,0),MATCH($I135,Calendario!$D$2:$H$2,0)),""),"")))))</f>
        <v/>
      </c>
      <c r="AC135" s="108" t="str">
        <f>IF(EXACT(($I135),(PROPER(TEXT(AC$3,"dddd")))),"",IF($K135=1,INDEX(Calendario!$D$3:$H$55,MATCH(AC$4,Calendario!$A$3:$A$55,0),MATCH($I135,Calendario!$D$2:$H$2,0)),IF($K135=2,IF(AB135="",INDEX(Calendario!$D$3:$H$55,MATCH(AC$4,Calendario!$A$3:$A$55,0),MATCH($I135,Calendario!$D$2:$H$2,0)),""),IF($K135=3,IF(AND((AA135=""),(AB135="")),INDEX(Calendario!$D$3:$H$55,MATCH(AC$4,Calendario!$A$3:$A$55,0),MATCH($I135,Calendario!$D$2:$H$2,0)),""),IF($K135=4,IF(AND((Z135=""),(AA135=""),(AB135="")),INDEX(Calendario!$D$3:$H$55,MATCH(AC$4,Calendario!$A$3:$A$55,0),MATCH($I135,Calendario!$D$2:$H$2,0)),""),"")))))</f>
        <v/>
      </c>
      <c r="AD135" s="107">
        <f>IF(EXACT(($I135),(PROPER(TEXT(AD$3,"dddd")))),"",IF($K135=1,INDEX(Calendario!$D$3:$H$55,MATCH(AD$4,Calendario!$A$3:$A$55,0),MATCH($I135,Calendario!$D$2:$H$2,0)),IF($K135=2,IF(AC135="",INDEX(Calendario!$D$3:$H$55,MATCH(AD$4,Calendario!$A$3:$A$55,0),MATCH($I135,Calendario!$D$2:$H$2,0)),""),IF($K135=3,IF(AND((AB135=""),(AC135="")),INDEX(Calendario!$D$3:$H$55,MATCH(AD$4,Calendario!$A$3:$A$55,0),MATCH($I135,Calendario!$D$2:$H$2,0)),""),IF($K135=4,IF(AND((AA135=""),(AB135=""),(AC135="")),INDEX(Calendario!$D$3:$H$55,MATCH(AD$4,Calendario!$A$3:$A$55,0),MATCH($I135,Calendario!$D$2:$H$2,0)),""),"")))))</f>
        <v>44678</v>
      </c>
      <c r="AE135" s="107" t="str">
        <f>IF(EXACT(($I135),(PROPER(TEXT(AE$3,"dddd")))),"",IF($K135=1,INDEX(Calendario!$D$3:$H$55,MATCH(AE$4,Calendario!$A$3:$A$55,0),MATCH($I135,Calendario!$D$2:$H$2,0)),IF($K135=2,IF(AD135="",INDEX(Calendario!$D$3:$H$55,MATCH(AE$4,Calendario!$A$3:$A$55,0),MATCH($I135,Calendario!$D$2:$H$2,0)),""),IF($K135=3,IF(AND((AC135=""),(AD135="")),INDEX(Calendario!$D$3:$H$55,MATCH(AE$4,Calendario!$A$3:$A$55,0),MATCH($I135,Calendario!$D$2:$H$2,0)),""),IF($K135=4,IF(AND((AB135=""),(AC135=""),(AD135="")),INDEX(Calendario!$D$3:$H$55,MATCH(AE$4,Calendario!$A$3:$A$55,0),MATCH($I135,Calendario!$D$2:$H$2,0)),""),"")))))</f>
        <v/>
      </c>
      <c r="AF135" s="107" t="str">
        <f>IF(EXACT(($I135),(PROPER(TEXT(AF$3,"dddd")))),"",IF($K135=1,INDEX(Calendario!$D$3:$H$55,MATCH(AF$4,Calendario!$A$3:$A$55,0),MATCH($I135,Calendario!$D$2:$H$2,0)),IF($K135=2,IF(AE135="",INDEX(Calendario!$D$3:$H$55,MATCH(AF$4,Calendario!$A$3:$A$55,0),MATCH($I135,Calendario!$D$2:$H$2,0)),""),IF($K135=3,IF(AND((AD135=""),(AE135="")),INDEX(Calendario!$D$3:$H$55,MATCH(AF$4,Calendario!$A$3:$A$55,0),MATCH($I135,Calendario!$D$2:$H$2,0)),""),IF($K135=4,IF(AND((AC135=""),(AD135=""),(AE135="")),INDEX(Calendario!$D$3:$H$55,MATCH(AF$4,Calendario!$A$3:$A$55,0),MATCH($I135,Calendario!$D$2:$H$2,0)),""),"")))))</f>
        <v/>
      </c>
      <c r="AG135" s="107" t="str">
        <f>IF(EXACT(($I135),(PROPER(TEXT(AG$3,"dddd")))),"",IF($K135=1,INDEX(Calendario!$D$3:$H$55,MATCH(AG$4,Calendario!$A$3:$A$55,0),MATCH($I135,Calendario!$D$2:$H$2,0)),IF($K135=2,IF(AF135="",INDEX(Calendario!$D$3:$H$55,MATCH(AG$4,Calendario!$A$3:$A$55,0),MATCH($I135,Calendario!$D$2:$H$2,0)),""),IF($K135=3,IF(AND((AE135=""),(AF135="")),INDEX(Calendario!$D$3:$H$55,MATCH(AG$4,Calendario!$A$3:$A$55,0),MATCH($I135,Calendario!$D$2:$H$2,0)),""),IF($K135=4,IF(AND((AD135=""),(AE135=""),(AF135="")),INDEX(Calendario!$D$3:$H$55,MATCH(AG$4,Calendario!$A$3:$A$55,0),MATCH($I135,Calendario!$D$2:$H$2,0)),""),"")))))</f>
        <v/>
      </c>
      <c r="AH135" s="107">
        <f>IF(EXACT(($I135),(PROPER(TEXT(AH$3,"dddd")))),"",IF($K135=1,INDEX(Calendario!$D$3:$H$55,MATCH(AH$4,Calendario!$A$3:$A$55,0),MATCH($I135,Calendario!$D$2:$H$2,0)),IF($K135=2,IF(AG135="",INDEX(Calendario!$D$3:$H$55,MATCH(AH$4,Calendario!$A$3:$A$55,0),MATCH($I135,Calendario!$D$2:$H$2,0)),""),IF($K135=3,IF(AND((AF135=""),(AG135="")),INDEX(Calendario!$D$3:$H$55,MATCH(AH$4,Calendario!$A$3:$A$55,0),MATCH($I135,Calendario!$D$2:$H$2,0)),""),IF($K135=4,IF(AND((AE135=""),(AF135=""),(AG135="")),INDEX(Calendario!$D$3:$H$55,MATCH(AH$4,Calendario!$A$3:$A$55,0),MATCH($I135,Calendario!$D$2:$H$2,0)),""),"")))))</f>
        <v>44706</v>
      </c>
      <c r="AI135" s="108" t="str">
        <f>IF(EXACT(($I135),(PROPER(TEXT(AI$3,"dddd")))),"",IF($K135=1,INDEX(Calendario!$D$3:$H$55,MATCH(AI$4,Calendario!$A$3:$A$55,0),MATCH($I135,Calendario!$D$2:$H$2,0)),IF($K135=2,IF(AH135="",INDEX(Calendario!$D$3:$H$55,MATCH(AI$4,Calendario!$A$3:$A$55,0),MATCH($I135,Calendario!$D$2:$H$2,0)),""),IF($K135=3,IF(AND((AG135=""),(AH135="")),INDEX(Calendario!$D$3:$H$55,MATCH(AI$4,Calendario!$A$3:$A$55,0),MATCH($I135,Calendario!$D$2:$H$2,0)),""),IF($K135=4,IF(AND((AF135=""),(AG135=""),(AH135="")),INDEX(Calendario!$D$3:$H$55,MATCH(AI$4,Calendario!$A$3:$A$55,0),MATCH($I135,Calendario!$D$2:$H$2,0)),""),"")))))</f>
        <v/>
      </c>
      <c r="AJ135" s="108" t="str">
        <f>IF(EXACT(($I135),(PROPER(TEXT(AJ$3,"dddd")))),"",IF($K135=1,INDEX(Calendario!$D$3:$H$55,MATCH(AJ$4,Calendario!$A$3:$A$55,0),MATCH($I135,Calendario!$D$2:$H$2,0)),IF($K135=2,IF(AI135="",INDEX(Calendario!$D$3:$H$55,MATCH(AJ$4,Calendario!$A$3:$A$55,0),MATCH($I135,Calendario!$D$2:$H$2,0)),""),IF($K135=3,IF(AND((AH135=""),(AI135="")),INDEX(Calendario!$D$3:$H$55,MATCH(AJ$4,Calendario!$A$3:$A$55,0),MATCH($I135,Calendario!$D$2:$H$2,0)),""),IF($K135=4,IF(AND((AG135=""),(AH135=""),(AI135="")),INDEX(Calendario!$D$3:$H$55,MATCH(AJ$4,Calendario!$A$3:$A$55,0),MATCH($I135,Calendario!$D$2:$H$2,0)),""),"")))))</f>
        <v/>
      </c>
      <c r="AK135" s="108" t="str">
        <f>IF(EXACT(($I135),(PROPER(TEXT(AK$3,"dddd")))),"",IF($K135=1,INDEX(Calendario!$D$3:$H$55,MATCH(AK$4,Calendario!$A$3:$A$55,0),MATCH($I135,Calendario!$D$2:$H$2,0)),IF($K135=2,IF(AJ135="",INDEX(Calendario!$D$3:$H$55,MATCH(AK$4,Calendario!$A$3:$A$55,0),MATCH($I135,Calendario!$D$2:$H$2,0)),""),IF($K135=3,IF(AND((AI135=""),(AJ135="")),INDEX(Calendario!$D$3:$H$55,MATCH(AK$4,Calendario!$A$3:$A$55,0),MATCH($I135,Calendario!$D$2:$H$2,0)),""),IF($K135=4,IF(AND((AH135=""),(AI135=""),(AJ135="")),INDEX(Calendario!$D$3:$H$55,MATCH(AK$4,Calendario!$A$3:$A$55,0),MATCH($I135,Calendario!$D$2:$H$2,0)),""),"")))))</f>
        <v/>
      </c>
      <c r="AL135" s="108">
        <f>IF(EXACT(($I135),(PROPER(TEXT(AL$3,"dddd")))),"",IF($K135=1,INDEX(Calendario!$D$3:$H$55,MATCH(AL$4,Calendario!$A$3:$A$55,0),MATCH($I135,Calendario!$D$2:$H$2,0)),IF($K135=2,IF(AK135="",INDEX(Calendario!$D$3:$H$55,MATCH(AL$4,Calendario!$A$3:$A$55,0),MATCH($I135,Calendario!$D$2:$H$2,0)),""),IF($K135=3,IF(AND((AJ135=""),(AK135="")),INDEX(Calendario!$D$3:$H$55,MATCH(AL$4,Calendario!$A$3:$A$55,0),MATCH($I135,Calendario!$D$2:$H$2,0)),""),IF($K135=4,IF(AND((AI135=""),(AJ135=""),(AK135="")),INDEX(Calendario!$D$3:$H$55,MATCH(AL$4,Calendario!$A$3:$A$55,0),MATCH($I135,Calendario!$D$2:$H$2,0)),""),"")))))</f>
        <v>44734</v>
      </c>
      <c r="AM135" s="107" t="str">
        <f>IF(EXACT(($I135),(PROPER(TEXT(AM$3,"dddd")))),"",IF($K135=1,INDEX(Calendario!$D$3:$H$55,MATCH(AM$4,Calendario!$A$3:$A$55,0),MATCH($I135,Calendario!$D$2:$H$2,0)),IF($K135=2,IF(AL135="",INDEX(Calendario!$D$3:$H$55,MATCH(AM$4,Calendario!$A$3:$A$55,0),MATCH($I135,Calendario!$D$2:$H$2,0)),""),IF($K135=3,IF(AND((AK135=""),(AL135="")),INDEX(Calendario!$D$3:$H$55,MATCH(AM$4,Calendario!$A$3:$A$55,0),MATCH($I135,Calendario!$D$2:$H$2,0)),""),IF($K135=4,IF(AND((AJ135=""),(AK135=""),(AL135="")),INDEX(Calendario!$D$3:$H$55,MATCH(AM$4,Calendario!$A$3:$A$55,0),MATCH($I135,Calendario!$D$2:$H$2,0)),""),"")))))</f>
        <v/>
      </c>
      <c r="AN135" s="107" t="str">
        <f>IF(EXACT(($I135),(PROPER(TEXT(AN$3,"dddd")))),"",IF($K135=1,INDEX(Calendario!$D$3:$H$55,MATCH(AN$4,Calendario!$A$3:$A$55,0),MATCH($I135,Calendario!$D$2:$H$2,0)),IF($K135=2,IF(AM135="",INDEX(Calendario!$D$3:$H$55,MATCH(AN$4,Calendario!$A$3:$A$55,0),MATCH($I135,Calendario!$D$2:$H$2,0)),""),IF($K135=3,IF(AND((AL135=""),(AM135="")),INDEX(Calendario!$D$3:$H$55,MATCH(AN$4,Calendario!$A$3:$A$55,0),MATCH($I135,Calendario!$D$2:$H$2,0)),""),IF($K135=4,IF(AND((AK135=""),(AL135=""),(AM135="")),INDEX(Calendario!$D$3:$H$55,MATCH(AN$4,Calendario!$A$3:$A$55,0),MATCH($I135,Calendario!$D$2:$H$2,0)),""),"")))))</f>
        <v/>
      </c>
      <c r="AO135" s="107" t="str">
        <f>IF(EXACT(($I135),(PROPER(TEXT(AO$3,"dddd")))),"",IF($K135=1,INDEX(Calendario!$D$3:$H$55,MATCH(AO$4,Calendario!$A$3:$A$55,0),MATCH($I135,Calendario!$D$2:$H$2,0)),IF($K135=2,IF(AN135="",INDEX(Calendario!$D$3:$H$55,MATCH(AO$4,Calendario!$A$3:$A$55,0),MATCH($I135,Calendario!$D$2:$H$2,0)),""),IF($K135=3,IF(AND((AM135=""),(AN135="")),INDEX(Calendario!$D$3:$H$55,MATCH(AO$4,Calendario!$A$3:$A$55,0),MATCH($I135,Calendario!$D$2:$H$2,0)),""),IF($K135=4,IF(AND((AL135=""),(AM135=""),(AN135="")),INDEX(Calendario!$D$3:$H$55,MATCH(AO$4,Calendario!$A$3:$A$55,0),MATCH($I135,Calendario!$D$2:$H$2,0)),""),"")))))</f>
        <v/>
      </c>
      <c r="AP135" s="107" t="str">
        <f>IF(EXACT(($I135),(PROPER(TEXT(AP$3,"dddd")))),"",IF($K135=1,INDEX(Calendario!$D$3:$H$55,MATCH(AP$4,Calendario!$A$3:$A$55,0),MATCH($I135,Calendario!$D$2:$H$2,0)),IF($K135=2,IF(AO135="",INDEX(Calendario!$D$3:$H$55,MATCH(AP$4,Calendario!$A$3:$A$55,0),MATCH($I135,Calendario!$D$2:$H$2,0)),""),IF($K135=3,IF(AND((AN135=""),(AO135="")),INDEX(Calendario!$D$3:$H$55,MATCH(AP$4,Calendario!$A$3:$A$55,0),MATCH($I135,Calendario!$D$2:$H$2,0)),""),IF($K135=4,IF(AND((AM135=""),(AN135=""),(AO135="")),INDEX(Calendario!$D$3:$H$55,MATCH(AP$4,Calendario!$A$3:$A$55,0),MATCH($I135,Calendario!$D$2:$H$2,0)),""),"")))))</f>
        <v/>
      </c>
      <c r="AQ135" s="107">
        <f>IF(EXACT(($I135),(PROPER(TEXT(AQ$3,"dddd")))),"",IF($K135=1,INDEX(Calendario!$D$3:$H$55,MATCH(AQ$4,Calendario!$A$3:$A$55,0),MATCH($I135,Calendario!$D$2:$H$2,0)),IF($K135=2,IF(AP135="",INDEX(Calendario!$D$3:$H$55,MATCH(AQ$4,Calendario!$A$3:$A$55,0),MATCH($I135,Calendario!$D$2:$H$2,0)),""),IF($K135=3,IF(AND((AO135=""),(AP135="")),INDEX(Calendario!$D$3:$H$55,MATCH(AQ$4,Calendario!$A$3:$A$55,0),MATCH($I135,Calendario!$D$2:$H$2,0)),""),IF($K135=4,IF(AND((AN135=""),(AO135=""),(AP135="")),INDEX(Calendario!$D$3:$H$55,MATCH(AQ$4,Calendario!$A$3:$A$55,0),MATCH($I135,Calendario!$D$2:$H$2,0)),""),"")))))</f>
        <v>44769</v>
      </c>
      <c r="AR135" s="108" t="str">
        <f>IF(EXACT(($I135),(PROPER(TEXT(AR$3,"dddd")))),"",IF($K135=1,INDEX(Calendario!$D$3:$H$55,MATCH(AR$4,Calendario!$A$3:$A$55,0),MATCH($I135,Calendario!$D$2:$H$2,0)),IF($K135=2,IF(AQ135="",INDEX(Calendario!$D$3:$H$55,MATCH(AR$4,Calendario!$A$3:$A$55,0),MATCH($I135,Calendario!$D$2:$H$2,0)),""),IF($K135=3,IF(AND((AP135=""),(AQ135="")),INDEX(Calendario!$D$3:$H$55,MATCH(AR$4,Calendario!$A$3:$A$55,0),MATCH($I135,Calendario!$D$2:$H$2,0)),""),IF($K135=4,IF(AND((AO135=""),(AP135=""),(AQ135="")),INDEX(Calendario!$D$3:$H$55,MATCH(AR$4,Calendario!$A$3:$A$55,0),MATCH($I135,Calendario!$D$2:$H$2,0)),""),"")))))</f>
        <v/>
      </c>
      <c r="AS135" s="108" t="str">
        <f>IF(EXACT(($I135),(PROPER(TEXT(AS$3,"dddd")))),"",IF($K135=1,INDEX(Calendario!$D$3:$H$55,MATCH(AS$4,Calendario!$A$3:$A$55,0),MATCH($I135,Calendario!$D$2:$H$2,0)),IF($K135=2,IF(AR135="",INDEX(Calendario!$D$3:$H$55,MATCH(AS$4,Calendario!$A$3:$A$55,0),MATCH($I135,Calendario!$D$2:$H$2,0)),""),IF($K135=3,IF(AND((AQ135=""),(AR135="")),INDEX(Calendario!$D$3:$H$55,MATCH(AS$4,Calendario!$A$3:$A$55,0),MATCH($I135,Calendario!$D$2:$H$2,0)),""),IF($K135=4,IF(AND((AP135=""),(AQ135=""),(AR135="")),INDEX(Calendario!$D$3:$H$55,MATCH(AS$4,Calendario!$A$3:$A$55,0),MATCH($I135,Calendario!$D$2:$H$2,0)),""),"")))))</f>
        <v/>
      </c>
      <c r="AT135" s="108" t="str">
        <f>IF(EXACT(($I135),(PROPER(TEXT(AT$3,"dddd")))),"",IF($K135=1,INDEX(Calendario!$D$3:$H$55,MATCH(AT$4,Calendario!$A$3:$A$55,0),MATCH($I135,Calendario!$D$2:$H$2,0)),IF($K135=2,IF(AS135="",INDEX(Calendario!$D$3:$H$55,MATCH(AT$4,Calendario!$A$3:$A$55,0),MATCH($I135,Calendario!$D$2:$H$2,0)),""),IF($K135=3,IF(AND((AR135=""),(AS135="")),INDEX(Calendario!$D$3:$H$55,MATCH(AT$4,Calendario!$A$3:$A$55,0),MATCH($I135,Calendario!$D$2:$H$2,0)),""),IF($K135=4,IF(AND((AQ135=""),(AR135=""),(AS135="")),INDEX(Calendario!$D$3:$H$55,MATCH(AT$4,Calendario!$A$3:$A$55,0),MATCH($I135,Calendario!$D$2:$H$2,0)),""),"")))))</f>
        <v/>
      </c>
      <c r="AU135" s="108">
        <f>IF(EXACT(($I135),(PROPER(TEXT(AU$3,"dddd")))),"",IF($K135=1,INDEX(Calendario!$D$3:$H$55,MATCH(AU$4,Calendario!$A$3:$A$55,0),MATCH($I135,Calendario!$D$2:$H$2,0)),IF($K135=2,IF(AT135="",INDEX(Calendario!$D$3:$H$55,MATCH(AU$4,Calendario!$A$3:$A$55,0),MATCH($I135,Calendario!$D$2:$H$2,0)),""),IF($K135=3,IF(AND((AS135=""),(AT135="")),INDEX(Calendario!$D$3:$H$55,MATCH(AU$4,Calendario!$A$3:$A$55,0),MATCH($I135,Calendario!$D$2:$H$2,0)),""),IF($K135=4,IF(AND((AR135=""),(AS135=""),(AT135="")),INDEX(Calendario!$D$3:$H$55,MATCH(AU$4,Calendario!$A$3:$A$55,0),MATCH($I135,Calendario!$D$2:$H$2,0)),""),"")))))</f>
        <v>44797</v>
      </c>
      <c r="AV135" s="107" t="str">
        <f>IF(EXACT(($I135),(PROPER(TEXT(AV$3,"dddd")))),"",IF($K135=1,INDEX(Calendario!$D$3:$H$55,MATCH(AV$4,Calendario!$A$3:$A$55,0),MATCH($I135,Calendario!$D$2:$H$2,0)),IF($K135=2,IF(AU135="",INDEX(Calendario!$D$3:$H$55,MATCH(AV$4,Calendario!$A$3:$A$55,0),MATCH($I135,Calendario!$D$2:$H$2,0)),""),IF($K135=3,IF(AND((AT135=""),(AU135="")),INDEX(Calendario!$D$3:$H$55,MATCH(AV$4,Calendario!$A$3:$A$55,0),MATCH($I135,Calendario!$D$2:$H$2,0)),""),IF($K135=4,IF(AND((AS135=""),(AT135=""),(AU135="")),INDEX(Calendario!$D$3:$H$55,MATCH(AV$4,Calendario!$A$3:$A$55,0),MATCH($I135,Calendario!$D$2:$H$2,0)),""),"")))))</f>
        <v/>
      </c>
      <c r="AW135" s="107" t="str">
        <f>IF(EXACT(($I135),(PROPER(TEXT(AW$3,"dddd")))),"",IF($K135=1,INDEX(Calendario!$D$3:$H$55,MATCH(AW$4,Calendario!$A$3:$A$55,0),MATCH($I135,Calendario!$D$2:$H$2,0)),IF($K135=2,IF(AV135="",INDEX(Calendario!$D$3:$H$55,MATCH(AW$4,Calendario!$A$3:$A$55,0),MATCH($I135,Calendario!$D$2:$H$2,0)),""),IF($K135=3,IF(AND((AU135=""),(AV135="")),INDEX(Calendario!$D$3:$H$55,MATCH(AW$4,Calendario!$A$3:$A$55,0),MATCH($I135,Calendario!$D$2:$H$2,0)),""),IF($K135=4,IF(AND((AT135=""),(AU135=""),(AV135="")),INDEX(Calendario!$D$3:$H$55,MATCH(AW$4,Calendario!$A$3:$A$55,0),MATCH($I135,Calendario!$D$2:$H$2,0)),""),"")))))</f>
        <v/>
      </c>
      <c r="AX135" s="107" t="str">
        <f>IF(EXACT(($I135),(PROPER(TEXT(AX$3,"dddd")))),"",IF($K135=1,INDEX(Calendario!$D$3:$H$55,MATCH(AX$4,Calendario!$A$3:$A$55,0),MATCH($I135,Calendario!$D$2:$H$2,0)),IF($K135=2,IF(AW135="",INDEX(Calendario!$D$3:$H$55,MATCH(AX$4,Calendario!$A$3:$A$55,0),MATCH($I135,Calendario!$D$2:$H$2,0)),""),IF($K135=3,IF(AND((AV135=""),(AW135="")),INDEX(Calendario!$D$3:$H$55,MATCH(AX$4,Calendario!$A$3:$A$55,0),MATCH($I135,Calendario!$D$2:$H$2,0)),""),IF($K135=4,IF(AND((AU135=""),(AV135=""),(AW135="")),INDEX(Calendario!$D$3:$H$55,MATCH(AX$4,Calendario!$A$3:$A$55,0),MATCH($I135,Calendario!$D$2:$H$2,0)),""),"")))))</f>
        <v/>
      </c>
      <c r="AY135" s="107">
        <f>IF(EXACT(($I135),(PROPER(TEXT(AY$3,"dddd")))),"",IF($K135=1,INDEX(Calendario!$D$3:$H$55,MATCH(AY$4,Calendario!$A$3:$A$55,0),MATCH($I135,Calendario!$D$2:$H$2,0)),IF($K135=2,IF(AX135="",INDEX(Calendario!$D$3:$H$55,MATCH(AY$4,Calendario!$A$3:$A$55,0),MATCH($I135,Calendario!$D$2:$H$2,0)),""),IF($K135=3,IF(AND((AW135=""),(AX135="")),INDEX(Calendario!$D$3:$H$55,MATCH(AY$4,Calendario!$A$3:$A$55,0),MATCH($I135,Calendario!$D$2:$H$2,0)),""),IF($K135=4,IF(AND((AV135=""),(AW135=""),(AX135="")),INDEX(Calendario!$D$3:$H$55,MATCH(AY$4,Calendario!$A$3:$A$55,0),MATCH($I135,Calendario!$D$2:$H$2,0)),""),"")))))</f>
        <v>44825</v>
      </c>
      <c r="AZ135" s="107" t="str">
        <f>IF(EXACT(($I135),(PROPER(TEXT(AZ$3,"dddd")))),"",IF($K135=1,INDEX(Calendario!$D$3:$H$55,MATCH(AZ$4,Calendario!$A$3:$A$55,0),MATCH($I135,Calendario!$D$2:$H$2,0)),IF($K135=2,IF(AY135="",INDEX(Calendario!$D$3:$H$55,MATCH(AZ$4,Calendario!$A$3:$A$55,0),MATCH($I135,Calendario!$D$2:$H$2,0)),""),IF($K135=3,IF(AND((AX135=""),(AY135="")),INDEX(Calendario!$D$3:$H$55,MATCH(AZ$4,Calendario!$A$3:$A$55,0),MATCH($I135,Calendario!$D$2:$H$2,0)),""),IF($K135=4,IF(AND((AW135=""),(AX135=""),(AY135="")),INDEX(Calendario!$D$3:$H$55,MATCH(AZ$4,Calendario!$A$3:$A$55,0),MATCH($I135,Calendario!$D$2:$H$2,0)),""),"")))))</f>
        <v/>
      </c>
      <c r="BA135" s="108" t="str">
        <f>IF(EXACT(($I135),(PROPER(TEXT(BA$3,"dddd")))),"",IF($K135=1,INDEX(Calendario!$D$3:$H$55,MATCH(BA$4,Calendario!$A$3:$A$55,0),MATCH($I135,Calendario!$D$2:$H$2,0)),IF($K135=2,IF(AZ135="",INDEX(Calendario!$D$3:$H$55,MATCH(BA$4,Calendario!$A$3:$A$55,0),MATCH($I135,Calendario!$D$2:$H$2,0)),""),IF($K135=3,IF(AND((AY135=""),(AZ135="")),INDEX(Calendario!$D$3:$H$55,MATCH(BA$4,Calendario!$A$3:$A$55,0),MATCH($I135,Calendario!$D$2:$H$2,0)),""),IF($K135=4,IF(AND((AX135=""),(AY135=""),(AZ135="")),INDEX(Calendario!$D$3:$H$55,MATCH(BA$4,Calendario!$A$3:$A$55,0),MATCH($I135,Calendario!$D$2:$H$2,0)),""),"")))))</f>
        <v/>
      </c>
      <c r="BB135" s="108" t="str">
        <f>IF(EXACT(($I135),(PROPER(TEXT(BB$3,"dddd")))),"",IF($K135=1,INDEX(Calendario!$D$3:$H$55,MATCH(BB$4,Calendario!$A$3:$A$55,0),MATCH($I135,Calendario!$D$2:$H$2,0)),IF($K135=2,IF(BA135="",INDEX(Calendario!$D$3:$H$55,MATCH(BB$4,Calendario!$A$3:$A$55,0),MATCH($I135,Calendario!$D$2:$H$2,0)),""),IF($K135=3,IF(AND((AZ135=""),(BA135="")),INDEX(Calendario!$D$3:$H$55,MATCH(BB$4,Calendario!$A$3:$A$55,0),MATCH($I135,Calendario!$D$2:$H$2,0)),""),IF($K135=4,IF(AND((AY135=""),(AZ135=""),(BA135="")),INDEX(Calendario!$D$3:$H$55,MATCH(BB$4,Calendario!$A$3:$A$55,0),MATCH($I135,Calendario!$D$2:$H$2,0)),""),"")))))</f>
        <v/>
      </c>
      <c r="BC135" s="108">
        <f>IF(EXACT(($I135),(PROPER(TEXT(BC$3,"dddd")))),"",IF($K135=1,INDEX(Calendario!$D$3:$H$55,MATCH(BC$4,Calendario!$A$3:$A$55,0),MATCH($I135,Calendario!$D$2:$H$2,0)),IF($K135=2,IF(BB135="",INDEX(Calendario!$D$3:$H$55,MATCH(BC$4,Calendario!$A$3:$A$55,0),MATCH($I135,Calendario!$D$2:$H$2,0)),""),IF($K135=3,IF(AND((BA135=""),(BB135="")),INDEX(Calendario!$D$3:$H$55,MATCH(BC$4,Calendario!$A$3:$A$55,0),MATCH($I135,Calendario!$D$2:$H$2,0)),""),IF($K135=4,IF(AND((AZ135=""),(BA135=""),(BB135="")),INDEX(Calendario!$D$3:$H$55,MATCH(BC$4,Calendario!$A$3:$A$55,0),MATCH($I135,Calendario!$D$2:$H$2,0)),""),"")))))</f>
        <v>44853</v>
      </c>
      <c r="BD135" s="108" t="str">
        <f>IF(EXACT(($I135),(PROPER(TEXT(BD$3,"dddd")))),"",IF($K135=1,INDEX(Calendario!$D$3:$H$55,MATCH(BD$4,Calendario!$A$3:$A$55,0),MATCH($I135,Calendario!$D$2:$H$2,0)),IF($K135=2,IF(BC135="",INDEX(Calendario!$D$3:$H$55,MATCH(BD$4,Calendario!$A$3:$A$55,0),MATCH($I135,Calendario!$D$2:$H$2,0)),""),IF($K135=3,IF(AND((BB135=""),(BC135="")),INDEX(Calendario!$D$3:$H$55,MATCH(BD$4,Calendario!$A$3:$A$55,0),MATCH($I135,Calendario!$D$2:$H$2,0)),""),IF($K135=4,IF(AND((BA135=""),(BB135=""),(BC135="")),INDEX(Calendario!$D$3:$H$55,MATCH(BD$4,Calendario!$A$3:$A$55,0),MATCH($I135,Calendario!$D$2:$H$2,0)),""),"")))))</f>
        <v/>
      </c>
      <c r="BE135" s="107" t="str">
        <f>IF(EXACT(($I135),(PROPER(TEXT(BE$3,"dddd")))),"",IF($K135=1,INDEX(Calendario!$D$3:$H$55,MATCH(BE$4,Calendario!$A$3:$A$55,0),MATCH($I135,Calendario!$D$2:$H$2,0)),IF($K135=2,IF(BD135="",INDEX(Calendario!$D$3:$H$55,MATCH(BE$4,Calendario!$A$3:$A$55,0),MATCH($I135,Calendario!$D$2:$H$2,0)),""),IF($K135=3,IF(AND((BC135=""),(BD135="")),INDEX(Calendario!$D$3:$H$55,MATCH(BE$4,Calendario!$A$3:$A$55,0),MATCH($I135,Calendario!$D$2:$H$2,0)),""),IF($K135=4,IF(AND((BB135=""),(BC135=""),(BD135="")),INDEX(Calendario!$D$3:$H$55,MATCH(BE$4,Calendario!$A$3:$A$55,0),MATCH($I135,Calendario!$D$2:$H$2,0)),""),"")))))</f>
        <v/>
      </c>
      <c r="BF135" s="107" t="str">
        <f>IF(EXACT(($I135),(PROPER(TEXT(BF$3,"dddd")))),"",IF($K135=1,INDEX(Calendario!$D$3:$H$55,MATCH(BF$4,Calendario!$A$3:$A$55,0),MATCH($I135,Calendario!$D$2:$H$2,0)),IF($K135=2,IF(BE135="",INDEX(Calendario!$D$3:$H$55,MATCH(BF$4,Calendario!$A$3:$A$55,0),MATCH($I135,Calendario!$D$2:$H$2,0)),""),IF($K135=3,IF(AND((BD135=""),(BE135="")),INDEX(Calendario!$D$3:$H$55,MATCH(BF$4,Calendario!$A$3:$A$55,0),MATCH($I135,Calendario!$D$2:$H$2,0)),""),IF($K135=4,IF(AND((BC135=""),(BD135=""),(BE135="")),INDEX(Calendario!$D$3:$H$55,MATCH(BF$4,Calendario!$A$3:$A$55,0),MATCH($I135,Calendario!$D$2:$H$2,0)),""),"")))))</f>
        <v/>
      </c>
      <c r="BG135" s="107">
        <f>IF(EXACT(($I135),(PROPER(TEXT(BG$3,"dddd")))),"",IF($K135=1,INDEX(Calendario!$D$3:$H$55,MATCH(BG$4,Calendario!$A$3:$A$55,0),MATCH($I135,Calendario!$D$2:$H$2,0)),IF($K135=2,IF(BF135="",INDEX(Calendario!$D$3:$H$55,MATCH(BG$4,Calendario!$A$3:$A$55,0),MATCH($I135,Calendario!$D$2:$H$2,0)),""),IF($K135=3,IF(AND((BE135=""),(BF135="")),INDEX(Calendario!$D$3:$H$55,MATCH(BG$4,Calendario!$A$3:$A$55,0),MATCH($I135,Calendario!$D$2:$H$2,0)),""),IF($K135=4,IF(AND((BD135=""),(BE135=""),(BF135="")),INDEX(Calendario!$D$3:$H$55,MATCH(BG$4,Calendario!$A$3:$A$55,0),MATCH($I135,Calendario!$D$2:$H$2,0)),""),"")))))</f>
        <v>44881</v>
      </c>
      <c r="BH135" s="107" t="str">
        <f>IF(EXACT(($I135),(PROPER(TEXT(BH$3,"dddd")))),"",IF($K135=1,INDEX(Calendario!$D$3:$H$55,MATCH(BH$4,Calendario!$A$3:$A$55,0),MATCH($I135,Calendario!$D$2:$H$2,0)),IF($K135=2,IF(BG135="",INDEX(Calendario!$D$3:$H$55,MATCH(BH$4,Calendario!$A$3:$A$55,0),MATCH($I135,Calendario!$D$2:$H$2,0)),""),IF($K135=3,IF(AND((BF135=""),(BG135="")),INDEX(Calendario!$D$3:$H$55,MATCH(BH$4,Calendario!$A$3:$A$55,0),MATCH($I135,Calendario!$D$2:$H$2,0)),""),IF($K135=4,IF(AND((BE135=""),(BF135=""),(BG135="")),INDEX(Calendario!$D$3:$H$55,MATCH(BH$4,Calendario!$A$3:$A$55,0),MATCH($I135,Calendario!$D$2:$H$2,0)),""),"")))))</f>
        <v/>
      </c>
      <c r="BI135" s="108" t="str">
        <f>IF(EXACT(($I135),(PROPER(TEXT(BI$3,"dddd")))),"",IF($K135=1,INDEX(Calendario!$D$3:$H$55,MATCH(BI$4,Calendario!$A$3:$A$55,0),MATCH($I135,Calendario!$D$2:$H$2,0)),IF($K135=2,IF(BH135="",INDEX(Calendario!$D$3:$H$55,MATCH(BI$4,Calendario!$A$3:$A$55,0),MATCH($I135,Calendario!$D$2:$H$2,0)),""),IF($K135=3,IF(AND((BG135=""),(BH135="")),INDEX(Calendario!$D$3:$H$55,MATCH(BI$4,Calendario!$A$3:$A$55,0),MATCH($I135,Calendario!$D$2:$H$2,0)),""),IF($K135=4,IF(AND((BF135=""),(BG135=""),(BH135="")),INDEX(Calendario!$D$3:$H$55,MATCH(BI$4,Calendario!$A$3:$A$55,0),MATCH($I135,Calendario!$D$2:$H$2,0)),""),"")))))</f>
        <v/>
      </c>
      <c r="BJ135" s="108" t="str">
        <f>IF(EXACT(($I135),(PROPER(TEXT(BJ$3,"dddd")))),"",IF($K135=1,INDEX(Calendario!$D$3:$H$55,MATCH(BJ$4,Calendario!$A$3:$A$55,0),MATCH($I135,Calendario!$D$2:$H$2,0)),IF($K135=2,IF(BI135="",INDEX(Calendario!$D$3:$H$55,MATCH(BJ$4,Calendario!$A$3:$A$55,0),MATCH($I135,Calendario!$D$2:$H$2,0)),""),IF($K135=3,IF(AND((BH135=""),(BI135="")),INDEX(Calendario!$D$3:$H$55,MATCH(BJ$4,Calendario!$A$3:$A$55,0),MATCH($I135,Calendario!$D$2:$H$2,0)),""),IF($K135=4,IF(AND((BG135=""),(BH135=""),(BI135="")),INDEX(Calendario!$D$3:$H$55,MATCH(BJ$4,Calendario!$A$3:$A$55,0),MATCH($I135,Calendario!$D$2:$H$2,0)),""),"")))))</f>
        <v/>
      </c>
      <c r="BK135" s="108">
        <f>IF(EXACT(($I135),(PROPER(TEXT(BK$3,"dddd")))),"",IF($K135=1,INDEX(Calendario!$D$3:$H$55,MATCH(BK$4,Calendario!$A$3:$A$55,0),MATCH($I135,Calendario!$D$2:$H$2,0)),IF($K135=2,IF(BJ135="",INDEX(Calendario!$D$3:$H$55,MATCH(BK$4,Calendario!$A$3:$A$55,0),MATCH($I135,Calendario!$D$2:$H$2,0)),""),IF($K135=3,IF(AND((BI135=""),(BJ135="")),INDEX(Calendario!$D$3:$H$55,MATCH(BK$4,Calendario!$A$3:$A$55,0),MATCH($I135,Calendario!$D$2:$H$2,0)),""),IF($K135=4,IF(AND((BH135=""),(BI135=""),(BJ135="")),INDEX(Calendario!$D$3:$H$55,MATCH(BK$4,Calendario!$A$3:$A$55,0),MATCH($I135,Calendario!$D$2:$H$2,0)),""),"")))))</f>
        <v>44909</v>
      </c>
      <c r="BL135" s="108" t="str">
        <f>IF(EXACT(($I135),(PROPER(TEXT(BL$3,"dddd")))),"",IF($K135=1,INDEX(Calendario!$D$3:$H$55,MATCH(BL$4,Calendario!$A$3:$A$55,0),MATCH($I135,Calendario!$D$2:$H$2,0)),IF($K135=2,IF(BK135="",INDEX(Calendario!$D$3:$H$55,MATCH(BL$4,Calendario!$A$3:$A$55,0),MATCH($I135,Calendario!$D$2:$H$2,0)),""),IF($K135=3,IF(AND((BJ135=""),(BK135="")),INDEX(Calendario!$D$3:$H$55,MATCH(BL$4,Calendario!$A$3:$A$55,0),MATCH($I135,Calendario!$D$2:$H$2,0)),""),IF($K135=4,IF(AND((BI135=""),(BJ135=""),(BK135="")),INDEX(Calendario!$D$3:$H$55,MATCH(BL$4,Calendario!$A$3:$A$55,0),MATCH($I135,Calendario!$D$2:$H$2,0)),""),"")))))</f>
        <v/>
      </c>
      <c r="BM135" s="108" t="str">
        <f>IF(EXACT(($I135),(PROPER(TEXT(BM$3,"dddd")))),"",IF($K135=1,INDEX(Calendario!$D$3:$H$55,MATCH(BM$4,Calendario!$A$3:$A$55,0),MATCH($I135,Calendario!$D$2:$H$2,0)),IF($K135=2,IF(BL135="",INDEX(Calendario!$D$3:$H$55,MATCH(BM$4,Calendario!$A$3:$A$55,0),MATCH($I135,Calendario!$D$2:$H$2,0)),""),IF($K135=3,IF(AND((BK135=""),(BL135="")),INDEX(Calendario!$D$3:$H$55,MATCH(BM$4,Calendario!$A$3:$A$55,0),MATCH($I135,Calendario!$D$2:$H$2,0)),""),IF($K135=4,IF(AND((BJ135=""),(BK135=""),(BL135="")),INDEX(Calendario!$D$3:$H$55,MATCH(BM$4,Calendario!$A$3:$A$55,0),MATCH($I135,Calendario!$D$2:$H$2,0)),""),"")))))</f>
        <v/>
      </c>
      <c r="BO135" s="88" t="s">
        <v>1163</v>
      </c>
    </row>
    <row r="136" spans="1:67" s="88" customFormat="1" ht="25.5" customHeight="1" x14ac:dyDescent="0.25">
      <c r="A136" s="178">
        <f t="shared" si="7"/>
        <v>106</v>
      </c>
      <c r="B136" s="176" t="s">
        <v>1283</v>
      </c>
      <c r="C136" s="176"/>
      <c r="D136" s="177" t="s">
        <v>1787</v>
      </c>
      <c r="E136" s="176" t="s">
        <v>621</v>
      </c>
      <c r="F136" s="176" t="s">
        <v>622</v>
      </c>
      <c r="G136" s="177" t="s">
        <v>1505</v>
      </c>
      <c r="H136" s="184" t="str">
        <f>IF(ISNA(VLOOKUP(G136,TDirReg!$F$1:$H$184,3,0)),"",VLOOKUP(G136,TDirReg!$F$1:$H$184,3,0))</f>
        <v>Hospital Agustín Codazzi Calle 14 N° 8 - 67</v>
      </c>
      <c r="I136" s="196" t="s">
        <v>127</v>
      </c>
      <c r="J136" s="195" t="s">
        <v>135</v>
      </c>
      <c r="K136" s="197">
        <v>4</v>
      </c>
      <c r="L136" s="202">
        <f t="shared" si="8"/>
        <v>12</v>
      </c>
      <c r="M136" s="107" t="str">
        <f>IF(EXACT(($I136),(PROPER(TEXT(M$3,"dddd")))),"",IF(EXACT(M$4,$J136),IF($K136=1,INDEX(Calendario!$D$3:$H$55,MATCH(M$4,Calendario!$A$3:$A$55,0),MATCH($I136,Calendario!$D$2:$H$2,0)),INDEX(Calendario!$D$3:$H$55,MATCH($J136,Calendario!$A$3:$A$55,0),MATCH($I136,Calendario!$D$2:$H$2,0))),""))</f>
        <v/>
      </c>
      <c r="N136" s="107" t="str">
        <f>IF(EXACT(($I136),(PROPER(TEXT(N$3,"dddd")))),"",IF(EXACT(N$4,$J136),IF(M136="",IF(OR(($K136=4),($K136=3),($K136=2),($K136=1)),INDEX(Calendario!$D$3:$H$55,MATCH(N$4,Calendario!$A$3:$A$55,0),MATCH($I136,Calendario!$D$2:$H$2,0)),"")),IF($K136=1,IF(AND(M136="",EXACT((N$4),(CONCATENATE(Calendario!$A$1," ",(MID($J136,8,2))+1)))),INDEX(Calendario!$D$3:$H$55,MATCH(N$4,Calendario!$A$3:$A$55,0),MATCH($I136,Calendario!$D$2:$H$2,0)),IF(M136="","",INDEX(Calendario!$D$3:$H$55,MATCH(N$4,Calendario!$A$3:$A$55,0),MATCH($I136,Calendario!$D$2:$H$2,0)))),IF($K136=2,IF(M136="",IF(EXACT($K136,N$4),INDEX(Calendario!$D$3:$H$55,MATCH(N$4,Calendario!$A$3:$A$55,0),MATCH($I136,Calendario!$D$2:$H$2,0)),""),""),IF($K136=3,IF((M136=""),IF(EXACT($K136,N$4),INDEX(Calendario!$D$3:$H$55,MATCH(N$4,Calendario!$A$3:$A$55,0),MATCH($I136,Calendario!$D$2:$H$2,0)),""),""),IF($K136=4,IF((M136=""),IF(EXACT($K136,N$4),INDEX(Calendario!$D$3:$H$55,MATCH(N$4,Calendario!$A$3:$A$55,0),MATCH($I136,Calendario!$D$2:$H$2,0)),""),""),""))))))</f>
        <v/>
      </c>
      <c r="O136" s="107" t="str">
        <f>IF(EXACT(($I136),(PROPER(TEXT(O$3,"dddd")))),"",IF(EXACT(O$4,$J136),IF(N136="",IF(OR(($K136=4),($K136=3),($K136=2),($K136=1)),INDEX(Calendario!$D$3:$H$55,MATCH(O$4,Calendario!$A$3:$A$55,0),MATCH($I136,Calendario!$D$2:$H$2,0)),"")),IF($K136=1,IF(AND(N136="",EXACT((O$4),(CONCATENATE(Calendario!$A$1," ",(MID($J136,8,2))+1)))),INDEX(Calendario!$D$3:$H$55,MATCH(O$4,Calendario!$A$3:$A$55,0),MATCH($I136,Calendario!$D$2:$H$2,0)),IF(N136="",IF(EXACT(($I136),(PROPER(TEXT(N$3,"dddd")))),INDEX(Calendario!$D$3:$H$55,MATCH(O$4,Calendario!$A$3:$A$55,0),MATCH($I136,Calendario!$D$2:$H$2,0)),""),INDEX(Calendario!$D$3:$H$55,MATCH(O$4,Calendario!$A$3:$A$55,0),MATCH($I136,Calendario!$D$2:$H$2,0)))),IF(EXACT($O$4,"Semana 1"),IF($K136=2,IF(N136="",IF(OR(($J136="Semana 1"),($J136="Semana 2"),($J136="Semana 3")),INDEX(Calendario!$D$3:$H$55,MATCH(O$4,Calendario!$A$3:$A$55,0),MATCH($I136,Calendario!$D$2:$H$2,0)),""),""),IF($K136=3,IF(AND((M136=""),(N136="")),IF(OR(($J136="Semana 1"),($J136="Semana 2"),($J136="Semana 3")),INDEX(Calendario!$D$3:$H$55,MATCH(O$4,Calendario!$A$3:$A$55,0),MATCH($I136,Calendario!$D$2:$H$2,0)),""),""),IF($K136=4,IF(AND((M136=""),(N136="")),IF(OR(($J136="Semana 1"),($J136="Semana 2"),($J136="Semana 3")),INDEX(Calendario!$D$3:$H$55,MATCH(O$4,Calendario!$A$3:$A$55,0),MATCH($I136,Calendario!$D$2:$H$2,0)),""),"")))),IF($K136=2,IF(N136="",IF(OR(($J136="Semana 1"),($J136="Semana 2")),INDEX(Calendario!$D$3:$H$55,MATCH(O$4,Calendario!$A$3:$A$55,0),MATCH($I136,Calendario!$D$2:$H$2,0)),""),""),IF($K136=3,IF(AND((M136=""),(N136="")),IF(OR(($J136="Semana 1"),($J136="Semana 2")),INDEX(Calendario!$D$3:$H$55,MATCH(O$4,Calendario!$A$3:$A$55,0),MATCH($I136,Calendario!$D$2:$H$2,0)),""),""),IF($K136=4,IF(AND((M136=""),(N136="")),IF(OR(($J136="Semana 1"),($J136="Semana 2")),INDEX(Calendario!$D$3:$H$55,MATCH(O$4,Calendario!$A$3:$A$55,0),MATCH($I136,Calendario!$D$2:$H$2,0)),""),""),"")))))))</f>
        <v/>
      </c>
      <c r="P136" s="107" t="str">
        <f>IF(EXACT(($I136),(PROPER(TEXT(P$3,"dddd")))),"",IF(EXACT(P$4,$J136),IF(O136="",IF(OR(($K136=4),($K136=3),($K136=2),($K136=1)),INDEX(Calendario!$D$3:$H$55,MATCH(P$4,Calendario!$A$3:$A$55,0),MATCH($I136,Calendario!$D$2:$H$2,0)),"")),IF($K136=1,IF(AND(O136="",EXACT((P$4),(CONCATENATE(Calendario!$A$1," ",(MID($J136,8,2))+1)))),INDEX(Calendario!$D$3:$H$55,MATCH(P$4,Calendario!$A$3:$A$55,0),MATCH($I136,Calendario!$D$2:$H$2,0)),IF(O136="",IF(EXACT(($I136),(PROPER(TEXT(O$3,"dddd")))),INDEX(Calendario!$D$3:$H$55,MATCH(P$4,Calendario!$A$3:$A$55,0),MATCH($I136,Calendario!$D$2:$H$2,0)),""),INDEX(Calendario!$D$3:$H$55,MATCH(P$4,Calendario!$A$3:$A$55,0),MATCH($I136,Calendario!$D$2:$H$2,0)))),IF(EXACT($M$4,"Semana 1"),IF($K136=2,IF(O136="",IF(OR(($J136="Semana 1"),($J136="Semana 2"),($J136="Semana 3"),($J136="Semana 4")),INDEX(Calendario!$D$3:$H$55,MATCH(P$4,Calendario!$A$3:$A$55,0),MATCH($I136,Calendario!$D$2:$H$2,0)),""),""),IF($K136=3,IF(AND((N136=""),(O136="")),IF(OR(($J136="Semana 1"),($J136="Semana 2"),($J136="Semana 3"),($J136="Semana 4")),INDEX(Calendario!$D$3:$H$55,MATCH(P$4,Calendario!$A$3:$A$55,0),MATCH($I136,Calendario!$D$2:$H$2,0)),""),""),IF($K136=4,IF(AND((M136=""),(N136=""),(O136="")),IF(OR(($J136="Semana 1"),($J136="Semana 2"),($J136="Semana 3"),($J136="Semana 4")),INDEX(Calendario!$D$3:$H$55,MATCH(P$4,Calendario!$A$3:$A$55,0),MATCH($I136,Calendario!$D$2:$H$2,0)),""),"")))),IF($K136=2,IF(O136="",IF(OR(($J136="Semana 1"),($J136="Semana 2"),($J136="Semana 3")),INDEX(Calendario!$D$3:$H$55,MATCH(P$4,Calendario!$A$3:$A$55,0),MATCH($I136,Calendario!$D$2:$H$2,0)),""),""),IF($K136=3,IF(AND((N136=""),(O136="")),IF(OR(($J136="Semana 1"),($J136="Semana 2"),($J136="Semana 3")),INDEX(Calendario!$D$3:$H$55,MATCH(P$4,Calendario!$A$3:$A$55,0),MATCH($I136,Calendario!$D$2:$H$2,0)),""),""),IF($K136=4,IF(AND((M136=""),(N136=""),(O136="")),IF(OR(($J136="Semana 1"),($J136="Semana 2"),($J136="Semana 3")),INDEX(Calendario!$D$3:$H$55,MATCH(P$4,Calendario!$A$3:$A$55,0),MATCH($I136,Calendario!$D$2:$H$2,0)),""),""),"")))))))</f>
        <v/>
      </c>
      <c r="Q136" s="107" t="str">
        <f>IF(EXACT(($I136),(PROPER(TEXT(Q$3,"dddd")))),"",IF(EXACT(Q$4,$J136),IF(P136="",IF(OR(($K136=4),($K136=3),($K136=2),($K136=1)),INDEX(Calendario!$D$3:$H$55,MATCH(Q$4,Calendario!$A$3:$A$55,0),MATCH($I136,Calendario!$D$2:$H$2,0)),"")),IF($K136=1,IF(AND(P136="",EXACT((Q$4),(CONCATENATE(Calendario!$A$1," ",(MID($J136,8,2))+1)))),INDEX(Calendario!$D$3:$H$55,MATCH(Q$4,Calendario!$A$3:$A$55,0),MATCH($I136,Calendario!$D$2:$H$2,0)),IF(P136="",IF(EXACT(($I136),(PROPER(TEXT(P$3,"dddd")))),INDEX(Calendario!$D$3:$H$55,MATCH(Q$4,Calendario!$A$3:$A$55,0),MATCH($I136,Calendario!$D$2:$H$2,0)),""),INDEX(Calendario!$D$3:$H$55,MATCH(Q$4,Calendario!$A$3:$A$55,0),MATCH($I136,Calendario!$D$2:$H$2,0)))),IF(EXACT($M$4,"Semana 1"),IF($K136=2,IF(P136="",IF(OR(($J136="Semana 1"),($J136="Semana 2"),($J136="Semana 3"),($J136="Semana 4"),($J136="Semana 5")),INDEX(Calendario!$D$3:$H$55,MATCH(Q$4,Calendario!$A$3:$A$55,0),MATCH($I136,Calendario!$D$2:$H$2,0)),""),""),IF($K136=3,IF(AND((O136=""),(P136="")),IF(OR(($J136="Semana 1"),($J136="Semana 2"),($J136="Semana 3"),($J136="Semana 4"),($J136="Semana 5")),INDEX(Calendario!$D$3:$H$55,MATCH(Q$4,Calendario!$A$3:$A$55,0),MATCH($I136,Calendario!$D$2:$H$2,0)),""),""),IF($K136=4,IF(AND((N136=""),(O136=""),(P136="")),IF(OR(($J136="Semana 1"),($J136="Semana 2"),($J136="Semana 3"),($J136="Semana 4"),($J136="Semana 5")),INDEX(Calendario!$D$3:$H$55,MATCH(Q$4,Calendario!$A$3:$A$55,0),MATCH($I136,Calendario!$D$2:$H$2,0)),""),"")))),IF($K136=2,IF(P136="",IF(OR(($J136="Semana 1"),($J136="Semana 2"),($J136="Semana 3"),($J136="Semana 4")),INDEX(Calendario!$D$3:$H$55,MATCH(Q$4,Calendario!$A$3:$A$55,0),MATCH($I136,Calendario!$D$2:$H$2,0)),""),""),IF($K136=3,IF(AND((O136=""),(P136="")),IF(OR(($J136="Semana 1"),($J136="Semana 2"),($J136="Semana 3"),($J136="Semana 4")),INDEX(Calendario!$D$3:$H$55,MATCH(Q$4,Calendario!$A$3:$A$55,0),MATCH($I136,Calendario!$D$2:$H$2,0)),""),""),IF($K136=4,IF(AND((N136=""),(O136=""),(P136="")),IF(OR(($J136="Semana 1"),($J136="Semana 2"),($J136="Semana 3"),($J136="Semana 4")),INDEX(Calendario!$D$3:$H$55,MATCH(Q$4,Calendario!$A$3:$A$55,0),MATCH($I136,Calendario!$D$2:$H$2,0)),""),""),"")))))))</f>
        <v/>
      </c>
      <c r="R136" s="108">
        <f>IF(EXACT(($I136),(PROPER(TEXT(R$3,"dddd")))),"",IF(EXACT(R$4,$J136),IF(Q136="",IF(OR(($K136=4),($K136=3),($K136=2),($K136=1)),INDEX(Calendario!$D$3:$H$55,MATCH(R$4,Calendario!$A$3:$A$55,0),MATCH($I136,Calendario!$D$2:$H$2,0)),"")),IF($K136=1,IF(AND(Q136="",EXACT((R$4),(CONCATENATE(Calendario!$A$1," ",(MID($J136,8,2))+1)))),INDEX(Calendario!$D$3:$H$55,MATCH(R$4,Calendario!$A$3:$A$55,0),MATCH($I136,Calendario!$D$2:$H$2,0)),IF(Q136="",IF(EXACT(($I136),(PROPER(TEXT(Q$3,"dddd")))),INDEX(Calendario!$D$3:$H$55,MATCH(R$4,Calendario!$A$3:$A$55,0),MATCH($I136,Calendario!$D$2:$H$2,0)),""),INDEX(Calendario!$D$3:$H$55,MATCH(R$4,Calendario!$A$3:$A$55,0),MATCH($I136,Calendario!$D$2:$H$2,0)))),IF(EXACT($M$4,"Semana 1"),IF($K136=2,IF(Q136="",IF(OR(($J136="Semana 1"),($J136="Semana 2"),($J136="Semana 3"),($J136="Semana 4"),($J136="Semana 5"),($J136="Semana 6")),INDEX(Calendario!$D$3:$H$55,MATCH(R$4,Calendario!$A$3:$A$55,0),MATCH($I136,Calendario!$D$2:$H$2,0)),""),""),IF($K136=3,IF(AND((P136=""),(Q136="")),IF(OR(($J136="Semana 1"),($J136="Semana 2"),($J136="Semana 3"),($J136="Semana 4"),($J136="Semana 5"),($J136="Semana 6")),INDEX(Calendario!$D$3:$H$55,MATCH(R$4,Calendario!$A$3:$A$55,0),MATCH($I136,Calendario!$D$2:$H$2,0)),""),""),IF($K136=4,IF(AND((O136=""),(P136=""),(Q136="")),IF(OR(($J136="Semana 1"),($J136="Semana 2"),($J136="Semana 3"),($J136="Semana 4"),($J136="Semana 5"),($J136="Semana 6")),INDEX(Calendario!$D$3:$H$55,MATCH(R$4,Calendario!$A$3:$A$55,0),MATCH($I136,Calendario!$D$2:$H$2,0)),""),"")))),IF($K136=2,IF(Q136="",IF(OR(($J136="Semana 1"),($J136="Semana 2"),($J136="Semana 3"),($J136="Semana 4"),($J136="Semana 5")),INDEX(Calendario!$D$3:$H$55,MATCH(R$4,Calendario!$A$3:$A$55,0),MATCH($I136,Calendario!$D$2:$H$2,0)),""),""),IF($K136=3,IF(AND((P136=""),(Q136="")),IF(OR(($J136="Semana 1"),($J136="Semana 2"),($J136="Semana 3"),($J136="Semana 4"),($J136="Semana 5")),INDEX(Calendario!$D$3:$H$55,MATCH(R$4,Calendario!$A$3:$A$55,0),MATCH($I136,Calendario!$D$2:$H$2,0)),""),""),IF($K136=4,IF(AND((O136=""),(P136=""),(Q136="")),IF(OR(($J136="Semana 1"),($J136="Semana 2"),($J136="Semana 3"),($J136="Semana 4"),($J136="Semana 5")),INDEX(Calendario!$D$3:$H$55,MATCH(R$4,Calendario!$A$3:$A$55,0),MATCH($I136,Calendario!$D$2:$H$2,0)),""),""),"")))))))</f>
        <v>44594</v>
      </c>
      <c r="S136" s="108" t="str">
        <f>IF(EXACT(($I136),(PROPER(TEXT(S$3,"dddd")))),"",IF(EXACT(S$4,$J136),IF(R136="",IF(OR(($K136=4),($K136=3),($K136=2),($K136=1)),INDEX(Calendario!$D$3:$H$55,MATCH(S$4,Calendario!$A$3:$A$55,0),MATCH($I136,Calendario!$D$2:$H$2,0)),"")),IF($K136=1,IF(AND(R136="",EXACT((S$4),(CONCATENATE(Calendario!$A$1," ",(MID($J136,8,2))+1)))),INDEX(Calendario!$D$3:$H$55,MATCH(S$4,Calendario!$A$3:$A$55,0),MATCH($I136,Calendario!$D$2:$H$2,0)),IF(R136="",IF(EXACT(($I136),(PROPER(TEXT(R$3,"dddd")))),INDEX(Calendario!$D$3:$H$55,MATCH(S$4,Calendario!$A$3:$A$55,0),MATCH($I136,Calendario!$D$2:$H$2,0)),""),INDEX(Calendario!$D$3:$H$55,MATCH(S$4,Calendario!$A$3:$A$55,0),MATCH($I136,Calendario!$D$2:$H$2,0)))),IF(EXACT($M$4,"Semana 1"),IF($K136=2,IF(R136="",IF(OR(($J136="Semana 1"),($J136="Semana 2"),($J136="Semana 3"),($J136="Semana 4"),($J136="Semana 5"),($J136="Semana 6"),($J136="Semana 7")),INDEX(Calendario!$D$3:$H$55,MATCH(S$4,Calendario!$A$3:$A$55,0),MATCH($I136,Calendario!$D$2:$H$2,0)),""),""),IF($K136=3,IF(AND((Q136=""),(R136="")),IF(OR(($J136="Semana 1"),($J136="Semana 2"),($J136="Semana 3"),($J136="Semana 4"),($J136="Semana 5"),($J136="Semana 6"),($J136="Semana 7")),INDEX(Calendario!$D$3:$H$55,MATCH(S$4,Calendario!$A$3:$A$55,0),MATCH($I136,Calendario!$D$2:$H$2,0)),""),""),IF($K136=4,IF(AND((P136=""),(Q136=""),(R136="")),IF(OR(($J136="Semana 1"),($J136="Semana 2"),($J136="Semana 3"),($J136="Semana 4"),($J136="Semana 5"),($J136="Semana 6"),($J136="Semana 7")),INDEX(Calendario!$D$3:$H$55,MATCH(S$4,Calendario!$A$3:$A$55,0),MATCH($I136,Calendario!$D$2:$H$2,0)),""),"")))),IF($K136=2,IF(R136="",IF(OR(($J136="Semana 1"),($J136="Semana 2"),($J136="Semana 3"),($J136="Semana 4"),($J136="Semana 5"),($J136="Semana 6")),INDEX(Calendario!$D$3:$H$55,MATCH(S$4,Calendario!$A$3:$A$55,0),MATCH($I136,Calendario!$D$2:$H$2,0)),""),""),IF($K136=3,IF(AND((Q136=""),(R136="")),IF(OR(($J136="Semana 1"),($J136="Semana 2"),($J136="Semana 3"),($J136="Semana 4"),($J136="Semana 5"),($J136="Semana 6")),INDEX(Calendario!$D$3:$H$55,MATCH(S$4,Calendario!$A$3:$A$55,0),MATCH($I136,Calendario!$D$2:$H$2,0)),""),""),IF($K136=4,IF(AND((P136=""),(Q136=""),(R136="")),IF(OR(($J136="Semana 1"),($J136="Semana 2"),($J136="Semana 3"),($J136="Semana 4"),($J136="Semana 5"),($J136="Semana 6")),INDEX(Calendario!$D$3:$H$55,MATCH(S$4,Calendario!$A$3:$A$55,0),MATCH($I136,Calendario!$D$2:$H$2,0)),""),""),"")))))))</f>
        <v/>
      </c>
      <c r="T136" s="108" t="str">
        <f>IF(EXACT(($I136),(PROPER(TEXT(T$3,"dddd")))),"",IF(EXACT(T$4,$J136),IF(S136="",IF(OR(($K136=4),($K136=3),($K136=2),($K136=1)),INDEX(Calendario!$D$3:$H$55,MATCH(T$4,Calendario!$A$3:$A$55,0),MATCH($I136,Calendario!$D$2:$H$2,0)),"")),IF($K136=1,IF(AND(S136="",EXACT((T$4),(CONCATENATE(Calendario!$A$1," ",(MID($J136,8,2))+1)))),INDEX(Calendario!$D$3:$H$55,MATCH(T$4,Calendario!$A$3:$A$55,0),MATCH($I136,Calendario!$D$2:$H$2,0)),IF(S136="",IF(EXACT(($I136),(PROPER(TEXT(S$3,"dddd")))),INDEX(Calendario!$D$3:$H$55,MATCH(T$4,Calendario!$A$3:$A$55,0),MATCH($I136,Calendario!$D$2:$H$2,0)),""),INDEX(Calendario!$D$3:$H$55,MATCH(T$4,Calendario!$A$3:$A$55,0),MATCH($I136,Calendario!$D$2:$H$2,0)))),IF(EXACT($M$4,"Semana 1"),IF($K136=2,IF(S136="",IF(OR(($J136="Semana 1"),($J136="Semana 2"),($J136="Semana 3"),($J136="Semana 4"),($J136="Semana 5"),($J136="Semana 6"),($J136="Semana 7"),($J136="Semana 8")),INDEX(Calendario!$D$3:$H$55,MATCH(T$4,Calendario!$A$3:$A$55,0),MATCH($I136,Calendario!$D$2:$H$2,0)),""),""),IF($K136=3,IF(AND((R136=""),(S136="")),IF(OR(($J136="Semana 1"),($J136="Semana 2"),($J136="Semana 3"),($J136="Semana 4"),($J136="Semana 5"),($J136="Semana 6"),($J136="Semana 7"),($J136="Semana 8")),INDEX(Calendario!$D$3:$H$55,MATCH(T$4,Calendario!$A$3:$A$55,0),MATCH($I136,Calendario!$D$2:$H$2,0)),""),""),IF($K136=4,IF(AND((Q136=""),(R136=""),(S136="")),IF(OR(($J136="Semana 1"),($J136="Semana 2"),($J136="Semana 3"),($J136="Semana 4"),($J136="Semana 5"),($J136="Semana 6"),($J136="Semana 7"),($J136="Semana 8")),INDEX(Calendario!$D$3:$H$55,MATCH(T$4,Calendario!$A$3:$A$55,0),MATCH($I136,Calendario!$D$2:$H$2,0)),""),"")))),IF($K136=2,IF(S136="",IF(OR(($J136="Semana 1"),($J136="Semana 2"),($J136="Semana 3"),($J136="Semana 4"),($J136="Semana 5"),($J136="Semana 6"),($J136="Semana 7")),INDEX(Calendario!$D$3:$H$55,MATCH(T$4,Calendario!$A$3:$A$55,0),MATCH($I136,Calendario!$D$2:$H$2,0)),""),""),IF($K136=3,IF(AND((R136=""),(S136="")),IF(OR(($J136="Semana 1"),($J136="Semana 2"),($J136="Semana 3"),($J136="Semana 4"),($J136="Semana 5"),($J136="Semana 6"),($J136="Semana 7")),INDEX(Calendario!$D$3:$H$55,MATCH(T$4,Calendario!$A$3:$A$55,0),MATCH($I136,Calendario!$D$2:$H$2,0)),""),""),IF($K136=4,IF(AND((Q136=""),(R136=""),(S136="")),IF(OR(($J136="Semana 1"),($J136="Semana 2"),($J136="Semana 3"),($J136="Semana 4"),($J136="Semana 5"),($J136="Semana 6"),($J136="Semana 7")),INDEX(Calendario!$D$3:$H$55,MATCH(T$4,Calendario!$A$3:$A$55,0),MATCH($I136,Calendario!$D$2:$H$2,0)),""),""),"")))))))</f>
        <v/>
      </c>
      <c r="U136" s="108" t="str">
        <f>IF(EXACT(($I136),(PROPER(TEXT(U$3,"dddd")))),"",IF($K136=1,INDEX(Calendario!$D$3:$H$55,MATCH(U$4,Calendario!$A$3:$A$55,0),MATCH($I136,Calendario!$D$2:$H$2,0)),IF($K136=2,IF(T136="",INDEX(Calendario!$D$3:$H$55,MATCH(U$4,Calendario!$A$3:$A$55,0),MATCH($I136,Calendario!$D$2:$H$2,0)),""),IF($K136=3,IF(AND((S136=""),(T136="")),INDEX(Calendario!$D$3:$H$55,MATCH(U$4,Calendario!$A$3:$A$55,0),MATCH($I136,Calendario!$D$2:$H$2,0)),""),IF($K136=4,IF(AND((R136=""),(S136=""),(T136="")),INDEX(Calendario!$D$3:$H$55,MATCH(U$4,Calendario!$A$3:$A$55,0),MATCH($I136,Calendario!$D$2:$H$2,0)),""),"")))))</f>
        <v/>
      </c>
      <c r="V136" s="107">
        <f>IF(EXACT(($I136),(PROPER(TEXT(V$3,"dddd")))),"",IF($K136=1,INDEX(Calendario!$D$3:$H$55,MATCH(V$4,Calendario!$A$3:$A$55,0),MATCH($I136,Calendario!$D$2:$H$2,0)),IF($K136=2,IF(U136="",INDEX(Calendario!$D$3:$H$55,MATCH(V$4,Calendario!$A$3:$A$55,0),MATCH($I136,Calendario!$D$2:$H$2,0)),""),IF($K136=3,IF(AND((T136=""),(U136="")),INDEX(Calendario!$D$3:$H$55,MATCH(V$4,Calendario!$A$3:$A$55,0),MATCH($I136,Calendario!$D$2:$H$2,0)),""),IF($K136=4,IF(AND((S136=""),(T136=""),(U136="")),INDEX(Calendario!$D$3:$H$55,MATCH(V$4,Calendario!$A$3:$A$55,0),MATCH($I136,Calendario!$D$2:$H$2,0)),""),"")))))</f>
        <v>44622</v>
      </c>
      <c r="W136" s="107" t="str">
        <f>IF(EXACT(($I136),(PROPER(TEXT(W$3,"dddd")))),"",IF($K136=1,INDEX(Calendario!$D$3:$H$55,MATCH(W$4,Calendario!$A$3:$A$55,0),MATCH($I136,Calendario!$D$2:$H$2,0)),IF($K136=2,IF(V136="",INDEX(Calendario!$D$3:$H$55,MATCH(W$4,Calendario!$A$3:$A$55,0),MATCH($I136,Calendario!$D$2:$H$2,0)),""),IF($K136=3,IF(AND((U136=""),(V136="")),INDEX(Calendario!$D$3:$H$55,MATCH(W$4,Calendario!$A$3:$A$55,0),MATCH($I136,Calendario!$D$2:$H$2,0)),""),IF($K136=4,IF(AND((T136=""),(U136=""),(V136="")),INDEX(Calendario!$D$3:$H$55,MATCH(W$4,Calendario!$A$3:$A$55,0),MATCH($I136,Calendario!$D$2:$H$2,0)),""),"")))))</f>
        <v/>
      </c>
      <c r="X136" s="107" t="str">
        <f>IF(EXACT(($I136),(PROPER(TEXT(X$3,"dddd")))),"",IF($K136=1,INDEX(Calendario!$D$3:$H$55,MATCH(X$4,Calendario!$A$3:$A$55,0),MATCH($I136,Calendario!$D$2:$H$2,0)),IF($K136=2,IF(W136="",INDEX(Calendario!$D$3:$H$55,MATCH(X$4,Calendario!$A$3:$A$55,0),MATCH($I136,Calendario!$D$2:$H$2,0)),""),IF($K136=3,IF(AND((V136=""),(W136="")),INDEX(Calendario!$D$3:$H$55,MATCH(X$4,Calendario!$A$3:$A$55,0),MATCH($I136,Calendario!$D$2:$H$2,0)),""),IF($K136=4,IF(AND((U136=""),(V136=""),(W136="")),INDEX(Calendario!$D$3:$H$55,MATCH(X$4,Calendario!$A$3:$A$55,0),MATCH($I136,Calendario!$D$2:$H$2,0)),""),"")))))</f>
        <v/>
      </c>
      <c r="Y136" s="107" t="str">
        <f>IF(EXACT(($I136),(PROPER(TEXT(Y$3,"dddd")))),"",IF($K136=1,INDEX(Calendario!$D$3:$H$55,MATCH(Y$4,Calendario!$A$3:$A$55,0),MATCH($I136,Calendario!$D$2:$H$2,0)),IF($K136=2,IF(X136="",INDEX(Calendario!$D$3:$H$55,MATCH(Y$4,Calendario!$A$3:$A$55,0),MATCH($I136,Calendario!$D$2:$H$2,0)),""),IF($K136=3,IF(AND((W136=""),(X136="")),INDEX(Calendario!$D$3:$H$55,MATCH(Y$4,Calendario!$A$3:$A$55,0),MATCH($I136,Calendario!$D$2:$H$2,0)),""),IF($K136=4,IF(AND((V136=""),(W136=""),(X136="")),INDEX(Calendario!$D$3:$H$55,MATCH(Y$4,Calendario!$A$3:$A$55,0),MATCH($I136,Calendario!$D$2:$H$2,0)),""),"")))))</f>
        <v/>
      </c>
      <c r="Z136" s="108">
        <f>IF(EXACT(($I136),(PROPER(TEXT(Z$3,"dddd")))),"",IF($K136=1,INDEX(Calendario!$D$3:$H$55,MATCH(Z$4,Calendario!$A$3:$A$55,0),MATCH($I136,Calendario!$D$2:$H$2,0)),IF($K136=2,IF(Y136="",INDEX(Calendario!$D$3:$H$55,MATCH(Z$4,Calendario!$A$3:$A$55,0),MATCH($I136,Calendario!$D$2:$H$2,0)),""),IF($K136=3,IF(AND((X136=""),(Y136="")),INDEX(Calendario!$D$3:$H$55,MATCH(Z$4,Calendario!$A$3:$A$55,0),MATCH($I136,Calendario!$D$2:$H$2,0)),""),IF($K136=4,IF(AND((W136=""),(X136=""),(Y136="")),INDEX(Calendario!$D$3:$H$55,MATCH(Z$4,Calendario!$A$3:$A$55,0),MATCH($I136,Calendario!$D$2:$H$2,0)),""),"")))))</f>
        <v>44650</v>
      </c>
      <c r="AA136" s="108" t="str">
        <f>IF(EXACT(($I136),(PROPER(TEXT(AA$3,"dddd")))),"",IF($K136=1,INDEX(Calendario!$D$3:$H$55,MATCH(AA$4,Calendario!$A$3:$A$55,0),MATCH($I136,Calendario!$D$2:$H$2,0)),IF($K136=2,IF(Z136="",INDEX(Calendario!$D$3:$H$55,MATCH(AA$4,Calendario!$A$3:$A$55,0),MATCH($I136,Calendario!$D$2:$H$2,0)),""),IF($K136=3,IF(AND((Y136=""),(Z136="")),INDEX(Calendario!$D$3:$H$55,MATCH(AA$4,Calendario!$A$3:$A$55,0),MATCH($I136,Calendario!$D$2:$H$2,0)),""),IF($K136=4,IF(AND((X136=""),(Y136=""),(Z136="")),INDEX(Calendario!$D$3:$H$55,MATCH(AA$4,Calendario!$A$3:$A$55,0),MATCH($I136,Calendario!$D$2:$H$2,0)),""),"")))))</f>
        <v/>
      </c>
      <c r="AB136" s="108" t="str">
        <f>IF(EXACT(($I136),(PROPER(TEXT(AB$3,"dddd")))),"",IF($K136=1,INDEX(Calendario!$D$3:$H$55,MATCH(AB$4,Calendario!$A$3:$A$55,0),MATCH($I136,Calendario!$D$2:$H$2,0)),IF($K136=2,IF(AA136="",INDEX(Calendario!$D$3:$H$55,MATCH(AB$4,Calendario!$A$3:$A$55,0),MATCH($I136,Calendario!$D$2:$H$2,0)),""),IF($K136=3,IF(AND((Z136=""),(AA136="")),INDEX(Calendario!$D$3:$H$55,MATCH(AB$4,Calendario!$A$3:$A$55,0),MATCH($I136,Calendario!$D$2:$H$2,0)),""),IF($K136=4,IF(AND((Y136=""),(Z136=""),(AA136="")),INDEX(Calendario!$D$3:$H$55,MATCH(AB$4,Calendario!$A$3:$A$55,0),MATCH($I136,Calendario!$D$2:$H$2,0)),""),"")))))</f>
        <v/>
      </c>
      <c r="AC136" s="108" t="str">
        <f>IF(EXACT(($I136),(PROPER(TEXT(AC$3,"dddd")))),"",IF($K136=1,INDEX(Calendario!$D$3:$H$55,MATCH(AC$4,Calendario!$A$3:$A$55,0),MATCH($I136,Calendario!$D$2:$H$2,0)),IF($K136=2,IF(AB136="",INDEX(Calendario!$D$3:$H$55,MATCH(AC$4,Calendario!$A$3:$A$55,0),MATCH($I136,Calendario!$D$2:$H$2,0)),""),IF($K136=3,IF(AND((AA136=""),(AB136="")),INDEX(Calendario!$D$3:$H$55,MATCH(AC$4,Calendario!$A$3:$A$55,0),MATCH($I136,Calendario!$D$2:$H$2,0)),""),IF($K136=4,IF(AND((Z136=""),(AA136=""),(AB136="")),INDEX(Calendario!$D$3:$H$55,MATCH(AC$4,Calendario!$A$3:$A$55,0),MATCH($I136,Calendario!$D$2:$H$2,0)),""),"")))))</f>
        <v/>
      </c>
      <c r="AD136" s="107">
        <f>IF(EXACT(($I136),(PROPER(TEXT(AD$3,"dddd")))),"",IF($K136=1,INDEX(Calendario!$D$3:$H$55,MATCH(AD$4,Calendario!$A$3:$A$55,0),MATCH($I136,Calendario!$D$2:$H$2,0)),IF($K136=2,IF(AC136="",INDEX(Calendario!$D$3:$H$55,MATCH(AD$4,Calendario!$A$3:$A$55,0),MATCH($I136,Calendario!$D$2:$H$2,0)),""),IF($K136=3,IF(AND((AB136=""),(AC136="")),INDEX(Calendario!$D$3:$H$55,MATCH(AD$4,Calendario!$A$3:$A$55,0),MATCH($I136,Calendario!$D$2:$H$2,0)),""),IF($K136=4,IF(AND((AA136=""),(AB136=""),(AC136="")),INDEX(Calendario!$D$3:$H$55,MATCH(AD$4,Calendario!$A$3:$A$55,0),MATCH($I136,Calendario!$D$2:$H$2,0)),""),"")))))</f>
        <v>44678</v>
      </c>
      <c r="AE136" s="107" t="str">
        <f>IF(EXACT(($I136),(PROPER(TEXT(AE$3,"dddd")))),"",IF($K136=1,INDEX(Calendario!$D$3:$H$55,MATCH(AE$4,Calendario!$A$3:$A$55,0),MATCH($I136,Calendario!$D$2:$H$2,0)),IF($K136=2,IF(AD136="",INDEX(Calendario!$D$3:$H$55,MATCH(AE$4,Calendario!$A$3:$A$55,0),MATCH($I136,Calendario!$D$2:$H$2,0)),""),IF($K136=3,IF(AND((AC136=""),(AD136="")),INDEX(Calendario!$D$3:$H$55,MATCH(AE$4,Calendario!$A$3:$A$55,0),MATCH($I136,Calendario!$D$2:$H$2,0)),""),IF($K136=4,IF(AND((AB136=""),(AC136=""),(AD136="")),INDEX(Calendario!$D$3:$H$55,MATCH(AE$4,Calendario!$A$3:$A$55,0),MATCH($I136,Calendario!$D$2:$H$2,0)),""),"")))))</f>
        <v/>
      </c>
      <c r="AF136" s="107" t="str">
        <f>IF(EXACT(($I136),(PROPER(TEXT(AF$3,"dddd")))),"",IF($K136=1,INDEX(Calendario!$D$3:$H$55,MATCH(AF$4,Calendario!$A$3:$A$55,0),MATCH($I136,Calendario!$D$2:$H$2,0)),IF($K136=2,IF(AE136="",INDEX(Calendario!$D$3:$H$55,MATCH(AF$4,Calendario!$A$3:$A$55,0),MATCH($I136,Calendario!$D$2:$H$2,0)),""),IF($K136=3,IF(AND((AD136=""),(AE136="")),INDEX(Calendario!$D$3:$H$55,MATCH(AF$4,Calendario!$A$3:$A$55,0),MATCH($I136,Calendario!$D$2:$H$2,0)),""),IF($K136=4,IF(AND((AC136=""),(AD136=""),(AE136="")),INDEX(Calendario!$D$3:$H$55,MATCH(AF$4,Calendario!$A$3:$A$55,0),MATCH($I136,Calendario!$D$2:$H$2,0)),""),"")))))</f>
        <v/>
      </c>
      <c r="AG136" s="107" t="str">
        <f>IF(EXACT(($I136),(PROPER(TEXT(AG$3,"dddd")))),"",IF($K136=1,INDEX(Calendario!$D$3:$H$55,MATCH(AG$4,Calendario!$A$3:$A$55,0),MATCH($I136,Calendario!$D$2:$H$2,0)),IF($K136=2,IF(AF136="",INDEX(Calendario!$D$3:$H$55,MATCH(AG$4,Calendario!$A$3:$A$55,0),MATCH($I136,Calendario!$D$2:$H$2,0)),""),IF($K136=3,IF(AND((AE136=""),(AF136="")),INDEX(Calendario!$D$3:$H$55,MATCH(AG$4,Calendario!$A$3:$A$55,0),MATCH($I136,Calendario!$D$2:$H$2,0)),""),IF($K136=4,IF(AND((AD136=""),(AE136=""),(AF136="")),INDEX(Calendario!$D$3:$H$55,MATCH(AG$4,Calendario!$A$3:$A$55,0),MATCH($I136,Calendario!$D$2:$H$2,0)),""),"")))))</f>
        <v/>
      </c>
      <c r="AH136" s="107">
        <f>IF(EXACT(($I136),(PROPER(TEXT(AH$3,"dddd")))),"",IF($K136=1,INDEX(Calendario!$D$3:$H$55,MATCH(AH$4,Calendario!$A$3:$A$55,0),MATCH($I136,Calendario!$D$2:$H$2,0)),IF($K136=2,IF(AG136="",INDEX(Calendario!$D$3:$H$55,MATCH(AH$4,Calendario!$A$3:$A$55,0),MATCH($I136,Calendario!$D$2:$H$2,0)),""),IF($K136=3,IF(AND((AF136=""),(AG136="")),INDEX(Calendario!$D$3:$H$55,MATCH(AH$4,Calendario!$A$3:$A$55,0),MATCH($I136,Calendario!$D$2:$H$2,0)),""),IF($K136=4,IF(AND((AE136=""),(AF136=""),(AG136="")),INDEX(Calendario!$D$3:$H$55,MATCH(AH$4,Calendario!$A$3:$A$55,0),MATCH($I136,Calendario!$D$2:$H$2,0)),""),"")))))</f>
        <v>44706</v>
      </c>
      <c r="AI136" s="108" t="str">
        <f>IF(EXACT(($I136),(PROPER(TEXT(AI$3,"dddd")))),"",IF($K136=1,INDEX(Calendario!$D$3:$H$55,MATCH(AI$4,Calendario!$A$3:$A$55,0),MATCH($I136,Calendario!$D$2:$H$2,0)),IF($K136=2,IF(AH136="",INDEX(Calendario!$D$3:$H$55,MATCH(AI$4,Calendario!$A$3:$A$55,0),MATCH($I136,Calendario!$D$2:$H$2,0)),""),IF($K136=3,IF(AND((AG136=""),(AH136="")),INDEX(Calendario!$D$3:$H$55,MATCH(AI$4,Calendario!$A$3:$A$55,0),MATCH($I136,Calendario!$D$2:$H$2,0)),""),IF($K136=4,IF(AND((AF136=""),(AG136=""),(AH136="")),INDEX(Calendario!$D$3:$H$55,MATCH(AI$4,Calendario!$A$3:$A$55,0),MATCH($I136,Calendario!$D$2:$H$2,0)),""),"")))))</f>
        <v/>
      </c>
      <c r="AJ136" s="108" t="str">
        <f>IF(EXACT(($I136),(PROPER(TEXT(AJ$3,"dddd")))),"",IF($K136=1,INDEX(Calendario!$D$3:$H$55,MATCH(AJ$4,Calendario!$A$3:$A$55,0),MATCH($I136,Calendario!$D$2:$H$2,0)),IF($K136=2,IF(AI136="",INDEX(Calendario!$D$3:$H$55,MATCH(AJ$4,Calendario!$A$3:$A$55,0),MATCH($I136,Calendario!$D$2:$H$2,0)),""),IF($K136=3,IF(AND((AH136=""),(AI136="")),INDEX(Calendario!$D$3:$H$55,MATCH(AJ$4,Calendario!$A$3:$A$55,0),MATCH($I136,Calendario!$D$2:$H$2,0)),""),IF($K136=4,IF(AND((AG136=""),(AH136=""),(AI136="")),INDEX(Calendario!$D$3:$H$55,MATCH(AJ$4,Calendario!$A$3:$A$55,0),MATCH($I136,Calendario!$D$2:$H$2,0)),""),"")))))</f>
        <v/>
      </c>
      <c r="AK136" s="108" t="str">
        <f>IF(EXACT(($I136),(PROPER(TEXT(AK$3,"dddd")))),"",IF($K136=1,INDEX(Calendario!$D$3:$H$55,MATCH(AK$4,Calendario!$A$3:$A$55,0),MATCH($I136,Calendario!$D$2:$H$2,0)),IF($K136=2,IF(AJ136="",INDEX(Calendario!$D$3:$H$55,MATCH(AK$4,Calendario!$A$3:$A$55,0),MATCH($I136,Calendario!$D$2:$H$2,0)),""),IF($K136=3,IF(AND((AI136=""),(AJ136="")),INDEX(Calendario!$D$3:$H$55,MATCH(AK$4,Calendario!$A$3:$A$55,0),MATCH($I136,Calendario!$D$2:$H$2,0)),""),IF($K136=4,IF(AND((AH136=""),(AI136=""),(AJ136="")),INDEX(Calendario!$D$3:$H$55,MATCH(AK$4,Calendario!$A$3:$A$55,0),MATCH($I136,Calendario!$D$2:$H$2,0)),""),"")))))</f>
        <v/>
      </c>
      <c r="AL136" s="108">
        <f>IF(EXACT(($I136),(PROPER(TEXT(AL$3,"dddd")))),"",IF($K136=1,INDEX(Calendario!$D$3:$H$55,MATCH(AL$4,Calendario!$A$3:$A$55,0),MATCH($I136,Calendario!$D$2:$H$2,0)),IF($K136=2,IF(AK136="",INDEX(Calendario!$D$3:$H$55,MATCH(AL$4,Calendario!$A$3:$A$55,0),MATCH($I136,Calendario!$D$2:$H$2,0)),""),IF($K136=3,IF(AND((AJ136=""),(AK136="")),INDEX(Calendario!$D$3:$H$55,MATCH(AL$4,Calendario!$A$3:$A$55,0),MATCH($I136,Calendario!$D$2:$H$2,0)),""),IF($K136=4,IF(AND((AI136=""),(AJ136=""),(AK136="")),INDEX(Calendario!$D$3:$H$55,MATCH(AL$4,Calendario!$A$3:$A$55,0),MATCH($I136,Calendario!$D$2:$H$2,0)),""),"")))))</f>
        <v>44734</v>
      </c>
      <c r="AM136" s="107" t="str">
        <f>IF(EXACT(($I136),(PROPER(TEXT(AM$3,"dddd")))),"",IF($K136=1,INDEX(Calendario!$D$3:$H$55,MATCH(AM$4,Calendario!$A$3:$A$55,0),MATCH($I136,Calendario!$D$2:$H$2,0)),IF($K136=2,IF(AL136="",INDEX(Calendario!$D$3:$H$55,MATCH(AM$4,Calendario!$A$3:$A$55,0),MATCH($I136,Calendario!$D$2:$H$2,0)),""),IF($K136=3,IF(AND((AK136=""),(AL136="")),INDEX(Calendario!$D$3:$H$55,MATCH(AM$4,Calendario!$A$3:$A$55,0),MATCH($I136,Calendario!$D$2:$H$2,0)),""),IF($K136=4,IF(AND((AJ136=""),(AK136=""),(AL136="")),INDEX(Calendario!$D$3:$H$55,MATCH(AM$4,Calendario!$A$3:$A$55,0),MATCH($I136,Calendario!$D$2:$H$2,0)),""),"")))))</f>
        <v/>
      </c>
      <c r="AN136" s="107" t="str">
        <f>IF(EXACT(($I136),(PROPER(TEXT(AN$3,"dddd")))),"",IF($K136=1,INDEX(Calendario!$D$3:$H$55,MATCH(AN$4,Calendario!$A$3:$A$55,0),MATCH($I136,Calendario!$D$2:$H$2,0)),IF($K136=2,IF(AM136="",INDEX(Calendario!$D$3:$H$55,MATCH(AN$4,Calendario!$A$3:$A$55,0),MATCH($I136,Calendario!$D$2:$H$2,0)),""),IF($K136=3,IF(AND((AL136=""),(AM136="")),INDEX(Calendario!$D$3:$H$55,MATCH(AN$4,Calendario!$A$3:$A$55,0),MATCH($I136,Calendario!$D$2:$H$2,0)),""),IF($K136=4,IF(AND((AK136=""),(AL136=""),(AM136="")),INDEX(Calendario!$D$3:$H$55,MATCH(AN$4,Calendario!$A$3:$A$55,0),MATCH($I136,Calendario!$D$2:$H$2,0)),""),"")))))</f>
        <v/>
      </c>
      <c r="AO136" s="107" t="str">
        <f>IF(EXACT(($I136),(PROPER(TEXT(AO$3,"dddd")))),"",IF($K136=1,INDEX(Calendario!$D$3:$H$55,MATCH(AO$4,Calendario!$A$3:$A$55,0),MATCH($I136,Calendario!$D$2:$H$2,0)),IF($K136=2,IF(AN136="",INDEX(Calendario!$D$3:$H$55,MATCH(AO$4,Calendario!$A$3:$A$55,0),MATCH($I136,Calendario!$D$2:$H$2,0)),""),IF($K136=3,IF(AND((AM136=""),(AN136="")),INDEX(Calendario!$D$3:$H$55,MATCH(AO$4,Calendario!$A$3:$A$55,0),MATCH($I136,Calendario!$D$2:$H$2,0)),""),IF($K136=4,IF(AND((AL136=""),(AM136=""),(AN136="")),INDEX(Calendario!$D$3:$H$55,MATCH(AO$4,Calendario!$A$3:$A$55,0),MATCH($I136,Calendario!$D$2:$H$2,0)),""),"")))))</f>
        <v/>
      </c>
      <c r="AP136" s="107" t="str">
        <f>IF(EXACT(($I136),(PROPER(TEXT(AP$3,"dddd")))),"",IF($K136=1,INDEX(Calendario!$D$3:$H$55,MATCH(AP$4,Calendario!$A$3:$A$55,0),MATCH($I136,Calendario!$D$2:$H$2,0)),IF($K136=2,IF(AO136="",INDEX(Calendario!$D$3:$H$55,MATCH(AP$4,Calendario!$A$3:$A$55,0),MATCH($I136,Calendario!$D$2:$H$2,0)),""),IF($K136=3,IF(AND((AN136=""),(AO136="")),INDEX(Calendario!$D$3:$H$55,MATCH(AP$4,Calendario!$A$3:$A$55,0),MATCH($I136,Calendario!$D$2:$H$2,0)),""),IF($K136=4,IF(AND((AM136=""),(AN136=""),(AO136="")),INDEX(Calendario!$D$3:$H$55,MATCH(AP$4,Calendario!$A$3:$A$55,0),MATCH($I136,Calendario!$D$2:$H$2,0)),""),"")))))</f>
        <v/>
      </c>
      <c r="AQ136" s="107">
        <f>IF(EXACT(($I136),(PROPER(TEXT(AQ$3,"dddd")))),"",IF($K136=1,INDEX(Calendario!$D$3:$H$55,MATCH(AQ$4,Calendario!$A$3:$A$55,0),MATCH($I136,Calendario!$D$2:$H$2,0)),IF($K136=2,IF(AP136="",INDEX(Calendario!$D$3:$H$55,MATCH(AQ$4,Calendario!$A$3:$A$55,0),MATCH($I136,Calendario!$D$2:$H$2,0)),""),IF($K136=3,IF(AND((AO136=""),(AP136="")),INDEX(Calendario!$D$3:$H$55,MATCH(AQ$4,Calendario!$A$3:$A$55,0),MATCH($I136,Calendario!$D$2:$H$2,0)),""),IF($K136=4,IF(AND((AN136=""),(AO136=""),(AP136="")),INDEX(Calendario!$D$3:$H$55,MATCH(AQ$4,Calendario!$A$3:$A$55,0),MATCH($I136,Calendario!$D$2:$H$2,0)),""),"")))))</f>
        <v>44769</v>
      </c>
      <c r="AR136" s="108" t="str">
        <f>IF(EXACT(($I136),(PROPER(TEXT(AR$3,"dddd")))),"",IF($K136=1,INDEX(Calendario!$D$3:$H$55,MATCH(AR$4,Calendario!$A$3:$A$55,0),MATCH($I136,Calendario!$D$2:$H$2,0)),IF($K136=2,IF(AQ136="",INDEX(Calendario!$D$3:$H$55,MATCH(AR$4,Calendario!$A$3:$A$55,0),MATCH($I136,Calendario!$D$2:$H$2,0)),""),IF($K136=3,IF(AND((AP136=""),(AQ136="")),INDEX(Calendario!$D$3:$H$55,MATCH(AR$4,Calendario!$A$3:$A$55,0),MATCH($I136,Calendario!$D$2:$H$2,0)),""),IF($K136=4,IF(AND((AO136=""),(AP136=""),(AQ136="")),INDEX(Calendario!$D$3:$H$55,MATCH(AR$4,Calendario!$A$3:$A$55,0),MATCH($I136,Calendario!$D$2:$H$2,0)),""),"")))))</f>
        <v/>
      </c>
      <c r="AS136" s="108" t="str">
        <f>IF(EXACT(($I136),(PROPER(TEXT(AS$3,"dddd")))),"",IF($K136=1,INDEX(Calendario!$D$3:$H$55,MATCH(AS$4,Calendario!$A$3:$A$55,0),MATCH($I136,Calendario!$D$2:$H$2,0)),IF($K136=2,IF(AR136="",INDEX(Calendario!$D$3:$H$55,MATCH(AS$4,Calendario!$A$3:$A$55,0),MATCH($I136,Calendario!$D$2:$H$2,0)),""),IF($K136=3,IF(AND((AQ136=""),(AR136="")),INDEX(Calendario!$D$3:$H$55,MATCH(AS$4,Calendario!$A$3:$A$55,0),MATCH($I136,Calendario!$D$2:$H$2,0)),""),IF($K136=4,IF(AND((AP136=""),(AQ136=""),(AR136="")),INDEX(Calendario!$D$3:$H$55,MATCH(AS$4,Calendario!$A$3:$A$55,0),MATCH($I136,Calendario!$D$2:$H$2,0)),""),"")))))</f>
        <v/>
      </c>
      <c r="AT136" s="108" t="str">
        <f>IF(EXACT(($I136),(PROPER(TEXT(AT$3,"dddd")))),"",IF($K136=1,INDEX(Calendario!$D$3:$H$55,MATCH(AT$4,Calendario!$A$3:$A$55,0),MATCH($I136,Calendario!$D$2:$H$2,0)),IF($K136=2,IF(AS136="",INDEX(Calendario!$D$3:$H$55,MATCH(AT$4,Calendario!$A$3:$A$55,0),MATCH($I136,Calendario!$D$2:$H$2,0)),""),IF($K136=3,IF(AND((AR136=""),(AS136="")),INDEX(Calendario!$D$3:$H$55,MATCH(AT$4,Calendario!$A$3:$A$55,0),MATCH($I136,Calendario!$D$2:$H$2,0)),""),IF($K136=4,IF(AND((AQ136=""),(AR136=""),(AS136="")),INDEX(Calendario!$D$3:$H$55,MATCH(AT$4,Calendario!$A$3:$A$55,0),MATCH($I136,Calendario!$D$2:$H$2,0)),""),"")))))</f>
        <v/>
      </c>
      <c r="AU136" s="108">
        <f>IF(EXACT(($I136),(PROPER(TEXT(AU$3,"dddd")))),"",IF($K136=1,INDEX(Calendario!$D$3:$H$55,MATCH(AU$4,Calendario!$A$3:$A$55,0),MATCH($I136,Calendario!$D$2:$H$2,0)),IF($K136=2,IF(AT136="",INDEX(Calendario!$D$3:$H$55,MATCH(AU$4,Calendario!$A$3:$A$55,0),MATCH($I136,Calendario!$D$2:$H$2,0)),""),IF($K136=3,IF(AND((AS136=""),(AT136="")),INDEX(Calendario!$D$3:$H$55,MATCH(AU$4,Calendario!$A$3:$A$55,0),MATCH($I136,Calendario!$D$2:$H$2,0)),""),IF($K136=4,IF(AND((AR136=""),(AS136=""),(AT136="")),INDEX(Calendario!$D$3:$H$55,MATCH(AU$4,Calendario!$A$3:$A$55,0),MATCH($I136,Calendario!$D$2:$H$2,0)),""),"")))))</f>
        <v>44797</v>
      </c>
      <c r="AV136" s="107" t="str">
        <f>IF(EXACT(($I136),(PROPER(TEXT(AV$3,"dddd")))),"",IF($K136=1,INDEX(Calendario!$D$3:$H$55,MATCH(AV$4,Calendario!$A$3:$A$55,0),MATCH($I136,Calendario!$D$2:$H$2,0)),IF($K136=2,IF(AU136="",INDEX(Calendario!$D$3:$H$55,MATCH(AV$4,Calendario!$A$3:$A$55,0),MATCH($I136,Calendario!$D$2:$H$2,0)),""),IF($K136=3,IF(AND((AT136=""),(AU136="")),INDEX(Calendario!$D$3:$H$55,MATCH(AV$4,Calendario!$A$3:$A$55,0),MATCH($I136,Calendario!$D$2:$H$2,0)),""),IF($K136=4,IF(AND((AS136=""),(AT136=""),(AU136="")),INDEX(Calendario!$D$3:$H$55,MATCH(AV$4,Calendario!$A$3:$A$55,0),MATCH($I136,Calendario!$D$2:$H$2,0)),""),"")))))</f>
        <v/>
      </c>
      <c r="AW136" s="107" t="str">
        <f>IF(EXACT(($I136),(PROPER(TEXT(AW$3,"dddd")))),"",IF($K136=1,INDEX(Calendario!$D$3:$H$55,MATCH(AW$4,Calendario!$A$3:$A$55,0),MATCH($I136,Calendario!$D$2:$H$2,0)),IF($K136=2,IF(AV136="",INDEX(Calendario!$D$3:$H$55,MATCH(AW$4,Calendario!$A$3:$A$55,0),MATCH($I136,Calendario!$D$2:$H$2,0)),""),IF($K136=3,IF(AND((AU136=""),(AV136="")),INDEX(Calendario!$D$3:$H$55,MATCH(AW$4,Calendario!$A$3:$A$55,0),MATCH($I136,Calendario!$D$2:$H$2,0)),""),IF($K136=4,IF(AND((AT136=""),(AU136=""),(AV136="")),INDEX(Calendario!$D$3:$H$55,MATCH(AW$4,Calendario!$A$3:$A$55,0),MATCH($I136,Calendario!$D$2:$H$2,0)),""),"")))))</f>
        <v/>
      </c>
      <c r="AX136" s="107" t="str">
        <f>IF(EXACT(($I136),(PROPER(TEXT(AX$3,"dddd")))),"",IF($K136=1,INDEX(Calendario!$D$3:$H$55,MATCH(AX$4,Calendario!$A$3:$A$55,0),MATCH($I136,Calendario!$D$2:$H$2,0)),IF($K136=2,IF(AW136="",INDEX(Calendario!$D$3:$H$55,MATCH(AX$4,Calendario!$A$3:$A$55,0),MATCH($I136,Calendario!$D$2:$H$2,0)),""),IF($K136=3,IF(AND((AV136=""),(AW136="")),INDEX(Calendario!$D$3:$H$55,MATCH(AX$4,Calendario!$A$3:$A$55,0),MATCH($I136,Calendario!$D$2:$H$2,0)),""),IF($K136=4,IF(AND((AU136=""),(AV136=""),(AW136="")),INDEX(Calendario!$D$3:$H$55,MATCH(AX$4,Calendario!$A$3:$A$55,0),MATCH($I136,Calendario!$D$2:$H$2,0)),""),"")))))</f>
        <v/>
      </c>
      <c r="AY136" s="107">
        <f>IF(EXACT(($I136),(PROPER(TEXT(AY$3,"dddd")))),"",IF($K136=1,INDEX(Calendario!$D$3:$H$55,MATCH(AY$4,Calendario!$A$3:$A$55,0),MATCH($I136,Calendario!$D$2:$H$2,0)),IF($K136=2,IF(AX136="",INDEX(Calendario!$D$3:$H$55,MATCH(AY$4,Calendario!$A$3:$A$55,0),MATCH($I136,Calendario!$D$2:$H$2,0)),""),IF($K136=3,IF(AND((AW136=""),(AX136="")),INDEX(Calendario!$D$3:$H$55,MATCH(AY$4,Calendario!$A$3:$A$55,0),MATCH($I136,Calendario!$D$2:$H$2,0)),""),IF($K136=4,IF(AND((AV136=""),(AW136=""),(AX136="")),INDEX(Calendario!$D$3:$H$55,MATCH(AY$4,Calendario!$A$3:$A$55,0),MATCH($I136,Calendario!$D$2:$H$2,0)),""),"")))))</f>
        <v>44825</v>
      </c>
      <c r="AZ136" s="107" t="str">
        <f>IF(EXACT(($I136),(PROPER(TEXT(AZ$3,"dddd")))),"",IF($K136=1,INDEX(Calendario!$D$3:$H$55,MATCH(AZ$4,Calendario!$A$3:$A$55,0),MATCH($I136,Calendario!$D$2:$H$2,0)),IF($K136=2,IF(AY136="",INDEX(Calendario!$D$3:$H$55,MATCH(AZ$4,Calendario!$A$3:$A$55,0),MATCH($I136,Calendario!$D$2:$H$2,0)),""),IF($K136=3,IF(AND((AX136=""),(AY136="")),INDEX(Calendario!$D$3:$H$55,MATCH(AZ$4,Calendario!$A$3:$A$55,0),MATCH($I136,Calendario!$D$2:$H$2,0)),""),IF($K136=4,IF(AND((AW136=""),(AX136=""),(AY136="")),INDEX(Calendario!$D$3:$H$55,MATCH(AZ$4,Calendario!$A$3:$A$55,0),MATCH($I136,Calendario!$D$2:$H$2,0)),""),"")))))</f>
        <v/>
      </c>
      <c r="BA136" s="108" t="str">
        <f>IF(EXACT(($I136),(PROPER(TEXT(BA$3,"dddd")))),"",IF($K136=1,INDEX(Calendario!$D$3:$H$55,MATCH(BA$4,Calendario!$A$3:$A$55,0),MATCH($I136,Calendario!$D$2:$H$2,0)),IF($K136=2,IF(AZ136="",INDEX(Calendario!$D$3:$H$55,MATCH(BA$4,Calendario!$A$3:$A$55,0),MATCH($I136,Calendario!$D$2:$H$2,0)),""),IF($K136=3,IF(AND((AY136=""),(AZ136="")),INDEX(Calendario!$D$3:$H$55,MATCH(BA$4,Calendario!$A$3:$A$55,0),MATCH($I136,Calendario!$D$2:$H$2,0)),""),IF($K136=4,IF(AND((AX136=""),(AY136=""),(AZ136="")),INDEX(Calendario!$D$3:$H$55,MATCH(BA$4,Calendario!$A$3:$A$55,0),MATCH($I136,Calendario!$D$2:$H$2,0)),""),"")))))</f>
        <v/>
      </c>
      <c r="BB136" s="108" t="str">
        <f>IF(EXACT(($I136),(PROPER(TEXT(BB$3,"dddd")))),"",IF($K136=1,INDEX(Calendario!$D$3:$H$55,MATCH(BB$4,Calendario!$A$3:$A$55,0),MATCH($I136,Calendario!$D$2:$H$2,0)),IF($K136=2,IF(BA136="",INDEX(Calendario!$D$3:$H$55,MATCH(BB$4,Calendario!$A$3:$A$55,0),MATCH($I136,Calendario!$D$2:$H$2,0)),""),IF($K136=3,IF(AND((AZ136=""),(BA136="")),INDEX(Calendario!$D$3:$H$55,MATCH(BB$4,Calendario!$A$3:$A$55,0),MATCH($I136,Calendario!$D$2:$H$2,0)),""),IF($K136=4,IF(AND((AY136=""),(AZ136=""),(BA136="")),INDEX(Calendario!$D$3:$H$55,MATCH(BB$4,Calendario!$A$3:$A$55,0),MATCH($I136,Calendario!$D$2:$H$2,0)),""),"")))))</f>
        <v/>
      </c>
      <c r="BC136" s="108">
        <f>IF(EXACT(($I136),(PROPER(TEXT(BC$3,"dddd")))),"",IF($K136=1,INDEX(Calendario!$D$3:$H$55,MATCH(BC$4,Calendario!$A$3:$A$55,0),MATCH($I136,Calendario!$D$2:$H$2,0)),IF($K136=2,IF(BB136="",INDEX(Calendario!$D$3:$H$55,MATCH(BC$4,Calendario!$A$3:$A$55,0),MATCH($I136,Calendario!$D$2:$H$2,0)),""),IF($K136=3,IF(AND((BA136=""),(BB136="")),INDEX(Calendario!$D$3:$H$55,MATCH(BC$4,Calendario!$A$3:$A$55,0),MATCH($I136,Calendario!$D$2:$H$2,0)),""),IF($K136=4,IF(AND((AZ136=""),(BA136=""),(BB136="")),INDEX(Calendario!$D$3:$H$55,MATCH(BC$4,Calendario!$A$3:$A$55,0),MATCH($I136,Calendario!$D$2:$H$2,0)),""),"")))))</f>
        <v>44853</v>
      </c>
      <c r="BD136" s="108" t="str">
        <f>IF(EXACT(($I136),(PROPER(TEXT(BD$3,"dddd")))),"",IF($K136=1,INDEX(Calendario!$D$3:$H$55,MATCH(BD$4,Calendario!$A$3:$A$55,0),MATCH($I136,Calendario!$D$2:$H$2,0)),IF($K136=2,IF(BC136="",INDEX(Calendario!$D$3:$H$55,MATCH(BD$4,Calendario!$A$3:$A$55,0),MATCH($I136,Calendario!$D$2:$H$2,0)),""),IF($K136=3,IF(AND((BB136=""),(BC136="")),INDEX(Calendario!$D$3:$H$55,MATCH(BD$4,Calendario!$A$3:$A$55,0),MATCH($I136,Calendario!$D$2:$H$2,0)),""),IF($K136=4,IF(AND((BA136=""),(BB136=""),(BC136="")),INDEX(Calendario!$D$3:$H$55,MATCH(BD$4,Calendario!$A$3:$A$55,0),MATCH($I136,Calendario!$D$2:$H$2,0)),""),"")))))</f>
        <v/>
      </c>
      <c r="BE136" s="107" t="str">
        <f>IF(EXACT(($I136),(PROPER(TEXT(BE$3,"dddd")))),"",IF($K136=1,INDEX(Calendario!$D$3:$H$55,MATCH(BE$4,Calendario!$A$3:$A$55,0),MATCH($I136,Calendario!$D$2:$H$2,0)),IF($K136=2,IF(BD136="",INDEX(Calendario!$D$3:$H$55,MATCH(BE$4,Calendario!$A$3:$A$55,0),MATCH($I136,Calendario!$D$2:$H$2,0)),""),IF($K136=3,IF(AND((BC136=""),(BD136="")),INDEX(Calendario!$D$3:$H$55,MATCH(BE$4,Calendario!$A$3:$A$55,0),MATCH($I136,Calendario!$D$2:$H$2,0)),""),IF($K136=4,IF(AND((BB136=""),(BC136=""),(BD136="")),INDEX(Calendario!$D$3:$H$55,MATCH(BE$4,Calendario!$A$3:$A$55,0),MATCH($I136,Calendario!$D$2:$H$2,0)),""),"")))))</f>
        <v/>
      </c>
      <c r="BF136" s="107" t="str">
        <f>IF(EXACT(($I136),(PROPER(TEXT(BF$3,"dddd")))),"",IF($K136=1,INDEX(Calendario!$D$3:$H$55,MATCH(BF$4,Calendario!$A$3:$A$55,0),MATCH($I136,Calendario!$D$2:$H$2,0)),IF($K136=2,IF(BE136="",INDEX(Calendario!$D$3:$H$55,MATCH(BF$4,Calendario!$A$3:$A$55,0),MATCH($I136,Calendario!$D$2:$H$2,0)),""),IF($K136=3,IF(AND((BD136=""),(BE136="")),INDEX(Calendario!$D$3:$H$55,MATCH(BF$4,Calendario!$A$3:$A$55,0),MATCH($I136,Calendario!$D$2:$H$2,0)),""),IF($K136=4,IF(AND((BC136=""),(BD136=""),(BE136="")),INDEX(Calendario!$D$3:$H$55,MATCH(BF$4,Calendario!$A$3:$A$55,0),MATCH($I136,Calendario!$D$2:$H$2,0)),""),"")))))</f>
        <v/>
      </c>
      <c r="BG136" s="107">
        <f>IF(EXACT(($I136),(PROPER(TEXT(BG$3,"dddd")))),"",IF($K136=1,INDEX(Calendario!$D$3:$H$55,MATCH(BG$4,Calendario!$A$3:$A$55,0),MATCH($I136,Calendario!$D$2:$H$2,0)),IF($K136=2,IF(BF136="",INDEX(Calendario!$D$3:$H$55,MATCH(BG$4,Calendario!$A$3:$A$55,0),MATCH($I136,Calendario!$D$2:$H$2,0)),""),IF($K136=3,IF(AND((BE136=""),(BF136="")),INDEX(Calendario!$D$3:$H$55,MATCH(BG$4,Calendario!$A$3:$A$55,0),MATCH($I136,Calendario!$D$2:$H$2,0)),""),IF($K136=4,IF(AND((BD136=""),(BE136=""),(BF136="")),INDEX(Calendario!$D$3:$H$55,MATCH(BG$4,Calendario!$A$3:$A$55,0),MATCH($I136,Calendario!$D$2:$H$2,0)),""),"")))))</f>
        <v>44881</v>
      </c>
      <c r="BH136" s="107" t="str">
        <f>IF(EXACT(($I136),(PROPER(TEXT(BH$3,"dddd")))),"",IF($K136=1,INDEX(Calendario!$D$3:$H$55,MATCH(BH$4,Calendario!$A$3:$A$55,0),MATCH($I136,Calendario!$D$2:$H$2,0)),IF($K136=2,IF(BG136="",INDEX(Calendario!$D$3:$H$55,MATCH(BH$4,Calendario!$A$3:$A$55,0),MATCH($I136,Calendario!$D$2:$H$2,0)),""),IF($K136=3,IF(AND((BF136=""),(BG136="")),INDEX(Calendario!$D$3:$H$55,MATCH(BH$4,Calendario!$A$3:$A$55,0),MATCH($I136,Calendario!$D$2:$H$2,0)),""),IF($K136=4,IF(AND((BE136=""),(BF136=""),(BG136="")),INDEX(Calendario!$D$3:$H$55,MATCH(BH$4,Calendario!$A$3:$A$55,0),MATCH($I136,Calendario!$D$2:$H$2,0)),""),"")))))</f>
        <v/>
      </c>
      <c r="BI136" s="108" t="str">
        <f>IF(EXACT(($I136),(PROPER(TEXT(BI$3,"dddd")))),"",IF($K136=1,INDEX(Calendario!$D$3:$H$55,MATCH(BI$4,Calendario!$A$3:$A$55,0),MATCH($I136,Calendario!$D$2:$H$2,0)),IF($K136=2,IF(BH136="",INDEX(Calendario!$D$3:$H$55,MATCH(BI$4,Calendario!$A$3:$A$55,0),MATCH($I136,Calendario!$D$2:$H$2,0)),""),IF($K136=3,IF(AND((BG136=""),(BH136="")),INDEX(Calendario!$D$3:$H$55,MATCH(BI$4,Calendario!$A$3:$A$55,0),MATCH($I136,Calendario!$D$2:$H$2,0)),""),IF($K136=4,IF(AND((BF136=""),(BG136=""),(BH136="")),INDEX(Calendario!$D$3:$H$55,MATCH(BI$4,Calendario!$A$3:$A$55,0),MATCH($I136,Calendario!$D$2:$H$2,0)),""),"")))))</f>
        <v/>
      </c>
      <c r="BJ136" s="108" t="str">
        <f>IF(EXACT(($I136),(PROPER(TEXT(BJ$3,"dddd")))),"",IF($K136=1,INDEX(Calendario!$D$3:$H$55,MATCH(BJ$4,Calendario!$A$3:$A$55,0),MATCH($I136,Calendario!$D$2:$H$2,0)),IF($K136=2,IF(BI136="",INDEX(Calendario!$D$3:$H$55,MATCH(BJ$4,Calendario!$A$3:$A$55,0),MATCH($I136,Calendario!$D$2:$H$2,0)),""),IF($K136=3,IF(AND((BH136=""),(BI136="")),INDEX(Calendario!$D$3:$H$55,MATCH(BJ$4,Calendario!$A$3:$A$55,0),MATCH($I136,Calendario!$D$2:$H$2,0)),""),IF($K136=4,IF(AND((BG136=""),(BH136=""),(BI136="")),INDEX(Calendario!$D$3:$H$55,MATCH(BJ$4,Calendario!$A$3:$A$55,0),MATCH($I136,Calendario!$D$2:$H$2,0)),""),"")))))</f>
        <v/>
      </c>
      <c r="BK136" s="108">
        <f>IF(EXACT(($I136),(PROPER(TEXT(BK$3,"dddd")))),"",IF($K136=1,INDEX(Calendario!$D$3:$H$55,MATCH(BK$4,Calendario!$A$3:$A$55,0),MATCH($I136,Calendario!$D$2:$H$2,0)),IF($K136=2,IF(BJ136="",INDEX(Calendario!$D$3:$H$55,MATCH(BK$4,Calendario!$A$3:$A$55,0),MATCH($I136,Calendario!$D$2:$H$2,0)),""),IF($K136=3,IF(AND((BI136=""),(BJ136="")),INDEX(Calendario!$D$3:$H$55,MATCH(BK$4,Calendario!$A$3:$A$55,0),MATCH($I136,Calendario!$D$2:$H$2,0)),""),IF($K136=4,IF(AND((BH136=""),(BI136=""),(BJ136="")),INDEX(Calendario!$D$3:$H$55,MATCH(BK$4,Calendario!$A$3:$A$55,0),MATCH($I136,Calendario!$D$2:$H$2,0)),""),"")))))</f>
        <v>44909</v>
      </c>
      <c r="BL136" s="108" t="str">
        <f>IF(EXACT(($I136),(PROPER(TEXT(BL$3,"dddd")))),"",IF($K136=1,INDEX(Calendario!$D$3:$H$55,MATCH(BL$4,Calendario!$A$3:$A$55,0),MATCH($I136,Calendario!$D$2:$H$2,0)),IF($K136=2,IF(BK136="",INDEX(Calendario!$D$3:$H$55,MATCH(BL$4,Calendario!$A$3:$A$55,0),MATCH($I136,Calendario!$D$2:$H$2,0)),""),IF($K136=3,IF(AND((BJ136=""),(BK136="")),INDEX(Calendario!$D$3:$H$55,MATCH(BL$4,Calendario!$A$3:$A$55,0),MATCH($I136,Calendario!$D$2:$H$2,0)),""),IF($K136=4,IF(AND((BI136=""),(BJ136=""),(BK136="")),INDEX(Calendario!$D$3:$H$55,MATCH(BL$4,Calendario!$A$3:$A$55,0),MATCH($I136,Calendario!$D$2:$H$2,0)),""),"")))))</f>
        <v/>
      </c>
      <c r="BM136" s="108" t="str">
        <f>IF(EXACT(($I136),(PROPER(TEXT(BM$3,"dddd")))),"",IF($K136=1,INDEX(Calendario!$D$3:$H$55,MATCH(BM$4,Calendario!$A$3:$A$55,0),MATCH($I136,Calendario!$D$2:$H$2,0)),IF($K136=2,IF(BL136="",INDEX(Calendario!$D$3:$H$55,MATCH(BM$4,Calendario!$A$3:$A$55,0),MATCH($I136,Calendario!$D$2:$H$2,0)),""),IF($K136=3,IF(AND((BK136=""),(BL136="")),INDEX(Calendario!$D$3:$H$55,MATCH(BM$4,Calendario!$A$3:$A$55,0),MATCH($I136,Calendario!$D$2:$H$2,0)),""),IF($K136=4,IF(AND((BJ136=""),(BK136=""),(BL136="")),INDEX(Calendario!$D$3:$H$55,MATCH(BM$4,Calendario!$A$3:$A$55,0),MATCH($I136,Calendario!$D$2:$H$2,0)),""),"")))))</f>
        <v/>
      </c>
      <c r="BO136" s="88" t="s">
        <v>1163</v>
      </c>
    </row>
    <row r="137" spans="1:67" s="88" customFormat="1" ht="25.5" customHeight="1" x14ac:dyDescent="0.25">
      <c r="A137" s="178">
        <f t="shared" si="7"/>
        <v>107</v>
      </c>
      <c r="B137" s="176" t="s">
        <v>1283</v>
      </c>
      <c r="C137" s="176"/>
      <c r="D137" s="177" t="s">
        <v>1787</v>
      </c>
      <c r="E137" s="176" t="s">
        <v>945</v>
      </c>
      <c r="F137" s="176" t="s">
        <v>95</v>
      </c>
      <c r="G137" s="177" t="s">
        <v>1617</v>
      </c>
      <c r="H137" s="184" t="str">
        <f>IF(ISNA(VLOOKUP(G137,TDirReg!$F$1:$H$184,3,0)),"",VLOOKUP(G137,TDirReg!$F$1:$H$184,3,0))</f>
        <v>Casa fiscal N. 3 Frente al colegio SICA</v>
      </c>
      <c r="I137" s="196" t="s">
        <v>127</v>
      </c>
      <c r="J137" s="195" t="s">
        <v>135</v>
      </c>
      <c r="K137" s="197">
        <v>4</v>
      </c>
      <c r="L137" s="202">
        <f t="shared" si="8"/>
        <v>12</v>
      </c>
      <c r="M137" s="107" t="str">
        <f>IF(EXACT(($I137),(PROPER(TEXT(M$3,"dddd")))),"",IF(EXACT(M$4,$J137),IF($K137=1,INDEX(Calendario!$D$3:$H$55,MATCH(M$4,Calendario!$A$3:$A$55,0),MATCH($I137,Calendario!$D$2:$H$2,0)),INDEX(Calendario!$D$3:$H$55,MATCH($J137,Calendario!$A$3:$A$55,0),MATCH($I137,Calendario!$D$2:$H$2,0))),""))</f>
        <v/>
      </c>
      <c r="N137" s="107" t="str">
        <f>IF(EXACT(($I137),(PROPER(TEXT(N$3,"dddd")))),"",IF(EXACT(N$4,$J137),IF(M137="",IF(OR(($K137=4),($K137=3),($K137=2),($K137=1)),INDEX(Calendario!$D$3:$H$55,MATCH(N$4,Calendario!$A$3:$A$55,0),MATCH($I137,Calendario!$D$2:$H$2,0)),"")),IF($K137=1,IF(AND(M137="",EXACT((N$4),(CONCATENATE(Calendario!$A$1," ",(MID($J137,8,2))+1)))),INDEX(Calendario!$D$3:$H$55,MATCH(N$4,Calendario!$A$3:$A$55,0),MATCH($I137,Calendario!$D$2:$H$2,0)),IF(M137="","",INDEX(Calendario!$D$3:$H$55,MATCH(N$4,Calendario!$A$3:$A$55,0),MATCH($I137,Calendario!$D$2:$H$2,0)))),IF($K137=2,IF(M137="",IF(EXACT($K137,N$4),INDEX(Calendario!$D$3:$H$55,MATCH(N$4,Calendario!$A$3:$A$55,0),MATCH($I137,Calendario!$D$2:$H$2,0)),""),""),IF($K137=3,IF((M137=""),IF(EXACT($K137,N$4),INDEX(Calendario!$D$3:$H$55,MATCH(N$4,Calendario!$A$3:$A$55,0),MATCH($I137,Calendario!$D$2:$H$2,0)),""),""),IF($K137=4,IF((M137=""),IF(EXACT($K137,N$4),INDEX(Calendario!$D$3:$H$55,MATCH(N$4,Calendario!$A$3:$A$55,0),MATCH($I137,Calendario!$D$2:$H$2,0)),""),""),""))))))</f>
        <v/>
      </c>
      <c r="O137" s="107" t="str">
        <f>IF(EXACT(($I137),(PROPER(TEXT(O$3,"dddd")))),"",IF(EXACT(O$4,$J137),IF(N137="",IF(OR(($K137=4),($K137=3),($K137=2),($K137=1)),INDEX(Calendario!$D$3:$H$55,MATCH(O$4,Calendario!$A$3:$A$55,0),MATCH($I137,Calendario!$D$2:$H$2,0)),"")),IF($K137=1,IF(AND(N137="",EXACT((O$4),(CONCATENATE(Calendario!$A$1," ",(MID($J137,8,2))+1)))),INDEX(Calendario!$D$3:$H$55,MATCH(O$4,Calendario!$A$3:$A$55,0),MATCH($I137,Calendario!$D$2:$H$2,0)),IF(N137="",IF(EXACT(($I137),(PROPER(TEXT(N$3,"dddd")))),INDEX(Calendario!$D$3:$H$55,MATCH(O$4,Calendario!$A$3:$A$55,0),MATCH($I137,Calendario!$D$2:$H$2,0)),""),INDEX(Calendario!$D$3:$H$55,MATCH(O$4,Calendario!$A$3:$A$55,0),MATCH($I137,Calendario!$D$2:$H$2,0)))),IF(EXACT($O$4,"Semana 1"),IF($K137=2,IF(N137="",IF(OR(($J137="Semana 1"),($J137="Semana 2"),($J137="Semana 3")),INDEX(Calendario!$D$3:$H$55,MATCH(O$4,Calendario!$A$3:$A$55,0),MATCH($I137,Calendario!$D$2:$H$2,0)),""),""),IF($K137=3,IF(AND((M137=""),(N137="")),IF(OR(($J137="Semana 1"),($J137="Semana 2"),($J137="Semana 3")),INDEX(Calendario!$D$3:$H$55,MATCH(O$4,Calendario!$A$3:$A$55,0),MATCH($I137,Calendario!$D$2:$H$2,0)),""),""),IF($K137=4,IF(AND((M137=""),(N137="")),IF(OR(($J137="Semana 1"),($J137="Semana 2"),($J137="Semana 3")),INDEX(Calendario!$D$3:$H$55,MATCH(O$4,Calendario!$A$3:$A$55,0),MATCH($I137,Calendario!$D$2:$H$2,0)),""),"")))),IF($K137=2,IF(N137="",IF(OR(($J137="Semana 1"),($J137="Semana 2")),INDEX(Calendario!$D$3:$H$55,MATCH(O$4,Calendario!$A$3:$A$55,0),MATCH($I137,Calendario!$D$2:$H$2,0)),""),""),IF($K137=3,IF(AND((M137=""),(N137="")),IF(OR(($J137="Semana 1"),($J137="Semana 2")),INDEX(Calendario!$D$3:$H$55,MATCH(O$4,Calendario!$A$3:$A$55,0),MATCH($I137,Calendario!$D$2:$H$2,0)),""),""),IF($K137=4,IF(AND((M137=""),(N137="")),IF(OR(($J137="Semana 1"),($J137="Semana 2")),INDEX(Calendario!$D$3:$H$55,MATCH(O$4,Calendario!$A$3:$A$55,0),MATCH($I137,Calendario!$D$2:$H$2,0)),""),""),"")))))))</f>
        <v/>
      </c>
      <c r="P137" s="107" t="str">
        <f>IF(EXACT(($I137),(PROPER(TEXT(P$3,"dddd")))),"",IF(EXACT(P$4,$J137),IF(O137="",IF(OR(($K137=4),($K137=3),($K137=2),($K137=1)),INDEX(Calendario!$D$3:$H$55,MATCH(P$4,Calendario!$A$3:$A$55,0),MATCH($I137,Calendario!$D$2:$H$2,0)),"")),IF($K137=1,IF(AND(O137="",EXACT((P$4),(CONCATENATE(Calendario!$A$1," ",(MID($J137,8,2))+1)))),INDEX(Calendario!$D$3:$H$55,MATCH(P$4,Calendario!$A$3:$A$55,0),MATCH($I137,Calendario!$D$2:$H$2,0)),IF(O137="",IF(EXACT(($I137),(PROPER(TEXT(O$3,"dddd")))),INDEX(Calendario!$D$3:$H$55,MATCH(P$4,Calendario!$A$3:$A$55,0),MATCH($I137,Calendario!$D$2:$H$2,0)),""),INDEX(Calendario!$D$3:$H$55,MATCH(P$4,Calendario!$A$3:$A$55,0),MATCH($I137,Calendario!$D$2:$H$2,0)))),IF(EXACT($M$4,"Semana 1"),IF($K137=2,IF(O137="",IF(OR(($J137="Semana 1"),($J137="Semana 2"),($J137="Semana 3"),($J137="Semana 4")),INDEX(Calendario!$D$3:$H$55,MATCH(P$4,Calendario!$A$3:$A$55,0),MATCH($I137,Calendario!$D$2:$H$2,0)),""),""),IF($K137=3,IF(AND((N137=""),(O137="")),IF(OR(($J137="Semana 1"),($J137="Semana 2"),($J137="Semana 3"),($J137="Semana 4")),INDEX(Calendario!$D$3:$H$55,MATCH(P$4,Calendario!$A$3:$A$55,0),MATCH($I137,Calendario!$D$2:$H$2,0)),""),""),IF($K137=4,IF(AND((M137=""),(N137=""),(O137="")),IF(OR(($J137="Semana 1"),($J137="Semana 2"),($J137="Semana 3"),($J137="Semana 4")),INDEX(Calendario!$D$3:$H$55,MATCH(P$4,Calendario!$A$3:$A$55,0),MATCH($I137,Calendario!$D$2:$H$2,0)),""),"")))),IF($K137=2,IF(O137="",IF(OR(($J137="Semana 1"),($J137="Semana 2"),($J137="Semana 3")),INDEX(Calendario!$D$3:$H$55,MATCH(P$4,Calendario!$A$3:$A$55,0),MATCH($I137,Calendario!$D$2:$H$2,0)),""),""),IF($K137=3,IF(AND((N137=""),(O137="")),IF(OR(($J137="Semana 1"),($J137="Semana 2"),($J137="Semana 3")),INDEX(Calendario!$D$3:$H$55,MATCH(P$4,Calendario!$A$3:$A$55,0),MATCH($I137,Calendario!$D$2:$H$2,0)),""),""),IF($K137=4,IF(AND((M137=""),(N137=""),(O137="")),IF(OR(($J137="Semana 1"),($J137="Semana 2"),($J137="Semana 3")),INDEX(Calendario!$D$3:$H$55,MATCH(P$4,Calendario!$A$3:$A$55,0),MATCH($I137,Calendario!$D$2:$H$2,0)),""),""),"")))))))</f>
        <v/>
      </c>
      <c r="Q137" s="107" t="str">
        <f>IF(EXACT(($I137),(PROPER(TEXT(Q$3,"dddd")))),"",IF(EXACT(Q$4,$J137),IF(P137="",IF(OR(($K137=4),($K137=3),($K137=2),($K137=1)),INDEX(Calendario!$D$3:$H$55,MATCH(Q$4,Calendario!$A$3:$A$55,0),MATCH($I137,Calendario!$D$2:$H$2,0)),"")),IF($K137=1,IF(AND(P137="",EXACT((Q$4),(CONCATENATE(Calendario!$A$1," ",(MID($J137,8,2))+1)))),INDEX(Calendario!$D$3:$H$55,MATCH(Q$4,Calendario!$A$3:$A$55,0),MATCH($I137,Calendario!$D$2:$H$2,0)),IF(P137="",IF(EXACT(($I137),(PROPER(TEXT(P$3,"dddd")))),INDEX(Calendario!$D$3:$H$55,MATCH(Q$4,Calendario!$A$3:$A$55,0),MATCH($I137,Calendario!$D$2:$H$2,0)),""),INDEX(Calendario!$D$3:$H$55,MATCH(Q$4,Calendario!$A$3:$A$55,0),MATCH($I137,Calendario!$D$2:$H$2,0)))),IF(EXACT($M$4,"Semana 1"),IF($K137=2,IF(P137="",IF(OR(($J137="Semana 1"),($J137="Semana 2"),($J137="Semana 3"),($J137="Semana 4"),($J137="Semana 5")),INDEX(Calendario!$D$3:$H$55,MATCH(Q$4,Calendario!$A$3:$A$55,0),MATCH($I137,Calendario!$D$2:$H$2,0)),""),""),IF($K137=3,IF(AND((O137=""),(P137="")),IF(OR(($J137="Semana 1"),($J137="Semana 2"),($J137="Semana 3"),($J137="Semana 4"),($J137="Semana 5")),INDEX(Calendario!$D$3:$H$55,MATCH(Q$4,Calendario!$A$3:$A$55,0),MATCH($I137,Calendario!$D$2:$H$2,0)),""),""),IF($K137=4,IF(AND((N137=""),(O137=""),(P137="")),IF(OR(($J137="Semana 1"),($J137="Semana 2"),($J137="Semana 3"),($J137="Semana 4"),($J137="Semana 5")),INDEX(Calendario!$D$3:$H$55,MATCH(Q$4,Calendario!$A$3:$A$55,0),MATCH($I137,Calendario!$D$2:$H$2,0)),""),"")))),IF($K137=2,IF(P137="",IF(OR(($J137="Semana 1"),($J137="Semana 2"),($J137="Semana 3"),($J137="Semana 4")),INDEX(Calendario!$D$3:$H$55,MATCH(Q$4,Calendario!$A$3:$A$55,0),MATCH($I137,Calendario!$D$2:$H$2,0)),""),""),IF($K137=3,IF(AND((O137=""),(P137="")),IF(OR(($J137="Semana 1"),($J137="Semana 2"),($J137="Semana 3"),($J137="Semana 4")),INDEX(Calendario!$D$3:$H$55,MATCH(Q$4,Calendario!$A$3:$A$55,0),MATCH($I137,Calendario!$D$2:$H$2,0)),""),""),IF($K137=4,IF(AND((N137=""),(O137=""),(P137="")),IF(OR(($J137="Semana 1"),($J137="Semana 2"),($J137="Semana 3"),($J137="Semana 4")),INDEX(Calendario!$D$3:$H$55,MATCH(Q$4,Calendario!$A$3:$A$55,0),MATCH($I137,Calendario!$D$2:$H$2,0)),""),""),"")))))))</f>
        <v/>
      </c>
      <c r="R137" s="108">
        <f>IF(EXACT(($I137),(PROPER(TEXT(R$3,"dddd")))),"",IF(EXACT(R$4,$J137),IF(Q137="",IF(OR(($K137=4),($K137=3),($K137=2),($K137=1)),INDEX(Calendario!$D$3:$H$55,MATCH(R$4,Calendario!$A$3:$A$55,0),MATCH($I137,Calendario!$D$2:$H$2,0)),"")),IF($K137=1,IF(AND(Q137="",EXACT((R$4),(CONCATENATE(Calendario!$A$1," ",(MID($J137,8,2))+1)))),INDEX(Calendario!$D$3:$H$55,MATCH(R$4,Calendario!$A$3:$A$55,0),MATCH($I137,Calendario!$D$2:$H$2,0)),IF(Q137="",IF(EXACT(($I137),(PROPER(TEXT(Q$3,"dddd")))),INDEX(Calendario!$D$3:$H$55,MATCH(R$4,Calendario!$A$3:$A$55,0),MATCH($I137,Calendario!$D$2:$H$2,0)),""),INDEX(Calendario!$D$3:$H$55,MATCH(R$4,Calendario!$A$3:$A$55,0),MATCH($I137,Calendario!$D$2:$H$2,0)))),IF(EXACT($M$4,"Semana 1"),IF($K137=2,IF(Q137="",IF(OR(($J137="Semana 1"),($J137="Semana 2"),($J137="Semana 3"),($J137="Semana 4"),($J137="Semana 5"),($J137="Semana 6")),INDEX(Calendario!$D$3:$H$55,MATCH(R$4,Calendario!$A$3:$A$55,0),MATCH($I137,Calendario!$D$2:$H$2,0)),""),""),IF($K137=3,IF(AND((P137=""),(Q137="")),IF(OR(($J137="Semana 1"),($J137="Semana 2"),($J137="Semana 3"),($J137="Semana 4"),($J137="Semana 5"),($J137="Semana 6")),INDEX(Calendario!$D$3:$H$55,MATCH(R$4,Calendario!$A$3:$A$55,0),MATCH($I137,Calendario!$D$2:$H$2,0)),""),""),IF($K137=4,IF(AND((O137=""),(P137=""),(Q137="")),IF(OR(($J137="Semana 1"),($J137="Semana 2"),($J137="Semana 3"),($J137="Semana 4"),($J137="Semana 5"),($J137="Semana 6")),INDEX(Calendario!$D$3:$H$55,MATCH(R$4,Calendario!$A$3:$A$55,0),MATCH($I137,Calendario!$D$2:$H$2,0)),""),"")))),IF($K137=2,IF(Q137="",IF(OR(($J137="Semana 1"),($J137="Semana 2"),($J137="Semana 3"),($J137="Semana 4"),($J137="Semana 5")),INDEX(Calendario!$D$3:$H$55,MATCH(R$4,Calendario!$A$3:$A$55,0),MATCH($I137,Calendario!$D$2:$H$2,0)),""),""),IF($K137=3,IF(AND((P137=""),(Q137="")),IF(OR(($J137="Semana 1"),($J137="Semana 2"),($J137="Semana 3"),($J137="Semana 4"),($J137="Semana 5")),INDEX(Calendario!$D$3:$H$55,MATCH(R$4,Calendario!$A$3:$A$55,0),MATCH($I137,Calendario!$D$2:$H$2,0)),""),""),IF($K137=4,IF(AND((O137=""),(P137=""),(Q137="")),IF(OR(($J137="Semana 1"),($J137="Semana 2"),($J137="Semana 3"),($J137="Semana 4"),($J137="Semana 5")),INDEX(Calendario!$D$3:$H$55,MATCH(R$4,Calendario!$A$3:$A$55,0),MATCH($I137,Calendario!$D$2:$H$2,0)),""),""),"")))))))</f>
        <v>44594</v>
      </c>
      <c r="S137" s="108" t="str">
        <f>IF(EXACT(($I137),(PROPER(TEXT(S$3,"dddd")))),"",IF(EXACT(S$4,$J137),IF(R137="",IF(OR(($K137=4),($K137=3),($K137=2),($K137=1)),INDEX(Calendario!$D$3:$H$55,MATCH(S$4,Calendario!$A$3:$A$55,0),MATCH($I137,Calendario!$D$2:$H$2,0)),"")),IF($K137=1,IF(AND(R137="",EXACT((S$4),(CONCATENATE(Calendario!$A$1," ",(MID($J137,8,2))+1)))),INDEX(Calendario!$D$3:$H$55,MATCH(S$4,Calendario!$A$3:$A$55,0),MATCH($I137,Calendario!$D$2:$H$2,0)),IF(R137="",IF(EXACT(($I137),(PROPER(TEXT(R$3,"dddd")))),INDEX(Calendario!$D$3:$H$55,MATCH(S$4,Calendario!$A$3:$A$55,0),MATCH($I137,Calendario!$D$2:$H$2,0)),""),INDEX(Calendario!$D$3:$H$55,MATCH(S$4,Calendario!$A$3:$A$55,0),MATCH($I137,Calendario!$D$2:$H$2,0)))),IF(EXACT($M$4,"Semana 1"),IF($K137=2,IF(R137="",IF(OR(($J137="Semana 1"),($J137="Semana 2"),($J137="Semana 3"),($J137="Semana 4"),($J137="Semana 5"),($J137="Semana 6"),($J137="Semana 7")),INDEX(Calendario!$D$3:$H$55,MATCH(S$4,Calendario!$A$3:$A$55,0),MATCH($I137,Calendario!$D$2:$H$2,0)),""),""),IF($K137=3,IF(AND((Q137=""),(R137="")),IF(OR(($J137="Semana 1"),($J137="Semana 2"),($J137="Semana 3"),($J137="Semana 4"),($J137="Semana 5"),($J137="Semana 6"),($J137="Semana 7")),INDEX(Calendario!$D$3:$H$55,MATCH(S$4,Calendario!$A$3:$A$55,0),MATCH($I137,Calendario!$D$2:$H$2,0)),""),""),IF($K137=4,IF(AND((P137=""),(Q137=""),(R137="")),IF(OR(($J137="Semana 1"),($J137="Semana 2"),($J137="Semana 3"),($J137="Semana 4"),($J137="Semana 5"),($J137="Semana 6"),($J137="Semana 7")),INDEX(Calendario!$D$3:$H$55,MATCH(S$4,Calendario!$A$3:$A$55,0),MATCH($I137,Calendario!$D$2:$H$2,0)),""),"")))),IF($K137=2,IF(R137="",IF(OR(($J137="Semana 1"),($J137="Semana 2"),($J137="Semana 3"),($J137="Semana 4"),($J137="Semana 5"),($J137="Semana 6")),INDEX(Calendario!$D$3:$H$55,MATCH(S$4,Calendario!$A$3:$A$55,0),MATCH($I137,Calendario!$D$2:$H$2,0)),""),""),IF($K137=3,IF(AND((Q137=""),(R137="")),IF(OR(($J137="Semana 1"),($J137="Semana 2"),($J137="Semana 3"),($J137="Semana 4"),($J137="Semana 5"),($J137="Semana 6")),INDEX(Calendario!$D$3:$H$55,MATCH(S$4,Calendario!$A$3:$A$55,0),MATCH($I137,Calendario!$D$2:$H$2,0)),""),""),IF($K137=4,IF(AND((P137=""),(Q137=""),(R137="")),IF(OR(($J137="Semana 1"),($J137="Semana 2"),($J137="Semana 3"),($J137="Semana 4"),($J137="Semana 5"),($J137="Semana 6")),INDEX(Calendario!$D$3:$H$55,MATCH(S$4,Calendario!$A$3:$A$55,0),MATCH($I137,Calendario!$D$2:$H$2,0)),""),""),"")))))))</f>
        <v/>
      </c>
      <c r="T137" s="108" t="str">
        <f>IF(EXACT(($I137),(PROPER(TEXT(T$3,"dddd")))),"",IF(EXACT(T$4,$J137),IF(S137="",IF(OR(($K137=4),($K137=3),($K137=2),($K137=1)),INDEX(Calendario!$D$3:$H$55,MATCH(T$4,Calendario!$A$3:$A$55,0),MATCH($I137,Calendario!$D$2:$H$2,0)),"")),IF($K137=1,IF(AND(S137="",EXACT((T$4),(CONCATENATE(Calendario!$A$1," ",(MID($J137,8,2))+1)))),INDEX(Calendario!$D$3:$H$55,MATCH(T$4,Calendario!$A$3:$A$55,0),MATCH($I137,Calendario!$D$2:$H$2,0)),IF(S137="",IF(EXACT(($I137),(PROPER(TEXT(S$3,"dddd")))),INDEX(Calendario!$D$3:$H$55,MATCH(T$4,Calendario!$A$3:$A$55,0),MATCH($I137,Calendario!$D$2:$H$2,0)),""),INDEX(Calendario!$D$3:$H$55,MATCH(T$4,Calendario!$A$3:$A$55,0),MATCH($I137,Calendario!$D$2:$H$2,0)))),IF(EXACT($M$4,"Semana 1"),IF($K137=2,IF(S137="",IF(OR(($J137="Semana 1"),($J137="Semana 2"),($J137="Semana 3"),($J137="Semana 4"),($J137="Semana 5"),($J137="Semana 6"),($J137="Semana 7"),($J137="Semana 8")),INDEX(Calendario!$D$3:$H$55,MATCH(T$4,Calendario!$A$3:$A$55,0),MATCH($I137,Calendario!$D$2:$H$2,0)),""),""),IF($K137=3,IF(AND((R137=""),(S137="")),IF(OR(($J137="Semana 1"),($J137="Semana 2"),($J137="Semana 3"),($J137="Semana 4"),($J137="Semana 5"),($J137="Semana 6"),($J137="Semana 7"),($J137="Semana 8")),INDEX(Calendario!$D$3:$H$55,MATCH(T$4,Calendario!$A$3:$A$55,0),MATCH($I137,Calendario!$D$2:$H$2,0)),""),""),IF($K137=4,IF(AND((Q137=""),(R137=""),(S137="")),IF(OR(($J137="Semana 1"),($J137="Semana 2"),($J137="Semana 3"),($J137="Semana 4"),($J137="Semana 5"),($J137="Semana 6"),($J137="Semana 7"),($J137="Semana 8")),INDEX(Calendario!$D$3:$H$55,MATCH(T$4,Calendario!$A$3:$A$55,0),MATCH($I137,Calendario!$D$2:$H$2,0)),""),"")))),IF($K137=2,IF(S137="",IF(OR(($J137="Semana 1"),($J137="Semana 2"),($J137="Semana 3"),($J137="Semana 4"),($J137="Semana 5"),($J137="Semana 6"),($J137="Semana 7")),INDEX(Calendario!$D$3:$H$55,MATCH(T$4,Calendario!$A$3:$A$55,0),MATCH($I137,Calendario!$D$2:$H$2,0)),""),""),IF($K137=3,IF(AND((R137=""),(S137="")),IF(OR(($J137="Semana 1"),($J137="Semana 2"),($J137="Semana 3"),($J137="Semana 4"),($J137="Semana 5"),($J137="Semana 6"),($J137="Semana 7")),INDEX(Calendario!$D$3:$H$55,MATCH(T$4,Calendario!$A$3:$A$55,0),MATCH($I137,Calendario!$D$2:$H$2,0)),""),""),IF($K137=4,IF(AND((Q137=""),(R137=""),(S137="")),IF(OR(($J137="Semana 1"),($J137="Semana 2"),($J137="Semana 3"),($J137="Semana 4"),($J137="Semana 5"),($J137="Semana 6"),($J137="Semana 7")),INDEX(Calendario!$D$3:$H$55,MATCH(T$4,Calendario!$A$3:$A$55,0),MATCH($I137,Calendario!$D$2:$H$2,0)),""),""),"")))))))</f>
        <v/>
      </c>
      <c r="U137" s="108" t="str">
        <f>IF(EXACT(($I137),(PROPER(TEXT(U$3,"dddd")))),"",IF($K137=1,INDEX(Calendario!$D$3:$H$55,MATCH(U$4,Calendario!$A$3:$A$55,0),MATCH($I137,Calendario!$D$2:$H$2,0)),IF($K137=2,IF(T137="",INDEX(Calendario!$D$3:$H$55,MATCH(U$4,Calendario!$A$3:$A$55,0),MATCH($I137,Calendario!$D$2:$H$2,0)),""),IF($K137=3,IF(AND((S137=""),(T137="")),INDEX(Calendario!$D$3:$H$55,MATCH(U$4,Calendario!$A$3:$A$55,0),MATCH($I137,Calendario!$D$2:$H$2,0)),""),IF($K137=4,IF(AND((R137=""),(S137=""),(T137="")),INDEX(Calendario!$D$3:$H$55,MATCH(U$4,Calendario!$A$3:$A$55,0),MATCH($I137,Calendario!$D$2:$H$2,0)),""),"")))))</f>
        <v/>
      </c>
      <c r="V137" s="107">
        <f>IF(EXACT(($I137),(PROPER(TEXT(V$3,"dddd")))),"",IF($K137=1,INDEX(Calendario!$D$3:$H$55,MATCH(V$4,Calendario!$A$3:$A$55,0),MATCH($I137,Calendario!$D$2:$H$2,0)),IF($K137=2,IF(U137="",INDEX(Calendario!$D$3:$H$55,MATCH(V$4,Calendario!$A$3:$A$55,0),MATCH($I137,Calendario!$D$2:$H$2,0)),""),IF($K137=3,IF(AND((T137=""),(U137="")),INDEX(Calendario!$D$3:$H$55,MATCH(V$4,Calendario!$A$3:$A$55,0),MATCH($I137,Calendario!$D$2:$H$2,0)),""),IF($K137=4,IF(AND((S137=""),(T137=""),(U137="")),INDEX(Calendario!$D$3:$H$55,MATCH(V$4,Calendario!$A$3:$A$55,0),MATCH($I137,Calendario!$D$2:$H$2,0)),""),"")))))</f>
        <v>44622</v>
      </c>
      <c r="W137" s="107" t="str">
        <f>IF(EXACT(($I137),(PROPER(TEXT(W$3,"dddd")))),"",IF($K137=1,INDEX(Calendario!$D$3:$H$55,MATCH(W$4,Calendario!$A$3:$A$55,0),MATCH($I137,Calendario!$D$2:$H$2,0)),IF($K137=2,IF(V137="",INDEX(Calendario!$D$3:$H$55,MATCH(W$4,Calendario!$A$3:$A$55,0),MATCH($I137,Calendario!$D$2:$H$2,0)),""),IF($K137=3,IF(AND((U137=""),(V137="")),INDEX(Calendario!$D$3:$H$55,MATCH(W$4,Calendario!$A$3:$A$55,0),MATCH($I137,Calendario!$D$2:$H$2,0)),""),IF($K137=4,IF(AND((T137=""),(U137=""),(V137="")),INDEX(Calendario!$D$3:$H$55,MATCH(W$4,Calendario!$A$3:$A$55,0),MATCH($I137,Calendario!$D$2:$H$2,0)),""),"")))))</f>
        <v/>
      </c>
      <c r="X137" s="107" t="str">
        <f>IF(EXACT(($I137),(PROPER(TEXT(X$3,"dddd")))),"",IF($K137=1,INDEX(Calendario!$D$3:$H$55,MATCH(X$4,Calendario!$A$3:$A$55,0),MATCH($I137,Calendario!$D$2:$H$2,0)),IF($K137=2,IF(W137="",INDEX(Calendario!$D$3:$H$55,MATCH(X$4,Calendario!$A$3:$A$55,0),MATCH($I137,Calendario!$D$2:$H$2,0)),""),IF($K137=3,IF(AND((V137=""),(W137="")),INDEX(Calendario!$D$3:$H$55,MATCH(X$4,Calendario!$A$3:$A$55,0),MATCH($I137,Calendario!$D$2:$H$2,0)),""),IF($K137=4,IF(AND((U137=""),(V137=""),(W137="")),INDEX(Calendario!$D$3:$H$55,MATCH(X$4,Calendario!$A$3:$A$55,0),MATCH($I137,Calendario!$D$2:$H$2,0)),""),"")))))</f>
        <v/>
      </c>
      <c r="Y137" s="107" t="str">
        <f>IF(EXACT(($I137),(PROPER(TEXT(Y$3,"dddd")))),"",IF($K137=1,INDEX(Calendario!$D$3:$H$55,MATCH(Y$4,Calendario!$A$3:$A$55,0),MATCH($I137,Calendario!$D$2:$H$2,0)),IF($K137=2,IF(X137="",INDEX(Calendario!$D$3:$H$55,MATCH(Y$4,Calendario!$A$3:$A$55,0),MATCH($I137,Calendario!$D$2:$H$2,0)),""),IF($K137=3,IF(AND((W137=""),(X137="")),INDEX(Calendario!$D$3:$H$55,MATCH(Y$4,Calendario!$A$3:$A$55,0),MATCH($I137,Calendario!$D$2:$H$2,0)),""),IF($K137=4,IF(AND((V137=""),(W137=""),(X137="")),INDEX(Calendario!$D$3:$H$55,MATCH(Y$4,Calendario!$A$3:$A$55,0),MATCH($I137,Calendario!$D$2:$H$2,0)),""),"")))))</f>
        <v/>
      </c>
      <c r="Z137" s="108">
        <f>IF(EXACT(($I137),(PROPER(TEXT(Z$3,"dddd")))),"",IF($K137=1,INDEX(Calendario!$D$3:$H$55,MATCH(Z$4,Calendario!$A$3:$A$55,0),MATCH($I137,Calendario!$D$2:$H$2,0)),IF($K137=2,IF(Y137="",INDEX(Calendario!$D$3:$H$55,MATCH(Z$4,Calendario!$A$3:$A$55,0),MATCH($I137,Calendario!$D$2:$H$2,0)),""),IF($K137=3,IF(AND((X137=""),(Y137="")),INDEX(Calendario!$D$3:$H$55,MATCH(Z$4,Calendario!$A$3:$A$55,0),MATCH($I137,Calendario!$D$2:$H$2,0)),""),IF($K137=4,IF(AND((W137=""),(X137=""),(Y137="")),INDEX(Calendario!$D$3:$H$55,MATCH(Z$4,Calendario!$A$3:$A$55,0),MATCH($I137,Calendario!$D$2:$H$2,0)),""),"")))))</f>
        <v>44650</v>
      </c>
      <c r="AA137" s="108" t="str">
        <f>IF(EXACT(($I137),(PROPER(TEXT(AA$3,"dddd")))),"",IF($K137=1,INDEX(Calendario!$D$3:$H$55,MATCH(AA$4,Calendario!$A$3:$A$55,0),MATCH($I137,Calendario!$D$2:$H$2,0)),IF($K137=2,IF(Z137="",INDEX(Calendario!$D$3:$H$55,MATCH(AA$4,Calendario!$A$3:$A$55,0),MATCH($I137,Calendario!$D$2:$H$2,0)),""),IF($K137=3,IF(AND((Y137=""),(Z137="")),INDEX(Calendario!$D$3:$H$55,MATCH(AA$4,Calendario!$A$3:$A$55,0),MATCH($I137,Calendario!$D$2:$H$2,0)),""),IF($K137=4,IF(AND((X137=""),(Y137=""),(Z137="")),INDEX(Calendario!$D$3:$H$55,MATCH(AA$4,Calendario!$A$3:$A$55,0),MATCH($I137,Calendario!$D$2:$H$2,0)),""),"")))))</f>
        <v/>
      </c>
      <c r="AB137" s="108" t="str">
        <f>IF(EXACT(($I137),(PROPER(TEXT(AB$3,"dddd")))),"",IF($K137=1,INDEX(Calendario!$D$3:$H$55,MATCH(AB$4,Calendario!$A$3:$A$55,0),MATCH($I137,Calendario!$D$2:$H$2,0)),IF($K137=2,IF(AA137="",INDEX(Calendario!$D$3:$H$55,MATCH(AB$4,Calendario!$A$3:$A$55,0),MATCH($I137,Calendario!$D$2:$H$2,0)),""),IF($K137=3,IF(AND((Z137=""),(AA137="")),INDEX(Calendario!$D$3:$H$55,MATCH(AB$4,Calendario!$A$3:$A$55,0),MATCH($I137,Calendario!$D$2:$H$2,0)),""),IF($K137=4,IF(AND((Y137=""),(Z137=""),(AA137="")),INDEX(Calendario!$D$3:$H$55,MATCH(AB$4,Calendario!$A$3:$A$55,0),MATCH($I137,Calendario!$D$2:$H$2,0)),""),"")))))</f>
        <v/>
      </c>
      <c r="AC137" s="108" t="str">
        <f>IF(EXACT(($I137),(PROPER(TEXT(AC$3,"dddd")))),"",IF($K137=1,INDEX(Calendario!$D$3:$H$55,MATCH(AC$4,Calendario!$A$3:$A$55,0),MATCH($I137,Calendario!$D$2:$H$2,0)),IF($K137=2,IF(AB137="",INDEX(Calendario!$D$3:$H$55,MATCH(AC$4,Calendario!$A$3:$A$55,0),MATCH($I137,Calendario!$D$2:$H$2,0)),""),IF($K137=3,IF(AND((AA137=""),(AB137="")),INDEX(Calendario!$D$3:$H$55,MATCH(AC$4,Calendario!$A$3:$A$55,0),MATCH($I137,Calendario!$D$2:$H$2,0)),""),IF($K137=4,IF(AND((Z137=""),(AA137=""),(AB137="")),INDEX(Calendario!$D$3:$H$55,MATCH(AC$4,Calendario!$A$3:$A$55,0),MATCH($I137,Calendario!$D$2:$H$2,0)),""),"")))))</f>
        <v/>
      </c>
      <c r="AD137" s="107">
        <f>IF(EXACT(($I137),(PROPER(TEXT(AD$3,"dddd")))),"",IF($K137=1,INDEX(Calendario!$D$3:$H$55,MATCH(AD$4,Calendario!$A$3:$A$55,0),MATCH($I137,Calendario!$D$2:$H$2,0)),IF($K137=2,IF(AC137="",INDEX(Calendario!$D$3:$H$55,MATCH(AD$4,Calendario!$A$3:$A$55,0),MATCH($I137,Calendario!$D$2:$H$2,0)),""),IF($K137=3,IF(AND((AB137=""),(AC137="")),INDEX(Calendario!$D$3:$H$55,MATCH(AD$4,Calendario!$A$3:$A$55,0),MATCH($I137,Calendario!$D$2:$H$2,0)),""),IF($K137=4,IF(AND((AA137=""),(AB137=""),(AC137="")),INDEX(Calendario!$D$3:$H$55,MATCH(AD$4,Calendario!$A$3:$A$55,0),MATCH($I137,Calendario!$D$2:$H$2,0)),""),"")))))</f>
        <v>44678</v>
      </c>
      <c r="AE137" s="107" t="str">
        <f>IF(EXACT(($I137),(PROPER(TEXT(AE$3,"dddd")))),"",IF($K137=1,INDEX(Calendario!$D$3:$H$55,MATCH(AE$4,Calendario!$A$3:$A$55,0),MATCH($I137,Calendario!$D$2:$H$2,0)),IF($K137=2,IF(AD137="",INDEX(Calendario!$D$3:$H$55,MATCH(AE$4,Calendario!$A$3:$A$55,0),MATCH($I137,Calendario!$D$2:$H$2,0)),""),IF($K137=3,IF(AND((AC137=""),(AD137="")),INDEX(Calendario!$D$3:$H$55,MATCH(AE$4,Calendario!$A$3:$A$55,0),MATCH($I137,Calendario!$D$2:$H$2,0)),""),IF($K137=4,IF(AND((AB137=""),(AC137=""),(AD137="")),INDEX(Calendario!$D$3:$H$55,MATCH(AE$4,Calendario!$A$3:$A$55,0),MATCH($I137,Calendario!$D$2:$H$2,0)),""),"")))))</f>
        <v/>
      </c>
      <c r="AF137" s="107" t="str">
        <f>IF(EXACT(($I137),(PROPER(TEXT(AF$3,"dddd")))),"",IF($K137=1,INDEX(Calendario!$D$3:$H$55,MATCH(AF$4,Calendario!$A$3:$A$55,0),MATCH($I137,Calendario!$D$2:$H$2,0)),IF($K137=2,IF(AE137="",INDEX(Calendario!$D$3:$H$55,MATCH(AF$4,Calendario!$A$3:$A$55,0),MATCH($I137,Calendario!$D$2:$H$2,0)),""),IF($K137=3,IF(AND((AD137=""),(AE137="")),INDEX(Calendario!$D$3:$H$55,MATCH(AF$4,Calendario!$A$3:$A$55,0),MATCH($I137,Calendario!$D$2:$H$2,0)),""),IF($K137=4,IF(AND((AC137=""),(AD137=""),(AE137="")),INDEX(Calendario!$D$3:$H$55,MATCH(AF$4,Calendario!$A$3:$A$55,0),MATCH($I137,Calendario!$D$2:$H$2,0)),""),"")))))</f>
        <v/>
      </c>
      <c r="AG137" s="107" t="str">
        <f>IF(EXACT(($I137),(PROPER(TEXT(AG$3,"dddd")))),"",IF($K137=1,INDEX(Calendario!$D$3:$H$55,MATCH(AG$4,Calendario!$A$3:$A$55,0),MATCH($I137,Calendario!$D$2:$H$2,0)),IF($K137=2,IF(AF137="",INDEX(Calendario!$D$3:$H$55,MATCH(AG$4,Calendario!$A$3:$A$55,0),MATCH($I137,Calendario!$D$2:$H$2,0)),""),IF($K137=3,IF(AND((AE137=""),(AF137="")),INDEX(Calendario!$D$3:$H$55,MATCH(AG$4,Calendario!$A$3:$A$55,0),MATCH($I137,Calendario!$D$2:$H$2,0)),""),IF($K137=4,IF(AND((AD137=""),(AE137=""),(AF137="")),INDEX(Calendario!$D$3:$H$55,MATCH(AG$4,Calendario!$A$3:$A$55,0),MATCH($I137,Calendario!$D$2:$H$2,0)),""),"")))))</f>
        <v/>
      </c>
      <c r="AH137" s="107">
        <f>IF(EXACT(($I137),(PROPER(TEXT(AH$3,"dddd")))),"",IF($K137=1,INDEX(Calendario!$D$3:$H$55,MATCH(AH$4,Calendario!$A$3:$A$55,0),MATCH($I137,Calendario!$D$2:$H$2,0)),IF($K137=2,IF(AG137="",INDEX(Calendario!$D$3:$H$55,MATCH(AH$4,Calendario!$A$3:$A$55,0),MATCH($I137,Calendario!$D$2:$H$2,0)),""),IF($K137=3,IF(AND((AF137=""),(AG137="")),INDEX(Calendario!$D$3:$H$55,MATCH(AH$4,Calendario!$A$3:$A$55,0),MATCH($I137,Calendario!$D$2:$H$2,0)),""),IF($K137=4,IF(AND((AE137=""),(AF137=""),(AG137="")),INDEX(Calendario!$D$3:$H$55,MATCH(AH$4,Calendario!$A$3:$A$55,0),MATCH($I137,Calendario!$D$2:$H$2,0)),""),"")))))</f>
        <v>44706</v>
      </c>
      <c r="AI137" s="108" t="str">
        <f>IF(EXACT(($I137),(PROPER(TEXT(AI$3,"dddd")))),"",IF($K137=1,INDEX(Calendario!$D$3:$H$55,MATCH(AI$4,Calendario!$A$3:$A$55,0),MATCH($I137,Calendario!$D$2:$H$2,0)),IF($K137=2,IF(AH137="",INDEX(Calendario!$D$3:$H$55,MATCH(AI$4,Calendario!$A$3:$A$55,0),MATCH($I137,Calendario!$D$2:$H$2,0)),""),IF($K137=3,IF(AND((AG137=""),(AH137="")),INDEX(Calendario!$D$3:$H$55,MATCH(AI$4,Calendario!$A$3:$A$55,0),MATCH($I137,Calendario!$D$2:$H$2,0)),""),IF($K137=4,IF(AND((AF137=""),(AG137=""),(AH137="")),INDEX(Calendario!$D$3:$H$55,MATCH(AI$4,Calendario!$A$3:$A$55,0),MATCH($I137,Calendario!$D$2:$H$2,0)),""),"")))))</f>
        <v/>
      </c>
      <c r="AJ137" s="108" t="str">
        <f>IF(EXACT(($I137),(PROPER(TEXT(AJ$3,"dddd")))),"",IF($K137=1,INDEX(Calendario!$D$3:$H$55,MATCH(AJ$4,Calendario!$A$3:$A$55,0),MATCH($I137,Calendario!$D$2:$H$2,0)),IF($K137=2,IF(AI137="",INDEX(Calendario!$D$3:$H$55,MATCH(AJ$4,Calendario!$A$3:$A$55,0),MATCH($I137,Calendario!$D$2:$H$2,0)),""),IF($K137=3,IF(AND((AH137=""),(AI137="")),INDEX(Calendario!$D$3:$H$55,MATCH(AJ$4,Calendario!$A$3:$A$55,0),MATCH($I137,Calendario!$D$2:$H$2,0)),""),IF($K137=4,IF(AND((AG137=""),(AH137=""),(AI137="")),INDEX(Calendario!$D$3:$H$55,MATCH(AJ$4,Calendario!$A$3:$A$55,0),MATCH($I137,Calendario!$D$2:$H$2,0)),""),"")))))</f>
        <v/>
      </c>
      <c r="AK137" s="108" t="str">
        <f>IF(EXACT(($I137),(PROPER(TEXT(AK$3,"dddd")))),"",IF($K137=1,INDEX(Calendario!$D$3:$H$55,MATCH(AK$4,Calendario!$A$3:$A$55,0),MATCH($I137,Calendario!$D$2:$H$2,0)),IF($K137=2,IF(AJ137="",INDEX(Calendario!$D$3:$H$55,MATCH(AK$4,Calendario!$A$3:$A$55,0),MATCH($I137,Calendario!$D$2:$H$2,0)),""),IF($K137=3,IF(AND((AI137=""),(AJ137="")),INDEX(Calendario!$D$3:$H$55,MATCH(AK$4,Calendario!$A$3:$A$55,0),MATCH($I137,Calendario!$D$2:$H$2,0)),""),IF($K137=4,IF(AND((AH137=""),(AI137=""),(AJ137="")),INDEX(Calendario!$D$3:$H$55,MATCH(AK$4,Calendario!$A$3:$A$55,0),MATCH($I137,Calendario!$D$2:$H$2,0)),""),"")))))</f>
        <v/>
      </c>
      <c r="AL137" s="108">
        <f>IF(EXACT(($I137),(PROPER(TEXT(AL$3,"dddd")))),"",IF($K137=1,INDEX(Calendario!$D$3:$H$55,MATCH(AL$4,Calendario!$A$3:$A$55,0),MATCH($I137,Calendario!$D$2:$H$2,0)),IF($K137=2,IF(AK137="",INDEX(Calendario!$D$3:$H$55,MATCH(AL$4,Calendario!$A$3:$A$55,0),MATCH($I137,Calendario!$D$2:$H$2,0)),""),IF($K137=3,IF(AND((AJ137=""),(AK137="")),INDEX(Calendario!$D$3:$H$55,MATCH(AL$4,Calendario!$A$3:$A$55,0),MATCH($I137,Calendario!$D$2:$H$2,0)),""),IF($K137=4,IF(AND((AI137=""),(AJ137=""),(AK137="")),INDEX(Calendario!$D$3:$H$55,MATCH(AL$4,Calendario!$A$3:$A$55,0),MATCH($I137,Calendario!$D$2:$H$2,0)),""),"")))))</f>
        <v>44734</v>
      </c>
      <c r="AM137" s="107" t="str">
        <f>IF(EXACT(($I137),(PROPER(TEXT(AM$3,"dddd")))),"",IF($K137=1,INDEX(Calendario!$D$3:$H$55,MATCH(AM$4,Calendario!$A$3:$A$55,0),MATCH($I137,Calendario!$D$2:$H$2,0)),IF($K137=2,IF(AL137="",INDEX(Calendario!$D$3:$H$55,MATCH(AM$4,Calendario!$A$3:$A$55,0),MATCH($I137,Calendario!$D$2:$H$2,0)),""),IF($K137=3,IF(AND((AK137=""),(AL137="")),INDEX(Calendario!$D$3:$H$55,MATCH(AM$4,Calendario!$A$3:$A$55,0),MATCH($I137,Calendario!$D$2:$H$2,0)),""),IF($K137=4,IF(AND((AJ137=""),(AK137=""),(AL137="")),INDEX(Calendario!$D$3:$H$55,MATCH(AM$4,Calendario!$A$3:$A$55,0),MATCH($I137,Calendario!$D$2:$H$2,0)),""),"")))))</f>
        <v/>
      </c>
      <c r="AN137" s="107" t="str">
        <f>IF(EXACT(($I137),(PROPER(TEXT(AN$3,"dddd")))),"",IF($K137=1,INDEX(Calendario!$D$3:$H$55,MATCH(AN$4,Calendario!$A$3:$A$55,0),MATCH($I137,Calendario!$D$2:$H$2,0)),IF($K137=2,IF(AM137="",INDEX(Calendario!$D$3:$H$55,MATCH(AN$4,Calendario!$A$3:$A$55,0),MATCH($I137,Calendario!$D$2:$H$2,0)),""),IF($K137=3,IF(AND((AL137=""),(AM137="")),INDEX(Calendario!$D$3:$H$55,MATCH(AN$4,Calendario!$A$3:$A$55,0),MATCH($I137,Calendario!$D$2:$H$2,0)),""),IF($K137=4,IF(AND((AK137=""),(AL137=""),(AM137="")),INDEX(Calendario!$D$3:$H$55,MATCH(AN$4,Calendario!$A$3:$A$55,0),MATCH($I137,Calendario!$D$2:$H$2,0)),""),"")))))</f>
        <v/>
      </c>
      <c r="AO137" s="107" t="str">
        <f>IF(EXACT(($I137),(PROPER(TEXT(AO$3,"dddd")))),"",IF($K137=1,INDEX(Calendario!$D$3:$H$55,MATCH(AO$4,Calendario!$A$3:$A$55,0),MATCH($I137,Calendario!$D$2:$H$2,0)),IF($K137=2,IF(AN137="",INDEX(Calendario!$D$3:$H$55,MATCH(AO$4,Calendario!$A$3:$A$55,0),MATCH($I137,Calendario!$D$2:$H$2,0)),""),IF($K137=3,IF(AND((AM137=""),(AN137="")),INDEX(Calendario!$D$3:$H$55,MATCH(AO$4,Calendario!$A$3:$A$55,0),MATCH($I137,Calendario!$D$2:$H$2,0)),""),IF($K137=4,IF(AND((AL137=""),(AM137=""),(AN137="")),INDEX(Calendario!$D$3:$H$55,MATCH(AO$4,Calendario!$A$3:$A$55,0),MATCH($I137,Calendario!$D$2:$H$2,0)),""),"")))))</f>
        <v/>
      </c>
      <c r="AP137" s="107" t="str">
        <f>IF(EXACT(($I137),(PROPER(TEXT(AP$3,"dddd")))),"",IF($K137=1,INDEX(Calendario!$D$3:$H$55,MATCH(AP$4,Calendario!$A$3:$A$55,0),MATCH($I137,Calendario!$D$2:$H$2,0)),IF($K137=2,IF(AO137="",INDEX(Calendario!$D$3:$H$55,MATCH(AP$4,Calendario!$A$3:$A$55,0),MATCH($I137,Calendario!$D$2:$H$2,0)),""),IF($K137=3,IF(AND((AN137=""),(AO137="")),INDEX(Calendario!$D$3:$H$55,MATCH(AP$4,Calendario!$A$3:$A$55,0),MATCH($I137,Calendario!$D$2:$H$2,0)),""),IF($K137=4,IF(AND((AM137=""),(AN137=""),(AO137="")),INDEX(Calendario!$D$3:$H$55,MATCH(AP$4,Calendario!$A$3:$A$55,0),MATCH($I137,Calendario!$D$2:$H$2,0)),""),"")))))</f>
        <v/>
      </c>
      <c r="AQ137" s="107">
        <f>IF(EXACT(($I137),(PROPER(TEXT(AQ$3,"dddd")))),"",IF($K137=1,INDEX(Calendario!$D$3:$H$55,MATCH(AQ$4,Calendario!$A$3:$A$55,0),MATCH($I137,Calendario!$D$2:$H$2,0)),IF($K137=2,IF(AP137="",INDEX(Calendario!$D$3:$H$55,MATCH(AQ$4,Calendario!$A$3:$A$55,0),MATCH($I137,Calendario!$D$2:$H$2,0)),""),IF($K137=3,IF(AND((AO137=""),(AP137="")),INDEX(Calendario!$D$3:$H$55,MATCH(AQ$4,Calendario!$A$3:$A$55,0),MATCH($I137,Calendario!$D$2:$H$2,0)),""),IF($K137=4,IF(AND((AN137=""),(AO137=""),(AP137="")),INDEX(Calendario!$D$3:$H$55,MATCH(AQ$4,Calendario!$A$3:$A$55,0),MATCH($I137,Calendario!$D$2:$H$2,0)),""),"")))))</f>
        <v>44769</v>
      </c>
      <c r="AR137" s="108" t="str">
        <f>IF(EXACT(($I137),(PROPER(TEXT(AR$3,"dddd")))),"",IF($K137=1,INDEX(Calendario!$D$3:$H$55,MATCH(AR$4,Calendario!$A$3:$A$55,0),MATCH($I137,Calendario!$D$2:$H$2,0)),IF($K137=2,IF(AQ137="",INDEX(Calendario!$D$3:$H$55,MATCH(AR$4,Calendario!$A$3:$A$55,0),MATCH($I137,Calendario!$D$2:$H$2,0)),""),IF($K137=3,IF(AND((AP137=""),(AQ137="")),INDEX(Calendario!$D$3:$H$55,MATCH(AR$4,Calendario!$A$3:$A$55,0),MATCH($I137,Calendario!$D$2:$H$2,0)),""),IF($K137=4,IF(AND((AO137=""),(AP137=""),(AQ137="")),INDEX(Calendario!$D$3:$H$55,MATCH(AR$4,Calendario!$A$3:$A$55,0),MATCH($I137,Calendario!$D$2:$H$2,0)),""),"")))))</f>
        <v/>
      </c>
      <c r="AS137" s="108" t="str">
        <f>IF(EXACT(($I137),(PROPER(TEXT(AS$3,"dddd")))),"",IF($K137=1,INDEX(Calendario!$D$3:$H$55,MATCH(AS$4,Calendario!$A$3:$A$55,0),MATCH($I137,Calendario!$D$2:$H$2,0)),IF($K137=2,IF(AR137="",INDEX(Calendario!$D$3:$H$55,MATCH(AS$4,Calendario!$A$3:$A$55,0),MATCH($I137,Calendario!$D$2:$H$2,0)),""),IF($K137=3,IF(AND((AQ137=""),(AR137="")),INDEX(Calendario!$D$3:$H$55,MATCH(AS$4,Calendario!$A$3:$A$55,0),MATCH($I137,Calendario!$D$2:$H$2,0)),""),IF($K137=4,IF(AND((AP137=""),(AQ137=""),(AR137="")),INDEX(Calendario!$D$3:$H$55,MATCH(AS$4,Calendario!$A$3:$A$55,0),MATCH($I137,Calendario!$D$2:$H$2,0)),""),"")))))</f>
        <v/>
      </c>
      <c r="AT137" s="108" t="str">
        <f>IF(EXACT(($I137),(PROPER(TEXT(AT$3,"dddd")))),"",IF($K137=1,INDEX(Calendario!$D$3:$H$55,MATCH(AT$4,Calendario!$A$3:$A$55,0),MATCH($I137,Calendario!$D$2:$H$2,0)),IF($K137=2,IF(AS137="",INDEX(Calendario!$D$3:$H$55,MATCH(AT$4,Calendario!$A$3:$A$55,0),MATCH($I137,Calendario!$D$2:$H$2,0)),""),IF($K137=3,IF(AND((AR137=""),(AS137="")),INDEX(Calendario!$D$3:$H$55,MATCH(AT$4,Calendario!$A$3:$A$55,0),MATCH($I137,Calendario!$D$2:$H$2,0)),""),IF($K137=4,IF(AND((AQ137=""),(AR137=""),(AS137="")),INDEX(Calendario!$D$3:$H$55,MATCH(AT$4,Calendario!$A$3:$A$55,0),MATCH($I137,Calendario!$D$2:$H$2,0)),""),"")))))</f>
        <v/>
      </c>
      <c r="AU137" s="108">
        <f>IF(EXACT(($I137),(PROPER(TEXT(AU$3,"dddd")))),"",IF($K137=1,INDEX(Calendario!$D$3:$H$55,MATCH(AU$4,Calendario!$A$3:$A$55,0),MATCH($I137,Calendario!$D$2:$H$2,0)),IF($K137=2,IF(AT137="",INDEX(Calendario!$D$3:$H$55,MATCH(AU$4,Calendario!$A$3:$A$55,0),MATCH($I137,Calendario!$D$2:$H$2,0)),""),IF($K137=3,IF(AND((AS137=""),(AT137="")),INDEX(Calendario!$D$3:$H$55,MATCH(AU$4,Calendario!$A$3:$A$55,0),MATCH($I137,Calendario!$D$2:$H$2,0)),""),IF($K137=4,IF(AND((AR137=""),(AS137=""),(AT137="")),INDEX(Calendario!$D$3:$H$55,MATCH(AU$4,Calendario!$A$3:$A$55,0),MATCH($I137,Calendario!$D$2:$H$2,0)),""),"")))))</f>
        <v>44797</v>
      </c>
      <c r="AV137" s="107" t="str">
        <f>IF(EXACT(($I137),(PROPER(TEXT(AV$3,"dddd")))),"",IF($K137=1,INDEX(Calendario!$D$3:$H$55,MATCH(AV$4,Calendario!$A$3:$A$55,0),MATCH($I137,Calendario!$D$2:$H$2,0)),IF($K137=2,IF(AU137="",INDEX(Calendario!$D$3:$H$55,MATCH(AV$4,Calendario!$A$3:$A$55,0),MATCH($I137,Calendario!$D$2:$H$2,0)),""),IF($K137=3,IF(AND((AT137=""),(AU137="")),INDEX(Calendario!$D$3:$H$55,MATCH(AV$4,Calendario!$A$3:$A$55,0),MATCH($I137,Calendario!$D$2:$H$2,0)),""),IF($K137=4,IF(AND((AS137=""),(AT137=""),(AU137="")),INDEX(Calendario!$D$3:$H$55,MATCH(AV$4,Calendario!$A$3:$A$55,0),MATCH($I137,Calendario!$D$2:$H$2,0)),""),"")))))</f>
        <v/>
      </c>
      <c r="AW137" s="107" t="str">
        <f>IF(EXACT(($I137),(PROPER(TEXT(AW$3,"dddd")))),"",IF($K137=1,INDEX(Calendario!$D$3:$H$55,MATCH(AW$4,Calendario!$A$3:$A$55,0),MATCH($I137,Calendario!$D$2:$H$2,0)),IF($K137=2,IF(AV137="",INDEX(Calendario!$D$3:$H$55,MATCH(AW$4,Calendario!$A$3:$A$55,0),MATCH($I137,Calendario!$D$2:$H$2,0)),""),IF($K137=3,IF(AND((AU137=""),(AV137="")),INDEX(Calendario!$D$3:$H$55,MATCH(AW$4,Calendario!$A$3:$A$55,0),MATCH($I137,Calendario!$D$2:$H$2,0)),""),IF($K137=4,IF(AND((AT137=""),(AU137=""),(AV137="")),INDEX(Calendario!$D$3:$H$55,MATCH(AW$4,Calendario!$A$3:$A$55,0),MATCH($I137,Calendario!$D$2:$H$2,0)),""),"")))))</f>
        <v/>
      </c>
      <c r="AX137" s="107" t="str">
        <f>IF(EXACT(($I137),(PROPER(TEXT(AX$3,"dddd")))),"",IF($K137=1,INDEX(Calendario!$D$3:$H$55,MATCH(AX$4,Calendario!$A$3:$A$55,0),MATCH($I137,Calendario!$D$2:$H$2,0)),IF($K137=2,IF(AW137="",INDEX(Calendario!$D$3:$H$55,MATCH(AX$4,Calendario!$A$3:$A$55,0),MATCH($I137,Calendario!$D$2:$H$2,0)),""),IF($K137=3,IF(AND((AV137=""),(AW137="")),INDEX(Calendario!$D$3:$H$55,MATCH(AX$4,Calendario!$A$3:$A$55,0),MATCH($I137,Calendario!$D$2:$H$2,0)),""),IF($K137=4,IF(AND((AU137=""),(AV137=""),(AW137="")),INDEX(Calendario!$D$3:$H$55,MATCH(AX$4,Calendario!$A$3:$A$55,0),MATCH($I137,Calendario!$D$2:$H$2,0)),""),"")))))</f>
        <v/>
      </c>
      <c r="AY137" s="107">
        <f>IF(EXACT(($I137),(PROPER(TEXT(AY$3,"dddd")))),"",IF($K137=1,INDEX(Calendario!$D$3:$H$55,MATCH(AY$4,Calendario!$A$3:$A$55,0),MATCH($I137,Calendario!$D$2:$H$2,0)),IF($K137=2,IF(AX137="",INDEX(Calendario!$D$3:$H$55,MATCH(AY$4,Calendario!$A$3:$A$55,0),MATCH($I137,Calendario!$D$2:$H$2,0)),""),IF($K137=3,IF(AND((AW137=""),(AX137="")),INDEX(Calendario!$D$3:$H$55,MATCH(AY$4,Calendario!$A$3:$A$55,0),MATCH($I137,Calendario!$D$2:$H$2,0)),""),IF($K137=4,IF(AND((AV137=""),(AW137=""),(AX137="")),INDEX(Calendario!$D$3:$H$55,MATCH(AY$4,Calendario!$A$3:$A$55,0),MATCH($I137,Calendario!$D$2:$H$2,0)),""),"")))))</f>
        <v>44825</v>
      </c>
      <c r="AZ137" s="107" t="str">
        <f>IF(EXACT(($I137),(PROPER(TEXT(AZ$3,"dddd")))),"",IF($K137=1,INDEX(Calendario!$D$3:$H$55,MATCH(AZ$4,Calendario!$A$3:$A$55,0),MATCH($I137,Calendario!$D$2:$H$2,0)),IF($K137=2,IF(AY137="",INDEX(Calendario!$D$3:$H$55,MATCH(AZ$4,Calendario!$A$3:$A$55,0),MATCH($I137,Calendario!$D$2:$H$2,0)),""),IF($K137=3,IF(AND((AX137=""),(AY137="")),INDEX(Calendario!$D$3:$H$55,MATCH(AZ$4,Calendario!$A$3:$A$55,0),MATCH($I137,Calendario!$D$2:$H$2,0)),""),IF($K137=4,IF(AND((AW137=""),(AX137=""),(AY137="")),INDEX(Calendario!$D$3:$H$55,MATCH(AZ$4,Calendario!$A$3:$A$55,0),MATCH($I137,Calendario!$D$2:$H$2,0)),""),"")))))</f>
        <v/>
      </c>
      <c r="BA137" s="108" t="str">
        <f>IF(EXACT(($I137),(PROPER(TEXT(BA$3,"dddd")))),"",IF($K137=1,INDEX(Calendario!$D$3:$H$55,MATCH(BA$4,Calendario!$A$3:$A$55,0),MATCH($I137,Calendario!$D$2:$H$2,0)),IF($K137=2,IF(AZ137="",INDEX(Calendario!$D$3:$H$55,MATCH(BA$4,Calendario!$A$3:$A$55,0),MATCH($I137,Calendario!$D$2:$H$2,0)),""),IF($K137=3,IF(AND((AY137=""),(AZ137="")),INDEX(Calendario!$D$3:$H$55,MATCH(BA$4,Calendario!$A$3:$A$55,0),MATCH($I137,Calendario!$D$2:$H$2,0)),""),IF($K137=4,IF(AND((AX137=""),(AY137=""),(AZ137="")),INDEX(Calendario!$D$3:$H$55,MATCH(BA$4,Calendario!$A$3:$A$55,0),MATCH($I137,Calendario!$D$2:$H$2,0)),""),"")))))</f>
        <v/>
      </c>
      <c r="BB137" s="108" t="str">
        <f>IF(EXACT(($I137),(PROPER(TEXT(BB$3,"dddd")))),"",IF($K137=1,INDEX(Calendario!$D$3:$H$55,MATCH(BB$4,Calendario!$A$3:$A$55,0),MATCH($I137,Calendario!$D$2:$H$2,0)),IF($K137=2,IF(BA137="",INDEX(Calendario!$D$3:$H$55,MATCH(BB$4,Calendario!$A$3:$A$55,0),MATCH($I137,Calendario!$D$2:$H$2,0)),""),IF($K137=3,IF(AND((AZ137=""),(BA137="")),INDEX(Calendario!$D$3:$H$55,MATCH(BB$4,Calendario!$A$3:$A$55,0),MATCH($I137,Calendario!$D$2:$H$2,0)),""),IF($K137=4,IF(AND((AY137=""),(AZ137=""),(BA137="")),INDEX(Calendario!$D$3:$H$55,MATCH(BB$4,Calendario!$A$3:$A$55,0),MATCH($I137,Calendario!$D$2:$H$2,0)),""),"")))))</f>
        <v/>
      </c>
      <c r="BC137" s="108">
        <f>IF(EXACT(($I137),(PROPER(TEXT(BC$3,"dddd")))),"",IF($K137=1,INDEX(Calendario!$D$3:$H$55,MATCH(BC$4,Calendario!$A$3:$A$55,0),MATCH($I137,Calendario!$D$2:$H$2,0)),IF($K137=2,IF(BB137="",INDEX(Calendario!$D$3:$H$55,MATCH(BC$4,Calendario!$A$3:$A$55,0),MATCH($I137,Calendario!$D$2:$H$2,0)),""),IF($K137=3,IF(AND((BA137=""),(BB137="")),INDEX(Calendario!$D$3:$H$55,MATCH(BC$4,Calendario!$A$3:$A$55,0),MATCH($I137,Calendario!$D$2:$H$2,0)),""),IF($K137=4,IF(AND((AZ137=""),(BA137=""),(BB137="")),INDEX(Calendario!$D$3:$H$55,MATCH(BC$4,Calendario!$A$3:$A$55,0),MATCH($I137,Calendario!$D$2:$H$2,0)),""),"")))))</f>
        <v>44853</v>
      </c>
      <c r="BD137" s="108" t="str">
        <f>IF(EXACT(($I137),(PROPER(TEXT(BD$3,"dddd")))),"",IF($K137=1,INDEX(Calendario!$D$3:$H$55,MATCH(BD$4,Calendario!$A$3:$A$55,0),MATCH($I137,Calendario!$D$2:$H$2,0)),IF($K137=2,IF(BC137="",INDEX(Calendario!$D$3:$H$55,MATCH(BD$4,Calendario!$A$3:$A$55,0),MATCH($I137,Calendario!$D$2:$H$2,0)),""),IF($K137=3,IF(AND((BB137=""),(BC137="")),INDEX(Calendario!$D$3:$H$55,MATCH(BD$4,Calendario!$A$3:$A$55,0),MATCH($I137,Calendario!$D$2:$H$2,0)),""),IF($K137=4,IF(AND((BA137=""),(BB137=""),(BC137="")),INDEX(Calendario!$D$3:$H$55,MATCH(BD$4,Calendario!$A$3:$A$55,0),MATCH($I137,Calendario!$D$2:$H$2,0)),""),"")))))</f>
        <v/>
      </c>
      <c r="BE137" s="107" t="str">
        <f>IF(EXACT(($I137),(PROPER(TEXT(BE$3,"dddd")))),"",IF($K137=1,INDEX(Calendario!$D$3:$H$55,MATCH(BE$4,Calendario!$A$3:$A$55,0),MATCH($I137,Calendario!$D$2:$H$2,0)),IF($K137=2,IF(BD137="",INDEX(Calendario!$D$3:$H$55,MATCH(BE$4,Calendario!$A$3:$A$55,0),MATCH($I137,Calendario!$D$2:$H$2,0)),""),IF($K137=3,IF(AND((BC137=""),(BD137="")),INDEX(Calendario!$D$3:$H$55,MATCH(BE$4,Calendario!$A$3:$A$55,0),MATCH($I137,Calendario!$D$2:$H$2,0)),""),IF($K137=4,IF(AND((BB137=""),(BC137=""),(BD137="")),INDEX(Calendario!$D$3:$H$55,MATCH(BE$4,Calendario!$A$3:$A$55,0),MATCH($I137,Calendario!$D$2:$H$2,0)),""),"")))))</f>
        <v/>
      </c>
      <c r="BF137" s="107" t="str">
        <f>IF(EXACT(($I137),(PROPER(TEXT(BF$3,"dddd")))),"",IF($K137=1,INDEX(Calendario!$D$3:$H$55,MATCH(BF$4,Calendario!$A$3:$A$55,0),MATCH($I137,Calendario!$D$2:$H$2,0)),IF($K137=2,IF(BE137="",INDEX(Calendario!$D$3:$H$55,MATCH(BF$4,Calendario!$A$3:$A$55,0),MATCH($I137,Calendario!$D$2:$H$2,0)),""),IF($K137=3,IF(AND((BD137=""),(BE137="")),INDEX(Calendario!$D$3:$H$55,MATCH(BF$4,Calendario!$A$3:$A$55,0),MATCH($I137,Calendario!$D$2:$H$2,0)),""),IF($K137=4,IF(AND((BC137=""),(BD137=""),(BE137="")),INDEX(Calendario!$D$3:$H$55,MATCH(BF$4,Calendario!$A$3:$A$55,0),MATCH($I137,Calendario!$D$2:$H$2,0)),""),"")))))</f>
        <v/>
      </c>
      <c r="BG137" s="107">
        <f>IF(EXACT(($I137),(PROPER(TEXT(BG$3,"dddd")))),"",IF($K137=1,INDEX(Calendario!$D$3:$H$55,MATCH(BG$4,Calendario!$A$3:$A$55,0),MATCH($I137,Calendario!$D$2:$H$2,0)),IF($K137=2,IF(BF137="",INDEX(Calendario!$D$3:$H$55,MATCH(BG$4,Calendario!$A$3:$A$55,0),MATCH($I137,Calendario!$D$2:$H$2,0)),""),IF($K137=3,IF(AND((BE137=""),(BF137="")),INDEX(Calendario!$D$3:$H$55,MATCH(BG$4,Calendario!$A$3:$A$55,0),MATCH($I137,Calendario!$D$2:$H$2,0)),""),IF($K137=4,IF(AND((BD137=""),(BE137=""),(BF137="")),INDEX(Calendario!$D$3:$H$55,MATCH(BG$4,Calendario!$A$3:$A$55,0),MATCH($I137,Calendario!$D$2:$H$2,0)),""),"")))))</f>
        <v>44881</v>
      </c>
      <c r="BH137" s="107" t="str">
        <f>IF(EXACT(($I137),(PROPER(TEXT(BH$3,"dddd")))),"",IF($K137=1,INDEX(Calendario!$D$3:$H$55,MATCH(BH$4,Calendario!$A$3:$A$55,0),MATCH($I137,Calendario!$D$2:$H$2,0)),IF($K137=2,IF(BG137="",INDEX(Calendario!$D$3:$H$55,MATCH(BH$4,Calendario!$A$3:$A$55,0),MATCH($I137,Calendario!$D$2:$H$2,0)),""),IF($K137=3,IF(AND((BF137=""),(BG137="")),INDEX(Calendario!$D$3:$H$55,MATCH(BH$4,Calendario!$A$3:$A$55,0),MATCH($I137,Calendario!$D$2:$H$2,0)),""),IF($K137=4,IF(AND((BE137=""),(BF137=""),(BG137="")),INDEX(Calendario!$D$3:$H$55,MATCH(BH$4,Calendario!$A$3:$A$55,0),MATCH($I137,Calendario!$D$2:$H$2,0)),""),"")))))</f>
        <v/>
      </c>
      <c r="BI137" s="108" t="str">
        <f>IF(EXACT(($I137),(PROPER(TEXT(BI$3,"dddd")))),"",IF($K137=1,INDEX(Calendario!$D$3:$H$55,MATCH(BI$4,Calendario!$A$3:$A$55,0),MATCH($I137,Calendario!$D$2:$H$2,0)),IF($K137=2,IF(BH137="",INDEX(Calendario!$D$3:$H$55,MATCH(BI$4,Calendario!$A$3:$A$55,0),MATCH($I137,Calendario!$D$2:$H$2,0)),""),IF($K137=3,IF(AND((BG137=""),(BH137="")),INDEX(Calendario!$D$3:$H$55,MATCH(BI$4,Calendario!$A$3:$A$55,0),MATCH($I137,Calendario!$D$2:$H$2,0)),""),IF($K137=4,IF(AND((BF137=""),(BG137=""),(BH137="")),INDEX(Calendario!$D$3:$H$55,MATCH(BI$4,Calendario!$A$3:$A$55,0),MATCH($I137,Calendario!$D$2:$H$2,0)),""),"")))))</f>
        <v/>
      </c>
      <c r="BJ137" s="108" t="str">
        <f>IF(EXACT(($I137),(PROPER(TEXT(BJ$3,"dddd")))),"",IF($K137=1,INDEX(Calendario!$D$3:$H$55,MATCH(BJ$4,Calendario!$A$3:$A$55,0),MATCH($I137,Calendario!$D$2:$H$2,0)),IF($K137=2,IF(BI137="",INDEX(Calendario!$D$3:$H$55,MATCH(BJ$4,Calendario!$A$3:$A$55,0),MATCH($I137,Calendario!$D$2:$H$2,0)),""),IF($K137=3,IF(AND((BH137=""),(BI137="")),INDEX(Calendario!$D$3:$H$55,MATCH(BJ$4,Calendario!$A$3:$A$55,0),MATCH($I137,Calendario!$D$2:$H$2,0)),""),IF($K137=4,IF(AND((BG137=""),(BH137=""),(BI137="")),INDEX(Calendario!$D$3:$H$55,MATCH(BJ$4,Calendario!$A$3:$A$55,0),MATCH($I137,Calendario!$D$2:$H$2,0)),""),"")))))</f>
        <v/>
      </c>
      <c r="BK137" s="108">
        <f>IF(EXACT(($I137),(PROPER(TEXT(BK$3,"dddd")))),"",IF($K137=1,INDEX(Calendario!$D$3:$H$55,MATCH(BK$4,Calendario!$A$3:$A$55,0),MATCH($I137,Calendario!$D$2:$H$2,0)),IF($K137=2,IF(BJ137="",INDEX(Calendario!$D$3:$H$55,MATCH(BK$4,Calendario!$A$3:$A$55,0),MATCH($I137,Calendario!$D$2:$H$2,0)),""),IF($K137=3,IF(AND((BI137=""),(BJ137="")),INDEX(Calendario!$D$3:$H$55,MATCH(BK$4,Calendario!$A$3:$A$55,0),MATCH($I137,Calendario!$D$2:$H$2,0)),""),IF($K137=4,IF(AND((BH137=""),(BI137=""),(BJ137="")),INDEX(Calendario!$D$3:$H$55,MATCH(BK$4,Calendario!$A$3:$A$55,0),MATCH($I137,Calendario!$D$2:$H$2,0)),""),"")))))</f>
        <v>44909</v>
      </c>
      <c r="BL137" s="108" t="str">
        <f>IF(EXACT(($I137),(PROPER(TEXT(BL$3,"dddd")))),"",IF($K137=1,INDEX(Calendario!$D$3:$H$55,MATCH(BL$4,Calendario!$A$3:$A$55,0),MATCH($I137,Calendario!$D$2:$H$2,0)),IF($K137=2,IF(BK137="",INDEX(Calendario!$D$3:$H$55,MATCH(BL$4,Calendario!$A$3:$A$55,0),MATCH($I137,Calendario!$D$2:$H$2,0)),""),IF($K137=3,IF(AND((BJ137=""),(BK137="")),INDEX(Calendario!$D$3:$H$55,MATCH(BL$4,Calendario!$A$3:$A$55,0),MATCH($I137,Calendario!$D$2:$H$2,0)),""),IF($K137=4,IF(AND((BI137=""),(BJ137=""),(BK137="")),INDEX(Calendario!$D$3:$H$55,MATCH(BL$4,Calendario!$A$3:$A$55,0),MATCH($I137,Calendario!$D$2:$H$2,0)),""),"")))))</f>
        <v/>
      </c>
      <c r="BM137" s="108" t="str">
        <f>IF(EXACT(($I137),(PROPER(TEXT(BM$3,"dddd")))),"",IF($K137=1,INDEX(Calendario!$D$3:$H$55,MATCH(BM$4,Calendario!$A$3:$A$55,0),MATCH($I137,Calendario!$D$2:$H$2,0)),IF($K137=2,IF(BL137="",INDEX(Calendario!$D$3:$H$55,MATCH(BM$4,Calendario!$A$3:$A$55,0),MATCH($I137,Calendario!$D$2:$H$2,0)),""),IF($K137=3,IF(AND((BK137=""),(BL137="")),INDEX(Calendario!$D$3:$H$55,MATCH(BM$4,Calendario!$A$3:$A$55,0),MATCH($I137,Calendario!$D$2:$H$2,0)),""),IF($K137=4,IF(AND((BJ137=""),(BK137=""),(BL137="")),INDEX(Calendario!$D$3:$H$55,MATCH(BM$4,Calendario!$A$3:$A$55,0),MATCH($I137,Calendario!$D$2:$H$2,0)),""),"")))))</f>
        <v/>
      </c>
      <c r="BO137" s="88" t="s">
        <v>50</v>
      </c>
    </row>
    <row r="138" spans="1:67" s="88" customFormat="1" ht="25.5" customHeight="1" x14ac:dyDescent="0.25">
      <c r="A138" s="178">
        <f t="shared" si="7"/>
        <v>108</v>
      </c>
      <c r="B138" s="176" t="s">
        <v>1283</v>
      </c>
      <c r="C138" s="176"/>
      <c r="D138" s="177" t="s">
        <v>1787</v>
      </c>
      <c r="E138" s="176" t="s">
        <v>945</v>
      </c>
      <c r="F138" s="176" t="s">
        <v>101</v>
      </c>
      <c r="G138" s="177" t="s">
        <v>1618</v>
      </c>
      <c r="H138" s="184" t="str">
        <f>IF(ISNA(VLOOKUP(G138,TDirReg!$F$1:$H$184,3,0)),"",VLOOKUP(G138,TDirReg!$F$1:$H$184,3,0))</f>
        <v>Calle 13 No 4-90 Barrio Unión</v>
      </c>
      <c r="I138" s="196" t="s">
        <v>127</v>
      </c>
      <c r="J138" s="195" t="s">
        <v>135</v>
      </c>
      <c r="K138" s="197">
        <v>4</v>
      </c>
      <c r="L138" s="202">
        <f t="shared" si="8"/>
        <v>12</v>
      </c>
      <c r="M138" s="107" t="str">
        <f>IF(EXACT(($I138),(PROPER(TEXT(M$3,"dddd")))),"",IF(EXACT(M$4,$J138),IF($K138=1,INDEX(Calendario!$D$3:$H$55,MATCH(M$4,Calendario!$A$3:$A$55,0),MATCH($I138,Calendario!$D$2:$H$2,0)),INDEX(Calendario!$D$3:$H$55,MATCH($J138,Calendario!$A$3:$A$55,0),MATCH($I138,Calendario!$D$2:$H$2,0))),""))</f>
        <v/>
      </c>
      <c r="N138" s="107" t="str">
        <f>IF(EXACT(($I138),(PROPER(TEXT(N$3,"dddd")))),"",IF(EXACT(N$4,$J138),IF(M138="",IF(OR(($K138=4),($K138=3),($K138=2),($K138=1)),INDEX(Calendario!$D$3:$H$55,MATCH(N$4,Calendario!$A$3:$A$55,0),MATCH($I138,Calendario!$D$2:$H$2,0)),"")),IF($K138=1,IF(AND(M138="",EXACT((N$4),(CONCATENATE(Calendario!$A$1," ",(MID($J138,8,2))+1)))),INDEX(Calendario!$D$3:$H$55,MATCH(N$4,Calendario!$A$3:$A$55,0),MATCH($I138,Calendario!$D$2:$H$2,0)),IF(M138="","",INDEX(Calendario!$D$3:$H$55,MATCH(N$4,Calendario!$A$3:$A$55,0),MATCH($I138,Calendario!$D$2:$H$2,0)))),IF($K138=2,IF(M138="",IF(EXACT($K138,N$4),INDEX(Calendario!$D$3:$H$55,MATCH(N$4,Calendario!$A$3:$A$55,0),MATCH($I138,Calendario!$D$2:$H$2,0)),""),""),IF($K138=3,IF((M138=""),IF(EXACT($K138,N$4),INDEX(Calendario!$D$3:$H$55,MATCH(N$4,Calendario!$A$3:$A$55,0),MATCH($I138,Calendario!$D$2:$H$2,0)),""),""),IF($K138=4,IF((M138=""),IF(EXACT($K138,N$4),INDEX(Calendario!$D$3:$H$55,MATCH(N$4,Calendario!$A$3:$A$55,0),MATCH($I138,Calendario!$D$2:$H$2,0)),""),""),""))))))</f>
        <v/>
      </c>
      <c r="O138" s="107" t="str">
        <f>IF(EXACT(($I138),(PROPER(TEXT(O$3,"dddd")))),"",IF(EXACT(O$4,$J138),IF(N138="",IF(OR(($K138=4),($K138=3),($K138=2),($K138=1)),INDEX(Calendario!$D$3:$H$55,MATCH(O$4,Calendario!$A$3:$A$55,0),MATCH($I138,Calendario!$D$2:$H$2,0)),"")),IF($K138=1,IF(AND(N138="",EXACT((O$4),(CONCATENATE(Calendario!$A$1," ",(MID($J138,8,2))+1)))),INDEX(Calendario!$D$3:$H$55,MATCH(O$4,Calendario!$A$3:$A$55,0),MATCH($I138,Calendario!$D$2:$H$2,0)),IF(N138="",IF(EXACT(($I138),(PROPER(TEXT(N$3,"dddd")))),INDEX(Calendario!$D$3:$H$55,MATCH(O$4,Calendario!$A$3:$A$55,0),MATCH($I138,Calendario!$D$2:$H$2,0)),""),INDEX(Calendario!$D$3:$H$55,MATCH(O$4,Calendario!$A$3:$A$55,0),MATCH($I138,Calendario!$D$2:$H$2,0)))),IF(EXACT($O$4,"Semana 1"),IF($K138=2,IF(N138="",IF(OR(($J138="Semana 1"),($J138="Semana 2"),($J138="Semana 3")),INDEX(Calendario!$D$3:$H$55,MATCH(O$4,Calendario!$A$3:$A$55,0),MATCH($I138,Calendario!$D$2:$H$2,0)),""),""),IF($K138=3,IF(AND((M138=""),(N138="")),IF(OR(($J138="Semana 1"),($J138="Semana 2"),($J138="Semana 3")),INDEX(Calendario!$D$3:$H$55,MATCH(O$4,Calendario!$A$3:$A$55,0),MATCH($I138,Calendario!$D$2:$H$2,0)),""),""),IF($K138=4,IF(AND((M138=""),(N138="")),IF(OR(($J138="Semana 1"),($J138="Semana 2"),($J138="Semana 3")),INDEX(Calendario!$D$3:$H$55,MATCH(O$4,Calendario!$A$3:$A$55,0),MATCH($I138,Calendario!$D$2:$H$2,0)),""),"")))),IF($K138=2,IF(N138="",IF(OR(($J138="Semana 1"),($J138="Semana 2")),INDEX(Calendario!$D$3:$H$55,MATCH(O$4,Calendario!$A$3:$A$55,0),MATCH($I138,Calendario!$D$2:$H$2,0)),""),""),IF($K138=3,IF(AND((M138=""),(N138="")),IF(OR(($J138="Semana 1"),($J138="Semana 2")),INDEX(Calendario!$D$3:$H$55,MATCH(O$4,Calendario!$A$3:$A$55,0),MATCH($I138,Calendario!$D$2:$H$2,0)),""),""),IF($K138=4,IF(AND((M138=""),(N138="")),IF(OR(($J138="Semana 1"),($J138="Semana 2")),INDEX(Calendario!$D$3:$H$55,MATCH(O$4,Calendario!$A$3:$A$55,0),MATCH($I138,Calendario!$D$2:$H$2,0)),""),""),"")))))))</f>
        <v/>
      </c>
      <c r="P138" s="107" t="str">
        <f>IF(EXACT(($I138),(PROPER(TEXT(P$3,"dddd")))),"",IF(EXACT(P$4,$J138),IF(O138="",IF(OR(($K138=4),($K138=3),($K138=2),($K138=1)),INDEX(Calendario!$D$3:$H$55,MATCH(P$4,Calendario!$A$3:$A$55,0),MATCH($I138,Calendario!$D$2:$H$2,0)),"")),IF($K138=1,IF(AND(O138="",EXACT((P$4),(CONCATENATE(Calendario!$A$1," ",(MID($J138,8,2))+1)))),INDEX(Calendario!$D$3:$H$55,MATCH(P$4,Calendario!$A$3:$A$55,0),MATCH($I138,Calendario!$D$2:$H$2,0)),IF(O138="",IF(EXACT(($I138),(PROPER(TEXT(O$3,"dddd")))),INDEX(Calendario!$D$3:$H$55,MATCH(P$4,Calendario!$A$3:$A$55,0),MATCH($I138,Calendario!$D$2:$H$2,0)),""),INDEX(Calendario!$D$3:$H$55,MATCH(P$4,Calendario!$A$3:$A$55,0),MATCH($I138,Calendario!$D$2:$H$2,0)))),IF(EXACT($M$4,"Semana 1"),IF($K138=2,IF(O138="",IF(OR(($J138="Semana 1"),($J138="Semana 2"),($J138="Semana 3"),($J138="Semana 4")),INDEX(Calendario!$D$3:$H$55,MATCH(P$4,Calendario!$A$3:$A$55,0),MATCH($I138,Calendario!$D$2:$H$2,0)),""),""),IF($K138=3,IF(AND((N138=""),(O138="")),IF(OR(($J138="Semana 1"),($J138="Semana 2"),($J138="Semana 3"),($J138="Semana 4")),INDEX(Calendario!$D$3:$H$55,MATCH(P$4,Calendario!$A$3:$A$55,0),MATCH($I138,Calendario!$D$2:$H$2,0)),""),""),IF($K138=4,IF(AND((M138=""),(N138=""),(O138="")),IF(OR(($J138="Semana 1"),($J138="Semana 2"),($J138="Semana 3"),($J138="Semana 4")),INDEX(Calendario!$D$3:$H$55,MATCH(P$4,Calendario!$A$3:$A$55,0),MATCH($I138,Calendario!$D$2:$H$2,0)),""),"")))),IF($K138=2,IF(O138="",IF(OR(($J138="Semana 1"),($J138="Semana 2"),($J138="Semana 3")),INDEX(Calendario!$D$3:$H$55,MATCH(P$4,Calendario!$A$3:$A$55,0),MATCH($I138,Calendario!$D$2:$H$2,0)),""),""),IF($K138=3,IF(AND((N138=""),(O138="")),IF(OR(($J138="Semana 1"),($J138="Semana 2"),($J138="Semana 3")),INDEX(Calendario!$D$3:$H$55,MATCH(P$4,Calendario!$A$3:$A$55,0),MATCH($I138,Calendario!$D$2:$H$2,0)),""),""),IF($K138=4,IF(AND((M138=""),(N138=""),(O138="")),IF(OR(($J138="Semana 1"),($J138="Semana 2"),($J138="Semana 3")),INDEX(Calendario!$D$3:$H$55,MATCH(P$4,Calendario!$A$3:$A$55,0),MATCH($I138,Calendario!$D$2:$H$2,0)),""),""),"")))))))</f>
        <v/>
      </c>
      <c r="Q138" s="107" t="str">
        <f>IF(EXACT(($I138),(PROPER(TEXT(Q$3,"dddd")))),"",IF(EXACT(Q$4,$J138),IF(P138="",IF(OR(($K138=4),($K138=3),($K138=2),($K138=1)),INDEX(Calendario!$D$3:$H$55,MATCH(Q$4,Calendario!$A$3:$A$55,0),MATCH($I138,Calendario!$D$2:$H$2,0)),"")),IF($K138=1,IF(AND(P138="",EXACT((Q$4),(CONCATENATE(Calendario!$A$1," ",(MID($J138,8,2))+1)))),INDEX(Calendario!$D$3:$H$55,MATCH(Q$4,Calendario!$A$3:$A$55,0),MATCH($I138,Calendario!$D$2:$H$2,0)),IF(P138="",IF(EXACT(($I138),(PROPER(TEXT(P$3,"dddd")))),INDEX(Calendario!$D$3:$H$55,MATCH(Q$4,Calendario!$A$3:$A$55,0),MATCH($I138,Calendario!$D$2:$H$2,0)),""),INDEX(Calendario!$D$3:$H$55,MATCH(Q$4,Calendario!$A$3:$A$55,0),MATCH($I138,Calendario!$D$2:$H$2,0)))),IF(EXACT($M$4,"Semana 1"),IF($K138=2,IF(P138="",IF(OR(($J138="Semana 1"),($J138="Semana 2"),($J138="Semana 3"),($J138="Semana 4"),($J138="Semana 5")),INDEX(Calendario!$D$3:$H$55,MATCH(Q$4,Calendario!$A$3:$A$55,0),MATCH($I138,Calendario!$D$2:$H$2,0)),""),""),IF($K138=3,IF(AND((O138=""),(P138="")),IF(OR(($J138="Semana 1"),($J138="Semana 2"),($J138="Semana 3"),($J138="Semana 4"),($J138="Semana 5")),INDEX(Calendario!$D$3:$H$55,MATCH(Q$4,Calendario!$A$3:$A$55,0),MATCH($I138,Calendario!$D$2:$H$2,0)),""),""),IF($K138=4,IF(AND((N138=""),(O138=""),(P138="")),IF(OR(($J138="Semana 1"),($J138="Semana 2"),($J138="Semana 3"),($J138="Semana 4"),($J138="Semana 5")),INDEX(Calendario!$D$3:$H$55,MATCH(Q$4,Calendario!$A$3:$A$55,0),MATCH($I138,Calendario!$D$2:$H$2,0)),""),"")))),IF($K138=2,IF(P138="",IF(OR(($J138="Semana 1"),($J138="Semana 2"),($J138="Semana 3"),($J138="Semana 4")),INDEX(Calendario!$D$3:$H$55,MATCH(Q$4,Calendario!$A$3:$A$55,0),MATCH($I138,Calendario!$D$2:$H$2,0)),""),""),IF($K138=3,IF(AND((O138=""),(P138="")),IF(OR(($J138="Semana 1"),($J138="Semana 2"),($J138="Semana 3"),($J138="Semana 4")),INDEX(Calendario!$D$3:$H$55,MATCH(Q$4,Calendario!$A$3:$A$55,0),MATCH($I138,Calendario!$D$2:$H$2,0)),""),""),IF($K138=4,IF(AND((N138=""),(O138=""),(P138="")),IF(OR(($J138="Semana 1"),($J138="Semana 2"),($J138="Semana 3"),($J138="Semana 4")),INDEX(Calendario!$D$3:$H$55,MATCH(Q$4,Calendario!$A$3:$A$55,0),MATCH($I138,Calendario!$D$2:$H$2,0)),""),""),"")))))))</f>
        <v/>
      </c>
      <c r="R138" s="108">
        <f>IF(EXACT(($I138),(PROPER(TEXT(R$3,"dddd")))),"",IF(EXACT(R$4,$J138),IF(Q138="",IF(OR(($K138=4),($K138=3),($K138=2),($K138=1)),INDEX(Calendario!$D$3:$H$55,MATCH(R$4,Calendario!$A$3:$A$55,0),MATCH($I138,Calendario!$D$2:$H$2,0)),"")),IF($K138=1,IF(AND(Q138="",EXACT((R$4),(CONCATENATE(Calendario!$A$1," ",(MID($J138,8,2))+1)))),INDEX(Calendario!$D$3:$H$55,MATCH(R$4,Calendario!$A$3:$A$55,0),MATCH($I138,Calendario!$D$2:$H$2,0)),IF(Q138="",IF(EXACT(($I138),(PROPER(TEXT(Q$3,"dddd")))),INDEX(Calendario!$D$3:$H$55,MATCH(R$4,Calendario!$A$3:$A$55,0),MATCH($I138,Calendario!$D$2:$H$2,0)),""),INDEX(Calendario!$D$3:$H$55,MATCH(R$4,Calendario!$A$3:$A$55,0),MATCH($I138,Calendario!$D$2:$H$2,0)))),IF(EXACT($M$4,"Semana 1"),IF($K138=2,IF(Q138="",IF(OR(($J138="Semana 1"),($J138="Semana 2"),($J138="Semana 3"),($J138="Semana 4"),($J138="Semana 5"),($J138="Semana 6")),INDEX(Calendario!$D$3:$H$55,MATCH(R$4,Calendario!$A$3:$A$55,0),MATCH($I138,Calendario!$D$2:$H$2,0)),""),""),IF($K138=3,IF(AND((P138=""),(Q138="")),IF(OR(($J138="Semana 1"),($J138="Semana 2"),($J138="Semana 3"),($J138="Semana 4"),($J138="Semana 5"),($J138="Semana 6")),INDEX(Calendario!$D$3:$H$55,MATCH(R$4,Calendario!$A$3:$A$55,0),MATCH($I138,Calendario!$D$2:$H$2,0)),""),""),IF($K138=4,IF(AND((O138=""),(P138=""),(Q138="")),IF(OR(($J138="Semana 1"),($J138="Semana 2"),($J138="Semana 3"),($J138="Semana 4"),($J138="Semana 5"),($J138="Semana 6")),INDEX(Calendario!$D$3:$H$55,MATCH(R$4,Calendario!$A$3:$A$55,0),MATCH($I138,Calendario!$D$2:$H$2,0)),""),"")))),IF($K138=2,IF(Q138="",IF(OR(($J138="Semana 1"),($J138="Semana 2"),($J138="Semana 3"),($J138="Semana 4"),($J138="Semana 5")),INDEX(Calendario!$D$3:$H$55,MATCH(R$4,Calendario!$A$3:$A$55,0),MATCH($I138,Calendario!$D$2:$H$2,0)),""),""),IF($K138=3,IF(AND((P138=""),(Q138="")),IF(OR(($J138="Semana 1"),($J138="Semana 2"),($J138="Semana 3"),($J138="Semana 4"),($J138="Semana 5")),INDEX(Calendario!$D$3:$H$55,MATCH(R$4,Calendario!$A$3:$A$55,0),MATCH($I138,Calendario!$D$2:$H$2,0)),""),""),IF($K138=4,IF(AND((O138=""),(P138=""),(Q138="")),IF(OR(($J138="Semana 1"),($J138="Semana 2"),($J138="Semana 3"),($J138="Semana 4"),($J138="Semana 5")),INDEX(Calendario!$D$3:$H$55,MATCH(R$4,Calendario!$A$3:$A$55,0),MATCH($I138,Calendario!$D$2:$H$2,0)),""),""),"")))))))</f>
        <v>44594</v>
      </c>
      <c r="S138" s="108" t="str">
        <f>IF(EXACT(($I138),(PROPER(TEXT(S$3,"dddd")))),"",IF(EXACT(S$4,$J138),IF(R138="",IF(OR(($K138=4),($K138=3),($K138=2),($K138=1)),INDEX(Calendario!$D$3:$H$55,MATCH(S$4,Calendario!$A$3:$A$55,0),MATCH($I138,Calendario!$D$2:$H$2,0)),"")),IF($K138=1,IF(AND(R138="",EXACT((S$4),(CONCATENATE(Calendario!$A$1," ",(MID($J138,8,2))+1)))),INDEX(Calendario!$D$3:$H$55,MATCH(S$4,Calendario!$A$3:$A$55,0),MATCH($I138,Calendario!$D$2:$H$2,0)),IF(R138="",IF(EXACT(($I138),(PROPER(TEXT(R$3,"dddd")))),INDEX(Calendario!$D$3:$H$55,MATCH(S$4,Calendario!$A$3:$A$55,0),MATCH($I138,Calendario!$D$2:$H$2,0)),""),INDEX(Calendario!$D$3:$H$55,MATCH(S$4,Calendario!$A$3:$A$55,0),MATCH($I138,Calendario!$D$2:$H$2,0)))),IF(EXACT($M$4,"Semana 1"),IF($K138=2,IF(R138="",IF(OR(($J138="Semana 1"),($J138="Semana 2"),($J138="Semana 3"),($J138="Semana 4"),($J138="Semana 5"),($J138="Semana 6"),($J138="Semana 7")),INDEX(Calendario!$D$3:$H$55,MATCH(S$4,Calendario!$A$3:$A$55,0),MATCH($I138,Calendario!$D$2:$H$2,0)),""),""),IF($K138=3,IF(AND((Q138=""),(R138="")),IF(OR(($J138="Semana 1"),($J138="Semana 2"),($J138="Semana 3"),($J138="Semana 4"),($J138="Semana 5"),($J138="Semana 6"),($J138="Semana 7")),INDEX(Calendario!$D$3:$H$55,MATCH(S$4,Calendario!$A$3:$A$55,0),MATCH($I138,Calendario!$D$2:$H$2,0)),""),""),IF($K138=4,IF(AND((P138=""),(Q138=""),(R138="")),IF(OR(($J138="Semana 1"),($J138="Semana 2"),($J138="Semana 3"),($J138="Semana 4"),($J138="Semana 5"),($J138="Semana 6"),($J138="Semana 7")),INDEX(Calendario!$D$3:$H$55,MATCH(S$4,Calendario!$A$3:$A$55,0),MATCH($I138,Calendario!$D$2:$H$2,0)),""),"")))),IF($K138=2,IF(R138="",IF(OR(($J138="Semana 1"),($J138="Semana 2"),($J138="Semana 3"),($J138="Semana 4"),($J138="Semana 5"),($J138="Semana 6")),INDEX(Calendario!$D$3:$H$55,MATCH(S$4,Calendario!$A$3:$A$55,0),MATCH($I138,Calendario!$D$2:$H$2,0)),""),""),IF($K138=3,IF(AND((Q138=""),(R138="")),IF(OR(($J138="Semana 1"),($J138="Semana 2"),($J138="Semana 3"),($J138="Semana 4"),($J138="Semana 5"),($J138="Semana 6")),INDEX(Calendario!$D$3:$H$55,MATCH(S$4,Calendario!$A$3:$A$55,0),MATCH($I138,Calendario!$D$2:$H$2,0)),""),""),IF($K138=4,IF(AND((P138=""),(Q138=""),(R138="")),IF(OR(($J138="Semana 1"),($J138="Semana 2"),($J138="Semana 3"),($J138="Semana 4"),($J138="Semana 5"),($J138="Semana 6")),INDEX(Calendario!$D$3:$H$55,MATCH(S$4,Calendario!$A$3:$A$55,0),MATCH($I138,Calendario!$D$2:$H$2,0)),""),""),"")))))))</f>
        <v/>
      </c>
      <c r="T138" s="108" t="str">
        <f>IF(EXACT(($I138),(PROPER(TEXT(T$3,"dddd")))),"",IF(EXACT(T$4,$J138),IF(S138="",IF(OR(($K138=4),($K138=3),($K138=2),($K138=1)),INDEX(Calendario!$D$3:$H$55,MATCH(T$4,Calendario!$A$3:$A$55,0),MATCH($I138,Calendario!$D$2:$H$2,0)),"")),IF($K138=1,IF(AND(S138="",EXACT((T$4),(CONCATENATE(Calendario!$A$1," ",(MID($J138,8,2))+1)))),INDEX(Calendario!$D$3:$H$55,MATCH(T$4,Calendario!$A$3:$A$55,0),MATCH($I138,Calendario!$D$2:$H$2,0)),IF(S138="",IF(EXACT(($I138),(PROPER(TEXT(S$3,"dddd")))),INDEX(Calendario!$D$3:$H$55,MATCH(T$4,Calendario!$A$3:$A$55,0),MATCH($I138,Calendario!$D$2:$H$2,0)),""),INDEX(Calendario!$D$3:$H$55,MATCH(T$4,Calendario!$A$3:$A$55,0),MATCH($I138,Calendario!$D$2:$H$2,0)))),IF(EXACT($M$4,"Semana 1"),IF($K138=2,IF(S138="",IF(OR(($J138="Semana 1"),($J138="Semana 2"),($J138="Semana 3"),($J138="Semana 4"),($J138="Semana 5"),($J138="Semana 6"),($J138="Semana 7"),($J138="Semana 8")),INDEX(Calendario!$D$3:$H$55,MATCH(T$4,Calendario!$A$3:$A$55,0),MATCH($I138,Calendario!$D$2:$H$2,0)),""),""),IF($K138=3,IF(AND((R138=""),(S138="")),IF(OR(($J138="Semana 1"),($J138="Semana 2"),($J138="Semana 3"),($J138="Semana 4"),($J138="Semana 5"),($J138="Semana 6"),($J138="Semana 7"),($J138="Semana 8")),INDEX(Calendario!$D$3:$H$55,MATCH(T$4,Calendario!$A$3:$A$55,0),MATCH($I138,Calendario!$D$2:$H$2,0)),""),""),IF($K138=4,IF(AND((Q138=""),(R138=""),(S138="")),IF(OR(($J138="Semana 1"),($J138="Semana 2"),($J138="Semana 3"),($J138="Semana 4"),($J138="Semana 5"),($J138="Semana 6"),($J138="Semana 7"),($J138="Semana 8")),INDEX(Calendario!$D$3:$H$55,MATCH(T$4,Calendario!$A$3:$A$55,0),MATCH($I138,Calendario!$D$2:$H$2,0)),""),"")))),IF($K138=2,IF(S138="",IF(OR(($J138="Semana 1"),($J138="Semana 2"),($J138="Semana 3"),($J138="Semana 4"),($J138="Semana 5"),($J138="Semana 6"),($J138="Semana 7")),INDEX(Calendario!$D$3:$H$55,MATCH(T$4,Calendario!$A$3:$A$55,0),MATCH($I138,Calendario!$D$2:$H$2,0)),""),""),IF($K138=3,IF(AND((R138=""),(S138="")),IF(OR(($J138="Semana 1"),($J138="Semana 2"),($J138="Semana 3"),($J138="Semana 4"),($J138="Semana 5"),($J138="Semana 6"),($J138="Semana 7")),INDEX(Calendario!$D$3:$H$55,MATCH(T$4,Calendario!$A$3:$A$55,0),MATCH($I138,Calendario!$D$2:$H$2,0)),""),""),IF($K138=4,IF(AND((Q138=""),(R138=""),(S138="")),IF(OR(($J138="Semana 1"),($J138="Semana 2"),($J138="Semana 3"),($J138="Semana 4"),($J138="Semana 5"),($J138="Semana 6"),($J138="Semana 7")),INDEX(Calendario!$D$3:$H$55,MATCH(T$4,Calendario!$A$3:$A$55,0),MATCH($I138,Calendario!$D$2:$H$2,0)),""),""),"")))))))</f>
        <v/>
      </c>
      <c r="U138" s="108" t="str">
        <f>IF(EXACT(($I138),(PROPER(TEXT(U$3,"dddd")))),"",IF($K138=1,INDEX(Calendario!$D$3:$H$55,MATCH(U$4,Calendario!$A$3:$A$55,0),MATCH($I138,Calendario!$D$2:$H$2,0)),IF($K138=2,IF(T138="",INDEX(Calendario!$D$3:$H$55,MATCH(U$4,Calendario!$A$3:$A$55,0),MATCH($I138,Calendario!$D$2:$H$2,0)),""),IF($K138=3,IF(AND((S138=""),(T138="")),INDEX(Calendario!$D$3:$H$55,MATCH(U$4,Calendario!$A$3:$A$55,0),MATCH($I138,Calendario!$D$2:$H$2,0)),""),IF($K138=4,IF(AND((R138=""),(S138=""),(T138="")),INDEX(Calendario!$D$3:$H$55,MATCH(U$4,Calendario!$A$3:$A$55,0),MATCH($I138,Calendario!$D$2:$H$2,0)),""),"")))))</f>
        <v/>
      </c>
      <c r="V138" s="107">
        <f>IF(EXACT(($I138),(PROPER(TEXT(V$3,"dddd")))),"",IF($K138=1,INDEX(Calendario!$D$3:$H$55,MATCH(V$4,Calendario!$A$3:$A$55,0),MATCH($I138,Calendario!$D$2:$H$2,0)),IF($K138=2,IF(U138="",INDEX(Calendario!$D$3:$H$55,MATCH(V$4,Calendario!$A$3:$A$55,0),MATCH($I138,Calendario!$D$2:$H$2,0)),""),IF($K138=3,IF(AND((T138=""),(U138="")),INDEX(Calendario!$D$3:$H$55,MATCH(V$4,Calendario!$A$3:$A$55,0),MATCH($I138,Calendario!$D$2:$H$2,0)),""),IF($K138=4,IF(AND((S138=""),(T138=""),(U138="")),INDEX(Calendario!$D$3:$H$55,MATCH(V$4,Calendario!$A$3:$A$55,0),MATCH($I138,Calendario!$D$2:$H$2,0)),""),"")))))</f>
        <v>44622</v>
      </c>
      <c r="W138" s="107" t="str">
        <f>IF(EXACT(($I138),(PROPER(TEXT(W$3,"dddd")))),"",IF($K138=1,INDEX(Calendario!$D$3:$H$55,MATCH(W$4,Calendario!$A$3:$A$55,0),MATCH($I138,Calendario!$D$2:$H$2,0)),IF($K138=2,IF(V138="",INDEX(Calendario!$D$3:$H$55,MATCH(W$4,Calendario!$A$3:$A$55,0),MATCH($I138,Calendario!$D$2:$H$2,0)),""),IF($K138=3,IF(AND((U138=""),(V138="")),INDEX(Calendario!$D$3:$H$55,MATCH(W$4,Calendario!$A$3:$A$55,0),MATCH($I138,Calendario!$D$2:$H$2,0)),""),IF($K138=4,IF(AND((T138=""),(U138=""),(V138="")),INDEX(Calendario!$D$3:$H$55,MATCH(W$4,Calendario!$A$3:$A$55,0),MATCH($I138,Calendario!$D$2:$H$2,0)),""),"")))))</f>
        <v/>
      </c>
      <c r="X138" s="107" t="str">
        <f>IF(EXACT(($I138),(PROPER(TEXT(X$3,"dddd")))),"",IF($K138=1,INDEX(Calendario!$D$3:$H$55,MATCH(X$4,Calendario!$A$3:$A$55,0),MATCH($I138,Calendario!$D$2:$H$2,0)),IF($K138=2,IF(W138="",INDEX(Calendario!$D$3:$H$55,MATCH(X$4,Calendario!$A$3:$A$55,0),MATCH($I138,Calendario!$D$2:$H$2,0)),""),IF($K138=3,IF(AND((V138=""),(W138="")),INDEX(Calendario!$D$3:$H$55,MATCH(X$4,Calendario!$A$3:$A$55,0),MATCH($I138,Calendario!$D$2:$H$2,0)),""),IF($K138=4,IF(AND((U138=""),(V138=""),(W138="")),INDEX(Calendario!$D$3:$H$55,MATCH(X$4,Calendario!$A$3:$A$55,0),MATCH($I138,Calendario!$D$2:$H$2,0)),""),"")))))</f>
        <v/>
      </c>
      <c r="Y138" s="107" t="str">
        <f>IF(EXACT(($I138),(PROPER(TEXT(Y$3,"dddd")))),"",IF($K138=1,INDEX(Calendario!$D$3:$H$55,MATCH(Y$4,Calendario!$A$3:$A$55,0),MATCH($I138,Calendario!$D$2:$H$2,0)),IF($K138=2,IF(X138="",INDEX(Calendario!$D$3:$H$55,MATCH(Y$4,Calendario!$A$3:$A$55,0),MATCH($I138,Calendario!$D$2:$H$2,0)),""),IF($K138=3,IF(AND((W138=""),(X138="")),INDEX(Calendario!$D$3:$H$55,MATCH(Y$4,Calendario!$A$3:$A$55,0),MATCH($I138,Calendario!$D$2:$H$2,0)),""),IF($K138=4,IF(AND((V138=""),(W138=""),(X138="")),INDEX(Calendario!$D$3:$H$55,MATCH(Y$4,Calendario!$A$3:$A$55,0),MATCH($I138,Calendario!$D$2:$H$2,0)),""),"")))))</f>
        <v/>
      </c>
      <c r="Z138" s="108">
        <f>IF(EXACT(($I138),(PROPER(TEXT(Z$3,"dddd")))),"",IF($K138=1,INDEX(Calendario!$D$3:$H$55,MATCH(Z$4,Calendario!$A$3:$A$55,0),MATCH($I138,Calendario!$D$2:$H$2,0)),IF($K138=2,IF(Y138="",INDEX(Calendario!$D$3:$H$55,MATCH(Z$4,Calendario!$A$3:$A$55,0),MATCH($I138,Calendario!$D$2:$H$2,0)),""),IF($K138=3,IF(AND((X138=""),(Y138="")),INDEX(Calendario!$D$3:$H$55,MATCH(Z$4,Calendario!$A$3:$A$55,0),MATCH($I138,Calendario!$D$2:$H$2,0)),""),IF($K138=4,IF(AND((W138=""),(X138=""),(Y138="")),INDEX(Calendario!$D$3:$H$55,MATCH(Z$4,Calendario!$A$3:$A$55,0),MATCH($I138,Calendario!$D$2:$H$2,0)),""),"")))))</f>
        <v>44650</v>
      </c>
      <c r="AA138" s="108" t="str">
        <f>IF(EXACT(($I138),(PROPER(TEXT(AA$3,"dddd")))),"",IF($K138=1,INDEX(Calendario!$D$3:$H$55,MATCH(AA$4,Calendario!$A$3:$A$55,0),MATCH($I138,Calendario!$D$2:$H$2,0)),IF($K138=2,IF(Z138="",INDEX(Calendario!$D$3:$H$55,MATCH(AA$4,Calendario!$A$3:$A$55,0),MATCH($I138,Calendario!$D$2:$H$2,0)),""),IF($K138=3,IF(AND((Y138=""),(Z138="")),INDEX(Calendario!$D$3:$H$55,MATCH(AA$4,Calendario!$A$3:$A$55,0),MATCH($I138,Calendario!$D$2:$H$2,0)),""),IF($K138=4,IF(AND((X138=""),(Y138=""),(Z138="")),INDEX(Calendario!$D$3:$H$55,MATCH(AA$4,Calendario!$A$3:$A$55,0),MATCH($I138,Calendario!$D$2:$H$2,0)),""),"")))))</f>
        <v/>
      </c>
      <c r="AB138" s="108" t="str">
        <f>IF(EXACT(($I138),(PROPER(TEXT(AB$3,"dddd")))),"",IF($K138=1,INDEX(Calendario!$D$3:$H$55,MATCH(AB$4,Calendario!$A$3:$A$55,0),MATCH($I138,Calendario!$D$2:$H$2,0)),IF($K138=2,IF(AA138="",INDEX(Calendario!$D$3:$H$55,MATCH(AB$4,Calendario!$A$3:$A$55,0),MATCH($I138,Calendario!$D$2:$H$2,0)),""),IF($K138=3,IF(AND((Z138=""),(AA138="")),INDEX(Calendario!$D$3:$H$55,MATCH(AB$4,Calendario!$A$3:$A$55,0),MATCH($I138,Calendario!$D$2:$H$2,0)),""),IF($K138=4,IF(AND((Y138=""),(Z138=""),(AA138="")),INDEX(Calendario!$D$3:$H$55,MATCH(AB$4,Calendario!$A$3:$A$55,0),MATCH($I138,Calendario!$D$2:$H$2,0)),""),"")))))</f>
        <v/>
      </c>
      <c r="AC138" s="108" t="str">
        <f>IF(EXACT(($I138),(PROPER(TEXT(AC$3,"dddd")))),"",IF($K138=1,INDEX(Calendario!$D$3:$H$55,MATCH(AC$4,Calendario!$A$3:$A$55,0),MATCH($I138,Calendario!$D$2:$H$2,0)),IF($K138=2,IF(AB138="",INDEX(Calendario!$D$3:$H$55,MATCH(AC$4,Calendario!$A$3:$A$55,0),MATCH($I138,Calendario!$D$2:$H$2,0)),""),IF($K138=3,IF(AND((AA138=""),(AB138="")),INDEX(Calendario!$D$3:$H$55,MATCH(AC$4,Calendario!$A$3:$A$55,0),MATCH($I138,Calendario!$D$2:$H$2,0)),""),IF($K138=4,IF(AND((Z138=""),(AA138=""),(AB138="")),INDEX(Calendario!$D$3:$H$55,MATCH(AC$4,Calendario!$A$3:$A$55,0),MATCH($I138,Calendario!$D$2:$H$2,0)),""),"")))))</f>
        <v/>
      </c>
      <c r="AD138" s="107">
        <f>IF(EXACT(($I138),(PROPER(TEXT(AD$3,"dddd")))),"",IF($K138=1,INDEX(Calendario!$D$3:$H$55,MATCH(AD$4,Calendario!$A$3:$A$55,0),MATCH($I138,Calendario!$D$2:$H$2,0)),IF($K138=2,IF(AC138="",INDEX(Calendario!$D$3:$H$55,MATCH(AD$4,Calendario!$A$3:$A$55,0),MATCH($I138,Calendario!$D$2:$H$2,0)),""),IF($K138=3,IF(AND((AB138=""),(AC138="")),INDEX(Calendario!$D$3:$H$55,MATCH(AD$4,Calendario!$A$3:$A$55,0),MATCH($I138,Calendario!$D$2:$H$2,0)),""),IF($K138=4,IF(AND((AA138=""),(AB138=""),(AC138="")),INDEX(Calendario!$D$3:$H$55,MATCH(AD$4,Calendario!$A$3:$A$55,0),MATCH($I138,Calendario!$D$2:$H$2,0)),""),"")))))</f>
        <v>44678</v>
      </c>
      <c r="AE138" s="107" t="str">
        <f>IF(EXACT(($I138),(PROPER(TEXT(AE$3,"dddd")))),"",IF($K138=1,INDEX(Calendario!$D$3:$H$55,MATCH(AE$4,Calendario!$A$3:$A$55,0),MATCH($I138,Calendario!$D$2:$H$2,0)),IF($K138=2,IF(AD138="",INDEX(Calendario!$D$3:$H$55,MATCH(AE$4,Calendario!$A$3:$A$55,0),MATCH($I138,Calendario!$D$2:$H$2,0)),""),IF($K138=3,IF(AND((AC138=""),(AD138="")),INDEX(Calendario!$D$3:$H$55,MATCH(AE$4,Calendario!$A$3:$A$55,0),MATCH($I138,Calendario!$D$2:$H$2,0)),""),IF($K138=4,IF(AND((AB138=""),(AC138=""),(AD138="")),INDEX(Calendario!$D$3:$H$55,MATCH(AE$4,Calendario!$A$3:$A$55,0),MATCH($I138,Calendario!$D$2:$H$2,0)),""),"")))))</f>
        <v/>
      </c>
      <c r="AF138" s="107" t="str">
        <f>IF(EXACT(($I138),(PROPER(TEXT(AF$3,"dddd")))),"",IF($K138=1,INDEX(Calendario!$D$3:$H$55,MATCH(AF$4,Calendario!$A$3:$A$55,0),MATCH($I138,Calendario!$D$2:$H$2,0)),IF($K138=2,IF(AE138="",INDEX(Calendario!$D$3:$H$55,MATCH(AF$4,Calendario!$A$3:$A$55,0),MATCH($I138,Calendario!$D$2:$H$2,0)),""),IF($K138=3,IF(AND((AD138=""),(AE138="")),INDEX(Calendario!$D$3:$H$55,MATCH(AF$4,Calendario!$A$3:$A$55,0),MATCH($I138,Calendario!$D$2:$H$2,0)),""),IF($K138=4,IF(AND((AC138=""),(AD138=""),(AE138="")),INDEX(Calendario!$D$3:$H$55,MATCH(AF$4,Calendario!$A$3:$A$55,0),MATCH($I138,Calendario!$D$2:$H$2,0)),""),"")))))</f>
        <v/>
      </c>
      <c r="AG138" s="107" t="str">
        <f>IF(EXACT(($I138),(PROPER(TEXT(AG$3,"dddd")))),"",IF($K138=1,INDEX(Calendario!$D$3:$H$55,MATCH(AG$4,Calendario!$A$3:$A$55,0),MATCH($I138,Calendario!$D$2:$H$2,0)),IF($K138=2,IF(AF138="",INDEX(Calendario!$D$3:$H$55,MATCH(AG$4,Calendario!$A$3:$A$55,0),MATCH($I138,Calendario!$D$2:$H$2,0)),""),IF($K138=3,IF(AND((AE138=""),(AF138="")),INDEX(Calendario!$D$3:$H$55,MATCH(AG$4,Calendario!$A$3:$A$55,0),MATCH($I138,Calendario!$D$2:$H$2,0)),""),IF($K138=4,IF(AND((AD138=""),(AE138=""),(AF138="")),INDEX(Calendario!$D$3:$H$55,MATCH(AG$4,Calendario!$A$3:$A$55,0),MATCH($I138,Calendario!$D$2:$H$2,0)),""),"")))))</f>
        <v/>
      </c>
      <c r="AH138" s="107">
        <f>IF(EXACT(($I138),(PROPER(TEXT(AH$3,"dddd")))),"",IF($K138=1,INDEX(Calendario!$D$3:$H$55,MATCH(AH$4,Calendario!$A$3:$A$55,0),MATCH($I138,Calendario!$D$2:$H$2,0)),IF($K138=2,IF(AG138="",INDEX(Calendario!$D$3:$H$55,MATCH(AH$4,Calendario!$A$3:$A$55,0),MATCH($I138,Calendario!$D$2:$H$2,0)),""),IF($K138=3,IF(AND((AF138=""),(AG138="")),INDEX(Calendario!$D$3:$H$55,MATCH(AH$4,Calendario!$A$3:$A$55,0),MATCH($I138,Calendario!$D$2:$H$2,0)),""),IF($K138=4,IF(AND((AE138=""),(AF138=""),(AG138="")),INDEX(Calendario!$D$3:$H$55,MATCH(AH$4,Calendario!$A$3:$A$55,0),MATCH($I138,Calendario!$D$2:$H$2,0)),""),"")))))</f>
        <v>44706</v>
      </c>
      <c r="AI138" s="108" t="str">
        <f>IF(EXACT(($I138),(PROPER(TEXT(AI$3,"dddd")))),"",IF($K138=1,INDEX(Calendario!$D$3:$H$55,MATCH(AI$4,Calendario!$A$3:$A$55,0),MATCH($I138,Calendario!$D$2:$H$2,0)),IF($K138=2,IF(AH138="",INDEX(Calendario!$D$3:$H$55,MATCH(AI$4,Calendario!$A$3:$A$55,0),MATCH($I138,Calendario!$D$2:$H$2,0)),""),IF($K138=3,IF(AND((AG138=""),(AH138="")),INDEX(Calendario!$D$3:$H$55,MATCH(AI$4,Calendario!$A$3:$A$55,0),MATCH($I138,Calendario!$D$2:$H$2,0)),""),IF($K138=4,IF(AND((AF138=""),(AG138=""),(AH138="")),INDEX(Calendario!$D$3:$H$55,MATCH(AI$4,Calendario!$A$3:$A$55,0),MATCH($I138,Calendario!$D$2:$H$2,0)),""),"")))))</f>
        <v/>
      </c>
      <c r="AJ138" s="108" t="str">
        <f>IF(EXACT(($I138),(PROPER(TEXT(AJ$3,"dddd")))),"",IF($K138=1,INDEX(Calendario!$D$3:$H$55,MATCH(AJ$4,Calendario!$A$3:$A$55,0),MATCH($I138,Calendario!$D$2:$H$2,0)),IF($K138=2,IF(AI138="",INDEX(Calendario!$D$3:$H$55,MATCH(AJ$4,Calendario!$A$3:$A$55,0),MATCH($I138,Calendario!$D$2:$H$2,0)),""),IF($K138=3,IF(AND((AH138=""),(AI138="")),INDEX(Calendario!$D$3:$H$55,MATCH(AJ$4,Calendario!$A$3:$A$55,0),MATCH($I138,Calendario!$D$2:$H$2,0)),""),IF($K138=4,IF(AND((AG138=""),(AH138=""),(AI138="")),INDEX(Calendario!$D$3:$H$55,MATCH(AJ$4,Calendario!$A$3:$A$55,0),MATCH($I138,Calendario!$D$2:$H$2,0)),""),"")))))</f>
        <v/>
      </c>
      <c r="AK138" s="108" t="str">
        <f>IF(EXACT(($I138),(PROPER(TEXT(AK$3,"dddd")))),"",IF($K138=1,INDEX(Calendario!$D$3:$H$55,MATCH(AK$4,Calendario!$A$3:$A$55,0),MATCH($I138,Calendario!$D$2:$H$2,0)),IF($K138=2,IF(AJ138="",INDEX(Calendario!$D$3:$H$55,MATCH(AK$4,Calendario!$A$3:$A$55,0),MATCH($I138,Calendario!$D$2:$H$2,0)),""),IF($K138=3,IF(AND((AI138=""),(AJ138="")),INDEX(Calendario!$D$3:$H$55,MATCH(AK$4,Calendario!$A$3:$A$55,0),MATCH($I138,Calendario!$D$2:$H$2,0)),""),IF($K138=4,IF(AND((AH138=""),(AI138=""),(AJ138="")),INDEX(Calendario!$D$3:$H$55,MATCH(AK$4,Calendario!$A$3:$A$55,0),MATCH($I138,Calendario!$D$2:$H$2,0)),""),"")))))</f>
        <v/>
      </c>
      <c r="AL138" s="108">
        <f>IF(EXACT(($I138),(PROPER(TEXT(AL$3,"dddd")))),"",IF($K138=1,INDEX(Calendario!$D$3:$H$55,MATCH(AL$4,Calendario!$A$3:$A$55,0),MATCH($I138,Calendario!$D$2:$H$2,0)),IF($K138=2,IF(AK138="",INDEX(Calendario!$D$3:$H$55,MATCH(AL$4,Calendario!$A$3:$A$55,0),MATCH($I138,Calendario!$D$2:$H$2,0)),""),IF($K138=3,IF(AND((AJ138=""),(AK138="")),INDEX(Calendario!$D$3:$H$55,MATCH(AL$4,Calendario!$A$3:$A$55,0),MATCH($I138,Calendario!$D$2:$H$2,0)),""),IF($K138=4,IF(AND((AI138=""),(AJ138=""),(AK138="")),INDEX(Calendario!$D$3:$H$55,MATCH(AL$4,Calendario!$A$3:$A$55,0),MATCH($I138,Calendario!$D$2:$H$2,0)),""),"")))))</f>
        <v>44734</v>
      </c>
      <c r="AM138" s="107" t="str">
        <f>IF(EXACT(($I138),(PROPER(TEXT(AM$3,"dddd")))),"",IF($K138=1,INDEX(Calendario!$D$3:$H$55,MATCH(AM$4,Calendario!$A$3:$A$55,0),MATCH($I138,Calendario!$D$2:$H$2,0)),IF($K138=2,IF(AL138="",INDEX(Calendario!$D$3:$H$55,MATCH(AM$4,Calendario!$A$3:$A$55,0),MATCH($I138,Calendario!$D$2:$H$2,0)),""),IF($K138=3,IF(AND((AK138=""),(AL138="")),INDEX(Calendario!$D$3:$H$55,MATCH(AM$4,Calendario!$A$3:$A$55,0),MATCH($I138,Calendario!$D$2:$H$2,0)),""),IF($K138=4,IF(AND((AJ138=""),(AK138=""),(AL138="")),INDEX(Calendario!$D$3:$H$55,MATCH(AM$4,Calendario!$A$3:$A$55,0),MATCH($I138,Calendario!$D$2:$H$2,0)),""),"")))))</f>
        <v/>
      </c>
      <c r="AN138" s="107" t="str">
        <f>IF(EXACT(($I138),(PROPER(TEXT(AN$3,"dddd")))),"",IF($K138=1,INDEX(Calendario!$D$3:$H$55,MATCH(AN$4,Calendario!$A$3:$A$55,0),MATCH($I138,Calendario!$D$2:$H$2,0)),IF($K138=2,IF(AM138="",INDEX(Calendario!$D$3:$H$55,MATCH(AN$4,Calendario!$A$3:$A$55,0),MATCH($I138,Calendario!$D$2:$H$2,0)),""),IF($K138=3,IF(AND((AL138=""),(AM138="")),INDEX(Calendario!$D$3:$H$55,MATCH(AN$4,Calendario!$A$3:$A$55,0),MATCH($I138,Calendario!$D$2:$H$2,0)),""),IF($K138=4,IF(AND((AK138=""),(AL138=""),(AM138="")),INDEX(Calendario!$D$3:$H$55,MATCH(AN$4,Calendario!$A$3:$A$55,0),MATCH($I138,Calendario!$D$2:$H$2,0)),""),"")))))</f>
        <v/>
      </c>
      <c r="AO138" s="107" t="str">
        <f>IF(EXACT(($I138),(PROPER(TEXT(AO$3,"dddd")))),"",IF($K138=1,INDEX(Calendario!$D$3:$H$55,MATCH(AO$4,Calendario!$A$3:$A$55,0),MATCH($I138,Calendario!$D$2:$H$2,0)),IF($K138=2,IF(AN138="",INDEX(Calendario!$D$3:$H$55,MATCH(AO$4,Calendario!$A$3:$A$55,0),MATCH($I138,Calendario!$D$2:$H$2,0)),""),IF($K138=3,IF(AND((AM138=""),(AN138="")),INDEX(Calendario!$D$3:$H$55,MATCH(AO$4,Calendario!$A$3:$A$55,0),MATCH($I138,Calendario!$D$2:$H$2,0)),""),IF($K138=4,IF(AND((AL138=""),(AM138=""),(AN138="")),INDEX(Calendario!$D$3:$H$55,MATCH(AO$4,Calendario!$A$3:$A$55,0),MATCH($I138,Calendario!$D$2:$H$2,0)),""),"")))))</f>
        <v/>
      </c>
      <c r="AP138" s="107" t="str">
        <f>IF(EXACT(($I138),(PROPER(TEXT(AP$3,"dddd")))),"",IF($K138=1,INDEX(Calendario!$D$3:$H$55,MATCH(AP$4,Calendario!$A$3:$A$55,0),MATCH($I138,Calendario!$D$2:$H$2,0)),IF($K138=2,IF(AO138="",INDEX(Calendario!$D$3:$H$55,MATCH(AP$4,Calendario!$A$3:$A$55,0),MATCH($I138,Calendario!$D$2:$H$2,0)),""),IF($K138=3,IF(AND((AN138=""),(AO138="")),INDEX(Calendario!$D$3:$H$55,MATCH(AP$4,Calendario!$A$3:$A$55,0),MATCH($I138,Calendario!$D$2:$H$2,0)),""),IF($K138=4,IF(AND((AM138=""),(AN138=""),(AO138="")),INDEX(Calendario!$D$3:$H$55,MATCH(AP$4,Calendario!$A$3:$A$55,0),MATCH($I138,Calendario!$D$2:$H$2,0)),""),"")))))</f>
        <v/>
      </c>
      <c r="AQ138" s="107">
        <f>IF(EXACT(($I138),(PROPER(TEXT(AQ$3,"dddd")))),"",IF($K138=1,INDEX(Calendario!$D$3:$H$55,MATCH(AQ$4,Calendario!$A$3:$A$55,0),MATCH($I138,Calendario!$D$2:$H$2,0)),IF($K138=2,IF(AP138="",INDEX(Calendario!$D$3:$H$55,MATCH(AQ$4,Calendario!$A$3:$A$55,0),MATCH($I138,Calendario!$D$2:$H$2,0)),""),IF($K138=3,IF(AND((AO138=""),(AP138="")),INDEX(Calendario!$D$3:$H$55,MATCH(AQ$4,Calendario!$A$3:$A$55,0),MATCH($I138,Calendario!$D$2:$H$2,0)),""),IF($K138=4,IF(AND((AN138=""),(AO138=""),(AP138="")),INDEX(Calendario!$D$3:$H$55,MATCH(AQ$4,Calendario!$A$3:$A$55,0),MATCH($I138,Calendario!$D$2:$H$2,0)),""),"")))))</f>
        <v>44769</v>
      </c>
      <c r="AR138" s="108" t="str">
        <f>IF(EXACT(($I138),(PROPER(TEXT(AR$3,"dddd")))),"",IF($K138=1,INDEX(Calendario!$D$3:$H$55,MATCH(AR$4,Calendario!$A$3:$A$55,0),MATCH($I138,Calendario!$D$2:$H$2,0)),IF($K138=2,IF(AQ138="",INDEX(Calendario!$D$3:$H$55,MATCH(AR$4,Calendario!$A$3:$A$55,0),MATCH($I138,Calendario!$D$2:$H$2,0)),""),IF($K138=3,IF(AND((AP138=""),(AQ138="")),INDEX(Calendario!$D$3:$H$55,MATCH(AR$4,Calendario!$A$3:$A$55,0),MATCH($I138,Calendario!$D$2:$H$2,0)),""),IF($K138=4,IF(AND((AO138=""),(AP138=""),(AQ138="")),INDEX(Calendario!$D$3:$H$55,MATCH(AR$4,Calendario!$A$3:$A$55,0),MATCH($I138,Calendario!$D$2:$H$2,0)),""),"")))))</f>
        <v/>
      </c>
      <c r="AS138" s="108" t="str">
        <f>IF(EXACT(($I138),(PROPER(TEXT(AS$3,"dddd")))),"",IF($K138=1,INDEX(Calendario!$D$3:$H$55,MATCH(AS$4,Calendario!$A$3:$A$55,0),MATCH($I138,Calendario!$D$2:$H$2,0)),IF($K138=2,IF(AR138="",INDEX(Calendario!$D$3:$H$55,MATCH(AS$4,Calendario!$A$3:$A$55,0),MATCH($I138,Calendario!$D$2:$H$2,0)),""),IF($K138=3,IF(AND((AQ138=""),(AR138="")),INDEX(Calendario!$D$3:$H$55,MATCH(AS$4,Calendario!$A$3:$A$55,0),MATCH($I138,Calendario!$D$2:$H$2,0)),""),IF($K138=4,IF(AND((AP138=""),(AQ138=""),(AR138="")),INDEX(Calendario!$D$3:$H$55,MATCH(AS$4,Calendario!$A$3:$A$55,0),MATCH($I138,Calendario!$D$2:$H$2,0)),""),"")))))</f>
        <v/>
      </c>
      <c r="AT138" s="108" t="str">
        <f>IF(EXACT(($I138),(PROPER(TEXT(AT$3,"dddd")))),"",IF($K138=1,INDEX(Calendario!$D$3:$H$55,MATCH(AT$4,Calendario!$A$3:$A$55,0),MATCH($I138,Calendario!$D$2:$H$2,0)),IF($K138=2,IF(AS138="",INDEX(Calendario!$D$3:$H$55,MATCH(AT$4,Calendario!$A$3:$A$55,0),MATCH($I138,Calendario!$D$2:$H$2,0)),""),IF($K138=3,IF(AND((AR138=""),(AS138="")),INDEX(Calendario!$D$3:$H$55,MATCH(AT$4,Calendario!$A$3:$A$55,0),MATCH($I138,Calendario!$D$2:$H$2,0)),""),IF($K138=4,IF(AND((AQ138=""),(AR138=""),(AS138="")),INDEX(Calendario!$D$3:$H$55,MATCH(AT$4,Calendario!$A$3:$A$55,0),MATCH($I138,Calendario!$D$2:$H$2,0)),""),"")))))</f>
        <v/>
      </c>
      <c r="AU138" s="108">
        <f>IF(EXACT(($I138),(PROPER(TEXT(AU$3,"dddd")))),"",IF($K138=1,INDEX(Calendario!$D$3:$H$55,MATCH(AU$4,Calendario!$A$3:$A$55,0),MATCH($I138,Calendario!$D$2:$H$2,0)),IF($K138=2,IF(AT138="",INDEX(Calendario!$D$3:$H$55,MATCH(AU$4,Calendario!$A$3:$A$55,0),MATCH($I138,Calendario!$D$2:$H$2,0)),""),IF($K138=3,IF(AND((AS138=""),(AT138="")),INDEX(Calendario!$D$3:$H$55,MATCH(AU$4,Calendario!$A$3:$A$55,0),MATCH($I138,Calendario!$D$2:$H$2,0)),""),IF($K138=4,IF(AND((AR138=""),(AS138=""),(AT138="")),INDEX(Calendario!$D$3:$H$55,MATCH(AU$4,Calendario!$A$3:$A$55,0),MATCH($I138,Calendario!$D$2:$H$2,0)),""),"")))))</f>
        <v>44797</v>
      </c>
      <c r="AV138" s="107" t="str">
        <f>IF(EXACT(($I138),(PROPER(TEXT(AV$3,"dddd")))),"",IF($K138=1,INDEX(Calendario!$D$3:$H$55,MATCH(AV$4,Calendario!$A$3:$A$55,0),MATCH($I138,Calendario!$D$2:$H$2,0)),IF($K138=2,IF(AU138="",INDEX(Calendario!$D$3:$H$55,MATCH(AV$4,Calendario!$A$3:$A$55,0),MATCH($I138,Calendario!$D$2:$H$2,0)),""),IF($K138=3,IF(AND((AT138=""),(AU138="")),INDEX(Calendario!$D$3:$H$55,MATCH(AV$4,Calendario!$A$3:$A$55,0),MATCH($I138,Calendario!$D$2:$H$2,0)),""),IF($K138=4,IF(AND((AS138=""),(AT138=""),(AU138="")),INDEX(Calendario!$D$3:$H$55,MATCH(AV$4,Calendario!$A$3:$A$55,0),MATCH($I138,Calendario!$D$2:$H$2,0)),""),"")))))</f>
        <v/>
      </c>
      <c r="AW138" s="107" t="str">
        <f>IF(EXACT(($I138),(PROPER(TEXT(AW$3,"dddd")))),"",IF($K138=1,INDEX(Calendario!$D$3:$H$55,MATCH(AW$4,Calendario!$A$3:$A$55,0),MATCH($I138,Calendario!$D$2:$H$2,0)),IF($K138=2,IF(AV138="",INDEX(Calendario!$D$3:$H$55,MATCH(AW$4,Calendario!$A$3:$A$55,0),MATCH($I138,Calendario!$D$2:$H$2,0)),""),IF($K138=3,IF(AND((AU138=""),(AV138="")),INDEX(Calendario!$D$3:$H$55,MATCH(AW$4,Calendario!$A$3:$A$55,0),MATCH($I138,Calendario!$D$2:$H$2,0)),""),IF($K138=4,IF(AND((AT138=""),(AU138=""),(AV138="")),INDEX(Calendario!$D$3:$H$55,MATCH(AW$4,Calendario!$A$3:$A$55,0),MATCH($I138,Calendario!$D$2:$H$2,0)),""),"")))))</f>
        <v/>
      </c>
      <c r="AX138" s="107" t="str">
        <f>IF(EXACT(($I138),(PROPER(TEXT(AX$3,"dddd")))),"",IF($K138=1,INDEX(Calendario!$D$3:$H$55,MATCH(AX$4,Calendario!$A$3:$A$55,0),MATCH($I138,Calendario!$D$2:$H$2,0)),IF($K138=2,IF(AW138="",INDEX(Calendario!$D$3:$H$55,MATCH(AX$4,Calendario!$A$3:$A$55,0),MATCH($I138,Calendario!$D$2:$H$2,0)),""),IF($K138=3,IF(AND((AV138=""),(AW138="")),INDEX(Calendario!$D$3:$H$55,MATCH(AX$4,Calendario!$A$3:$A$55,0),MATCH($I138,Calendario!$D$2:$H$2,0)),""),IF($K138=4,IF(AND((AU138=""),(AV138=""),(AW138="")),INDEX(Calendario!$D$3:$H$55,MATCH(AX$4,Calendario!$A$3:$A$55,0),MATCH($I138,Calendario!$D$2:$H$2,0)),""),"")))))</f>
        <v/>
      </c>
      <c r="AY138" s="107">
        <f>IF(EXACT(($I138),(PROPER(TEXT(AY$3,"dddd")))),"",IF($K138=1,INDEX(Calendario!$D$3:$H$55,MATCH(AY$4,Calendario!$A$3:$A$55,0),MATCH($I138,Calendario!$D$2:$H$2,0)),IF($K138=2,IF(AX138="",INDEX(Calendario!$D$3:$H$55,MATCH(AY$4,Calendario!$A$3:$A$55,0),MATCH($I138,Calendario!$D$2:$H$2,0)),""),IF($K138=3,IF(AND((AW138=""),(AX138="")),INDEX(Calendario!$D$3:$H$55,MATCH(AY$4,Calendario!$A$3:$A$55,0),MATCH($I138,Calendario!$D$2:$H$2,0)),""),IF($K138=4,IF(AND((AV138=""),(AW138=""),(AX138="")),INDEX(Calendario!$D$3:$H$55,MATCH(AY$4,Calendario!$A$3:$A$55,0),MATCH($I138,Calendario!$D$2:$H$2,0)),""),"")))))</f>
        <v>44825</v>
      </c>
      <c r="AZ138" s="107" t="str">
        <f>IF(EXACT(($I138),(PROPER(TEXT(AZ$3,"dddd")))),"",IF($K138=1,INDEX(Calendario!$D$3:$H$55,MATCH(AZ$4,Calendario!$A$3:$A$55,0),MATCH($I138,Calendario!$D$2:$H$2,0)),IF($K138=2,IF(AY138="",INDEX(Calendario!$D$3:$H$55,MATCH(AZ$4,Calendario!$A$3:$A$55,0),MATCH($I138,Calendario!$D$2:$H$2,0)),""),IF($K138=3,IF(AND((AX138=""),(AY138="")),INDEX(Calendario!$D$3:$H$55,MATCH(AZ$4,Calendario!$A$3:$A$55,0),MATCH($I138,Calendario!$D$2:$H$2,0)),""),IF($K138=4,IF(AND((AW138=""),(AX138=""),(AY138="")),INDEX(Calendario!$D$3:$H$55,MATCH(AZ$4,Calendario!$A$3:$A$55,0),MATCH($I138,Calendario!$D$2:$H$2,0)),""),"")))))</f>
        <v/>
      </c>
      <c r="BA138" s="108" t="str">
        <f>IF(EXACT(($I138),(PROPER(TEXT(BA$3,"dddd")))),"",IF($K138=1,INDEX(Calendario!$D$3:$H$55,MATCH(BA$4,Calendario!$A$3:$A$55,0),MATCH($I138,Calendario!$D$2:$H$2,0)),IF($K138=2,IF(AZ138="",INDEX(Calendario!$D$3:$H$55,MATCH(BA$4,Calendario!$A$3:$A$55,0),MATCH($I138,Calendario!$D$2:$H$2,0)),""),IF($K138=3,IF(AND((AY138=""),(AZ138="")),INDEX(Calendario!$D$3:$H$55,MATCH(BA$4,Calendario!$A$3:$A$55,0),MATCH($I138,Calendario!$D$2:$H$2,0)),""),IF($K138=4,IF(AND((AX138=""),(AY138=""),(AZ138="")),INDEX(Calendario!$D$3:$H$55,MATCH(BA$4,Calendario!$A$3:$A$55,0),MATCH($I138,Calendario!$D$2:$H$2,0)),""),"")))))</f>
        <v/>
      </c>
      <c r="BB138" s="108" t="str">
        <f>IF(EXACT(($I138),(PROPER(TEXT(BB$3,"dddd")))),"",IF($K138=1,INDEX(Calendario!$D$3:$H$55,MATCH(BB$4,Calendario!$A$3:$A$55,0),MATCH($I138,Calendario!$D$2:$H$2,0)),IF($K138=2,IF(BA138="",INDEX(Calendario!$D$3:$H$55,MATCH(BB$4,Calendario!$A$3:$A$55,0),MATCH($I138,Calendario!$D$2:$H$2,0)),""),IF($K138=3,IF(AND((AZ138=""),(BA138="")),INDEX(Calendario!$D$3:$H$55,MATCH(BB$4,Calendario!$A$3:$A$55,0),MATCH($I138,Calendario!$D$2:$H$2,0)),""),IF($K138=4,IF(AND((AY138=""),(AZ138=""),(BA138="")),INDEX(Calendario!$D$3:$H$55,MATCH(BB$4,Calendario!$A$3:$A$55,0),MATCH($I138,Calendario!$D$2:$H$2,0)),""),"")))))</f>
        <v/>
      </c>
      <c r="BC138" s="108">
        <f>IF(EXACT(($I138),(PROPER(TEXT(BC$3,"dddd")))),"",IF($K138=1,INDEX(Calendario!$D$3:$H$55,MATCH(BC$4,Calendario!$A$3:$A$55,0),MATCH($I138,Calendario!$D$2:$H$2,0)),IF($K138=2,IF(BB138="",INDEX(Calendario!$D$3:$H$55,MATCH(BC$4,Calendario!$A$3:$A$55,0),MATCH($I138,Calendario!$D$2:$H$2,0)),""),IF($K138=3,IF(AND((BA138=""),(BB138="")),INDEX(Calendario!$D$3:$H$55,MATCH(BC$4,Calendario!$A$3:$A$55,0),MATCH($I138,Calendario!$D$2:$H$2,0)),""),IF($K138=4,IF(AND((AZ138=""),(BA138=""),(BB138="")),INDEX(Calendario!$D$3:$H$55,MATCH(BC$4,Calendario!$A$3:$A$55,0),MATCH($I138,Calendario!$D$2:$H$2,0)),""),"")))))</f>
        <v>44853</v>
      </c>
      <c r="BD138" s="108" t="str">
        <f>IF(EXACT(($I138),(PROPER(TEXT(BD$3,"dddd")))),"",IF($K138=1,INDEX(Calendario!$D$3:$H$55,MATCH(BD$4,Calendario!$A$3:$A$55,0),MATCH($I138,Calendario!$D$2:$H$2,0)),IF($K138=2,IF(BC138="",INDEX(Calendario!$D$3:$H$55,MATCH(BD$4,Calendario!$A$3:$A$55,0),MATCH($I138,Calendario!$D$2:$H$2,0)),""),IF($K138=3,IF(AND((BB138=""),(BC138="")),INDEX(Calendario!$D$3:$H$55,MATCH(BD$4,Calendario!$A$3:$A$55,0),MATCH($I138,Calendario!$D$2:$H$2,0)),""),IF($K138=4,IF(AND((BA138=""),(BB138=""),(BC138="")),INDEX(Calendario!$D$3:$H$55,MATCH(BD$4,Calendario!$A$3:$A$55,0),MATCH($I138,Calendario!$D$2:$H$2,0)),""),"")))))</f>
        <v/>
      </c>
      <c r="BE138" s="107" t="str">
        <f>IF(EXACT(($I138),(PROPER(TEXT(BE$3,"dddd")))),"",IF($K138=1,INDEX(Calendario!$D$3:$H$55,MATCH(BE$4,Calendario!$A$3:$A$55,0),MATCH($I138,Calendario!$D$2:$H$2,0)),IF($K138=2,IF(BD138="",INDEX(Calendario!$D$3:$H$55,MATCH(BE$4,Calendario!$A$3:$A$55,0),MATCH($I138,Calendario!$D$2:$H$2,0)),""),IF($K138=3,IF(AND((BC138=""),(BD138="")),INDEX(Calendario!$D$3:$H$55,MATCH(BE$4,Calendario!$A$3:$A$55,0),MATCH($I138,Calendario!$D$2:$H$2,0)),""),IF($K138=4,IF(AND((BB138=""),(BC138=""),(BD138="")),INDEX(Calendario!$D$3:$H$55,MATCH(BE$4,Calendario!$A$3:$A$55,0),MATCH($I138,Calendario!$D$2:$H$2,0)),""),"")))))</f>
        <v/>
      </c>
      <c r="BF138" s="107" t="str">
        <f>IF(EXACT(($I138),(PROPER(TEXT(BF$3,"dddd")))),"",IF($K138=1,INDEX(Calendario!$D$3:$H$55,MATCH(BF$4,Calendario!$A$3:$A$55,0),MATCH($I138,Calendario!$D$2:$H$2,0)),IF($K138=2,IF(BE138="",INDEX(Calendario!$D$3:$H$55,MATCH(BF$4,Calendario!$A$3:$A$55,0),MATCH($I138,Calendario!$D$2:$H$2,0)),""),IF($K138=3,IF(AND((BD138=""),(BE138="")),INDEX(Calendario!$D$3:$H$55,MATCH(BF$4,Calendario!$A$3:$A$55,0),MATCH($I138,Calendario!$D$2:$H$2,0)),""),IF($K138=4,IF(AND((BC138=""),(BD138=""),(BE138="")),INDEX(Calendario!$D$3:$H$55,MATCH(BF$4,Calendario!$A$3:$A$55,0),MATCH($I138,Calendario!$D$2:$H$2,0)),""),"")))))</f>
        <v/>
      </c>
      <c r="BG138" s="107">
        <f>IF(EXACT(($I138),(PROPER(TEXT(BG$3,"dddd")))),"",IF($K138=1,INDEX(Calendario!$D$3:$H$55,MATCH(BG$4,Calendario!$A$3:$A$55,0),MATCH($I138,Calendario!$D$2:$H$2,0)),IF($K138=2,IF(BF138="",INDEX(Calendario!$D$3:$H$55,MATCH(BG$4,Calendario!$A$3:$A$55,0),MATCH($I138,Calendario!$D$2:$H$2,0)),""),IF($K138=3,IF(AND((BE138=""),(BF138="")),INDEX(Calendario!$D$3:$H$55,MATCH(BG$4,Calendario!$A$3:$A$55,0),MATCH($I138,Calendario!$D$2:$H$2,0)),""),IF($K138=4,IF(AND((BD138=""),(BE138=""),(BF138="")),INDEX(Calendario!$D$3:$H$55,MATCH(BG$4,Calendario!$A$3:$A$55,0),MATCH($I138,Calendario!$D$2:$H$2,0)),""),"")))))</f>
        <v>44881</v>
      </c>
      <c r="BH138" s="107" t="str">
        <f>IF(EXACT(($I138),(PROPER(TEXT(BH$3,"dddd")))),"",IF($K138=1,INDEX(Calendario!$D$3:$H$55,MATCH(BH$4,Calendario!$A$3:$A$55,0),MATCH($I138,Calendario!$D$2:$H$2,0)),IF($K138=2,IF(BG138="",INDEX(Calendario!$D$3:$H$55,MATCH(BH$4,Calendario!$A$3:$A$55,0),MATCH($I138,Calendario!$D$2:$H$2,0)),""),IF($K138=3,IF(AND((BF138=""),(BG138="")),INDEX(Calendario!$D$3:$H$55,MATCH(BH$4,Calendario!$A$3:$A$55,0),MATCH($I138,Calendario!$D$2:$H$2,0)),""),IF($K138=4,IF(AND((BE138=""),(BF138=""),(BG138="")),INDEX(Calendario!$D$3:$H$55,MATCH(BH$4,Calendario!$A$3:$A$55,0),MATCH($I138,Calendario!$D$2:$H$2,0)),""),"")))))</f>
        <v/>
      </c>
      <c r="BI138" s="108" t="str">
        <f>IF(EXACT(($I138),(PROPER(TEXT(BI$3,"dddd")))),"",IF($K138=1,INDEX(Calendario!$D$3:$H$55,MATCH(BI$4,Calendario!$A$3:$A$55,0),MATCH($I138,Calendario!$D$2:$H$2,0)),IF($K138=2,IF(BH138="",INDEX(Calendario!$D$3:$H$55,MATCH(BI$4,Calendario!$A$3:$A$55,0),MATCH($I138,Calendario!$D$2:$H$2,0)),""),IF($K138=3,IF(AND((BG138=""),(BH138="")),INDEX(Calendario!$D$3:$H$55,MATCH(BI$4,Calendario!$A$3:$A$55,0),MATCH($I138,Calendario!$D$2:$H$2,0)),""),IF($K138=4,IF(AND((BF138=""),(BG138=""),(BH138="")),INDEX(Calendario!$D$3:$H$55,MATCH(BI$4,Calendario!$A$3:$A$55,0),MATCH($I138,Calendario!$D$2:$H$2,0)),""),"")))))</f>
        <v/>
      </c>
      <c r="BJ138" s="108" t="str">
        <f>IF(EXACT(($I138),(PROPER(TEXT(BJ$3,"dddd")))),"",IF($K138=1,INDEX(Calendario!$D$3:$H$55,MATCH(BJ$4,Calendario!$A$3:$A$55,0),MATCH($I138,Calendario!$D$2:$H$2,0)),IF($K138=2,IF(BI138="",INDEX(Calendario!$D$3:$H$55,MATCH(BJ$4,Calendario!$A$3:$A$55,0),MATCH($I138,Calendario!$D$2:$H$2,0)),""),IF($K138=3,IF(AND((BH138=""),(BI138="")),INDEX(Calendario!$D$3:$H$55,MATCH(BJ$4,Calendario!$A$3:$A$55,0),MATCH($I138,Calendario!$D$2:$H$2,0)),""),IF($K138=4,IF(AND((BG138=""),(BH138=""),(BI138="")),INDEX(Calendario!$D$3:$H$55,MATCH(BJ$4,Calendario!$A$3:$A$55,0),MATCH($I138,Calendario!$D$2:$H$2,0)),""),"")))))</f>
        <v/>
      </c>
      <c r="BK138" s="108">
        <f>IF(EXACT(($I138),(PROPER(TEXT(BK$3,"dddd")))),"",IF($K138=1,INDEX(Calendario!$D$3:$H$55,MATCH(BK$4,Calendario!$A$3:$A$55,0),MATCH($I138,Calendario!$D$2:$H$2,0)),IF($K138=2,IF(BJ138="",INDEX(Calendario!$D$3:$H$55,MATCH(BK$4,Calendario!$A$3:$A$55,0),MATCH($I138,Calendario!$D$2:$H$2,0)),""),IF($K138=3,IF(AND((BI138=""),(BJ138="")),INDEX(Calendario!$D$3:$H$55,MATCH(BK$4,Calendario!$A$3:$A$55,0),MATCH($I138,Calendario!$D$2:$H$2,0)),""),IF($K138=4,IF(AND((BH138=""),(BI138=""),(BJ138="")),INDEX(Calendario!$D$3:$H$55,MATCH(BK$4,Calendario!$A$3:$A$55,0),MATCH($I138,Calendario!$D$2:$H$2,0)),""),"")))))</f>
        <v>44909</v>
      </c>
      <c r="BL138" s="108" t="str">
        <f>IF(EXACT(($I138),(PROPER(TEXT(BL$3,"dddd")))),"",IF($K138=1,INDEX(Calendario!$D$3:$H$55,MATCH(BL$4,Calendario!$A$3:$A$55,0),MATCH($I138,Calendario!$D$2:$H$2,0)),IF($K138=2,IF(BK138="",INDEX(Calendario!$D$3:$H$55,MATCH(BL$4,Calendario!$A$3:$A$55,0),MATCH($I138,Calendario!$D$2:$H$2,0)),""),IF($K138=3,IF(AND((BJ138=""),(BK138="")),INDEX(Calendario!$D$3:$H$55,MATCH(BL$4,Calendario!$A$3:$A$55,0),MATCH($I138,Calendario!$D$2:$H$2,0)),""),IF($K138=4,IF(AND((BI138=""),(BJ138=""),(BK138="")),INDEX(Calendario!$D$3:$H$55,MATCH(BL$4,Calendario!$A$3:$A$55,0),MATCH($I138,Calendario!$D$2:$H$2,0)),""),"")))))</f>
        <v/>
      </c>
      <c r="BM138" s="108" t="str">
        <f>IF(EXACT(($I138),(PROPER(TEXT(BM$3,"dddd")))),"",IF($K138=1,INDEX(Calendario!$D$3:$H$55,MATCH(BM$4,Calendario!$A$3:$A$55,0),MATCH($I138,Calendario!$D$2:$H$2,0)),IF($K138=2,IF(BL138="",INDEX(Calendario!$D$3:$H$55,MATCH(BM$4,Calendario!$A$3:$A$55,0),MATCH($I138,Calendario!$D$2:$H$2,0)),""),IF($K138=3,IF(AND((BK138=""),(BL138="")),INDEX(Calendario!$D$3:$H$55,MATCH(BM$4,Calendario!$A$3:$A$55,0),MATCH($I138,Calendario!$D$2:$H$2,0)),""),IF($K138=4,IF(AND((BJ138=""),(BK138=""),(BL138="")),INDEX(Calendario!$D$3:$H$55,MATCH(BM$4,Calendario!$A$3:$A$55,0),MATCH($I138,Calendario!$D$2:$H$2,0)),""),"")))))</f>
        <v/>
      </c>
      <c r="BO138" s="88" t="s">
        <v>50</v>
      </c>
    </row>
    <row r="139" spans="1:67" s="88" customFormat="1" ht="25.5" customHeight="1" x14ac:dyDescent="0.25">
      <c r="A139" s="178">
        <f t="shared" si="7"/>
        <v>109</v>
      </c>
      <c r="B139" s="176" t="s">
        <v>1285</v>
      </c>
      <c r="C139" s="176"/>
      <c r="D139" s="177" t="s">
        <v>1787</v>
      </c>
      <c r="E139" s="176" t="s">
        <v>1445</v>
      </c>
      <c r="F139" s="176" t="s">
        <v>111</v>
      </c>
      <c r="G139" s="177" t="s">
        <v>1572</v>
      </c>
      <c r="H139" s="184" t="str">
        <f>IF(ISNA(VLOOKUP(G139,TDirReg!$F$1:$H$184,3,0)),"",VLOOKUP(G139,TDirReg!$F$1:$H$184,3,0))</f>
        <v>Ciudadela Sector Nuevo Horizonte Enseguida del Centro Hospital Divino Niño</v>
      </c>
      <c r="I139" s="196" t="s">
        <v>127</v>
      </c>
      <c r="J139" s="195" t="s">
        <v>135</v>
      </c>
      <c r="K139" s="197">
        <v>4</v>
      </c>
      <c r="L139" s="202">
        <f t="shared" si="8"/>
        <v>12</v>
      </c>
      <c r="M139" s="107" t="str">
        <f>IF(EXACT(($I139),(PROPER(TEXT(M$3,"dddd")))),"",IF(EXACT(M$4,$J139),IF($K139=1,INDEX(Calendario!$D$3:$H$55,MATCH(M$4,Calendario!$A$3:$A$55,0),MATCH($I139,Calendario!$D$2:$H$2,0)),INDEX(Calendario!$D$3:$H$55,MATCH($J139,Calendario!$A$3:$A$55,0),MATCH($I139,Calendario!$D$2:$H$2,0))),""))</f>
        <v/>
      </c>
      <c r="N139" s="107" t="str">
        <f>IF(EXACT(($I139),(PROPER(TEXT(N$3,"dddd")))),"",IF(EXACT(N$4,$J139),IF(M139="",IF(OR(($K139=4),($K139=3),($K139=2),($K139=1)),INDEX(Calendario!$D$3:$H$55,MATCH(N$4,Calendario!$A$3:$A$55,0),MATCH($I139,Calendario!$D$2:$H$2,0)),"")),IF($K139=1,IF(AND(M139="",EXACT((N$4),(CONCATENATE(Calendario!$A$1," ",(MID($J139,8,2))+1)))),INDEX(Calendario!$D$3:$H$55,MATCH(N$4,Calendario!$A$3:$A$55,0),MATCH($I139,Calendario!$D$2:$H$2,0)),IF(M139="","",INDEX(Calendario!$D$3:$H$55,MATCH(N$4,Calendario!$A$3:$A$55,0),MATCH($I139,Calendario!$D$2:$H$2,0)))),IF($K139=2,IF(M139="",IF(EXACT($K139,N$4),INDEX(Calendario!$D$3:$H$55,MATCH(N$4,Calendario!$A$3:$A$55,0),MATCH($I139,Calendario!$D$2:$H$2,0)),""),""),IF($K139=3,IF((M139=""),IF(EXACT($K139,N$4),INDEX(Calendario!$D$3:$H$55,MATCH(N$4,Calendario!$A$3:$A$55,0),MATCH($I139,Calendario!$D$2:$H$2,0)),""),""),IF($K139=4,IF((M139=""),IF(EXACT($K139,N$4),INDEX(Calendario!$D$3:$H$55,MATCH(N$4,Calendario!$A$3:$A$55,0),MATCH($I139,Calendario!$D$2:$H$2,0)),""),""),""))))))</f>
        <v/>
      </c>
      <c r="O139" s="107" t="str">
        <f>IF(EXACT(($I139),(PROPER(TEXT(O$3,"dddd")))),"",IF(EXACT(O$4,$J139),IF(N139="",IF(OR(($K139=4),($K139=3),($K139=2),($K139=1)),INDEX(Calendario!$D$3:$H$55,MATCH(O$4,Calendario!$A$3:$A$55,0),MATCH($I139,Calendario!$D$2:$H$2,0)),"")),IF($K139=1,IF(AND(N139="",EXACT((O$4),(CONCATENATE(Calendario!$A$1," ",(MID($J139,8,2))+1)))),INDEX(Calendario!$D$3:$H$55,MATCH(O$4,Calendario!$A$3:$A$55,0),MATCH($I139,Calendario!$D$2:$H$2,0)),IF(N139="",IF(EXACT(($I139),(PROPER(TEXT(N$3,"dddd")))),INDEX(Calendario!$D$3:$H$55,MATCH(O$4,Calendario!$A$3:$A$55,0),MATCH($I139,Calendario!$D$2:$H$2,0)),""),INDEX(Calendario!$D$3:$H$55,MATCH(O$4,Calendario!$A$3:$A$55,0),MATCH($I139,Calendario!$D$2:$H$2,0)))),IF(EXACT($O$4,"Semana 1"),IF($K139=2,IF(N139="",IF(OR(($J139="Semana 1"),($J139="Semana 2"),($J139="Semana 3")),INDEX(Calendario!$D$3:$H$55,MATCH(O$4,Calendario!$A$3:$A$55,0),MATCH($I139,Calendario!$D$2:$H$2,0)),""),""),IF($K139=3,IF(AND((M139=""),(N139="")),IF(OR(($J139="Semana 1"),($J139="Semana 2"),($J139="Semana 3")),INDEX(Calendario!$D$3:$H$55,MATCH(O$4,Calendario!$A$3:$A$55,0),MATCH($I139,Calendario!$D$2:$H$2,0)),""),""),IF($K139=4,IF(AND((M139=""),(N139="")),IF(OR(($J139="Semana 1"),($J139="Semana 2"),($J139="Semana 3")),INDEX(Calendario!$D$3:$H$55,MATCH(O$4,Calendario!$A$3:$A$55,0),MATCH($I139,Calendario!$D$2:$H$2,0)),""),"")))),IF($K139=2,IF(N139="",IF(OR(($J139="Semana 1"),($J139="Semana 2")),INDEX(Calendario!$D$3:$H$55,MATCH(O$4,Calendario!$A$3:$A$55,0),MATCH($I139,Calendario!$D$2:$H$2,0)),""),""),IF($K139=3,IF(AND((M139=""),(N139="")),IF(OR(($J139="Semana 1"),($J139="Semana 2")),INDEX(Calendario!$D$3:$H$55,MATCH(O$4,Calendario!$A$3:$A$55,0),MATCH($I139,Calendario!$D$2:$H$2,0)),""),""),IF($K139=4,IF(AND((M139=""),(N139="")),IF(OR(($J139="Semana 1"),($J139="Semana 2")),INDEX(Calendario!$D$3:$H$55,MATCH(O$4,Calendario!$A$3:$A$55,0),MATCH($I139,Calendario!$D$2:$H$2,0)),""),""),"")))))))</f>
        <v/>
      </c>
      <c r="P139" s="107" t="str">
        <f>IF(EXACT(($I139),(PROPER(TEXT(P$3,"dddd")))),"",IF(EXACT(P$4,$J139),IF(O139="",IF(OR(($K139=4),($K139=3),($K139=2),($K139=1)),INDEX(Calendario!$D$3:$H$55,MATCH(P$4,Calendario!$A$3:$A$55,0),MATCH($I139,Calendario!$D$2:$H$2,0)),"")),IF($K139=1,IF(AND(O139="",EXACT((P$4),(CONCATENATE(Calendario!$A$1," ",(MID($J139,8,2))+1)))),INDEX(Calendario!$D$3:$H$55,MATCH(P$4,Calendario!$A$3:$A$55,0),MATCH($I139,Calendario!$D$2:$H$2,0)),IF(O139="",IF(EXACT(($I139),(PROPER(TEXT(O$3,"dddd")))),INDEX(Calendario!$D$3:$H$55,MATCH(P$4,Calendario!$A$3:$A$55,0),MATCH($I139,Calendario!$D$2:$H$2,0)),""),INDEX(Calendario!$D$3:$H$55,MATCH(P$4,Calendario!$A$3:$A$55,0),MATCH($I139,Calendario!$D$2:$H$2,0)))),IF(EXACT($M$4,"Semana 1"),IF($K139=2,IF(O139="",IF(OR(($J139="Semana 1"),($J139="Semana 2"),($J139="Semana 3"),($J139="Semana 4")),INDEX(Calendario!$D$3:$H$55,MATCH(P$4,Calendario!$A$3:$A$55,0),MATCH($I139,Calendario!$D$2:$H$2,0)),""),""),IF($K139=3,IF(AND((N139=""),(O139="")),IF(OR(($J139="Semana 1"),($J139="Semana 2"),($J139="Semana 3"),($J139="Semana 4")),INDEX(Calendario!$D$3:$H$55,MATCH(P$4,Calendario!$A$3:$A$55,0),MATCH($I139,Calendario!$D$2:$H$2,0)),""),""),IF($K139=4,IF(AND((M139=""),(N139=""),(O139="")),IF(OR(($J139="Semana 1"),($J139="Semana 2"),($J139="Semana 3"),($J139="Semana 4")),INDEX(Calendario!$D$3:$H$55,MATCH(P$4,Calendario!$A$3:$A$55,0),MATCH($I139,Calendario!$D$2:$H$2,0)),""),"")))),IF($K139=2,IF(O139="",IF(OR(($J139="Semana 1"),($J139="Semana 2"),($J139="Semana 3")),INDEX(Calendario!$D$3:$H$55,MATCH(P$4,Calendario!$A$3:$A$55,0),MATCH($I139,Calendario!$D$2:$H$2,0)),""),""),IF($K139=3,IF(AND((N139=""),(O139="")),IF(OR(($J139="Semana 1"),($J139="Semana 2"),($J139="Semana 3")),INDEX(Calendario!$D$3:$H$55,MATCH(P$4,Calendario!$A$3:$A$55,0),MATCH($I139,Calendario!$D$2:$H$2,0)),""),""),IF($K139=4,IF(AND((M139=""),(N139=""),(O139="")),IF(OR(($J139="Semana 1"),($J139="Semana 2"),($J139="Semana 3")),INDEX(Calendario!$D$3:$H$55,MATCH(P$4,Calendario!$A$3:$A$55,0),MATCH($I139,Calendario!$D$2:$H$2,0)),""),""),"")))))))</f>
        <v/>
      </c>
      <c r="Q139" s="107" t="str">
        <f>IF(EXACT(($I139),(PROPER(TEXT(Q$3,"dddd")))),"",IF(EXACT(Q$4,$J139),IF(P139="",IF(OR(($K139=4),($K139=3),($K139=2),($K139=1)),INDEX(Calendario!$D$3:$H$55,MATCH(Q$4,Calendario!$A$3:$A$55,0),MATCH($I139,Calendario!$D$2:$H$2,0)),"")),IF($K139=1,IF(AND(P139="",EXACT((Q$4),(CONCATENATE(Calendario!$A$1," ",(MID($J139,8,2))+1)))),INDEX(Calendario!$D$3:$H$55,MATCH(Q$4,Calendario!$A$3:$A$55,0),MATCH($I139,Calendario!$D$2:$H$2,0)),IF(P139="",IF(EXACT(($I139),(PROPER(TEXT(P$3,"dddd")))),INDEX(Calendario!$D$3:$H$55,MATCH(Q$4,Calendario!$A$3:$A$55,0),MATCH($I139,Calendario!$D$2:$H$2,0)),""),INDEX(Calendario!$D$3:$H$55,MATCH(Q$4,Calendario!$A$3:$A$55,0),MATCH($I139,Calendario!$D$2:$H$2,0)))),IF(EXACT($M$4,"Semana 1"),IF($K139=2,IF(P139="",IF(OR(($J139="Semana 1"),($J139="Semana 2"),($J139="Semana 3"),($J139="Semana 4"),($J139="Semana 5")),INDEX(Calendario!$D$3:$H$55,MATCH(Q$4,Calendario!$A$3:$A$55,0),MATCH($I139,Calendario!$D$2:$H$2,0)),""),""),IF($K139=3,IF(AND((O139=""),(P139="")),IF(OR(($J139="Semana 1"),($J139="Semana 2"),($J139="Semana 3"),($J139="Semana 4"),($J139="Semana 5")),INDEX(Calendario!$D$3:$H$55,MATCH(Q$4,Calendario!$A$3:$A$55,0),MATCH($I139,Calendario!$D$2:$H$2,0)),""),""),IF($K139=4,IF(AND((N139=""),(O139=""),(P139="")),IF(OR(($J139="Semana 1"),($J139="Semana 2"),($J139="Semana 3"),($J139="Semana 4"),($J139="Semana 5")),INDEX(Calendario!$D$3:$H$55,MATCH(Q$4,Calendario!$A$3:$A$55,0),MATCH($I139,Calendario!$D$2:$H$2,0)),""),"")))),IF($K139=2,IF(P139="",IF(OR(($J139="Semana 1"),($J139="Semana 2"),($J139="Semana 3"),($J139="Semana 4")),INDEX(Calendario!$D$3:$H$55,MATCH(Q$4,Calendario!$A$3:$A$55,0),MATCH($I139,Calendario!$D$2:$H$2,0)),""),""),IF($K139=3,IF(AND((O139=""),(P139="")),IF(OR(($J139="Semana 1"),($J139="Semana 2"),($J139="Semana 3"),($J139="Semana 4")),INDEX(Calendario!$D$3:$H$55,MATCH(Q$4,Calendario!$A$3:$A$55,0),MATCH($I139,Calendario!$D$2:$H$2,0)),""),""),IF($K139=4,IF(AND((N139=""),(O139=""),(P139="")),IF(OR(($J139="Semana 1"),($J139="Semana 2"),($J139="Semana 3"),($J139="Semana 4")),INDEX(Calendario!$D$3:$H$55,MATCH(Q$4,Calendario!$A$3:$A$55,0),MATCH($I139,Calendario!$D$2:$H$2,0)),""),""),"")))))))</f>
        <v/>
      </c>
      <c r="R139" s="108">
        <f>IF(EXACT(($I139),(PROPER(TEXT(R$3,"dddd")))),"",IF(EXACT(R$4,$J139),IF(Q139="",IF(OR(($K139=4),($K139=3),($K139=2),($K139=1)),INDEX(Calendario!$D$3:$H$55,MATCH(R$4,Calendario!$A$3:$A$55,0),MATCH($I139,Calendario!$D$2:$H$2,0)),"")),IF($K139=1,IF(AND(Q139="",EXACT((R$4),(CONCATENATE(Calendario!$A$1," ",(MID($J139,8,2))+1)))),INDEX(Calendario!$D$3:$H$55,MATCH(R$4,Calendario!$A$3:$A$55,0),MATCH($I139,Calendario!$D$2:$H$2,0)),IF(Q139="",IF(EXACT(($I139),(PROPER(TEXT(Q$3,"dddd")))),INDEX(Calendario!$D$3:$H$55,MATCH(R$4,Calendario!$A$3:$A$55,0),MATCH($I139,Calendario!$D$2:$H$2,0)),""),INDEX(Calendario!$D$3:$H$55,MATCH(R$4,Calendario!$A$3:$A$55,0),MATCH($I139,Calendario!$D$2:$H$2,0)))),IF(EXACT($M$4,"Semana 1"),IF($K139=2,IF(Q139="",IF(OR(($J139="Semana 1"),($J139="Semana 2"),($J139="Semana 3"),($J139="Semana 4"),($J139="Semana 5"),($J139="Semana 6")),INDEX(Calendario!$D$3:$H$55,MATCH(R$4,Calendario!$A$3:$A$55,0),MATCH($I139,Calendario!$D$2:$H$2,0)),""),""),IF($K139=3,IF(AND((P139=""),(Q139="")),IF(OR(($J139="Semana 1"),($J139="Semana 2"),($J139="Semana 3"),($J139="Semana 4"),($J139="Semana 5"),($J139="Semana 6")),INDEX(Calendario!$D$3:$H$55,MATCH(R$4,Calendario!$A$3:$A$55,0),MATCH($I139,Calendario!$D$2:$H$2,0)),""),""),IF($K139=4,IF(AND((O139=""),(P139=""),(Q139="")),IF(OR(($J139="Semana 1"),($J139="Semana 2"),($J139="Semana 3"),($J139="Semana 4"),($J139="Semana 5"),($J139="Semana 6")),INDEX(Calendario!$D$3:$H$55,MATCH(R$4,Calendario!$A$3:$A$55,0),MATCH($I139,Calendario!$D$2:$H$2,0)),""),"")))),IF($K139=2,IF(Q139="",IF(OR(($J139="Semana 1"),($J139="Semana 2"),($J139="Semana 3"),($J139="Semana 4"),($J139="Semana 5")),INDEX(Calendario!$D$3:$H$55,MATCH(R$4,Calendario!$A$3:$A$55,0),MATCH($I139,Calendario!$D$2:$H$2,0)),""),""),IF($K139=3,IF(AND((P139=""),(Q139="")),IF(OR(($J139="Semana 1"),($J139="Semana 2"),($J139="Semana 3"),($J139="Semana 4"),($J139="Semana 5")),INDEX(Calendario!$D$3:$H$55,MATCH(R$4,Calendario!$A$3:$A$55,0),MATCH($I139,Calendario!$D$2:$H$2,0)),""),""),IF($K139=4,IF(AND((O139=""),(P139=""),(Q139="")),IF(OR(($J139="Semana 1"),($J139="Semana 2"),($J139="Semana 3"),($J139="Semana 4"),($J139="Semana 5")),INDEX(Calendario!$D$3:$H$55,MATCH(R$4,Calendario!$A$3:$A$55,0),MATCH($I139,Calendario!$D$2:$H$2,0)),""),""),"")))))))</f>
        <v>44594</v>
      </c>
      <c r="S139" s="108" t="str">
        <f>IF(EXACT(($I139),(PROPER(TEXT(S$3,"dddd")))),"",IF(EXACT(S$4,$J139),IF(R139="",IF(OR(($K139=4),($K139=3),($K139=2),($K139=1)),INDEX(Calendario!$D$3:$H$55,MATCH(S$4,Calendario!$A$3:$A$55,0),MATCH($I139,Calendario!$D$2:$H$2,0)),"")),IF($K139=1,IF(AND(R139="",EXACT((S$4),(CONCATENATE(Calendario!$A$1," ",(MID($J139,8,2))+1)))),INDEX(Calendario!$D$3:$H$55,MATCH(S$4,Calendario!$A$3:$A$55,0),MATCH($I139,Calendario!$D$2:$H$2,0)),IF(R139="",IF(EXACT(($I139),(PROPER(TEXT(R$3,"dddd")))),INDEX(Calendario!$D$3:$H$55,MATCH(S$4,Calendario!$A$3:$A$55,0),MATCH($I139,Calendario!$D$2:$H$2,0)),""),INDEX(Calendario!$D$3:$H$55,MATCH(S$4,Calendario!$A$3:$A$55,0),MATCH($I139,Calendario!$D$2:$H$2,0)))),IF(EXACT($M$4,"Semana 1"),IF($K139=2,IF(R139="",IF(OR(($J139="Semana 1"),($J139="Semana 2"),($J139="Semana 3"),($J139="Semana 4"),($J139="Semana 5"),($J139="Semana 6"),($J139="Semana 7")),INDEX(Calendario!$D$3:$H$55,MATCH(S$4,Calendario!$A$3:$A$55,0),MATCH($I139,Calendario!$D$2:$H$2,0)),""),""),IF($K139=3,IF(AND((Q139=""),(R139="")),IF(OR(($J139="Semana 1"),($J139="Semana 2"),($J139="Semana 3"),($J139="Semana 4"),($J139="Semana 5"),($J139="Semana 6"),($J139="Semana 7")),INDEX(Calendario!$D$3:$H$55,MATCH(S$4,Calendario!$A$3:$A$55,0),MATCH($I139,Calendario!$D$2:$H$2,0)),""),""),IF($K139=4,IF(AND((P139=""),(Q139=""),(R139="")),IF(OR(($J139="Semana 1"),($J139="Semana 2"),($J139="Semana 3"),($J139="Semana 4"),($J139="Semana 5"),($J139="Semana 6"),($J139="Semana 7")),INDEX(Calendario!$D$3:$H$55,MATCH(S$4,Calendario!$A$3:$A$55,0),MATCH($I139,Calendario!$D$2:$H$2,0)),""),"")))),IF($K139=2,IF(R139="",IF(OR(($J139="Semana 1"),($J139="Semana 2"),($J139="Semana 3"),($J139="Semana 4"),($J139="Semana 5"),($J139="Semana 6")),INDEX(Calendario!$D$3:$H$55,MATCH(S$4,Calendario!$A$3:$A$55,0),MATCH($I139,Calendario!$D$2:$H$2,0)),""),""),IF($K139=3,IF(AND((Q139=""),(R139="")),IF(OR(($J139="Semana 1"),($J139="Semana 2"),($J139="Semana 3"),($J139="Semana 4"),($J139="Semana 5"),($J139="Semana 6")),INDEX(Calendario!$D$3:$H$55,MATCH(S$4,Calendario!$A$3:$A$55,0),MATCH($I139,Calendario!$D$2:$H$2,0)),""),""),IF($K139=4,IF(AND((P139=""),(Q139=""),(R139="")),IF(OR(($J139="Semana 1"),($J139="Semana 2"),($J139="Semana 3"),($J139="Semana 4"),($J139="Semana 5"),($J139="Semana 6")),INDEX(Calendario!$D$3:$H$55,MATCH(S$4,Calendario!$A$3:$A$55,0),MATCH($I139,Calendario!$D$2:$H$2,0)),""),""),"")))))))</f>
        <v/>
      </c>
      <c r="T139" s="108" t="str">
        <f>IF(EXACT(($I139),(PROPER(TEXT(T$3,"dddd")))),"",IF(EXACT(T$4,$J139),IF(S139="",IF(OR(($K139=4),($K139=3),($K139=2),($K139=1)),INDEX(Calendario!$D$3:$H$55,MATCH(T$4,Calendario!$A$3:$A$55,0),MATCH($I139,Calendario!$D$2:$H$2,0)),"")),IF($K139=1,IF(AND(S139="",EXACT((T$4),(CONCATENATE(Calendario!$A$1," ",(MID($J139,8,2))+1)))),INDEX(Calendario!$D$3:$H$55,MATCH(T$4,Calendario!$A$3:$A$55,0),MATCH($I139,Calendario!$D$2:$H$2,0)),IF(S139="",IF(EXACT(($I139),(PROPER(TEXT(S$3,"dddd")))),INDEX(Calendario!$D$3:$H$55,MATCH(T$4,Calendario!$A$3:$A$55,0),MATCH($I139,Calendario!$D$2:$H$2,0)),""),INDEX(Calendario!$D$3:$H$55,MATCH(T$4,Calendario!$A$3:$A$55,0),MATCH($I139,Calendario!$D$2:$H$2,0)))),IF(EXACT($M$4,"Semana 1"),IF($K139=2,IF(S139="",IF(OR(($J139="Semana 1"),($J139="Semana 2"),($J139="Semana 3"),($J139="Semana 4"),($J139="Semana 5"),($J139="Semana 6"),($J139="Semana 7"),($J139="Semana 8")),INDEX(Calendario!$D$3:$H$55,MATCH(T$4,Calendario!$A$3:$A$55,0),MATCH($I139,Calendario!$D$2:$H$2,0)),""),""),IF($K139=3,IF(AND((R139=""),(S139="")),IF(OR(($J139="Semana 1"),($J139="Semana 2"),($J139="Semana 3"),($J139="Semana 4"),($J139="Semana 5"),($J139="Semana 6"),($J139="Semana 7"),($J139="Semana 8")),INDEX(Calendario!$D$3:$H$55,MATCH(T$4,Calendario!$A$3:$A$55,0),MATCH($I139,Calendario!$D$2:$H$2,0)),""),""),IF($K139=4,IF(AND((Q139=""),(R139=""),(S139="")),IF(OR(($J139="Semana 1"),($J139="Semana 2"),($J139="Semana 3"),($J139="Semana 4"),($J139="Semana 5"),($J139="Semana 6"),($J139="Semana 7"),($J139="Semana 8")),INDEX(Calendario!$D$3:$H$55,MATCH(T$4,Calendario!$A$3:$A$55,0),MATCH($I139,Calendario!$D$2:$H$2,0)),""),"")))),IF($K139=2,IF(S139="",IF(OR(($J139="Semana 1"),($J139="Semana 2"),($J139="Semana 3"),($J139="Semana 4"),($J139="Semana 5"),($J139="Semana 6"),($J139="Semana 7")),INDEX(Calendario!$D$3:$H$55,MATCH(T$4,Calendario!$A$3:$A$55,0),MATCH($I139,Calendario!$D$2:$H$2,0)),""),""),IF($K139=3,IF(AND((R139=""),(S139="")),IF(OR(($J139="Semana 1"),($J139="Semana 2"),($J139="Semana 3"),($J139="Semana 4"),($J139="Semana 5"),($J139="Semana 6"),($J139="Semana 7")),INDEX(Calendario!$D$3:$H$55,MATCH(T$4,Calendario!$A$3:$A$55,0),MATCH($I139,Calendario!$D$2:$H$2,0)),""),""),IF($K139=4,IF(AND((Q139=""),(R139=""),(S139="")),IF(OR(($J139="Semana 1"),($J139="Semana 2"),($J139="Semana 3"),($J139="Semana 4"),($J139="Semana 5"),($J139="Semana 6"),($J139="Semana 7")),INDEX(Calendario!$D$3:$H$55,MATCH(T$4,Calendario!$A$3:$A$55,0),MATCH($I139,Calendario!$D$2:$H$2,0)),""),""),"")))))))</f>
        <v/>
      </c>
      <c r="U139" s="108" t="str">
        <f>IF(EXACT(($I139),(PROPER(TEXT(U$3,"dddd")))),"",IF($K139=1,INDEX(Calendario!$D$3:$H$55,MATCH(U$4,Calendario!$A$3:$A$55,0),MATCH($I139,Calendario!$D$2:$H$2,0)),IF($K139=2,IF(T139="",INDEX(Calendario!$D$3:$H$55,MATCH(U$4,Calendario!$A$3:$A$55,0),MATCH($I139,Calendario!$D$2:$H$2,0)),""),IF($K139=3,IF(AND((S139=""),(T139="")),INDEX(Calendario!$D$3:$H$55,MATCH(U$4,Calendario!$A$3:$A$55,0),MATCH($I139,Calendario!$D$2:$H$2,0)),""),IF($K139=4,IF(AND((R139=""),(S139=""),(T139="")),INDEX(Calendario!$D$3:$H$55,MATCH(U$4,Calendario!$A$3:$A$55,0),MATCH($I139,Calendario!$D$2:$H$2,0)),""),"")))))</f>
        <v/>
      </c>
      <c r="V139" s="107">
        <f>IF(EXACT(($I139),(PROPER(TEXT(V$3,"dddd")))),"",IF($K139=1,INDEX(Calendario!$D$3:$H$55,MATCH(V$4,Calendario!$A$3:$A$55,0),MATCH($I139,Calendario!$D$2:$H$2,0)),IF($K139=2,IF(U139="",INDEX(Calendario!$D$3:$H$55,MATCH(V$4,Calendario!$A$3:$A$55,0),MATCH($I139,Calendario!$D$2:$H$2,0)),""),IF($K139=3,IF(AND((T139=""),(U139="")),INDEX(Calendario!$D$3:$H$55,MATCH(V$4,Calendario!$A$3:$A$55,0),MATCH($I139,Calendario!$D$2:$H$2,0)),""),IF($K139=4,IF(AND((S139=""),(T139=""),(U139="")),INDEX(Calendario!$D$3:$H$55,MATCH(V$4,Calendario!$A$3:$A$55,0),MATCH($I139,Calendario!$D$2:$H$2,0)),""),"")))))</f>
        <v>44622</v>
      </c>
      <c r="W139" s="107" t="str">
        <f>IF(EXACT(($I139),(PROPER(TEXT(W$3,"dddd")))),"",IF($K139=1,INDEX(Calendario!$D$3:$H$55,MATCH(W$4,Calendario!$A$3:$A$55,0),MATCH($I139,Calendario!$D$2:$H$2,0)),IF($K139=2,IF(V139="",INDEX(Calendario!$D$3:$H$55,MATCH(W$4,Calendario!$A$3:$A$55,0),MATCH($I139,Calendario!$D$2:$H$2,0)),""),IF($K139=3,IF(AND((U139=""),(V139="")),INDEX(Calendario!$D$3:$H$55,MATCH(W$4,Calendario!$A$3:$A$55,0),MATCH($I139,Calendario!$D$2:$H$2,0)),""),IF($K139=4,IF(AND((T139=""),(U139=""),(V139="")),INDEX(Calendario!$D$3:$H$55,MATCH(W$4,Calendario!$A$3:$A$55,0),MATCH($I139,Calendario!$D$2:$H$2,0)),""),"")))))</f>
        <v/>
      </c>
      <c r="X139" s="107" t="str">
        <f>IF(EXACT(($I139),(PROPER(TEXT(X$3,"dddd")))),"",IF($K139=1,INDEX(Calendario!$D$3:$H$55,MATCH(X$4,Calendario!$A$3:$A$55,0),MATCH($I139,Calendario!$D$2:$H$2,0)),IF($K139=2,IF(W139="",INDEX(Calendario!$D$3:$H$55,MATCH(X$4,Calendario!$A$3:$A$55,0),MATCH($I139,Calendario!$D$2:$H$2,0)),""),IF($K139=3,IF(AND((V139=""),(W139="")),INDEX(Calendario!$D$3:$H$55,MATCH(X$4,Calendario!$A$3:$A$55,0),MATCH($I139,Calendario!$D$2:$H$2,0)),""),IF($K139=4,IF(AND((U139=""),(V139=""),(W139="")),INDEX(Calendario!$D$3:$H$55,MATCH(X$4,Calendario!$A$3:$A$55,0),MATCH($I139,Calendario!$D$2:$H$2,0)),""),"")))))</f>
        <v/>
      </c>
      <c r="Y139" s="107" t="str">
        <f>IF(EXACT(($I139),(PROPER(TEXT(Y$3,"dddd")))),"",IF($K139=1,INDEX(Calendario!$D$3:$H$55,MATCH(Y$4,Calendario!$A$3:$A$55,0),MATCH($I139,Calendario!$D$2:$H$2,0)),IF($K139=2,IF(X139="",INDEX(Calendario!$D$3:$H$55,MATCH(Y$4,Calendario!$A$3:$A$55,0),MATCH($I139,Calendario!$D$2:$H$2,0)),""),IF($K139=3,IF(AND((W139=""),(X139="")),INDEX(Calendario!$D$3:$H$55,MATCH(Y$4,Calendario!$A$3:$A$55,0),MATCH($I139,Calendario!$D$2:$H$2,0)),""),IF($K139=4,IF(AND((V139=""),(W139=""),(X139="")),INDEX(Calendario!$D$3:$H$55,MATCH(Y$4,Calendario!$A$3:$A$55,0),MATCH($I139,Calendario!$D$2:$H$2,0)),""),"")))))</f>
        <v/>
      </c>
      <c r="Z139" s="108">
        <f>IF(EXACT(($I139),(PROPER(TEXT(Z$3,"dddd")))),"",IF($K139=1,INDEX(Calendario!$D$3:$H$55,MATCH(Z$4,Calendario!$A$3:$A$55,0),MATCH($I139,Calendario!$D$2:$H$2,0)),IF($K139=2,IF(Y139="",INDEX(Calendario!$D$3:$H$55,MATCH(Z$4,Calendario!$A$3:$A$55,0),MATCH($I139,Calendario!$D$2:$H$2,0)),""),IF($K139=3,IF(AND((X139=""),(Y139="")),INDEX(Calendario!$D$3:$H$55,MATCH(Z$4,Calendario!$A$3:$A$55,0),MATCH($I139,Calendario!$D$2:$H$2,0)),""),IF($K139=4,IF(AND((W139=""),(X139=""),(Y139="")),INDEX(Calendario!$D$3:$H$55,MATCH(Z$4,Calendario!$A$3:$A$55,0),MATCH($I139,Calendario!$D$2:$H$2,0)),""),"")))))</f>
        <v>44650</v>
      </c>
      <c r="AA139" s="108" t="str">
        <f>IF(EXACT(($I139),(PROPER(TEXT(AA$3,"dddd")))),"",IF($K139=1,INDEX(Calendario!$D$3:$H$55,MATCH(AA$4,Calendario!$A$3:$A$55,0),MATCH($I139,Calendario!$D$2:$H$2,0)),IF($K139=2,IF(Z139="",INDEX(Calendario!$D$3:$H$55,MATCH(AA$4,Calendario!$A$3:$A$55,0),MATCH($I139,Calendario!$D$2:$H$2,0)),""),IF($K139=3,IF(AND((Y139=""),(Z139="")),INDEX(Calendario!$D$3:$H$55,MATCH(AA$4,Calendario!$A$3:$A$55,0),MATCH($I139,Calendario!$D$2:$H$2,0)),""),IF($K139=4,IF(AND((X139=""),(Y139=""),(Z139="")),INDEX(Calendario!$D$3:$H$55,MATCH(AA$4,Calendario!$A$3:$A$55,0),MATCH($I139,Calendario!$D$2:$H$2,0)),""),"")))))</f>
        <v/>
      </c>
      <c r="AB139" s="108" t="str">
        <f>IF(EXACT(($I139),(PROPER(TEXT(AB$3,"dddd")))),"",IF($K139=1,INDEX(Calendario!$D$3:$H$55,MATCH(AB$4,Calendario!$A$3:$A$55,0),MATCH($I139,Calendario!$D$2:$H$2,0)),IF($K139=2,IF(AA139="",INDEX(Calendario!$D$3:$H$55,MATCH(AB$4,Calendario!$A$3:$A$55,0),MATCH($I139,Calendario!$D$2:$H$2,0)),""),IF($K139=3,IF(AND((Z139=""),(AA139="")),INDEX(Calendario!$D$3:$H$55,MATCH(AB$4,Calendario!$A$3:$A$55,0),MATCH($I139,Calendario!$D$2:$H$2,0)),""),IF($K139=4,IF(AND((Y139=""),(Z139=""),(AA139="")),INDEX(Calendario!$D$3:$H$55,MATCH(AB$4,Calendario!$A$3:$A$55,0),MATCH($I139,Calendario!$D$2:$H$2,0)),""),"")))))</f>
        <v/>
      </c>
      <c r="AC139" s="108" t="str">
        <f>IF(EXACT(($I139),(PROPER(TEXT(AC$3,"dddd")))),"",IF($K139=1,INDEX(Calendario!$D$3:$H$55,MATCH(AC$4,Calendario!$A$3:$A$55,0),MATCH($I139,Calendario!$D$2:$H$2,0)),IF($K139=2,IF(AB139="",INDEX(Calendario!$D$3:$H$55,MATCH(AC$4,Calendario!$A$3:$A$55,0),MATCH($I139,Calendario!$D$2:$H$2,0)),""),IF($K139=3,IF(AND((AA139=""),(AB139="")),INDEX(Calendario!$D$3:$H$55,MATCH(AC$4,Calendario!$A$3:$A$55,0),MATCH($I139,Calendario!$D$2:$H$2,0)),""),IF($K139=4,IF(AND((Z139=""),(AA139=""),(AB139="")),INDEX(Calendario!$D$3:$H$55,MATCH(AC$4,Calendario!$A$3:$A$55,0),MATCH($I139,Calendario!$D$2:$H$2,0)),""),"")))))</f>
        <v/>
      </c>
      <c r="AD139" s="107">
        <f>IF(EXACT(($I139),(PROPER(TEXT(AD$3,"dddd")))),"",IF($K139=1,INDEX(Calendario!$D$3:$H$55,MATCH(AD$4,Calendario!$A$3:$A$55,0),MATCH($I139,Calendario!$D$2:$H$2,0)),IF($K139=2,IF(AC139="",INDEX(Calendario!$D$3:$H$55,MATCH(AD$4,Calendario!$A$3:$A$55,0),MATCH($I139,Calendario!$D$2:$H$2,0)),""),IF($K139=3,IF(AND((AB139=""),(AC139="")),INDEX(Calendario!$D$3:$H$55,MATCH(AD$4,Calendario!$A$3:$A$55,0),MATCH($I139,Calendario!$D$2:$H$2,0)),""),IF($K139=4,IF(AND((AA139=""),(AB139=""),(AC139="")),INDEX(Calendario!$D$3:$H$55,MATCH(AD$4,Calendario!$A$3:$A$55,0),MATCH($I139,Calendario!$D$2:$H$2,0)),""),"")))))</f>
        <v>44678</v>
      </c>
      <c r="AE139" s="107" t="str">
        <f>IF(EXACT(($I139),(PROPER(TEXT(AE$3,"dddd")))),"",IF($K139=1,INDEX(Calendario!$D$3:$H$55,MATCH(AE$4,Calendario!$A$3:$A$55,0),MATCH($I139,Calendario!$D$2:$H$2,0)),IF($K139=2,IF(AD139="",INDEX(Calendario!$D$3:$H$55,MATCH(AE$4,Calendario!$A$3:$A$55,0),MATCH($I139,Calendario!$D$2:$H$2,0)),""),IF($K139=3,IF(AND((AC139=""),(AD139="")),INDEX(Calendario!$D$3:$H$55,MATCH(AE$4,Calendario!$A$3:$A$55,0),MATCH($I139,Calendario!$D$2:$H$2,0)),""),IF($K139=4,IF(AND((AB139=""),(AC139=""),(AD139="")),INDEX(Calendario!$D$3:$H$55,MATCH(AE$4,Calendario!$A$3:$A$55,0),MATCH($I139,Calendario!$D$2:$H$2,0)),""),"")))))</f>
        <v/>
      </c>
      <c r="AF139" s="107" t="str">
        <f>IF(EXACT(($I139),(PROPER(TEXT(AF$3,"dddd")))),"",IF($K139=1,INDEX(Calendario!$D$3:$H$55,MATCH(AF$4,Calendario!$A$3:$A$55,0),MATCH($I139,Calendario!$D$2:$H$2,0)),IF($K139=2,IF(AE139="",INDEX(Calendario!$D$3:$H$55,MATCH(AF$4,Calendario!$A$3:$A$55,0),MATCH($I139,Calendario!$D$2:$H$2,0)),""),IF($K139=3,IF(AND((AD139=""),(AE139="")),INDEX(Calendario!$D$3:$H$55,MATCH(AF$4,Calendario!$A$3:$A$55,0),MATCH($I139,Calendario!$D$2:$H$2,0)),""),IF($K139=4,IF(AND((AC139=""),(AD139=""),(AE139="")),INDEX(Calendario!$D$3:$H$55,MATCH(AF$4,Calendario!$A$3:$A$55,0),MATCH($I139,Calendario!$D$2:$H$2,0)),""),"")))))</f>
        <v/>
      </c>
      <c r="AG139" s="107" t="str">
        <f>IF(EXACT(($I139),(PROPER(TEXT(AG$3,"dddd")))),"",IF($K139=1,INDEX(Calendario!$D$3:$H$55,MATCH(AG$4,Calendario!$A$3:$A$55,0),MATCH($I139,Calendario!$D$2:$H$2,0)),IF($K139=2,IF(AF139="",INDEX(Calendario!$D$3:$H$55,MATCH(AG$4,Calendario!$A$3:$A$55,0),MATCH($I139,Calendario!$D$2:$H$2,0)),""),IF($K139=3,IF(AND((AE139=""),(AF139="")),INDEX(Calendario!$D$3:$H$55,MATCH(AG$4,Calendario!$A$3:$A$55,0),MATCH($I139,Calendario!$D$2:$H$2,0)),""),IF($K139=4,IF(AND((AD139=""),(AE139=""),(AF139="")),INDEX(Calendario!$D$3:$H$55,MATCH(AG$4,Calendario!$A$3:$A$55,0),MATCH($I139,Calendario!$D$2:$H$2,0)),""),"")))))</f>
        <v/>
      </c>
      <c r="AH139" s="107">
        <f>IF(EXACT(($I139),(PROPER(TEXT(AH$3,"dddd")))),"",IF($K139=1,INDEX(Calendario!$D$3:$H$55,MATCH(AH$4,Calendario!$A$3:$A$55,0),MATCH($I139,Calendario!$D$2:$H$2,0)),IF($K139=2,IF(AG139="",INDEX(Calendario!$D$3:$H$55,MATCH(AH$4,Calendario!$A$3:$A$55,0),MATCH($I139,Calendario!$D$2:$H$2,0)),""),IF($K139=3,IF(AND((AF139=""),(AG139="")),INDEX(Calendario!$D$3:$H$55,MATCH(AH$4,Calendario!$A$3:$A$55,0),MATCH($I139,Calendario!$D$2:$H$2,0)),""),IF($K139=4,IF(AND((AE139=""),(AF139=""),(AG139="")),INDEX(Calendario!$D$3:$H$55,MATCH(AH$4,Calendario!$A$3:$A$55,0),MATCH($I139,Calendario!$D$2:$H$2,0)),""),"")))))</f>
        <v>44706</v>
      </c>
      <c r="AI139" s="108" t="str">
        <f>IF(EXACT(($I139),(PROPER(TEXT(AI$3,"dddd")))),"",IF($K139=1,INDEX(Calendario!$D$3:$H$55,MATCH(AI$4,Calendario!$A$3:$A$55,0),MATCH($I139,Calendario!$D$2:$H$2,0)),IF($K139=2,IF(AH139="",INDEX(Calendario!$D$3:$H$55,MATCH(AI$4,Calendario!$A$3:$A$55,0),MATCH($I139,Calendario!$D$2:$H$2,0)),""),IF($K139=3,IF(AND((AG139=""),(AH139="")),INDEX(Calendario!$D$3:$H$55,MATCH(AI$4,Calendario!$A$3:$A$55,0),MATCH($I139,Calendario!$D$2:$H$2,0)),""),IF($K139=4,IF(AND((AF139=""),(AG139=""),(AH139="")),INDEX(Calendario!$D$3:$H$55,MATCH(AI$4,Calendario!$A$3:$A$55,0),MATCH($I139,Calendario!$D$2:$H$2,0)),""),"")))))</f>
        <v/>
      </c>
      <c r="AJ139" s="108" t="str">
        <f>IF(EXACT(($I139),(PROPER(TEXT(AJ$3,"dddd")))),"",IF($K139=1,INDEX(Calendario!$D$3:$H$55,MATCH(AJ$4,Calendario!$A$3:$A$55,0),MATCH($I139,Calendario!$D$2:$H$2,0)),IF($K139=2,IF(AI139="",INDEX(Calendario!$D$3:$H$55,MATCH(AJ$4,Calendario!$A$3:$A$55,0),MATCH($I139,Calendario!$D$2:$H$2,0)),""),IF($K139=3,IF(AND((AH139=""),(AI139="")),INDEX(Calendario!$D$3:$H$55,MATCH(AJ$4,Calendario!$A$3:$A$55,0),MATCH($I139,Calendario!$D$2:$H$2,0)),""),IF($K139=4,IF(AND((AG139=""),(AH139=""),(AI139="")),INDEX(Calendario!$D$3:$H$55,MATCH(AJ$4,Calendario!$A$3:$A$55,0),MATCH($I139,Calendario!$D$2:$H$2,0)),""),"")))))</f>
        <v/>
      </c>
      <c r="AK139" s="108" t="str">
        <f>IF(EXACT(($I139),(PROPER(TEXT(AK$3,"dddd")))),"",IF($K139=1,INDEX(Calendario!$D$3:$H$55,MATCH(AK$4,Calendario!$A$3:$A$55,0),MATCH($I139,Calendario!$D$2:$H$2,0)),IF($K139=2,IF(AJ139="",INDEX(Calendario!$D$3:$H$55,MATCH(AK$4,Calendario!$A$3:$A$55,0),MATCH($I139,Calendario!$D$2:$H$2,0)),""),IF($K139=3,IF(AND((AI139=""),(AJ139="")),INDEX(Calendario!$D$3:$H$55,MATCH(AK$4,Calendario!$A$3:$A$55,0),MATCH($I139,Calendario!$D$2:$H$2,0)),""),IF($K139=4,IF(AND((AH139=""),(AI139=""),(AJ139="")),INDEX(Calendario!$D$3:$H$55,MATCH(AK$4,Calendario!$A$3:$A$55,0),MATCH($I139,Calendario!$D$2:$H$2,0)),""),"")))))</f>
        <v/>
      </c>
      <c r="AL139" s="108">
        <f>IF(EXACT(($I139),(PROPER(TEXT(AL$3,"dddd")))),"",IF($K139=1,INDEX(Calendario!$D$3:$H$55,MATCH(AL$4,Calendario!$A$3:$A$55,0),MATCH($I139,Calendario!$D$2:$H$2,0)),IF($K139=2,IF(AK139="",INDEX(Calendario!$D$3:$H$55,MATCH(AL$4,Calendario!$A$3:$A$55,0),MATCH($I139,Calendario!$D$2:$H$2,0)),""),IF($K139=3,IF(AND((AJ139=""),(AK139="")),INDEX(Calendario!$D$3:$H$55,MATCH(AL$4,Calendario!$A$3:$A$55,0),MATCH($I139,Calendario!$D$2:$H$2,0)),""),IF($K139=4,IF(AND((AI139=""),(AJ139=""),(AK139="")),INDEX(Calendario!$D$3:$H$55,MATCH(AL$4,Calendario!$A$3:$A$55,0),MATCH($I139,Calendario!$D$2:$H$2,0)),""),"")))))</f>
        <v>44734</v>
      </c>
      <c r="AM139" s="107" t="str">
        <f>IF(EXACT(($I139),(PROPER(TEXT(AM$3,"dddd")))),"",IF($K139=1,INDEX(Calendario!$D$3:$H$55,MATCH(AM$4,Calendario!$A$3:$A$55,0),MATCH($I139,Calendario!$D$2:$H$2,0)),IF($K139=2,IF(AL139="",INDEX(Calendario!$D$3:$H$55,MATCH(AM$4,Calendario!$A$3:$A$55,0),MATCH($I139,Calendario!$D$2:$H$2,0)),""),IF($K139=3,IF(AND((AK139=""),(AL139="")),INDEX(Calendario!$D$3:$H$55,MATCH(AM$4,Calendario!$A$3:$A$55,0),MATCH($I139,Calendario!$D$2:$H$2,0)),""),IF($K139=4,IF(AND((AJ139=""),(AK139=""),(AL139="")),INDEX(Calendario!$D$3:$H$55,MATCH(AM$4,Calendario!$A$3:$A$55,0),MATCH($I139,Calendario!$D$2:$H$2,0)),""),"")))))</f>
        <v/>
      </c>
      <c r="AN139" s="107" t="str">
        <f>IF(EXACT(($I139),(PROPER(TEXT(AN$3,"dddd")))),"",IF($K139=1,INDEX(Calendario!$D$3:$H$55,MATCH(AN$4,Calendario!$A$3:$A$55,0),MATCH($I139,Calendario!$D$2:$H$2,0)),IF($K139=2,IF(AM139="",INDEX(Calendario!$D$3:$H$55,MATCH(AN$4,Calendario!$A$3:$A$55,0),MATCH($I139,Calendario!$D$2:$H$2,0)),""),IF($K139=3,IF(AND((AL139=""),(AM139="")),INDEX(Calendario!$D$3:$H$55,MATCH(AN$4,Calendario!$A$3:$A$55,0),MATCH($I139,Calendario!$D$2:$H$2,0)),""),IF($K139=4,IF(AND((AK139=""),(AL139=""),(AM139="")),INDEX(Calendario!$D$3:$H$55,MATCH(AN$4,Calendario!$A$3:$A$55,0),MATCH($I139,Calendario!$D$2:$H$2,0)),""),"")))))</f>
        <v/>
      </c>
      <c r="AO139" s="107" t="str">
        <f>IF(EXACT(($I139),(PROPER(TEXT(AO$3,"dddd")))),"",IF($K139=1,INDEX(Calendario!$D$3:$H$55,MATCH(AO$4,Calendario!$A$3:$A$55,0),MATCH($I139,Calendario!$D$2:$H$2,0)),IF($K139=2,IF(AN139="",INDEX(Calendario!$D$3:$H$55,MATCH(AO$4,Calendario!$A$3:$A$55,0),MATCH($I139,Calendario!$D$2:$H$2,0)),""),IF($K139=3,IF(AND((AM139=""),(AN139="")),INDEX(Calendario!$D$3:$H$55,MATCH(AO$4,Calendario!$A$3:$A$55,0),MATCH($I139,Calendario!$D$2:$H$2,0)),""),IF($K139=4,IF(AND((AL139=""),(AM139=""),(AN139="")),INDEX(Calendario!$D$3:$H$55,MATCH(AO$4,Calendario!$A$3:$A$55,0),MATCH($I139,Calendario!$D$2:$H$2,0)),""),"")))))</f>
        <v/>
      </c>
      <c r="AP139" s="107" t="str">
        <f>IF(EXACT(($I139),(PROPER(TEXT(AP$3,"dddd")))),"",IF($K139=1,INDEX(Calendario!$D$3:$H$55,MATCH(AP$4,Calendario!$A$3:$A$55,0),MATCH($I139,Calendario!$D$2:$H$2,0)),IF($K139=2,IF(AO139="",INDEX(Calendario!$D$3:$H$55,MATCH(AP$4,Calendario!$A$3:$A$55,0),MATCH($I139,Calendario!$D$2:$H$2,0)),""),IF($K139=3,IF(AND((AN139=""),(AO139="")),INDEX(Calendario!$D$3:$H$55,MATCH(AP$4,Calendario!$A$3:$A$55,0),MATCH($I139,Calendario!$D$2:$H$2,0)),""),IF($K139=4,IF(AND((AM139=""),(AN139=""),(AO139="")),INDEX(Calendario!$D$3:$H$55,MATCH(AP$4,Calendario!$A$3:$A$55,0),MATCH($I139,Calendario!$D$2:$H$2,0)),""),"")))))</f>
        <v/>
      </c>
      <c r="AQ139" s="107">
        <f>IF(EXACT(($I139),(PROPER(TEXT(AQ$3,"dddd")))),"",IF($K139=1,INDEX(Calendario!$D$3:$H$55,MATCH(AQ$4,Calendario!$A$3:$A$55,0),MATCH($I139,Calendario!$D$2:$H$2,0)),IF($K139=2,IF(AP139="",INDEX(Calendario!$D$3:$H$55,MATCH(AQ$4,Calendario!$A$3:$A$55,0),MATCH($I139,Calendario!$D$2:$H$2,0)),""),IF($K139=3,IF(AND((AO139=""),(AP139="")),INDEX(Calendario!$D$3:$H$55,MATCH(AQ$4,Calendario!$A$3:$A$55,0),MATCH($I139,Calendario!$D$2:$H$2,0)),""),IF($K139=4,IF(AND((AN139=""),(AO139=""),(AP139="")),INDEX(Calendario!$D$3:$H$55,MATCH(AQ$4,Calendario!$A$3:$A$55,0),MATCH($I139,Calendario!$D$2:$H$2,0)),""),"")))))</f>
        <v>44769</v>
      </c>
      <c r="AR139" s="108" t="str">
        <f>IF(EXACT(($I139),(PROPER(TEXT(AR$3,"dddd")))),"",IF($K139=1,INDEX(Calendario!$D$3:$H$55,MATCH(AR$4,Calendario!$A$3:$A$55,0),MATCH($I139,Calendario!$D$2:$H$2,0)),IF($K139=2,IF(AQ139="",INDEX(Calendario!$D$3:$H$55,MATCH(AR$4,Calendario!$A$3:$A$55,0),MATCH($I139,Calendario!$D$2:$H$2,0)),""),IF($K139=3,IF(AND((AP139=""),(AQ139="")),INDEX(Calendario!$D$3:$H$55,MATCH(AR$4,Calendario!$A$3:$A$55,0),MATCH($I139,Calendario!$D$2:$H$2,0)),""),IF($K139=4,IF(AND((AO139=""),(AP139=""),(AQ139="")),INDEX(Calendario!$D$3:$H$55,MATCH(AR$4,Calendario!$A$3:$A$55,0),MATCH($I139,Calendario!$D$2:$H$2,0)),""),"")))))</f>
        <v/>
      </c>
      <c r="AS139" s="108" t="str">
        <f>IF(EXACT(($I139),(PROPER(TEXT(AS$3,"dddd")))),"",IF($K139=1,INDEX(Calendario!$D$3:$H$55,MATCH(AS$4,Calendario!$A$3:$A$55,0),MATCH($I139,Calendario!$D$2:$H$2,0)),IF($K139=2,IF(AR139="",INDEX(Calendario!$D$3:$H$55,MATCH(AS$4,Calendario!$A$3:$A$55,0),MATCH($I139,Calendario!$D$2:$H$2,0)),""),IF($K139=3,IF(AND((AQ139=""),(AR139="")),INDEX(Calendario!$D$3:$H$55,MATCH(AS$4,Calendario!$A$3:$A$55,0),MATCH($I139,Calendario!$D$2:$H$2,0)),""),IF($K139=4,IF(AND((AP139=""),(AQ139=""),(AR139="")),INDEX(Calendario!$D$3:$H$55,MATCH(AS$4,Calendario!$A$3:$A$55,0),MATCH($I139,Calendario!$D$2:$H$2,0)),""),"")))))</f>
        <v/>
      </c>
      <c r="AT139" s="108" t="str">
        <f>IF(EXACT(($I139),(PROPER(TEXT(AT$3,"dddd")))),"",IF($K139=1,INDEX(Calendario!$D$3:$H$55,MATCH(AT$4,Calendario!$A$3:$A$55,0),MATCH($I139,Calendario!$D$2:$H$2,0)),IF($K139=2,IF(AS139="",INDEX(Calendario!$D$3:$H$55,MATCH(AT$4,Calendario!$A$3:$A$55,0),MATCH($I139,Calendario!$D$2:$H$2,0)),""),IF($K139=3,IF(AND((AR139=""),(AS139="")),INDEX(Calendario!$D$3:$H$55,MATCH(AT$4,Calendario!$A$3:$A$55,0),MATCH($I139,Calendario!$D$2:$H$2,0)),""),IF($K139=4,IF(AND((AQ139=""),(AR139=""),(AS139="")),INDEX(Calendario!$D$3:$H$55,MATCH(AT$4,Calendario!$A$3:$A$55,0),MATCH($I139,Calendario!$D$2:$H$2,0)),""),"")))))</f>
        <v/>
      </c>
      <c r="AU139" s="108">
        <f>IF(EXACT(($I139),(PROPER(TEXT(AU$3,"dddd")))),"",IF($K139=1,INDEX(Calendario!$D$3:$H$55,MATCH(AU$4,Calendario!$A$3:$A$55,0),MATCH($I139,Calendario!$D$2:$H$2,0)),IF($K139=2,IF(AT139="",INDEX(Calendario!$D$3:$H$55,MATCH(AU$4,Calendario!$A$3:$A$55,0),MATCH($I139,Calendario!$D$2:$H$2,0)),""),IF($K139=3,IF(AND((AS139=""),(AT139="")),INDEX(Calendario!$D$3:$H$55,MATCH(AU$4,Calendario!$A$3:$A$55,0),MATCH($I139,Calendario!$D$2:$H$2,0)),""),IF($K139=4,IF(AND((AR139=""),(AS139=""),(AT139="")),INDEX(Calendario!$D$3:$H$55,MATCH(AU$4,Calendario!$A$3:$A$55,0),MATCH($I139,Calendario!$D$2:$H$2,0)),""),"")))))</f>
        <v>44797</v>
      </c>
      <c r="AV139" s="107" t="str">
        <f>IF(EXACT(($I139),(PROPER(TEXT(AV$3,"dddd")))),"",IF($K139=1,INDEX(Calendario!$D$3:$H$55,MATCH(AV$4,Calendario!$A$3:$A$55,0),MATCH($I139,Calendario!$D$2:$H$2,0)),IF($K139=2,IF(AU139="",INDEX(Calendario!$D$3:$H$55,MATCH(AV$4,Calendario!$A$3:$A$55,0),MATCH($I139,Calendario!$D$2:$H$2,0)),""),IF($K139=3,IF(AND((AT139=""),(AU139="")),INDEX(Calendario!$D$3:$H$55,MATCH(AV$4,Calendario!$A$3:$A$55,0),MATCH($I139,Calendario!$D$2:$H$2,0)),""),IF($K139=4,IF(AND((AS139=""),(AT139=""),(AU139="")),INDEX(Calendario!$D$3:$H$55,MATCH(AV$4,Calendario!$A$3:$A$55,0),MATCH($I139,Calendario!$D$2:$H$2,0)),""),"")))))</f>
        <v/>
      </c>
      <c r="AW139" s="107" t="str">
        <f>IF(EXACT(($I139),(PROPER(TEXT(AW$3,"dddd")))),"",IF($K139=1,INDEX(Calendario!$D$3:$H$55,MATCH(AW$4,Calendario!$A$3:$A$55,0),MATCH($I139,Calendario!$D$2:$H$2,0)),IF($K139=2,IF(AV139="",INDEX(Calendario!$D$3:$H$55,MATCH(AW$4,Calendario!$A$3:$A$55,0),MATCH($I139,Calendario!$D$2:$H$2,0)),""),IF($K139=3,IF(AND((AU139=""),(AV139="")),INDEX(Calendario!$D$3:$H$55,MATCH(AW$4,Calendario!$A$3:$A$55,0),MATCH($I139,Calendario!$D$2:$H$2,0)),""),IF($K139=4,IF(AND((AT139=""),(AU139=""),(AV139="")),INDEX(Calendario!$D$3:$H$55,MATCH(AW$4,Calendario!$A$3:$A$55,0),MATCH($I139,Calendario!$D$2:$H$2,0)),""),"")))))</f>
        <v/>
      </c>
      <c r="AX139" s="107" t="str">
        <f>IF(EXACT(($I139),(PROPER(TEXT(AX$3,"dddd")))),"",IF($K139=1,INDEX(Calendario!$D$3:$H$55,MATCH(AX$4,Calendario!$A$3:$A$55,0),MATCH($I139,Calendario!$D$2:$H$2,0)),IF($K139=2,IF(AW139="",INDEX(Calendario!$D$3:$H$55,MATCH(AX$4,Calendario!$A$3:$A$55,0),MATCH($I139,Calendario!$D$2:$H$2,0)),""),IF($K139=3,IF(AND((AV139=""),(AW139="")),INDEX(Calendario!$D$3:$H$55,MATCH(AX$4,Calendario!$A$3:$A$55,0),MATCH($I139,Calendario!$D$2:$H$2,0)),""),IF($K139=4,IF(AND((AU139=""),(AV139=""),(AW139="")),INDEX(Calendario!$D$3:$H$55,MATCH(AX$4,Calendario!$A$3:$A$55,0),MATCH($I139,Calendario!$D$2:$H$2,0)),""),"")))))</f>
        <v/>
      </c>
      <c r="AY139" s="107">
        <f>IF(EXACT(($I139),(PROPER(TEXT(AY$3,"dddd")))),"",IF($K139=1,INDEX(Calendario!$D$3:$H$55,MATCH(AY$4,Calendario!$A$3:$A$55,0),MATCH($I139,Calendario!$D$2:$H$2,0)),IF($K139=2,IF(AX139="",INDEX(Calendario!$D$3:$H$55,MATCH(AY$4,Calendario!$A$3:$A$55,0),MATCH($I139,Calendario!$D$2:$H$2,0)),""),IF($K139=3,IF(AND((AW139=""),(AX139="")),INDEX(Calendario!$D$3:$H$55,MATCH(AY$4,Calendario!$A$3:$A$55,0),MATCH($I139,Calendario!$D$2:$H$2,0)),""),IF($K139=4,IF(AND((AV139=""),(AW139=""),(AX139="")),INDEX(Calendario!$D$3:$H$55,MATCH(AY$4,Calendario!$A$3:$A$55,0),MATCH($I139,Calendario!$D$2:$H$2,0)),""),"")))))</f>
        <v>44825</v>
      </c>
      <c r="AZ139" s="107" t="str">
        <f>IF(EXACT(($I139),(PROPER(TEXT(AZ$3,"dddd")))),"",IF($K139=1,INDEX(Calendario!$D$3:$H$55,MATCH(AZ$4,Calendario!$A$3:$A$55,0),MATCH($I139,Calendario!$D$2:$H$2,0)),IF($K139=2,IF(AY139="",INDEX(Calendario!$D$3:$H$55,MATCH(AZ$4,Calendario!$A$3:$A$55,0),MATCH($I139,Calendario!$D$2:$H$2,0)),""),IF($K139=3,IF(AND((AX139=""),(AY139="")),INDEX(Calendario!$D$3:$H$55,MATCH(AZ$4,Calendario!$A$3:$A$55,0),MATCH($I139,Calendario!$D$2:$H$2,0)),""),IF($K139=4,IF(AND((AW139=""),(AX139=""),(AY139="")),INDEX(Calendario!$D$3:$H$55,MATCH(AZ$4,Calendario!$A$3:$A$55,0),MATCH($I139,Calendario!$D$2:$H$2,0)),""),"")))))</f>
        <v/>
      </c>
      <c r="BA139" s="108" t="str">
        <f>IF(EXACT(($I139),(PROPER(TEXT(BA$3,"dddd")))),"",IF($K139=1,INDEX(Calendario!$D$3:$H$55,MATCH(BA$4,Calendario!$A$3:$A$55,0),MATCH($I139,Calendario!$D$2:$H$2,0)),IF($K139=2,IF(AZ139="",INDEX(Calendario!$D$3:$H$55,MATCH(BA$4,Calendario!$A$3:$A$55,0),MATCH($I139,Calendario!$D$2:$H$2,0)),""),IF($K139=3,IF(AND((AY139=""),(AZ139="")),INDEX(Calendario!$D$3:$H$55,MATCH(BA$4,Calendario!$A$3:$A$55,0),MATCH($I139,Calendario!$D$2:$H$2,0)),""),IF($K139=4,IF(AND((AX139=""),(AY139=""),(AZ139="")),INDEX(Calendario!$D$3:$H$55,MATCH(BA$4,Calendario!$A$3:$A$55,0),MATCH($I139,Calendario!$D$2:$H$2,0)),""),"")))))</f>
        <v/>
      </c>
      <c r="BB139" s="108" t="str">
        <f>IF(EXACT(($I139),(PROPER(TEXT(BB$3,"dddd")))),"",IF($K139=1,INDEX(Calendario!$D$3:$H$55,MATCH(BB$4,Calendario!$A$3:$A$55,0),MATCH($I139,Calendario!$D$2:$H$2,0)),IF($K139=2,IF(BA139="",INDEX(Calendario!$D$3:$H$55,MATCH(BB$4,Calendario!$A$3:$A$55,0),MATCH($I139,Calendario!$D$2:$H$2,0)),""),IF($K139=3,IF(AND((AZ139=""),(BA139="")),INDEX(Calendario!$D$3:$H$55,MATCH(BB$4,Calendario!$A$3:$A$55,0),MATCH($I139,Calendario!$D$2:$H$2,0)),""),IF($K139=4,IF(AND((AY139=""),(AZ139=""),(BA139="")),INDEX(Calendario!$D$3:$H$55,MATCH(BB$4,Calendario!$A$3:$A$55,0),MATCH($I139,Calendario!$D$2:$H$2,0)),""),"")))))</f>
        <v/>
      </c>
      <c r="BC139" s="108">
        <f>IF(EXACT(($I139),(PROPER(TEXT(BC$3,"dddd")))),"",IF($K139=1,INDEX(Calendario!$D$3:$H$55,MATCH(BC$4,Calendario!$A$3:$A$55,0),MATCH($I139,Calendario!$D$2:$H$2,0)),IF($K139=2,IF(BB139="",INDEX(Calendario!$D$3:$H$55,MATCH(BC$4,Calendario!$A$3:$A$55,0),MATCH($I139,Calendario!$D$2:$H$2,0)),""),IF($K139=3,IF(AND((BA139=""),(BB139="")),INDEX(Calendario!$D$3:$H$55,MATCH(BC$4,Calendario!$A$3:$A$55,0),MATCH($I139,Calendario!$D$2:$H$2,0)),""),IF($K139=4,IF(AND((AZ139=""),(BA139=""),(BB139="")),INDEX(Calendario!$D$3:$H$55,MATCH(BC$4,Calendario!$A$3:$A$55,0),MATCH($I139,Calendario!$D$2:$H$2,0)),""),"")))))</f>
        <v>44853</v>
      </c>
      <c r="BD139" s="108" t="str">
        <f>IF(EXACT(($I139),(PROPER(TEXT(BD$3,"dddd")))),"",IF($K139=1,INDEX(Calendario!$D$3:$H$55,MATCH(BD$4,Calendario!$A$3:$A$55,0),MATCH($I139,Calendario!$D$2:$H$2,0)),IF($K139=2,IF(BC139="",INDEX(Calendario!$D$3:$H$55,MATCH(BD$4,Calendario!$A$3:$A$55,0),MATCH($I139,Calendario!$D$2:$H$2,0)),""),IF($K139=3,IF(AND((BB139=""),(BC139="")),INDEX(Calendario!$D$3:$H$55,MATCH(BD$4,Calendario!$A$3:$A$55,0),MATCH($I139,Calendario!$D$2:$H$2,0)),""),IF($K139=4,IF(AND((BA139=""),(BB139=""),(BC139="")),INDEX(Calendario!$D$3:$H$55,MATCH(BD$4,Calendario!$A$3:$A$55,0),MATCH($I139,Calendario!$D$2:$H$2,0)),""),"")))))</f>
        <v/>
      </c>
      <c r="BE139" s="107" t="str">
        <f>IF(EXACT(($I139),(PROPER(TEXT(BE$3,"dddd")))),"",IF($K139=1,INDEX(Calendario!$D$3:$H$55,MATCH(BE$4,Calendario!$A$3:$A$55,0),MATCH($I139,Calendario!$D$2:$H$2,0)),IF($K139=2,IF(BD139="",INDEX(Calendario!$D$3:$H$55,MATCH(BE$4,Calendario!$A$3:$A$55,0),MATCH($I139,Calendario!$D$2:$H$2,0)),""),IF($K139=3,IF(AND((BC139=""),(BD139="")),INDEX(Calendario!$D$3:$H$55,MATCH(BE$4,Calendario!$A$3:$A$55,0),MATCH($I139,Calendario!$D$2:$H$2,0)),""),IF($K139=4,IF(AND((BB139=""),(BC139=""),(BD139="")),INDEX(Calendario!$D$3:$H$55,MATCH(BE$4,Calendario!$A$3:$A$55,0),MATCH($I139,Calendario!$D$2:$H$2,0)),""),"")))))</f>
        <v/>
      </c>
      <c r="BF139" s="107" t="str">
        <f>IF(EXACT(($I139),(PROPER(TEXT(BF$3,"dddd")))),"",IF($K139=1,INDEX(Calendario!$D$3:$H$55,MATCH(BF$4,Calendario!$A$3:$A$55,0),MATCH($I139,Calendario!$D$2:$H$2,0)),IF($K139=2,IF(BE139="",INDEX(Calendario!$D$3:$H$55,MATCH(BF$4,Calendario!$A$3:$A$55,0),MATCH($I139,Calendario!$D$2:$H$2,0)),""),IF($K139=3,IF(AND((BD139=""),(BE139="")),INDEX(Calendario!$D$3:$H$55,MATCH(BF$4,Calendario!$A$3:$A$55,0),MATCH($I139,Calendario!$D$2:$H$2,0)),""),IF($K139=4,IF(AND((BC139=""),(BD139=""),(BE139="")),INDEX(Calendario!$D$3:$H$55,MATCH(BF$4,Calendario!$A$3:$A$55,0),MATCH($I139,Calendario!$D$2:$H$2,0)),""),"")))))</f>
        <v/>
      </c>
      <c r="BG139" s="107">
        <f>IF(EXACT(($I139),(PROPER(TEXT(BG$3,"dddd")))),"",IF($K139=1,INDEX(Calendario!$D$3:$H$55,MATCH(BG$4,Calendario!$A$3:$A$55,0),MATCH($I139,Calendario!$D$2:$H$2,0)),IF($K139=2,IF(BF139="",INDEX(Calendario!$D$3:$H$55,MATCH(BG$4,Calendario!$A$3:$A$55,0),MATCH($I139,Calendario!$D$2:$H$2,0)),""),IF($K139=3,IF(AND((BE139=""),(BF139="")),INDEX(Calendario!$D$3:$H$55,MATCH(BG$4,Calendario!$A$3:$A$55,0),MATCH($I139,Calendario!$D$2:$H$2,0)),""),IF($K139=4,IF(AND((BD139=""),(BE139=""),(BF139="")),INDEX(Calendario!$D$3:$H$55,MATCH(BG$4,Calendario!$A$3:$A$55,0),MATCH($I139,Calendario!$D$2:$H$2,0)),""),"")))))</f>
        <v>44881</v>
      </c>
      <c r="BH139" s="107" t="str">
        <f>IF(EXACT(($I139),(PROPER(TEXT(BH$3,"dddd")))),"",IF($K139=1,INDEX(Calendario!$D$3:$H$55,MATCH(BH$4,Calendario!$A$3:$A$55,0),MATCH($I139,Calendario!$D$2:$H$2,0)),IF($K139=2,IF(BG139="",INDEX(Calendario!$D$3:$H$55,MATCH(BH$4,Calendario!$A$3:$A$55,0),MATCH($I139,Calendario!$D$2:$H$2,0)),""),IF($K139=3,IF(AND((BF139=""),(BG139="")),INDEX(Calendario!$D$3:$H$55,MATCH(BH$4,Calendario!$A$3:$A$55,0),MATCH($I139,Calendario!$D$2:$H$2,0)),""),IF($K139=4,IF(AND((BE139=""),(BF139=""),(BG139="")),INDEX(Calendario!$D$3:$H$55,MATCH(BH$4,Calendario!$A$3:$A$55,0),MATCH($I139,Calendario!$D$2:$H$2,0)),""),"")))))</f>
        <v/>
      </c>
      <c r="BI139" s="108" t="str">
        <f>IF(EXACT(($I139),(PROPER(TEXT(BI$3,"dddd")))),"",IF($K139=1,INDEX(Calendario!$D$3:$H$55,MATCH(BI$4,Calendario!$A$3:$A$55,0),MATCH($I139,Calendario!$D$2:$H$2,0)),IF($K139=2,IF(BH139="",INDEX(Calendario!$D$3:$H$55,MATCH(BI$4,Calendario!$A$3:$A$55,0),MATCH($I139,Calendario!$D$2:$H$2,0)),""),IF($K139=3,IF(AND((BG139=""),(BH139="")),INDEX(Calendario!$D$3:$H$55,MATCH(BI$4,Calendario!$A$3:$A$55,0),MATCH($I139,Calendario!$D$2:$H$2,0)),""),IF($K139=4,IF(AND((BF139=""),(BG139=""),(BH139="")),INDEX(Calendario!$D$3:$H$55,MATCH(BI$4,Calendario!$A$3:$A$55,0),MATCH($I139,Calendario!$D$2:$H$2,0)),""),"")))))</f>
        <v/>
      </c>
      <c r="BJ139" s="108" t="str">
        <f>IF(EXACT(($I139),(PROPER(TEXT(BJ$3,"dddd")))),"",IF($K139=1,INDEX(Calendario!$D$3:$H$55,MATCH(BJ$4,Calendario!$A$3:$A$55,0),MATCH($I139,Calendario!$D$2:$H$2,0)),IF($K139=2,IF(BI139="",INDEX(Calendario!$D$3:$H$55,MATCH(BJ$4,Calendario!$A$3:$A$55,0),MATCH($I139,Calendario!$D$2:$H$2,0)),""),IF($K139=3,IF(AND((BH139=""),(BI139="")),INDEX(Calendario!$D$3:$H$55,MATCH(BJ$4,Calendario!$A$3:$A$55,0),MATCH($I139,Calendario!$D$2:$H$2,0)),""),IF($K139=4,IF(AND((BG139=""),(BH139=""),(BI139="")),INDEX(Calendario!$D$3:$H$55,MATCH(BJ$4,Calendario!$A$3:$A$55,0),MATCH($I139,Calendario!$D$2:$H$2,0)),""),"")))))</f>
        <v/>
      </c>
      <c r="BK139" s="108">
        <f>IF(EXACT(($I139),(PROPER(TEXT(BK$3,"dddd")))),"",IF($K139=1,INDEX(Calendario!$D$3:$H$55,MATCH(BK$4,Calendario!$A$3:$A$55,0),MATCH($I139,Calendario!$D$2:$H$2,0)),IF($K139=2,IF(BJ139="",INDEX(Calendario!$D$3:$H$55,MATCH(BK$4,Calendario!$A$3:$A$55,0),MATCH($I139,Calendario!$D$2:$H$2,0)),""),IF($K139=3,IF(AND((BI139=""),(BJ139="")),INDEX(Calendario!$D$3:$H$55,MATCH(BK$4,Calendario!$A$3:$A$55,0),MATCH($I139,Calendario!$D$2:$H$2,0)),""),IF($K139=4,IF(AND((BH139=""),(BI139=""),(BJ139="")),INDEX(Calendario!$D$3:$H$55,MATCH(BK$4,Calendario!$A$3:$A$55,0),MATCH($I139,Calendario!$D$2:$H$2,0)),""),"")))))</f>
        <v>44909</v>
      </c>
      <c r="BL139" s="108" t="str">
        <f>IF(EXACT(($I139),(PROPER(TEXT(BL$3,"dddd")))),"",IF($K139=1,INDEX(Calendario!$D$3:$H$55,MATCH(BL$4,Calendario!$A$3:$A$55,0),MATCH($I139,Calendario!$D$2:$H$2,0)),IF($K139=2,IF(BK139="",INDEX(Calendario!$D$3:$H$55,MATCH(BL$4,Calendario!$A$3:$A$55,0),MATCH($I139,Calendario!$D$2:$H$2,0)),""),IF($K139=3,IF(AND((BJ139=""),(BK139="")),INDEX(Calendario!$D$3:$H$55,MATCH(BL$4,Calendario!$A$3:$A$55,0),MATCH($I139,Calendario!$D$2:$H$2,0)),""),IF($K139=4,IF(AND((BI139=""),(BJ139=""),(BK139="")),INDEX(Calendario!$D$3:$H$55,MATCH(BL$4,Calendario!$A$3:$A$55,0),MATCH($I139,Calendario!$D$2:$H$2,0)),""),"")))))</f>
        <v/>
      </c>
      <c r="BM139" s="108" t="str">
        <f>IF(EXACT(($I139),(PROPER(TEXT(BM$3,"dddd")))),"",IF($K139=1,INDEX(Calendario!$D$3:$H$55,MATCH(BM$4,Calendario!$A$3:$A$55,0),MATCH($I139,Calendario!$D$2:$H$2,0)),IF($K139=2,IF(BL139="",INDEX(Calendario!$D$3:$H$55,MATCH(BM$4,Calendario!$A$3:$A$55,0),MATCH($I139,Calendario!$D$2:$H$2,0)),""),IF($K139=3,IF(AND((BK139=""),(BL139="")),INDEX(Calendario!$D$3:$H$55,MATCH(BM$4,Calendario!$A$3:$A$55,0),MATCH($I139,Calendario!$D$2:$H$2,0)),""),IF($K139=4,IF(AND((BJ139=""),(BK139=""),(BL139="")),INDEX(Calendario!$D$3:$H$55,MATCH(BM$4,Calendario!$A$3:$A$55,0),MATCH($I139,Calendario!$D$2:$H$2,0)),""),"")))))</f>
        <v/>
      </c>
      <c r="BO139" s="88" t="s">
        <v>44</v>
      </c>
    </row>
    <row r="140" spans="1:67" s="88" customFormat="1" ht="25.5" customHeight="1" x14ac:dyDescent="0.25">
      <c r="A140" s="178">
        <f t="shared" si="7"/>
        <v>110</v>
      </c>
      <c r="B140" s="176" t="s">
        <v>1285</v>
      </c>
      <c r="C140" s="176"/>
      <c r="D140" s="177" t="s">
        <v>1787</v>
      </c>
      <c r="E140" s="176" t="s">
        <v>1446</v>
      </c>
      <c r="F140" s="176" t="s">
        <v>1122</v>
      </c>
      <c r="G140" s="177" t="s">
        <v>1560</v>
      </c>
      <c r="H140" s="184" t="str">
        <f>IF(ISNA(VLOOKUP(G140,TDirReg!$F$1:$H$184,3,0)),"",VLOOKUP(G140,TDirReg!$F$1:$H$184,3,0))</f>
        <v>Calle 6 Cra 9 Esquina Hospital Departamental Santander</v>
      </c>
      <c r="I140" s="196" t="s">
        <v>127</v>
      </c>
      <c r="J140" s="195" t="s">
        <v>135</v>
      </c>
      <c r="K140" s="197">
        <v>4</v>
      </c>
      <c r="L140" s="202">
        <f t="shared" si="8"/>
        <v>12</v>
      </c>
      <c r="M140" s="107" t="str">
        <f>IF(EXACT(($I140),(PROPER(TEXT(M$3,"dddd")))),"",IF(EXACT(M$4,$J140),IF($K140=1,INDEX(Calendario!$D$3:$H$55,MATCH(M$4,Calendario!$A$3:$A$55,0),MATCH($I140,Calendario!$D$2:$H$2,0)),INDEX(Calendario!$D$3:$H$55,MATCH($J140,Calendario!$A$3:$A$55,0),MATCH($I140,Calendario!$D$2:$H$2,0))),""))</f>
        <v/>
      </c>
      <c r="N140" s="107" t="str">
        <f>IF(EXACT(($I140),(PROPER(TEXT(N$3,"dddd")))),"",IF(EXACT(N$4,$J140),IF(M140="",IF(OR(($K140=4),($K140=3),($K140=2),($K140=1)),INDEX(Calendario!$D$3:$H$55,MATCH(N$4,Calendario!$A$3:$A$55,0),MATCH($I140,Calendario!$D$2:$H$2,0)),"")),IF($K140=1,IF(AND(M140="",EXACT((N$4),(CONCATENATE(Calendario!$A$1," ",(MID($J140,8,2))+1)))),INDEX(Calendario!$D$3:$H$55,MATCH(N$4,Calendario!$A$3:$A$55,0),MATCH($I140,Calendario!$D$2:$H$2,0)),IF(M140="","",INDEX(Calendario!$D$3:$H$55,MATCH(N$4,Calendario!$A$3:$A$55,0),MATCH($I140,Calendario!$D$2:$H$2,0)))),IF($K140=2,IF(M140="",IF(EXACT($K140,N$4),INDEX(Calendario!$D$3:$H$55,MATCH(N$4,Calendario!$A$3:$A$55,0),MATCH($I140,Calendario!$D$2:$H$2,0)),""),""),IF($K140=3,IF((M140=""),IF(EXACT($K140,N$4),INDEX(Calendario!$D$3:$H$55,MATCH(N$4,Calendario!$A$3:$A$55,0),MATCH($I140,Calendario!$D$2:$H$2,0)),""),""),IF($K140=4,IF((M140=""),IF(EXACT($K140,N$4),INDEX(Calendario!$D$3:$H$55,MATCH(N$4,Calendario!$A$3:$A$55,0),MATCH($I140,Calendario!$D$2:$H$2,0)),""),""),""))))))</f>
        <v/>
      </c>
      <c r="O140" s="107" t="str">
        <f>IF(EXACT(($I140),(PROPER(TEXT(O$3,"dddd")))),"",IF(EXACT(O$4,$J140),IF(N140="",IF(OR(($K140=4),($K140=3),($K140=2),($K140=1)),INDEX(Calendario!$D$3:$H$55,MATCH(O$4,Calendario!$A$3:$A$55,0),MATCH($I140,Calendario!$D$2:$H$2,0)),"")),IF($K140=1,IF(AND(N140="",EXACT((O$4),(CONCATENATE(Calendario!$A$1," ",(MID($J140,8,2))+1)))),INDEX(Calendario!$D$3:$H$55,MATCH(O$4,Calendario!$A$3:$A$55,0),MATCH($I140,Calendario!$D$2:$H$2,0)),IF(N140="",IF(EXACT(($I140),(PROPER(TEXT(N$3,"dddd")))),INDEX(Calendario!$D$3:$H$55,MATCH(O$4,Calendario!$A$3:$A$55,0),MATCH($I140,Calendario!$D$2:$H$2,0)),""),INDEX(Calendario!$D$3:$H$55,MATCH(O$4,Calendario!$A$3:$A$55,0),MATCH($I140,Calendario!$D$2:$H$2,0)))),IF(EXACT($O$4,"Semana 1"),IF($K140=2,IF(N140="",IF(OR(($J140="Semana 1"),($J140="Semana 2"),($J140="Semana 3")),INDEX(Calendario!$D$3:$H$55,MATCH(O$4,Calendario!$A$3:$A$55,0),MATCH($I140,Calendario!$D$2:$H$2,0)),""),""),IF($K140=3,IF(AND((M140=""),(N140="")),IF(OR(($J140="Semana 1"),($J140="Semana 2"),($J140="Semana 3")),INDEX(Calendario!$D$3:$H$55,MATCH(O$4,Calendario!$A$3:$A$55,0),MATCH($I140,Calendario!$D$2:$H$2,0)),""),""),IF($K140=4,IF(AND((M140=""),(N140="")),IF(OR(($J140="Semana 1"),($J140="Semana 2"),($J140="Semana 3")),INDEX(Calendario!$D$3:$H$55,MATCH(O$4,Calendario!$A$3:$A$55,0),MATCH($I140,Calendario!$D$2:$H$2,0)),""),"")))),IF($K140=2,IF(N140="",IF(OR(($J140="Semana 1"),($J140="Semana 2")),INDEX(Calendario!$D$3:$H$55,MATCH(O$4,Calendario!$A$3:$A$55,0),MATCH($I140,Calendario!$D$2:$H$2,0)),""),""),IF($K140=3,IF(AND((M140=""),(N140="")),IF(OR(($J140="Semana 1"),($J140="Semana 2")),INDEX(Calendario!$D$3:$H$55,MATCH(O$4,Calendario!$A$3:$A$55,0),MATCH($I140,Calendario!$D$2:$H$2,0)),""),""),IF($K140=4,IF(AND((M140=""),(N140="")),IF(OR(($J140="Semana 1"),($J140="Semana 2")),INDEX(Calendario!$D$3:$H$55,MATCH(O$4,Calendario!$A$3:$A$55,0),MATCH($I140,Calendario!$D$2:$H$2,0)),""),""),"")))))))</f>
        <v/>
      </c>
      <c r="P140" s="107" t="str">
        <f>IF(EXACT(($I140),(PROPER(TEXT(P$3,"dddd")))),"",IF(EXACT(P$4,$J140),IF(O140="",IF(OR(($K140=4),($K140=3),($K140=2),($K140=1)),INDEX(Calendario!$D$3:$H$55,MATCH(P$4,Calendario!$A$3:$A$55,0),MATCH($I140,Calendario!$D$2:$H$2,0)),"")),IF($K140=1,IF(AND(O140="",EXACT((P$4),(CONCATENATE(Calendario!$A$1," ",(MID($J140,8,2))+1)))),INDEX(Calendario!$D$3:$H$55,MATCH(P$4,Calendario!$A$3:$A$55,0),MATCH($I140,Calendario!$D$2:$H$2,0)),IF(O140="",IF(EXACT(($I140),(PROPER(TEXT(O$3,"dddd")))),INDEX(Calendario!$D$3:$H$55,MATCH(P$4,Calendario!$A$3:$A$55,0),MATCH($I140,Calendario!$D$2:$H$2,0)),""),INDEX(Calendario!$D$3:$H$55,MATCH(P$4,Calendario!$A$3:$A$55,0),MATCH($I140,Calendario!$D$2:$H$2,0)))),IF(EXACT($M$4,"Semana 1"),IF($K140=2,IF(O140="",IF(OR(($J140="Semana 1"),($J140="Semana 2"),($J140="Semana 3"),($J140="Semana 4")),INDEX(Calendario!$D$3:$H$55,MATCH(P$4,Calendario!$A$3:$A$55,0),MATCH($I140,Calendario!$D$2:$H$2,0)),""),""),IF($K140=3,IF(AND((N140=""),(O140="")),IF(OR(($J140="Semana 1"),($J140="Semana 2"),($J140="Semana 3"),($J140="Semana 4")),INDEX(Calendario!$D$3:$H$55,MATCH(P$4,Calendario!$A$3:$A$55,0),MATCH($I140,Calendario!$D$2:$H$2,0)),""),""),IF($K140=4,IF(AND((M140=""),(N140=""),(O140="")),IF(OR(($J140="Semana 1"),($J140="Semana 2"),($J140="Semana 3"),($J140="Semana 4")),INDEX(Calendario!$D$3:$H$55,MATCH(P$4,Calendario!$A$3:$A$55,0),MATCH($I140,Calendario!$D$2:$H$2,0)),""),"")))),IF($K140=2,IF(O140="",IF(OR(($J140="Semana 1"),($J140="Semana 2"),($J140="Semana 3")),INDEX(Calendario!$D$3:$H$55,MATCH(P$4,Calendario!$A$3:$A$55,0),MATCH($I140,Calendario!$D$2:$H$2,0)),""),""),IF($K140=3,IF(AND((N140=""),(O140="")),IF(OR(($J140="Semana 1"),($J140="Semana 2"),($J140="Semana 3")),INDEX(Calendario!$D$3:$H$55,MATCH(P$4,Calendario!$A$3:$A$55,0),MATCH($I140,Calendario!$D$2:$H$2,0)),""),""),IF($K140=4,IF(AND((M140=""),(N140=""),(O140="")),IF(OR(($J140="Semana 1"),($J140="Semana 2"),($J140="Semana 3")),INDEX(Calendario!$D$3:$H$55,MATCH(P$4,Calendario!$A$3:$A$55,0),MATCH($I140,Calendario!$D$2:$H$2,0)),""),""),"")))))))</f>
        <v/>
      </c>
      <c r="Q140" s="107" t="str">
        <f>IF(EXACT(($I140),(PROPER(TEXT(Q$3,"dddd")))),"",IF(EXACT(Q$4,$J140),IF(P140="",IF(OR(($K140=4),($K140=3),($K140=2),($K140=1)),INDEX(Calendario!$D$3:$H$55,MATCH(Q$4,Calendario!$A$3:$A$55,0),MATCH($I140,Calendario!$D$2:$H$2,0)),"")),IF($K140=1,IF(AND(P140="",EXACT((Q$4),(CONCATENATE(Calendario!$A$1," ",(MID($J140,8,2))+1)))),INDEX(Calendario!$D$3:$H$55,MATCH(Q$4,Calendario!$A$3:$A$55,0),MATCH($I140,Calendario!$D$2:$H$2,0)),IF(P140="",IF(EXACT(($I140),(PROPER(TEXT(P$3,"dddd")))),INDEX(Calendario!$D$3:$H$55,MATCH(Q$4,Calendario!$A$3:$A$55,0),MATCH($I140,Calendario!$D$2:$H$2,0)),""),INDEX(Calendario!$D$3:$H$55,MATCH(Q$4,Calendario!$A$3:$A$55,0),MATCH($I140,Calendario!$D$2:$H$2,0)))),IF(EXACT($M$4,"Semana 1"),IF($K140=2,IF(P140="",IF(OR(($J140="Semana 1"),($J140="Semana 2"),($J140="Semana 3"),($J140="Semana 4"),($J140="Semana 5")),INDEX(Calendario!$D$3:$H$55,MATCH(Q$4,Calendario!$A$3:$A$55,0),MATCH($I140,Calendario!$D$2:$H$2,0)),""),""),IF($K140=3,IF(AND((O140=""),(P140="")),IF(OR(($J140="Semana 1"),($J140="Semana 2"),($J140="Semana 3"),($J140="Semana 4"),($J140="Semana 5")),INDEX(Calendario!$D$3:$H$55,MATCH(Q$4,Calendario!$A$3:$A$55,0),MATCH($I140,Calendario!$D$2:$H$2,0)),""),""),IF($K140=4,IF(AND((N140=""),(O140=""),(P140="")),IF(OR(($J140="Semana 1"),($J140="Semana 2"),($J140="Semana 3"),($J140="Semana 4"),($J140="Semana 5")),INDEX(Calendario!$D$3:$H$55,MATCH(Q$4,Calendario!$A$3:$A$55,0),MATCH($I140,Calendario!$D$2:$H$2,0)),""),"")))),IF($K140=2,IF(P140="",IF(OR(($J140="Semana 1"),($J140="Semana 2"),($J140="Semana 3"),($J140="Semana 4")),INDEX(Calendario!$D$3:$H$55,MATCH(Q$4,Calendario!$A$3:$A$55,0),MATCH($I140,Calendario!$D$2:$H$2,0)),""),""),IF($K140=3,IF(AND((O140=""),(P140="")),IF(OR(($J140="Semana 1"),($J140="Semana 2"),($J140="Semana 3"),($J140="Semana 4")),INDEX(Calendario!$D$3:$H$55,MATCH(Q$4,Calendario!$A$3:$A$55,0),MATCH($I140,Calendario!$D$2:$H$2,0)),""),""),IF($K140=4,IF(AND((N140=""),(O140=""),(P140="")),IF(OR(($J140="Semana 1"),($J140="Semana 2"),($J140="Semana 3"),($J140="Semana 4")),INDEX(Calendario!$D$3:$H$55,MATCH(Q$4,Calendario!$A$3:$A$55,0),MATCH($I140,Calendario!$D$2:$H$2,0)),""),""),"")))))))</f>
        <v/>
      </c>
      <c r="R140" s="108">
        <f>IF(EXACT(($I140),(PROPER(TEXT(R$3,"dddd")))),"",IF(EXACT(R$4,$J140),IF(Q140="",IF(OR(($K140=4),($K140=3),($K140=2),($K140=1)),INDEX(Calendario!$D$3:$H$55,MATCH(R$4,Calendario!$A$3:$A$55,0),MATCH($I140,Calendario!$D$2:$H$2,0)),"")),IF($K140=1,IF(AND(Q140="",EXACT((R$4),(CONCATENATE(Calendario!$A$1," ",(MID($J140,8,2))+1)))),INDEX(Calendario!$D$3:$H$55,MATCH(R$4,Calendario!$A$3:$A$55,0),MATCH($I140,Calendario!$D$2:$H$2,0)),IF(Q140="",IF(EXACT(($I140),(PROPER(TEXT(Q$3,"dddd")))),INDEX(Calendario!$D$3:$H$55,MATCH(R$4,Calendario!$A$3:$A$55,0),MATCH($I140,Calendario!$D$2:$H$2,0)),""),INDEX(Calendario!$D$3:$H$55,MATCH(R$4,Calendario!$A$3:$A$55,0),MATCH($I140,Calendario!$D$2:$H$2,0)))),IF(EXACT($M$4,"Semana 1"),IF($K140=2,IF(Q140="",IF(OR(($J140="Semana 1"),($J140="Semana 2"),($J140="Semana 3"),($J140="Semana 4"),($J140="Semana 5"),($J140="Semana 6")),INDEX(Calendario!$D$3:$H$55,MATCH(R$4,Calendario!$A$3:$A$55,0),MATCH($I140,Calendario!$D$2:$H$2,0)),""),""),IF($K140=3,IF(AND((P140=""),(Q140="")),IF(OR(($J140="Semana 1"),($J140="Semana 2"),($J140="Semana 3"),($J140="Semana 4"),($J140="Semana 5"),($J140="Semana 6")),INDEX(Calendario!$D$3:$H$55,MATCH(R$4,Calendario!$A$3:$A$55,0),MATCH($I140,Calendario!$D$2:$H$2,0)),""),""),IF($K140=4,IF(AND((O140=""),(P140=""),(Q140="")),IF(OR(($J140="Semana 1"),($J140="Semana 2"),($J140="Semana 3"),($J140="Semana 4"),($J140="Semana 5"),($J140="Semana 6")),INDEX(Calendario!$D$3:$H$55,MATCH(R$4,Calendario!$A$3:$A$55,0),MATCH($I140,Calendario!$D$2:$H$2,0)),""),"")))),IF($K140=2,IF(Q140="",IF(OR(($J140="Semana 1"),($J140="Semana 2"),($J140="Semana 3"),($J140="Semana 4"),($J140="Semana 5")),INDEX(Calendario!$D$3:$H$55,MATCH(R$4,Calendario!$A$3:$A$55,0),MATCH($I140,Calendario!$D$2:$H$2,0)),""),""),IF($K140=3,IF(AND((P140=""),(Q140="")),IF(OR(($J140="Semana 1"),($J140="Semana 2"),($J140="Semana 3"),($J140="Semana 4"),($J140="Semana 5")),INDEX(Calendario!$D$3:$H$55,MATCH(R$4,Calendario!$A$3:$A$55,0),MATCH($I140,Calendario!$D$2:$H$2,0)),""),""),IF($K140=4,IF(AND((O140=""),(P140=""),(Q140="")),IF(OR(($J140="Semana 1"),($J140="Semana 2"),($J140="Semana 3"),($J140="Semana 4"),($J140="Semana 5")),INDEX(Calendario!$D$3:$H$55,MATCH(R$4,Calendario!$A$3:$A$55,0),MATCH($I140,Calendario!$D$2:$H$2,0)),""),""),"")))))))</f>
        <v>44594</v>
      </c>
      <c r="S140" s="108" t="str">
        <f>IF(EXACT(($I140),(PROPER(TEXT(S$3,"dddd")))),"",IF(EXACT(S$4,$J140),IF(R140="",IF(OR(($K140=4),($K140=3),($K140=2),($K140=1)),INDEX(Calendario!$D$3:$H$55,MATCH(S$4,Calendario!$A$3:$A$55,0),MATCH($I140,Calendario!$D$2:$H$2,0)),"")),IF($K140=1,IF(AND(R140="",EXACT((S$4),(CONCATENATE(Calendario!$A$1," ",(MID($J140,8,2))+1)))),INDEX(Calendario!$D$3:$H$55,MATCH(S$4,Calendario!$A$3:$A$55,0),MATCH($I140,Calendario!$D$2:$H$2,0)),IF(R140="",IF(EXACT(($I140),(PROPER(TEXT(R$3,"dddd")))),INDEX(Calendario!$D$3:$H$55,MATCH(S$4,Calendario!$A$3:$A$55,0),MATCH($I140,Calendario!$D$2:$H$2,0)),""),INDEX(Calendario!$D$3:$H$55,MATCH(S$4,Calendario!$A$3:$A$55,0),MATCH($I140,Calendario!$D$2:$H$2,0)))),IF(EXACT($M$4,"Semana 1"),IF($K140=2,IF(R140="",IF(OR(($J140="Semana 1"),($J140="Semana 2"),($J140="Semana 3"),($J140="Semana 4"),($J140="Semana 5"),($J140="Semana 6"),($J140="Semana 7")),INDEX(Calendario!$D$3:$H$55,MATCH(S$4,Calendario!$A$3:$A$55,0),MATCH($I140,Calendario!$D$2:$H$2,0)),""),""),IF($K140=3,IF(AND((Q140=""),(R140="")),IF(OR(($J140="Semana 1"),($J140="Semana 2"),($J140="Semana 3"),($J140="Semana 4"),($J140="Semana 5"),($J140="Semana 6"),($J140="Semana 7")),INDEX(Calendario!$D$3:$H$55,MATCH(S$4,Calendario!$A$3:$A$55,0),MATCH($I140,Calendario!$D$2:$H$2,0)),""),""),IF($K140=4,IF(AND((P140=""),(Q140=""),(R140="")),IF(OR(($J140="Semana 1"),($J140="Semana 2"),($J140="Semana 3"),($J140="Semana 4"),($J140="Semana 5"),($J140="Semana 6"),($J140="Semana 7")),INDEX(Calendario!$D$3:$H$55,MATCH(S$4,Calendario!$A$3:$A$55,0),MATCH($I140,Calendario!$D$2:$H$2,0)),""),"")))),IF($K140=2,IF(R140="",IF(OR(($J140="Semana 1"),($J140="Semana 2"),($J140="Semana 3"),($J140="Semana 4"),($J140="Semana 5"),($J140="Semana 6")),INDEX(Calendario!$D$3:$H$55,MATCH(S$4,Calendario!$A$3:$A$55,0),MATCH($I140,Calendario!$D$2:$H$2,0)),""),""),IF($K140=3,IF(AND((Q140=""),(R140="")),IF(OR(($J140="Semana 1"),($J140="Semana 2"),($J140="Semana 3"),($J140="Semana 4"),($J140="Semana 5"),($J140="Semana 6")),INDEX(Calendario!$D$3:$H$55,MATCH(S$4,Calendario!$A$3:$A$55,0),MATCH($I140,Calendario!$D$2:$H$2,0)),""),""),IF($K140=4,IF(AND((P140=""),(Q140=""),(R140="")),IF(OR(($J140="Semana 1"),($J140="Semana 2"),($J140="Semana 3"),($J140="Semana 4"),($J140="Semana 5"),($J140="Semana 6")),INDEX(Calendario!$D$3:$H$55,MATCH(S$4,Calendario!$A$3:$A$55,0),MATCH($I140,Calendario!$D$2:$H$2,0)),""),""),"")))))))</f>
        <v/>
      </c>
      <c r="T140" s="108" t="str">
        <f>IF(EXACT(($I140),(PROPER(TEXT(T$3,"dddd")))),"",IF(EXACT(T$4,$J140),IF(S140="",IF(OR(($K140=4),($K140=3),($K140=2),($K140=1)),INDEX(Calendario!$D$3:$H$55,MATCH(T$4,Calendario!$A$3:$A$55,0),MATCH($I140,Calendario!$D$2:$H$2,0)),"")),IF($K140=1,IF(AND(S140="",EXACT((T$4),(CONCATENATE(Calendario!$A$1," ",(MID($J140,8,2))+1)))),INDEX(Calendario!$D$3:$H$55,MATCH(T$4,Calendario!$A$3:$A$55,0),MATCH($I140,Calendario!$D$2:$H$2,0)),IF(S140="",IF(EXACT(($I140),(PROPER(TEXT(S$3,"dddd")))),INDEX(Calendario!$D$3:$H$55,MATCH(T$4,Calendario!$A$3:$A$55,0),MATCH($I140,Calendario!$D$2:$H$2,0)),""),INDEX(Calendario!$D$3:$H$55,MATCH(T$4,Calendario!$A$3:$A$55,0),MATCH($I140,Calendario!$D$2:$H$2,0)))),IF(EXACT($M$4,"Semana 1"),IF($K140=2,IF(S140="",IF(OR(($J140="Semana 1"),($J140="Semana 2"),($J140="Semana 3"),($J140="Semana 4"),($J140="Semana 5"),($J140="Semana 6"),($J140="Semana 7"),($J140="Semana 8")),INDEX(Calendario!$D$3:$H$55,MATCH(T$4,Calendario!$A$3:$A$55,0),MATCH($I140,Calendario!$D$2:$H$2,0)),""),""),IF($K140=3,IF(AND((R140=""),(S140="")),IF(OR(($J140="Semana 1"),($J140="Semana 2"),($J140="Semana 3"),($J140="Semana 4"),($J140="Semana 5"),($J140="Semana 6"),($J140="Semana 7"),($J140="Semana 8")),INDEX(Calendario!$D$3:$H$55,MATCH(T$4,Calendario!$A$3:$A$55,0),MATCH($I140,Calendario!$D$2:$H$2,0)),""),""),IF($K140=4,IF(AND((Q140=""),(R140=""),(S140="")),IF(OR(($J140="Semana 1"),($J140="Semana 2"),($J140="Semana 3"),($J140="Semana 4"),($J140="Semana 5"),($J140="Semana 6"),($J140="Semana 7"),($J140="Semana 8")),INDEX(Calendario!$D$3:$H$55,MATCH(T$4,Calendario!$A$3:$A$55,0),MATCH($I140,Calendario!$D$2:$H$2,0)),""),"")))),IF($K140=2,IF(S140="",IF(OR(($J140="Semana 1"),($J140="Semana 2"),($J140="Semana 3"),($J140="Semana 4"),($J140="Semana 5"),($J140="Semana 6"),($J140="Semana 7")),INDEX(Calendario!$D$3:$H$55,MATCH(T$4,Calendario!$A$3:$A$55,0),MATCH($I140,Calendario!$D$2:$H$2,0)),""),""),IF($K140=3,IF(AND((R140=""),(S140="")),IF(OR(($J140="Semana 1"),($J140="Semana 2"),($J140="Semana 3"),($J140="Semana 4"),($J140="Semana 5"),($J140="Semana 6"),($J140="Semana 7")),INDEX(Calendario!$D$3:$H$55,MATCH(T$4,Calendario!$A$3:$A$55,0),MATCH($I140,Calendario!$D$2:$H$2,0)),""),""),IF($K140=4,IF(AND((Q140=""),(R140=""),(S140="")),IF(OR(($J140="Semana 1"),($J140="Semana 2"),($J140="Semana 3"),($J140="Semana 4"),($J140="Semana 5"),($J140="Semana 6"),($J140="Semana 7")),INDEX(Calendario!$D$3:$H$55,MATCH(T$4,Calendario!$A$3:$A$55,0),MATCH($I140,Calendario!$D$2:$H$2,0)),""),""),"")))))))</f>
        <v/>
      </c>
      <c r="U140" s="108" t="str">
        <f>IF(EXACT(($I140),(PROPER(TEXT(U$3,"dddd")))),"",IF($K140=1,INDEX(Calendario!$D$3:$H$55,MATCH(U$4,Calendario!$A$3:$A$55,0),MATCH($I140,Calendario!$D$2:$H$2,0)),IF($K140=2,IF(T140="",INDEX(Calendario!$D$3:$H$55,MATCH(U$4,Calendario!$A$3:$A$55,0),MATCH($I140,Calendario!$D$2:$H$2,0)),""),IF($K140=3,IF(AND((S140=""),(T140="")),INDEX(Calendario!$D$3:$H$55,MATCH(U$4,Calendario!$A$3:$A$55,0),MATCH($I140,Calendario!$D$2:$H$2,0)),""),IF($K140=4,IF(AND((R140=""),(S140=""),(T140="")),INDEX(Calendario!$D$3:$H$55,MATCH(U$4,Calendario!$A$3:$A$55,0),MATCH($I140,Calendario!$D$2:$H$2,0)),""),"")))))</f>
        <v/>
      </c>
      <c r="V140" s="107">
        <f>IF(EXACT(($I140),(PROPER(TEXT(V$3,"dddd")))),"",IF($K140=1,INDEX(Calendario!$D$3:$H$55,MATCH(V$4,Calendario!$A$3:$A$55,0),MATCH($I140,Calendario!$D$2:$H$2,0)),IF($K140=2,IF(U140="",INDEX(Calendario!$D$3:$H$55,MATCH(V$4,Calendario!$A$3:$A$55,0),MATCH($I140,Calendario!$D$2:$H$2,0)),""),IF($K140=3,IF(AND((T140=""),(U140="")),INDEX(Calendario!$D$3:$H$55,MATCH(V$4,Calendario!$A$3:$A$55,0),MATCH($I140,Calendario!$D$2:$H$2,0)),""),IF($K140=4,IF(AND((S140=""),(T140=""),(U140="")),INDEX(Calendario!$D$3:$H$55,MATCH(V$4,Calendario!$A$3:$A$55,0),MATCH($I140,Calendario!$D$2:$H$2,0)),""),"")))))</f>
        <v>44622</v>
      </c>
      <c r="W140" s="107" t="str">
        <f>IF(EXACT(($I140),(PROPER(TEXT(W$3,"dddd")))),"",IF($K140=1,INDEX(Calendario!$D$3:$H$55,MATCH(W$4,Calendario!$A$3:$A$55,0),MATCH($I140,Calendario!$D$2:$H$2,0)),IF($K140=2,IF(V140="",INDEX(Calendario!$D$3:$H$55,MATCH(W$4,Calendario!$A$3:$A$55,0),MATCH($I140,Calendario!$D$2:$H$2,0)),""),IF($K140=3,IF(AND((U140=""),(V140="")),INDEX(Calendario!$D$3:$H$55,MATCH(W$4,Calendario!$A$3:$A$55,0),MATCH($I140,Calendario!$D$2:$H$2,0)),""),IF($K140=4,IF(AND((T140=""),(U140=""),(V140="")),INDEX(Calendario!$D$3:$H$55,MATCH(W$4,Calendario!$A$3:$A$55,0),MATCH($I140,Calendario!$D$2:$H$2,0)),""),"")))))</f>
        <v/>
      </c>
      <c r="X140" s="107" t="str">
        <f>IF(EXACT(($I140),(PROPER(TEXT(X$3,"dddd")))),"",IF($K140=1,INDEX(Calendario!$D$3:$H$55,MATCH(X$4,Calendario!$A$3:$A$55,0),MATCH($I140,Calendario!$D$2:$H$2,0)),IF($K140=2,IF(W140="",INDEX(Calendario!$D$3:$H$55,MATCH(X$4,Calendario!$A$3:$A$55,0),MATCH($I140,Calendario!$D$2:$H$2,0)),""),IF($K140=3,IF(AND((V140=""),(W140="")),INDEX(Calendario!$D$3:$H$55,MATCH(X$4,Calendario!$A$3:$A$55,0),MATCH($I140,Calendario!$D$2:$H$2,0)),""),IF($K140=4,IF(AND((U140=""),(V140=""),(W140="")),INDEX(Calendario!$D$3:$H$55,MATCH(X$4,Calendario!$A$3:$A$55,0),MATCH($I140,Calendario!$D$2:$H$2,0)),""),"")))))</f>
        <v/>
      </c>
      <c r="Y140" s="107" t="str">
        <f>IF(EXACT(($I140),(PROPER(TEXT(Y$3,"dddd")))),"",IF($K140=1,INDEX(Calendario!$D$3:$H$55,MATCH(Y$4,Calendario!$A$3:$A$55,0),MATCH($I140,Calendario!$D$2:$H$2,0)),IF($K140=2,IF(X140="",INDEX(Calendario!$D$3:$H$55,MATCH(Y$4,Calendario!$A$3:$A$55,0),MATCH($I140,Calendario!$D$2:$H$2,0)),""),IF($K140=3,IF(AND((W140=""),(X140="")),INDEX(Calendario!$D$3:$H$55,MATCH(Y$4,Calendario!$A$3:$A$55,0),MATCH($I140,Calendario!$D$2:$H$2,0)),""),IF($K140=4,IF(AND((V140=""),(W140=""),(X140="")),INDEX(Calendario!$D$3:$H$55,MATCH(Y$4,Calendario!$A$3:$A$55,0),MATCH($I140,Calendario!$D$2:$H$2,0)),""),"")))))</f>
        <v/>
      </c>
      <c r="Z140" s="108">
        <f>IF(EXACT(($I140),(PROPER(TEXT(Z$3,"dddd")))),"",IF($K140=1,INDEX(Calendario!$D$3:$H$55,MATCH(Z$4,Calendario!$A$3:$A$55,0),MATCH($I140,Calendario!$D$2:$H$2,0)),IF($K140=2,IF(Y140="",INDEX(Calendario!$D$3:$H$55,MATCH(Z$4,Calendario!$A$3:$A$55,0),MATCH($I140,Calendario!$D$2:$H$2,0)),""),IF($K140=3,IF(AND((X140=""),(Y140="")),INDEX(Calendario!$D$3:$H$55,MATCH(Z$4,Calendario!$A$3:$A$55,0),MATCH($I140,Calendario!$D$2:$H$2,0)),""),IF($K140=4,IF(AND((W140=""),(X140=""),(Y140="")),INDEX(Calendario!$D$3:$H$55,MATCH(Z$4,Calendario!$A$3:$A$55,0),MATCH($I140,Calendario!$D$2:$H$2,0)),""),"")))))</f>
        <v>44650</v>
      </c>
      <c r="AA140" s="108" t="str">
        <f>IF(EXACT(($I140),(PROPER(TEXT(AA$3,"dddd")))),"",IF($K140=1,INDEX(Calendario!$D$3:$H$55,MATCH(AA$4,Calendario!$A$3:$A$55,0),MATCH($I140,Calendario!$D$2:$H$2,0)),IF($K140=2,IF(Z140="",INDEX(Calendario!$D$3:$H$55,MATCH(AA$4,Calendario!$A$3:$A$55,0),MATCH($I140,Calendario!$D$2:$H$2,0)),""),IF($K140=3,IF(AND((Y140=""),(Z140="")),INDEX(Calendario!$D$3:$H$55,MATCH(AA$4,Calendario!$A$3:$A$55,0),MATCH($I140,Calendario!$D$2:$H$2,0)),""),IF($K140=4,IF(AND((X140=""),(Y140=""),(Z140="")),INDEX(Calendario!$D$3:$H$55,MATCH(AA$4,Calendario!$A$3:$A$55,0),MATCH($I140,Calendario!$D$2:$H$2,0)),""),"")))))</f>
        <v/>
      </c>
      <c r="AB140" s="108" t="str">
        <f>IF(EXACT(($I140),(PROPER(TEXT(AB$3,"dddd")))),"",IF($K140=1,INDEX(Calendario!$D$3:$H$55,MATCH(AB$4,Calendario!$A$3:$A$55,0),MATCH($I140,Calendario!$D$2:$H$2,0)),IF($K140=2,IF(AA140="",INDEX(Calendario!$D$3:$H$55,MATCH(AB$4,Calendario!$A$3:$A$55,0),MATCH($I140,Calendario!$D$2:$H$2,0)),""),IF($K140=3,IF(AND((Z140=""),(AA140="")),INDEX(Calendario!$D$3:$H$55,MATCH(AB$4,Calendario!$A$3:$A$55,0),MATCH($I140,Calendario!$D$2:$H$2,0)),""),IF($K140=4,IF(AND((Y140=""),(Z140=""),(AA140="")),INDEX(Calendario!$D$3:$H$55,MATCH(AB$4,Calendario!$A$3:$A$55,0),MATCH($I140,Calendario!$D$2:$H$2,0)),""),"")))))</f>
        <v/>
      </c>
      <c r="AC140" s="108" t="str">
        <f>IF(EXACT(($I140),(PROPER(TEXT(AC$3,"dddd")))),"",IF($K140=1,INDEX(Calendario!$D$3:$H$55,MATCH(AC$4,Calendario!$A$3:$A$55,0),MATCH($I140,Calendario!$D$2:$H$2,0)),IF($K140=2,IF(AB140="",INDEX(Calendario!$D$3:$H$55,MATCH(AC$4,Calendario!$A$3:$A$55,0),MATCH($I140,Calendario!$D$2:$H$2,0)),""),IF($K140=3,IF(AND((AA140=""),(AB140="")),INDEX(Calendario!$D$3:$H$55,MATCH(AC$4,Calendario!$A$3:$A$55,0),MATCH($I140,Calendario!$D$2:$H$2,0)),""),IF($K140=4,IF(AND((Z140=""),(AA140=""),(AB140="")),INDEX(Calendario!$D$3:$H$55,MATCH(AC$4,Calendario!$A$3:$A$55,0),MATCH($I140,Calendario!$D$2:$H$2,0)),""),"")))))</f>
        <v/>
      </c>
      <c r="AD140" s="107">
        <f>IF(EXACT(($I140),(PROPER(TEXT(AD$3,"dddd")))),"",IF($K140=1,INDEX(Calendario!$D$3:$H$55,MATCH(AD$4,Calendario!$A$3:$A$55,0),MATCH($I140,Calendario!$D$2:$H$2,0)),IF($K140=2,IF(AC140="",INDEX(Calendario!$D$3:$H$55,MATCH(AD$4,Calendario!$A$3:$A$55,0),MATCH($I140,Calendario!$D$2:$H$2,0)),""),IF($K140=3,IF(AND((AB140=""),(AC140="")),INDEX(Calendario!$D$3:$H$55,MATCH(AD$4,Calendario!$A$3:$A$55,0),MATCH($I140,Calendario!$D$2:$H$2,0)),""),IF($K140=4,IF(AND((AA140=""),(AB140=""),(AC140="")),INDEX(Calendario!$D$3:$H$55,MATCH(AD$4,Calendario!$A$3:$A$55,0),MATCH($I140,Calendario!$D$2:$H$2,0)),""),"")))))</f>
        <v>44678</v>
      </c>
      <c r="AE140" s="107" t="str">
        <f>IF(EXACT(($I140),(PROPER(TEXT(AE$3,"dddd")))),"",IF($K140=1,INDEX(Calendario!$D$3:$H$55,MATCH(AE$4,Calendario!$A$3:$A$55,0),MATCH($I140,Calendario!$D$2:$H$2,0)),IF($K140=2,IF(AD140="",INDEX(Calendario!$D$3:$H$55,MATCH(AE$4,Calendario!$A$3:$A$55,0),MATCH($I140,Calendario!$D$2:$H$2,0)),""),IF($K140=3,IF(AND((AC140=""),(AD140="")),INDEX(Calendario!$D$3:$H$55,MATCH(AE$4,Calendario!$A$3:$A$55,0),MATCH($I140,Calendario!$D$2:$H$2,0)),""),IF($K140=4,IF(AND((AB140=""),(AC140=""),(AD140="")),INDEX(Calendario!$D$3:$H$55,MATCH(AE$4,Calendario!$A$3:$A$55,0),MATCH($I140,Calendario!$D$2:$H$2,0)),""),"")))))</f>
        <v/>
      </c>
      <c r="AF140" s="107" t="str">
        <f>IF(EXACT(($I140),(PROPER(TEXT(AF$3,"dddd")))),"",IF($K140=1,INDEX(Calendario!$D$3:$H$55,MATCH(AF$4,Calendario!$A$3:$A$55,0),MATCH($I140,Calendario!$D$2:$H$2,0)),IF($K140=2,IF(AE140="",INDEX(Calendario!$D$3:$H$55,MATCH(AF$4,Calendario!$A$3:$A$55,0),MATCH($I140,Calendario!$D$2:$H$2,0)),""),IF($K140=3,IF(AND((AD140=""),(AE140="")),INDEX(Calendario!$D$3:$H$55,MATCH(AF$4,Calendario!$A$3:$A$55,0),MATCH($I140,Calendario!$D$2:$H$2,0)),""),IF($K140=4,IF(AND((AC140=""),(AD140=""),(AE140="")),INDEX(Calendario!$D$3:$H$55,MATCH(AF$4,Calendario!$A$3:$A$55,0),MATCH($I140,Calendario!$D$2:$H$2,0)),""),"")))))</f>
        <v/>
      </c>
      <c r="AG140" s="107" t="str">
        <f>IF(EXACT(($I140),(PROPER(TEXT(AG$3,"dddd")))),"",IF($K140=1,INDEX(Calendario!$D$3:$H$55,MATCH(AG$4,Calendario!$A$3:$A$55,0),MATCH($I140,Calendario!$D$2:$H$2,0)),IF($K140=2,IF(AF140="",INDEX(Calendario!$D$3:$H$55,MATCH(AG$4,Calendario!$A$3:$A$55,0),MATCH($I140,Calendario!$D$2:$H$2,0)),""),IF($K140=3,IF(AND((AE140=""),(AF140="")),INDEX(Calendario!$D$3:$H$55,MATCH(AG$4,Calendario!$A$3:$A$55,0),MATCH($I140,Calendario!$D$2:$H$2,0)),""),IF($K140=4,IF(AND((AD140=""),(AE140=""),(AF140="")),INDEX(Calendario!$D$3:$H$55,MATCH(AG$4,Calendario!$A$3:$A$55,0),MATCH($I140,Calendario!$D$2:$H$2,0)),""),"")))))</f>
        <v/>
      </c>
      <c r="AH140" s="107">
        <f>IF(EXACT(($I140),(PROPER(TEXT(AH$3,"dddd")))),"",IF($K140=1,INDEX(Calendario!$D$3:$H$55,MATCH(AH$4,Calendario!$A$3:$A$55,0),MATCH($I140,Calendario!$D$2:$H$2,0)),IF($K140=2,IF(AG140="",INDEX(Calendario!$D$3:$H$55,MATCH(AH$4,Calendario!$A$3:$A$55,0),MATCH($I140,Calendario!$D$2:$H$2,0)),""),IF($K140=3,IF(AND((AF140=""),(AG140="")),INDEX(Calendario!$D$3:$H$55,MATCH(AH$4,Calendario!$A$3:$A$55,0),MATCH($I140,Calendario!$D$2:$H$2,0)),""),IF($K140=4,IF(AND((AE140=""),(AF140=""),(AG140="")),INDEX(Calendario!$D$3:$H$55,MATCH(AH$4,Calendario!$A$3:$A$55,0),MATCH($I140,Calendario!$D$2:$H$2,0)),""),"")))))</f>
        <v>44706</v>
      </c>
      <c r="AI140" s="108" t="str">
        <f>IF(EXACT(($I140),(PROPER(TEXT(AI$3,"dddd")))),"",IF($K140=1,INDEX(Calendario!$D$3:$H$55,MATCH(AI$4,Calendario!$A$3:$A$55,0),MATCH($I140,Calendario!$D$2:$H$2,0)),IF($K140=2,IF(AH140="",INDEX(Calendario!$D$3:$H$55,MATCH(AI$4,Calendario!$A$3:$A$55,0),MATCH($I140,Calendario!$D$2:$H$2,0)),""),IF($K140=3,IF(AND((AG140=""),(AH140="")),INDEX(Calendario!$D$3:$H$55,MATCH(AI$4,Calendario!$A$3:$A$55,0),MATCH($I140,Calendario!$D$2:$H$2,0)),""),IF($K140=4,IF(AND((AF140=""),(AG140=""),(AH140="")),INDEX(Calendario!$D$3:$H$55,MATCH(AI$4,Calendario!$A$3:$A$55,0),MATCH($I140,Calendario!$D$2:$H$2,0)),""),"")))))</f>
        <v/>
      </c>
      <c r="AJ140" s="108" t="str">
        <f>IF(EXACT(($I140),(PROPER(TEXT(AJ$3,"dddd")))),"",IF($K140=1,INDEX(Calendario!$D$3:$H$55,MATCH(AJ$4,Calendario!$A$3:$A$55,0),MATCH($I140,Calendario!$D$2:$H$2,0)),IF($K140=2,IF(AI140="",INDEX(Calendario!$D$3:$H$55,MATCH(AJ$4,Calendario!$A$3:$A$55,0),MATCH($I140,Calendario!$D$2:$H$2,0)),""),IF($K140=3,IF(AND((AH140=""),(AI140="")),INDEX(Calendario!$D$3:$H$55,MATCH(AJ$4,Calendario!$A$3:$A$55,0),MATCH($I140,Calendario!$D$2:$H$2,0)),""),IF($K140=4,IF(AND((AG140=""),(AH140=""),(AI140="")),INDEX(Calendario!$D$3:$H$55,MATCH(AJ$4,Calendario!$A$3:$A$55,0),MATCH($I140,Calendario!$D$2:$H$2,0)),""),"")))))</f>
        <v/>
      </c>
      <c r="AK140" s="108" t="str">
        <f>IF(EXACT(($I140),(PROPER(TEXT(AK$3,"dddd")))),"",IF($K140=1,INDEX(Calendario!$D$3:$H$55,MATCH(AK$4,Calendario!$A$3:$A$55,0),MATCH($I140,Calendario!$D$2:$H$2,0)),IF($K140=2,IF(AJ140="",INDEX(Calendario!$D$3:$H$55,MATCH(AK$4,Calendario!$A$3:$A$55,0),MATCH($I140,Calendario!$D$2:$H$2,0)),""),IF($K140=3,IF(AND((AI140=""),(AJ140="")),INDEX(Calendario!$D$3:$H$55,MATCH(AK$4,Calendario!$A$3:$A$55,0),MATCH($I140,Calendario!$D$2:$H$2,0)),""),IF($K140=4,IF(AND((AH140=""),(AI140=""),(AJ140="")),INDEX(Calendario!$D$3:$H$55,MATCH(AK$4,Calendario!$A$3:$A$55,0),MATCH($I140,Calendario!$D$2:$H$2,0)),""),"")))))</f>
        <v/>
      </c>
      <c r="AL140" s="108">
        <f>IF(EXACT(($I140),(PROPER(TEXT(AL$3,"dddd")))),"",IF($K140=1,INDEX(Calendario!$D$3:$H$55,MATCH(AL$4,Calendario!$A$3:$A$55,0),MATCH($I140,Calendario!$D$2:$H$2,0)),IF($K140=2,IF(AK140="",INDEX(Calendario!$D$3:$H$55,MATCH(AL$4,Calendario!$A$3:$A$55,0),MATCH($I140,Calendario!$D$2:$H$2,0)),""),IF($K140=3,IF(AND((AJ140=""),(AK140="")),INDEX(Calendario!$D$3:$H$55,MATCH(AL$4,Calendario!$A$3:$A$55,0),MATCH($I140,Calendario!$D$2:$H$2,0)),""),IF($K140=4,IF(AND((AI140=""),(AJ140=""),(AK140="")),INDEX(Calendario!$D$3:$H$55,MATCH(AL$4,Calendario!$A$3:$A$55,0),MATCH($I140,Calendario!$D$2:$H$2,0)),""),"")))))</f>
        <v>44734</v>
      </c>
      <c r="AM140" s="107" t="str">
        <f>IF(EXACT(($I140),(PROPER(TEXT(AM$3,"dddd")))),"",IF($K140=1,INDEX(Calendario!$D$3:$H$55,MATCH(AM$4,Calendario!$A$3:$A$55,0),MATCH($I140,Calendario!$D$2:$H$2,0)),IF($K140=2,IF(AL140="",INDEX(Calendario!$D$3:$H$55,MATCH(AM$4,Calendario!$A$3:$A$55,0),MATCH($I140,Calendario!$D$2:$H$2,0)),""),IF($K140=3,IF(AND((AK140=""),(AL140="")),INDEX(Calendario!$D$3:$H$55,MATCH(AM$4,Calendario!$A$3:$A$55,0),MATCH($I140,Calendario!$D$2:$H$2,0)),""),IF($K140=4,IF(AND((AJ140=""),(AK140=""),(AL140="")),INDEX(Calendario!$D$3:$H$55,MATCH(AM$4,Calendario!$A$3:$A$55,0),MATCH($I140,Calendario!$D$2:$H$2,0)),""),"")))))</f>
        <v/>
      </c>
      <c r="AN140" s="107" t="str">
        <f>IF(EXACT(($I140),(PROPER(TEXT(AN$3,"dddd")))),"",IF($K140=1,INDEX(Calendario!$D$3:$H$55,MATCH(AN$4,Calendario!$A$3:$A$55,0),MATCH($I140,Calendario!$D$2:$H$2,0)),IF($K140=2,IF(AM140="",INDEX(Calendario!$D$3:$H$55,MATCH(AN$4,Calendario!$A$3:$A$55,0),MATCH($I140,Calendario!$D$2:$H$2,0)),""),IF($K140=3,IF(AND((AL140=""),(AM140="")),INDEX(Calendario!$D$3:$H$55,MATCH(AN$4,Calendario!$A$3:$A$55,0),MATCH($I140,Calendario!$D$2:$H$2,0)),""),IF($K140=4,IF(AND((AK140=""),(AL140=""),(AM140="")),INDEX(Calendario!$D$3:$H$55,MATCH(AN$4,Calendario!$A$3:$A$55,0),MATCH($I140,Calendario!$D$2:$H$2,0)),""),"")))))</f>
        <v/>
      </c>
      <c r="AO140" s="107" t="str">
        <f>IF(EXACT(($I140),(PROPER(TEXT(AO$3,"dddd")))),"",IF($K140=1,INDEX(Calendario!$D$3:$H$55,MATCH(AO$4,Calendario!$A$3:$A$55,0),MATCH($I140,Calendario!$D$2:$H$2,0)),IF($K140=2,IF(AN140="",INDEX(Calendario!$D$3:$H$55,MATCH(AO$4,Calendario!$A$3:$A$55,0),MATCH($I140,Calendario!$D$2:$H$2,0)),""),IF($K140=3,IF(AND((AM140=""),(AN140="")),INDEX(Calendario!$D$3:$H$55,MATCH(AO$4,Calendario!$A$3:$A$55,0),MATCH($I140,Calendario!$D$2:$H$2,0)),""),IF($K140=4,IF(AND((AL140=""),(AM140=""),(AN140="")),INDEX(Calendario!$D$3:$H$55,MATCH(AO$4,Calendario!$A$3:$A$55,0),MATCH($I140,Calendario!$D$2:$H$2,0)),""),"")))))</f>
        <v/>
      </c>
      <c r="AP140" s="107" t="str">
        <f>IF(EXACT(($I140),(PROPER(TEXT(AP$3,"dddd")))),"",IF($K140=1,INDEX(Calendario!$D$3:$H$55,MATCH(AP$4,Calendario!$A$3:$A$55,0),MATCH($I140,Calendario!$D$2:$H$2,0)),IF($K140=2,IF(AO140="",INDEX(Calendario!$D$3:$H$55,MATCH(AP$4,Calendario!$A$3:$A$55,0),MATCH($I140,Calendario!$D$2:$H$2,0)),""),IF($K140=3,IF(AND((AN140=""),(AO140="")),INDEX(Calendario!$D$3:$H$55,MATCH(AP$4,Calendario!$A$3:$A$55,0),MATCH($I140,Calendario!$D$2:$H$2,0)),""),IF($K140=4,IF(AND((AM140=""),(AN140=""),(AO140="")),INDEX(Calendario!$D$3:$H$55,MATCH(AP$4,Calendario!$A$3:$A$55,0),MATCH($I140,Calendario!$D$2:$H$2,0)),""),"")))))</f>
        <v/>
      </c>
      <c r="AQ140" s="107">
        <f>IF(EXACT(($I140),(PROPER(TEXT(AQ$3,"dddd")))),"",IF($K140=1,INDEX(Calendario!$D$3:$H$55,MATCH(AQ$4,Calendario!$A$3:$A$55,0),MATCH($I140,Calendario!$D$2:$H$2,0)),IF($K140=2,IF(AP140="",INDEX(Calendario!$D$3:$H$55,MATCH(AQ$4,Calendario!$A$3:$A$55,0),MATCH($I140,Calendario!$D$2:$H$2,0)),""),IF($K140=3,IF(AND((AO140=""),(AP140="")),INDEX(Calendario!$D$3:$H$55,MATCH(AQ$4,Calendario!$A$3:$A$55,0),MATCH($I140,Calendario!$D$2:$H$2,0)),""),IF($K140=4,IF(AND((AN140=""),(AO140=""),(AP140="")),INDEX(Calendario!$D$3:$H$55,MATCH(AQ$4,Calendario!$A$3:$A$55,0),MATCH($I140,Calendario!$D$2:$H$2,0)),""),"")))))</f>
        <v>44769</v>
      </c>
      <c r="AR140" s="108" t="str">
        <f>IF(EXACT(($I140),(PROPER(TEXT(AR$3,"dddd")))),"",IF($K140=1,INDEX(Calendario!$D$3:$H$55,MATCH(AR$4,Calendario!$A$3:$A$55,0),MATCH($I140,Calendario!$D$2:$H$2,0)),IF($K140=2,IF(AQ140="",INDEX(Calendario!$D$3:$H$55,MATCH(AR$4,Calendario!$A$3:$A$55,0),MATCH($I140,Calendario!$D$2:$H$2,0)),""),IF($K140=3,IF(AND((AP140=""),(AQ140="")),INDEX(Calendario!$D$3:$H$55,MATCH(AR$4,Calendario!$A$3:$A$55,0),MATCH($I140,Calendario!$D$2:$H$2,0)),""),IF($K140=4,IF(AND((AO140=""),(AP140=""),(AQ140="")),INDEX(Calendario!$D$3:$H$55,MATCH(AR$4,Calendario!$A$3:$A$55,0),MATCH($I140,Calendario!$D$2:$H$2,0)),""),"")))))</f>
        <v/>
      </c>
      <c r="AS140" s="108" t="str">
        <f>IF(EXACT(($I140),(PROPER(TEXT(AS$3,"dddd")))),"",IF($K140=1,INDEX(Calendario!$D$3:$H$55,MATCH(AS$4,Calendario!$A$3:$A$55,0),MATCH($I140,Calendario!$D$2:$H$2,0)),IF($K140=2,IF(AR140="",INDEX(Calendario!$D$3:$H$55,MATCH(AS$4,Calendario!$A$3:$A$55,0),MATCH($I140,Calendario!$D$2:$H$2,0)),""),IF($K140=3,IF(AND((AQ140=""),(AR140="")),INDEX(Calendario!$D$3:$H$55,MATCH(AS$4,Calendario!$A$3:$A$55,0),MATCH($I140,Calendario!$D$2:$H$2,0)),""),IF($K140=4,IF(AND((AP140=""),(AQ140=""),(AR140="")),INDEX(Calendario!$D$3:$H$55,MATCH(AS$4,Calendario!$A$3:$A$55,0),MATCH($I140,Calendario!$D$2:$H$2,0)),""),"")))))</f>
        <v/>
      </c>
      <c r="AT140" s="108" t="str">
        <f>IF(EXACT(($I140),(PROPER(TEXT(AT$3,"dddd")))),"",IF($K140=1,INDEX(Calendario!$D$3:$H$55,MATCH(AT$4,Calendario!$A$3:$A$55,0),MATCH($I140,Calendario!$D$2:$H$2,0)),IF($K140=2,IF(AS140="",INDEX(Calendario!$D$3:$H$55,MATCH(AT$4,Calendario!$A$3:$A$55,0),MATCH($I140,Calendario!$D$2:$H$2,0)),""),IF($K140=3,IF(AND((AR140=""),(AS140="")),INDEX(Calendario!$D$3:$H$55,MATCH(AT$4,Calendario!$A$3:$A$55,0),MATCH($I140,Calendario!$D$2:$H$2,0)),""),IF($K140=4,IF(AND((AQ140=""),(AR140=""),(AS140="")),INDEX(Calendario!$D$3:$H$55,MATCH(AT$4,Calendario!$A$3:$A$55,0),MATCH($I140,Calendario!$D$2:$H$2,0)),""),"")))))</f>
        <v/>
      </c>
      <c r="AU140" s="108">
        <f>IF(EXACT(($I140),(PROPER(TEXT(AU$3,"dddd")))),"",IF($K140=1,INDEX(Calendario!$D$3:$H$55,MATCH(AU$4,Calendario!$A$3:$A$55,0),MATCH($I140,Calendario!$D$2:$H$2,0)),IF($K140=2,IF(AT140="",INDEX(Calendario!$D$3:$H$55,MATCH(AU$4,Calendario!$A$3:$A$55,0),MATCH($I140,Calendario!$D$2:$H$2,0)),""),IF($K140=3,IF(AND((AS140=""),(AT140="")),INDEX(Calendario!$D$3:$H$55,MATCH(AU$4,Calendario!$A$3:$A$55,0),MATCH($I140,Calendario!$D$2:$H$2,0)),""),IF($K140=4,IF(AND((AR140=""),(AS140=""),(AT140="")),INDEX(Calendario!$D$3:$H$55,MATCH(AU$4,Calendario!$A$3:$A$55,0),MATCH($I140,Calendario!$D$2:$H$2,0)),""),"")))))</f>
        <v>44797</v>
      </c>
      <c r="AV140" s="107" t="str">
        <f>IF(EXACT(($I140),(PROPER(TEXT(AV$3,"dddd")))),"",IF($K140=1,INDEX(Calendario!$D$3:$H$55,MATCH(AV$4,Calendario!$A$3:$A$55,0),MATCH($I140,Calendario!$D$2:$H$2,0)),IF($K140=2,IF(AU140="",INDEX(Calendario!$D$3:$H$55,MATCH(AV$4,Calendario!$A$3:$A$55,0),MATCH($I140,Calendario!$D$2:$H$2,0)),""),IF($K140=3,IF(AND((AT140=""),(AU140="")),INDEX(Calendario!$D$3:$H$55,MATCH(AV$4,Calendario!$A$3:$A$55,0),MATCH($I140,Calendario!$D$2:$H$2,0)),""),IF($K140=4,IF(AND((AS140=""),(AT140=""),(AU140="")),INDEX(Calendario!$D$3:$H$55,MATCH(AV$4,Calendario!$A$3:$A$55,0),MATCH($I140,Calendario!$D$2:$H$2,0)),""),"")))))</f>
        <v/>
      </c>
      <c r="AW140" s="107" t="str">
        <f>IF(EXACT(($I140),(PROPER(TEXT(AW$3,"dddd")))),"",IF($K140=1,INDEX(Calendario!$D$3:$H$55,MATCH(AW$4,Calendario!$A$3:$A$55,0),MATCH($I140,Calendario!$D$2:$H$2,0)),IF($K140=2,IF(AV140="",INDEX(Calendario!$D$3:$H$55,MATCH(AW$4,Calendario!$A$3:$A$55,0),MATCH($I140,Calendario!$D$2:$H$2,0)),""),IF($K140=3,IF(AND((AU140=""),(AV140="")),INDEX(Calendario!$D$3:$H$55,MATCH(AW$4,Calendario!$A$3:$A$55,0),MATCH($I140,Calendario!$D$2:$H$2,0)),""),IF($K140=4,IF(AND((AT140=""),(AU140=""),(AV140="")),INDEX(Calendario!$D$3:$H$55,MATCH(AW$4,Calendario!$A$3:$A$55,0),MATCH($I140,Calendario!$D$2:$H$2,0)),""),"")))))</f>
        <v/>
      </c>
      <c r="AX140" s="107" t="str">
        <f>IF(EXACT(($I140),(PROPER(TEXT(AX$3,"dddd")))),"",IF($K140=1,INDEX(Calendario!$D$3:$H$55,MATCH(AX$4,Calendario!$A$3:$A$55,0),MATCH($I140,Calendario!$D$2:$H$2,0)),IF($K140=2,IF(AW140="",INDEX(Calendario!$D$3:$H$55,MATCH(AX$4,Calendario!$A$3:$A$55,0),MATCH($I140,Calendario!$D$2:$H$2,0)),""),IF($K140=3,IF(AND((AV140=""),(AW140="")),INDEX(Calendario!$D$3:$H$55,MATCH(AX$4,Calendario!$A$3:$A$55,0),MATCH($I140,Calendario!$D$2:$H$2,0)),""),IF($K140=4,IF(AND((AU140=""),(AV140=""),(AW140="")),INDEX(Calendario!$D$3:$H$55,MATCH(AX$4,Calendario!$A$3:$A$55,0),MATCH($I140,Calendario!$D$2:$H$2,0)),""),"")))))</f>
        <v/>
      </c>
      <c r="AY140" s="107">
        <f>IF(EXACT(($I140),(PROPER(TEXT(AY$3,"dddd")))),"",IF($K140=1,INDEX(Calendario!$D$3:$H$55,MATCH(AY$4,Calendario!$A$3:$A$55,0),MATCH($I140,Calendario!$D$2:$H$2,0)),IF($K140=2,IF(AX140="",INDEX(Calendario!$D$3:$H$55,MATCH(AY$4,Calendario!$A$3:$A$55,0),MATCH($I140,Calendario!$D$2:$H$2,0)),""),IF($K140=3,IF(AND((AW140=""),(AX140="")),INDEX(Calendario!$D$3:$H$55,MATCH(AY$4,Calendario!$A$3:$A$55,0),MATCH($I140,Calendario!$D$2:$H$2,0)),""),IF($K140=4,IF(AND((AV140=""),(AW140=""),(AX140="")),INDEX(Calendario!$D$3:$H$55,MATCH(AY$4,Calendario!$A$3:$A$55,0),MATCH($I140,Calendario!$D$2:$H$2,0)),""),"")))))</f>
        <v>44825</v>
      </c>
      <c r="AZ140" s="107" t="str">
        <f>IF(EXACT(($I140),(PROPER(TEXT(AZ$3,"dddd")))),"",IF($K140=1,INDEX(Calendario!$D$3:$H$55,MATCH(AZ$4,Calendario!$A$3:$A$55,0),MATCH($I140,Calendario!$D$2:$H$2,0)),IF($K140=2,IF(AY140="",INDEX(Calendario!$D$3:$H$55,MATCH(AZ$4,Calendario!$A$3:$A$55,0),MATCH($I140,Calendario!$D$2:$H$2,0)),""),IF($K140=3,IF(AND((AX140=""),(AY140="")),INDEX(Calendario!$D$3:$H$55,MATCH(AZ$4,Calendario!$A$3:$A$55,0),MATCH($I140,Calendario!$D$2:$H$2,0)),""),IF($K140=4,IF(AND((AW140=""),(AX140=""),(AY140="")),INDEX(Calendario!$D$3:$H$55,MATCH(AZ$4,Calendario!$A$3:$A$55,0),MATCH($I140,Calendario!$D$2:$H$2,0)),""),"")))))</f>
        <v/>
      </c>
      <c r="BA140" s="108" t="str">
        <f>IF(EXACT(($I140),(PROPER(TEXT(BA$3,"dddd")))),"",IF($K140=1,INDEX(Calendario!$D$3:$H$55,MATCH(BA$4,Calendario!$A$3:$A$55,0),MATCH($I140,Calendario!$D$2:$H$2,0)),IF($K140=2,IF(AZ140="",INDEX(Calendario!$D$3:$H$55,MATCH(BA$4,Calendario!$A$3:$A$55,0),MATCH($I140,Calendario!$D$2:$H$2,0)),""),IF($K140=3,IF(AND((AY140=""),(AZ140="")),INDEX(Calendario!$D$3:$H$55,MATCH(BA$4,Calendario!$A$3:$A$55,0),MATCH($I140,Calendario!$D$2:$H$2,0)),""),IF($K140=4,IF(AND((AX140=""),(AY140=""),(AZ140="")),INDEX(Calendario!$D$3:$H$55,MATCH(BA$4,Calendario!$A$3:$A$55,0),MATCH($I140,Calendario!$D$2:$H$2,0)),""),"")))))</f>
        <v/>
      </c>
      <c r="BB140" s="108" t="str">
        <f>IF(EXACT(($I140),(PROPER(TEXT(BB$3,"dddd")))),"",IF($K140=1,INDEX(Calendario!$D$3:$H$55,MATCH(BB$4,Calendario!$A$3:$A$55,0),MATCH($I140,Calendario!$D$2:$H$2,0)),IF($K140=2,IF(BA140="",INDEX(Calendario!$D$3:$H$55,MATCH(BB$4,Calendario!$A$3:$A$55,0),MATCH($I140,Calendario!$D$2:$H$2,0)),""),IF($K140=3,IF(AND((AZ140=""),(BA140="")),INDEX(Calendario!$D$3:$H$55,MATCH(BB$4,Calendario!$A$3:$A$55,0),MATCH($I140,Calendario!$D$2:$H$2,0)),""),IF($K140=4,IF(AND((AY140=""),(AZ140=""),(BA140="")),INDEX(Calendario!$D$3:$H$55,MATCH(BB$4,Calendario!$A$3:$A$55,0),MATCH($I140,Calendario!$D$2:$H$2,0)),""),"")))))</f>
        <v/>
      </c>
      <c r="BC140" s="108">
        <f>IF(EXACT(($I140),(PROPER(TEXT(BC$3,"dddd")))),"",IF($K140=1,INDEX(Calendario!$D$3:$H$55,MATCH(BC$4,Calendario!$A$3:$A$55,0),MATCH($I140,Calendario!$D$2:$H$2,0)),IF($K140=2,IF(BB140="",INDEX(Calendario!$D$3:$H$55,MATCH(BC$4,Calendario!$A$3:$A$55,0),MATCH($I140,Calendario!$D$2:$H$2,0)),""),IF($K140=3,IF(AND((BA140=""),(BB140="")),INDEX(Calendario!$D$3:$H$55,MATCH(BC$4,Calendario!$A$3:$A$55,0),MATCH($I140,Calendario!$D$2:$H$2,0)),""),IF($K140=4,IF(AND((AZ140=""),(BA140=""),(BB140="")),INDEX(Calendario!$D$3:$H$55,MATCH(BC$4,Calendario!$A$3:$A$55,0),MATCH($I140,Calendario!$D$2:$H$2,0)),""),"")))))</f>
        <v>44853</v>
      </c>
      <c r="BD140" s="108" t="str">
        <f>IF(EXACT(($I140),(PROPER(TEXT(BD$3,"dddd")))),"",IF($K140=1,INDEX(Calendario!$D$3:$H$55,MATCH(BD$4,Calendario!$A$3:$A$55,0),MATCH($I140,Calendario!$D$2:$H$2,0)),IF($K140=2,IF(BC140="",INDEX(Calendario!$D$3:$H$55,MATCH(BD$4,Calendario!$A$3:$A$55,0),MATCH($I140,Calendario!$D$2:$H$2,0)),""),IF($K140=3,IF(AND((BB140=""),(BC140="")),INDEX(Calendario!$D$3:$H$55,MATCH(BD$4,Calendario!$A$3:$A$55,0),MATCH($I140,Calendario!$D$2:$H$2,0)),""),IF($K140=4,IF(AND((BA140=""),(BB140=""),(BC140="")),INDEX(Calendario!$D$3:$H$55,MATCH(BD$4,Calendario!$A$3:$A$55,0),MATCH($I140,Calendario!$D$2:$H$2,0)),""),"")))))</f>
        <v/>
      </c>
      <c r="BE140" s="107" t="str">
        <f>IF(EXACT(($I140),(PROPER(TEXT(BE$3,"dddd")))),"",IF($K140=1,INDEX(Calendario!$D$3:$H$55,MATCH(BE$4,Calendario!$A$3:$A$55,0),MATCH($I140,Calendario!$D$2:$H$2,0)),IF($K140=2,IF(BD140="",INDEX(Calendario!$D$3:$H$55,MATCH(BE$4,Calendario!$A$3:$A$55,0),MATCH($I140,Calendario!$D$2:$H$2,0)),""),IF($K140=3,IF(AND((BC140=""),(BD140="")),INDEX(Calendario!$D$3:$H$55,MATCH(BE$4,Calendario!$A$3:$A$55,0),MATCH($I140,Calendario!$D$2:$H$2,0)),""),IF($K140=4,IF(AND((BB140=""),(BC140=""),(BD140="")),INDEX(Calendario!$D$3:$H$55,MATCH(BE$4,Calendario!$A$3:$A$55,0),MATCH($I140,Calendario!$D$2:$H$2,0)),""),"")))))</f>
        <v/>
      </c>
      <c r="BF140" s="107" t="str">
        <f>IF(EXACT(($I140),(PROPER(TEXT(BF$3,"dddd")))),"",IF($K140=1,INDEX(Calendario!$D$3:$H$55,MATCH(BF$4,Calendario!$A$3:$A$55,0),MATCH($I140,Calendario!$D$2:$H$2,0)),IF($K140=2,IF(BE140="",INDEX(Calendario!$D$3:$H$55,MATCH(BF$4,Calendario!$A$3:$A$55,0),MATCH($I140,Calendario!$D$2:$H$2,0)),""),IF($K140=3,IF(AND((BD140=""),(BE140="")),INDEX(Calendario!$D$3:$H$55,MATCH(BF$4,Calendario!$A$3:$A$55,0),MATCH($I140,Calendario!$D$2:$H$2,0)),""),IF($K140=4,IF(AND((BC140=""),(BD140=""),(BE140="")),INDEX(Calendario!$D$3:$H$55,MATCH(BF$4,Calendario!$A$3:$A$55,0),MATCH($I140,Calendario!$D$2:$H$2,0)),""),"")))))</f>
        <v/>
      </c>
      <c r="BG140" s="107">
        <f>IF(EXACT(($I140),(PROPER(TEXT(BG$3,"dddd")))),"",IF($K140=1,INDEX(Calendario!$D$3:$H$55,MATCH(BG$4,Calendario!$A$3:$A$55,0),MATCH($I140,Calendario!$D$2:$H$2,0)),IF($K140=2,IF(BF140="",INDEX(Calendario!$D$3:$H$55,MATCH(BG$4,Calendario!$A$3:$A$55,0),MATCH($I140,Calendario!$D$2:$H$2,0)),""),IF($K140=3,IF(AND((BE140=""),(BF140="")),INDEX(Calendario!$D$3:$H$55,MATCH(BG$4,Calendario!$A$3:$A$55,0),MATCH($I140,Calendario!$D$2:$H$2,0)),""),IF($K140=4,IF(AND((BD140=""),(BE140=""),(BF140="")),INDEX(Calendario!$D$3:$H$55,MATCH(BG$4,Calendario!$A$3:$A$55,0),MATCH($I140,Calendario!$D$2:$H$2,0)),""),"")))))</f>
        <v>44881</v>
      </c>
      <c r="BH140" s="107" t="str">
        <f>IF(EXACT(($I140),(PROPER(TEXT(BH$3,"dddd")))),"",IF($K140=1,INDEX(Calendario!$D$3:$H$55,MATCH(BH$4,Calendario!$A$3:$A$55,0),MATCH($I140,Calendario!$D$2:$H$2,0)),IF($K140=2,IF(BG140="",INDEX(Calendario!$D$3:$H$55,MATCH(BH$4,Calendario!$A$3:$A$55,0),MATCH($I140,Calendario!$D$2:$H$2,0)),""),IF($K140=3,IF(AND((BF140=""),(BG140="")),INDEX(Calendario!$D$3:$H$55,MATCH(BH$4,Calendario!$A$3:$A$55,0),MATCH($I140,Calendario!$D$2:$H$2,0)),""),IF($K140=4,IF(AND((BE140=""),(BF140=""),(BG140="")),INDEX(Calendario!$D$3:$H$55,MATCH(BH$4,Calendario!$A$3:$A$55,0),MATCH($I140,Calendario!$D$2:$H$2,0)),""),"")))))</f>
        <v/>
      </c>
      <c r="BI140" s="108" t="str">
        <f>IF(EXACT(($I140),(PROPER(TEXT(BI$3,"dddd")))),"",IF($K140=1,INDEX(Calendario!$D$3:$H$55,MATCH(BI$4,Calendario!$A$3:$A$55,0),MATCH($I140,Calendario!$D$2:$H$2,0)),IF($K140=2,IF(BH140="",INDEX(Calendario!$D$3:$H$55,MATCH(BI$4,Calendario!$A$3:$A$55,0),MATCH($I140,Calendario!$D$2:$H$2,0)),""),IF($K140=3,IF(AND((BG140=""),(BH140="")),INDEX(Calendario!$D$3:$H$55,MATCH(BI$4,Calendario!$A$3:$A$55,0),MATCH($I140,Calendario!$D$2:$H$2,0)),""),IF($K140=4,IF(AND((BF140=""),(BG140=""),(BH140="")),INDEX(Calendario!$D$3:$H$55,MATCH(BI$4,Calendario!$A$3:$A$55,0),MATCH($I140,Calendario!$D$2:$H$2,0)),""),"")))))</f>
        <v/>
      </c>
      <c r="BJ140" s="108" t="str">
        <f>IF(EXACT(($I140),(PROPER(TEXT(BJ$3,"dddd")))),"",IF($K140=1,INDEX(Calendario!$D$3:$H$55,MATCH(BJ$4,Calendario!$A$3:$A$55,0),MATCH($I140,Calendario!$D$2:$H$2,0)),IF($K140=2,IF(BI140="",INDEX(Calendario!$D$3:$H$55,MATCH(BJ$4,Calendario!$A$3:$A$55,0),MATCH($I140,Calendario!$D$2:$H$2,0)),""),IF($K140=3,IF(AND((BH140=""),(BI140="")),INDEX(Calendario!$D$3:$H$55,MATCH(BJ$4,Calendario!$A$3:$A$55,0),MATCH($I140,Calendario!$D$2:$H$2,0)),""),IF($K140=4,IF(AND((BG140=""),(BH140=""),(BI140="")),INDEX(Calendario!$D$3:$H$55,MATCH(BJ$4,Calendario!$A$3:$A$55,0),MATCH($I140,Calendario!$D$2:$H$2,0)),""),"")))))</f>
        <v/>
      </c>
      <c r="BK140" s="108">
        <f>IF(EXACT(($I140),(PROPER(TEXT(BK$3,"dddd")))),"",IF($K140=1,INDEX(Calendario!$D$3:$H$55,MATCH(BK$4,Calendario!$A$3:$A$55,0),MATCH($I140,Calendario!$D$2:$H$2,0)),IF($K140=2,IF(BJ140="",INDEX(Calendario!$D$3:$H$55,MATCH(BK$4,Calendario!$A$3:$A$55,0),MATCH($I140,Calendario!$D$2:$H$2,0)),""),IF($K140=3,IF(AND((BI140=""),(BJ140="")),INDEX(Calendario!$D$3:$H$55,MATCH(BK$4,Calendario!$A$3:$A$55,0),MATCH($I140,Calendario!$D$2:$H$2,0)),""),IF($K140=4,IF(AND((BH140=""),(BI140=""),(BJ140="")),INDEX(Calendario!$D$3:$H$55,MATCH(BK$4,Calendario!$A$3:$A$55,0),MATCH($I140,Calendario!$D$2:$H$2,0)),""),"")))))</f>
        <v>44909</v>
      </c>
      <c r="BL140" s="108" t="str">
        <f>IF(EXACT(($I140),(PROPER(TEXT(BL$3,"dddd")))),"",IF($K140=1,INDEX(Calendario!$D$3:$H$55,MATCH(BL$4,Calendario!$A$3:$A$55,0),MATCH($I140,Calendario!$D$2:$H$2,0)),IF($K140=2,IF(BK140="",INDEX(Calendario!$D$3:$H$55,MATCH(BL$4,Calendario!$A$3:$A$55,0),MATCH($I140,Calendario!$D$2:$H$2,0)),""),IF($K140=3,IF(AND((BJ140=""),(BK140="")),INDEX(Calendario!$D$3:$H$55,MATCH(BL$4,Calendario!$A$3:$A$55,0),MATCH($I140,Calendario!$D$2:$H$2,0)),""),IF($K140=4,IF(AND((BI140=""),(BJ140=""),(BK140="")),INDEX(Calendario!$D$3:$H$55,MATCH(BL$4,Calendario!$A$3:$A$55,0),MATCH($I140,Calendario!$D$2:$H$2,0)),""),"")))))</f>
        <v/>
      </c>
      <c r="BM140" s="108" t="str">
        <f>IF(EXACT(($I140),(PROPER(TEXT(BM$3,"dddd")))),"",IF($K140=1,INDEX(Calendario!$D$3:$H$55,MATCH(BM$4,Calendario!$A$3:$A$55,0),MATCH($I140,Calendario!$D$2:$H$2,0)),IF($K140=2,IF(BL140="",INDEX(Calendario!$D$3:$H$55,MATCH(BM$4,Calendario!$A$3:$A$55,0),MATCH($I140,Calendario!$D$2:$H$2,0)),""),IF($K140=3,IF(AND((BK140=""),(BL140="")),INDEX(Calendario!$D$3:$H$55,MATCH(BM$4,Calendario!$A$3:$A$55,0),MATCH($I140,Calendario!$D$2:$H$2,0)),""),IF($K140=4,IF(AND((BJ140=""),(BK140=""),(BL140="")),INDEX(Calendario!$D$3:$H$55,MATCH(BM$4,Calendario!$A$3:$A$55,0),MATCH($I140,Calendario!$D$2:$H$2,0)),""),"")))))</f>
        <v/>
      </c>
    </row>
    <row r="141" spans="1:67" s="88" customFormat="1" ht="25.5" customHeight="1" x14ac:dyDescent="0.25">
      <c r="A141" s="178">
        <f t="shared" si="7"/>
        <v>111</v>
      </c>
      <c r="B141" s="176" t="s">
        <v>1285</v>
      </c>
      <c r="C141" s="176"/>
      <c r="D141" s="177" t="s">
        <v>1787</v>
      </c>
      <c r="E141" s="176" t="s">
        <v>1446</v>
      </c>
      <c r="F141" s="176" t="s">
        <v>71</v>
      </c>
      <c r="G141" s="177" t="s">
        <v>1857</v>
      </c>
      <c r="H141" s="184" t="str">
        <f>IF(ISNA(VLOOKUP(G141,TDirReg!$F$1:$H$184,3,0)),"",VLOOKUP(G141,TDirReg!$F$1:$H$184,3,0))</f>
        <v>CRA 108A N°. 101A - 57</v>
      </c>
      <c r="I141" s="196" t="s">
        <v>127</v>
      </c>
      <c r="J141" s="195" t="s">
        <v>135</v>
      </c>
      <c r="K141" s="197">
        <v>4</v>
      </c>
      <c r="L141" s="202">
        <f t="shared" si="8"/>
        <v>12</v>
      </c>
      <c r="M141" s="107" t="str">
        <f>IF(EXACT(($I141),(PROPER(TEXT(M$3,"dddd")))),"",IF(EXACT(M$4,$J141),IF($K141=1,INDEX(Calendario!$D$3:$H$55,MATCH(M$4,Calendario!$A$3:$A$55,0),MATCH($I141,Calendario!$D$2:$H$2,0)),INDEX(Calendario!$D$3:$H$55,MATCH($J141,Calendario!$A$3:$A$55,0),MATCH($I141,Calendario!$D$2:$H$2,0))),""))</f>
        <v/>
      </c>
      <c r="N141" s="107" t="str">
        <f>IF(EXACT(($I141),(PROPER(TEXT(N$3,"dddd")))),"",IF(EXACT(N$4,$J141),IF(M141="",IF(OR(($K141=4),($K141=3),($K141=2),($K141=1)),INDEX(Calendario!$D$3:$H$55,MATCH(N$4,Calendario!$A$3:$A$55,0),MATCH($I141,Calendario!$D$2:$H$2,0)),"")),IF($K141=1,IF(AND(M141="",EXACT((N$4),(CONCATENATE(Calendario!$A$1," ",(MID($J141,8,2))+1)))),INDEX(Calendario!$D$3:$H$55,MATCH(N$4,Calendario!$A$3:$A$55,0),MATCH($I141,Calendario!$D$2:$H$2,0)),IF(M141="","",INDEX(Calendario!$D$3:$H$55,MATCH(N$4,Calendario!$A$3:$A$55,0),MATCH($I141,Calendario!$D$2:$H$2,0)))),IF($K141=2,IF(M141="",IF(EXACT($K141,N$4),INDEX(Calendario!$D$3:$H$55,MATCH(N$4,Calendario!$A$3:$A$55,0),MATCH($I141,Calendario!$D$2:$H$2,0)),""),""),IF($K141=3,IF((M141=""),IF(EXACT($K141,N$4),INDEX(Calendario!$D$3:$H$55,MATCH(N$4,Calendario!$A$3:$A$55,0),MATCH($I141,Calendario!$D$2:$H$2,0)),""),""),IF($K141=4,IF((M141=""),IF(EXACT($K141,N$4),INDEX(Calendario!$D$3:$H$55,MATCH(N$4,Calendario!$A$3:$A$55,0),MATCH($I141,Calendario!$D$2:$H$2,0)),""),""),""))))))</f>
        <v/>
      </c>
      <c r="O141" s="107" t="str">
        <f>IF(EXACT(($I141),(PROPER(TEXT(O$3,"dddd")))),"",IF(EXACT(O$4,$J141),IF(N141="",IF(OR(($K141=4),($K141=3),($K141=2),($K141=1)),INDEX(Calendario!$D$3:$H$55,MATCH(O$4,Calendario!$A$3:$A$55,0),MATCH($I141,Calendario!$D$2:$H$2,0)),"")),IF($K141=1,IF(AND(N141="",EXACT((O$4),(CONCATENATE(Calendario!$A$1," ",(MID($J141,8,2))+1)))),INDEX(Calendario!$D$3:$H$55,MATCH(O$4,Calendario!$A$3:$A$55,0),MATCH($I141,Calendario!$D$2:$H$2,0)),IF(N141="",IF(EXACT(($I141),(PROPER(TEXT(N$3,"dddd")))),INDEX(Calendario!$D$3:$H$55,MATCH(O$4,Calendario!$A$3:$A$55,0),MATCH($I141,Calendario!$D$2:$H$2,0)),""),INDEX(Calendario!$D$3:$H$55,MATCH(O$4,Calendario!$A$3:$A$55,0),MATCH($I141,Calendario!$D$2:$H$2,0)))),IF(EXACT($O$4,"Semana 1"),IF($K141=2,IF(N141="",IF(OR(($J141="Semana 1"),($J141="Semana 2"),($J141="Semana 3")),INDEX(Calendario!$D$3:$H$55,MATCH(O$4,Calendario!$A$3:$A$55,0),MATCH($I141,Calendario!$D$2:$H$2,0)),""),""),IF($K141=3,IF(AND((M141=""),(N141="")),IF(OR(($J141="Semana 1"),($J141="Semana 2"),($J141="Semana 3")),INDEX(Calendario!$D$3:$H$55,MATCH(O$4,Calendario!$A$3:$A$55,0),MATCH($I141,Calendario!$D$2:$H$2,0)),""),""),IF($K141=4,IF(AND((M141=""),(N141="")),IF(OR(($J141="Semana 1"),($J141="Semana 2"),($J141="Semana 3")),INDEX(Calendario!$D$3:$H$55,MATCH(O$4,Calendario!$A$3:$A$55,0),MATCH($I141,Calendario!$D$2:$H$2,0)),""),"")))),IF($K141=2,IF(N141="",IF(OR(($J141="Semana 1"),($J141="Semana 2")),INDEX(Calendario!$D$3:$H$55,MATCH(O$4,Calendario!$A$3:$A$55,0),MATCH($I141,Calendario!$D$2:$H$2,0)),""),""),IF($K141=3,IF(AND((M141=""),(N141="")),IF(OR(($J141="Semana 1"),($J141="Semana 2")),INDEX(Calendario!$D$3:$H$55,MATCH(O$4,Calendario!$A$3:$A$55,0),MATCH($I141,Calendario!$D$2:$H$2,0)),""),""),IF($K141=4,IF(AND((M141=""),(N141="")),IF(OR(($J141="Semana 1"),($J141="Semana 2")),INDEX(Calendario!$D$3:$H$55,MATCH(O$4,Calendario!$A$3:$A$55,0),MATCH($I141,Calendario!$D$2:$H$2,0)),""),""),"")))))))</f>
        <v/>
      </c>
      <c r="P141" s="107" t="str">
        <f>IF(EXACT(($I141),(PROPER(TEXT(P$3,"dddd")))),"",IF(EXACT(P$4,$J141),IF(O141="",IF(OR(($K141=4),($K141=3),($K141=2),($K141=1)),INDEX(Calendario!$D$3:$H$55,MATCH(P$4,Calendario!$A$3:$A$55,0),MATCH($I141,Calendario!$D$2:$H$2,0)),"")),IF($K141=1,IF(AND(O141="",EXACT((P$4),(CONCATENATE(Calendario!$A$1," ",(MID($J141,8,2))+1)))),INDEX(Calendario!$D$3:$H$55,MATCH(P$4,Calendario!$A$3:$A$55,0),MATCH($I141,Calendario!$D$2:$H$2,0)),IF(O141="",IF(EXACT(($I141),(PROPER(TEXT(O$3,"dddd")))),INDEX(Calendario!$D$3:$H$55,MATCH(P$4,Calendario!$A$3:$A$55,0),MATCH($I141,Calendario!$D$2:$H$2,0)),""),INDEX(Calendario!$D$3:$H$55,MATCH(P$4,Calendario!$A$3:$A$55,0),MATCH($I141,Calendario!$D$2:$H$2,0)))),IF(EXACT($M$4,"Semana 1"),IF($K141=2,IF(O141="",IF(OR(($J141="Semana 1"),($J141="Semana 2"),($J141="Semana 3"),($J141="Semana 4")),INDEX(Calendario!$D$3:$H$55,MATCH(P$4,Calendario!$A$3:$A$55,0),MATCH($I141,Calendario!$D$2:$H$2,0)),""),""),IF($K141=3,IF(AND((N141=""),(O141="")),IF(OR(($J141="Semana 1"),($J141="Semana 2"),($J141="Semana 3"),($J141="Semana 4")),INDEX(Calendario!$D$3:$H$55,MATCH(P$4,Calendario!$A$3:$A$55,0),MATCH($I141,Calendario!$D$2:$H$2,0)),""),""),IF($K141=4,IF(AND((M141=""),(N141=""),(O141="")),IF(OR(($J141="Semana 1"),($J141="Semana 2"),($J141="Semana 3"),($J141="Semana 4")),INDEX(Calendario!$D$3:$H$55,MATCH(P$4,Calendario!$A$3:$A$55,0),MATCH($I141,Calendario!$D$2:$H$2,0)),""),"")))),IF($K141=2,IF(O141="",IF(OR(($J141="Semana 1"),($J141="Semana 2"),($J141="Semana 3")),INDEX(Calendario!$D$3:$H$55,MATCH(P$4,Calendario!$A$3:$A$55,0),MATCH($I141,Calendario!$D$2:$H$2,0)),""),""),IF($K141=3,IF(AND((N141=""),(O141="")),IF(OR(($J141="Semana 1"),($J141="Semana 2"),($J141="Semana 3")),INDEX(Calendario!$D$3:$H$55,MATCH(P$4,Calendario!$A$3:$A$55,0),MATCH($I141,Calendario!$D$2:$H$2,0)),""),""),IF($K141=4,IF(AND((M141=""),(N141=""),(O141="")),IF(OR(($J141="Semana 1"),($J141="Semana 2"),($J141="Semana 3")),INDEX(Calendario!$D$3:$H$55,MATCH(P$4,Calendario!$A$3:$A$55,0),MATCH($I141,Calendario!$D$2:$H$2,0)),""),""),"")))))))</f>
        <v/>
      </c>
      <c r="Q141" s="107" t="str">
        <f>IF(EXACT(($I141),(PROPER(TEXT(Q$3,"dddd")))),"",IF(EXACT(Q$4,$J141),IF(P141="",IF(OR(($K141=4),($K141=3),($K141=2),($K141=1)),INDEX(Calendario!$D$3:$H$55,MATCH(Q$4,Calendario!$A$3:$A$55,0),MATCH($I141,Calendario!$D$2:$H$2,0)),"")),IF($K141=1,IF(AND(P141="",EXACT((Q$4),(CONCATENATE(Calendario!$A$1," ",(MID($J141,8,2))+1)))),INDEX(Calendario!$D$3:$H$55,MATCH(Q$4,Calendario!$A$3:$A$55,0),MATCH($I141,Calendario!$D$2:$H$2,0)),IF(P141="",IF(EXACT(($I141),(PROPER(TEXT(P$3,"dddd")))),INDEX(Calendario!$D$3:$H$55,MATCH(Q$4,Calendario!$A$3:$A$55,0),MATCH($I141,Calendario!$D$2:$H$2,0)),""),INDEX(Calendario!$D$3:$H$55,MATCH(Q$4,Calendario!$A$3:$A$55,0),MATCH($I141,Calendario!$D$2:$H$2,0)))),IF(EXACT($M$4,"Semana 1"),IF($K141=2,IF(P141="",IF(OR(($J141="Semana 1"),($J141="Semana 2"),($J141="Semana 3"),($J141="Semana 4"),($J141="Semana 5")),INDEX(Calendario!$D$3:$H$55,MATCH(Q$4,Calendario!$A$3:$A$55,0),MATCH($I141,Calendario!$D$2:$H$2,0)),""),""),IF($K141=3,IF(AND((O141=""),(P141="")),IF(OR(($J141="Semana 1"),($J141="Semana 2"),($J141="Semana 3"),($J141="Semana 4"),($J141="Semana 5")),INDEX(Calendario!$D$3:$H$55,MATCH(Q$4,Calendario!$A$3:$A$55,0),MATCH($I141,Calendario!$D$2:$H$2,0)),""),""),IF($K141=4,IF(AND((N141=""),(O141=""),(P141="")),IF(OR(($J141="Semana 1"),($J141="Semana 2"),($J141="Semana 3"),($J141="Semana 4"),($J141="Semana 5")),INDEX(Calendario!$D$3:$H$55,MATCH(Q$4,Calendario!$A$3:$A$55,0),MATCH($I141,Calendario!$D$2:$H$2,0)),""),"")))),IF($K141=2,IF(P141="",IF(OR(($J141="Semana 1"),($J141="Semana 2"),($J141="Semana 3"),($J141="Semana 4")),INDEX(Calendario!$D$3:$H$55,MATCH(Q$4,Calendario!$A$3:$A$55,0),MATCH($I141,Calendario!$D$2:$H$2,0)),""),""),IF($K141=3,IF(AND((O141=""),(P141="")),IF(OR(($J141="Semana 1"),($J141="Semana 2"),($J141="Semana 3"),($J141="Semana 4")),INDEX(Calendario!$D$3:$H$55,MATCH(Q$4,Calendario!$A$3:$A$55,0),MATCH($I141,Calendario!$D$2:$H$2,0)),""),""),IF($K141=4,IF(AND((N141=""),(O141=""),(P141="")),IF(OR(($J141="Semana 1"),($J141="Semana 2"),($J141="Semana 3"),($J141="Semana 4")),INDEX(Calendario!$D$3:$H$55,MATCH(Q$4,Calendario!$A$3:$A$55,0),MATCH($I141,Calendario!$D$2:$H$2,0)),""),""),"")))))))</f>
        <v/>
      </c>
      <c r="R141" s="108">
        <f>IF(EXACT(($I141),(PROPER(TEXT(R$3,"dddd")))),"",IF(EXACT(R$4,$J141),IF(Q141="",IF(OR(($K141=4),($K141=3),($K141=2),($K141=1)),INDEX(Calendario!$D$3:$H$55,MATCH(R$4,Calendario!$A$3:$A$55,0),MATCH($I141,Calendario!$D$2:$H$2,0)),"")),IF($K141=1,IF(AND(Q141="",EXACT((R$4),(CONCATENATE(Calendario!$A$1," ",(MID($J141,8,2))+1)))),INDEX(Calendario!$D$3:$H$55,MATCH(R$4,Calendario!$A$3:$A$55,0),MATCH($I141,Calendario!$D$2:$H$2,0)),IF(Q141="",IF(EXACT(($I141),(PROPER(TEXT(Q$3,"dddd")))),INDEX(Calendario!$D$3:$H$55,MATCH(R$4,Calendario!$A$3:$A$55,0),MATCH($I141,Calendario!$D$2:$H$2,0)),""),INDEX(Calendario!$D$3:$H$55,MATCH(R$4,Calendario!$A$3:$A$55,0),MATCH($I141,Calendario!$D$2:$H$2,0)))),IF(EXACT($M$4,"Semana 1"),IF($K141=2,IF(Q141="",IF(OR(($J141="Semana 1"),($J141="Semana 2"),($J141="Semana 3"),($J141="Semana 4"),($J141="Semana 5"),($J141="Semana 6")),INDEX(Calendario!$D$3:$H$55,MATCH(R$4,Calendario!$A$3:$A$55,0),MATCH($I141,Calendario!$D$2:$H$2,0)),""),""),IF($K141=3,IF(AND((P141=""),(Q141="")),IF(OR(($J141="Semana 1"),($J141="Semana 2"),($J141="Semana 3"),($J141="Semana 4"),($J141="Semana 5"),($J141="Semana 6")),INDEX(Calendario!$D$3:$H$55,MATCH(R$4,Calendario!$A$3:$A$55,0),MATCH($I141,Calendario!$D$2:$H$2,0)),""),""),IF($K141=4,IF(AND((O141=""),(P141=""),(Q141="")),IF(OR(($J141="Semana 1"),($J141="Semana 2"),($J141="Semana 3"),($J141="Semana 4"),($J141="Semana 5"),($J141="Semana 6")),INDEX(Calendario!$D$3:$H$55,MATCH(R$4,Calendario!$A$3:$A$55,0),MATCH($I141,Calendario!$D$2:$H$2,0)),""),"")))),IF($K141=2,IF(Q141="",IF(OR(($J141="Semana 1"),($J141="Semana 2"),($J141="Semana 3"),($J141="Semana 4"),($J141="Semana 5")),INDEX(Calendario!$D$3:$H$55,MATCH(R$4,Calendario!$A$3:$A$55,0),MATCH($I141,Calendario!$D$2:$H$2,0)),""),""),IF($K141=3,IF(AND((P141=""),(Q141="")),IF(OR(($J141="Semana 1"),($J141="Semana 2"),($J141="Semana 3"),($J141="Semana 4"),($J141="Semana 5")),INDEX(Calendario!$D$3:$H$55,MATCH(R$4,Calendario!$A$3:$A$55,0),MATCH($I141,Calendario!$D$2:$H$2,0)),""),""),IF($K141=4,IF(AND((O141=""),(P141=""),(Q141="")),IF(OR(($J141="Semana 1"),($J141="Semana 2"),($J141="Semana 3"),($J141="Semana 4"),($J141="Semana 5")),INDEX(Calendario!$D$3:$H$55,MATCH(R$4,Calendario!$A$3:$A$55,0),MATCH($I141,Calendario!$D$2:$H$2,0)),""),""),"")))))))</f>
        <v>44594</v>
      </c>
      <c r="S141" s="108" t="str">
        <f>IF(EXACT(($I141),(PROPER(TEXT(S$3,"dddd")))),"",IF(EXACT(S$4,$J141),IF(R141="",IF(OR(($K141=4),($K141=3),($K141=2),($K141=1)),INDEX(Calendario!$D$3:$H$55,MATCH(S$4,Calendario!$A$3:$A$55,0),MATCH($I141,Calendario!$D$2:$H$2,0)),"")),IF($K141=1,IF(AND(R141="",EXACT((S$4),(CONCATENATE(Calendario!$A$1," ",(MID($J141,8,2))+1)))),INDEX(Calendario!$D$3:$H$55,MATCH(S$4,Calendario!$A$3:$A$55,0),MATCH($I141,Calendario!$D$2:$H$2,0)),IF(R141="",IF(EXACT(($I141),(PROPER(TEXT(R$3,"dddd")))),INDEX(Calendario!$D$3:$H$55,MATCH(S$4,Calendario!$A$3:$A$55,0),MATCH($I141,Calendario!$D$2:$H$2,0)),""),INDEX(Calendario!$D$3:$H$55,MATCH(S$4,Calendario!$A$3:$A$55,0),MATCH($I141,Calendario!$D$2:$H$2,0)))),IF(EXACT($M$4,"Semana 1"),IF($K141=2,IF(R141="",IF(OR(($J141="Semana 1"),($J141="Semana 2"),($J141="Semana 3"),($J141="Semana 4"),($J141="Semana 5"),($J141="Semana 6"),($J141="Semana 7")),INDEX(Calendario!$D$3:$H$55,MATCH(S$4,Calendario!$A$3:$A$55,0),MATCH($I141,Calendario!$D$2:$H$2,0)),""),""),IF($K141=3,IF(AND((Q141=""),(R141="")),IF(OR(($J141="Semana 1"),($J141="Semana 2"),($J141="Semana 3"),($J141="Semana 4"),($J141="Semana 5"),($J141="Semana 6"),($J141="Semana 7")),INDEX(Calendario!$D$3:$H$55,MATCH(S$4,Calendario!$A$3:$A$55,0),MATCH($I141,Calendario!$D$2:$H$2,0)),""),""),IF($K141=4,IF(AND((P141=""),(Q141=""),(R141="")),IF(OR(($J141="Semana 1"),($J141="Semana 2"),($J141="Semana 3"),($J141="Semana 4"),($J141="Semana 5"),($J141="Semana 6"),($J141="Semana 7")),INDEX(Calendario!$D$3:$H$55,MATCH(S$4,Calendario!$A$3:$A$55,0),MATCH($I141,Calendario!$D$2:$H$2,0)),""),"")))),IF($K141=2,IF(R141="",IF(OR(($J141="Semana 1"),($J141="Semana 2"),($J141="Semana 3"),($J141="Semana 4"),($J141="Semana 5"),($J141="Semana 6")),INDEX(Calendario!$D$3:$H$55,MATCH(S$4,Calendario!$A$3:$A$55,0),MATCH($I141,Calendario!$D$2:$H$2,0)),""),""),IF($K141=3,IF(AND((Q141=""),(R141="")),IF(OR(($J141="Semana 1"),($J141="Semana 2"),($J141="Semana 3"),($J141="Semana 4"),($J141="Semana 5"),($J141="Semana 6")),INDEX(Calendario!$D$3:$H$55,MATCH(S$4,Calendario!$A$3:$A$55,0),MATCH($I141,Calendario!$D$2:$H$2,0)),""),""),IF($K141=4,IF(AND((P141=""),(Q141=""),(R141="")),IF(OR(($J141="Semana 1"),($J141="Semana 2"),($J141="Semana 3"),($J141="Semana 4"),($J141="Semana 5"),($J141="Semana 6")),INDEX(Calendario!$D$3:$H$55,MATCH(S$4,Calendario!$A$3:$A$55,0),MATCH($I141,Calendario!$D$2:$H$2,0)),""),""),"")))))))</f>
        <v/>
      </c>
      <c r="T141" s="108" t="str">
        <f>IF(EXACT(($I141),(PROPER(TEXT(T$3,"dddd")))),"",IF(EXACT(T$4,$J141),IF(S141="",IF(OR(($K141=4),($K141=3),($K141=2),($K141=1)),INDEX(Calendario!$D$3:$H$55,MATCH(T$4,Calendario!$A$3:$A$55,0),MATCH($I141,Calendario!$D$2:$H$2,0)),"")),IF($K141=1,IF(AND(S141="",EXACT((T$4),(CONCATENATE(Calendario!$A$1," ",(MID($J141,8,2))+1)))),INDEX(Calendario!$D$3:$H$55,MATCH(T$4,Calendario!$A$3:$A$55,0),MATCH($I141,Calendario!$D$2:$H$2,0)),IF(S141="",IF(EXACT(($I141),(PROPER(TEXT(S$3,"dddd")))),INDEX(Calendario!$D$3:$H$55,MATCH(T$4,Calendario!$A$3:$A$55,0),MATCH($I141,Calendario!$D$2:$H$2,0)),""),INDEX(Calendario!$D$3:$H$55,MATCH(T$4,Calendario!$A$3:$A$55,0),MATCH($I141,Calendario!$D$2:$H$2,0)))),IF(EXACT($M$4,"Semana 1"),IF($K141=2,IF(S141="",IF(OR(($J141="Semana 1"),($J141="Semana 2"),($J141="Semana 3"),($J141="Semana 4"),($J141="Semana 5"),($J141="Semana 6"),($J141="Semana 7"),($J141="Semana 8")),INDEX(Calendario!$D$3:$H$55,MATCH(T$4,Calendario!$A$3:$A$55,0),MATCH($I141,Calendario!$D$2:$H$2,0)),""),""),IF($K141=3,IF(AND((R141=""),(S141="")),IF(OR(($J141="Semana 1"),($J141="Semana 2"),($J141="Semana 3"),($J141="Semana 4"),($J141="Semana 5"),($J141="Semana 6"),($J141="Semana 7"),($J141="Semana 8")),INDEX(Calendario!$D$3:$H$55,MATCH(T$4,Calendario!$A$3:$A$55,0),MATCH($I141,Calendario!$D$2:$H$2,0)),""),""),IF($K141=4,IF(AND((Q141=""),(R141=""),(S141="")),IF(OR(($J141="Semana 1"),($J141="Semana 2"),($J141="Semana 3"),($J141="Semana 4"),($J141="Semana 5"),($J141="Semana 6"),($J141="Semana 7"),($J141="Semana 8")),INDEX(Calendario!$D$3:$H$55,MATCH(T$4,Calendario!$A$3:$A$55,0),MATCH($I141,Calendario!$D$2:$H$2,0)),""),"")))),IF($K141=2,IF(S141="",IF(OR(($J141="Semana 1"),($J141="Semana 2"),($J141="Semana 3"),($J141="Semana 4"),($J141="Semana 5"),($J141="Semana 6"),($J141="Semana 7")),INDEX(Calendario!$D$3:$H$55,MATCH(T$4,Calendario!$A$3:$A$55,0),MATCH($I141,Calendario!$D$2:$H$2,0)),""),""),IF($K141=3,IF(AND((R141=""),(S141="")),IF(OR(($J141="Semana 1"),($J141="Semana 2"),($J141="Semana 3"),($J141="Semana 4"),($J141="Semana 5"),($J141="Semana 6"),($J141="Semana 7")),INDEX(Calendario!$D$3:$H$55,MATCH(T$4,Calendario!$A$3:$A$55,0),MATCH($I141,Calendario!$D$2:$H$2,0)),""),""),IF($K141=4,IF(AND((Q141=""),(R141=""),(S141="")),IF(OR(($J141="Semana 1"),($J141="Semana 2"),($J141="Semana 3"),($J141="Semana 4"),($J141="Semana 5"),($J141="Semana 6"),($J141="Semana 7")),INDEX(Calendario!$D$3:$H$55,MATCH(T$4,Calendario!$A$3:$A$55,0),MATCH($I141,Calendario!$D$2:$H$2,0)),""),""),"")))))))</f>
        <v/>
      </c>
      <c r="U141" s="108" t="str">
        <f>IF(EXACT(($I141),(PROPER(TEXT(U$3,"dddd")))),"",IF($K141=1,INDEX(Calendario!$D$3:$H$55,MATCH(U$4,Calendario!$A$3:$A$55,0),MATCH($I141,Calendario!$D$2:$H$2,0)),IF($K141=2,IF(T141="",INDEX(Calendario!$D$3:$H$55,MATCH(U$4,Calendario!$A$3:$A$55,0),MATCH($I141,Calendario!$D$2:$H$2,0)),""),IF($K141=3,IF(AND((S141=""),(T141="")),INDEX(Calendario!$D$3:$H$55,MATCH(U$4,Calendario!$A$3:$A$55,0),MATCH($I141,Calendario!$D$2:$H$2,0)),""),IF($K141=4,IF(AND((R141=""),(S141=""),(T141="")),INDEX(Calendario!$D$3:$H$55,MATCH(U$4,Calendario!$A$3:$A$55,0),MATCH($I141,Calendario!$D$2:$H$2,0)),""),"")))))</f>
        <v/>
      </c>
      <c r="V141" s="107">
        <f>IF(EXACT(($I141),(PROPER(TEXT(V$3,"dddd")))),"",IF($K141=1,INDEX(Calendario!$D$3:$H$55,MATCH(V$4,Calendario!$A$3:$A$55,0),MATCH($I141,Calendario!$D$2:$H$2,0)),IF($K141=2,IF(U141="",INDEX(Calendario!$D$3:$H$55,MATCH(V$4,Calendario!$A$3:$A$55,0),MATCH($I141,Calendario!$D$2:$H$2,0)),""),IF($K141=3,IF(AND((T141=""),(U141="")),INDEX(Calendario!$D$3:$H$55,MATCH(V$4,Calendario!$A$3:$A$55,0),MATCH($I141,Calendario!$D$2:$H$2,0)),""),IF($K141=4,IF(AND((S141=""),(T141=""),(U141="")),INDEX(Calendario!$D$3:$H$55,MATCH(V$4,Calendario!$A$3:$A$55,0),MATCH($I141,Calendario!$D$2:$H$2,0)),""),"")))))</f>
        <v>44622</v>
      </c>
      <c r="W141" s="107" t="str">
        <f>IF(EXACT(($I141),(PROPER(TEXT(W$3,"dddd")))),"",IF($K141=1,INDEX(Calendario!$D$3:$H$55,MATCH(W$4,Calendario!$A$3:$A$55,0),MATCH($I141,Calendario!$D$2:$H$2,0)),IF($K141=2,IF(V141="",INDEX(Calendario!$D$3:$H$55,MATCH(W$4,Calendario!$A$3:$A$55,0),MATCH($I141,Calendario!$D$2:$H$2,0)),""),IF($K141=3,IF(AND((U141=""),(V141="")),INDEX(Calendario!$D$3:$H$55,MATCH(W$4,Calendario!$A$3:$A$55,0),MATCH($I141,Calendario!$D$2:$H$2,0)),""),IF($K141=4,IF(AND((T141=""),(U141=""),(V141="")),INDEX(Calendario!$D$3:$H$55,MATCH(W$4,Calendario!$A$3:$A$55,0),MATCH($I141,Calendario!$D$2:$H$2,0)),""),"")))))</f>
        <v/>
      </c>
      <c r="X141" s="107" t="str">
        <f>IF(EXACT(($I141),(PROPER(TEXT(X$3,"dddd")))),"",IF($K141=1,INDEX(Calendario!$D$3:$H$55,MATCH(X$4,Calendario!$A$3:$A$55,0),MATCH($I141,Calendario!$D$2:$H$2,0)),IF($K141=2,IF(W141="",INDEX(Calendario!$D$3:$H$55,MATCH(X$4,Calendario!$A$3:$A$55,0),MATCH($I141,Calendario!$D$2:$H$2,0)),""),IF($K141=3,IF(AND((V141=""),(W141="")),INDEX(Calendario!$D$3:$H$55,MATCH(X$4,Calendario!$A$3:$A$55,0),MATCH($I141,Calendario!$D$2:$H$2,0)),""),IF($K141=4,IF(AND((U141=""),(V141=""),(W141="")),INDEX(Calendario!$D$3:$H$55,MATCH(X$4,Calendario!$A$3:$A$55,0),MATCH($I141,Calendario!$D$2:$H$2,0)),""),"")))))</f>
        <v/>
      </c>
      <c r="Y141" s="107" t="str">
        <f>IF(EXACT(($I141),(PROPER(TEXT(Y$3,"dddd")))),"",IF($K141=1,INDEX(Calendario!$D$3:$H$55,MATCH(Y$4,Calendario!$A$3:$A$55,0),MATCH($I141,Calendario!$D$2:$H$2,0)),IF($K141=2,IF(X141="",INDEX(Calendario!$D$3:$H$55,MATCH(Y$4,Calendario!$A$3:$A$55,0),MATCH($I141,Calendario!$D$2:$H$2,0)),""),IF($K141=3,IF(AND((W141=""),(X141="")),INDEX(Calendario!$D$3:$H$55,MATCH(Y$4,Calendario!$A$3:$A$55,0),MATCH($I141,Calendario!$D$2:$H$2,0)),""),IF($K141=4,IF(AND((V141=""),(W141=""),(X141="")),INDEX(Calendario!$D$3:$H$55,MATCH(Y$4,Calendario!$A$3:$A$55,0),MATCH($I141,Calendario!$D$2:$H$2,0)),""),"")))))</f>
        <v/>
      </c>
      <c r="Z141" s="108">
        <f>IF(EXACT(($I141),(PROPER(TEXT(Z$3,"dddd")))),"",IF($K141=1,INDEX(Calendario!$D$3:$H$55,MATCH(Z$4,Calendario!$A$3:$A$55,0),MATCH($I141,Calendario!$D$2:$H$2,0)),IF($K141=2,IF(Y141="",INDEX(Calendario!$D$3:$H$55,MATCH(Z$4,Calendario!$A$3:$A$55,0),MATCH($I141,Calendario!$D$2:$H$2,0)),""),IF($K141=3,IF(AND((X141=""),(Y141="")),INDEX(Calendario!$D$3:$H$55,MATCH(Z$4,Calendario!$A$3:$A$55,0),MATCH($I141,Calendario!$D$2:$H$2,0)),""),IF($K141=4,IF(AND((W141=""),(X141=""),(Y141="")),INDEX(Calendario!$D$3:$H$55,MATCH(Z$4,Calendario!$A$3:$A$55,0),MATCH($I141,Calendario!$D$2:$H$2,0)),""),"")))))</f>
        <v>44650</v>
      </c>
      <c r="AA141" s="108" t="str">
        <f>IF(EXACT(($I141),(PROPER(TEXT(AA$3,"dddd")))),"",IF($K141=1,INDEX(Calendario!$D$3:$H$55,MATCH(AA$4,Calendario!$A$3:$A$55,0),MATCH($I141,Calendario!$D$2:$H$2,0)),IF($K141=2,IF(Z141="",INDEX(Calendario!$D$3:$H$55,MATCH(AA$4,Calendario!$A$3:$A$55,0),MATCH($I141,Calendario!$D$2:$H$2,0)),""),IF($K141=3,IF(AND((Y141=""),(Z141="")),INDEX(Calendario!$D$3:$H$55,MATCH(AA$4,Calendario!$A$3:$A$55,0),MATCH($I141,Calendario!$D$2:$H$2,0)),""),IF($K141=4,IF(AND((X141=""),(Y141=""),(Z141="")),INDEX(Calendario!$D$3:$H$55,MATCH(AA$4,Calendario!$A$3:$A$55,0),MATCH($I141,Calendario!$D$2:$H$2,0)),""),"")))))</f>
        <v/>
      </c>
      <c r="AB141" s="108" t="str">
        <f>IF(EXACT(($I141),(PROPER(TEXT(AB$3,"dddd")))),"",IF($K141=1,INDEX(Calendario!$D$3:$H$55,MATCH(AB$4,Calendario!$A$3:$A$55,0),MATCH($I141,Calendario!$D$2:$H$2,0)),IF($K141=2,IF(AA141="",INDEX(Calendario!$D$3:$H$55,MATCH(AB$4,Calendario!$A$3:$A$55,0),MATCH($I141,Calendario!$D$2:$H$2,0)),""),IF($K141=3,IF(AND((Z141=""),(AA141="")),INDEX(Calendario!$D$3:$H$55,MATCH(AB$4,Calendario!$A$3:$A$55,0),MATCH($I141,Calendario!$D$2:$H$2,0)),""),IF($K141=4,IF(AND((Y141=""),(Z141=""),(AA141="")),INDEX(Calendario!$D$3:$H$55,MATCH(AB$4,Calendario!$A$3:$A$55,0),MATCH($I141,Calendario!$D$2:$H$2,0)),""),"")))))</f>
        <v/>
      </c>
      <c r="AC141" s="108" t="str">
        <f>IF(EXACT(($I141),(PROPER(TEXT(AC$3,"dddd")))),"",IF($K141=1,INDEX(Calendario!$D$3:$H$55,MATCH(AC$4,Calendario!$A$3:$A$55,0),MATCH($I141,Calendario!$D$2:$H$2,0)),IF($K141=2,IF(AB141="",INDEX(Calendario!$D$3:$H$55,MATCH(AC$4,Calendario!$A$3:$A$55,0),MATCH($I141,Calendario!$D$2:$H$2,0)),""),IF($K141=3,IF(AND((AA141=""),(AB141="")),INDEX(Calendario!$D$3:$H$55,MATCH(AC$4,Calendario!$A$3:$A$55,0),MATCH($I141,Calendario!$D$2:$H$2,0)),""),IF($K141=4,IF(AND((Z141=""),(AA141=""),(AB141="")),INDEX(Calendario!$D$3:$H$55,MATCH(AC$4,Calendario!$A$3:$A$55,0),MATCH($I141,Calendario!$D$2:$H$2,0)),""),"")))))</f>
        <v/>
      </c>
      <c r="AD141" s="107">
        <f>IF(EXACT(($I141),(PROPER(TEXT(AD$3,"dddd")))),"",IF($K141=1,INDEX(Calendario!$D$3:$H$55,MATCH(AD$4,Calendario!$A$3:$A$55,0),MATCH($I141,Calendario!$D$2:$H$2,0)),IF($K141=2,IF(AC141="",INDEX(Calendario!$D$3:$H$55,MATCH(AD$4,Calendario!$A$3:$A$55,0),MATCH($I141,Calendario!$D$2:$H$2,0)),""),IF($K141=3,IF(AND((AB141=""),(AC141="")),INDEX(Calendario!$D$3:$H$55,MATCH(AD$4,Calendario!$A$3:$A$55,0),MATCH($I141,Calendario!$D$2:$H$2,0)),""),IF($K141=4,IF(AND((AA141=""),(AB141=""),(AC141="")),INDEX(Calendario!$D$3:$H$55,MATCH(AD$4,Calendario!$A$3:$A$55,0),MATCH($I141,Calendario!$D$2:$H$2,0)),""),"")))))</f>
        <v>44678</v>
      </c>
      <c r="AE141" s="107" t="str">
        <f>IF(EXACT(($I141),(PROPER(TEXT(AE$3,"dddd")))),"",IF($K141=1,INDEX(Calendario!$D$3:$H$55,MATCH(AE$4,Calendario!$A$3:$A$55,0),MATCH($I141,Calendario!$D$2:$H$2,0)),IF($K141=2,IF(AD141="",INDEX(Calendario!$D$3:$H$55,MATCH(AE$4,Calendario!$A$3:$A$55,0),MATCH($I141,Calendario!$D$2:$H$2,0)),""),IF($K141=3,IF(AND((AC141=""),(AD141="")),INDEX(Calendario!$D$3:$H$55,MATCH(AE$4,Calendario!$A$3:$A$55,0),MATCH($I141,Calendario!$D$2:$H$2,0)),""),IF($K141=4,IF(AND((AB141=""),(AC141=""),(AD141="")),INDEX(Calendario!$D$3:$H$55,MATCH(AE$4,Calendario!$A$3:$A$55,0),MATCH($I141,Calendario!$D$2:$H$2,0)),""),"")))))</f>
        <v/>
      </c>
      <c r="AF141" s="107" t="str">
        <f>IF(EXACT(($I141),(PROPER(TEXT(AF$3,"dddd")))),"",IF($K141=1,INDEX(Calendario!$D$3:$H$55,MATCH(AF$4,Calendario!$A$3:$A$55,0),MATCH($I141,Calendario!$D$2:$H$2,0)),IF($K141=2,IF(AE141="",INDEX(Calendario!$D$3:$H$55,MATCH(AF$4,Calendario!$A$3:$A$55,0),MATCH($I141,Calendario!$D$2:$H$2,0)),""),IF($K141=3,IF(AND((AD141=""),(AE141="")),INDEX(Calendario!$D$3:$H$55,MATCH(AF$4,Calendario!$A$3:$A$55,0),MATCH($I141,Calendario!$D$2:$H$2,0)),""),IF($K141=4,IF(AND((AC141=""),(AD141=""),(AE141="")),INDEX(Calendario!$D$3:$H$55,MATCH(AF$4,Calendario!$A$3:$A$55,0),MATCH($I141,Calendario!$D$2:$H$2,0)),""),"")))))</f>
        <v/>
      </c>
      <c r="AG141" s="107" t="str">
        <f>IF(EXACT(($I141),(PROPER(TEXT(AG$3,"dddd")))),"",IF($K141=1,INDEX(Calendario!$D$3:$H$55,MATCH(AG$4,Calendario!$A$3:$A$55,0),MATCH($I141,Calendario!$D$2:$H$2,0)),IF($K141=2,IF(AF141="",INDEX(Calendario!$D$3:$H$55,MATCH(AG$4,Calendario!$A$3:$A$55,0),MATCH($I141,Calendario!$D$2:$H$2,0)),""),IF($K141=3,IF(AND((AE141=""),(AF141="")),INDEX(Calendario!$D$3:$H$55,MATCH(AG$4,Calendario!$A$3:$A$55,0),MATCH($I141,Calendario!$D$2:$H$2,0)),""),IF($K141=4,IF(AND((AD141=""),(AE141=""),(AF141="")),INDEX(Calendario!$D$3:$H$55,MATCH(AG$4,Calendario!$A$3:$A$55,0),MATCH($I141,Calendario!$D$2:$H$2,0)),""),"")))))</f>
        <v/>
      </c>
      <c r="AH141" s="107">
        <f>IF(EXACT(($I141),(PROPER(TEXT(AH$3,"dddd")))),"",IF($K141=1,INDEX(Calendario!$D$3:$H$55,MATCH(AH$4,Calendario!$A$3:$A$55,0),MATCH($I141,Calendario!$D$2:$H$2,0)),IF($K141=2,IF(AG141="",INDEX(Calendario!$D$3:$H$55,MATCH(AH$4,Calendario!$A$3:$A$55,0),MATCH($I141,Calendario!$D$2:$H$2,0)),""),IF($K141=3,IF(AND((AF141=""),(AG141="")),INDEX(Calendario!$D$3:$H$55,MATCH(AH$4,Calendario!$A$3:$A$55,0),MATCH($I141,Calendario!$D$2:$H$2,0)),""),IF($K141=4,IF(AND((AE141=""),(AF141=""),(AG141="")),INDEX(Calendario!$D$3:$H$55,MATCH(AH$4,Calendario!$A$3:$A$55,0),MATCH($I141,Calendario!$D$2:$H$2,0)),""),"")))))</f>
        <v>44706</v>
      </c>
      <c r="AI141" s="108" t="str">
        <f>IF(EXACT(($I141),(PROPER(TEXT(AI$3,"dddd")))),"",IF($K141=1,INDEX(Calendario!$D$3:$H$55,MATCH(AI$4,Calendario!$A$3:$A$55,0),MATCH($I141,Calendario!$D$2:$H$2,0)),IF($K141=2,IF(AH141="",INDEX(Calendario!$D$3:$H$55,MATCH(AI$4,Calendario!$A$3:$A$55,0),MATCH($I141,Calendario!$D$2:$H$2,0)),""),IF($K141=3,IF(AND((AG141=""),(AH141="")),INDEX(Calendario!$D$3:$H$55,MATCH(AI$4,Calendario!$A$3:$A$55,0),MATCH($I141,Calendario!$D$2:$H$2,0)),""),IF($K141=4,IF(AND((AF141=""),(AG141=""),(AH141="")),INDEX(Calendario!$D$3:$H$55,MATCH(AI$4,Calendario!$A$3:$A$55,0),MATCH($I141,Calendario!$D$2:$H$2,0)),""),"")))))</f>
        <v/>
      </c>
      <c r="AJ141" s="108" t="str">
        <f>IF(EXACT(($I141),(PROPER(TEXT(AJ$3,"dddd")))),"",IF($K141=1,INDEX(Calendario!$D$3:$H$55,MATCH(AJ$4,Calendario!$A$3:$A$55,0),MATCH($I141,Calendario!$D$2:$H$2,0)),IF($K141=2,IF(AI141="",INDEX(Calendario!$D$3:$H$55,MATCH(AJ$4,Calendario!$A$3:$A$55,0),MATCH($I141,Calendario!$D$2:$H$2,0)),""),IF($K141=3,IF(AND((AH141=""),(AI141="")),INDEX(Calendario!$D$3:$H$55,MATCH(AJ$4,Calendario!$A$3:$A$55,0),MATCH($I141,Calendario!$D$2:$H$2,0)),""),IF($K141=4,IF(AND((AG141=""),(AH141=""),(AI141="")),INDEX(Calendario!$D$3:$H$55,MATCH(AJ$4,Calendario!$A$3:$A$55,0),MATCH($I141,Calendario!$D$2:$H$2,0)),""),"")))))</f>
        <v/>
      </c>
      <c r="AK141" s="108" t="str">
        <f>IF(EXACT(($I141),(PROPER(TEXT(AK$3,"dddd")))),"",IF($K141=1,INDEX(Calendario!$D$3:$H$55,MATCH(AK$4,Calendario!$A$3:$A$55,0),MATCH($I141,Calendario!$D$2:$H$2,0)),IF($K141=2,IF(AJ141="",INDEX(Calendario!$D$3:$H$55,MATCH(AK$4,Calendario!$A$3:$A$55,0),MATCH($I141,Calendario!$D$2:$H$2,0)),""),IF($K141=3,IF(AND((AI141=""),(AJ141="")),INDEX(Calendario!$D$3:$H$55,MATCH(AK$4,Calendario!$A$3:$A$55,0),MATCH($I141,Calendario!$D$2:$H$2,0)),""),IF($K141=4,IF(AND((AH141=""),(AI141=""),(AJ141="")),INDEX(Calendario!$D$3:$H$55,MATCH(AK$4,Calendario!$A$3:$A$55,0),MATCH($I141,Calendario!$D$2:$H$2,0)),""),"")))))</f>
        <v/>
      </c>
      <c r="AL141" s="108">
        <f>IF(EXACT(($I141),(PROPER(TEXT(AL$3,"dddd")))),"",IF($K141=1,INDEX(Calendario!$D$3:$H$55,MATCH(AL$4,Calendario!$A$3:$A$55,0),MATCH($I141,Calendario!$D$2:$H$2,0)),IF($K141=2,IF(AK141="",INDEX(Calendario!$D$3:$H$55,MATCH(AL$4,Calendario!$A$3:$A$55,0),MATCH($I141,Calendario!$D$2:$H$2,0)),""),IF($K141=3,IF(AND((AJ141=""),(AK141="")),INDEX(Calendario!$D$3:$H$55,MATCH(AL$4,Calendario!$A$3:$A$55,0),MATCH($I141,Calendario!$D$2:$H$2,0)),""),IF($K141=4,IF(AND((AI141=""),(AJ141=""),(AK141="")),INDEX(Calendario!$D$3:$H$55,MATCH(AL$4,Calendario!$A$3:$A$55,0),MATCH($I141,Calendario!$D$2:$H$2,0)),""),"")))))</f>
        <v>44734</v>
      </c>
      <c r="AM141" s="107" t="str">
        <f>IF(EXACT(($I141),(PROPER(TEXT(AM$3,"dddd")))),"",IF($K141=1,INDEX(Calendario!$D$3:$H$55,MATCH(AM$4,Calendario!$A$3:$A$55,0),MATCH($I141,Calendario!$D$2:$H$2,0)),IF($K141=2,IF(AL141="",INDEX(Calendario!$D$3:$H$55,MATCH(AM$4,Calendario!$A$3:$A$55,0),MATCH($I141,Calendario!$D$2:$H$2,0)),""),IF($K141=3,IF(AND((AK141=""),(AL141="")),INDEX(Calendario!$D$3:$H$55,MATCH(AM$4,Calendario!$A$3:$A$55,0),MATCH($I141,Calendario!$D$2:$H$2,0)),""),IF($K141=4,IF(AND((AJ141=""),(AK141=""),(AL141="")),INDEX(Calendario!$D$3:$H$55,MATCH(AM$4,Calendario!$A$3:$A$55,0),MATCH($I141,Calendario!$D$2:$H$2,0)),""),"")))))</f>
        <v/>
      </c>
      <c r="AN141" s="107" t="str">
        <f>IF(EXACT(($I141),(PROPER(TEXT(AN$3,"dddd")))),"",IF($K141=1,INDEX(Calendario!$D$3:$H$55,MATCH(AN$4,Calendario!$A$3:$A$55,0),MATCH($I141,Calendario!$D$2:$H$2,0)),IF($K141=2,IF(AM141="",INDEX(Calendario!$D$3:$H$55,MATCH(AN$4,Calendario!$A$3:$A$55,0),MATCH($I141,Calendario!$D$2:$H$2,0)),""),IF($K141=3,IF(AND((AL141=""),(AM141="")),INDEX(Calendario!$D$3:$H$55,MATCH(AN$4,Calendario!$A$3:$A$55,0),MATCH($I141,Calendario!$D$2:$H$2,0)),""),IF($K141=4,IF(AND((AK141=""),(AL141=""),(AM141="")),INDEX(Calendario!$D$3:$H$55,MATCH(AN$4,Calendario!$A$3:$A$55,0),MATCH($I141,Calendario!$D$2:$H$2,0)),""),"")))))</f>
        <v/>
      </c>
      <c r="AO141" s="107" t="str">
        <f>IF(EXACT(($I141),(PROPER(TEXT(AO$3,"dddd")))),"",IF($K141=1,INDEX(Calendario!$D$3:$H$55,MATCH(AO$4,Calendario!$A$3:$A$55,0),MATCH($I141,Calendario!$D$2:$H$2,0)),IF($K141=2,IF(AN141="",INDEX(Calendario!$D$3:$H$55,MATCH(AO$4,Calendario!$A$3:$A$55,0),MATCH($I141,Calendario!$D$2:$H$2,0)),""),IF($K141=3,IF(AND((AM141=""),(AN141="")),INDEX(Calendario!$D$3:$H$55,MATCH(AO$4,Calendario!$A$3:$A$55,0),MATCH($I141,Calendario!$D$2:$H$2,0)),""),IF($K141=4,IF(AND((AL141=""),(AM141=""),(AN141="")),INDEX(Calendario!$D$3:$H$55,MATCH(AO$4,Calendario!$A$3:$A$55,0),MATCH($I141,Calendario!$D$2:$H$2,0)),""),"")))))</f>
        <v/>
      </c>
      <c r="AP141" s="107" t="str">
        <f>IF(EXACT(($I141),(PROPER(TEXT(AP$3,"dddd")))),"",IF($K141=1,INDEX(Calendario!$D$3:$H$55,MATCH(AP$4,Calendario!$A$3:$A$55,0),MATCH($I141,Calendario!$D$2:$H$2,0)),IF($K141=2,IF(AO141="",INDEX(Calendario!$D$3:$H$55,MATCH(AP$4,Calendario!$A$3:$A$55,0),MATCH($I141,Calendario!$D$2:$H$2,0)),""),IF($K141=3,IF(AND((AN141=""),(AO141="")),INDEX(Calendario!$D$3:$H$55,MATCH(AP$4,Calendario!$A$3:$A$55,0),MATCH($I141,Calendario!$D$2:$H$2,0)),""),IF($K141=4,IF(AND((AM141=""),(AN141=""),(AO141="")),INDEX(Calendario!$D$3:$H$55,MATCH(AP$4,Calendario!$A$3:$A$55,0),MATCH($I141,Calendario!$D$2:$H$2,0)),""),"")))))</f>
        <v/>
      </c>
      <c r="AQ141" s="107">
        <f>IF(EXACT(($I141),(PROPER(TEXT(AQ$3,"dddd")))),"",IF($K141=1,INDEX(Calendario!$D$3:$H$55,MATCH(AQ$4,Calendario!$A$3:$A$55,0),MATCH($I141,Calendario!$D$2:$H$2,0)),IF($K141=2,IF(AP141="",INDEX(Calendario!$D$3:$H$55,MATCH(AQ$4,Calendario!$A$3:$A$55,0),MATCH($I141,Calendario!$D$2:$H$2,0)),""),IF($K141=3,IF(AND((AO141=""),(AP141="")),INDEX(Calendario!$D$3:$H$55,MATCH(AQ$4,Calendario!$A$3:$A$55,0),MATCH($I141,Calendario!$D$2:$H$2,0)),""),IF($K141=4,IF(AND((AN141=""),(AO141=""),(AP141="")),INDEX(Calendario!$D$3:$H$55,MATCH(AQ$4,Calendario!$A$3:$A$55,0),MATCH($I141,Calendario!$D$2:$H$2,0)),""),"")))))</f>
        <v>44769</v>
      </c>
      <c r="AR141" s="108" t="str">
        <f>IF(EXACT(($I141),(PROPER(TEXT(AR$3,"dddd")))),"",IF($K141=1,INDEX(Calendario!$D$3:$H$55,MATCH(AR$4,Calendario!$A$3:$A$55,0),MATCH($I141,Calendario!$D$2:$H$2,0)),IF($K141=2,IF(AQ141="",INDEX(Calendario!$D$3:$H$55,MATCH(AR$4,Calendario!$A$3:$A$55,0),MATCH($I141,Calendario!$D$2:$H$2,0)),""),IF($K141=3,IF(AND((AP141=""),(AQ141="")),INDEX(Calendario!$D$3:$H$55,MATCH(AR$4,Calendario!$A$3:$A$55,0),MATCH($I141,Calendario!$D$2:$H$2,0)),""),IF($K141=4,IF(AND((AO141=""),(AP141=""),(AQ141="")),INDEX(Calendario!$D$3:$H$55,MATCH(AR$4,Calendario!$A$3:$A$55,0),MATCH($I141,Calendario!$D$2:$H$2,0)),""),"")))))</f>
        <v/>
      </c>
      <c r="AS141" s="108" t="str">
        <f>IF(EXACT(($I141),(PROPER(TEXT(AS$3,"dddd")))),"",IF($K141=1,INDEX(Calendario!$D$3:$H$55,MATCH(AS$4,Calendario!$A$3:$A$55,0),MATCH($I141,Calendario!$D$2:$H$2,0)),IF($K141=2,IF(AR141="",INDEX(Calendario!$D$3:$H$55,MATCH(AS$4,Calendario!$A$3:$A$55,0),MATCH($I141,Calendario!$D$2:$H$2,0)),""),IF($K141=3,IF(AND((AQ141=""),(AR141="")),INDEX(Calendario!$D$3:$H$55,MATCH(AS$4,Calendario!$A$3:$A$55,0),MATCH($I141,Calendario!$D$2:$H$2,0)),""),IF($K141=4,IF(AND((AP141=""),(AQ141=""),(AR141="")),INDEX(Calendario!$D$3:$H$55,MATCH(AS$4,Calendario!$A$3:$A$55,0),MATCH($I141,Calendario!$D$2:$H$2,0)),""),"")))))</f>
        <v/>
      </c>
      <c r="AT141" s="108" t="str">
        <f>IF(EXACT(($I141),(PROPER(TEXT(AT$3,"dddd")))),"",IF($K141=1,INDEX(Calendario!$D$3:$H$55,MATCH(AT$4,Calendario!$A$3:$A$55,0),MATCH($I141,Calendario!$D$2:$H$2,0)),IF($K141=2,IF(AS141="",INDEX(Calendario!$D$3:$H$55,MATCH(AT$4,Calendario!$A$3:$A$55,0),MATCH($I141,Calendario!$D$2:$H$2,0)),""),IF($K141=3,IF(AND((AR141=""),(AS141="")),INDEX(Calendario!$D$3:$H$55,MATCH(AT$4,Calendario!$A$3:$A$55,0),MATCH($I141,Calendario!$D$2:$H$2,0)),""),IF($K141=4,IF(AND((AQ141=""),(AR141=""),(AS141="")),INDEX(Calendario!$D$3:$H$55,MATCH(AT$4,Calendario!$A$3:$A$55,0),MATCH($I141,Calendario!$D$2:$H$2,0)),""),"")))))</f>
        <v/>
      </c>
      <c r="AU141" s="108">
        <f>IF(EXACT(($I141),(PROPER(TEXT(AU$3,"dddd")))),"",IF($K141=1,INDEX(Calendario!$D$3:$H$55,MATCH(AU$4,Calendario!$A$3:$A$55,0),MATCH($I141,Calendario!$D$2:$H$2,0)),IF($K141=2,IF(AT141="",INDEX(Calendario!$D$3:$H$55,MATCH(AU$4,Calendario!$A$3:$A$55,0),MATCH($I141,Calendario!$D$2:$H$2,0)),""),IF($K141=3,IF(AND((AS141=""),(AT141="")),INDEX(Calendario!$D$3:$H$55,MATCH(AU$4,Calendario!$A$3:$A$55,0),MATCH($I141,Calendario!$D$2:$H$2,0)),""),IF($K141=4,IF(AND((AR141=""),(AS141=""),(AT141="")),INDEX(Calendario!$D$3:$H$55,MATCH(AU$4,Calendario!$A$3:$A$55,0),MATCH($I141,Calendario!$D$2:$H$2,0)),""),"")))))</f>
        <v>44797</v>
      </c>
      <c r="AV141" s="107" t="str">
        <f>IF(EXACT(($I141),(PROPER(TEXT(AV$3,"dddd")))),"",IF($K141=1,INDEX(Calendario!$D$3:$H$55,MATCH(AV$4,Calendario!$A$3:$A$55,0),MATCH($I141,Calendario!$D$2:$H$2,0)),IF($K141=2,IF(AU141="",INDEX(Calendario!$D$3:$H$55,MATCH(AV$4,Calendario!$A$3:$A$55,0),MATCH($I141,Calendario!$D$2:$H$2,0)),""),IF($K141=3,IF(AND((AT141=""),(AU141="")),INDEX(Calendario!$D$3:$H$55,MATCH(AV$4,Calendario!$A$3:$A$55,0),MATCH($I141,Calendario!$D$2:$H$2,0)),""),IF($K141=4,IF(AND((AS141=""),(AT141=""),(AU141="")),INDEX(Calendario!$D$3:$H$55,MATCH(AV$4,Calendario!$A$3:$A$55,0),MATCH($I141,Calendario!$D$2:$H$2,0)),""),"")))))</f>
        <v/>
      </c>
      <c r="AW141" s="107" t="str">
        <f>IF(EXACT(($I141),(PROPER(TEXT(AW$3,"dddd")))),"",IF($K141=1,INDEX(Calendario!$D$3:$H$55,MATCH(AW$4,Calendario!$A$3:$A$55,0),MATCH($I141,Calendario!$D$2:$H$2,0)),IF($K141=2,IF(AV141="",INDEX(Calendario!$D$3:$H$55,MATCH(AW$4,Calendario!$A$3:$A$55,0),MATCH($I141,Calendario!$D$2:$H$2,0)),""),IF($K141=3,IF(AND((AU141=""),(AV141="")),INDEX(Calendario!$D$3:$H$55,MATCH(AW$4,Calendario!$A$3:$A$55,0),MATCH($I141,Calendario!$D$2:$H$2,0)),""),IF($K141=4,IF(AND((AT141=""),(AU141=""),(AV141="")),INDEX(Calendario!$D$3:$H$55,MATCH(AW$4,Calendario!$A$3:$A$55,0),MATCH($I141,Calendario!$D$2:$H$2,0)),""),"")))))</f>
        <v/>
      </c>
      <c r="AX141" s="107" t="str">
        <f>IF(EXACT(($I141),(PROPER(TEXT(AX$3,"dddd")))),"",IF($K141=1,INDEX(Calendario!$D$3:$H$55,MATCH(AX$4,Calendario!$A$3:$A$55,0),MATCH($I141,Calendario!$D$2:$H$2,0)),IF($K141=2,IF(AW141="",INDEX(Calendario!$D$3:$H$55,MATCH(AX$4,Calendario!$A$3:$A$55,0),MATCH($I141,Calendario!$D$2:$H$2,0)),""),IF($K141=3,IF(AND((AV141=""),(AW141="")),INDEX(Calendario!$D$3:$H$55,MATCH(AX$4,Calendario!$A$3:$A$55,0),MATCH($I141,Calendario!$D$2:$H$2,0)),""),IF($K141=4,IF(AND((AU141=""),(AV141=""),(AW141="")),INDEX(Calendario!$D$3:$H$55,MATCH(AX$4,Calendario!$A$3:$A$55,0),MATCH($I141,Calendario!$D$2:$H$2,0)),""),"")))))</f>
        <v/>
      </c>
      <c r="AY141" s="107">
        <f>IF(EXACT(($I141),(PROPER(TEXT(AY$3,"dddd")))),"",IF($K141=1,INDEX(Calendario!$D$3:$H$55,MATCH(AY$4,Calendario!$A$3:$A$55,0),MATCH($I141,Calendario!$D$2:$H$2,0)),IF($K141=2,IF(AX141="",INDEX(Calendario!$D$3:$H$55,MATCH(AY$4,Calendario!$A$3:$A$55,0),MATCH($I141,Calendario!$D$2:$H$2,0)),""),IF($K141=3,IF(AND((AW141=""),(AX141="")),INDEX(Calendario!$D$3:$H$55,MATCH(AY$4,Calendario!$A$3:$A$55,0),MATCH($I141,Calendario!$D$2:$H$2,0)),""),IF($K141=4,IF(AND((AV141=""),(AW141=""),(AX141="")),INDEX(Calendario!$D$3:$H$55,MATCH(AY$4,Calendario!$A$3:$A$55,0),MATCH($I141,Calendario!$D$2:$H$2,0)),""),"")))))</f>
        <v>44825</v>
      </c>
      <c r="AZ141" s="107" t="str">
        <f>IF(EXACT(($I141),(PROPER(TEXT(AZ$3,"dddd")))),"",IF($K141=1,INDEX(Calendario!$D$3:$H$55,MATCH(AZ$4,Calendario!$A$3:$A$55,0),MATCH($I141,Calendario!$D$2:$H$2,0)),IF($K141=2,IF(AY141="",INDEX(Calendario!$D$3:$H$55,MATCH(AZ$4,Calendario!$A$3:$A$55,0),MATCH($I141,Calendario!$D$2:$H$2,0)),""),IF($K141=3,IF(AND((AX141=""),(AY141="")),INDEX(Calendario!$D$3:$H$55,MATCH(AZ$4,Calendario!$A$3:$A$55,0),MATCH($I141,Calendario!$D$2:$H$2,0)),""),IF($K141=4,IF(AND((AW141=""),(AX141=""),(AY141="")),INDEX(Calendario!$D$3:$H$55,MATCH(AZ$4,Calendario!$A$3:$A$55,0),MATCH($I141,Calendario!$D$2:$H$2,0)),""),"")))))</f>
        <v/>
      </c>
      <c r="BA141" s="108" t="str">
        <f>IF(EXACT(($I141),(PROPER(TEXT(BA$3,"dddd")))),"",IF($K141=1,INDEX(Calendario!$D$3:$H$55,MATCH(BA$4,Calendario!$A$3:$A$55,0),MATCH($I141,Calendario!$D$2:$H$2,0)),IF($K141=2,IF(AZ141="",INDEX(Calendario!$D$3:$H$55,MATCH(BA$4,Calendario!$A$3:$A$55,0),MATCH($I141,Calendario!$D$2:$H$2,0)),""),IF($K141=3,IF(AND((AY141=""),(AZ141="")),INDEX(Calendario!$D$3:$H$55,MATCH(BA$4,Calendario!$A$3:$A$55,0),MATCH($I141,Calendario!$D$2:$H$2,0)),""),IF($K141=4,IF(AND((AX141=""),(AY141=""),(AZ141="")),INDEX(Calendario!$D$3:$H$55,MATCH(BA$4,Calendario!$A$3:$A$55,0),MATCH($I141,Calendario!$D$2:$H$2,0)),""),"")))))</f>
        <v/>
      </c>
      <c r="BB141" s="108" t="str">
        <f>IF(EXACT(($I141),(PROPER(TEXT(BB$3,"dddd")))),"",IF($K141=1,INDEX(Calendario!$D$3:$H$55,MATCH(BB$4,Calendario!$A$3:$A$55,0),MATCH($I141,Calendario!$D$2:$H$2,0)),IF($K141=2,IF(BA141="",INDEX(Calendario!$D$3:$H$55,MATCH(BB$4,Calendario!$A$3:$A$55,0),MATCH($I141,Calendario!$D$2:$H$2,0)),""),IF($K141=3,IF(AND((AZ141=""),(BA141="")),INDEX(Calendario!$D$3:$H$55,MATCH(BB$4,Calendario!$A$3:$A$55,0),MATCH($I141,Calendario!$D$2:$H$2,0)),""),IF($K141=4,IF(AND((AY141=""),(AZ141=""),(BA141="")),INDEX(Calendario!$D$3:$H$55,MATCH(BB$4,Calendario!$A$3:$A$55,0),MATCH($I141,Calendario!$D$2:$H$2,0)),""),"")))))</f>
        <v/>
      </c>
      <c r="BC141" s="108">
        <f>IF(EXACT(($I141),(PROPER(TEXT(BC$3,"dddd")))),"",IF($K141=1,INDEX(Calendario!$D$3:$H$55,MATCH(BC$4,Calendario!$A$3:$A$55,0),MATCH($I141,Calendario!$D$2:$H$2,0)),IF($K141=2,IF(BB141="",INDEX(Calendario!$D$3:$H$55,MATCH(BC$4,Calendario!$A$3:$A$55,0),MATCH($I141,Calendario!$D$2:$H$2,0)),""),IF($K141=3,IF(AND((BA141=""),(BB141="")),INDEX(Calendario!$D$3:$H$55,MATCH(BC$4,Calendario!$A$3:$A$55,0),MATCH($I141,Calendario!$D$2:$H$2,0)),""),IF($K141=4,IF(AND((AZ141=""),(BA141=""),(BB141="")),INDEX(Calendario!$D$3:$H$55,MATCH(BC$4,Calendario!$A$3:$A$55,0),MATCH($I141,Calendario!$D$2:$H$2,0)),""),"")))))</f>
        <v>44853</v>
      </c>
      <c r="BD141" s="108" t="str">
        <f>IF(EXACT(($I141),(PROPER(TEXT(BD$3,"dddd")))),"",IF($K141=1,INDEX(Calendario!$D$3:$H$55,MATCH(BD$4,Calendario!$A$3:$A$55,0),MATCH($I141,Calendario!$D$2:$H$2,0)),IF($K141=2,IF(BC141="",INDEX(Calendario!$D$3:$H$55,MATCH(BD$4,Calendario!$A$3:$A$55,0),MATCH($I141,Calendario!$D$2:$H$2,0)),""),IF($K141=3,IF(AND((BB141=""),(BC141="")),INDEX(Calendario!$D$3:$H$55,MATCH(BD$4,Calendario!$A$3:$A$55,0),MATCH($I141,Calendario!$D$2:$H$2,0)),""),IF($K141=4,IF(AND((BA141=""),(BB141=""),(BC141="")),INDEX(Calendario!$D$3:$H$55,MATCH(BD$4,Calendario!$A$3:$A$55,0),MATCH($I141,Calendario!$D$2:$H$2,0)),""),"")))))</f>
        <v/>
      </c>
      <c r="BE141" s="107" t="str">
        <f>IF(EXACT(($I141),(PROPER(TEXT(BE$3,"dddd")))),"",IF($K141=1,INDEX(Calendario!$D$3:$H$55,MATCH(BE$4,Calendario!$A$3:$A$55,0),MATCH($I141,Calendario!$D$2:$H$2,0)),IF($K141=2,IF(BD141="",INDEX(Calendario!$D$3:$H$55,MATCH(BE$4,Calendario!$A$3:$A$55,0),MATCH($I141,Calendario!$D$2:$H$2,0)),""),IF($K141=3,IF(AND((BC141=""),(BD141="")),INDEX(Calendario!$D$3:$H$55,MATCH(BE$4,Calendario!$A$3:$A$55,0),MATCH($I141,Calendario!$D$2:$H$2,0)),""),IF($K141=4,IF(AND((BB141=""),(BC141=""),(BD141="")),INDEX(Calendario!$D$3:$H$55,MATCH(BE$4,Calendario!$A$3:$A$55,0),MATCH($I141,Calendario!$D$2:$H$2,0)),""),"")))))</f>
        <v/>
      </c>
      <c r="BF141" s="107" t="str">
        <f>IF(EXACT(($I141),(PROPER(TEXT(BF$3,"dddd")))),"",IF($K141=1,INDEX(Calendario!$D$3:$H$55,MATCH(BF$4,Calendario!$A$3:$A$55,0),MATCH($I141,Calendario!$D$2:$H$2,0)),IF($K141=2,IF(BE141="",INDEX(Calendario!$D$3:$H$55,MATCH(BF$4,Calendario!$A$3:$A$55,0),MATCH($I141,Calendario!$D$2:$H$2,0)),""),IF($K141=3,IF(AND((BD141=""),(BE141="")),INDEX(Calendario!$D$3:$H$55,MATCH(BF$4,Calendario!$A$3:$A$55,0),MATCH($I141,Calendario!$D$2:$H$2,0)),""),IF($K141=4,IF(AND((BC141=""),(BD141=""),(BE141="")),INDEX(Calendario!$D$3:$H$55,MATCH(BF$4,Calendario!$A$3:$A$55,0),MATCH($I141,Calendario!$D$2:$H$2,0)),""),"")))))</f>
        <v/>
      </c>
      <c r="BG141" s="107">
        <f>IF(EXACT(($I141),(PROPER(TEXT(BG$3,"dddd")))),"",IF($K141=1,INDEX(Calendario!$D$3:$H$55,MATCH(BG$4,Calendario!$A$3:$A$55,0),MATCH($I141,Calendario!$D$2:$H$2,0)),IF($K141=2,IF(BF141="",INDEX(Calendario!$D$3:$H$55,MATCH(BG$4,Calendario!$A$3:$A$55,0),MATCH($I141,Calendario!$D$2:$H$2,0)),""),IF($K141=3,IF(AND((BE141=""),(BF141="")),INDEX(Calendario!$D$3:$H$55,MATCH(BG$4,Calendario!$A$3:$A$55,0),MATCH($I141,Calendario!$D$2:$H$2,0)),""),IF($K141=4,IF(AND((BD141=""),(BE141=""),(BF141="")),INDEX(Calendario!$D$3:$H$55,MATCH(BG$4,Calendario!$A$3:$A$55,0),MATCH($I141,Calendario!$D$2:$H$2,0)),""),"")))))</f>
        <v>44881</v>
      </c>
      <c r="BH141" s="107" t="str">
        <f>IF(EXACT(($I141),(PROPER(TEXT(BH$3,"dddd")))),"",IF($K141=1,INDEX(Calendario!$D$3:$H$55,MATCH(BH$4,Calendario!$A$3:$A$55,0),MATCH($I141,Calendario!$D$2:$H$2,0)),IF($K141=2,IF(BG141="",INDEX(Calendario!$D$3:$H$55,MATCH(BH$4,Calendario!$A$3:$A$55,0),MATCH($I141,Calendario!$D$2:$H$2,0)),""),IF($K141=3,IF(AND((BF141=""),(BG141="")),INDEX(Calendario!$D$3:$H$55,MATCH(BH$4,Calendario!$A$3:$A$55,0),MATCH($I141,Calendario!$D$2:$H$2,0)),""),IF($K141=4,IF(AND((BE141=""),(BF141=""),(BG141="")),INDEX(Calendario!$D$3:$H$55,MATCH(BH$4,Calendario!$A$3:$A$55,0),MATCH($I141,Calendario!$D$2:$H$2,0)),""),"")))))</f>
        <v/>
      </c>
      <c r="BI141" s="108" t="str">
        <f>IF(EXACT(($I141),(PROPER(TEXT(BI$3,"dddd")))),"",IF($K141=1,INDEX(Calendario!$D$3:$H$55,MATCH(BI$4,Calendario!$A$3:$A$55,0),MATCH($I141,Calendario!$D$2:$H$2,0)),IF($K141=2,IF(BH141="",INDEX(Calendario!$D$3:$H$55,MATCH(BI$4,Calendario!$A$3:$A$55,0),MATCH($I141,Calendario!$D$2:$H$2,0)),""),IF($K141=3,IF(AND((BG141=""),(BH141="")),INDEX(Calendario!$D$3:$H$55,MATCH(BI$4,Calendario!$A$3:$A$55,0),MATCH($I141,Calendario!$D$2:$H$2,0)),""),IF($K141=4,IF(AND((BF141=""),(BG141=""),(BH141="")),INDEX(Calendario!$D$3:$H$55,MATCH(BI$4,Calendario!$A$3:$A$55,0),MATCH($I141,Calendario!$D$2:$H$2,0)),""),"")))))</f>
        <v/>
      </c>
      <c r="BJ141" s="108" t="str">
        <f>IF(EXACT(($I141),(PROPER(TEXT(BJ$3,"dddd")))),"",IF($K141=1,INDEX(Calendario!$D$3:$H$55,MATCH(BJ$4,Calendario!$A$3:$A$55,0),MATCH($I141,Calendario!$D$2:$H$2,0)),IF($K141=2,IF(BI141="",INDEX(Calendario!$D$3:$H$55,MATCH(BJ$4,Calendario!$A$3:$A$55,0),MATCH($I141,Calendario!$D$2:$H$2,0)),""),IF($K141=3,IF(AND((BH141=""),(BI141="")),INDEX(Calendario!$D$3:$H$55,MATCH(BJ$4,Calendario!$A$3:$A$55,0),MATCH($I141,Calendario!$D$2:$H$2,0)),""),IF($K141=4,IF(AND((BG141=""),(BH141=""),(BI141="")),INDEX(Calendario!$D$3:$H$55,MATCH(BJ$4,Calendario!$A$3:$A$55,0),MATCH($I141,Calendario!$D$2:$H$2,0)),""),"")))))</f>
        <v/>
      </c>
      <c r="BK141" s="108">
        <f>IF(EXACT(($I141),(PROPER(TEXT(BK$3,"dddd")))),"",IF($K141=1,INDEX(Calendario!$D$3:$H$55,MATCH(BK$4,Calendario!$A$3:$A$55,0),MATCH($I141,Calendario!$D$2:$H$2,0)),IF($K141=2,IF(BJ141="",INDEX(Calendario!$D$3:$H$55,MATCH(BK$4,Calendario!$A$3:$A$55,0),MATCH($I141,Calendario!$D$2:$H$2,0)),""),IF($K141=3,IF(AND((BI141=""),(BJ141="")),INDEX(Calendario!$D$3:$H$55,MATCH(BK$4,Calendario!$A$3:$A$55,0),MATCH($I141,Calendario!$D$2:$H$2,0)),""),IF($K141=4,IF(AND((BH141=""),(BI141=""),(BJ141="")),INDEX(Calendario!$D$3:$H$55,MATCH(BK$4,Calendario!$A$3:$A$55,0),MATCH($I141,Calendario!$D$2:$H$2,0)),""),"")))))</f>
        <v>44909</v>
      </c>
      <c r="BL141" s="108" t="str">
        <f>IF(EXACT(($I141),(PROPER(TEXT(BL$3,"dddd")))),"",IF($K141=1,INDEX(Calendario!$D$3:$H$55,MATCH(BL$4,Calendario!$A$3:$A$55,0),MATCH($I141,Calendario!$D$2:$H$2,0)),IF($K141=2,IF(BK141="",INDEX(Calendario!$D$3:$H$55,MATCH(BL$4,Calendario!$A$3:$A$55,0),MATCH($I141,Calendario!$D$2:$H$2,0)),""),IF($K141=3,IF(AND((BJ141=""),(BK141="")),INDEX(Calendario!$D$3:$H$55,MATCH(BL$4,Calendario!$A$3:$A$55,0),MATCH($I141,Calendario!$D$2:$H$2,0)),""),IF($K141=4,IF(AND((BI141=""),(BJ141=""),(BK141="")),INDEX(Calendario!$D$3:$H$55,MATCH(BL$4,Calendario!$A$3:$A$55,0),MATCH($I141,Calendario!$D$2:$H$2,0)),""),"")))))</f>
        <v/>
      </c>
      <c r="BM141" s="108" t="str">
        <f>IF(EXACT(($I141),(PROPER(TEXT(BM$3,"dddd")))),"",IF($K141=1,INDEX(Calendario!$D$3:$H$55,MATCH(BM$4,Calendario!$A$3:$A$55,0),MATCH($I141,Calendario!$D$2:$H$2,0)),IF($K141=2,IF(BL141="",INDEX(Calendario!$D$3:$H$55,MATCH(BM$4,Calendario!$A$3:$A$55,0),MATCH($I141,Calendario!$D$2:$H$2,0)),""),IF($K141=3,IF(AND((BK141=""),(BL141="")),INDEX(Calendario!$D$3:$H$55,MATCH(BM$4,Calendario!$A$3:$A$55,0),MATCH($I141,Calendario!$D$2:$H$2,0)),""),IF($K141=4,IF(AND((BJ141=""),(BK141=""),(BL141="")),INDEX(Calendario!$D$3:$H$55,MATCH(BM$4,Calendario!$A$3:$A$55,0),MATCH($I141,Calendario!$D$2:$H$2,0)),""),"")))))</f>
        <v/>
      </c>
    </row>
    <row r="142" spans="1:67" s="88" customFormat="1" ht="25.5" customHeight="1" x14ac:dyDescent="0.25">
      <c r="A142" s="178">
        <f t="shared" si="7"/>
        <v>112</v>
      </c>
      <c r="B142" s="176" t="s">
        <v>1285</v>
      </c>
      <c r="C142" s="176"/>
      <c r="D142" s="177" t="s">
        <v>1787</v>
      </c>
      <c r="E142" s="176" t="s">
        <v>1446</v>
      </c>
      <c r="F142" s="176" t="s">
        <v>113</v>
      </c>
      <c r="G142" s="177" t="s">
        <v>1568</v>
      </c>
      <c r="H142" s="184" t="str">
        <f>IF(ISNA(VLOOKUP(G142,TDirReg!$F$1:$H$184,3,0)),"",VLOOKUP(G142,TDirReg!$F$1:$H$184,3,0))</f>
        <v>Carrera 4 N°2-55 B/ Belalcazar</v>
      </c>
      <c r="I142" s="196" t="s">
        <v>127</v>
      </c>
      <c r="J142" s="195" t="s">
        <v>135</v>
      </c>
      <c r="K142" s="197">
        <v>4</v>
      </c>
      <c r="L142" s="202">
        <f t="shared" ref="L142:L147" si="10">IF(I142="viernes","",COUNT(M142:BM142))</f>
        <v>12</v>
      </c>
      <c r="M142" s="107" t="str">
        <f>IF(EXACT(($I142),(PROPER(TEXT(M$3,"dddd")))),"",IF(EXACT(M$4,$J142),IF($K142=1,INDEX(Calendario!$D$3:$H$55,MATCH(M$4,Calendario!$A$3:$A$55,0),MATCH($I142,Calendario!$D$2:$H$2,0)),INDEX(Calendario!$D$3:$H$55,MATCH($J142,Calendario!$A$3:$A$55,0),MATCH($I142,Calendario!$D$2:$H$2,0))),""))</f>
        <v/>
      </c>
      <c r="N142" s="107" t="str">
        <f>IF(EXACT(($I142),(PROPER(TEXT(N$3,"dddd")))),"",IF(EXACT(N$4,$J142),IF(M142="",IF(OR(($K142=4),($K142=3),($K142=2),($K142=1)),INDEX(Calendario!$D$3:$H$55,MATCH(N$4,Calendario!$A$3:$A$55,0),MATCH($I142,Calendario!$D$2:$H$2,0)),"")),IF($K142=1,IF(AND(M142="",EXACT((N$4),(CONCATENATE(Calendario!$A$1," ",(MID($J142,8,2))+1)))),INDEX(Calendario!$D$3:$H$55,MATCH(N$4,Calendario!$A$3:$A$55,0),MATCH($I142,Calendario!$D$2:$H$2,0)),IF(M142="","",INDEX(Calendario!$D$3:$H$55,MATCH(N$4,Calendario!$A$3:$A$55,0),MATCH($I142,Calendario!$D$2:$H$2,0)))),IF($K142=2,IF(M142="",IF(EXACT($K142,N$4),INDEX(Calendario!$D$3:$H$55,MATCH(N$4,Calendario!$A$3:$A$55,0),MATCH($I142,Calendario!$D$2:$H$2,0)),""),""),IF($K142=3,IF((M142=""),IF(EXACT($K142,N$4),INDEX(Calendario!$D$3:$H$55,MATCH(N$4,Calendario!$A$3:$A$55,0),MATCH($I142,Calendario!$D$2:$H$2,0)),""),""),IF($K142=4,IF((M142=""),IF(EXACT($K142,N$4),INDEX(Calendario!$D$3:$H$55,MATCH(N$4,Calendario!$A$3:$A$55,0),MATCH($I142,Calendario!$D$2:$H$2,0)),""),""),""))))))</f>
        <v/>
      </c>
      <c r="O142" s="107" t="str">
        <f>IF(EXACT(($I142),(PROPER(TEXT(O$3,"dddd")))),"",IF(EXACT(O$4,$J142),IF(N142="",IF(OR(($K142=4),($K142=3),($K142=2),($K142=1)),INDEX(Calendario!$D$3:$H$55,MATCH(O$4,Calendario!$A$3:$A$55,0),MATCH($I142,Calendario!$D$2:$H$2,0)),"")),IF($K142=1,IF(AND(N142="",EXACT((O$4),(CONCATENATE(Calendario!$A$1," ",(MID($J142,8,2))+1)))),INDEX(Calendario!$D$3:$H$55,MATCH(O$4,Calendario!$A$3:$A$55,0),MATCH($I142,Calendario!$D$2:$H$2,0)),IF(N142="",IF(EXACT(($I142),(PROPER(TEXT(N$3,"dddd")))),INDEX(Calendario!$D$3:$H$55,MATCH(O$4,Calendario!$A$3:$A$55,0),MATCH($I142,Calendario!$D$2:$H$2,0)),""),INDEX(Calendario!$D$3:$H$55,MATCH(O$4,Calendario!$A$3:$A$55,0),MATCH($I142,Calendario!$D$2:$H$2,0)))),IF(EXACT($O$4,"Semana 1"),IF($K142=2,IF(N142="",IF(OR(($J142="Semana 1"),($J142="Semana 2"),($J142="Semana 3")),INDEX(Calendario!$D$3:$H$55,MATCH(O$4,Calendario!$A$3:$A$55,0),MATCH($I142,Calendario!$D$2:$H$2,0)),""),""),IF($K142=3,IF(AND((M142=""),(N142="")),IF(OR(($J142="Semana 1"),($J142="Semana 2"),($J142="Semana 3")),INDEX(Calendario!$D$3:$H$55,MATCH(O$4,Calendario!$A$3:$A$55,0),MATCH($I142,Calendario!$D$2:$H$2,0)),""),""),IF($K142=4,IF(AND((M142=""),(N142="")),IF(OR(($J142="Semana 1"),($J142="Semana 2"),($J142="Semana 3")),INDEX(Calendario!$D$3:$H$55,MATCH(O$4,Calendario!$A$3:$A$55,0),MATCH($I142,Calendario!$D$2:$H$2,0)),""),"")))),IF($K142=2,IF(N142="",IF(OR(($J142="Semana 1"),($J142="Semana 2")),INDEX(Calendario!$D$3:$H$55,MATCH(O$4,Calendario!$A$3:$A$55,0),MATCH($I142,Calendario!$D$2:$H$2,0)),""),""),IF($K142=3,IF(AND((M142=""),(N142="")),IF(OR(($J142="Semana 1"),($J142="Semana 2")),INDEX(Calendario!$D$3:$H$55,MATCH(O$4,Calendario!$A$3:$A$55,0),MATCH($I142,Calendario!$D$2:$H$2,0)),""),""),IF($K142=4,IF(AND((M142=""),(N142="")),IF(OR(($J142="Semana 1"),($J142="Semana 2")),INDEX(Calendario!$D$3:$H$55,MATCH(O$4,Calendario!$A$3:$A$55,0),MATCH($I142,Calendario!$D$2:$H$2,0)),""),""),"")))))))</f>
        <v/>
      </c>
      <c r="P142" s="107" t="str">
        <f>IF(EXACT(($I142),(PROPER(TEXT(P$3,"dddd")))),"",IF(EXACT(P$4,$J142),IF(O142="",IF(OR(($K142=4),($K142=3),($K142=2),($K142=1)),INDEX(Calendario!$D$3:$H$55,MATCH(P$4,Calendario!$A$3:$A$55,0),MATCH($I142,Calendario!$D$2:$H$2,0)),"")),IF($K142=1,IF(AND(O142="",EXACT((P$4),(CONCATENATE(Calendario!$A$1," ",(MID($J142,8,2))+1)))),INDEX(Calendario!$D$3:$H$55,MATCH(P$4,Calendario!$A$3:$A$55,0),MATCH($I142,Calendario!$D$2:$H$2,0)),IF(O142="",IF(EXACT(($I142),(PROPER(TEXT(O$3,"dddd")))),INDEX(Calendario!$D$3:$H$55,MATCH(P$4,Calendario!$A$3:$A$55,0),MATCH($I142,Calendario!$D$2:$H$2,0)),""),INDEX(Calendario!$D$3:$H$55,MATCH(P$4,Calendario!$A$3:$A$55,0),MATCH($I142,Calendario!$D$2:$H$2,0)))),IF(EXACT($M$4,"Semana 1"),IF($K142=2,IF(O142="",IF(OR(($J142="Semana 1"),($J142="Semana 2"),($J142="Semana 3"),($J142="Semana 4")),INDEX(Calendario!$D$3:$H$55,MATCH(P$4,Calendario!$A$3:$A$55,0),MATCH($I142,Calendario!$D$2:$H$2,0)),""),""),IF($K142=3,IF(AND((N142=""),(O142="")),IF(OR(($J142="Semana 1"),($J142="Semana 2"),($J142="Semana 3"),($J142="Semana 4")),INDEX(Calendario!$D$3:$H$55,MATCH(P$4,Calendario!$A$3:$A$55,0),MATCH($I142,Calendario!$D$2:$H$2,0)),""),""),IF($K142=4,IF(AND((M142=""),(N142=""),(O142="")),IF(OR(($J142="Semana 1"),($J142="Semana 2"),($J142="Semana 3"),($J142="Semana 4")),INDEX(Calendario!$D$3:$H$55,MATCH(P$4,Calendario!$A$3:$A$55,0),MATCH($I142,Calendario!$D$2:$H$2,0)),""),"")))),IF($K142=2,IF(O142="",IF(OR(($J142="Semana 1"),($J142="Semana 2"),($J142="Semana 3")),INDEX(Calendario!$D$3:$H$55,MATCH(P$4,Calendario!$A$3:$A$55,0),MATCH($I142,Calendario!$D$2:$H$2,0)),""),""),IF($K142=3,IF(AND((N142=""),(O142="")),IF(OR(($J142="Semana 1"),($J142="Semana 2"),($J142="Semana 3")),INDEX(Calendario!$D$3:$H$55,MATCH(P$4,Calendario!$A$3:$A$55,0),MATCH($I142,Calendario!$D$2:$H$2,0)),""),""),IF($K142=4,IF(AND((M142=""),(N142=""),(O142="")),IF(OR(($J142="Semana 1"),($J142="Semana 2"),($J142="Semana 3")),INDEX(Calendario!$D$3:$H$55,MATCH(P$4,Calendario!$A$3:$A$55,0),MATCH($I142,Calendario!$D$2:$H$2,0)),""),""),"")))))))</f>
        <v/>
      </c>
      <c r="Q142" s="107" t="str">
        <f>IF(EXACT(($I142),(PROPER(TEXT(Q$3,"dddd")))),"",IF(EXACT(Q$4,$J142),IF(P142="",IF(OR(($K142=4),($K142=3),($K142=2),($K142=1)),INDEX(Calendario!$D$3:$H$55,MATCH(Q$4,Calendario!$A$3:$A$55,0),MATCH($I142,Calendario!$D$2:$H$2,0)),"")),IF($K142=1,IF(AND(P142="",EXACT((Q$4),(CONCATENATE(Calendario!$A$1," ",(MID($J142,8,2))+1)))),INDEX(Calendario!$D$3:$H$55,MATCH(Q$4,Calendario!$A$3:$A$55,0),MATCH($I142,Calendario!$D$2:$H$2,0)),IF(P142="",IF(EXACT(($I142),(PROPER(TEXT(P$3,"dddd")))),INDEX(Calendario!$D$3:$H$55,MATCH(Q$4,Calendario!$A$3:$A$55,0),MATCH($I142,Calendario!$D$2:$H$2,0)),""),INDEX(Calendario!$D$3:$H$55,MATCH(Q$4,Calendario!$A$3:$A$55,0),MATCH($I142,Calendario!$D$2:$H$2,0)))),IF(EXACT($M$4,"Semana 1"),IF($K142=2,IF(P142="",IF(OR(($J142="Semana 1"),($J142="Semana 2"),($J142="Semana 3"),($J142="Semana 4"),($J142="Semana 5")),INDEX(Calendario!$D$3:$H$55,MATCH(Q$4,Calendario!$A$3:$A$55,0),MATCH($I142,Calendario!$D$2:$H$2,0)),""),""),IF($K142=3,IF(AND((O142=""),(P142="")),IF(OR(($J142="Semana 1"),($J142="Semana 2"),($J142="Semana 3"),($J142="Semana 4"),($J142="Semana 5")),INDEX(Calendario!$D$3:$H$55,MATCH(Q$4,Calendario!$A$3:$A$55,0),MATCH($I142,Calendario!$D$2:$H$2,0)),""),""),IF($K142=4,IF(AND((N142=""),(O142=""),(P142="")),IF(OR(($J142="Semana 1"),($J142="Semana 2"),($J142="Semana 3"),($J142="Semana 4"),($J142="Semana 5")),INDEX(Calendario!$D$3:$H$55,MATCH(Q$4,Calendario!$A$3:$A$55,0),MATCH($I142,Calendario!$D$2:$H$2,0)),""),"")))),IF($K142=2,IF(P142="",IF(OR(($J142="Semana 1"),($J142="Semana 2"),($J142="Semana 3"),($J142="Semana 4")),INDEX(Calendario!$D$3:$H$55,MATCH(Q$4,Calendario!$A$3:$A$55,0),MATCH($I142,Calendario!$D$2:$H$2,0)),""),""),IF($K142=3,IF(AND((O142=""),(P142="")),IF(OR(($J142="Semana 1"),($J142="Semana 2"),($J142="Semana 3"),($J142="Semana 4")),INDEX(Calendario!$D$3:$H$55,MATCH(Q$4,Calendario!$A$3:$A$55,0),MATCH($I142,Calendario!$D$2:$H$2,0)),""),""),IF($K142=4,IF(AND((N142=""),(O142=""),(P142="")),IF(OR(($J142="Semana 1"),($J142="Semana 2"),($J142="Semana 3"),($J142="Semana 4")),INDEX(Calendario!$D$3:$H$55,MATCH(Q$4,Calendario!$A$3:$A$55,0),MATCH($I142,Calendario!$D$2:$H$2,0)),""),""),"")))))))</f>
        <v/>
      </c>
      <c r="R142" s="108">
        <f>IF(EXACT(($I142),(PROPER(TEXT(R$3,"dddd")))),"",IF(EXACT(R$4,$J142),IF(Q142="",IF(OR(($K142=4),($K142=3),($K142=2),($K142=1)),INDEX(Calendario!$D$3:$H$55,MATCH(R$4,Calendario!$A$3:$A$55,0),MATCH($I142,Calendario!$D$2:$H$2,0)),"")),IF($K142=1,IF(AND(Q142="",EXACT((R$4),(CONCATENATE(Calendario!$A$1," ",(MID($J142,8,2))+1)))),INDEX(Calendario!$D$3:$H$55,MATCH(R$4,Calendario!$A$3:$A$55,0),MATCH($I142,Calendario!$D$2:$H$2,0)),IF(Q142="",IF(EXACT(($I142),(PROPER(TEXT(Q$3,"dddd")))),INDEX(Calendario!$D$3:$H$55,MATCH(R$4,Calendario!$A$3:$A$55,0),MATCH($I142,Calendario!$D$2:$H$2,0)),""),INDEX(Calendario!$D$3:$H$55,MATCH(R$4,Calendario!$A$3:$A$55,0),MATCH($I142,Calendario!$D$2:$H$2,0)))),IF(EXACT($M$4,"Semana 1"),IF($K142=2,IF(Q142="",IF(OR(($J142="Semana 1"),($J142="Semana 2"),($J142="Semana 3"),($J142="Semana 4"),($J142="Semana 5"),($J142="Semana 6")),INDEX(Calendario!$D$3:$H$55,MATCH(R$4,Calendario!$A$3:$A$55,0),MATCH($I142,Calendario!$D$2:$H$2,0)),""),""),IF($K142=3,IF(AND((P142=""),(Q142="")),IF(OR(($J142="Semana 1"),($J142="Semana 2"),($J142="Semana 3"),($J142="Semana 4"),($J142="Semana 5"),($J142="Semana 6")),INDEX(Calendario!$D$3:$H$55,MATCH(R$4,Calendario!$A$3:$A$55,0),MATCH($I142,Calendario!$D$2:$H$2,0)),""),""),IF($K142=4,IF(AND((O142=""),(P142=""),(Q142="")),IF(OR(($J142="Semana 1"),($J142="Semana 2"),($J142="Semana 3"),($J142="Semana 4"),($J142="Semana 5"),($J142="Semana 6")),INDEX(Calendario!$D$3:$H$55,MATCH(R$4,Calendario!$A$3:$A$55,0),MATCH($I142,Calendario!$D$2:$H$2,0)),""),"")))),IF($K142=2,IF(Q142="",IF(OR(($J142="Semana 1"),($J142="Semana 2"),($J142="Semana 3"),($J142="Semana 4"),($J142="Semana 5")),INDEX(Calendario!$D$3:$H$55,MATCH(R$4,Calendario!$A$3:$A$55,0),MATCH($I142,Calendario!$D$2:$H$2,0)),""),""),IF($K142=3,IF(AND((P142=""),(Q142="")),IF(OR(($J142="Semana 1"),($J142="Semana 2"),($J142="Semana 3"),($J142="Semana 4"),($J142="Semana 5")),INDEX(Calendario!$D$3:$H$55,MATCH(R$4,Calendario!$A$3:$A$55,0),MATCH($I142,Calendario!$D$2:$H$2,0)),""),""),IF($K142=4,IF(AND((O142=""),(P142=""),(Q142="")),IF(OR(($J142="Semana 1"),($J142="Semana 2"),($J142="Semana 3"),($J142="Semana 4"),($J142="Semana 5")),INDEX(Calendario!$D$3:$H$55,MATCH(R$4,Calendario!$A$3:$A$55,0),MATCH($I142,Calendario!$D$2:$H$2,0)),""),""),"")))))))</f>
        <v>44594</v>
      </c>
      <c r="S142" s="108" t="str">
        <f>IF(EXACT(($I142),(PROPER(TEXT(S$3,"dddd")))),"",IF(EXACT(S$4,$J142),IF(R142="",IF(OR(($K142=4),($K142=3),($K142=2),($K142=1)),INDEX(Calendario!$D$3:$H$55,MATCH(S$4,Calendario!$A$3:$A$55,0),MATCH($I142,Calendario!$D$2:$H$2,0)),"")),IF($K142=1,IF(AND(R142="",EXACT((S$4),(CONCATENATE(Calendario!$A$1," ",(MID($J142,8,2))+1)))),INDEX(Calendario!$D$3:$H$55,MATCH(S$4,Calendario!$A$3:$A$55,0),MATCH($I142,Calendario!$D$2:$H$2,0)),IF(R142="",IF(EXACT(($I142),(PROPER(TEXT(R$3,"dddd")))),INDEX(Calendario!$D$3:$H$55,MATCH(S$4,Calendario!$A$3:$A$55,0),MATCH($I142,Calendario!$D$2:$H$2,0)),""),INDEX(Calendario!$D$3:$H$55,MATCH(S$4,Calendario!$A$3:$A$55,0),MATCH($I142,Calendario!$D$2:$H$2,0)))),IF(EXACT($M$4,"Semana 1"),IF($K142=2,IF(R142="",IF(OR(($J142="Semana 1"),($J142="Semana 2"),($J142="Semana 3"),($J142="Semana 4"),($J142="Semana 5"),($J142="Semana 6"),($J142="Semana 7")),INDEX(Calendario!$D$3:$H$55,MATCH(S$4,Calendario!$A$3:$A$55,0),MATCH($I142,Calendario!$D$2:$H$2,0)),""),""),IF($K142=3,IF(AND((Q142=""),(R142="")),IF(OR(($J142="Semana 1"),($J142="Semana 2"),($J142="Semana 3"),($J142="Semana 4"),($J142="Semana 5"),($J142="Semana 6"),($J142="Semana 7")),INDEX(Calendario!$D$3:$H$55,MATCH(S$4,Calendario!$A$3:$A$55,0),MATCH($I142,Calendario!$D$2:$H$2,0)),""),""),IF($K142=4,IF(AND((P142=""),(Q142=""),(R142="")),IF(OR(($J142="Semana 1"),($J142="Semana 2"),($J142="Semana 3"),($J142="Semana 4"),($J142="Semana 5"),($J142="Semana 6"),($J142="Semana 7")),INDEX(Calendario!$D$3:$H$55,MATCH(S$4,Calendario!$A$3:$A$55,0),MATCH($I142,Calendario!$D$2:$H$2,0)),""),"")))),IF($K142=2,IF(R142="",IF(OR(($J142="Semana 1"),($J142="Semana 2"),($J142="Semana 3"),($J142="Semana 4"),($J142="Semana 5"),($J142="Semana 6")),INDEX(Calendario!$D$3:$H$55,MATCH(S$4,Calendario!$A$3:$A$55,0),MATCH($I142,Calendario!$D$2:$H$2,0)),""),""),IF($K142=3,IF(AND((Q142=""),(R142="")),IF(OR(($J142="Semana 1"),($J142="Semana 2"),($J142="Semana 3"),($J142="Semana 4"),($J142="Semana 5"),($J142="Semana 6")),INDEX(Calendario!$D$3:$H$55,MATCH(S$4,Calendario!$A$3:$A$55,0),MATCH($I142,Calendario!$D$2:$H$2,0)),""),""),IF($K142=4,IF(AND((P142=""),(Q142=""),(R142="")),IF(OR(($J142="Semana 1"),($J142="Semana 2"),($J142="Semana 3"),($J142="Semana 4"),($J142="Semana 5"),($J142="Semana 6")),INDEX(Calendario!$D$3:$H$55,MATCH(S$4,Calendario!$A$3:$A$55,0),MATCH($I142,Calendario!$D$2:$H$2,0)),""),""),"")))))))</f>
        <v/>
      </c>
      <c r="T142" s="108" t="str">
        <f>IF(EXACT(($I142),(PROPER(TEXT(T$3,"dddd")))),"",IF(EXACT(T$4,$J142),IF(S142="",IF(OR(($K142=4),($K142=3),($K142=2),($K142=1)),INDEX(Calendario!$D$3:$H$55,MATCH(T$4,Calendario!$A$3:$A$55,0),MATCH($I142,Calendario!$D$2:$H$2,0)),"")),IF($K142=1,IF(AND(S142="",EXACT((T$4),(CONCATENATE(Calendario!$A$1," ",(MID($J142,8,2))+1)))),INDEX(Calendario!$D$3:$H$55,MATCH(T$4,Calendario!$A$3:$A$55,0),MATCH($I142,Calendario!$D$2:$H$2,0)),IF(S142="",IF(EXACT(($I142),(PROPER(TEXT(S$3,"dddd")))),INDEX(Calendario!$D$3:$H$55,MATCH(T$4,Calendario!$A$3:$A$55,0),MATCH($I142,Calendario!$D$2:$H$2,0)),""),INDEX(Calendario!$D$3:$H$55,MATCH(T$4,Calendario!$A$3:$A$55,0),MATCH($I142,Calendario!$D$2:$H$2,0)))),IF(EXACT($M$4,"Semana 1"),IF($K142=2,IF(S142="",IF(OR(($J142="Semana 1"),($J142="Semana 2"),($J142="Semana 3"),($J142="Semana 4"),($J142="Semana 5"),($J142="Semana 6"),($J142="Semana 7"),($J142="Semana 8")),INDEX(Calendario!$D$3:$H$55,MATCH(T$4,Calendario!$A$3:$A$55,0),MATCH($I142,Calendario!$D$2:$H$2,0)),""),""),IF($K142=3,IF(AND((R142=""),(S142="")),IF(OR(($J142="Semana 1"),($J142="Semana 2"),($J142="Semana 3"),($J142="Semana 4"),($J142="Semana 5"),($J142="Semana 6"),($J142="Semana 7"),($J142="Semana 8")),INDEX(Calendario!$D$3:$H$55,MATCH(T$4,Calendario!$A$3:$A$55,0),MATCH($I142,Calendario!$D$2:$H$2,0)),""),""),IF($K142=4,IF(AND((Q142=""),(R142=""),(S142="")),IF(OR(($J142="Semana 1"),($J142="Semana 2"),($J142="Semana 3"),($J142="Semana 4"),($J142="Semana 5"),($J142="Semana 6"),($J142="Semana 7"),($J142="Semana 8")),INDEX(Calendario!$D$3:$H$55,MATCH(T$4,Calendario!$A$3:$A$55,0),MATCH($I142,Calendario!$D$2:$H$2,0)),""),"")))),IF($K142=2,IF(S142="",IF(OR(($J142="Semana 1"),($J142="Semana 2"),($J142="Semana 3"),($J142="Semana 4"),($J142="Semana 5"),($J142="Semana 6"),($J142="Semana 7")),INDEX(Calendario!$D$3:$H$55,MATCH(T$4,Calendario!$A$3:$A$55,0),MATCH($I142,Calendario!$D$2:$H$2,0)),""),""),IF($K142=3,IF(AND((R142=""),(S142="")),IF(OR(($J142="Semana 1"),($J142="Semana 2"),($J142="Semana 3"),($J142="Semana 4"),($J142="Semana 5"),($J142="Semana 6"),($J142="Semana 7")),INDEX(Calendario!$D$3:$H$55,MATCH(T$4,Calendario!$A$3:$A$55,0),MATCH($I142,Calendario!$D$2:$H$2,0)),""),""),IF($K142=4,IF(AND((Q142=""),(R142=""),(S142="")),IF(OR(($J142="Semana 1"),($J142="Semana 2"),($J142="Semana 3"),($J142="Semana 4"),($J142="Semana 5"),($J142="Semana 6"),($J142="Semana 7")),INDEX(Calendario!$D$3:$H$55,MATCH(T$4,Calendario!$A$3:$A$55,0),MATCH($I142,Calendario!$D$2:$H$2,0)),""),""),"")))))))</f>
        <v/>
      </c>
      <c r="U142" s="108" t="str">
        <f>IF(EXACT(($I142),(PROPER(TEXT(U$3,"dddd")))),"",IF($K142=1,INDEX(Calendario!$D$3:$H$55,MATCH(U$4,Calendario!$A$3:$A$55,0),MATCH($I142,Calendario!$D$2:$H$2,0)),IF($K142=2,IF(T142="",INDEX(Calendario!$D$3:$H$55,MATCH(U$4,Calendario!$A$3:$A$55,0),MATCH($I142,Calendario!$D$2:$H$2,0)),""),IF($K142=3,IF(AND((S142=""),(T142="")),INDEX(Calendario!$D$3:$H$55,MATCH(U$4,Calendario!$A$3:$A$55,0),MATCH($I142,Calendario!$D$2:$H$2,0)),""),IF($K142=4,IF(AND((R142=""),(S142=""),(T142="")),INDEX(Calendario!$D$3:$H$55,MATCH(U$4,Calendario!$A$3:$A$55,0),MATCH($I142,Calendario!$D$2:$H$2,0)),""),"")))))</f>
        <v/>
      </c>
      <c r="V142" s="107">
        <f>IF(EXACT(($I142),(PROPER(TEXT(V$3,"dddd")))),"",IF($K142=1,INDEX(Calendario!$D$3:$H$55,MATCH(V$4,Calendario!$A$3:$A$55,0),MATCH($I142,Calendario!$D$2:$H$2,0)),IF($K142=2,IF(U142="",INDEX(Calendario!$D$3:$H$55,MATCH(V$4,Calendario!$A$3:$A$55,0),MATCH($I142,Calendario!$D$2:$H$2,0)),""),IF($K142=3,IF(AND((T142=""),(U142="")),INDEX(Calendario!$D$3:$H$55,MATCH(V$4,Calendario!$A$3:$A$55,0),MATCH($I142,Calendario!$D$2:$H$2,0)),""),IF($K142=4,IF(AND((S142=""),(T142=""),(U142="")),INDEX(Calendario!$D$3:$H$55,MATCH(V$4,Calendario!$A$3:$A$55,0),MATCH($I142,Calendario!$D$2:$H$2,0)),""),"")))))</f>
        <v>44622</v>
      </c>
      <c r="W142" s="107" t="str">
        <f>IF(EXACT(($I142),(PROPER(TEXT(W$3,"dddd")))),"",IF($K142=1,INDEX(Calendario!$D$3:$H$55,MATCH(W$4,Calendario!$A$3:$A$55,0),MATCH($I142,Calendario!$D$2:$H$2,0)),IF($K142=2,IF(V142="",INDEX(Calendario!$D$3:$H$55,MATCH(W$4,Calendario!$A$3:$A$55,0),MATCH($I142,Calendario!$D$2:$H$2,0)),""),IF($K142=3,IF(AND((U142=""),(V142="")),INDEX(Calendario!$D$3:$H$55,MATCH(W$4,Calendario!$A$3:$A$55,0),MATCH($I142,Calendario!$D$2:$H$2,0)),""),IF($K142=4,IF(AND((T142=""),(U142=""),(V142="")),INDEX(Calendario!$D$3:$H$55,MATCH(W$4,Calendario!$A$3:$A$55,0),MATCH($I142,Calendario!$D$2:$H$2,0)),""),"")))))</f>
        <v/>
      </c>
      <c r="X142" s="107" t="str">
        <f>IF(EXACT(($I142),(PROPER(TEXT(X$3,"dddd")))),"",IF($K142=1,INDEX(Calendario!$D$3:$H$55,MATCH(X$4,Calendario!$A$3:$A$55,0),MATCH($I142,Calendario!$D$2:$H$2,0)),IF($K142=2,IF(W142="",INDEX(Calendario!$D$3:$H$55,MATCH(X$4,Calendario!$A$3:$A$55,0),MATCH($I142,Calendario!$D$2:$H$2,0)),""),IF($K142=3,IF(AND((V142=""),(W142="")),INDEX(Calendario!$D$3:$H$55,MATCH(X$4,Calendario!$A$3:$A$55,0),MATCH($I142,Calendario!$D$2:$H$2,0)),""),IF($K142=4,IF(AND((U142=""),(V142=""),(W142="")),INDEX(Calendario!$D$3:$H$55,MATCH(X$4,Calendario!$A$3:$A$55,0),MATCH($I142,Calendario!$D$2:$H$2,0)),""),"")))))</f>
        <v/>
      </c>
      <c r="Y142" s="107" t="str">
        <f>IF(EXACT(($I142),(PROPER(TEXT(Y$3,"dddd")))),"",IF($K142=1,INDEX(Calendario!$D$3:$H$55,MATCH(Y$4,Calendario!$A$3:$A$55,0),MATCH($I142,Calendario!$D$2:$H$2,0)),IF($K142=2,IF(X142="",INDEX(Calendario!$D$3:$H$55,MATCH(Y$4,Calendario!$A$3:$A$55,0),MATCH($I142,Calendario!$D$2:$H$2,0)),""),IF($K142=3,IF(AND((W142=""),(X142="")),INDEX(Calendario!$D$3:$H$55,MATCH(Y$4,Calendario!$A$3:$A$55,0),MATCH($I142,Calendario!$D$2:$H$2,0)),""),IF($K142=4,IF(AND((V142=""),(W142=""),(X142="")),INDEX(Calendario!$D$3:$H$55,MATCH(Y$4,Calendario!$A$3:$A$55,0),MATCH($I142,Calendario!$D$2:$H$2,0)),""),"")))))</f>
        <v/>
      </c>
      <c r="Z142" s="108">
        <f>IF(EXACT(($I142),(PROPER(TEXT(Z$3,"dddd")))),"",IF($K142=1,INDEX(Calendario!$D$3:$H$55,MATCH(Z$4,Calendario!$A$3:$A$55,0),MATCH($I142,Calendario!$D$2:$H$2,0)),IF($K142=2,IF(Y142="",INDEX(Calendario!$D$3:$H$55,MATCH(Z$4,Calendario!$A$3:$A$55,0),MATCH($I142,Calendario!$D$2:$H$2,0)),""),IF($K142=3,IF(AND((X142=""),(Y142="")),INDEX(Calendario!$D$3:$H$55,MATCH(Z$4,Calendario!$A$3:$A$55,0),MATCH($I142,Calendario!$D$2:$H$2,0)),""),IF($K142=4,IF(AND((W142=""),(X142=""),(Y142="")),INDEX(Calendario!$D$3:$H$55,MATCH(Z$4,Calendario!$A$3:$A$55,0),MATCH($I142,Calendario!$D$2:$H$2,0)),""),"")))))</f>
        <v>44650</v>
      </c>
      <c r="AA142" s="108" t="str">
        <f>IF(EXACT(($I142),(PROPER(TEXT(AA$3,"dddd")))),"",IF($K142=1,INDEX(Calendario!$D$3:$H$55,MATCH(AA$4,Calendario!$A$3:$A$55,0),MATCH($I142,Calendario!$D$2:$H$2,0)),IF($K142=2,IF(Z142="",INDEX(Calendario!$D$3:$H$55,MATCH(AA$4,Calendario!$A$3:$A$55,0),MATCH($I142,Calendario!$D$2:$H$2,0)),""),IF($K142=3,IF(AND((Y142=""),(Z142="")),INDEX(Calendario!$D$3:$H$55,MATCH(AA$4,Calendario!$A$3:$A$55,0),MATCH($I142,Calendario!$D$2:$H$2,0)),""),IF($K142=4,IF(AND((X142=""),(Y142=""),(Z142="")),INDEX(Calendario!$D$3:$H$55,MATCH(AA$4,Calendario!$A$3:$A$55,0),MATCH($I142,Calendario!$D$2:$H$2,0)),""),"")))))</f>
        <v/>
      </c>
      <c r="AB142" s="108" t="str">
        <f>IF(EXACT(($I142),(PROPER(TEXT(AB$3,"dddd")))),"",IF($K142=1,INDEX(Calendario!$D$3:$H$55,MATCH(AB$4,Calendario!$A$3:$A$55,0),MATCH($I142,Calendario!$D$2:$H$2,0)),IF($K142=2,IF(AA142="",INDEX(Calendario!$D$3:$H$55,MATCH(AB$4,Calendario!$A$3:$A$55,0),MATCH($I142,Calendario!$D$2:$H$2,0)),""),IF($K142=3,IF(AND((Z142=""),(AA142="")),INDEX(Calendario!$D$3:$H$55,MATCH(AB$4,Calendario!$A$3:$A$55,0),MATCH($I142,Calendario!$D$2:$H$2,0)),""),IF($K142=4,IF(AND((Y142=""),(Z142=""),(AA142="")),INDEX(Calendario!$D$3:$H$55,MATCH(AB$4,Calendario!$A$3:$A$55,0),MATCH($I142,Calendario!$D$2:$H$2,0)),""),"")))))</f>
        <v/>
      </c>
      <c r="AC142" s="108" t="str">
        <f>IF(EXACT(($I142),(PROPER(TEXT(AC$3,"dddd")))),"",IF($K142=1,INDEX(Calendario!$D$3:$H$55,MATCH(AC$4,Calendario!$A$3:$A$55,0),MATCH($I142,Calendario!$D$2:$H$2,0)),IF($K142=2,IF(AB142="",INDEX(Calendario!$D$3:$H$55,MATCH(AC$4,Calendario!$A$3:$A$55,0),MATCH($I142,Calendario!$D$2:$H$2,0)),""),IF($K142=3,IF(AND((AA142=""),(AB142="")),INDEX(Calendario!$D$3:$H$55,MATCH(AC$4,Calendario!$A$3:$A$55,0),MATCH($I142,Calendario!$D$2:$H$2,0)),""),IF($K142=4,IF(AND((Z142=""),(AA142=""),(AB142="")),INDEX(Calendario!$D$3:$H$55,MATCH(AC$4,Calendario!$A$3:$A$55,0),MATCH($I142,Calendario!$D$2:$H$2,0)),""),"")))))</f>
        <v/>
      </c>
      <c r="AD142" s="107">
        <f>IF(EXACT(($I142),(PROPER(TEXT(AD$3,"dddd")))),"",IF($K142=1,INDEX(Calendario!$D$3:$H$55,MATCH(AD$4,Calendario!$A$3:$A$55,0),MATCH($I142,Calendario!$D$2:$H$2,0)),IF($K142=2,IF(AC142="",INDEX(Calendario!$D$3:$H$55,MATCH(AD$4,Calendario!$A$3:$A$55,0),MATCH($I142,Calendario!$D$2:$H$2,0)),""),IF($K142=3,IF(AND((AB142=""),(AC142="")),INDEX(Calendario!$D$3:$H$55,MATCH(AD$4,Calendario!$A$3:$A$55,0),MATCH($I142,Calendario!$D$2:$H$2,0)),""),IF($K142=4,IF(AND((AA142=""),(AB142=""),(AC142="")),INDEX(Calendario!$D$3:$H$55,MATCH(AD$4,Calendario!$A$3:$A$55,0),MATCH($I142,Calendario!$D$2:$H$2,0)),""),"")))))</f>
        <v>44678</v>
      </c>
      <c r="AE142" s="107" t="str">
        <f>IF(EXACT(($I142),(PROPER(TEXT(AE$3,"dddd")))),"",IF($K142=1,INDEX(Calendario!$D$3:$H$55,MATCH(AE$4,Calendario!$A$3:$A$55,0),MATCH($I142,Calendario!$D$2:$H$2,0)),IF($K142=2,IF(AD142="",INDEX(Calendario!$D$3:$H$55,MATCH(AE$4,Calendario!$A$3:$A$55,0),MATCH($I142,Calendario!$D$2:$H$2,0)),""),IF($K142=3,IF(AND((AC142=""),(AD142="")),INDEX(Calendario!$D$3:$H$55,MATCH(AE$4,Calendario!$A$3:$A$55,0),MATCH($I142,Calendario!$D$2:$H$2,0)),""),IF($K142=4,IF(AND((AB142=""),(AC142=""),(AD142="")),INDEX(Calendario!$D$3:$H$55,MATCH(AE$4,Calendario!$A$3:$A$55,0),MATCH($I142,Calendario!$D$2:$H$2,0)),""),"")))))</f>
        <v/>
      </c>
      <c r="AF142" s="107" t="str">
        <f>IF(EXACT(($I142),(PROPER(TEXT(AF$3,"dddd")))),"",IF($K142=1,INDEX(Calendario!$D$3:$H$55,MATCH(AF$4,Calendario!$A$3:$A$55,0),MATCH($I142,Calendario!$D$2:$H$2,0)),IF($K142=2,IF(AE142="",INDEX(Calendario!$D$3:$H$55,MATCH(AF$4,Calendario!$A$3:$A$55,0),MATCH($I142,Calendario!$D$2:$H$2,0)),""),IF($K142=3,IF(AND((AD142=""),(AE142="")),INDEX(Calendario!$D$3:$H$55,MATCH(AF$4,Calendario!$A$3:$A$55,0),MATCH($I142,Calendario!$D$2:$H$2,0)),""),IF($K142=4,IF(AND((AC142=""),(AD142=""),(AE142="")),INDEX(Calendario!$D$3:$H$55,MATCH(AF$4,Calendario!$A$3:$A$55,0),MATCH($I142,Calendario!$D$2:$H$2,0)),""),"")))))</f>
        <v/>
      </c>
      <c r="AG142" s="107" t="str">
        <f>IF(EXACT(($I142),(PROPER(TEXT(AG$3,"dddd")))),"",IF($K142=1,INDEX(Calendario!$D$3:$H$55,MATCH(AG$4,Calendario!$A$3:$A$55,0),MATCH($I142,Calendario!$D$2:$H$2,0)),IF($K142=2,IF(AF142="",INDEX(Calendario!$D$3:$H$55,MATCH(AG$4,Calendario!$A$3:$A$55,0),MATCH($I142,Calendario!$D$2:$H$2,0)),""),IF($K142=3,IF(AND((AE142=""),(AF142="")),INDEX(Calendario!$D$3:$H$55,MATCH(AG$4,Calendario!$A$3:$A$55,0),MATCH($I142,Calendario!$D$2:$H$2,0)),""),IF($K142=4,IF(AND((AD142=""),(AE142=""),(AF142="")),INDEX(Calendario!$D$3:$H$55,MATCH(AG$4,Calendario!$A$3:$A$55,0),MATCH($I142,Calendario!$D$2:$H$2,0)),""),"")))))</f>
        <v/>
      </c>
      <c r="AH142" s="107">
        <f>IF(EXACT(($I142),(PROPER(TEXT(AH$3,"dddd")))),"",IF($K142=1,INDEX(Calendario!$D$3:$H$55,MATCH(AH$4,Calendario!$A$3:$A$55,0),MATCH($I142,Calendario!$D$2:$H$2,0)),IF($K142=2,IF(AG142="",INDEX(Calendario!$D$3:$H$55,MATCH(AH$4,Calendario!$A$3:$A$55,0),MATCH($I142,Calendario!$D$2:$H$2,0)),""),IF($K142=3,IF(AND((AF142=""),(AG142="")),INDEX(Calendario!$D$3:$H$55,MATCH(AH$4,Calendario!$A$3:$A$55,0),MATCH($I142,Calendario!$D$2:$H$2,0)),""),IF($K142=4,IF(AND((AE142=""),(AF142=""),(AG142="")),INDEX(Calendario!$D$3:$H$55,MATCH(AH$4,Calendario!$A$3:$A$55,0),MATCH($I142,Calendario!$D$2:$H$2,0)),""),"")))))</f>
        <v>44706</v>
      </c>
      <c r="AI142" s="108" t="str">
        <f>IF(EXACT(($I142),(PROPER(TEXT(AI$3,"dddd")))),"",IF($K142=1,INDEX(Calendario!$D$3:$H$55,MATCH(AI$4,Calendario!$A$3:$A$55,0),MATCH($I142,Calendario!$D$2:$H$2,0)),IF($K142=2,IF(AH142="",INDEX(Calendario!$D$3:$H$55,MATCH(AI$4,Calendario!$A$3:$A$55,0),MATCH($I142,Calendario!$D$2:$H$2,0)),""),IF($K142=3,IF(AND((AG142=""),(AH142="")),INDEX(Calendario!$D$3:$H$55,MATCH(AI$4,Calendario!$A$3:$A$55,0),MATCH($I142,Calendario!$D$2:$H$2,0)),""),IF($K142=4,IF(AND((AF142=""),(AG142=""),(AH142="")),INDEX(Calendario!$D$3:$H$55,MATCH(AI$4,Calendario!$A$3:$A$55,0),MATCH($I142,Calendario!$D$2:$H$2,0)),""),"")))))</f>
        <v/>
      </c>
      <c r="AJ142" s="108" t="str">
        <f>IF(EXACT(($I142),(PROPER(TEXT(AJ$3,"dddd")))),"",IF($K142=1,INDEX(Calendario!$D$3:$H$55,MATCH(AJ$4,Calendario!$A$3:$A$55,0),MATCH($I142,Calendario!$D$2:$H$2,0)),IF($K142=2,IF(AI142="",INDEX(Calendario!$D$3:$H$55,MATCH(AJ$4,Calendario!$A$3:$A$55,0),MATCH($I142,Calendario!$D$2:$H$2,0)),""),IF($K142=3,IF(AND((AH142=""),(AI142="")),INDEX(Calendario!$D$3:$H$55,MATCH(AJ$4,Calendario!$A$3:$A$55,0),MATCH($I142,Calendario!$D$2:$H$2,0)),""),IF($K142=4,IF(AND((AG142=""),(AH142=""),(AI142="")),INDEX(Calendario!$D$3:$H$55,MATCH(AJ$4,Calendario!$A$3:$A$55,0),MATCH($I142,Calendario!$D$2:$H$2,0)),""),"")))))</f>
        <v/>
      </c>
      <c r="AK142" s="108" t="str">
        <f>IF(EXACT(($I142),(PROPER(TEXT(AK$3,"dddd")))),"",IF($K142=1,INDEX(Calendario!$D$3:$H$55,MATCH(AK$4,Calendario!$A$3:$A$55,0),MATCH($I142,Calendario!$D$2:$H$2,0)),IF($K142=2,IF(AJ142="",INDEX(Calendario!$D$3:$H$55,MATCH(AK$4,Calendario!$A$3:$A$55,0),MATCH($I142,Calendario!$D$2:$H$2,0)),""),IF($K142=3,IF(AND((AI142=""),(AJ142="")),INDEX(Calendario!$D$3:$H$55,MATCH(AK$4,Calendario!$A$3:$A$55,0),MATCH($I142,Calendario!$D$2:$H$2,0)),""),IF($K142=4,IF(AND((AH142=""),(AI142=""),(AJ142="")),INDEX(Calendario!$D$3:$H$55,MATCH(AK$4,Calendario!$A$3:$A$55,0),MATCH($I142,Calendario!$D$2:$H$2,0)),""),"")))))</f>
        <v/>
      </c>
      <c r="AL142" s="108">
        <f>IF(EXACT(($I142),(PROPER(TEXT(AL$3,"dddd")))),"",IF($K142=1,INDEX(Calendario!$D$3:$H$55,MATCH(AL$4,Calendario!$A$3:$A$55,0),MATCH($I142,Calendario!$D$2:$H$2,0)),IF($K142=2,IF(AK142="",INDEX(Calendario!$D$3:$H$55,MATCH(AL$4,Calendario!$A$3:$A$55,0),MATCH($I142,Calendario!$D$2:$H$2,0)),""),IF($K142=3,IF(AND((AJ142=""),(AK142="")),INDEX(Calendario!$D$3:$H$55,MATCH(AL$4,Calendario!$A$3:$A$55,0),MATCH($I142,Calendario!$D$2:$H$2,0)),""),IF($K142=4,IF(AND((AI142=""),(AJ142=""),(AK142="")),INDEX(Calendario!$D$3:$H$55,MATCH(AL$4,Calendario!$A$3:$A$55,0),MATCH($I142,Calendario!$D$2:$H$2,0)),""),"")))))</f>
        <v>44734</v>
      </c>
      <c r="AM142" s="107" t="str">
        <f>IF(EXACT(($I142),(PROPER(TEXT(AM$3,"dddd")))),"",IF($K142=1,INDEX(Calendario!$D$3:$H$55,MATCH(AM$4,Calendario!$A$3:$A$55,0),MATCH($I142,Calendario!$D$2:$H$2,0)),IF($K142=2,IF(AL142="",INDEX(Calendario!$D$3:$H$55,MATCH(AM$4,Calendario!$A$3:$A$55,0),MATCH($I142,Calendario!$D$2:$H$2,0)),""),IF($K142=3,IF(AND((AK142=""),(AL142="")),INDEX(Calendario!$D$3:$H$55,MATCH(AM$4,Calendario!$A$3:$A$55,0),MATCH($I142,Calendario!$D$2:$H$2,0)),""),IF($K142=4,IF(AND((AJ142=""),(AK142=""),(AL142="")),INDEX(Calendario!$D$3:$H$55,MATCH(AM$4,Calendario!$A$3:$A$55,0),MATCH($I142,Calendario!$D$2:$H$2,0)),""),"")))))</f>
        <v/>
      </c>
      <c r="AN142" s="107" t="str">
        <f>IF(EXACT(($I142),(PROPER(TEXT(AN$3,"dddd")))),"",IF($K142=1,INDEX(Calendario!$D$3:$H$55,MATCH(AN$4,Calendario!$A$3:$A$55,0),MATCH($I142,Calendario!$D$2:$H$2,0)),IF($K142=2,IF(AM142="",INDEX(Calendario!$D$3:$H$55,MATCH(AN$4,Calendario!$A$3:$A$55,0),MATCH($I142,Calendario!$D$2:$H$2,0)),""),IF($K142=3,IF(AND((AL142=""),(AM142="")),INDEX(Calendario!$D$3:$H$55,MATCH(AN$4,Calendario!$A$3:$A$55,0),MATCH($I142,Calendario!$D$2:$H$2,0)),""),IF($K142=4,IF(AND((AK142=""),(AL142=""),(AM142="")),INDEX(Calendario!$D$3:$H$55,MATCH(AN$4,Calendario!$A$3:$A$55,0),MATCH($I142,Calendario!$D$2:$H$2,0)),""),"")))))</f>
        <v/>
      </c>
      <c r="AO142" s="107" t="str">
        <f>IF(EXACT(($I142),(PROPER(TEXT(AO$3,"dddd")))),"",IF($K142=1,INDEX(Calendario!$D$3:$H$55,MATCH(AO$4,Calendario!$A$3:$A$55,0),MATCH($I142,Calendario!$D$2:$H$2,0)),IF($K142=2,IF(AN142="",INDEX(Calendario!$D$3:$H$55,MATCH(AO$4,Calendario!$A$3:$A$55,0),MATCH($I142,Calendario!$D$2:$H$2,0)),""),IF($K142=3,IF(AND((AM142=""),(AN142="")),INDEX(Calendario!$D$3:$H$55,MATCH(AO$4,Calendario!$A$3:$A$55,0),MATCH($I142,Calendario!$D$2:$H$2,0)),""),IF($K142=4,IF(AND((AL142=""),(AM142=""),(AN142="")),INDEX(Calendario!$D$3:$H$55,MATCH(AO$4,Calendario!$A$3:$A$55,0),MATCH($I142,Calendario!$D$2:$H$2,0)),""),"")))))</f>
        <v/>
      </c>
      <c r="AP142" s="107" t="str">
        <f>IF(EXACT(($I142),(PROPER(TEXT(AP$3,"dddd")))),"",IF($K142=1,INDEX(Calendario!$D$3:$H$55,MATCH(AP$4,Calendario!$A$3:$A$55,0),MATCH($I142,Calendario!$D$2:$H$2,0)),IF($K142=2,IF(AO142="",INDEX(Calendario!$D$3:$H$55,MATCH(AP$4,Calendario!$A$3:$A$55,0),MATCH($I142,Calendario!$D$2:$H$2,0)),""),IF($K142=3,IF(AND((AN142=""),(AO142="")),INDEX(Calendario!$D$3:$H$55,MATCH(AP$4,Calendario!$A$3:$A$55,0),MATCH($I142,Calendario!$D$2:$H$2,0)),""),IF($K142=4,IF(AND((AM142=""),(AN142=""),(AO142="")),INDEX(Calendario!$D$3:$H$55,MATCH(AP$4,Calendario!$A$3:$A$55,0),MATCH($I142,Calendario!$D$2:$H$2,0)),""),"")))))</f>
        <v/>
      </c>
      <c r="AQ142" s="107">
        <f>IF(EXACT(($I142),(PROPER(TEXT(AQ$3,"dddd")))),"",IF($K142=1,INDEX(Calendario!$D$3:$H$55,MATCH(AQ$4,Calendario!$A$3:$A$55,0),MATCH($I142,Calendario!$D$2:$H$2,0)),IF($K142=2,IF(AP142="",INDEX(Calendario!$D$3:$H$55,MATCH(AQ$4,Calendario!$A$3:$A$55,0),MATCH($I142,Calendario!$D$2:$H$2,0)),""),IF($K142=3,IF(AND((AO142=""),(AP142="")),INDEX(Calendario!$D$3:$H$55,MATCH(AQ$4,Calendario!$A$3:$A$55,0),MATCH($I142,Calendario!$D$2:$H$2,0)),""),IF($K142=4,IF(AND((AN142=""),(AO142=""),(AP142="")),INDEX(Calendario!$D$3:$H$55,MATCH(AQ$4,Calendario!$A$3:$A$55,0),MATCH($I142,Calendario!$D$2:$H$2,0)),""),"")))))</f>
        <v>44769</v>
      </c>
      <c r="AR142" s="108" t="str">
        <f>IF(EXACT(($I142),(PROPER(TEXT(AR$3,"dddd")))),"",IF($K142=1,INDEX(Calendario!$D$3:$H$55,MATCH(AR$4,Calendario!$A$3:$A$55,0),MATCH($I142,Calendario!$D$2:$H$2,0)),IF($K142=2,IF(AQ142="",INDEX(Calendario!$D$3:$H$55,MATCH(AR$4,Calendario!$A$3:$A$55,0),MATCH($I142,Calendario!$D$2:$H$2,0)),""),IF($K142=3,IF(AND((AP142=""),(AQ142="")),INDEX(Calendario!$D$3:$H$55,MATCH(AR$4,Calendario!$A$3:$A$55,0),MATCH($I142,Calendario!$D$2:$H$2,0)),""),IF($K142=4,IF(AND((AO142=""),(AP142=""),(AQ142="")),INDEX(Calendario!$D$3:$H$55,MATCH(AR$4,Calendario!$A$3:$A$55,0),MATCH($I142,Calendario!$D$2:$H$2,0)),""),"")))))</f>
        <v/>
      </c>
      <c r="AS142" s="108" t="str">
        <f>IF(EXACT(($I142),(PROPER(TEXT(AS$3,"dddd")))),"",IF($K142=1,INDEX(Calendario!$D$3:$H$55,MATCH(AS$4,Calendario!$A$3:$A$55,0),MATCH($I142,Calendario!$D$2:$H$2,0)),IF($K142=2,IF(AR142="",INDEX(Calendario!$D$3:$H$55,MATCH(AS$4,Calendario!$A$3:$A$55,0),MATCH($I142,Calendario!$D$2:$H$2,0)),""),IF($K142=3,IF(AND((AQ142=""),(AR142="")),INDEX(Calendario!$D$3:$H$55,MATCH(AS$4,Calendario!$A$3:$A$55,0),MATCH($I142,Calendario!$D$2:$H$2,0)),""),IF($K142=4,IF(AND((AP142=""),(AQ142=""),(AR142="")),INDEX(Calendario!$D$3:$H$55,MATCH(AS$4,Calendario!$A$3:$A$55,0),MATCH($I142,Calendario!$D$2:$H$2,0)),""),"")))))</f>
        <v/>
      </c>
      <c r="AT142" s="108" t="str">
        <f>IF(EXACT(($I142),(PROPER(TEXT(AT$3,"dddd")))),"",IF($K142=1,INDEX(Calendario!$D$3:$H$55,MATCH(AT$4,Calendario!$A$3:$A$55,0),MATCH($I142,Calendario!$D$2:$H$2,0)),IF($K142=2,IF(AS142="",INDEX(Calendario!$D$3:$H$55,MATCH(AT$4,Calendario!$A$3:$A$55,0),MATCH($I142,Calendario!$D$2:$H$2,0)),""),IF($K142=3,IF(AND((AR142=""),(AS142="")),INDEX(Calendario!$D$3:$H$55,MATCH(AT$4,Calendario!$A$3:$A$55,0),MATCH($I142,Calendario!$D$2:$H$2,0)),""),IF($K142=4,IF(AND((AQ142=""),(AR142=""),(AS142="")),INDEX(Calendario!$D$3:$H$55,MATCH(AT$4,Calendario!$A$3:$A$55,0),MATCH($I142,Calendario!$D$2:$H$2,0)),""),"")))))</f>
        <v/>
      </c>
      <c r="AU142" s="108">
        <f>IF(EXACT(($I142),(PROPER(TEXT(AU$3,"dddd")))),"",IF($K142=1,INDEX(Calendario!$D$3:$H$55,MATCH(AU$4,Calendario!$A$3:$A$55,0),MATCH($I142,Calendario!$D$2:$H$2,0)),IF($K142=2,IF(AT142="",INDEX(Calendario!$D$3:$H$55,MATCH(AU$4,Calendario!$A$3:$A$55,0),MATCH($I142,Calendario!$D$2:$H$2,0)),""),IF($K142=3,IF(AND((AS142=""),(AT142="")),INDEX(Calendario!$D$3:$H$55,MATCH(AU$4,Calendario!$A$3:$A$55,0),MATCH($I142,Calendario!$D$2:$H$2,0)),""),IF($K142=4,IF(AND((AR142=""),(AS142=""),(AT142="")),INDEX(Calendario!$D$3:$H$55,MATCH(AU$4,Calendario!$A$3:$A$55,0),MATCH($I142,Calendario!$D$2:$H$2,0)),""),"")))))</f>
        <v>44797</v>
      </c>
      <c r="AV142" s="107" t="str">
        <f>IF(EXACT(($I142),(PROPER(TEXT(AV$3,"dddd")))),"",IF($K142=1,INDEX(Calendario!$D$3:$H$55,MATCH(AV$4,Calendario!$A$3:$A$55,0),MATCH($I142,Calendario!$D$2:$H$2,0)),IF($K142=2,IF(AU142="",INDEX(Calendario!$D$3:$H$55,MATCH(AV$4,Calendario!$A$3:$A$55,0),MATCH($I142,Calendario!$D$2:$H$2,0)),""),IF($K142=3,IF(AND((AT142=""),(AU142="")),INDEX(Calendario!$D$3:$H$55,MATCH(AV$4,Calendario!$A$3:$A$55,0),MATCH($I142,Calendario!$D$2:$H$2,0)),""),IF($K142=4,IF(AND((AS142=""),(AT142=""),(AU142="")),INDEX(Calendario!$D$3:$H$55,MATCH(AV$4,Calendario!$A$3:$A$55,0),MATCH($I142,Calendario!$D$2:$H$2,0)),""),"")))))</f>
        <v/>
      </c>
      <c r="AW142" s="107" t="str">
        <f>IF(EXACT(($I142),(PROPER(TEXT(AW$3,"dddd")))),"",IF($K142=1,INDEX(Calendario!$D$3:$H$55,MATCH(AW$4,Calendario!$A$3:$A$55,0),MATCH($I142,Calendario!$D$2:$H$2,0)),IF($K142=2,IF(AV142="",INDEX(Calendario!$D$3:$H$55,MATCH(AW$4,Calendario!$A$3:$A$55,0),MATCH($I142,Calendario!$D$2:$H$2,0)),""),IF($K142=3,IF(AND((AU142=""),(AV142="")),INDEX(Calendario!$D$3:$H$55,MATCH(AW$4,Calendario!$A$3:$A$55,0),MATCH($I142,Calendario!$D$2:$H$2,0)),""),IF($K142=4,IF(AND((AT142=""),(AU142=""),(AV142="")),INDEX(Calendario!$D$3:$H$55,MATCH(AW$4,Calendario!$A$3:$A$55,0),MATCH($I142,Calendario!$D$2:$H$2,0)),""),"")))))</f>
        <v/>
      </c>
      <c r="AX142" s="107" t="str">
        <f>IF(EXACT(($I142),(PROPER(TEXT(AX$3,"dddd")))),"",IF($K142=1,INDEX(Calendario!$D$3:$H$55,MATCH(AX$4,Calendario!$A$3:$A$55,0),MATCH($I142,Calendario!$D$2:$H$2,0)),IF($K142=2,IF(AW142="",INDEX(Calendario!$D$3:$H$55,MATCH(AX$4,Calendario!$A$3:$A$55,0),MATCH($I142,Calendario!$D$2:$H$2,0)),""),IF($K142=3,IF(AND((AV142=""),(AW142="")),INDEX(Calendario!$D$3:$H$55,MATCH(AX$4,Calendario!$A$3:$A$55,0),MATCH($I142,Calendario!$D$2:$H$2,0)),""),IF($K142=4,IF(AND((AU142=""),(AV142=""),(AW142="")),INDEX(Calendario!$D$3:$H$55,MATCH(AX$4,Calendario!$A$3:$A$55,0),MATCH($I142,Calendario!$D$2:$H$2,0)),""),"")))))</f>
        <v/>
      </c>
      <c r="AY142" s="107">
        <f>IF(EXACT(($I142),(PROPER(TEXT(AY$3,"dddd")))),"",IF($K142=1,INDEX(Calendario!$D$3:$H$55,MATCH(AY$4,Calendario!$A$3:$A$55,0),MATCH($I142,Calendario!$D$2:$H$2,0)),IF($K142=2,IF(AX142="",INDEX(Calendario!$D$3:$H$55,MATCH(AY$4,Calendario!$A$3:$A$55,0),MATCH($I142,Calendario!$D$2:$H$2,0)),""),IF($K142=3,IF(AND((AW142=""),(AX142="")),INDEX(Calendario!$D$3:$H$55,MATCH(AY$4,Calendario!$A$3:$A$55,0),MATCH($I142,Calendario!$D$2:$H$2,0)),""),IF($K142=4,IF(AND((AV142=""),(AW142=""),(AX142="")),INDEX(Calendario!$D$3:$H$55,MATCH(AY$4,Calendario!$A$3:$A$55,0),MATCH($I142,Calendario!$D$2:$H$2,0)),""),"")))))</f>
        <v>44825</v>
      </c>
      <c r="AZ142" s="107" t="str">
        <f>IF(EXACT(($I142),(PROPER(TEXT(AZ$3,"dddd")))),"",IF($K142=1,INDEX(Calendario!$D$3:$H$55,MATCH(AZ$4,Calendario!$A$3:$A$55,0),MATCH($I142,Calendario!$D$2:$H$2,0)),IF($K142=2,IF(AY142="",INDEX(Calendario!$D$3:$H$55,MATCH(AZ$4,Calendario!$A$3:$A$55,0),MATCH($I142,Calendario!$D$2:$H$2,0)),""),IF($K142=3,IF(AND((AX142=""),(AY142="")),INDEX(Calendario!$D$3:$H$55,MATCH(AZ$4,Calendario!$A$3:$A$55,0),MATCH($I142,Calendario!$D$2:$H$2,0)),""),IF($K142=4,IF(AND((AW142=""),(AX142=""),(AY142="")),INDEX(Calendario!$D$3:$H$55,MATCH(AZ$4,Calendario!$A$3:$A$55,0),MATCH($I142,Calendario!$D$2:$H$2,0)),""),"")))))</f>
        <v/>
      </c>
      <c r="BA142" s="108" t="str">
        <f>IF(EXACT(($I142),(PROPER(TEXT(BA$3,"dddd")))),"",IF($K142=1,INDEX(Calendario!$D$3:$H$55,MATCH(BA$4,Calendario!$A$3:$A$55,0),MATCH($I142,Calendario!$D$2:$H$2,0)),IF($K142=2,IF(AZ142="",INDEX(Calendario!$D$3:$H$55,MATCH(BA$4,Calendario!$A$3:$A$55,0),MATCH($I142,Calendario!$D$2:$H$2,0)),""),IF($K142=3,IF(AND((AY142=""),(AZ142="")),INDEX(Calendario!$D$3:$H$55,MATCH(BA$4,Calendario!$A$3:$A$55,0),MATCH($I142,Calendario!$D$2:$H$2,0)),""),IF($K142=4,IF(AND((AX142=""),(AY142=""),(AZ142="")),INDEX(Calendario!$D$3:$H$55,MATCH(BA$4,Calendario!$A$3:$A$55,0),MATCH($I142,Calendario!$D$2:$H$2,0)),""),"")))))</f>
        <v/>
      </c>
      <c r="BB142" s="108" t="str">
        <f>IF(EXACT(($I142),(PROPER(TEXT(BB$3,"dddd")))),"",IF($K142=1,INDEX(Calendario!$D$3:$H$55,MATCH(BB$4,Calendario!$A$3:$A$55,0),MATCH($I142,Calendario!$D$2:$H$2,0)),IF($K142=2,IF(BA142="",INDEX(Calendario!$D$3:$H$55,MATCH(BB$4,Calendario!$A$3:$A$55,0),MATCH($I142,Calendario!$D$2:$H$2,0)),""),IF($K142=3,IF(AND((AZ142=""),(BA142="")),INDEX(Calendario!$D$3:$H$55,MATCH(BB$4,Calendario!$A$3:$A$55,0),MATCH($I142,Calendario!$D$2:$H$2,0)),""),IF($K142=4,IF(AND((AY142=""),(AZ142=""),(BA142="")),INDEX(Calendario!$D$3:$H$55,MATCH(BB$4,Calendario!$A$3:$A$55,0),MATCH($I142,Calendario!$D$2:$H$2,0)),""),"")))))</f>
        <v/>
      </c>
      <c r="BC142" s="108">
        <f>IF(EXACT(($I142),(PROPER(TEXT(BC$3,"dddd")))),"",IF($K142=1,INDEX(Calendario!$D$3:$H$55,MATCH(BC$4,Calendario!$A$3:$A$55,0),MATCH($I142,Calendario!$D$2:$H$2,0)),IF($K142=2,IF(BB142="",INDEX(Calendario!$D$3:$H$55,MATCH(BC$4,Calendario!$A$3:$A$55,0),MATCH($I142,Calendario!$D$2:$H$2,0)),""),IF($K142=3,IF(AND((BA142=""),(BB142="")),INDEX(Calendario!$D$3:$H$55,MATCH(BC$4,Calendario!$A$3:$A$55,0),MATCH($I142,Calendario!$D$2:$H$2,0)),""),IF($K142=4,IF(AND((AZ142=""),(BA142=""),(BB142="")),INDEX(Calendario!$D$3:$H$55,MATCH(BC$4,Calendario!$A$3:$A$55,0),MATCH($I142,Calendario!$D$2:$H$2,0)),""),"")))))</f>
        <v>44853</v>
      </c>
      <c r="BD142" s="108" t="str">
        <f>IF(EXACT(($I142),(PROPER(TEXT(BD$3,"dddd")))),"",IF($K142=1,INDEX(Calendario!$D$3:$H$55,MATCH(BD$4,Calendario!$A$3:$A$55,0),MATCH($I142,Calendario!$D$2:$H$2,0)),IF($K142=2,IF(BC142="",INDEX(Calendario!$D$3:$H$55,MATCH(BD$4,Calendario!$A$3:$A$55,0),MATCH($I142,Calendario!$D$2:$H$2,0)),""),IF($K142=3,IF(AND((BB142=""),(BC142="")),INDEX(Calendario!$D$3:$H$55,MATCH(BD$4,Calendario!$A$3:$A$55,0),MATCH($I142,Calendario!$D$2:$H$2,0)),""),IF($K142=4,IF(AND((BA142=""),(BB142=""),(BC142="")),INDEX(Calendario!$D$3:$H$55,MATCH(BD$4,Calendario!$A$3:$A$55,0),MATCH($I142,Calendario!$D$2:$H$2,0)),""),"")))))</f>
        <v/>
      </c>
      <c r="BE142" s="107" t="str">
        <f>IF(EXACT(($I142),(PROPER(TEXT(BE$3,"dddd")))),"",IF($K142=1,INDEX(Calendario!$D$3:$H$55,MATCH(BE$4,Calendario!$A$3:$A$55,0),MATCH($I142,Calendario!$D$2:$H$2,0)),IF($K142=2,IF(BD142="",INDEX(Calendario!$D$3:$H$55,MATCH(BE$4,Calendario!$A$3:$A$55,0),MATCH($I142,Calendario!$D$2:$H$2,0)),""),IF($K142=3,IF(AND((BC142=""),(BD142="")),INDEX(Calendario!$D$3:$H$55,MATCH(BE$4,Calendario!$A$3:$A$55,0),MATCH($I142,Calendario!$D$2:$H$2,0)),""),IF($K142=4,IF(AND((BB142=""),(BC142=""),(BD142="")),INDEX(Calendario!$D$3:$H$55,MATCH(BE$4,Calendario!$A$3:$A$55,0),MATCH($I142,Calendario!$D$2:$H$2,0)),""),"")))))</f>
        <v/>
      </c>
      <c r="BF142" s="107" t="str">
        <f>IF(EXACT(($I142),(PROPER(TEXT(BF$3,"dddd")))),"",IF($K142=1,INDEX(Calendario!$D$3:$H$55,MATCH(BF$4,Calendario!$A$3:$A$55,0),MATCH($I142,Calendario!$D$2:$H$2,0)),IF($K142=2,IF(BE142="",INDEX(Calendario!$D$3:$H$55,MATCH(BF$4,Calendario!$A$3:$A$55,0),MATCH($I142,Calendario!$D$2:$H$2,0)),""),IF($K142=3,IF(AND((BD142=""),(BE142="")),INDEX(Calendario!$D$3:$H$55,MATCH(BF$4,Calendario!$A$3:$A$55,0),MATCH($I142,Calendario!$D$2:$H$2,0)),""),IF($K142=4,IF(AND((BC142=""),(BD142=""),(BE142="")),INDEX(Calendario!$D$3:$H$55,MATCH(BF$4,Calendario!$A$3:$A$55,0),MATCH($I142,Calendario!$D$2:$H$2,0)),""),"")))))</f>
        <v/>
      </c>
      <c r="BG142" s="107">
        <f>IF(EXACT(($I142),(PROPER(TEXT(BG$3,"dddd")))),"",IF($K142=1,INDEX(Calendario!$D$3:$H$55,MATCH(BG$4,Calendario!$A$3:$A$55,0),MATCH($I142,Calendario!$D$2:$H$2,0)),IF($K142=2,IF(BF142="",INDEX(Calendario!$D$3:$H$55,MATCH(BG$4,Calendario!$A$3:$A$55,0),MATCH($I142,Calendario!$D$2:$H$2,0)),""),IF($K142=3,IF(AND((BE142=""),(BF142="")),INDEX(Calendario!$D$3:$H$55,MATCH(BG$4,Calendario!$A$3:$A$55,0),MATCH($I142,Calendario!$D$2:$H$2,0)),""),IF($K142=4,IF(AND((BD142=""),(BE142=""),(BF142="")),INDEX(Calendario!$D$3:$H$55,MATCH(BG$4,Calendario!$A$3:$A$55,0),MATCH($I142,Calendario!$D$2:$H$2,0)),""),"")))))</f>
        <v>44881</v>
      </c>
      <c r="BH142" s="107" t="str">
        <f>IF(EXACT(($I142),(PROPER(TEXT(BH$3,"dddd")))),"",IF($K142=1,INDEX(Calendario!$D$3:$H$55,MATCH(BH$4,Calendario!$A$3:$A$55,0),MATCH($I142,Calendario!$D$2:$H$2,0)),IF($K142=2,IF(BG142="",INDEX(Calendario!$D$3:$H$55,MATCH(BH$4,Calendario!$A$3:$A$55,0),MATCH($I142,Calendario!$D$2:$H$2,0)),""),IF($K142=3,IF(AND((BF142=""),(BG142="")),INDEX(Calendario!$D$3:$H$55,MATCH(BH$4,Calendario!$A$3:$A$55,0),MATCH($I142,Calendario!$D$2:$H$2,0)),""),IF($K142=4,IF(AND((BE142=""),(BF142=""),(BG142="")),INDEX(Calendario!$D$3:$H$55,MATCH(BH$4,Calendario!$A$3:$A$55,0),MATCH($I142,Calendario!$D$2:$H$2,0)),""),"")))))</f>
        <v/>
      </c>
      <c r="BI142" s="108" t="str">
        <f>IF(EXACT(($I142),(PROPER(TEXT(BI$3,"dddd")))),"",IF($K142=1,INDEX(Calendario!$D$3:$H$55,MATCH(BI$4,Calendario!$A$3:$A$55,0),MATCH($I142,Calendario!$D$2:$H$2,0)),IF($K142=2,IF(BH142="",INDEX(Calendario!$D$3:$H$55,MATCH(BI$4,Calendario!$A$3:$A$55,0),MATCH($I142,Calendario!$D$2:$H$2,0)),""),IF($K142=3,IF(AND((BG142=""),(BH142="")),INDEX(Calendario!$D$3:$H$55,MATCH(BI$4,Calendario!$A$3:$A$55,0),MATCH($I142,Calendario!$D$2:$H$2,0)),""),IF($K142=4,IF(AND((BF142=""),(BG142=""),(BH142="")),INDEX(Calendario!$D$3:$H$55,MATCH(BI$4,Calendario!$A$3:$A$55,0),MATCH($I142,Calendario!$D$2:$H$2,0)),""),"")))))</f>
        <v/>
      </c>
      <c r="BJ142" s="108" t="str">
        <f>IF(EXACT(($I142),(PROPER(TEXT(BJ$3,"dddd")))),"",IF($K142=1,INDEX(Calendario!$D$3:$H$55,MATCH(BJ$4,Calendario!$A$3:$A$55,0),MATCH($I142,Calendario!$D$2:$H$2,0)),IF($K142=2,IF(BI142="",INDEX(Calendario!$D$3:$H$55,MATCH(BJ$4,Calendario!$A$3:$A$55,0),MATCH($I142,Calendario!$D$2:$H$2,0)),""),IF($K142=3,IF(AND((BH142=""),(BI142="")),INDEX(Calendario!$D$3:$H$55,MATCH(BJ$4,Calendario!$A$3:$A$55,0),MATCH($I142,Calendario!$D$2:$H$2,0)),""),IF($K142=4,IF(AND((BG142=""),(BH142=""),(BI142="")),INDEX(Calendario!$D$3:$H$55,MATCH(BJ$4,Calendario!$A$3:$A$55,0),MATCH($I142,Calendario!$D$2:$H$2,0)),""),"")))))</f>
        <v/>
      </c>
      <c r="BK142" s="108">
        <f>IF(EXACT(($I142),(PROPER(TEXT(BK$3,"dddd")))),"",IF($K142=1,INDEX(Calendario!$D$3:$H$55,MATCH(BK$4,Calendario!$A$3:$A$55,0),MATCH($I142,Calendario!$D$2:$H$2,0)),IF($K142=2,IF(BJ142="",INDEX(Calendario!$D$3:$H$55,MATCH(BK$4,Calendario!$A$3:$A$55,0),MATCH($I142,Calendario!$D$2:$H$2,0)),""),IF($K142=3,IF(AND((BI142=""),(BJ142="")),INDEX(Calendario!$D$3:$H$55,MATCH(BK$4,Calendario!$A$3:$A$55,0),MATCH($I142,Calendario!$D$2:$H$2,0)),""),IF($K142=4,IF(AND((BH142=""),(BI142=""),(BJ142="")),INDEX(Calendario!$D$3:$H$55,MATCH(BK$4,Calendario!$A$3:$A$55,0),MATCH($I142,Calendario!$D$2:$H$2,0)),""),"")))))</f>
        <v>44909</v>
      </c>
      <c r="BL142" s="108" t="str">
        <f>IF(EXACT(($I142),(PROPER(TEXT(BL$3,"dddd")))),"",IF($K142=1,INDEX(Calendario!$D$3:$H$55,MATCH(BL$4,Calendario!$A$3:$A$55,0),MATCH($I142,Calendario!$D$2:$H$2,0)),IF($K142=2,IF(BK142="",INDEX(Calendario!$D$3:$H$55,MATCH(BL$4,Calendario!$A$3:$A$55,0),MATCH($I142,Calendario!$D$2:$H$2,0)),""),IF($K142=3,IF(AND((BJ142=""),(BK142="")),INDEX(Calendario!$D$3:$H$55,MATCH(BL$4,Calendario!$A$3:$A$55,0),MATCH($I142,Calendario!$D$2:$H$2,0)),""),IF($K142=4,IF(AND((BI142=""),(BJ142=""),(BK142="")),INDEX(Calendario!$D$3:$H$55,MATCH(BL$4,Calendario!$A$3:$A$55,0),MATCH($I142,Calendario!$D$2:$H$2,0)),""),"")))))</f>
        <v/>
      </c>
      <c r="BM142" s="108" t="str">
        <f>IF(EXACT(($I142),(PROPER(TEXT(BM$3,"dddd")))),"",IF($K142=1,INDEX(Calendario!$D$3:$H$55,MATCH(BM$4,Calendario!$A$3:$A$55,0),MATCH($I142,Calendario!$D$2:$H$2,0)),IF($K142=2,IF(BL142="",INDEX(Calendario!$D$3:$H$55,MATCH(BM$4,Calendario!$A$3:$A$55,0),MATCH($I142,Calendario!$D$2:$H$2,0)),""),IF($K142=3,IF(AND((BK142=""),(BL142="")),INDEX(Calendario!$D$3:$H$55,MATCH(BM$4,Calendario!$A$3:$A$55,0),MATCH($I142,Calendario!$D$2:$H$2,0)),""),IF($K142=4,IF(AND((BJ142=""),(BK142=""),(BL142="")),INDEX(Calendario!$D$3:$H$55,MATCH(BM$4,Calendario!$A$3:$A$55,0),MATCH($I142,Calendario!$D$2:$H$2,0)),""),"")))))</f>
        <v/>
      </c>
    </row>
    <row r="143" spans="1:67" s="88" customFormat="1" ht="25.5" customHeight="1" x14ac:dyDescent="0.25">
      <c r="A143" s="178">
        <f t="shared" si="7"/>
        <v>113</v>
      </c>
      <c r="B143" s="176" t="s">
        <v>1282</v>
      </c>
      <c r="C143" s="176"/>
      <c r="D143" s="177" t="s">
        <v>1787</v>
      </c>
      <c r="E143" s="176" t="s">
        <v>1163</v>
      </c>
      <c r="F143" s="176" t="s">
        <v>102</v>
      </c>
      <c r="G143" s="177" t="s">
        <v>1593</v>
      </c>
      <c r="H143" s="184" t="str">
        <f>IF(ISNA(VLOOKUP(G143,TDirReg!$F$1:$H$184,3,0)),"",VLOOKUP(G143,TDirReg!$F$1:$H$184,3,0))</f>
        <v>Calle 8 N° 2-27 (Casa De Justicia) Barrio San Agustin</v>
      </c>
      <c r="I143" s="196" t="s">
        <v>127</v>
      </c>
      <c r="J143" s="195" t="s">
        <v>135</v>
      </c>
      <c r="K143" s="197">
        <v>4</v>
      </c>
      <c r="L143" s="202">
        <f t="shared" ref="L143" si="11">IF(I143="viernes","",COUNT(M143:BM143))</f>
        <v>12</v>
      </c>
      <c r="M143" s="107" t="str">
        <f>IF(EXACT(($I143),(PROPER(TEXT(M$3,"dddd")))),"",IF(EXACT(M$4,$J143),IF($K143=1,INDEX(Calendario!$D$3:$H$55,MATCH(M$4,Calendario!$A$3:$A$55,0),MATCH($I143,Calendario!$D$2:$H$2,0)),INDEX(Calendario!$D$3:$H$55,MATCH($J143,Calendario!$A$3:$A$55,0),MATCH($I143,Calendario!$D$2:$H$2,0))),""))</f>
        <v/>
      </c>
      <c r="N143" s="107" t="str">
        <f>IF(EXACT(($I143),(PROPER(TEXT(N$3,"dddd")))),"",IF(EXACT(N$4,$J143),IF(M143="",IF(OR(($K143=4),($K143=3),($K143=2),($K143=1)),INDEX(Calendario!$D$3:$H$55,MATCH(N$4,Calendario!$A$3:$A$55,0),MATCH($I143,Calendario!$D$2:$H$2,0)),"")),IF($K143=1,IF(AND(M143="",EXACT((N$4),(CONCATENATE(Calendario!$A$1," ",(MID($J143,8,2))+1)))),INDEX(Calendario!$D$3:$H$55,MATCH(N$4,Calendario!$A$3:$A$55,0),MATCH($I143,Calendario!$D$2:$H$2,0)),IF(M143="","",INDEX(Calendario!$D$3:$H$55,MATCH(N$4,Calendario!$A$3:$A$55,0),MATCH($I143,Calendario!$D$2:$H$2,0)))),IF($K143=2,IF(M143="",IF(EXACT($K143,N$4),INDEX(Calendario!$D$3:$H$55,MATCH(N$4,Calendario!$A$3:$A$55,0),MATCH($I143,Calendario!$D$2:$H$2,0)),""),""),IF($K143=3,IF((M143=""),IF(EXACT($K143,N$4),INDEX(Calendario!$D$3:$H$55,MATCH(N$4,Calendario!$A$3:$A$55,0),MATCH($I143,Calendario!$D$2:$H$2,0)),""),""),IF($K143=4,IF((M143=""),IF(EXACT($K143,N$4),INDEX(Calendario!$D$3:$H$55,MATCH(N$4,Calendario!$A$3:$A$55,0),MATCH($I143,Calendario!$D$2:$H$2,0)),""),""),""))))))</f>
        <v/>
      </c>
      <c r="O143" s="107" t="str">
        <f>IF(EXACT(($I143),(PROPER(TEXT(O$3,"dddd")))),"",IF(EXACT(O$4,$J143),IF(N143="",IF(OR(($K143=4),($K143=3),($K143=2),($K143=1)),INDEX(Calendario!$D$3:$H$55,MATCH(O$4,Calendario!$A$3:$A$55,0),MATCH($I143,Calendario!$D$2:$H$2,0)),"")),IF($K143=1,IF(AND(N143="",EXACT((O$4),(CONCATENATE(Calendario!$A$1," ",(MID($J143,8,2))+1)))),INDEX(Calendario!$D$3:$H$55,MATCH(O$4,Calendario!$A$3:$A$55,0),MATCH($I143,Calendario!$D$2:$H$2,0)),IF(N143="",IF(EXACT(($I143),(PROPER(TEXT(N$3,"dddd")))),INDEX(Calendario!$D$3:$H$55,MATCH(O$4,Calendario!$A$3:$A$55,0),MATCH($I143,Calendario!$D$2:$H$2,0)),""),INDEX(Calendario!$D$3:$H$55,MATCH(O$4,Calendario!$A$3:$A$55,0),MATCH($I143,Calendario!$D$2:$H$2,0)))),IF(EXACT($O$4,"Semana 1"),IF($K143=2,IF(N143="",IF(OR(($J143="Semana 1"),($J143="Semana 2"),($J143="Semana 3")),INDEX(Calendario!$D$3:$H$55,MATCH(O$4,Calendario!$A$3:$A$55,0),MATCH($I143,Calendario!$D$2:$H$2,0)),""),""),IF($K143=3,IF(AND((M143=""),(N143="")),IF(OR(($J143="Semana 1"),($J143="Semana 2"),($J143="Semana 3")),INDEX(Calendario!$D$3:$H$55,MATCH(O$4,Calendario!$A$3:$A$55,0),MATCH($I143,Calendario!$D$2:$H$2,0)),""),""),IF($K143=4,IF(AND((M143=""),(N143="")),IF(OR(($J143="Semana 1"),($J143="Semana 2"),($J143="Semana 3")),INDEX(Calendario!$D$3:$H$55,MATCH(O$4,Calendario!$A$3:$A$55,0),MATCH($I143,Calendario!$D$2:$H$2,0)),""),"")))),IF($K143=2,IF(N143="",IF(OR(($J143="Semana 1"),($J143="Semana 2")),INDEX(Calendario!$D$3:$H$55,MATCH(O$4,Calendario!$A$3:$A$55,0),MATCH($I143,Calendario!$D$2:$H$2,0)),""),""),IF($K143=3,IF(AND((M143=""),(N143="")),IF(OR(($J143="Semana 1"),($J143="Semana 2")),INDEX(Calendario!$D$3:$H$55,MATCH(O$4,Calendario!$A$3:$A$55,0),MATCH($I143,Calendario!$D$2:$H$2,0)),""),""),IF($K143=4,IF(AND((M143=""),(N143="")),IF(OR(($J143="Semana 1"),($J143="Semana 2")),INDEX(Calendario!$D$3:$H$55,MATCH(O$4,Calendario!$A$3:$A$55,0),MATCH($I143,Calendario!$D$2:$H$2,0)),""),""),"")))))))</f>
        <v/>
      </c>
      <c r="P143" s="107" t="str">
        <f>IF(EXACT(($I143),(PROPER(TEXT(P$3,"dddd")))),"",IF(EXACT(P$4,$J143),IF(O143="",IF(OR(($K143=4),($K143=3),($K143=2),($K143=1)),INDEX(Calendario!$D$3:$H$55,MATCH(P$4,Calendario!$A$3:$A$55,0),MATCH($I143,Calendario!$D$2:$H$2,0)),"")),IF($K143=1,IF(AND(O143="",EXACT((P$4),(CONCATENATE(Calendario!$A$1," ",(MID($J143,8,2))+1)))),INDEX(Calendario!$D$3:$H$55,MATCH(P$4,Calendario!$A$3:$A$55,0),MATCH($I143,Calendario!$D$2:$H$2,0)),IF(O143="",IF(EXACT(($I143),(PROPER(TEXT(O$3,"dddd")))),INDEX(Calendario!$D$3:$H$55,MATCH(P$4,Calendario!$A$3:$A$55,0),MATCH($I143,Calendario!$D$2:$H$2,0)),""),INDEX(Calendario!$D$3:$H$55,MATCH(P$4,Calendario!$A$3:$A$55,0),MATCH($I143,Calendario!$D$2:$H$2,0)))),IF(EXACT($M$4,"Semana 1"),IF($K143=2,IF(O143="",IF(OR(($J143="Semana 1"),($J143="Semana 2"),($J143="Semana 3"),($J143="Semana 4")),INDEX(Calendario!$D$3:$H$55,MATCH(P$4,Calendario!$A$3:$A$55,0),MATCH($I143,Calendario!$D$2:$H$2,0)),""),""),IF($K143=3,IF(AND((N143=""),(O143="")),IF(OR(($J143="Semana 1"),($J143="Semana 2"),($J143="Semana 3"),($J143="Semana 4")),INDEX(Calendario!$D$3:$H$55,MATCH(P$4,Calendario!$A$3:$A$55,0),MATCH($I143,Calendario!$D$2:$H$2,0)),""),""),IF($K143=4,IF(AND((M143=""),(N143=""),(O143="")),IF(OR(($J143="Semana 1"),($J143="Semana 2"),($J143="Semana 3"),($J143="Semana 4")),INDEX(Calendario!$D$3:$H$55,MATCH(P$4,Calendario!$A$3:$A$55,0),MATCH($I143,Calendario!$D$2:$H$2,0)),""),"")))),IF($K143=2,IF(O143="",IF(OR(($J143="Semana 1"),($J143="Semana 2"),($J143="Semana 3")),INDEX(Calendario!$D$3:$H$55,MATCH(P$4,Calendario!$A$3:$A$55,0),MATCH($I143,Calendario!$D$2:$H$2,0)),""),""),IF($K143=3,IF(AND((N143=""),(O143="")),IF(OR(($J143="Semana 1"),($J143="Semana 2"),($J143="Semana 3")),INDEX(Calendario!$D$3:$H$55,MATCH(P$4,Calendario!$A$3:$A$55,0),MATCH($I143,Calendario!$D$2:$H$2,0)),""),""),IF($K143=4,IF(AND((M143=""),(N143=""),(O143="")),IF(OR(($J143="Semana 1"),($J143="Semana 2"),($J143="Semana 3")),INDEX(Calendario!$D$3:$H$55,MATCH(P$4,Calendario!$A$3:$A$55,0),MATCH($I143,Calendario!$D$2:$H$2,0)),""),""),"")))))))</f>
        <v/>
      </c>
      <c r="Q143" s="107" t="str">
        <f>IF(EXACT(($I143),(PROPER(TEXT(Q$3,"dddd")))),"",IF(EXACT(Q$4,$J143),IF(P143="",IF(OR(($K143=4),($K143=3),($K143=2),($K143=1)),INDEX(Calendario!$D$3:$H$55,MATCH(Q$4,Calendario!$A$3:$A$55,0),MATCH($I143,Calendario!$D$2:$H$2,0)),"")),IF($K143=1,IF(AND(P143="",EXACT((Q$4),(CONCATENATE(Calendario!$A$1," ",(MID($J143,8,2))+1)))),INDEX(Calendario!$D$3:$H$55,MATCH(Q$4,Calendario!$A$3:$A$55,0),MATCH($I143,Calendario!$D$2:$H$2,0)),IF(P143="",IF(EXACT(($I143),(PROPER(TEXT(P$3,"dddd")))),INDEX(Calendario!$D$3:$H$55,MATCH(Q$4,Calendario!$A$3:$A$55,0),MATCH($I143,Calendario!$D$2:$H$2,0)),""),INDEX(Calendario!$D$3:$H$55,MATCH(Q$4,Calendario!$A$3:$A$55,0),MATCH($I143,Calendario!$D$2:$H$2,0)))),IF(EXACT($M$4,"Semana 1"),IF($K143=2,IF(P143="",IF(OR(($J143="Semana 1"),($J143="Semana 2"),($J143="Semana 3"),($J143="Semana 4"),($J143="Semana 5")),INDEX(Calendario!$D$3:$H$55,MATCH(Q$4,Calendario!$A$3:$A$55,0),MATCH($I143,Calendario!$D$2:$H$2,0)),""),""),IF($K143=3,IF(AND((O143=""),(P143="")),IF(OR(($J143="Semana 1"),($J143="Semana 2"),($J143="Semana 3"),($J143="Semana 4"),($J143="Semana 5")),INDEX(Calendario!$D$3:$H$55,MATCH(Q$4,Calendario!$A$3:$A$55,0),MATCH($I143,Calendario!$D$2:$H$2,0)),""),""),IF($K143=4,IF(AND((N143=""),(O143=""),(P143="")),IF(OR(($J143="Semana 1"),($J143="Semana 2"),($J143="Semana 3"),($J143="Semana 4"),($J143="Semana 5")),INDEX(Calendario!$D$3:$H$55,MATCH(Q$4,Calendario!$A$3:$A$55,0),MATCH($I143,Calendario!$D$2:$H$2,0)),""),"")))),IF($K143=2,IF(P143="",IF(OR(($J143="Semana 1"),($J143="Semana 2"),($J143="Semana 3"),($J143="Semana 4")),INDEX(Calendario!$D$3:$H$55,MATCH(Q$4,Calendario!$A$3:$A$55,0),MATCH($I143,Calendario!$D$2:$H$2,0)),""),""),IF($K143=3,IF(AND((O143=""),(P143="")),IF(OR(($J143="Semana 1"),($J143="Semana 2"),($J143="Semana 3"),($J143="Semana 4")),INDEX(Calendario!$D$3:$H$55,MATCH(Q$4,Calendario!$A$3:$A$55,0),MATCH($I143,Calendario!$D$2:$H$2,0)),""),""),IF($K143=4,IF(AND((N143=""),(O143=""),(P143="")),IF(OR(($J143="Semana 1"),($J143="Semana 2"),($J143="Semana 3"),($J143="Semana 4")),INDEX(Calendario!$D$3:$H$55,MATCH(Q$4,Calendario!$A$3:$A$55,0),MATCH($I143,Calendario!$D$2:$H$2,0)),""),""),"")))))))</f>
        <v/>
      </c>
      <c r="R143" s="108">
        <f>IF(EXACT(($I143),(PROPER(TEXT(R$3,"dddd")))),"",IF(EXACT(R$4,$J143),IF(Q143="",IF(OR(($K143=4),($K143=3),($K143=2),($K143=1)),INDEX(Calendario!$D$3:$H$55,MATCH(R$4,Calendario!$A$3:$A$55,0),MATCH($I143,Calendario!$D$2:$H$2,0)),"")),IF($K143=1,IF(AND(Q143="",EXACT((R$4),(CONCATENATE(Calendario!$A$1," ",(MID($J143,8,2))+1)))),INDEX(Calendario!$D$3:$H$55,MATCH(R$4,Calendario!$A$3:$A$55,0),MATCH($I143,Calendario!$D$2:$H$2,0)),IF(Q143="",IF(EXACT(($I143),(PROPER(TEXT(Q$3,"dddd")))),INDEX(Calendario!$D$3:$H$55,MATCH(R$4,Calendario!$A$3:$A$55,0),MATCH($I143,Calendario!$D$2:$H$2,0)),""),INDEX(Calendario!$D$3:$H$55,MATCH(R$4,Calendario!$A$3:$A$55,0),MATCH($I143,Calendario!$D$2:$H$2,0)))),IF(EXACT($M$4,"Semana 1"),IF($K143=2,IF(Q143="",IF(OR(($J143="Semana 1"),($J143="Semana 2"),($J143="Semana 3"),($J143="Semana 4"),($J143="Semana 5"),($J143="Semana 6")),INDEX(Calendario!$D$3:$H$55,MATCH(R$4,Calendario!$A$3:$A$55,0),MATCH($I143,Calendario!$D$2:$H$2,0)),""),""),IF($K143=3,IF(AND((P143=""),(Q143="")),IF(OR(($J143="Semana 1"),($J143="Semana 2"),($J143="Semana 3"),($J143="Semana 4"),($J143="Semana 5"),($J143="Semana 6")),INDEX(Calendario!$D$3:$H$55,MATCH(R$4,Calendario!$A$3:$A$55,0),MATCH($I143,Calendario!$D$2:$H$2,0)),""),""),IF($K143=4,IF(AND((O143=""),(P143=""),(Q143="")),IF(OR(($J143="Semana 1"),($J143="Semana 2"),($J143="Semana 3"),($J143="Semana 4"),($J143="Semana 5"),($J143="Semana 6")),INDEX(Calendario!$D$3:$H$55,MATCH(R$4,Calendario!$A$3:$A$55,0),MATCH($I143,Calendario!$D$2:$H$2,0)),""),"")))),IF($K143=2,IF(Q143="",IF(OR(($J143="Semana 1"),($J143="Semana 2"),($J143="Semana 3"),($J143="Semana 4"),($J143="Semana 5")),INDEX(Calendario!$D$3:$H$55,MATCH(R$4,Calendario!$A$3:$A$55,0),MATCH($I143,Calendario!$D$2:$H$2,0)),""),""),IF($K143=3,IF(AND((P143=""),(Q143="")),IF(OR(($J143="Semana 1"),($J143="Semana 2"),($J143="Semana 3"),($J143="Semana 4"),($J143="Semana 5")),INDEX(Calendario!$D$3:$H$55,MATCH(R$4,Calendario!$A$3:$A$55,0),MATCH($I143,Calendario!$D$2:$H$2,0)),""),""),IF($K143=4,IF(AND((O143=""),(P143=""),(Q143="")),IF(OR(($J143="Semana 1"),($J143="Semana 2"),($J143="Semana 3"),($J143="Semana 4"),($J143="Semana 5")),INDEX(Calendario!$D$3:$H$55,MATCH(R$4,Calendario!$A$3:$A$55,0),MATCH($I143,Calendario!$D$2:$H$2,0)),""),""),"")))))))</f>
        <v>44594</v>
      </c>
      <c r="S143" s="108" t="str">
        <f>IF(EXACT(($I143),(PROPER(TEXT(S$3,"dddd")))),"",IF(EXACT(S$4,$J143),IF(R143="",IF(OR(($K143=4),($K143=3),($K143=2),($K143=1)),INDEX(Calendario!$D$3:$H$55,MATCH(S$4,Calendario!$A$3:$A$55,0),MATCH($I143,Calendario!$D$2:$H$2,0)),"")),IF($K143=1,IF(AND(R143="",EXACT((S$4),(CONCATENATE(Calendario!$A$1," ",(MID($J143,8,2))+1)))),INDEX(Calendario!$D$3:$H$55,MATCH(S$4,Calendario!$A$3:$A$55,0),MATCH($I143,Calendario!$D$2:$H$2,0)),IF(R143="",IF(EXACT(($I143),(PROPER(TEXT(R$3,"dddd")))),INDEX(Calendario!$D$3:$H$55,MATCH(S$4,Calendario!$A$3:$A$55,0),MATCH($I143,Calendario!$D$2:$H$2,0)),""),INDEX(Calendario!$D$3:$H$55,MATCH(S$4,Calendario!$A$3:$A$55,0),MATCH($I143,Calendario!$D$2:$H$2,0)))),IF(EXACT($M$4,"Semana 1"),IF($K143=2,IF(R143="",IF(OR(($J143="Semana 1"),($J143="Semana 2"),($J143="Semana 3"),($J143="Semana 4"),($J143="Semana 5"),($J143="Semana 6"),($J143="Semana 7")),INDEX(Calendario!$D$3:$H$55,MATCH(S$4,Calendario!$A$3:$A$55,0),MATCH($I143,Calendario!$D$2:$H$2,0)),""),""),IF($K143=3,IF(AND((Q143=""),(R143="")),IF(OR(($J143="Semana 1"),($J143="Semana 2"),($J143="Semana 3"),($J143="Semana 4"),($J143="Semana 5"),($J143="Semana 6"),($J143="Semana 7")),INDEX(Calendario!$D$3:$H$55,MATCH(S$4,Calendario!$A$3:$A$55,0),MATCH($I143,Calendario!$D$2:$H$2,0)),""),""),IF($K143=4,IF(AND((P143=""),(Q143=""),(R143="")),IF(OR(($J143="Semana 1"),($J143="Semana 2"),($J143="Semana 3"),($J143="Semana 4"),($J143="Semana 5"),($J143="Semana 6"),($J143="Semana 7")),INDEX(Calendario!$D$3:$H$55,MATCH(S$4,Calendario!$A$3:$A$55,0),MATCH($I143,Calendario!$D$2:$H$2,0)),""),"")))),IF($K143=2,IF(R143="",IF(OR(($J143="Semana 1"),($J143="Semana 2"),($J143="Semana 3"),($J143="Semana 4"),($J143="Semana 5"),($J143="Semana 6")),INDEX(Calendario!$D$3:$H$55,MATCH(S$4,Calendario!$A$3:$A$55,0),MATCH($I143,Calendario!$D$2:$H$2,0)),""),""),IF($K143=3,IF(AND((Q143=""),(R143="")),IF(OR(($J143="Semana 1"),($J143="Semana 2"),($J143="Semana 3"),($J143="Semana 4"),($J143="Semana 5"),($J143="Semana 6")),INDEX(Calendario!$D$3:$H$55,MATCH(S$4,Calendario!$A$3:$A$55,0),MATCH($I143,Calendario!$D$2:$H$2,0)),""),""),IF($K143=4,IF(AND((P143=""),(Q143=""),(R143="")),IF(OR(($J143="Semana 1"),($J143="Semana 2"),($J143="Semana 3"),($J143="Semana 4"),($J143="Semana 5"),($J143="Semana 6")),INDEX(Calendario!$D$3:$H$55,MATCH(S$4,Calendario!$A$3:$A$55,0),MATCH($I143,Calendario!$D$2:$H$2,0)),""),""),"")))))))</f>
        <v/>
      </c>
      <c r="T143" s="108" t="str">
        <f>IF(EXACT(($I143),(PROPER(TEXT(T$3,"dddd")))),"",IF(EXACT(T$4,$J143),IF(S143="",IF(OR(($K143=4),($K143=3),($K143=2),($K143=1)),INDEX(Calendario!$D$3:$H$55,MATCH(T$4,Calendario!$A$3:$A$55,0),MATCH($I143,Calendario!$D$2:$H$2,0)),"")),IF($K143=1,IF(AND(S143="",EXACT((T$4),(CONCATENATE(Calendario!$A$1," ",(MID($J143,8,2))+1)))),INDEX(Calendario!$D$3:$H$55,MATCH(T$4,Calendario!$A$3:$A$55,0),MATCH($I143,Calendario!$D$2:$H$2,0)),IF(S143="",IF(EXACT(($I143),(PROPER(TEXT(S$3,"dddd")))),INDEX(Calendario!$D$3:$H$55,MATCH(T$4,Calendario!$A$3:$A$55,0),MATCH($I143,Calendario!$D$2:$H$2,0)),""),INDEX(Calendario!$D$3:$H$55,MATCH(T$4,Calendario!$A$3:$A$55,0),MATCH($I143,Calendario!$D$2:$H$2,0)))),IF(EXACT($M$4,"Semana 1"),IF($K143=2,IF(S143="",IF(OR(($J143="Semana 1"),($J143="Semana 2"),($J143="Semana 3"),($J143="Semana 4"),($J143="Semana 5"),($J143="Semana 6"),($J143="Semana 7"),($J143="Semana 8")),INDEX(Calendario!$D$3:$H$55,MATCH(T$4,Calendario!$A$3:$A$55,0),MATCH($I143,Calendario!$D$2:$H$2,0)),""),""),IF($K143=3,IF(AND((R143=""),(S143="")),IF(OR(($J143="Semana 1"),($J143="Semana 2"),($J143="Semana 3"),($J143="Semana 4"),($J143="Semana 5"),($J143="Semana 6"),($J143="Semana 7"),($J143="Semana 8")),INDEX(Calendario!$D$3:$H$55,MATCH(T$4,Calendario!$A$3:$A$55,0),MATCH($I143,Calendario!$D$2:$H$2,0)),""),""),IF($K143=4,IF(AND((Q143=""),(R143=""),(S143="")),IF(OR(($J143="Semana 1"),($J143="Semana 2"),($J143="Semana 3"),($J143="Semana 4"),($J143="Semana 5"),($J143="Semana 6"),($J143="Semana 7"),($J143="Semana 8")),INDEX(Calendario!$D$3:$H$55,MATCH(T$4,Calendario!$A$3:$A$55,0),MATCH($I143,Calendario!$D$2:$H$2,0)),""),"")))),IF($K143=2,IF(S143="",IF(OR(($J143="Semana 1"),($J143="Semana 2"),($J143="Semana 3"),($J143="Semana 4"),($J143="Semana 5"),($J143="Semana 6"),($J143="Semana 7")),INDEX(Calendario!$D$3:$H$55,MATCH(T$4,Calendario!$A$3:$A$55,0),MATCH($I143,Calendario!$D$2:$H$2,0)),""),""),IF($K143=3,IF(AND((R143=""),(S143="")),IF(OR(($J143="Semana 1"),($J143="Semana 2"),($J143="Semana 3"),($J143="Semana 4"),($J143="Semana 5"),($J143="Semana 6"),($J143="Semana 7")),INDEX(Calendario!$D$3:$H$55,MATCH(T$4,Calendario!$A$3:$A$55,0),MATCH($I143,Calendario!$D$2:$H$2,0)),""),""),IF($K143=4,IF(AND((Q143=""),(R143=""),(S143="")),IF(OR(($J143="Semana 1"),($J143="Semana 2"),($J143="Semana 3"),($J143="Semana 4"),($J143="Semana 5"),($J143="Semana 6"),($J143="Semana 7")),INDEX(Calendario!$D$3:$H$55,MATCH(T$4,Calendario!$A$3:$A$55,0),MATCH($I143,Calendario!$D$2:$H$2,0)),""),""),"")))))))</f>
        <v/>
      </c>
      <c r="U143" s="108" t="str">
        <f>IF(EXACT(($I143),(PROPER(TEXT(U$3,"dddd")))),"",IF($K143=1,INDEX(Calendario!$D$3:$H$55,MATCH(U$4,Calendario!$A$3:$A$55,0),MATCH($I143,Calendario!$D$2:$H$2,0)),IF($K143=2,IF(T143="",INDEX(Calendario!$D$3:$H$55,MATCH(U$4,Calendario!$A$3:$A$55,0),MATCH($I143,Calendario!$D$2:$H$2,0)),""),IF($K143=3,IF(AND((S143=""),(T143="")),INDEX(Calendario!$D$3:$H$55,MATCH(U$4,Calendario!$A$3:$A$55,0),MATCH($I143,Calendario!$D$2:$H$2,0)),""),IF($K143=4,IF(AND((R143=""),(S143=""),(T143="")),INDEX(Calendario!$D$3:$H$55,MATCH(U$4,Calendario!$A$3:$A$55,0),MATCH($I143,Calendario!$D$2:$H$2,0)),""),"")))))</f>
        <v/>
      </c>
      <c r="V143" s="107">
        <f>IF(EXACT(($I143),(PROPER(TEXT(V$3,"dddd")))),"",IF($K143=1,INDEX(Calendario!$D$3:$H$55,MATCH(V$4,Calendario!$A$3:$A$55,0),MATCH($I143,Calendario!$D$2:$H$2,0)),IF($K143=2,IF(U143="",INDEX(Calendario!$D$3:$H$55,MATCH(V$4,Calendario!$A$3:$A$55,0),MATCH($I143,Calendario!$D$2:$H$2,0)),""),IF($K143=3,IF(AND((T143=""),(U143="")),INDEX(Calendario!$D$3:$H$55,MATCH(V$4,Calendario!$A$3:$A$55,0),MATCH($I143,Calendario!$D$2:$H$2,0)),""),IF($K143=4,IF(AND((S143=""),(T143=""),(U143="")),INDEX(Calendario!$D$3:$H$55,MATCH(V$4,Calendario!$A$3:$A$55,0),MATCH($I143,Calendario!$D$2:$H$2,0)),""),"")))))</f>
        <v>44622</v>
      </c>
      <c r="W143" s="107" t="str">
        <f>IF(EXACT(($I143),(PROPER(TEXT(W$3,"dddd")))),"",IF($K143=1,INDEX(Calendario!$D$3:$H$55,MATCH(W$4,Calendario!$A$3:$A$55,0),MATCH($I143,Calendario!$D$2:$H$2,0)),IF($K143=2,IF(V143="",INDEX(Calendario!$D$3:$H$55,MATCH(W$4,Calendario!$A$3:$A$55,0),MATCH($I143,Calendario!$D$2:$H$2,0)),""),IF($K143=3,IF(AND((U143=""),(V143="")),INDEX(Calendario!$D$3:$H$55,MATCH(W$4,Calendario!$A$3:$A$55,0),MATCH($I143,Calendario!$D$2:$H$2,0)),""),IF($K143=4,IF(AND((T143=""),(U143=""),(V143="")),INDEX(Calendario!$D$3:$H$55,MATCH(W$4,Calendario!$A$3:$A$55,0),MATCH($I143,Calendario!$D$2:$H$2,0)),""),"")))))</f>
        <v/>
      </c>
      <c r="X143" s="107" t="str">
        <f>IF(EXACT(($I143),(PROPER(TEXT(X$3,"dddd")))),"",IF($K143=1,INDEX(Calendario!$D$3:$H$55,MATCH(X$4,Calendario!$A$3:$A$55,0),MATCH($I143,Calendario!$D$2:$H$2,0)),IF($K143=2,IF(W143="",INDEX(Calendario!$D$3:$H$55,MATCH(X$4,Calendario!$A$3:$A$55,0),MATCH($I143,Calendario!$D$2:$H$2,0)),""),IF($K143=3,IF(AND((V143=""),(W143="")),INDEX(Calendario!$D$3:$H$55,MATCH(X$4,Calendario!$A$3:$A$55,0),MATCH($I143,Calendario!$D$2:$H$2,0)),""),IF($K143=4,IF(AND((U143=""),(V143=""),(W143="")),INDEX(Calendario!$D$3:$H$55,MATCH(X$4,Calendario!$A$3:$A$55,0),MATCH($I143,Calendario!$D$2:$H$2,0)),""),"")))))</f>
        <v/>
      </c>
      <c r="Y143" s="107" t="str">
        <f>IF(EXACT(($I143),(PROPER(TEXT(Y$3,"dddd")))),"",IF($K143=1,INDEX(Calendario!$D$3:$H$55,MATCH(Y$4,Calendario!$A$3:$A$55,0),MATCH($I143,Calendario!$D$2:$H$2,0)),IF($K143=2,IF(X143="",INDEX(Calendario!$D$3:$H$55,MATCH(Y$4,Calendario!$A$3:$A$55,0),MATCH($I143,Calendario!$D$2:$H$2,0)),""),IF($K143=3,IF(AND((W143=""),(X143="")),INDEX(Calendario!$D$3:$H$55,MATCH(Y$4,Calendario!$A$3:$A$55,0),MATCH($I143,Calendario!$D$2:$H$2,0)),""),IF($K143=4,IF(AND((V143=""),(W143=""),(X143="")),INDEX(Calendario!$D$3:$H$55,MATCH(Y$4,Calendario!$A$3:$A$55,0),MATCH($I143,Calendario!$D$2:$H$2,0)),""),"")))))</f>
        <v/>
      </c>
      <c r="Z143" s="108">
        <f>IF(EXACT(($I143),(PROPER(TEXT(Z$3,"dddd")))),"",IF($K143=1,INDEX(Calendario!$D$3:$H$55,MATCH(Z$4,Calendario!$A$3:$A$55,0),MATCH($I143,Calendario!$D$2:$H$2,0)),IF($K143=2,IF(Y143="",INDEX(Calendario!$D$3:$H$55,MATCH(Z$4,Calendario!$A$3:$A$55,0),MATCH($I143,Calendario!$D$2:$H$2,0)),""),IF($K143=3,IF(AND((X143=""),(Y143="")),INDEX(Calendario!$D$3:$H$55,MATCH(Z$4,Calendario!$A$3:$A$55,0),MATCH($I143,Calendario!$D$2:$H$2,0)),""),IF($K143=4,IF(AND((W143=""),(X143=""),(Y143="")),INDEX(Calendario!$D$3:$H$55,MATCH(Z$4,Calendario!$A$3:$A$55,0),MATCH($I143,Calendario!$D$2:$H$2,0)),""),"")))))</f>
        <v>44650</v>
      </c>
      <c r="AA143" s="108" t="str">
        <f>IF(EXACT(($I143),(PROPER(TEXT(AA$3,"dddd")))),"",IF($K143=1,INDEX(Calendario!$D$3:$H$55,MATCH(AA$4,Calendario!$A$3:$A$55,0),MATCH($I143,Calendario!$D$2:$H$2,0)),IF($K143=2,IF(Z143="",INDEX(Calendario!$D$3:$H$55,MATCH(AA$4,Calendario!$A$3:$A$55,0),MATCH($I143,Calendario!$D$2:$H$2,0)),""),IF($K143=3,IF(AND((Y143=""),(Z143="")),INDEX(Calendario!$D$3:$H$55,MATCH(AA$4,Calendario!$A$3:$A$55,0),MATCH($I143,Calendario!$D$2:$H$2,0)),""),IF($K143=4,IF(AND((X143=""),(Y143=""),(Z143="")),INDEX(Calendario!$D$3:$H$55,MATCH(AA$4,Calendario!$A$3:$A$55,0),MATCH($I143,Calendario!$D$2:$H$2,0)),""),"")))))</f>
        <v/>
      </c>
      <c r="AB143" s="108" t="str">
        <f>IF(EXACT(($I143),(PROPER(TEXT(AB$3,"dddd")))),"",IF($K143=1,INDEX(Calendario!$D$3:$H$55,MATCH(AB$4,Calendario!$A$3:$A$55,0),MATCH($I143,Calendario!$D$2:$H$2,0)),IF($K143=2,IF(AA143="",INDEX(Calendario!$D$3:$H$55,MATCH(AB$4,Calendario!$A$3:$A$55,0),MATCH($I143,Calendario!$D$2:$H$2,0)),""),IF($K143=3,IF(AND((Z143=""),(AA143="")),INDEX(Calendario!$D$3:$H$55,MATCH(AB$4,Calendario!$A$3:$A$55,0),MATCH($I143,Calendario!$D$2:$H$2,0)),""),IF($K143=4,IF(AND((Y143=""),(Z143=""),(AA143="")),INDEX(Calendario!$D$3:$H$55,MATCH(AB$4,Calendario!$A$3:$A$55,0),MATCH($I143,Calendario!$D$2:$H$2,0)),""),"")))))</f>
        <v/>
      </c>
      <c r="AC143" s="108" t="str">
        <f>IF(EXACT(($I143),(PROPER(TEXT(AC$3,"dddd")))),"",IF($K143=1,INDEX(Calendario!$D$3:$H$55,MATCH(AC$4,Calendario!$A$3:$A$55,0),MATCH($I143,Calendario!$D$2:$H$2,0)),IF($K143=2,IF(AB143="",INDEX(Calendario!$D$3:$H$55,MATCH(AC$4,Calendario!$A$3:$A$55,0),MATCH($I143,Calendario!$D$2:$H$2,0)),""),IF($K143=3,IF(AND((AA143=""),(AB143="")),INDEX(Calendario!$D$3:$H$55,MATCH(AC$4,Calendario!$A$3:$A$55,0),MATCH($I143,Calendario!$D$2:$H$2,0)),""),IF($K143=4,IF(AND((Z143=""),(AA143=""),(AB143="")),INDEX(Calendario!$D$3:$H$55,MATCH(AC$4,Calendario!$A$3:$A$55,0),MATCH($I143,Calendario!$D$2:$H$2,0)),""),"")))))</f>
        <v/>
      </c>
      <c r="AD143" s="107">
        <f>IF(EXACT(($I143),(PROPER(TEXT(AD$3,"dddd")))),"",IF($K143=1,INDEX(Calendario!$D$3:$H$55,MATCH(AD$4,Calendario!$A$3:$A$55,0),MATCH($I143,Calendario!$D$2:$H$2,0)),IF($K143=2,IF(AC143="",INDEX(Calendario!$D$3:$H$55,MATCH(AD$4,Calendario!$A$3:$A$55,0),MATCH($I143,Calendario!$D$2:$H$2,0)),""),IF($K143=3,IF(AND((AB143=""),(AC143="")),INDEX(Calendario!$D$3:$H$55,MATCH(AD$4,Calendario!$A$3:$A$55,0),MATCH($I143,Calendario!$D$2:$H$2,0)),""),IF($K143=4,IF(AND((AA143=""),(AB143=""),(AC143="")),INDEX(Calendario!$D$3:$H$55,MATCH(AD$4,Calendario!$A$3:$A$55,0),MATCH($I143,Calendario!$D$2:$H$2,0)),""),"")))))</f>
        <v>44678</v>
      </c>
      <c r="AE143" s="107" t="str">
        <f>IF(EXACT(($I143),(PROPER(TEXT(AE$3,"dddd")))),"",IF($K143=1,INDEX(Calendario!$D$3:$H$55,MATCH(AE$4,Calendario!$A$3:$A$55,0),MATCH($I143,Calendario!$D$2:$H$2,0)),IF($K143=2,IF(AD143="",INDEX(Calendario!$D$3:$H$55,MATCH(AE$4,Calendario!$A$3:$A$55,0),MATCH($I143,Calendario!$D$2:$H$2,0)),""),IF($K143=3,IF(AND((AC143=""),(AD143="")),INDEX(Calendario!$D$3:$H$55,MATCH(AE$4,Calendario!$A$3:$A$55,0),MATCH($I143,Calendario!$D$2:$H$2,0)),""),IF($K143=4,IF(AND((AB143=""),(AC143=""),(AD143="")),INDEX(Calendario!$D$3:$H$55,MATCH(AE$4,Calendario!$A$3:$A$55,0),MATCH($I143,Calendario!$D$2:$H$2,0)),""),"")))))</f>
        <v/>
      </c>
      <c r="AF143" s="107" t="str">
        <f>IF(EXACT(($I143),(PROPER(TEXT(AF$3,"dddd")))),"",IF($K143=1,INDEX(Calendario!$D$3:$H$55,MATCH(AF$4,Calendario!$A$3:$A$55,0),MATCH($I143,Calendario!$D$2:$H$2,0)),IF($K143=2,IF(AE143="",INDEX(Calendario!$D$3:$H$55,MATCH(AF$4,Calendario!$A$3:$A$55,0),MATCH($I143,Calendario!$D$2:$H$2,0)),""),IF($K143=3,IF(AND((AD143=""),(AE143="")),INDEX(Calendario!$D$3:$H$55,MATCH(AF$4,Calendario!$A$3:$A$55,0),MATCH($I143,Calendario!$D$2:$H$2,0)),""),IF($K143=4,IF(AND((AC143=""),(AD143=""),(AE143="")),INDEX(Calendario!$D$3:$H$55,MATCH(AF$4,Calendario!$A$3:$A$55,0),MATCH($I143,Calendario!$D$2:$H$2,0)),""),"")))))</f>
        <v/>
      </c>
      <c r="AG143" s="107" t="str">
        <f>IF(EXACT(($I143),(PROPER(TEXT(AG$3,"dddd")))),"",IF($K143=1,INDEX(Calendario!$D$3:$H$55,MATCH(AG$4,Calendario!$A$3:$A$55,0),MATCH($I143,Calendario!$D$2:$H$2,0)),IF($K143=2,IF(AF143="",INDEX(Calendario!$D$3:$H$55,MATCH(AG$4,Calendario!$A$3:$A$55,0),MATCH($I143,Calendario!$D$2:$H$2,0)),""),IF($K143=3,IF(AND((AE143=""),(AF143="")),INDEX(Calendario!$D$3:$H$55,MATCH(AG$4,Calendario!$A$3:$A$55,0),MATCH($I143,Calendario!$D$2:$H$2,0)),""),IF($K143=4,IF(AND((AD143=""),(AE143=""),(AF143="")),INDEX(Calendario!$D$3:$H$55,MATCH(AG$4,Calendario!$A$3:$A$55,0),MATCH($I143,Calendario!$D$2:$H$2,0)),""),"")))))</f>
        <v/>
      </c>
      <c r="AH143" s="107">
        <f>IF(EXACT(($I143),(PROPER(TEXT(AH$3,"dddd")))),"",IF($K143=1,INDEX(Calendario!$D$3:$H$55,MATCH(AH$4,Calendario!$A$3:$A$55,0),MATCH($I143,Calendario!$D$2:$H$2,0)),IF($K143=2,IF(AG143="",INDEX(Calendario!$D$3:$H$55,MATCH(AH$4,Calendario!$A$3:$A$55,0),MATCH($I143,Calendario!$D$2:$H$2,0)),""),IF($K143=3,IF(AND((AF143=""),(AG143="")),INDEX(Calendario!$D$3:$H$55,MATCH(AH$4,Calendario!$A$3:$A$55,0),MATCH($I143,Calendario!$D$2:$H$2,0)),""),IF($K143=4,IF(AND((AE143=""),(AF143=""),(AG143="")),INDEX(Calendario!$D$3:$H$55,MATCH(AH$4,Calendario!$A$3:$A$55,0),MATCH($I143,Calendario!$D$2:$H$2,0)),""),"")))))</f>
        <v>44706</v>
      </c>
      <c r="AI143" s="108" t="str">
        <f>IF(EXACT(($I143),(PROPER(TEXT(AI$3,"dddd")))),"",IF($K143=1,INDEX(Calendario!$D$3:$H$55,MATCH(AI$4,Calendario!$A$3:$A$55,0),MATCH($I143,Calendario!$D$2:$H$2,0)),IF($K143=2,IF(AH143="",INDEX(Calendario!$D$3:$H$55,MATCH(AI$4,Calendario!$A$3:$A$55,0),MATCH($I143,Calendario!$D$2:$H$2,0)),""),IF($K143=3,IF(AND((AG143=""),(AH143="")),INDEX(Calendario!$D$3:$H$55,MATCH(AI$4,Calendario!$A$3:$A$55,0),MATCH($I143,Calendario!$D$2:$H$2,0)),""),IF($K143=4,IF(AND((AF143=""),(AG143=""),(AH143="")),INDEX(Calendario!$D$3:$H$55,MATCH(AI$4,Calendario!$A$3:$A$55,0),MATCH($I143,Calendario!$D$2:$H$2,0)),""),"")))))</f>
        <v/>
      </c>
      <c r="AJ143" s="108" t="str">
        <f>IF(EXACT(($I143),(PROPER(TEXT(AJ$3,"dddd")))),"",IF($K143=1,INDEX(Calendario!$D$3:$H$55,MATCH(AJ$4,Calendario!$A$3:$A$55,0),MATCH($I143,Calendario!$D$2:$H$2,0)),IF($K143=2,IF(AI143="",INDEX(Calendario!$D$3:$H$55,MATCH(AJ$4,Calendario!$A$3:$A$55,0),MATCH($I143,Calendario!$D$2:$H$2,0)),""),IF($K143=3,IF(AND((AH143=""),(AI143="")),INDEX(Calendario!$D$3:$H$55,MATCH(AJ$4,Calendario!$A$3:$A$55,0),MATCH($I143,Calendario!$D$2:$H$2,0)),""),IF($K143=4,IF(AND((AG143=""),(AH143=""),(AI143="")),INDEX(Calendario!$D$3:$H$55,MATCH(AJ$4,Calendario!$A$3:$A$55,0),MATCH($I143,Calendario!$D$2:$H$2,0)),""),"")))))</f>
        <v/>
      </c>
      <c r="AK143" s="108" t="str">
        <f>IF(EXACT(($I143),(PROPER(TEXT(AK$3,"dddd")))),"",IF($K143=1,INDEX(Calendario!$D$3:$H$55,MATCH(AK$4,Calendario!$A$3:$A$55,0),MATCH($I143,Calendario!$D$2:$H$2,0)),IF($K143=2,IF(AJ143="",INDEX(Calendario!$D$3:$H$55,MATCH(AK$4,Calendario!$A$3:$A$55,0),MATCH($I143,Calendario!$D$2:$H$2,0)),""),IF($K143=3,IF(AND((AI143=""),(AJ143="")),INDEX(Calendario!$D$3:$H$55,MATCH(AK$4,Calendario!$A$3:$A$55,0),MATCH($I143,Calendario!$D$2:$H$2,0)),""),IF($K143=4,IF(AND((AH143=""),(AI143=""),(AJ143="")),INDEX(Calendario!$D$3:$H$55,MATCH(AK$4,Calendario!$A$3:$A$55,0),MATCH($I143,Calendario!$D$2:$H$2,0)),""),"")))))</f>
        <v/>
      </c>
      <c r="AL143" s="108">
        <f>IF(EXACT(($I143),(PROPER(TEXT(AL$3,"dddd")))),"",IF($K143=1,INDEX(Calendario!$D$3:$H$55,MATCH(AL$4,Calendario!$A$3:$A$55,0),MATCH($I143,Calendario!$D$2:$H$2,0)),IF($K143=2,IF(AK143="",INDEX(Calendario!$D$3:$H$55,MATCH(AL$4,Calendario!$A$3:$A$55,0),MATCH($I143,Calendario!$D$2:$H$2,0)),""),IF($K143=3,IF(AND((AJ143=""),(AK143="")),INDEX(Calendario!$D$3:$H$55,MATCH(AL$4,Calendario!$A$3:$A$55,0),MATCH($I143,Calendario!$D$2:$H$2,0)),""),IF($K143=4,IF(AND((AI143=""),(AJ143=""),(AK143="")),INDEX(Calendario!$D$3:$H$55,MATCH(AL$4,Calendario!$A$3:$A$55,0),MATCH($I143,Calendario!$D$2:$H$2,0)),""),"")))))</f>
        <v>44734</v>
      </c>
      <c r="AM143" s="107" t="str">
        <f>IF(EXACT(($I143),(PROPER(TEXT(AM$3,"dddd")))),"",IF($K143=1,INDEX(Calendario!$D$3:$H$55,MATCH(AM$4,Calendario!$A$3:$A$55,0),MATCH($I143,Calendario!$D$2:$H$2,0)),IF($K143=2,IF(AL143="",INDEX(Calendario!$D$3:$H$55,MATCH(AM$4,Calendario!$A$3:$A$55,0),MATCH($I143,Calendario!$D$2:$H$2,0)),""),IF($K143=3,IF(AND((AK143=""),(AL143="")),INDEX(Calendario!$D$3:$H$55,MATCH(AM$4,Calendario!$A$3:$A$55,0),MATCH($I143,Calendario!$D$2:$H$2,0)),""),IF($K143=4,IF(AND((AJ143=""),(AK143=""),(AL143="")),INDEX(Calendario!$D$3:$H$55,MATCH(AM$4,Calendario!$A$3:$A$55,0),MATCH($I143,Calendario!$D$2:$H$2,0)),""),"")))))</f>
        <v/>
      </c>
      <c r="AN143" s="107" t="str">
        <f>IF(EXACT(($I143),(PROPER(TEXT(AN$3,"dddd")))),"",IF($K143=1,INDEX(Calendario!$D$3:$H$55,MATCH(AN$4,Calendario!$A$3:$A$55,0),MATCH($I143,Calendario!$D$2:$H$2,0)),IF($K143=2,IF(AM143="",INDEX(Calendario!$D$3:$H$55,MATCH(AN$4,Calendario!$A$3:$A$55,0),MATCH($I143,Calendario!$D$2:$H$2,0)),""),IF($K143=3,IF(AND((AL143=""),(AM143="")),INDEX(Calendario!$D$3:$H$55,MATCH(AN$4,Calendario!$A$3:$A$55,0),MATCH($I143,Calendario!$D$2:$H$2,0)),""),IF($K143=4,IF(AND((AK143=""),(AL143=""),(AM143="")),INDEX(Calendario!$D$3:$H$55,MATCH(AN$4,Calendario!$A$3:$A$55,0),MATCH($I143,Calendario!$D$2:$H$2,0)),""),"")))))</f>
        <v/>
      </c>
      <c r="AO143" s="107" t="str">
        <f>IF(EXACT(($I143),(PROPER(TEXT(AO$3,"dddd")))),"",IF($K143=1,INDEX(Calendario!$D$3:$H$55,MATCH(AO$4,Calendario!$A$3:$A$55,0),MATCH($I143,Calendario!$D$2:$H$2,0)),IF($K143=2,IF(AN143="",INDEX(Calendario!$D$3:$H$55,MATCH(AO$4,Calendario!$A$3:$A$55,0),MATCH($I143,Calendario!$D$2:$H$2,0)),""),IF($K143=3,IF(AND((AM143=""),(AN143="")),INDEX(Calendario!$D$3:$H$55,MATCH(AO$4,Calendario!$A$3:$A$55,0),MATCH($I143,Calendario!$D$2:$H$2,0)),""),IF($K143=4,IF(AND((AL143=""),(AM143=""),(AN143="")),INDEX(Calendario!$D$3:$H$55,MATCH(AO$4,Calendario!$A$3:$A$55,0),MATCH($I143,Calendario!$D$2:$H$2,0)),""),"")))))</f>
        <v/>
      </c>
      <c r="AP143" s="107" t="str">
        <f>IF(EXACT(($I143),(PROPER(TEXT(AP$3,"dddd")))),"",IF($K143=1,INDEX(Calendario!$D$3:$H$55,MATCH(AP$4,Calendario!$A$3:$A$55,0),MATCH($I143,Calendario!$D$2:$H$2,0)),IF($K143=2,IF(AO143="",INDEX(Calendario!$D$3:$H$55,MATCH(AP$4,Calendario!$A$3:$A$55,0),MATCH($I143,Calendario!$D$2:$H$2,0)),""),IF($K143=3,IF(AND((AN143=""),(AO143="")),INDEX(Calendario!$D$3:$H$55,MATCH(AP$4,Calendario!$A$3:$A$55,0),MATCH($I143,Calendario!$D$2:$H$2,0)),""),IF($K143=4,IF(AND((AM143=""),(AN143=""),(AO143="")),INDEX(Calendario!$D$3:$H$55,MATCH(AP$4,Calendario!$A$3:$A$55,0),MATCH($I143,Calendario!$D$2:$H$2,0)),""),"")))))</f>
        <v/>
      </c>
      <c r="AQ143" s="107">
        <f>IF(EXACT(($I143),(PROPER(TEXT(AQ$3,"dddd")))),"",IF($K143=1,INDEX(Calendario!$D$3:$H$55,MATCH(AQ$4,Calendario!$A$3:$A$55,0),MATCH($I143,Calendario!$D$2:$H$2,0)),IF($K143=2,IF(AP143="",INDEX(Calendario!$D$3:$H$55,MATCH(AQ$4,Calendario!$A$3:$A$55,0),MATCH($I143,Calendario!$D$2:$H$2,0)),""),IF($K143=3,IF(AND((AO143=""),(AP143="")),INDEX(Calendario!$D$3:$H$55,MATCH(AQ$4,Calendario!$A$3:$A$55,0),MATCH($I143,Calendario!$D$2:$H$2,0)),""),IF($K143=4,IF(AND((AN143=""),(AO143=""),(AP143="")),INDEX(Calendario!$D$3:$H$55,MATCH(AQ$4,Calendario!$A$3:$A$55,0),MATCH($I143,Calendario!$D$2:$H$2,0)),""),"")))))</f>
        <v>44769</v>
      </c>
      <c r="AR143" s="108" t="str">
        <f>IF(EXACT(($I143),(PROPER(TEXT(AR$3,"dddd")))),"",IF($K143=1,INDEX(Calendario!$D$3:$H$55,MATCH(AR$4,Calendario!$A$3:$A$55,0),MATCH($I143,Calendario!$D$2:$H$2,0)),IF($K143=2,IF(AQ143="",INDEX(Calendario!$D$3:$H$55,MATCH(AR$4,Calendario!$A$3:$A$55,0),MATCH($I143,Calendario!$D$2:$H$2,0)),""),IF($K143=3,IF(AND((AP143=""),(AQ143="")),INDEX(Calendario!$D$3:$H$55,MATCH(AR$4,Calendario!$A$3:$A$55,0),MATCH($I143,Calendario!$D$2:$H$2,0)),""),IF($K143=4,IF(AND((AO143=""),(AP143=""),(AQ143="")),INDEX(Calendario!$D$3:$H$55,MATCH(AR$4,Calendario!$A$3:$A$55,0),MATCH($I143,Calendario!$D$2:$H$2,0)),""),"")))))</f>
        <v/>
      </c>
      <c r="AS143" s="108" t="str">
        <f>IF(EXACT(($I143),(PROPER(TEXT(AS$3,"dddd")))),"",IF($K143=1,INDEX(Calendario!$D$3:$H$55,MATCH(AS$4,Calendario!$A$3:$A$55,0),MATCH($I143,Calendario!$D$2:$H$2,0)),IF($K143=2,IF(AR143="",INDEX(Calendario!$D$3:$H$55,MATCH(AS$4,Calendario!$A$3:$A$55,0),MATCH($I143,Calendario!$D$2:$H$2,0)),""),IF($K143=3,IF(AND((AQ143=""),(AR143="")),INDEX(Calendario!$D$3:$H$55,MATCH(AS$4,Calendario!$A$3:$A$55,0),MATCH($I143,Calendario!$D$2:$H$2,0)),""),IF($K143=4,IF(AND((AP143=""),(AQ143=""),(AR143="")),INDEX(Calendario!$D$3:$H$55,MATCH(AS$4,Calendario!$A$3:$A$55,0),MATCH($I143,Calendario!$D$2:$H$2,0)),""),"")))))</f>
        <v/>
      </c>
      <c r="AT143" s="108" t="str">
        <f>IF(EXACT(($I143),(PROPER(TEXT(AT$3,"dddd")))),"",IF($K143=1,INDEX(Calendario!$D$3:$H$55,MATCH(AT$4,Calendario!$A$3:$A$55,0),MATCH($I143,Calendario!$D$2:$H$2,0)),IF($K143=2,IF(AS143="",INDEX(Calendario!$D$3:$H$55,MATCH(AT$4,Calendario!$A$3:$A$55,0),MATCH($I143,Calendario!$D$2:$H$2,0)),""),IF($K143=3,IF(AND((AR143=""),(AS143="")),INDEX(Calendario!$D$3:$H$55,MATCH(AT$4,Calendario!$A$3:$A$55,0),MATCH($I143,Calendario!$D$2:$H$2,0)),""),IF($K143=4,IF(AND((AQ143=""),(AR143=""),(AS143="")),INDEX(Calendario!$D$3:$H$55,MATCH(AT$4,Calendario!$A$3:$A$55,0),MATCH($I143,Calendario!$D$2:$H$2,0)),""),"")))))</f>
        <v/>
      </c>
      <c r="AU143" s="108">
        <f>IF(EXACT(($I143),(PROPER(TEXT(AU$3,"dddd")))),"",IF($K143=1,INDEX(Calendario!$D$3:$H$55,MATCH(AU$4,Calendario!$A$3:$A$55,0),MATCH($I143,Calendario!$D$2:$H$2,0)),IF($K143=2,IF(AT143="",INDEX(Calendario!$D$3:$H$55,MATCH(AU$4,Calendario!$A$3:$A$55,0),MATCH($I143,Calendario!$D$2:$H$2,0)),""),IF($K143=3,IF(AND((AS143=""),(AT143="")),INDEX(Calendario!$D$3:$H$55,MATCH(AU$4,Calendario!$A$3:$A$55,0),MATCH($I143,Calendario!$D$2:$H$2,0)),""),IF($K143=4,IF(AND((AR143=""),(AS143=""),(AT143="")),INDEX(Calendario!$D$3:$H$55,MATCH(AU$4,Calendario!$A$3:$A$55,0),MATCH($I143,Calendario!$D$2:$H$2,0)),""),"")))))</f>
        <v>44797</v>
      </c>
      <c r="AV143" s="107" t="str">
        <f>IF(EXACT(($I143),(PROPER(TEXT(AV$3,"dddd")))),"",IF($K143=1,INDEX(Calendario!$D$3:$H$55,MATCH(AV$4,Calendario!$A$3:$A$55,0),MATCH($I143,Calendario!$D$2:$H$2,0)),IF($K143=2,IF(AU143="",INDEX(Calendario!$D$3:$H$55,MATCH(AV$4,Calendario!$A$3:$A$55,0),MATCH($I143,Calendario!$D$2:$H$2,0)),""),IF($K143=3,IF(AND((AT143=""),(AU143="")),INDEX(Calendario!$D$3:$H$55,MATCH(AV$4,Calendario!$A$3:$A$55,0),MATCH($I143,Calendario!$D$2:$H$2,0)),""),IF($K143=4,IF(AND((AS143=""),(AT143=""),(AU143="")),INDEX(Calendario!$D$3:$H$55,MATCH(AV$4,Calendario!$A$3:$A$55,0),MATCH($I143,Calendario!$D$2:$H$2,0)),""),"")))))</f>
        <v/>
      </c>
      <c r="AW143" s="107" t="str">
        <f>IF(EXACT(($I143),(PROPER(TEXT(AW$3,"dddd")))),"",IF($K143=1,INDEX(Calendario!$D$3:$H$55,MATCH(AW$4,Calendario!$A$3:$A$55,0),MATCH($I143,Calendario!$D$2:$H$2,0)),IF($K143=2,IF(AV143="",INDEX(Calendario!$D$3:$H$55,MATCH(AW$4,Calendario!$A$3:$A$55,0),MATCH($I143,Calendario!$D$2:$H$2,0)),""),IF($K143=3,IF(AND((AU143=""),(AV143="")),INDEX(Calendario!$D$3:$H$55,MATCH(AW$4,Calendario!$A$3:$A$55,0),MATCH($I143,Calendario!$D$2:$H$2,0)),""),IF($K143=4,IF(AND((AT143=""),(AU143=""),(AV143="")),INDEX(Calendario!$D$3:$H$55,MATCH(AW$4,Calendario!$A$3:$A$55,0),MATCH($I143,Calendario!$D$2:$H$2,0)),""),"")))))</f>
        <v/>
      </c>
      <c r="AX143" s="107" t="str">
        <f>IF(EXACT(($I143),(PROPER(TEXT(AX$3,"dddd")))),"",IF($K143=1,INDEX(Calendario!$D$3:$H$55,MATCH(AX$4,Calendario!$A$3:$A$55,0),MATCH($I143,Calendario!$D$2:$H$2,0)),IF($K143=2,IF(AW143="",INDEX(Calendario!$D$3:$H$55,MATCH(AX$4,Calendario!$A$3:$A$55,0),MATCH($I143,Calendario!$D$2:$H$2,0)),""),IF($K143=3,IF(AND((AV143=""),(AW143="")),INDEX(Calendario!$D$3:$H$55,MATCH(AX$4,Calendario!$A$3:$A$55,0),MATCH($I143,Calendario!$D$2:$H$2,0)),""),IF($K143=4,IF(AND((AU143=""),(AV143=""),(AW143="")),INDEX(Calendario!$D$3:$H$55,MATCH(AX$4,Calendario!$A$3:$A$55,0),MATCH($I143,Calendario!$D$2:$H$2,0)),""),"")))))</f>
        <v/>
      </c>
      <c r="AY143" s="107">
        <f>IF(EXACT(($I143),(PROPER(TEXT(AY$3,"dddd")))),"",IF($K143=1,INDEX(Calendario!$D$3:$H$55,MATCH(AY$4,Calendario!$A$3:$A$55,0),MATCH($I143,Calendario!$D$2:$H$2,0)),IF($K143=2,IF(AX143="",INDEX(Calendario!$D$3:$H$55,MATCH(AY$4,Calendario!$A$3:$A$55,0),MATCH($I143,Calendario!$D$2:$H$2,0)),""),IF($K143=3,IF(AND((AW143=""),(AX143="")),INDEX(Calendario!$D$3:$H$55,MATCH(AY$4,Calendario!$A$3:$A$55,0),MATCH($I143,Calendario!$D$2:$H$2,0)),""),IF($K143=4,IF(AND((AV143=""),(AW143=""),(AX143="")),INDEX(Calendario!$D$3:$H$55,MATCH(AY$4,Calendario!$A$3:$A$55,0),MATCH($I143,Calendario!$D$2:$H$2,0)),""),"")))))</f>
        <v>44825</v>
      </c>
      <c r="AZ143" s="107" t="str">
        <f>IF(EXACT(($I143),(PROPER(TEXT(AZ$3,"dddd")))),"",IF($K143=1,INDEX(Calendario!$D$3:$H$55,MATCH(AZ$4,Calendario!$A$3:$A$55,0),MATCH($I143,Calendario!$D$2:$H$2,0)),IF($K143=2,IF(AY143="",INDEX(Calendario!$D$3:$H$55,MATCH(AZ$4,Calendario!$A$3:$A$55,0),MATCH($I143,Calendario!$D$2:$H$2,0)),""),IF($K143=3,IF(AND((AX143=""),(AY143="")),INDEX(Calendario!$D$3:$H$55,MATCH(AZ$4,Calendario!$A$3:$A$55,0),MATCH($I143,Calendario!$D$2:$H$2,0)),""),IF($K143=4,IF(AND((AW143=""),(AX143=""),(AY143="")),INDEX(Calendario!$D$3:$H$55,MATCH(AZ$4,Calendario!$A$3:$A$55,0),MATCH($I143,Calendario!$D$2:$H$2,0)),""),"")))))</f>
        <v/>
      </c>
      <c r="BA143" s="108" t="str">
        <f>IF(EXACT(($I143),(PROPER(TEXT(BA$3,"dddd")))),"",IF($K143=1,INDEX(Calendario!$D$3:$H$55,MATCH(BA$4,Calendario!$A$3:$A$55,0),MATCH($I143,Calendario!$D$2:$H$2,0)),IF($K143=2,IF(AZ143="",INDEX(Calendario!$D$3:$H$55,MATCH(BA$4,Calendario!$A$3:$A$55,0),MATCH($I143,Calendario!$D$2:$H$2,0)),""),IF($K143=3,IF(AND((AY143=""),(AZ143="")),INDEX(Calendario!$D$3:$H$55,MATCH(BA$4,Calendario!$A$3:$A$55,0),MATCH($I143,Calendario!$D$2:$H$2,0)),""),IF($K143=4,IF(AND((AX143=""),(AY143=""),(AZ143="")),INDEX(Calendario!$D$3:$H$55,MATCH(BA$4,Calendario!$A$3:$A$55,0),MATCH($I143,Calendario!$D$2:$H$2,0)),""),"")))))</f>
        <v/>
      </c>
      <c r="BB143" s="108" t="str">
        <f>IF(EXACT(($I143),(PROPER(TEXT(BB$3,"dddd")))),"",IF($K143=1,INDEX(Calendario!$D$3:$H$55,MATCH(BB$4,Calendario!$A$3:$A$55,0),MATCH($I143,Calendario!$D$2:$H$2,0)),IF($K143=2,IF(BA143="",INDEX(Calendario!$D$3:$H$55,MATCH(BB$4,Calendario!$A$3:$A$55,0),MATCH($I143,Calendario!$D$2:$H$2,0)),""),IF($K143=3,IF(AND((AZ143=""),(BA143="")),INDEX(Calendario!$D$3:$H$55,MATCH(BB$4,Calendario!$A$3:$A$55,0),MATCH($I143,Calendario!$D$2:$H$2,0)),""),IF($K143=4,IF(AND((AY143=""),(AZ143=""),(BA143="")),INDEX(Calendario!$D$3:$H$55,MATCH(BB$4,Calendario!$A$3:$A$55,0),MATCH($I143,Calendario!$D$2:$H$2,0)),""),"")))))</f>
        <v/>
      </c>
      <c r="BC143" s="108">
        <f>IF(EXACT(($I143),(PROPER(TEXT(BC$3,"dddd")))),"",IF($K143=1,INDEX(Calendario!$D$3:$H$55,MATCH(BC$4,Calendario!$A$3:$A$55,0),MATCH($I143,Calendario!$D$2:$H$2,0)),IF($K143=2,IF(BB143="",INDEX(Calendario!$D$3:$H$55,MATCH(BC$4,Calendario!$A$3:$A$55,0),MATCH($I143,Calendario!$D$2:$H$2,0)),""),IF($K143=3,IF(AND((BA143=""),(BB143="")),INDEX(Calendario!$D$3:$H$55,MATCH(BC$4,Calendario!$A$3:$A$55,0),MATCH($I143,Calendario!$D$2:$H$2,0)),""),IF($K143=4,IF(AND((AZ143=""),(BA143=""),(BB143="")),INDEX(Calendario!$D$3:$H$55,MATCH(BC$4,Calendario!$A$3:$A$55,0),MATCH($I143,Calendario!$D$2:$H$2,0)),""),"")))))</f>
        <v>44853</v>
      </c>
      <c r="BD143" s="108" t="str">
        <f>IF(EXACT(($I143),(PROPER(TEXT(BD$3,"dddd")))),"",IF($K143=1,INDEX(Calendario!$D$3:$H$55,MATCH(BD$4,Calendario!$A$3:$A$55,0),MATCH($I143,Calendario!$D$2:$H$2,0)),IF($K143=2,IF(BC143="",INDEX(Calendario!$D$3:$H$55,MATCH(BD$4,Calendario!$A$3:$A$55,0),MATCH($I143,Calendario!$D$2:$H$2,0)),""),IF($K143=3,IF(AND((BB143=""),(BC143="")),INDEX(Calendario!$D$3:$H$55,MATCH(BD$4,Calendario!$A$3:$A$55,0),MATCH($I143,Calendario!$D$2:$H$2,0)),""),IF($K143=4,IF(AND((BA143=""),(BB143=""),(BC143="")),INDEX(Calendario!$D$3:$H$55,MATCH(BD$4,Calendario!$A$3:$A$55,0),MATCH($I143,Calendario!$D$2:$H$2,0)),""),"")))))</f>
        <v/>
      </c>
      <c r="BE143" s="107" t="str">
        <f>IF(EXACT(($I143),(PROPER(TEXT(BE$3,"dddd")))),"",IF($K143=1,INDEX(Calendario!$D$3:$H$55,MATCH(BE$4,Calendario!$A$3:$A$55,0),MATCH($I143,Calendario!$D$2:$H$2,0)),IF($K143=2,IF(BD143="",INDEX(Calendario!$D$3:$H$55,MATCH(BE$4,Calendario!$A$3:$A$55,0),MATCH($I143,Calendario!$D$2:$H$2,0)),""),IF($K143=3,IF(AND((BC143=""),(BD143="")),INDEX(Calendario!$D$3:$H$55,MATCH(BE$4,Calendario!$A$3:$A$55,0),MATCH($I143,Calendario!$D$2:$H$2,0)),""),IF($K143=4,IF(AND((BB143=""),(BC143=""),(BD143="")),INDEX(Calendario!$D$3:$H$55,MATCH(BE$4,Calendario!$A$3:$A$55,0),MATCH($I143,Calendario!$D$2:$H$2,0)),""),"")))))</f>
        <v/>
      </c>
      <c r="BF143" s="107" t="str">
        <f>IF(EXACT(($I143),(PROPER(TEXT(BF$3,"dddd")))),"",IF($K143=1,INDEX(Calendario!$D$3:$H$55,MATCH(BF$4,Calendario!$A$3:$A$55,0),MATCH($I143,Calendario!$D$2:$H$2,0)),IF($K143=2,IF(BE143="",INDEX(Calendario!$D$3:$H$55,MATCH(BF$4,Calendario!$A$3:$A$55,0),MATCH($I143,Calendario!$D$2:$H$2,0)),""),IF($K143=3,IF(AND((BD143=""),(BE143="")),INDEX(Calendario!$D$3:$H$55,MATCH(BF$4,Calendario!$A$3:$A$55,0),MATCH($I143,Calendario!$D$2:$H$2,0)),""),IF($K143=4,IF(AND((BC143=""),(BD143=""),(BE143="")),INDEX(Calendario!$D$3:$H$55,MATCH(BF$4,Calendario!$A$3:$A$55,0),MATCH($I143,Calendario!$D$2:$H$2,0)),""),"")))))</f>
        <v/>
      </c>
      <c r="BG143" s="107">
        <f>IF(EXACT(($I143),(PROPER(TEXT(BG$3,"dddd")))),"",IF($K143=1,INDEX(Calendario!$D$3:$H$55,MATCH(BG$4,Calendario!$A$3:$A$55,0),MATCH($I143,Calendario!$D$2:$H$2,0)),IF($K143=2,IF(BF143="",INDEX(Calendario!$D$3:$H$55,MATCH(BG$4,Calendario!$A$3:$A$55,0),MATCH($I143,Calendario!$D$2:$H$2,0)),""),IF($K143=3,IF(AND((BE143=""),(BF143="")),INDEX(Calendario!$D$3:$H$55,MATCH(BG$4,Calendario!$A$3:$A$55,0),MATCH($I143,Calendario!$D$2:$H$2,0)),""),IF($K143=4,IF(AND((BD143=""),(BE143=""),(BF143="")),INDEX(Calendario!$D$3:$H$55,MATCH(BG$4,Calendario!$A$3:$A$55,0),MATCH($I143,Calendario!$D$2:$H$2,0)),""),"")))))</f>
        <v>44881</v>
      </c>
      <c r="BH143" s="107" t="str">
        <f>IF(EXACT(($I143),(PROPER(TEXT(BH$3,"dddd")))),"",IF($K143=1,INDEX(Calendario!$D$3:$H$55,MATCH(BH$4,Calendario!$A$3:$A$55,0),MATCH($I143,Calendario!$D$2:$H$2,0)),IF($K143=2,IF(BG143="",INDEX(Calendario!$D$3:$H$55,MATCH(BH$4,Calendario!$A$3:$A$55,0),MATCH($I143,Calendario!$D$2:$H$2,0)),""),IF($K143=3,IF(AND((BF143=""),(BG143="")),INDEX(Calendario!$D$3:$H$55,MATCH(BH$4,Calendario!$A$3:$A$55,0),MATCH($I143,Calendario!$D$2:$H$2,0)),""),IF($K143=4,IF(AND((BE143=""),(BF143=""),(BG143="")),INDEX(Calendario!$D$3:$H$55,MATCH(BH$4,Calendario!$A$3:$A$55,0),MATCH($I143,Calendario!$D$2:$H$2,0)),""),"")))))</f>
        <v/>
      </c>
      <c r="BI143" s="108" t="str">
        <f>IF(EXACT(($I143),(PROPER(TEXT(BI$3,"dddd")))),"",IF($K143=1,INDEX(Calendario!$D$3:$H$55,MATCH(BI$4,Calendario!$A$3:$A$55,0),MATCH($I143,Calendario!$D$2:$H$2,0)),IF($K143=2,IF(BH143="",INDEX(Calendario!$D$3:$H$55,MATCH(BI$4,Calendario!$A$3:$A$55,0),MATCH($I143,Calendario!$D$2:$H$2,0)),""),IF($K143=3,IF(AND((BG143=""),(BH143="")),INDEX(Calendario!$D$3:$H$55,MATCH(BI$4,Calendario!$A$3:$A$55,0),MATCH($I143,Calendario!$D$2:$H$2,0)),""),IF($K143=4,IF(AND((BF143=""),(BG143=""),(BH143="")),INDEX(Calendario!$D$3:$H$55,MATCH(BI$4,Calendario!$A$3:$A$55,0),MATCH($I143,Calendario!$D$2:$H$2,0)),""),"")))))</f>
        <v/>
      </c>
      <c r="BJ143" s="108" t="str">
        <f>IF(EXACT(($I143),(PROPER(TEXT(BJ$3,"dddd")))),"",IF($K143=1,INDEX(Calendario!$D$3:$H$55,MATCH(BJ$4,Calendario!$A$3:$A$55,0),MATCH($I143,Calendario!$D$2:$H$2,0)),IF($K143=2,IF(BI143="",INDEX(Calendario!$D$3:$H$55,MATCH(BJ$4,Calendario!$A$3:$A$55,0),MATCH($I143,Calendario!$D$2:$H$2,0)),""),IF($K143=3,IF(AND((BH143=""),(BI143="")),INDEX(Calendario!$D$3:$H$55,MATCH(BJ$4,Calendario!$A$3:$A$55,0),MATCH($I143,Calendario!$D$2:$H$2,0)),""),IF($K143=4,IF(AND((BG143=""),(BH143=""),(BI143="")),INDEX(Calendario!$D$3:$H$55,MATCH(BJ$4,Calendario!$A$3:$A$55,0),MATCH($I143,Calendario!$D$2:$H$2,0)),""),"")))))</f>
        <v/>
      </c>
      <c r="BK143" s="108">
        <f>IF(EXACT(($I143),(PROPER(TEXT(BK$3,"dddd")))),"",IF($K143=1,INDEX(Calendario!$D$3:$H$55,MATCH(BK$4,Calendario!$A$3:$A$55,0),MATCH($I143,Calendario!$D$2:$H$2,0)),IF($K143=2,IF(BJ143="",INDEX(Calendario!$D$3:$H$55,MATCH(BK$4,Calendario!$A$3:$A$55,0),MATCH($I143,Calendario!$D$2:$H$2,0)),""),IF($K143=3,IF(AND((BI143=""),(BJ143="")),INDEX(Calendario!$D$3:$H$55,MATCH(BK$4,Calendario!$A$3:$A$55,0),MATCH($I143,Calendario!$D$2:$H$2,0)),""),IF($K143=4,IF(AND((BH143=""),(BI143=""),(BJ143="")),INDEX(Calendario!$D$3:$H$55,MATCH(BK$4,Calendario!$A$3:$A$55,0),MATCH($I143,Calendario!$D$2:$H$2,0)),""),"")))))</f>
        <v>44909</v>
      </c>
      <c r="BL143" s="108" t="str">
        <f>IF(EXACT(($I143),(PROPER(TEXT(BL$3,"dddd")))),"",IF($K143=1,INDEX(Calendario!$D$3:$H$55,MATCH(BL$4,Calendario!$A$3:$A$55,0),MATCH($I143,Calendario!$D$2:$H$2,0)),IF($K143=2,IF(BK143="",INDEX(Calendario!$D$3:$H$55,MATCH(BL$4,Calendario!$A$3:$A$55,0),MATCH($I143,Calendario!$D$2:$H$2,0)),""),IF($K143=3,IF(AND((BJ143=""),(BK143="")),INDEX(Calendario!$D$3:$H$55,MATCH(BL$4,Calendario!$A$3:$A$55,0),MATCH($I143,Calendario!$D$2:$H$2,0)),""),IF($K143=4,IF(AND((BI143=""),(BJ143=""),(BK143="")),INDEX(Calendario!$D$3:$H$55,MATCH(BL$4,Calendario!$A$3:$A$55,0),MATCH($I143,Calendario!$D$2:$H$2,0)),""),"")))))</f>
        <v/>
      </c>
      <c r="BM143" s="108" t="str">
        <f>IF(EXACT(($I143),(PROPER(TEXT(BM$3,"dddd")))),"",IF($K143=1,INDEX(Calendario!$D$3:$H$55,MATCH(BM$4,Calendario!$A$3:$A$55,0),MATCH($I143,Calendario!$D$2:$H$2,0)),IF($K143=2,IF(BL143="",INDEX(Calendario!$D$3:$H$55,MATCH(BM$4,Calendario!$A$3:$A$55,0),MATCH($I143,Calendario!$D$2:$H$2,0)),""),IF($K143=3,IF(AND((BK143=""),(BL143="")),INDEX(Calendario!$D$3:$H$55,MATCH(BM$4,Calendario!$A$3:$A$55,0),MATCH($I143,Calendario!$D$2:$H$2,0)),""),IF($K143=4,IF(AND((BJ143=""),(BK143=""),(BL143="")),INDEX(Calendario!$D$3:$H$55,MATCH(BM$4,Calendario!$A$3:$A$55,0),MATCH($I143,Calendario!$D$2:$H$2,0)),""),"")))))</f>
        <v/>
      </c>
    </row>
    <row r="144" spans="1:67" s="88" customFormat="1" ht="25.5" customHeight="1" x14ac:dyDescent="0.25">
      <c r="A144" s="178">
        <f t="shared" si="7"/>
        <v>114</v>
      </c>
      <c r="B144" s="176" t="s">
        <v>1282</v>
      </c>
      <c r="C144" s="176"/>
      <c r="D144" s="177" t="s">
        <v>1787</v>
      </c>
      <c r="E144" s="176" t="s">
        <v>1163</v>
      </c>
      <c r="F144" s="176" t="s">
        <v>1166</v>
      </c>
      <c r="G144" s="177" t="s">
        <v>1557</v>
      </c>
      <c r="H144" s="184" t="str">
        <f>IF(ISNA(VLOOKUP(G144,TDirReg!$F$1:$H$184,3,0)),"",VLOOKUP(G144,TDirReg!$F$1:$H$184,3,0))</f>
        <v>Calle 14 Cra 19 esquina Casa de la Justicia</v>
      </c>
      <c r="I144" s="196" t="s">
        <v>127</v>
      </c>
      <c r="J144" s="195" t="s">
        <v>135</v>
      </c>
      <c r="K144" s="197">
        <v>4</v>
      </c>
      <c r="L144" s="202">
        <f t="shared" ref="L144:L146" si="12">IF(I144="viernes","",COUNT(M144:BM144))</f>
        <v>12</v>
      </c>
      <c r="M144" s="107" t="str">
        <f>IF(EXACT(($I144),(PROPER(TEXT(M$3,"dddd")))),"",IF(EXACT(M$4,$J144),IF($K144=1,INDEX(Calendario!$D$3:$H$55,MATCH(M$4,Calendario!$A$3:$A$55,0),MATCH($I144,Calendario!$D$2:$H$2,0)),INDEX(Calendario!$D$3:$H$55,MATCH($J144,Calendario!$A$3:$A$55,0),MATCH($I144,Calendario!$D$2:$H$2,0))),""))</f>
        <v/>
      </c>
      <c r="N144" s="107" t="str">
        <f>IF(EXACT(($I144),(PROPER(TEXT(N$3,"dddd")))),"",IF(EXACT(N$4,$J144),IF(M144="",IF(OR(($K144=4),($K144=3),($K144=2),($K144=1)),INDEX(Calendario!$D$3:$H$55,MATCH(N$4,Calendario!$A$3:$A$55,0),MATCH($I144,Calendario!$D$2:$H$2,0)),"")),IF($K144=1,IF(AND(M144="",EXACT((N$4),(CONCATENATE(Calendario!$A$1," ",(MID($J144,8,2))+1)))),INDEX(Calendario!$D$3:$H$55,MATCH(N$4,Calendario!$A$3:$A$55,0),MATCH($I144,Calendario!$D$2:$H$2,0)),IF(M144="","",INDEX(Calendario!$D$3:$H$55,MATCH(N$4,Calendario!$A$3:$A$55,0),MATCH($I144,Calendario!$D$2:$H$2,0)))),IF($K144=2,IF(M144="",IF(EXACT($K144,N$4),INDEX(Calendario!$D$3:$H$55,MATCH(N$4,Calendario!$A$3:$A$55,0),MATCH($I144,Calendario!$D$2:$H$2,0)),""),""),IF($K144=3,IF((M144=""),IF(EXACT($K144,N$4),INDEX(Calendario!$D$3:$H$55,MATCH(N$4,Calendario!$A$3:$A$55,0),MATCH($I144,Calendario!$D$2:$H$2,0)),""),""),IF($K144=4,IF((M144=""),IF(EXACT($K144,N$4),INDEX(Calendario!$D$3:$H$55,MATCH(N$4,Calendario!$A$3:$A$55,0),MATCH($I144,Calendario!$D$2:$H$2,0)),""),""),""))))))</f>
        <v/>
      </c>
      <c r="O144" s="107" t="str">
        <f>IF(EXACT(($I144),(PROPER(TEXT(O$3,"dddd")))),"",IF(EXACT(O$4,$J144),IF(N144="",IF(OR(($K144=4),($K144=3),($K144=2),($K144=1)),INDEX(Calendario!$D$3:$H$55,MATCH(O$4,Calendario!$A$3:$A$55,0),MATCH($I144,Calendario!$D$2:$H$2,0)),"")),IF($K144=1,IF(AND(N144="",EXACT((O$4),(CONCATENATE(Calendario!$A$1," ",(MID($J144,8,2))+1)))),INDEX(Calendario!$D$3:$H$55,MATCH(O$4,Calendario!$A$3:$A$55,0),MATCH($I144,Calendario!$D$2:$H$2,0)),IF(N144="",IF(EXACT(($I144),(PROPER(TEXT(N$3,"dddd")))),INDEX(Calendario!$D$3:$H$55,MATCH(O$4,Calendario!$A$3:$A$55,0),MATCH($I144,Calendario!$D$2:$H$2,0)),""),INDEX(Calendario!$D$3:$H$55,MATCH(O$4,Calendario!$A$3:$A$55,0),MATCH($I144,Calendario!$D$2:$H$2,0)))),IF(EXACT($O$4,"Semana 1"),IF($K144=2,IF(N144="",IF(OR(($J144="Semana 1"),($J144="Semana 2"),($J144="Semana 3")),INDEX(Calendario!$D$3:$H$55,MATCH(O$4,Calendario!$A$3:$A$55,0),MATCH($I144,Calendario!$D$2:$H$2,0)),""),""),IF($K144=3,IF(AND((M144=""),(N144="")),IF(OR(($J144="Semana 1"),($J144="Semana 2"),($J144="Semana 3")),INDEX(Calendario!$D$3:$H$55,MATCH(O$4,Calendario!$A$3:$A$55,0),MATCH($I144,Calendario!$D$2:$H$2,0)),""),""),IF($K144=4,IF(AND((M144=""),(N144="")),IF(OR(($J144="Semana 1"),($J144="Semana 2"),($J144="Semana 3")),INDEX(Calendario!$D$3:$H$55,MATCH(O$4,Calendario!$A$3:$A$55,0),MATCH($I144,Calendario!$D$2:$H$2,0)),""),"")))),IF($K144=2,IF(N144="",IF(OR(($J144="Semana 1"),($J144="Semana 2")),INDEX(Calendario!$D$3:$H$55,MATCH(O$4,Calendario!$A$3:$A$55,0),MATCH($I144,Calendario!$D$2:$H$2,0)),""),""),IF($K144=3,IF(AND((M144=""),(N144="")),IF(OR(($J144="Semana 1"),($J144="Semana 2")),INDEX(Calendario!$D$3:$H$55,MATCH(O$4,Calendario!$A$3:$A$55,0),MATCH($I144,Calendario!$D$2:$H$2,0)),""),""),IF($K144=4,IF(AND((M144=""),(N144="")),IF(OR(($J144="Semana 1"),($J144="Semana 2")),INDEX(Calendario!$D$3:$H$55,MATCH(O$4,Calendario!$A$3:$A$55,0),MATCH($I144,Calendario!$D$2:$H$2,0)),""),""),"")))))))</f>
        <v/>
      </c>
      <c r="P144" s="107" t="str">
        <f>IF(EXACT(($I144),(PROPER(TEXT(P$3,"dddd")))),"",IF(EXACT(P$4,$J144),IF(O144="",IF(OR(($K144=4),($K144=3),($K144=2),($K144=1)),INDEX(Calendario!$D$3:$H$55,MATCH(P$4,Calendario!$A$3:$A$55,0),MATCH($I144,Calendario!$D$2:$H$2,0)),"")),IF($K144=1,IF(AND(O144="",EXACT((P$4),(CONCATENATE(Calendario!$A$1," ",(MID($J144,8,2))+1)))),INDEX(Calendario!$D$3:$H$55,MATCH(P$4,Calendario!$A$3:$A$55,0),MATCH($I144,Calendario!$D$2:$H$2,0)),IF(O144="",IF(EXACT(($I144),(PROPER(TEXT(O$3,"dddd")))),INDEX(Calendario!$D$3:$H$55,MATCH(P$4,Calendario!$A$3:$A$55,0),MATCH($I144,Calendario!$D$2:$H$2,0)),""),INDEX(Calendario!$D$3:$H$55,MATCH(P$4,Calendario!$A$3:$A$55,0),MATCH($I144,Calendario!$D$2:$H$2,0)))),IF(EXACT($M$4,"Semana 1"),IF($K144=2,IF(O144="",IF(OR(($J144="Semana 1"),($J144="Semana 2"),($J144="Semana 3"),($J144="Semana 4")),INDEX(Calendario!$D$3:$H$55,MATCH(P$4,Calendario!$A$3:$A$55,0),MATCH($I144,Calendario!$D$2:$H$2,0)),""),""),IF($K144=3,IF(AND((N144=""),(O144="")),IF(OR(($J144="Semana 1"),($J144="Semana 2"),($J144="Semana 3"),($J144="Semana 4")),INDEX(Calendario!$D$3:$H$55,MATCH(P$4,Calendario!$A$3:$A$55,0),MATCH($I144,Calendario!$D$2:$H$2,0)),""),""),IF($K144=4,IF(AND((M144=""),(N144=""),(O144="")),IF(OR(($J144="Semana 1"),($J144="Semana 2"),($J144="Semana 3"),($J144="Semana 4")),INDEX(Calendario!$D$3:$H$55,MATCH(P$4,Calendario!$A$3:$A$55,0),MATCH($I144,Calendario!$D$2:$H$2,0)),""),"")))),IF($K144=2,IF(O144="",IF(OR(($J144="Semana 1"),($J144="Semana 2"),($J144="Semana 3")),INDEX(Calendario!$D$3:$H$55,MATCH(P$4,Calendario!$A$3:$A$55,0),MATCH($I144,Calendario!$D$2:$H$2,0)),""),""),IF($K144=3,IF(AND((N144=""),(O144="")),IF(OR(($J144="Semana 1"),($J144="Semana 2"),($J144="Semana 3")),INDEX(Calendario!$D$3:$H$55,MATCH(P$4,Calendario!$A$3:$A$55,0),MATCH($I144,Calendario!$D$2:$H$2,0)),""),""),IF($K144=4,IF(AND((M144=""),(N144=""),(O144="")),IF(OR(($J144="Semana 1"),($J144="Semana 2"),($J144="Semana 3")),INDEX(Calendario!$D$3:$H$55,MATCH(P$4,Calendario!$A$3:$A$55,0),MATCH($I144,Calendario!$D$2:$H$2,0)),""),""),"")))))))</f>
        <v/>
      </c>
      <c r="Q144" s="107" t="str">
        <f>IF(EXACT(($I144),(PROPER(TEXT(Q$3,"dddd")))),"",IF(EXACT(Q$4,$J144),IF(P144="",IF(OR(($K144=4),($K144=3),($K144=2),($K144=1)),INDEX(Calendario!$D$3:$H$55,MATCH(Q$4,Calendario!$A$3:$A$55,0),MATCH($I144,Calendario!$D$2:$H$2,0)),"")),IF($K144=1,IF(AND(P144="",EXACT((Q$4),(CONCATENATE(Calendario!$A$1," ",(MID($J144,8,2))+1)))),INDEX(Calendario!$D$3:$H$55,MATCH(Q$4,Calendario!$A$3:$A$55,0),MATCH($I144,Calendario!$D$2:$H$2,0)),IF(P144="",IF(EXACT(($I144),(PROPER(TEXT(P$3,"dddd")))),INDEX(Calendario!$D$3:$H$55,MATCH(Q$4,Calendario!$A$3:$A$55,0),MATCH($I144,Calendario!$D$2:$H$2,0)),""),INDEX(Calendario!$D$3:$H$55,MATCH(Q$4,Calendario!$A$3:$A$55,0),MATCH($I144,Calendario!$D$2:$H$2,0)))),IF(EXACT($M$4,"Semana 1"),IF($K144=2,IF(P144="",IF(OR(($J144="Semana 1"),($J144="Semana 2"),($J144="Semana 3"),($J144="Semana 4"),($J144="Semana 5")),INDEX(Calendario!$D$3:$H$55,MATCH(Q$4,Calendario!$A$3:$A$55,0),MATCH($I144,Calendario!$D$2:$H$2,0)),""),""),IF($K144=3,IF(AND((O144=""),(P144="")),IF(OR(($J144="Semana 1"),($J144="Semana 2"),($J144="Semana 3"),($J144="Semana 4"),($J144="Semana 5")),INDEX(Calendario!$D$3:$H$55,MATCH(Q$4,Calendario!$A$3:$A$55,0),MATCH($I144,Calendario!$D$2:$H$2,0)),""),""),IF($K144=4,IF(AND((N144=""),(O144=""),(P144="")),IF(OR(($J144="Semana 1"),($J144="Semana 2"),($J144="Semana 3"),($J144="Semana 4"),($J144="Semana 5")),INDEX(Calendario!$D$3:$H$55,MATCH(Q$4,Calendario!$A$3:$A$55,0),MATCH($I144,Calendario!$D$2:$H$2,0)),""),"")))),IF($K144=2,IF(P144="",IF(OR(($J144="Semana 1"),($J144="Semana 2"),($J144="Semana 3"),($J144="Semana 4")),INDEX(Calendario!$D$3:$H$55,MATCH(Q$4,Calendario!$A$3:$A$55,0),MATCH($I144,Calendario!$D$2:$H$2,0)),""),""),IF($K144=3,IF(AND((O144=""),(P144="")),IF(OR(($J144="Semana 1"),($J144="Semana 2"),($J144="Semana 3"),($J144="Semana 4")),INDEX(Calendario!$D$3:$H$55,MATCH(Q$4,Calendario!$A$3:$A$55,0),MATCH($I144,Calendario!$D$2:$H$2,0)),""),""),IF($K144=4,IF(AND((N144=""),(O144=""),(P144="")),IF(OR(($J144="Semana 1"),($J144="Semana 2"),($J144="Semana 3"),($J144="Semana 4")),INDEX(Calendario!$D$3:$H$55,MATCH(Q$4,Calendario!$A$3:$A$55,0),MATCH($I144,Calendario!$D$2:$H$2,0)),""),""),"")))))))</f>
        <v/>
      </c>
      <c r="R144" s="108">
        <f>IF(EXACT(($I144),(PROPER(TEXT(R$3,"dddd")))),"",IF(EXACT(R$4,$J144),IF(Q144="",IF(OR(($K144=4),($K144=3),($K144=2),($K144=1)),INDEX(Calendario!$D$3:$H$55,MATCH(R$4,Calendario!$A$3:$A$55,0),MATCH($I144,Calendario!$D$2:$H$2,0)),"")),IF($K144=1,IF(AND(Q144="",EXACT((R$4),(CONCATENATE(Calendario!$A$1," ",(MID($J144,8,2))+1)))),INDEX(Calendario!$D$3:$H$55,MATCH(R$4,Calendario!$A$3:$A$55,0),MATCH($I144,Calendario!$D$2:$H$2,0)),IF(Q144="",IF(EXACT(($I144),(PROPER(TEXT(Q$3,"dddd")))),INDEX(Calendario!$D$3:$H$55,MATCH(R$4,Calendario!$A$3:$A$55,0),MATCH($I144,Calendario!$D$2:$H$2,0)),""),INDEX(Calendario!$D$3:$H$55,MATCH(R$4,Calendario!$A$3:$A$55,0),MATCH($I144,Calendario!$D$2:$H$2,0)))),IF(EXACT($M$4,"Semana 1"),IF($K144=2,IF(Q144="",IF(OR(($J144="Semana 1"),($J144="Semana 2"),($J144="Semana 3"),($J144="Semana 4"),($J144="Semana 5"),($J144="Semana 6")),INDEX(Calendario!$D$3:$H$55,MATCH(R$4,Calendario!$A$3:$A$55,0),MATCH($I144,Calendario!$D$2:$H$2,0)),""),""),IF($K144=3,IF(AND((P144=""),(Q144="")),IF(OR(($J144="Semana 1"),($J144="Semana 2"),($J144="Semana 3"),($J144="Semana 4"),($J144="Semana 5"),($J144="Semana 6")),INDEX(Calendario!$D$3:$H$55,MATCH(R$4,Calendario!$A$3:$A$55,0),MATCH($I144,Calendario!$D$2:$H$2,0)),""),""),IF($K144=4,IF(AND((O144=""),(P144=""),(Q144="")),IF(OR(($J144="Semana 1"),($J144="Semana 2"),($J144="Semana 3"),($J144="Semana 4"),($J144="Semana 5"),($J144="Semana 6")),INDEX(Calendario!$D$3:$H$55,MATCH(R$4,Calendario!$A$3:$A$55,0),MATCH($I144,Calendario!$D$2:$H$2,0)),""),"")))),IF($K144=2,IF(Q144="",IF(OR(($J144="Semana 1"),($J144="Semana 2"),($J144="Semana 3"),($J144="Semana 4"),($J144="Semana 5")),INDEX(Calendario!$D$3:$H$55,MATCH(R$4,Calendario!$A$3:$A$55,0),MATCH($I144,Calendario!$D$2:$H$2,0)),""),""),IF($K144=3,IF(AND((P144=""),(Q144="")),IF(OR(($J144="Semana 1"),($J144="Semana 2"),($J144="Semana 3"),($J144="Semana 4"),($J144="Semana 5")),INDEX(Calendario!$D$3:$H$55,MATCH(R$4,Calendario!$A$3:$A$55,0),MATCH($I144,Calendario!$D$2:$H$2,0)),""),""),IF($K144=4,IF(AND((O144=""),(P144=""),(Q144="")),IF(OR(($J144="Semana 1"),($J144="Semana 2"),($J144="Semana 3"),($J144="Semana 4"),($J144="Semana 5")),INDEX(Calendario!$D$3:$H$55,MATCH(R$4,Calendario!$A$3:$A$55,0),MATCH($I144,Calendario!$D$2:$H$2,0)),""),""),"")))))))</f>
        <v>44594</v>
      </c>
      <c r="S144" s="108" t="str">
        <f>IF(EXACT(($I144),(PROPER(TEXT(S$3,"dddd")))),"",IF(EXACT(S$4,$J144),IF(R144="",IF(OR(($K144=4),($K144=3),($K144=2),($K144=1)),INDEX(Calendario!$D$3:$H$55,MATCH(S$4,Calendario!$A$3:$A$55,0),MATCH($I144,Calendario!$D$2:$H$2,0)),"")),IF($K144=1,IF(AND(R144="",EXACT((S$4),(CONCATENATE(Calendario!$A$1," ",(MID($J144,8,2))+1)))),INDEX(Calendario!$D$3:$H$55,MATCH(S$4,Calendario!$A$3:$A$55,0),MATCH($I144,Calendario!$D$2:$H$2,0)),IF(R144="",IF(EXACT(($I144),(PROPER(TEXT(R$3,"dddd")))),INDEX(Calendario!$D$3:$H$55,MATCH(S$4,Calendario!$A$3:$A$55,0),MATCH($I144,Calendario!$D$2:$H$2,0)),""),INDEX(Calendario!$D$3:$H$55,MATCH(S$4,Calendario!$A$3:$A$55,0),MATCH($I144,Calendario!$D$2:$H$2,0)))),IF(EXACT($M$4,"Semana 1"),IF($K144=2,IF(R144="",IF(OR(($J144="Semana 1"),($J144="Semana 2"),($J144="Semana 3"),($J144="Semana 4"),($J144="Semana 5"),($J144="Semana 6"),($J144="Semana 7")),INDEX(Calendario!$D$3:$H$55,MATCH(S$4,Calendario!$A$3:$A$55,0),MATCH($I144,Calendario!$D$2:$H$2,0)),""),""),IF($K144=3,IF(AND((Q144=""),(R144="")),IF(OR(($J144="Semana 1"),($J144="Semana 2"),($J144="Semana 3"),($J144="Semana 4"),($J144="Semana 5"),($J144="Semana 6"),($J144="Semana 7")),INDEX(Calendario!$D$3:$H$55,MATCH(S$4,Calendario!$A$3:$A$55,0),MATCH($I144,Calendario!$D$2:$H$2,0)),""),""),IF($K144=4,IF(AND((P144=""),(Q144=""),(R144="")),IF(OR(($J144="Semana 1"),($J144="Semana 2"),($J144="Semana 3"),($J144="Semana 4"),($J144="Semana 5"),($J144="Semana 6"),($J144="Semana 7")),INDEX(Calendario!$D$3:$H$55,MATCH(S$4,Calendario!$A$3:$A$55,0),MATCH($I144,Calendario!$D$2:$H$2,0)),""),"")))),IF($K144=2,IF(R144="",IF(OR(($J144="Semana 1"),($J144="Semana 2"),($J144="Semana 3"),($J144="Semana 4"),($J144="Semana 5"),($J144="Semana 6")),INDEX(Calendario!$D$3:$H$55,MATCH(S$4,Calendario!$A$3:$A$55,0),MATCH($I144,Calendario!$D$2:$H$2,0)),""),""),IF($K144=3,IF(AND((Q144=""),(R144="")),IF(OR(($J144="Semana 1"),($J144="Semana 2"),($J144="Semana 3"),($J144="Semana 4"),($J144="Semana 5"),($J144="Semana 6")),INDEX(Calendario!$D$3:$H$55,MATCH(S$4,Calendario!$A$3:$A$55,0),MATCH($I144,Calendario!$D$2:$H$2,0)),""),""),IF($K144=4,IF(AND((P144=""),(Q144=""),(R144="")),IF(OR(($J144="Semana 1"),($J144="Semana 2"),($J144="Semana 3"),($J144="Semana 4"),($J144="Semana 5"),($J144="Semana 6")),INDEX(Calendario!$D$3:$H$55,MATCH(S$4,Calendario!$A$3:$A$55,0),MATCH($I144,Calendario!$D$2:$H$2,0)),""),""),"")))))))</f>
        <v/>
      </c>
      <c r="T144" s="108" t="str">
        <f>IF(EXACT(($I144),(PROPER(TEXT(T$3,"dddd")))),"",IF(EXACT(T$4,$J144),IF(S144="",IF(OR(($K144=4),($K144=3),($K144=2),($K144=1)),INDEX(Calendario!$D$3:$H$55,MATCH(T$4,Calendario!$A$3:$A$55,0),MATCH($I144,Calendario!$D$2:$H$2,0)),"")),IF($K144=1,IF(AND(S144="",EXACT((T$4),(CONCATENATE(Calendario!$A$1," ",(MID($J144,8,2))+1)))),INDEX(Calendario!$D$3:$H$55,MATCH(T$4,Calendario!$A$3:$A$55,0),MATCH($I144,Calendario!$D$2:$H$2,0)),IF(S144="",IF(EXACT(($I144),(PROPER(TEXT(S$3,"dddd")))),INDEX(Calendario!$D$3:$H$55,MATCH(T$4,Calendario!$A$3:$A$55,0),MATCH($I144,Calendario!$D$2:$H$2,0)),""),INDEX(Calendario!$D$3:$H$55,MATCH(T$4,Calendario!$A$3:$A$55,0),MATCH($I144,Calendario!$D$2:$H$2,0)))),IF(EXACT($M$4,"Semana 1"),IF($K144=2,IF(S144="",IF(OR(($J144="Semana 1"),($J144="Semana 2"),($J144="Semana 3"),($J144="Semana 4"),($J144="Semana 5"),($J144="Semana 6"),($J144="Semana 7"),($J144="Semana 8")),INDEX(Calendario!$D$3:$H$55,MATCH(T$4,Calendario!$A$3:$A$55,0),MATCH($I144,Calendario!$D$2:$H$2,0)),""),""),IF($K144=3,IF(AND((R144=""),(S144="")),IF(OR(($J144="Semana 1"),($J144="Semana 2"),($J144="Semana 3"),($J144="Semana 4"),($J144="Semana 5"),($J144="Semana 6"),($J144="Semana 7"),($J144="Semana 8")),INDEX(Calendario!$D$3:$H$55,MATCH(T$4,Calendario!$A$3:$A$55,0),MATCH($I144,Calendario!$D$2:$H$2,0)),""),""),IF($K144=4,IF(AND((Q144=""),(R144=""),(S144="")),IF(OR(($J144="Semana 1"),($J144="Semana 2"),($J144="Semana 3"),($J144="Semana 4"),($J144="Semana 5"),($J144="Semana 6"),($J144="Semana 7"),($J144="Semana 8")),INDEX(Calendario!$D$3:$H$55,MATCH(T$4,Calendario!$A$3:$A$55,0),MATCH($I144,Calendario!$D$2:$H$2,0)),""),"")))),IF($K144=2,IF(S144="",IF(OR(($J144="Semana 1"),($J144="Semana 2"),($J144="Semana 3"),($J144="Semana 4"),($J144="Semana 5"),($J144="Semana 6"),($J144="Semana 7")),INDEX(Calendario!$D$3:$H$55,MATCH(T$4,Calendario!$A$3:$A$55,0),MATCH($I144,Calendario!$D$2:$H$2,0)),""),""),IF($K144=3,IF(AND((R144=""),(S144="")),IF(OR(($J144="Semana 1"),($J144="Semana 2"),($J144="Semana 3"),($J144="Semana 4"),($J144="Semana 5"),($J144="Semana 6"),($J144="Semana 7")),INDEX(Calendario!$D$3:$H$55,MATCH(T$4,Calendario!$A$3:$A$55,0),MATCH($I144,Calendario!$D$2:$H$2,0)),""),""),IF($K144=4,IF(AND((Q144=""),(R144=""),(S144="")),IF(OR(($J144="Semana 1"),($J144="Semana 2"),($J144="Semana 3"),($J144="Semana 4"),($J144="Semana 5"),($J144="Semana 6"),($J144="Semana 7")),INDEX(Calendario!$D$3:$H$55,MATCH(T$4,Calendario!$A$3:$A$55,0),MATCH($I144,Calendario!$D$2:$H$2,0)),""),""),"")))))))</f>
        <v/>
      </c>
      <c r="U144" s="108" t="str">
        <f>IF(EXACT(($I144),(PROPER(TEXT(U$3,"dddd")))),"",IF($K144=1,INDEX(Calendario!$D$3:$H$55,MATCH(U$4,Calendario!$A$3:$A$55,0),MATCH($I144,Calendario!$D$2:$H$2,0)),IF($K144=2,IF(T144="",INDEX(Calendario!$D$3:$H$55,MATCH(U$4,Calendario!$A$3:$A$55,0),MATCH($I144,Calendario!$D$2:$H$2,0)),""),IF($K144=3,IF(AND((S144=""),(T144="")),INDEX(Calendario!$D$3:$H$55,MATCH(U$4,Calendario!$A$3:$A$55,0),MATCH($I144,Calendario!$D$2:$H$2,0)),""),IF($K144=4,IF(AND((R144=""),(S144=""),(T144="")),INDEX(Calendario!$D$3:$H$55,MATCH(U$4,Calendario!$A$3:$A$55,0),MATCH($I144,Calendario!$D$2:$H$2,0)),""),"")))))</f>
        <v/>
      </c>
      <c r="V144" s="107">
        <f>IF(EXACT(($I144),(PROPER(TEXT(V$3,"dddd")))),"",IF($K144=1,INDEX(Calendario!$D$3:$H$55,MATCH(V$4,Calendario!$A$3:$A$55,0),MATCH($I144,Calendario!$D$2:$H$2,0)),IF($K144=2,IF(U144="",INDEX(Calendario!$D$3:$H$55,MATCH(V$4,Calendario!$A$3:$A$55,0),MATCH($I144,Calendario!$D$2:$H$2,0)),""),IF($K144=3,IF(AND((T144=""),(U144="")),INDEX(Calendario!$D$3:$H$55,MATCH(V$4,Calendario!$A$3:$A$55,0),MATCH($I144,Calendario!$D$2:$H$2,0)),""),IF($K144=4,IF(AND((S144=""),(T144=""),(U144="")),INDEX(Calendario!$D$3:$H$55,MATCH(V$4,Calendario!$A$3:$A$55,0),MATCH($I144,Calendario!$D$2:$H$2,0)),""),"")))))</f>
        <v>44622</v>
      </c>
      <c r="W144" s="107" t="str">
        <f>IF(EXACT(($I144),(PROPER(TEXT(W$3,"dddd")))),"",IF($K144=1,INDEX(Calendario!$D$3:$H$55,MATCH(W$4,Calendario!$A$3:$A$55,0),MATCH($I144,Calendario!$D$2:$H$2,0)),IF($K144=2,IF(V144="",INDEX(Calendario!$D$3:$H$55,MATCH(W$4,Calendario!$A$3:$A$55,0),MATCH($I144,Calendario!$D$2:$H$2,0)),""),IF($K144=3,IF(AND((U144=""),(V144="")),INDEX(Calendario!$D$3:$H$55,MATCH(W$4,Calendario!$A$3:$A$55,0),MATCH($I144,Calendario!$D$2:$H$2,0)),""),IF($K144=4,IF(AND((T144=""),(U144=""),(V144="")),INDEX(Calendario!$D$3:$H$55,MATCH(W$4,Calendario!$A$3:$A$55,0),MATCH($I144,Calendario!$D$2:$H$2,0)),""),"")))))</f>
        <v/>
      </c>
      <c r="X144" s="107" t="str">
        <f>IF(EXACT(($I144),(PROPER(TEXT(X$3,"dddd")))),"",IF($K144=1,INDEX(Calendario!$D$3:$H$55,MATCH(X$4,Calendario!$A$3:$A$55,0),MATCH($I144,Calendario!$D$2:$H$2,0)),IF($K144=2,IF(W144="",INDEX(Calendario!$D$3:$H$55,MATCH(X$4,Calendario!$A$3:$A$55,0),MATCH($I144,Calendario!$D$2:$H$2,0)),""),IF($K144=3,IF(AND((V144=""),(W144="")),INDEX(Calendario!$D$3:$H$55,MATCH(X$4,Calendario!$A$3:$A$55,0),MATCH($I144,Calendario!$D$2:$H$2,0)),""),IF($K144=4,IF(AND((U144=""),(V144=""),(W144="")),INDEX(Calendario!$D$3:$H$55,MATCH(X$4,Calendario!$A$3:$A$55,0),MATCH($I144,Calendario!$D$2:$H$2,0)),""),"")))))</f>
        <v/>
      </c>
      <c r="Y144" s="107" t="str">
        <f>IF(EXACT(($I144),(PROPER(TEXT(Y$3,"dddd")))),"",IF($K144=1,INDEX(Calendario!$D$3:$H$55,MATCH(Y$4,Calendario!$A$3:$A$55,0),MATCH($I144,Calendario!$D$2:$H$2,0)),IF($K144=2,IF(X144="",INDEX(Calendario!$D$3:$H$55,MATCH(Y$4,Calendario!$A$3:$A$55,0),MATCH($I144,Calendario!$D$2:$H$2,0)),""),IF($K144=3,IF(AND((W144=""),(X144="")),INDEX(Calendario!$D$3:$H$55,MATCH(Y$4,Calendario!$A$3:$A$55,0),MATCH($I144,Calendario!$D$2:$H$2,0)),""),IF($K144=4,IF(AND((V144=""),(W144=""),(X144="")),INDEX(Calendario!$D$3:$H$55,MATCH(Y$4,Calendario!$A$3:$A$55,0),MATCH($I144,Calendario!$D$2:$H$2,0)),""),"")))))</f>
        <v/>
      </c>
      <c r="Z144" s="108">
        <f>IF(EXACT(($I144),(PROPER(TEXT(Z$3,"dddd")))),"",IF($K144=1,INDEX(Calendario!$D$3:$H$55,MATCH(Z$4,Calendario!$A$3:$A$55,0),MATCH($I144,Calendario!$D$2:$H$2,0)),IF($K144=2,IF(Y144="",INDEX(Calendario!$D$3:$H$55,MATCH(Z$4,Calendario!$A$3:$A$55,0),MATCH($I144,Calendario!$D$2:$H$2,0)),""),IF($K144=3,IF(AND((X144=""),(Y144="")),INDEX(Calendario!$D$3:$H$55,MATCH(Z$4,Calendario!$A$3:$A$55,0),MATCH($I144,Calendario!$D$2:$H$2,0)),""),IF($K144=4,IF(AND((W144=""),(X144=""),(Y144="")),INDEX(Calendario!$D$3:$H$55,MATCH(Z$4,Calendario!$A$3:$A$55,0),MATCH($I144,Calendario!$D$2:$H$2,0)),""),"")))))</f>
        <v>44650</v>
      </c>
      <c r="AA144" s="108" t="str">
        <f>IF(EXACT(($I144),(PROPER(TEXT(AA$3,"dddd")))),"",IF($K144=1,INDEX(Calendario!$D$3:$H$55,MATCH(AA$4,Calendario!$A$3:$A$55,0),MATCH($I144,Calendario!$D$2:$H$2,0)),IF($K144=2,IF(Z144="",INDEX(Calendario!$D$3:$H$55,MATCH(AA$4,Calendario!$A$3:$A$55,0),MATCH($I144,Calendario!$D$2:$H$2,0)),""),IF($K144=3,IF(AND((Y144=""),(Z144="")),INDEX(Calendario!$D$3:$H$55,MATCH(AA$4,Calendario!$A$3:$A$55,0),MATCH($I144,Calendario!$D$2:$H$2,0)),""),IF($K144=4,IF(AND((X144=""),(Y144=""),(Z144="")),INDEX(Calendario!$D$3:$H$55,MATCH(AA$4,Calendario!$A$3:$A$55,0),MATCH($I144,Calendario!$D$2:$H$2,0)),""),"")))))</f>
        <v/>
      </c>
      <c r="AB144" s="108" t="str">
        <f>IF(EXACT(($I144),(PROPER(TEXT(AB$3,"dddd")))),"",IF($K144=1,INDEX(Calendario!$D$3:$H$55,MATCH(AB$4,Calendario!$A$3:$A$55,0),MATCH($I144,Calendario!$D$2:$H$2,0)),IF($K144=2,IF(AA144="",INDEX(Calendario!$D$3:$H$55,MATCH(AB$4,Calendario!$A$3:$A$55,0),MATCH($I144,Calendario!$D$2:$H$2,0)),""),IF($K144=3,IF(AND((Z144=""),(AA144="")),INDEX(Calendario!$D$3:$H$55,MATCH(AB$4,Calendario!$A$3:$A$55,0),MATCH($I144,Calendario!$D$2:$H$2,0)),""),IF($K144=4,IF(AND((Y144=""),(Z144=""),(AA144="")),INDEX(Calendario!$D$3:$H$55,MATCH(AB$4,Calendario!$A$3:$A$55,0),MATCH($I144,Calendario!$D$2:$H$2,0)),""),"")))))</f>
        <v/>
      </c>
      <c r="AC144" s="108" t="str">
        <f>IF(EXACT(($I144),(PROPER(TEXT(AC$3,"dddd")))),"",IF($K144=1,INDEX(Calendario!$D$3:$H$55,MATCH(AC$4,Calendario!$A$3:$A$55,0),MATCH($I144,Calendario!$D$2:$H$2,0)),IF($K144=2,IF(AB144="",INDEX(Calendario!$D$3:$H$55,MATCH(AC$4,Calendario!$A$3:$A$55,0),MATCH($I144,Calendario!$D$2:$H$2,0)),""),IF($K144=3,IF(AND((AA144=""),(AB144="")),INDEX(Calendario!$D$3:$H$55,MATCH(AC$4,Calendario!$A$3:$A$55,0),MATCH($I144,Calendario!$D$2:$H$2,0)),""),IF($K144=4,IF(AND((Z144=""),(AA144=""),(AB144="")),INDEX(Calendario!$D$3:$H$55,MATCH(AC$4,Calendario!$A$3:$A$55,0),MATCH($I144,Calendario!$D$2:$H$2,0)),""),"")))))</f>
        <v/>
      </c>
      <c r="AD144" s="107">
        <f>IF(EXACT(($I144),(PROPER(TEXT(AD$3,"dddd")))),"",IF($K144=1,INDEX(Calendario!$D$3:$H$55,MATCH(AD$4,Calendario!$A$3:$A$55,0),MATCH($I144,Calendario!$D$2:$H$2,0)),IF($K144=2,IF(AC144="",INDEX(Calendario!$D$3:$H$55,MATCH(AD$4,Calendario!$A$3:$A$55,0),MATCH($I144,Calendario!$D$2:$H$2,0)),""),IF($K144=3,IF(AND((AB144=""),(AC144="")),INDEX(Calendario!$D$3:$H$55,MATCH(AD$4,Calendario!$A$3:$A$55,0),MATCH($I144,Calendario!$D$2:$H$2,0)),""),IF($K144=4,IF(AND((AA144=""),(AB144=""),(AC144="")),INDEX(Calendario!$D$3:$H$55,MATCH(AD$4,Calendario!$A$3:$A$55,0),MATCH($I144,Calendario!$D$2:$H$2,0)),""),"")))))</f>
        <v>44678</v>
      </c>
      <c r="AE144" s="107" t="str">
        <f>IF(EXACT(($I144),(PROPER(TEXT(AE$3,"dddd")))),"",IF($K144=1,INDEX(Calendario!$D$3:$H$55,MATCH(AE$4,Calendario!$A$3:$A$55,0),MATCH($I144,Calendario!$D$2:$H$2,0)),IF($K144=2,IF(AD144="",INDEX(Calendario!$D$3:$H$55,MATCH(AE$4,Calendario!$A$3:$A$55,0),MATCH($I144,Calendario!$D$2:$H$2,0)),""),IF($K144=3,IF(AND((AC144=""),(AD144="")),INDEX(Calendario!$D$3:$H$55,MATCH(AE$4,Calendario!$A$3:$A$55,0),MATCH($I144,Calendario!$D$2:$H$2,0)),""),IF($K144=4,IF(AND((AB144=""),(AC144=""),(AD144="")),INDEX(Calendario!$D$3:$H$55,MATCH(AE$4,Calendario!$A$3:$A$55,0),MATCH($I144,Calendario!$D$2:$H$2,0)),""),"")))))</f>
        <v/>
      </c>
      <c r="AF144" s="107" t="str">
        <f>IF(EXACT(($I144),(PROPER(TEXT(AF$3,"dddd")))),"",IF($K144=1,INDEX(Calendario!$D$3:$H$55,MATCH(AF$4,Calendario!$A$3:$A$55,0),MATCH($I144,Calendario!$D$2:$H$2,0)),IF($K144=2,IF(AE144="",INDEX(Calendario!$D$3:$H$55,MATCH(AF$4,Calendario!$A$3:$A$55,0),MATCH($I144,Calendario!$D$2:$H$2,0)),""),IF($K144=3,IF(AND((AD144=""),(AE144="")),INDEX(Calendario!$D$3:$H$55,MATCH(AF$4,Calendario!$A$3:$A$55,0),MATCH($I144,Calendario!$D$2:$H$2,0)),""),IF($K144=4,IF(AND((AC144=""),(AD144=""),(AE144="")),INDEX(Calendario!$D$3:$H$55,MATCH(AF$4,Calendario!$A$3:$A$55,0),MATCH($I144,Calendario!$D$2:$H$2,0)),""),"")))))</f>
        <v/>
      </c>
      <c r="AG144" s="107" t="str">
        <f>IF(EXACT(($I144),(PROPER(TEXT(AG$3,"dddd")))),"",IF($K144=1,INDEX(Calendario!$D$3:$H$55,MATCH(AG$4,Calendario!$A$3:$A$55,0),MATCH($I144,Calendario!$D$2:$H$2,0)),IF($K144=2,IF(AF144="",INDEX(Calendario!$D$3:$H$55,MATCH(AG$4,Calendario!$A$3:$A$55,0),MATCH($I144,Calendario!$D$2:$H$2,0)),""),IF($K144=3,IF(AND((AE144=""),(AF144="")),INDEX(Calendario!$D$3:$H$55,MATCH(AG$4,Calendario!$A$3:$A$55,0),MATCH($I144,Calendario!$D$2:$H$2,0)),""),IF($K144=4,IF(AND((AD144=""),(AE144=""),(AF144="")),INDEX(Calendario!$D$3:$H$55,MATCH(AG$4,Calendario!$A$3:$A$55,0),MATCH($I144,Calendario!$D$2:$H$2,0)),""),"")))))</f>
        <v/>
      </c>
      <c r="AH144" s="107">
        <f>IF(EXACT(($I144),(PROPER(TEXT(AH$3,"dddd")))),"",IF($K144=1,INDEX(Calendario!$D$3:$H$55,MATCH(AH$4,Calendario!$A$3:$A$55,0),MATCH($I144,Calendario!$D$2:$H$2,0)),IF($K144=2,IF(AG144="",INDEX(Calendario!$D$3:$H$55,MATCH(AH$4,Calendario!$A$3:$A$55,0),MATCH($I144,Calendario!$D$2:$H$2,0)),""),IF($K144=3,IF(AND((AF144=""),(AG144="")),INDEX(Calendario!$D$3:$H$55,MATCH(AH$4,Calendario!$A$3:$A$55,0),MATCH($I144,Calendario!$D$2:$H$2,0)),""),IF($K144=4,IF(AND((AE144=""),(AF144=""),(AG144="")),INDEX(Calendario!$D$3:$H$55,MATCH(AH$4,Calendario!$A$3:$A$55,0),MATCH($I144,Calendario!$D$2:$H$2,0)),""),"")))))</f>
        <v>44706</v>
      </c>
      <c r="AI144" s="108" t="str">
        <f>IF(EXACT(($I144),(PROPER(TEXT(AI$3,"dddd")))),"",IF($K144=1,INDEX(Calendario!$D$3:$H$55,MATCH(AI$4,Calendario!$A$3:$A$55,0),MATCH($I144,Calendario!$D$2:$H$2,0)),IF($K144=2,IF(AH144="",INDEX(Calendario!$D$3:$H$55,MATCH(AI$4,Calendario!$A$3:$A$55,0),MATCH($I144,Calendario!$D$2:$H$2,0)),""),IF($K144=3,IF(AND((AG144=""),(AH144="")),INDEX(Calendario!$D$3:$H$55,MATCH(AI$4,Calendario!$A$3:$A$55,0),MATCH($I144,Calendario!$D$2:$H$2,0)),""),IF($K144=4,IF(AND((AF144=""),(AG144=""),(AH144="")),INDEX(Calendario!$D$3:$H$55,MATCH(AI$4,Calendario!$A$3:$A$55,0),MATCH($I144,Calendario!$D$2:$H$2,0)),""),"")))))</f>
        <v/>
      </c>
      <c r="AJ144" s="108" t="str">
        <f>IF(EXACT(($I144),(PROPER(TEXT(AJ$3,"dddd")))),"",IF($K144=1,INDEX(Calendario!$D$3:$H$55,MATCH(AJ$4,Calendario!$A$3:$A$55,0),MATCH($I144,Calendario!$D$2:$H$2,0)),IF($K144=2,IF(AI144="",INDEX(Calendario!$D$3:$H$55,MATCH(AJ$4,Calendario!$A$3:$A$55,0),MATCH($I144,Calendario!$D$2:$H$2,0)),""),IF($K144=3,IF(AND((AH144=""),(AI144="")),INDEX(Calendario!$D$3:$H$55,MATCH(AJ$4,Calendario!$A$3:$A$55,0),MATCH($I144,Calendario!$D$2:$H$2,0)),""),IF($K144=4,IF(AND((AG144=""),(AH144=""),(AI144="")),INDEX(Calendario!$D$3:$H$55,MATCH(AJ$4,Calendario!$A$3:$A$55,0),MATCH($I144,Calendario!$D$2:$H$2,0)),""),"")))))</f>
        <v/>
      </c>
      <c r="AK144" s="108" t="str">
        <f>IF(EXACT(($I144),(PROPER(TEXT(AK$3,"dddd")))),"",IF($K144=1,INDEX(Calendario!$D$3:$H$55,MATCH(AK$4,Calendario!$A$3:$A$55,0),MATCH($I144,Calendario!$D$2:$H$2,0)),IF($K144=2,IF(AJ144="",INDEX(Calendario!$D$3:$H$55,MATCH(AK$4,Calendario!$A$3:$A$55,0),MATCH($I144,Calendario!$D$2:$H$2,0)),""),IF($K144=3,IF(AND((AI144=""),(AJ144="")),INDEX(Calendario!$D$3:$H$55,MATCH(AK$4,Calendario!$A$3:$A$55,0),MATCH($I144,Calendario!$D$2:$H$2,0)),""),IF($K144=4,IF(AND((AH144=""),(AI144=""),(AJ144="")),INDEX(Calendario!$D$3:$H$55,MATCH(AK$4,Calendario!$A$3:$A$55,0),MATCH($I144,Calendario!$D$2:$H$2,0)),""),"")))))</f>
        <v/>
      </c>
      <c r="AL144" s="108">
        <f>IF(EXACT(($I144),(PROPER(TEXT(AL$3,"dddd")))),"",IF($K144=1,INDEX(Calendario!$D$3:$H$55,MATCH(AL$4,Calendario!$A$3:$A$55,0),MATCH($I144,Calendario!$D$2:$H$2,0)),IF($K144=2,IF(AK144="",INDEX(Calendario!$D$3:$H$55,MATCH(AL$4,Calendario!$A$3:$A$55,0),MATCH($I144,Calendario!$D$2:$H$2,0)),""),IF($K144=3,IF(AND((AJ144=""),(AK144="")),INDEX(Calendario!$D$3:$H$55,MATCH(AL$4,Calendario!$A$3:$A$55,0),MATCH($I144,Calendario!$D$2:$H$2,0)),""),IF($K144=4,IF(AND((AI144=""),(AJ144=""),(AK144="")),INDEX(Calendario!$D$3:$H$55,MATCH(AL$4,Calendario!$A$3:$A$55,0),MATCH($I144,Calendario!$D$2:$H$2,0)),""),"")))))</f>
        <v>44734</v>
      </c>
      <c r="AM144" s="107" t="str">
        <f>IF(EXACT(($I144),(PROPER(TEXT(AM$3,"dddd")))),"",IF($K144=1,INDEX(Calendario!$D$3:$H$55,MATCH(AM$4,Calendario!$A$3:$A$55,0),MATCH($I144,Calendario!$D$2:$H$2,0)),IF($K144=2,IF(AL144="",INDEX(Calendario!$D$3:$H$55,MATCH(AM$4,Calendario!$A$3:$A$55,0),MATCH($I144,Calendario!$D$2:$H$2,0)),""),IF($K144=3,IF(AND((AK144=""),(AL144="")),INDEX(Calendario!$D$3:$H$55,MATCH(AM$4,Calendario!$A$3:$A$55,0),MATCH($I144,Calendario!$D$2:$H$2,0)),""),IF($K144=4,IF(AND((AJ144=""),(AK144=""),(AL144="")),INDEX(Calendario!$D$3:$H$55,MATCH(AM$4,Calendario!$A$3:$A$55,0),MATCH($I144,Calendario!$D$2:$H$2,0)),""),"")))))</f>
        <v/>
      </c>
      <c r="AN144" s="107" t="str">
        <f>IF(EXACT(($I144),(PROPER(TEXT(AN$3,"dddd")))),"",IF($K144=1,INDEX(Calendario!$D$3:$H$55,MATCH(AN$4,Calendario!$A$3:$A$55,0),MATCH($I144,Calendario!$D$2:$H$2,0)),IF($K144=2,IF(AM144="",INDEX(Calendario!$D$3:$H$55,MATCH(AN$4,Calendario!$A$3:$A$55,0),MATCH($I144,Calendario!$D$2:$H$2,0)),""),IF($K144=3,IF(AND((AL144=""),(AM144="")),INDEX(Calendario!$D$3:$H$55,MATCH(AN$4,Calendario!$A$3:$A$55,0),MATCH($I144,Calendario!$D$2:$H$2,0)),""),IF($K144=4,IF(AND((AK144=""),(AL144=""),(AM144="")),INDEX(Calendario!$D$3:$H$55,MATCH(AN$4,Calendario!$A$3:$A$55,0),MATCH($I144,Calendario!$D$2:$H$2,0)),""),"")))))</f>
        <v/>
      </c>
      <c r="AO144" s="107" t="str">
        <f>IF(EXACT(($I144),(PROPER(TEXT(AO$3,"dddd")))),"",IF($K144=1,INDEX(Calendario!$D$3:$H$55,MATCH(AO$4,Calendario!$A$3:$A$55,0),MATCH($I144,Calendario!$D$2:$H$2,0)),IF($K144=2,IF(AN144="",INDEX(Calendario!$D$3:$H$55,MATCH(AO$4,Calendario!$A$3:$A$55,0),MATCH($I144,Calendario!$D$2:$H$2,0)),""),IF($K144=3,IF(AND((AM144=""),(AN144="")),INDEX(Calendario!$D$3:$H$55,MATCH(AO$4,Calendario!$A$3:$A$55,0),MATCH($I144,Calendario!$D$2:$H$2,0)),""),IF($K144=4,IF(AND((AL144=""),(AM144=""),(AN144="")),INDEX(Calendario!$D$3:$H$55,MATCH(AO$4,Calendario!$A$3:$A$55,0),MATCH($I144,Calendario!$D$2:$H$2,0)),""),"")))))</f>
        <v/>
      </c>
      <c r="AP144" s="107" t="str">
        <f>IF(EXACT(($I144),(PROPER(TEXT(AP$3,"dddd")))),"",IF($K144=1,INDEX(Calendario!$D$3:$H$55,MATCH(AP$4,Calendario!$A$3:$A$55,0),MATCH($I144,Calendario!$D$2:$H$2,0)),IF($K144=2,IF(AO144="",INDEX(Calendario!$D$3:$H$55,MATCH(AP$4,Calendario!$A$3:$A$55,0),MATCH($I144,Calendario!$D$2:$H$2,0)),""),IF($K144=3,IF(AND((AN144=""),(AO144="")),INDEX(Calendario!$D$3:$H$55,MATCH(AP$4,Calendario!$A$3:$A$55,0),MATCH($I144,Calendario!$D$2:$H$2,0)),""),IF($K144=4,IF(AND((AM144=""),(AN144=""),(AO144="")),INDEX(Calendario!$D$3:$H$55,MATCH(AP$4,Calendario!$A$3:$A$55,0),MATCH($I144,Calendario!$D$2:$H$2,0)),""),"")))))</f>
        <v/>
      </c>
      <c r="AQ144" s="107">
        <f>IF(EXACT(($I144),(PROPER(TEXT(AQ$3,"dddd")))),"",IF($K144=1,INDEX(Calendario!$D$3:$H$55,MATCH(AQ$4,Calendario!$A$3:$A$55,0),MATCH($I144,Calendario!$D$2:$H$2,0)),IF($K144=2,IF(AP144="",INDEX(Calendario!$D$3:$H$55,MATCH(AQ$4,Calendario!$A$3:$A$55,0),MATCH($I144,Calendario!$D$2:$H$2,0)),""),IF($K144=3,IF(AND((AO144=""),(AP144="")),INDEX(Calendario!$D$3:$H$55,MATCH(AQ$4,Calendario!$A$3:$A$55,0),MATCH($I144,Calendario!$D$2:$H$2,0)),""),IF($K144=4,IF(AND((AN144=""),(AO144=""),(AP144="")),INDEX(Calendario!$D$3:$H$55,MATCH(AQ$4,Calendario!$A$3:$A$55,0),MATCH($I144,Calendario!$D$2:$H$2,0)),""),"")))))</f>
        <v>44769</v>
      </c>
      <c r="AR144" s="108" t="str">
        <f>IF(EXACT(($I144),(PROPER(TEXT(AR$3,"dddd")))),"",IF($K144=1,INDEX(Calendario!$D$3:$H$55,MATCH(AR$4,Calendario!$A$3:$A$55,0),MATCH($I144,Calendario!$D$2:$H$2,0)),IF($K144=2,IF(AQ144="",INDEX(Calendario!$D$3:$H$55,MATCH(AR$4,Calendario!$A$3:$A$55,0),MATCH($I144,Calendario!$D$2:$H$2,0)),""),IF($K144=3,IF(AND((AP144=""),(AQ144="")),INDEX(Calendario!$D$3:$H$55,MATCH(AR$4,Calendario!$A$3:$A$55,0),MATCH($I144,Calendario!$D$2:$H$2,0)),""),IF($K144=4,IF(AND((AO144=""),(AP144=""),(AQ144="")),INDEX(Calendario!$D$3:$H$55,MATCH(AR$4,Calendario!$A$3:$A$55,0),MATCH($I144,Calendario!$D$2:$H$2,0)),""),"")))))</f>
        <v/>
      </c>
      <c r="AS144" s="108" t="str">
        <f>IF(EXACT(($I144),(PROPER(TEXT(AS$3,"dddd")))),"",IF($K144=1,INDEX(Calendario!$D$3:$H$55,MATCH(AS$4,Calendario!$A$3:$A$55,0),MATCH($I144,Calendario!$D$2:$H$2,0)),IF($K144=2,IF(AR144="",INDEX(Calendario!$D$3:$H$55,MATCH(AS$4,Calendario!$A$3:$A$55,0),MATCH($I144,Calendario!$D$2:$H$2,0)),""),IF($K144=3,IF(AND((AQ144=""),(AR144="")),INDEX(Calendario!$D$3:$H$55,MATCH(AS$4,Calendario!$A$3:$A$55,0),MATCH($I144,Calendario!$D$2:$H$2,0)),""),IF($K144=4,IF(AND((AP144=""),(AQ144=""),(AR144="")),INDEX(Calendario!$D$3:$H$55,MATCH(AS$4,Calendario!$A$3:$A$55,0),MATCH($I144,Calendario!$D$2:$H$2,0)),""),"")))))</f>
        <v/>
      </c>
      <c r="AT144" s="108" t="str">
        <f>IF(EXACT(($I144),(PROPER(TEXT(AT$3,"dddd")))),"",IF($K144=1,INDEX(Calendario!$D$3:$H$55,MATCH(AT$4,Calendario!$A$3:$A$55,0),MATCH($I144,Calendario!$D$2:$H$2,0)),IF($K144=2,IF(AS144="",INDEX(Calendario!$D$3:$H$55,MATCH(AT$4,Calendario!$A$3:$A$55,0),MATCH($I144,Calendario!$D$2:$H$2,0)),""),IF($K144=3,IF(AND((AR144=""),(AS144="")),INDEX(Calendario!$D$3:$H$55,MATCH(AT$4,Calendario!$A$3:$A$55,0),MATCH($I144,Calendario!$D$2:$H$2,0)),""),IF($K144=4,IF(AND((AQ144=""),(AR144=""),(AS144="")),INDEX(Calendario!$D$3:$H$55,MATCH(AT$4,Calendario!$A$3:$A$55,0),MATCH($I144,Calendario!$D$2:$H$2,0)),""),"")))))</f>
        <v/>
      </c>
      <c r="AU144" s="108">
        <f>IF(EXACT(($I144),(PROPER(TEXT(AU$3,"dddd")))),"",IF($K144=1,INDEX(Calendario!$D$3:$H$55,MATCH(AU$4,Calendario!$A$3:$A$55,0),MATCH($I144,Calendario!$D$2:$H$2,0)),IF($K144=2,IF(AT144="",INDEX(Calendario!$D$3:$H$55,MATCH(AU$4,Calendario!$A$3:$A$55,0),MATCH($I144,Calendario!$D$2:$H$2,0)),""),IF($K144=3,IF(AND((AS144=""),(AT144="")),INDEX(Calendario!$D$3:$H$55,MATCH(AU$4,Calendario!$A$3:$A$55,0),MATCH($I144,Calendario!$D$2:$H$2,0)),""),IF($K144=4,IF(AND((AR144=""),(AS144=""),(AT144="")),INDEX(Calendario!$D$3:$H$55,MATCH(AU$4,Calendario!$A$3:$A$55,0),MATCH($I144,Calendario!$D$2:$H$2,0)),""),"")))))</f>
        <v>44797</v>
      </c>
      <c r="AV144" s="107" t="str">
        <f>IF(EXACT(($I144),(PROPER(TEXT(AV$3,"dddd")))),"",IF($K144=1,INDEX(Calendario!$D$3:$H$55,MATCH(AV$4,Calendario!$A$3:$A$55,0),MATCH($I144,Calendario!$D$2:$H$2,0)),IF($K144=2,IF(AU144="",INDEX(Calendario!$D$3:$H$55,MATCH(AV$4,Calendario!$A$3:$A$55,0),MATCH($I144,Calendario!$D$2:$H$2,0)),""),IF($K144=3,IF(AND((AT144=""),(AU144="")),INDEX(Calendario!$D$3:$H$55,MATCH(AV$4,Calendario!$A$3:$A$55,0),MATCH($I144,Calendario!$D$2:$H$2,0)),""),IF($K144=4,IF(AND((AS144=""),(AT144=""),(AU144="")),INDEX(Calendario!$D$3:$H$55,MATCH(AV$4,Calendario!$A$3:$A$55,0),MATCH($I144,Calendario!$D$2:$H$2,0)),""),"")))))</f>
        <v/>
      </c>
      <c r="AW144" s="107" t="str">
        <f>IF(EXACT(($I144),(PROPER(TEXT(AW$3,"dddd")))),"",IF($K144=1,INDEX(Calendario!$D$3:$H$55,MATCH(AW$4,Calendario!$A$3:$A$55,0),MATCH($I144,Calendario!$D$2:$H$2,0)),IF($K144=2,IF(AV144="",INDEX(Calendario!$D$3:$H$55,MATCH(AW$4,Calendario!$A$3:$A$55,0),MATCH($I144,Calendario!$D$2:$H$2,0)),""),IF($K144=3,IF(AND((AU144=""),(AV144="")),INDEX(Calendario!$D$3:$H$55,MATCH(AW$4,Calendario!$A$3:$A$55,0),MATCH($I144,Calendario!$D$2:$H$2,0)),""),IF($K144=4,IF(AND((AT144=""),(AU144=""),(AV144="")),INDEX(Calendario!$D$3:$H$55,MATCH(AW$4,Calendario!$A$3:$A$55,0),MATCH($I144,Calendario!$D$2:$H$2,0)),""),"")))))</f>
        <v/>
      </c>
      <c r="AX144" s="107" t="str">
        <f>IF(EXACT(($I144),(PROPER(TEXT(AX$3,"dddd")))),"",IF($K144=1,INDEX(Calendario!$D$3:$H$55,MATCH(AX$4,Calendario!$A$3:$A$55,0),MATCH($I144,Calendario!$D$2:$H$2,0)),IF($K144=2,IF(AW144="",INDEX(Calendario!$D$3:$H$55,MATCH(AX$4,Calendario!$A$3:$A$55,0),MATCH($I144,Calendario!$D$2:$H$2,0)),""),IF($K144=3,IF(AND((AV144=""),(AW144="")),INDEX(Calendario!$D$3:$H$55,MATCH(AX$4,Calendario!$A$3:$A$55,0),MATCH($I144,Calendario!$D$2:$H$2,0)),""),IF($K144=4,IF(AND((AU144=""),(AV144=""),(AW144="")),INDEX(Calendario!$D$3:$H$55,MATCH(AX$4,Calendario!$A$3:$A$55,0),MATCH($I144,Calendario!$D$2:$H$2,0)),""),"")))))</f>
        <v/>
      </c>
      <c r="AY144" s="107">
        <f>IF(EXACT(($I144),(PROPER(TEXT(AY$3,"dddd")))),"",IF($K144=1,INDEX(Calendario!$D$3:$H$55,MATCH(AY$4,Calendario!$A$3:$A$55,0),MATCH($I144,Calendario!$D$2:$H$2,0)),IF($K144=2,IF(AX144="",INDEX(Calendario!$D$3:$H$55,MATCH(AY$4,Calendario!$A$3:$A$55,0),MATCH($I144,Calendario!$D$2:$H$2,0)),""),IF($K144=3,IF(AND((AW144=""),(AX144="")),INDEX(Calendario!$D$3:$H$55,MATCH(AY$4,Calendario!$A$3:$A$55,0),MATCH($I144,Calendario!$D$2:$H$2,0)),""),IF($K144=4,IF(AND((AV144=""),(AW144=""),(AX144="")),INDEX(Calendario!$D$3:$H$55,MATCH(AY$4,Calendario!$A$3:$A$55,0),MATCH($I144,Calendario!$D$2:$H$2,0)),""),"")))))</f>
        <v>44825</v>
      </c>
      <c r="AZ144" s="107" t="str">
        <f>IF(EXACT(($I144),(PROPER(TEXT(AZ$3,"dddd")))),"",IF($K144=1,INDEX(Calendario!$D$3:$H$55,MATCH(AZ$4,Calendario!$A$3:$A$55,0),MATCH($I144,Calendario!$D$2:$H$2,0)),IF($K144=2,IF(AY144="",INDEX(Calendario!$D$3:$H$55,MATCH(AZ$4,Calendario!$A$3:$A$55,0),MATCH($I144,Calendario!$D$2:$H$2,0)),""),IF($K144=3,IF(AND((AX144=""),(AY144="")),INDEX(Calendario!$D$3:$H$55,MATCH(AZ$4,Calendario!$A$3:$A$55,0),MATCH($I144,Calendario!$D$2:$H$2,0)),""),IF($K144=4,IF(AND((AW144=""),(AX144=""),(AY144="")),INDEX(Calendario!$D$3:$H$55,MATCH(AZ$4,Calendario!$A$3:$A$55,0),MATCH($I144,Calendario!$D$2:$H$2,0)),""),"")))))</f>
        <v/>
      </c>
      <c r="BA144" s="108" t="str">
        <f>IF(EXACT(($I144),(PROPER(TEXT(BA$3,"dddd")))),"",IF($K144=1,INDEX(Calendario!$D$3:$H$55,MATCH(BA$4,Calendario!$A$3:$A$55,0),MATCH($I144,Calendario!$D$2:$H$2,0)),IF($K144=2,IF(AZ144="",INDEX(Calendario!$D$3:$H$55,MATCH(BA$4,Calendario!$A$3:$A$55,0),MATCH($I144,Calendario!$D$2:$H$2,0)),""),IF($K144=3,IF(AND((AY144=""),(AZ144="")),INDEX(Calendario!$D$3:$H$55,MATCH(BA$4,Calendario!$A$3:$A$55,0),MATCH($I144,Calendario!$D$2:$H$2,0)),""),IF($K144=4,IF(AND((AX144=""),(AY144=""),(AZ144="")),INDEX(Calendario!$D$3:$H$55,MATCH(BA$4,Calendario!$A$3:$A$55,0),MATCH($I144,Calendario!$D$2:$H$2,0)),""),"")))))</f>
        <v/>
      </c>
      <c r="BB144" s="108" t="str">
        <f>IF(EXACT(($I144),(PROPER(TEXT(BB$3,"dddd")))),"",IF($K144=1,INDEX(Calendario!$D$3:$H$55,MATCH(BB$4,Calendario!$A$3:$A$55,0),MATCH($I144,Calendario!$D$2:$H$2,0)),IF($K144=2,IF(BA144="",INDEX(Calendario!$D$3:$H$55,MATCH(BB$4,Calendario!$A$3:$A$55,0),MATCH($I144,Calendario!$D$2:$H$2,0)),""),IF($K144=3,IF(AND((AZ144=""),(BA144="")),INDEX(Calendario!$D$3:$H$55,MATCH(BB$4,Calendario!$A$3:$A$55,0),MATCH($I144,Calendario!$D$2:$H$2,0)),""),IF($K144=4,IF(AND((AY144=""),(AZ144=""),(BA144="")),INDEX(Calendario!$D$3:$H$55,MATCH(BB$4,Calendario!$A$3:$A$55,0),MATCH($I144,Calendario!$D$2:$H$2,0)),""),"")))))</f>
        <v/>
      </c>
      <c r="BC144" s="108">
        <f>IF(EXACT(($I144),(PROPER(TEXT(BC$3,"dddd")))),"",IF($K144=1,INDEX(Calendario!$D$3:$H$55,MATCH(BC$4,Calendario!$A$3:$A$55,0),MATCH($I144,Calendario!$D$2:$H$2,0)),IF($K144=2,IF(BB144="",INDEX(Calendario!$D$3:$H$55,MATCH(BC$4,Calendario!$A$3:$A$55,0),MATCH($I144,Calendario!$D$2:$H$2,0)),""),IF($K144=3,IF(AND((BA144=""),(BB144="")),INDEX(Calendario!$D$3:$H$55,MATCH(BC$4,Calendario!$A$3:$A$55,0),MATCH($I144,Calendario!$D$2:$H$2,0)),""),IF($K144=4,IF(AND((AZ144=""),(BA144=""),(BB144="")),INDEX(Calendario!$D$3:$H$55,MATCH(BC$4,Calendario!$A$3:$A$55,0),MATCH($I144,Calendario!$D$2:$H$2,0)),""),"")))))</f>
        <v>44853</v>
      </c>
      <c r="BD144" s="108" t="str">
        <f>IF(EXACT(($I144),(PROPER(TEXT(BD$3,"dddd")))),"",IF($K144=1,INDEX(Calendario!$D$3:$H$55,MATCH(BD$4,Calendario!$A$3:$A$55,0),MATCH($I144,Calendario!$D$2:$H$2,0)),IF($K144=2,IF(BC144="",INDEX(Calendario!$D$3:$H$55,MATCH(BD$4,Calendario!$A$3:$A$55,0),MATCH($I144,Calendario!$D$2:$H$2,0)),""),IF($K144=3,IF(AND((BB144=""),(BC144="")),INDEX(Calendario!$D$3:$H$55,MATCH(BD$4,Calendario!$A$3:$A$55,0),MATCH($I144,Calendario!$D$2:$H$2,0)),""),IF($K144=4,IF(AND((BA144=""),(BB144=""),(BC144="")),INDEX(Calendario!$D$3:$H$55,MATCH(BD$4,Calendario!$A$3:$A$55,0),MATCH($I144,Calendario!$D$2:$H$2,0)),""),"")))))</f>
        <v/>
      </c>
      <c r="BE144" s="107" t="str">
        <f>IF(EXACT(($I144),(PROPER(TEXT(BE$3,"dddd")))),"",IF($K144=1,INDEX(Calendario!$D$3:$H$55,MATCH(BE$4,Calendario!$A$3:$A$55,0),MATCH($I144,Calendario!$D$2:$H$2,0)),IF($K144=2,IF(BD144="",INDEX(Calendario!$D$3:$H$55,MATCH(BE$4,Calendario!$A$3:$A$55,0),MATCH($I144,Calendario!$D$2:$H$2,0)),""),IF($K144=3,IF(AND((BC144=""),(BD144="")),INDEX(Calendario!$D$3:$H$55,MATCH(BE$4,Calendario!$A$3:$A$55,0),MATCH($I144,Calendario!$D$2:$H$2,0)),""),IF($K144=4,IF(AND((BB144=""),(BC144=""),(BD144="")),INDEX(Calendario!$D$3:$H$55,MATCH(BE$4,Calendario!$A$3:$A$55,0),MATCH($I144,Calendario!$D$2:$H$2,0)),""),"")))))</f>
        <v/>
      </c>
      <c r="BF144" s="107" t="str">
        <f>IF(EXACT(($I144),(PROPER(TEXT(BF$3,"dddd")))),"",IF($K144=1,INDEX(Calendario!$D$3:$H$55,MATCH(BF$4,Calendario!$A$3:$A$55,0),MATCH($I144,Calendario!$D$2:$H$2,0)),IF($K144=2,IF(BE144="",INDEX(Calendario!$D$3:$H$55,MATCH(BF$4,Calendario!$A$3:$A$55,0),MATCH($I144,Calendario!$D$2:$H$2,0)),""),IF($K144=3,IF(AND((BD144=""),(BE144="")),INDEX(Calendario!$D$3:$H$55,MATCH(BF$4,Calendario!$A$3:$A$55,0),MATCH($I144,Calendario!$D$2:$H$2,0)),""),IF($K144=4,IF(AND((BC144=""),(BD144=""),(BE144="")),INDEX(Calendario!$D$3:$H$55,MATCH(BF$4,Calendario!$A$3:$A$55,0),MATCH($I144,Calendario!$D$2:$H$2,0)),""),"")))))</f>
        <v/>
      </c>
      <c r="BG144" s="107">
        <f>IF(EXACT(($I144),(PROPER(TEXT(BG$3,"dddd")))),"",IF($K144=1,INDEX(Calendario!$D$3:$H$55,MATCH(BG$4,Calendario!$A$3:$A$55,0),MATCH($I144,Calendario!$D$2:$H$2,0)),IF($K144=2,IF(BF144="",INDEX(Calendario!$D$3:$H$55,MATCH(BG$4,Calendario!$A$3:$A$55,0),MATCH($I144,Calendario!$D$2:$H$2,0)),""),IF($K144=3,IF(AND((BE144=""),(BF144="")),INDEX(Calendario!$D$3:$H$55,MATCH(BG$4,Calendario!$A$3:$A$55,0),MATCH($I144,Calendario!$D$2:$H$2,0)),""),IF($K144=4,IF(AND((BD144=""),(BE144=""),(BF144="")),INDEX(Calendario!$D$3:$H$55,MATCH(BG$4,Calendario!$A$3:$A$55,0),MATCH($I144,Calendario!$D$2:$H$2,0)),""),"")))))</f>
        <v>44881</v>
      </c>
      <c r="BH144" s="107" t="str">
        <f>IF(EXACT(($I144),(PROPER(TEXT(BH$3,"dddd")))),"",IF($K144=1,INDEX(Calendario!$D$3:$H$55,MATCH(BH$4,Calendario!$A$3:$A$55,0),MATCH($I144,Calendario!$D$2:$H$2,0)),IF($K144=2,IF(BG144="",INDEX(Calendario!$D$3:$H$55,MATCH(BH$4,Calendario!$A$3:$A$55,0),MATCH($I144,Calendario!$D$2:$H$2,0)),""),IF($K144=3,IF(AND((BF144=""),(BG144="")),INDEX(Calendario!$D$3:$H$55,MATCH(BH$4,Calendario!$A$3:$A$55,0),MATCH($I144,Calendario!$D$2:$H$2,0)),""),IF($K144=4,IF(AND((BE144=""),(BF144=""),(BG144="")),INDEX(Calendario!$D$3:$H$55,MATCH(BH$4,Calendario!$A$3:$A$55,0),MATCH($I144,Calendario!$D$2:$H$2,0)),""),"")))))</f>
        <v/>
      </c>
      <c r="BI144" s="108" t="str">
        <f>IF(EXACT(($I144),(PROPER(TEXT(BI$3,"dddd")))),"",IF($K144=1,INDEX(Calendario!$D$3:$H$55,MATCH(BI$4,Calendario!$A$3:$A$55,0),MATCH($I144,Calendario!$D$2:$H$2,0)),IF($K144=2,IF(BH144="",INDEX(Calendario!$D$3:$H$55,MATCH(BI$4,Calendario!$A$3:$A$55,0),MATCH($I144,Calendario!$D$2:$H$2,0)),""),IF($K144=3,IF(AND((BG144=""),(BH144="")),INDEX(Calendario!$D$3:$H$55,MATCH(BI$4,Calendario!$A$3:$A$55,0),MATCH($I144,Calendario!$D$2:$H$2,0)),""),IF($K144=4,IF(AND((BF144=""),(BG144=""),(BH144="")),INDEX(Calendario!$D$3:$H$55,MATCH(BI$4,Calendario!$A$3:$A$55,0),MATCH($I144,Calendario!$D$2:$H$2,0)),""),"")))))</f>
        <v/>
      </c>
      <c r="BJ144" s="108" t="str">
        <f>IF(EXACT(($I144),(PROPER(TEXT(BJ$3,"dddd")))),"",IF($K144=1,INDEX(Calendario!$D$3:$H$55,MATCH(BJ$4,Calendario!$A$3:$A$55,0),MATCH($I144,Calendario!$D$2:$H$2,0)),IF($K144=2,IF(BI144="",INDEX(Calendario!$D$3:$H$55,MATCH(BJ$4,Calendario!$A$3:$A$55,0),MATCH($I144,Calendario!$D$2:$H$2,0)),""),IF($K144=3,IF(AND((BH144=""),(BI144="")),INDEX(Calendario!$D$3:$H$55,MATCH(BJ$4,Calendario!$A$3:$A$55,0),MATCH($I144,Calendario!$D$2:$H$2,0)),""),IF($K144=4,IF(AND((BG144=""),(BH144=""),(BI144="")),INDEX(Calendario!$D$3:$H$55,MATCH(BJ$4,Calendario!$A$3:$A$55,0),MATCH($I144,Calendario!$D$2:$H$2,0)),""),"")))))</f>
        <v/>
      </c>
      <c r="BK144" s="108">
        <f>IF(EXACT(($I144),(PROPER(TEXT(BK$3,"dddd")))),"",IF($K144=1,INDEX(Calendario!$D$3:$H$55,MATCH(BK$4,Calendario!$A$3:$A$55,0),MATCH($I144,Calendario!$D$2:$H$2,0)),IF($K144=2,IF(BJ144="",INDEX(Calendario!$D$3:$H$55,MATCH(BK$4,Calendario!$A$3:$A$55,0),MATCH($I144,Calendario!$D$2:$H$2,0)),""),IF($K144=3,IF(AND((BI144=""),(BJ144="")),INDEX(Calendario!$D$3:$H$55,MATCH(BK$4,Calendario!$A$3:$A$55,0),MATCH($I144,Calendario!$D$2:$H$2,0)),""),IF($K144=4,IF(AND((BH144=""),(BI144=""),(BJ144="")),INDEX(Calendario!$D$3:$H$55,MATCH(BK$4,Calendario!$A$3:$A$55,0),MATCH($I144,Calendario!$D$2:$H$2,0)),""),"")))))</f>
        <v>44909</v>
      </c>
      <c r="BL144" s="108" t="str">
        <f>IF(EXACT(($I144),(PROPER(TEXT(BL$3,"dddd")))),"",IF($K144=1,INDEX(Calendario!$D$3:$H$55,MATCH(BL$4,Calendario!$A$3:$A$55,0),MATCH($I144,Calendario!$D$2:$H$2,0)),IF($K144=2,IF(BK144="",INDEX(Calendario!$D$3:$H$55,MATCH(BL$4,Calendario!$A$3:$A$55,0),MATCH($I144,Calendario!$D$2:$H$2,0)),""),IF($K144=3,IF(AND((BJ144=""),(BK144="")),INDEX(Calendario!$D$3:$H$55,MATCH(BL$4,Calendario!$A$3:$A$55,0),MATCH($I144,Calendario!$D$2:$H$2,0)),""),IF($K144=4,IF(AND((BI144=""),(BJ144=""),(BK144="")),INDEX(Calendario!$D$3:$H$55,MATCH(BL$4,Calendario!$A$3:$A$55,0),MATCH($I144,Calendario!$D$2:$H$2,0)),""),"")))))</f>
        <v/>
      </c>
      <c r="BM144" s="108" t="str">
        <f>IF(EXACT(($I144),(PROPER(TEXT(BM$3,"dddd")))),"",IF($K144=1,INDEX(Calendario!$D$3:$H$55,MATCH(BM$4,Calendario!$A$3:$A$55,0),MATCH($I144,Calendario!$D$2:$H$2,0)),IF($K144=2,IF(BL144="",INDEX(Calendario!$D$3:$H$55,MATCH(BM$4,Calendario!$A$3:$A$55,0),MATCH($I144,Calendario!$D$2:$H$2,0)),""),IF($K144=3,IF(AND((BK144=""),(BL144="")),INDEX(Calendario!$D$3:$H$55,MATCH(BM$4,Calendario!$A$3:$A$55,0),MATCH($I144,Calendario!$D$2:$H$2,0)),""),IF($K144=4,IF(AND((BJ144=""),(BK144=""),(BL144="")),INDEX(Calendario!$D$3:$H$55,MATCH(BM$4,Calendario!$A$3:$A$55,0),MATCH($I144,Calendario!$D$2:$H$2,0)),""),"")))))</f>
        <v/>
      </c>
    </row>
    <row r="145" spans="1:67" s="88" customFormat="1" ht="25.5" customHeight="1" x14ac:dyDescent="0.25">
      <c r="A145" s="178" t="str">
        <f t="shared" si="7"/>
        <v/>
      </c>
      <c r="B145" s="176"/>
      <c r="C145" s="176"/>
      <c r="D145" s="177"/>
      <c r="E145" s="176"/>
      <c r="F145" s="176"/>
      <c r="G145" s="177"/>
      <c r="H145" s="184" t="str">
        <f>IF(ISNA(VLOOKUP(G145,TDirReg!$F$1:$H$184,3,0)),"",VLOOKUP(G145,TDirReg!$F$1:$H$184,3,0))</f>
        <v/>
      </c>
      <c r="I145" s="196" t="s">
        <v>127</v>
      </c>
      <c r="J145" s="195" t="s">
        <v>135</v>
      </c>
      <c r="K145" s="197">
        <v>4</v>
      </c>
      <c r="L145" s="202">
        <f t="shared" si="12"/>
        <v>12</v>
      </c>
      <c r="M145" s="107" t="str">
        <f>IF(EXACT(($I145),(PROPER(TEXT(M$3,"dddd")))),"",IF(EXACT(M$4,$J145),IF($K145=1,INDEX(Calendario!$D$3:$H$55,MATCH(M$4,Calendario!$A$3:$A$55,0),MATCH($I145,Calendario!$D$2:$H$2,0)),INDEX(Calendario!$D$3:$H$55,MATCH($J145,Calendario!$A$3:$A$55,0),MATCH($I145,Calendario!$D$2:$H$2,0))),""))</f>
        <v/>
      </c>
      <c r="N145" s="107" t="str">
        <f>IF(EXACT(($I145),(PROPER(TEXT(N$3,"dddd")))),"",IF(EXACT(N$4,$J145),IF(M145="",IF(OR(($K145=4),($K145=3),($K145=2),($K145=1)),INDEX(Calendario!$D$3:$H$55,MATCH(N$4,Calendario!$A$3:$A$55,0),MATCH($I145,Calendario!$D$2:$H$2,0)),"")),IF($K145=1,IF(AND(M145="",EXACT((N$4),(CONCATENATE(Calendario!$A$1," ",(MID($J145,8,2))+1)))),INDEX(Calendario!$D$3:$H$55,MATCH(N$4,Calendario!$A$3:$A$55,0),MATCH($I145,Calendario!$D$2:$H$2,0)),IF(M145="","",INDEX(Calendario!$D$3:$H$55,MATCH(N$4,Calendario!$A$3:$A$55,0),MATCH($I145,Calendario!$D$2:$H$2,0)))),IF($K145=2,IF(M145="",IF(EXACT($K145,N$4),INDEX(Calendario!$D$3:$H$55,MATCH(N$4,Calendario!$A$3:$A$55,0),MATCH($I145,Calendario!$D$2:$H$2,0)),""),""),IF($K145=3,IF((M145=""),IF(EXACT($K145,N$4),INDEX(Calendario!$D$3:$H$55,MATCH(N$4,Calendario!$A$3:$A$55,0),MATCH($I145,Calendario!$D$2:$H$2,0)),""),""),IF($K145=4,IF((M145=""),IF(EXACT($K145,N$4),INDEX(Calendario!$D$3:$H$55,MATCH(N$4,Calendario!$A$3:$A$55,0),MATCH($I145,Calendario!$D$2:$H$2,0)),""),""),""))))))</f>
        <v/>
      </c>
      <c r="O145" s="107" t="str">
        <f>IF(EXACT(($I145),(PROPER(TEXT(O$3,"dddd")))),"",IF(EXACT(O$4,$J145),IF(N145="",IF(OR(($K145=4),($K145=3),($K145=2),($K145=1)),INDEX(Calendario!$D$3:$H$55,MATCH(O$4,Calendario!$A$3:$A$55,0),MATCH($I145,Calendario!$D$2:$H$2,0)),"")),IF($K145=1,IF(AND(N145="",EXACT((O$4),(CONCATENATE(Calendario!$A$1," ",(MID($J145,8,2))+1)))),INDEX(Calendario!$D$3:$H$55,MATCH(O$4,Calendario!$A$3:$A$55,0),MATCH($I145,Calendario!$D$2:$H$2,0)),IF(N145="",IF(EXACT(($I145),(PROPER(TEXT(N$3,"dddd")))),INDEX(Calendario!$D$3:$H$55,MATCH(O$4,Calendario!$A$3:$A$55,0),MATCH($I145,Calendario!$D$2:$H$2,0)),""),INDEX(Calendario!$D$3:$H$55,MATCH(O$4,Calendario!$A$3:$A$55,0),MATCH($I145,Calendario!$D$2:$H$2,0)))),IF(EXACT($O$4,"Semana 1"),IF($K145=2,IF(N145="",IF(OR(($J145="Semana 1"),($J145="Semana 2"),($J145="Semana 3")),INDEX(Calendario!$D$3:$H$55,MATCH(O$4,Calendario!$A$3:$A$55,0),MATCH($I145,Calendario!$D$2:$H$2,0)),""),""),IF($K145=3,IF(AND((M145=""),(N145="")),IF(OR(($J145="Semana 1"),($J145="Semana 2"),($J145="Semana 3")),INDEX(Calendario!$D$3:$H$55,MATCH(O$4,Calendario!$A$3:$A$55,0),MATCH($I145,Calendario!$D$2:$H$2,0)),""),""),IF($K145=4,IF(AND((M145=""),(N145="")),IF(OR(($J145="Semana 1"),($J145="Semana 2"),($J145="Semana 3")),INDEX(Calendario!$D$3:$H$55,MATCH(O$4,Calendario!$A$3:$A$55,0),MATCH($I145,Calendario!$D$2:$H$2,0)),""),"")))),IF($K145=2,IF(N145="",IF(OR(($J145="Semana 1"),($J145="Semana 2")),INDEX(Calendario!$D$3:$H$55,MATCH(O$4,Calendario!$A$3:$A$55,0),MATCH($I145,Calendario!$D$2:$H$2,0)),""),""),IF($K145=3,IF(AND((M145=""),(N145="")),IF(OR(($J145="Semana 1"),($J145="Semana 2")),INDEX(Calendario!$D$3:$H$55,MATCH(O$4,Calendario!$A$3:$A$55,0),MATCH($I145,Calendario!$D$2:$H$2,0)),""),""),IF($K145=4,IF(AND((M145=""),(N145="")),IF(OR(($J145="Semana 1"),($J145="Semana 2")),INDEX(Calendario!$D$3:$H$55,MATCH(O$4,Calendario!$A$3:$A$55,0),MATCH($I145,Calendario!$D$2:$H$2,0)),""),""),"")))))))</f>
        <v/>
      </c>
      <c r="P145" s="107" t="str">
        <f>IF(EXACT(($I145),(PROPER(TEXT(P$3,"dddd")))),"",IF(EXACT(P$4,$J145),IF(O145="",IF(OR(($K145=4),($K145=3),($K145=2),($K145=1)),INDEX(Calendario!$D$3:$H$55,MATCH(P$4,Calendario!$A$3:$A$55,0),MATCH($I145,Calendario!$D$2:$H$2,0)),"")),IF($K145=1,IF(AND(O145="",EXACT((P$4),(CONCATENATE(Calendario!$A$1," ",(MID($J145,8,2))+1)))),INDEX(Calendario!$D$3:$H$55,MATCH(P$4,Calendario!$A$3:$A$55,0),MATCH($I145,Calendario!$D$2:$H$2,0)),IF(O145="",IF(EXACT(($I145),(PROPER(TEXT(O$3,"dddd")))),INDEX(Calendario!$D$3:$H$55,MATCH(P$4,Calendario!$A$3:$A$55,0),MATCH($I145,Calendario!$D$2:$H$2,0)),""),INDEX(Calendario!$D$3:$H$55,MATCH(P$4,Calendario!$A$3:$A$55,0),MATCH($I145,Calendario!$D$2:$H$2,0)))),IF(EXACT($M$4,"Semana 1"),IF($K145=2,IF(O145="",IF(OR(($J145="Semana 1"),($J145="Semana 2"),($J145="Semana 3"),($J145="Semana 4")),INDEX(Calendario!$D$3:$H$55,MATCH(P$4,Calendario!$A$3:$A$55,0),MATCH($I145,Calendario!$D$2:$H$2,0)),""),""),IF($K145=3,IF(AND((N145=""),(O145="")),IF(OR(($J145="Semana 1"),($J145="Semana 2"),($J145="Semana 3"),($J145="Semana 4")),INDEX(Calendario!$D$3:$H$55,MATCH(P$4,Calendario!$A$3:$A$55,0),MATCH($I145,Calendario!$D$2:$H$2,0)),""),""),IF($K145=4,IF(AND((M145=""),(N145=""),(O145="")),IF(OR(($J145="Semana 1"),($J145="Semana 2"),($J145="Semana 3"),($J145="Semana 4")),INDEX(Calendario!$D$3:$H$55,MATCH(P$4,Calendario!$A$3:$A$55,0),MATCH($I145,Calendario!$D$2:$H$2,0)),""),"")))),IF($K145=2,IF(O145="",IF(OR(($J145="Semana 1"),($J145="Semana 2"),($J145="Semana 3")),INDEX(Calendario!$D$3:$H$55,MATCH(P$4,Calendario!$A$3:$A$55,0),MATCH($I145,Calendario!$D$2:$H$2,0)),""),""),IF($K145=3,IF(AND((N145=""),(O145="")),IF(OR(($J145="Semana 1"),($J145="Semana 2"),($J145="Semana 3")),INDEX(Calendario!$D$3:$H$55,MATCH(P$4,Calendario!$A$3:$A$55,0),MATCH($I145,Calendario!$D$2:$H$2,0)),""),""),IF($K145=4,IF(AND((M145=""),(N145=""),(O145="")),IF(OR(($J145="Semana 1"),($J145="Semana 2"),($J145="Semana 3")),INDEX(Calendario!$D$3:$H$55,MATCH(P$4,Calendario!$A$3:$A$55,0),MATCH($I145,Calendario!$D$2:$H$2,0)),""),""),"")))))))</f>
        <v/>
      </c>
      <c r="Q145" s="107" t="str">
        <f>IF(EXACT(($I145),(PROPER(TEXT(Q$3,"dddd")))),"",IF(EXACT(Q$4,$J145),IF(P145="",IF(OR(($K145=4),($K145=3),($K145=2),($K145=1)),INDEX(Calendario!$D$3:$H$55,MATCH(Q$4,Calendario!$A$3:$A$55,0),MATCH($I145,Calendario!$D$2:$H$2,0)),"")),IF($K145=1,IF(AND(P145="",EXACT((Q$4),(CONCATENATE(Calendario!$A$1," ",(MID($J145,8,2))+1)))),INDEX(Calendario!$D$3:$H$55,MATCH(Q$4,Calendario!$A$3:$A$55,0),MATCH($I145,Calendario!$D$2:$H$2,0)),IF(P145="",IF(EXACT(($I145),(PROPER(TEXT(P$3,"dddd")))),INDEX(Calendario!$D$3:$H$55,MATCH(Q$4,Calendario!$A$3:$A$55,0),MATCH($I145,Calendario!$D$2:$H$2,0)),""),INDEX(Calendario!$D$3:$H$55,MATCH(Q$4,Calendario!$A$3:$A$55,0),MATCH($I145,Calendario!$D$2:$H$2,0)))),IF(EXACT($M$4,"Semana 1"),IF($K145=2,IF(P145="",IF(OR(($J145="Semana 1"),($J145="Semana 2"),($J145="Semana 3"),($J145="Semana 4"),($J145="Semana 5")),INDEX(Calendario!$D$3:$H$55,MATCH(Q$4,Calendario!$A$3:$A$55,0),MATCH($I145,Calendario!$D$2:$H$2,0)),""),""),IF($K145=3,IF(AND((O145=""),(P145="")),IF(OR(($J145="Semana 1"),($J145="Semana 2"),($J145="Semana 3"),($J145="Semana 4"),($J145="Semana 5")),INDEX(Calendario!$D$3:$H$55,MATCH(Q$4,Calendario!$A$3:$A$55,0),MATCH($I145,Calendario!$D$2:$H$2,0)),""),""),IF($K145=4,IF(AND((N145=""),(O145=""),(P145="")),IF(OR(($J145="Semana 1"),($J145="Semana 2"),($J145="Semana 3"),($J145="Semana 4"),($J145="Semana 5")),INDEX(Calendario!$D$3:$H$55,MATCH(Q$4,Calendario!$A$3:$A$55,0),MATCH($I145,Calendario!$D$2:$H$2,0)),""),"")))),IF($K145=2,IF(P145="",IF(OR(($J145="Semana 1"),($J145="Semana 2"),($J145="Semana 3"),($J145="Semana 4")),INDEX(Calendario!$D$3:$H$55,MATCH(Q$4,Calendario!$A$3:$A$55,0),MATCH($I145,Calendario!$D$2:$H$2,0)),""),""),IF($K145=3,IF(AND((O145=""),(P145="")),IF(OR(($J145="Semana 1"),($J145="Semana 2"),($J145="Semana 3"),($J145="Semana 4")),INDEX(Calendario!$D$3:$H$55,MATCH(Q$4,Calendario!$A$3:$A$55,0),MATCH($I145,Calendario!$D$2:$H$2,0)),""),""),IF($K145=4,IF(AND((N145=""),(O145=""),(P145="")),IF(OR(($J145="Semana 1"),($J145="Semana 2"),($J145="Semana 3"),($J145="Semana 4")),INDEX(Calendario!$D$3:$H$55,MATCH(Q$4,Calendario!$A$3:$A$55,0),MATCH($I145,Calendario!$D$2:$H$2,0)),""),""),"")))))))</f>
        <v/>
      </c>
      <c r="R145" s="108">
        <f>IF(EXACT(($I145),(PROPER(TEXT(R$3,"dddd")))),"",IF(EXACT(R$4,$J145),IF(Q145="",IF(OR(($K145=4),($K145=3),($K145=2),($K145=1)),INDEX(Calendario!$D$3:$H$55,MATCH(R$4,Calendario!$A$3:$A$55,0),MATCH($I145,Calendario!$D$2:$H$2,0)),"")),IF($K145=1,IF(AND(Q145="",EXACT((R$4),(CONCATENATE(Calendario!$A$1," ",(MID($J145,8,2))+1)))),INDEX(Calendario!$D$3:$H$55,MATCH(R$4,Calendario!$A$3:$A$55,0),MATCH($I145,Calendario!$D$2:$H$2,0)),IF(Q145="",IF(EXACT(($I145),(PROPER(TEXT(Q$3,"dddd")))),INDEX(Calendario!$D$3:$H$55,MATCH(R$4,Calendario!$A$3:$A$55,0),MATCH($I145,Calendario!$D$2:$H$2,0)),""),INDEX(Calendario!$D$3:$H$55,MATCH(R$4,Calendario!$A$3:$A$55,0),MATCH($I145,Calendario!$D$2:$H$2,0)))),IF(EXACT($M$4,"Semana 1"),IF($K145=2,IF(Q145="",IF(OR(($J145="Semana 1"),($J145="Semana 2"),($J145="Semana 3"),($J145="Semana 4"),($J145="Semana 5"),($J145="Semana 6")),INDEX(Calendario!$D$3:$H$55,MATCH(R$4,Calendario!$A$3:$A$55,0),MATCH($I145,Calendario!$D$2:$H$2,0)),""),""),IF($K145=3,IF(AND((P145=""),(Q145="")),IF(OR(($J145="Semana 1"),($J145="Semana 2"),($J145="Semana 3"),($J145="Semana 4"),($J145="Semana 5"),($J145="Semana 6")),INDEX(Calendario!$D$3:$H$55,MATCH(R$4,Calendario!$A$3:$A$55,0),MATCH($I145,Calendario!$D$2:$H$2,0)),""),""),IF($K145=4,IF(AND((O145=""),(P145=""),(Q145="")),IF(OR(($J145="Semana 1"),($J145="Semana 2"),($J145="Semana 3"),($J145="Semana 4"),($J145="Semana 5"),($J145="Semana 6")),INDEX(Calendario!$D$3:$H$55,MATCH(R$4,Calendario!$A$3:$A$55,0),MATCH($I145,Calendario!$D$2:$H$2,0)),""),"")))),IF($K145=2,IF(Q145="",IF(OR(($J145="Semana 1"),($J145="Semana 2"),($J145="Semana 3"),($J145="Semana 4"),($J145="Semana 5")),INDEX(Calendario!$D$3:$H$55,MATCH(R$4,Calendario!$A$3:$A$55,0),MATCH($I145,Calendario!$D$2:$H$2,0)),""),""),IF($K145=3,IF(AND((P145=""),(Q145="")),IF(OR(($J145="Semana 1"),($J145="Semana 2"),($J145="Semana 3"),($J145="Semana 4"),($J145="Semana 5")),INDEX(Calendario!$D$3:$H$55,MATCH(R$4,Calendario!$A$3:$A$55,0),MATCH($I145,Calendario!$D$2:$H$2,0)),""),""),IF($K145=4,IF(AND((O145=""),(P145=""),(Q145="")),IF(OR(($J145="Semana 1"),($J145="Semana 2"),($J145="Semana 3"),($J145="Semana 4"),($J145="Semana 5")),INDEX(Calendario!$D$3:$H$55,MATCH(R$4,Calendario!$A$3:$A$55,0),MATCH($I145,Calendario!$D$2:$H$2,0)),""),""),"")))))))</f>
        <v>44594</v>
      </c>
      <c r="S145" s="108" t="str">
        <f>IF(EXACT(($I145),(PROPER(TEXT(S$3,"dddd")))),"",IF(EXACT(S$4,$J145),IF(R145="",IF(OR(($K145=4),($K145=3),($K145=2),($K145=1)),INDEX(Calendario!$D$3:$H$55,MATCH(S$4,Calendario!$A$3:$A$55,0),MATCH($I145,Calendario!$D$2:$H$2,0)),"")),IF($K145=1,IF(AND(R145="",EXACT((S$4),(CONCATENATE(Calendario!$A$1," ",(MID($J145,8,2))+1)))),INDEX(Calendario!$D$3:$H$55,MATCH(S$4,Calendario!$A$3:$A$55,0),MATCH($I145,Calendario!$D$2:$H$2,0)),IF(R145="",IF(EXACT(($I145),(PROPER(TEXT(R$3,"dddd")))),INDEX(Calendario!$D$3:$H$55,MATCH(S$4,Calendario!$A$3:$A$55,0),MATCH($I145,Calendario!$D$2:$H$2,0)),""),INDEX(Calendario!$D$3:$H$55,MATCH(S$4,Calendario!$A$3:$A$55,0),MATCH($I145,Calendario!$D$2:$H$2,0)))),IF(EXACT($M$4,"Semana 1"),IF($K145=2,IF(R145="",IF(OR(($J145="Semana 1"),($J145="Semana 2"),($J145="Semana 3"),($J145="Semana 4"),($J145="Semana 5"),($J145="Semana 6"),($J145="Semana 7")),INDEX(Calendario!$D$3:$H$55,MATCH(S$4,Calendario!$A$3:$A$55,0),MATCH($I145,Calendario!$D$2:$H$2,0)),""),""),IF($K145=3,IF(AND((Q145=""),(R145="")),IF(OR(($J145="Semana 1"),($J145="Semana 2"),($J145="Semana 3"),($J145="Semana 4"),($J145="Semana 5"),($J145="Semana 6"),($J145="Semana 7")),INDEX(Calendario!$D$3:$H$55,MATCH(S$4,Calendario!$A$3:$A$55,0),MATCH($I145,Calendario!$D$2:$H$2,0)),""),""),IF($K145=4,IF(AND((P145=""),(Q145=""),(R145="")),IF(OR(($J145="Semana 1"),($J145="Semana 2"),($J145="Semana 3"),($J145="Semana 4"),($J145="Semana 5"),($J145="Semana 6"),($J145="Semana 7")),INDEX(Calendario!$D$3:$H$55,MATCH(S$4,Calendario!$A$3:$A$55,0),MATCH($I145,Calendario!$D$2:$H$2,0)),""),"")))),IF($K145=2,IF(R145="",IF(OR(($J145="Semana 1"),($J145="Semana 2"),($J145="Semana 3"),($J145="Semana 4"),($J145="Semana 5"),($J145="Semana 6")),INDEX(Calendario!$D$3:$H$55,MATCH(S$4,Calendario!$A$3:$A$55,0),MATCH($I145,Calendario!$D$2:$H$2,0)),""),""),IF($K145=3,IF(AND((Q145=""),(R145="")),IF(OR(($J145="Semana 1"),($J145="Semana 2"),($J145="Semana 3"),($J145="Semana 4"),($J145="Semana 5"),($J145="Semana 6")),INDEX(Calendario!$D$3:$H$55,MATCH(S$4,Calendario!$A$3:$A$55,0),MATCH($I145,Calendario!$D$2:$H$2,0)),""),""),IF($K145=4,IF(AND((P145=""),(Q145=""),(R145="")),IF(OR(($J145="Semana 1"),($J145="Semana 2"),($J145="Semana 3"),($J145="Semana 4"),($J145="Semana 5"),($J145="Semana 6")),INDEX(Calendario!$D$3:$H$55,MATCH(S$4,Calendario!$A$3:$A$55,0),MATCH($I145,Calendario!$D$2:$H$2,0)),""),""),"")))))))</f>
        <v/>
      </c>
      <c r="T145" s="108" t="str">
        <f>IF(EXACT(($I145),(PROPER(TEXT(T$3,"dddd")))),"",IF(EXACT(T$4,$J145),IF(S145="",IF(OR(($K145=4),($K145=3),($K145=2),($K145=1)),INDEX(Calendario!$D$3:$H$55,MATCH(T$4,Calendario!$A$3:$A$55,0),MATCH($I145,Calendario!$D$2:$H$2,0)),"")),IF($K145=1,IF(AND(S145="",EXACT((T$4),(CONCATENATE(Calendario!$A$1," ",(MID($J145,8,2))+1)))),INDEX(Calendario!$D$3:$H$55,MATCH(T$4,Calendario!$A$3:$A$55,0),MATCH($I145,Calendario!$D$2:$H$2,0)),IF(S145="",IF(EXACT(($I145),(PROPER(TEXT(S$3,"dddd")))),INDEX(Calendario!$D$3:$H$55,MATCH(T$4,Calendario!$A$3:$A$55,0),MATCH($I145,Calendario!$D$2:$H$2,0)),""),INDEX(Calendario!$D$3:$H$55,MATCH(T$4,Calendario!$A$3:$A$55,0),MATCH($I145,Calendario!$D$2:$H$2,0)))),IF(EXACT($M$4,"Semana 1"),IF($K145=2,IF(S145="",IF(OR(($J145="Semana 1"),($J145="Semana 2"),($J145="Semana 3"),($J145="Semana 4"),($J145="Semana 5"),($J145="Semana 6"),($J145="Semana 7"),($J145="Semana 8")),INDEX(Calendario!$D$3:$H$55,MATCH(T$4,Calendario!$A$3:$A$55,0),MATCH($I145,Calendario!$D$2:$H$2,0)),""),""),IF($K145=3,IF(AND((R145=""),(S145="")),IF(OR(($J145="Semana 1"),($J145="Semana 2"),($J145="Semana 3"),($J145="Semana 4"),($J145="Semana 5"),($J145="Semana 6"),($J145="Semana 7"),($J145="Semana 8")),INDEX(Calendario!$D$3:$H$55,MATCH(T$4,Calendario!$A$3:$A$55,0),MATCH($I145,Calendario!$D$2:$H$2,0)),""),""),IF($K145=4,IF(AND((Q145=""),(R145=""),(S145="")),IF(OR(($J145="Semana 1"),($J145="Semana 2"),($J145="Semana 3"),($J145="Semana 4"),($J145="Semana 5"),($J145="Semana 6"),($J145="Semana 7"),($J145="Semana 8")),INDEX(Calendario!$D$3:$H$55,MATCH(T$4,Calendario!$A$3:$A$55,0),MATCH($I145,Calendario!$D$2:$H$2,0)),""),"")))),IF($K145=2,IF(S145="",IF(OR(($J145="Semana 1"),($J145="Semana 2"),($J145="Semana 3"),($J145="Semana 4"),($J145="Semana 5"),($J145="Semana 6"),($J145="Semana 7")),INDEX(Calendario!$D$3:$H$55,MATCH(T$4,Calendario!$A$3:$A$55,0),MATCH($I145,Calendario!$D$2:$H$2,0)),""),""),IF($K145=3,IF(AND((R145=""),(S145="")),IF(OR(($J145="Semana 1"),($J145="Semana 2"),($J145="Semana 3"),($J145="Semana 4"),($J145="Semana 5"),($J145="Semana 6"),($J145="Semana 7")),INDEX(Calendario!$D$3:$H$55,MATCH(T$4,Calendario!$A$3:$A$55,0),MATCH($I145,Calendario!$D$2:$H$2,0)),""),""),IF($K145=4,IF(AND((Q145=""),(R145=""),(S145="")),IF(OR(($J145="Semana 1"),($J145="Semana 2"),($J145="Semana 3"),($J145="Semana 4"),($J145="Semana 5"),($J145="Semana 6"),($J145="Semana 7")),INDEX(Calendario!$D$3:$H$55,MATCH(T$4,Calendario!$A$3:$A$55,0),MATCH($I145,Calendario!$D$2:$H$2,0)),""),""),"")))))))</f>
        <v/>
      </c>
      <c r="U145" s="108" t="str">
        <f>IF(EXACT(($I145),(PROPER(TEXT(U$3,"dddd")))),"",IF($K145=1,INDEX(Calendario!$D$3:$H$55,MATCH(U$4,Calendario!$A$3:$A$55,0),MATCH($I145,Calendario!$D$2:$H$2,0)),IF($K145=2,IF(T145="",INDEX(Calendario!$D$3:$H$55,MATCH(U$4,Calendario!$A$3:$A$55,0),MATCH($I145,Calendario!$D$2:$H$2,0)),""),IF($K145=3,IF(AND((S145=""),(T145="")),INDEX(Calendario!$D$3:$H$55,MATCH(U$4,Calendario!$A$3:$A$55,0),MATCH($I145,Calendario!$D$2:$H$2,0)),""),IF($K145=4,IF(AND((R145=""),(S145=""),(T145="")),INDEX(Calendario!$D$3:$H$55,MATCH(U$4,Calendario!$A$3:$A$55,0),MATCH($I145,Calendario!$D$2:$H$2,0)),""),"")))))</f>
        <v/>
      </c>
      <c r="V145" s="107">
        <f>IF(EXACT(($I145),(PROPER(TEXT(V$3,"dddd")))),"",IF($K145=1,INDEX(Calendario!$D$3:$H$55,MATCH(V$4,Calendario!$A$3:$A$55,0),MATCH($I145,Calendario!$D$2:$H$2,0)),IF($K145=2,IF(U145="",INDEX(Calendario!$D$3:$H$55,MATCH(V$4,Calendario!$A$3:$A$55,0),MATCH($I145,Calendario!$D$2:$H$2,0)),""),IF($K145=3,IF(AND((T145=""),(U145="")),INDEX(Calendario!$D$3:$H$55,MATCH(V$4,Calendario!$A$3:$A$55,0),MATCH($I145,Calendario!$D$2:$H$2,0)),""),IF($K145=4,IF(AND((S145=""),(T145=""),(U145="")),INDEX(Calendario!$D$3:$H$55,MATCH(V$4,Calendario!$A$3:$A$55,0),MATCH($I145,Calendario!$D$2:$H$2,0)),""),"")))))</f>
        <v>44622</v>
      </c>
      <c r="W145" s="107" t="str">
        <f>IF(EXACT(($I145),(PROPER(TEXT(W$3,"dddd")))),"",IF($K145=1,INDEX(Calendario!$D$3:$H$55,MATCH(W$4,Calendario!$A$3:$A$55,0),MATCH($I145,Calendario!$D$2:$H$2,0)),IF($K145=2,IF(V145="",INDEX(Calendario!$D$3:$H$55,MATCH(W$4,Calendario!$A$3:$A$55,0),MATCH($I145,Calendario!$D$2:$H$2,0)),""),IF($K145=3,IF(AND((U145=""),(V145="")),INDEX(Calendario!$D$3:$H$55,MATCH(W$4,Calendario!$A$3:$A$55,0),MATCH($I145,Calendario!$D$2:$H$2,0)),""),IF($K145=4,IF(AND((T145=""),(U145=""),(V145="")),INDEX(Calendario!$D$3:$H$55,MATCH(W$4,Calendario!$A$3:$A$55,0),MATCH($I145,Calendario!$D$2:$H$2,0)),""),"")))))</f>
        <v/>
      </c>
      <c r="X145" s="107" t="str">
        <f>IF(EXACT(($I145),(PROPER(TEXT(X$3,"dddd")))),"",IF($K145=1,INDEX(Calendario!$D$3:$H$55,MATCH(X$4,Calendario!$A$3:$A$55,0),MATCH($I145,Calendario!$D$2:$H$2,0)),IF($K145=2,IF(W145="",INDEX(Calendario!$D$3:$H$55,MATCH(X$4,Calendario!$A$3:$A$55,0),MATCH($I145,Calendario!$D$2:$H$2,0)),""),IF($K145=3,IF(AND((V145=""),(W145="")),INDEX(Calendario!$D$3:$H$55,MATCH(X$4,Calendario!$A$3:$A$55,0),MATCH($I145,Calendario!$D$2:$H$2,0)),""),IF($K145=4,IF(AND((U145=""),(V145=""),(W145="")),INDEX(Calendario!$D$3:$H$55,MATCH(X$4,Calendario!$A$3:$A$55,0),MATCH($I145,Calendario!$D$2:$H$2,0)),""),"")))))</f>
        <v/>
      </c>
      <c r="Y145" s="107" t="str">
        <f>IF(EXACT(($I145),(PROPER(TEXT(Y$3,"dddd")))),"",IF($K145=1,INDEX(Calendario!$D$3:$H$55,MATCH(Y$4,Calendario!$A$3:$A$55,0),MATCH($I145,Calendario!$D$2:$H$2,0)),IF($K145=2,IF(X145="",INDEX(Calendario!$D$3:$H$55,MATCH(Y$4,Calendario!$A$3:$A$55,0),MATCH($I145,Calendario!$D$2:$H$2,0)),""),IF($K145=3,IF(AND((W145=""),(X145="")),INDEX(Calendario!$D$3:$H$55,MATCH(Y$4,Calendario!$A$3:$A$55,0),MATCH($I145,Calendario!$D$2:$H$2,0)),""),IF($K145=4,IF(AND((V145=""),(W145=""),(X145="")),INDEX(Calendario!$D$3:$H$55,MATCH(Y$4,Calendario!$A$3:$A$55,0),MATCH($I145,Calendario!$D$2:$H$2,0)),""),"")))))</f>
        <v/>
      </c>
      <c r="Z145" s="108">
        <f>IF(EXACT(($I145),(PROPER(TEXT(Z$3,"dddd")))),"",IF($K145=1,INDEX(Calendario!$D$3:$H$55,MATCH(Z$4,Calendario!$A$3:$A$55,0),MATCH($I145,Calendario!$D$2:$H$2,0)),IF($K145=2,IF(Y145="",INDEX(Calendario!$D$3:$H$55,MATCH(Z$4,Calendario!$A$3:$A$55,0),MATCH($I145,Calendario!$D$2:$H$2,0)),""),IF($K145=3,IF(AND((X145=""),(Y145="")),INDEX(Calendario!$D$3:$H$55,MATCH(Z$4,Calendario!$A$3:$A$55,0),MATCH($I145,Calendario!$D$2:$H$2,0)),""),IF($K145=4,IF(AND((W145=""),(X145=""),(Y145="")),INDEX(Calendario!$D$3:$H$55,MATCH(Z$4,Calendario!$A$3:$A$55,0),MATCH($I145,Calendario!$D$2:$H$2,0)),""),"")))))</f>
        <v>44650</v>
      </c>
      <c r="AA145" s="108" t="str">
        <f>IF(EXACT(($I145),(PROPER(TEXT(AA$3,"dddd")))),"",IF($K145=1,INDEX(Calendario!$D$3:$H$55,MATCH(AA$4,Calendario!$A$3:$A$55,0),MATCH($I145,Calendario!$D$2:$H$2,0)),IF($K145=2,IF(Z145="",INDEX(Calendario!$D$3:$H$55,MATCH(AA$4,Calendario!$A$3:$A$55,0),MATCH($I145,Calendario!$D$2:$H$2,0)),""),IF($K145=3,IF(AND((Y145=""),(Z145="")),INDEX(Calendario!$D$3:$H$55,MATCH(AA$4,Calendario!$A$3:$A$55,0),MATCH($I145,Calendario!$D$2:$H$2,0)),""),IF($K145=4,IF(AND((X145=""),(Y145=""),(Z145="")),INDEX(Calendario!$D$3:$H$55,MATCH(AA$4,Calendario!$A$3:$A$55,0),MATCH($I145,Calendario!$D$2:$H$2,0)),""),"")))))</f>
        <v/>
      </c>
      <c r="AB145" s="108" t="str">
        <f>IF(EXACT(($I145),(PROPER(TEXT(AB$3,"dddd")))),"",IF($K145=1,INDEX(Calendario!$D$3:$H$55,MATCH(AB$4,Calendario!$A$3:$A$55,0),MATCH($I145,Calendario!$D$2:$H$2,0)),IF($K145=2,IF(AA145="",INDEX(Calendario!$D$3:$H$55,MATCH(AB$4,Calendario!$A$3:$A$55,0),MATCH($I145,Calendario!$D$2:$H$2,0)),""),IF($K145=3,IF(AND((Z145=""),(AA145="")),INDEX(Calendario!$D$3:$H$55,MATCH(AB$4,Calendario!$A$3:$A$55,0),MATCH($I145,Calendario!$D$2:$H$2,0)),""),IF($K145=4,IF(AND((Y145=""),(Z145=""),(AA145="")),INDEX(Calendario!$D$3:$H$55,MATCH(AB$4,Calendario!$A$3:$A$55,0),MATCH($I145,Calendario!$D$2:$H$2,0)),""),"")))))</f>
        <v/>
      </c>
      <c r="AC145" s="108" t="str">
        <f>IF(EXACT(($I145),(PROPER(TEXT(AC$3,"dddd")))),"",IF($K145=1,INDEX(Calendario!$D$3:$H$55,MATCH(AC$4,Calendario!$A$3:$A$55,0),MATCH($I145,Calendario!$D$2:$H$2,0)),IF($K145=2,IF(AB145="",INDEX(Calendario!$D$3:$H$55,MATCH(AC$4,Calendario!$A$3:$A$55,0),MATCH($I145,Calendario!$D$2:$H$2,0)),""),IF($K145=3,IF(AND((AA145=""),(AB145="")),INDEX(Calendario!$D$3:$H$55,MATCH(AC$4,Calendario!$A$3:$A$55,0),MATCH($I145,Calendario!$D$2:$H$2,0)),""),IF($K145=4,IF(AND((Z145=""),(AA145=""),(AB145="")),INDEX(Calendario!$D$3:$H$55,MATCH(AC$4,Calendario!$A$3:$A$55,0),MATCH($I145,Calendario!$D$2:$H$2,0)),""),"")))))</f>
        <v/>
      </c>
      <c r="AD145" s="107">
        <f>IF(EXACT(($I145),(PROPER(TEXT(AD$3,"dddd")))),"",IF($K145=1,INDEX(Calendario!$D$3:$H$55,MATCH(AD$4,Calendario!$A$3:$A$55,0),MATCH($I145,Calendario!$D$2:$H$2,0)),IF($K145=2,IF(AC145="",INDEX(Calendario!$D$3:$H$55,MATCH(AD$4,Calendario!$A$3:$A$55,0),MATCH($I145,Calendario!$D$2:$H$2,0)),""),IF($K145=3,IF(AND((AB145=""),(AC145="")),INDEX(Calendario!$D$3:$H$55,MATCH(AD$4,Calendario!$A$3:$A$55,0),MATCH($I145,Calendario!$D$2:$H$2,0)),""),IF($K145=4,IF(AND((AA145=""),(AB145=""),(AC145="")),INDEX(Calendario!$D$3:$H$55,MATCH(AD$4,Calendario!$A$3:$A$55,0),MATCH($I145,Calendario!$D$2:$H$2,0)),""),"")))))</f>
        <v>44678</v>
      </c>
      <c r="AE145" s="107" t="str">
        <f>IF(EXACT(($I145),(PROPER(TEXT(AE$3,"dddd")))),"",IF($K145=1,INDEX(Calendario!$D$3:$H$55,MATCH(AE$4,Calendario!$A$3:$A$55,0),MATCH($I145,Calendario!$D$2:$H$2,0)),IF($K145=2,IF(AD145="",INDEX(Calendario!$D$3:$H$55,MATCH(AE$4,Calendario!$A$3:$A$55,0),MATCH($I145,Calendario!$D$2:$H$2,0)),""),IF($K145=3,IF(AND((AC145=""),(AD145="")),INDEX(Calendario!$D$3:$H$55,MATCH(AE$4,Calendario!$A$3:$A$55,0),MATCH($I145,Calendario!$D$2:$H$2,0)),""),IF($K145=4,IF(AND((AB145=""),(AC145=""),(AD145="")),INDEX(Calendario!$D$3:$H$55,MATCH(AE$4,Calendario!$A$3:$A$55,0),MATCH($I145,Calendario!$D$2:$H$2,0)),""),"")))))</f>
        <v/>
      </c>
      <c r="AF145" s="107" t="str">
        <f>IF(EXACT(($I145),(PROPER(TEXT(AF$3,"dddd")))),"",IF($K145=1,INDEX(Calendario!$D$3:$H$55,MATCH(AF$4,Calendario!$A$3:$A$55,0),MATCH($I145,Calendario!$D$2:$H$2,0)),IF($K145=2,IF(AE145="",INDEX(Calendario!$D$3:$H$55,MATCH(AF$4,Calendario!$A$3:$A$55,0),MATCH($I145,Calendario!$D$2:$H$2,0)),""),IF($K145=3,IF(AND((AD145=""),(AE145="")),INDEX(Calendario!$D$3:$H$55,MATCH(AF$4,Calendario!$A$3:$A$55,0),MATCH($I145,Calendario!$D$2:$H$2,0)),""),IF($K145=4,IF(AND((AC145=""),(AD145=""),(AE145="")),INDEX(Calendario!$D$3:$H$55,MATCH(AF$4,Calendario!$A$3:$A$55,0),MATCH($I145,Calendario!$D$2:$H$2,0)),""),"")))))</f>
        <v/>
      </c>
      <c r="AG145" s="107" t="str">
        <f>IF(EXACT(($I145),(PROPER(TEXT(AG$3,"dddd")))),"",IF($K145=1,INDEX(Calendario!$D$3:$H$55,MATCH(AG$4,Calendario!$A$3:$A$55,0),MATCH($I145,Calendario!$D$2:$H$2,0)),IF($K145=2,IF(AF145="",INDEX(Calendario!$D$3:$H$55,MATCH(AG$4,Calendario!$A$3:$A$55,0),MATCH($I145,Calendario!$D$2:$H$2,0)),""),IF($K145=3,IF(AND((AE145=""),(AF145="")),INDEX(Calendario!$D$3:$H$55,MATCH(AG$4,Calendario!$A$3:$A$55,0),MATCH($I145,Calendario!$D$2:$H$2,0)),""),IF($K145=4,IF(AND((AD145=""),(AE145=""),(AF145="")),INDEX(Calendario!$D$3:$H$55,MATCH(AG$4,Calendario!$A$3:$A$55,0),MATCH($I145,Calendario!$D$2:$H$2,0)),""),"")))))</f>
        <v/>
      </c>
      <c r="AH145" s="107">
        <f>IF(EXACT(($I145),(PROPER(TEXT(AH$3,"dddd")))),"",IF($K145=1,INDEX(Calendario!$D$3:$H$55,MATCH(AH$4,Calendario!$A$3:$A$55,0),MATCH($I145,Calendario!$D$2:$H$2,0)),IF($K145=2,IF(AG145="",INDEX(Calendario!$D$3:$H$55,MATCH(AH$4,Calendario!$A$3:$A$55,0),MATCH($I145,Calendario!$D$2:$H$2,0)),""),IF($K145=3,IF(AND((AF145=""),(AG145="")),INDEX(Calendario!$D$3:$H$55,MATCH(AH$4,Calendario!$A$3:$A$55,0),MATCH($I145,Calendario!$D$2:$H$2,0)),""),IF($K145=4,IF(AND((AE145=""),(AF145=""),(AG145="")),INDEX(Calendario!$D$3:$H$55,MATCH(AH$4,Calendario!$A$3:$A$55,0),MATCH($I145,Calendario!$D$2:$H$2,0)),""),"")))))</f>
        <v>44706</v>
      </c>
      <c r="AI145" s="108" t="str">
        <f>IF(EXACT(($I145),(PROPER(TEXT(AI$3,"dddd")))),"",IF($K145=1,INDEX(Calendario!$D$3:$H$55,MATCH(AI$4,Calendario!$A$3:$A$55,0),MATCH($I145,Calendario!$D$2:$H$2,0)),IF($K145=2,IF(AH145="",INDEX(Calendario!$D$3:$H$55,MATCH(AI$4,Calendario!$A$3:$A$55,0),MATCH($I145,Calendario!$D$2:$H$2,0)),""),IF($K145=3,IF(AND((AG145=""),(AH145="")),INDEX(Calendario!$D$3:$H$55,MATCH(AI$4,Calendario!$A$3:$A$55,0),MATCH($I145,Calendario!$D$2:$H$2,0)),""),IF($K145=4,IF(AND((AF145=""),(AG145=""),(AH145="")),INDEX(Calendario!$D$3:$H$55,MATCH(AI$4,Calendario!$A$3:$A$55,0),MATCH($I145,Calendario!$D$2:$H$2,0)),""),"")))))</f>
        <v/>
      </c>
      <c r="AJ145" s="108" t="str">
        <f>IF(EXACT(($I145),(PROPER(TEXT(AJ$3,"dddd")))),"",IF($K145=1,INDEX(Calendario!$D$3:$H$55,MATCH(AJ$4,Calendario!$A$3:$A$55,0),MATCH($I145,Calendario!$D$2:$H$2,0)),IF($K145=2,IF(AI145="",INDEX(Calendario!$D$3:$H$55,MATCH(AJ$4,Calendario!$A$3:$A$55,0),MATCH($I145,Calendario!$D$2:$H$2,0)),""),IF($K145=3,IF(AND((AH145=""),(AI145="")),INDEX(Calendario!$D$3:$H$55,MATCH(AJ$4,Calendario!$A$3:$A$55,0),MATCH($I145,Calendario!$D$2:$H$2,0)),""),IF($K145=4,IF(AND((AG145=""),(AH145=""),(AI145="")),INDEX(Calendario!$D$3:$H$55,MATCH(AJ$4,Calendario!$A$3:$A$55,0),MATCH($I145,Calendario!$D$2:$H$2,0)),""),"")))))</f>
        <v/>
      </c>
      <c r="AK145" s="108" t="str">
        <f>IF(EXACT(($I145),(PROPER(TEXT(AK$3,"dddd")))),"",IF($K145=1,INDEX(Calendario!$D$3:$H$55,MATCH(AK$4,Calendario!$A$3:$A$55,0),MATCH($I145,Calendario!$D$2:$H$2,0)),IF($K145=2,IF(AJ145="",INDEX(Calendario!$D$3:$H$55,MATCH(AK$4,Calendario!$A$3:$A$55,0),MATCH($I145,Calendario!$D$2:$H$2,0)),""),IF($K145=3,IF(AND((AI145=""),(AJ145="")),INDEX(Calendario!$D$3:$H$55,MATCH(AK$4,Calendario!$A$3:$A$55,0),MATCH($I145,Calendario!$D$2:$H$2,0)),""),IF($K145=4,IF(AND((AH145=""),(AI145=""),(AJ145="")),INDEX(Calendario!$D$3:$H$55,MATCH(AK$4,Calendario!$A$3:$A$55,0),MATCH($I145,Calendario!$D$2:$H$2,0)),""),"")))))</f>
        <v/>
      </c>
      <c r="AL145" s="108">
        <f>IF(EXACT(($I145),(PROPER(TEXT(AL$3,"dddd")))),"",IF($K145=1,INDEX(Calendario!$D$3:$H$55,MATCH(AL$4,Calendario!$A$3:$A$55,0),MATCH($I145,Calendario!$D$2:$H$2,0)),IF($K145=2,IF(AK145="",INDEX(Calendario!$D$3:$H$55,MATCH(AL$4,Calendario!$A$3:$A$55,0),MATCH($I145,Calendario!$D$2:$H$2,0)),""),IF($K145=3,IF(AND((AJ145=""),(AK145="")),INDEX(Calendario!$D$3:$H$55,MATCH(AL$4,Calendario!$A$3:$A$55,0),MATCH($I145,Calendario!$D$2:$H$2,0)),""),IF($K145=4,IF(AND((AI145=""),(AJ145=""),(AK145="")),INDEX(Calendario!$D$3:$H$55,MATCH(AL$4,Calendario!$A$3:$A$55,0),MATCH($I145,Calendario!$D$2:$H$2,0)),""),"")))))</f>
        <v>44734</v>
      </c>
      <c r="AM145" s="107" t="str">
        <f>IF(EXACT(($I145),(PROPER(TEXT(AM$3,"dddd")))),"",IF($K145=1,INDEX(Calendario!$D$3:$H$55,MATCH(AM$4,Calendario!$A$3:$A$55,0),MATCH($I145,Calendario!$D$2:$H$2,0)),IF($K145=2,IF(AL145="",INDEX(Calendario!$D$3:$H$55,MATCH(AM$4,Calendario!$A$3:$A$55,0),MATCH($I145,Calendario!$D$2:$H$2,0)),""),IF($K145=3,IF(AND((AK145=""),(AL145="")),INDEX(Calendario!$D$3:$H$55,MATCH(AM$4,Calendario!$A$3:$A$55,0),MATCH($I145,Calendario!$D$2:$H$2,0)),""),IF($K145=4,IF(AND((AJ145=""),(AK145=""),(AL145="")),INDEX(Calendario!$D$3:$H$55,MATCH(AM$4,Calendario!$A$3:$A$55,0),MATCH($I145,Calendario!$D$2:$H$2,0)),""),"")))))</f>
        <v/>
      </c>
      <c r="AN145" s="107" t="str">
        <f>IF(EXACT(($I145),(PROPER(TEXT(AN$3,"dddd")))),"",IF($K145=1,INDEX(Calendario!$D$3:$H$55,MATCH(AN$4,Calendario!$A$3:$A$55,0),MATCH($I145,Calendario!$D$2:$H$2,0)),IF($K145=2,IF(AM145="",INDEX(Calendario!$D$3:$H$55,MATCH(AN$4,Calendario!$A$3:$A$55,0),MATCH($I145,Calendario!$D$2:$H$2,0)),""),IF($K145=3,IF(AND((AL145=""),(AM145="")),INDEX(Calendario!$D$3:$H$55,MATCH(AN$4,Calendario!$A$3:$A$55,0),MATCH($I145,Calendario!$D$2:$H$2,0)),""),IF($K145=4,IF(AND((AK145=""),(AL145=""),(AM145="")),INDEX(Calendario!$D$3:$H$55,MATCH(AN$4,Calendario!$A$3:$A$55,0),MATCH($I145,Calendario!$D$2:$H$2,0)),""),"")))))</f>
        <v/>
      </c>
      <c r="AO145" s="107" t="str">
        <f>IF(EXACT(($I145),(PROPER(TEXT(AO$3,"dddd")))),"",IF($K145=1,INDEX(Calendario!$D$3:$H$55,MATCH(AO$4,Calendario!$A$3:$A$55,0),MATCH($I145,Calendario!$D$2:$H$2,0)),IF($K145=2,IF(AN145="",INDEX(Calendario!$D$3:$H$55,MATCH(AO$4,Calendario!$A$3:$A$55,0),MATCH($I145,Calendario!$D$2:$H$2,0)),""),IF($K145=3,IF(AND((AM145=""),(AN145="")),INDEX(Calendario!$D$3:$H$55,MATCH(AO$4,Calendario!$A$3:$A$55,0),MATCH($I145,Calendario!$D$2:$H$2,0)),""),IF($K145=4,IF(AND((AL145=""),(AM145=""),(AN145="")),INDEX(Calendario!$D$3:$H$55,MATCH(AO$4,Calendario!$A$3:$A$55,0),MATCH($I145,Calendario!$D$2:$H$2,0)),""),"")))))</f>
        <v/>
      </c>
      <c r="AP145" s="107" t="str">
        <f>IF(EXACT(($I145),(PROPER(TEXT(AP$3,"dddd")))),"",IF($K145=1,INDEX(Calendario!$D$3:$H$55,MATCH(AP$4,Calendario!$A$3:$A$55,0),MATCH($I145,Calendario!$D$2:$H$2,0)),IF($K145=2,IF(AO145="",INDEX(Calendario!$D$3:$H$55,MATCH(AP$4,Calendario!$A$3:$A$55,0),MATCH($I145,Calendario!$D$2:$H$2,0)),""),IF($K145=3,IF(AND((AN145=""),(AO145="")),INDEX(Calendario!$D$3:$H$55,MATCH(AP$4,Calendario!$A$3:$A$55,0),MATCH($I145,Calendario!$D$2:$H$2,0)),""),IF($K145=4,IF(AND((AM145=""),(AN145=""),(AO145="")),INDEX(Calendario!$D$3:$H$55,MATCH(AP$4,Calendario!$A$3:$A$55,0),MATCH($I145,Calendario!$D$2:$H$2,0)),""),"")))))</f>
        <v/>
      </c>
      <c r="AQ145" s="107">
        <f>IF(EXACT(($I145),(PROPER(TEXT(AQ$3,"dddd")))),"",IF($K145=1,INDEX(Calendario!$D$3:$H$55,MATCH(AQ$4,Calendario!$A$3:$A$55,0),MATCH($I145,Calendario!$D$2:$H$2,0)),IF($K145=2,IF(AP145="",INDEX(Calendario!$D$3:$H$55,MATCH(AQ$4,Calendario!$A$3:$A$55,0),MATCH($I145,Calendario!$D$2:$H$2,0)),""),IF($K145=3,IF(AND((AO145=""),(AP145="")),INDEX(Calendario!$D$3:$H$55,MATCH(AQ$4,Calendario!$A$3:$A$55,0),MATCH($I145,Calendario!$D$2:$H$2,0)),""),IF($K145=4,IF(AND((AN145=""),(AO145=""),(AP145="")),INDEX(Calendario!$D$3:$H$55,MATCH(AQ$4,Calendario!$A$3:$A$55,0),MATCH($I145,Calendario!$D$2:$H$2,0)),""),"")))))</f>
        <v>44769</v>
      </c>
      <c r="AR145" s="108" t="str">
        <f>IF(EXACT(($I145),(PROPER(TEXT(AR$3,"dddd")))),"",IF($K145=1,INDEX(Calendario!$D$3:$H$55,MATCH(AR$4,Calendario!$A$3:$A$55,0),MATCH($I145,Calendario!$D$2:$H$2,0)),IF($K145=2,IF(AQ145="",INDEX(Calendario!$D$3:$H$55,MATCH(AR$4,Calendario!$A$3:$A$55,0),MATCH($I145,Calendario!$D$2:$H$2,0)),""),IF($K145=3,IF(AND((AP145=""),(AQ145="")),INDEX(Calendario!$D$3:$H$55,MATCH(AR$4,Calendario!$A$3:$A$55,0),MATCH($I145,Calendario!$D$2:$H$2,0)),""),IF($K145=4,IF(AND((AO145=""),(AP145=""),(AQ145="")),INDEX(Calendario!$D$3:$H$55,MATCH(AR$4,Calendario!$A$3:$A$55,0),MATCH($I145,Calendario!$D$2:$H$2,0)),""),"")))))</f>
        <v/>
      </c>
      <c r="AS145" s="108" t="str">
        <f>IF(EXACT(($I145),(PROPER(TEXT(AS$3,"dddd")))),"",IF($K145=1,INDEX(Calendario!$D$3:$H$55,MATCH(AS$4,Calendario!$A$3:$A$55,0),MATCH($I145,Calendario!$D$2:$H$2,0)),IF($K145=2,IF(AR145="",INDEX(Calendario!$D$3:$H$55,MATCH(AS$4,Calendario!$A$3:$A$55,0),MATCH($I145,Calendario!$D$2:$H$2,0)),""),IF($K145=3,IF(AND((AQ145=""),(AR145="")),INDEX(Calendario!$D$3:$H$55,MATCH(AS$4,Calendario!$A$3:$A$55,0),MATCH($I145,Calendario!$D$2:$H$2,0)),""),IF($K145=4,IF(AND((AP145=""),(AQ145=""),(AR145="")),INDEX(Calendario!$D$3:$H$55,MATCH(AS$4,Calendario!$A$3:$A$55,0),MATCH($I145,Calendario!$D$2:$H$2,0)),""),"")))))</f>
        <v/>
      </c>
      <c r="AT145" s="108" t="str">
        <f>IF(EXACT(($I145),(PROPER(TEXT(AT$3,"dddd")))),"",IF($K145=1,INDEX(Calendario!$D$3:$H$55,MATCH(AT$4,Calendario!$A$3:$A$55,0),MATCH($I145,Calendario!$D$2:$H$2,0)),IF($K145=2,IF(AS145="",INDEX(Calendario!$D$3:$H$55,MATCH(AT$4,Calendario!$A$3:$A$55,0),MATCH($I145,Calendario!$D$2:$H$2,0)),""),IF($K145=3,IF(AND((AR145=""),(AS145="")),INDEX(Calendario!$D$3:$H$55,MATCH(AT$4,Calendario!$A$3:$A$55,0),MATCH($I145,Calendario!$D$2:$H$2,0)),""),IF($K145=4,IF(AND((AQ145=""),(AR145=""),(AS145="")),INDEX(Calendario!$D$3:$H$55,MATCH(AT$4,Calendario!$A$3:$A$55,0),MATCH($I145,Calendario!$D$2:$H$2,0)),""),"")))))</f>
        <v/>
      </c>
      <c r="AU145" s="108">
        <f>IF(EXACT(($I145),(PROPER(TEXT(AU$3,"dddd")))),"",IF($K145=1,INDEX(Calendario!$D$3:$H$55,MATCH(AU$4,Calendario!$A$3:$A$55,0),MATCH($I145,Calendario!$D$2:$H$2,0)),IF($K145=2,IF(AT145="",INDEX(Calendario!$D$3:$H$55,MATCH(AU$4,Calendario!$A$3:$A$55,0),MATCH($I145,Calendario!$D$2:$H$2,0)),""),IF($K145=3,IF(AND((AS145=""),(AT145="")),INDEX(Calendario!$D$3:$H$55,MATCH(AU$4,Calendario!$A$3:$A$55,0),MATCH($I145,Calendario!$D$2:$H$2,0)),""),IF($K145=4,IF(AND((AR145=""),(AS145=""),(AT145="")),INDEX(Calendario!$D$3:$H$55,MATCH(AU$4,Calendario!$A$3:$A$55,0),MATCH($I145,Calendario!$D$2:$H$2,0)),""),"")))))</f>
        <v>44797</v>
      </c>
      <c r="AV145" s="107" t="str">
        <f>IF(EXACT(($I145),(PROPER(TEXT(AV$3,"dddd")))),"",IF($K145=1,INDEX(Calendario!$D$3:$H$55,MATCH(AV$4,Calendario!$A$3:$A$55,0),MATCH($I145,Calendario!$D$2:$H$2,0)),IF($K145=2,IF(AU145="",INDEX(Calendario!$D$3:$H$55,MATCH(AV$4,Calendario!$A$3:$A$55,0),MATCH($I145,Calendario!$D$2:$H$2,0)),""),IF($K145=3,IF(AND((AT145=""),(AU145="")),INDEX(Calendario!$D$3:$H$55,MATCH(AV$4,Calendario!$A$3:$A$55,0),MATCH($I145,Calendario!$D$2:$H$2,0)),""),IF($K145=4,IF(AND((AS145=""),(AT145=""),(AU145="")),INDEX(Calendario!$D$3:$H$55,MATCH(AV$4,Calendario!$A$3:$A$55,0),MATCH($I145,Calendario!$D$2:$H$2,0)),""),"")))))</f>
        <v/>
      </c>
      <c r="AW145" s="107" t="str">
        <f>IF(EXACT(($I145),(PROPER(TEXT(AW$3,"dddd")))),"",IF($K145=1,INDEX(Calendario!$D$3:$H$55,MATCH(AW$4,Calendario!$A$3:$A$55,0),MATCH($I145,Calendario!$D$2:$H$2,0)),IF($K145=2,IF(AV145="",INDEX(Calendario!$D$3:$H$55,MATCH(AW$4,Calendario!$A$3:$A$55,0),MATCH($I145,Calendario!$D$2:$H$2,0)),""),IF($K145=3,IF(AND((AU145=""),(AV145="")),INDEX(Calendario!$D$3:$H$55,MATCH(AW$4,Calendario!$A$3:$A$55,0),MATCH($I145,Calendario!$D$2:$H$2,0)),""),IF($K145=4,IF(AND((AT145=""),(AU145=""),(AV145="")),INDEX(Calendario!$D$3:$H$55,MATCH(AW$4,Calendario!$A$3:$A$55,0),MATCH($I145,Calendario!$D$2:$H$2,0)),""),"")))))</f>
        <v/>
      </c>
      <c r="AX145" s="107" t="str">
        <f>IF(EXACT(($I145),(PROPER(TEXT(AX$3,"dddd")))),"",IF($K145=1,INDEX(Calendario!$D$3:$H$55,MATCH(AX$4,Calendario!$A$3:$A$55,0),MATCH($I145,Calendario!$D$2:$H$2,0)),IF($K145=2,IF(AW145="",INDEX(Calendario!$D$3:$H$55,MATCH(AX$4,Calendario!$A$3:$A$55,0),MATCH($I145,Calendario!$D$2:$H$2,0)),""),IF($K145=3,IF(AND((AV145=""),(AW145="")),INDEX(Calendario!$D$3:$H$55,MATCH(AX$4,Calendario!$A$3:$A$55,0),MATCH($I145,Calendario!$D$2:$H$2,0)),""),IF($K145=4,IF(AND((AU145=""),(AV145=""),(AW145="")),INDEX(Calendario!$D$3:$H$55,MATCH(AX$4,Calendario!$A$3:$A$55,0),MATCH($I145,Calendario!$D$2:$H$2,0)),""),"")))))</f>
        <v/>
      </c>
      <c r="AY145" s="107">
        <f>IF(EXACT(($I145),(PROPER(TEXT(AY$3,"dddd")))),"",IF($K145=1,INDEX(Calendario!$D$3:$H$55,MATCH(AY$4,Calendario!$A$3:$A$55,0),MATCH($I145,Calendario!$D$2:$H$2,0)),IF($K145=2,IF(AX145="",INDEX(Calendario!$D$3:$H$55,MATCH(AY$4,Calendario!$A$3:$A$55,0),MATCH($I145,Calendario!$D$2:$H$2,0)),""),IF($K145=3,IF(AND((AW145=""),(AX145="")),INDEX(Calendario!$D$3:$H$55,MATCH(AY$4,Calendario!$A$3:$A$55,0),MATCH($I145,Calendario!$D$2:$H$2,0)),""),IF($K145=4,IF(AND((AV145=""),(AW145=""),(AX145="")),INDEX(Calendario!$D$3:$H$55,MATCH(AY$4,Calendario!$A$3:$A$55,0),MATCH($I145,Calendario!$D$2:$H$2,0)),""),"")))))</f>
        <v>44825</v>
      </c>
      <c r="AZ145" s="107" t="str">
        <f>IF(EXACT(($I145),(PROPER(TEXT(AZ$3,"dddd")))),"",IF($K145=1,INDEX(Calendario!$D$3:$H$55,MATCH(AZ$4,Calendario!$A$3:$A$55,0),MATCH($I145,Calendario!$D$2:$H$2,0)),IF($K145=2,IF(AY145="",INDEX(Calendario!$D$3:$H$55,MATCH(AZ$4,Calendario!$A$3:$A$55,0),MATCH($I145,Calendario!$D$2:$H$2,0)),""),IF($K145=3,IF(AND((AX145=""),(AY145="")),INDEX(Calendario!$D$3:$H$55,MATCH(AZ$4,Calendario!$A$3:$A$55,0),MATCH($I145,Calendario!$D$2:$H$2,0)),""),IF($K145=4,IF(AND((AW145=""),(AX145=""),(AY145="")),INDEX(Calendario!$D$3:$H$55,MATCH(AZ$4,Calendario!$A$3:$A$55,0),MATCH($I145,Calendario!$D$2:$H$2,0)),""),"")))))</f>
        <v/>
      </c>
      <c r="BA145" s="108" t="str">
        <f>IF(EXACT(($I145),(PROPER(TEXT(BA$3,"dddd")))),"",IF($K145=1,INDEX(Calendario!$D$3:$H$55,MATCH(BA$4,Calendario!$A$3:$A$55,0),MATCH($I145,Calendario!$D$2:$H$2,0)),IF($K145=2,IF(AZ145="",INDEX(Calendario!$D$3:$H$55,MATCH(BA$4,Calendario!$A$3:$A$55,0),MATCH($I145,Calendario!$D$2:$H$2,0)),""),IF($K145=3,IF(AND((AY145=""),(AZ145="")),INDEX(Calendario!$D$3:$H$55,MATCH(BA$4,Calendario!$A$3:$A$55,0),MATCH($I145,Calendario!$D$2:$H$2,0)),""),IF($K145=4,IF(AND((AX145=""),(AY145=""),(AZ145="")),INDEX(Calendario!$D$3:$H$55,MATCH(BA$4,Calendario!$A$3:$A$55,0),MATCH($I145,Calendario!$D$2:$H$2,0)),""),"")))))</f>
        <v/>
      </c>
      <c r="BB145" s="108" t="str">
        <f>IF(EXACT(($I145),(PROPER(TEXT(BB$3,"dddd")))),"",IF($K145=1,INDEX(Calendario!$D$3:$H$55,MATCH(BB$4,Calendario!$A$3:$A$55,0),MATCH($I145,Calendario!$D$2:$H$2,0)),IF($K145=2,IF(BA145="",INDEX(Calendario!$D$3:$H$55,MATCH(BB$4,Calendario!$A$3:$A$55,0),MATCH($I145,Calendario!$D$2:$H$2,0)),""),IF($K145=3,IF(AND((AZ145=""),(BA145="")),INDEX(Calendario!$D$3:$H$55,MATCH(BB$4,Calendario!$A$3:$A$55,0),MATCH($I145,Calendario!$D$2:$H$2,0)),""),IF($K145=4,IF(AND((AY145=""),(AZ145=""),(BA145="")),INDEX(Calendario!$D$3:$H$55,MATCH(BB$4,Calendario!$A$3:$A$55,0),MATCH($I145,Calendario!$D$2:$H$2,0)),""),"")))))</f>
        <v/>
      </c>
      <c r="BC145" s="108">
        <f>IF(EXACT(($I145),(PROPER(TEXT(BC$3,"dddd")))),"",IF($K145=1,INDEX(Calendario!$D$3:$H$55,MATCH(BC$4,Calendario!$A$3:$A$55,0),MATCH($I145,Calendario!$D$2:$H$2,0)),IF($K145=2,IF(BB145="",INDEX(Calendario!$D$3:$H$55,MATCH(BC$4,Calendario!$A$3:$A$55,0),MATCH($I145,Calendario!$D$2:$H$2,0)),""),IF($K145=3,IF(AND((BA145=""),(BB145="")),INDEX(Calendario!$D$3:$H$55,MATCH(BC$4,Calendario!$A$3:$A$55,0),MATCH($I145,Calendario!$D$2:$H$2,0)),""),IF($K145=4,IF(AND((AZ145=""),(BA145=""),(BB145="")),INDEX(Calendario!$D$3:$H$55,MATCH(BC$4,Calendario!$A$3:$A$55,0),MATCH($I145,Calendario!$D$2:$H$2,0)),""),"")))))</f>
        <v>44853</v>
      </c>
      <c r="BD145" s="108" t="str">
        <f>IF(EXACT(($I145),(PROPER(TEXT(BD$3,"dddd")))),"",IF($K145=1,INDEX(Calendario!$D$3:$H$55,MATCH(BD$4,Calendario!$A$3:$A$55,0),MATCH($I145,Calendario!$D$2:$H$2,0)),IF($K145=2,IF(BC145="",INDEX(Calendario!$D$3:$H$55,MATCH(BD$4,Calendario!$A$3:$A$55,0),MATCH($I145,Calendario!$D$2:$H$2,0)),""),IF($K145=3,IF(AND((BB145=""),(BC145="")),INDEX(Calendario!$D$3:$H$55,MATCH(BD$4,Calendario!$A$3:$A$55,0),MATCH($I145,Calendario!$D$2:$H$2,0)),""),IF($K145=4,IF(AND((BA145=""),(BB145=""),(BC145="")),INDEX(Calendario!$D$3:$H$55,MATCH(BD$4,Calendario!$A$3:$A$55,0),MATCH($I145,Calendario!$D$2:$H$2,0)),""),"")))))</f>
        <v/>
      </c>
      <c r="BE145" s="107" t="str">
        <f>IF(EXACT(($I145),(PROPER(TEXT(BE$3,"dddd")))),"",IF($K145=1,INDEX(Calendario!$D$3:$H$55,MATCH(BE$4,Calendario!$A$3:$A$55,0),MATCH($I145,Calendario!$D$2:$H$2,0)),IF($K145=2,IF(BD145="",INDEX(Calendario!$D$3:$H$55,MATCH(BE$4,Calendario!$A$3:$A$55,0),MATCH($I145,Calendario!$D$2:$H$2,0)),""),IF($K145=3,IF(AND((BC145=""),(BD145="")),INDEX(Calendario!$D$3:$H$55,MATCH(BE$4,Calendario!$A$3:$A$55,0),MATCH($I145,Calendario!$D$2:$H$2,0)),""),IF($K145=4,IF(AND((BB145=""),(BC145=""),(BD145="")),INDEX(Calendario!$D$3:$H$55,MATCH(BE$4,Calendario!$A$3:$A$55,0),MATCH($I145,Calendario!$D$2:$H$2,0)),""),"")))))</f>
        <v/>
      </c>
      <c r="BF145" s="107" t="str">
        <f>IF(EXACT(($I145),(PROPER(TEXT(BF$3,"dddd")))),"",IF($K145=1,INDEX(Calendario!$D$3:$H$55,MATCH(BF$4,Calendario!$A$3:$A$55,0),MATCH($I145,Calendario!$D$2:$H$2,0)),IF($K145=2,IF(BE145="",INDEX(Calendario!$D$3:$H$55,MATCH(BF$4,Calendario!$A$3:$A$55,0),MATCH($I145,Calendario!$D$2:$H$2,0)),""),IF($K145=3,IF(AND((BD145=""),(BE145="")),INDEX(Calendario!$D$3:$H$55,MATCH(BF$4,Calendario!$A$3:$A$55,0),MATCH($I145,Calendario!$D$2:$H$2,0)),""),IF($K145=4,IF(AND((BC145=""),(BD145=""),(BE145="")),INDEX(Calendario!$D$3:$H$55,MATCH(BF$4,Calendario!$A$3:$A$55,0),MATCH($I145,Calendario!$D$2:$H$2,0)),""),"")))))</f>
        <v/>
      </c>
      <c r="BG145" s="107">
        <f>IF(EXACT(($I145),(PROPER(TEXT(BG$3,"dddd")))),"",IF($K145=1,INDEX(Calendario!$D$3:$H$55,MATCH(BG$4,Calendario!$A$3:$A$55,0),MATCH($I145,Calendario!$D$2:$H$2,0)),IF($K145=2,IF(BF145="",INDEX(Calendario!$D$3:$H$55,MATCH(BG$4,Calendario!$A$3:$A$55,0),MATCH($I145,Calendario!$D$2:$H$2,0)),""),IF($K145=3,IF(AND((BE145=""),(BF145="")),INDEX(Calendario!$D$3:$H$55,MATCH(BG$4,Calendario!$A$3:$A$55,0),MATCH($I145,Calendario!$D$2:$H$2,0)),""),IF($K145=4,IF(AND((BD145=""),(BE145=""),(BF145="")),INDEX(Calendario!$D$3:$H$55,MATCH(BG$4,Calendario!$A$3:$A$55,0),MATCH($I145,Calendario!$D$2:$H$2,0)),""),"")))))</f>
        <v>44881</v>
      </c>
      <c r="BH145" s="107" t="str">
        <f>IF(EXACT(($I145),(PROPER(TEXT(BH$3,"dddd")))),"",IF($K145=1,INDEX(Calendario!$D$3:$H$55,MATCH(BH$4,Calendario!$A$3:$A$55,0),MATCH($I145,Calendario!$D$2:$H$2,0)),IF($K145=2,IF(BG145="",INDEX(Calendario!$D$3:$H$55,MATCH(BH$4,Calendario!$A$3:$A$55,0),MATCH($I145,Calendario!$D$2:$H$2,0)),""),IF($K145=3,IF(AND((BF145=""),(BG145="")),INDEX(Calendario!$D$3:$H$55,MATCH(BH$4,Calendario!$A$3:$A$55,0),MATCH($I145,Calendario!$D$2:$H$2,0)),""),IF($K145=4,IF(AND((BE145=""),(BF145=""),(BG145="")),INDEX(Calendario!$D$3:$H$55,MATCH(BH$4,Calendario!$A$3:$A$55,0),MATCH($I145,Calendario!$D$2:$H$2,0)),""),"")))))</f>
        <v/>
      </c>
      <c r="BI145" s="108" t="str">
        <f>IF(EXACT(($I145),(PROPER(TEXT(BI$3,"dddd")))),"",IF($K145=1,INDEX(Calendario!$D$3:$H$55,MATCH(BI$4,Calendario!$A$3:$A$55,0),MATCH($I145,Calendario!$D$2:$H$2,0)),IF($K145=2,IF(BH145="",INDEX(Calendario!$D$3:$H$55,MATCH(BI$4,Calendario!$A$3:$A$55,0),MATCH($I145,Calendario!$D$2:$H$2,0)),""),IF($K145=3,IF(AND((BG145=""),(BH145="")),INDEX(Calendario!$D$3:$H$55,MATCH(BI$4,Calendario!$A$3:$A$55,0),MATCH($I145,Calendario!$D$2:$H$2,0)),""),IF($K145=4,IF(AND((BF145=""),(BG145=""),(BH145="")),INDEX(Calendario!$D$3:$H$55,MATCH(BI$4,Calendario!$A$3:$A$55,0),MATCH($I145,Calendario!$D$2:$H$2,0)),""),"")))))</f>
        <v/>
      </c>
      <c r="BJ145" s="108" t="str">
        <f>IF(EXACT(($I145),(PROPER(TEXT(BJ$3,"dddd")))),"",IF($K145=1,INDEX(Calendario!$D$3:$H$55,MATCH(BJ$4,Calendario!$A$3:$A$55,0),MATCH($I145,Calendario!$D$2:$H$2,0)),IF($K145=2,IF(BI145="",INDEX(Calendario!$D$3:$H$55,MATCH(BJ$4,Calendario!$A$3:$A$55,0),MATCH($I145,Calendario!$D$2:$H$2,0)),""),IF($K145=3,IF(AND((BH145=""),(BI145="")),INDEX(Calendario!$D$3:$H$55,MATCH(BJ$4,Calendario!$A$3:$A$55,0),MATCH($I145,Calendario!$D$2:$H$2,0)),""),IF($K145=4,IF(AND((BG145=""),(BH145=""),(BI145="")),INDEX(Calendario!$D$3:$H$55,MATCH(BJ$4,Calendario!$A$3:$A$55,0),MATCH($I145,Calendario!$D$2:$H$2,0)),""),"")))))</f>
        <v/>
      </c>
      <c r="BK145" s="108">
        <f>IF(EXACT(($I145),(PROPER(TEXT(BK$3,"dddd")))),"",IF($K145=1,INDEX(Calendario!$D$3:$H$55,MATCH(BK$4,Calendario!$A$3:$A$55,0),MATCH($I145,Calendario!$D$2:$H$2,0)),IF($K145=2,IF(BJ145="",INDEX(Calendario!$D$3:$H$55,MATCH(BK$4,Calendario!$A$3:$A$55,0),MATCH($I145,Calendario!$D$2:$H$2,0)),""),IF($K145=3,IF(AND((BI145=""),(BJ145="")),INDEX(Calendario!$D$3:$H$55,MATCH(BK$4,Calendario!$A$3:$A$55,0),MATCH($I145,Calendario!$D$2:$H$2,0)),""),IF($K145=4,IF(AND((BH145=""),(BI145=""),(BJ145="")),INDEX(Calendario!$D$3:$H$55,MATCH(BK$4,Calendario!$A$3:$A$55,0),MATCH($I145,Calendario!$D$2:$H$2,0)),""),"")))))</f>
        <v>44909</v>
      </c>
      <c r="BL145" s="108" t="str">
        <f>IF(EXACT(($I145),(PROPER(TEXT(BL$3,"dddd")))),"",IF($K145=1,INDEX(Calendario!$D$3:$H$55,MATCH(BL$4,Calendario!$A$3:$A$55,0),MATCH($I145,Calendario!$D$2:$H$2,0)),IF($K145=2,IF(BK145="",INDEX(Calendario!$D$3:$H$55,MATCH(BL$4,Calendario!$A$3:$A$55,0),MATCH($I145,Calendario!$D$2:$H$2,0)),""),IF($K145=3,IF(AND((BJ145=""),(BK145="")),INDEX(Calendario!$D$3:$H$55,MATCH(BL$4,Calendario!$A$3:$A$55,0),MATCH($I145,Calendario!$D$2:$H$2,0)),""),IF($K145=4,IF(AND((BI145=""),(BJ145=""),(BK145="")),INDEX(Calendario!$D$3:$H$55,MATCH(BL$4,Calendario!$A$3:$A$55,0),MATCH($I145,Calendario!$D$2:$H$2,0)),""),"")))))</f>
        <v/>
      </c>
      <c r="BM145" s="108" t="str">
        <f>IF(EXACT(($I145),(PROPER(TEXT(BM$3,"dddd")))),"",IF($K145=1,INDEX(Calendario!$D$3:$H$55,MATCH(BM$4,Calendario!$A$3:$A$55,0),MATCH($I145,Calendario!$D$2:$H$2,0)),IF($K145=2,IF(BL145="",INDEX(Calendario!$D$3:$H$55,MATCH(BM$4,Calendario!$A$3:$A$55,0),MATCH($I145,Calendario!$D$2:$H$2,0)),""),IF($K145=3,IF(AND((BK145=""),(BL145="")),INDEX(Calendario!$D$3:$H$55,MATCH(BM$4,Calendario!$A$3:$A$55,0),MATCH($I145,Calendario!$D$2:$H$2,0)),""),IF($K145=4,IF(AND((BJ145=""),(BK145=""),(BL145="")),INDEX(Calendario!$D$3:$H$55,MATCH(BM$4,Calendario!$A$3:$A$55,0),MATCH($I145,Calendario!$D$2:$H$2,0)),""),"")))))</f>
        <v/>
      </c>
    </row>
    <row r="146" spans="1:67" s="88" customFormat="1" ht="25.5" customHeight="1" x14ac:dyDescent="0.25">
      <c r="A146" s="178" t="str">
        <f t="shared" si="7"/>
        <v/>
      </c>
      <c r="B146" s="176"/>
      <c r="C146" s="176"/>
      <c r="D146" s="177"/>
      <c r="E146" s="176"/>
      <c r="F146" s="176"/>
      <c r="G146" s="177" t="str">
        <f>IF(ISNA(VLOOKUP(F146,Tmunic!$C$2:$D$1160,2,FALSE)),"",VLOOKUP(F146,Tmunic!$C$2:$D$1160,2,FALSE))</f>
        <v/>
      </c>
      <c r="H146" s="184" t="str">
        <f>IF(ISNA(VLOOKUP(G146,TDirReg!$F$1:$H$184,3,0)),"",VLOOKUP(G146,TDirReg!$F$1:$H$184,3,0))</f>
        <v/>
      </c>
      <c r="I146" s="196" t="s">
        <v>127</v>
      </c>
      <c r="J146" s="195" t="s">
        <v>135</v>
      </c>
      <c r="K146" s="197">
        <v>4</v>
      </c>
      <c r="L146" s="202">
        <f t="shared" si="12"/>
        <v>12</v>
      </c>
      <c r="M146" s="107" t="str">
        <f>IF(EXACT(($I146),(PROPER(TEXT(M$3,"dddd")))),"",IF(EXACT(M$4,$J146),IF($K146=1,INDEX(Calendario!$D$3:$H$55,MATCH(M$4,Calendario!$A$3:$A$55,0),MATCH($I146,Calendario!$D$2:$H$2,0)),INDEX(Calendario!$D$3:$H$55,MATCH($J146,Calendario!$A$3:$A$55,0),MATCH($I146,Calendario!$D$2:$H$2,0))),""))</f>
        <v/>
      </c>
      <c r="N146" s="107" t="str">
        <f>IF(EXACT(($I146),(PROPER(TEXT(N$3,"dddd")))),"",IF(EXACT(N$4,$J146),IF(M146="",IF(OR(($K146=4),($K146=3),($K146=2),($K146=1)),INDEX(Calendario!$D$3:$H$55,MATCH(N$4,Calendario!$A$3:$A$55,0),MATCH($I146,Calendario!$D$2:$H$2,0)),"")),IF($K146=1,IF(AND(M146="",EXACT((N$4),(CONCATENATE(Calendario!$A$1," ",(MID($J146,8,2))+1)))),INDEX(Calendario!$D$3:$H$55,MATCH(N$4,Calendario!$A$3:$A$55,0),MATCH($I146,Calendario!$D$2:$H$2,0)),IF(M146="","",INDEX(Calendario!$D$3:$H$55,MATCH(N$4,Calendario!$A$3:$A$55,0),MATCH($I146,Calendario!$D$2:$H$2,0)))),IF($K146=2,IF(M146="",IF(EXACT($K146,N$4),INDEX(Calendario!$D$3:$H$55,MATCH(N$4,Calendario!$A$3:$A$55,0),MATCH($I146,Calendario!$D$2:$H$2,0)),""),""),IF($K146=3,IF((M146=""),IF(EXACT($K146,N$4),INDEX(Calendario!$D$3:$H$55,MATCH(N$4,Calendario!$A$3:$A$55,0),MATCH($I146,Calendario!$D$2:$H$2,0)),""),""),IF($K146=4,IF((M146=""),IF(EXACT($K146,N$4),INDEX(Calendario!$D$3:$H$55,MATCH(N$4,Calendario!$A$3:$A$55,0),MATCH($I146,Calendario!$D$2:$H$2,0)),""),""),""))))))</f>
        <v/>
      </c>
      <c r="O146" s="107" t="str">
        <f>IF(EXACT(($I146),(PROPER(TEXT(O$3,"dddd")))),"",IF(EXACT(O$4,$J146),IF(N146="",IF(OR(($K146=4),($K146=3),($K146=2),($K146=1)),INDEX(Calendario!$D$3:$H$55,MATCH(O$4,Calendario!$A$3:$A$55,0),MATCH($I146,Calendario!$D$2:$H$2,0)),"")),IF($K146=1,IF(AND(N146="",EXACT((O$4),(CONCATENATE(Calendario!$A$1," ",(MID($J146,8,2))+1)))),INDEX(Calendario!$D$3:$H$55,MATCH(O$4,Calendario!$A$3:$A$55,0),MATCH($I146,Calendario!$D$2:$H$2,0)),IF(N146="",IF(EXACT(($I146),(PROPER(TEXT(N$3,"dddd")))),INDEX(Calendario!$D$3:$H$55,MATCH(O$4,Calendario!$A$3:$A$55,0),MATCH($I146,Calendario!$D$2:$H$2,0)),""),INDEX(Calendario!$D$3:$H$55,MATCH(O$4,Calendario!$A$3:$A$55,0),MATCH($I146,Calendario!$D$2:$H$2,0)))),IF(EXACT($O$4,"Semana 1"),IF($K146=2,IF(N146="",IF(OR(($J146="Semana 1"),($J146="Semana 2"),($J146="Semana 3")),INDEX(Calendario!$D$3:$H$55,MATCH(O$4,Calendario!$A$3:$A$55,0),MATCH($I146,Calendario!$D$2:$H$2,0)),""),""),IF($K146=3,IF(AND((M146=""),(N146="")),IF(OR(($J146="Semana 1"),($J146="Semana 2"),($J146="Semana 3")),INDEX(Calendario!$D$3:$H$55,MATCH(O$4,Calendario!$A$3:$A$55,0),MATCH($I146,Calendario!$D$2:$H$2,0)),""),""),IF($K146=4,IF(AND((M146=""),(N146="")),IF(OR(($J146="Semana 1"),($J146="Semana 2"),($J146="Semana 3")),INDEX(Calendario!$D$3:$H$55,MATCH(O$4,Calendario!$A$3:$A$55,0),MATCH($I146,Calendario!$D$2:$H$2,0)),""),"")))),IF($K146=2,IF(N146="",IF(OR(($J146="Semana 1"),($J146="Semana 2")),INDEX(Calendario!$D$3:$H$55,MATCH(O$4,Calendario!$A$3:$A$55,0),MATCH($I146,Calendario!$D$2:$H$2,0)),""),""),IF($K146=3,IF(AND((M146=""),(N146="")),IF(OR(($J146="Semana 1"),($J146="Semana 2")),INDEX(Calendario!$D$3:$H$55,MATCH(O$4,Calendario!$A$3:$A$55,0),MATCH($I146,Calendario!$D$2:$H$2,0)),""),""),IF($K146=4,IF(AND((M146=""),(N146="")),IF(OR(($J146="Semana 1"),($J146="Semana 2")),INDEX(Calendario!$D$3:$H$55,MATCH(O$4,Calendario!$A$3:$A$55,0),MATCH($I146,Calendario!$D$2:$H$2,0)),""),""),"")))))))</f>
        <v/>
      </c>
      <c r="P146" s="107" t="str">
        <f>IF(EXACT(($I146),(PROPER(TEXT(P$3,"dddd")))),"",IF(EXACT(P$4,$J146),IF(O146="",IF(OR(($K146=4),($K146=3),($K146=2),($K146=1)),INDEX(Calendario!$D$3:$H$55,MATCH(P$4,Calendario!$A$3:$A$55,0),MATCH($I146,Calendario!$D$2:$H$2,0)),"")),IF($K146=1,IF(AND(O146="",EXACT((P$4),(CONCATENATE(Calendario!$A$1," ",(MID($J146,8,2))+1)))),INDEX(Calendario!$D$3:$H$55,MATCH(P$4,Calendario!$A$3:$A$55,0),MATCH($I146,Calendario!$D$2:$H$2,0)),IF(O146="",IF(EXACT(($I146),(PROPER(TEXT(O$3,"dddd")))),INDEX(Calendario!$D$3:$H$55,MATCH(P$4,Calendario!$A$3:$A$55,0),MATCH($I146,Calendario!$D$2:$H$2,0)),""),INDEX(Calendario!$D$3:$H$55,MATCH(P$4,Calendario!$A$3:$A$55,0),MATCH($I146,Calendario!$D$2:$H$2,0)))),IF(EXACT($M$4,"Semana 1"),IF($K146=2,IF(O146="",IF(OR(($J146="Semana 1"),($J146="Semana 2"),($J146="Semana 3"),($J146="Semana 4")),INDEX(Calendario!$D$3:$H$55,MATCH(P$4,Calendario!$A$3:$A$55,0),MATCH($I146,Calendario!$D$2:$H$2,0)),""),""),IF($K146=3,IF(AND((N146=""),(O146="")),IF(OR(($J146="Semana 1"),($J146="Semana 2"),($J146="Semana 3"),($J146="Semana 4")),INDEX(Calendario!$D$3:$H$55,MATCH(P$4,Calendario!$A$3:$A$55,0),MATCH($I146,Calendario!$D$2:$H$2,0)),""),""),IF($K146=4,IF(AND((M146=""),(N146=""),(O146="")),IF(OR(($J146="Semana 1"),($J146="Semana 2"),($J146="Semana 3"),($J146="Semana 4")),INDEX(Calendario!$D$3:$H$55,MATCH(P$4,Calendario!$A$3:$A$55,0),MATCH($I146,Calendario!$D$2:$H$2,0)),""),"")))),IF($K146=2,IF(O146="",IF(OR(($J146="Semana 1"),($J146="Semana 2"),($J146="Semana 3")),INDEX(Calendario!$D$3:$H$55,MATCH(P$4,Calendario!$A$3:$A$55,0),MATCH($I146,Calendario!$D$2:$H$2,0)),""),""),IF($K146=3,IF(AND((N146=""),(O146="")),IF(OR(($J146="Semana 1"),($J146="Semana 2"),($J146="Semana 3")),INDEX(Calendario!$D$3:$H$55,MATCH(P$4,Calendario!$A$3:$A$55,0),MATCH($I146,Calendario!$D$2:$H$2,0)),""),""),IF($K146=4,IF(AND((M146=""),(N146=""),(O146="")),IF(OR(($J146="Semana 1"),($J146="Semana 2"),($J146="Semana 3")),INDEX(Calendario!$D$3:$H$55,MATCH(P$4,Calendario!$A$3:$A$55,0),MATCH($I146,Calendario!$D$2:$H$2,0)),""),""),"")))))))</f>
        <v/>
      </c>
      <c r="Q146" s="107" t="str">
        <f>IF(EXACT(($I146),(PROPER(TEXT(Q$3,"dddd")))),"",IF(EXACT(Q$4,$J146),IF(P146="",IF(OR(($K146=4),($K146=3),($K146=2),($K146=1)),INDEX(Calendario!$D$3:$H$55,MATCH(Q$4,Calendario!$A$3:$A$55,0),MATCH($I146,Calendario!$D$2:$H$2,0)),"")),IF($K146=1,IF(AND(P146="",EXACT((Q$4),(CONCATENATE(Calendario!$A$1," ",(MID($J146,8,2))+1)))),INDEX(Calendario!$D$3:$H$55,MATCH(Q$4,Calendario!$A$3:$A$55,0),MATCH($I146,Calendario!$D$2:$H$2,0)),IF(P146="",IF(EXACT(($I146),(PROPER(TEXT(P$3,"dddd")))),INDEX(Calendario!$D$3:$H$55,MATCH(Q$4,Calendario!$A$3:$A$55,0),MATCH($I146,Calendario!$D$2:$H$2,0)),""),INDEX(Calendario!$D$3:$H$55,MATCH(Q$4,Calendario!$A$3:$A$55,0),MATCH($I146,Calendario!$D$2:$H$2,0)))),IF(EXACT($M$4,"Semana 1"),IF($K146=2,IF(P146="",IF(OR(($J146="Semana 1"),($J146="Semana 2"),($J146="Semana 3"),($J146="Semana 4"),($J146="Semana 5")),INDEX(Calendario!$D$3:$H$55,MATCH(Q$4,Calendario!$A$3:$A$55,0),MATCH($I146,Calendario!$D$2:$H$2,0)),""),""),IF($K146=3,IF(AND((O146=""),(P146="")),IF(OR(($J146="Semana 1"),($J146="Semana 2"),($J146="Semana 3"),($J146="Semana 4"),($J146="Semana 5")),INDEX(Calendario!$D$3:$H$55,MATCH(Q$4,Calendario!$A$3:$A$55,0),MATCH($I146,Calendario!$D$2:$H$2,0)),""),""),IF($K146=4,IF(AND((N146=""),(O146=""),(P146="")),IF(OR(($J146="Semana 1"),($J146="Semana 2"),($J146="Semana 3"),($J146="Semana 4"),($J146="Semana 5")),INDEX(Calendario!$D$3:$H$55,MATCH(Q$4,Calendario!$A$3:$A$55,0),MATCH($I146,Calendario!$D$2:$H$2,0)),""),"")))),IF($K146=2,IF(P146="",IF(OR(($J146="Semana 1"),($J146="Semana 2"),($J146="Semana 3"),($J146="Semana 4")),INDEX(Calendario!$D$3:$H$55,MATCH(Q$4,Calendario!$A$3:$A$55,0),MATCH($I146,Calendario!$D$2:$H$2,0)),""),""),IF($K146=3,IF(AND((O146=""),(P146="")),IF(OR(($J146="Semana 1"),($J146="Semana 2"),($J146="Semana 3"),($J146="Semana 4")),INDEX(Calendario!$D$3:$H$55,MATCH(Q$4,Calendario!$A$3:$A$55,0),MATCH($I146,Calendario!$D$2:$H$2,0)),""),""),IF($K146=4,IF(AND((N146=""),(O146=""),(P146="")),IF(OR(($J146="Semana 1"),($J146="Semana 2"),($J146="Semana 3"),($J146="Semana 4")),INDEX(Calendario!$D$3:$H$55,MATCH(Q$4,Calendario!$A$3:$A$55,0),MATCH($I146,Calendario!$D$2:$H$2,0)),""),""),"")))))))</f>
        <v/>
      </c>
      <c r="R146" s="108">
        <f>IF(EXACT(($I146),(PROPER(TEXT(R$3,"dddd")))),"",IF(EXACT(R$4,$J146),IF(Q146="",IF(OR(($K146=4),($K146=3),($K146=2),($K146=1)),INDEX(Calendario!$D$3:$H$55,MATCH(R$4,Calendario!$A$3:$A$55,0),MATCH($I146,Calendario!$D$2:$H$2,0)),"")),IF($K146=1,IF(AND(Q146="",EXACT((R$4),(CONCATENATE(Calendario!$A$1," ",(MID($J146,8,2))+1)))),INDEX(Calendario!$D$3:$H$55,MATCH(R$4,Calendario!$A$3:$A$55,0),MATCH($I146,Calendario!$D$2:$H$2,0)),IF(Q146="",IF(EXACT(($I146),(PROPER(TEXT(Q$3,"dddd")))),INDEX(Calendario!$D$3:$H$55,MATCH(R$4,Calendario!$A$3:$A$55,0),MATCH($I146,Calendario!$D$2:$H$2,0)),""),INDEX(Calendario!$D$3:$H$55,MATCH(R$4,Calendario!$A$3:$A$55,0),MATCH($I146,Calendario!$D$2:$H$2,0)))),IF(EXACT($M$4,"Semana 1"),IF($K146=2,IF(Q146="",IF(OR(($J146="Semana 1"),($J146="Semana 2"),($J146="Semana 3"),($J146="Semana 4"),($J146="Semana 5"),($J146="Semana 6")),INDEX(Calendario!$D$3:$H$55,MATCH(R$4,Calendario!$A$3:$A$55,0),MATCH($I146,Calendario!$D$2:$H$2,0)),""),""),IF($K146=3,IF(AND((P146=""),(Q146="")),IF(OR(($J146="Semana 1"),($J146="Semana 2"),($J146="Semana 3"),($J146="Semana 4"),($J146="Semana 5"),($J146="Semana 6")),INDEX(Calendario!$D$3:$H$55,MATCH(R$4,Calendario!$A$3:$A$55,0),MATCH($I146,Calendario!$D$2:$H$2,0)),""),""),IF($K146=4,IF(AND((O146=""),(P146=""),(Q146="")),IF(OR(($J146="Semana 1"),($J146="Semana 2"),($J146="Semana 3"),($J146="Semana 4"),($J146="Semana 5"),($J146="Semana 6")),INDEX(Calendario!$D$3:$H$55,MATCH(R$4,Calendario!$A$3:$A$55,0),MATCH($I146,Calendario!$D$2:$H$2,0)),""),"")))),IF($K146=2,IF(Q146="",IF(OR(($J146="Semana 1"),($J146="Semana 2"),($J146="Semana 3"),($J146="Semana 4"),($J146="Semana 5")),INDEX(Calendario!$D$3:$H$55,MATCH(R$4,Calendario!$A$3:$A$55,0),MATCH($I146,Calendario!$D$2:$H$2,0)),""),""),IF($K146=3,IF(AND((P146=""),(Q146="")),IF(OR(($J146="Semana 1"),($J146="Semana 2"),($J146="Semana 3"),($J146="Semana 4"),($J146="Semana 5")),INDEX(Calendario!$D$3:$H$55,MATCH(R$4,Calendario!$A$3:$A$55,0),MATCH($I146,Calendario!$D$2:$H$2,0)),""),""),IF($K146=4,IF(AND((O146=""),(P146=""),(Q146="")),IF(OR(($J146="Semana 1"),($J146="Semana 2"),($J146="Semana 3"),($J146="Semana 4"),($J146="Semana 5")),INDEX(Calendario!$D$3:$H$55,MATCH(R$4,Calendario!$A$3:$A$55,0),MATCH($I146,Calendario!$D$2:$H$2,0)),""),""),"")))))))</f>
        <v>44594</v>
      </c>
      <c r="S146" s="108" t="str">
        <f>IF(EXACT(($I146),(PROPER(TEXT(S$3,"dddd")))),"",IF(EXACT(S$4,$J146),IF(R146="",IF(OR(($K146=4),($K146=3),($K146=2),($K146=1)),INDEX(Calendario!$D$3:$H$55,MATCH(S$4,Calendario!$A$3:$A$55,0),MATCH($I146,Calendario!$D$2:$H$2,0)),"")),IF($K146=1,IF(AND(R146="",EXACT((S$4),(CONCATENATE(Calendario!$A$1," ",(MID($J146,8,2))+1)))),INDEX(Calendario!$D$3:$H$55,MATCH(S$4,Calendario!$A$3:$A$55,0),MATCH($I146,Calendario!$D$2:$H$2,0)),IF(R146="",IF(EXACT(($I146),(PROPER(TEXT(R$3,"dddd")))),INDEX(Calendario!$D$3:$H$55,MATCH(S$4,Calendario!$A$3:$A$55,0),MATCH($I146,Calendario!$D$2:$H$2,0)),""),INDEX(Calendario!$D$3:$H$55,MATCH(S$4,Calendario!$A$3:$A$55,0),MATCH($I146,Calendario!$D$2:$H$2,0)))),IF(EXACT($M$4,"Semana 1"),IF($K146=2,IF(R146="",IF(OR(($J146="Semana 1"),($J146="Semana 2"),($J146="Semana 3"),($J146="Semana 4"),($J146="Semana 5"),($J146="Semana 6"),($J146="Semana 7")),INDEX(Calendario!$D$3:$H$55,MATCH(S$4,Calendario!$A$3:$A$55,0),MATCH($I146,Calendario!$D$2:$H$2,0)),""),""),IF($K146=3,IF(AND((Q146=""),(R146="")),IF(OR(($J146="Semana 1"),($J146="Semana 2"),($J146="Semana 3"),($J146="Semana 4"),($J146="Semana 5"),($J146="Semana 6"),($J146="Semana 7")),INDEX(Calendario!$D$3:$H$55,MATCH(S$4,Calendario!$A$3:$A$55,0),MATCH($I146,Calendario!$D$2:$H$2,0)),""),""),IF($K146=4,IF(AND((P146=""),(Q146=""),(R146="")),IF(OR(($J146="Semana 1"),($J146="Semana 2"),($J146="Semana 3"),($J146="Semana 4"),($J146="Semana 5"),($J146="Semana 6"),($J146="Semana 7")),INDEX(Calendario!$D$3:$H$55,MATCH(S$4,Calendario!$A$3:$A$55,0),MATCH($I146,Calendario!$D$2:$H$2,0)),""),"")))),IF($K146=2,IF(R146="",IF(OR(($J146="Semana 1"),($J146="Semana 2"),($J146="Semana 3"),($J146="Semana 4"),($J146="Semana 5"),($J146="Semana 6")),INDEX(Calendario!$D$3:$H$55,MATCH(S$4,Calendario!$A$3:$A$55,0),MATCH($I146,Calendario!$D$2:$H$2,0)),""),""),IF($K146=3,IF(AND((Q146=""),(R146="")),IF(OR(($J146="Semana 1"),($J146="Semana 2"),($J146="Semana 3"),($J146="Semana 4"),($J146="Semana 5"),($J146="Semana 6")),INDEX(Calendario!$D$3:$H$55,MATCH(S$4,Calendario!$A$3:$A$55,0),MATCH($I146,Calendario!$D$2:$H$2,0)),""),""),IF($K146=4,IF(AND((P146=""),(Q146=""),(R146="")),IF(OR(($J146="Semana 1"),($J146="Semana 2"),($J146="Semana 3"),($J146="Semana 4"),($J146="Semana 5"),($J146="Semana 6")),INDEX(Calendario!$D$3:$H$55,MATCH(S$4,Calendario!$A$3:$A$55,0),MATCH($I146,Calendario!$D$2:$H$2,0)),""),""),"")))))))</f>
        <v/>
      </c>
      <c r="T146" s="108" t="str">
        <f>IF(EXACT(($I146),(PROPER(TEXT(T$3,"dddd")))),"",IF(EXACT(T$4,$J146),IF(S146="",IF(OR(($K146=4),($K146=3),($K146=2),($K146=1)),INDEX(Calendario!$D$3:$H$55,MATCH(T$4,Calendario!$A$3:$A$55,0),MATCH($I146,Calendario!$D$2:$H$2,0)),"")),IF($K146=1,IF(AND(S146="",EXACT((T$4),(CONCATENATE(Calendario!$A$1," ",(MID($J146,8,2))+1)))),INDEX(Calendario!$D$3:$H$55,MATCH(T$4,Calendario!$A$3:$A$55,0),MATCH($I146,Calendario!$D$2:$H$2,0)),IF(S146="",IF(EXACT(($I146),(PROPER(TEXT(S$3,"dddd")))),INDEX(Calendario!$D$3:$H$55,MATCH(T$4,Calendario!$A$3:$A$55,0),MATCH($I146,Calendario!$D$2:$H$2,0)),""),INDEX(Calendario!$D$3:$H$55,MATCH(T$4,Calendario!$A$3:$A$55,0),MATCH($I146,Calendario!$D$2:$H$2,0)))),IF(EXACT($M$4,"Semana 1"),IF($K146=2,IF(S146="",IF(OR(($J146="Semana 1"),($J146="Semana 2"),($J146="Semana 3"),($J146="Semana 4"),($J146="Semana 5"),($J146="Semana 6"),($J146="Semana 7"),($J146="Semana 8")),INDEX(Calendario!$D$3:$H$55,MATCH(T$4,Calendario!$A$3:$A$55,0),MATCH($I146,Calendario!$D$2:$H$2,0)),""),""),IF($K146=3,IF(AND((R146=""),(S146="")),IF(OR(($J146="Semana 1"),($J146="Semana 2"),($J146="Semana 3"),($J146="Semana 4"),($J146="Semana 5"),($J146="Semana 6"),($J146="Semana 7"),($J146="Semana 8")),INDEX(Calendario!$D$3:$H$55,MATCH(T$4,Calendario!$A$3:$A$55,0),MATCH($I146,Calendario!$D$2:$H$2,0)),""),""),IF($K146=4,IF(AND((Q146=""),(R146=""),(S146="")),IF(OR(($J146="Semana 1"),($J146="Semana 2"),($J146="Semana 3"),($J146="Semana 4"),($J146="Semana 5"),($J146="Semana 6"),($J146="Semana 7"),($J146="Semana 8")),INDEX(Calendario!$D$3:$H$55,MATCH(T$4,Calendario!$A$3:$A$55,0),MATCH($I146,Calendario!$D$2:$H$2,0)),""),"")))),IF($K146=2,IF(S146="",IF(OR(($J146="Semana 1"),($J146="Semana 2"),($J146="Semana 3"),($J146="Semana 4"),($J146="Semana 5"),($J146="Semana 6"),($J146="Semana 7")),INDEX(Calendario!$D$3:$H$55,MATCH(T$4,Calendario!$A$3:$A$55,0),MATCH($I146,Calendario!$D$2:$H$2,0)),""),""),IF($K146=3,IF(AND((R146=""),(S146="")),IF(OR(($J146="Semana 1"),($J146="Semana 2"),($J146="Semana 3"),($J146="Semana 4"),($J146="Semana 5"),($J146="Semana 6"),($J146="Semana 7")),INDEX(Calendario!$D$3:$H$55,MATCH(T$4,Calendario!$A$3:$A$55,0),MATCH($I146,Calendario!$D$2:$H$2,0)),""),""),IF($K146=4,IF(AND((Q146=""),(R146=""),(S146="")),IF(OR(($J146="Semana 1"),($J146="Semana 2"),($J146="Semana 3"),($J146="Semana 4"),($J146="Semana 5"),($J146="Semana 6"),($J146="Semana 7")),INDEX(Calendario!$D$3:$H$55,MATCH(T$4,Calendario!$A$3:$A$55,0),MATCH($I146,Calendario!$D$2:$H$2,0)),""),""),"")))))))</f>
        <v/>
      </c>
      <c r="U146" s="108" t="str">
        <f>IF(EXACT(($I146),(PROPER(TEXT(U$3,"dddd")))),"",IF($K146=1,INDEX(Calendario!$D$3:$H$55,MATCH(U$4,Calendario!$A$3:$A$55,0),MATCH($I146,Calendario!$D$2:$H$2,0)),IF($K146=2,IF(T146="",INDEX(Calendario!$D$3:$H$55,MATCH(U$4,Calendario!$A$3:$A$55,0),MATCH($I146,Calendario!$D$2:$H$2,0)),""),IF($K146=3,IF(AND((S146=""),(T146="")),INDEX(Calendario!$D$3:$H$55,MATCH(U$4,Calendario!$A$3:$A$55,0),MATCH($I146,Calendario!$D$2:$H$2,0)),""),IF($K146=4,IF(AND((R146=""),(S146=""),(T146="")),INDEX(Calendario!$D$3:$H$55,MATCH(U$4,Calendario!$A$3:$A$55,0),MATCH($I146,Calendario!$D$2:$H$2,0)),""),"")))))</f>
        <v/>
      </c>
      <c r="V146" s="107">
        <f>IF(EXACT(($I146),(PROPER(TEXT(V$3,"dddd")))),"",IF($K146=1,INDEX(Calendario!$D$3:$H$55,MATCH(V$4,Calendario!$A$3:$A$55,0),MATCH($I146,Calendario!$D$2:$H$2,0)),IF($K146=2,IF(U146="",INDEX(Calendario!$D$3:$H$55,MATCH(V$4,Calendario!$A$3:$A$55,0),MATCH($I146,Calendario!$D$2:$H$2,0)),""),IF($K146=3,IF(AND((T146=""),(U146="")),INDEX(Calendario!$D$3:$H$55,MATCH(V$4,Calendario!$A$3:$A$55,0),MATCH($I146,Calendario!$D$2:$H$2,0)),""),IF($K146=4,IF(AND((S146=""),(T146=""),(U146="")),INDEX(Calendario!$D$3:$H$55,MATCH(V$4,Calendario!$A$3:$A$55,0),MATCH($I146,Calendario!$D$2:$H$2,0)),""),"")))))</f>
        <v>44622</v>
      </c>
      <c r="W146" s="107" t="str">
        <f>IF(EXACT(($I146),(PROPER(TEXT(W$3,"dddd")))),"",IF($K146=1,INDEX(Calendario!$D$3:$H$55,MATCH(W$4,Calendario!$A$3:$A$55,0),MATCH($I146,Calendario!$D$2:$H$2,0)),IF($K146=2,IF(V146="",INDEX(Calendario!$D$3:$H$55,MATCH(W$4,Calendario!$A$3:$A$55,0),MATCH($I146,Calendario!$D$2:$H$2,0)),""),IF($K146=3,IF(AND((U146=""),(V146="")),INDEX(Calendario!$D$3:$H$55,MATCH(W$4,Calendario!$A$3:$A$55,0),MATCH($I146,Calendario!$D$2:$H$2,0)),""),IF($K146=4,IF(AND((T146=""),(U146=""),(V146="")),INDEX(Calendario!$D$3:$H$55,MATCH(W$4,Calendario!$A$3:$A$55,0),MATCH($I146,Calendario!$D$2:$H$2,0)),""),"")))))</f>
        <v/>
      </c>
      <c r="X146" s="107" t="str">
        <f>IF(EXACT(($I146),(PROPER(TEXT(X$3,"dddd")))),"",IF($K146=1,INDEX(Calendario!$D$3:$H$55,MATCH(X$4,Calendario!$A$3:$A$55,0),MATCH($I146,Calendario!$D$2:$H$2,0)),IF($K146=2,IF(W146="",INDEX(Calendario!$D$3:$H$55,MATCH(X$4,Calendario!$A$3:$A$55,0),MATCH($I146,Calendario!$D$2:$H$2,0)),""),IF($K146=3,IF(AND((V146=""),(W146="")),INDEX(Calendario!$D$3:$H$55,MATCH(X$4,Calendario!$A$3:$A$55,0),MATCH($I146,Calendario!$D$2:$H$2,0)),""),IF($K146=4,IF(AND((U146=""),(V146=""),(W146="")),INDEX(Calendario!$D$3:$H$55,MATCH(X$4,Calendario!$A$3:$A$55,0),MATCH($I146,Calendario!$D$2:$H$2,0)),""),"")))))</f>
        <v/>
      </c>
      <c r="Y146" s="107" t="str">
        <f>IF(EXACT(($I146),(PROPER(TEXT(Y$3,"dddd")))),"",IF($K146=1,INDEX(Calendario!$D$3:$H$55,MATCH(Y$4,Calendario!$A$3:$A$55,0),MATCH($I146,Calendario!$D$2:$H$2,0)),IF($K146=2,IF(X146="",INDEX(Calendario!$D$3:$H$55,MATCH(Y$4,Calendario!$A$3:$A$55,0),MATCH($I146,Calendario!$D$2:$H$2,0)),""),IF($K146=3,IF(AND((W146=""),(X146="")),INDEX(Calendario!$D$3:$H$55,MATCH(Y$4,Calendario!$A$3:$A$55,0),MATCH($I146,Calendario!$D$2:$H$2,0)),""),IF($K146=4,IF(AND((V146=""),(W146=""),(X146="")),INDEX(Calendario!$D$3:$H$55,MATCH(Y$4,Calendario!$A$3:$A$55,0),MATCH($I146,Calendario!$D$2:$H$2,0)),""),"")))))</f>
        <v/>
      </c>
      <c r="Z146" s="108">
        <f>IF(EXACT(($I146),(PROPER(TEXT(Z$3,"dddd")))),"",IF($K146=1,INDEX(Calendario!$D$3:$H$55,MATCH(Z$4,Calendario!$A$3:$A$55,0),MATCH($I146,Calendario!$D$2:$H$2,0)),IF($K146=2,IF(Y146="",INDEX(Calendario!$D$3:$H$55,MATCH(Z$4,Calendario!$A$3:$A$55,0),MATCH($I146,Calendario!$D$2:$H$2,0)),""),IF($K146=3,IF(AND((X146=""),(Y146="")),INDEX(Calendario!$D$3:$H$55,MATCH(Z$4,Calendario!$A$3:$A$55,0),MATCH($I146,Calendario!$D$2:$H$2,0)),""),IF($K146=4,IF(AND((W146=""),(X146=""),(Y146="")),INDEX(Calendario!$D$3:$H$55,MATCH(Z$4,Calendario!$A$3:$A$55,0),MATCH($I146,Calendario!$D$2:$H$2,0)),""),"")))))</f>
        <v>44650</v>
      </c>
      <c r="AA146" s="108" t="str">
        <f>IF(EXACT(($I146),(PROPER(TEXT(AA$3,"dddd")))),"",IF($K146=1,INDEX(Calendario!$D$3:$H$55,MATCH(AA$4,Calendario!$A$3:$A$55,0),MATCH($I146,Calendario!$D$2:$H$2,0)),IF($K146=2,IF(Z146="",INDEX(Calendario!$D$3:$H$55,MATCH(AA$4,Calendario!$A$3:$A$55,0),MATCH($I146,Calendario!$D$2:$H$2,0)),""),IF($K146=3,IF(AND((Y146=""),(Z146="")),INDEX(Calendario!$D$3:$H$55,MATCH(AA$4,Calendario!$A$3:$A$55,0),MATCH($I146,Calendario!$D$2:$H$2,0)),""),IF($K146=4,IF(AND((X146=""),(Y146=""),(Z146="")),INDEX(Calendario!$D$3:$H$55,MATCH(AA$4,Calendario!$A$3:$A$55,0),MATCH($I146,Calendario!$D$2:$H$2,0)),""),"")))))</f>
        <v/>
      </c>
      <c r="AB146" s="108" t="str">
        <f>IF(EXACT(($I146),(PROPER(TEXT(AB$3,"dddd")))),"",IF($K146=1,INDEX(Calendario!$D$3:$H$55,MATCH(AB$4,Calendario!$A$3:$A$55,0),MATCH($I146,Calendario!$D$2:$H$2,0)),IF($K146=2,IF(AA146="",INDEX(Calendario!$D$3:$H$55,MATCH(AB$4,Calendario!$A$3:$A$55,0),MATCH($I146,Calendario!$D$2:$H$2,0)),""),IF($K146=3,IF(AND((Z146=""),(AA146="")),INDEX(Calendario!$D$3:$H$55,MATCH(AB$4,Calendario!$A$3:$A$55,0),MATCH($I146,Calendario!$D$2:$H$2,0)),""),IF($K146=4,IF(AND((Y146=""),(Z146=""),(AA146="")),INDEX(Calendario!$D$3:$H$55,MATCH(AB$4,Calendario!$A$3:$A$55,0),MATCH($I146,Calendario!$D$2:$H$2,0)),""),"")))))</f>
        <v/>
      </c>
      <c r="AC146" s="108" t="str">
        <f>IF(EXACT(($I146),(PROPER(TEXT(AC$3,"dddd")))),"",IF($K146=1,INDEX(Calendario!$D$3:$H$55,MATCH(AC$4,Calendario!$A$3:$A$55,0),MATCH($I146,Calendario!$D$2:$H$2,0)),IF($K146=2,IF(AB146="",INDEX(Calendario!$D$3:$H$55,MATCH(AC$4,Calendario!$A$3:$A$55,0),MATCH($I146,Calendario!$D$2:$H$2,0)),""),IF($K146=3,IF(AND((AA146=""),(AB146="")),INDEX(Calendario!$D$3:$H$55,MATCH(AC$4,Calendario!$A$3:$A$55,0),MATCH($I146,Calendario!$D$2:$H$2,0)),""),IF($K146=4,IF(AND((Z146=""),(AA146=""),(AB146="")),INDEX(Calendario!$D$3:$H$55,MATCH(AC$4,Calendario!$A$3:$A$55,0),MATCH($I146,Calendario!$D$2:$H$2,0)),""),"")))))</f>
        <v/>
      </c>
      <c r="AD146" s="107">
        <f>IF(EXACT(($I146),(PROPER(TEXT(AD$3,"dddd")))),"",IF($K146=1,INDEX(Calendario!$D$3:$H$55,MATCH(AD$4,Calendario!$A$3:$A$55,0),MATCH($I146,Calendario!$D$2:$H$2,0)),IF($K146=2,IF(AC146="",INDEX(Calendario!$D$3:$H$55,MATCH(AD$4,Calendario!$A$3:$A$55,0),MATCH($I146,Calendario!$D$2:$H$2,0)),""),IF($K146=3,IF(AND((AB146=""),(AC146="")),INDEX(Calendario!$D$3:$H$55,MATCH(AD$4,Calendario!$A$3:$A$55,0),MATCH($I146,Calendario!$D$2:$H$2,0)),""),IF($K146=4,IF(AND((AA146=""),(AB146=""),(AC146="")),INDEX(Calendario!$D$3:$H$55,MATCH(AD$4,Calendario!$A$3:$A$55,0),MATCH($I146,Calendario!$D$2:$H$2,0)),""),"")))))</f>
        <v>44678</v>
      </c>
      <c r="AE146" s="107" t="str">
        <f>IF(EXACT(($I146),(PROPER(TEXT(AE$3,"dddd")))),"",IF($K146=1,INDEX(Calendario!$D$3:$H$55,MATCH(AE$4,Calendario!$A$3:$A$55,0),MATCH($I146,Calendario!$D$2:$H$2,0)),IF($K146=2,IF(AD146="",INDEX(Calendario!$D$3:$H$55,MATCH(AE$4,Calendario!$A$3:$A$55,0),MATCH($I146,Calendario!$D$2:$H$2,0)),""),IF($K146=3,IF(AND((AC146=""),(AD146="")),INDEX(Calendario!$D$3:$H$55,MATCH(AE$4,Calendario!$A$3:$A$55,0),MATCH($I146,Calendario!$D$2:$H$2,0)),""),IF($K146=4,IF(AND((AB146=""),(AC146=""),(AD146="")),INDEX(Calendario!$D$3:$H$55,MATCH(AE$4,Calendario!$A$3:$A$55,0),MATCH($I146,Calendario!$D$2:$H$2,0)),""),"")))))</f>
        <v/>
      </c>
      <c r="AF146" s="107" t="str">
        <f>IF(EXACT(($I146),(PROPER(TEXT(AF$3,"dddd")))),"",IF($K146=1,INDEX(Calendario!$D$3:$H$55,MATCH(AF$4,Calendario!$A$3:$A$55,0),MATCH($I146,Calendario!$D$2:$H$2,0)),IF($K146=2,IF(AE146="",INDEX(Calendario!$D$3:$H$55,MATCH(AF$4,Calendario!$A$3:$A$55,0),MATCH($I146,Calendario!$D$2:$H$2,0)),""),IF($K146=3,IF(AND((AD146=""),(AE146="")),INDEX(Calendario!$D$3:$H$55,MATCH(AF$4,Calendario!$A$3:$A$55,0),MATCH($I146,Calendario!$D$2:$H$2,0)),""),IF($K146=4,IF(AND((AC146=""),(AD146=""),(AE146="")),INDEX(Calendario!$D$3:$H$55,MATCH(AF$4,Calendario!$A$3:$A$55,0),MATCH($I146,Calendario!$D$2:$H$2,0)),""),"")))))</f>
        <v/>
      </c>
      <c r="AG146" s="107" t="str">
        <f>IF(EXACT(($I146),(PROPER(TEXT(AG$3,"dddd")))),"",IF($K146=1,INDEX(Calendario!$D$3:$H$55,MATCH(AG$4,Calendario!$A$3:$A$55,0),MATCH($I146,Calendario!$D$2:$H$2,0)),IF($K146=2,IF(AF146="",INDEX(Calendario!$D$3:$H$55,MATCH(AG$4,Calendario!$A$3:$A$55,0),MATCH($I146,Calendario!$D$2:$H$2,0)),""),IF($K146=3,IF(AND((AE146=""),(AF146="")),INDEX(Calendario!$D$3:$H$55,MATCH(AG$4,Calendario!$A$3:$A$55,0),MATCH($I146,Calendario!$D$2:$H$2,0)),""),IF($K146=4,IF(AND((AD146=""),(AE146=""),(AF146="")),INDEX(Calendario!$D$3:$H$55,MATCH(AG$4,Calendario!$A$3:$A$55,0),MATCH($I146,Calendario!$D$2:$H$2,0)),""),"")))))</f>
        <v/>
      </c>
      <c r="AH146" s="107">
        <f>IF(EXACT(($I146),(PROPER(TEXT(AH$3,"dddd")))),"",IF($K146=1,INDEX(Calendario!$D$3:$H$55,MATCH(AH$4,Calendario!$A$3:$A$55,0),MATCH($I146,Calendario!$D$2:$H$2,0)),IF($K146=2,IF(AG146="",INDEX(Calendario!$D$3:$H$55,MATCH(AH$4,Calendario!$A$3:$A$55,0),MATCH($I146,Calendario!$D$2:$H$2,0)),""),IF($K146=3,IF(AND((AF146=""),(AG146="")),INDEX(Calendario!$D$3:$H$55,MATCH(AH$4,Calendario!$A$3:$A$55,0),MATCH($I146,Calendario!$D$2:$H$2,0)),""),IF($K146=4,IF(AND((AE146=""),(AF146=""),(AG146="")),INDEX(Calendario!$D$3:$H$55,MATCH(AH$4,Calendario!$A$3:$A$55,0),MATCH($I146,Calendario!$D$2:$H$2,0)),""),"")))))</f>
        <v>44706</v>
      </c>
      <c r="AI146" s="108" t="str">
        <f>IF(EXACT(($I146),(PROPER(TEXT(AI$3,"dddd")))),"",IF($K146=1,INDEX(Calendario!$D$3:$H$55,MATCH(AI$4,Calendario!$A$3:$A$55,0),MATCH($I146,Calendario!$D$2:$H$2,0)),IF($K146=2,IF(AH146="",INDEX(Calendario!$D$3:$H$55,MATCH(AI$4,Calendario!$A$3:$A$55,0),MATCH($I146,Calendario!$D$2:$H$2,0)),""),IF($K146=3,IF(AND((AG146=""),(AH146="")),INDEX(Calendario!$D$3:$H$55,MATCH(AI$4,Calendario!$A$3:$A$55,0),MATCH($I146,Calendario!$D$2:$H$2,0)),""),IF($K146=4,IF(AND((AF146=""),(AG146=""),(AH146="")),INDEX(Calendario!$D$3:$H$55,MATCH(AI$4,Calendario!$A$3:$A$55,0),MATCH($I146,Calendario!$D$2:$H$2,0)),""),"")))))</f>
        <v/>
      </c>
      <c r="AJ146" s="108" t="str">
        <f>IF(EXACT(($I146),(PROPER(TEXT(AJ$3,"dddd")))),"",IF($K146=1,INDEX(Calendario!$D$3:$H$55,MATCH(AJ$4,Calendario!$A$3:$A$55,0),MATCH($I146,Calendario!$D$2:$H$2,0)),IF($K146=2,IF(AI146="",INDEX(Calendario!$D$3:$H$55,MATCH(AJ$4,Calendario!$A$3:$A$55,0),MATCH($I146,Calendario!$D$2:$H$2,0)),""),IF($K146=3,IF(AND((AH146=""),(AI146="")),INDEX(Calendario!$D$3:$H$55,MATCH(AJ$4,Calendario!$A$3:$A$55,0),MATCH($I146,Calendario!$D$2:$H$2,0)),""),IF($K146=4,IF(AND((AG146=""),(AH146=""),(AI146="")),INDEX(Calendario!$D$3:$H$55,MATCH(AJ$4,Calendario!$A$3:$A$55,0),MATCH($I146,Calendario!$D$2:$H$2,0)),""),"")))))</f>
        <v/>
      </c>
      <c r="AK146" s="108" t="str">
        <f>IF(EXACT(($I146),(PROPER(TEXT(AK$3,"dddd")))),"",IF($K146=1,INDEX(Calendario!$D$3:$H$55,MATCH(AK$4,Calendario!$A$3:$A$55,0),MATCH($I146,Calendario!$D$2:$H$2,0)),IF($K146=2,IF(AJ146="",INDEX(Calendario!$D$3:$H$55,MATCH(AK$4,Calendario!$A$3:$A$55,0),MATCH($I146,Calendario!$D$2:$H$2,0)),""),IF($K146=3,IF(AND((AI146=""),(AJ146="")),INDEX(Calendario!$D$3:$H$55,MATCH(AK$4,Calendario!$A$3:$A$55,0),MATCH($I146,Calendario!$D$2:$H$2,0)),""),IF($K146=4,IF(AND((AH146=""),(AI146=""),(AJ146="")),INDEX(Calendario!$D$3:$H$55,MATCH(AK$4,Calendario!$A$3:$A$55,0),MATCH($I146,Calendario!$D$2:$H$2,0)),""),"")))))</f>
        <v/>
      </c>
      <c r="AL146" s="108">
        <f>IF(EXACT(($I146),(PROPER(TEXT(AL$3,"dddd")))),"",IF($K146=1,INDEX(Calendario!$D$3:$H$55,MATCH(AL$4,Calendario!$A$3:$A$55,0),MATCH($I146,Calendario!$D$2:$H$2,0)),IF($K146=2,IF(AK146="",INDEX(Calendario!$D$3:$H$55,MATCH(AL$4,Calendario!$A$3:$A$55,0),MATCH($I146,Calendario!$D$2:$H$2,0)),""),IF($K146=3,IF(AND((AJ146=""),(AK146="")),INDEX(Calendario!$D$3:$H$55,MATCH(AL$4,Calendario!$A$3:$A$55,0),MATCH($I146,Calendario!$D$2:$H$2,0)),""),IF($K146=4,IF(AND((AI146=""),(AJ146=""),(AK146="")),INDEX(Calendario!$D$3:$H$55,MATCH(AL$4,Calendario!$A$3:$A$55,0),MATCH($I146,Calendario!$D$2:$H$2,0)),""),"")))))</f>
        <v>44734</v>
      </c>
      <c r="AM146" s="107" t="str">
        <f>IF(EXACT(($I146),(PROPER(TEXT(AM$3,"dddd")))),"",IF($K146=1,INDEX(Calendario!$D$3:$H$55,MATCH(AM$4,Calendario!$A$3:$A$55,0),MATCH($I146,Calendario!$D$2:$H$2,0)),IF($K146=2,IF(AL146="",INDEX(Calendario!$D$3:$H$55,MATCH(AM$4,Calendario!$A$3:$A$55,0),MATCH($I146,Calendario!$D$2:$H$2,0)),""),IF($K146=3,IF(AND((AK146=""),(AL146="")),INDEX(Calendario!$D$3:$H$55,MATCH(AM$4,Calendario!$A$3:$A$55,0),MATCH($I146,Calendario!$D$2:$H$2,0)),""),IF($K146=4,IF(AND((AJ146=""),(AK146=""),(AL146="")),INDEX(Calendario!$D$3:$H$55,MATCH(AM$4,Calendario!$A$3:$A$55,0),MATCH($I146,Calendario!$D$2:$H$2,0)),""),"")))))</f>
        <v/>
      </c>
      <c r="AN146" s="107" t="str">
        <f>IF(EXACT(($I146),(PROPER(TEXT(AN$3,"dddd")))),"",IF($K146=1,INDEX(Calendario!$D$3:$H$55,MATCH(AN$4,Calendario!$A$3:$A$55,0),MATCH($I146,Calendario!$D$2:$H$2,0)),IF($K146=2,IF(AM146="",INDEX(Calendario!$D$3:$H$55,MATCH(AN$4,Calendario!$A$3:$A$55,0),MATCH($I146,Calendario!$D$2:$H$2,0)),""),IF($K146=3,IF(AND((AL146=""),(AM146="")),INDEX(Calendario!$D$3:$H$55,MATCH(AN$4,Calendario!$A$3:$A$55,0),MATCH($I146,Calendario!$D$2:$H$2,0)),""),IF($K146=4,IF(AND((AK146=""),(AL146=""),(AM146="")),INDEX(Calendario!$D$3:$H$55,MATCH(AN$4,Calendario!$A$3:$A$55,0),MATCH($I146,Calendario!$D$2:$H$2,0)),""),"")))))</f>
        <v/>
      </c>
      <c r="AO146" s="107" t="str">
        <f>IF(EXACT(($I146),(PROPER(TEXT(AO$3,"dddd")))),"",IF($K146=1,INDEX(Calendario!$D$3:$H$55,MATCH(AO$4,Calendario!$A$3:$A$55,0),MATCH($I146,Calendario!$D$2:$H$2,0)),IF($K146=2,IF(AN146="",INDEX(Calendario!$D$3:$H$55,MATCH(AO$4,Calendario!$A$3:$A$55,0),MATCH($I146,Calendario!$D$2:$H$2,0)),""),IF($K146=3,IF(AND((AM146=""),(AN146="")),INDEX(Calendario!$D$3:$H$55,MATCH(AO$4,Calendario!$A$3:$A$55,0),MATCH($I146,Calendario!$D$2:$H$2,0)),""),IF($K146=4,IF(AND((AL146=""),(AM146=""),(AN146="")),INDEX(Calendario!$D$3:$H$55,MATCH(AO$4,Calendario!$A$3:$A$55,0),MATCH($I146,Calendario!$D$2:$H$2,0)),""),"")))))</f>
        <v/>
      </c>
      <c r="AP146" s="107" t="str">
        <f>IF(EXACT(($I146),(PROPER(TEXT(AP$3,"dddd")))),"",IF($K146=1,INDEX(Calendario!$D$3:$H$55,MATCH(AP$4,Calendario!$A$3:$A$55,0),MATCH($I146,Calendario!$D$2:$H$2,0)),IF($K146=2,IF(AO146="",INDEX(Calendario!$D$3:$H$55,MATCH(AP$4,Calendario!$A$3:$A$55,0),MATCH($I146,Calendario!$D$2:$H$2,0)),""),IF($K146=3,IF(AND((AN146=""),(AO146="")),INDEX(Calendario!$D$3:$H$55,MATCH(AP$4,Calendario!$A$3:$A$55,0),MATCH($I146,Calendario!$D$2:$H$2,0)),""),IF($K146=4,IF(AND((AM146=""),(AN146=""),(AO146="")),INDEX(Calendario!$D$3:$H$55,MATCH(AP$4,Calendario!$A$3:$A$55,0),MATCH($I146,Calendario!$D$2:$H$2,0)),""),"")))))</f>
        <v/>
      </c>
      <c r="AQ146" s="107">
        <f>IF(EXACT(($I146),(PROPER(TEXT(AQ$3,"dddd")))),"",IF($K146=1,INDEX(Calendario!$D$3:$H$55,MATCH(AQ$4,Calendario!$A$3:$A$55,0),MATCH($I146,Calendario!$D$2:$H$2,0)),IF($K146=2,IF(AP146="",INDEX(Calendario!$D$3:$H$55,MATCH(AQ$4,Calendario!$A$3:$A$55,0),MATCH($I146,Calendario!$D$2:$H$2,0)),""),IF($K146=3,IF(AND((AO146=""),(AP146="")),INDEX(Calendario!$D$3:$H$55,MATCH(AQ$4,Calendario!$A$3:$A$55,0),MATCH($I146,Calendario!$D$2:$H$2,0)),""),IF($K146=4,IF(AND((AN146=""),(AO146=""),(AP146="")),INDEX(Calendario!$D$3:$H$55,MATCH(AQ$4,Calendario!$A$3:$A$55,0),MATCH($I146,Calendario!$D$2:$H$2,0)),""),"")))))</f>
        <v>44769</v>
      </c>
      <c r="AR146" s="108" t="str">
        <f>IF(EXACT(($I146),(PROPER(TEXT(AR$3,"dddd")))),"",IF($K146=1,INDEX(Calendario!$D$3:$H$55,MATCH(AR$4,Calendario!$A$3:$A$55,0),MATCH($I146,Calendario!$D$2:$H$2,0)),IF($K146=2,IF(AQ146="",INDEX(Calendario!$D$3:$H$55,MATCH(AR$4,Calendario!$A$3:$A$55,0),MATCH($I146,Calendario!$D$2:$H$2,0)),""),IF($K146=3,IF(AND((AP146=""),(AQ146="")),INDEX(Calendario!$D$3:$H$55,MATCH(AR$4,Calendario!$A$3:$A$55,0),MATCH($I146,Calendario!$D$2:$H$2,0)),""),IF($K146=4,IF(AND((AO146=""),(AP146=""),(AQ146="")),INDEX(Calendario!$D$3:$H$55,MATCH(AR$4,Calendario!$A$3:$A$55,0),MATCH($I146,Calendario!$D$2:$H$2,0)),""),"")))))</f>
        <v/>
      </c>
      <c r="AS146" s="108" t="str">
        <f>IF(EXACT(($I146),(PROPER(TEXT(AS$3,"dddd")))),"",IF($K146=1,INDEX(Calendario!$D$3:$H$55,MATCH(AS$4,Calendario!$A$3:$A$55,0),MATCH($I146,Calendario!$D$2:$H$2,0)),IF($K146=2,IF(AR146="",INDEX(Calendario!$D$3:$H$55,MATCH(AS$4,Calendario!$A$3:$A$55,0),MATCH($I146,Calendario!$D$2:$H$2,0)),""),IF($K146=3,IF(AND((AQ146=""),(AR146="")),INDEX(Calendario!$D$3:$H$55,MATCH(AS$4,Calendario!$A$3:$A$55,0),MATCH($I146,Calendario!$D$2:$H$2,0)),""),IF($K146=4,IF(AND((AP146=""),(AQ146=""),(AR146="")),INDEX(Calendario!$D$3:$H$55,MATCH(AS$4,Calendario!$A$3:$A$55,0),MATCH($I146,Calendario!$D$2:$H$2,0)),""),"")))))</f>
        <v/>
      </c>
      <c r="AT146" s="108" t="str">
        <f>IF(EXACT(($I146),(PROPER(TEXT(AT$3,"dddd")))),"",IF($K146=1,INDEX(Calendario!$D$3:$H$55,MATCH(AT$4,Calendario!$A$3:$A$55,0),MATCH($I146,Calendario!$D$2:$H$2,0)),IF($K146=2,IF(AS146="",INDEX(Calendario!$D$3:$H$55,MATCH(AT$4,Calendario!$A$3:$A$55,0),MATCH($I146,Calendario!$D$2:$H$2,0)),""),IF($K146=3,IF(AND((AR146=""),(AS146="")),INDEX(Calendario!$D$3:$H$55,MATCH(AT$4,Calendario!$A$3:$A$55,0),MATCH($I146,Calendario!$D$2:$H$2,0)),""),IF($K146=4,IF(AND((AQ146=""),(AR146=""),(AS146="")),INDEX(Calendario!$D$3:$H$55,MATCH(AT$4,Calendario!$A$3:$A$55,0),MATCH($I146,Calendario!$D$2:$H$2,0)),""),"")))))</f>
        <v/>
      </c>
      <c r="AU146" s="108">
        <f>IF(EXACT(($I146),(PROPER(TEXT(AU$3,"dddd")))),"",IF($K146=1,INDEX(Calendario!$D$3:$H$55,MATCH(AU$4,Calendario!$A$3:$A$55,0),MATCH($I146,Calendario!$D$2:$H$2,0)),IF($K146=2,IF(AT146="",INDEX(Calendario!$D$3:$H$55,MATCH(AU$4,Calendario!$A$3:$A$55,0),MATCH($I146,Calendario!$D$2:$H$2,0)),""),IF($K146=3,IF(AND((AS146=""),(AT146="")),INDEX(Calendario!$D$3:$H$55,MATCH(AU$4,Calendario!$A$3:$A$55,0),MATCH($I146,Calendario!$D$2:$H$2,0)),""),IF($K146=4,IF(AND((AR146=""),(AS146=""),(AT146="")),INDEX(Calendario!$D$3:$H$55,MATCH(AU$4,Calendario!$A$3:$A$55,0),MATCH($I146,Calendario!$D$2:$H$2,0)),""),"")))))</f>
        <v>44797</v>
      </c>
      <c r="AV146" s="107" t="str">
        <f>IF(EXACT(($I146),(PROPER(TEXT(AV$3,"dddd")))),"",IF($K146=1,INDEX(Calendario!$D$3:$H$55,MATCH(AV$4,Calendario!$A$3:$A$55,0),MATCH($I146,Calendario!$D$2:$H$2,0)),IF($K146=2,IF(AU146="",INDEX(Calendario!$D$3:$H$55,MATCH(AV$4,Calendario!$A$3:$A$55,0),MATCH($I146,Calendario!$D$2:$H$2,0)),""),IF($K146=3,IF(AND((AT146=""),(AU146="")),INDEX(Calendario!$D$3:$H$55,MATCH(AV$4,Calendario!$A$3:$A$55,0),MATCH($I146,Calendario!$D$2:$H$2,0)),""),IF($K146=4,IF(AND((AS146=""),(AT146=""),(AU146="")),INDEX(Calendario!$D$3:$H$55,MATCH(AV$4,Calendario!$A$3:$A$55,0),MATCH($I146,Calendario!$D$2:$H$2,0)),""),"")))))</f>
        <v/>
      </c>
      <c r="AW146" s="107" t="str">
        <f>IF(EXACT(($I146),(PROPER(TEXT(AW$3,"dddd")))),"",IF($K146=1,INDEX(Calendario!$D$3:$H$55,MATCH(AW$4,Calendario!$A$3:$A$55,0),MATCH($I146,Calendario!$D$2:$H$2,0)),IF($K146=2,IF(AV146="",INDEX(Calendario!$D$3:$H$55,MATCH(AW$4,Calendario!$A$3:$A$55,0),MATCH($I146,Calendario!$D$2:$H$2,0)),""),IF($K146=3,IF(AND((AU146=""),(AV146="")),INDEX(Calendario!$D$3:$H$55,MATCH(AW$4,Calendario!$A$3:$A$55,0),MATCH($I146,Calendario!$D$2:$H$2,0)),""),IF($K146=4,IF(AND((AT146=""),(AU146=""),(AV146="")),INDEX(Calendario!$D$3:$H$55,MATCH(AW$4,Calendario!$A$3:$A$55,0),MATCH($I146,Calendario!$D$2:$H$2,0)),""),"")))))</f>
        <v/>
      </c>
      <c r="AX146" s="107" t="str">
        <f>IF(EXACT(($I146),(PROPER(TEXT(AX$3,"dddd")))),"",IF($K146=1,INDEX(Calendario!$D$3:$H$55,MATCH(AX$4,Calendario!$A$3:$A$55,0),MATCH($I146,Calendario!$D$2:$H$2,0)),IF($K146=2,IF(AW146="",INDEX(Calendario!$D$3:$H$55,MATCH(AX$4,Calendario!$A$3:$A$55,0),MATCH($I146,Calendario!$D$2:$H$2,0)),""),IF($K146=3,IF(AND((AV146=""),(AW146="")),INDEX(Calendario!$D$3:$H$55,MATCH(AX$4,Calendario!$A$3:$A$55,0),MATCH($I146,Calendario!$D$2:$H$2,0)),""),IF($K146=4,IF(AND((AU146=""),(AV146=""),(AW146="")),INDEX(Calendario!$D$3:$H$55,MATCH(AX$4,Calendario!$A$3:$A$55,0),MATCH($I146,Calendario!$D$2:$H$2,0)),""),"")))))</f>
        <v/>
      </c>
      <c r="AY146" s="107">
        <f>IF(EXACT(($I146),(PROPER(TEXT(AY$3,"dddd")))),"",IF($K146=1,INDEX(Calendario!$D$3:$H$55,MATCH(AY$4,Calendario!$A$3:$A$55,0),MATCH($I146,Calendario!$D$2:$H$2,0)),IF($K146=2,IF(AX146="",INDEX(Calendario!$D$3:$H$55,MATCH(AY$4,Calendario!$A$3:$A$55,0),MATCH($I146,Calendario!$D$2:$H$2,0)),""),IF($K146=3,IF(AND((AW146=""),(AX146="")),INDEX(Calendario!$D$3:$H$55,MATCH(AY$4,Calendario!$A$3:$A$55,0),MATCH($I146,Calendario!$D$2:$H$2,0)),""),IF($K146=4,IF(AND((AV146=""),(AW146=""),(AX146="")),INDEX(Calendario!$D$3:$H$55,MATCH(AY$4,Calendario!$A$3:$A$55,0),MATCH($I146,Calendario!$D$2:$H$2,0)),""),"")))))</f>
        <v>44825</v>
      </c>
      <c r="AZ146" s="107" t="str">
        <f>IF(EXACT(($I146),(PROPER(TEXT(AZ$3,"dddd")))),"",IF($K146=1,INDEX(Calendario!$D$3:$H$55,MATCH(AZ$4,Calendario!$A$3:$A$55,0),MATCH($I146,Calendario!$D$2:$H$2,0)),IF($K146=2,IF(AY146="",INDEX(Calendario!$D$3:$H$55,MATCH(AZ$4,Calendario!$A$3:$A$55,0),MATCH($I146,Calendario!$D$2:$H$2,0)),""),IF($K146=3,IF(AND((AX146=""),(AY146="")),INDEX(Calendario!$D$3:$H$55,MATCH(AZ$4,Calendario!$A$3:$A$55,0),MATCH($I146,Calendario!$D$2:$H$2,0)),""),IF($K146=4,IF(AND((AW146=""),(AX146=""),(AY146="")),INDEX(Calendario!$D$3:$H$55,MATCH(AZ$4,Calendario!$A$3:$A$55,0),MATCH($I146,Calendario!$D$2:$H$2,0)),""),"")))))</f>
        <v/>
      </c>
      <c r="BA146" s="108" t="str">
        <f>IF(EXACT(($I146),(PROPER(TEXT(BA$3,"dddd")))),"",IF($K146=1,INDEX(Calendario!$D$3:$H$55,MATCH(BA$4,Calendario!$A$3:$A$55,0),MATCH($I146,Calendario!$D$2:$H$2,0)),IF($K146=2,IF(AZ146="",INDEX(Calendario!$D$3:$H$55,MATCH(BA$4,Calendario!$A$3:$A$55,0),MATCH($I146,Calendario!$D$2:$H$2,0)),""),IF($K146=3,IF(AND((AY146=""),(AZ146="")),INDEX(Calendario!$D$3:$H$55,MATCH(BA$4,Calendario!$A$3:$A$55,0),MATCH($I146,Calendario!$D$2:$H$2,0)),""),IF($K146=4,IF(AND((AX146=""),(AY146=""),(AZ146="")),INDEX(Calendario!$D$3:$H$55,MATCH(BA$4,Calendario!$A$3:$A$55,0),MATCH($I146,Calendario!$D$2:$H$2,0)),""),"")))))</f>
        <v/>
      </c>
      <c r="BB146" s="108" t="str">
        <f>IF(EXACT(($I146),(PROPER(TEXT(BB$3,"dddd")))),"",IF($K146=1,INDEX(Calendario!$D$3:$H$55,MATCH(BB$4,Calendario!$A$3:$A$55,0),MATCH($I146,Calendario!$D$2:$H$2,0)),IF($K146=2,IF(BA146="",INDEX(Calendario!$D$3:$H$55,MATCH(BB$4,Calendario!$A$3:$A$55,0),MATCH($I146,Calendario!$D$2:$H$2,0)),""),IF($K146=3,IF(AND((AZ146=""),(BA146="")),INDEX(Calendario!$D$3:$H$55,MATCH(BB$4,Calendario!$A$3:$A$55,0),MATCH($I146,Calendario!$D$2:$H$2,0)),""),IF($K146=4,IF(AND((AY146=""),(AZ146=""),(BA146="")),INDEX(Calendario!$D$3:$H$55,MATCH(BB$4,Calendario!$A$3:$A$55,0),MATCH($I146,Calendario!$D$2:$H$2,0)),""),"")))))</f>
        <v/>
      </c>
      <c r="BC146" s="108">
        <f>IF(EXACT(($I146),(PROPER(TEXT(BC$3,"dddd")))),"",IF($K146=1,INDEX(Calendario!$D$3:$H$55,MATCH(BC$4,Calendario!$A$3:$A$55,0),MATCH($I146,Calendario!$D$2:$H$2,0)),IF($K146=2,IF(BB146="",INDEX(Calendario!$D$3:$H$55,MATCH(BC$4,Calendario!$A$3:$A$55,0),MATCH($I146,Calendario!$D$2:$H$2,0)),""),IF($K146=3,IF(AND((BA146=""),(BB146="")),INDEX(Calendario!$D$3:$H$55,MATCH(BC$4,Calendario!$A$3:$A$55,0),MATCH($I146,Calendario!$D$2:$H$2,0)),""),IF($K146=4,IF(AND((AZ146=""),(BA146=""),(BB146="")),INDEX(Calendario!$D$3:$H$55,MATCH(BC$4,Calendario!$A$3:$A$55,0),MATCH($I146,Calendario!$D$2:$H$2,0)),""),"")))))</f>
        <v>44853</v>
      </c>
      <c r="BD146" s="108" t="str">
        <f>IF(EXACT(($I146),(PROPER(TEXT(BD$3,"dddd")))),"",IF($K146=1,INDEX(Calendario!$D$3:$H$55,MATCH(BD$4,Calendario!$A$3:$A$55,0),MATCH($I146,Calendario!$D$2:$H$2,0)),IF($K146=2,IF(BC146="",INDEX(Calendario!$D$3:$H$55,MATCH(BD$4,Calendario!$A$3:$A$55,0),MATCH($I146,Calendario!$D$2:$H$2,0)),""),IF($K146=3,IF(AND((BB146=""),(BC146="")),INDEX(Calendario!$D$3:$H$55,MATCH(BD$4,Calendario!$A$3:$A$55,0),MATCH($I146,Calendario!$D$2:$H$2,0)),""),IF($K146=4,IF(AND((BA146=""),(BB146=""),(BC146="")),INDEX(Calendario!$D$3:$H$55,MATCH(BD$4,Calendario!$A$3:$A$55,0),MATCH($I146,Calendario!$D$2:$H$2,0)),""),"")))))</f>
        <v/>
      </c>
      <c r="BE146" s="107" t="str">
        <f>IF(EXACT(($I146),(PROPER(TEXT(BE$3,"dddd")))),"",IF($K146=1,INDEX(Calendario!$D$3:$H$55,MATCH(BE$4,Calendario!$A$3:$A$55,0),MATCH($I146,Calendario!$D$2:$H$2,0)),IF($K146=2,IF(BD146="",INDEX(Calendario!$D$3:$H$55,MATCH(BE$4,Calendario!$A$3:$A$55,0),MATCH($I146,Calendario!$D$2:$H$2,0)),""),IF($K146=3,IF(AND((BC146=""),(BD146="")),INDEX(Calendario!$D$3:$H$55,MATCH(BE$4,Calendario!$A$3:$A$55,0),MATCH($I146,Calendario!$D$2:$H$2,0)),""),IF($K146=4,IF(AND((BB146=""),(BC146=""),(BD146="")),INDEX(Calendario!$D$3:$H$55,MATCH(BE$4,Calendario!$A$3:$A$55,0),MATCH($I146,Calendario!$D$2:$H$2,0)),""),"")))))</f>
        <v/>
      </c>
      <c r="BF146" s="107" t="str">
        <f>IF(EXACT(($I146),(PROPER(TEXT(BF$3,"dddd")))),"",IF($K146=1,INDEX(Calendario!$D$3:$H$55,MATCH(BF$4,Calendario!$A$3:$A$55,0),MATCH($I146,Calendario!$D$2:$H$2,0)),IF($K146=2,IF(BE146="",INDEX(Calendario!$D$3:$H$55,MATCH(BF$4,Calendario!$A$3:$A$55,0),MATCH($I146,Calendario!$D$2:$H$2,0)),""),IF($K146=3,IF(AND((BD146=""),(BE146="")),INDEX(Calendario!$D$3:$H$55,MATCH(BF$4,Calendario!$A$3:$A$55,0),MATCH($I146,Calendario!$D$2:$H$2,0)),""),IF($K146=4,IF(AND((BC146=""),(BD146=""),(BE146="")),INDEX(Calendario!$D$3:$H$55,MATCH(BF$4,Calendario!$A$3:$A$55,0),MATCH($I146,Calendario!$D$2:$H$2,0)),""),"")))))</f>
        <v/>
      </c>
      <c r="BG146" s="107">
        <f>IF(EXACT(($I146),(PROPER(TEXT(BG$3,"dddd")))),"",IF($K146=1,INDEX(Calendario!$D$3:$H$55,MATCH(BG$4,Calendario!$A$3:$A$55,0),MATCH($I146,Calendario!$D$2:$H$2,0)),IF($K146=2,IF(BF146="",INDEX(Calendario!$D$3:$H$55,MATCH(BG$4,Calendario!$A$3:$A$55,0),MATCH($I146,Calendario!$D$2:$H$2,0)),""),IF($K146=3,IF(AND((BE146=""),(BF146="")),INDEX(Calendario!$D$3:$H$55,MATCH(BG$4,Calendario!$A$3:$A$55,0),MATCH($I146,Calendario!$D$2:$H$2,0)),""),IF($K146=4,IF(AND((BD146=""),(BE146=""),(BF146="")),INDEX(Calendario!$D$3:$H$55,MATCH(BG$4,Calendario!$A$3:$A$55,0),MATCH($I146,Calendario!$D$2:$H$2,0)),""),"")))))</f>
        <v>44881</v>
      </c>
      <c r="BH146" s="107" t="str">
        <f>IF(EXACT(($I146),(PROPER(TEXT(BH$3,"dddd")))),"",IF($K146=1,INDEX(Calendario!$D$3:$H$55,MATCH(BH$4,Calendario!$A$3:$A$55,0),MATCH($I146,Calendario!$D$2:$H$2,0)),IF($K146=2,IF(BG146="",INDEX(Calendario!$D$3:$H$55,MATCH(BH$4,Calendario!$A$3:$A$55,0),MATCH($I146,Calendario!$D$2:$H$2,0)),""),IF($K146=3,IF(AND((BF146=""),(BG146="")),INDEX(Calendario!$D$3:$H$55,MATCH(BH$4,Calendario!$A$3:$A$55,0),MATCH($I146,Calendario!$D$2:$H$2,0)),""),IF($K146=4,IF(AND((BE146=""),(BF146=""),(BG146="")),INDEX(Calendario!$D$3:$H$55,MATCH(BH$4,Calendario!$A$3:$A$55,0),MATCH($I146,Calendario!$D$2:$H$2,0)),""),"")))))</f>
        <v/>
      </c>
      <c r="BI146" s="108" t="str">
        <f>IF(EXACT(($I146),(PROPER(TEXT(BI$3,"dddd")))),"",IF($K146=1,INDEX(Calendario!$D$3:$H$55,MATCH(BI$4,Calendario!$A$3:$A$55,0),MATCH($I146,Calendario!$D$2:$H$2,0)),IF($K146=2,IF(BH146="",INDEX(Calendario!$D$3:$H$55,MATCH(BI$4,Calendario!$A$3:$A$55,0),MATCH($I146,Calendario!$D$2:$H$2,0)),""),IF($K146=3,IF(AND((BG146=""),(BH146="")),INDEX(Calendario!$D$3:$H$55,MATCH(BI$4,Calendario!$A$3:$A$55,0),MATCH($I146,Calendario!$D$2:$H$2,0)),""),IF($K146=4,IF(AND((BF146=""),(BG146=""),(BH146="")),INDEX(Calendario!$D$3:$H$55,MATCH(BI$4,Calendario!$A$3:$A$55,0),MATCH($I146,Calendario!$D$2:$H$2,0)),""),"")))))</f>
        <v/>
      </c>
      <c r="BJ146" s="108" t="str">
        <f>IF(EXACT(($I146),(PROPER(TEXT(BJ$3,"dddd")))),"",IF($K146=1,INDEX(Calendario!$D$3:$H$55,MATCH(BJ$4,Calendario!$A$3:$A$55,0),MATCH($I146,Calendario!$D$2:$H$2,0)),IF($K146=2,IF(BI146="",INDEX(Calendario!$D$3:$H$55,MATCH(BJ$4,Calendario!$A$3:$A$55,0),MATCH($I146,Calendario!$D$2:$H$2,0)),""),IF($K146=3,IF(AND((BH146=""),(BI146="")),INDEX(Calendario!$D$3:$H$55,MATCH(BJ$4,Calendario!$A$3:$A$55,0),MATCH($I146,Calendario!$D$2:$H$2,0)),""),IF($K146=4,IF(AND((BG146=""),(BH146=""),(BI146="")),INDEX(Calendario!$D$3:$H$55,MATCH(BJ$4,Calendario!$A$3:$A$55,0),MATCH($I146,Calendario!$D$2:$H$2,0)),""),"")))))</f>
        <v/>
      </c>
      <c r="BK146" s="108">
        <f>IF(EXACT(($I146),(PROPER(TEXT(BK$3,"dddd")))),"",IF($K146=1,INDEX(Calendario!$D$3:$H$55,MATCH(BK$4,Calendario!$A$3:$A$55,0),MATCH($I146,Calendario!$D$2:$H$2,0)),IF($K146=2,IF(BJ146="",INDEX(Calendario!$D$3:$H$55,MATCH(BK$4,Calendario!$A$3:$A$55,0),MATCH($I146,Calendario!$D$2:$H$2,0)),""),IF($K146=3,IF(AND((BI146=""),(BJ146="")),INDEX(Calendario!$D$3:$H$55,MATCH(BK$4,Calendario!$A$3:$A$55,0),MATCH($I146,Calendario!$D$2:$H$2,0)),""),IF($K146=4,IF(AND((BH146=""),(BI146=""),(BJ146="")),INDEX(Calendario!$D$3:$H$55,MATCH(BK$4,Calendario!$A$3:$A$55,0),MATCH($I146,Calendario!$D$2:$H$2,0)),""),"")))))</f>
        <v>44909</v>
      </c>
      <c r="BL146" s="108" t="str">
        <f>IF(EXACT(($I146),(PROPER(TEXT(BL$3,"dddd")))),"",IF($K146=1,INDEX(Calendario!$D$3:$H$55,MATCH(BL$4,Calendario!$A$3:$A$55,0),MATCH($I146,Calendario!$D$2:$H$2,0)),IF($K146=2,IF(BK146="",INDEX(Calendario!$D$3:$H$55,MATCH(BL$4,Calendario!$A$3:$A$55,0),MATCH($I146,Calendario!$D$2:$H$2,0)),""),IF($K146=3,IF(AND((BJ146=""),(BK146="")),INDEX(Calendario!$D$3:$H$55,MATCH(BL$4,Calendario!$A$3:$A$55,0),MATCH($I146,Calendario!$D$2:$H$2,0)),""),IF($K146=4,IF(AND((BI146=""),(BJ146=""),(BK146="")),INDEX(Calendario!$D$3:$H$55,MATCH(BL$4,Calendario!$A$3:$A$55,0),MATCH($I146,Calendario!$D$2:$H$2,0)),""),"")))))</f>
        <v/>
      </c>
      <c r="BM146" s="108" t="str">
        <f>IF(EXACT(($I146),(PROPER(TEXT(BM$3,"dddd")))),"",IF($K146=1,INDEX(Calendario!$D$3:$H$55,MATCH(BM$4,Calendario!$A$3:$A$55,0),MATCH($I146,Calendario!$D$2:$H$2,0)),IF($K146=2,IF(BL146="",INDEX(Calendario!$D$3:$H$55,MATCH(BM$4,Calendario!$A$3:$A$55,0),MATCH($I146,Calendario!$D$2:$H$2,0)),""),IF($K146=3,IF(AND((BK146=""),(BL146="")),INDEX(Calendario!$D$3:$H$55,MATCH(BM$4,Calendario!$A$3:$A$55,0),MATCH($I146,Calendario!$D$2:$H$2,0)),""),IF($K146=4,IF(AND((BJ146=""),(BK146=""),(BL146="")),INDEX(Calendario!$D$3:$H$55,MATCH(BM$4,Calendario!$A$3:$A$55,0),MATCH($I146,Calendario!$D$2:$H$2,0)),""),"")))))</f>
        <v/>
      </c>
    </row>
    <row r="147" spans="1:67" s="88" customFormat="1" ht="25.5" customHeight="1" x14ac:dyDescent="0.25">
      <c r="A147" s="178" t="str">
        <f t="shared" ref="A147:A158" si="13">IF(G147="","",IF(A146="",IF(A145="",IF(A144="",A143+1,A144+1),A145+1),A146+1))</f>
        <v/>
      </c>
      <c r="B147" s="180"/>
      <c r="C147" s="180"/>
      <c r="D147" s="181"/>
      <c r="E147" s="176"/>
      <c r="F147" s="180"/>
      <c r="G147" s="181" t="str">
        <f>IF(ISNA(VLOOKUP(F147,Tmunic!$C$2:$D$1160,2,FALSE)),"",VLOOKUP(F147,Tmunic!$C$2:$D$1160,2,FALSE))</f>
        <v/>
      </c>
      <c r="H147" s="185" t="str">
        <f>IF(ISNA(VLOOKUP(G147,TDirReg!$F$1:$H$184,3,0)),"",VLOOKUP(G147,TDirReg!$F$1:$H$184,3,0))</f>
        <v/>
      </c>
      <c r="I147" s="198"/>
      <c r="J147" s="270"/>
      <c r="K147" s="271" t="s">
        <v>1729</v>
      </c>
      <c r="L147" s="203">
        <f t="shared" si="10"/>
        <v>0</v>
      </c>
      <c r="M147" s="258" t="s">
        <v>193</v>
      </c>
      <c r="N147" s="258" t="s">
        <v>194</v>
      </c>
      <c r="O147" s="258" t="s">
        <v>195</v>
      </c>
      <c r="P147" s="258" t="s">
        <v>196</v>
      </c>
      <c r="Q147" s="258" t="s">
        <v>197</v>
      </c>
      <c r="R147" s="258" t="s">
        <v>198</v>
      </c>
      <c r="S147" s="258" t="s">
        <v>199</v>
      </c>
      <c r="T147" s="258" t="s">
        <v>189</v>
      </c>
      <c r="U147" s="258"/>
      <c r="V147" s="258"/>
      <c r="W147" s="258"/>
      <c r="X147" s="258"/>
      <c r="Y147" s="258"/>
      <c r="Z147" s="258"/>
      <c r="AA147" s="258"/>
      <c r="AB147" s="258"/>
      <c r="AC147" s="258"/>
      <c r="AD147" s="258"/>
      <c r="AE147" s="258"/>
      <c r="AF147" s="258"/>
      <c r="AG147" s="258"/>
      <c r="AH147" s="258"/>
      <c r="AI147" s="258"/>
      <c r="AJ147" s="258"/>
      <c r="AK147" s="258"/>
      <c r="AL147" s="258"/>
      <c r="AM147" s="258"/>
      <c r="AN147" s="258"/>
      <c r="AO147" s="258"/>
      <c r="AP147" s="258"/>
      <c r="AQ147" s="258"/>
      <c r="AR147" s="258"/>
      <c r="AS147" s="258"/>
      <c r="AT147" s="258"/>
      <c r="AU147" s="258"/>
      <c r="AV147" s="258"/>
      <c r="AW147" s="258"/>
      <c r="AX147" s="258"/>
      <c r="AY147" s="258"/>
      <c r="AZ147" s="258"/>
      <c r="BA147" s="258"/>
      <c r="BB147" s="258"/>
      <c r="BC147" s="258"/>
      <c r="BD147" s="258"/>
      <c r="BE147" s="258"/>
      <c r="BF147" s="258"/>
      <c r="BG147" s="258"/>
      <c r="BH147" s="258"/>
      <c r="BI147" s="258"/>
      <c r="BJ147" s="258"/>
      <c r="BK147" s="258"/>
      <c r="BL147" s="258"/>
      <c r="BM147" s="258"/>
    </row>
    <row r="148" spans="1:67" s="88" customFormat="1" ht="25.5" customHeight="1" x14ac:dyDescent="0.25">
      <c r="A148" s="178">
        <f t="shared" si="13"/>
        <v>115</v>
      </c>
      <c r="B148" s="176" t="s">
        <v>1279</v>
      </c>
      <c r="C148" s="176"/>
      <c r="D148" s="177"/>
      <c r="E148" s="176" t="s">
        <v>395</v>
      </c>
      <c r="F148" s="176" t="s">
        <v>415</v>
      </c>
      <c r="G148" s="177" t="str">
        <f>IF(ISNA(VLOOKUP(F148,Tmunic!$C$2:$D$1160,2,FALSE)),"",VLOOKUP(F148,Tmunic!$C$2:$D$1160,2,FALSE))</f>
        <v>CZ ICBF MOMPOS</v>
      </c>
      <c r="H148" s="184" t="str">
        <f>IF(ISNA(VLOOKUP(G148,TDirReg!$F$1:$H$184,3,0)),"",VLOOKUP(G148,TDirReg!$F$1:$H$184,3,0))</f>
        <v>Calle 19 N° 1 A - 15 Barrio Centro Mompós</v>
      </c>
      <c r="I148" s="196" t="s">
        <v>129</v>
      </c>
      <c r="J148" s="278">
        <f>IF($I148=Calendario!$A$61,2,IF($I148=Calendario!$A$62,3,IF($I148=Calendario!$A$63,4,IF($I148=Calendario!$A$64,5,IF($I148=Calendario!$A$65,6,IF($I148=Calendario!$A$66,7,""))))))</f>
        <v>6</v>
      </c>
      <c r="K148" s="197">
        <v>1</v>
      </c>
      <c r="L148" s="202">
        <f>COUNT(M148:BM148)</f>
        <v>1</v>
      </c>
      <c r="M148" s="259"/>
      <c r="N148" s="259"/>
      <c r="O148" s="259"/>
      <c r="P148" s="259"/>
      <c r="Q148" s="259"/>
      <c r="R148" s="259">
        <v>44848</v>
      </c>
      <c r="S148" s="259"/>
      <c r="T148" s="259"/>
      <c r="U148" s="259"/>
      <c r="V148" s="259"/>
      <c r="W148" s="259"/>
      <c r="X148" s="259"/>
      <c r="Y148" s="259"/>
      <c r="Z148" s="259"/>
      <c r="AA148" s="259"/>
      <c r="AB148" s="259"/>
      <c r="AC148" s="259"/>
      <c r="AD148" s="259"/>
      <c r="AE148" s="259"/>
      <c r="AF148" s="259"/>
      <c r="AG148" s="259"/>
      <c r="AH148" s="259"/>
      <c r="AI148" s="259"/>
      <c r="AJ148" s="259"/>
      <c r="AK148" s="259"/>
      <c r="AL148" s="259"/>
      <c r="AM148" s="259"/>
      <c r="AN148" s="259"/>
      <c r="AO148" s="259"/>
      <c r="AP148" s="259"/>
      <c r="AQ148" s="259"/>
      <c r="AR148" s="259"/>
      <c r="AS148" s="259"/>
      <c r="AT148" s="259"/>
      <c r="AU148" s="259"/>
      <c r="AV148" s="259"/>
      <c r="AW148" s="259"/>
      <c r="AX148" s="259"/>
      <c r="AY148" s="259"/>
      <c r="AZ148" s="259"/>
      <c r="BA148" s="259"/>
      <c r="BB148" s="259"/>
      <c r="BC148" s="259"/>
      <c r="BD148" s="259"/>
      <c r="BE148" s="259"/>
      <c r="BF148" s="259"/>
      <c r="BG148" s="259"/>
      <c r="BH148" s="259"/>
      <c r="BI148" s="259"/>
      <c r="BJ148" s="259"/>
      <c r="BK148" s="259"/>
      <c r="BL148" s="259"/>
      <c r="BM148" s="259"/>
      <c r="BO148" s="88" t="s">
        <v>395</v>
      </c>
    </row>
    <row r="149" spans="1:67" s="88" customFormat="1" ht="25.5" customHeight="1" x14ac:dyDescent="0.25">
      <c r="A149" s="178">
        <f t="shared" si="13"/>
        <v>116</v>
      </c>
      <c r="B149" s="176" t="s">
        <v>1279</v>
      </c>
      <c r="C149" s="176"/>
      <c r="D149" s="177"/>
      <c r="E149" s="176" t="s">
        <v>395</v>
      </c>
      <c r="F149" s="176" t="s">
        <v>431</v>
      </c>
      <c r="G149" s="177" t="str">
        <f>IF(ISNA(VLOOKUP(F149,Tmunic!$C$2:$D$1160,2,FALSE)),"",VLOOKUP(F149,Tmunic!$C$2:$D$1160,2,FALSE))</f>
        <v>CZ ICBF SIMITI</v>
      </c>
      <c r="H149" s="184" t="str">
        <f>IF(ISNA(VLOOKUP(G149,TDirReg!$F$1:$H$184,3,0)),"",VLOOKUP(G149,TDirReg!$F$1:$H$184,3,0))</f>
        <v>Calle 11 Libertador N° 8 - 35 Barrio La Sabana</v>
      </c>
      <c r="I149" s="196" t="s">
        <v>129</v>
      </c>
      <c r="J149" s="278">
        <f>IF($I149=Calendario!$A$61,2,IF($I149=Calendario!$A$62,3,IF($I149=Calendario!$A$63,4,IF($I149=Calendario!$A$64,5,IF($I149=Calendario!$A$65,6,IF($I149=Calendario!$A$66,7,""))))))</f>
        <v>6</v>
      </c>
      <c r="K149" s="197">
        <v>1</v>
      </c>
      <c r="L149" s="202">
        <f t="shared" ref="L149:L157" si="14">COUNT(M149:BM149)</f>
        <v>1</v>
      </c>
      <c r="M149" s="259"/>
      <c r="N149" s="259"/>
      <c r="O149" s="259"/>
      <c r="P149" s="259">
        <v>44799</v>
      </c>
      <c r="Q149" s="259"/>
      <c r="R149" s="259"/>
      <c r="S149" s="259"/>
      <c r="T149" s="259"/>
      <c r="U149" s="259"/>
      <c r="V149" s="259"/>
      <c r="W149" s="259"/>
      <c r="X149" s="259"/>
      <c r="Y149" s="259"/>
      <c r="Z149" s="259"/>
      <c r="AA149" s="259"/>
      <c r="AB149" s="259"/>
      <c r="AC149" s="259"/>
      <c r="AD149" s="259"/>
      <c r="AE149" s="259"/>
      <c r="AF149" s="259"/>
      <c r="AG149" s="259"/>
      <c r="AH149" s="259"/>
      <c r="AI149" s="259"/>
      <c r="AJ149" s="259"/>
      <c r="AK149" s="259"/>
      <c r="AL149" s="259"/>
      <c r="AM149" s="259"/>
      <c r="AN149" s="259"/>
      <c r="AO149" s="259"/>
      <c r="AP149" s="259"/>
      <c r="AQ149" s="259"/>
      <c r="AR149" s="259"/>
      <c r="AS149" s="259"/>
      <c r="AT149" s="259"/>
      <c r="AU149" s="259"/>
      <c r="AV149" s="259"/>
      <c r="AW149" s="259"/>
      <c r="AX149" s="259"/>
      <c r="AY149" s="259"/>
      <c r="AZ149" s="259"/>
      <c r="BA149" s="259"/>
      <c r="BB149" s="259"/>
      <c r="BC149" s="259"/>
      <c r="BD149" s="259"/>
      <c r="BE149" s="259"/>
      <c r="BF149" s="259"/>
      <c r="BG149" s="259"/>
      <c r="BH149" s="259"/>
      <c r="BI149" s="259"/>
      <c r="BJ149" s="259"/>
      <c r="BK149" s="259"/>
      <c r="BL149" s="259"/>
      <c r="BM149" s="259"/>
      <c r="BO149" s="88" t="s">
        <v>395</v>
      </c>
    </row>
    <row r="150" spans="1:67" s="88" customFormat="1" ht="25.5" customHeight="1" x14ac:dyDescent="0.25">
      <c r="A150" s="178">
        <f t="shared" si="13"/>
        <v>117</v>
      </c>
      <c r="B150" s="176" t="s">
        <v>1279</v>
      </c>
      <c r="C150" s="176"/>
      <c r="D150" s="177"/>
      <c r="E150" s="176" t="s">
        <v>615</v>
      </c>
      <c r="F150" s="176" t="s">
        <v>1028</v>
      </c>
      <c r="G150" s="177" t="str">
        <f>IF(ISNA(VLOOKUP(F150,Tmunic!$C$2:$D$1160,2,FALSE)),"",VLOOKUP(F150,Tmunic!$C$2:$D$1160,2,FALSE))</f>
        <v>JF SAN MARCOS</v>
      </c>
      <c r="H150" s="184" t="str">
        <f>IF(ISNA(VLOOKUP(G150,TDirReg!$F$1:$H$184,3,0)),"",VLOOKUP(G150,TDirReg!$F$1:$H$184,3,0))</f>
        <v>Juzg Promiscuo de Familia Calle 18 N° 24-56 Palacio de Justicia</v>
      </c>
      <c r="I150" s="196" t="s">
        <v>129</v>
      </c>
      <c r="J150" s="278">
        <f>IF($I150=Calendario!$A$61,2,IF($I150=Calendario!$A$62,3,IF($I150=Calendario!$A$63,4,IF($I150=Calendario!$A$64,5,IF($I150=Calendario!$A$65,6,IF($I150=Calendario!$A$66,7,""))))))</f>
        <v>6</v>
      </c>
      <c r="K150" s="197">
        <v>1</v>
      </c>
      <c r="L150" s="202">
        <f t="shared" si="14"/>
        <v>2</v>
      </c>
      <c r="M150" s="259"/>
      <c r="N150" s="259">
        <v>44729</v>
      </c>
      <c r="O150" s="259"/>
      <c r="P150" s="259"/>
      <c r="Q150" s="259"/>
      <c r="R150" s="259"/>
      <c r="S150" s="259">
        <v>44883</v>
      </c>
      <c r="T150" s="259"/>
      <c r="U150" s="259"/>
      <c r="V150" s="259"/>
      <c r="W150" s="259"/>
      <c r="X150" s="259"/>
      <c r="Y150" s="259"/>
      <c r="Z150" s="259"/>
      <c r="AA150" s="259"/>
      <c r="AB150" s="259"/>
      <c r="AC150" s="259"/>
      <c r="AD150" s="259"/>
      <c r="AE150" s="259"/>
      <c r="AF150" s="259"/>
      <c r="AG150" s="259"/>
      <c r="AH150" s="259"/>
      <c r="AI150" s="259"/>
      <c r="AJ150" s="259"/>
      <c r="AK150" s="259"/>
      <c r="AL150" s="259"/>
      <c r="AM150" s="259"/>
      <c r="AN150" s="259"/>
      <c r="AO150" s="259"/>
      <c r="AP150" s="259"/>
      <c r="AQ150" s="259"/>
      <c r="AR150" s="259"/>
      <c r="AS150" s="259"/>
      <c r="AT150" s="259"/>
      <c r="AU150" s="259"/>
      <c r="AV150" s="259"/>
      <c r="AW150" s="259"/>
      <c r="AX150" s="259"/>
      <c r="AY150" s="259"/>
      <c r="AZ150" s="259"/>
      <c r="BA150" s="259"/>
      <c r="BB150" s="259"/>
      <c r="BC150" s="259"/>
      <c r="BD150" s="259"/>
      <c r="BE150" s="259"/>
      <c r="BF150" s="259"/>
      <c r="BG150" s="259"/>
      <c r="BH150" s="259"/>
      <c r="BI150" s="259"/>
      <c r="BJ150" s="259"/>
      <c r="BK150" s="259"/>
      <c r="BL150" s="259"/>
      <c r="BM150" s="259"/>
      <c r="BO150" s="88" t="s">
        <v>615</v>
      </c>
    </row>
    <row r="151" spans="1:67" s="88" customFormat="1" ht="25.5" customHeight="1" x14ac:dyDescent="0.25">
      <c r="A151" s="178">
        <f t="shared" si="13"/>
        <v>118</v>
      </c>
      <c r="B151" s="176" t="s">
        <v>1280</v>
      </c>
      <c r="C151" s="176"/>
      <c r="D151" s="177"/>
      <c r="E151" s="176" t="s">
        <v>723</v>
      </c>
      <c r="F151" s="176" t="s">
        <v>728</v>
      </c>
      <c r="G151" s="177" t="str">
        <f>IF(ISNA(VLOOKUP(F151,Tmunic!$C$2:$D$1160,2,FALSE)),"",VLOOKUP(F151,Tmunic!$C$2:$D$1160,2,FALSE))</f>
        <v>CZ ICBF BAHIA SOLANO (Mutis)</v>
      </c>
      <c r="H151" s="184" t="str">
        <f>IF(ISNA(VLOOKUP(G151,TDirReg!$F$1:$H$184,3,0)),"",VLOOKUP(G151,TDirReg!$F$1:$H$184,3,0))</f>
        <v>Carrera 2 N° 4 - 98 Barrio El Carmen</v>
      </c>
      <c r="I151" s="196" t="s">
        <v>129</v>
      </c>
      <c r="J151" s="278">
        <f>IF($I151=Calendario!$A$61,2,IF($I151=Calendario!$A$62,3,IF($I151=Calendario!$A$63,4,IF($I151=Calendario!$A$64,5,IF($I151=Calendario!$A$65,6,IF($I151=Calendario!$A$66,7,""))))))</f>
        <v>6</v>
      </c>
      <c r="K151" s="197">
        <v>1</v>
      </c>
      <c r="L151" s="202">
        <f t="shared" si="14"/>
        <v>1</v>
      </c>
      <c r="M151" s="259"/>
      <c r="N151" s="259"/>
      <c r="O151" s="259">
        <v>44764</v>
      </c>
      <c r="P151" s="259"/>
      <c r="Q151" s="259"/>
      <c r="R151" s="259"/>
      <c r="S151" s="259"/>
      <c r="T151" s="259"/>
      <c r="U151" s="259"/>
      <c r="V151" s="259"/>
      <c r="W151" s="259"/>
      <c r="X151" s="259"/>
      <c r="Y151" s="259"/>
      <c r="Z151" s="259"/>
      <c r="AA151" s="259"/>
      <c r="AB151" s="259"/>
      <c r="AC151" s="259"/>
      <c r="AD151" s="259"/>
      <c r="AE151" s="259"/>
      <c r="AF151" s="259"/>
      <c r="AG151" s="259"/>
      <c r="AH151" s="259"/>
      <c r="AI151" s="259"/>
      <c r="AJ151" s="259"/>
      <c r="AK151" s="259"/>
      <c r="AL151" s="259"/>
      <c r="AM151" s="259"/>
      <c r="AN151" s="259"/>
      <c r="AO151" s="259"/>
      <c r="AP151" s="259"/>
      <c r="AQ151" s="259"/>
      <c r="AR151" s="259"/>
      <c r="AS151" s="259"/>
      <c r="AT151" s="259"/>
      <c r="AU151" s="259"/>
      <c r="AV151" s="259"/>
      <c r="AW151" s="259"/>
      <c r="AX151" s="259"/>
      <c r="AY151" s="259"/>
      <c r="AZ151" s="259"/>
      <c r="BA151" s="259"/>
      <c r="BB151" s="259"/>
      <c r="BC151" s="259"/>
      <c r="BD151" s="259"/>
      <c r="BE151" s="259"/>
      <c r="BF151" s="259"/>
      <c r="BG151" s="259"/>
      <c r="BH151" s="259"/>
      <c r="BI151" s="259"/>
      <c r="BJ151" s="259"/>
      <c r="BK151" s="259"/>
      <c r="BL151" s="259"/>
      <c r="BM151" s="259"/>
      <c r="BO151" s="88" t="s">
        <v>723</v>
      </c>
    </row>
    <row r="152" spans="1:67" s="88" customFormat="1" ht="25.5" customHeight="1" x14ac:dyDescent="0.25">
      <c r="A152" s="178">
        <f t="shared" si="13"/>
        <v>119</v>
      </c>
      <c r="B152" s="176" t="s">
        <v>1280</v>
      </c>
      <c r="C152" s="176"/>
      <c r="D152" s="177"/>
      <c r="E152" s="176" t="s">
        <v>723</v>
      </c>
      <c r="F152" s="176" t="s">
        <v>1725</v>
      </c>
      <c r="G152" s="177" t="str">
        <f>IF(ISNA(VLOOKUP(F152,Tmunic!$C$2:$D$1160,2,FALSE)),"",VLOOKUP(F152,Tmunic!$C$2:$D$1160,2,FALSE))</f>
        <v>CZ ICBF RIOSUCIO</v>
      </c>
      <c r="H152" s="184" t="str">
        <f>IF(ISNA(VLOOKUP(G152,TDirReg!$F$1:$H$184,3,0)),"",VLOOKUP(G152,TDirReg!$F$1:$H$184,3,0))</f>
        <v>Barrio Maken</v>
      </c>
      <c r="I152" s="196" t="s">
        <v>129</v>
      </c>
      <c r="J152" s="278">
        <f>IF($I152=Calendario!$A$61,2,IF($I152=Calendario!$A$62,3,IF($I152=Calendario!$A$63,4,IF($I152=Calendario!$A$64,5,IF($I152=Calendario!$A$65,6,IF($I152=Calendario!$A$66,7,""))))))</f>
        <v>6</v>
      </c>
      <c r="K152" s="197">
        <v>1</v>
      </c>
      <c r="L152" s="202">
        <f t="shared" si="14"/>
        <v>2</v>
      </c>
      <c r="M152" s="259"/>
      <c r="N152" s="259"/>
      <c r="O152" s="259">
        <v>44757</v>
      </c>
      <c r="P152" s="259"/>
      <c r="Q152" s="259"/>
      <c r="R152" s="259">
        <v>44848</v>
      </c>
      <c r="S152" s="259"/>
      <c r="T152" s="259"/>
      <c r="U152" s="259"/>
      <c r="V152" s="259"/>
      <c r="W152" s="259"/>
      <c r="X152" s="259"/>
      <c r="Y152" s="259"/>
      <c r="Z152" s="259"/>
      <c r="AA152" s="259"/>
      <c r="AB152" s="259"/>
      <c r="AC152" s="259"/>
      <c r="AD152" s="259"/>
      <c r="AE152" s="259"/>
      <c r="AF152" s="259"/>
      <c r="AG152" s="259"/>
      <c r="AH152" s="259"/>
      <c r="AI152" s="259"/>
      <c r="AJ152" s="259"/>
      <c r="AK152" s="259"/>
      <c r="AL152" s="259"/>
      <c r="AM152" s="259"/>
      <c r="AN152" s="259"/>
      <c r="AO152" s="259"/>
      <c r="AP152" s="259"/>
      <c r="AQ152" s="259"/>
      <c r="AR152" s="259"/>
      <c r="AS152" s="259"/>
      <c r="AT152" s="259"/>
      <c r="AU152" s="259"/>
      <c r="AV152" s="259"/>
      <c r="AW152" s="259"/>
      <c r="AX152" s="259"/>
      <c r="AY152" s="259"/>
      <c r="AZ152" s="259"/>
      <c r="BA152" s="259"/>
      <c r="BB152" s="259"/>
      <c r="BC152" s="259"/>
      <c r="BD152" s="259"/>
      <c r="BE152" s="259"/>
      <c r="BF152" s="259"/>
      <c r="BG152" s="259"/>
      <c r="BH152" s="259"/>
      <c r="BI152" s="259"/>
      <c r="BJ152" s="259"/>
      <c r="BK152" s="259"/>
      <c r="BL152" s="259"/>
      <c r="BM152" s="259"/>
      <c r="BO152" s="88" t="s">
        <v>439</v>
      </c>
    </row>
    <row r="153" spans="1:67" s="88" customFormat="1" ht="25.5" customHeight="1" x14ac:dyDescent="0.25">
      <c r="A153" s="178">
        <f t="shared" si="13"/>
        <v>120</v>
      </c>
      <c r="B153" s="176" t="s">
        <v>1284</v>
      </c>
      <c r="C153" s="176"/>
      <c r="D153" s="177"/>
      <c r="E153" s="176" t="s">
        <v>439</v>
      </c>
      <c r="F153" s="176" t="s">
        <v>115</v>
      </c>
      <c r="G153" s="177" t="str">
        <f>IF(ISNA(VLOOKUP(F153,Tmunic!$C$2:$D$1160,2,FALSE)),"",VLOOKUP(F153,Tmunic!$C$2:$D$1160,2,FALSE))</f>
        <v>CZ ICBF EL COCUY</v>
      </c>
      <c r="H153" s="184" t="str">
        <f>IF(ISNA(VLOOKUP(G153,TDirReg!$F$1:$H$184,3,0)),"",VLOOKUP(G153,TDirReg!$F$1:$H$184,3,0))</f>
        <v>Carrera 4 N° 7 - 39 Barrio Santa Cecilia</v>
      </c>
      <c r="I153" s="196" t="s">
        <v>129</v>
      </c>
      <c r="J153" s="278">
        <f>IF($I153=Calendario!$A$61,2,IF($I153=Calendario!$A$62,3,IF($I153=Calendario!$A$63,4,IF($I153=Calendario!$A$64,5,IF($I153=Calendario!$A$65,6,IF($I153=Calendario!$A$66,7,""))))))</f>
        <v>6</v>
      </c>
      <c r="K153" s="197">
        <v>1</v>
      </c>
      <c r="L153" s="202">
        <f t="shared" si="14"/>
        <v>1</v>
      </c>
      <c r="M153" s="259"/>
      <c r="N153" s="259"/>
      <c r="O153" s="259">
        <v>44764</v>
      </c>
      <c r="P153" s="259"/>
      <c r="Q153" s="259"/>
      <c r="R153" s="259"/>
      <c r="S153" s="259"/>
      <c r="T153" s="259"/>
      <c r="U153" s="259"/>
      <c r="V153" s="259"/>
      <c r="W153" s="259"/>
      <c r="X153" s="259"/>
      <c r="Y153" s="259"/>
      <c r="Z153" s="259"/>
      <c r="AA153" s="259"/>
      <c r="AB153" s="259"/>
      <c r="AC153" s="259"/>
      <c r="AD153" s="259"/>
      <c r="AE153" s="259"/>
      <c r="AF153" s="259"/>
      <c r="AG153" s="259"/>
      <c r="AH153" s="259"/>
      <c r="AI153" s="259"/>
      <c r="AJ153" s="259"/>
      <c r="AK153" s="259"/>
      <c r="AL153" s="259"/>
      <c r="AM153" s="259"/>
      <c r="AN153" s="259"/>
      <c r="AO153" s="259"/>
      <c r="AP153" s="259"/>
      <c r="AQ153" s="259"/>
      <c r="AR153" s="259"/>
      <c r="AS153" s="259"/>
      <c r="AT153" s="259"/>
      <c r="AU153" s="259"/>
      <c r="AV153" s="259"/>
      <c r="AW153" s="259"/>
      <c r="AX153" s="259"/>
      <c r="AY153" s="259"/>
      <c r="AZ153" s="259"/>
      <c r="BA153" s="259"/>
      <c r="BB153" s="259"/>
      <c r="BC153" s="259"/>
      <c r="BD153" s="259"/>
      <c r="BE153" s="259"/>
      <c r="BF153" s="259"/>
      <c r="BG153" s="259"/>
      <c r="BH153" s="259"/>
      <c r="BI153" s="259"/>
      <c r="BJ153" s="259"/>
      <c r="BK153" s="259"/>
      <c r="BL153" s="259"/>
      <c r="BM153" s="259"/>
      <c r="BO153" s="88" t="s">
        <v>1186</v>
      </c>
    </row>
    <row r="154" spans="1:67" s="88" customFormat="1" ht="25.5" customHeight="1" x14ac:dyDescent="0.25">
      <c r="A154" s="178">
        <f t="shared" si="13"/>
        <v>121</v>
      </c>
      <c r="B154" s="176" t="s">
        <v>1284</v>
      </c>
      <c r="C154" s="176"/>
      <c r="D154" s="177"/>
      <c r="E154" s="176" t="s">
        <v>439</v>
      </c>
      <c r="F154" s="176" t="s">
        <v>117</v>
      </c>
      <c r="G154" s="177" t="str">
        <f>IF(ISNA(VLOOKUP(F154,Tmunic!$C$2:$D$1160,2,FALSE)),"",VLOOKUP(F154,Tmunic!$C$2:$D$1160,2,FALSE))</f>
        <v>CZ ICBF MIRAFLORES</v>
      </c>
      <c r="H154" s="184" t="str">
        <f>IF(ISNA(VLOOKUP(G154,TDirReg!$F$1:$H$184,3,0)),"",VLOOKUP(G154,TDirReg!$F$1:$H$184,3,0))</f>
        <v>Carrera 6 N° 5 - 13 Barrio El Rayo</v>
      </c>
      <c r="I154" s="196" t="s">
        <v>129</v>
      </c>
      <c r="J154" s="278">
        <f>IF($I154=Calendario!$A$61,2,IF($I154=Calendario!$A$62,3,IF($I154=Calendario!$A$63,4,IF($I154=Calendario!$A$64,5,IF($I154=Calendario!$A$65,6,IF($I154=Calendario!$A$66,7,""))))))</f>
        <v>6</v>
      </c>
      <c r="K154" s="197">
        <v>1</v>
      </c>
      <c r="L154" s="202">
        <f t="shared" si="14"/>
        <v>1</v>
      </c>
      <c r="M154" s="259"/>
      <c r="N154" s="259">
        <v>44736</v>
      </c>
      <c r="O154" s="259"/>
      <c r="P154" s="259"/>
      <c r="Q154" s="259"/>
      <c r="R154" s="259"/>
      <c r="S154" s="259"/>
      <c r="T154" s="259"/>
      <c r="U154" s="259"/>
      <c r="V154" s="259"/>
      <c r="W154" s="259"/>
      <c r="X154" s="259"/>
      <c r="Y154" s="259"/>
      <c r="Z154" s="259"/>
      <c r="AA154" s="259"/>
      <c r="AB154" s="259"/>
      <c r="AC154" s="259"/>
      <c r="AD154" s="259"/>
      <c r="AE154" s="259"/>
      <c r="AF154" s="259"/>
      <c r="AG154" s="259"/>
      <c r="AH154" s="259"/>
      <c r="AI154" s="259"/>
      <c r="AJ154" s="259"/>
      <c r="AK154" s="259"/>
      <c r="AL154" s="259"/>
      <c r="AM154" s="259"/>
      <c r="AN154" s="259"/>
      <c r="AO154" s="259"/>
      <c r="AP154" s="259"/>
      <c r="AQ154" s="259"/>
      <c r="AR154" s="259"/>
      <c r="AS154" s="259"/>
      <c r="AT154" s="259"/>
      <c r="AU154" s="259"/>
      <c r="AV154" s="259"/>
      <c r="AW154" s="259"/>
      <c r="AX154" s="259"/>
      <c r="AY154" s="259"/>
      <c r="AZ154" s="259"/>
      <c r="BA154" s="259"/>
      <c r="BB154" s="259"/>
      <c r="BC154" s="259"/>
      <c r="BD154" s="259"/>
      <c r="BE154" s="259"/>
      <c r="BF154" s="259"/>
      <c r="BG154" s="259"/>
      <c r="BH154" s="259"/>
      <c r="BI154" s="259"/>
      <c r="BJ154" s="259"/>
      <c r="BK154" s="259"/>
      <c r="BL154" s="259"/>
      <c r="BM154" s="259"/>
      <c r="BO154" s="88" t="s">
        <v>1198</v>
      </c>
    </row>
    <row r="155" spans="1:67" s="88" customFormat="1" ht="25.5" customHeight="1" x14ac:dyDescent="0.25">
      <c r="A155" s="178">
        <f t="shared" si="13"/>
        <v>122</v>
      </c>
      <c r="B155" s="176" t="s">
        <v>1284</v>
      </c>
      <c r="C155" s="176"/>
      <c r="D155" s="177"/>
      <c r="E155" s="176" t="s">
        <v>1186</v>
      </c>
      <c r="F155" s="176" t="s">
        <v>1185</v>
      </c>
      <c r="G155" s="177" t="str">
        <f>IF(ISNA(VLOOKUP(F155,Tmunic!$C$2:$D$1160,2,FALSE)),"",VLOOKUP(F155,Tmunic!$C$2:$D$1160,2,FALSE))</f>
        <v>UB GUAINIA</v>
      </c>
      <c r="H155" s="184" t="str">
        <f>IF(ISNA(VLOOKUP(G155,TDirReg!$F$1:$H$184,3,0)),"",VLOOKUP(G155,TDirReg!$F$1:$H$184,3,0))</f>
        <v>Calle 15 N° 8 - 86 Barrio La Esperanza</v>
      </c>
      <c r="I155" s="196" t="s">
        <v>129</v>
      </c>
      <c r="J155" s="278">
        <f>IF($I155=Calendario!$A$61,2,IF($I155=Calendario!$A$62,3,IF($I155=Calendario!$A$63,4,IF($I155=Calendario!$A$64,5,IF($I155=Calendario!$A$65,6,IF($I155=Calendario!$A$66,7,""))))))</f>
        <v>6</v>
      </c>
      <c r="K155" s="197">
        <v>1</v>
      </c>
      <c r="L155" s="202">
        <f t="shared" si="14"/>
        <v>1</v>
      </c>
      <c r="M155" s="259"/>
      <c r="N155" s="259"/>
      <c r="O155" s="259"/>
      <c r="P155" s="259"/>
      <c r="Q155" s="259">
        <v>44813</v>
      </c>
      <c r="R155" s="259"/>
      <c r="S155" s="259"/>
      <c r="T155" s="259"/>
      <c r="U155" s="259"/>
      <c r="V155" s="259"/>
      <c r="W155" s="259"/>
      <c r="X155" s="259"/>
      <c r="Y155" s="259"/>
      <c r="Z155" s="259"/>
      <c r="AA155" s="259"/>
      <c r="AB155" s="259"/>
      <c r="AC155" s="259"/>
      <c r="AD155" s="259"/>
      <c r="AE155" s="259"/>
      <c r="AF155" s="259"/>
      <c r="AG155" s="259"/>
      <c r="AH155" s="259"/>
      <c r="AI155" s="259"/>
      <c r="AJ155" s="259"/>
      <c r="AK155" s="259"/>
      <c r="AL155" s="259"/>
      <c r="AM155" s="259"/>
      <c r="AN155" s="259"/>
      <c r="AO155" s="259"/>
      <c r="AP155" s="259"/>
      <c r="AQ155" s="259"/>
      <c r="AR155" s="259"/>
      <c r="AS155" s="259"/>
      <c r="AT155" s="259"/>
      <c r="AU155" s="259"/>
      <c r="AV155" s="259"/>
      <c r="AW155" s="259"/>
      <c r="AX155" s="259"/>
      <c r="AY155" s="259"/>
      <c r="AZ155" s="259"/>
      <c r="BA155" s="259"/>
      <c r="BB155" s="259"/>
      <c r="BC155" s="259"/>
      <c r="BD155" s="259"/>
      <c r="BE155" s="259"/>
      <c r="BF155" s="259"/>
      <c r="BG155" s="259"/>
      <c r="BH155" s="259"/>
      <c r="BI155" s="259"/>
      <c r="BJ155" s="259"/>
      <c r="BK155" s="259"/>
      <c r="BL155" s="259"/>
      <c r="BM155" s="259"/>
      <c r="BO155" s="88" t="s">
        <v>587</v>
      </c>
    </row>
    <row r="156" spans="1:67" s="88" customFormat="1" ht="25.5" customHeight="1" x14ac:dyDescent="0.25">
      <c r="A156" s="178">
        <f t="shared" si="13"/>
        <v>123</v>
      </c>
      <c r="B156" s="176" t="s">
        <v>1284</v>
      </c>
      <c r="C156" s="176"/>
      <c r="D156" s="177"/>
      <c r="E156" s="176" t="s">
        <v>1198</v>
      </c>
      <c r="F156" s="176" t="s">
        <v>1197</v>
      </c>
      <c r="G156" s="177" t="str">
        <f>IF(ISNA(VLOOKUP(F156,Tmunic!$C$2:$D$1160,2,FALSE)),"",VLOOKUP(F156,Tmunic!$C$2:$D$1160,2,FALSE))</f>
        <v>CZ ICBF MITU</v>
      </c>
      <c r="H156" s="184" t="str">
        <f>IF(ISNA(VLOOKUP(G156,TDirReg!$F$1:$H$184,3,0)),"",VLOOKUP(G156,TDirReg!$F$1:$H$184,3,0))</f>
        <v xml:space="preserve">Calle 14 N° 15 - 07 </v>
      </c>
      <c r="I156" s="196" t="s">
        <v>129</v>
      </c>
      <c r="J156" s="278">
        <f>IF($I156=Calendario!$A$61,2,IF($I156=Calendario!$A$62,3,IF($I156=Calendario!$A$63,4,IF($I156=Calendario!$A$64,5,IF($I156=Calendario!$A$65,6,IF($I156=Calendario!$A$66,7,""))))))</f>
        <v>6</v>
      </c>
      <c r="K156" s="197">
        <v>1</v>
      </c>
      <c r="L156" s="202">
        <f t="shared" si="14"/>
        <v>0</v>
      </c>
      <c r="M156" s="259"/>
      <c r="N156" s="259"/>
      <c r="O156" s="259"/>
      <c r="P156" s="259"/>
      <c r="Q156" s="259"/>
      <c r="R156" s="259"/>
      <c r="S156" s="259"/>
      <c r="T156" s="259"/>
      <c r="U156" s="259"/>
      <c r="V156" s="259"/>
      <c r="W156" s="259"/>
      <c r="X156" s="259"/>
      <c r="Y156" s="259"/>
      <c r="Z156" s="259"/>
      <c r="AA156" s="259"/>
      <c r="AB156" s="259"/>
      <c r="AC156" s="259"/>
      <c r="AD156" s="259"/>
      <c r="AE156" s="259"/>
      <c r="AF156" s="259"/>
      <c r="AG156" s="259"/>
      <c r="AH156" s="259"/>
      <c r="AI156" s="259"/>
      <c r="AJ156" s="259"/>
      <c r="AK156" s="259"/>
      <c r="AL156" s="259"/>
      <c r="AM156" s="259"/>
      <c r="AN156" s="259"/>
      <c r="AO156" s="259"/>
      <c r="AP156" s="259"/>
      <c r="AQ156" s="259"/>
      <c r="AR156" s="259"/>
      <c r="AS156" s="259"/>
      <c r="AT156" s="259"/>
      <c r="AU156" s="259"/>
      <c r="AV156" s="259"/>
      <c r="AW156" s="259"/>
      <c r="AX156" s="259"/>
      <c r="AY156" s="259"/>
      <c r="AZ156" s="259"/>
      <c r="BA156" s="259"/>
      <c r="BB156" s="259"/>
      <c r="BC156" s="259"/>
      <c r="BD156" s="259"/>
      <c r="BE156" s="259"/>
      <c r="BF156" s="259"/>
      <c r="BG156" s="259"/>
      <c r="BH156" s="259"/>
      <c r="BI156" s="259"/>
      <c r="BJ156" s="259"/>
      <c r="BK156" s="259"/>
      <c r="BL156" s="259"/>
      <c r="BM156" s="259"/>
    </row>
    <row r="157" spans="1:67" s="88" customFormat="1" ht="25.5" customHeight="1" x14ac:dyDescent="0.25">
      <c r="A157" s="178">
        <f t="shared" si="13"/>
        <v>124</v>
      </c>
      <c r="B157" s="176" t="s">
        <v>1285</v>
      </c>
      <c r="C157" s="176"/>
      <c r="D157" s="177"/>
      <c r="E157" s="176" t="s">
        <v>587</v>
      </c>
      <c r="F157" s="176" t="s">
        <v>116</v>
      </c>
      <c r="G157" s="177" t="str">
        <f>IF(ISNA(VLOOKUP(F157,Tmunic!$C$2:$D$1160,2,FALSE)),"",VLOOKUP(F157,Tmunic!$C$2:$D$1160,2,FALSE))</f>
        <v>CZ ICBF COSTA PACIFICA</v>
      </c>
      <c r="H157" s="184" t="str">
        <f>IF(ISNA(VLOOKUP(G157,TDirReg!$F$1:$H$184,3,0)),"",VLOOKUP(G157,TDirReg!$F$1:$H$184,3,0))</f>
        <v>Carrera 2 con Calle 5 Esquina Barrio La Esperanza</v>
      </c>
      <c r="I157" s="196" t="s">
        <v>129</v>
      </c>
      <c r="J157" s="278">
        <f>IF($I157=Calendario!$A$61,2,IF($I157=Calendario!$A$62,3,IF($I157=Calendario!$A$63,4,IF($I157=Calendario!$A$64,5,IF($I157=Calendario!$A$65,6,IF($I157=Calendario!$A$66,7,""))))))</f>
        <v>6</v>
      </c>
      <c r="K157" s="197">
        <v>1</v>
      </c>
      <c r="L157" s="202">
        <f t="shared" si="14"/>
        <v>0</v>
      </c>
      <c r="M157" s="259"/>
      <c r="N157" s="259"/>
      <c r="O157" s="259"/>
      <c r="P157" s="259"/>
      <c r="Q157" s="259"/>
      <c r="R157" s="259"/>
      <c r="S157" s="259"/>
      <c r="T157" s="259"/>
      <c r="U157" s="259"/>
      <c r="V157" s="259"/>
      <c r="W157" s="259"/>
      <c r="X157" s="259"/>
      <c r="Y157" s="259"/>
      <c r="Z157" s="259"/>
      <c r="AA157" s="259"/>
      <c r="AB157" s="259"/>
      <c r="AC157" s="259"/>
      <c r="AD157" s="259"/>
      <c r="AE157" s="259"/>
      <c r="AF157" s="259"/>
      <c r="AG157" s="259"/>
      <c r="AH157" s="259"/>
      <c r="AI157" s="259"/>
      <c r="AJ157" s="259"/>
      <c r="AK157" s="259"/>
      <c r="AL157" s="259"/>
      <c r="AM157" s="259"/>
      <c r="AN157" s="259"/>
      <c r="AO157" s="259"/>
      <c r="AP157" s="259"/>
      <c r="AQ157" s="259"/>
      <c r="AR157" s="259"/>
      <c r="AS157" s="259"/>
      <c r="AT157" s="259"/>
      <c r="AU157" s="259"/>
      <c r="AV157" s="259"/>
      <c r="AW157" s="259"/>
      <c r="AX157" s="259"/>
      <c r="AY157" s="259"/>
      <c r="AZ157" s="259"/>
      <c r="BA157" s="259"/>
      <c r="BB157" s="259"/>
      <c r="BC157" s="259"/>
      <c r="BD157" s="259"/>
      <c r="BE157" s="259"/>
      <c r="BF157" s="259"/>
      <c r="BG157" s="259"/>
      <c r="BH157" s="259"/>
      <c r="BI157" s="259"/>
      <c r="BJ157" s="259"/>
      <c r="BK157" s="259"/>
      <c r="BL157" s="259"/>
      <c r="BM157" s="259"/>
    </row>
    <row r="158" spans="1:67" s="88" customFormat="1" ht="25.5" customHeight="1" x14ac:dyDescent="0.25">
      <c r="A158" s="178">
        <f t="shared" si="13"/>
        <v>125</v>
      </c>
      <c r="B158" s="176" t="s">
        <v>1285</v>
      </c>
      <c r="C158" s="176"/>
      <c r="D158" s="176"/>
      <c r="E158" s="176" t="s">
        <v>1445</v>
      </c>
      <c r="F158" s="176" t="s">
        <v>121</v>
      </c>
      <c r="G158" s="177" t="str">
        <f>IF(ISNA(VLOOKUP(F158,Tmunic!$C$2:$D$1160,2,FALSE)),"",VLOOKUP(F158,Tmunic!$C$2:$D$1160,2,FALSE))</f>
        <v>JF BARBACOAS</v>
      </c>
      <c r="H158" s="184" t="str">
        <f>IF(ISNA(VLOOKUP(G158,TDirReg!$F$1:$H$184,3,0)),"",VLOOKUP(G158,TDirReg!$F$1:$H$184,3,0))</f>
        <v>Calle El Guabo frente al Banco Agrario Barrio Paso Grande</v>
      </c>
      <c r="I158" s="196" t="s">
        <v>129</v>
      </c>
      <c r="J158" s="278">
        <f>IF($I158=Calendario!$A$61,2,IF($I158=Calendario!$A$62,3,IF($I158=Calendario!$A$63,4,IF($I158=Calendario!$A$64,5,IF($I158=Calendario!$A$65,6,IF($I158=Calendario!$A$66,7,""))))))</f>
        <v>6</v>
      </c>
      <c r="K158" s="197">
        <v>2</v>
      </c>
      <c r="L158" s="202">
        <f t="shared" ref="L158" si="15">COUNT(M158:BM158)</f>
        <v>0</v>
      </c>
      <c r="M158" s="259"/>
      <c r="N158" s="259"/>
      <c r="O158" s="259"/>
      <c r="P158" s="259"/>
      <c r="Q158" s="259"/>
      <c r="R158" s="259"/>
      <c r="S158" s="259"/>
      <c r="T158" s="259"/>
      <c r="U158" s="259"/>
      <c r="V158" s="259"/>
      <c r="W158" s="259"/>
      <c r="X158" s="259"/>
      <c r="Y158" s="259"/>
      <c r="Z158" s="259"/>
      <c r="AA158" s="259"/>
      <c r="AB158" s="259"/>
      <c r="AC158" s="259"/>
      <c r="AD158" s="259"/>
      <c r="AE158" s="259"/>
      <c r="AF158" s="259"/>
      <c r="AG158" s="259"/>
      <c r="AH158" s="259"/>
      <c r="AI158" s="259"/>
      <c r="AJ158" s="259"/>
      <c r="AK158" s="259"/>
      <c r="AL158" s="259"/>
      <c r="AM158" s="259"/>
      <c r="AN158" s="259"/>
      <c r="AO158" s="259"/>
      <c r="AP158" s="259"/>
      <c r="AQ158" s="259"/>
      <c r="AR158" s="259"/>
      <c r="AS158" s="259"/>
      <c r="AT158" s="259"/>
      <c r="AU158" s="259"/>
      <c r="AV158" s="259"/>
      <c r="AW158" s="259"/>
      <c r="AX158" s="259"/>
      <c r="AY158" s="259"/>
      <c r="AZ158" s="259"/>
      <c r="BA158" s="259"/>
      <c r="BB158" s="259"/>
      <c r="BC158" s="259"/>
      <c r="BD158" s="259"/>
      <c r="BE158" s="259"/>
      <c r="BF158" s="259"/>
      <c r="BG158" s="259"/>
      <c r="BH158" s="259"/>
      <c r="BI158" s="259"/>
      <c r="BJ158" s="259"/>
      <c r="BK158" s="259"/>
      <c r="BL158" s="259"/>
      <c r="BM158" s="259"/>
    </row>
    <row r="159" spans="1:67" s="88" customFormat="1" ht="15" customHeight="1" x14ac:dyDescent="0.25">
      <c r="A159" s="178" t="str">
        <f t="shared" ref="A159:A163" si="16">IF(G159="","",IF(A158="",IF(A157="",IF(A156="",IF(A155="",A154+1,A155+1),A156+1),A157+1),A158+1))</f>
        <v/>
      </c>
      <c r="B159" s="176"/>
      <c r="C159" s="176"/>
      <c r="D159" s="176"/>
      <c r="E159" s="176"/>
      <c r="F159" s="176"/>
      <c r="G159" s="177"/>
      <c r="H159" s="184"/>
      <c r="I159" s="272"/>
      <c r="J159" s="273"/>
      <c r="K159" s="200"/>
      <c r="L159" s="275"/>
      <c r="M159" s="259"/>
      <c r="N159" s="259"/>
      <c r="O159" s="259"/>
      <c r="P159" s="259"/>
      <c r="Q159" s="259"/>
      <c r="R159" s="259"/>
      <c r="S159" s="259"/>
      <c r="T159" s="259"/>
      <c r="U159" s="259"/>
      <c r="V159" s="259"/>
      <c r="W159" s="259"/>
      <c r="X159" s="259"/>
      <c r="Y159" s="259"/>
      <c r="Z159" s="259"/>
      <c r="AA159" s="259"/>
      <c r="AB159" s="259"/>
      <c r="AC159" s="259"/>
      <c r="AD159" s="259"/>
      <c r="AE159" s="259"/>
      <c r="AF159" s="259"/>
      <c r="AG159" s="259"/>
      <c r="AH159" s="259"/>
      <c r="AI159" s="259"/>
      <c r="AJ159" s="259"/>
      <c r="AK159" s="259"/>
      <c r="AL159" s="259"/>
      <c r="AM159" s="259"/>
      <c r="AN159" s="259"/>
      <c r="AO159" s="259"/>
      <c r="AP159" s="259"/>
      <c r="AQ159" s="259"/>
      <c r="AR159" s="259"/>
      <c r="AS159" s="259"/>
      <c r="AT159" s="259"/>
      <c r="AU159" s="259"/>
      <c r="AV159" s="259"/>
      <c r="AW159" s="259"/>
      <c r="AX159" s="259"/>
      <c r="AY159" s="259"/>
      <c r="AZ159" s="259"/>
      <c r="BA159" s="259"/>
      <c r="BB159" s="259"/>
      <c r="BC159" s="259"/>
      <c r="BD159" s="259"/>
      <c r="BE159" s="259"/>
      <c r="BF159" s="259"/>
      <c r="BG159" s="259"/>
      <c r="BH159" s="259"/>
      <c r="BI159" s="259"/>
      <c r="BJ159" s="259"/>
      <c r="BK159" s="259"/>
      <c r="BL159" s="259"/>
      <c r="BM159" s="259"/>
    </row>
    <row r="160" spans="1:67" s="88" customFormat="1" ht="15" customHeight="1" x14ac:dyDescent="0.25">
      <c r="A160" s="178" t="str">
        <f t="shared" si="16"/>
        <v/>
      </c>
      <c r="B160" s="176"/>
      <c r="C160" s="176"/>
      <c r="D160" s="176"/>
      <c r="E160" s="176"/>
      <c r="F160" s="176"/>
      <c r="G160" s="177"/>
      <c r="H160" s="184"/>
      <c r="I160" s="272"/>
      <c r="J160" s="273"/>
      <c r="K160" s="200"/>
      <c r="L160" s="201"/>
      <c r="M160" s="259"/>
      <c r="N160" s="259"/>
      <c r="O160" s="259"/>
      <c r="P160" s="259"/>
      <c r="Q160" s="259"/>
      <c r="R160" s="259"/>
      <c r="S160" s="259"/>
      <c r="T160" s="259"/>
      <c r="U160" s="259"/>
      <c r="V160" s="259"/>
      <c r="W160" s="259"/>
      <c r="X160" s="259"/>
      <c r="Y160" s="259"/>
      <c r="Z160" s="259"/>
      <c r="AA160" s="259"/>
      <c r="AB160" s="259"/>
      <c r="AC160" s="259"/>
      <c r="AD160" s="259"/>
      <c r="AE160" s="259"/>
      <c r="AF160" s="259"/>
      <c r="AG160" s="259"/>
      <c r="AH160" s="259"/>
      <c r="AI160" s="259"/>
      <c r="AJ160" s="259"/>
      <c r="AK160" s="259"/>
      <c r="AL160" s="259"/>
      <c r="AM160" s="259"/>
      <c r="AN160" s="259"/>
      <c r="AO160" s="259"/>
      <c r="AP160" s="259"/>
      <c r="AQ160" s="259"/>
      <c r="AR160" s="259"/>
      <c r="AS160" s="259"/>
      <c r="AT160" s="259"/>
      <c r="AU160" s="259"/>
      <c r="AV160" s="259"/>
      <c r="AW160" s="259"/>
      <c r="AX160" s="259"/>
      <c r="AY160" s="259"/>
      <c r="AZ160" s="259"/>
      <c r="BA160" s="259"/>
      <c r="BB160" s="259"/>
      <c r="BC160" s="259"/>
      <c r="BD160" s="259"/>
      <c r="BE160" s="259"/>
      <c r="BF160" s="259"/>
      <c r="BG160" s="259"/>
      <c r="BH160" s="259"/>
      <c r="BI160" s="259"/>
      <c r="BJ160" s="259"/>
      <c r="BK160" s="259"/>
      <c r="BL160" s="259"/>
      <c r="BM160" s="259"/>
    </row>
    <row r="161" spans="1:65" s="88" customFormat="1" ht="15" customHeight="1" x14ac:dyDescent="0.25">
      <c r="A161" s="178" t="str">
        <f t="shared" si="16"/>
        <v/>
      </c>
      <c r="B161" s="176"/>
      <c r="C161" s="176"/>
      <c r="D161" s="176"/>
      <c r="E161" s="176"/>
      <c r="F161" s="176"/>
      <c r="G161" s="177"/>
      <c r="H161" s="184"/>
      <c r="I161" s="272"/>
      <c r="J161" s="273"/>
      <c r="K161" s="200"/>
      <c r="L161" s="201"/>
      <c r="M161" s="259"/>
      <c r="N161" s="259"/>
      <c r="O161" s="259"/>
      <c r="P161" s="259"/>
      <c r="Q161" s="259"/>
      <c r="R161" s="259"/>
      <c r="S161" s="259"/>
      <c r="T161" s="259"/>
      <c r="U161" s="259"/>
      <c r="V161" s="259"/>
      <c r="W161" s="259"/>
      <c r="X161" s="259"/>
      <c r="Y161" s="259"/>
      <c r="Z161" s="259"/>
      <c r="AA161" s="259"/>
      <c r="AB161" s="259"/>
      <c r="AC161" s="259"/>
      <c r="AD161" s="259"/>
      <c r="AE161" s="259"/>
      <c r="AF161" s="259"/>
      <c r="AG161" s="259"/>
      <c r="AH161" s="259"/>
      <c r="AI161" s="259"/>
      <c r="AJ161" s="259"/>
      <c r="AK161" s="259"/>
      <c r="AL161" s="259"/>
      <c r="AM161" s="259"/>
      <c r="AN161" s="259"/>
      <c r="AO161" s="259"/>
      <c r="AP161" s="259"/>
      <c r="AQ161" s="259"/>
      <c r="AR161" s="259"/>
      <c r="AS161" s="259"/>
      <c r="AT161" s="259"/>
      <c r="AU161" s="259"/>
      <c r="AV161" s="259"/>
      <c r="AW161" s="259"/>
      <c r="AX161" s="259"/>
      <c r="AY161" s="259"/>
      <c r="AZ161" s="259"/>
      <c r="BA161" s="259"/>
      <c r="BB161" s="259"/>
      <c r="BC161" s="259"/>
      <c r="BD161" s="259"/>
      <c r="BE161" s="259"/>
      <c r="BF161" s="259"/>
      <c r="BG161" s="259"/>
      <c r="BH161" s="259"/>
      <c r="BI161" s="259"/>
      <c r="BJ161" s="259"/>
      <c r="BK161" s="259"/>
      <c r="BL161" s="259"/>
      <c r="BM161" s="259"/>
    </row>
    <row r="162" spans="1:65" ht="15" customHeight="1" x14ac:dyDescent="0.25">
      <c r="A162" s="178" t="str">
        <f t="shared" si="16"/>
        <v/>
      </c>
      <c r="B162" s="176"/>
      <c r="C162" s="176"/>
      <c r="D162" s="176"/>
      <c r="E162" s="176"/>
      <c r="F162" s="176"/>
      <c r="G162" s="177"/>
      <c r="H162" s="184"/>
      <c r="I162" s="272"/>
      <c r="J162" s="273"/>
      <c r="K162" s="200"/>
      <c r="L162" s="201"/>
      <c r="M162" s="259"/>
      <c r="N162" s="259"/>
      <c r="O162" s="259"/>
      <c r="P162" s="259"/>
      <c r="Q162" s="259"/>
      <c r="R162" s="259"/>
      <c r="S162" s="259"/>
      <c r="T162" s="259"/>
      <c r="U162" s="259"/>
      <c r="V162" s="259"/>
      <c r="W162" s="259"/>
      <c r="X162" s="259"/>
      <c r="Y162" s="259"/>
      <c r="Z162" s="259"/>
      <c r="AA162" s="259"/>
      <c r="AB162" s="259"/>
      <c r="AC162" s="259"/>
      <c r="AD162" s="259"/>
      <c r="AE162" s="259"/>
      <c r="AF162" s="259"/>
      <c r="AG162" s="259"/>
      <c r="AH162" s="259"/>
      <c r="AI162" s="259"/>
      <c r="AJ162" s="259"/>
      <c r="AK162" s="259"/>
      <c r="AL162" s="259"/>
      <c r="AM162" s="259"/>
      <c r="AN162" s="259"/>
      <c r="AO162" s="259"/>
      <c r="AP162" s="259"/>
      <c r="AQ162" s="259"/>
      <c r="AR162" s="259"/>
      <c r="AS162" s="259"/>
      <c r="AT162" s="259"/>
      <c r="AU162" s="259"/>
      <c r="AV162" s="259"/>
      <c r="AW162" s="259"/>
      <c r="AX162" s="259"/>
      <c r="AY162" s="259"/>
      <c r="AZ162" s="259"/>
      <c r="BA162" s="259"/>
      <c r="BB162" s="259"/>
      <c r="BC162" s="259"/>
      <c r="BD162" s="259"/>
      <c r="BE162" s="259"/>
      <c r="BF162" s="259"/>
      <c r="BG162" s="259"/>
      <c r="BH162" s="259"/>
      <c r="BI162" s="259"/>
      <c r="BJ162" s="259"/>
      <c r="BK162" s="259"/>
      <c r="BL162" s="259"/>
      <c r="BM162" s="259"/>
    </row>
    <row r="163" spans="1:65" ht="15" customHeight="1" x14ac:dyDescent="0.25">
      <c r="A163" s="178" t="str">
        <f t="shared" si="16"/>
        <v/>
      </c>
      <c r="B163" s="176"/>
      <c r="C163" s="176"/>
      <c r="D163" s="176"/>
      <c r="E163" s="176"/>
      <c r="F163" s="176"/>
      <c r="G163" s="177"/>
      <c r="H163" s="184"/>
      <c r="I163" s="199"/>
      <c r="J163" s="260"/>
      <c r="K163" s="200"/>
      <c r="L163" s="201"/>
      <c r="M163" s="259"/>
      <c r="N163" s="259"/>
      <c r="O163" s="259"/>
      <c r="P163" s="259"/>
      <c r="Q163" s="259"/>
      <c r="R163" s="259"/>
      <c r="S163" s="259"/>
      <c r="T163" s="259"/>
      <c r="U163" s="259"/>
      <c r="V163" s="259"/>
      <c r="W163" s="259"/>
      <c r="X163" s="259"/>
      <c r="Y163" s="259"/>
      <c r="Z163" s="259"/>
      <c r="AA163" s="259"/>
      <c r="AB163" s="259"/>
      <c r="AC163" s="259"/>
      <c r="AD163" s="259"/>
      <c r="AE163" s="259"/>
      <c r="AF163" s="259"/>
      <c r="AG163" s="259"/>
      <c r="AH163" s="259"/>
      <c r="AI163" s="259"/>
      <c r="AJ163" s="259"/>
      <c r="AK163" s="259"/>
      <c r="AL163" s="259"/>
      <c r="AM163" s="259"/>
      <c r="AN163" s="259"/>
      <c r="AO163" s="259"/>
      <c r="AP163" s="259"/>
      <c r="AQ163" s="259"/>
      <c r="AR163" s="259"/>
      <c r="AS163" s="259"/>
      <c r="AT163" s="259"/>
      <c r="AU163" s="259"/>
      <c r="AV163" s="259"/>
      <c r="AW163" s="259"/>
      <c r="AX163" s="259"/>
      <c r="AY163" s="259"/>
      <c r="AZ163" s="259"/>
      <c r="BA163" s="259"/>
      <c r="BB163" s="259"/>
      <c r="BC163" s="259"/>
      <c r="BD163" s="259"/>
      <c r="BE163" s="259"/>
      <c r="BF163" s="259"/>
      <c r="BG163" s="259"/>
      <c r="BH163" s="259"/>
      <c r="BI163" s="259"/>
      <c r="BJ163" s="259"/>
      <c r="BK163" s="259"/>
      <c r="BL163" s="259"/>
      <c r="BM163" s="259"/>
    </row>
    <row r="164" spans="1:65" x14ac:dyDescent="0.25">
      <c r="A164" s="182" t="s">
        <v>1855</v>
      </c>
      <c r="B164" s="176"/>
      <c r="C164" s="176"/>
      <c r="D164" s="176"/>
      <c r="E164" s="176"/>
      <c r="F164" s="183"/>
      <c r="G164" s="85"/>
      <c r="H164" s="85"/>
      <c r="I164" s="65"/>
      <c r="J164" s="64"/>
      <c r="K164" s="64"/>
      <c r="L164" s="64"/>
      <c r="M164" s="64"/>
      <c r="N164" s="64"/>
      <c r="O164" s="64"/>
      <c r="P164" s="64"/>
      <c r="Q164" s="64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N164" s="62"/>
      <c r="AO164" s="62"/>
      <c r="AP164" s="62"/>
      <c r="AQ164" s="62"/>
      <c r="AR164" s="62"/>
      <c r="AS164" s="62"/>
      <c r="AT164" s="62"/>
      <c r="AU164" s="62"/>
      <c r="AV164" s="62"/>
      <c r="AW164" s="62"/>
      <c r="AX164" s="62"/>
      <c r="AY164" s="62"/>
      <c r="AZ164" s="62"/>
      <c r="BA164" s="62"/>
      <c r="BB164" s="62"/>
      <c r="BC164" s="62"/>
      <c r="BD164" s="62"/>
      <c r="BE164" s="62"/>
      <c r="BF164" s="62"/>
      <c r="BG164" s="62"/>
      <c r="BH164" s="62"/>
      <c r="BI164" s="62"/>
      <c r="BJ164" s="62"/>
      <c r="BK164" s="62"/>
      <c r="BL164" s="62"/>
      <c r="BM164" s="46" t="s">
        <v>1855</v>
      </c>
    </row>
    <row r="165" spans="1:65" x14ac:dyDescent="0.25">
      <c r="A165" s="182"/>
      <c r="B165" s="330"/>
      <c r="C165" s="330"/>
      <c r="D165" s="330"/>
      <c r="E165" s="330"/>
      <c r="F165" s="330"/>
      <c r="G165" s="85"/>
      <c r="H165" s="85"/>
      <c r="I165" s="65"/>
      <c r="J165" s="64"/>
      <c r="K165" s="64"/>
      <c r="L165" s="64"/>
      <c r="M165" s="64"/>
      <c r="N165" s="64"/>
      <c r="O165" s="64"/>
      <c r="P165" s="64"/>
      <c r="Q165" s="64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  <c r="AE165" s="62"/>
      <c r="AF165" s="62"/>
      <c r="AG165" s="62"/>
      <c r="AH165" s="62"/>
      <c r="AI165" s="62"/>
      <c r="AJ165" s="62"/>
      <c r="AK165" s="62"/>
      <c r="AL165" s="62"/>
      <c r="AM165" s="62"/>
      <c r="AN165" s="62"/>
      <c r="AO165" s="62"/>
      <c r="AP165" s="62"/>
      <c r="AQ165" s="62"/>
      <c r="AR165" s="62"/>
      <c r="AS165" s="62"/>
      <c r="AT165" s="62"/>
      <c r="AU165" s="62"/>
      <c r="AV165" s="62"/>
      <c r="AW165" s="62"/>
      <c r="AX165" s="62"/>
      <c r="AY165" s="62"/>
      <c r="AZ165" s="62"/>
      <c r="BA165" s="62"/>
      <c r="BB165" s="62"/>
      <c r="BC165" s="62"/>
      <c r="BD165" s="62"/>
      <c r="BE165" s="62"/>
      <c r="BF165" s="62"/>
      <c r="BG165" s="62"/>
      <c r="BH165" s="62"/>
      <c r="BI165" s="62"/>
      <c r="BJ165" s="62"/>
      <c r="BK165" s="62"/>
      <c r="BL165" s="62"/>
    </row>
    <row r="166" spans="1:65" ht="30.75" customHeight="1" x14ac:dyDescent="0.25">
      <c r="B166" s="478" t="s">
        <v>1848</v>
      </c>
      <c r="C166" s="479"/>
      <c r="D166" s="479"/>
      <c r="E166" s="479"/>
      <c r="F166" s="479"/>
      <c r="G166" s="479"/>
      <c r="H166" s="479"/>
      <c r="I166" s="479"/>
      <c r="J166" s="479"/>
      <c r="K166" s="479"/>
      <c r="L166" s="479"/>
      <c r="M166" s="63"/>
      <c r="N166" s="63"/>
      <c r="O166" s="63"/>
      <c r="P166" s="63"/>
      <c r="Q166" s="63"/>
      <c r="R166" s="60"/>
      <c r="S166" s="60"/>
      <c r="T166" s="60"/>
      <c r="U166" s="60"/>
      <c r="V166" s="60"/>
      <c r="W166" s="60"/>
      <c r="X166" s="60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47"/>
      <c r="AS166" s="47"/>
      <c r="AT166" s="47"/>
      <c r="AU166" s="47"/>
    </row>
    <row r="167" spans="1:65" ht="17.25" customHeight="1" x14ac:dyDescent="0.25">
      <c r="B167" s="478" t="s">
        <v>1215</v>
      </c>
      <c r="C167" s="479"/>
      <c r="D167" s="479"/>
      <c r="E167" s="479"/>
      <c r="F167" s="479"/>
      <c r="G167" s="479"/>
      <c r="H167" s="479"/>
      <c r="I167" s="479"/>
      <c r="J167" s="479"/>
      <c r="K167" s="479"/>
      <c r="L167" s="479"/>
      <c r="M167" s="63"/>
      <c r="N167" s="63"/>
      <c r="O167" s="63"/>
      <c r="P167" s="63"/>
      <c r="Q167" s="63"/>
      <c r="R167" s="60"/>
      <c r="S167" s="60"/>
      <c r="T167" s="60"/>
      <c r="U167" s="60"/>
      <c r="V167" s="60"/>
      <c r="W167" s="60"/>
      <c r="X167" s="60"/>
      <c r="Y167" s="60"/>
      <c r="Z167" s="61"/>
      <c r="AA167" s="61"/>
      <c r="AB167" s="61"/>
      <c r="AC167" s="61"/>
      <c r="AD167" s="61"/>
      <c r="AE167" s="61"/>
      <c r="AF167" s="67"/>
      <c r="AG167" s="61"/>
      <c r="AH167" s="61"/>
      <c r="AI167" s="61"/>
      <c r="AJ167" s="61"/>
      <c r="AK167" s="67"/>
      <c r="AL167" s="48"/>
      <c r="AM167" s="61"/>
      <c r="AN167" s="61"/>
      <c r="AO167" s="61"/>
      <c r="AP167" s="61"/>
      <c r="AQ167" s="61"/>
      <c r="AR167" s="47"/>
      <c r="AS167" s="47"/>
      <c r="AT167" s="47"/>
      <c r="AU167" s="47"/>
    </row>
    <row r="168" spans="1:65" ht="15.75" customHeight="1" x14ac:dyDescent="0.3">
      <c r="B168" s="84"/>
      <c r="C168" s="84"/>
      <c r="D168" s="84"/>
      <c r="E168" s="84"/>
      <c r="F168" s="84"/>
      <c r="G168" s="84"/>
      <c r="H168" s="86"/>
      <c r="I168" s="87"/>
      <c r="J168" s="84"/>
      <c r="K168" s="84"/>
      <c r="L168" s="84"/>
      <c r="M168" s="66"/>
      <c r="N168" s="66"/>
      <c r="O168" s="66"/>
      <c r="P168" s="66"/>
      <c r="Q168" s="66"/>
      <c r="R168" s="60"/>
      <c r="S168" s="60"/>
      <c r="T168" s="60"/>
      <c r="U168" s="60"/>
      <c r="V168" s="60"/>
      <c r="W168" s="60"/>
      <c r="X168" s="60"/>
      <c r="Y168" s="60"/>
      <c r="Z168" s="61"/>
      <c r="AA168" s="61"/>
      <c r="AB168" s="61"/>
      <c r="AC168" s="61"/>
      <c r="AD168" s="67"/>
      <c r="AE168" s="61"/>
      <c r="AF168" s="61"/>
      <c r="AG168" s="61"/>
      <c r="AH168" s="61"/>
      <c r="AI168" s="61"/>
      <c r="AJ168" s="61"/>
      <c r="AK168" s="61"/>
      <c r="AL168" s="67"/>
      <c r="AM168" s="61"/>
      <c r="AN168" s="61"/>
      <c r="AO168" s="61"/>
      <c r="AP168" s="61"/>
      <c r="AQ168" s="61"/>
      <c r="AR168" s="47"/>
      <c r="AS168" s="47"/>
      <c r="AT168" s="47"/>
      <c r="AU168" s="47"/>
    </row>
    <row r="169" spans="1:65" ht="12.75" customHeight="1" x14ac:dyDescent="0.3">
      <c r="B169" s="66"/>
      <c r="C169" s="66"/>
      <c r="D169" s="66"/>
      <c r="E169" s="66"/>
      <c r="F169" s="66"/>
      <c r="G169" s="84"/>
      <c r="H169" s="68"/>
      <c r="I169" s="69"/>
      <c r="J169" s="66"/>
      <c r="K169" s="66"/>
      <c r="L169" s="66"/>
      <c r="M169" s="66"/>
      <c r="N169" s="66"/>
      <c r="O169" s="66"/>
      <c r="P169" s="66"/>
      <c r="Q169" s="66"/>
      <c r="R169" s="70"/>
      <c r="S169" s="70"/>
      <c r="T169" s="70"/>
      <c r="U169" s="70"/>
      <c r="V169" s="70"/>
      <c r="W169" s="70"/>
      <c r="X169" s="70"/>
      <c r="Y169" s="70"/>
      <c r="Z169" s="71"/>
      <c r="AA169" s="71"/>
      <c r="AB169" s="71"/>
      <c r="AC169" s="71"/>
      <c r="AD169" s="71"/>
      <c r="AE169" s="71"/>
      <c r="AF169" s="71"/>
      <c r="AG169" s="71"/>
      <c r="AH169" s="71"/>
      <c r="AI169" s="71"/>
      <c r="AJ169" s="71"/>
      <c r="AK169" s="71"/>
      <c r="AL169" s="71"/>
      <c r="AM169" s="71"/>
      <c r="AN169" s="71"/>
      <c r="AO169" s="71"/>
      <c r="AP169" s="71"/>
      <c r="AQ169" s="71"/>
    </row>
    <row r="170" spans="1:65" ht="12.75" hidden="1" customHeight="1" x14ac:dyDescent="0.3">
      <c r="B170" s="66"/>
      <c r="C170" s="66"/>
      <c r="D170" s="66"/>
      <c r="E170" s="66"/>
      <c r="F170" s="66"/>
      <c r="G170" s="84"/>
      <c r="H170" s="68"/>
      <c r="I170" s="69"/>
      <c r="J170" s="66"/>
      <c r="K170" s="66"/>
      <c r="L170" s="66"/>
      <c r="M170" s="66"/>
      <c r="N170" s="66"/>
      <c r="O170" s="66"/>
      <c r="P170" s="66"/>
      <c r="Q170" s="66"/>
      <c r="R170" s="72"/>
      <c r="S170" s="72"/>
      <c r="T170" s="72"/>
      <c r="U170" s="72"/>
      <c r="V170" s="72"/>
      <c r="W170" s="72"/>
      <c r="X170" s="72"/>
      <c r="Y170" s="72"/>
      <c r="Z170" s="73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</row>
    <row r="171" spans="1:65" ht="12.75" customHeight="1" x14ac:dyDescent="0.3">
      <c r="B171" s="66"/>
      <c r="C171" s="66"/>
      <c r="D171" s="66"/>
      <c r="E171" s="66"/>
      <c r="F171" s="66"/>
      <c r="G171" s="84"/>
      <c r="H171" s="68"/>
      <c r="I171" s="69"/>
      <c r="J171" s="66"/>
      <c r="K171" s="66"/>
      <c r="L171" s="66"/>
      <c r="M171" s="66"/>
      <c r="N171" s="66"/>
      <c r="O171" s="66"/>
      <c r="P171" s="66"/>
      <c r="Q171" s="66"/>
      <c r="R171" s="72"/>
      <c r="S171" s="72"/>
      <c r="T171" s="72"/>
      <c r="U171" s="72"/>
      <c r="V171" s="72"/>
      <c r="W171" s="72"/>
      <c r="X171" s="72"/>
      <c r="Y171" s="72"/>
      <c r="Z171" s="73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</row>
    <row r="172" spans="1:65" ht="18.75" x14ac:dyDescent="0.3">
      <c r="B172" s="66"/>
      <c r="C172" s="66"/>
      <c r="D172" s="66"/>
      <c r="E172" s="66"/>
      <c r="F172" s="66"/>
      <c r="G172" s="84"/>
      <c r="H172" s="68"/>
      <c r="I172" s="69"/>
      <c r="J172" s="66"/>
      <c r="K172" s="66"/>
      <c r="L172" s="66"/>
      <c r="M172" s="66"/>
      <c r="N172" s="66"/>
      <c r="O172" s="66"/>
      <c r="P172" s="66"/>
      <c r="Q172" s="66"/>
      <c r="R172" s="72"/>
      <c r="S172" s="72"/>
      <c r="T172" s="72"/>
      <c r="U172" s="72"/>
      <c r="V172" s="72"/>
      <c r="W172" s="72"/>
      <c r="X172" s="72"/>
      <c r="Y172" s="72"/>
      <c r="Z172" s="73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  <c r="AM172" s="74"/>
      <c r="AN172" s="74"/>
      <c r="AO172" s="74"/>
      <c r="AP172" s="74"/>
      <c r="AQ172" s="74"/>
    </row>
    <row r="173" spans="1:65" ht="18.75" x14ac:dyDescent="0.3">
      <c r="B173" s="66"/>
      <c r="C173" s="66"/>
      <c r="D173" s="66"/>
      <c r="E173" s="66"/>
      <c r="F173" s="66"/>
      <c r="G173" s="84"/>
      <c r="H173" s="68"/>
      <c r="I173" s="69"/>
      <c r="J173" s="66"/>
      <c r="K173" s="66"/>
      <c r="L173" s="66"/>
      <c r="M173" s="66"/>
      <c r="N173" s="66"/>
      <c r="O173" s="66"/>
      <c r="P173" s="66"/>
      <c r="Q173" s="66"/>
      <c r="R173" s="72"/>
      <c r="S173" s="72"/>
      <c r="T173" s="72"/>
      <c r="U173" s="72"/>
      <c r="V173" s="72"/>
      <c r="W173" s="72"/>
      <c r="X173" s="72"/>
      <c r="Y173" s="72"/>
      <c r="Z173" s="73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  <c r="AM173" s="74"/>
      <c r="AN173" s="74"/>
      <c r="AO173" s="74"/>
      <c r="AP173" s="74"/>
      <c r="AQ173" s="74"/>
    </row>
    <row r="174" spans="1:65" ht="18.75" x14ac:dyDescent="0.3">
      <c r="B174" s="66"/>
      <c r="C174" s="66"/>
      <c r="D174" s="66"/>
      <c r="E174" s="66"/>
      <c r="F174" s="66"/>
      <c r="G174" s="84"/>
      <c r="H174" s="68"/>
      <c r="I174" s="69"/>
      <c r="J174" s="66"/>
      <c r="K174" s="66"/>
      <c r="L174" s="66"/>
      <c r="M174" s="66"/>
      <c r="N174" s="66"/>
      <c r="O174" s="66"/>
      <c r="P174" s="66"/>
      <c r="Q174" s="66"/>
      <c r="R174" s="72"/>
      <c r="S174" s="72"/>
      <c r="T174" s="72"/>
      <c r="U174" s="72"/>
      <c r="V174" s="72"/>
      <c r="W174" s="72"/>
      <c r="X174" s="72"/>
      <c r="Y174" s="72"/>
      <c r="Z174" s="73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</row>
    <row r="175" spans="1:65" ht="18.75" x14ac:dyDescent="0.3">
      <c r="B175" s="66"/>
      <c r="C175" s="66"/>
      <c r="D175" s="66"/>
      <c r="E175" s="66"/>
      <c r="F175" s="66"/>
      <c r="G175" s="84"/>
      <c r="H175" s="68"/>
      <c r="I175" s="69"/>
      <c r="J175" s="66"/>
      <c r="K175" s="66"/>
      <c r="L175" s="66"/>
      <c r="M175" s="66"/>
      <c r="N175" s="66"/>
      <c r="O175" s="66"/>
      <c r="P175" s="66"/>
      <c r="Q175" s="66"/>
      <c r="R175" s="72"/>
      <c r="S175" s="72"/>
      <c r="T175" s="72"/>
      <c r="U175" s="72"/>
      <c r="V175" s="72"/>
      <c r="W175" s="72"/>
      <c r="X175" s="72"/>
      <c r="Y175" s="72"/>
      <c r="Z175" s="73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</row>
    <row r="176" spans="1:65" ht="18" customHeight="1" x14ac:dyDescent="0.25">
      <c r="R176" s="72"/>
      <c r="S176" s="72"/>
      <c r="T176" s="72"/>
      <c r="U176" s="72"/>
      <c r="V176" s="72"/>
      <c r="W176" s="72"/>
      <c r="X176" s="72"/>
      <c r="Y176" s="72"/>
      <c r="Z176" s="73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</row>
    <row r="177" spans="18:43" ht="18" customHeight="1" x14ac:dyDescent="0.25">
      <c r="R177" s="72"/>
      <c r="S177" s="72"/>
      <c r="T177" s="72"/>
      <c r="U177" s="72"/>
      <c r="V177" s="72"/>
      <c r="W177" s="72"/>
      <c r="X177" s="72"/>
      <c r="Y177" s="72"/>
      <c r="Z177" s="73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</row>
    <row r="178" spans="18:43" ht="18" customHeight="1" x14ac:dyDescent="0.25"/>
    <row r="179" spans="18:43" ht="18" customHeight="1" x14ac:dyDescent="0.25"/>
    <row r="180" spans="18:43" ht="18" customHeight="1" x14ac:dyDescent="0.25"/>
    <row r="181" spans="18:43" ht="18" customHeight="1" x14ac:dyDescent="0.25"/>
    <row r="182" spans="18:43" ht="17.25" customHeight="1" x14ac:dyDescent="0.25"/>
    <row r="183" spans="18:43" ht="18" customHeight="1" x14ac:dyDescent="0.25"/>
    <row r="184" spans="18:43" ht="18" customHeight="1" x14ac:dyDescent="0.25"/>
  </sheetData>
  <sheetProtection insertRows="0"/>
  <autoFilter ref="A5:H163" xr:uid="{00000000-0009-0000-0000-000004000000}"/>
  <sortState xmlns:xlrd2="http://schemas.microsoft.com/office/spreadsheetml/2017/richdata2" ref="B120:F143">
    <sortCondition ref="B120"/>
  </sortState>
  <dataConsolidate/>
  <mergeCells count="6">
    <mergeCell ref="B167:L167"/>
    <mergeCell ref="I4:I5"/>
    <mergeCell ref="K4:K5"/>
    <mergeCell ref="J4:J5"/>
    <mergeCell ref="L4:L5"/>
    <mergeCell ref="B166:L166"/>
  </mergeCells>
  <phoneticPr fontId="49" type="noConversion"/>
  <conditionalFormatting sqref="M3:BM3">
    <cfRule type="notContainsBlanks" dxfId="1789" priority="2436">
      <formula>LEN(TRIM(M3))&gt;0</formula>
    </cfRule>
  </conditionalFormatting>
  <conditionalFormatting sqref="G2">
    <cfRule type="notContainsBlanks" dxfId="1788" priority="2210">
      <formula>LEN(TRIM(G2))&gt;0</formula>
    </cfRule>
  </conditionalFormatting>
  <printOptions horizontalCentered="1" verticalCentered="1"/>
  <pageMargins left="0.43307086614173229" right="0.19685039370078741" top="0.55118110236220474" bottom="0.35433070866141736" header="0.31496062992125984" footer="0.31496062992125984"/>
  <pageSetup paperSize="5" scale="20" fitToHeight="0" orientation="landscape" r:id="rId1"/>
  <ignoredErrors>
    <ignoredError sqref="G52" unlockedFormula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433" id="{0B928246-9582-4E1E-AE84-2963B4B32640}">
            <xm:f>PROPER(TEXT(H6,"dddd"))=Calendario!$H$2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M108:M118 N108:BI108 N110:BI119 M107:BI107 K94:L98 M94:BI105 E159:E165 K6:BI93 D47:D62 L120:BI142 K99:K142 L99:L141 E6:E147 K143:BI146</xm:sqref>
        </x14:conditionalFormatting>
        <x14:conditionalFormatting xmlns:xm="http://schemas.microsoft.com/office/excel/2006/main">
          <x14:cfRule type="expression" priority="2430" id="{BF06872D-A515-4B99-8562-4DBD55793176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E6:E25</xm:sqref>
        </x14:conditionalFormatting>
        <x14:conditionalFormatting xmlns:xm="http://schemas.microsoft.com/office/excel/2006/main">
          <x14:cfRule type="expression" priority="2427" id="{1527D311-05E0-4230-88E3-136C77AEFD11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H6:H146</xm:sqref>
        </x14:conditionalFormatting>
        <x14:conditionalFormatting xmlns:xm="http://schemas.microsoft.com/office/excel/2006/main">
          <x14:cfRule type="expression" priority="2425" id="{7F6B0AD5-1165-493C-AB4C-BD8662EFE694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X107:X108 X6:X105 X110:X147</xm:sqref>
        </x14:conditionalFormatting>
        <x14:conditionalFormatting xmlns:xm="http://schemas.microsoft.com/office/excel/2006/main">
          <x14:cfRule type="expression" priority="2424" id="{AA12AFC7-4F23-4767-B703-5082910B0291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BI107:BI108 BI6:BI105 BI110:BI147</xm:sqref>
        </x14:conditionalFormatting>
        <x14:conditionalFormatting xmlns:xm="http://schemas.microsoft.com/office/excel/2006/main">
          <x14:cfRule type="expression" priority="2423" id="{CF57FA43-5ED9-4EBF-B3F3-34E4BB67BB00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BJ107:BJ108 BJ6:BJ105 BJ110:BJ147</xm:sqref>
        </x14:conditionalFormatting>
        <x14:conditionalFormatting xmlns:xm="http://schemas.microsoft.com/office/excel/2006/main">
          <x14:cfRule type="expression" priority="2422" id="{B7FDB3A7-E3F1-4ACA-ADCB-8773803A8BBF}">
            <xm:f>PROPER(TEXT(G6,"dddd"))=Calendario!$H$2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BI7:BJ7 BL7:BM7 BK107:BK108 BK6:BK105 BK110:BK147</xm:sqref>
        </x14:conditionalFormatting>
        <x14:conditionalFormatting xmlns:xm="http://schemas.microsoft.com/office/excel/2006/main">
          <x14:cfRule type="expression" priority="2421" id="{5364C5D5-644A-44DC-A27D-35390130FC72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BL107:BM108 BL6:BM105 BL110:BM147</xm:sqref>
        </x14:conditionalFormatting>
        <x14:conditionalFormatting xmlns:xm="http://schemas.microsoft.com/office/excel/2006/main">
          <x14:cfRule type="expression" priority="2417" id="{4822C471-6140-470D-AA7F-1E46CF498CCA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2419" id="{92B7BBF6-250A-475D-8188-E68640D7F55C}">
            <xm:f>PROPER(TEXT(H6,"dddd"))=Calendario!$H$2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A6:A7 A9</xm:sqref>
        </x14:conditionalFormatting>
        <x14:conditionalFormatting xmlns:xm="http://schemas.microsoft.com/office/excel/2006/main">
          <x14:cfRule type="expression" priority="2415" id="{C4C2AD4B-6BAB-4603-84AE-30FC4E8F3606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D164:D165 E41:E47 D6:E40 I6:J48 E159:E163 J49:J81 D29:D62 I47:I81 D48:E147 I82:J146</xm:sqref>
        </x14:conditionalFormatting>
        <x14:conditionalFormatting xmlns:xm="http://schemas.microsoft.com/office/excel/2006/main">
          <x14:cfRule type="expression" priority="2414" id="{6815F5F9-62CC-474E-B999-D30AD33ADAFC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D9:D55 C47:D147 J6:J146</xm:sqref>
        </x14:conditionalFormatting>
        <x14:conditionalFormatting xmlns:xm="http://schemas.microsoft.com/office/excel/2006/main">
          <x14:cfRule type="expression" priority="2413" id="{0FB2F8B6-7C93-42C4-8091-0AF04ECC4957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B6:B146</xm:sqref>
        </x14:conditionalFormatting>
        <x14:conditionalFormatting xmlns:xm="http://schemas.microsoft.com/office/excel/2006/main">
          <x14:cfRule type="expression" priority="2364" id="{5D532472-6E72-479B-A2B9-F986F9CD4136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BL107:BM108 BL6:BM105 BL110:BM146 G6:G147</xm:sqref>
        </x14:conditionalFormatting>
        <x14:conditionalFormatting xmlns:xm="http://schemas.microsoft.com/office/excel/2006/main">
          <x14:cfRule type="expression" priority="2363" id="{A0D42EA1-AEE5-46A6-84BF-FB5B83EB8B5D}">
            <xm:f>PROPER(TEXT(I147,"dddd"))=Calendario!$H$2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H147</xm:sqref>
        </x14:conditionalFormatting>
        <x14:conditionalFormatting xmlns:xm="http://schemas.microsoft.com/office/excel/2006/main">
          <x14:cfRule type="expression" priority="2355" id="{67271F91-B2A7-4D79-942B-FB62724FC32B}">
            <xm:f>PROPER(TEXT(N147,"dddd"))=Calendario!$H$2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I147:J147</xm:sqref>
        </x14:conditionalFormatting>
        <x14:conditionalFormatting xmlns:xm="http://schemas.microsoft.com/office/excel/2006/main">
          <x14:cfRule type="expression" priority="2354" id="{A4D343FE-DE25-4184-81EA-493882C972C6}">
            <xm:f>PROPER(TEXT(P147,"dddd"))=Calendario!$H$2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J147</xm:sqref>
        </x14:conditionalFormatting>
        <x14:conditionalFormatting xmlns:xm="http://schemas.microsoft.com/office/excel/2006/main">
          <x14:cfRule type="expression" priority="2353" id="{D060022A-E511-4EF9-80EA-09FFA60062D6}">
            <xm:f>PROPER(TEXT(I147,"dddd"))=Calendario!$H$2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B147</xm:sqref>
        </x14:conditionalFormatting>
        <x14:conditionalFormatting xmlns:xm="http://schemas.microsoft.com/office/excel/2006/main">
          <x14:cfRule type="containsText" priority="2455" operator="containsText" id="{915FCF52-F089-4B62-8859-737F260C8421}">
            <xm:f>NOT(ISERROR(SEARCH(TDirReg!$L$2,F6)))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G47:G57 F6:F165</xm:sqref>
        </x14:conditionalFormatting>
        <x14:conditionalFormatting xmlns:xm="http://schemas.microsoft.com/office/excel/2006/main">
          <x14:cfRule type="expression" priority="2346" id="{EA7E32CC-F1A5-4987-B409-0BE1EB55385E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expression" priority="2339" id="{B5B9BB4F-7CD5-4C78-9C5C-71D1363A12D8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B26</xm:sqref>
        </x14:conditionalFormatting>
        <x14:conditionalFormatting xmlns:xm="http://schemas.microsoft.com/office/excel/2006/main">
          <x14:cfRule type="containsText" priority="2347" operator="containsText" id="{2EC7B48F-272F-48DF-BE6B-16B623F7EE94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2459" id="{C83F594D-BD58-4EAC-877D-A4F96CEDF2AD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C6:D54</xm:sqref>
        </x14:conditionalFormatting>
        <x14:conditionalFormatting xmlns:xm="http://schemas.microsoft.com/office/excel/2006/main">
          <x14:cfRule type="expression" priority="2338" id="{AB03E0D0-28F1-4DFD-BA1D-E5DA7EEC5B92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expression" priority="2334" id="{F398E19E-2826-402F-89EC-F0D9C40338E5}">
            <xm:f>PROPER(TEXT(P31,"dddd"))=Calendario!$H$2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L31</xm:sqref>
        </x14:conditionalFormatting>
        <x14:conditionalFormatting xmlns:xm="http://schemas.microsoft.com/office/excel/2006/main">
          <x14:cfRule type="expression" priority="2327" id="{C35E1C3A-E73A-49E5-877B-7DF729D77F55}">
            <xm:f>PROPER(TEXT(N31,"dddd"))=Calendario!$H$2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containsText" priority="2283" operator="containsText" id="{5D7255F3-EF4A-426B-8187-27573F12EE70}">
            <xm:f>NOT(ISERROR(SEARCH(TDirReg!$L$2,F65)))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containsText" priority="2299" operator="containsText" id="{1903E8C3-2969-4927-922D-5D977B6E6937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 F57 F59</xm:sqref>
        </x14:conditionalFormatting>
        <x14:conditionalFormatting xmlns:xm="http://schemas.microsoft.com/office/excel/2006/main">
          <x14:cfRule type="expression" priority="2271" id="{B9F7950B-46DD-45D6-9D66-9FB5EEEA19DA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D58:D65 I61:I65</xm:sqref>
        </x14:conditionalFormatting>
        <x14:conditionalFormatting xmlns:xm="http://schemas.microsoft.com/office/excel/2006/main">
          <x14:cfRule type="expression" priority="2269" id="{2DCA1565-7EBA-4AAA-B4A8-B0200CB557F1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B58:B65</xm:sqref>
        </x14:conditionalFormatting>
        <x14:conditionalFormatting xmlns:xm="http://schemas.microsoft.com/office/excel/2006/main">
          <x14:cfRule type="expression" priority="2284" id="{C2FF6A10-F923-4B68-AA80-745741F6C114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C58:D65</xm:sqref>
        </x14:conditionalFormatting>
        <x14:conditionalFormatting xmlns:xm="http://schemas.microsoft.com/office/excel/2006/main">
          <x14:cfRule type="expression" priority="2268" id="{1A8A83F6-2DBC-417D-93AA-CBB8603340E8}">
            <xm:f>PROPER(TEXT(H58,"dddd"))=Calendario!$H$2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D58:D65</xm:sqref>
        </x14:conditionalFormatting>
        <x14:conditionalFormatting xmlns:xm="http://schemas.microsoft.com/office/excel/2006/main">
          <x14:cfRule type="expression" priority="2256" id="{C0805200-2D7A-4B0C-951B-1773ADD90D0C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D68:D75 I68:I75</xm:sqref>
        </x14:conditionalFormatting>
        <x14:conditionalFormatting xmlns:xm="http://schemas.microsoft.com/office/excel/2006/main">
          <x14:cfRule type="expression" priority="2254" id="{AAD5AAEE-164C-457B-8DF6-57709EB453DC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B68:B75</xm:sqref>
        </x14:conditionalFormatting>
        <x14:conditionalFormatting xmlns:xm="http://schemas.microsoft.com/office/excel/2006/main">
          <x14:cfRule type="containsText" priority="2266" operator="containsText" id="{FF081542-5E3D-41FF-8197-61679C541CCE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F68:F75</xm:sqref>
        </x14:conditionalFormatting>
        <x14:conditionalFormatting xmlns:xm="http://schemas.microsoft.com/office/excel/2006/main">
          <x14:cfRule type="expression" priority="2267" id="{90F7F6EE-156D-4A52-8DF6-34AA2DD3A92B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C68:D75</xm:sqref>
        </x14:conditionalFormatting>
        <x14:conditionalFormatting xmlns:xm="http://schemas.microsoft.com/office/excel/2006/main">
          <x14:cfRule type="expression" priority="2249" id="{893EA5E9-787A-4D41-B000-BAF12E490846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containsText" priority="2253" operator="containsText" id="{220DF7E0-265B-4DEC-8670-DB652811BC66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2237" id="{5BC2EDF3-DCAF-491C-95FB-BBD9831E0195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2231" id="{BB944D05-C38B-4595-8B31-8B0C7A905AAF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containsText" priority="2235" operator="containsText" id="{86E474DD-0747-498F-8953-5FA954C8B878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expression" priority="2218" id="{93CD1C89-F966-4315-95C1-326FB4907D9A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D72 I72</xm:sqref>
        </x14:conditionalFormatting>
        <x14:conditionalFormatting xmlns:xm="http://schemas.microsoft.com/office/excel/2006/main">
          <x14:cfRule type="expression" priority="2216" id="{45552AA6-13C5-4B05-AD66-2BD8F9EB3501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B72</xm:sqref>
        </x14:conditionalFormatting>
        <x14:conditionalFormatting xmlns:xm="http://schemas.microsoft.com/office/excel/2006/main">
          <x14:cfRule type="containsText" priority="2228" operator="containsText" id="{EDC6EB30-0EF2-41AA-83D8-F471BF58892F}">
            <xm:f>NOT(ISERROR(SEARCH(TDirReg!$L$2,F72)))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F72</xm:sqref>
        </x14:conditionalFormatting>
        <x14:conditionalFormatting xmlns:xm="http://schemas.microsoft.com/office/excel/2006/main">
          <x14:cfRule type="expression" priority="2229" id="{5424C3C7-1A7C-40AD-BEDA-798BEBDEB6BD}">
            <xm:f>PROPER(TEXT(I72,"dddd"))=Calendario!$H$2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C72:D72</xm:sqref>
        </x14:conditionalFormatting>
        <x14:conditionalFormatting xmlns:xm="http://schemas.microsoft.com/office/excel/2006/main">
          <x14:cfRule type="expression" priority="2215" id="{3AD65A7B-1E4F-44D0-902E-77D5CAC75E31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Z107:Z108 Z6:Z105 Z110:Z146</xm:sqref>
        </x14:conditionalFormatting>
        <x14:conditionalFormatting xmlns:xm="http://schemas.microsoft.com/office/excel/2006/main">
          <x14:cfRule type="expression" priority="2214" id="{0D12FBA5-79E6-487D-985F-89F90E9FB12A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AN107:AN108 AN6:AN105 AN110:AN146</xm:sqref>
        </x14:conditionalFormatting>
        <x14:conditionalFormatting xmlns:xm="http://schemas.microsoft.com/office/excel/2006/main">
          <x14:cfRule type="expression" priority="2213" id="{B47C2A73-6715-4690-8F28-224DB8AE1594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BH107:BH108 BH6:BH105 BH110:BH146</xm:sqref>
        </x14:conditionalFormatting>
        <x14:conditionalFormatting xmlns:xm="http://schemas.microsoft.com/office/excel/2006/main">
          <x14:cfRule type="expression" priority="2211" id="{8A857C3E-747E-4261-B82D-13719238EF2E}">
            <xm:f>PROPER(TEXT(I6,"dddd"))=Calendario!$H$2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BM107:BM108 BM6:BM105 BM110:BM146</xm:sqref>
        </x14:conditionalFormatting>
        <x14:conditionalFormatting xmlns:xm="http://schemas.microsoft.com/office/excel/2006/main">
          <x14:cfRule type="expression" priority="2205" id="{6514AC3A-E19B-427D-98C9-AD2ED8836CF6}">
            <xm:f>PROPER(TEXT(N63,"dddd"))=Calendario!$H$2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I63</xm:sqref>
        </x14:conditionalFormatting>
        <x14:conditionalFormatting xmlns:xm="http://schemas.microsoft.com/office/excel/2006/main">
          <x14:cfRule type="containsText" priority="2209" operator="containsText" id="{1BA4DF6C-F422-4F95-843A-80BB9AAF6560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expression" priority="2199" id="{31103111-7B5A-486B-B335-F3B593D91B35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containsText" priority="2203" operator="containsText" id="{301F6106-0ADA-45D5-BD62-E10C77225B52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expression" priority="2184" id="{CD6342EE-8A14-4A21-B6BF-447EFEAD947F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 D62</xm:sqref>
        </x14:conditionalFormatting>
        <x14:conditionalFormatting xmlns:xm="http://schemas.microsoft.com/office/excel/2006/main">
          <x14:cfRule type="expression" priority="2182" id="{CEC3B573-E9B6-4427-8D74-084080EA3EFF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B62</xm:sqref>
        </x14:conditionalFormatting>
        <x14:conditionalFormatting xmlns:xm="http://schemas.microsoft.com/office/excel/2006/main">
          <x14:cfRule type="containsText" priority="2196" operator="containsText" id="{5F83912B-80A0-43F1-A39C-FCD563DD3D89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expression" priority="2197" id="{4C131E52-5978-446A-BE9B-E0F4721E2AB1}">
            <xm:f>PROPER(TEXT(I62,"dddd"))=Calendario!$H$2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C62:D62</xm:sqref>
        </x14:conditionalFormatting>
        <x14:conditionalFormatting xmlns:xm="http://schemas.microsoft.com/office/excel/2006/main">
          <x14:cfRule type="expression" priority="2173" id="{158C472B-41BF-4EFC-9527-38E74BD6CAC4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containsText" priority="2177" operator="containsText" id="{BF7B8AC0-547D-47C8-B361-ABC7B7A476F5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expression" priority="2167" id="{64C7BF90-6496-4471-8EA0-3B98ACD6A2BB}">
            <xm:f>PROPER(TEXT(N114,"dddd"))=Calendario!$H$2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I114</xm:sqref>
        </x14:conditionalFormatting>
        <x14:conditionalFormatting xmlns:xm="http://schemas.microsoft.com/office/excel/2006/main">
          <x14:cfRule type="containsText" priority="2171" operator="containsText" id="{4AD4F311-13D0-4562-B23D-A2C682082E83}">
            <xm:f>NOT(ISERROR(SEARCH(TDirReg!$L$2,F114)))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containsText" priority="2144" operator="containsText" id="{9B62BA10-5861-4DA4-8B4F-0EF0896DEBEB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2143" operator="containsText" id="{DBBDF70C-EAA8-4212-8185-9FC10E512E96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containsText" priority="2142" operator="containsText" id="{777EA2AB-7710-43BD-883C-8861E6D1736C}">
            <xm:f>NOT(ISERROR(SEARCH(TDirReg!$L$2,F97)))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F97:F98</xm:sqref>
        </x14:conditionalFormatting>
        <x14:conditionalFormatting xmlns:xm="http://schemas.microsoft.com/office/excel/2006/main">
          <x14:cfRule type="containsText" priority="2141" operator="containsText" id="{8843015C-50F8-4308-91ED-200F783D596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expression" priority="2139" id="{29DB3813-1B6F-4484-A939-D5D6B0CDC0AD}">
            <xm:f>PROPER(TEXT(I8,"dddd"))=Calendario!$H$2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14:cfRule type="expression" priority="2140" id="{CEFE3F5F-3A02-4EE1-A047-A65196D10A1D}">
            <xm:f>PROPER(TEXT(H8,"dddd"))=Calendario!$H$2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expression" priority="2126" id="{41C61C3F-A626-45A5-B9C5-26AF1E4D15D8}">
            <xm:f>PROPER(TEXT(P119,"dddd"))=Calendario!$H$2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L119</xm:sqref>
        </x14:conditionalFormatting>
        <x14:conditionalFormatting xmlns:xm="http://schemas.microsoft.com/office/excel/2006/main">
          <x14:cfRule type="expression" priority="2125" id="{0E93EFB3-FC52-425E-8944-843F22B68C14}">
            <xm:f>PROPER(TEXT(O119,"dddd"))=Calendario!$H$2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K119</xm:sqref>
        </x14:conditionalFormatting>
        <x14:conditionalFormatting xmlns:xm="http://schemas.microsoft.com/office/excel/2006/main">
          <x14:cfRule type="expression" priority="2124" id="{00FDA4AF-1ECE-487F-964A-10D53FF0103A}">
            <xm:f>PROPER(TEXT(Q119,"dddd"))=Calendario!$H$2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M119</xm:sqref>
        </x14:conditionalFormatting>
        <x14:conditionalFormatting xmlns:xm="http://schemas.microsoft.com/office/excel/2006/main">
          <x14:cfRule type="expression" priority="2117" id="{B7AD6B68-C274-4FF5-AED2-7E63E8939456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G56</xm:sqref>
        </x14:conditionalFormatting>
        <x14:conditionalFormatting xmlns:xm="http://schemas.microsoft.com/office/excel/2006/main">
          <x14:cfRule type="expression" priority="2105" id="{1D1EA688-C9D9-4A7C-9897-072D0440E017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D26:E29</xm:sqref>
        </x14:conditionalFormatting>
        <x14:conditionalFormatting xmlns:xm="http://schemas.microsoft.com/office/excel/2006/main">
          <x14:cfRule type="expression" priority="2103" id="{667C8654-84C4-4209-A8E2-121EC2F43F9B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E26:E29</xm:sqref>
        </x14:conditionalFormatting>
        <x14:conditionalFormatting xmlns:xm="http://schemas.microsoft.com/office/excel/2006/main">
          <x14:cfRule type="expression" priority="2102" id="{B96E0A91-2CA5-4BB7-9581-51D81BC2AD0B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G17:G31</xm:sqref>
        </x14:conditionalFormatting>
        <x14:conditionalFormatting xmlns:xm="http://schemas.microsoft.com/office/excel/2006/main">
          <x14:cfRule type="expression" priority="2101" id="{B55B0DD3-AFA7-4DF3-97F7-65F1645F53F6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B26:B29</xm:sqref>
        </x14:conditionalFormatting>
        <x14:conditionalFormatting xmlns:xm="http://schemas.microsoft.com/office/excel/2006/main">
          <x14:cfRule type="containsText" priority="2104" operator="containsText" id="{C6EB224F-B8D9-4CFA-8F9E-F8684CF2E7F0}">
            <xm:f>NOT(ISERROR(SEARCH(TDirReg!$L$2,F17)))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F17:F31</xm:sqref>
        </x14:conditionalFormatting>
        <x14:conditionalFormatting xmlns:xm="http://schemas.microsoft.com/office/excel/2006/main">
          <x14:cfRule type="expression" priority="2106" id="{F0C909EA-9D92-4BC5-B6C1-A1EC9FDFBA2A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C26:D29</xm:sqref>
        </x14:conditionalFormatting>
        <x14:conditionalFormatting xmlns:xm="http://schemas.microsoft.com/office/excel/2006/main">
          <x14:cfRule type="expression" priority="2100" id="{650C8F37-291C-4677-8071-5B21034972A2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D26:D29</xm:sqref>
        </x14:conditionalFormatting>
        <x14:conditionalFormatting xmlns:xm="http://schemas.microsoft.com/office/excel/2006/main">
          <x14:cfRule type="expression" priority="2099" id="{77AAE90B-6940-4F6F-B3F0-86EEED851FA9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expression" priority="2097" id="{7B37EBD9-740B-4CF6-9322-6ED0A2DA9C4E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D31:E31</xm:sqref>
        </x14:conditionalFormatting>
        <x14:conditionalFormatting xmlns:xm="http://schemas.microsoft.com/office/excel/2006/main">
          <x14:cfRule type="expression" priority="2095" id="{9CFDBE5C-F3CC-435F-B06A-2990295058A5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E31</xm:sqref>
        </x14:conditionalFormatting>
        <x14:conditionalFormatting xmlns:xm="http://schemas.microsoft.com/office/excel/2006/main">
          <x14:cfRule type="expression" priority="2094" id="{DEBBA25C-A683-4459-B62B-69F0058338A2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expression" priority="2093" id="{2BD0EBEA-5E5C-48F2-9A37-47D3FF79DFD6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B31</xm:sqref>
        </x14:conditionalFormatting>
        <x14:conditionalFormatting xmlns:xm="http://schemas.microsoft.com/office/excel/2006/main">
          <x14:cfRule type="containsText" priority="2096" operator="containsText" id="{0C0AE477-A5A5-4D0F-999C-833122502431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2098" id="{E5286476-EF30-452C-96F7-3CDE576A490C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C31:D31</xm:sqref>
        </x14:conditionalFormatting>
        <x14:conditionalFormatting xmlns:xm="http://schemas.microsoft.com/office/excel/2006/main">
          <x14:cfRule type="expression" priority="2092" id="{93AC9F6F-CB6A-4EC8-9184-4194996BBF42}">
            <xm:f>PROPER(TEXT(H31,"dddd"))=Calendario!$H$2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D31</xm:sqref>
        </x14:conditionalFormatting>
        <x14:conditionalFormatting xmlns:xm="http://schemas.microsoft.com/office/excel/2006/main">
          <x14:cfRule type="containsText" priority="2056" operator="containsText" id="{FC6D4354-DAAD-43DD-AED9-58123A23E270}">
            <xm:f>NOT(ISERROR(SEARCH(TDirReg!$L$2,F32)))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2055" id="{8286AD10-4088-4F15-BE22-1EC71C9C105B}">
            <xm:f>PROPER(TEXT(P33,"dddd"))=Calendario!$H$2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L33</xm:sqref>
        </x14:conditionalFormatting>
        <x14:conditionalFormatting xmlns:xm="http://schemas.microsoft.com/office/excel/2006/main">
          <x14:cfRule type="expression" priority="2054" id="{5941C4FA-66F4-4E00-AD93-6AD30DB04CF2}">
            <xm:f>PROPER(TEXT(N33,"dddd"))=Calendario!$H$2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I33</xm:sqref>
        </x14:conditionalFormatting>
        <x14:conditionalFormatting xmlns:xm="http://schemas.microsoft.com/office/excel/2006/main">
          <x14:cfRule type="expression" priority="2052" id="{0DA90A39-AECC-43CA-9669-DA4CB5882A22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containsText" priority="2053" operator="containsText" id="{2EA29320-2646-4897-8FB8-AFBAA28B6AD5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expression" priority="2049" id="{E8FC950F-65AB-4B46-B3D3-3D4DF7CCB00D}">
            <xm:f>PROPER(TEXT(I32,"dddd"))=Calendario!$H$2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expression" priority="2047" id="{257CEF5C-7941-42C1-A53F-5E136856842F}">
            <xm:f>PROPER(TEXT(I33,"dddd"))=Calendario!$H$2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G33</xm:sqref>
        </x14:conditionalFormatting>
        <x14:conditionalFormatting xmlns:xm="http://schemas.microsoft.com/office/excel/2006/main">
          <x14:cfRule type="containsText" priority="2048" operator="containsText" id="{827F4F1E-0EC1-4C21-A830-4200ABEB61B9}">
            <xm:f>NOT(ISERROR(SEARCH(TDirReg!$L$2,F33)))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F33</xm:sqref>
        </x14:conditionalFormatting>
        <x14:conditionalFormatting xmlns:xm="http://schemas.microsoft.com/office/excel/2006/main">
          <x14:cfRule type="expression" priority="2045" id="{BA9D1454-E309-47A9-AD76-5BE5D929B9A5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D30:E30</xm:sqref>
        </x14:conditionalFormatting>
        <x14:conditionalFormatting xmlns:xm="http://schemas.microsoft.com/office/excel/2006/main">
          <x14:cfRule type="expression" priority="2043" id="{1171FB89-6A5A-4B11-8B9E-29C74205EF84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E30</xm:sqref>
        </x14:conditionalFormatting>
        <x14:conditionalFormatting xmlns:xm="http://schemas.microsoft.com/office/excel/2006/main">
          <x14:cfRule type="expression" priority="2042" id="{499667D1-4AE6-42DD-8825-17C7B13A9F4E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B30</xm:sqref>
        </x14:conditionalFormatting>
        <x14:conditionalFormatting xmlns:xm="http://schemas.microsoft.com/office/excel/2006/main">
          <x14:cfRule type="containsText" priority="2044" operator="containsText" id="{FBC39B9B-852C-4672-99F2-46E6AA3836EC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2046" id="{909CD974-60C9-4A58-A843-835FFC8ADCE5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C30:D30</xm:sqref>
        </x14:conditionalFormatting>
        <x14:conditionalFormatting xmlns:xm="http://schemas.microsoft.com/office/excel/2006/main">
          <x14:cfRule type="expression" priority="2041" id="{38F7FFC3-F85D-448A-8323-C11C72270E91}">
            <xm:f>PROPER(TEXT(H30,"dddd"))=Calendario!$H$2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</xm:sqref>
        </x14:conditionalFormatting>
        <x14:conditionalFormatting xmlns:xm="http://schemas.microsoft.com/office/excel/2006/main">
          <x14:cfRule type="containsText" priority="2040" operator="containsText" id="{A2922CAA-FB89-48D6-AACC-E2BFB1461F9C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F27:F28</xm:sqref>
        </x14:conditionalFormatting>
        <x14:conditionalFormatting xmlns:xm="http://schemas.microsoft.com/office/excel/2006/main">
          <x14:cfRule type="expression" priority="2039" id="{DDC2F935-8456-4186-93CB-7E16E1910DB7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038" id="{50D05016-7225-4548-9DA9-189EBA52F549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containsText" priority="2037" operator="containsText" id="{48517693-5063-4E60-BC9C-1B6762A99AD5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containsText" priority="2036" operator="containsText" id="{30149614-AFCD-4A43-9D03-DC8A2E00E50F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containsText" priority="2035" operator="containsText" id="{9D697D4A-4AA0-4442-BF31-8FC3CB095D67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F27:F28</xm:sqref>
        </x14:conditionalFormatting>
        <x14:conditionalFormatting xmlns:xm="http://schemas.microsoft.com/office/excel/2006/main">
          <x14:cfRule type="expression" priority="8925" id="{0B928246-9582-4E1E-AE84-2963B4B32640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BJ107:BK108 BJ6:BK105 BJ110:BK146</xm:sqref>
        </x14:conditionalFormatting>
        <x14:conditionalFormatting xmlns:xm="http://schemas.microsoft.com/office/excel/2006/main">
          <x14:cfRule type="expression" priority="1103" id="{D213CDA9-7359-439B-942E-9C3AA94D8F6B}">
            <xm:f>PROPER(TEXT(O111,"dddd"))=Calendario!$H$2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K111</xm:sqref>
        </x14:conditionalFormatting>
        <x14:conditionalFormatting xmlns:xm="http://schemas.microsoft.com/office/excel/2006/main">
          <x14:cfRule type="expression" priority="2021" id="{7CA697E1-F404-44DA-8A6B-E06537586BD1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E17</xm:sqref>
        </x14:conditionalFormatting>
        <x14:conditionalFormatting xmlns:xm="http://schemas.microsoft.com/office/excel/2006/main">
          <x14:cfRule type="expression" priority="2020" id="{41A66A71-5AC6-40D9-B03B-9D0A3AACB448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B17</xm:sqref>
        </x14:conditionalFormatting>
        <x14:conditionalFormatting xmlns:xm="http://schemas.microsoft.com/office/excel/2006/main">
          <x14:cfRule type="containsText" priority="2022" operator="containsText" id="{7F72018A-7ED4-4A94-9D22-72061F3BA724}">
            <xm:f>NOT(ISERROR(SEARCH(TDirReg!$L$2,F17)))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F17</xm:sqref>
        </x14:conditionalFormatting>
        <x14:conditionalFormatting xmlns:xm="http://schemas.microsoft.com/office/excel/2006/main">
          <x14:cfRule type="expression" priority="2019" id="{6CAF4CCB-8090-43DF-A3B7-08F1535E74B9}">
            <xm:f>PROPER(TEXT(H17,"dddd"))=Calendario!$H$2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D17</xm:sqref>
        </x14:conditionalFormatting>
        <x14:conditionalFormatting xmlns:xm="http://schemas.microsoft.com/office/excel/2006/main">
          <x14:cfRule type="containsText" priority="2013" operator="containsText" id="{9A45A388-4680-4F11-93B3-2B9FEF85652C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2017" operator="containsText" id="{63ACAE32-0DDA-4F59-BBAD-CEB84119C10D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 F55:F56</xm:sqref>
        </x14:conditionalFormatting>
        <x14:conditionalFormatting xmlns:xm="http://schemas.microsoft.com/office/excel/2006/main">
          <x14:cfRule type="expression" priority="2007" id="{A7CEE7EF-5649-4015-805A-BCA33A56A641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D65:D72</xm:sqref>
        </x14:conditionalFormatting>
        <x14:conditionalFormatting xmlns:xm="http://schemas.microsoft.com/office/excel/2006/main">
          <x14:cfRule type="expression" priority="2006" id="{B93BF7AD-9407-4FB6-ABF7-56DF9B9F10FD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B65:B72</xm:sqref>
        </x14:conditionalFormatting>
        <x14:conditionalFormatting xmlns:xm="http://schemas.microsoft.com/office/excel/2006/main">
          <x14:cfRule type="containsText" priority="2008" operator="containsText" id="{88E09665-F953-4676-90B7-12C6D26E5315}">
            <xm:f>NOT(ISERROR(SEARCH(TDirReg!$L$2,F65)))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F65:F72</xm:sqref>
        </x14:conditionalFormatting>
        <x14:conditionalFormatting xmlns:xm="http://schemas.microsoft.com/office/excel/2006/main">
          <x14:cfRule type="expression" priority="2009" id="{60277A3C-BDB6-4E26-93B9-96E5852560A7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C65:D72</xm:sqref>
        </x14:conditionalFormatting>
        <x14:conditionalFormatting xmlns:xm="http://schemas.microsoft.com/office/excel/2006/main">
          <x14:cfRule type="containsText" priority="2005" operator="containsText" id="{32267115-F359-48D1-A5E4-00366FEF0C3E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2004" operator="containsText" id="{B2DC3532-3F44-4425-A47E-C4786B4A1EF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expression" priority="2000" id="{8D4C3950-0668-47AE-9F73-5CF08DB8624D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expression" priority="1999" id="{D2842B8D-3128-44CF-9322-E37333A09872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containsText" priority="2002" operator="containsText" id="{91DE450D-6394-4065-9302-D67B48A4546B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2003" id="{4F89D15E-74AC-4E2D-A7FA-631430FBBB57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1998" operator="containsText" id="{7873CA4D-812D-4D44-B465-DE1163F0ACC3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997" operator="containsText" id="{6BE93A88-6553-46E8-B1BD-81AE5417C9E9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1993" id="{C1E0B09A-BE52-47C8-B36C-9C49960B854B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expression" priority="1992" id="{A099AFC9-8EA2-4990-BFD2-613D1BDCE2BE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containsText" priority="1995" operator="containsText" id="{259DC365-A73F-4206-8843-6839A1B1AFBF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1996" id="{1214FFF0-E9A8-4B19-9B66-EAD92D812CB0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containsText" priority="1991" operator="containsText" id="{92193835-2429-4A36-95B8-95129E3EEFA0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990" operator="containsText" id="{AE6A3090-F176-4F36-A883-2064AB1CF80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987" operator="containsText" id="{49836695-ACF5-4B85-9AA9-D479C786BDCC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986" operator="containsText" id="{DB4A8337-778A-4E06-93D5-CB41CEB58794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985" operator="containsText" id="{E795C14A-B507-42B7-A97C-6476A46920C5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984" operator="containsText" id="{4A7743EC-52B2-40A4-89B4-84690E914C70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1983" id="{38A29AF8-2BB0-4FD6-A567-57721FE1B720}">
            <xm:f>PROPER(TEXT(I54,"dddd"))=Calendario!$H$2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G54</xm:sqref>
        </x14:conditionalFormatting>
        <x14:conditionalFormatting xmlns:xm="http://schemas.microsoft.com/office/excel/2006/main">
          <x14:cfRule type="expression" priority="1981" id="{9916D644-D002-4AC0-A14A-A2C1857C4DC2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D18:E25</xm:sqref>
        </x14:conditionalFormatting>
        <x14:conditionalFormatting xmlns:xm="http://schemas.microsoft.com/office/excel/2006/main">
          <x14:cfRule type="expression" priority="1980" id="{025F302F-DF85-4A38-9A2E-C92400052E6B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E18:E25</xm:sqref>
        </x14:conditionalFormatting>
        <x14:conditionalFormatting xmlns:xm="http://schemas.microsoft.com/office/excel/2006/main">
          <x14:cfRule type="expression" priority="1979" id="{A3947995-350F-4826-82C4-551B4F5D3470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B18:B25</xm:sqref>
        </x14:conditionalFormatting>
        <x14:conditionalFormatting xmlns:xm="http://schemas.microsoft.com/office/excel/2006/main">
          <x14:cfRule type="expression" priority="1982" id="{01F95C50-0ADF-4457-B3FF-2F1C2C04C181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C18:D25</xm:sqref>
        </x14:conditionalFormatting>
        <x14:conditionalFormatting xmlns:xm="http://schemas.microsoft.com/office/excel/2006/main">
          <x14:cfRule type="expression" priority="1978" id="{233884A0-D72C-4460-A3B9-8F187AB643D1}">
            <xm:f>PROPER(TEXT(H18,"dddd"))=Calendario!$H$2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D18:D25</xm:sqref>
        </x14:conditionalFormatting>
        <x14:conditionalFormatting xmlns:xm="http://schemas.microsoft.com/office/excel/2006/main">
          <x14:cfRule type="expression" priority="1977" id="{43770F5A-FD8F-40E2-B85E-C8E355F3E1A9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G26</xm:sqref>
        </x14:conditionalFormatting>
        <x14:conditionalFormatting xmlns:xm="http://schemas.microsoft.com/office/excel/2006/main">
          <x14:cfRule type="expression" priority="1975" id="{3C8BEF1C-3D0D-403C-8BAA-885C5F3F3788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D27:E28</xm:sqref>
        </x14:conditionalFormatting>
        <x14:conditionalFormatting xmlns:xm="http://schemas.microsoft.com/office/excel/2006/main">
          <x14:cfRule type="expression" priority="1973" id="{1045D67A-2C4F-443B-A0D7-B868D4C90911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E27:E28</xm:sqref>
        </x14:conditionalFormatting>
        <x14:conditionalFormatting xmlns:xm="http://schemas.microsoft.com/office/excel/2006/main">
          <x14:cfRule type="expression" priority="1972" id="{5DCBBDC6-7545-4246-8DDF-6EA44DB6C5FB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G27:G28</xm:sqref>
        </x14:conditionalFormatting>
        <x14:conditionalFormatting xmlns:xm="http://schemas.microsoft.com/office/excel/2006/main">
          <x14:cfRule type="expression" priority="1971" id="{29EBBA8F-80AC-4A65-9100-2DFBECB34A99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B27:B28</xm:sqref>
        </x14:conditionalFormatting>
        <x14:conditionalFormatting xmlns:xm="http://schemas.microsoft.com/office/excel/2006/main">
          <x14:cfRule type="containsText" priority="1974" operator="containsText" id="{87541CCB-065D-4C2A-975B-D3DCE28E2543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F27:F28</xm:sqref>
        </x14:conditionalFormatting>
        <x14:conditionalFormatting xmlns:xm="http://schemas.microsoft.com/office/excel/2006/main">
          <x14:cfRule type="expression" priority="1976" id="{84264220-F469-4E4D-A79E-08BCEB67A242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C27:D28</xm:sqref>
        </x14:conditionalFormatting>
        <x14:conditionalFormatting xmlns:xm="http://schemas.microsoft.com/office/excel/2006/main">
          <x14:cfRule type="expression" priority="1970" id="{DB51F1A6-F388-4AAC-84A9-144DDAA1157C}">
            <xm:f>PROPER(TEXT(H27,"dddd"))=Calendario!$H$2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D27:D28</xm:sqref>
        </x14:conditionalFormatting>
        <x14:conditionalFormatting xmlns:xm="http://schemas.microsoft.com/office/excel/2006/main">
          <x14:cfRule type="containsText" priority="1969" operator="containsText" id="{C8568403-2162-44C1-93FC-2E28D4B13CDB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containsText" priority="1968" operator="containsText" id="{0D4AA734-03BB-4553-937A-F7AA261E7CF8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967" operator="containsText" id="{9A26024A-64FF-43B2-96BB-EDDDA5C687F5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1966" id="{D816033F-C216-4314-8CAC-354EAB96F2D1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964" id="{E518538B-9D08-49C2-A67B-3AE53DDBC9EA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containsText" priority="1965" operator="containsText" id="{4A03AD0D-8CC9-4615-9AED-6B74097518DE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1962" id="{D17EDAC1-012B-43A6-965C-9CCA2000C72E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D26:E26</xm:sqref>
        </x14:conditionalFormatting>
        <x14:conditionalFormatting xmlns:xm="http://schemas.microsoft.com/office/excel/2006/main">
          <x14:cfRule type="expression" priority="1960" id="{13FA2278-6E67-4021-9B62-2783FBDCBAD4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expression" priority="1959" id="{EB6E6AFE-5750-4F33-95A7-3B9DC3381FA5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B26</xm:sqref>
        </x14:conditionalFormatting>
        <x14:conditionalFormatting xmlns:xm="http://schemas.microsoft.com/office/excel/2006/main">
          <x14:cfRule type="containsText" priority="1961" operator="containsText" id="{0C03EE14-1AC0-498D-B53D-ACE8186D334A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1963" id="{64DC7EDF-C35F-436A-B615-6B849F23BF5C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C26:D26</xm:sqref>
        </x14:conditionalFormatting>
        <x14:conditionalFormatting xmlns:xm="http://schemas.microsoft.com/office/excel/2006/main">
          <x14:cfRule type="expression" priority="1958" id="{5D705A54-857C-4BF4-855A-E4A019A9C18E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1957" operator="containsText" id="{1120000B-DDFE-40A4-BE16-DC7AB5096B83}">
            <xm:f>NOT(ISERROR(SEARCH(TDirReg!$L$2,F18)))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F18:F24</xm:sqref>
        </x14:conditionalFormatting>
        <x14:conditionalFormatting xmlns:xm="http://schemas.microsoft.com/office/excel/2006/main">
          <x14:cfRule type="expression" priority="1956" id="{ED13BE25-EA84-4965-80FA-3C3907F8708C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G25</xm:sqref>
        </x14:conditionalFormatting>
        <x14:conditionalFormatting xmlns:xm="http://schemas.microsoft.com/office/excel/2006/main">
          <x14:cfRule type="expression" priority="1955" id="{2C3FA094-2FED-48FF-917C-63B5CCB93B0A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G27:G28</xm:sqref>
        </x14:conditionalFormatting>
        <x14:conditionalFormatting xmlns:xm="http://schemas.microsoft.com/office/excel/2006/main">
          <x14:cfRule type="containsText" priority="1954" operator="containsText" id="{F6C1449E-2C51-4ABD-B143-7D42C9DA68B6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F27:F28</xm:sqref>
        </x14:conditionalFormatting>
        <x14:conditionalFormatting xmlns:xm="http://schemas.microsoft.com/office/excel/2006/main">
          <x14:cfRule type="containsText" priority="1953" operator="containsText" id="{E88586CC-35EB-49F8-B385-E4DCA3CBF965}">
            <xm:f>NOT(ISERROR(SEARCH(TDirReg!$L$2,F25)))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containsText" priority="1952" operator="containsText" id="{C15A1DEF-6679-4F4D-A4CB-A319B2D62148}">
            <xm:f>NOT(ISERROR(SEARCH(TDirReg!$L$2,F18)))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F18:F24</xm:sqref>
        </x14:conditionalFormatting>
        <x14:conditionalFormatting xmlns:xm="http://schemas.microsoft.com/office/excel/2006/main">
          <x14:cfRule type="expression" priority="1951" id="{42CC1E20-F120-4CF6-92A4-07935DC08EE4}">
            <xm:f>PROPER(TEXT(P27,"dddd"))=Calendario!$H$2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L27:L28</xm:sqref>
        </x14:conditionalFormatting>
        <x14:conditionalFormatting xmlns:xm="http://schemas.microsoft.com/office/excel/2006/main">
          <x14:cfRule type="expression" priority="1950" id="{158791BE-26E4-4CC2-BF43-0C803EFC0FAA}">
            <xm:f>PROPER(TEXT(N27,"dddd"))=Calendario!$H$2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I27:I28</xm:sqref>
        </x14:conditionalFormatting>
        <x14:conditionalFormatting xmlns:xm="http://schemas.microsoft.com/office/excel/2006/main">
          <x14:cfRule type="expression" priority="1948" id="{7037CC47-058F-410A-9F32-89A04F1D99DC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I57:I62</xm:sqref>
        </x14:conditionalFormatting>
        <x14:conditionalFormatting xmlns:xm="http://schemas.microsoft.com/office/excel/2006/main">
          <x14:cfRule type="expression" priority="1947" id="{50844B01-D905-406D-9642-1DB44E44B13D}">
            <xm:f>PROPER(TEXT(N64,"dddd"))=Calendario!$H$2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I64:I72</xm:sqref>
        </x14:conditionalFormatting>
        <x14:conditionalFormatting xmlns:xm="http://schemas.microsoft.com/office/excel/2006/main">
          <x14:cfRule type="expression" priority="1946" id="{B95605DC-3FF8-4AD2-9870-32648EF4CC25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945" id="{2EE4D49A-A689-4856-B1DB-310CABFA97B6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944" id="{19CDD37E-353D-4046-BD91-FDA1806FB19D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943" id="{0CEF89E0-6F92-4A2A-875D-2F1CBEDDFB22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1942" id="{6C178D5C-34A0-4B48-BC9E-4A98BE82C26E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941" id="{693CBEA7-820A-4B56-8B3A-D4149F2A71F8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940" id="{C2598270-4323-438B-9CD2-167D8E53CFEC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939" id="{1C623DF1-0659-4B7A-AC60-2C08EB19212A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938" id="{EB895483-D1D1-4120-AD25-231CD54CF323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937" id="{239E8799-D2C4-467F-857A-54173CECC08E}">
            <xm:f>PROPER(TEXT(P116,"dddd"))=Calendario!$H$2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L116</xm:sqref>
        </x14:conditionalFormatting>
        <x14:conditionalFormatting xmlns:xm="http://schemas.microsoft.com/office/excel/2006/main">
          <x14:cfRule type="expression" priority="1936" id="{85A551D0-60E3-4660-A07C-CD584C970B04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1935" id="{4A1F0476-95B4-4F56-BC8B-8B4BFFC69150}">
            <xm:f>PROPER(TEXT(P30,"dddd"))=Calendario!$H$2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L30</xm:sqref>
        </x14:conditionalFormatting>
        <x14:conditionalFormatting xmlns:xm="http://schemas.microsoft.com/office/excel/2006/main">
          <x14:cfRule type="expression" priority="1934" id="{38F499CC-71AC-43C4-A62F-CE229EF66247}">
            <xm:f>PROPER(TEXT(N30,"dddd"))=Calendario!$H$2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1933" id="{50FB5328-AA07-41D7-B145-B8824AD73376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932" id="{397076E9-D784-4141-98DC-CC366C6F4210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928" id="{B6F1DF47-9857-440B-832A-47A98909EDEA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E18:E24</xm:sqref>
        </x14:conditionalFormatting>
        <x14:conditionalFormatting xmlns:xm="http://schemas.microsoft.com/office/excel/2006/main">
          <x14:cfRule type="expression" priority="1927" id="{D889CA63-F1DD-4987-ACEA-AAC76E75EA4C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B18:B24</xm:sqref>
        </x14:conditionalFormatting>
        <x14:conditionalFormatting xmlns:xm="http://schemas.microsoft.com/office/excel/2006/main">
          <x14:cfRule type="containsText" priority="1929" operator="containsText" id="{8F0F4259-82B2-4F3B-80A9-CDC26C14B026}">
            <xm:f>NOT(ISERROR(SEARCH(TDirReg!$L$2,F18)))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F18:F24</xm:sqref>
        </x14:conditionalFormatting>
        <x14:conditionalFormatting xmlns:xm="http://schemas.microsoft.com/office/excel/2006/main">
          <x14:cfRule type="expression" priority="1926" id="{E1C298AC-7A6D-495A-A06C-88ECC66F0559}">
            <xm:f>PROPER(TEXT(H18,"dddd"))=Calendario!$H$2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D18:D24</xm:sqref>
        </x14:conditionalFormatting>
        <x14:conditionalFormatting xmlns:xm="http://schemas.microsoft.com/office/excel/2006/main">
          <x14:cfRule type="containsText" priority="1925" operator="containsText" id="{6231FFED-04C6-4E6C-A6EF-90EC4992457E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924" operator="containsText" id="{A36414F5-75F0-4753-A635-D6557BF04F11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923" operator="containsText" id="{66704439-3489-4A29-A71E-E2076430AA8E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expression" priority="1919" id="{6C07EC17-18C9-493B-968F-52875E33DBED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D70</xm:sqref>
        </x14:conditionalFormatting>
        <x14:conditionalFormatting xmlns:xm="http://schemas.microsoft.com/office/excel/2006/main">
          <x14:cfRule type="expression" priority="1918" id="{7C9FC55D-B2AF-4C6B-9485-B2C24A82B0DC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B70</xm:sqref>
        </x14:conditionalFormatting>
        <x14:conditionalFormatting xmlns:xm="http://schemas.microsoft.com/office/excel/2006/main">
          <x14:cfRule type="containsText" priority="1921" operator="containsText" id="{3B932356-F85D-470A-8E03-40D63F097F64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1922" id="{03B15910-5765-4773-B3BD-928320A47128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C70:D70</xm:sqref>
        </x14:conditionalFormatting>
        <x14:conditionalFormatting xmlns:xm="http://schemas.microsoft.com/office/excel/2006/main">
          <x14:cfRule type="containsText" priority="1917" operator="containsText" id="{2A6C9CC2-D680-4AD4-942F-2EFE9300403D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916" operator="containsText" id="{C52015BD-6DB4-4EBE-9B43-9D6C76AA54A0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expression" priority="1912" id="{CE24432F-C9AE-4479-B35A-87AACF92E424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D60</xm:sqref>
        </x14:conditionalFormatting>
        <x14:conditionalFormatting xmlns:xm="http://schemas.microsoft.com/office/excel/2006/main">
          <x14:cfRule type="expression" priority="1911" id="{3027D8F1-E5B9-4C5B-ACAE-38C39251F8A5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B60</xm:sqref>
        </x14:conditionalFormatting>
        <x14:conditionalFormatting xmlns:xm="http://schemas.microsoft.com/office/excel/2006/main">
          <x14:cfRule type="containsText" priority="1914" operator="containsText" id="{9FF8A595-0442-40FC-9E9F-69C31E54D3DD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915" id="{2E447BBF-BD2E-48AD-A5DA-A920F996F6E5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C60:D60</xm:sqref>
        </x14:conditionalFormatting>
        <x14:conditionalFormatting xmlns:xm="http://schemas.microsoft.com/office/excel/2006/main">
          <x14:cfRule type="containsText" priority="1910" operator="containsText" id="{17D5062C-6A71-4867-A160-5F139B0A309E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F106:F109</xm:sqref>
        </x14:conditionalFormatting>
        <x14:conditionalFormatting xmlns:xm="http://schemas.microsoft.com/office/excel/2006/main">
          <x14:cfRule type="containsText" priority="1909" operator="containsText" id="{01E8D2F5-E6A2-46C9-B9F8-EC5F320B98C9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906" operator="containsText" id="{45D66F86-7691-42EA-A79B-45A966A9C285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905" operator="containsText" id="{9E91D40A-D776-43A6-91ED-85579D508196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904" operator="containsText" id="{8B3D12EC-0D60-45DC-B243-56DED3F8FA9C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1903" operator="containsText" id="{9AD415FC-58A4-4216-9222-A5A8A4814799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expression" priority="1902" id="{37D56B94-AE6E-4C2A-952B-88F4F8F755D0}">
            <xm:f>PROPER(TEXT(I55,"dddd"))=Calendario!$H$2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G55</xm:sqref>
        </x14:conditionalFormatting>
        <x14:conditionalFormatting xmlns:xm="http://schemas.microsoft.com/office/excel/2006/main">
          <x14:cfRule type="expression" priority="1900" id="{898F7D9D-4B12-4241-A9A5-F1FEF177F279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D25:E26</xm:sqref>
        </x14:conditionalFormatting>
        <x14:conditionalFormatting xmlns:xm="http://schemas.microsoft.com/office/excel/2006/main">
          <x14:cfRule type="expression" priority="1899" id="{4A8891CC-46A9-4D22-94E0-0C093495F702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898" id="{77434B03-1CE8-4D74-B615-8CA9CD0E7C81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B25:B26</xm:sqref>
        </x14:conditionalFormatting>
        <x14:conditionalFormatting xmlns:xm="http://schemas.microsoft.com/office/excel/2006/main">
          <x14:cfRule type="expression" priority="1901" id="{1413B5A7-760E-414B-BFFD-B5F1334A9CDC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C25:D26</xm:sqref>
        </x14:conditionalFormatting>
        <x14:conditionalFormatting xmlns:xm="http://schemas.microsoft.com/office/excel/2006/main">
          <x14:cfRule type="expression" priority="1897" id="{305D83B7-5DCA-4BBD-99AF-B9D0248C7174}">
            <xm:f>PROPER(TEXT(H25,"dddd"))=Calendario!$H$2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D25:D26</xm:sqref>
        </x14:conditionalFormatting>
        <x14:conditionalFormatting xmlns:xm="http://schemas.microsoft.com/office/excel/2006/main">
          <x14:cfRule type="expression" priority="1896" id="{E194A81B-6A6F-43C2-8019-7CF760FDE447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G27:G28</xm:sqref>
        </x14:conditionalFormatting>
        <x14:conditionalFormatting xmlns:xm="http://schemas.microsoft.com/office/excel/2006/main">
          <x14:cfRule type="expression" priority="1894" id="{237796E8-DD72-4438-A89B-00ADF60A82DE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D29:E29</xm:sqref>
        </x14:conditionalFormatting>
        <x14:conditionalFormatting xmlns:xm="http://schemas.microsoft.com/office/excel/2006/main">
          <x14:cfRule type="expression" priority="1892" id="{72317518-4B9E-4B16-9988-166E03B52443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E29</xm:sqref>
        </x14:conditionalFormatting>
        <x14:conditionalFormatting xmlns:xm="http://schemas.microsoft.com/office/excel/2006/main">
          <x14:cfRule type="expression" priority="1891" id="{CED5FD5C-7146-4FD6-B23E-5B9E3E9FFE17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890" id="{319385C0-804B-4D02-A39E-86C747BC6A8F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B29</xm:sqref>
        </x14:conditionalFormatting>
        <x14:conditionalFormatting xmlns:xm="http://schemas.microsoft.com/office/excel/2006/main">
          <x14:cfRule type="containsText" priority="1893" operator="containsText" id="{E7D63D1A-5DE4-4F95-9B7C-D95EC1CBFC6A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expression" priority="1895" id="{E01BF963-07F1-4B0A-85F6-6AC754055B82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C29:D29</xm:sqref>
        </x14:conditionalFormatting>
        <x14:conditionalFormatting xmlns:xm="http://schemas.microsoft.com/office/excel/2006/main">
          <x14:cfRule type="expression" priority="1889" id="{7A610132-B08B-4B4B-B14C-01AB2CA01216}">
            <xm:f>PROPER(TEXT(H29,"dddd"))=Calendario!$H$2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D29</xm:sqref>
        </x14:conditionalFormatting>
        <x14:conditionalFormatting xmlns:xm="http://schemas.microsoft.com/office/excel/2006/main">
          <x14:cfRule type="containsText" priority="1888" operator="containsText" id="{EBD83113-DD4B-41CE-B3B7-F6F372918C0A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1887" operator="containsText" id="{205CD12F-6266-48FF-A2B4-04C2D526009B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886" operator="containsText" id="{1CB9C9BA-3DEA-4520-91DA-B6209204F49A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expression" priority="1885" id="{1A779525-A4DB-416E-92C3-E4B0B73C88F0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expression" priority="1883" id="{71591AE4-DFCC-4A42-81BC-9730DB5FAB88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containsText" priority="1884" operator="containsText" id="{9E573A01-E6FB-4B17-929D-314D9779FD26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expression" priority="1881" id="{A0EF84FE-DAFE-4851-B991-069726ED1B1E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D27:E28</xm:sqref>
        </x14:conditionalFormatting>
        <x14:conditionalFormatting xmlns:xm="http://schemas.microsoft.com/office/excel/2006/main">
          <x14:cfRule type="expression" priority="1879" id="{69B0DFC3-32BB-499A-8178-084C5513FD56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E27:E28</xm:sqref>
        </x14:conditionalFormatting>
        <x14:conditionalFormatting xmlns:xm="http://schemas.microsoft.com/office/excel/2006/main">
          <x14:cfRule type="expression" priority="1878" id="{51A05A3A-6466-4FE8-BE0C-95EF939270A3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B27:B28</xm:sqref>
        </x14:conditionalFormatting>
        <x14:conditionalFormatting xmlns:xm="http://schemas.microsoft.com/office/excel/2006/main">
          <x14:cfRule type="containsText" priority="1880" operator="containsText" id="{F52D76B0-E7DF-4554-8F35-D6ADF4845C39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F27:F28</xm:sqref>
        </x14:conditionalFormatting>
        <x14:conditionalFormatting xmlns:xm="http://schemas.microsoft.com/office/excel/2006/main">
          <x14:cfRule type="expression" priority="1882" id="{97C1500D-83E5-4282-B1AA-EEBD282DFE22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C27:D28</xm:sqref>
        </x14:conditionalFormatting>
        <x14:conditionalFormatting xmlns:xm="http://schemas.microsoft.com/office/excel/2006/main">
          <x14:cfRule type="expression" priority="1877" id="{EA3C8D86-48D8-40D2-890F-8089ADCC15CA}">
            <xm:f>PROPER(TEXT(H27,"dddd"))=Calendario!$H$2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D27:D28</xm:sqref>
        </x14:conditionalFormatting>
        <x14:conditionalFormatting xmlns:xm="http://schemas.microsoft.com/office/excel/2006/main">
          <x14:cfRule type="containsText" priority="1876" operator="containsText" id="{6C0F1E78-DDBB-4307-908F-8A86B2C8E5A1}">
            <xm:f>NOT(ISERROR(SEARCH(TDirReg!$L$2,F25)))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expression" priority="1875" id="{F6AC6901-8EDE-4D6C-8D7E-2DE3C809AB8B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G26</xm:sqref>
        </x14:conditionalFormatting>
        <x14:conditionalFormatting xmlns:xm="http://schemas.microsoft.com/office/excel/2006/main">
          <x14:cfRule type="expression" priority="1874" id="{FEB1FAED-FBAF-475B-8695-9E3DC2B39D38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containsText" priority="1873" operator="containsText" id="{9C1E9CE2-47BD-4CB0-A377-990E7C69CD11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containsText" priority="1872" operator="containsText" id="{4CAE0D80-BD83-441E-B934-9DFF51689043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1871" operator="containsText" id="{2F469797-0CB4-44CC-9924-741AEC907A6C}">
            <xm:f>NOT(ISERROR(SEARCH(TDirReg!$L$2,F25)))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containsText" priority="1868" operator="containsText" id="{F8871322-0320-4DAA-BEF5-F96B04F6DD8F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867" operator="containsText" id="{C19105DE-F29B-4DFB-907A-98FC6CC40C97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F47:F48</xm:sqref>
        </x14:conditionalFormatting>
        <x14:conditionalFormatting xmlns:xm="http://schemas.microsoft.com/office/excel/2006/main">
          <x14:cfRule type="containsText" priority="1866" operator="containsText" id="{EE60ECAF-4ED4-4409-BD22-4A78FE64B5BB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expression" priority="1862" id="{3225D8E8-E83E-44C7-BC33-B9A719DA9F41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D67</xm:sqref>
        </x14:conditionalFormatting>
        <x14:conditionalFormatting xmlns:xm="http://schemas.microsoft.com/office/excel/2006/main">
          <x14:cfRule type="expression" priority="1861" id="{212EE3FC-5103-42A5-98C2-65ECB988847E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B67</xm:sqref>
        </x14:conditionalFormatting>
        <x14:conditionalFormatting xmlns:xm="http://schemas.microsoft.com/office/excel/2006/main">
          <x14:cfRule type="containsText" priority="1864" operator="containsText" id="{5269E537-249B-48D5-A920-B1C7CDCD3F4E}">
            <xm:f>NOT(ISERROR(SEARCH(TDirReg!$L$2,F67)))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1865" id="{71AC682D-2162-4AD0-ACD5-F9842B14DBF7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C67:D67</xm:sqref>
        </x14:conditionalFormatting>
        <x14:conditionalFormatting xmlns:xm="http://schemas.microsoft.com/office/excel/2006/main">
          <x14:cfRule type="containsText" priority="1860" operator="containsText" id="{28DF75E8-E09A-4AB3-83E2-14D7125F06F0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859" operator="containsText" id="{4180B733-D8E7-4735-9371-75129F942E4B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expression" priority="1855" id="{4349ADE2-85E8-406C-88D7-479AB5D61230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D57</xm:sqref>
        </x14:conditionalFormatting>
        <x14:conditionalFormatting xmlns:xm="http://schemas.microsoft.com/office/excel/2006/main">
          <x14:cfRule type="expression" priority="1854" id="{2EE1EC03-429D-4F2B-AB29-681896BD3C56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B57</xm:sqref>
        </x14:conditionalFormatting>
        <x14:conditionalFormatting xmlns:xm="http://schemas.microsoft.com/office/excel/2006/main">
          <x14:cfRule type="containsText" priority="1857" operator="containsText" id="{E6F5C6EB-FDD2-4CB0-9E19-BFAFF988F68D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1858" id="{ABAD9596-6F34-4B17-AF64-067BDC238536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C57:D57</xm:sqref>
        </x14:conditionalFormatting>
        <x14:conditionalFormatting xmlns:xm="http://schemas.microsoft.com/office/excel/2006/main">
          <x14:cfRule type="containsText" priority="1853" operator="containsText" id="{6B06DD1F-8473-4FB4-B23B-C06FF7B077BF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852" operator="containsText" id="{275719A5-4A41-4037-A5DD-172346F4A2C8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containsText" priority="1848" operator="containsText" id="{3B0B655D-D583-40D9-B504-C57F390B035E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847" operator="containsText" id="{7877F3CC-7BEB-416A-8301-A308FAF25523}">
            <xm:f>NOT(ISERROR(SEARCH(TDirReg!$L$2,F92)))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F92</xm:sqref>
        </x14:conditionalFormatting>
        <x14:conditionalFormatting xmlns:xm="http://schemas.microsoft.com/office/excel/2006/main">
          <x14:cfRule type="containsText" priority="1846" operator="containsText" id="{AB9188BE-D93E-4036-B78C-684210E99817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expression" priority="1845" id="{86C8401F-1942-44B0-9345-5EADC6275827}">
            <xm:f>PROPER(TEXT(I52,"dddd"))=Calendario!$H$2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G52</xm:sqref>
        </x14:conditionalFormatting>
        <x14:conditionalFormatting xmlns:xm="http://schemas.microsoft.com/office/excel/2006/main">
          <x14:cfRule type="expression" priority="1843" id="{CC51B5EC-4FFB-4E2B-8517-46954DB12A52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D17:E17</xm:sqref>
        </x14:conditionalFormatting>
        <x14:conditionalFormatting xmlns:xm="http://schemas.microsoft.com/office/excel/2006/main">
          <x14:cfRule type="expression" priority="1842" id="{17210434-00C2-49C5-A855-2BBBBDF12C52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E17</xm:sqref>
        </x14:conditionalFormatting>
        <x14:conditionalFormatting xmlns:xm="http://schemas.microsoft.com/office/excel/2006/main">
          <x14:cfRule type="expression" priority="1841" id="{AE6BAB04-ED5A-4E82-8438-761FC25D609E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B17</xm:sqref>
        </x14:conditionalFormatting>
        <x14:conditionalFormatting xmlns:xm="http://schemas.microsoft.com/office/excel/2006/main">
          <x14:cfRule type="expression" priority="1844" id="{EDD95A47-6133-4456-B21F-7F927DC4CBF6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C17:D17</xm:sqref>
        </x14:conditionalFormatting>
        <x14:conditionalFormatting xmlns:xm="http://schemas.microsoft.com/office/excel/2006/main">
          <x14:cfRule type="expression" priority="1840" id="{0B4E1BD3-F705-4E00-8C70-1CD0E260F263}">
            <xm:f>PROPER(TEXT(H17,"dddd"))=Calendario!$H$2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D17</xm:sqref>
        </x14:conditionalFormatting>
        <x14:conditionalFormatting xmlns:xm="http://schemas.microsoft.com/office/excel/2006/main">
          <x14:cfRule type="expression" priority="1839" id="{4119B32E-C95E-4D7F-BB4B-74DFD44730FB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G18:G24</xm:sqref>
        </x14:conditionalFormatting>
        <x14:conditionalFormatting xmlns:xm="http://schemas.microsoft.com/office/excel/2006/main">
          <x14:cfRule type="expression" priority="1837" id="{F4DE40AD-B27A-4D86-9AC7-96EBA3D50456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D25:E25</xm:sqref>
        </x14:conditionalFormatting>
        <x14:conditionalFormatting xmlns:xm="http://schemas.microsoft.com/office/excel/2006/main">
          <x14:cfRule type="expression" priority="1835" id="{B46F8C13-CEF1-4DCE-B26F-B5567EEE7CA2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E25</xm:sqref>
        </x14:conditionalFormatting>
        <x14:conditionalFormatting xmlns:xm="http://schemas.microsoft.com/office/excel/2006/main">
          <x14:cfRule type="expression" priority="1834" id="{F1E942D3-ABD2-4F25-836F-DE1358E74EDE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G25</xm:sqref>
        </x14:conditionalFormatting>
        <x14:conditionalFormatting xmlns:xm="http://schemas.microsoft.com/office/excel/2006/main">
          <x14:cfRule type="expression" priority="1833" id="{E26B4B30-378A-4D52-A69F-20BD417C3D76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B25</xm:sqref>
        </x14:conditionalFormatting>
        <x14:conditionalFormatting xmlns:xm="http://schemas.microsoft.com/office/excel/2006/main">
          <x14:cfRule type="containsText" priority="1836" operator="containsText" id="{0BF4E701-0884-40E6-9569-8590E4E9B9A2}">
            <xm:f>NOT(ISERROR(SEARCH(TDirReg!$L$2,F25)))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expression" priority="1838" id="{2B69E5F2-62D6-4A9E-BC82-EBFD8D82E0E3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C25:D25</xm:sqref>
        </x14:conditionalFormatting>
        <x14:conditionalFormatting xmlns:xm="http://schemas.microsoft.com/office/excel/2006/main">
          <x14:cfRule type="expression" priority="1832" id="{F4D255EC-5FA1-4A78-A3B8-5511CDEED155}">
            <xm:f>PROPER(TEXT(H25,"dddd"))=Calendario!$H$2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D25</xm:sqref>
        </x14:conditionalFormatting>
        <x14:conditionalFormatting xmlns:xm="http://schemas.microsoft.com/office/excel/2006/main">
          <x14:cfRule type="containsText" priority="1831" operator="containsText" id="{1DE85DC4-F626-415E-A44A-EA6ACB08DE72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1830" operator="containsText" id="{66CD3B81-0ED5-4700-928A-E2405B5C2551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829" operator="containsText" id="{E24AEC8C-CBE8-48BB-9A08-FCC92E23F2C3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1828" id="{B30797DA-7A19-4C31-8D80-1A19C63D4782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G26</xm:sqref>
        </x14:conditionalFormatting>
        <x14:conditionalFormatting xmlns:xm="http://schemas.microsoft.com/office/excel/2006/main">
          <x14:cfRule type="expression" priority="1826" id="{65D18B67-D60C-4354-AE95-F09E435B27F6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G27:G28</xm:sqref>
        </x14:conditionalFormatting>
        <x14:conditionalFormatting xmlns:xm="http://schemas.microsoft.com/office/excel/2006/main">
          <x14:cfRule type="containsText" priority="1827" operator="containsText" id="{2C2D983D-C4C5-4831-8102-CFE6061F48B8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F27:F28</xm:sqref>
        </x14:conditionalFormatting>
        <x14:conditionalFormatting xmlns:xm="http://schemas.microsoft.com/office/excel/2006/main">
          <x14:cfRule type="expression" priority="1824" id="{901F3CE4-5394-4B03-8748-427BE8739D52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D18:E24</xm:sqref>
        </x14:conditionalFormatting>
        <x14:conditionalFormatting xmlns:xm="http://schemas.microsoft.com/office/excel/2006/main">
          <x14:cfRule type="expression" priority="1822" id="{B2661CA9-29EB-45E2-A488-ED29FAC53E76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E18:E24</xm:sqref>
        </x14:conditionalFormatting>
        <x14:conditionalFormatting xmlns:xm="http://schemas.microsoft.com/office/excel/2006/main">
          <x14:cfRule type="expression" priority="1821" id="{E23FE879-0081-47C9-A467-994904883094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B18:B24</xm:sqref>
        </x14:conditionalFormatting>
        <x14:conditionalFormatting xmlns:xm="http://schemas.microsoft.com/office/excel/2006/main">
          <x14:cfRule type="containsText" priority="1823" operator="containsText" id="{E79ECD39-CBE0-4762-8CA9-1565FD3D2146}">
            <xm:f>NOT(ISERROR(SEARCH(TDirReg!$L$2,F18)))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F18:F24</xm:sqref>
        </x14:conditionalFormatting>
        <x14:conditionalFormatting xmlns:xm="http://schemas.microsoft.com/office/excel/2006/main">
          <x14:cfRule type="expression" priority="1825" id="{4BCC95D9-DB99-4F7A-A660-9D40FB6B8CF1}">
            <xm:f>PROPER(TEXT(I18,"dddd"))=Calendario!$H$2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C18:D24</xm:sqref>
        </x14:conditionalFormatting>
        <x14:conditionalFormatting xmlns:xm="http://schemas.microsoft.com/office/excel/2006/main">
          <x14:cfRule type="expression" priority="1820" id="{34447C79-3147-4586-B18B-18F34489A1BF}">
            <xm:f>PROPER(TEXT(H18,"dddd"))=Calendario!$H$2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D18:D24</xm:sqref>
        </x14:conditionalFormatting>
        <x14:conditionalFormatting xmlns:xm="http://schemas.microsoft.com/office/excel/2006/main">
          <x14:cfRule type="expression" priority="1819" id="{F6B7A238-8482-4FB9-A263-A763D57B30F7}">
            <xm:f>PROPER(TEXT(I17,"dddd"))=Calendario!$H$2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G17</xm:sqref>
        </x14:conditionalFormatting>
        <x14:conditionalFormatting xmlns:xm="http://schemas.microsoft.com/office/excel/2006/main">
          <x14:cfRule type="expression" priority="1818" id="{9FE3C818-312D-4A1F-A5EC-2F18C800A401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G25</xm:sqref>
        </x14:conditionalFormatting>
        <x14:conditionalFormatting xmlns:xm="http://schemas.microsoft.com/office/excel/2006/main">
          <x14:cfRule type="containsText" priority="1817" operator="containsText" id="{3C42FF34-DE9D-43AA-A7AE-5B9F367F0E38}">
            <xm:f>NOT(ISERROR(SEARCH(TDirReg!$L$2,F25)))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containsText" priority="1816" operator="containsText" id="{BF20196F-2D64-4B2E-BC34-85772ECD8EC2}">
            <xm:f>NOT(ISERROR(SEARCH(TDirReg!$L$2,F17)))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F17</xm:sqref>
        </x14:conditionalFormatting>
        <x14:conditionalFormatting xmlns:xm="http://schemas.microsoft.com/office/excel/2006/main">
          <x14:cfRule type="expression" priority="1815" id="{47F7E81A-2F79-4D8C-8965-0F74A38AB84B}">
            <xm:f>PROPER(TEXT(N29,"dddd"))=Calendario!$H$2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I29</xm:sqref>
        </x14:conditionalFormatting>
        <x14:conditionalFormatting xmlns:xm="http://schemas.microsoft.com/office/excel/2006/main">
          <x14:cfRule type="expression" priority="1814" id="{1E5A7BA8-2BC1-4300-B875-D9E7DA465018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I58:I63</xm:sqref>
        </x14:conditionalFormatting>
        <x14:conditionalFormatting xmlns:xm="http://schemas.microsoft.com/office/excel/2006/main">
          <x14:cfRule type="expression" priority="1813" id="{3EADCDD6-CFEB-4682-B6DD-69D215E596D8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812" id="{B1BD3A2C-CADC-46F3-8D7E-2638B0BF7D40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811" id="{0F2520D5-EFC2-405D-80F7-A15F616C01A3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810" id="{E9F84283-D6FB-4E41-9BFE-C45C77333946}">
            <xm:f>PROPER(TEXT(N70,"dddd"))=Calendario!$H$2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1809" id="{637CCD77-B507-49C8-BE59-56A76C092230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1808" id="{FC2EAF8D-845E-4AED-BCDB-38C523C887C6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807" id="{F3CDFAB7-0BB3-475E-B9B2-97322653E456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806" id="{ED92B5C7-2F54-4938-9C9C-F9BF32EAC606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805" id="{5A1AF062-872E-4DFA-B043-2F131BD220FD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804" id="{F45EC9CB-3BA6-4888-B35D-29AED2CD7B31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1803" id="{A4029657-98DB-45F8-9EF4-D04FC635358A}">
            <xm:f>PROPER(TEXT(N31,"dddd"))=Calendario!$H$2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expression" priority="1802" id="{D0A9BD8D-84AD-487B-BCC8-2A06EC8006A5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801" id="{79D8CF81-06CD-42A3-9D44-B7B0DF4D8718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800" id="{7EA4BBB4-36C5-4F0C-BD40-891A500F859A}">
            <xm:f>PROPER(TEXT(N25,"dddd"))=Calendario!$H$2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expression" priority="1798" id="{F72A365E-8575-49C2-BAB4-FB982E8C1043}">
            <xm:f>PROPER(TEXT(N47,"dddd"))=Calendario!$H$2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I47:I48</xm:sqref>
        </x14:conditionalFormatting>
        <x14:conditionalFormatting xmlns:xm="http://schemas.microsoft.com/office/excel/2006/main">
          <x14:cfRule type="expression" priority="1797" id="{BD6E6C17-3923-4731-B9F5-0EA17C90486A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796" id="{5B348173-70D6-4EB4-8DD3-1EEE1093EE54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795" id="{63D07E9F-37C6-4E34-AC2B-72AAFB23E34D}">
            <xm:f>PROPER(TEXT(N67,"dddd"))=Calendario!$H$2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1794" id="{3EC65DA5-EA25-411D-99E6-0BEE9FB5E6A0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1793" id="{DAA311C3-BF63-40E0-A719-C15A4953D7D1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1792" id="{653C14CB-F15B-4775-801D-01E0FE8E0A39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1791" id="{3EB76A9A-0F08-407D-A68C-96515DDAE80F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790" id="{79014F36-E582-4EA2-90F6-83B14D6E3BE3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789" id="{ED98B305-4C60-4A0B-8B7B-E74D863CD1F0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1788" id="{0C8B89F5-12AD-4335-8DB6-71FE6B4158E4}">
            <xm:f>PROPER(TEXT(N27,"dddd"))=Calendario!$H$2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I27:I28</xm:sqref>
        </x14:conditionalFormatting>
        <x14:conditionalFormatting xmlns:xm="http://schemas.microsoft.com/office/excel/2006/main">
          <x14:cfRule type="expression" priority="1787" id="{52FD41D4-88AF-4666-A6AD-DDF08272813F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786" id="{D64E8260-0286-4E22-9A8C-B85A79E282A3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containsText" priority="1782" operator="containsText" id="{9D521A91-07E7-4B2E-977C-1F0BDD2A2755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containsText" priority="1783" operator="containsText" id="{34B0A14E-A284-4ED8-A26A-DE13DAFFA426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 F56 F58</xm:sqref>
        </x14:conditionalFormatting>
        <x14:conditionalFormatting xmlns:xm="http://schemas.microsoft.com/office/excel/2006/main">
          <x14:cfRule type="containsText" priority="1781" operator="containsText" id="{3D0612EF-A815-4840-9C35-D4CA16776ED6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780" operator="containsText" id="{504BF78D-B27F-4990-BC97-E35EF906E238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expression" priority="1776" id="{4BEDE142-1786-4ECF-814D-8CA912CC5041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D71</xm:sqref>
        </x14:conditionalFormatting>
        <x14:conditionalFormatting xmlns:xm="http://schemas.microsoft.com/office/excel/2006/main">
          <x14:cfRule type="expression" priority="1775" id="{031B9E0E-B2AE-4A82-B648-6A986021CE82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B71</xm:sqref>
        </x14:conditionalFormatting>
        <x14:conditionalFormatting xmlns:xm="http://schemas.microsoft.com/office/excel/2006/main">
          <x14:cfRule type="containsText" priority="1778" operator="containsText" id="{DC65A8B5-F8F0-46F7-95F9-76B5FD6AE14B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expression" priority="1779" id="{3B5590F3-DD92-40C1-AD94-999D44414117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C71:D71</xm:sqref>
        </x14:conditionalFormatting>
        <x14:conditionalFormatting xmlns:xm="http://schemas.microsoft.com/office/excel/2006/main">
          <x14:cfRule type="containsText" priority="1774" operator="containsText" id="{DBCBAD57-358C-4BFD-BEA4-5E879DAAEE71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773" operator="containsText" id="{666C3693-5666-4DE2-97D4-C58999CAA80E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1769" id="{653B4B52-805E-416A-A06F-665CF33283BB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D61</xm:sqref>
        </x14:conditionalFormatting>
        <x14:conditionalFormatting xmlns:xm="http://schemas.microsoft.com/office/excel/2006/main">
          <x14:cfRule type="expression" priority="1768" id="{03138376-6CE2-45C0-BA74-460A2A8E7CDB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B61</xm:sqref>
        </x14:conditionalFormatting>
        <x14:conditionalFormatting xmlns:xm="http://schemas.microsoft.com/office/excel/2006/main">
          <x14:cfRule type="containsText" priority="1771" operator="containsText" id="{A43E10C2-BA84-4FA9-BB0E-5C468EB17CCA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expression" priority="1772" id="{FE5C6014-3B23-4963-B826-3D051283058F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C61:D61</xm:sqref>
        </x14:conditionalFormatting>
        <x14:conditionalFormatting xmlns:xm="http://schemas.microsoft.com/office/excel/2006/main">
          <x14:cfRule type="containsText" priority="1767" operator="containsText" id="{EFB168CE-8853-4379-817B-3145D4A3E4F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766" operator="containsText" id="{C36CEC4D-4E6A-4739-ACD6-E73B2C22615C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763" operator="containsText" id="{2972D587-4F4A-4E4B-9A43-3658C8781D31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762" operator="containsText" id="{ED467CBF-0591-4310-942F-B735874BECC4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761" operator="containsText" id="{C7082381-D43D-4A60-90A5-F047B368B4C0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1760" operator="containsText" id="{6976AA04-6667-4BD6-A892-55ACC070BBF8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expression" priority="1757" id="{DB9C4DA7-A3AF-45B3-8ED8-5B711200F0A2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D30:E30</xm:sqref>
        </x14:conditionalFormatting>
        <x14:conditionalFormatting xmlns:xm="http://schemas.microsoft.com/office/excel/2006/main">
          <x14:cfRule type="expression" priority="1755" id="{90881777-0ACD-44CD-909F-085D8424D815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E30</xm:sqref>
        </x14:conditionalFormatting>
        <x14:conditionalFormatting xmlns:xm="http://schemas.microsoft.com/office/excel/2006/main">
          <x14:cfRule type="expression" priority="1754" id="{7708A57A-DBAB-42DF-B0F9-F37D5DE726B7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expression" priority="1753" id="{99012A7B-61BB-44BD-8231-B5A534CDCEAB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B30</xm:sqref>
        </x14:conditionalFormatting>
        <x14:conditionalFormatting xmlns:xm="http://schemas.microsoft.com/office/excel/2006/main">
          <x14:cfRule type="containsText" priority="1756" operator="containsText" id="{97E24349-68E2-4C44-BEA4-45DCDE08CB7F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1758" id="{D1CDB8F4-E9D3-4488-BC75-32447FDFE6DA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C30:D30</xm:sqref>
        </x14:conditionalFormatting>
        <x14:conditionalFormatting xmlns:xm="http://schemas.microsoft.com/office/excel/2006/main">
          <x14:cfRule type="expression" priority="1752" id="{7703E146-6F2A-48B3-A4AA-4C4821D12F7B}">
            <xm:f>PROPER(TEXT(H30,"dddd"))=Calendario!$H$2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</xm:sqref>
        </x14:conditionalFormatting>
        <x14:conditionalFormatting xmlns:xm="http://schemas.microsoft.com/office/excel/2006/main">
          <x14:cfRule type="containsText" priority="1751" operator="containsText" id="{BECF2638-7CF8-41FE-AC20-8F0EDB8FDEBE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containsText" priority="1750" operator="containsText" id="{C0792498-06BF-4AE5-9B38-36030DAB3137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749" operator="containsText" id="{E16055AF-E3C1-4AA8-B70D-11A1F403ABC2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expression" priority="1748" id="{031A1BCF-325B-48AD-9C4C-6C8C7AACF964}">
            <xm:f>PROPER(TEXT(I31,"dddd"))=Calendario!$H$2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G31</xm:sqref>
        </x14:conditionalFormatting>
        <x14:conditionalFormatting xmlns:xm="http://schemas.microsoft.com/office/excel/2006/main">
          <x14:cfRule type="expression" priority="1746" id="{287B5EA5-5DA0-49E7-8AD4-403BCC9896B4}">
            <xm:f>PROPER(TEXT(I32,"dddd"))=Calendario!$H$2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1747" operator="containsText" id="{353D5E4A-531F-4731-9CD1-95F498C0B635}">
            <xm:f>NOT(ISERROR(SEARCH(TDirReg!$L$2,F32)))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1745" id="{68B328EA-3585-4D2F-8635-2CAEA46E879C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containsText" priority="1744" operator="containsText" id="{B0D62CE0-388E-44DE-BD6D-07377BEB3054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1740" operator="containsText" id="{EC9B99BB-6D46-403F-8A68-0F37F73DB96B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741" operator="containsText" id="{43E83939-B9A0-4D15-A2EB-8561EE9E13E6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 F54</xm:sqref>
        </x14:conditionalFormatting>
        <x14:conditionalFormatting xmlns:xm="http://schemas.microsoft.com/office/excel/2006/main">
          <x14:cfRule type="containsText" priority="1739" operator="containsText" id="{0066A04B-9680-465A-B7B1-B8DAD0E5B9C3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738" operator="containsText" id="{9B87DE5E-1F6C-41CD-836E-A2B9E9BDB886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expression" priority="1734" id="{9F7FA32C-CBC3-4CB3-8C0F-7201678B53A1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expression" priority="1733" id="{D07FD4FD-13C3-45C5-A5EC-DB793104A1B3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containsText" priority="1736" operator="containsText" id="{A9CBF3B9-5940-43D4-B7E4-BB1FB837567D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expression" priority="1737" id="{F2D4B9C4-CF80-44D1-B627-3824E2D91502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containsText" priority="1732" operator="containsText" id="{E7521DD4-62BF-4FBB-80D6-D7AC3856C7EB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731" operator="containsText" id="{63642FAA-509F-4D47-8EA3-F25901D4F295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expression" priority="1727" id="{354AC351-CEF2-4EBF-ABA1-17DE5F878806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expression" priority="1726" id="{6E2BA718-B5D9-44D5-AAEB-F32C65A61C83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containsText" priority="1729" operator="containsText" id="{D7CB8886-C1B9-484E-A35D-6AF2D4EE1647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1730" id="{2F9F34E8-66E6-47F0-9399-801E0AB039D8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1725" operator="containsText" id="{FB057775-507B-4619-AC3C-9BEF8E895818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724" operator="containsText" id="{A980FCA7-E6AF-477F-8460-149B34AB8A9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721" operator="containsText" id="{A641AC73-E2F4-45AE-BBE3-09D4A39605AD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1720" operator="containsText" id="{6AD2A301-ACA6-4D9B-AF10-66D59E123B0D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719" operator="containsText" id="{58C977C1-6350-4317-9A87-4B8A19C0FA8E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718" operator="containsText" id="{5BEFBD1A-34C7-410C-B252-72E29D992B32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expression" priority="1717" id="{7D764FE4-EBFD-4F8D-9FCE-05DADBFEA301}">
            <xm:f>PROPER(TEXT(I53,"dddd"))=Calendario!$H$2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G53</xm:sqref>
        </x14:conditionalFormatting>
        <x14:conditionalFormatting xmlns:xm="http://schemas.microsoft.com/office/excel/2006/main">
          <x14:cfRule type="containsText" priority="1716" operator="containsText" id="{41F4B9AE-FB7E-407C-848C-5A335FFFA046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715" operator="containsText" id="{2FCF1771-E83F-45A5-9168-91CAFBA37ECF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712" operator="containsText" id="{E8BF49FC-75DD-40CF-8257-CB8CABF2A996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711" operator="containsText" id="{374F5CE0-29A4-4CA5-B847-2B4D6A99A923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710" operator="containsText" id="{F069086F-7219-49B2-8751-73711990668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expression" priority="1706" id="{26E2EC15-4F38-4901-9054-3138BC274A00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expression" priority="1705" id="{63D83094-8C39-452E-9910-EFAAEBFFBF98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containsText" priority="1708" operator="containsText" id="{A0F6459C-5F84-4EBD-95DA-A8030FB85B24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1709" id="{2B7704E5-062A-4DB8-A595-ACD0620862AB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1704" operator="containsText" id="{0EC27005-09A6-49E1-A736-103D5464F4D7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703" operator="containsText" id="{3BF4DDAD-503B-4FCB-B7E8-F7B3829794EE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1699" id="{E02625A7-C55B-4F23-AF85-2C36AA3C6712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expression" priority="1698" id="{4AC41E35-913F-4014-8FBD-1ACBA71C9781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containsText" priority="1701" operator="containsText" id="{A706D53B-4E84-404D-A231-03E4B088E084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1702" id="{AD731667-0C74-43EC-AB7C-9D572F28F8EF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containsText" priority="1697" operator="containsText" id="{2103AAFA-4517-4359-80AF-B2C0B2C2CDD4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696" operator="containsText" id="{0E13FF9F-5722-45B3-A0FB-AB89E6AD11A2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693" operator="containsText" id="{CCB360A4-C648-4F9D-8866-D4668A07BBB4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692" operator="containsText" id="{7A876448-ADC5-4555-A70B-CF29BE4C3760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691" operator="containsText" id="{9864C551-D7A5-4650-8AB3-2A375BF632E5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690" operator="containsText" id="{4AA51AD5-52DB-41A2-A8C8-9505C0FE3081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1689" id="{E5284F5B-B66D-4CB6-A4E1-CC13FA38563E}">
            <xm:f>PROPER(TEXT(I54,"dddd"))=Calendario!$H$2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G54</xm:sqref>
        </x14:conditionalFormatting>
        <x14:conditionalFormatting xmlns:xm="http://schemas.microsoft.com/office/excel/2006/main">
          <x14:cfRule type="containsText" priority="1688" operator="containsText" id="{75831CDE-2B1C-43E5-8EAA-099A3BFCAE3B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687" operator="containsText" id="{80C274C9-E462-4383-9262-65AB62DFE767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1685" id="{52A3742F-9B89-492F-9660-8BA2586F5C2A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G30</xm:sqref>
        </x14:conditionalFormatting>
        <x14:conditionalFormatting xmlns:xm="http://schemas.microsoft.com/office/excel/2006/main">
          <x14:cfRule type="containsText" priority="1686" operator="containsText" id="{996B70F7-060E-4409-9DDC-D35D3A6DB4F5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1682" operator="containsText" id="{5D4E6204-7F58-44D0-9282-5C44D2231DB0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681" operator="containsText" id="{21CF7AC3-6863-4323-89A8-6CB260E3316C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1680" operator="containsText" id="{C351035F-7DC6-4AE2-B998-EFF8DB89AEEE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1676" id="{D5AD9A49-AB31-4017-8882-83CEF26DA352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D66</xm:sqref>
        </x14:conditionalFormatting>
        <x14:conditionalFormatting xmlns:xm="http://schemas.microsoft.com/office/excel/2006/main">
          <x14:cfRule type="expression" priority="1675" id="{722C1F4F-A65C-4410-A7B2-6E804E23DB2B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B66</xm:sqref>
        </x14:conditionalFormatting>
        <x14:conditionalFormatting xmlns:xm="http://schemas.microsoft.com/office/excel/2006/main">
          <x14:cfRule type="containsText" priority="1678" operator="containsText" id="{1B0B44E9-4672-43B6-AAA4-527B35457E29}">
            <xm:f>NOT(ISERROR(SEARCH(TDirReg!$L$2,F66)))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expression" priority="1679" id="{6A6646C4-3513-43E2-ACC3-B886059B05F3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C66:D66</xm:sqref>
        </x14:conditionalFormatting>
        <x14:conditionalFormatting xmlns:xm="http://schemas.microsoft.com/office/excel/2006/main">
          <x14:cfRule type="containsText" priority="1674" operator="containsText" id="{32B8736F-DF2F-42A3-8A5E-25D9121A2178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673" operator="containsText" id="{2A55E324-F9CA-4E60-AFD1-12217447A01F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F47:F48</xm:sqref>
        </x14:conditionalFormatting>
        <x14:conditionalFormatting xmlns:xm="http://schemas.microsoft.com/office/excel/2006/main">
          <x14:cfRule type="expression" priority="1669" id="{53CCB365-48EA-471C-82BE-A9F01086872D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D56</xm:sqref>
        </x14:conditionalFormatting>
        <x14:conditionalFormatting xmlns:xm="http://schemas.microsoft.com/office/excel/2006/main">
          <x14:cfRule type="expression" priority="1668" id="{A27FEE6B-04E5-4C32-89C9-87CB170350BD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B56</xm:sqref>
        </x14:conditionalFormatting>
        <x14:conditionalFormatting xmlns:xm="http://schemas.microsoft.com/office/excel/2006/main">
          <x14:cfRule type="containsText" priority="1671" operator="containsText" id="{5BAD5C41-F1CD-46A6-9D7C-85E5FA2BCC5C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1672" id="{8189FC6A-79A3-42B8-B6FC-41861DFE187C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C56:D56</xm:sqref>
        </x14:conditionalFormatting>
        <x14:conditionalFormatting xmlns:xm="http://schemas.microsoft.com/office/excel/2006/main">
          <x14:cfRule type="containsText" priority="1667" operator="containsText" id="{2FE1CEA0-C981-4D2E-ABFE-DBC5E85B21C4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666" operator="containsText" id="{A6A937A4-F018-431E-B7FE-95C623FB7452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663" operator="containsText" id="{20833C27-AEE5-487F-8D82-9C0F173443C2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662" operator="containsText" id="{DD94C2F6-194B-40F3-AA12-B346AACCA540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661" operator="containsText" id="{C3F1DC66-64EF-4249-9B37-C6DF8F02EA1E}">
            <xm:f>NOT(ISERROR(SEARCH(TDirReg!$L$2,F91)))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containsText" priority="1660" operator="containsText" id="{7DBE542F-D53B-4C8C-99CA-6AFD69D7D9DA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expression" priority="1659" id="{9A53EB51-30C5-449E-B613-4F6380995D00}">
            <xm:f>PROPER(TEXT(I51,"dddd"))=Calendario!$H$2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G51</xm:sqref>
        </x14:conditionalFormatting>
        <x14:conditionalFormatting xmlns:xm="http://schemas.microsoft.com/office/excel/2006/main">
          <x14:cfRule type="containsText" priority="1658" operator="containsText" id="{042F05C2-5EBF-4F14-A122-B74129A1EA84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657" operator="containsText" id="{34666848-4B66-418C-A804-79416268080C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expression" priority="1656" id="{5ED6A48E-4C05-429E-9F66-7ACA2C83FCE2}">
            <xm:f>PROPER(TEXT(N30,"dddd"))=Calendario!$H$2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1655" id="{82541CDF-B8EC-4B7C-9C7B-93B3CB5AFF89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654" id="{844379F9-E0B0-4EA8-97DF-BFDB02F22F10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653" id="{8284FC1B-5CFB-47BA-BA81-2D83B3B91F4B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652" id="{5E9DC052-6A7C-4AB2-937F-B3E87164AB73}">
            <xm:f>PROPER(TEXT(N71,"dddd"))=Calendario!$H$2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I71</xm:sqref>
        </x14:conditionalFormatting>
        <x14:conditionalFormatting xmlns:xm="http://schemas.microsoft.com/office/excel/2006/main">
          <x14:cfRule type="expression" priority="1651" id="{FD5B69D4-6A60-4CC4-A6DA-094D6E707CFB}">
            <xm:f>PROPER(TEXT(N62,"dddd"))=Calendario!$H$2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1650" id="{BB4EAFC5-BC41-4149-BA2D-6A9A0A36FB17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649" id="{62721AE1-5A04-4665-90DC-EF01537209B6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1648" id="{9DF1BF76-3E38-491E-8951-300FFB89CC81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647" id="{75D2EBDB-4232-4498-8C1C-1C9AA5733190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1646" id="{40309EFF-4C84-4AB6-B904-17BD4CAB67C7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1645" id="{A4555600-C98C-49EB-A288-EB97E14BCB04}">
            <xm:f>PROPER(TEXT(N32,"dddd"))=Calendario!$H$2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I32</xm:sqref>
        </x14:conditionalFormatting>
        <x14:conditionalFormatting xmlns:xm="http://schemas.microsoft.com/office/excel/2006/main">
          <x14:cfRule type="expression" priority="1644" id="{825B4826-C260-42EF-B74F-0FD80AB8438C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643" id="{87C27197-EC27-4ADB-B535-06273DC35B4F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1642" id="{6EB3B367-0C2E-41B1-B10B-391F4A7ECB92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1641" id="{D95DEC87-23AF-4897-8F11-AFB548321EB6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640" id="{26A22EDA-6B1D-40D5-849B-70B33910F95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639" id="{7FD1CA63-3374-4647-B4EF-DE3C7AB8EF21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1638" id="{9E2B5AF7-3206-4B92-89C8-FFD98E77C564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637" id="{81B80990-A31E-44FD-A298-4BECD0E01232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636" id="{0D6432B2-17E3-48DA-9D91-0600E6C748A8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1635" id="{78452403-B5A9-489F-9268-DCE15E335F39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634" id="{D1DD3CB2-F136-404C-86FD-BD0E3E0A0FD1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633" id="{47769074-6CC4-4142-84B8-CD682B08D54A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1632" id="{D0A8B40E-8AAC-475F-929D-D9D80FB28720}">
            <xm:f>PROPER(TEXT(N29,"dddd"))=Calendario!$H$2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I29</xm:sqref>
        </x14:conditionalFormatting>
        <x14:conditionalFormatting xmlns:xm="http://schemas.microsoft.com/office/excel/2006/main">
          <x14:cfRule type="expression" priority="1631" id="{970EE622-8316-4950-B7B7-E8FEB533C568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630" id="{6AD971D8-9E00-4EF5-9599-0807C6686CE4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629" id="{C957EE6B-1FE4-4314-A424-D8571C04FAD5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628" id="{A79C2EE8-656B-42E0-B9AF-70B11BA93650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627" id="{3008C5CC-4A6A-4712-ADE9-391EFE9C9A01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626" id="{64C70819-AE38-4D58-A97D-50E4DE6DE90C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1625" id="{B2755D01-2516-4C5E-A9B7-5ADC6EB1EE6C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624" id="{A18263FD-4342-49A1-B81C-395B7F040326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623" id="{EE0F428C-B204-46C3-A760-0A7CB1B24175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622" id="{8D7A821D-1E03-43D9-B0B8-00359D643E41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621" id="{04708A75-267C-4AC2-B236-76E660C96068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620" id="{A7FDCC8D-B20D-45B1-8C61-436EC88CCAC5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1619" id="{904B8C56-D9BF-4951-A3D0-00778479340F}">
            <xm:f>PROPER(TEXT(N30,"dddd"))=Calendario!$H$2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1618" id="{7AB531BA-05C9-4EAE-8384-7CC535FD8965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617" id="{B35938F6-ECC3-40D8-BB6E-D1C51B49C57B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616" id="{C37AAC4E-C0BB-4FE6-B672-F02B3C8C9763}">
            <xm:f>PROPER(TEXT(N46,"dddd"))=Calendario!$H$2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I46</xm:sqref>
        </x14:conditionalFormatting>
        <x14:conditionalFormatting xmlns:xm="http://schemas.microsoft.com/office/excel/2006/main">
          <x14:cfRule type="expression" priority="1615" id="{64AD3D0E-900B-4E76-8C91-1407AE874856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1614" id="{C37E8671-9116-4D67-8E7D-52C2B12FB162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613" id="{3A852A07-5FF6-4A6C-9E3F-E7DD833B31F9}">
            <xm:f>PROPER(TEXT(N66,"dddd"))=Calendario!$H$2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1612" id="{95FC8408-93AE-470A-882D-8FF5B9EA5784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1611" id="{75F37FCE-56DA-4074-9933-523127D9C214}">
            <xm:f>PROPER(TEXT(N47,"dddd"))=Calendario!$H$2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I47:I48</xm:sqref>
        </x14:conditionalFormatting>
        <x14:conditionalFormatting xmlns:xm="http://schemas.microsoft.com/office/excel/2006/main">
          <x14:cfRule type="expression" priority="1610" id="{4BFF5CBC-CD1A-4ABD-A1A6-783A96539D30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1609" id="{DB25105D-FEB1-4748-89F8-C6446D9E72C6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608" id="{217A183E-9945-43B5-9D65-C5AED2AEA4C8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607" id="{2166DE38-E7AC-4175-9AAF-D623100273C9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1606" id="{1CCF7D91-5D84-4862-A2CF-C68DE1962EF1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1605" id="{FF23248F-2D4A-4B09-A2C5-2F2FD84DE688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containsText" priority="1601" operator="containsText" id="{2045794F-5569-4341-BD4C-9C6D8926528C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containsText" priority="1602" operator="containsText" id="{E66AD10E-9C9B-4FA9-AF88-D110144719CC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 F56 F58</xm:sqref>
        </x14:conditionalFormatting>
        <x14:conditionalFormatting xmlns:xm="http://schemas.microsoft.com/office/excel/2006/main">
          <x14:cfRule type="containsText" priority="1600" operator="containsText" id="{CBC726DF-F91C-489D-A5A5-418CDA15C712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599" operator="containsText" id="{0BA4C5FE-19A9-4D5A-A5B4-200593ACEB80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expression" priority="1595" id="{D1067332-CE5C-4D97-BD34-D9682922E75A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D71</xm:sqref>
        </x14:conditionalFormatting>
        <x14:conditionalFormatting xmlns:xm="http://schemas.microsoft.com/office/excel/2006/main">
          <x14:cfRule type="expression" priority="1594" id="{D198C03D-D3B1-4494-A7B0-9313311D0C6D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B71</xm:sqref>
        </x14:conditionalFormatting>
        <x14:conditionalFormatting xmlns:xm="http://schemas.microsoft.com/office/excel/2006/main">
          <x14:cfRule type="containsText" priority="1597" operator="containsText" id="{06CE612C-7913-44E5-9FF3-9C486D964455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expression" priority="1598" id="{216E7490-9FF0-4532-8AD6-99E667B23F83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C71:D71</xm:sqref>
        </x14:conditionalFormatting>
        <x14:conditionalFormatting xmlns:xm="http://schemas.microsoft.com/office/excel/2006/main">
          <x14:cfRule type="containsText" priority="1593" operator="containsText" id="{2B365990-4EAC-4963-9D0D-3428A97F2191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592" operator="containsText" id="{C046E5CF-931A-4D08-89FA-566E96BF7AF1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1588" id="{561914EA-A908-4602-AB3F-6C8CF30C2CA9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D61</xm:sqref>
        </x14:conditionalFormatting>
        <x14:conditionalFormatting xmlns:xm="http://schemas.microsoft.com/office/excel/2006/main">
          <x14:cfRule type="expression" priority="1587" id="{D1905383-07C3-41DA-8DF9-229A092DA23A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B61</xm:sqref>
        </x14:conditionalFormatting>
        <x14:conditionalFormatting xmlns:xm="http://schemas.microsoft.com/office/excel/2006/main">
          <x14:cfRule type="containsText" priority="1590" operator="containsText" id="{6A2DF5C8-0028-446C-9F3A-284365A25B37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expression" priority="1591" id="{7EE6AE55-3B8C-4A7A-92A2-AFEE7F6E7252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C61:D61</xm:sqref>
        </x14:conditionalFormatting>
        <x14:conditionalFormatting xmlns:xm="http://schemas.microsoft.com/office/excel/2006/main">
          <x14:cfRule type="containsText" priority="1586" operator="containsText" id="{F9CC6888-5334-43DF-B02D-70CEF39D62C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585" operator="containsText" id="{344A1015-60DF-49E2-89D2-9E55DAD34FCC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582" operator="containsText" id="{B0F6BFFE-14CA-4175-BD4B-0AC28AEF53ED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581" operator="containsText" id="{3C3CFB2D-1675-434E-81F0-26C3F99D9752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580" operator="containsText" id="{5B503B8D-335A-4C23-A355-ABC1859C918D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1579" operator="containsText" id="{FC9821D5-F02A-44D9-8809-4EEC2BE1EF2A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containsText" priority="1578" operator="containsText" id="{A9E0D706-EECE-4C2C-A164-9DD886E5EF01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577" operator="containsText" id="{FFD0B6DA-19C6-41FE-8873-1D063B60A3D1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573" operator="containsText" id="{2427C5E1-64B3-46AE-8D4C-E3A1D8FE1EF6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574" operator="containsText" id="{FB6277D6-4F4C-4824-819B-197257870344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 F54</xm:sqref>
        </x14:conditionalFormatting>
        <x14:conditionalFormatting xmlns:xm="http://schemas.microsoft.com/office/excel/2006/main">
          <x14:cfRule type="containsText" priority="1572" operator="containsText" id="{88DF7339-3E7D-4B53-B53F-287CFD2F6477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expression" priority="1568" id="{0E8858E4-5EB4-4BE0-B362-C19CEAEE6147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expression" priority="1567" id="{9F28752E-9040-4006-8A27-37561389D1CC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containsText" priority="1570" operator="containsText" id="{9E838AE9-695D-450B-87B1-32CEC20D1B2A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expression" priority="1571" id="{1EAE78BE-6C2C-411F-B0EA-CC39C903A302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containsText" priority="1566" operator="containsText" id="{5924CCE8-C6F6-4605-AF1A-64F2B708FD91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565" operator="containsText" id="{A881BC05-8501-4EF5-9925-BE04E86A435B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expression" priority="1561" id="{6577BDCC-343B-4067-9C47-3A18F8F04861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expression" priority="1560" id="{3EB2C7FA-AF6D-483C-8D16-D5F1948F52E5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containsText" priority="1563" operator="containsText" id="{F7069893-C407-428C-BB70-752C6C613C43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1564" id="{8F4FAC94-5087-4704-AB24-2B9AC7EF8F7B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1559" operator="containsText" id="{29E6C075-580F-4A40-9E75-17CE20A3EE80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558" operator="containsText" id="{1353B8E0-562F-498F-B11D-95F576D6B50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555" operator="containsText" id="{C03E816F-4D7C-4F59-BE97-CFE01CA253EA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1554" operator="containsText" id="{1364868C-C6A6-4FAA-A286-0016765BBF64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553" operator="containsText" id="{44C44900-6CA1-4EC9-A410-AA2F9EFDC087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552" operator="containsText" id="{EAED6CB3-AC71-435A-B27D-E36FB180169F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551" operator="containsText" id="{ED21773C-86C0-467D-872C-2D277151DACE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550" operator="containsText" id="{81A58EE5-5AF8-4EC5-B9B4-7418F0998776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547" operator="containsText" id="{FF635904-4250-4F01-A691-A2F3B6429FEA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546" operator="containsText" id="{99031E62-8537-44C8-BC35-7AFACAB11ACF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545" operator="containsText" id="{42F8C7D7-7809-4A8A-90D0-D20F75DEE4C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expression" priority="1541" id="{3AB3F724-AF24-4FE6-BBDC-1420D4BE07EB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expression" priority="1540" id="{17FA142C-73A5-4AE5-BDEE-EC0045DDFAAF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containsText" priority="1543" operator="containsText" id="{26D8B182-836E-49C9-8680-4A03C440302D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1544" id="{8047DF1C-214C-4871-B9B9-C1FBDD73DAC7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1539" operator="containsText" id="{0436C679-9363-4B2F-8DB7-9E4063504B33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538" operator="containsText" id="{FA5099C2-6F92-4EA1-9789-54407CC76ADD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1534" id="{BE0736C2-8FD5-4DFB-99D9-4BB8BE4B6AE1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expression" priority="1533" id="{87770925-3E93-410C-A27A-65F59145E535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containsText" priority="1536" operator="containsText" id="{6CBF3DAE-822E-453E-95DB-C9259649E5D9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1537" id="{44D7FC04-4BFA-45FC-904F-06FEB6A94619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containsText" priority="1532" operator="containsText" id="{450D99D3-87B9-49D8-85BB-3A80CC5EB5A8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531" operator="containsText" id="{BF5137E7-AC26-41DA-8609-9C1E58E386B8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528" operator="containsText" id="{FECB197C-4A2B-40D3-B212-76102AA5309E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527" operator="containsText" id="{B9C167A4-C494-4606-80E7-1A478A5CA3A2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526" operator="containsText" id="{63127D3D-A006-46F8-9AA9-44DE923B54C4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1525" operator="containsText" id="{E5992742-96E2-441C-9981-AF0BB4CF36F2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524" operator="containsText" id="{7E50D216-7A09-4360-B0FD-66F02A419D16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523" operator="containsText" id="{26CDDBF5-CD3C-4D07-8E72-D0CC248B9398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520" operator="containsText" id="{0AE086F6-45FE-4314-B3FB-C0F3301CAD68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519" operator="containsText" id="{22585149-A625-4264-8412-A412BAF2457B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1515" id="{A2F02AB6-88D1-44D8-A407-60F6F560A6A2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D66</xm:sqref>
        </x14:conditionalFormatting>
        <x14:conditionalFormatting xmlns:xm="http://schemas.microsoft.com/office/excel/2006/main">
          <x14:cfRule type="expression" priority="1514" id="{E4AB41BB-1E6B-4ED4-A80D-63C5A137D0F4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B66</xm:sqref>
        </x14:conditionalFormatting>
        <x14:conditionalFormatting xmlns:xm="http://schemas.microsoft.com/office/excel/2006/main">
          <x14:cfRule type="containsText" priority="1517" operator="containsText" id="{57A1D18E-221B-43CB-9CC4-E7C13EBD94EB}">
            <xm:f>NOT(ISERROR(SEARCH(TDirReg!$L$2,F66)))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expression" priority="1518" id="{407429D3-8A85-481C-9A2F-9554B74FDEFD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C66:D66</xm:sqref>
        </x14:conditionalFormatting>
        <x14:conditionalFormatting xmlns:xm="http://schemas.microsoft.com/office/excel/2006/main">
          <x14:cfRule type="containsText" priority="1513" operator="containsText" id="{88840278-7299-4070-8CC1-7FDB365BE111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1509" id="{38C74F86-D7AD-4057-996E-95F5EC1FDE62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D56</xm:sqref>
        </x14:conditionalFormatting>
        <x14:conditionalFormatting xmlns:xm="http://schemas.microsoft.com/office/excel/2006/main">
          <x14:cfRule type="expression" priority="1508" id="{FEB430E7-8727-4272-B046-985F483AF459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B56</xm:sqref>
        </x14:conditionalFormatting>
        <x14:conditionalFormatting xmlns:xm="http://schemas.microsoft.com/office/excel/2006/main">
          <x14:cfRule type="containsText" priority="1511" operator="containsText" id="{B056F327-7A09-477E-88FE-05A5AB7C1AFB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1512" id="{A083564F-4620-418A-AE77-E1819AB9D742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C56:D56</xm:sqref>
        </x14:conditionalFormatting>
        <x14:conditionalFormatting xmlns:xm="http://schemas.microsoft.com/office/excel/2006/main">
          <x14:cfRule type="containsText" priority="1507" operator="containsText" id="{4AF52815-425C-45F7-A64B-3AE9A05AEB08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506" operator="containsText" id="{CCDAC412-5499-4339-9617-8A163044DE52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503" operator="containsText" id="{C3A06748-EA34-47FE-B51B-EB238DFDF8C7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502" operator="containsText" id="{B16A25F6-F113-4BF0-9F7E-93EDE76EFBA8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501" operator="containsText" id="{32AD080B-A77D-42F2-BB9F-092154D9A0F4}">
            <xm:f>NOT(ISERROR(SEARCH(TDirReg!$L$2,F91)))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containsText" priority="1500" operator="containsText" id="{19D89477-8784-4124-AC83-84DB45713A5C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1499" operator="containsText" id="{A6E4DFEA-A481-4776-B8D7-5A2F5E8E2AA7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495" operator="containsText" id="{C82665A3-2E9F-43C5-8159-9F692BEFE78F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496" operator="containsText" id="{50C2C6DC-A70F-4B30-886C-66BC5506B68D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 F57</xm:sqref>
        </x14:conditionalFormatting>
        <x14:conditionalFormatting xmlns:xm="http://schemas.microsoft.com/office/excel/2006/main">
          <x14:cfRule type="containsText" priority="1494" operator="containsText" id="{2AED5764-9F77-4E59-99FC-F4919283FD7F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493" operator="containsText" id="{9CE0F766-40A2-43D7-8CB4-EB4111CD94C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expression" priority="1489" id="{4D147800-9BA5-4949-A8F6-348295CB5382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D70</xm:sqref>
        </x14:conditionalFormatting>
        <x14:conditionalFormatting xmlns:xm="http://schemas.microsoft.com/office/excel/2006/main">
          <x14:cfRule type="expression" priority="1488" id="{C422A7BF-DC7C-4B90-ACB2-48A28A2A38E3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B70</xm:sqref>
        </x14:conditionalFormatting>
        <x14:conditionalFormatting xmlns:xm="http://schemas.microsoft.com/office/excel/2006/main">
          <x14:cfRule type="containsText" priority="1491" operator="containsText" id="{E1CB8844-949E-4E53-A733-963005045C49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1492" id="{101ECCBA-BE30-493D-B8B4-2A2996202D96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C70:D70</xm:sqref>
        </x14:conditionalFormatting>
        <x14:conditionalFormatting xmlns:xm="http://schemas.microsoft.com/office/excel/2006/main">
          <x14:cfRule type="containsText" priority="1487" operator="containsText" id="{B8D0ED24-3870-4B85-B0F8-CA3D8A8F22C1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486" operator="containsText" id="{7E82E26F-74E9-4608-9B27-7E91C24E117C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expression" priority="1482" id="{EEA09398-80A9-4FFC-A4B7-9E95B7741677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D60</xm:sqref>
        </x14:conditionalFormatting>
        <x14:conditionalFormatting xmlns:xm="http://schemas.microsoft.com/office/excel/2006/main">
          <x14:cfRule type="expression" priority="1481" id="{F6303CAB-9BC3-41FD-9C8B-BD9FFE5AFE11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B60</xm:sqref>
        </x14:conditionalFormatting>
        <x14:conditionalFormatting xmlns:xm="http://schemas.microsoft.com/office/excel/2006/main">
          <x14:cfRule type="containsText" priority="1484" operator="containsText" id="{D8DC8F5D-0395-46A5-A133-5F3997D7BE28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1485" id="{FDC78774-63D5-43FF-9029-95451299E2E4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C60:D60</xm:sqref>
        </x14:conditionalFormatting>
        <x14:conditionalFormatting xmlns:xm="http://schemas.microsoft.com/office/excel/2006/main">
          <x14:cfRule type="containsText" priority="1480" operator="containsText" id="{6C99BDC2-693A-4F9D-879C-C8169F1413E5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F106:F109</xm:sqref>
        </x14:conditionalFormatting>
        <x14:conditionalFormatting xmlns:xm="http://schemas.microsoft.com/office/excel/2006/main">
          <x14:cfRule type="containsText" priority="1479" operator="containsText" id="{02F95D48-F102-446C-9D94-7E65AF0120FC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476" operator="containsText" id="{9804DEDF-DBFF-4FE7-A5AC-737BC10D1DA9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475" operator="containsText" id="{D371030C-1A90-4386-8760-2C88B4AE38B5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474" operator="containsText" id="{DBE63782-7EC4-468E-ACF2-E3D60B7C84DD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1473" operator="containsText" id="{910A827F-50B9-4285-9E56-AED39CC5F194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472" operator="containsText" id="{E0A1AFB2-7CBE-4A29-9C02-FD607E42426E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1471" operator="containsText" id="{91B6BE3E-0399-4364-9B31-EB393636999C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467" operator="containsText" id="{07C48008-715B-4711-9199-9FE3DF1A16B6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468" operator="containsText" id="{A5F05C08-E5A1-4110-B305-B779ADC483ED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 F55:F56</xm:sqref>
        </x14:conditionalFormatting>
        <x14:conditionalFormatting xmlns:xm="http://schemas.microsoft.com/office/excel/2006/main">
          <x14:cfRule type="containsText" priority="1466" operator="containsText" id="{4A32D76B-89CB-4FE8-9C55-64F6ECAECD99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expression" priority="1462" id="{B9B3D836-6C3F-4C09-834F-4AAB275F4C78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D67</xm:sqref>
        </x14:conditionalFormatting>
        <x14:conditionalFormatting xmlns:xm="http://schemas.microsoft.com/office/excel/2006/main">
          <x14:cfRule type="expression" priority="1461" id="{DD312F7F-F22D-4F12-AF5D-0AB98CBFFEA6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B67</xm:sqref>
        </x14:conditionalFormatting>
        <x14:conditionalFormatting xmlns:xm="http://schemas.microsoft.com/office/excel/2006/main">
          <x14:cfRule type="containsText" priority="1464" operator="containsText" id="{4BDCB993-F4A3-4F32-8134-FBD2C4E15437}">
            <xm:f>NOT(ISERROR(SEARCH(TDirReg!$L$2,F67)))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1465" id="{2D2749FA-D7ED-4E0E-9DF5-281AA378FD6C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C67:D67</xm:sqref>
        </x14:conditionalFormatting>
        <x14:conditionalFormatting xmlns:xm="http://schemas.microsoft.com/office/excel/2006/main">
          <x14:cfRule type="containsText" priority="1460" operator="containsText" id="{7FA11820-3A49-4D3E-808E-916FD4E8B33F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1456" id="{0B80FDD6-663A-46AA-8583-C5EE34888A13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D57</xm:sqref>
        </x14:conditionalFormatting>
        <x14:conditionalFormatting xmlns:xm="http://schemas.microsoft.com/office/excel/2006/main">
          <x14:cfRule type="expression" priority="1455" id="{E2B9536D-CE89-4DEE-9E94-9DAA2C462D1A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B57</xm:sqref>
        </x14:conditionalFormatting>
        <x14:conditionalFormatting xmlns:xm="http://schemas.microsoft.com/office/excel/2006/main">
          <x14:cfRule type="containsText" priority="1458" operator="containsText" id="{FD6D8266-346F-459D-AFA4-593E10EEB151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1459" id="{FB34614D-BE26-4B00-8E60-5330292D9AAC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C57:D57</xm:sqref>
        </x14:conditionalFormatting>
        <x14:conditionalFormatting xmlns:xm="http://schemas.microsoft.com/office/excel/2006/main">
          <x14:cfRule type="containsText" priority="1454" operator="containsText" id="{78B987FE-EF4A-4651-B425-0E28DBE42C49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453" operator="containsText" id="{378ABA76-D1D1-4B3C-B618-ABAD15E44F61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containsText" priority="1449" operator="containsText" id="{33AB039F-E1D1-4AAB-8895-F64EF710B811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448" operator="containsText" id="{829FF970-2D5E-4FFC-B509-5A3EF49C754C}">
            <xm:f>NOT(ISERROR(SEARCH(TDirReg!$L$2,F92)))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F92</xm:sqref>
        </x14:conditionalFormatting>
        <x14:conditionalFormatting xmlns:xm="http://schemas.microsoft.com/office/excel/2006/main">
          <x14:cfRule type="containsText" priority="1447" operator="containsText" id="{9F7AABB6-76B2-4A8C-B338-E24E61DD38B7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446" operator="containsText" id="{77DFA9C1-1A46-4E0B-BD95-AAB16559C968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1445" operator="containsText" id="{357B71EB-B629-44C6-936A-DCCD01F33114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442" operator="containsText" id="{AFC55E8B-57CD-4F94-87EA-BF51A4320319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441" operator="containsText" id="{9606BD0C-302F-4523-83C9-DC08ED98F159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expression" priority="1437" id="{88025FE1-E358-41B4-8648-19990A193512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expression" priority="1436" id="{664DAEA2-CF60-407D-83D7-DDFDDFAA1C7F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containsText" priority="1439" operator="containsText" id="{EC2A5F05-D4E3-49C9-932E-66651E282A87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expression" priority="1440" id="{85930EBA-0AA9-4D8C-BF81-6C52640D1FB9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containsText" priority="1435" operator="containsText" id="{9A40F3FE-7FCA-4035-BAB5-1F61BCA7111A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434" operator="containsText" id="{A2B806D9-FA55-4240-A531-EF1B99DDD700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expression" priority="1430" id="{9D4CCA17-9E81-4485-B83C-EC0E08F49F1E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expression" priority="1429" id="{F5EE64AF-54CB-489D-9623-01E66CFC8A06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containsText" priority="1432" operator="containsText" id="{15C233FB-676E-4576-A57A-B3D4963BE6EE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1433" id="{4EA6E556-4BDA-40E2-80F6-E0C510891857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1428" operator="containsText" id="{8BE0B060-A9FE-4BE2-A339-85B85831D4EE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427" operator="containsText" id="{94858776-0CE5-4F53-90E1-20BB0556393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24" operator="containsText" id="{0A6273D1-4042-49CB-8839-7E5336F21470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1423" operator="containsText" id="{BC851F8C-ACB7-44C4-8020-AF29177A9F9E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422" operator="containsText" id="{E0D5C1C1-918E-4D4B-82F7-EF364F2213A9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421" operator="containsText" id="{1D15D036-203F-41D8-8C22-2B7CF407BD1B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420" operator="containsText" id="{46B602D2-7A9D-445F-9988-8ED8F92CD244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419" operator="containsText" id="{EF45138C-B64F-4E9F-9BEC-FACC80CCD93B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416" operator="containsText" id="{49EF2DB5-D1B7-450F-9FBE-B90B39165CD3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1415" operator="containsText" id="{30CD54D9-D470-43C3-86DA-5B54ECF73488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expression" priority="1411" id="{F5501921-5E2D-49CC-8F09-1B461C8643AE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D65</xm:sqref>
        </x14:conditionalFormatting>
        <x14:conditionalFormatting xmlns:xm="http://schemas.microsoft.com/office/excel/2006/main">
          <x14:cfRule type="expression" priority="1410" id="{A33B1B87-451F-4CA0-AE6B-2ED6285F6A2A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B65</xm:sqref>
        </x14:conditionalFormatting>
        <x14:conditionalFormatting xmlns:xm="http://schemas.microsoft.com/office/excel/2006/main">
          <x14:cfRule type="containsText" priority="1413" operator="containsText" id="{FD0CA64F-D382-498D-93BE-F8FC77D1044F}">
            <xm:f>NOT(ISERROR(SEARCH(TDirReg!$L$2,F65)))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expression" priority="1414" id="{88170832-C9EF-4483-8514-65204BCE79B8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C65:D65</xm:sqref>
        </x14:conditionalFormatting>
        <x14:conditionalFormatting xmlns:xm="http://schemas.microsoft.com/office/excel/2006/main">
          <x14:cfRule type="containsText" priority="1409" operator="containsText" id="{21AF6525-0520-4879-9BC9-9740C4DB845C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1403" operator="containsText" id="{0E776DA2-0D90-481E-987C-F85889F5960A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1402" operator="containsText" id="{DA0AF8AA-74B1-42E0-BE58-EDD47ED88488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399" operator="containsText" id="{D1A70A23-559D-4F82-A8E0-E235229AABEB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398" operator="containsText" id="{A9E0B296-B577-4204-9DCF-F5F6CFDD4993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1397" operator="containsText" id="{F09703B0-31E7-4C8C-BA60-AE41828A90EA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1396" operator="containsText" id="{C6A527DD-70C8-47DB-9581-8D79FADB71CA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expression" priority="1395" id="{8C0B36B0-FE5F-43F8-9C84-2A65430ADF7C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394" id="{27E78326-72C7-41E3-B63B-C43217CECD35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393" id="{2B6756E7-20D5-49B5-B80D-7CC92DF2E693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392" id="{855A0406-B7C5-4A72-84D0-C1F9043E4E25}">
            <xm:f>PROPER(TEXT(N71,"dddd"))=Calendario!$H$2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I71</xm:sqref>
        </x14:conditionalFormatting>
        <x14:conditionalFormatting xmlns:xm="http://schemas.microsoft.com/office/excel/2006/main">
          <x14:cfRule type="expression" priority="1391" id="{5C19F6DC-B93F-469F-A598-85AF80CC0B7A}">
            <xm:f>PROPER(TEXT(N62,"dddd"))=Calendario!$H$2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1390" id="{AFC32C8C-5E87-4AAE-B185-EF6C626D5948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389" id="{BD5FD07F-BE5F-43E7-B6E6-E3126D80665C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1388" id="{CB4B0554-B117-4E7D-94DD-E65203670519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387" id="{14C643CA-401B-4C4A-84C0-F8485B24BF98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1386" id="{AF7CC725-4533-4288-B59E-3AB2CA992033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1385" id="{A136EE10-4C44-486C-B4E0-4C5CD58C81EE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384" id="{C29C97FD-A1CB-4F21-9D19-C55AB7497144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1383" id="{CBA8981A-1D7D-4410-B2B8-8F7C81D554D9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382" id="{34347D12-A141-4BA9-8780-B993585A5FEC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381" id="{48137358-5194-4016-ADA8-78F65983A130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1380" id="{6902CEE9-EDEA-4561-859F-57345CA127AB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379" id="{9E8BA6D6-CE2E-4EE6-8692-8653CDF1921C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378" id="{D9DC1C13-D8A2-4461-AE5A-3F9CF12F1214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1377" id="{6BC28379-286F-4D3F-92B0-E2ED28B4B0E2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376" id="{389AC798-5F3C-45D1-BF3B-8391F2827C27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375" id="{9E88098B-4B3C-4627-880B-6A3E9AB622DE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1374" id="{1E1EDDDF-F361-4D18-8327-6AD9001A9C96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373" id="{A2296175-E293-44C9-9A7F-14A67596769F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372" id="{C177196D-7F51-4C90-B6A2-DF78B52046EE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371" id="{C843977A-CB15-41AF-A407-7F34385FBA19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370" id="{54119839-B8D6-4B60-BC9C-D8FC1FF62253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369" id="{25DCF7C7-276E-4D01-BE88-37E33938CE0C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1368" id="{37C144C1-14DE-4B37-8C77-A8D6EC282A4F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367" id="{E03150E8-4F09-481E-990D-F0E58AC573DB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366" id="{D3AADA62-67E6-4BA9-8013-DF728470EC72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365" id="{6B2CA470-6521-4CE3-A6A1-C955CD4EAB73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364" id="{EF86C394-CF44-4C2A-B10F-B87BE6A63A0E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363" id="{D003E91F-745E-4334-8D09-1928E1A3D1AA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1362" id="{3ED827AC-D575-4648-81A2-C474C3CA6A93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361" id="{AD3D1AAE-3284-4A32-9571-5B370FFD157F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360" id="{001237A2-46A5-4562-B279-928E1A76D8E9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1359" id="{07A59E40-FD5F-4445-8B36-FD68519F0818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358" id="{E0DF4ADE-C27E-41F9-80C9-F11FA35FAE08}">
            <xm:f>PROPER(TEXT(N66,"dddd"))=Calendario!$H$2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1357" id="{76FC1A69-11F6-483A-8274-995A5AC8C8C2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1356" id="{629F78AC-9002-4760-AC23-949D6B76C629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1355" id="{F23FB50C-C79D-4D8D-8858-7EDCFEA0D2FD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354" id="{F1265D56-7F4E-4982-B84E-ED96FEF1B1AB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353" id="{CB6EA368-E0A7-4B13-9AFD-04B46AA08E74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1352" id="{D961E723-DB5C-44DF-B908-79E384D287CB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351" id="{31F60628-9035-4382-A061-E41D0AAFFE65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350" id="{7A88B701-36F5-4D03-B279-CFFEA722F8CC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349" id="{8CA4C824-25FA-4DB4-979E-373A8FF2A1C1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348" id="{4D80B6B0-0000-460F-BDED-B00F83B77995}">
            <xm:f>PROPER(TEXT(N70,"dddd"))=Calendario!$H$2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1347" id="{AE523DD0-A00E-484C-AB99-5D65D80982A4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1346" id="{9919106E-CE67-45CE-BB18-CD873C888CB7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345" id="{93B7AA68-39C4-42A3-9642-23151725B307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1344" id="{2A6100AE-447B-4219-88C6-4A86172BC46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343" id="{4DEB9C9A-E64B-460A-B06C-81C2FB3A5201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342" id="{DC65D702-9B10-4195-BBAC-7CECC3B33A84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1341" id="{1B2C7140-A847-4FB6-8ACA-49988488AF44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1340" id="{2E5136F6-2401-4041-9395-A4B9038C427C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1339" id="{5CABBD46-0169-405F-8FAC-00BC06A6E1C6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338" id="{82C4A0EE-8B7A-447C-8A37-E7D21EC7E8BB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337" id="{B247549E-F294-49A3-B727-727FE79F814A}">
            <xm:f>PROPER(TEXT(N67,"dddd"))=Calendario!$H$2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1336" id="{58679AA5-6119-4A07-BC24-BFE828FB8ED0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1335" id="{335CF189-477F-4921-9764-BAB51E4AC4F1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1334" id="{656E91D2-1B2A-49A9-A753-F176ABDB65FC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333" id="{20FE87FF-F243-4B11-87E4-983ECBE45DDA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332" id="{740D8194-49CC-4335-A050-590A5A8515C8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1331" id="{FC57EEA8-06CE-484B-A5E7-E1216C97EBF3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330" id="{5FECC8E2-A097-4900-B3E9-4E43C0A9A2BE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329" id="{96D08716-13B0-418A-81C4-E4882DF56224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328" id="{625D40ED-AEFF-49F5-9A54-7A4CB6426DE0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327" id="{8469F86A-69CC-46BD-9A0C-F34386EB1DF6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1326" id="{D9D15957-656A-4B92-9963-BFAAD891E452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1325" id="{BCE32734-D398-4541-8542-908D20481721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1324" id="{895D30E3-9444-4626-A5EF-D73DEE5E5BCE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1323" id="{C0086277-9739-4892-B1BB-9EF979CD33E2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322" id="{79F2ADFB-A13F-449B-BC99-666B088F6323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321" id="{637AEA43-215D-4E6F-8C20-9524256D33B5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1320" id="{565ECEED-752D-4F34-AA4A-6BE8C668A088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1319" id="{69AD36D6-27DE-44AA-A33A-A0FA89FD6AAB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1318" id="{35900F63-F613-4256-8E6E-9657F1BCB62E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1317" id="{60C397E4-0A8A-4173-84AE-4F4BD1C062C9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316" id="{790C6F29-7B95-40D0-94F5-B3CBC015E07A}">
            <xm:f>PROPER(TEXT(N65,"dddd"))=Calendario!$H$2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I65</xm:sqref>
        </x14:conditionalFormatting>
        <x14:conditionalFormatting xmlns:xm="http://schemas.microsoft.com/office/excel/2006/main">
          <x14:cfRule type="expression" priority="1315" id="{393BFCF0-FEF2-42F2-887F-32BE8EA1C22B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1313" id="{91645DD4-1013-4D6D-B1F7-8EC12F071C4D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1312" id="{FCB5247D-FE89-4ABB-A930-9707D4D5D716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311" id="{0F54F287-5592-41F6-B8D7-5EE38C46A935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containsText" priority="1308" operator="containsText" id="{08E1042B-CFF6-4298-B892-83ABDE8A38BC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307" operator="containsText" id="{589645E9-B4E4-409F-8860-8927619E4EB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306" operator="containsText" id="{D592AD33-D5AE-437B-91FE-9AD06F33F25D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303" operator="containsText" id="{3EE3028E-E1EB-4308-9E83-9ED25BC15C7F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F106:F109</xm:sqref>
        </x14:conditionalFormatting>
        <x14:conditionalFormatting xmlns:xm="http://schemas.microsoft.com/office/excel/2006/main">
          <x14:cfRule type="containsText" priority="1300" operator="containsText" id="{5F8F61AD-814A-41D6-99D4-9CE32A7D75C3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F106:F109</xm:sqref>
        </x14:conditionalFormatting>
        <x14:conditionalFormatting xmlns:xm="http://schemas.microsoft.com/office/excel/2006/main">
          <x14:cfRule type="containsText" priority="1299" operator="containsText" id="{6BBA7663-0A78-40A6-B223-AFAF51731038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98" operator="containsText" id="{896D13CD-33B8-4CBF-9650-57F9778F2E98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95" operator="containsText" id="{CA3D09C1-1895-4469-AE89-5307DC279018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292" operator="containsText" id="{E8B6B232-D8DB-4CBF-AFD6-78770526EAE6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91" operator="containsText" id="{04D33C88-C5D8-48A3-948F-32922C5714AA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290" operator="containsText" id="{D82972CA-602F-4CEB-BFB4-EF64D5DCC95F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287" operator="containsText" id="{E1ACC355-FC92-4ED7-9DEA-2521587C9508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84" operator="containsText" id="{26127739-6734-40F0-9853-87DFB802F8D2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83" operator="containsText" id="{C8B290F4-A78D-4312-87FF-B8D6D741C321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282" operator="containsText" id="{D8FF0EED-40ED-4BBA-BD91-933B39D12DAA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279" operator="containsText" id="{486B4856-0E62-440D-BE8F-219456504400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1276" operator="containsText" id="{41AB6FC7-07A3-42FD-8A64-813D2E542DFC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275" operator="containsText" id="{F87D00F3-E970-4C55-9093-28BB0FEF18F3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containsText" priority="1274" operator="containsText" id="{A519C4C2-2871-4E0C-ADFD-C6F0937DD999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271" operator="containsText" id="{432576CA-F6FD-4C39-9721-B2153B38980F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268" operator="containsText" id="{CFDAB4CD-EE9B-41C8-85B6-5FCC8CBD7233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267" operator="containsText" id="{F432314E-57FB-4396-B12C-F4482A514F4F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266" operator="containsText" id="{95905D18-A3D9-416F-AFB3-6EA531058D06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containsText" priority="1263" operator="containsText" id="{D37A0C85-9F90-4F7A-ABAF-F7A0E094C16D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260" operator="containsText" id="{57EC5C2A-1351-4406-A251-7C7AC2FB1C1F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F106:F109</xm:sqref>
        </x14:conditionalFormatting>
        <x14:conditionalFormatting xmlns:xm="http://schemas.microsoft.com/office/excel/2006/main">
          <x14:cfRule type="containsText" priority="1259" operator="containsText" id="{274703A0-0628-4137-825D-5892E0698B49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58" operator="containsText" id="{BE2CB21F-9D7B-43C0-BC7D-CC0C079F69C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55" operator="containsText" id="{1FD8B89F-63F2-48C7-A7FD-38D9E184BFA6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252" operator="containsText" id="{E32A3970-89D2-4EA9-A71C-714C9D082FD5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251" operator="containsText" id="{EB3B090A-F2A8-4030-829B-FB1D22E59F53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1250" operator="containsText" id="{A27949B0-19B3-4746-9A19-FA8120B09EBE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47" operator="containsText" id="{FD2FE466-4A95-4892-866B-86D036981791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1244" operator="containsText" id="{97743659-0D8A-45A0-A1E6-668B8EEF7CF4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243" operator="containsText" id="{29937860-9F3D-4E26-870E-A2A092C8EAC2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containsText" priority="1242" operator="containsText" id="{B7ACC330-901D-41F7-A132-07CFF764627B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239" operator="containsText" id="{9E0EEB4A-64C2-4914-9E16-6136EE6B92BE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236" operator="containsText" id="{23DE08A4-C582-4E32-87BF-5CF172811A09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235" operator="containsText" id="{C3CB1CC8-747C-4979-B5D0-54D78C076919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234" operator="containsText" id="{6C4D0A80-7D7E-4128-BADD-3B18E6B44286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containsText" priority="1231" operator="containsText" id="{72906115-D131-4E92-AF1C-25462D9C719B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228" operator="containsText" id="{5CB0B6BB-BADB-479A-B43E-31AE1A023538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F106:F109</xm:sqref>
        </x14:conditionalFormatting>
        <x14:conditionalFormatting xmlns:xm="http://schemas.microsoft.com/office/excel/2006/main">
          <x14:cfRule type="containsText" priority="1227" operator="containsText" id="{EDBBF0E9-4A7C-4ED7-A6F0-5AA3DFC1DB0F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26" operator="containsText" id="{6EA04418-815B-4646-8C87-FB0CF196663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23" operator="containsText" id="{945937EA-F644-4556-85B6-90DE933D7068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220" operator="containsText" id="{5BE9500F-05B6-4718-843F-FE9FE15F817D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219" operator="containsText" id="{9EDC3E59-0631-413F-9172-78A6081F7182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1218" operator="containsText" id="{4C44E9A2-9473-470C-A6CA-75D3839D995A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15" operator="containsText" id="{858585D2-B978-4A4C-B2CD-AC827C3E6551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1212" operator="containsText" id="{80BDC686-A230-4988-9A2E-A1BB5EF56D46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11" operator="containsText" id="{CC194F70-E370-4F54-A63C-493A92D994A2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210" operator="containsText" id="{74DD9C77-7538-4444-B6D3-1B23E07F79E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207" operator="containsText" id="{8418BF13-E157-4506-99EE-D88F6B216607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04" operator="containsText" id="{68577DD6-DA8F-4E85-80D5-3ACBA62B5402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203" operator="containsText" id="{FB007FD4-5516-4131-9A0E-1EB2546BD26F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202" operator="containsText" id="{68A1066D-8ED3-4C0A-940B-3AFD88047E72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199" operator="containsText" id="{CB72EF6B-3DFB-41AF-8C7C-495B2CF18FA0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1196" operator="containsText" id="{9AB92D33-78CF-47D9-B038-758435B3568F}">
            <xm:f>NOT(ISERROR(SEARCH(TDirReg!$L$2,F106)))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F106</xm:sqref>
        </x14:conditionalFormatting>
        <x14:conditionalFormatting xmlns:xm="http://schemas.microsoft.com/office/excel/2006/main">
          <x14:cfRule type="containsText" priority="1195" operator="containsText" id="{92D7FD88-04CF-4FFA-8675-371740652EEB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194" operator="containsText" id="{1B462814-6CE2-43EE-AE97-3C86A6591673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F105:F109</xm:sqref>
        </x14:conditionalFormatting>
        <x14:conditionalFormatting xmlns:xm="http://schemas.microsoft.com/office/excel/2006/main">
          <x14:cfRule type="containsText" priority="1191" operator="containsText" id="{D7B74A3D-3897-410E-AACC-A0FFCB1B82F1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188" operator="containsText" id="{7B38CBAF-C521-4D92-A2FC-A3ECD66104BC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1187" operator="containsText" id="{580ED5C3-F69B-4A00-B34E-EFF2CCFC95BF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1186" operator="containsText" id="{C2EC1C0B-58DC-4F5E-8890-F2B0979EB1F2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1183" operator="containsText" id="{CBFA9B82-A8AB-42DE-BB5A-5F37421CC989}">
            <xm:f>NOT(ISERROR(SEARCH(TDirReg!$L$2,F100)))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expression" priority="1182" id="{83553E8C-DDE8-4F28-AEAF-1325C37D95DC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I106:I109</xm:sqref>
        </x14:conditionalFormatting>
        <x14:conditionalFormatting xmlns:xm="http://schemas.microsoft.com/office/excel/2006/main">
          <x14:cfRule type="expression" priority="1181" id="{60B74F88-A0BA-4D3D-B3FE-F38C3C7FB9E9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180" id="{C8D1BA14-8FAB-43F1-B5F0-60D47B5E2BC8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179" id="{F40E69F7-E6DA-4C64-8F61-1A2E45A0667E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1178" id="{9B023643-CF20-44FF-A7D6-37F0BFA8695C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1177" id="{50499FA1-6192-45AD-80A0-96CEFF7D4860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76" id="{5EB08FA2-823F-4EE2-8FCE-EEE60F29DFC7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175" id="{456A61C5-B099-4B56-BD93-1AC541A0E5F7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74" id="{B40D8AAF-0A21-432B-B8CC-902FF3C94697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173" id="{7651A8E6-7605-4835-B173-812F1FA6D3CE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1172" id="{A79F1D63-EDC6-4059-958A-7B86CD6E0BF2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71" id="{B122A838-0C35-44C3-BF42-AF1CA135706A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170" id="{83227819-7FF9-4EC4-BBE4-7F17B0735DEE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69" id="{55948786-8489-4B7C-88F5-4D065ABA3582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168" id="{98F3BFC3-2F40-42C3-9042-0FCD617FA651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1167" id="{504A8BEE-429F-47D4-B07E-5E9875268E49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1166" id="{C509D379-1109-4886-AD00-E3EF3820A41A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65" id="{A28B0087-C4BD-4E4D-A09D-C7206045939F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164" id="{6BD8021E-144D-476F-B06F-DD352C31D832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63" id="{5F4D1F88-7E0D-4CFF-B529-1F974112366C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1162" id="{03818AB5-BCFF-4199-93D1-52FB5108B281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61" id="{3F80A995-1EB8-4319-BD0E-065A225D08C9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160" id="{E246EC97-BED4-4E74-BC38-55470555E8DE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159" id="{0D6489E6-825C-478F-AF1C-E868DC96CE58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158" id="{55B3F620-179C-4263-8ADB-A5157A2D5D53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1157" id="{568B13BB-6958-4F20-81C4-4F6F69EB5A1B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156" id="{7E483FD8-C82F-4B80-93E7-2EC142257F4B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55" id="{0830F7CB-D35E-4727-A778-7959373462AF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54" id="{5B1E1151-BE6F-4899-B5D9-B9E54F6D4D71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153" id="{FF0DD54B-E064-47EF-B7F1-5E7742DF2528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1152" id="{1AB3DF99-2AC0-40D6-B122-44791ABE58E7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51" id="{4340B7E4-126C-474C-85E9-DC4713D62E41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150" id="{D47DB8D5-4D94-4339-AD9B-C430136E6DF9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49" id="{1FC8F0C8-6994-43D5-B057-5A2E92654204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148" id="{A0A17D76-64AD-46E2-AEF6-BC789937C5E4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1147" id="{7773C108-FDD4-4AAA-8910-5A6BE65D868F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1146" id="{1A345E40-3732-491E-9F09-219FF0D22A5F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45" id="{84AEEAAC-ED60-43E2-8507-EBECF124EC36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1144" id="{A2AED5E4-A8BE-4951-9F18-920638D5AFC6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43" id="{038C5682-B8BE-49A3-AB80-48BB87829864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expression" priority="1142" id="{B0E1EFCC-DFAF-4D50-BE74-B9B6C81A6DBB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41" id="{C2BF703F-CE24-4CFD-B600-C352A6B2A328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140" id="{4110F7B5-90F9-4A22-A6E6-A3A562F5C370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139" id="{0222B4CC-AA7B-44B3-BC18-CAAECB5E71B0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1138" id="{EFD20511-A7CE-454A-B7E3-D3AD7839B0F3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1137" id="{EA191F23-A2C1-4602-A888-EC0F5B7E1EE4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136" id="{ED33DC19-4BB6-4C32-8509-D51F52A7A41C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35" id="{9E592946-7B6C-482A-86CE-D33F209541B8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34" id="{2524178F-A237-4B58-B140-C90F042FD326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133" id="{DCAF8111-7697-4580-9608-EA416004B19C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1132" id="{418AFCBA-A18E-4200-B415-01665A4D9800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31" id="{0D8BAC30-03E2-4DCA-9CB7-988A887261DD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130" id="{3CAACCCE-8739-4C6F-85A5-9BFC912A9A67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29" id="{B3E0058E-49C3-445F-8A00-F2BF3B22E935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128" id="{A99B1DCF-AA99-4105-A4DF-1E09F280F2F9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1127" id="{A8652691-3D93-428D-8BB6-895DDA705302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1126" id="{005CC93E-F0FE-4E88-B976-B74569265872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25" id="{5EEA01C9-7A24-4F45-BB1F-9C3DCDE78299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1124" id="{0C8733C1-8C1B-41AA-82EF-A41F7E63AF40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23" id="{93CE77D0-E3E4-42B5-94EC-89EFD46A2242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expression" priority="1122" id="{A35F270E-8390-4009-85D5-38DC9C971FA3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21" id="{CF2E34B7-3232-4525-BB06-A76548B13E04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1120" id="{5D8C7C8A-D86D-45E1-A095-58C003246BB3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19" id="{0D3B2DA9-1D45-42F9-B3A5-1615B44642E3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1118" id="{D5DEAB4B-D62C-42BE-8523-920A90F2AAB6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1117" id="{C848D8D7-BFA3-4470-AAAA-890D55BA6A69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1116" id="{6DE9DC21-13ED-4A31-9A0B-10AFC9F36E7C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1115" id="{90419F3B-263F-49E9-9E88-820A1833481C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114" id="{8B8A9DFB-6556-4EAF-9B3F-60D2DDCEABB4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13" id="{4E396014-0D2D-4F2B-B44F-6DB9A30D0360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1112" id="{FAB5859E-78A6-4646-B9BF-66B134A69C7B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111" id="{7EB981CA-8298-49CA-BFFE-26F72F6E6F01}">
            <xm:f>PROPER(TEXT(N106,"dddd"))=Calendario!$H$2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I106</xm:sqref>
        </x14:conditionalFormatting>
        <x14:conditionalFormatting xmlns:xm="http://schemas.microsoft.com/office/excel/2006/main">
          <x14:cfRule type="expression" priority="1110" id="{1C3F10D9-0304-4A2A-BD51-EA8293891CB5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09" id="{D3427EB1-EE32-4AEC-9CB4-234ADE36F639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I105:I109</xm:sqref>
        </x14:conditionalFormatting>
        <x14:conditionalFormatting xmlns:xm="http://schemas.microsoft.com/office/excel/2006/main">
          <x14:cfRule type="expression" priority="1108" id="{D20CC9D5-CB7B-4719-A6C5-C764591A8421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1107" id="{604520F0-28A5-4273-92E9-E708B7E0FB45}">
            <xm:f>PROPER(TEXT(N100,"dddd"))=Calendario!$H$2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1106" id="{218EF151-1483-4D37-9196-BECA2EB080F5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1105" id="{9E5E4D00-C910-46A8-BCC4-3465EA5C90A2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1104" id="{F93101A1-21E8-4A66-A11E-506E38A9102D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1101" id="{07AD24F1-6285-4FCB-888C-905194899F67}">
            <xm:f>PROPER(TEXT(Q106,"dddd"))=Calendario!$H$2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M106:BI106</xm:sqref>
        </x14:conditionalFormatting>
        <x14:conditionalFormatting xmlns:xm="http://schemas.microsoft.com/office/excel/2006/main">
          <x14:cfRule type="expression" priority="1100" id="{65F09165-DB93-43E1-9049-8E3F7DCB1189}">
            <xm:f>PROPER(TEXT(I106,"dddd"))=Calendario!$H$2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X106</xm:sqref>
        </x14:conditionalFormatting>
        <x14:conditionalFormatting xmlns:xm="http://schemas.microsoft.com/office/excel/2006/main">
          <x14:cfRule type="expression" priority="1099" id="{467AF7FA-8556-4202-8816-BCA04E1E9363}">
            <xm:f>PROPER(TEXT(I106,"dddd"))=Calendario!$H$2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BI106</xm:sqref>
        </x14:conditionalFormatting>
        <x14:conditionalFormatting xmlns:xm="http://schemas.microsoft.com/office/excel/2006/main">
          <x14:cfRule type="expression" priority="1098" id="{9EFA5DFE-2215-4A10-B146-19F2AFF2FF1F}">
            <xm:f>PROPER(TEXT(I106,"dddd"))=Calendario!$H$2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BJ106</xm:sqref>
        </x14:conditionalFormatting>
        <x14:conditionalFormatting xmlns:xm="http://schemas.microsoft.com/office/excel/2006/main">
          <x14:cfRule type="expression" priority="1097" id="{512C5428-8B9D-4F41-87EA-EAB1B6A5C03F}">
            <xm:f>PROPER(TEXT(G106,"dddd"))=Calendario!$H$2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BI106:BM106</xm:sqref>
        </x14:conditionalFormatting>
        <x14:conditionalFormatting xmlns:xm="http://schemas.microsoft.com/office/excel/2006/main">
          <x14:cfRule type="expression" priority="1096" id="{FA38593F-DAAB-4DD2-B737-5BCDC81E0B5A}">
            <xm:f>PROPER(TEXT(I106,"dddd"))=Calendario!$H$2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BL106:BM106</xm:sqref>
        </x14:conditionalFormatting>
        <x14:conditionalFormatting xmlns:xm="http://schemas.microsoft.com/office/excel/2006/main">
          <x14:cfRule type="expression" priority="1095" id="{119B327F-9D7D-44B4-8E45-7BC48B1D3877}">
            <xm:f>PROPER(TEXT(BN106,"dddd"))=Calendario!$H$2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BL106:BM106</xm:sqref>
        </x14:conditionalFormatting>
        <x14:conditionalFormatting xmlns:xm="http://schemas.microsoft.com/office/excel/2006/main">
          <x14:cfRule type="expression" priority="1094" id="{68612E3D-7C72-4552-97AC-7B176C90B0CB}">
            <xm:f>PROPER(TEXT(I106,"dddd"))=Calendario!$H$2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Z106</xm:sqref>
        </x14:conditionalFormatting>
        <x14:conditionalFormatting xmlns:xm="http://schemas.microsoft.com/office/excel/2006/main">
          <x14:cfRule type="expression" priority="1093" id="{9AC0AF1F-144B-4152-BA4E-8D5D665A5874}">
            <xm:f>PROPER(TEXT(I106,"dddd"))=Calendario!$H$2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AN106</xm:sqref>
        </x14:conditionalFormatting>
        <x14:conditionalFormatting xmlns:xm="http://schemas.microsoft.com/office/excel/2006/main">
          <x14:cfRule type="expression" priority="1092" id="{F84A8093-2AED-4DDB-A320-E4BB06744D05}">
            <xm:f>PROPER(TEXT(I106,"dddd"))=Calendario!$H$2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BH106</xm:sqref>
        </x14:conditionalFormatting>
        <x14:conditionalFormatting xmlns:xm="http://schemas.microsoft.com/office/excel/2006/main">
          <x14:cfRule type="expression" priority="1091" id="{C7A362CF-AF41-4DBC-A16A-E7FBC0765F95}">
            <xm:f>PROPER(TEXT(I106,"dddd"))=Calendario!$H$2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BM106</xm:sqref>
        </x14:conditionalFormatting>
        <x14:conditionalFormatting xmlns:xm="http://schemas.microsoft.com/office/excel/2006/main">
          <x14:cfRule type="expression" priority="1102" id="{98CAC11B-B1D0-4A68-B26E-01E4DC353E15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BJ106:BK106</xm:sqref>
        </x14:conditionalFormatting>
        <x14:conditionalFormatting xmlns:xm="http://schemas.microsoft.com/office/excel/2006/main">
          <x14:cfRule type="expression" priority="1087" id="{DC291919-F490-46AE-89F2-0E473B0B1006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E25</xm:sqref>
        </x14:conditionalFormatting>
        <x14:conditionalFormatting xmlns:xm="http://schemas.microsoft.com/office/excel/2006/main">
          <x14:cfRule type="expression" priority="1086" id="{2A94A238-C350-4145-B31B-0A678821BAA9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B25</xm:sqref>
        </x14:conditionalFormatting>
        <x14:conditionalFormatting xmlns:xm="http://schemas.microsoft.com/office/excel/2006/main">
          <x14:cfRule type="containsText" priority="1088" operator="containsText" id="{9C9DFBFE-DA4F-42BF-A2AE-53DD0828E6E5}">
            <xm:f>NOT(ISERROR(SEARCH(TDirReg!$L$2,F25)))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expression" priority="1085" id="{96CD323E-9C71-4656-BE95-236B6D226B9E}">
            <xm:f>PROPER(TEXT(H25,"dddd"))=Calendario!$H$2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D25</xm:sqref>
        </x14:conditionalFormatting>
        <x14:conditionalFormatting xmlns:xm="http://schemas.microsoft.com/office/excel/2006/main">
          <x14:cfRule type="containsText" priority="1083" operator="containsText" id="{FC9073CE-C0E8-4083-9EAB-D6286EF116C6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containsText" priority="1084" operator="containsText" id="{F144AF2F-A086-4B74-AA66-1A82BF60D0E7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 F56 F58</xm:sqref>
        </x14:conditionalFormatting>
        <x14:conditionalFormatting xmlns:xm="http://schemas.microsoft.com/office/excel/2006/main">
          <x14:cfRule type="containsText" priority="1082" operator="containsText" id="{351BB55E-FFE9-494C-8744-B9ED5E8BFD00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081" operator="containsText" id="{680253C9-B9E2-4171-9B98-613EEEEB0D53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expression" priority="1077" id="{1DE5F36C-8910-46FA-87D6-C034A0E8D7A4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D71</xm:sqref>
        </x14:conditionalFormatting>
        <x14:conditionalFormatting xmlns:xm="http://schemas.microsoft.com/office/excel/2006/main">
          <x14:cfRule type="expression" priority="1076" id="{2CB25015-802B-4620-9DF0-38B1B4353BA4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B71</xm:sqref>
        </x14:conditionalFormatting>
        <x14:conditionalFormatting xmlns:xm="http://schemas.microsoft.com/office/excel/2006/main">
          <x14:cfRule type="containsText" priority="1079" operator="containsText" id="{C8FE141F-4C1A-40B7-8D49-8ECCD43E098B}">
            <xm:f>NOT(ISERROR(SEARCH(TDirReg!$L$2,F71)))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F71</xm:sqref>
        </x14:conditionalFormatting>
        <x14:conditionalFormatting xmlns:xm="http://schemas.microsoft.com/office/excel/2006/main">
          <x14:cfRule type="expression" priority="1080" id="{05BD577F-5AFD-4100-AE78-290D0BA407FA}">
            <xm:f>PROPER(TEXT(I71,"dddd"))=Calendario!$H$2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C71:D71</xm:sqref>
        </x14:conditionalFormatting>
        <x14:conditionalFormatting xmlns:xm="http://schemas.microsoft.com/office/excel/2006/main">
          <x14:cfRule type="containsText" priority="1075" operator="containsText" id="{1A91AEA3-57F5-42AF-8CA6-B35625D4599B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1074" operator="containsText" id="{38AAF5E1-15F2-49D8-8A2E-7BEFFCC95343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expression" priority="1070" id="{2926950E-4CEC-48F6-8199-00B16D815B1B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D61</xm:sqref>
        </x14:conditionalFormatting>
        <x14:conditionalFormatting xmlns:xm="http://schemas.microsoft.com/office/excel/2006/main">
          <x14:cfRule type="expression" priority="1069" id="{8D8CA116-5EA1-45F4-A38C-D07019F23ECF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B61</xm:sqref>
        </x14:conditionalFormatting>
        <x14:conditionalFormatting xmlns:xm="http://schemas.microsoft.com/office/excel/2006/main">
          <x14:cfRule type="containsText" priority="1072" operator="containsText" id="{954C6FA4-C415-4898-8176-8A829E527375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expression" priority="1073" id="{B9D64240-37A8-44C8-AB0B-814A43C8533F}">
            <xm:f>PROPER(TEXT(I61,"dddd"))=Calendario!$H$2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C61:D61</xm:sqref>
        </x14:conditionalFormatting>
        <x14:conditionalFormatting xmlns:xm="http://schemas.microsoft.com/office/excel/2006/main">
          <x14:cfRule type="containsText" priority="1068" operator="containsText" id="{10626481-CCE9-47EB-BDF6-1D456E2CEDD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067" operator="containsText" id="{0F07112A-E958-4731-94A2-D0FD637DF4ED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064" operator="containsText" id="{E746400F-3340-40D9-A10E-699FAAADDEA1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063" operator="containsText" id="{F2A35031-97BB-413E-AB74-06B1E4C7E44D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1062" operator="containsText" id="{E76D75BD-698C-41E7-B604-EF99F0557BBA}">
            <xm:f>NOT(ISERROR(SEARCH(TDirReg!$L$2,F96)))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F96</xm:sqref>
        </x14:conditionalFormatting>
        <x14:conditionalFormatting xmlns:xm="http://schemas.microsoft.com/office/excel/2006/main">
          <x14:cfRule type="containsText" priority="1061" operator="containsText" id="{085EA889-B18D-47BE-83E4-47DACA7B029D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expression" priority="1059" id="{419C2CE6-9162-492D-9020-B7DDC9A23100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D30:E30</xm:sqref>
        </x14:conditionalFormatting>
        <x14:conditionalFormatting xmlns:xm="http://schemas.microsoft.com/office/excel/2006/main">
          <x14:cfRule type="expression" priority="1057" id="{180A945F-F890-4B5A-A594-EDB6258FA214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E30</xm:sqref>
        </x14:conditionalFormatting>
        <x14:conditionalFormatting xmlns:xm="http://schemas.microsoft.com/office/excel/2006/main">
          <x14:cfRule type="expression" priority="1056" id="{0D384E5D-0490-49C3-89DC-B2D45337F715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B30</xm:sqref>
        </x14:conditionalFormatting>
        <x14:conditionalFormatting xmlns:xm="http://schemas.microsoft.com/office/excel/2006/main">
          <x14:cfRule type="containsText" priority="1058" operator="containsText" id="{0CBEC13D-4D38-4457-A07B-A5F52538BF64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1060" id="{669D7FDA-F7FC-487B-8E5F-F2EFF1CAC406}">
            <xm:f>PROPER(TEXT(I30,"dddd"))=Calendario!$H$2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C30:D30</xm:sqref>
        </x14:conditionalFormatting>
        <x14:conditionalFormatting xmlns:xm="http://schemas.microsoft.com/office/excel/2006/main">
          <x14:cfRule type="expression" priority="1055" id="{3B99F761-655E-405D-9386-4546DF1FC665}">
            <xm:f>PROPER(TEXT(H30,"dddd"))=Calendario!$H$2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D30</xm:sqref>
        </x14:conditionalFormatting>
        <x14:conditionalFormatting xmlns:xm="http://schemas.microsoft.com/office/excel/2006/main">
          <x14:cfRule type="containsText" priority="1054" operator="containsText" id="{65143F4B-6D0D-4C77-B55F-9CEAE4E30A01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containsText" priority="1053" operator="containsText" id="{F11EE040-1DE1-4949-82AC-2ACE92405AC3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1052" operator="containsText" id="{DAECA937-2AE7-4E0A-8C54-E599579BE538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1051" operator="containsText" id="{55E663C7-3984-486C-8520-525DA56CFAB1}">
            <xm:f>NOT(ISERROR(SEARCH(TDirReg!$L$2,F32)))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F32</xm:sqref>
        </x14:conditionalFormatting>
        <x14:conditionalFormatting xmlns:xm="http://schemas.microsoft.com/office/excel/2006/main">
          <x14:cfRule type="expression" priority="1049" id="{77CCFB93-0D7E-4AC5-B29E-BEB226539F4E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D29:E29</xm:sqref>
        </x14:conditionalFormatting>
        <x14:conditionalFormatting xmlns:xm="http://schemas.microsoft.com/office/excel/2006/main">
          <x14:cfRule type="expression" priority="1047" id="{0DD0AF1B-221C-4656-88F3-CDECDC91CA7C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E29</xm:sqref>
        </x14:conditionalFormatting>
        <x14:conditionalFormatting xmlns:xm="http://schemas.microsoft.com/office/excel/2006/main">
          <x14:cfRule type="expression" priority="1046" id="{C52F3F8F-6956-47BB-8AD8-D0F2C6853BCB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B29</xm:sqref>
        </x14:conditionalFormatting>
        <x14:conditionalFormatting xmlns:xm="http://schemas.microsoft.com/office/excel/2006/main">
          <x14:cfRule type="containsText" priority="1048" operator="containsText" id="{B3984F0B-3801-4A8E-BA6F-E611701E6F12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expression" priority="1050" id="{A7767D51-304C-4582-A385-087E01E0B694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C29:D29</xm:sqref>
        </x14:conditionalFormatting>
        <x14:conditionalFormatting xmlns:xm="http://schemas.microsoft.com/office/excel/2006/main">
          <x14:cfRule type="expression" priority="1045" id="{3E33BE2E-6BA6-4F20-906D-899BA34D16AF}">
            <xm:f>PROPER(TEXT(H29,"dddd"))=Calendario!$H$2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D29</xm:sqref>
        </x14:conditionalFormatting>
        <x14:conditionalFormatting xmlns:xm="http://schemas.microsoft.com/office/excel/2006/main">
          <x14:cfRule type="containsText" priority="1044" operator="containsText" id="{968FF999-803F-4770-AAC8-4B14BE7335B1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1043" operator="containsText" id="{CEAD359A-7239-4394-BA49-EE37A5559528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1042" operator="containsText" id="{C8A7957E-8F73-496B-A263-686E115B02D7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F27:F28</xm:sqref>
        </x14:conditionalFormatting>
        <x14:conditionalFormatting xmlns:xm="http://schemas.microsoft.com/office/excel/2006/main">
          <x14:cfRule type="containsText" priority="1041" operator="containsText" id="{890B8DC3-AA77-47A8-8E03-71E9319909B1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1037" operator="containsText" id="{87438B1A-93E6-4088-91E0-1FC24D285A1C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1038" operator="containsText" id="{3C9362CC-2624-48E6-92B3-AB6CF708D85A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 F54</xm:sqref>
        </x14:conditionalFormatting>
        <x14:conditionalFormatting xmlns:xm="http://schemas.microsoft.com/office/excel/2006/main">
          <x14:cfRule type="containsText" priority="1036" operator="containsText" id="{E41CD4A3-0F18-42AA-96C6-790FBE8810D8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1035" operator="containsText" id="{DF41AD9E-CF47-4E30-87B3-84A001AD28B0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expression" priority="1031" id="{9F703A0A-D3C3-4E9C-9193-0E19D29A1F85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expression" priority="1030" id="{49AE2FA5-254C-4FC4-9567-F2BAE53A33CA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containsText" priority="1033" operator="containsText" id="{FEC713D4-E451-49D1-9174-194A06A1C4FE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expression" priority="1034" id="{13D453BF-4352-4106-B70C-896158FAE8B3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containsText" priority="1029" operator="containsText" id="{C4F8FAC9-9F00-46A5-B63A-0F01A156F320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1028" operator="containsText" id="{E3055EE9-326F-4A43-BD5A-8EE4D3A537EA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expression" priority="1024" id="{5C4AE325-9BE0-4350-BA27-5C23C357D221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expression" priority="1023" id="{6BAFDBD6-34DC-499D-9FD1-3B5999B7B1CF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containsText" priority="1026" operator="containsText" id="{B165D368-DAEA-4014-A7DA-027D77B07217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1027" id="{38F0CED9-7B46-4B19-BAE3-98BCE1578FEE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1022" operator="containsText" id="{81E41B2B-1B7B-41D2-8EF5-670CA6BAAE4E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1021" operator="containsText" id="{CC45F16B-1B7D-4156-8918-CE6CE0650F1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018" operator="containsText" id="{343EC798-727D-416D-9719-902FD6D55393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1017" operator="containsText" id="{A494C60D-9569-4E7C-B38A-5F0B4308EEF8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1016" operator="containsText" id="{397664E2-FA78-44DD-99CF-75F66D5E7544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1015" operator="containsText" id="{39CA12AD-7CF6-4116-B934-2D13039C3FBB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expression" priority="1013" id="{4527FEEF-166C-4F54-A40F-959D7BC303CF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D26:E26</xm:sqref>
        </x14:conditionalFormatting>
        <x14:conditionalFormatting xmlns:xm="http://schemas.microsoft.com/office/excel/2006/main">
          <x14:cfRule type="expression" priority="1011" id="{10ABF52B-F62C-49BE-94B7-D4411759A580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expression" priority="1010" id="{1FDD0E7F-883B-41BA-9CCD-C4CC02440425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B26</xm:sqref>
        </x14:conditionalFormatting>
        <x14:conditionalFormatting xmlns:xm="http://schemas.microsoft.com/office/excel/2006/main">
          <x14:cfRule type="containsText" priority="1012" operator="containsText" id="{B7F4F512-8633-49DB-8BE0-266C41DBDA98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1014" id="{1A010F20-4A7A-4E4A-A061-A409AAF47F6C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C26:D26</xm:sqref>
        </x14:conditionalFormatting>
        <x14:conditionalFormatting xmlns:xm="http://schemas.microsoft.com/office/excel/2006/main">
          <x14:cfRule type="expression" priority="1009" id="{AF30DA9A-D6AF-42C6-89BA-2495FA193F85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1008" operator="containsText" id="{F142CD6C-6E07-4992-BFBC-E875078E552B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F27:F28</xm:sqref>
        </x14:conditionalFormatting>
        <x14:conditionalFormatting xmlns:xm="http://schemas.microsoft.com/office/excel/2006/main">
          <x14:cfRule type="containsText" priority="1007" operator="containsText" id="{5C5FEEA8-16AF-4F00-806D-A4CBE61EAD42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1006" operator="containsText" id="{9D0CF31A-12D9-4846-B2DA-64227EA840BF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1005" operator="containsText" id="{B63CCEDF-F0EA-449C-B0AC-197F83049AA6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expression" priority="1003" id="{EA4FD96B-5085-4058-AA06-0EB4617498CB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D25:E25</xm:sqref>
        </x14:conditionalFormatting>
        <x14:conditionalFormatting xmlns:xm="http://schemas.microsoft.com/office/excel/2006/main">
          <x14:cfRule type="expression" priority="1001" id="{266BA633-EAFE-4682-9696-2719172E358B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E25</xm:sqref>
        </x14:conditionalFormatting>
        <x14:conditionalFormatting xmlns:xm="http://schemas.microsoft.com/office/excel/2006/main">
          <x14:cfRule type="expression" priority="1000" id="{6C7E0B46-6CE3-43FC-909A-9547EA1CEDEF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B25</xm:sqref>
        </x14:conditionalFormatting>
        <x14:conditionalFormatting xmlns:xm="http://schemas.microsoft.com/office/excel/2006/main">
          <x14:cfRule type="containsText" priority="1002" operator="containsText" id="{929620A9-76A6-4470-91B3-0C47DD51848D}">
            <xm:f>NOT(ISERROR(SEARCH(TDirReg!$L$2,F25)))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expression" priority="1004" id="{5AFFFDB0-EE4E-4D49-A687-033298028DEA}">
            <xm:f>PROPER(TEXT(I25,"dddd"))=Calendario!$H$2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C25:D25</xm:sqref>
        </x14:conditionalFormatting>
        <x14:conditionalFormatting xmlns:xm="http://schemas.microsoft.com/office/excel/2006/main">
          <x14:cfRule type="expression" priority="999" id="{45AEFF7D-1A70-4216-9629-791E8DF82883}">
            <xm:f>PROPER(TEXT(H25,"dddd"))=Calendario!$H$2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D25</xm:sqref>
        </x14:conditionalFormatting>
        <x14:conditionalFormatting xmlns:xm="http://schemas.microsoft.com/office/excel/2006/main">
          <x14:cfRule type="containsText" priority="998" operator="containsText" id="{9E938C35-E067-4802-9764-7ACDA9B6D973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995" operator="containsText" id="{3BB7DEC5-8E4A-4E56-845C-982A60E33686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994" operator="containsText" id="{58F649B4-8E0A-4A2C-B9E8-0C42F5DAE086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993" operator="containsText" id="{88798DD3-636F-4515-BBAE-1929AEB80E3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expression" priority="989" id="{2BCDB61C-1C03-494C-9F4E-D4FF6903C82F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expression" priority="988" id="{735205A5-109D-4F7F-91C9-61E2D9073D2F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containsText" priority="991" operator="containsText" id="{EBA9A206-A288-4E72-8B07-928D8479A9B6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992" id="{C45BC4B4-F858-4523-9C67-B25103546B29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987" operator="containsText" id="{BB9217FE-E041-447D-9A19-A7D402C6C288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986" operator="containsText" id="{49E5B4A7-3C20-4964-85B4-0C80BBFD807F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982" id="{B05FC6C5-B612-4DF4-B3C0-0894FA1AC60B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expression" priority="981" id="{ED9D447D-434E-465A-8CE6-99951AF6F1C3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containsText" priority="984" operator="containsText" id="{35FF2A9E-1DAD-4E82-8CB6-A7786CE61498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985" id="{1EED09BF-246F-4AF5-AA43-DF6A98BD688B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containsText" priority="980" operator="containsText" id="{94E2BD16-26CB-409A-8FAE-1B456ABBE9F8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977" operator="containsText" id="{195DC791-4428-4257-888B-74BC4A55CF67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976" operator="containsText" id="{6B9D8DDF-314B-4B61-810A-F533F8195087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975" operator="containsText" id="{92824469-2D4C-4BC6-81C0-F022E011B509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974" operator="containsText" id="{637B8C48-9248-4F98-B410-99D6FE26A432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972" id="{D0305674-1AA6-4BC3-96E0-2019F9A21189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D27:E28</xm:sqref>
        </x14:conditionalFormatting>
        <x14:conditionalFormatting xmlns:xm="http://schemas.microsoft.com/office/excel/2006/main">
          <x14:cfRule type="expression" priority="970" id="{95FBDD0C-DD2F-401C-BAA6-EBE69CA27A62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E27:E28</xm:sqref>
        </x14:conditionalFormatting>
        <x14:conditionalFormatting xmlns:xm="http://schemas.microsoft.com/office/excel/2006/main">
          <x14:cfRule type="expression" priority="969" id="{EE5C9404-A14F-4651-8794-767FDC9426DF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B27:B28</xm:sqref>
        </x14:conditionalFormatting>
        <x14:conditionalFormatting xmlns:xm="http://schemas.microsoft.com/office/excel/2006/main">
          <x14:cfRule type="containsText" priority="971" operator="containsText" id="{E944FC7A-4213-4BE1-A6B5-F232F980B57D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F27:F28</xm:sqref>
        </x14:conditionalFormatting>
        <x14:conditionalFormatting xmlns:xm="http://schemas.microsoft.com/office/excel/2006/main">
          <x14:cfRule type="expression" priority="973" id="{1110DEE7-3F6D-48E5-A44F-E00215C1A0B8}">
            <xm:f>PROPER(TEXT(I27,"dddd"))=Calendario!$H$2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C27:D28</xm:sqref>
        </x14:conditionalFormatting>
        <x14:conditionalFormatting xmlns:xm="http://schemas.microsoft.com/office/excel/2006/main">
          <x14:cfRule type="expression" priority="968" id="{8FDAED21-9C18-4AB9-AC94-CA785BE9E277}">
            <xm:f>PROPER(TEXT(H27,"dddd"))=Calendario!$H$2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D27:D28</xm:sqref>
        </x14:conditionalFormatting>
        <x14:conditionalFormatting xmlns:xm="http://schemas.microsoft.com/office/excel/2006/main">
          <x14:cfRule type="containsText" priority="967" operator="containsText" id="{8483B5F6-9F09-4828-B2BF-69434FE007EF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containsText" priority="966" operator="containsText" id="{DC68F318-9AB1-4862-B354-FFFAB0918BBB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965" operator="containsText" id="{8872B38F-85A9-4CF8-B2C6-5C99350B60C0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964" operator="containsText" id="{20FCB767-0A2F-4385-9512-A2629C6E2550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expression" priority="962" id="{D6E89FDF-D1D8-4B48-8F15-C6AFD1C90E78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D26:E26</xm:sqref>
        </x14:conditionalFormatting>
        <x14:conditionalFormatting xmlns:xm="http://schemas.microsoft.com/office/excel/2006/main">
          <x14:cfRule type="expression" priority="960" id="{74B7AEB2-1399-47B9-A73B-3F2CF3CD87ED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expression" priority="959" id="{08DEF537-FA88-4EDC-BFDA-C05BD02B60C1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B26</xm:sqref>
        </x14:conditionalFormatting>
        <x14:conditionalFormatting xmlns:xm="http://schemas.microsoft.com/office/excel/2006/main">
          <x14:cfRule type="containsText" priority="961" operator="containsText" id="{65857988-E2F6-4E8C-BC65-30E2BF8DB93B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expression" priority="963" id="{01B9C6BF-8CD1-4AE0-8CD5-55349B46390E}">
            <xm:f>PROPER(TEXT(I26,"dddd"))=Calendario!$H$2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C26:D26</xm:sqref>
        </x14:conditionalFormatting>
        <x14:conditionalFormatting xmlns:xm="http://schemas.microsoft.com/office/excel/2006/main">
          <x14:cfRule type="expression" priority="958" id="{4F5651DF-0435-4B34-829A-B083F9E0DF20}">
            <xm:f>PROPER(TEXT(H26,"dddd"))=Calendario!$H$2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957" operator="containsText" id="{1B95F644-7841-4DF7-80AF-A7C5B775D577}">
            <xm:f>NOT(ISERROR(SEARCH(TDirReg!$L$2,F27)))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F27:F28</xm:sqref>
        </x14:conditionalFormatting>
        <x14:conditionalFormatting xmlns:xm="http://schemas.microsoft.com/office/excel/2006/main">
          <x14:cfRule type="containsText" priority="956" operator="containsText" id="{7029F3A2-CFA7-4B54-BDC6-6CC8ACFE7194}">
            <xm:f>NOT(ISERROR(SEARCH(TDirReg!$L$2,F25)))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containsText" priority="953" operator="containsText" id="{99FC22C4-B21D-4FAB-A5FF-5270913D84BC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952" operator="containsText" id="{FA9E008C-33B9-4583-B44D-F0AF85C2AF2C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951" operator="containsText" id="{0E712C64-249E-4140-9968-210D43FEBB60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947" id="{FA074D3C-2BCF-411B-AF2F-BF7ED5CC1DA4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D66</xm:sqref>
        </x14:conditionalFormatting>
        <x14:conditionalFormatting xmlns:xm="http://schemas.microsoft.com/office/excel/2006/main">
          <x14:cfRule type="expression" priority="946" id="{899F1B04-7A87-4FBA-8A19-B799528DDE4F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B66</xm:sqref>
        </x14:conditionalFormatting>
        <x14:conditionalFormatting xmlns:xm="http://schemas.microsoft.com/office/excel/2006/main">
          <x14:cfRule type="containsText" priority="949" operator="containsText" id="{8DCCA4D6-1EBB-4171-83F8-86ED71345E9C}">
            <xm:f>NOT(ISERROR(SEARCH(TDirReg!$L$2,F66)))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expression" priority="950" id="{C3EEA466-9ED8-4F99-B7E7-D714ACF266EC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C66:D66</xm:sqref>
        </x14:conditionalFormatting>
        <x14:conditionalFormatting xmlns:xm="http://schemas.microsoft.com/office/excel/2006/main">
          <x14:cfRule type="containsText" priority="945" operator="containsText" id="{005041C9-BD65-4D4C-BCAE-59E476A6D245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944" operator="containsText" id="{E4C7667A-C383-4416-940A-6AB54949CD99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F47:F48</xm:sqref>
        </x14:conditionalFormatting>
        <x14:conditionalFormatting xmlns:xm="http://schemas.microsoft.com/office/excel/2006/main">
          <x14:cfRule type="expression" priority="940" id="{CC7AA4DB-2A00-47EE-99CE-D1C13D0761B2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D56</xm:sqref>
        </x14:conditionalFormatting>
        <x14:conditionalFormatting xmlns:xm="http://schemas.microsoft.com/office/excel/2006/main">
          <x14:cfRule type="expression" priority="939" id="{45333D47-33DE-41E6-BAB0-ABC40C07D280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B56</xm:sqref>
        </x14:conditionalFormatting>
        <x14:conditionalFormatting xmlns:xm="http://schemas.microsoft.com/office/excel/2006/main">
          <x14:cfRule type="containsText" priority="942" operator="containsText" id="{4A60D0FA-997A-48C6-8178-1C3F7FE190B0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943" id="{2B51F381-E637-447F-8AA6-2809DE40EC81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C56:D56</xm:sqref>
        </x14:conditionalFormatting>
        <x14:conditionalFormatting xmlns:xm="http://schemas.microsoft.com/office/excel/2006/main">
          <x14:cfRule type="containsText" priority="938" operator="containsText" id="{849F3541-76D8-4DC7-835D-81B177066B38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935" operator="containsText" id="{CFFF3D35-4365-4AA1-9861-0469D06016F8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934" operator="containsText" id="{31121B93-8867-41AB-9723-D0CD23620ABE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933" operator="containsText" id="{2BB976C4-4CFD-4AD3-A0D0-5435102F400E}">
            <xm:f>NOT(ISERROR(SEARCH(TDirReg!$L$2,F91)))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containsText" priority="932" operator="containsText" id="{9011F5FE-852A-48DD-909B-6D8EF1F70CBC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931" operator="containsText" id="{67D2FCEB-9E02-489B-A372-A2E1D192774B}">
            <xm:f>NOT(ISERROR(SEARCH(TDirReg!$L$2,F25)))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containsText" priority="930" operator="containsText" id="{9F6320A2-A930-48EE-9815-2A743BE9EFDC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929" operator="containsText" id="{FB18F5BD-510B-4CDA-9F7C-B575D03D0E3A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928" operator="containsText" id="{3121AF30-4099-4A86-9AC0-5041FAE7ACB0}">
            <xm:f>NOT(ISERROR(SEARCH(TDirReg!$L$2,F26)))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924" operator="containsText" id="{5028BC6C-79EB-4B90-8AB2-5BA1B5EF608D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925" operator="containsText" id="{769E905B-349B-432B-B631-8B5A45A7CEC9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 F57</xm:sqref>
        </x14:conditionalFormatting>
        <x14:conditionalFormatting xmlns:xm="http://schemas.microsoft.com/office/excel/2006/main">
          <x14:cfRule type="containsText" priority="923" operator="containsText" id="{B96834AE-C321-46F4-93C8-7C32E71CBEC3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922" operator="containsText" id="{D2AC53A3-25A7-4E03-AE34-D83E3215B9F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expression" priority="918" id="{0B60EAEA-2554-418B-82D2-AC368A484671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D70</xm:sqref>
        </x14:conditionalFormatting>
        <x14:conditionalFormatting xmlns:xm="http://schemas.microsoft.com/office/excel/2006/main">
          <x14:cfRule type="expression" priority="917" id="{909FA35C-E1FF-4380-8340-D2213067E198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B70</xm:sqref>
        </x14:conditionalFormatting>
        <x14:conditionalFormatting xmlns:xm="http://schemas.microsoft.com/office/excel/2006/main">
          <x14:cfRule type="containsText" priority="920" operator="containsText" id="{12ADAA64-8AC3-4CB1-A061-A1F2A5C82912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921" id="{0A3BFB0E-3C3F-4B73-A7CA-53F08FF2F619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C70:D70</xm:sqref>
        </x14:conditionalFormatting>
        <x14:conditionalFormatting xmlns:xm="http://schemas.microsoft.com/office/excel/2006/main">
          <x14:cfRule type="containsText" priority="916" operator="containsText" id="{9CB1C7BC-7772-4D67-902C-48F54913CB41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915" operator="containsText" id="{9E752729-22C6-4F45-A701-635BD8E9D6E3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expression" priority="911" id="{5447032D-44FC-461A-8646-7A75410C0B02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D60</xm:sqref>
        </x14:conditionalFormatting>
        <x14:conditionalFormatting xmlns:xm="http://schemas.microsoft.com/office/excel/2006/main">
          <x14:cfRule type="expression" priority="910" id="{6772DB22-440D-42A9-968E-5B06E18EE421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B60</xm:sqref>
        </x14:conditionalFormatting>
        <x14:conditionalFormatting xmlns:xm="http://schemas.microsoft.com/office/excel/2006/main">
          <x14:cfRule type="containsText" priority="913" operator="containsText" id="{A3E577F8-54D1-424D-B45B-85007ECB08E7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914" id="{61FA8CDA-80D1-4B1B-B179-02E6EA9E9ECA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C60:D60</xm:sqref>
        </x14:conditionalFormatting>
        <x14:conditionalFormatting xmlns:xm="http://schemas.microsoft.com/office/excel/2006/main">
          <x14:cfRule type="containsText" priority="909" operator="containsText" id="{59DD790F-670B-4EBB-934E-1FA4A3F180DD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908" operator="containsText" id="{D2E9584E-2438-48DA-89AA-4778E58388C2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907" operator="containsText" id="{8843A5DC-54AC-4D71-AC57-07EFE3291505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906" operator="containsText" id="{261AF69D-9433-429C-876A-BF8FF8B8B54A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905" operator="containsText" id="{6A97FD30-BAE5-4846-8F35-C046AA8ED65B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expression" priority="903" id="{75FD0337-BE5C-484D-8697-330FF8C8F80C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D29:E29</xm:sqref>
        </x14:conditionalFormatting>
        <x14:conditionalFormatting xmlns:xm="http://schemas.microsoft.com/office/excel/2006/main">
          <x14:cfRule type="expression" priority="901" id="{D606E3E3-609B-4AC8-81B2-C35270C38587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E29</xm:sqref>
        </x14:conditionalFormatting>
        <x14:conditionalFormatting xmlns:xm="http://schemas.microsoft.com/office/excel/2006/main">
          <x14:cfRule type="expression" priority="900" id="{29FABC63-6FD2-437E-85EE-3A1F3B9EEBF6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B29</xm:sqref>
        </x14:conditionalFormatting>
        <x14:conditionalFormatting xmlns:xm="http://schemas.microsoft.com/office/excel/2006/main">
          <x14:cfRule type="containsText" priority="902" operator="containsText" id="{0314050F-56F3-465E-915D-F2720CEE8E74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expression" priority="904" id="{B22FBC2F-42C9-4346-AED0-5FF7F385CA1D}">
            <xm:f>PROPER(TEXT(I29,"dddd"))=Calendario!$H$2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C29:D29</xm:sqref>
        </x14:conditionalFormatting>
        <x14:conditionalFormatting xmlns:xm="http://schemas.microsoft.com/office/excel/2006/main">
          <x14:cfRule type="expression" priority="899" id="{6797B300-3FFF-42E3-BCAE-346796299B80}">
            <xm:f>PROPER(TEXT(H29,"dddd"))=Calendario!$H$2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D29</xm:sqref>
        </x14:conditionalFormatting>
        <x14:conditionalFormatting xmlns:xm="http://schemas.microsoft.com/office/excel/2006/main">
          <x14:cfRule type="containsText" priority="898" operator="containsText" id="{88A1D62E-59EE-4E9C-9610-ECB837BBC1E4}">
            <xm:f>NOT(ISERROR(SEARCH(TDirReg!$L$2,F30)))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F30</xm:sqref>
        </x14:conditionalFormatting>
        <x14:conditionalFormatting xmlns:xm="http://schemas.microsoft.com/office/excel/2006/main">
          <x14:cfRule type="containsText" priority="897" operator="containsText" id="{DE4AD393-EBFD-4EAC-BBC5-95792BCC008D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896" operator="containsText" id="{6CDC41DA-EF98-4782-B46E-FD152608606A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895" operator="containsText" id="{EFC4AB6B-3604-4177-93B2-AB3211D5C24D}">
            <xm:f>NOT(ISERROR(SEARCH(TDirReg!$L$2,F31)))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F31</xm:sqref>
        </x14:conditionalFormatting>
        <x14:conditionalFormatting xmlns:xm="http://schemas.microsoft.com/office/excel/2006/main">
          <x14:cfRule type="containsText" priority="894" operator="containsText" id="{62E3554D-75F7-4DFD-B30E-B9CA7D649818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containsText" priority="890" operator="containsText" id="{B88AF0F1-59AD-4AEE-9F89-B7F7B415FA97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891" operator="containsText" id="{B02DB337-1579-46D8-9C9C-048F04823479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 F55:F56</xm:sqref>
        </x14:conditionalFormatting>
        <x14:conditionalFormatting xmlns:xm="http://schemas.microsoft.com/office/excel/2006/main">
          <x14:cfRule type="containsText" priority="889" operator="containsText" id="{40457538-3285-4BB9-B84D-4EF1A420B484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F47:F48</xm:sqref>
        </x14:conditionalFormatting>
        <x14:conditionalFormatting xmlns:xm="http://schemas.microsoft.com/office/excel/2006/main">
          <x14:cfRule type="expression" priority="885" id="{166184CD-AAEA-4CB4-A9D8-A656DF4B0708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D67</xm:sqref>
        </x14:conditionalFormatting>
        <x14:conditionalFormatting xmlns:xm="http://schemas.microsoft.com/office/excel/2006/main">
          <x14:cfRule type="expression" priority="884" id="{7CF0529C-AF08-47F7-A82A-DCD3FB303CFA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B67</xm:sqref>
        </x14:conditionalFormatting>
        <x14:conditionalFormatting xmlns:xm="http://schemas.microsoft.com/office/excel/2006/main">
          <x14:cfRule type="containsText" priority="887" operator="containsText" id="{261C1581-4E01-440D-9FB8-5D2F829406A4}">
            <xm:f>NOT(ISERROR(SEARCH(TDirReg!$L$2,F67)))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888" id="{711CEFE8-7209-431F-A6AB-94A6A6E350E7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C67:D67</xm:sqref>
        </x14:conditionalFormatting>
        <x14:conditionalFormatting xmlns:xm="http://schemas.microsoft.com/office/excel/2006/main">
          <x14:cfRule type="containsText" priority="883" operator="containsText" id="{94A58467-CED4-4CB2-AD52-4A45F34ADB10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882" operator="containsText" id="{9792C855-E96A-4457-AB6E-147BE7AD3B69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expression" priority="878" id="{F75412A3-740D-4E74-9497-4C2DDBC6C385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D57</xm:sqref>
        </x14:conditionalFormatting>
        <x14:conditionalFormatting xmlns:xm="http://schemas.microsoft.com/office/excel/2006/main">
          <x14:cfRule type="expression" priority="877" id="{5A2BAD47-6EA2-413E-B822-BACCAA3262AF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B57</xm:sqref>
        </x14:conditionalFormatting>
        <x14:conditionalFormatting xmlns:xm="http://schemas.microsoft.com/office/excel/2006/main">
          <x14:cfRule type="containsText" priority="880" operator="containsText" id="{367824F3-C337-46C0-BF60-08694CC73979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881" id="{AEE3BD0D-3082-4833-B6A2-8B1D90D74C6C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C57:D57</xm:sqref>
        </x14:conditionalFormatting>
        <x14:conditionalFormatting xmlns:xm="http://schemas.microsoft.com/office/excel/2006/main">
          <x14:cfRule type="containsText" priority="876" operator="containsText" id="{1F1DAC81-7FB9-4983-B786-60550A9CFD3E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875" operator="containsText" id="{6DB4C394-1628-444B-AC9C-1B226314A578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871" operator="containsText" id="{9AC4A021-BA41-4B3F-8EF9-1EC26B30992F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870" operator="containsText" id="{6CC8C63B-B6C4-4FF2-84CA-8092F4EB6FE6}">
            <xm:f>NOT(ISERROR(SEARCH(TDirReg!$L$2,F92)))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F92</xm:sqref>
        </x14:conditionalFormatting>
        <x14:conditionalFormatting xmlns:xm="http://schemas.microsoft.com/office/excel/2006/main">
          <x14:cfRule type="containsText" priority="869" operator="containsText" id="{FC51D489-ED95-445E-8B15-0C6FBF583D5F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868" operator="containsText" id="{0B7F9CD6-293B-41B3-A41C-E2097A88A89E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867" operator="containsText" id="{9E2E5AC6-CC3E-4F3A-AAE7-4CEA1E5EE97A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864" operator="containsText" id="{BF5E6B0C-7BAA-48B0-B99A-717CF3B11963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863" operator="containsText" id="{19605C77-2469-407A-AA75-25D3FDDA108B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862" operator="containsText" id="{6EDF0751-3D27-4C72-8614-DFFF0E173CA8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expression" priority="858" id="{27DC291A-533A-48BC-AFCF-4D56BE23F755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expression" priority="857" id="{68DA782C-4AD4-448B-9869-EB2CB5A9DF9A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containsText" priority="860" operator="containsText" id="{0E06F46E-B954-44F7-9B34-1214DC489E0A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expression" priority="861" id="{A507D3EA-1907-46AA-97E1-FA39D3C3A5B8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containsText" priority="856" operator="containsText" id="{37D7DDEB-F25D-4D8C-95B0-13104DE0F353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855" operator="containsText" id="{9B04A6BC-34B2-4BD5-802E-97FA3549A863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expression" priority="851" id="{2B8CFDDD-86D1-4B79-95E5-8B95A52D9426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expression" priority="850" id="{3E59A9BB-FA7C-42DF-A9F5-2C2238D949C2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containsText" priority="853" operator="containsText" id="{3312CF4F-0CE2-41B3-BBC5-73DA462D2064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854" id="{FB813609-E0F2-474A-A61D-FD1B3C0F7DF7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849" operator="containsText" id="{B3BEDD05-2D9C-410D-844C-853A857DDF2E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848" operator="containsText" id="{C19FB171-3EE7-4623-BC40-72E962BDA09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845" operator="containsText" id="{E51B8F1D-88FD-4269-A4CA-70F3EFC23BE4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844" operator="containsText" id="{A0BBA0CE-1FA2-4AEF-A02D-DFFBE90464AE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843" operator="containsText" id="{B7518B0A-1B5E-4E73-9977-F74B372BA889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842" operator="containsText" id="{F9550494-3F4D-4770-9FC9-DD59E31D97A6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841" operator="containsText" id="{84F66471-F4AB-40F1-8404-B94330EBEFB5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840" operator="containsText" id="{EEE34130-BA9A-4386-A46A-9BC6CAAF45B7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839" operator="containsText" id="{32F241CD-A196-4917-92B8-81935D6FB90B}">
            <xm:f>NOT(ISERROR(SEARCH(TDirReg!$L$2,F29)))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F29</xm:sqref>
        </x14:conditionalFormatting>
        <x14:conditionalFormatting xmlns:xm="http://schemas.microsoft.com/office/excel/2006/main">
          <x14:cfRule type="containsText" priority="836" operator="containsText" id="{6168C5B0-3D9F-4A9E-BA1B-1B2700339AC6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835" operator="containsText" id="{C23CAD2F-8C1F-47A2-A0D6-ABCF2D6678B2}">
            <xm:f>NOT(ISERROR(SEARCH(TDirReg!$L$2,F45)))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containsText" priority="834" operator="containsText" id="{FB42B78E-0EC6-4492-8ED1-3308C51026A6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expression" priority="830" id="{F22CD06E-2A34-4641-B41D-37D9C3CFB134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D65</xm:sqref>
        </x14:conditionalFormatting>
        <x14:conditionalFormatting xmlns:xm="http://schemas.microsoft.com/office/excel/2006/main">
          <x14:cfRule type="expression" priority="829" id="{62E2C7D6-E0A7-4F41-866E-E21EC7215014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B65</xm:sqref>
        </x14:conditionalFormatting>
        <x14:conditionalFormatting xmlns:xm="http://schemas.microsoft.com/office/excel/2006/main">
          <x14:cfRule type="containsText" priority="832" operator="containsText" id="{E5E21729-66D7-423D-B592-9C83F7F76DF1}">
            <xm:f>NOT(ISERROR(SEARCH(TDirReg!$L$2,F65)))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expression" priority="833" id="{9655BA3B-7ABF-4CDB-BBD0-56E7A7C8DD53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C65:D65</xm:sqref>
        </x14:conditionalFormatting>
        <x14:conditionalFormatting xmlns:xm="http://schemas.microsoft.com/office/excel/2006/main">
          <x14:cfRule type="containsText" priority="828" operator="containsText" id="{6105BA79-2BBF-42FD-924C-157D7B8A8FD9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827" operator="containsText" id="{825CF920-DED9-41F3-A701-A48FE0C4BD20}">
            <xm:f>NOT(ISERROR(SEARCH(TDirReg!$L$2,F46)))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F46</xm:sqref>
        </x14:conditionalFormatting>
        <x14:conditionalFormatting xmlns:xm="http://schemas.microsoft.com/office/excel/2006/main">
          <x14:cfRule type="containsText" priority="821" operator="containsText" id="{A2DD7F02-FD5D-43F7-B379-606C7C44C6D1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820" operator="containsText" id="{64298D8B-991D-402C-93FB-D083FD9A74E1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817" operator="containsText" id="{CA91F696-8583-4E75-96AF-2628302DFF96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816" operator="containsText" id="{4D278ECA-6452-46C2-BF97-67C3E6F53FB3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815" operator="containsText" id="{426BC5C0-A7BD-4872-B7A7-D14EB2B7616C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814" operator="containsText" id="{3A7843DD-DBC3-41D2-8132-0827C73D8C57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813" operator="containsText" id="{6423A3C6-C8A7-4B10-8B30-32E00D4D2F1C}">
            <xm:f>NOT(ISERROR(SEARCH(TDirReg!$L$2,F47)))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F47:F48</xm:sqref>
        </x14:conditionalFormatting>
        <x14:conditionalFormatting xmlns:xm="http://schemas.microsoft.com/office/excel/2006/main">
          <x14:cfRule type="containsText" priority="812" operator="containsText" id="{E438C293-B89B-4E99-813C-CAAA165191AD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808" operator="containsText" id="{0D7DB999-F84F-47B7-9AC5-9E9336B43671}">
            <xm:f>NOT(ISERROR(SEARCH(TDirReg!$L$2,F63)))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809" operator="containsText" id="{462ECC4A-0F2F-4D01-BD8B-2ECF00D4324D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 F57</xm:sqref>
        </x14:conditionalFormatting>
        <x14:conditionalFormatting xmlns:xm="http://schemas.microsoft.com/office/excel/2006/main">
          <x14:cfRule type="containsText" priority="807" operator="containsText" id="{E4098EA8-BB35-4B4B-B116-72A3091B6FA0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806" operator="containsText" id="{0C6C2E04-FC89-4FF0-92D2-AADE0D4F0034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expression" priority="802" id="{165C6E4D-118A-485C-8D95-6874D837CDE3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D70</xm:sqref>
        </x14:conditionalFormatting>
        <x14:conditionalFormatting xmlns:xm="http://schemas.microsoft.com/office/excel/2006/main">
          <x14:cfRule type="expression" priority="801" id="{7F20A0D2-FBFA-42F2-82CD-CCB42944C46A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B70</xm:sqref>
        </x14:conditionalFormatting>
        <x14:conditionalFormatting xmlns:xm="http://schemas.microsoft.com/office/excel/2006/main">
          <x14:cfRule type="containsText" priority="804" operator="containsText" id="{AFD0CF84-DBE7-4B5C-826F-66403D528266}">
            <xm:f>NOT(ISERROR(SEARCH(TDirReg!$L$2,F70)))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F70</xm:sqref>
        </x14:conditionalFormatting>
        <x14:conditionalFormatting xmlns:xm="http://schemas.microsoft.com/office/excel/2006/main">
          <x14:cfRule type="expression" priority="805" id="{F2A54801-AE52-456F-82B1-2282795A6516}">
            <xm:f>PROPER(TEXT(I70,"dddd"))=Calendario!$H$2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C70:D70</xm:sqref>
        </x14:conditionalFormatting>
        <x14:conditionalFormatting xmlns:xm="http://schemas.microsoft.com/office/excel/2006/main">
          <x14:cfRule type="containsText" priority="800" operator="containsText" id="{8525E748-3D63-4F55-9481-0DE9C652E0ED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799" operator="containsText" id="{16719DFD-F3A5-4604-BAE9-CCFCFEA4E83A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expression" priority="795" id="{C7F1AB1F-2678-4F66-90A9-3E0CABCB0E14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D60</xm:sqref>
        </x14:conditionalFormatting>
        <x14:conditionalFormatting xmlns:xm="http://schemas.microsoft.com/office/excel/2006/main">
          <x14:cfRule type="expression" priority="794" id="{B82AB817-5821-42C1-A3E7-93A205746A77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B60</xm:sqref>
        </x14:conditionalFormatting>
        <x14:conditionalFormatting xmlns:xm="http://schemas.microsoft.com/office/excel/2006/main">
          <x14:cfRule type="containsText" priority="797" operator="containsText" id="{43D00F8F-E2EF-4BF1-BB0A-6D7A232E5606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798" id="{3192911C-2C72-429F-9115-9A7792B3297F}">
            <xm:f>PROPER(TEXT(I60,"dddd"))=Calendario!$H$2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C60:D60</xm:sqref>
        </x14:conditionalFormatting>
        <x14:conditionalFormatting xmlns:xm="http://schemas.microsoft.com/office/excel/2006/main">
          <x14:cfRule type="containsText" priority="793" operator="containsText" id="{8A4BD786-6724-4D05-88FD-B50B5C04FB5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792" operator="containsText" id="{B3E08428-EC6E-4BD9-B1A2-AF2593E244BE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791" operator="containsText" id="{04A87073-E5B2-4138-8F1C-0867FC2D2687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790" operator="containsText" id="{23F11455-734F-4837-A162-5943BF54CB88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789" operator="containsText" id="{675E1028-44A1-4A37-96FF-53E30EF1EA8A}">
            <xm:f>NOT(ISERROR(SEARCH(TDirReg!$L$2,F95)))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F95</xm:sqref>
        </x14:conditionalFormatting>
        <x14:conditionalFormatting xmlns:xm="http://schemas.microsoft.com/office/excel/2006/main">
          <x14:cfRule type="containsText" priority="788" operator="containsText" id="{343166F4-D7C5-4133-895C-F6BC86B5BC4A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787" operator="containsText" id="{7F42C4E8-1773-41F8-8494-3722B6BF601A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783" operator="containsText" id="{258DA9FA-7C1F-4254-BC6B-BCBCB7AECBAF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784" operator="containsText" id="{956502D9-C985-4F39-90F2-D22E240660E2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 F55:F56</xm:sqref>
        </x14:conditionalFormatting>
        <x14:conditionalFormatting xmlns:xm="http://schemas.microsoft.com/office/excel/2006/main">
          <x14:cfRule type="expression" priority="779" id="{E7928F30-DD63-48D2-837F-D7094C89D5C9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D67</xm:sqref>
        </x14:conditionalFormatting>
        <x14:conditionalFormatting xmlns:xm="http://schemas.microsoft.com/office/excel/2006/main">
          <x14:cfRule type="expression" priority="778" id="{BE69C6BF-EA42-4A4C-92C5-A726A458D824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B67</xm:sqref>
        </x14:conditionalFormatting>
        <x14:conditionalFormatting xmlns:xm="http://schemas.microsoft.com/office/excel/2006/main">
          <x14:cfRule type="containsText" priority="781" operator="containsText" id="{11231D4C-CC24-46BD-9271-C73799E78B8B}">
            <xm:f>NOT(ISERROR(SEARCH(TDirReg!$L$2,F67)))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782" id="{3AE772A7-5716-4ABA-AA6A-3CBF8DD65C0D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C67:D67</xm:sqref>
        </x14:conditionalFormatting>
        <x14:conditionalFormatting xmlns:xm="http://schemas.microsoft.com/office/excel/2006/main">
          <x14:cfRule type="containsText" priority="777" operator="containsText" id="{FFFFAEA5-DC5B-4788-9ECB-6C6ED254F7FE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776" operator="containsText" id="{845126F3-FA11-422F-801F-27668FBAA43C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expression" priority="772" id="{ED7B29BE-F15A-406C-B12B-6D6E50A8A3A3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D57</xm:sqref>
        </x14:conditionalFormatting>
        <x14:conditionalFormatting xmlns:xm="http://schemas.microsoft.com/office/excel/2006/main">
          <x14:cfRule type="expression" priority="771" id="{425A64C3-A226-437B-8AF1-BFA796B2CDA8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B57</xm:sqref>
        </x14:conditionalFormatting>
        <x14:conditionalFormatting xmlns:xm="http://schemas.microsoft.com/office/excel/2006/main">
          <x14:cfRule type="containsText" priority="774" operator="containsText" id="{05ADF154-0014-41EF-8568-67266E6771B8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775" id="{DF5DEF79-D474-4342-9FF9-3FFEBDF1B098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C57:D57</xm:sqref>
        </x14:conditionalFormatting>
        <x14:conditionalFormatting xmlns:xm="http://schemas.microsoft.com/office/excel/2006/main">
          <x14:cfRule type="containsText" priority="770" operator="containsText" id="{953139A0-8F07-4460-9B1C-F0AFF99C2398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769" operator="containsText" id="{D7C73D28-FE1A-42CA-8FB8-D6C8296FAFD7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765" operator="containsText" id="{61191452-CCB0-4C9E-AA98-EA3F7F04BAD7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764" operator="containsText" id="{99551B53-82CA-4F7B-BE40-9271F6174477}">
            <xm:f>NOT(ISERROR(SEARCH(TDirReg!$L$2,F92)))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F92</xm:sqref>
        </x14:conditionalFormatting>
        <x14:conditionalFormatting xmlns:xm="http://schemas.microsoft.com/office/excel/2006/main">
          <x14:cfRule type="containsText" priority="763" operator="containsText" id="{DD8AB35E-05C3-4314-81DB-F2A84EB40DDC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762" operator="containsText" id="{2852896A-1673-4B3C-92E9-7796FF72EC63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761" operator="containsText" id="{463DF9AA-FA5C-42A9-9DCF-1592DDD500DB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758" operator="containsText" id="{5F2C5398-D747-47B0-AD55-1B7BC830E297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757" operator="containsText" id="{B8855710-E42D-4D1F-A7F9-2610CA6A320E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756" operator="containsText" id="{D43B37A7-8833-4446-BBDF-0879E6946040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expression" priority="752" id="{A78C2FDB-C549-48F9-92C9-34EE9AF39335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D68</xm:sqref>
        </x14:conditionalFormatting>
        <x14:conditionalFormatting xmlns:xm="http://schemas.microsoft.com/office/excel/2006/main">
          <x14:cfRule type="expression" priority="751" id="{E9862EEF-81D4-4E7F-832D-A7E90C33D9D0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B68</xm:sqref>
        </x14:conditionalFormatting>
        <x14:conditionalFormatting xmlns:xm="http://schemas.microsoft.com/office/excel/2006/main">
          <x14:cfRule type="containsText" priority="754" operator="containsText" id="{E72AE603-DACA-424C-986A-759352497B2B}">
            <xm:f>NOT(ISERROR(SEARCH(TDirReg!$L$2,F68)))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F68</xm:sqref>
        </x14:conditionalFormatting>
        <x14:conditionalFormatting xmlns:xm="http://schemas.microsoft.com/office/excel/2006/main">
          <x14:cfRule type="expression" priority="755" id="{92B96FC7-B8BD-4A3C-A733-D46BA8DB7CDA}">
            <xm:f>PROPER(TEXT(I68,"dddd"))=Calendario!$H$2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C68:D68</xm:sqref>
        </x14:conditionalFormatting>
        <x14:conditionalFormatting xmlns:xm="http://schemas.microsoft.com/office/excel/2006/main">
          <x14:cfRule type="containsText" priority="750" operator="containsText" id="{E4435E2B-DF3F-4D4B-A768-56FB6AAD8255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749" operator="containsText" id="{964494B8-C6E4-4B1C-9C4B-167B2E2A122F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expression" priority="745" id="{572B9BDB-B276-415F-9F70-C917FF2D7B54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D58</xm:sqref>
        </x14:conditionalFormatting>
        <x14:conditionalFormatting xmlns:xm="http://schemas.microsoft.com/office/excel/2006/main">
          <x14:cfRule type="expression" priority="744" id="{7092C00F-D52D-419E-81FF-C7742157FB37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B58</xm:sqref>
        </x14:conditionalFormatting>
        <x14:conditionalFormatting xmlns:xm="http://schemas.microsoft.com/office/excel/2006/main">
          <x14:cfRule type="containsText" priority="747" operator="containsText" id="{CDA3131C-0F6A-4B60-9392-5F2E0248E196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expression" priority="748" id="{719BA3AA-AEC7-4188-A534-AB7FECE92369}">
            <xm:f>PROPER(TEXT(I58,"dddd"))=Calendario!$H$2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C58:D58</xm:sqref>
        </x14:conditionalFormatting>
        <x14:conditionalFormatting xmlns:xm="http://schemas.microsoft.com/office/excel/2006/main">
          <x14:cfRule type="containsText" priority="743" operator="containsText" id="{797505F7-B9BC-4FEF-8F97-78C02EDD4B04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742" operator="containsText" id="{9FBEB045-8F12-46A9-ACA8-46CB6E2A94C9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739" operator="containsText" id="{4A8F2959-3680-4DCA-9ADE-A329960348F2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738" operator="containsText" id="{82D55131-45A9-4053-B1F0-904ACD40D3FC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737" operator="containsText" id="{D042DCF6-B97E-4700-8DFF-CB34E6650F42}">
            <xm:f>NOT(ISERROR(SEARCH(TDirReg!$L$2,F93)))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F93</xm:sqref>
        </x14:conditionalFormatting>
        <x14:conditionalFormatting xmlns:xm="http://schemas.microsoft.com/office/excel/2006/main">
          <x14:cfRule type="containsText" priority="736" operator="containsText" id="{960D3BEA-61FD-47F6-A491-218A9A7561A7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735" operator="containsText" id="{1607D804-E18C-44F2-91E0-25CC47A783E3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734" operator="containsText" id="{726E453B-7A31-4754-8313-E40694A4399A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731" operator="containsText" id="{781E10CE-6423-4087-AD97-044773AD2ED8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730" operator="containsText" id="{EF048115-35B8-4B14-A785-AC0DA9A6D1F4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expression" priority="726" id="{53941298-C0BF-44F9-992A-552381CE65C9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D65</xm:sqref>
        </x14:conditionalFormatting>
        <x14:conditionalFormatting xmlns:xm="http://schemas.microsoft.com/office/excel/2006/main">
          <x14:cfRule type="expression" priority="725" id="{8CC59B3C-D92F-489D-9EEB-7E2672E128C3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B65</xm:sqref>
        </x14:conditionalFormatting>
        <x14:conditionalFormatting xmlns:xm="http://schemas.microsoft.com/office/excel/2006/main">
          <x14:cfRule type="containsText" priority="728" operator="containsText" id="{83F32880-E944-4CF2-9AB2-E67BC0B52EC5}">
            <xm:f>NOT(ISERROR(SEARCH(TDirReg!$L$2,F65)))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F65</xm:sqref>
        </x14:conditionalFormatting>
        <x14:conditionalFormatting xmlns:xm="http://schemas.microsoft.com/office/excel/2006/main">
          <x14:cfRule type="expression" priority="729" id="{134C8CAC-816B-4ED6-80B6-DA5BD797E1FA}">
            <xm:f>PROPER(TEXT(I65,"dddd"))=Calendario!$H$2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C65:D65</xm:sqref>
        </x14:conditionalFormatting>
        <x14:conditionalFormatting xmlns:xm="http://schemas.microsoft.com/office/excel/2006/main">
          <x14:cfRule type="containsText" priority="724" operator="containsText" id="{79AC6539-4C66-4562-90CA-270EA8FBD203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718" operator="containsText" id="{B489D326-D3FF-41EC-81F0-A553241A7AAE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717" operator="containsText" id="{3F409008-B37E-4591-A886-7FD023182682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714" operator="containsText" id="{8800EE8B-F79C-410D-BD51-36B2A0923EC2}">
            <xm:f>NOT(ISERROR(SEARCH(TDirReg!$L$2,F54)))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ontainsText" priority="713" operator="containsText" id="{EEAFB4BC-24AC-47BF-AEDD-418C4BB25146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712" operator="containsText" id="{1D71D601-4655-43EF-B1F6-4ED5625D698B}">
            <xm:f>NOT(ISERROR(SEARCH(TDirReg!$L$2,F90)))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F90</xm:sqref>
        </x14:conditionalFormatting>
        <x14:conditionalFormatting xmlns:xm="http://schemas.microsoft.com/office/excel/2006/main">
          <x14:cfRule type="containsText" priority="711" operator="containsText" id="{D27617A5-ABCA-4209-A15B-875A592430BB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710" operator="containsText" id="{B0FEBD7F-8F19-4674-B46B-9B1086C6E6A2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706" operator="containsText" id="{806B4797-6533-4E95-9D7C-70D0B9551B3A}">
            <xm:f>NOT(ISERROR(SEARCH(TDirReg!$L$2,F62)))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F62</xm:sqref>
        </x14:conditionalFormatting>
        <x14:conditionalFormatting xmlns:xm="http://schemas.microsoft.com/office/excel/2006/main">
          <x14:cfRule type="containsText" priority="707" operator="containsText" id="{8596DFF1-34CD-42FE-9211-5B00F72D68CE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 F55:F56</xm:sqref>
        </x14:conditionalFormatting>
        <x14:conditionalFormatting xmlns:xm="http://schemas.microsoft.com/office/excel/2006/main">
          <x14:cfRule type="containsText" priority="705" operator="containsText" id="{2E658F94-F5DF-4783-8382-BAC999E4207C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704" operator="containsText" id="{E81AA138-E8E6-4402-BC15-75BA23EF4B3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expression" priority="700" id="{2335A62C-E486-485B-B178-A35396A3D2C8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D69</xm:sqref>
        </x14:conditionalFormatting>
        <x14:conditionalFormatting xmlns:xm="http://schemas.microsoft.com/office/excel/2006/main">
          <x14:cfRule type="expression" priority="699" id="{778ECEA9-F286-496E-83B9-F9FFE5920B2D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B69</xm:sqref>
        </x14:conditionalFormatting>
        <x14:conditionalFormatting xmlns:xm="http://schemas.microsoft.com/office/excel/2006/main">
          <x14:cfRule type="containsText" priority="702" operator="containsText" id="{43F78895-32AA-43E4-B4BD-05EC9797F29D}">
            <xm:f>NOT(ISERROR(SEARCH(TDirReg!$L$2,F69)))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F69</xm:sqref>
        </x14:conditionalFormatting>
        <x14:conditionalFormatting xmlns:xm="http://schemas.microsoft.com/office/excel/2006/main">
          <x14:cfRule type="expression" priority="703" id="{4A6F65F9-17ED-4D78-A56D-3308178F1FE2}">
            <xm:f>PROPER(TEXT(I69,"dddd"))=Calendario!$H$2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C69:D69</xm:sqref>
        </x14:conditionalFormatting>
        <x14:conditionalFormatting xmlns:xm="http://schemas.microsoft.com/office/excel/2006/main">
          <x14:cfRule type="containsText" priority="698" operator="containsText" id="{53F3FD18-1355-466F-8A74-0FF49EDA914B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containsText" priority="697" operator="containsText" id="{A6336E0A-94BC-4318-9F06-0F96D1C592CB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expression" priority="693" id="{00EEA6F2-7CA2-4431-B565-DF21D73F2933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D59</xm:sqref>
        </x14:conditionalFormatting>
        <x14:conditionalFormatting xmlns:xm="http://schemas.microsoft.com/office/excel/2006/main">
          <x14:cfRule type="expression" priority="692" id="{9636A083-1305-4DB6-B023-42852738AEED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B59</xm:sqref>
        </x14:conditionalFormatting>
        <x14:conditionalFormatting xmlns:xm="http://schemas.microsoft.com/office/excel/2006/main">
          <x14:cfRule type="containsText" priority="695" operator="containsText" id="{567FBDB2-7DDC-4E92-9D04-1EB99634AB00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expression" priority="696" id="{98B662FA-E750-403C-B869-97380021587A}">
            <xm:f>PROPER(TEXT(I59,"dddd"))=Calendario!$H$2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C59:D59</xm:sqref>
        </x14:conditionalFormatting>
        <x14:conditionalFormatting xmlns:xm="http://schemas.microsoft.com/office/excel/2006/main">
          <x14:cfRule type="containsText" priority="691" operator="containsText" id="{5905C5C4-DD71-4296-899F-2C6F16576872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688" operator="containsText" id="{5D33A599-7F35-4552-93AE-F2E50531F463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687" operator="containsText" id="{14F52072-0D62-49AE-A4E7-652FFB4DBF37}">
            <xm:f>NOT(ISERROR(SEARCH(TDirReg!$L$2,F61)))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F61</xm:sqref>
        </x14:conditionalFormatting>
        <x14:conditionalFormatting xmlns:xm="http://schemas.microsoft.com/office/excel/2006/main">
          <x14:cfRule type="containsText" priority="686" operator="containsText" id="{D7E7BA63-4762-4450-BBB5-DAAD272F8183}">
            <xm:f>NOT(ISERROR(SEARCH(TDirReg!$L$2,F94)))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F94</xm:sqref>
        </x14:conditionalFormatting>
        <x14:conditionalFormatting xmlns:xm="http://schemas.microsoft.com/office/excel/2006/main">
          <x14:cfRule type="containsText" priority="685" operator="containsText" id="{A49E04E2-4414-4FA5-B3F7-38185ECE4EED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684" operator="containsText" id="{B0452083-47AB-4940-880E-130C9F8FCF65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</xm:sqref>
        </x14:conditionalFormatting>
        <x14:conditionalFormatting xmlns:xm="http://schemas.microsoft.com/office/excel/2006/main">
          <x14:cfRule type="containsText" priority="683" operator="containsText" id="{4B079343-75FC-4D87-B33F-0861CF7F1466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679" operator="containsText" id="{C05A522A-2764-49FF-B962-94B7244E0FFB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680" operator="containsText" id="{550AF903-EF86-4421-82A0-4ACF3A9C1C36}">
            <xm:f>NOT(ISERROR(SEARCH(TDirReg!$L$2,F52)))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F52 F54</xm:sqref>
        </x14:conditionalFormatting>
        <x14:conditionalFormatting xmlns:xm="http://schemas.microsoft.com/office/excel/2006/main">
          <x14:cfRule type="containsText" priority="678" operator="containsText" id="{DD5059EA-C425-4638-BDAA-BAAD010CE09E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expression" priority="674" id="{818ABFFE-2083-49AF-86D9-A2CF3E2C1076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D66</xm:sqref>
        </x14:conditionalFormatting>
        <x14:conditionalFormatting xmlns:xm="http://schemas.microsoft.com/office/excel/2006/main">
          <x14:cfRule type="expression" priority="673" id="{D24EF954-5937-4ACE-BEB8-CE49C1CA538D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B66</xm:sqref>
        </x14:conditionalFormatting>
        <x14:conditionalFormatting xmlns:xm="http://schemas.microsoft.com/office/excel/2006/main">
          <x14:cfRule type="containsText" priority="676" operator="containsText" id="{A6A901D8-DC9B-4DF8-8810-29B81DE05E1E}">
            <xm:f>NOT(ISERROR(SEARCH(TDirReg!$L$2,F66)))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F66</xm:sqref>
        </x14:conditionalFormatting>
        <x14:conditionalFormatting xmlns:xm="http://schemas.microsoft.com/office/excel/2006/main">
          <x14:cfRule type="expression" priority="677" id="{891A7CB8-10E3-4044-8438-5FBFBF842892}">
            <xm:f>PROPER(TEXT(I66,"dddd"))=Calendario!$H$2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C66:D66</xm:sqref>
        </x14:conditionalFormatting>
        <x14:conditionalFormatting xmlns:xm="http://schemas.microsoft.com/office/excel/2006/main">
          <x14:cfRule type="containsText" priority="672" operator="containsText" id="{21BB52D0-BA2F-45A1-A1C2-BC6EC1B14130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668" id="{5F3D80EE-61A1-494D-A779-AFE7AC575D86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D56</xm:sqref>
        </x14:conditionalFormatting>
        <x14:conditionalFormatting xmlns:xm="http://schemas.microsoft.com/office/excel/2006/main">
          <x14:cfRule type="expression" priority="667" id="{3AF1B911-A892-4695-AF5C-A9D676D3038A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B56</xm:sqref>
        </x14:conditionalFormatting>
        <x14:conditionalFormatting xmlns:xm="http://schemas.microsoft.com/office/excel/2006/main">
          <x14:cfRule type="containsText" priority="670" operator="containsText" id="{D4F68E09-2ABF-42CC-8971-B9D3734C65B1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671" id="{72CA5BA1-FA5F-4648-B302-4B645B63E5A7}">
            <xm:f>PROPER(TEXT(I56,"dddd"))=Calendario!$H$2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C56:D56</xm:sqref>
        </x14:conditionalFormatting>
        <x14:conditionalFormatting xmlns:xm="http://schemas.microsoft.com/office/excel/2006/main">
          <x14:cfRule type="containsText" priority="666" operator="containsText" id="{35763B27-DC4F-4FB4-B121-BA73EE3557A2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663" operator="containsText" id="{381DEA91-D481-48D9-A1AE-27FF836253DD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containsText" priority="662" operator="containsText" id="{8B301B74-E473-4AB0-A721-131A56FFC3E4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661" operator="containsText" id="{0B7DEB13-822E-4D71-B23F-444683D23A7D}">
            <xm:f>NOT(ISERROR(SEARCH(TDirReg!$L$2,F91)))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containsText" priority="660" operator="containsText" id="{BAE3F7FA-B622-4827-928D-740A6D7DB0F6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659" operator="containsText" id="{F434FB9C-238B-4F9E-A8C4-E17729931006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containsText" priority="658" operator="containsText" id="{37B44972-CA88-4B38-858C-C488FB5ACD92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655" operator="containsText" id="{9751B10A-6767-4C54-AA0A-33D62BE1A4BF}">
            <xm:f>NOT(ISERROR(SEARCH(TDirReg!$L$2,F60)))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F60</xm:sqref>
        </x14:conditionalFormatting>
        <x14:conditionalFormatting xmlns:xm="http://schemas.microsoft.com/office/excel/2006/main">
          <x14:cfRule type="expression" priority="651" id="{44370606-E077-415C-B055-6B12C2E9F64C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D67</xm:sqref>
        </x14:conditionalFormatting>
        <x14:conditionalFormatting xmlns:xm="http://schemas.microsoft.com/office/excel/2006/main">
          <x14:cfRule type="expression" priority="650" id="{8552D813-9539-4EFB-B7C5-1DD02505E2C3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B67</xm:sqref>
        </x14:conditionalFormatting>
        <x14:conditionalFormatting xmlns:xm="http://schemas.microsoft.com/office/excel/2006/main">
          <x14:cfRule type="containsText" priority="653" operator="containsText" id="{F6357DD3-F040-478F-84DC-D5BEE5E86F68}">
            <xm:f>NOT(ISERROR(SEARCH(TDirReg!$L$2,F67)))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F67</xm:sqref>
        </x14:conditionalFormatting>
        <x14:conditionalFormatting xmlns:xm="http://schemas.microsoft.com/office/excel/2006/main">
          <x14:cfRule type="expression" priority="654" id="{CA16A383-7F0F-4FA0-853A-E5B87B091749}">
            <xm:f>PROPER(TEXT(I67,"dddd"))=Calendario!$H$2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C67:D67</xm:sqref>
        </x14:conditionalFormatting>
        <x14:conditionalFormatting xmlns:xm="http://schemas.microsoft.com/office/excel/2006/main">
          <x14:cfRule type="containsText" priority="649" operator="containsText" id="{83F3627F-7126-476B-8BCA-107EE644A51D}">
            <xm:f>NOT(ISERROR(SEARCH(TDirReg!$L$2,F58)))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F58</xm:sqref>
        </x14:conditionalFormatting>
        <x14:conditionalFormatting xmlns:xm="http://schemas.microsoft.com/office/excel/2006/main">
          <x14:cfRule type="containsText" priority="648" operator="containsText" id="{E0125629-32CF-4731-BE7A-D646164C4FF0}">
            <xm:f>NOT(ISERROR(SEARCH(TDirReg!$L$2,F49)))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F49</xm:sqref>
        </x14:conditionalFormatting>
        <x14:conditionalFormatting xmlns:xm="http://schemas.microsoft.com/office/excel/2006/main">
          <x14:cfRule type="expression" priority="644" id="{2A113023-4B70-4FE7-B6BA-17CA87463D59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D57</xm:sqref>
        </x14:conditionalFormatting>
        <x14:conditionalFormatting xmlns:xm="http://schemas.microsoft.com/office/excel/2006/main">
          <x14:cfRule type="expression" priority="643" id="{D75958E8-4276-4162-BA2C-3C0858031EEB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B57</xm:sqref>
        </x14:conditionalFormatting>
        <x14:conditionalFormatting xmlns:xm="http://schemas.microsoft.com/office/excel/2006/main">
          <x14:cfRule type="containsText" priority="646" operator="containsText" id="{00591C43-429F-44A1-93E7-077382964B27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expression" priority="647" id="{C1C50FE0-7B70-4AD2-A98B-9646DDFB8777}">
            <xm:f>PROPER(TEXT(I57,"dddd"))=Calendario!$H$2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C57:D57</xm:sqref>
        </x14:conditionalFormatting>
        <x14:conditionalFormatting xmlns:xm="http://schemas.microsoft.com/office/excel/2006/main">
          <x14:cfRule type="containsText" priority="642" operator="containsText" id="{B095BCC2-1EF1-4B9E-9684-BE4DEF1DE600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641" operator="containsText" id="{E47DE7F6-5F5F-4FE1-A0E4-E612B0FDD799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37" operator="containsText" id="{4D151E3F-148E-45DA-802E-77DA7A2245E9}">
            <xm:f>NOT(ISERROR(SEARCH(TDirReg!$L$2,F59)))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F59</xm:sqref>
        </x14:conditionalFormatting>
        <x14:conditionalFormatting xmlns:xm="http://schemas.microsoft.com/office/excel/2006/main">
          <x14:cfRule type="containsText" priority="636" operator="containsText" id="{1FD3E6BA-8D1B-4A15-90A2-1C2EDAB5820E}">
            <xm:f>NOT(ISERROR(SEARCH(TDirReg!$L$2,F92)))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F92</xm:sqref>
        </x14:conditionalFormatting>
        <x14:conditionalFormatting xmlns:xm="http://schemas.microsoft.com/office/excel/2006/main">
          <x14:cfRule type="containsText" priority="635" operator="containsText" id="{CA4A18A9-8678-4447-AC0E-F7E8E3FD017F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634" operator="containsText" id="{59F6A22D-B778-4606-9D54-D72FA023885A}">
            <xm:f>NOT(ISERROR(SEARCH(TDirReg!$L$2,F50)))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F50</xm:sqref>
        </x14:conditionalFormatting>
        <x14:conditionalFormatting xmlns:xm="http://schemas.microsoft.com/office/excel/2006/main">
          <x14:cfRule type="containsText" priority="633" operator="containsText" id="{6856C179-44DF-49FD-8A29-5CE85E09ED2A}">
            <xm:f>NOT(ISERROR(SEARCH(TDirReg!$L$2,F51)))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630" operator="containsText" id="{3D954036-A3DA-4BB6-AA53-154B758B8638}">
            <xm:f>NOT(ISERROR(SEARCH(TDirReg!$L$2,F57)))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F57</xm:sqref>
        </x14:conditionalFormatting>
        <x14:conditionalFormatting xmlns:xm="http://schemas.microsoft.com/office/excel/2006/main">
          <x14:cfRule type="containsText" priority="629" operator="containsText" id="{AD62EA21-0810-4995-AEC4-BE541B566EEB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expression" priority="625" id="{88F1CDA1-2298-432F-976A-41D0BC0F8219}">
            <xm:f>PROPER(TEXT(I64,"dddd"))=Calendario!$H$2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D64</xm:sqref>
        </x14:conditionalFormatting>
        <x14:conditionalFormatting xmlns:xm="http://schemas.microsoft.com/office/excel/2006/main">
          <x14:cfRule type="expression" priority="624" id="{77FFDDCA-FBBD-4C15-8ED1-A9435842378E}">
            <xm:f>PROPER(TEXT(I64,"dddd"))=Calendario!$H$2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B64</xm:sqref>
        </x14:conditionalFormatting>
        <x14:conditionalFormatting xmlns:xm="http://schemas.microsoft.com/office/excel/2006/main">
          <x14:cfRule type="containsText" priority="627" operator="containsText" id="{EA2F3000-D8F4-41D6-A1DF-F0B247D6A92F}">
            <xm:f>NOT(ISERROR(SEARCH(TDirReg!$L$2,F64)))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F64</xm:sqref>
        </x14:conditionalFormatting>
        <x14:conditionalFormatting xmlns:xm="http://schemas.microsoft.com/office/excel/2006/main">
          <x14:cfRule type="expression" priority="628" id="{8B66A623-C667-447A-8603-4814C89CC1E4}">
            <xm:f>PROPER(TEXT(I64,"dddd"))=Calendario!$H$2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C64:D64</xm:sqref>
        </x14:conditionalFormatting>
        <x14:conditionalFormatting xmlns:xm="http://schemas.microsoft.com/office/excel/2006/main">
          <x14:cfRule type="expression" priority="619" id="{CB0850D1-B515-4016-ABBE-ABB81A7D8B22}">
            <xm:f>PROPER(TEXT(I55,"dddd"))=Calendario!$H$2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D55</xm:sqref>
        </x14:conditionalFormatting>
        <x14:conditionalFormatting xmlns:xm="http://schemas.microsoft.com/office/excel/2006/main">
          <x14:cfRule type="expression" priority="618" id="{4D0B9BF3-6CB0-48B3-99C7-AA388619422F}">
            <xm:f>PROPER(TEXT(I55,"dddd"))=Calendario!$H$2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B55</xm:sqref>
        </x14:conditionalFormatting>
        <x14:conditionalFormatting xmlns:xm="http://schemas.microsoft.com/office/excel/2006/main">
          <x14:cfRule type="containsText" priority="621" operator="containsText" id="{2532D198-64BC-4135-9633-B5B4E6989EA2}">
            <xm:f>NOT(ISERROR(SEARCH(TDirReg!$L$2,F55)))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F55</xm:sqref>
        </x14:conditionalFormatting>
        <x14:conditionalFormatting xmlns:xm="http://schemas.microsoft.com/office/excel/2006/main">
          <x14:cfRule type="expression" priority="622" id="{4022C2BC-B6AC-4408-9074-B5FCD6AFAB35}">
            <xm:f>PROPER(TEXT(I55,"dddd"))=Calendario!$H$2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C55:D55</xm:sqref>
        </x14:conditionalFormatting>
        <x14:conditionalFormatting xmlns:xm="http://schemas.microsoft.com/office/excel/2006/main">
          <x14:cfRule type="containsText" priority="617" operator="containsText" id="{B017A80A-C258-4E03-B82E-4473BCA2011C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616" operator="containsText" id="{5D65604B-217B-4DF6-9D44-B339BEF9BBF9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613" operator="containsText" id="{C1F5B600-FFCA-4EBB-ACE8-0E996A0DA50F}">
            <xm:f>NOT(ISERROR(SEARCH(TDirReg!$L$2,F53)))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ontainsText" priority="612" operator="containsText" id="{FC47C2D3-C50A-4184-939B-C1C3DDEB378C}">
            <xm:f>NOT(ISERROR(SEARCH(TDirReg!$L$2,F56)))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containsText" priority="611" operator="containsText" id="{6CF2CE36-E2A5-49C1-B3C5-40EC6617650A}">
            <xm:f>NOT(ISERROR(SEARCH(TDirReg!$L$2,F89)))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F89</xm:sqref>
        </x14:conditionalFormatting>
        <x14:conditionalFormatting xmlns:xm="http://schemas.microsoft.com/office/excel/2006/main">
          <x14:cfRule type="containsText" priority="610" operator="containsText" id="{ACB3F8CB-7EF3-4B69-A5F5-AC07040D6D2D}">
            <xm:f>NOT(ISERROR(SEARCH(TDirReg!$L$2,F100)))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containsText" priority="607" operator="containsText" id="{5895A180-E51C-49C3-B415-9AB6D2D8303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606" operator="containsText" id="{FF16F43F-609C-4CDC-8E8D-556E805977E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05" operator="containsText" id="{86A2F842-B945-4A10-8A22-F8AFD9F866FA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602" operator="containsText" id="{4F8D6EF3-1495-4F0C-A96E-D4CD851334EC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601" operator="containsText" id="{CA5CD22B-ED7D-4C05-8592-6ABE460B8427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98" operator="containsText" id="{F989808B-F1FA-4D71-B077-4995D4D3DB53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95" operator="containsText" id="{5366B3F2-802A-4F1C-AB2B-7C46379CFE01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94" operator="containsText" id="{CEA42073-29F6-4C9B-9687-C10A31EB2F12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93" operator="containsText" id="{4168F207-6E08-4743-99EA-10A5A57B7A84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90" operator="containsText" id="{4FB21BD4-BF22-46BE-82F4-C2FB9E9BAE40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87" operator="containsText" id="{6E7E6C0E-1379-4269-BF35-B576000F862C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86" operator="containsText" id="{4C7E6A6A-D2F0-400F-9083-1A20CD978D86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585" operator="containsText" id="{05CDF5BA-6DBE-4D45-9F7B-019C5EA9F1BE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82" operator="containsText" id="{EF3A2543-32D7-425E-8405-EF6C7CDAB745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579" operator="containsText" id="{6A1CA3F8-84DB-4D88-BE27-BE805EA1776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78" operator="containsText" id="{EF92DED7-1A71-4E9D-92F8-56CE249A2772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575" operator="containsText" id="{CA9B926A-8CC7-478D-9228-FB73DDC48E4B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72" operator="containsText" id="{33D356D3-FF30-432E-BBD6-3A227DDA148C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71" operator="containsText" id="{51C06C1C-A3B7-4D4F-A71B-2C7E24E59268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68" operator="containsText" id="{DD869197-CFE5-43C1-B181-204E91393147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565" operator="containsText" id="{87B791A6-AE04-404C-B4A8-A61768001199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64" operator="containsText" id="{89301C89-7D09-4BB5-BA06-98DF85F23200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61" operator="containsText" id="{03B41900-9FD6-4AB1-B7D8-4DB63B4F8748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58" operator="containsText" id="{8D166126-A4A3-4E25-BAF8-A6678B482CDB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57" operator="containsText" id="{3291925B-894D-4A34-B4D9-C3186DDF5B19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556" operator="containsText" id="{B3629B48-EE10-4181-9236-7BF4B89A05CF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53" operator="containsText" id="{7D5DAC53-5920-4D69-9BBA-BB599814E01B}">
            <xm:f>NOT(ISERROR(SEARCH(TDirReg!$L$2,F100)))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containsText" priority="550" operator="containsText" id="{D18BC59A-3297-47E9-8F61-95A6FDCFF73B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49" operator="containsText" id="{5CF29185-0659-4D17-AB15-DA76F060311A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546" operator="containsText" id="{AB239E52-0EFA-44CA-8808-74A448DCB63C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43" operator="containsText" id="{F1EA3042-350E-4C06-A5CC-24112B254E5D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42" operator="containsText" id="{3BCE807A-3D65-4F8D-8EA3-8A61FAB3DD0A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39" operator="containsText" id="{66D50574-41B5-450D-8DB2-7DEC49A0362F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536" operator="containsText" id="{8706DC7A-5970-49DE-A083-05B4FC477A9C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35" operator="containsText" id="{6A07FA89-511E-483F-A71B-1691F8753DFB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32" operator="containsText" id="{01A73F9D-E42C-49D4-9D02-523CC7921BE1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29" operator="containsText" id="{EA819600-BF31-45DB-ACE6-67182A8627F3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28" operator="containsText" id="{D21CBCF4-0E83-4BFB-AC6E-4429B5371552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527" operator="containsText" id="{6E1E6812-A0AE-45B2-BAF3-176E38548FB1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24" operator="containsText" id="{E9FA48A3-4C00-4D2F-BFFF-B55565688DFD}">
            <xm:f>NOT(ISERROR(SEARCH(TDirReg!$L$2,F100)))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containsText" priority="521" operator="containsText" id="{AA187793-5AF7-4232-870C-6368B7685962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20" operator="containsText" id="{C85D1502-ECDD-4297-A520-4F421B2CA0B3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19" operator="containsText" id="{5805F575-5D6B-413B-9A36-494892B11396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16" operator="containsText" id="{14033BB0-AEE1-4724-8A09-F09680F48609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13" operator="containsText" id="{6E7A505F-2703-4E1C-A443-A664C883DD21}">
            <xm:f>NOT(ISERROR(SEARCH(TDirReg!$L$2,F104)))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F104</xm:sqref>
        </x14:conditionalFormatting>
        <x14:conditionalFormatting xmlns:xm="http://schemas.microsoft.com/office/excel/2006/main">
          <x14:cfRule type="containsText" priority="512" operator="containsText" id="{2482045F-4D64-4B13-AB40-9B06E224C886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511" operator="containsText" id="{EE6626A4-8631-4479-833B-3CD0239BAD09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08" operator="containsText" id="{25F4FF77-6CE6-4903-9248-C0D49089F7CB}">
            <xm:f>NOT(ISERROR(SEARCH(TDirReg!$L$2,F101)))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505" operator="containsText" id="{9281EAF0-4BB4-4407-A066-03AF11463331}">
            <xm:f>NOT(ISERROR(SEARCH(TDirReg!$L$2,F105)))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F105</xm:sqref>
        </x14:conditionalFormatting>
        <x14:conditionalFormatting xmlns:xm="http://schemas.microsoft.com/office/excel/2006/main">
          <x14:cfRule type="containsText" priority="504" operator="containsText" id="{08698BCA-50EF-4A94-977C-B0F93855A76B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501" operator="containsText" id="{9263230D-A559-4897-A534-A2F1E0F55391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498" operator="containsText" id="{8D59090D-01CD-46E0-A99C-3DE35885C6FF}">
            <xm:f>NOT(ISERROR(SEARCH(TDirReg!$L$2,F102)))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F102</xm:sqref>
        </x14:conditionalFormatting>
        <x14:conditionalFormatting xmlns:xm="http://schemas.microsoft.com/office/excel/2006/main">
          <x14:cfRule type="containsText" priority="497" operator="containsText" id="{08D61733-6405-4CCB-BEE9-72B3299B4377}">
            <xm:f>NOT(ISERROR(SEARCH(TDirReg!$L$2,F100)))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F100</xm:sqref>
        </x14:conditionalFormatting>
        <x14:conditionalFormatting xmlns:xm="http://schemas.microsoft.com/office/excel/2006/main">
          <x14:cfRule type="containsText" priority="496" operator="containsText" id="{A4E5D902-2AF5-4161-AE69-500457325D9B}">
            <xm:f>NOT(ISERROR(SEARCH(TDirReg!$L$2,F103)))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F103</xm:sqref>
        </x14:conditionalFormatting>
        <x14:conditionalFormatting xmlns:xm="http://schemas.microsoft.com/office/excel/2006/main">
          <x14:cfRule type="containsText" priority="493" operator="containsText" id="{5B5213F9-6A43-498F-9510-ADAE7AE2C29E}">
            <xm:f>NOT(ISERROR(SEARCH(TDirReg!$L$2,F99)))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F99</xm:sqref>
        </x14:conditionalFormatting>
        <x14:conditionalFormatting xmlns:xm="http://schemas.microsoft.com/office/excel/2006/main">
          <x14:cfRule type="expression" priority="492" id="{20B325A7-E4BC-473E-AE27-DDCB8EA74BC1}">
            <xm:f>PROPER(TEXT(N30,"dddd"))=Calendario!$H$2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491" id="{0FE2774F-EAD5-42E2-896B-71A6ADEA60C0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490" id="{9D0BD5B8-178B-4829-9C1B-40BBAEBD7CBB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489" id="{52DE9F10-C950-470C-9607-97C0C894A345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488" id="{B18BB015-96BF-4B7D-A1EC-6FDB83B531A1}">
            <xm:f>PROPER(TEXT(N71,"dddd"))=Calendario!$H$2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I71</xm:sqref>
        </x14:conditionalFormatting>
        <x14:conditionalFormatting xmlns:xm="http://schemas.microsoft.com/office/excel/2006/main">
          <x14:cfRule type="expression" priority="487" id="{CECE860C-3193-473A-AD4A-759AD849A874}">
            <xm:f>PROPER(TEXT(N62,"dddd"))=Calendario!$H$2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I62</xm:sqref>
        </x14:conditionalFormatting>
        <x14:conditionalFormatting xmlns:xm="http://schemas.microsoft.com/office/excel/2006/main">
          <x14:cfRule type="expression" priority="486" id="{12AF0AD0-BF00-4D1C-8268-34CF80CEB42E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485" id="{FCB94FA7-EA0F-49F9-91F4-987FFE81888A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484" id="{D267BCD5-939C-4E18-90C6-D0ABF675034E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483" id="{E13D4C59-CB1C-463E-B0B3-E6D61D538B83}">
            <xm:f>PROPER(TEXT(N113,"dddd"))=Calendario!$H$2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I113</xm:sqref>
        </x14:conditionalFormatting>
        <x14:conditionalFormatting xmlns:xm="http://schemas.microsoft.com/office/excel/2006/main">
          <x14:cfRule type="expression" priority="482" id="{7E0A7740-85CF-4989-A039-71317A5A735C}">
            <xm:f>PROPER(TEXT(O118,"dddd"))=Calendario!$H$2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K118</xm:sqref>
        </x14:conditionalFormatting>
        <x14:conditionalFormatting xmlns:xm="http://schemas.microsoft.com/office/excel/2006/main">
          <x14:cfRule type="expression" priority="481" id="{A3DD71E3-FE9D-4A9F-96E0-D363C2728B70}">
            <xm:f>PROPER(TEXT(N32,"dddd"))=Calendario!$H$2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I32</xm:sqref>
        </x14:conditionalFormatting>
        <x14:conditionalFormatting xmlns:xm="http://schemas.microsoft.com/office/excel/2006/main">
          <x14:cfRule type="expression" priority="480" id="{DA3252AB-F50A-454D-9A60-488954AB69BA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479" id="{F79EBE02-5DB7-4165-AEDD-F5CF7B25B181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238" id="{3066CB7F-1477-4692-9842-4DD4E8802B31}">
            <xm:f>PROPER(TEXT(O110,"dddd"))=Calendario!$H$2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K110</xm:sqref>
        </x14:conditionalFormatting>
        <x14:conditionalFormatting xmlns:xm="http://schemas.microsoft.com/office/excel/2006/main">
          <x14:cfRule type="expression" priority="478" id="{53A1E703-663F-43AD-B9C4-BF113A8A13C8}">
            <xm:f>PROPER(TEXT(N26,"dddd"))=Calendario!$H$2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expression" priority="477" id="{3EB43E6A-1557-4CFD-8778-A5F68F99DBF6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476" id="{6477EE81-33A1-49E0-A699-1C766FE8E188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475" id="{7DDDBFEF-9C6A-41D1-9477-C607FAD6CD59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474" id="{E8801ADB-6D92-4B30-A30A-9932FEEBB82E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473" id="{1EEAF9FA-F6D1-41F6-AC3C-DADF22BF71A1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472" id="{409BF9E5-2F6D-4FD7-AC08-9FFE08CD8628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471" id="{5F9FB4ED-A271-450B-82F0-59BA01D74FD6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470" id="{B5620951-A5D7-4EF9-B7F8-012415EA9E0A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469" id="{7541FB60-6D77-49BD-8BEA-581DF0B0ED6E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468" id="{4224C80B-8351-4A9B-9839-FA5E841A4A23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467" id="{F2D3B9ED-36DD-4DBC-9062-8250A12400E4}">
            <xm:f>PROPER(TEXT(N29,"dddd"))=Calendario!$H$2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I29</xm:sqref>
        </x14:conditionalFormatting>
        <x14:conditionalFormatting xmlns:xm="http://schemas.microsoft.com/office/excel/2006/main">
          <x14:cfRule type="expression" priority="466" id="{7B5F1F58-C8FD-4252-BCE1-7338196C5390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465" id="{9BCDEB5B-2DC5-46C6-A142-8CB8C9DF5F50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464" id="{D25FAFCD-69DB-4661-878C-526D54134249}">
            <xm:f>PROPER(TEXT(N27,"dddd"))=Calendario!$H$2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I27:I28</xm:sqref>
        </x14:conditionalFormatting>
        <x14:conditionalFormatting xmlns:xm="http://schemas.microsoft.com/office/excel/2006/main">
          <x14:cfRule type="expression" priority="463" id="{A5CA053F-88D0-48E4-B4B3-7E7AE94C3B27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462" id="{8500348D-D196-45B7-B9C1-797F7E1DD6C3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461" id="{BC81D79D-5933-43E9-9DFA-2A9882BD1354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460" id="{3D065677-6AA1-4EB2-8615-A478A0EF56BC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459" id="{7F290F0E-0A6B-450D-86D6-63B0408D4388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458" id="{994DD1AE-7CB5-43B4-8AD9-154AEFA93C7E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457" id="{4BFAAAAE-E6C0-483C-BF0B-1FCCDC1E408D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456" id="{23519B57-C299-40F1-A611-16630298CF84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455" id="{C22CBFCB-01B5-46BB-AE58-E468BE36D18B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454" id="{EA707543-EA94-4C2B-9CE8-F47DCB77C12B}">
            <xm:f>PROPER(TEXT(N30,"dddd"))=Calendario!$H$2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I30</xm:sqref>
        </x14:conditionalFormatting>
        <x14:conditionalFormatting xmlns:xm="http://schemas.microsoft.com/office/excel/2006/main">
          <x14:cfRule type="expression" priority="453" id="{BABC107C-BEB8-40D0-A656-97D41723B67A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452" id="{B7EA4894-E148-4C71-B02B-4EA30942C021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451" id="{E43C397D-2B7B-447A-81E2-1094233D0A87}">
            <xm:f>PROPER(TEXT(N18,"dddd"))=Calendario!$H$2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I18:I24</xm:sqref>
        </x14:conditionalFormatting>
        <x14:conditionalFormatting xmlns:xm="http://schemas.microsoft.com/office/excel/2006/main">
          <x14:cfRule type="expression" priority="450" id="{2025DF92-FCE3-4C25-99B4-E3B54AB05FF6}">
            <xm:f>PROPER(TEXT(N46,"dddd"))=Calendario!$H$2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I46</xm:sqref>
        </x14:conditionalFormatting>
        <x14:conditionalFormatting xmlns:xm="http://schemas.microsoft.com/office/excel/2006/main">
          <x14:cfRule type="expression" priority="449" id="{E5A859BA-B85E-4EF3-BF05-752958C70B19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448" id="{75514007-CA37-4B21-A6F5-036AF1B599F2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447" id="{133F1FB3-685F-4F94-9FEC-B94B8C348570}">
            <xm:f>PROPER(TEXT(N66,"dddd"))=Calendario!$H$2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446" id="{BAC8A440-1192-41DB-9591-4743D2891A94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445" id="{C3AEAC00-8FA1-4B36-AC8B-9D638F03180D}">
            <xm:f>PROPER(TEXT(N47,"dddd"))=Calendario!$H$2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I47:I48</xm:sqref>
        </x14:conditionalFormatting>
        <x14:conditionalFormatting xmlns:xm="http://schemas.microsoft.com/office/excel/2006/main">
          <x14:cfRule type="expression" priority="444" id="{49CFF82E-7EC0-46D2-8C5B-14BD55FCA71D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443" id="{34524F17-F4D0-4358-B279-B6F236B55D99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442" id="{516DBAD1-F305-4954-8521-394408A9D4C1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441" id="{6645F4D1-00EF-43DC-911A-E49A603BF17C}">
            <xm:f>PROPER(TEXT(N26,"dddd"))=Calendario!$H$2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I26</xm:sqref>
        </x14:conditionalFormatting>
        <x14:conditionalFormatting xmlns:xm="http://schemas.microsoft.com/office/excel/2006/main">
          <x14:cfRule type="expression" priority="440" id="{89817A9B-8508-4386-BC53-2D1B396BD23C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439" id="{1486A619-972A-47FE-8A64-5FDB785627A1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438" id="{F89B62BC-CF0A-45E5-801F-AE5A44102E77}">
            <xm:f>PROPER(TEXT(N29,"dddd"))=Calendario!$H$2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I29</xm:sqref>
        </x14:conditionalFormatting>
        <x14:conditionalFormatting xmlns:xm="http://schemas.microsoft.com/office/excel/2006/main">
          <x14:cfRule type="expression" priority="437" id="{A6EA605E-A2BB-421D-94A2-D1FEECAABD06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436" id="{ADE55C4E-A0E9-4D9B-9528-C9A32B4A040B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435" id="{6C2B22AC-5909-4018-9908-68DDCB32DCC5}">
            <xm:f>PROPER(TEXT(N70,"dddd"))=Calendario!$H$2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434" id="{711780D9-EEF4-4721-9E37-DE7ED81689D0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433" id="{6F31C999-D26F-433B-9D2C-924528FF3A77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432" id="{2393818D-D587-4C06-B403-06CE780D8B70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431" id="{1632ED50-F6BA-4244-B332-366503A80AFD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430" id="{1F049E08-3CC2-437D-9113-57A401C3D47B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429" id="{E1B68D86-932E-4281-B382-579AB1CA3D3B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428" id="{81B7EB26-2C09-4C66-AA81-73DC8057AE27}">
            <xm:f>PROPER(TEXT(N31,"dddd"))=Calendario!$H$2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I31</xm:sqref>
        </x14:conditionalFormatting>
        <x14:conditionalFormatting xmlns:xm="http://schemas.microsoft.com/office/excel/2006/main">
          <x14:cfRule type="expression" priority="427" id="{B33FFB9D-AFD2-4509-B9EC-1822AC63F7C0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426" id="{8A59DF6C-F895-42D2-BBEC-BAB74CB9472A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425" id="{6678DB08-71D3-483B-8FA2-56B8BF089222}">
            <xm:f>PROPER(TEXT(N47,"dddd"))=Calendario!$H$2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I47:I48</xm:sqref>
        </x14:conditionalFormatting>
        <x14:conditionalFormatting xmlns:xm="http://schemas.microsoft.com/office/excel/2006/main">
          <x14:cfRule type="expression" priority="424" id="{044DFD28-76E6-49B5-BAC1-65E6FC8BDA6D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423" id="{39090C38-746E-4AAB-B663-A4BA4019D27A}">
            <xm:f>PROPER(TEXT(N67,"dddd"))=Calendario!$H$2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422" id="{290B093D-A086-4447-BB6A-0C76E357733D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421" id="{5CAFF41F-2CE0-4FBE-8D9D-F145E66B0A38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420" id="{3F811E41-7E2C-4B1C-BD35-D0E50699F6FD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419" id="{10609F2C-9898-4635-8DC9-A5CE449F183E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418" id="{3B0C543A-85D1-42E3-9F92-BE0EC356A2AD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417" id="{295B951D-839A-4AE2-991B-B19F74A6DA76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416" id="{04A69DF9-2AF3-47F6-AEF2-1FFFA66A51DB}">
            <xm:f>PROPER(TEXT(N27,"dddd"))=Calendario!$H$2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I27:I28</xm:sqref>
        </x14:conditionalFormatting>
        <x14:conditionalFormatting xmlns:xm="http://schemas.microsoft.com/office/excel/2006/main">
          <x14:cfRule type="expression" priority="415" id="{C547783B-BF12-46F0-ADA9-75F260137DAB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414" id="{01FFA54D-1A11-49DA-A261-7A21EC463C43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413" id="{435C9A78-9693-40F1-AB87-72F3390DA509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412" id="{8A609A30-A9A2-4D36-BE17-4A3D6715F4F2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411" id="{B86EEBBA-F42E-41C4-BA83-E590C9C10C23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410" id="{A30DE38E-A70B-4CBF-A4DB-D49FECFB4179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409" id="{DEA2530F-D3D4-4097-890E-F4C9D490F7EB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408" id="{6B20B8BC-2967-4387-A0FD-2094CA168A4C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407" id="{25243631-D8CF-4272-A546-4065934F04B3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406" id="{9BF9968B-1F9E-4888-B0F9-5E78E8D8646D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405" id="{97D2B519-310E-41F5-A249-921C07BE5D79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404" id="{F5E9427C-0486-424A-A1D9-7EDAC4A64DA6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403" id="{B8AF9E1A-4379-486B-A2D0-590D06F3DBCB}">
            <xm:f>PROPER(TEXT(N29,"dddd"))=Calendario!$H$2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I29</xm:sqref>
        </x14:conditionalFormatting>
        <x14:conditionalFormatting xmlns:xm="http://schemas.microsoft.com/office/excel/2006/main">
          <x14:cfRule type="expression" priority="402" id="{9307BA33-DFBB-427F-83DF-510235E36A78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401" id="{531413C2-0C50-43A0-BB91-640F5A84C36B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400" id="{45D058B6-DC02-4F1A-BB3A-C7AE788BA82F}">
            <xm:f>PROPER(TEXT(N45,"dddd"))=Calendario!$H$2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I45</xm:sqref>
        </x14:conditionalFormatting>
        <x14:conditionalFormatting xmlns:xm="http://schemas.microsoft.com/office/excel/2006/main">
          <x14:cfRule type="expression" priority="399" id="{EC911A98-5684-4643-AB42-DC949374A628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398" id="{F94C5AEC-AC03-4376-B6E7-390AB80ECBA4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97" id="{87475AA0-2D60-46B4-8F0D-E1E91AADCB60}">
            <xm:f>PROPER(TEXT(N65,"dddd"))=Calendario!$H$2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I65</xm:sqref>
        </x14:conditionalFormatting>
        <x14:conditionalFormatting xmlns:xm="http://schemas.microsoft.com/office/excel/2006/main">
          <x14:cfRule type="expression" priority="396" id="{F532D0AE-FCB0-4A90-B5B3-CA1C51AC4BB3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395" id="{E3DFD65E-ACDC-4D5E-962A-BEE708795687}">
            <xm:f>PROPER(TEXT(N46,"dddd"))=Calendario!$H$2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I46</xm:sqref>
        </x14:conditionalFormatting>
        <x14:conditionalFormatting xmlns:xm="http://schemas.microsoft.com/office/excel/2006/main">
          <x14:cfRule type="expression" priority="393" id="{33AEB481-691B-47FB-B704-D8AF3DAE2952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392" id="{CDC31573-C7AC-40A4-89F5-8BDF6990F22E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91" id="{2A0F62E8-7EE7-497F-B012-2A9FF9817A77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expression" priority="390" id="{78AC99D4-6ECC-498F-91A0-09FD70A34A5F}">
            <xm:f>PROPER(TEXT(N47,"dddd"))=Calendario!$H$2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I47:I48</xm:sqref>
        </x14:conditionalFormatting>
        <x14:conditionalFormatting xmlns:xm="http://schemas.microsoft.com/office/excel/2006/main">
          <x14:cfRule type="expression" priority="389" id="{1E39669D-F878-4082-B51A-D15235AF443F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388" id="{05A94FB9-001C-45D7-920C-B449CA43040C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87" id="{B711CDE8-F67B-4F47-8F7F-943DD433EE76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386" id="{A91A0254-DCDF-46A1-A145-CBDDB6FA0A4F}">
            <xm:f>PROPER(TEXT(N70,"dddd"))=Calendario!$H$2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I70</xm:sqref>
        </x14:conditionalFormatting>
        <x14:conditionalFormatting xmlns:xm="http://schemas.microsoft.com/office/excel/2006/main">
          <x14:cfRule type="expression" priority="385" id="{35D9C852-0E59-4448-80B1-8303DB75AF55}">
            <xm:f>PROPER(TEXT(N61,"dddd"))=Calendario!$H$2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I61</xm:sqref>
        </x14:conditionalFormatting>
        <x14:conditionalFormatting xmlns:xm="http://schemas.microsoft.com/office/excel/2006/main">
          <x14:cfRule type="expression" priority="384" id="{68B5CDA9-6EB8-45D3-A854-4845FFAE6D4B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383" id="{9610D9C0-7000-4EDD-801F-C25576EAEE8A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382" id="{D988DEBE-1947-46BA-8A69-81CD02FEAEA6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381" id="{464437DB-2FBE-4973-AA90-FDA9C4D7027B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380" id="{0EA42FFC-E4C8-40C5-A9E2-C659BB10DEC4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379" id="{E1358F63-9329-4838-BF7C-D624F4FE916A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378" id="{20A0F4CF-F3ED-4D32-BFF2-4F5405ABE2F0}">
            <xm:f>PROPER(TEXT(N54,"dddd"))=Calendario!$H$2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I54</xm:sqref>
        </x14:conditionalFormatting>
        <x14:conditionalFormatting xmlns:xm="http://schemas.microsoft.com/office/excel/2006/main">
          <x14:cfRule type="expression" priority="377" id="{4314B7B1-3C76-461F-96C3-3D7A7E433CC2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376" id="{36ECAC2F-2F1E-4392-8D45-ED9C02D29416}">
            <xm:f>PROPER(TEXT(N67,"dddd"))=Calendario!$H$2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375" id="{7C9D9036-810A-4919-A63C-744F5D66BFB1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374" id="{26D719C4-7FBB-4B7C-9C80-68C7D340F7FB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373" id="{756CE8B2-AD75-460C-9CC7-990C8DC1B647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372" id="{6B845642-D080-460F-AB3F-1FB2D810A59D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71" id="{34A000E4-4859-49B0-8310-4193B4C2C1E2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370" id="{FD02B09E-9547-499E-9260-183DB0B7E4EE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369" id="{E8509CAB-4A1A-4052-9338-8EB095F38D39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68" id="{EA57E43B-D2DF-4405-A66D-00CBA0BFC283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67" id="{00746972-2835-43B3-8263-69AE31DC6120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366" id="{97DFA1CF-954D-47C0-9CF0-A2AFBDA127D3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65" id="{3E19F4CC-6093-40BC-92C6-F9AEE94D1109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364" id="{3B1E4281-93D5-4430-B828-4AEF1CFA7633}">
            <xm:f>PROPER(TEXT(N68,"dddd"))=Calendario!$H$2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I68</xm:sqref>
        </x14:conditionalFormatting>
        <x14:conditionalFormatting xmlns:xm="http://schemas.microsoft.com/office/excel/2006/main">
          <x14:cfRule type="expression" priority="363" id="{87AB0EF5-6EA7-4203-8ECE-DF9C353B48B1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362" id="{CF1C1260-908E-4C03-A849-B9E57BD374BA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61" id="{EFB30B71-E2D3-47B8-B924-A04793057FCF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360" id="{D5B903D2-F72D-4DEB-98FE-4562107F1318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59" id="{99F0E3F3-9D25-46C3-90A7-CD0DB9B5F731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358" id="{D68D093A-5B1C-47C5-A03C-1EDE8EDA2AF7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357" id="{FB1E3B52-1491-4AD6-88D7-A415FC2ADBB4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56" id="{3F1A2F05-F70B-4CDB-A9E0-8B8937D91823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355" id="{0D36CF05-AB6B-45A3-8D67-3BC17DF7FE53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354" id="{7798DC8B-109C-4010-941D-8E57958A8CBC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53" id="{95FFECBF-68F8-4EF3-B150-8F5B2B6D82A5}">
            <xm:f>PROPER(TEXT(N65,"dddd"))=Calendario!$H$2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I65</xm:sqref>
        </x14:conditionalFormatting>
        <x14:conditionalFormatting xmlns:xm="http://schemas.microsoft.com/office/excel/2006/main">
          <x14:cfRule type="expression" priority="352" id="{335D0BF8-213D-43E1-B445-FD40A5536958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350" id="{618AEB20-DB53-49F6-8777-21C4F276DDAE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349" id="{678CDDDD-BD55-41E5-BC83-0C8D9B8E6147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48" id="{260FCAF4-8D68-4E96-81C2-0E19FEF4F446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expression" priority="347" id="{F9539F01-0011-4624-9A20-6FB99AF449EC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346" id="{D9F2F4A1-963B-4EC2-8DBC-D2962706F2C3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45" id="{E828EF32-42BC-48A2-A806-CBFF56D4A21C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44" id="{AED42D31-63C5-45F4-8D80-483CA00AC7B2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343" id="{A09D7F22-C89E-4995-B5D3-F10D0063DF62}">
            <xm:f>PROPER(TEXT(N69,"dddd"))=Calendario!$H$2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I69</xm:sqref>
        </x14:conditionalFormatting>
        <x14:conditionalFormatting xmlns:xm="http://schemas.microsoft.com/office/excel/2006/main">
          <x14:cfRule type="expression" priority="342" id="{8E075A80-88EB-402D-B894-DB4AF9865C26}">
            <xm:f>PROPER(TEXT(N60,"dddd"))=Calendario!$H$2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I60</xm:sqref>
        </x14:conditionalFormatting>
        <x14:conditionalFormatting xmlns:xm="http://schemas.microsoft.com/office/excel/2006/main">
          <x14:cfRule type="expression" priority="341" id="{83A29DAA-607E-4DB2-BB19-CE0B62931F93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40" id="{AC4BED0E-F295-44A5-98B7-37BA82F43FA4}">
            <xm:f>PROPER(TEXT(N59,"dddd"))=Calendario!$H$2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I59</xm:sqref>
        </x14:conditionalFormatting>
        <x14:conditionalFormatting xmlns:xm="http://schemas.microsoft.com/office/excel/2006/main">
          <x14:cfRule type="expression" priority="339" id="{54D49F3A-194C-4FC8-8686-8697E6523063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338" id="{B9D83F90-FD2A-40B1-B2FA-C071AD296CF6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337" id="{576B30B2-6DC8-425E-8931-B7BB2F8B4D6B}">
            <xm:f>PROPER(TEXT(N52,"dddd"))=Calendario!$H$2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I52</xm:sqref>
        </x14:conditionalFormatting>
        <x14:conditionalFormatting xmlns:xm="http://schemas.microsoft.com/office/excel/2006/main">
          <x14:cfRule type="expression" priority="336" id="{7F0D9ECD-9051-4772-948D-2F35B0466FF7}">
            <xm:f>PROPER(TEXT(N53,"dddd"))=Calendario!$H$2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I53</xm:sqref>
        </x14:conditionalFormatting>
        <x14:conditionalFormatting xmlns:xm="http://schemas.microsoft.com/office/excel/2006/main">
          <x14:cfRule type="expression" priority="335" id="{B095D839-B012-403A-B05E-3347F81A9AA2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334" id="{6C8BA7F5-F10B-4958-B09D-D8405F1DE7A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333" id="{F0961676-A0C6-48AB-B626-79B50667A563}">
            <xm:f>PROPER(TEXT(N66,"dddd"))=Calendario!$H$2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I66</xm:sqref>
        </x14:conditionalFormatting>
        <x14:conditionalFormatting xmlns:xm="http://schemas.microsoft.com/office/excel/2006/main">
          <x14:cfRule type="expression" priority="332" id="{14815294-784D-4E31-B004-8F46085368F2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331" id="{90F05344-D7E4-4F1E-A698-9B8A0F828C9A}">
            <xm:f>PROPER(TEXT(N56,"dddd"))=Calendario!$H$2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330" id="{5EB7F541-90AA-42D1-9B4B-4350DEAC5D67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329" id="{46D6EE06-AACF-41F5-8C9B-86483FED0E78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328" id="{7D39CA26-8C70-4E37-9597-CBE37BFD1675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327" id="{E29AB9EA-BCE8-45AB-BE4D-06B9B8C74985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26" id="{B75B1E43-6C4F-4097-AACF-CA2005F51EFA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325" id="{56B61C8D-C31B-4D2F-A461-B7101CA63E4C}">
            <xm:f>PROPER(TEXT(N67,"dddd"))=Calendario!$H$2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I67</xm:sqref>
        </x14:conditionalFormatting>
        <x14:conditionalFormatting xmlns:xm="http://schemas.microsoft.com/office/excel/2006/main">
          <x14:cfRule type="expression" priority="324" id="{475D5690-D883-4783-BFAB-975801E0FB9B}">
            <xm:f>PROPER(TEXT(N58,"dddd"))=Calendario!$H$2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I58</xm:sqref>
        </x14:conditionalFormatting>
        <x14:conditionalFormatting xmlns:xm="http://schemas.microsoft.com/office/excel/2006/main">
          <x14:cfRule type="expression" priority="323" id="{223A4214-DC05-4B13-B04A-C6212982C60F}">
            <xm:f>PROPER(TEXT(N49,"dddd"))=Calendario!$H$2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I49</xm:sqref>
        </x14:conditionalFormatting>
        <x14:conditionalFormatting xmlns:xm="http://schemas.microsoft.com/office/excel/2006/main">
          <x14:cfRule type="expression" priority="322" id="{B8B49EFF-A09F-4301-B3DE-7D19CAA4309A}">
            <xm:f>PROPER(TEXT(N57,"dddd"))=Calendario!$H$2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I57</xm:sqref>
        </x14:conditionalFormatting>
        <x14:conditionalFormatting xmlns:xm="http://schemas.microsoft.com/office/excel/2006/main">
          <x14:cfRule type="expression" priority="321" id="{F9165525-68C5-4DAF-B55F-D77E51A14BDF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20" id="{8DBCABFD-9638-4581-AB69-53FA6C9B1E6E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319" id="{F41DD117-695B-4FE3-9EB6-1EE485025293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318" id="{F1C0F02F-A2AF-46C3-85EF-CAC00B6DE425}">
            <xm:f>PROPER(TEXT(N50,"dddd"))=Calendario!$H$2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I50</xm:sqref>
        </x14:conditionalFormatting>
        <x14:conditionalFormatting xmlns:xm="http://schemas.microsoft.com/office/excel/2006/main">
          <x14:cfRule type="expression" priority="317" id="{CBF5C2AC-AB57-4A2B-B82C-E0283A8C6CF9}">
            <xm:f>PROPER(TEXT(N51,"dddd"))=Calendario!$H$2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I51</xm:sqref>
        </x14:conditionalFormatting>
        <x14:conditionalFormatting xmlns:xm="http://schemas.microsoft.com/office/excel/2006/main">
          <x14:cfRule type="expression" priority="316" id="{91E1E1AE-4884-4363-89E0-A24946FFEF30}">
            <xm:f>PROPER(TEXT(N100,"dddd"))=Calendario!$H$2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315" id="{13B31F91-B70E-4755-9384-22692ED42F3A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314" id="{4809A3CF-A951-4494-82A4-331CBE326EE7}">
            <xm:f>PROPER(TEXT(N64,"dddd"))=Calendario!$H$2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I64</xm:sqref>
        </x14:conditionalFormatting>
        <x14:conditionalFormatting xmlns:xm="http://schemas.microsoft.com/office/excel/2006/main">
          <x14:cfRule type="expression" priority="312" id="{E9C5B910-B9BC-44A9-ABF2-D36C0AA22287}">
            <xm:f>PROPER(TEXT(N55,"dddd"))=Calendario!$H$2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I55</xm:sqref>
        </x14:conditionalFormatting>
        <x14:conditionalFormatting xmlns:xm="http://schemas.microsoft.com/office/excel/2006/main">
          <x14:cfRule type="expression" priority="311" id="{D11C529A-DCD8-40D8-A0C7-24E264E08AD8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310" id="{EAFE7C0F-5A6A-4D20-A482-CFC5BF9418DD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09" id="{962A10EB-8305-4572-BCE0-8F85FF20D31A}">
            <xm:f>PROPER(TEXT(O111,"dddd"))=Calendario!$H$2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K111</xm:sqref>
        </x14:conditionalFormatting>
        <x14:conditionalFormatting xmlns:xm="http://schemas.microsoft.com/office/excel/2006/main">
          <x14:cfRule type="expression" priority="308" id="{C9C99197-71B3-4EF2-ACC1-FC71A6C06C04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307" id="{15A65EE8-2892-4B66-AED8-9479681C5DE7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306" id="{5D137AB1-2431-427D-8347-636979C7F173}">
            <xm:f>PROPER(TEXT(N112,"dddd"))=Calendario!$H$2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I112</xm:sqref>
        </x14:conditionalFormatting>
        <x14:conditionalFormatting xmlns:xm="http://schemas.microsoft.com/office/excel/2006/main">
          <x14:cfRule type="expression" priority="305" id="{2B88B934-0106-4C94-B24E-4BC7FA883F05}">
            <xm:f>PROPER(TEXT(O117,"dddd"))=Calendario!$H$2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K117</xm:sqref>
        </x14:conditionalFormatting>
        <x14:conditionalFormatting xmlns:xm="http://schemas.microsoft.com/office/excel/2006/main">
          <x14:cfRule type="expression" priority="304" id="{81484082-ED9F-4DCF-AD05-9A1979E298D8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303" id="{DECD4A73-DA76-4DFE-98F5-3D4C1B9711B5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302" id="{65A4A1A7-CDFC-4F48-98E5-93F6E49C81A0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301" id="{14CFCDE5-BFF7-44BD-A66C-1D5E797C8F77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300" id="{FA478032-BA32-4D11-A3D2-064DB8E61CAA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99" id="{FEF94B50-0B13-4B63-AF88-84C4408926C2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298" id="{43961705-1C72-4022-B8EB-D2DE2A86D1E5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97" id="{923EE01C-A16B-41D5-8FE0-FA929821257E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296" id="{820EE81E-4E32-46F2-9E6B-4E6197EDA68F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295" id="{204112FA-B0F4-43EE-BEB6-1E2AB15D5D05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294" id="{8F19492F-91BD-459A-B812-E6B13894CBB4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93" id="{3FC5AA34-A65F-4B33-BA5A-4AC3D17C7F80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292" id="{0749ACFB-D3FF-4201-A08A-BB7ED94CF8E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91" id="{66C65225-2C49-458E-94A6-3F0B4269AA5F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expression" priority="290" id="{1E5FC335-F681-435C-8F0F-98D783C3A028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89" id="{1244EB7D-6AD7-4DB1-987E-F65BEFEEB075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288" id="{B5327726-B4D9-45B6-A670-362D8CB39710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287" id="{F154110F-584C-4589-89CD-85068CB7CD98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286" id="{9129DEF2-7B47-4C72-85BA-1456C0547731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285" id="{1E2F97D4-42AC-4B21-8009-0E683787B8D9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84" id="{36E5FD0B-089B-4AA7-8AF6-8FF5B21CBD0C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83" id="{A7A6CCF1-EDBE-4E59-9C00-25FC9DE80D8E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282" id="{49AFC6C7-0855-4953-AE0B-03AE61197934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81" id="{14AED09A-F62B-4985-BD1E-94ECB0D1A6D3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80" id="{2CE9FC13-243C-4C9B-AC63-2166453D398F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279" id="{31C28D96-1DB2-4952-8F1D-F69B6B6B079C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278" id="{E2E4875D-C7B5-4E8A-9CD4-47D396798086}">
            <xm:f>PROPER(TEXT(N100,"dddd"))=Calendario!$H$2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277" id="{63CA3517-02BA-4F90-B6C2-5F7601E2E466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76" id="{2511AD02-AD43-4D78-9F42-105A5EFFC486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275" id="{8D1E13FD-590A-4340-B804-825E8ED35BCB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74" id="{B3BBAECC-713A-4D50-8A8D-9F35E8C46CE7}">
            <xm:f>PROPER(TEXT(O111,"dddd"))=Calendario!$H$2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K111</xm:sqref>
        </x14:conditionalFormatting>
        <x14:conditionalFormatting xmlns:xm="http://schemas.microsoft.com/office/excel/2006/main">
          <x14:cfRule type="expression" priority="273" id="{C755D516-BDAB-455A-83B1-CE147E18F804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72" id="{514F6043-CEE0-456B-9EB1-1AE9458C7D76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271" id="{8D74728D-240A-46BA-9DE5-8FE72A5E11DF}">
            <xm:f>PROPER(TEXT(N111,"dddd"))=Calendario!$H$2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I111</xm:sqref>
        </x14:conditionalFormatting>
        <x14:conditionalFormatting xmlns:xm="http://schemas.microsoft.com/office/excel/2006/main">
          <x14:cfRule type="expression" priority="270" id="{12DF03D5-C2AB-45FD-ACB8-A3E44014A52B}">
            <xm:f>PROPER(TEXT(O116,"dddd"))=Calendario!$H$2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K116</xm:sqref>
        </x14:conditionalFormatting>
        <x14:conditionalFormatting xmlns:xm="http://schemas.microsoft.com/office/excel/2006/main">
          <x14:cfRule type="expression" priority="269" id="{7F468974-3142-4C93-B023-9ECDDBBA1F2D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268" id="{3F269175-8284-486B-907B-FDC96C8A8380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67" id="{4C432396-E90B-433A-975F-94108E2AD9FD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66" id="{A7F13B24-507E-4D3C-9385-CF3DA8700549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265" id="{3E5989EF-BBC6-41DE-B6DB-F8BC541B2187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64" id="{9CBDEC84-58B1-4913-9653-D11AE85A32AD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63" id="{04B38F28-B4BF-4F81-8685-78C080516336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262" id="{11C5BA9C-AB2A-46B8-8731-F5AC8700D950}">
            <xm:f>PROPER(TEXT(O114,"dddd"))=Calendario!$H$2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K114</xm:sqref>
        </x14:conditionalFormatting>
        <x14:conditionalFormatting xmlns:xm="http://schemas.microsoft.com/office/excel/2006/main">
          <x14:cfRule type="expression" priority="261" id="{CB535BA2-64AD-4950-B17B-3D19CF375110}">
            <xm:f>PROPER(TEXT(N100,"dddd"))=Calendario!$H$2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260" id="{6552B7F2-0A95-4B11-8CD1-AF5757244492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59" id="{ABC84AD3-F00E-4A84-A760-BE3B7DEA9C04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258" id="{75F5D7FF-727E-4EA2-80BF-22B69FD9519B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57" id="{5B66AC72-B783-4F5E-853B-4AC29715C4E9}">
            <xm:f>PROPER(TEXT(O111,"dddd"))=Calendario!$H$2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K111</xm:sqref>
        </x14:conditionalFormatting>
        <x14:conditionalFormatting xmlns:xm="http://schemas.microsoft.com/office/excel/2006/main">
          <x14:cfRule type="expression" priority="256" id="{D5735CC7-ACFE-4E61-AAD3-3870D9537B7D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55" id="{959580E5-C0EA-4375-8179-0DBB3D4BE516}">
            <xm:f>PROPER(TEXT(N109,"dddd"))=Calendario!$H$2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I109</xm:sqref>
        </x14:conditionalFormatting>
        <x14:conditionalFormatting xmlns:xm="http://schemas.microsoft.com/office/excel/2006/main">
          <x14:cfRule type="expression" priority="254" id="{3F2EBAC8-D4F0-48AB-9CAA-BCD7A286FF3F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53" id="{C748086C-D16B-40D4-8F15-6702EA845E16}">
            <xm:f>PROPER(TEXT(N110,"dddd"))=Calendario!$H$2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I110</xm:sqref>
        </x14:conditionalFormatting>
        <x14:conditionalFormatting xmlns:xm="http://schemas.microsoft.com/office/excel/2006/main">
          <x14:cfRule type="expression" priority="252" id="{D4B25519-F764-4412-A835-7C488F716277}">
            <xm:f>PROPER(TEXT(O115,"dddd"))=Calendario!$H$2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K115</xm:sqref>
        </x14:conditionalFormatting>
        <x14:conditionalFormatting xmlns:xm="http://schemas.microsoft.com/office/excel/2006/main">
          <x14:cfRule type="expression" priority="251" id="{227357EE-3BE4-4A16-80A8-5955B51176E4}">
            <xm:f>PROPER(TEXT(N101,"dddd"))=Calendario!$H$2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I101</xm:sqref>
        </x14:conditionalFormatting>
        <x14:conditionalFormatting xmlns:xm="http://schemas.microsoft.com/office/excel/2006/main">
          <x14:cfRule type="expression" priority="250" id="{F09DF3DD-D2D9-43A4-B67C-1F820CED0AE2}">
            <xm:f>PROPER(TEXT(N104,"dddd"))=Calendario!$H$2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I104</xm:sqref>
        </x14:conditionalFormatting>
        <x14:conditionalFormatting xmlns:xm="http://schemas.microsoft.com/office/excel/2006/main">
          <x14:cfRule type="expression" priority="249" id="{1C801DEF-B1A1-4B64-A8B5-C210CAA5B711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248" id="{06BD0314-BAE7-4CCD-B891-47F6512E9E80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47" id="{3C3F0887-12E3-4529-B29F-A665C686C054}">
            <xm:f>PROPER(TEXT(O112,"dddd"))=Calendario!$H$2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K112</xm:sqref>
        </x14:conditionalFormatting>
        <x14:conditionalFormatting xmlns:xm="http://schemas.microsoft.com/office/excel/2006/main">
          <x14:cfRule type="expression" priority="246" id="{F7F07532-4AAE-429D-8438-D0A6B954F2A4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245" id="{14642A80-9977-44A3-8795-F870895FB254}">
            <xm:f>PROPER(TEXT(N105,"dddd"))=Calendario!$H$2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I105</xm:sqref>
        </x14:conditionalFormatting>
        <x14:conditionalFormatting xmlns:xm="http://schemas.microsoft.com/office/excel/2006/main">
          <x14:cfRule type="expression" priority="244" id="{6E0CE1DD-5594-4467-B196-1BFA9D574EE2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43" id="{4261F2D7-0DAA-41AE-BBE3-03DD814F79C1}">
            <xm:f>PROPER(TEXT(O113,"dddd"))=Calendario!$H$2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K113</xm:sqref>
        </x14:conditionalFormatting>
        <x14:conditionalFormatting xmlns:xm="http://schemas.microsoft.com/office/excel/2006/main">
          <x14:cfRule type="expression" priority="242" id="{D47C1B83-037C-4926-BE12-E1A4B83AD98D}">
            <xm:f>PROPER(TEXT(N99,"dddd"))=Calendario!$H$2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I99</xm:sqref>
        </x14:conditionalFormatting>
        <x14:conditionalFormatting xmlns:xm="http://schemas.microsoft.com/office/excel/2006/main">
          <x14:cfRule type="expression" priority="241" id="{05542A1F-9274-4D58-937D-AB595BF1190E}">
            <xm:f>PROPER(TEXT(N102,"dddd"))=Calendario!$H$2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I102</xm:sqref>
        </x14:conditionalFormatting>
        <x14:conditionalFormatting xmlns:xm="http://schemas.microsoft.com/office/excel/2006/main">
          <x14:cfRule type="expression" priority="240" id="{7B2C5BF8-2260-4CC4-BF43-AC85D398FE2C}">
            <xm:f>PROPER(TEXT(N100,"dddd"))=Calendario!$H$2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I100</xm:sqref>
        </x14:conditionalFormatting>
        <x14:conditionalFormatting xmlns:xm="http://schemas.microsoft.com/office/excel/2006/main">
          <x14:cfRule type="expression" priority="239" id="{5582B1B5-BA40-485F-996A-9629C4682F67}">
            <xm:f>PROPER(TEXT(N103,"dddd"))=Calendario!$H$2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I103</xm:sqref>
        </x14:conditionalFormatting>
        <x14:conditionalFormatting xmlns:xm="http://schemas.microsoft.com/office/excel/2006/main">
          <x14:cfRule type="expression" priority="236" id="{687E10F8-FCEC-417A-8323-11518E97C4EA}">
            <xm:f>PROPER(TEXT(R109,"dddd"))=Calendario!$H$2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N109:BI109</xm:sqref>
        </x14:conditionalFormatting>
        <x14:conditionalFormatting xmlns:xm="http://schemas.microsoft.com/office/excel/2006/main">
          <x14:cfRule type="expression" priority="235" id="{588B2AB8-B3E7-4E22-9E3E-3A31C41DF7B6}">
            <xm:f>PROPER(TEXT(I109,"dddd"))=Calendario!$H$2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X109</xm:sqref>
        </x14:conditionalFormatting>
        <x14:conditionalFormatting xmlns:xm="http://schemas.microsoft.com/office/excel/2006/main">
          <x14:cfRule type="expression" priority="234" id="{0D946DC7-4B83-4713-ACD3-B2FBBE8E1EAA}">
            <xm:f>PROPER(TEXT(I109,"dddd"))=Calendario!$H$2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BI109</xm:sqref>
        </x14:conditionalFormatting>
        <x14:conditionalFormatting xmlns:xm="http://schemas.microsoft.com/office/excel/2006/main">
          <x14:cfRule type="expression" priority="233" id="{1F6AE663-EA3A-445D-AC6E-CD6BF6DEB3D1}">
            <xm:f>PROPER(TEXT(I109,"dddd"))=Calendario!$H$2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BJ109</xm:sqref>
        </x14:conditionalFormatting>
        <x14:conditionalFormatting xmlns:xm="http://schemas.microsoft.com/office/excel/2006/main">
          <x14:cfRule type="expression" priority="232" id="{502479AD-A7BE-4D0E-8A1C-15610B642103}">
            <xm:f>PROPER(TEXT(I109,"dddd"))=Calendario!$H$2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BK109</xm:sqref>
        </x14:conditionalFormatting>
        <x14:conditionalFormatting xmlns:xm="http://schemas.microsoft.com/office/excel/2006/main">
          <x14:cfRule type="expression" priority="231" id="{0EBCE9E8-776F-47BF-BC6E-792D76AE6971}">
            <xm:f>PROPER(TEXT(I109,"dddd"))=Calendario!$H$2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BL109:BM109</xm:sqref>
        </x14:conditionalFormatting>
        <x14:conditionalFormatting xmlns:xm="http://schemas.microsoft.com/office/excel/2006/main">
          <x14:cfRule type="expression" priority="230" id="{F86AD52B-2704-4DB3-B195-1B2A78FAABED}">
            <xm:f>PROPER(TEXT(BN109,"dddd"))=Calendario!$H$2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BL109:BM109</xm:sqref>
        </x14:conditionalFormatting>
        <x14:conditionalFormatting xmlns:xm="http://schemas.microsoft.com/office/excel/2006/main">
          <x14:cfRule type="expression" priority="229" id="{1101949D-EA39-43E1-A21C-CCC6D8E6038D}">
            <xm:f>PROPER(TEXT(I109,"dddd"))=Calendario!$H$2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Z109</xm:sqref>
        </x14:conditionalFormatting>
        <x14:conditionalFormatting xmlns:xm="http://schemas.microsoft.com/office/excel/2006/main">
          <x14:cfRule type="expression" priority="228" id="{27CD2234-FA8C-4165-A26F-500AA9361D79}">
            <xm:f>PROPER(TEXT(I109,"dddd"))=Calendario!$H$2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AN109</xm:sqref>
        </x14:conditionalFormatting>
        <x14:conditionalFormatting xmlns:xm="http://schemas.microsoft.com/office/excel/2006/main">
          <x14:cfRule type="expression" priority="227" id="{55C844F3-D095-4E36-A14D-077D941BA7B9}">
            <xm:f>PROPER(TEXT(I109,"dddd"))=Calendario!$H$2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BH109</xm:sqref>
        </x14:conditionalFormatting>
        <x14:conditionalFormatting xmlns:xm="http://schemas.microsoft.com/office/excel/2006/main">
          <x14:cfRule type="expression" priority="226" id="{48849DCF-B435-4DC1-BAE2-79E81D4F5366}">
            <xm:f>PROPER(TEXT(I109,"dddd"))=Calendario!$H$2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BM109</xm:sqref>
        </x14:conditionalFormatting>
        <x14:conditionalFormatting xmlns:xm="http://schemas.microsoft.com/office/excel/2006/main">
          <x14:cfRule type="expression" priority="237" id="{29CB3032-9880-449B-9959-257A6A61C301}">
            <xm:f>PROPER(TEXT(#REF!,"dddd"))=Calendario!$H$2</xm:f>
            <x14:dxf>
              <fill>
                <patternFill>
                  <bgColor theme="3" tint="0.79998168889431442"/>
                </patternFill>
              </fill>
            </x14:dxf>
          </x14:cfRule>
          <xm:sqref>BJ109:BK109</xm:sqref>
        </x14:conditionalFormatting>
        <x14:conditionalFormatting xmlns:xm="http://schemas.microsoft.com/office/excel/2006/main">
          <x14:cfRule type="containsText" priority="222" operator="containsText" id="{B8C9E160-E77A-463C-BED5-21AAF2CC164A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221" operator="containsText" id="{22C367F5-F438-4741-9379-E00BF9824B0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20" operator="containsText" id="{8E613051-828C-4C77-8A80-9F4546F6C39B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219" operator="containsText" id="{7CB4C88F-2436-45F9-9A98-DC240EE52DD5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18" operator="containsText" id="{92E96A8A-239B-4A35-968D-34E1CEC99CF3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17" operator="containsText" id="{97184733-14C0-4EFA-BF16-56DEACD4751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16" operator="containsText" id="{B40D45A5-4EC7-4ADF-AAC7-1DBF81EE1E18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15" operator="containsText" id="{BC08EBDC-58F7-45B2-939E-DDD98EFBA62F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14" operator="containsText" id="{D3FF94AA-CC39-4248-B233-0BD4AFC0FA22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13" operator="containsText" id="{9C7BF050-FA99-4C47-B769-273AE5CCE55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12" operator="containsText" id="{C8FB7C6F-F07D-4B54-BDC8-33F019EF9768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211" operator="containsText" id="{8357A0A1-B45F-4281-8B03-F83F7EE13D52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10" operator="containsText" id="{B27334B6-2AE9-408E-BF74-2EFFDB158B93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09" operator="containsText" id="{DDCDF9E4-DDC9-4053-A5EC-0BAC3F9E879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08" operator="containsText" id="{6C2D9B6C-BA7C-438B-A347-A94D968D7CCE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07" operator="containsText" id="{A3550434-F7F7-4411-8292-7DB44D123BF2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06" operator="containsText" id="{9295E7EC-AEAE-44F6-9D0A-2995ACDFB478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205" operator="containsText" id="{1F5690D9-ED8F-48DB-AEC9-EA672DD3A42D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04" operator="containsText" id="{9F250CF6-6E04-48D1-ACB1-F658D308C3F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03" operator="containsText" id="{B33E3769-476F-41BF-9CB5-683418EBA04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02" operator="containsText" id="{EA93468E-4A17-4B6F-9889-7CADFD84E89D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01" operator="containsText" id="{6303E778-D0CB-4A2D-87F7-342ADC32C393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200" operator="containsText" id="{A9EE28AF-020D-4924-9C8B-F5D9393FAE08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99" operator="containsText" id="{A65F9749-2A71-45CE-A474-293AA040CAE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98" operator="containsText" id="{66FE631D-1ED5-47F3-9F7A-5F1F3B891E5C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97" operator="containsText" id="{11E6EEE7-D5AF-4BE5-9697-CB13F0574CCD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96" operator="containsText" id="{F1AEF0F0-4F08-4D25-9CA5-018C4DA3D6E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95" operator="containsText" id="{906411A1-58B2-4B30-8678-677134554C1B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94" operator="containsText" id="{E706B494-8ECF-4757-876B-28A16552C46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93" operator="containsText" id="{84AC91B6-534E-489A-A0F0-849CEB162BF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92" operator="containsText" id="{A53E0604-24EC-479F-8449-A652D4C8606C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91" operator="containsText" id="{E543CC3A-37B5-4A39-8740-4AB9ACCB0ABC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90" operator="containsText" id="{88C9A08D-5AE9-47EC-8DC9-D27C5EB9B1DD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89" operator="containsText" id="{1399C48B-9FF5-46DB-BD2C-C1BD0489DB10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88" operator="containsText" id="{60624B44-94D1-447C-8276-0B427CE4BFD1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87" operator="containsText" id="{DE9B815E-4672-4D5D-9770-EDE363A27C84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86" operator="containsText" id="{94AEFDCA-4888-4CBD-9845-83E7C4E4F7FB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85" operator="containsText" id="{2D4400CD-5384-409A-9E85-2AB8A4B0FC0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84" operator="containsText" id="{D9F134A3-84EE-4BFA-BECD-25F35CE30E06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83" operator="containsText" id="{656E1C80-ECBA-48A2-A354-8041EB9F80E3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82" operator="containsText" id="{40A58576-A308-4220-8E02-0CFF5FB4014C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81" operator="containsText" id="{6B207853-E1B7-47CD-B010-9A3908E485B1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80" operator="containsText" id="{D7E3D714-E5D9-4F5C-B8B3-4CEE4DD2C928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79" operator="containsText" id="{A2A7013C-B8AE-40F0-82A6-1499B37DE8E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78" operator="containsText" id="{4345031B-813E-4077-8E27-A0F400710718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77" operator="containsText" id="{F03F5E56-7C9E-400A-A1D2-BC772F601437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76" operator="containsText" id="{DBD1F49E-1127-4978-A9E1-3C6035F42984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75" operator="containsText" id="{C7A94B42-C2D0-49E9-86C1-F03EAA8C4D4E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74" operator="containsText" id="{9703F240-3611-40D3-B7AF-F81C1876A212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73" operator="containsText" id="{5F0773BA-ACA5-430A-AE63-0A0EEB2BCAF9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72" operator="containsText" id="{7C90D71C-5387-4196-98E6-9799C6438223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71" operator="containsText" id="{070191B1-1CA3-40FC-9A2A-6B8E24B99F65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70" operator="containsText" id="{D1B7ECD8-C633-43B2-B3C5-137CAD168B53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69" operator="containsText" id="{C1A3239B-C58F-498A-8752-A878DD9AF5AC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68" operator="containsText" id="{D3F74CAE-F31F-42E6-8838-65BD5A14DE51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67" operator="containsText" id="{6E0E11C1-C9B8-4644-96EE-BEC46E4E8748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66" operator="containsText" id="{2B30B7BE-6EB6-4CF9-BA5E-0059994E503D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65" operator="containsText" id="{70E39235-7B2C-4428-8F60-8273D84F9306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64" operator="containsText" id="{90E26BD8-7154-411F-84A8-B18ABD168A8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63" operator="containsText" id="{43EB8CAD-2C71-4366-815E-3D45BEB4F327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62" operator="containsText" id="{1120343A-B61A-4A84-87F3-06A22F5FC050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61" operator="containsText" id="{361D5EF1-E876-4614-B177-FA3128376B6D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60" operator="containsText" id="{DC78BEDC-DE2B-47A3-A726-B9B891950C3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59" operator="containsText" id="{5C60A8EF-ABFA-465A-B09B-3D9364F6784F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58" operator="containsText" id="{5FDCCB0B-DCAC-471C-92B3-0D304A304421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57" operator="containsText" id="{09DB1757-F3D0-4078-BDBD-34D2172AAE40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56" operator="containsText" id="{A5D9C33E-EA61-4458-AA08-C6F7D575B88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55" operator="containsText" id="{DBDC76EA-0742-475B-AA7D-772C426D5C28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54" operator="containsText" id="{BA01BE91-D72A-41B4-8A03-6E86B3EA07DE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53" operator="containsText" id="{5A321925-D9B6-4416-8B87-E9AF92F0EF4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52" operator="containsText" id="{CEE533D0-1585-4B70-AE7A-4D3B5CC6343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51" operator="containsText" id="{8E3D50D4-82CF-4F4C-B116-F316542FBD52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50" operator="containsText" id="{4011B782-E4E8-4ADB-87DA-4AF3B8F03B53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49" operator="containsText" id="{87872EA7-9FF0-4656-88B7-93FB7F159FDD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48" operator="containsText" id="{80E09DC4-4572-44C8-8AAB-0AE435401354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47" operator="containsText" id="{E7CA2DD2-62D8-4B13-BAFC-AEAEF2B90894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6" operator="containsText" id="{2C16631C-E2A0-47B0-965F-F19D304BACEE}">
            <xm:f>NOT(ISERROR(SEARCH(TDirReg!$L$2,F113)))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F113</xm:sqref>
        </x14:conditionalFormatting>
        <x14:conditionalFormatting xmlns:xm="http://schemas.microsoft.com/office/excel/2006/main">
          <x14:cfRule type="containsText" priority="145" operator="containsText" id="{6B743F70-5B39-4BAF-ADC8-7EE32CCC2E13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44" operator="containsText" id="{30934C9B-0B98-43B4-BBFB-397207B0AA06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43" operator="containsText" id="{E07D74A8-EAFD-4E41-BFF3-4260B93CEAE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2" operator="containsText" id="{3B92A20F-FF0B-4E15-AFC5-B5F3E811C21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41" operator="containsText" id="{47986D0F-AC51-465B-AFD0-4377C35F8C1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40" operator="containsText" id="{951324D4-A2C1-4741-BE4B-8CA0C7F21648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39" operator="containsText" id="{0D3BA563-DC12-4F32-A46B-56305BDBEBC6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38" operator="containsText" id="{4A3775D8-51CB-4248-B64B-ED83BF828A88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37" operator="containsText" id="{6C368E49-C615-4370-929B-081AE2800024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36" operator="containsText" id="{A3DC4C6A-F35A-4335-9C84-826843EBE3DB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35" operator="containsText" id="{A18DFAA5-8787-43AE-B2AD-0BE82EF1750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34" operator="containsText" id="{57CD555B-01EA-4F34-9950-672423298A0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33" operator="containsText" id="{E3079ED7-F1BD-4812-8F6A-B1658CFBCDB8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32" operator="containsText" id="{0E9EF056-3BEE-4952-A19A-A266F76847DB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31" operator="containsText" id="{588FE7E4-4D12-4E3B-9C50-585B75484E7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30" operator="containsText" id="{8AC805BE-7A7F-41A2-97A6-FF25CE8C84B3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29" operator="containsText" id="{C6DC9B66-47C9-452A-8312-93912F87269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8" operator="containsText" id="{62E2186B-84B1-4721-9590-DD25D6882CD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27" operator="containsText" id="{6369EA0A-425C-4D12-ABB6-021FAB2C0582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26" operator="containsText" id="{BAC9C24D-59FF-4CF0-A36C-D2E12D1CCEC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25" operator="containsText" id="{AF1B697C-447B-43FB-AA8F-084B0583DFEB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24" operator="containsText" id="{F22E4A07-F670-4064-AA7C-0F219DCD8D0B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23" operator="containsText" id="{BCABD6F9-5E55-434C-9F49-E9991790259D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22" operator="containsText" id="{B806583D-BD72-4961-A428-437426721815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21" operator="containsText" id="{41879A0D-F988-4574-9A33-875EAE856C71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20" operator="containsText" id="{A332E162-B3C9-42B0-BC07-976C00CB71D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19" operator="containsText" id="{88BDD8C8-9336-4BB4-854F-73C412658AA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18" operator="containsText" id="{BBC90E2F-0171-4F43-93E4-369CB10C5788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17" operator="containsText" id="{4BC1A550-D0F1-45A8-9833-C33FF723FFE6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16" operator="containsText" id="{CD44D4C5-9DAD-4CDB-ACA6-24B15EC552D0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15" operator="containsText" id="{009A4E30-DCF4-45CA-8476-7267DCAED803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14" operator="containsText" id="{DDDA26C4-71BE-4F75-826B-7F6ACF5ABAF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13" operator="containsText" id="{4AA434D4-93CD-4D63-9AC3-23DE692D4138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12" operator="containsText" id="{D4A2C855-B41E-427D-9EC2-6BA7745BB17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11" operator="containsText" id="{E9542D35-C1DF-4DA2-9665-A76DAF30BDFC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10" operator="containsText" id="{4E29B142-9626-44F7-B229-52D25C767593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09" operator="containsText" id="{3C7B4790-768C-417F-AD23-3F238ECAC4CB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108" operator="containsText" id="{4A007A5A-4708-4703-B66E-934019998A36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07" operator="containsText" id="{DDBA8E35-A997-48C0-90C3-2AF39AF79605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06" operator="containsText" id="{2BD213A7-68DB-4928-A7A0-B20197CB6B27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05" operator="containsText" id="{65BAF54C-FE10-4F3D-8B69-361E37DF6B51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04" operator="containsText" id="{2390E6CA-321B-4EF7-BB91-748835A88866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03" operator="containsText" id="{1E2B9C5A-4E52-47C4-B452-ABE44782663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02" operator="containsText" id="{D8ED12A6-8668-44CE-9565-B96BEB4641E2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01" operator="containsText" id="{DF83B82A-F7FE-4269-A4C8-41E95384B06F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100" operator="containsText" id="{7EBC67C7-6D63-4CCF-A7E2-D2FE63A3FA81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99" operator="containsText" id="{8D2F464F-514E-4D68-BA07-10DB2EA4F485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98" operator="containsText" id="{B9C51E6A-371A-4BD6-90BB-B855D0730D19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97" operator="containsText" id="{4289D56A-1BE9-4212-819A-A9A47E35AF90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96" operator="containsText" id="{513F68A7-B26A-477A-80EA-29D6FBFEBA41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95" operator="containsText" id="{A6A20D85-F4A0-447C-9587-13687E1AD081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94" operator="containsText" id="{31549FE5-B7D4-4610-A75E-0617E405AAA4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93" operator="containsText" id="{92651ED8-DC70-4485-875D-E88D0320A774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92" operator="containsText" id="{9B293E41-D355-4D36-B305-FA22D0A985D5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91" operator="containsText" id="{834E5A2F-A256-47BD-A61D-FABBFFCF769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90" operator="containsText" id="{AEE5DC8B-BCCB-4C17-85A5-06E3140EB42D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89" operator="containsText" id="{5AE3B3C7-1AB5-4AB2-BADD-145209FD4F4A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88" operator="containsText" id="{D9F8F903-9EF8-4A66-9004-69844FFA5A4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87" operator="containsText" id="{B0BA6D03-137D-44BD-8816-F9D6195B63BA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86" operator="containsText" id="{C714D291-D670-41BF-B9D8-3DAB85B13C48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85" operator="containsText" id="{CEC9CD4F-74AA-446F-B2B3-989C3F565EC1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84" operator="containsText" id="{A177BB6B-5DD3-475C-B18F-D631DF7CD021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83" operator="containsText" id="{0E9344AE-8015-4C4F-921E-6E96A043742B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82" operator="containsText" id="{BD405F02-4342-497C-B396-45D18AB4B474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81" operator="containsText" id="{5574E40D-F52F-4B75-BA94-7630B8067F9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80" operator="containsText" id="{F9F901DB-B91F-4BC8-8D14-E00BD8AB642A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79" operator="containsText" id="{C2F76993-790E-47E4-81DA-C5DC09E4D35F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78" operator="containsText" id="{D8DCCBB8-339C-4DEF-B503-5E78B70693A4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77" operator="containsText" id="{DDD04AB4-788B-4984-825C-FD7027F6CA09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76" operator="containsText" id="{9685CF79-6FEF-4BD2-8B06-3D68D58AF0D3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75" operator="containsText" id="{AC8BDDE6-B338-4919-9072-C2882B74D35C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74" operator="containsText" id="{B79B5F4E-B6E9-4511-B119-441C4C222B17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73" operator="containsText" id="{DF6F8527-B784-427E-908A-BB2B52605216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72" operator="containsText" id="{9839B798-9C66-47A6-AC66-D95B41BDB9B8}">
            <xm:f>NOT(ISERROR(SEARCH(TDirReg!$L$2,F112)))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F112</xm:sqref>
        </x14:conditionalFormatting>
        <x14:conditionalFormatting xmlns:xm="http://schemas.microsoft.com/office/excel/2006/main">
          <x14:cfRule type="containsText" priority="71" operator="containsText" id="{12B107CD-60D4-46ED-842C-E2FD33884B3E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70" operator="containsText" id="{99F27D9B-A8B0-4AD2-BEF1-E564AEFF8117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69" operator="containsText" id="{796992B7-0CD6-4F47-95B1-F9B7A85B691C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8" operator="containsText" id="{6515A293-D58B-44C6-B374-50F1BF1FB25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7" operator="containsText" id="{161B54BD-7CA7-45D9-A4AE-3D2E6694DF59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66" operator="containsText" id="{1E491E1C-39E3-4C48-9118-E696E1B8315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65" operator="containsText" id="{3400089E-C0DB-4238-A330-F31B9A4A8F31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64" operator="containsText" id="{DF1BF195-080C-4CB8-B496-A0B22B462D6D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63" operator="containsText" id="{5149FD76-E2A3-4DAB-A631-8DDA1E28C04B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62" operator="containsText" id="{77B405F6-31B5-42D2-8009-2C3DC98E1967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61" operator="containsText" id="{425EE2A5-E7CD-4E2E-A4EA-81CE91F12EB2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0" operator="containsText" id="{9F6DACC0-FB39-44D6-A72A-33060A74693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9" operator="containsText" id="{7BF9C298-96B3-4DAB-91FC-8B32971915CA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58" operator="containsText" id="{C9A97BCB-D406-472D-8AEB-0F23D82FFA64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57" operator="containsText" id="{968369BC-0040-43AC-B7F2-B9344382638F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56" operator="containsText" id="{FF90A8C3-D9CA-421F-8862-CAF8C056999F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55" operator="containsText" id="{C02A3268-780D-4753-82B4-CBDD40010C6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4" operator="containsText" id="{C9A6156D-8133-4B6C-9942-8551D060B42C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53" operator="containsText" id="{BD5795CB-4521-47B4-B4B6-898C2D6693A2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2" operator="containsText" id="{183D8F0A-A080-4366-AA96-7C643D28523C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51" operator="containsText" id="{D3142652-4172-40F7-B433-DF04E33E7D51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50" operator="containsText" id="{62DDC181-BC78-494E-B7A5-D912E226EADF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49" operator="containsText" id="{26EAF4F9-11B4-462D-B35F-786AC8D65CE1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48" operator="containsText" id="{61405F44-7ED6-47C5-B507-6054C0AC950D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47" operator="containsText" id="{91431CC0-BA20-4AB8-9091-AB5CBDA4F905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46" operator="containsText" id="{44F30191-02AE-437A-A7EA-ADEC8727ABB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45" operator="containsText" id="{87002380-DFBE-458D-9481-DF5B26A6CBAC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44" operator="containsText" id="{6CE9F65D-5C96-4305-9658-0EED942227C3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43" operator="containsText" id="{3F6EDB41-3D70-4DDC-9624-23C521419CC8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42" operator="containsText" id="{63AA856F-DE44-4C7D-9373-EFA2AD48C53B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41" operator="containsText" id="{D59C9A0A-11C0-443A-B057-81D41B629DCE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40" operator="containsText" id="{A2586E0B-8B0C-4E0F-B55D-529D5F507DD4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39" operator="containsText" id="{05C7A77D-8236-45DF-A86A-88D3236BD1FC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38" operator="containsText" id="{A3C0FDA1-FB47-457D-A648-F90151C5ED15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37" operator="containsText" id="{CDE90E67-1EC1-49A7-BEBE-1744AD4ED09B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36" operator="containsText" id="{D76FAFD0-5739-4084-AB20-595F0243D0CE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35" operator="containsText" id="{296A7A1E-AED2-40BB-AC22-E80099AD597E}">
            <xm:f>NOT(ISERROR(SEARCH(TDirReg!$L$2,F111)))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F111</xm:sqref>
        </x14:conditionalFormatting>
        <x14:conditionalFormatting xmlns:xm="http://schemas.microsoft.com/office/excel/2006/main">
          <x14:cfRule type="containsText" priority="34" operator="containsText" id="{78821AD8-FFCD-479E-9A37-974CC05E87F5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33" operator="containsText" id="{DB96BF8A-E409-4F9A-80EC-48B7F6A26701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32" operator="containsText" id="{C20F5152-58EE-4EDF-B59C-5F551E8D401D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31" operator="containsText" id="{3BC32AAE-E6DE-4DF2-B445-6B0D2A0CC809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30" operator="containsText" id="{20EE9D9B-3912-49F7-BC2F-AA187BC4FD33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9" operator="containsText" id="{5D7BF314-C0BE-47F5-A10C-91C8D2C4954C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8" operator="containsText" id="{9B4C3FB7-E2B5-47EF-B25D-EA6D9770395C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27" operator="containsText" id="{74F20D42-4A35-48E0-AB49-D0FAD8D87BFA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6" operator="containsText" id="{7B5264B4-A312-4129-A7A0-E3A8D3C6AEC5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25" operator="containsText" id="{EA648D1F-C456-4D2B-83A5-BA319E4BF499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24" operator="containsText" id="{FA9491EB-4F0B-44AE-BF11-67455DD89964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23" operator="containsText" id="{777E0228-653B-4234-A12E-1C31C57C5762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22" operator="containsText" id="{1B3CBEAF-52FF-44F9-9D69-00BE11D70B64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21" operator="containsText" id="{2A7C150D-A21A-4F89-8670-D077E170CBDF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20" operator="containsText" id="{85069FAB-DD8E-4FF6-ACEA-76DCB2F0D5A0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9" operator="containsText" id="{D61A5F5D-D93F-4C2A-BBE9-FC67A326A54D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8" operator="containsText" id="{C5154721-CDB2-4741-BCC5-C9D64B0004AB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7" operator="containsText" id="{A08F8D66-3CC9-4A1C-9BBE-5C0F7466E679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16" operator="containsText" id="{0DAB8B63-7030-4F50-BBB0-42DE7E820C05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5" operator="containsText" id="{30E97AF3-D746-4CC3-A9BA-BDB4A8EA593E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4" operator="containsText" id="{045752A8-B947-4E15-B109-33CDDF3F7647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13" operator="containsText" id="{161638CF-DF1D-4702-AB8F-A40C65AC0817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2" operator="containsText" id="{6101F868-1D9B-4974-92CA-1F9F4073BB3D}">
            <xm:f>NOT(ISERROR(SEARCH(TDirReg!$L$2,F110)))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F110</xm:sqref>
        </x14:conditionalFormatting>
        <x14:conditionalFormatting xmlns:xm="http://schemas.microsoft.com/office/excel/2006/main">
          <x14:cfRule type="containsText" priority="11" operator="containsText" id="{31D77C32-E3C7-46AD-B9FE-A7B7FFE60B94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0" operator="containsText" id="{2C258501-077C-4202-9DAC-684AFE4E1501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9" operator="containsText" id="{57E97C40-F351-46DA-83E7-CC31D157AAE0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8" operator="containsText" id="{FDB75E81-3605-4D66-86BD-14626BAD6A1B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7" operator="containsText" id="{26A533B0-AC13-4FD5-916B-325B99B523AE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6" operator="containsText" id="{F8915251-BE0C-4685-9114-45BC60371F71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5" operator="containsText" id="{01152B07-BA7B-4F72-A2B6-563AC9937D5F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  <x14:conditionalFormatting xmlns:xm="http://schemas.microsoft.com/office/excel/2006/main">
          <x14:cfRule type="containsText" priority="4" operator="containsText" id="{0359FBC8-5F35-4BEC-8098-7EB90FCAFD4A}">
            <xm:f>NOT(ISERROR(SEARCH(TDirReg!$L$2,F109)))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F109</xm:sqref>
        </x14:conditionalFormatting>
        <x14:conditionalFormatting xmlns:xm="http://schemas.microsoft.com/office/excel/2006/main">
          <x14:cfRule type="containsText" priority="3" operator="containsText" id="{A8078A2B-ED67-4C8B-AC50-22B27421D9D4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2" operator="containsText" id="{335A4F75-DC3C-465F-9E5B-6173BF6827E6}">
            <xm:f>NOT(ISERROR(SEARCH(TDirReg!$L$2,F107)))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F107</xm:sqref>
        </x14:conditionalFormatting>
        <x14:conditionalFormatting xmlns:xm="http://schemas.microsoft.com/office/excel/2006/main">
          <x14:cfRule type="containsText" priority="1" operator="containsText" id="{7980AF88-A056-4A2E-8D6A-7B1EEB7839C5}">
            <xm:f>NOT(ISERROR(SEARCH(TDirReg!$L$2,F108)))</xm:f>
            <xm:f>TDirReg!$L$2</xm:f>
            <x14:dxf>
              <fill>
                <patternFill>
                  <bgColor theme="3" tint="0.79998168889431442"/>
                </patternFill>
              </fill>
            </x14:dxf>
          </x14:cfRule>
          <xm:sqref>F108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 xr:uid="{00000000-0002-0000-0400-000000000000}">
          <x14:formula1>
            <xm:f>Calendario!$A$3:$A$10</xm:f>
          </x14:formula1>
          <xm:sqref>J147</xm:sqref>
        </x14:dataValidation>
        <x14:dataValidation type="list" allowBlank="1" showInputMessage="1" showErrorMessage="1" xr:uid="{00000000-0002-0000-0400-000001000000}">
          <x14:formula1>
            <xm:f>Calendario!$A$61:$A$65</xm:f>
          </x14:formula1>
          <xm:sqref>J147 I6:I147</xm:sqref>
        </x14:dataValidation>
        <x14:dataValidation type="list" allowBlank="1" showInputMessage="1" showErrorMessage="1" xr:uid="{00000000-0002-0000-0400-000002000000}">
          <x14:formula1>
            <xm:f>Calendario!$A$56:$A$59</xm:f>
          </x14:formula1>
          <xm:sqref>J147 K148:K163 K6:K146</xm:sqref>
        </x14:dataValidation>
        <x14:dataValidation type="list" allowBlank="1" showInputMessage="1" showErrorMessage="1" xr:uid="{00000000-0002-0000-0400-000003000000}">
          <x14:formula1>
            <xm:f>Calendario!$A$92:$A$103</xm:f>
          </x14:formula1>
          <xm:sqref>M147:V147</xm:sqref>
        </x14:dataValidation>
        <x14:dataValidation type="list" allowBlank="1" showInputMessage="1" xr:uid="{00000000-0002-0000-0400-000004000000}">
          <x14:formula1>
            <xm:f>Calendario!$A$56:$A$59</xm:f>
          </x14:formula1>
          <xm:sqref>K147</xm:sqref>
        </x14:dataValidation>
        <x14:dataValidation type="list" allowBlank="1" showInputMessage="1" showErrorMessage="1" xr:uid="{00000000-0002-0000-0400-000005000000}">
          <x14:formula1>
            <xm:f>OFFSET(Tmunic!$B$1,MATCH($E147,Tmunic!$B:$B,0)-1,1,COUNTIF(Tmunic!$B:$B,$E147),1)</xm:f>
          </x14:formula1>
          <xm:sqref>F164:F165 F147</xm:sqref>
        </x14:dataValidation>
        <x14:dataValidation type="list" allowBlank="1" showInputMessage="1" showErrorMessage="1" xr:uid="{00000000-0002-0000-0400-000006000000}">
          <x14:formula1>
            <xm:f>OFFSET(TSecc!$C$1,MATCH($B118,TSecc!$C:$C,0)-1,1,COUNTIF(TSecc!$C:$C,$B118),1)</xm:f>
          </x14:formula1>
          <xm:sqref>D158:D165 E164:E165 C118:C165</xm:sqref>
        </x14:dataValidation>
        <x14:dataValidation type="list" allowBlank="1" showInputMessage="1" showErrorMessage="1" xr:uid="{00000000-0002-0000-0400-000007000000}">
          <x14:formula1>
            <xm:f>Calendario!$A$107:$A$111</xm:f>
          </x14:formula1>
          <xm:sqref>G2</xm:sqref>
        </x14:dataValidation>
        <x14:dataValidation type="list" allowBlank="1" showInputMessage="1" showErrorMessage="1" xr:uid="{00000000-0002-0000-0400-000008000000}">
          <x14:formula1>
            <xm:f>Calendario!$A$68:$A$69</xm:f>
          </x14:formula1>
          <xm:sqref>M4</xm:sqref>
        </x14:dataValidation>
        <x14:dataValidation type="list" allowBlank="1" showInputMessage="1" showErrorMessage="1" xr:uid="{00000000-0002-0000-0400-000009000000}">
          <x14:formula1>
            <xm:f>OFFSET(TSeccM!$D$1,MATCH($B6,TSeccM!$D:$D,0)-1,1,COUNTIF(TSeccM!$D:$D,$B6),1)</xm:f>
          </x14:formula1>
          <xm:sqref>C6:C117</xm:sqref>
        </x14:dataValidation>
        <x14:dataValidation type="list" allowBlank="1" showInputMessage="1" showErrorMessage="1" xr:uid="{00000000-0002-0000-0400-00000A000000}">
          <x14:formula1>
            <xm:f>Calendario!$A$61:$A$66</xm:f>
          </x14:formula1>
          <xm:sqref>I148:I163</xm:sqref>
        </x14:dataValidation>
        <x14:dataValidation type="list" allowBlank="1" showInputMessage="1" showErrorMessage="1" xr:uid="{00000000-0002-0000-0400-00000B000000}">
          <x14:formula1>
            <xm:f>OFFSET(Calendario!$K$1,MATCH(M$147,Calendario!$K:$K,0)-1,$J148,COUNTIF(Calendario!$K:$K,M$147),1)</xm:f>
          </x14:formula1>
          <xm:sqref>M148:V163</xm:sqref>
        </x14:dataValidation>
        <x14:dataValidation type="list" allowBlank="1" showInputMessage="1" showErrorMessage="1" xr:uid="{00000000-0002-0000-0400-00000C000000}">
          <x14:formula1>
            <xm:f>Calendario!$A$69:$A$76</xm:f>
          </x14:formula1>
          <xm:sqref>J6:J146</xm:sqref>
        </x14:dataValidation>
        <x14:dataValidation type="list" allowBlank="1" showInputMessage="1" showErrorMessage="1" xr:uid="{00000000-0002-0000-0400-00000D000000}">
          <x14:formula1>
            <xm:f>OFFSET(TRegU!$C$1,MATCH($B6,TRegU!$C:$C,0)-1,1,COUNTIF(TRegU!$C:$C,$B6),1)</xm:f>
          </x14:formula1>
          <xm:sqref>E6:E165</xm:sqref>
        </x14:dataValidation>
        <x14:dataValidation type="list" allowBlank="1" showInputMessage="1" showErrorMessage="1" xr:uid="{00000000-0002-0000-0400-00000E000000}">
          <x14:formula1>
            <xm:f>OFFSET(Tmunic!$N$1,1,0,COUNTA(Tmunic!$N$2:$N$11)-1)</xm:f>
          </x14:formula1>
          <xm:sqref>B6:B165</xm:sqref>
        </x14:dataValidation>
        <x14:dataValidation type="list" allowBlank="1" showInputMessage="1" showErrorMessage="1" xr:uid="{00000000-0002-0000-0400-00000F000000}">
          <x14:formula1>
            <xm:f>OFFSET(TDirReg!$D$1,MATCH($E6,TDirReg!$D:$D,0)-1,1,COUNTIF(TDirReg!$D:$D,$E6),1)</xm:f>
          </x14:formula1>
          <xm:sqref>F148:F163 F6:F146</xm:sqref>
        </x14:dataValidation>
        <x14:dataValidation type="list" allowBlank="1" showInputMessage="1" showErrorMessage="1" xr:uid="{00000000-0002-0000-0400-000010000000}">
          <x14:formula1>
            <xm:f>OFFSET(TDirReg!$D$1,MATCH($E8,TDirReg!$D:$D,0)-1,1,COUNTIF(TDirReg!$D:$D,$E8),1)</xm:f>
          </x14:formula1>
          <xm:sqref>E6:E16 E99:E120 E123:E141 E147:E150 E153:E162 E49:E53 E56:E79 E29:E45 E83:E95 E25</xm:sqref>
        </x14:dataValidation>
        <x14:dataValidation type="list" allowBlank="1" showInputMessage="1" showErrorMessage="1" xr:uid="{00000000-0002-0000-0400-000011000000}">
          <x14:formula1>
            <xm:f>OFFSET(TDirReg!$D$1,MATCH($E29,TDirReg!$D:$D,0)-1,1,COUNTIF(TDirReg!$D:$D,$E29),1)</xm:f>
          </x14:formula1>
          <xm:sqref>E46:E48 E26:E28 E80:E82 E96:E98 E163</xm:sqref>
        </x14:dataValidation>
        <x14:dataValidation type="list" allowBlank="1" showInputMessage="1" showErrorMessage="1" xr:uid="{00000000-0002-0000-0400-000012000000}">
          <x14:formula1>
            <xm:f>OFFSET(TDirReg!$D$1,MATCH($E25,TDirReg!$D:$D,0)-1,1,COUNTIF(TDirReg!$D:$D,$E25),1)</xm:f>
          </x14:formula1>
          <xm:sqref>E17:E24</xm:sqref>
        </x14:dataValidation>
        <x14:dataValidation type="list" allowBlank="1" showInputMessage="1" showErrorMessage="1" xr:uid="{00000000-0002-0000-0400-000013000000}">
          <x14:formula1>
            <xm:f>OFFSET(TDirReg!$D$1,MATCH($E147,TDirReg!$D:$D,0)-1,1,COUNTIF(TDirReg!$D:$D,$E147),1)</xm:f>
          </x14:formula1>
          <xm:sqref>E142:E146</xm:sqref>
        </x14:dataValidation>
        <x14:dataValidation type="list" allowBlank="1" showInputMessage="1" showErrorMessage="1" xr:uid="{00000000-0002-0000-0400-000014000000}">
          <x14:formula1>
            <xm:f>OFFSET(TDirReg!$D$1,MATCH($E56,TDirReg!$D:$D,0)-1,1,COUNTIF(TDirReg!$D:$D,$E56),1)</xm:f>
          </x14:formula1>
          <xm:sqref>E55 E122 E152</xm:sqref>
        </x14:dataValidation>
        <x14:dataValidation type="list" allowBlank="1" showInputMessage="1" showErrorMessage="1" xr:uid="{00000000-0002-0000-0400-000015000000}">
          <x14:formula1>
            <xm:f>OFFSET(TDirReg!$D$1,MATCH(#REF!,TDirReg!$D:$D,0)-1,1,COUNTIF(TDirReg!$D:$D,#REF!),1)</xm:f>
          </x14:formula1>
          <xm:sqref>E54 E121 E151</xm:sqref>
        </x14:dataValidation>
        <x14:dataValidation type="list" allowBlank="1" showInputMessage="1" showErrorMessage="1" xr:uid="{00000000-0002-0000-0400-000016000000}">
          <x14:formula1>
            <xm:f>OFFSET(TDirReg!$E$1,MATCH($F6,TDirReg!$E:$E,0)-1,1,COUNTIF(TDirReg!$E:$E,$F6),1)</xm:f>
          </x14:formula1>
          <xm:sqref>G6:G146</xm:sqref>
        </x14:dataValidation>
        <x14:dataValidation type="list" showInputMessage="1" showErrorMessage="1" xr:uid="{00000000-0002-0000-0400-000017000000}">
          <x14:formula1>
            <xm:f>Calendario!B$81:B$85</xm:f>
          </x14:formula1>
          <xm:sqref>M3:BM3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>
    <tabColor rgb="FF92D050"/>
  </sheetPr>
  <dimension ref="A1:BG25"/>
  <sheetViews>
    <sheetView zoomScale="115" zoomScaleNormal="115" workbookViewId="0">
      <selection activeCell="B6" sqref="B6"/>
    </sheetView>
  </sheetViews>
  <sheetFormatPr baseColWidth="10" defaultRowHeight="15" x14ac:dyDescent="0.25"/>
  <cols>
    <col min="1" max="1" width="15" bestFit="1" customWidth="1"/>
    <col min="2" max="2" width="16.140625" customWidth="1"/>
    <col min="3" max="3" width="22.85546875" customWidth="1"/>
    <col min="4" max="4" width="31.28515625" bestFit="1" customWidth="1"/>
    <col min="5" max="6" width="9" customWidth="1"/>
    <col min="7" max="59" width="14" customWidth="1"/>
  </cols>
  <sheetData>
    <row r="1" spans="1:59" x14ac:dyDescent="0.25">
      <c r="A1" t="s">
        <v>0</v>
      </c>
      <c r="G1">
        <v>8</v>
      </c>
      <c r="H1">
        <v>9</v>
      </c>
      <c r="I1">
        <v>10</v>
      </c>
      <c r="J1">
        <v>11</v>
      </c>
      <c r="K1">
        <v>12</v>
      </c>
      <c r="L1">
        <v>13</v>
      </c>
      <c r="M1">
        <v>14</v>
      </c>
      <c r="N1">
        <v>15</v>
      </c>
      <c r="O1">
        <v>16</v>
      </c>
      <c r="P1">
        <v>17</v>
      </c>
      <c r="Q1">
        <v>18</v>
      </c>
      <c r="R1">
        <v>19</v>
      </c>
      <c r="S1">
        <v>20</v>
      </c>
      <c r="T1">
        <v>21</v>
      </c>
      <c r="U1">
        <v>22</v>
      </c>
      <c r="V1">
        <v>23</v>
      </c>
      <c r="W1">
        <v>24</v>
      </c>
      <c r="X1">
        <v>25</v>
      </c>
      <c r="Y1">
        <v>26</v>
      </c>
      <c r="Z1">
        <v>27</v>
      </c>
      <c r="AA1">
        <v>28</v>
      </c>
      <c r="AB1">
        <v>29</v>
      </c>
      <c r="AC1">
        <v>30</v>
      </c>
      <c r="AD1">
        <v>31</v>
      </c>
      <c r="AE1">
        <v>32</v>
      </c>
      <c r="AF1">
        <v>33</v>
      </c>
      <c r="AG1">
        <v>34</v>
      </c>
      <c r="AH1">
        <v>35</v>
      </c>
      <c r="AI1">
        <v>36</v>
      </c>
      <c r="AJ1">
        <v>37</v>
      </c>
      <c r="AK1">
        <v>38</v>
      </c>
      <c r="AL1">
        <v>39</v>
      </c>
      <c r="AM1">
        <v>40</v>
      </c>
      <c r="AN1">
        <v>41</v>
      </c>
      <c r="AO1">
        <v>42</v>
      </c>
      <c r="AP1">
        <v>43</v>
      </c>
      <c r="AQ1">
        <v>44</v>
      </c>
      <c r="AR1">
        <v>45</v>
      </c>
      <c r="AS1">
        <v>46</v>
      </c>
      <c r="AT1">
        <v>47</v>
      </c>
      <c r="AU1">
        <v>48</v>
      </c>
      <c r="AV1">
        <v>49</v>
      </c>
      <c r="AW1">
        <v>50</v>
      </c>
      <c r="AX1">
        <v>51</v>
      </c>
      <c r="AY1">
        <v>52</v>
      </c>
      <c r="AZ1">
        <v>53</v>
      </c>
      <c r="BA1">
        <v>54</v>
      </c>
      <c r="BB1">
        <v>55</v>
      </c>
      <c r="BC1">
        <v>56</v>
      </c>
      <c r="BD1">
        <v>57</v>
      </c>
      <c r="BE1">
        <v>58</v>
      </c>
      <c r="BF1">
        <v>59</v>
      </c>
      <c r="BG1">
        <v>60</v>
      </c>
    </row>
    <row r="2" spans="1:59" ht="15" customHeight="1" x14ac:dyDescent="0.25">
      <c r="A2" t="s">
        <v>1</v>
      </c>
      <c r="F2" t="str">
        <f>HERRAMIENTA!M6</f>
        <v/>
      </c>
      <c r="G2" s="51"/>
      <c r="H2" s="78"/>
      <c r="I2" s="46"/>
      <c r="J2" s="57"/>
      <c r="K2" s="57"/>
      <c r="L2" s="57"/>
      <c r="M2" s="57"/>
      <c r="N2" s="57"/>
      <c r="O2" s="57"/>
      <c r="P2" s="57"/>
      <c r="Q2" s="57"/>
      <c r="R2" s="57"/>
      <c r="S2" s="49"/>
      <c r="T2" s="49"/>
      <c r="U2" s="49"/>
      <c r="V2" s="104" t="s">
        <v>2</v>
      </c>
      <c r="W2" s="57"/>
      <c r="X2" s="58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</row>
    <row r="3" spans="1:59" x14ac:dyDescent="0.25">
      <c r="A3" t="s">
        <v>1791</v>
      </c>
      <c r="F3" s="96" t="s">
        <v>256</v>
      </c>
      <c r="G3" s="101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3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100"/>
    </row>
    <row r="4" spans="1:59" ht="15" customHeight="1" x14ac:dyDescent="0.25">
      <c r="A4" t="s">
        <v>1632</v>
      </c>
      <c r="E4" s="480" t="s">
        <v>254</v>
      </c>
      <c r="F4" s="481" t="s">
        <v>1629</v>
      </c>
      <c r="G4" s="99" t="s">
        <v>200</v>
      </c>
      <c r="H4" s="99" t="s">
        <v>205</v>
      </c>
      <c r="I4" s="99" t="s">
        <v>218</v>
      </c>
      <c r="J4" s="99" t="s">
        <v>214</v>
      </c>
      <c r="K4" s="99" t="s">
        <v>204</v>
      </c>
      <c r="L4" s="99" t="s">
        <v>219</v>
      </c>
      <c r="M4" s="99" t="s">
        <v>210</v>
      </c>
      <c r="N4" s="99" t="s">
        <v>220</v>
      </c>
      <c r="O4" s="99" t="s">
        <v>206</v>
      </c>
      <c r="P4" s="99" t="s">
        <v>221</v>
      </c>
      <c r="Q4" s="99" t="s">
        <v>215</v>
      </c>
      <c r="R4" s="99" t="s">
        <v>201</v>
      </c>
      <c r="S4" s="99" t="s">
        <v>222</v>
      </c>
      <c r="T4" s="99" t="s">
        <v>211</v>
      </c>
      <c r="U4" s="99" t="s">
        <v>223</v>
      </c>
      <c r="V4" s="99" t="s">
        <v>207</v>
      </c>
      <c r="W4" s="99" t="s">
        <v>224</v>
      </c>
      <c r="X4" s="99" t="s">
        <v>216</v>
      </c>
      <c r="Y4" s="99" t="s">
        <v>202</v>
      </c>
      <c r="Z4" s="99" t="s">
        <v>225</v>
      </c>
      <c r="AA4" s="99" t="s">
        <v>212</v>
      </c>
      <c r="AB4" s="99" t="s">
        <v>226</v>
      </c>
      <c r="AC4" s="99" t="s">
        <v>208</v>
      </c>
      <c r="AD4" s="99" t="s">
        <v>227</v>
      </c>
      <c r="AE4" s="99" t="s">
        <v>217</v>
      </c>
      <c r="AF4" s="99" t="s">
        <v>203</v>
      </c>
      <c r="AG4" s="99" t="s">
        <v>228</v>
      </c>
      <c r="AH4" s="99" t="s">
        <v>213</v>
      </c>
      <c r="AI4" s="99" t="s">
        <v>229</v>
      </c>
      <c r="AJ4" s="99" t="s">
        <v>209</v>
      </c>
      <c r="AK4" s="99" t="s">
        <v>230</v>
      </c>
      <c r="AL4" s="99" t="s">
        <v>231</v>
      </c>
      <c r="AM4" s="99" t="s">
        <v>232</v>
      </c>
      <c r="AN4" s="99" t="s">
        <v>233</v>
      </c>
      <c r="AO4" s="99" t="s">
        <v>234</v>
      </c>
      <c r="AP4" s="99" t="s">
        <v>235</v>
      </c>
      <c r="AQ4" s="99" t="s">
        <v>236</v>
      </c>
      <c r="AR4" s="99" t="s">
        <v>237</v>
      </c>
      <c r="AS4" s="99" t="s">
        <v>238</v>
      </c>
      <c r="AT4" s="99" t="s">
        <v>239</v>
      </c>
      <c r="AU4" s="99" t="s">
        <v>240</v>
      </c>
      <c r="AV4" s="99" t="s">
        <v>241</v>
      </c>
      <c r="AW4" s="99" t="s">
        <v>242</v>
      </c>
      <c r="AX4" s="99" t="s">
        <v>243</v>
      </c>
      <c r="AY4" s="99" t="s">
        <v>244</v>
      </c>
      <c r="AZ4" s="99" t="s">
        <v>245</v>
      </c>
      <c r="BA4" s="99" t="s">
        <v>246</v>
      </c>
      <c r="BB4" s="99" t="s">
        <v>247</v>
      </c>
      <c r="BC4" s="99" t="s">
        <v>248</v>
      </c>
      <c r="BD4" s="99" t="s">
        <v>249</v>
      </c>
      <c r="BE4" s="99" t="s">
        <v>250</v>
      </c>
      <c r="BF4" s="99" t="s">
        <v>251</v>
      </c>
      <c r="BG4" s="99" t="s">
        <v>252</v>
      </c>
    </row>
    <row r="5" spans="1:59" x14ac:dyDescent="0.25">
      <c r="A5" s="105" t="s">
        <v>1600</v>
      </c>
      <c r="B5" s="120" t="s">
        <v>1599</v>
      </c>
      <c r="C5" s="111" t="s">
        <v>1602</v>
      </c>
      <c r="D5" s="111" t="s">
        <v>4</v>
      </c>
      <c r="E5" s="452"/>
      <c r="F5" s="482"/>
      <c r="G5" s="109" t="str">
        <f>HERRAMIENTA!M5</f>
        <v>dic 27 - 31</v>
      </c>
      <c r="H5" s="109" t="str">
        <f>HERRAMIENTA!N5</f>
        <v>ene 03 - 07</v>
      </c>
      <c r="I5" s="109" t="str">
        <f>HERRAMIENTA!O5</f>
        <v>ene 10 - 14</v>
      </c>
      <c r="J5" s="109" t="str">
        <f>HERRAMIENTA!P5</f>
        <v>ene 17 - 21</v>
      </c>
      <c r="K5" s="109" t="str">
        <f>HERRAMIENTA!Q5</f>
        <v>ene 24 - 28</v>
      </c>
      <c r="L5" s="109" t="str">
        <f>HERRAMIENTA!R5</f>
        <v>ene 31 - 04</v>
      </c>
      <c r="M5" s="109" t="str">
        <f>HERRAMIENTA!S5</f>
        <v>feb 07 - 11</v>
      </c>
      <c r="N5" s="109" t="str">
        <f>HERRAMIENTA!T5</f>
        <v>feb 14 - 18</v>
      </c>
      <c r="O5" s="109" t="str">
        <f>HERRAMIENTA!U5</f>
        <v>feb 21 - 25</v>
      </c>
      <c r="P5" s="109" t="str">
        <f>HERRAMIENTA!V5</f>
        <v>feb 28 - 04</v>
      </c>
      <c r="Q5" s="109" t="str">
        <f>HERRAMIENTA!W5</f>
        <v>mar 07 - 11</v>
      </c>
      <c r="R5" s="109" t="str">
        <f>HERRAMIENTA!X5</f>
        <v>mar 14 - 18</v>
      </c>
      <c r="S5" s="109" t="str">
        <f>HERRAMIENTA!Y5</f>
        <v>mar 21 - 25</v>
      </c>
      <c r="T5" s="109" t="str">
        <f>HERRAMIENTA!Z5</f>
        <v>mar 28 - 01</v>
      </c>
      <c r="U5" s="109" t="str">
        <f>HERRAMIENTA!AA5</f>
        <v>abr 04 - 08</v>
      </c>
      <c r="V5" s="109" t="str">
        <f>HERRAMIENTA!AB5</f>
        <v>abr 11 - 15</v>
      </c>
      <c r="W5" s="109" t="str">
        <f>HERRAMIENTA!AC5</f>
        <v>abr 18 - 22</v>
      </c>
      <c r="X5" s="109" t="str">
        <f>HERRAMIENTA!AD5</f>
        <v>abr 25 - 29</v>
      </c>
      <c r="Y5" s="109" t="str">
        <f>HERRAMIENTA!AE5</f>
        <v>may 02 - 06</v>
      </c>
      <c r="Z5" s="109" t="str">
        <f>HERRAMIENTA!AF5</f>
        <v>may 09 - 13</v>
      </c>
      <c r="AA5" s="109" t="str">
        <f>HERRAMIENTA!AG5</f>
        <v>may 16 - 20</v>
      </c>
      <c r="AB5" s="109" t="str">
        <f>HERRAMIENTA!AH5</f>
        <v>may 23 - 27</v>
      </c>
      <c r="AC5" s="109" t="str">
        <f>HERRAMIENTA!AI5</f>
        <v>may 30 - 03</v>
      </c>
      <c r="AD5" s="109" t="str">
        <f>HERRAMIENTA!AJ5</f>
        <v>jun 06 - 10</v>
      </c>
      <c r="AE5" s="109" t="str">
        <f>HERRAMIENTA!AK5</f>
        <v>jun 13 - 17</v>
      </c>
      <c r="AF5" s="109" t="str">
        <f>HERRAMIENTA!AL5</f>
        <v>jun 20 - 24</v>
      </c>
      <c r="AG5" s="109" t="str">
        <f>HERRAMIENTA!AM5</f>
        <v>jun 27 - 01</v>
      </c>
      <c r="AH5" s="109" t="str">
        <f>HERRAMIENTA!AN5</f>
        <v>jul 04 - 08</v>
      </c>
      <c r="AI5" s="109" t="str">
        <f>HERRAMIENTA!AO5</f>
        <v>jul 11 - 15</v>
      </c>
      <c r="AJ5" s="109" t="str">
        <f>HERRAMIENTA!AP5</f>
        <v>jul 18 - 22</v>
      </c>
      <c r="AK5" s="109" t="str">
        <f>HERRAMIENTA!AQ5</f>
        <v>jul 25 - 29</v>
      </c>
      <c r="AL5" s="109" t="str">
        <f>HERRAMIENTA!AR5</f>
        <v>ago 01 - 05</v>
      </c>
      <c r="AM5" s="109" t="str">
        <f>HERRAMIENTA!AS5</f>
        <v>ago 08 - 12</v>
      </c>
      <c r="AN5" s="109" t="str">
        <f>HERRAMIENTA!AT5</f>
        <v>ago 15 - 19</v>
      </c>
      <c r="AO5" s="109" t="str">
        <f>HERRAMIENTA!AU5</f>
        <v>ago 22 - 26</v>
      </c>
      <c r="AP5" s="109" t="str">
        <f>HERRAMIENTA!AV5</f>
        <v>ago 29 - 02</v>
      </c>
      <c r="AQ5" s="109" t="str">
        <f>HERRAMIENTA!AW5</f>
        <v>sep 05 - 09</v>
      </c>
      <c r="AR5" s="109" t="str">
        <f>HERRAMIENTA!AX5</f>
        <v>sep 12 - 16</v>
      </c>
      <c r="AS5" s="109" t="str">
        <f>HERRAMIENTA!AY5</f>
        <v>sep 19 - 23</v>
      </c>
      <c r="AT5" s="109" t="str">
        <f>HERRAMIENTA!AZ5</f>
        <v>sep 26 - 30</v>
      </c>
      <c r="AU5" s="109" t="str">
        <f>HERRAMIENTA!BA5</f>
        <v>oct 03 - 07</v>
      </c>
      <c r="AV5" s="109" t="str">
        <f>HERRAMIENTA!BB5</f>
        <v>oct 10 - 14</v>
      </c>
      <c r="AW5" s="109" t="str">
        <f>HERRAMIENTA!BC5</f>
        <v>oct 17 - 21</v>
      </c>
      <c r="AX5" s="109" t="str">
        <f>HERRAMIENTA!BD5</f>
        <v>oct 24 - 28</v>
      </c>
      <c r="AY5" s="109" t="str">
        <f>HERRAMIENTA!BE5</f>
        <v>oct 31 - 04</v>
      </c>
      <c r="AZ5" s="109" t="str">
        <f>HERRAMIENTA!BF5</f>
        <v>nov 07 - 11</v>
      </c>
      <c r="BA5" s="109" t="str">
        <f>HERRAMIENTA!BG5</f>
        <v>nov 14 - 18</v>
      </c>
      <c r="BB5" s="109" t="str">
        <f>HERRAMIENTA!BH5</f>
        <v>nov 21 - 25</v>
      </c>
      <c r="BC5" s="109" t="str">
        <f>HERRAMIENTA!BI5</f>
        <v>nov 28 - 02</v>
      </c>
      <c r="BD5" s="109" t="str">
        <f>HERRAMIENTA!BJ5</f>
        <v>dic 05 - 09</v>
      </c>
      <c r="BE5" s="109" t="str">
        <f>HERRAMIENTA!BK5</f>
        <v>dic 12 - 16</v>
      </c>
      <c r="BF5" s="109" t="str">
        <f>HERRAMIENTA!BL5</f>
        <v>dic 19 - 23</v>
      </c>
      <c r="BG5" s="109" t="str">
        <f>HERRAMIENTA!BM5</f>
        <v>dic 26 - 30</v>
      </c>
    </row>
    <row r="6" spans="1:59" x14ac:dyDescent="0.25">
      <c r="A6" s="116" t="s">
        <v>1280</v>
      </c>
      <c r="B6" s="116" t="s">
        <v>1575</v>
      </c>
      <c r="C6" s="116" t="s">
        <v>25</v>
      </c>
      <c r="D6" s="116" t="str">
        <f>IF(ISNA(VLOOKUP(C6,Tmunic!$C$2:$E$1120,3,FALSE)),"",VLOOKUP(C6,Tmunic!$C$2:$E$1120,3,FALSE))</f>
        <v>Carrera 7 con Calle 10 Esquina B/ Buena vista</v>
      </c>
      <c r="E6" s="117" t="str">
        <f>IF((VLOOKUP($C$6,HERRAMIENTA!$F$6:K161,5,0))=0,"",VLOOKUP($C$6,HERRAMIENTA!$F$6:K161,5,0))</f>
        <v>Semana 1</v>
      </c>
      <c r="F6" s="118">
        <f>COUNT(G6:BF6)</f>
        <v>50</v>
      </c>
      <c r="G6" s="115" t="str">
        <f>IF((VLOOKUP($C$6,HERRAMIENTA!$F$6:M161,G1,0))=0,"",VLOOKUP($C$6,HERRAMIENTA!$F$6:M161,G1,0))</f>
        <v/>
      </c>
      <c r="H6" s="113">
        <f>IF((VLOOKUP($C$6,HERRAMIENTA!$F$6:N161,H1,0))=0,"",VLOOKUP($C$6,HERRAMIENTA!$F$6:N161,H1,0))</f>
        <v>44566</v>
      </c>
      <c r="I6" s="113">
        <f>IF((VLOOKUP($C$6,HERRAMIENTA!$F$6:O161,I1,0))=0,"",VLOOKUP($C$6,HERRAMIENTA!$F$6:O161,I1,0))</f>
        <v>44573</v>
      </c>
      <c r="J6" s="113">
        <f>IF((VLOOKUP($C$6,HERRAMIENTA!$F$6:P161,J1,0))=0,"",VLOOKUP($C$6,HERRAMIENTA!$F$6:P161,J1,0))</f>
        <v>44580</v>
      </c>
      <c r="K6" s="113">
        <f>IF((VLOOKUP($C$6,HERRAMIENTA!$F$6:Q161,K1,0))=0,"",VLOOKUP($C$6,HERRAMIENTA!$F$6:Q161,K1,0))</f>
        <v>44587</v>
      </c>
      <c r="L6" s="113">
        <f>IF((VLOOKUP($C$6,HERRAMIENTA!$F$6:R161,L1,0))=0,"",VLOOKUP($C$6,HERRAMIENTA!$F$6:R161,L1,0))</f>
        <v>44594</v>
      </c>
      <c r="M6" s="113">
        <f>IF((VLOOKUP($C$6,HERRAMIENTA!$F$6:S161,M1,0))=0,"",VLOOKUP($C$6,HERRAMIENTA!$F$6:S161,M1,0))</f>
        <v>44601</v>
      </c>
      <c r="N6" s="113">
        <f>IF((VLOOKUP($C$6,HERRAMIENTA!$F$6:T161,N1,0))=0,"",VLOOKUP($C$6,HERRAMIENTA!$F$6:T161,N1,0))</f>
        <v>44608</v>
      </c>
      <c r="O6" s="113">
        <f>IF((VLOOKUP($C$6,HERRAMIENTA!$F$6:U161,O1,0))=0,"",VLOOKUP($C$6,HERRAMIENTA!$F$6:U161,O1,0))</f>
        <v>44615</v>
      </c>
      <c r="P6" s="113">
        <f>IF((VLOOKUP($C$6,HERRAMIENTA!$F$6:V161,P1,0))=0,"",VLOOKUP($C$6,HERRAMIENTA!$F$6:V161,P1,0))</f>
        <v>44622</v>
      </c>
      <c r="Q6" s="113">
        <f>IF((VLOOKUP($C$6,HERRAMIENTA!$F$6:W161,Q1,0))=0,"",VLOOKUP($C$6,HERRAMIENTA!$F$6:W161,Q1,0))</f>
        <v>44629</v>
      </c>
      <c r="R6" s="113">
        <f>IF((VLOOKUP($C$6,HERRAMIENTA!$F$6:X161,R1,0))=0,"",VLOOKUP($C$6,HERRAMIENTA!$F$6:X161,R1,0))</f>
        <v>44636</v>
      </c>
      <c r="S6" s="113">
        <f>IF((VLOOKUP($C$6,HERRAMIENTA!$F$6:Y161,S1,0))=0,"",VLOOKUP($C$6,HERRAMIENTA!$F$6:Y161,S1,0))</f>
        <v>44643</v>
      </c>
      <c r="T6" s="113">
        <f>IF((VLOOKUP($C$6,HERRAMIENTA!$F$6:Z161,T1,0))=0,"",VLOOKUP($C$6,HERRAMIENTA!$F$6:Z161,T1,0))</f>
        <v>44650</v>
      </c>
      <c r="U6" s="113">
        <f>IF((VLOOKUP($C$6,HERRAMIENTA!$F$6:AA161,U1,0))=0,"",VLOOKUP($C$6,HERRAMIENTA!$F$6:AA161,U1,0))</f>
        <v>44657</v>
      </c>
      <c r="V6" s="113">
        <f>IF((VLOOKUP($C$6,HERRAMIENTA!$F$6:AB161,V1,0))=0,"",VLOOKUP($C$6,HERRAMIENTA!$F$6:AB161,V1,0))</f>
        <v>44664</v>
      </c>
      <c r="W6" s="113">
        <f>IF((VLOOKUP($C$6,HERRAMIENTA!$F$6:AC161,W1,0))=0,"",VLOOKUP($C$6,HERRAMIENTA!$F$6:AC161,W1,0))</f>
        <v>44671</v>
      </c>
      <c r="X6" s="113">
        <f>IF((VLOOKUP($C$6,HERRAMIENTA!$F$6:AD161,X1,0))=0,"",VLOOKUP($C$6,HERRAMIENTA!$F$6:AD161,X1,0))</f>
        <v>44678</v>
      </c>
      <c r="Y6" s="113">
        <f>IF((VLOOKUP($C$6,HERRAMIENTA!$F$6:AE161,Y1,0))=0,"",VLOOKUP($C$6,HERRAMIENTA!$F$6:AE161,Y1,0))</f>
        <v>44685</v>
      </c>
      <c r="Z6" s="113">
        <f>IF((VLOOKUP($C$6,HERRAMIENTA!$F$6:AF161,Z1,0))=0,"",VLOOKUP($C$6,HERRAMIENTA!$F$6:AF161,Z1,0))</f>
        <v>44692</v>
      </c>
      <c r="AA6" s="113">
        <f>IF((VLOOKUP($C$6,HERRAMIENTA!$F$6:AG161,AA1,0))=0,"",VLOOKUP($C$6,HERRAMIENTA!$F$6:AG161,AA1,0))</f>
        <v>44699</v>
      </c>
      <c r="AB6" s="113">
        <f>IF((VLOOKUP($C$6,HERRAMIENTA!$F$6:AH161,AB1,0))=0,"",VLOOKUP($C$6,HERRAMIENTA!$F$6:AH161,AB1,0))</f>
        <v>44706</v>
      </c>
      <c r="AC6" s="113">
        <f>IF((VLOOKUP($C$6,HERRAMIENTA!$F$6:AI161,AC1,0))=0,"",VLOOKUP($C$6,HERRAMIENTA!$F$6:AI161,AC1,0))</f>
        <v>44713</v>
      </c>
      <c r="AD6" s="113">
        <f>IF((VLOOKUP($C$6,HERRAMIENTA!$F$6:AJ161,AD1,0))=0,"",VLOOKUP($C$6,HERRAMIENTA!$F$6:AJ161,AD1,0))</f>
        <v>44720</v>
      </c>
      <c r="AE6" s="113">
        <f>IF((VLOOKUP($C$6,HERRAMIENTA!$F$6:AK161,AE1,0))=0,"",VLOOKUP($C$6,HERRAMIENTA!$F$6:AK161,AE1,0))</f>
        <v>44727</v>
      </c>
      <c r="AF6" s="113">
        <f>IF((VLOOKUP($C$6,HERRAMIENTA!$F$6:AL161,AF1,0))=0,"",VLOOKUP($C$6,HERRAMIENTA!$F$6:AL161,AF1,0))</f>
        <v>44734</v>
      </c>
      <c r="AG6" s="113">
        <f>IF((VLOOKUP($C$6,HERRAMIENTA!$F$6:AM161,AG1,0))=0,"",VLOOKUP($C$6,HERRAMIENTA!$F$6:AM161,AG1,0))</f>
        <v>44741</v>
      </c>
      <c r="AH6" s="113">
        <f>IF((VLOOKUP($C$6,HERRAMIENTA!$F$6:AN161,AH1,0))=0,"",VLOOKUP($C$6,HERRAMIENTA!$F$6:AN161,AH1,0))</f>
        <v>44748</v>
      </c>
      <c r="AI6" s="113">
        <f>IF((VLOOKUP($C$6,HERRAMIENTA!$F$6:AO161,AI1,0))=0,"",VLOOKUP($C$6,HERRAMIENTA!$F$6:AO161,AI1,0))</f>
        <v>44755</v>
      </c>
      <c r="AJ6" s="113" t="str">
        <f>IF((VLOOKUP($C$6,HERRAMIENTA!$F$6:AP161,AJ1,0))=0,"",VLOOKUP($C$6,HERRAMIENTA!$F$6:AP161,AJ1,0))</f>
        <v/>
      </c>
      <c r="AK6" s="113">
        <f>IF((VLOOKUP($C$6,HERRAMIENTA!$F$6:AQ161,AK1,0))=0,"",VLOOKUP($C$6,HERRAMIENTA!$F$6:AQ161,AK1,0))</f>
        <v>44769</v>
      </c>
      <c r="AL6" s="113">
        <f>IF((VLOOKUP($C$6,HERRAMIENTA!$F$6:AR161,AL1,0))=0,"",VLOOKUP($C$6,HERRAMIENTA!$F$6:AR161,AL1,0))</f>
        <v>44776</v>
      </c>
      <c r="AM6" s="113">
        <f>IF((VLOOKUP($C$6,HERRAMIENTA!$F$6:AS161,AM1,0))=0,"",VLOOKUP($C$6,HERRAMIENTA!$F$6:AS161,AM1,0))</f>
        <v>44783</v>
      </c>
      <c r="AN6" s="113">
        <f>IF((VLOOKUP($C$6,HERRAMIENTA!$F$6:AT161,AN1,0))=0,"",VLOOKUP($C$6,HERRAMIENTA!$F$6:AT161,AN1,0))</f>
        <v>44790</v>
      </c>
      <c r="AO6" s="113">
        <f>IF((VLOOKUP($C$6,HERRAMIENTA!$F$6:AU161,AO1,0))=0,"",VLOOKUP($C$6,HERRAMIENTA!$F$6:AU161,AO1,0))</f>
        <v>44797</v>
      </c>
      <c r="AP6" s="113">
        <f>IF((VLOOKUP($C$6,HERRAMIENTA!$F$6:AV161,AP1,0))=0,"",VLOOKUP($C$6,HERRAMIENTA!$F$6:AV161,AP1,0))</f>
        <v>44804</v>
      </c>
      <c r="AQ6" s="113">
        <f>IF((VLOOKUP($C$6,HERRAMIENTA!$F$6:AW161,AQ1,0))=0,"",VLOOKUP($C$6,HERRAMIENTA!$F$6:AW161,AQ1,0))</f>
        <v>44811</v>
      </c>
      <c r="AR6" s="113">
        <f>IF((VLOOKUP($C$6,HERRAMIENTA!$F$6:AX161,AR1,0))=0,"",VLOOKUP($C$6,HERRAMIENTA!$F$6:AX161,AR1,0))</f>
        <v>44818</v>
      </c>
      <c r="AS6" s="113">
        <f>IF((VLOOKUP($C$6,HERRAMIENTA!$F$6:AY161,AS1,0))=0,"",VLOOKUP($C$6,HERRAMIENTA!$F$6:AY161,AS1,0))</f>
        <v>44825</v>
      </c>
      <c r="AT6" s="113">
        <f>IF((VLOOKUP($C$6,HERRAMIENTA!$F$6:AZ161,AT1,0))=0,"",VLOOKUP($C$6,HERRAMIENTA!$F$6:AZ161,AT1,0))</f>
        <v>44832</v>
      </c>
      <c r="AU6" s="113">
        <f>IF((VLOOKUP($C$6,HERRAMIENTA!$F$6:BA161,AU1,0))=0,"",VLOOKUP($C$6,HERRAMIENTA!$F$6:BA161,AU1,0))</f>
        <v>44839</v>
      </c>
      <c r="AV6" s="113">
        <f>IF((VLOOKUP($C$6,HERRAMIENTA!$F$6:BB161,AV1,0))=0,"",VLOOKUP($C$6,HERRAMIENTA!$F$6:BB161,AV1,0))</f>
        <v>44846</v>
      </c>
      <c r="AW6" s="113">
        <f>IF((VLOOKUP($C$6,HERRAMIENTA!$F$6:BC161,AW1,0))=0,"",VLOOKUP($C$6,HERRAMIENTA!$F$6:BC161,AW1,0))</f>
        <v>44853</v>
      </c>
      <c r="AX6" s="113">
        <f>IF((VLOOKUP($C$6,HERRAMIENTA!$F$6:BD161,AX1,0))=0,"",VLOOKUP($C$6,HERRAMIENTA!$F$6:BD161,AX1,0))</f>
        <v>44860</v>
      </c>
      <c r="AY6" s="113">
        <f>IF((VLOOKUP($C$6,HERRAMIENTA!$F$6:BE161,AY1,0))=0,"",VLOOKUP($C$6,HERRAMIENTA!$F$6:BE161,AY1,0))</f>
        <v>44867</v>
      </c>
      <c r="AZ6" s="113">
        <f>IF((VLOOKUP($C$6,HERRAMIENTA!$F$6:BF161,AZ1,0))=0,"",VLOOKUP($C$6,HERRAMIENTA!$F$6:BF161,AZ1,0))</f>
        <v>44874</v>
      </c>
      <c r="BA6" s="113">
        <f>IF((VLOOKUP($C$6,HERRAMIENTA!$F$6:BG161,BA1,0))=0,"",VLOOKUP($C$6,HERRAMIENTA!$F$6:BG161,BA1,0))</f>
        <v>44881</v>
      </c>
      <c r="BB6" s="113">
        <f>IF((VLOOKUP($C$6,HERRAMIENTA!$F$6:BH161,BB1,0))=0,"",VLOOKUP($C$6,HERRAMIENTA!$F$6:BH161,BB1,0))</f>
        <v>44888</v>
      </c>
      <c r="BC6" s="113">
        <f>IF((VLOOKUP($C$6,HERRAMIENTA!$F$6:BI161,BC1,0))=0,"",VLOOKUP($C$6,HERRAMIENTA!$F$6:BI161,BC1,0))</f>
        <v>44895</v>
      </c>
      <c r="BD6" s="113">
        <f>IF((VLOOKUP($C$6,HERRAMIENTA!$F$6:BJ161,BD1,0))=0,"",VLOOKUP($C$6,HERRAMIENTA!$F$6:BJ161,BD1,0))</f>
        <v>44902</v>
      </c>
      <c r="BE6" s="113">
        <f>IF((VLOOKUP($C$6,HERRAMIENTA!$F$6:BK161,BE1,0))=0,"",VLOOKUP($C$6,HERRAMIENTA!$F$6:BK161,BE1,0))</f>
        <v>44909</v>
      </c>
      <c r="BF6" s="114">
        <f>IF((VLOOKUP($C$6,HERRAMIENTA!$F$6:BL161,BF1,0))=0,"",VLOOKUP($C$6,HERRAMIENTA!$F$6:BL161,BF1,0))</f>
        <v>44916</v>
      </c>
      <c r="BG6" s="114">
        <f>IF((VLOOKUP($C$6,HERRAMIENTA!$F$6:BM161,BG1,0))=0,"",VLOOKUP($C$6,HERRAMIENTA!$F$6:BM161,BG1,0))</f>
        <v>44923</v>
      </c>
    </row>
    <row r="7" spans="1:59" x14ac:dyDescent="0.25"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</row>
    <row r="25" spans="1:1" x14ac:dyDescent="0.25">
      <c r="A25" t="s">
        <v>1644</v>
      </c>
    </row>
  </sheetData>
  <dataConsolidate/>
  <mergeCells count="2">
    <mergeCell ref="E4:E5"/>
    <mergeCell ref="F4:F5"/>
  </mergeCells>
  <dataValidations count="1">
    <dataValidation showInputMessage="1" showErrorMessage="1" sqref="G3:BG3" xr:uid="{00000000-0002-0000-0500-000000000000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1000000}">
          <x14:formula1>
            <xm:f>OFFSET(TDirReg!$J$1,1,0,COUNTA(TDirReg!$J$2:$J$14)-1)</xm:f>
          </x14:formula1>
          <xm:sqref>A6</xm:sqref>
        </x14:dataValidation>
        <x14:dataValidation type="list" allowBlank="1" showInputMessage="1" showErrorMessage="1" xr:uid="{00000000-0002-0000-0500-000002000000}">
          <x14:formula1>
            <xm:f>OFFSET(TSeccM!$A$1,MATCH($B6,TSeccM!$A:$A,0)-1,1,COUNTIF(TSeccM!$A:$A,$B6),1)</xm:f>
          </x14:formula1>
          <xm:sqref>C6</xm:sqref>
        </x14:dataValidation>
        <x14:dataValidation type="list" allowBlank="1" showInputMessage="1" showErrorMessage="1" xr:uid="{00000000-0002-0000-0500-000003000000}">
          <x14:formula1>
            <xm:f>OFFSET(TSeccM!$D$1,MATCH($A6,TSeccM!$D:$D,0)-1,1,COUNTIF(TSeccM!$D:$D,$A6),1)</xm:f>
          </x14:formula1>
          <xm:sqref>B6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2">
    <tabColor rgb="FF92D050"/>
  </sheetPr>
  <dimension ref="A1:BH7"/>
  <sheetViews>
    <sheetView zoomScale="115" zoomScaleNormal="115" workbookViewId="0">
      <selection activeCell="C14" sqref="C14"/>
    </sheetView>
  </sheetViews>
  <sheetFormatPr baseColWidth="10" defaultRowHeight="15" x14ac:dyDescent="0.25"/>
  <cols>
    <col min="1" max="1" width="15" bestFit="1" customWidth="1"/>
    <col min="2" max="2" width="16.140625" customWidth="1"/>
    <col min="3" max="3" width="22.85546875" customWidth="1"/>
    <col min="4" max="5" width="15.140625" customWidth="1"/>
    <col min="6" max="7" width="9" customWidth="1"/>
    <col min="8" max="59" width="13.140625" customWidth="1"/>
  </cols>
  <sheetData>
    <row r="1" spans="1:60" x14ac:dyDescent="0.25">
      <c r="A1" t="s">
        <v>0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</row>
    <row r="2" spans="1:60" ht="15" customHeight="1" x14ac:dyDescent="0.25">
      <c r="A2" t="s">
        <v>1</v>
      </c>
      <c r="G2" t="str">
        <f>HERRAMIENTA!M6</f>
        <v/>
      </c>
      <c r="H2" s="51"/>
      <c r="I2" s="78"/>
      <c r="J2" s="46"/>
      <c r="K2" s="57"/>
      <c r="L2" s="57"/>
      <c r="M2" s="57"/>
      <c r="N2" s="57"/>
      <c r="O2" s="57"/>
      <c r="P2" s="57"/>
      <c r="Q2" s="57"/>
      <c r="R2" s="57"/>
      <c r="S2" s="57"/>
      <c r="T2" s="49"/>
      <c r="U2" s="49"/>
      <c r="V2" s="49"/>
      <c r="W2" s="104" t="s">
        <v>2</v>
      </c>
      <c r="X2" s="57"/>
      <c r="Y2" s="58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</row>
    <row r="3" spans="1:60" x14ac:dyDescent="0.25">
      <c r="A3" t="s">
        <v>1791</v>
      </c>
      <c r="G3" s="96" t="s">
        <v>256</v>
      </c>
      <c r="H3" s="101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3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100"/>
      <c r="BH3" s="100"/>
    </row>
    <row r="4" spans="1:60" ht="15" customHeight="1" x14ac:dyDescent="0.25">
      <c r="A4" t="s">
        <v>1628</v>
      </c>
      <c r="F4" s="480" t="s">
        <v>254</v>
      </c>
      <c r="G4" s="481" t="s">
        <v>1629</v>
      </c>
      <c r="H4" s="99" t="s">
        <v>200</v>
      </c>
      <c r="I4" s="99" t="s">
        <v>205</v>
      </c>
      <c r="J4" s="99" t="s">
        <v>218</v>
      </c>
      <c r="K4" s="99" t="s">
        <v>214</v>
      </c>
      <c r="L4" s="99" t="s">
        <v>204</v>
      </c>
      <c r="M4" s="99" t="s">
        <v>219</v>
      </c>
      <c r="N4" s="99" t="s">
        <v>210</v>
      </c>
      <c r="O4" s="99" t="s">
        <v>220</v>
      </c>
      <c r="P4" s="99" t="s">
        <v>206</v>
      </c>
      <c r="Q4" s="99" t="s">
        <v>221</v>
      </c>
      <c r="R4" s="99" t="s">
        <v>215</v>
      </c>
      <c r="S4" s="99" t="s">
        <v>201</v>
      </c>
      <c r="T4" s="99" t="s">
        <v>222</v>
      </c>
      <c r="U4" s="99" t="s">
        <v>211</v>
      </c>
      <c r="V4" s="99" t="s">
        <v>223</v>
      </c>
      <c r="W4" s="99" t="s">
        <v>207</v>
      </c>
      <c r="X4" s="99" t="s">
        <v>224</v>
      </c>
      <c r="Y4" s="99" t="s">
        <v>216</v>
      </c>
      <c r="Z4" s="99" t="s">
        <v>202</v>
      </c>
      <c r="AA4" s="99" t="s">
        <v>225</v>
      </c>
      <c r="AB4" s="99" t="s">
        <v>212</v>
      </c>
      <c r="AC4" s="99" t="s">
        <v>226</v>
      </c>
      <c r="AD4" s="99" t="s">
        <v>208</v>
      </c>
      <c r="AE4" s="99" t="s">
        <v>227</v>
      </c>
      <c r="AF4" s="99" t="s">
        <v>217</v>
      </c>
      <c r="AG4" s="99" t="s">
        <v>203</v>
      </c>
      <c r="AH4" s="99" t="s">
        <v>228</v>
      </c>
      <c r="AI4" s="99" t="s">
        <v>213</v>
      </c>
      <c r="AJ4" s="99" t="s">
        <v>229</v>
      </c>
      <c r="AK4" s="99" t="s">
        <v>209</v>
      </c>
      <c r="AL4" s="99" t="s">
        <v>230</v>
      </c>
      <c r="AM4" s="99" t="s">
        <v>231</v>
      </c>
      <c r="AN4" s="99" t="s">
        <v>232</v>
      </c>
      <c r="AO4" s="99" t="s">
        <v>233</v>
      </c>
      <c r="AP4" s="99" t="s">
        <v>234</v>
      </c>
      <c r="AQ4" s="99" t="s">
        <v>235</v>
      </c>
      <c r="AR4" s="99" t="s">
        <v>236</v>
      </c>
      <c r="AS4" s="99" t="s">
        <v>237</v>
      </c>
      <c r="AT4" s="99" t="s">
        <v>238</v>
      </c>
      <c r="AU4" s="99" t="s">
        <v>239</v>
      </c>
      <c r="AV4" s="99" t="s">
        <v>240</v>
      </c>
      <c r="AW4" s="99" t="s">
        <v>241</v>
      </c>
      <c r="AX4" s="99" t="s">
        <v>242</v>
      </c>
      <c r="AY4" s="99" t="s">
        <v>243</v>
      </c>
      <c r="AZ4" s="99" t="s">
        <v>244</v>
      </c>
      <c r="BA4" s="99" t="s">
        <v>245</v>
      </c>
      <c r="BB4" s="99" t="s">
        <v>246</v>
      </c>
      <c r="BC4" s="99" t="s">
        <v>247</v>
      </c>
      <c r="BD4" s="99" t="s">
        <v>248</v>
      </c>
      <c r="BE4" s="99" t="s">
        <v>249</v>
      </c>
      <c r="BF4" s="99" t="s">
        <v>250</v>
      </c>
      <c r="BG4" s="99" t="s">
        <v>251</v>
      </c>
      <c r="BH4" s="99" t="s">
        <v>252</v>
      </c>
    </row>
    <row r="5" spans="1:60" x14ac:dyDescent="0.25">
      <c r="A5" s="105" t="s">
        <v>1600</v>
      </c>
      <c r="B5" s="91" t="s">
        <v>1601</v>
      </c>
      <c r="C5" s="111" t="s">
        <v>1602</v>
      </c>
      <c r="D5" s="112" t="s">
        <v>3</v>
      </c>
      <c r="E5" s="111" t="s">
        <v>4</v>
      </c>
      <c r="F5" s="452"/>
      <c r="G5" s="482"/>
      <c r="H5" s="109" t="str">
        <f>HERRAMIENTA!N5</f>
        <v>ene 03 - 07</v>
      </c>
      <c r="I5" s="109" t="str">
        <f>HERRAMIENTA!O5</f>
        <v>ene 10 - 14</v>
      </c>
      <c r="J5" s="109" t="str">
        <f>HERRAMIENTA!P5</f>
        <v>ene 17 - 21</v>
      </c>
      <c r="K5" s="109" t="str">
        <f>HERRAMIENTA!Q5</f>
        <v>ene 24 - 28</v>
      </c>
      <c r="L5" s="109" t="str">
        <f>HERRAMIENTA!R5</f>
        <v>ene 31 - 04</v>
      </c>
      <c r="M5" s="109" t="str">
        <f>HERRAMIENTA!S5</f>
        <v>feb 07 - 11</v>
      </c>
      <c r="N5" s="109" t="str">
        <f>HERRAMIENTA!T5</f>
        <v>feb 14 - 18</v>
      </c>
      <c r="O5" s="109" t="str">
        <f>HERRAMIENTA!U5</f>
        <v>feb 21 - 25</v>
      </c>
      <c r="P5" s="109" t="str">
        <f>HERRAMIENTA!V5</f>
        <v>feb 28 - 04</v>
      </c>
      <c r="Q5" s="109" t="str">
        <f>HERRAMIENTA!W5</f>
        <v>mar 07 - 11</v>
      </c>
      <c r="R5" s="109" t="str">
        <f>HERRAMIENTA!X5</f>
        <v>mar 14 - 18</v>
      </c>
      <c r="S5" s="109" t="str">
        <f>HERRAMIENTA!Y5</f>
        <v>mar 21 - 25</v>
      </c>
      <c r="T5" s="109" t="str">
        <f>HERRAMIENTA!Z5</f>
        <v>mar 28 - 01</v>
      </c>
      <c r="U5" s="109" t="str">
        <f>HERRAMIENTA!AA5</f>
        <v>abr 04 - 08</v>
      </c>
      <c r="V5" s="109" t="str">
        <f>HERRAMIENTA!AB5</f>
        <v>abr 11 - 15</v>
      </c>
      <c r="W5" s="109" t="str">
        <f>HERRAMIENTA!AC5</f>
        <v>abr 18 - 22</v>
      </c>
      <c r="X5" s="109" t="str">
        <f>HERRAMIENTA!AD5</f>
        <v>abr 25 - 29</v>
      </c>
      <c r="Y5" s="109" t="str">
        <f>HERRAMIENTA!AE5</f>
        <v>may 02 - 06</v>
      </c>
      <c r="Z5" s="109" t="str">
        <f>HERRAMIENTA!AF5</f>
        <v>may 09 - 13</v>
      </c>
      <c r="AA5" s="109" t="str">
        <f>HERRAMIENTA!AG5</f>
        <v>may 16 - 20</v>
      </c>
      <c r="AB5" s="109" t="str">
        <f>HERRAMIENTA!AH5</f>
        <v>may 23 - 27</v>
      </c>
      <c r="AC5" s="109" t="str">
        <f>HERRAMIENTA!AI5</f>
        <v>may 30 - 03</v>
      </c>
      <c r="AD5" s="109" t="str">
        <f>HERRAMIENTA!AJ5</f>
        <v>jun 06 - 10</v>
      </c>
      <c r="AE5" s="109" t="str">
        <f>HERRAMIENTA!AK5</f>
        <v>jun 13 - 17</v>
      </c>
      <c r="AF5" s="109" t="str">
        <f>HERRAMIENTA!AL5</f>
        <v>jun 20 - 24</v>
      </c>
      <c r="AG5" s="109" t="str">
        <f>HERRAMIENTA!AM5</f>
        <v>jun 27 - 01</v>
      </c>
      <c r="AH5" s="109" t="str">
        <f>HERRAMIENTA!AN5</f>
        <v>jul 04 - 08</v>
      </c>
      <c r="AI5" s="109" t="str">
        <f>HERRAMIENTA!AO5</f>
        <v>jul 11 - 15</v>
      </c>
      <c r="AJ5" s="109" t="str">
        <f>HERRAMIENTA!AP5</f>
        <v>jul 18 - 22</v>
      </c>
      <c r="AK5" s="109" t="str">
        <f>HERRAMIENTA!AQ5</f>
        <v>jul 25 - 29</v>
      </c>
      <c r="AL5" s="109" t="str">
        <f>HERRAMIENTA!AR5</f>
        <v>ago 01 - 05</v>
      </c>
      <c r="AM5" s="109" t="str">
        <f>HERRAMIENTA!AS5</f>
        <v>ago 08 - 12</v>
      </c>
      <c r="AN5" s="109" t="str">
        <f>HERRAMIENTA!AT5</f>
        <v>ago 15 - 19</v>
      </c>
      <c r="AO5" s="109" t="str">
        <f>HERRAMIENTA!AU5</f>
        <v>ago 22 - 26</v>
      </c>
      <c r="AP5" s="109" t="str">
        <f>HERRAMIENTA!AV5</f>
        <v>ago 29 - 02</v>
      </c>
      <c r="AQ5" s="109" t="str">
        <f>HERRAMIENTA!AW5</f>
        <v>sep 05 - 09</v>
      </c>
      <c r="AR5" s="109" t="str">
        <f>HERRAMIENTA!AX5</f>
        <v>sep 12 - 16</v>
      </c>
      <c r="AS5" s="109" t="str">
        <f>HERRAMIENTA!AY5</f>
        <v>sep 19 - 23</v>
      </c>
      <c r="AT5" s="109" t="str">
        <f>HERRAMIENTA!AZ5</f>
        <v>sep 26 - 30</v>
      </c>
      <c r="AU5" s="109" t="str">
        <f>HERRAMIENTA!BA5</f>
        <v>oct 03 - 07</v>
      </c>
      <c r="AV5" s="109" t="str">
        <f>HERRAMIENTA!BB5</f>
        <v>oct 10 - 14</v>
      </c>
      <c r="AW5" s="109" t="str">
        <f>HERRAMIENTA!BC5</f>
        <v>oct 17 - 21</v>
      </c>
      <c r="AX5" s="109" t="str">
        <f>HERRAMIENTA!BD5</f>
        <v>oct 24 - 28</v>
      </c>
      <c r="AY5" s="109" t="str">
        <f>HERRAMIENTA!BE5</f>
        <v>oct 31 - 04</v>
      </c>
      <c r="AZ5" s="109" t="str">
        <f>HERRAMIENTA!BF5</f>
        <v>nov 07 - 11</v>
      </c>
      <c r="BA5" s="109" t="str">
        <f>HERRAMIENTA!BG5</f>
        <v>nov 14 - 18</v>
      </c>
      <c r="BB5" s="109" t="str">
        <f>HERRAMIENTA!BH5</f>
        <v>nov 21 - 25</v>
      </c>
      <c r="BC5" s="109" t="str">
        <f>HERRAMIENTA!BI5</f>
        <v>nov 28 - 02</v>
      </c>
      <c r="BD5" s="109" t="str">
        <f>HERRAMIENTA!BJ5</f>
        <v>dic 05 - 09</v>
      </c>
      <c r="BE5" s="109" t="str">
        <f>HERRAMIENTA!BK5</f>
        <v>dic 12 - 16</v>
      </c>
      <c r="BF5" s="109" t="str">
        <f>HERRAMIENTA!BL5</f>
        <v>dic 19 - 23</v>
      </c>
      <c r="BG5" s="109" t="str">
        <f>HERRAMIENTA!BM5</f>
        <v>dic 26 - 30</v>
      </c>
      <c r="BH5" s="109" t="e">
        <f>HERRAMIENTA!#REF!</f>
        <v>#REF!</v>
      </c>
    </row>
    <row r="6" spans="1:60" x14ac:dyDescent="0.25">
      <c r="A6" s="116" t="s">
        <v>1280</v>
      </c>
      <c r="B6" s="116" t="s">
        <v>261</v>
      </c>
      <c r="C6" s="116" t="s">
        <v>15</v>
      </c>
      <c r="D6" s="116" t="str">
        <f>IF(ISNA(VLOOKUP(C6,Tmunic!$C$2:$D$1120,2,FALSE)),"",VLOOKUP(C6,Tmunic!$C$2:$D$1120,2,FALSE))</f>
        <v>UB RIONEGRO</v>
      </c>
      <c r="E6" s="116" t="str">
        <f>IF(ISNA(VLOOKUP(C6,Tmunic!$C$2:$E$1120,3,FALSE)),"",VLOOKUP(C6,Tmunic!$C$2:$E$1120,3,FALSE))</f>
        <v>Hospital San Juan De Dios Cra 48 N° 56-59</v>
      </c>
      <c r="F6" s="117" t="str">
        <f>IF((VLOOKUP($C$6,HERRAMIENTA!$F$6:K161,5,0))=0,"",VLOOKUP($C$6,HERRAMIENTA!$F$6:K161,5,0))</f>
        <v>Semana 6</v>
      </c>
      <c r="G6" s="118">
        <f>COUNT(H6:BG6)</f>
        <v>12</v>
      </c>
      <c r="H6" s="115" t="str">
        <f>IF((VLOOKUP($C$6,HERRAMIENTA!$F$6:M161,H1,0))=0,"",VLOOKUP($C$6,HERRAMIENTA!$F$6:M161,H1,0))</f>
        <v/>
      </c>
      <c r="I6" s="113" t="str">
        <f>IF((VLOOKUP($C$6,HERRAMIENTA!$F$6:N161,I1,0))=0,"",VLOOKUP($C$6,HERRAMIENTA!$F$6:N161,I1,0))</f>
        <v/>
      </c>
      <c r="J6" s="113" t="str">
        <f>IF((VLOOKUP($C$6,HERRAMIENTA!$F$6:O161,J1,0))=0,"",VLOOKUP($C$6,HERRAMIENTA!$F$6:O161,J1,0))</f>
        <v/>
      </c>
      <c r="K6" s="113" t="str">
        <f>IF((VLOOKUP($C$6,HERRAMIENTA!$F$6:P161,K1,0))=0,"",VLOOKUP($C$6,HERRAMIENTA!$F$6:P161,K1,0))</f>
        <v/>
      </c>
      <c r="L6" s="113" t="str">
        <f>IF((VLOOKUP($C$6,HERRAMIENTA!$F$6:Q161,L1,0))=0,"",VLOOKUP($C$6,HERRAMIENTA!$F$6:Q161,L1,0))</f>
        <v/>
      </c>
      <c r="M6" s="113" t="str">
        <f>IF((VLOOKUP($C$6,HERRAMIENTA!$F$6:R161,M1,0))=0,"",VLOOKUP($C$6,HERRAMIENTA!$F$6:R161,M1,0))</f>
        <v/>
      </c>
      <c r="N6" s="113">
        <f>IF((VLOOKUP($C$6,HERRAMIENTA!$F$6:S161,N1,0))=0,"",VLOOKUP($C$6,HERRAMIENTA!$F$6:S161,N1,0))</f>
        <v>44600</v>
      </c>
      <c r="O6" s="113" t="str">
        <f>IF((VLOOKUP($C$6,HERRAMIENTA!$F$6:T161,O1,0))=0,"",VLOOKUP($C$6,HERRAMIENTA!$F$6:T161,O1,0))</f>
        <v/>
      </c>
      <c r="P6" s="113" t="str">
        <f>IF((VLOOKUP($C$6,HERRAMIENTA!$F$6:U161,P1,0))=0,"",VLOOKUP($C$6,HERRAMIENTA!$F$6:U161,P1,0))</f>
        <v/>
      </c>
      <c r="Q6" s="113" t="str">
        <f>IF((VLOOKUP($C$6,HERRAMIENTA!$F$6:V161,Q1,0))=0,"",VLOOKUP($C$6,HERRAMIENTA!$F$6:V161,Q1,0))</f>
        <v/>
      </c>
      <c r="R6" s="113">
        <f>IF((VLOOKUP($C$6,HERRAMIENTA!$F$6:W161,R1,0))=0,"",VLOOKUP($C$6,HERRAMIENTA!$F$6:W161,R1,0))</f>
        <v>44628</v>
      </c>
      <c r="S6" s="113" t="str">
        <f>IF((VLOOKUP($C$6,HERRAMIENTA!$F$6:X161,S1,0))=0,"",VLOOKUP($C$6,HERRAMIENTA!$F$6:X161,S1,0))</f>
        <v/>
      </c>
      <c r="T6" s="113" t="str">
        <f>IF((VLOOKUP($C$6,HERRAMIENTA!$F$6:Y161,T1,0))=0,"",VLOOKUP($C$6,HERRAMIENTA!$F$6:Y161,T1,0))</f>
        <v/>
      </c>
      <c r="U6" s="113" t="str">
        <f>IF((VLOOKUP($C$6,HERRAMIENTA!$F$6:Z161,U1,0))=0,"",VLOOKUP($C$6,HERRAMIENTA!$F$6:Z161,U1,0))</f>
        <v/>
      </c>
      <c r="V6" s="113">
        <f>IF((VLOOKUP($C$6,HERRAMIENTA!$F$6:AA161,V1,0))=0,"",VLOOKUP($C$6,HERRAMIENTA!$F$6:AA161,V1,0))</f>
        <v>44656</v>
      </c>
      <c r="W6" s="113" t="str">
        <f>IF((VLOOKUP($C$6,HERRAMIENTA!$F$6:AB161,W1,0))=0,"",VLOOKUP($C$6,HERRAMIENTA!$F$6:AB161,W1,0))</f>
        <v/>
      </c>
      <c r="X6" s="113" t="str">
        <f>IF((VLOOKUP($C$6,HERRAMIENTA!$F$6:AC161,X1,0))=0,"",VLOOKUP($C$6,HERRAMIENTA!$F$6:AC161,X1,0))</f>
        <v/>
      </c>
      <c r="Y6" s="113" t="str">
        <f>IF((VLOOKUP($C$6,HERRAMIENTA!$F$6:AD161,Y1,0))=0,"",VLOOKUP($C$6,HERRAMIENTA!$F$6:AD161,Y1,0))</f>
        <v/>
      </c>
      <c r="Z6" s="113">
        <f>IF((VLOOKUP($C$6,HERRAMIENTA!$F$6:AE161,Z1,0))=0,"",VLOOKUP($C$6,HERRAMIENTA!$F$6:AE161,Z1,0))</f>
        <v>44684</v>
      </c>
      <c r="AA6" s="113" t="str">
        <f>IF((VLOOKUP($C$6,HERRAMIENTA!$F$6:AF161,AA1,0))=0,"",VLOOKUP($C$6,HERRAMIENTA!$F$6:AF161,AA1,0))</f>
        <v/>
      </c>
      <c r="AB6" s="113" t="str">
        <f>IF((VLOOKUP($C$6,HERRAMIENTA!$F$6:AG161,AB1,0))=0,"",VLOOKUP($C$6,HERRAMIENTA!$F$6:AG161,AB1,0))</f>
        <v/>
      </c>
      <c r="AC6" s="113" t="str">
        <f>IF((VLOOKUP($C$6,HERRAMIENTA!$F$6:AH161,AC1,0))=0,"",VLOOKUP($C$6,HERRAMIENTA!$F$6:AH161,AC1,0))</f>
        <v/>
      </c>
      <c r="AD6" s="113">
        <f>IF((VLOOKUP($C$6,HERRAMIENTA!$F$6:AI161,AD1,0))=0,"",VLOOKUP($C$6,HERRAMIENTA!$F$6:AI161,AD1,0))</f>
        <v>44712</v>
      </c>
      <c r="AE6" s="113" t="str">
        <f>IF((VLOOKUP($C$6,HERRAMIENTA!$F$6:AJ161,AE1,0))=0,"",VLOOKUP($C$6,HERRAMIENTA!$F$6:AJ161,AE1,0))</f>
        <v/>
      </c>
      <c r="AF6" s="113" t="str">
        <f>IF((VLOOKUP($C$6,HERRAMIENTA!$F$6:AK161,AF1,0))=0,"",VLOOKUP($C$6,HERRAMIENTA!$F$6:AK161,AF1,0))</f>
        <v/>
      </c>
      <c r="AG6" s="113" t="str">
        <f>IF((VLOOKUP($C$6,HERRAMIENTA!$F$6:AL161,AG1,0))=0,"",VLOOKUP($C$6,HERRAMIENTA!$F$6:AL161,AG1,0))</f>
        <v/>
      </c>
      <c r="AH6" s="113">
        <f>IF((VLOOKUP($C$6,HERRAMIENTA!$F$6:AM161,AH1,0))=0,"",VLOOKUP($C$6,HERRAMIENTA!$F$6:AM161,AH1,0))</f>
        <v>44740</v>
      </c>
      <c r="AI6" s="113" t="str">
        <f>IF((VLOOKUP($C$6,HERRAMIENTA!$F$6:AN161,AI1,0))=0,"",VLOOKUP($C$6,HERRAMIENTA!$F$6:AN161,AI1,0))</f>
        <v/>
      </c>
      <c r="AJ6" s="113" t="str">
        <f>IF((VLOOKUP($C$6,HERRAMIENTA!$F$6:AO161,AJ1,0))=0,"",VLOOKUP($C$6,HERRAMIENTA!$F$6:AO161,AJ1,0))</f>
        <v/>
      </c>
      <c r="AK6" s="113" t="str">
        <f>IF((VLOOKUP($C$6,HERRAMIENTA!$F$6:AP161,AK1,0))=0,"",VLOOKUP($C$6,HERRAMIENTA!$F$6:AP161,AK1,0))</f>
        <v/>
      </c>
      <c r="AL6" s="113">
        <f>IF((VLOOKUP($C$6,HERRAMIENTA!$F$6:AQ161,AL1,0))=0,"",VLOOKUP($C$6,HERRAMIENTA!$F$6:AQ161,AL1,0))</f>
        <v>44768</v>
      </c>
      <c r="AM6" s="113" t="str">
        <f>IF((VLOOKUP($C$6,HERRAMIENTA!$F$6:AR161,AM1,0))=0,"",VLOOKUP($C$6,HERRAMIENTA!$F$6:AR161,AM1,0))</f>
        <v/>
      </c>
      <c r="AN6" s="113" t="str">
        <f>IF((VLOOKUP($C$6,HERRAMIENTA!$F$6:AS161,AN1,0))=0,"",VLOOKUP($C$6,HERRAMIENTA!$F$6:AS161,AN1,0))</f>
        <v/>
      </c>
      <c r="AO6" s="113" t="str">
        <f>IF((VLOOKUP($C$6,HERRAMIENTA!$F$6:AT161,AO1,0))=0,"",VLOOKUP($C$6,HERRAMIENTA!$F$6:AT161,AO1,0))</f>
        <v/>
      </c>
      <c r="AP6" s="113">
        <f>IF((VLOOKUP($C$6,HERRAMIENTA!$F$6:AU161,AP1,0))=0,"",VLOOKUP($C$6,HERRAMIENTA!$F$6:AU161,AP1,0))</f>
        <v>44796</v>
      </c>
      <c r="AQ6" s="113" t="str">
        <f>IF((VLOOKUP($C$6,HERRAMIENTA!$F$6:AV161,AQ1,0))=0,"",VLOOKUP($C$6,HERRAMIENTA!$F$6:AV161,AQ1,0))</f>
        <v/>
      </c>
      <c r="AR6" s="113" t="str">
        <f>IF((VLOOKUP($C$6,HERRAMIENTA!$F$6:AW161,AR1,0))=0,"",VLOOKUP($C$6,HERRAMIENTA!$F$6:AW161,AR1,0))</f>
        <v/>
      </c>
      <c r="AS6" s="113" t="str">
        <f>IF((VLOOKUP($C$6,HERRAMIENTA!$F$6:AX161,AS1,0))=0,"",VLOOKUP($C$6,HERRAMIENTA!$F$6:AX161,AS1,0))</f>
        <v/>
      </c>
      <c r="AT6" s="113">
        <f>IF((VLOOKUP($C$6,HERRAMIENTA!$F$6:AY161,AT1,0))=0,"",VLOOKUP($C$6,HERRAMIENTA!$F$6:AY161,AT1,0))</f>
        <v>44824</v>
      </c>
      <c r="AU6" s="113" t="str">
        <f>IF((VLOOKUP($C$6,HERRAMIENTA!$F$6:AZ161,AU1,0))=0,"",VLOOKUP($C$6,HERRAMIENTA!$F$6:AZ161,AU1,0))</f>
        <v/>
      </c>
      <c r="AV6" s="113" t="str">
        <f>IF((VLOOKUP($C$6,HERRAMIENTA!$F$6:BA161,AV1,0))=0,"",VLOOKUP($C$6,HERRAMIENTA!$F$6:BA161,AV1,0))</f>
        <v/>
      </c>
      <c r="AW6" s="113" t="str">
        <f>IF((VLOOKUP($C$6,HERRAMIENTA!$F$6:BB161,AW1,0))=0,"",VLOOKUP($C$6,HERRAMIENTA!$F$6:BB161,AW1,0))</f>
        <v/>
      </c>
      <c r="AX6" s="113">
        <f>IF((VLOOKUP($C$6,HERRAMIENTA!$F$6:BC161,AX1,0))=0,"",VLOOKUP($C$6,HERRAMIENTA!$F$6:BC161,AX1,0))</f>
        <v>44852</v>
      </c>
      <c r="AY6" s="113" t="str">
        <f>IF((VLOOKUP($C$6,HERRAMIENTA!$F$6:BD161,AY1,0))=0,"",VLOOKUP($C$6,HERRAMIENTA!$F$6:BD161,AY1,0))</f>
        <v/>
      </c>
      <c r="AZ6" s="113" t="str">
        <f>IF((VLOOKUP($C$6,HERRAMIENTA!$F$6:BE161,AZ1,0))=0,"",VLOOKUP($C$6,HERRAMIENTA!$F$6:BE161,AZ1,0))</f>
        <v/>
      </c>
      <c r="BA6" s="113" t="str">
        <f>IF((VLOOKUP($C$6,HERRAMIENTA!$F$6:BF161,BA1,0))=0,"",VLOOKUP($C$6,HERRAMIENTA!$F$6:BF161,BA1,0))</f>
        <v/>
      </c>
      <c r="BB6" s="113">
        <f>IF((VLOOKUP($C$6,HERRAMIENTA!$F$6:BG161,BB1,0))=0,"",VLOOKUP($C$6,HERRAMIENTA!$F$6:BG161,BB1,0))</f>
        <v>44880</v>
      </c>
      <c r="BC6" s="113" t="str">
        <f>IF((VLOOKUP($C$6,HERRAMIENTA!$F$6:BH161,BC1,0))=0,"",VLOOKUP($C$6,HERRAMIENTA!$F$6:BH161,BC1,0))</f>
        <v/>
      </c>
      <c r="BD6" s="113" t="str">
        <f>IF((VLOOKUP($C$6,HERRAMIENTA!$F$6:BI161,BD1,0))=0,"",VLOOKUP($C$6,HERRAMIENTA!$F$6:BI161,BD1,0))</f>
        <v/>
      </c>
      <c r="BE6" s="113" t="str">
        <f>IF((VLOOKUP($C$6,HERRAMIENTA!$F$6:BJ161,BE1,0))=0,"",VLOOKUP($C$6,HERRAMIENTA!$F$6:BJ161,BE1,0))</f>
        <v/>
      </c>
      <c r="BF6" s="113">
        <f>IF((VLOOKUP($C$6,HERRAMIENTA!$F$6:BK161,BF1,0))=0,"",VLOOKUP($C$6,HERRAMIENTA!$F$6:BK161,BF1,0))</f>
        <v>44908</v>
      </c>
      <c r="BG6" s="114" t="str">
        <f>IF((VLOOKUP($C$6,HERRAMIENTA!$F$6:BL161,BG1,0))=0,"",VLOOKUP($C$6,HERRAMIENTA!$F$6:BL161,BG1,0))</f>
        <v/>
      </c>
      <c r="BH6" s="114" t="str">
        <f>IF((VLOOKUP($C$6,HERRAMIENTA!$F$6:BM161,BH1,0))=0,"",VLOOKUP($C$6,HERRAMIENTA!$F$6:BM161,BH1,0))</f>
        <v/>
      </c>
    </row>
    <row r="7" spans="1:60" x14ac:dyDescent="0.25"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0"/>
    </row>
  </sheetData>
  <mergeCells count="2">
    <mergeCell ref="F4:F5"/>
    <mergeCell ref="G4:G5"/>
  </mergeCells>
  <dataValidations count="1">
    <dataValidation showInputMessage="1" showErrorMessage="1" sqref="H3:BH3" xr:uid="{00000000-0002-0000-0600-000000000000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600-000001000000}">
          <x14:formula1>
            <xm:f>OFFSET(TDirReg!$J$1,1,0,COUNTA(TDirReg!$J$2:$J$14)-1)</xm:f>
          </x14:formula1>
          <xm:sqref>A6</xm:sqref>
        </x14:dataValidation>
        <x14:dataValidation type="list" allowBlank="1" showInputMessage="1" showErrorMessage="1" xr:uid="{00000000-0002-0000-0600-000002000000}">
          <x14:formula1>
            <xm:f>OFFSET(TRegU!$C$1,MATCH($A6,TRegU!$C:$C,0)-1,1,COUNTIF(TRegU!$C:$C,$A6),1)</xm:f>
          </x14:formula1>
          <xm:sqref>B6</xm:sqref>
        </x14:dataValidation>
        <x14:dataValidation type="list" allowBlank="1" showInputMessage="1" showErrorMessage="1" xr:uid="{00000000-0002-0000-0600-000003000000}">
          <x14:formula1>
            <xm:f>OFFSET(TDirReg!$D$1,MATCH($B6,TDirReg!$D:$D,0)-1,1,COUNTIF(TDirReg!$D:$D,$B6),1)</xm:f>
          </x14:formula1>
          <xm:sqref>C6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4"/>
  <dimension ref="A1:BB113"/>
  <sheetViews>
    <sheetView zoomScaleNormal="100" workbookViewId="0">
      <selection activeCell="D2" sqref="D2:H2"/>
    </sheetView>
  </sheetViews>
  <sheetFormatPr baseColWidth="10" defaultRowHeight="15" x14ac:dyDescent="0.25"/>
  <cols>
    <col min="1" max="1" width="17.85546875" customWidth="1"/>
    <col min="2" max="2" width="14.42578125" customWidth="1"/>
    <col min="3" max="3" width="11.5703125" bestFit="1" customWidth="1"/>
    <col min="4" max="6" width="12.140625" bestFit="1" customWidth="1"/>
    <col min="7" max="7" width="11.5703125" bestFit="1" customWidth="1"/>
    <col min="8" max="9" width="12.140625" bestFit="1" customWidth="1"/>
    <col min="10" max="10" width="14.28515625" customWidth="1"/>
    <col min="11" max="11" width="14.42578125" customWidth="1"/>
    <col min="12" max="14" width="12.140625" bestFit="1" customWidth="1"/>
    <col min="15" max="15" width="11.5703125" bestFit="1" customWidth="1"/>
    <col min="16" max="18" width="12.140625" bestFit="1" customWidth="1"/>
    <col min="19" max="20" width="11.5703125" bestFit="1" customWidth="1"/>
    <col min="21" max="23" width="12.140625" bestFit="1" customWidth="1"/>
    <col min="24" max="24" width="11.5703125" bestFit="1" customWidth="1"/>
    <col min="25" max="27" width="12.140625" bestFit="1" customWidth="1"/>
    <col min="28" max="28" width="11.5703125" bestFit="1" customWidth="1"/>
    <col min="29" max="32" width="12.140625" bestFit="1" customWidth="1"/>
    <col min="33" max="33" width="11.5703125" bestFit="1" customWidth="1"/>
    <col min="34" max="36" width="12.140625" bestFit="1" customWidth="1"/>
    <col min="37" max="37" width="11.5703125" bestFit="1" customWidth="1"/>
    <col min="38" max="40" width="12.140625" bestFit="1" customWidth="1"/>
    <col min="41" max="42" width="11.5703125" bestFit="1" customWidth="1"/>
    <col min="43" max="45" width="12.140625" bestFit="1" customWidth="1"/>
    <col min="46" max="46" width="11.5703125" bestFit="1" customWidth="1"/>
    <col min="47" max="49" width="12.140625" bestFit="1" customWidth="1"/>
    <col min="50" max="50" width="11.5703125" bestFit="1" customWidth="1"/>
    <col min="51" max="53" width="12.140625" bestFit="1" customWidth="1"/>
    <col min="54" max="54" width="11.5703125" bestFit="1" customWidth="1"/>
  </cols>
  <sheetData>
    <row r="1" spans="1:26" ht="15.75" thickBot="1" x14ac:dyDescent="0.3">
      <c r="A1" t="s">
        <v>1830</v>
      </c>
      <c r="C1">
        <v>2</v>
      </c>
      <c r="D1">
        <v>4</v>
      </c>
      <c r="E1">
        <v>6</v>
      </c>
      <c r="F1">
        <v>8</v>
      </c>
      <c r="G1">
        <v>10</v>
      </c>
      <c r="H1">
        <v>12</v>
      </c>
      <c r="I1">
        <v>14</v>
      </c>
      <c r="L1">
        <v>1</v>
      </c>
      <c r="M1">
        <v>2</v>
      </c>
      <c r="N1">
        <v>3</v>
      </c>
      <c r="O1">
        <v>4</v>
      </c>
      <c r="P1">
        <v>5</v>
      </c>
      <c r="Q1">
        <v>6</v>
      </c>
      <c r="R1">
        <v>7</v>
      </c>
      <c r="T1" s="3"/>
      <c r="U1" s="3"/>
      <c r="V1" s="3"/>
      <c r="W1" s="3"/>
      <c r="X1" s="3"/>
      <c r="Y1" s="3"/>
    </row>
    <row r="2" spans="1:26" ht="15.75" thickBot="1" x14ac:dyDescent="0.3">
      <c r="A2" t="s">
        <v>1831</v>
      </c>
      <c r="B2" s="7" t="s">
        <v>123</v>
      </c>
      <c r="C2" s="9" t="s">
        <v>124</v>
      </c>
      <c r="D2" s="8" t="s">
        <v>125</v>
      </c>
      <c r="E2" s="8" t="s">
        <v>126</v>
      </c>
      <c r="F2" s="8" t="s">
        <v>127</v>
      </c>
      <c r="G2" s="8" t="s">
        <v>128</v>
      </c>
      <c r="H2" s="8" t="s">
        <v>129</v>
      </c>
      <c r="I2" s="8" t="s">
        <v>130</v>
      </c>
      <c r="K2" s="7" t="s">
        <v>123</v>
      </c>
      <c r="L2" s="9" t="s">
        <v>124</v>
      </c>
      <c r="M2" s="172" t="s">
        <v>125</v>
      </c>
      <c r="N2" s="172" t="s">
        <v>126</v>
      </c>
      <c r="O2" s="172" t="s">
        <v>127</v>
      </c>
      <c r="P2" s="172" t="s">
        <v>128</v>
      </c>
      <c r="Q2" s="172" t="s">
        <v>129</v>
      </c>
      <c r="R2" s="172" t="s">
        <v>130</v>
      </c>
      <c r="S2" s="234"/>
      <c r="T2" s="3"/>
      <c r="U2" s="173"/>
      <c r="V2" s="173"/>
      <c r="W2" s="173"/>
      <c r="X2" s="173"/>
      <c r="Y2" s="173"/>
      <c r="Z2" s="173"/>
    </row>
    <row r="3" spans="1:26" ht="15" customHeight="1" x14ac:dyDescent="0.25">
      <c r="A3" t="str">
        <f>IF(EXACT(A2,HERRAMIENTA!M4),Calendario!A68,CONCATENATE($A$1," ",(MID(A2,8,2))+1))</f>
        <v>Semana 0</v>
      </c>
      <c r="B3" s="31" t="s">
        <v>189</v>
      </c>
      <c r="C3" s="32">
        <f>VLOOKUP($A3,CalendarioCopia!$A$3:$P$108,C$1+1,0)</f>
        <v>44556</v>
      </c>
      <c r="D3" s="15">
        <f>VLOOKUP($A3,CalendarioCopia!$A$3:$P$108,D$1+1,0)</f>
        <v>44557</v>
      </c>
      <c r="E3" s="10">
        <f>VLOOKUP($A3,CalendarioCopia!$A$3:$P$108,E$1+1,0)</f>
        <v>44558</v>
      </c>
      <c r="F3" s="43">
        <f>VLOOKUP($A3,CalendarioCopia!$A$3:$P$108,F$1+1,0)</f>
        <v>44559</v>
      </c>
      <c r="G3" s="11">
        <f>VLOOKUP($A3,CalendarioCopia!$A$3:$P$108,G$1+1,0)</f>
        <v>44560</v>
      </c>
      <c r="H3" s="11">
        <f>VLOOKUP($A3,CalendarioCopia!$A$3:$P$108,H$1+1,0)</f>
        <v>44561</v>
      </c>
      <c r="I3" s="12">
        <f>VLOOKUP($A3,CalendarioCopia!$A$3:$P$108,I$1+1,0)</f>
        <v>44562</v>
      </c>
      <c r="K3" s="175" t="str">
        <f>PROPER(TEXT(L3,"mmmm"))</f>
        <v>Enero</v>
      </c>
      <c r="L3" s="32"/>
      <c r="M3" s="15" t="str">
        <f>IF(L3="",IF(EXACT((PROPER(TEXT(D12,"mm"))),(PROPER(TEXT(D13,"mm")))),IF(EXACT((PROPER(TEXT(C13,"mm"))),(PROPER(TEXT(D13,"mm")))),D12,""),""),D12)</f>
        <v/>
      </c>
      <c r="N3" s="15">
        <f t="shared" ref="N3:R3" si="0">IF(M3="",IF(EXACT((PROPER(TEXT(E12,"mm"))),(PROPER(TEXT(E13,"mm")))),IF(EXACT((PROPER(TEXT(D13,"mm"))),(PROPER(TEXT(E13,"mm")))),E12,""),""),E12)</f>
        <v>44621</v>
      </c>
      <c r="O3" s="15">
        <f t="shared" si="0"/>
        <v>44622</v>
      </c>
      <c r="P3" s="15">
        <f t="shared" si="0"/>
        <v>44623</v>
      </c>
      <c r="Q3" s="15">
        <f t="shared" si="0"/>
        <v>44624</v>
      </c>
      <c r="R3" s="15">
        <f t="shared" si="0"/>
        <v>44625</v>
      </c>
      <c r="S3" s="79"/>
      <c r="T3" s="3"/>
      <c r="U3" s="235"/>
      <c r="V3" s="236"/>
      <c r="W3" s="236"/>
      <c r="X3" s="235"/>
      <c r="Y3" s="236"/>
      <c r="Z3" s="79"/>
    </row>
    <row r="4" spans="1:26" ht="15" customHeight="1" x14ac:dyDescent="0.25">
      <c r="A4" t="str">
        <f t="shared" ref="A4:A55" si="1">CONCATENATE($A$1," ",(MID(A3,8,2))+1)</f>
        <v>Semana 1</v>
      </c>
      <c r="B4" s="175" t="str">
        <f t="shared" ref="B4:B10" si="2">PROPER(TEXT(C4,"mmmm"))</f>
        <v>Enero</v>
      </c>
      <c r="C4" s="33">
        <f>VLOOKUP($A4,CalendarioCopia!$A$3:$P$108,C$1+1,0)</f>
        <v>44563</v>
      </c>
      <c r="D4" s="43">
        <f>VLOOKUP($A4,CalendarioCopia!$A$3:$P$108,D$1+1,0)</f>
        <v>44564</v>
      </c>
      <c r="E4" s="13">
        <f>VLOOKUP($A4,CalendarioCopia!$A$3:$P$108,E$1+1,0)</f>
        <v>44565</v>
      </c>
      <c r="F4" s="13">
        <f>VLOOKUP($A4,CalendarioCopia!$A$3:$P$108,F$1+1,0)</f>
        <v>44566</v>
      </c>
      <c r="G4" s="13">
        <f>VLOOKUP($A4,CalendarioCopia!$A$3:$P$108,G$1+1,0)</f>
        <v>44567</v>
      </c>
      <c r="H4" s="13">
        <f>VLOOKUP($A4,CalendarioCopia!$A$3:$P$108,H$1+1,0)</f>
        <v>44568</v>
      </c>
      <c r="I4" s="14">
        <f>VLOOKUP($A4,CalendarioCopia!$A$3:$P$108,I$1+1,0)</f>
        <v>44569</v>
      </c>
      <c r="K4" s="175" t="str">
        <f t="shared" ref="K4:K7" si="3">PROPER(TEXT(L4,"mmmm"))</f>
        <v>Marzo</v>
      </c>
      <c r="L4" s="33">
        <f t="shared" ref="L4:R6" si="4">C13</f>
        <v>44626</v>
      </c>
      <c r="M4" s="15">
        <f t="shared" si="4"/>
        <v>44627</v>
      </c>
      <c r="N4" s="15">
        <f t="shared" si="4"/>
        <v>44628</v>
      </c>
      <c r="O4" s="15">
        <f t="shared" si="4"/>
        <v>44629</v>
      </c>
      <c r="P4" s="15">
        <f t="shared" si="4"/>
        <v>44630</v>
      </c>
      <c r="Q4" s="15">
        <f t="shared" si="4"/>
        <v>44631</v>
      </c>
      <c r="R4" s="15">
        <f t="shared" si="4"/>
        <v>44632</v>
      </c>
      <c r="S4" s="79"/>
      <c r="T4" s="3"/>
      <c r="U4" s="3"/>
      <c r="V4" s="236"/>
      <c r="W4" s="3"/>
      <c r="X4" s="3"/>
      <c r="Y4" s="236"/>
      <c r="Z4" s="79"/>
    </row>
    <row r="5" spans="1:26" ht="15" customHeight="1" x14ac:dyDescent="0.25">
      <c r="A5" t="str">
        <f t="shared" si="1"/>
        <v>Semana 2</v>
      </c>
      <c r="B5" s="175" t="str">
        <f t="shared" si="2"/>
        <v>Enero</v>
      </c>
      <c r="C5" s="34">
        <f>VLOOKUP($A5,CalendarioCopia!$A$3:$P$108,C$1+1,0)</f>
        <v>44570</v>
      </c>
      <c r="D5" s="15">
        <f>VLOOKUP($A5,CalendarioCopia!$A$3:$P$108,D$1+1,0)</f>
        <v>44571</v>
      </c>
      <c r="E5" s="15">
        <f>VLOOKUP($A5,CalendarioCopia!$A$3:$P$108,E$1+1,0)</f>
        <v>44572</v>
      </c>
      <c r="F5" s="15">
        <f>VLOOKUP($A5,CalendarioCopia!$A$3:$P$108,F$1+1,0)</f>
        <v>44573</v>
      </c>
      <c r="G5" s="15">
        <f>VLOOKUP($A5,CalendarioCopia!$A$3:$P$108,G$1+1,0)</f>
        <v>44574</v>
      </c>
      <c r="H5" s="15">
        <f>VLOOKUP($A5,CalendarioCopia!$A$3:$P$108,H$1+1,0)</f>
        <v>44575</v>
      </c>
      <c r="I5" s="16">
        <f>VLOOKUP($A5,CalendarioCopia!$A$3:$P$108,I$1+1,0)</f>
        <v>44576</v>
      </c>
      <c r="K5" s="175" t="str">
        <f t="shared" si="3"/>
        <v>Marzo</v>
      </c>
      <c r="L5" s="33">
        <f t="shared" si="4"/>
        <v>44633</v>
      </c>
      <c r="M5" s="15">
        <f t="shared" si="4"/>
        <v>44634</v>
      </c>
      <c r="N5" s="15">
        <f t="shared" si="4"/>
        <v>44635</v>
      </c>
      <c r="O5" s="15">
        <f t="shared" si="4"/>
        <v>44636</v>
      </c>
      <c r="P5" s="15">
        <f t="shared" si="4"/>
        <v>44637</v>
      </c>
      <c r="Q5" s="15">
        <f t="shared" si="4"/>
        <v>44638</v>
      </c>
      <c r="R5" s="15">
        <f t="shared" si="4"/>
        <v>44639</v>
      </c>
      <c r="S5" s="79"/>
      <c r="T5" s="3"/>
      <c r="U5" s="3"/>
      <c r="V5" s="236"/>
      <c r="W5" s="3"/>
      <c r="X5" s="3"/>
      <c r="Y5" s="236"/>
      <c r="Z5" s="79"/>
    </row>
    <row r="6" spans="1:26" ht="15" customHeight="1" x14ac:dyDescent="0.25">
      <c r="A6" t="str">
        <f t="shared" si="1"/>
        <v>Semana 3</v>
      </c>
      <c r="B6" s="175" t="str">
        <f t="shared" si="2"/>
        <v>Enero</v>
      </c>
      <c r="C6" s="35">
        <f>VLOOKUP($A6,CalendarioCopia!$A$3:$P$108,C$1+1,0)</f>
        <v>44577</v>
      </c>
      <c r="D6" s="17">
        <f>VLOOKUP($A6,CalendarioCopia!$A$3:$P$108,D$1+1,0)</f>
        <v>44578</v>
      </c>
      <c r="E6" s="17">
        <f>VLOOKUP($A6,CalendarioCopia!$A$3:$P$108,E$1+1,0)</f>
        <v>44579</v>
      </c>
      <c r="F6" s="17">
        <f>VLOOKUP($A6,CalendarioCopia!$A$3:$P$108,F$1+1,0)</f>
        <v>44580</v>
      </c>
      <c r="G6" s="17">
        <f>VLOOKUP($A6,CalendarioCopia!$A$3:$P$108,G$1+1,0)</f>
        <v>44581</v>
      </c>
      <c r="H6" s="17">
        <f>VLOOKUP($A6,CalendarioCopia!$A$3:$P$108,H$1+1,0)</f>
        <v>44582</v>
      </c>
      <c r="I6" s="18">
        <f>VLOOKUP($A6,CalendarioCopia!$A$3:$P$108,I$1+1,0)</f>
        <v>44583</v>
      </c>
      <c r="K6" s="175" t="str">
        <f t="shared" si="3"/>
        <v>Marzo</v>
      </c>
      <c r="L6" s="33">
        <f t="shared" si="4"/>
        <v>44640</v>
      </c>
      <c r="M6" s="15">
        <f t="shared" si="4"/>
        <v>44641</v>
      </c>
      <c r="N6" s="15">
        <f t="shared" si="4"/>
        <v>44642</v>
      </c>
      <c r="O6" s="15">
        <f t="shared" si="4"/>
        <v>44643</v>
      </c>
      <c r="P6" s="15">
        <f t="shared" si="4"/>
        <v>44644</v>
      </c>
      <c r="Q6" s="15">
        <f t="shared" si="4"/>
        <v>44645</v>
      </c>
      <c r="R6" s="15">
        <f t="shared" si="4"/>
        <v>44646</v>
      </c>
      <c r="S6" s="79"/>
      <c r="T6" s="3"/>
      <c r="U6" s="3"/>
      <c r="V6" s="236"/>
      <c r="W6" s="3"/>
      <c r="X6" s="3"/>
      <c r="Y6" s="236"/>
      <c r="Z6" s="79"/>
    </row>
    <row r="7" spans="1:26" ht="15" customHeight="1" x14ac:dyDescent="0.25">
      <c r="A7" t="str">
        <f t="shared" si="1"/>
        <v>Semana 4</v>
      </c>
      <c r="B7" s="175" t="str">
        <f t="shared" si="2"/>
        <v>Enero</v>
      </c>
      <c r="C7" s="36">
        <f>VLOOKUP($A7,CalendarioCopia!$A$3:$P$108,C$1+1,0)</f>
        <v>44584</v>
      </c>
      <c r="D7" s="19">
        <f>VLOOKUP($A7,CalendarioCopia!$A$3:$P$108,D$1+1,0)</f>
        <v>44585</v>
      </c>
      <c r="E7" s="19">
        <f>VLOOKUP($A7,CalendarioCopia!$A$3:$P$108,E$1+1,0)</f>
        <v>44586</v>
      </c>
      <c r="F7" s="19">
        <f>VLOOKUP($A7,CalendarioCopia!$A$3:$P$108,F$1+1,0)</f>
        <v>44587</v>
      </c>
      <c r="G7" s="19">
        <f>VLOOKUP($A7,CalendarioCopia!$A$3:$P$108,G$1+1,0)</f>
        <v>44588</v>
      </c>
      <c r="H7" s="19">
        <f>VLOOKUP($A7,CalendarioCopia!$A$3:$P$108,H$1+1,0)</f>
        <v>44589</v>
      </c>
      <c r="I7" s="20">
        <f>VLOOKUP($A7,CalendarioCopia!$A$3:$P$108,I$1+1,0)</f>
        <v>44590</v>
      </c>
      <c r="K7" s="175" t="str">
        <f t="shared" si="3"/>
        <v>Marzo</v>
      </c>
      <c r="L7" s="15">
        <f>IF(R6="","",IF(EXACT((PROPER(TEXT(I15,"mm"))),(PROPER(TEXT(C16,"mm")))),C16,""))</f>
        <v>44647</v>
      </c>
      <c r="M7" s="15">
        <f t="shared" ref="M7:O7" si="5">IF(L7="","",IF(EXACT((PROPER(TEXT(C16,"mm"))),(PROPER(TEXT(D16,"mm")))),D16,""))</f>
        <v>44648</v>
      </c>
      <c r="N7" s="15">
        <f t="shared" si="5"/>
        <v>44649</v>
      </c>
      <c r="O7" s="15">
        <f t="shared" si="5"/>
        <v>44650</v>
      </c>
      <c r="P7" s="15">
        <f>IF(O7="","",IF(EXACT((PROPER(TEXT(F16,"mm"))),(PROPER(TEXT(G16,"mm")))),G16,""))</f>
        <v>44651</v>
      </c>
      <c r="Q7" s="15" t="str">
        <f t="shared" ref="Q7" si="6">IF(P7="","",IF(EXACT((PROPER(TEXT(G16,"mm"))),(PROPER(TEXT(H16,"mm")))),H16,""))</f>
        <v/>
      </c>
      <c r="R7" s="15" t="str">
        <f>IF(Q7="","",IF(EXACT((PROPER(TEXT(H16,"mm"))),(PROPER(TEXT(I16,"mm")))),I16,""))</f>
        <v/>
      </c>
      <c r="S7" s="79"/>
      <c r="T7" s="3"/>
      <c r="U7" s="3"/>
      <c r="V7" s="236"/>
      <c r="W7" s="3"/>
      <c r="X7" s="3"/>
      <c r="Y7" s="236"/>
      <c r="Z7" s="79"/>
    </row>
    <row r="8" spans="1:26" ht="15" customHeight="1" x14ac:dyDescent="0.25">
      <c r="A8" t="str">
        <f t="shared" si="1"/>
        <v>Semana 5</v>
      </c>
      <c r="B8" s="175" t="str">
        <f t="shared" si="2"/>
        <v>Enero</v>
      </c>
      <c r="C8" s="37">
        <f>VLOOKUP($A8,CalendarioCopia!$A$3:$P$108,C$1+1,0)</f>
        <v>44591</v>
      </c>
      <c r="D8" s="21">
        <f>VLOOKUP($A8,CalendarioCopia!$A$3:$P$108,D$1+1,0)</f>
        <v>44592</v>
      </c>
      <c r="E8" s="21">
        <f>VLOOKUP($A8,CalendarioCopia!$A$3:$P$108,E$1+1,0)</f>
        <v>44593</v>
      </c>
      <c r="F8" s="21">
        <f>VLOOKUP($A8,CalendarioCopia!$A$3:$P$108,F$1+1,0)</f>
        <v>44594</v>
      </c>
      <c r="G8" s="21">
        <f>VLOOKUP($A8,CalendarioCopia!$A$3:$P$108,G$1+1,0)</f>
        <v>44595</v>
      </c>
      <c r="H8" s="21">
        <f>VLOOKUP($A8,CalendarioCopia!$A$3:$P$108,H$1+1,0)</f>
        <v>44596</v>
      </c>
      <c r="I8" s="22">
        <f>VLOOKUP($A8,CalendarioCopia!$A$3:$P$108,I$1+1,0)</f>
        <v>44597</v>
      </c>
      <c r="K8" s="175" t="str">
        <f>IF(EXACT(M8,""),IF(EXACT(N8,""),IF(EXACT(O8,""),IF(EXACT(P8,""),IF(EXACT(Q8,""),IF(EXACT(R8,""),"",PROPER(TEXT(R8,"mmmm"))),PROPER(TEXT(Q8,"mmmm"))),PROPER(TEXT(P8,"mmmm"))),PROPER(TEXT(O8,"mmmm"))),PROPER(TEXT(N8,"mmmm"))),PROPER(TEXT(M8,"mmmm")))</f>
        <v>Abril</v>
      </c>
      <c r="L8" s="15" t="str">
        <f>IF(R7="",IF(EXACT((PROPER(TEXT(C16,"mm"))),(PROPER(TEXT(C17,"mm")))),IF(EXACT((PROPER(TEXT(I16,"mm"))),(PROPER(TEXT(C17,"mm")))),C16,""),""),C16)</f>
        <v/>
      </c>
      <c r="M8" s="15" t="str">
        <f t="shared" ref="M8:O8" si="7">IF(L8="",IF(EXACT((PROPER(TEXT(D16,"mm"))),(PROPER(TEXT(D17,"mm")))),IF(EXACT((PROPER(TEXT(C17,"mm"))),(PROPER(TEXT(D17,"mm")))),D16,""),""),D16)</f>
        <v/>
      </c>
      <c r="N8" s="15" t="str">
        <f t="shared" si="7"/>
        <v/>
      </c>
      <c r="O8" s="15" t="str">
        <f t="shared" si="7"/>
        <v/>
      </c>
      <c r="P8" s="15" t="str">
        <f>IF(O8="",IF(EXACT((PROPER(TEXT(G16,"mm"))),(PROPER(TEXT(G17,"mm")))),IF(EXACT((PROPER(TEXT(F17,"mm"))),(PROPER(TEXT(G17,"mm")))),G16,""),""),G16)</f>
        <v/>
      </c>
      <c r="Q8" s="15">
        <f t="shared" ref="Q8:R8" si="8">IF(P8="",IF(EXACT((PROPER(TEXT(H16,"mm"))),(PROPER(TEXT(H17,"mm")))),IF(EXACT((PROPER(TEXT(G17,"mm"))),(PROPER(TEXT(H17,"mm")))),H16,""),""),H16)</f>
        <v>44652</v>
      </c>
      <c r="R8" s="15">
        <f t="shared" si="8"/>
        <v>44653</v>
      </c>
      <c r="T8" s="3"/>
      <c r="U8" s="173"/>
      <c r="V8" s="173"/>
      <c r="W8" s="3"/>
      <c r="X8" s="173"/>
      <c r="Y8" s="173"/>
    </row>
    <row r="9" spans="1:26" ht="15" customHeight="1" x14ac:dyDescent="0.25">
      <c r="A9" t="str">
        <f t="shared" si="1"/>
        <v>Semana 6</v>
      </c>
      <c r="B9" s="175" t="str">
        <f t="shared" si="2"/>
        <v>Febrero</v>
      </c>
      <c r="C9" s="38">
        <f>VLOOKUP($A9,CalendarioCopia!$A$3:$P$108,C$1+1,0)</f>
        <v>44598</v>
      </c>
      <c r="D9" s="23">
        <f>VLOOKUP($A9,CalendarioCopia!$A$3:$P$108,D$1+1,0)</f>
        <v>44599</v>
      </c>
      <c r="E9" s="23">
        <f>VLOOKUP($A9,CalendarioCopia!$A$3:$P$108,E$1+1,0)</f>
        <v>44600</v>
      </c>
      <c r="F9" s="23">
        <f>VLOOKUP($A9,CalendarioCopia!$A$3:$P$108,F$1+1,0)</f>
        <v>44601</v>
      </c>
      <c r="G9" s="23">
        <f>VLOOKUP($A9,CalendarioCopia!$A$3:$P$108,G$1+1,0)</f>
        <v>44602</v>
      </c>
      <c r="H9" s="23">
        <f>VLOOKUP($A9,CalendarioCopia!$A$3:$P$108,H$1+1,0)</f>
        <v>44603</v>
      </c>
      <c r="I9" s="24">
        <f>VLOOKUP($A9,CalendarioCopia!$A$3:$P$108,I$1+1,0)</f>
        <v>44604</v>
      </c>
      <c r="K9" s="175" t="str">
        <f t="shared" ref="K9:K56" si="9">IF(EXACT(M9,""),IF(EXACT(N9,""),IF(EXACT(O9,""),IF(EXACT(P9,""),IF(EXACT(Q9,""),IF(EXACT(R9,""),"",PROPER(TEXT(R9,"mmmm"))),PROPER(TEXT(Q9,"mmmm"))),PROPER(TEXT(P9,"mmmm"))),PROPER(TEXT(O9,"mmmm"))),PROPER(TEXT(N9,"mmmm"))),PROPER(TEXT(M9,"mmmm")))</f>
        <v>Abril</v>
      </c>
      <c r="L9" s="15">
        <f t="shared" ref="L9:R11" si="10">C17</f>
        <v>44654</v>
      </c>
      <c r="M9" s="15">
        <f t="shared" si="10"/>
        <v>44655</v>
      </c>
      <c r="N9" s="15">
        <f t="shared" si="10"/>
        <v>44656</v>
      </c>
      <c r="O9" s="15">
        <f t="shared" si="10"/>
        <v>44657</v>
      </c>
      <c r="P9" s="15">
        <f t="shared" si="10"/>
        <v>44658</v>
      </c>
      <c r="Q9" s="15">
        <f t="shared" si="10"/>
        <v>44659</v>
      </c>
      <c r="R9" s="15">
        <f t="shared" si="10"/>
        <v>44660</v>
      </c>
      <c r="T9" s="3"/>
      <c r="U9" s="235"/>
      <c r="V9" s="236"/>
      <c r="W9" s="3"/>
      <c r="X9" s="235"/>
      <c r="Y9" s="236"/>
    </row>
    <row r="10" spans="1:26" ht="15" customHeight="1" x14ac:dyDescent="0.25">
      <c r="A10" t="str">
        <f t="shared" si="1"/>
        <v>Semana 7</v>
      </c>
      <c r="B10" s="175" t="str">
        <f t="shared" si="2"/>
        <v>Febrero</v>
      </c>
      <c r="C10" s="39">
        <f>VLOOKUP($A10,CalendarioCopia!$A$3:$P$108,C$1+1,0)</f>
        <v>44605</v>
      </c>
      <c r="D10" s="25">
        <f>VLOOKUP($A10,CalendarioCopia!$A$3:$P$108,D$1+1,0)</f>
        <v>44606</v>
      </c>
      <c r="E10" s="25">
        <f>VLOOKUP($A10,CalendarioCopia!$A$3:$P$108,E$1+1,0)</f>
        <v>44607</v>
      </c>
      <c r="F10" s="25">
        <f>VLOOKUP($A10,CalendarioCopia!$A$3:$P$108,F$1+1,0)</f>
        <v>44608</v>
      </c>
      <c r="G10" s="25">
        <f>VLOOKUP($A10,CalendarioCopia!$A$3:$P$108,G$1+1,0)</f>
        <v>44609</v>
      </c>
      <c r="H10" s="25">
        <f>VLOOKUP($A10,CalendarioCopia!$A$3:$P$108,H$1+1,0)</f>
        <v>44610</v>
      </c>
      <c r="I10" s="26">
        <f>VLOOKUP($A10,CalendarioCopia!$A$3:$P$108,I$1+1,0)</f>
        <v>44611</v>
      </c>
      <c r="K10" s="175" t="str">
        <f t="shared" si="9"/>
        <v>Abril</v>
      </c>
      <c r="L10" s="15">
        <f t="shared" si="10"/>
        <v>44661</v>
      </c>
      <c r="M10" s="15">
        <f t="shared" si="10"/>
        <v>44662</v>
      </c>
      <c r="N10" s="15">
        <f t="shared" si="10"/>
        <v>44663</v>
      </c>
      <c r="O10" s="15">
        <f t="shared" si="10"/>
        <v>44664</v>
      </c>
      <c r="P10" s="15">
        <f t="shared" si="10"/>
        <v>44665</v>
      </c>
      <c r="Q10" s="15">
        <f t="shared" si="10"/>
        <v>44666</v>
      </c>
      <c r="R10" s="15">
        <f t="shared" si="10"/>
        <v>44667</v>
      </c>
      <c r="T10" s="3"/>
      <c r="U10" s="3"/>
      <c r="V10" s="236"/>
      <c r="W10" s="3"/>
      <c r="X10" s="3"/>
      <c r="Y10" s="236"/>
    </row>
    <row r="11" spans="1:26" ht="15" customHeight="1" x14ac:dyDescent="0.25">
      <c r="A11" t="str">
        <f t="shared" si="1"/>
        <v>Semana 8</v>
      </c>
      <c r="B11" s="175" t="str">
        <f>PROPER(TEXT(C11,"mmmm"))</f>
        <v>Febrero</v>
      </c>
      <c r="C11" s="40">
        <f>VLOOKUP($A11,CalendarioCopia!$A$3:$P$108,C$1+1,0)</f>
        <v>44612</v>
      </c>
      <c r="D11" s="27">
        <f>VLOOKUP($A11,CalendarioCopia!$A$3:$P$108,D$1+1,0)</f>
        <v>44613</v>
      </c>
      <c r="E11" s="27">
        <f>VLOOKUP($A11,CalendarioCopia!$A$3:$P$108,E$1+1,0)</f>
        <v>44614</v>
      </c>
      <c r="F11" s="27">
        <f>VLOOKUP($A11,CalendarioCopia!$A$3:$P$108,F$1+1,0)</f>
        <v>44615</v>
      </c>
      <c r="G11" s="28">
        <f>VLOOKUP($A11,CalendarioCopia!$A$3:$P$108,G$1+1,0)</f>
        <v>44616</v>
      </c>
      <c r="H11" s="28">
        <f>VLOOKUP($A11,CalendarioCopia!$A$3:$P$108,H$1+1,0)</f>
        <v>44617</v>
      </c>
      <c r="I11" s="18">
        <f>VLOOKUP($A11,CalendarioCopia!$A$3:$P$108,I$1+1,0)</f>
        <v>44618</v>
      </c>
      <c r="K11" s="175" t="str">
        <f t="shared" si="9"/>
        <v>Abril</v>
      </c>
      <c r="L11" s="15">
        <f t="shared" si="10"/>
        <v>44668</v>
      </c>
      <c r="M11" s="15">
        <f t="shared" si="10"/>
        <v>44669</v>
      </c>
      <c r="N11" s="15">
        <f t="shared" si="10"/>
        <v>44670</v>
      </c>
      <c r="O11" s="15">
        <f t="shared" si="10"/>
        <v>44671</v>
      </c>
      <c r="P11" s="15">
        <f t="shared" si="10"/>
        <v>44672</v>
      </c>
      <c r="Q11" s="15">
        <f t="shared" si="10"/>
        <v>44673</v>
      </c>
      <c r="R11" s="15">
        <f t="shared" si="10"/>
        <v>44674</v>
      </c>
      <c r="T11" s="3"/>
      <c r="U11" s="3"/>
      <c r="V11" s="236"/>
      <c r="W11" s="3"/>
      <c r="X11" s="3"/>
      <c r="Y11" s="236"/>
    </row>
    <row r="12" spans="1:26" ht="15" customHeight="1" x14ac:dyDescent="0.25">
      <c r="A12" t="str">
        <f t="shared" si="1"/>
        <v>Semana 9</v>
      </c>
      <c r="B12" s="175" t="str">
        <f t="shared" ref="B12:B55" si="11">PROPER(TEXT(C12,"mmmm"))</f>
        <v>Febrero</v>
      </c>
      <c r="C12" s="37">
        <f>VLOOKUP($A12,CalendarioCopia!$A$3:$P$108,C$1+1,0)</f>
        <v>44619</v>
      </c>
      <c r="D12" s="21">
        <f>VLOOKUP($A12,CalendarioCopia!$A$3:$P$108,D$1+1,0)</f>
        <v>44620</v>
      </c>
      <c r="E12" s="21">
        <f>VLOOKUP($A12,CalendarioCopia!$A$3:$P$108,E$1+1,0)</f>
        <v>44621</v>
      </c>
      <c r="F12" s="21">
        <f>VLOOKUP($A12,CalendarioCopia!$A$3:$P$108,F$1+1,0)</f>
        <v>44622</v>
      </c>
      <c r="G12" s="21">
        <f>VLOOKUP($A12,CalendarioCopia!$A$3:$P$108,G$1+1,0)</f>
        <v>44623</v>
      </c>
      <c r="H12" s="21">
        <f>VLOOKUP($A12,CalendarioCopia!$A$3:$P$108,H$1+1,0)</f>
        <v>44624</v>
      </c>
      <c r="I12" s="20">
        <f>VLOOKUP($A12,CalendarioCopia!$A$3:$P$108,I$1+1,0)</f>
        <v>44625</v>
      </c>
      <c r="K12" s="175" t="str">
        <f t="shared" si="9"/>
        <v>Abril</v>
      </c>
      <c r="L12" s="15">
        <f>IF(R11="","",IF(EXACT((PROPER(TEXT(I19,"mm"))),(PROPER(TEXT(C20,"mm")))),C20,""))</f>
        <v>44675</v>
      </c>
      <c r="M12" s="15">
        <f>IF(L12="","",IF(EXACT((PROPER(TEXT(C20,"mm"))),(PROPER(TEXT(D20,"mm")))),D20,""))</f>
        <v>44676</v>
      </c>
      <c r="N12" s="15">
        <f t="shared" ref="N12:R12" si="12">IF(M12="","",IF(EXACT((PROPER(TEXT(D20,"mm"))),(PROPER(TEXT(E20,"mm")))),E20,""))</f>
        <v>44677</v>
      </c>
      <c r="O12" s="15">
        <f t="shared" si="12"/>
        <v>44678</v>
      </c>
      <c r="P12" s="15">
        <f t="shared" si="12"/>
        <v>44679</v>
      </c>
      <c r="Q12" s="15">
        <f t="shared" si="12"/>
        <v>44680</v>
      </c>
      <c r="R12" s="15">
        <f t="shared" si="12"/>
        <v>44681</v>
      </c>
      <c r="T12" s="3"/>
      <c r="U12" s="3"/>
      <c r="V12" s="236"/>
      <c r="W12" s="3"/>
      <c r="X12" s="3"/>
      <c r="Y12" s="236"/>
    </row>
    <row r="13" spans="1:26" ht="15" customHeight="1" x14ac:dyDescent="0.25">
      <c r="A13" t="str">
        <f t="shared" si="1"/>
        <v>Semana 10</v>
      </c>
      <c r="B13" s="175" t="str">
        <f t="shared" si="11"/>
        <v>Marzo</v>
      </c>
      <c r="C13" s="38">
        <f>VLOOKUP($A13,CalendarioCopia!$A$3:$P$108,C$1+1,0)</f>
        <v>44626</v>
      </c>
      <c r="D13" s="21">
        <f>VLOOKUP($A13,CalendarioCopia!$A$3:$P$108,D$1+1,0)</f>
        <v>44627</v>
      </c>
      <c r="E13" s="21">
        <f>VLOOKUP($A13,CalendarioCopia!$A$3:$P$108,E$1+1,0)</f>
        <v>44628</v>
      </c>
      <c r="F13" s="21">
        <f>VLOOKUP($A13,CalendarioCopia!$A$3:$P$108,F$1+1,0)</f>
        <v>44629</v>
      </c>
      <c r="G13" s="21">
        <f>VLOOKUP($A13,CalendarioCopia!$A$3:$P$108,G$1+1,0)</f>
        <v>44630</v>
      </c>
      <c r="H13" s="21">
        <f>VLOOKUP($A13,CalendarioCopia!$A$3:$P$108,H$1+1,0)</f>
        <v>44631</v>
      </c>
      <c r="I13" s="24">
        <f>VLOOKUP($A13,CalendarioCopia!$A$3:$P$108,I$1+1,0)</f>
        <v>44632</v>
      </c>
      <c r="K13" s="175" t="str">
        <f t="shared" si="9"/>
        <v/>
      </c>
      <c r="L13" s="15" t="str">
        <f>IF(AND(R12="",R11=""),C20,IF(R12="","",IF(EXACT((PROPER(TEXT(I19,"mm"))),(PROPER(TEXT(C21,"mm")))),"",IF(EXACT((PROPER(TEXT(I19,"mm"))),(PROPER(TEXT(C20,"mm")))),IF(EXACT((PROPER(TEXT(I20,"mm"))),(PROPER(TEXT(C21,"mm")))),C21,""),C20))))</f>
        <v/>
      </c>
      <c r="M13" s="15" t="str">
        <f t="shared" ref="M13:N13" si="13">IF(AND(L13="",M12=""),D20,IF(L13="","",IF(M12="",D20,IF(EXACT((PROPER(TEXT(C20,"mm"))),(PROPER(TEXT(D21,"mm")))),"",IF(EXACT((PROPER(TEXT(C20,"mm"))),(PROPER(TEXT(D20,"mm")))),IF(EXACT((PROPER(TEXT(C21,"mm"))),(PROPER(TEXT(D21,"mm")))),D21,""),D20)))))</f>
        <v/>
      </c>
      <c r="N13" s="15" t="str">
        <f t="shared" si="13"/>
        <v/>
      </c>
      <c r="O13" s="15" t="str">
        <f>IF(AND(N13="",O12=""),F20,IF(N13="","",IF(O12="",F20,IF(EXACT((PROPER(TEXT(E20,"mm"))),(PROPER(TEXT(F21,"mm")))),"",IF(EXACT((PROPER(TEXT(E20,"mm"))),(PROPER(TEXT(F20,"mm")))),IF(EXACT((PROPER(TEXT(E21,"mm"))),(PROPER(TEXT(F21,"mm")))),F21,""),F20)))))</f>
        <v/>
      </c>
      <c r="P13" s="15" t="str">
        <f t="shared" ref="P13:R13" si="14">IF(AND(O13="",P12=""),G20,IF(O13="","",IF(P12="",G20,IF(EXACT((PROPER(TEXT(F20,"mm"))),(PROPER(TEXT(G21,"mm")))),"",IF(EXACT((PROPER(TEXT(F20,"mm"))),(PROPER(TEXT(G20,"mm")))),IF(EXACT((PROPER(TEXT(F21,"mm"))),(PROPER(TEXT(G21,"mm")))),G21,""),G20)))))</f>
        <v/>
      </c>
      <c r="Q13" s="15" t="str">
        <f t="shared" si="14"/>
        <v/>
      </c>
      <c r="R13" s="15" t="str">
        <f t="shared" si="14"/>
        <v/>
      </c>
      <c r="T13" s="3"/>
      <c r="U13" s="3"/>
      <c r="V13" s="236"/>
      <c r="W13" s="3"/>
      <c r="X13" s="3"/>
      <c r="Y13" s="236"/>
    </row>
    <row r="14" spans="1:26" ht="15" customHeight="1" x14ac:dyDescent="0.25">
      <c r="A14" t="str">
        <f t="shared" si="1"/>
        <v>Semana 11</v>
      </c>
      <c r="B14" s="175" t="str">
        <f t="shared" si="11"/>
        <v>Marzo</v>
      </c>
      <c r="C14" s="38">
        <f>VLOOKUP($A14,CalendarioCopia!$A$3:$P$108,C$1+1,0)</f>
        <v>44633</v>
      </c>
      <c r="D14" s="21">
        <f>VLOOKUP($A14,CalendarioCopia!$A$3:$P$108,D$1+1,0)</f>
        <v>44634</v>
      </c>
      <c r="E14" s="21">
        <f>VLOOKUP($A14,CalendarioCopia!$A$3:$P$108,E$1+1,0)</f>
        <v>44635</v>
      </c>
      <c r="F14" s="21">
        <f>VLOOKUP($A14,CalendarioCopia!$A$3:$P$108,F$1+1,0)</f>
        <v>44636</v>
      </c>
      <c r="G14" s="21">
        <f>VLOOKUP($A14,CalendarioCopia!$A$3:$P$108,G$1+1,0)</f>
        <v>44637</v>
      </c>
      <c r="H14" s="21">
        <f>VLOOKUP($A14,CalendarioCopia!$A$3:$P$108,H$1+1,0)</f>
        <v>44638</v>
      </c>
      <c r="I14" s="24">
        <f>VLOOKUP($A14,CalendarioCopia!$A$3:$P$108,I$1+1,0)</f>
        <v>44639</v>
      </c>
      <c r="K14" s="175" t="str">
        <f t="shared" si="9"/>
        <v>Mayo</v>
      </c>
      <c r="L14" s="15">
        <f>IF(AND(L13="",R13=""),C21,IF(AND(R13="",(EXACT((PROPER(TEXT(C21,"mm"))),(PROPER(TEXT(L13,"mm")))))),"",IF(R13="",IF(EXACT((PROPER(TEXT(C22,"mm"))),(PROPER(TEXT(C23,"mm")))),IF(EXACT((PROPER(TEXT(I22,"mm"))),(PROPER(TEXT(C23,"mm")))),C22,""),""),IF(EXACT((PROPER(TEXT(C21,"mm"))),(PROPER(TEXT(C22,"mm")))),IF(EXACT((PROPER(TEXT(I21,"mm"))),(PROPER(TEXT(C22,"mm")))),C21,""),""))))</f>
        <v>44682</v>
      </c>
      <c r="M14" s="15">
        <f>IF(L14="",IF(EXACT((PROPER(TEXT(D22,"mm"))),(PROPER(TEXT(D23,"mm")))),IF(EXACT((PROPER(TEXT(C23,"mm"))),(PROPER(TEXT(D23,"mm")))),D22,""),""),IF(EXACT((PROPER(TEXT(D21,"mm"))),(PROPER(TEXT(D22,"mm")))),IF(EXACT((PROPER(TEXT(C22,"mm"))),(PROPER(TEXT(D22,"mm")))),D21,""),""))</f>
        <v>44683</v>
      </c>
      <c r="N14" s="15">
        <f t="shared" ref="N14:R14" si="15">IF(M14="",IF(EXACT((PROPER(TEXT(E22,"mm"))),(PROPER(TEXT(E23,"mm")))),IF(EXACT((PROPER(TEXT(D23,"mm"))),(PROPER(TEXT(E23,"mm")))),E22,""),""),IF(EXACT((PROPER(TEXT(E21,"mm"))),(PROPER(TEXT(E22,"mm")))),IF(EXACT((PROPER(TEXT(D22,"mm"))),(PROPER(TEXT(E22,"mm")))),E21,""),""))</f>
        <v>44684</v>
      </c>
      <c r="O14" s="15">
        <f t="shared" si="15"/>
        <v>44685</v>
      </c>
      <c r="P14" s="15">
        <f t="shared" si="15"/>
        <v>44686</v>
      </c>
      <c r="Q14" s="15">
        <f t="shared" si="15"/>
        <v>44687</v>
      </c>
      <c r="R14" s="15">
        <f t="shared" si="15"/>
        <v>44688</v>
      </c>
      <c r="T14" s="3"/>
      <c r="U14" s="173"/>
      <c r="V14" s="173"/>
      <c r="W14" s="3"/>
      <c r="X14" s="173"/>
      <c r="Y14" s="173"/>
    </row>
    <row r="15" spans="1:26" ht="15" customHeight="1" x14ac:dyDescent="0.25">
      <c r="A15" t="str">
        <f t="shared" si="1"/>
        <v>Semana 12</v>
      </c>
      <c r="B15" s="175" t="str">
        <f t="shared" si="11"/>
        <v>Marzo</v>
      </c>
      <c r="C15" s="39">
        <f>VLOOKUP($A15,CalendarioCopia!$A$3:$P$108,C$1+1,0)</f>
        <v>44640</v>
      </c>
      <c r="D15" s="43">
        <f>VLOOKUP($A15,CalendarioCopia!$A$3:$P$108,D$1+1,0)</f>
        <v>44641</v>
      </c>
      <c r="E15" s="21">
        <f>VLOOKUP($A15,CalendarioCopia!$A$3:$P$108,E$1+1,0)</f>
        <v>44642</v>
      </c>
      <c r="F15" s="21">
        <f>VLOOKUP($A15,CalendarioCopia!$A$3:$P$108,F$1+1,0)</f>
        <v>44643</v>
      </c>
      <c r="G15" s="21">
        <f>VLOOKUP($A15,CalendarioCopia!$A$3:$P$108,G$1+1,0)</f>
        <v>44644</v>
      </c>
      <c r="H15" s="21">
        <f>VLOOKUP($A15,CalendarioCopia!$A$3:$P$108,H$1+1,0)</f>
        <v>44645</v>
      </c>
      <c r="I15" s="26">
        <f>VLOOKUP($A15,CalendarioCopia!$A$3:$P$108,I$1+1,0)</f>
        <v>44646</v>
      </c>
      <c r="K15" s="175" t="str">
        <f t="shared" si="9"/>
        <v>Mayo</v>
      </c>
      <c r="L15" s="15">
        <f t="shared" ref="L15:R16" si="16">C22</f>
        <v>44689</v>
      </c>
      <c r="M15" s="15">
        <f t="shared" si="16"/>
        <v>44690</v>
      </c>
      <c r="N15" s="15">
        <f t="shared" si="16"/>
        <v>44691</v>
      </c>
      <c r="O15" s="15">
        <f t="shared" si="16"/>
        <v>44692</v>
      </c>
      <c r="P15" s="15">
        <f t="shared" si="16"/>
        <v>44693</v>
      </c>
      <c r="Q15" s="15">
        <f t="shared" si="16"/>
        <v>44694</v>
      </c>
      <c r="R15" s="15">
        <f t="shared" si="16"/>
        <v>44695</v>
      </c>
      <c r="T15" s="3"/>
      <c r="U15" s="235"/>
      <c r="V15" s="236"/>
      <c r="W15" s="3"/>
      <c r="X15" s="235"/>
      <c r="Y15" s="236"/>
    </row>
    <row r="16" spans="1:26" ht="15" customHeight="1" x14ac:dyDescent="0.25">
      <c r="A16" t="str">
        <f t="shared" si="1"/>
        <v>Semana 13</v>
      </c>
      <c r="B16" s="175" t="str">
        <f t="shared" si="11"/>
        <v>Marzo</v>
      </c>
      <c r="C16" s="41">
        <f>VLOOKUP($A16,CalendarioCopia!$A$3:$P$108,C$1+1,0)</f>
        <v>44647</v>
      </c>
      <c r="D16" s="27">
        <f>VLOOKUP($A16,CalendarioCopia!$A$3:$P$108,D$1+1,0)</f>
        <v>44648</v>
      </c>
      <c r="E16" s="27">
        <f>VLOOKUP($A16,CalendarioCopia!$A$3:$P$108,E$1+1,0)</f>
        <v>44649</v>
      </c>
      <c r="F16" s="27">
        <f>VLOOKUP($A16,CalendarioCopia!$A$3:$P$108,F$1+1,0)</f>
        <v>44650</v>
      </c>
      <c r="G16" s="28">
        <f>VLOOKUP($A16,CalendarioCopia!$A$3:$P$108,G$1+1,0)</f>
        <v>44651</v>
      </c>
      <c r="H16" s="28">
        <f>VLOOKUP($A16,CalendarioCopia!$A$3:$P$108,H$1+1,0)</f>
        <v>44652</v>
      </c>
      <c r="I16" s="20">
        <f>VLOOKUP($A16,CalendarioCopia!$A$3:$P$108,I$1+1,0)</f>
        <v>44653</v>
      </c>
      <c r="K16" s="175" t="str">
        <f t="shared" si="9"/>
        <v>Mayo</v>
      </c>
      <c r="L16" s="15">
        <f t="shared" si="16"/>
        <v>44696</v>
      </c>
      <c r="M16" s="15">
        <f t="shared" si="16"/>
        <v>44697</v>
      </c>
      <c r="N16" s="15">
        <f t="shared" si="16"/>
        <v>44698</v>
      </c>
      <c r="O16" s="15">
        <f t="shared" si="16"/>
        <v>44699</v>
      </c>
      <c r="P16" s="15">
        <f t="shared" si="16"/>
        <v>44700</v>
      </c>
      <c r="Q16" s="15">
        <f t="shared" si="16"/>
        <v>44701</v>
      </c>
      <c r="R16" s="15">
        <f t="shared" si="16"/>
        <v>44702</v>
      </c>
      <c r="S16" s="174"/>
      <c r="T16" s="3"/>
      <c r="U16" s="3"/>
      <c r="V16" s="236"/>
      <c r="W16" s="3"/>
      <c r="X16" s="3"/>
      <c r="Y16" s="236"/>
    </row>
    <row r="17" spans="1:25" ht="15" customHeight="1" x14ac:dyDescent="0.25">
      <c r="A17" t="str">
        <f t="shared" si="1"/>
        <v>Semana 14</v>
      </c>
      <c r="B17" s="175" t="str">
        <f t="shared" si="11"/>
        <v>Abril</v>
      </c>
      <c r="C17" s="37">
        <f>VLOOKUP($A17,CalendarioCopia!$A$3:$P$108,C$1+1,0)</f>
        <v>44654</v>
      </c>
      <c r="D17" s="21">
        <f>VLOOKUP($A17,CalendarioCopia!$A$3:$P$108,D$1+1,0)</f>
        <v>44655</v>
      </c>
      <c r="E17" s="21">
        <f>VLOOKUP($A17,CalendarioCopia!$A$3:$P$108,E$1+1,0)</f>
        <v>44656</v>
      </c>
      <c r="F17" s="21">
        <f>VLOOKUP($A17,CalendarioCopia!$A$3:$P$108,F$1+1,0)</f>
        <v>44657</v>
      </c>
      <c r="G17" s="43">
        <f>VLOOKUP($A17,CalendarioCopia!$A$3:$P$108,G$1+1,0)</f>
        <v>44658</v>
      </c>
      <c r="H17" s="43">
        <f>VLOOKUP($A17,CalendarioCopia!$A$3:$P$108,H$1+1,0)</f>
        <v>44659</v>
      </c>
      <c r="I17" s="22">
        <f>VLOOKUP($A17,CalendarioCopia!$A$3:$P$108,I$1+1,0)</f>
        <v>44660</v>
      </c>
      <c r="K17" s="175" t="str">
        <f t="shared" si="9"/>
        <v>Mayo</v>
      </c>
      <c r="L17" s="15">
        <f>IF(R16="","",IF(EXACT((PROPER(TEXT(I23,"mm"))),(PROPER(TEXT(C24,"mm")))),C24,""))</f>
        <v>44703</v>
      </c>
      <c r="M17" s="15">
        <f>IF(L17="","",IF(EXACT((PROPER(TEXT(C24,"mm"))),(PROPER(TEXT(D24,"mm")))),D24,""))</f>
        <v>44704</v>
      </c>
      <c r="N17" s="15">
        <f t="shared" ref="N17:R17" si="17">IF(M17="","",IF(EXACT((PROPER(TEXT(D24,"mm"))),(PROPER(TEXT(E24,"mm")))),E24,""))</f>
        <v>44705</v>
      </c>
      <c r="O17" s="15">
        <f t="shared" si="17"/>
        <v>44706</v>
      </c>
      <c r="P17" s="15">
        <f t="shared" si="17"/>
        <v>44707</v>
      </c>
      <c r="Q17" s="15">
        <f t="shared" si="17"/>
        <v>44708</v>
      </c>
      <c r="R17" s="15">
        <f t="shared" si="17"/>
        <v>44709</v>
      </c>
      <c r="T17" s="3"/>
      <c r="U17" s="3"/>
      <c r="V17" s="236"/>
      <c r="W17" s="3"/>
      <c r="X17" s="3"/>
      <c r="Y17" s="236"/>
    </row>
    <row r="18" spans="1:25" ht="15" customHeight="1" x14ac:dyDescent="0.25">
      <c r="A18" t="str">
        <f t="shared" si="1"/>
        <v>Semana 15</v>
      </c>
      <c r="B18" s="175" t="str">
        <f t="shared" si="11"/>
        <v>Abril</v>
      </c>
      <c r="C18" s="38">
        <f>VLOOKUP($A18,CalendarioCopia!$A$3:$P$108,C$1+1,0)</f>
        <v>44661</v>
      </c>
      <c r="D18" s="23">
        <f>VLOOKUP($A18,CalendarioCopia!$A$3:$P$108,D$1+1,0)</f>
        <v>44662</v>
      </c>
      <c r="E18" s="23">
        <f>VLOOKUP($A18,CalendarioCopia!$A$3:$P$108,E$1+1,0)</f>
        <v>44663</v>
      </c>
      <c r="F18" s="23">
        <f>VLOOKUP($A18,CalendarioCopia!$A$3:$P$108,F$1+1,0)</f>
        <v>44664</v>
      </c>
      <c r="G18" s="25">
        <f>VLOOKUP($A18,CalendarioCopia!$A$3:$P$108,G$1+1,0)</f>
        <v>44665</v>
      </c>
      <c r="H18" s="25">
        <f>VLOOKUP($A18,CalendarioCopia!$A$3:$P$108,H$1+1,0)</f>
        <v>44666</v>
      </c>
      <c r="I18" s="24">
        <f>VLOOKUP($A18,CalendarioCopia!$A$3:$P$108,I$1+1,0)</f>
        <v>44667</v>
      </c>
      <c r="K18" s="175" t="str">
        <f t="shared" si="9"/>
        <v>Mayo</v>
      </c>
      <c r="L18" s="15">
        <f>IF(AND(R17="",R16=""),C24,IF(R17="","",IF(EXACT((PROPER(TEXT(I23,"mm"))),(PROPER(TEXT(C25,"mm")))),C25,IF(EXACT((PROPER(TEXT(I23,"mm"))),(PROPER(TEXT(C24,"mm")))),IF(EXACT((PROPER(TEXT(I24,"mm"))),(PROPER(TEXT(C25,"mm")))),C25,""),C24))))</f>
        <v>44710</v>
      </c>
      <c r="M18" s="15">
        <f>IF(AND(L18="",L17=""),D24,IF(L18="","",IF(EXACT((PROPER(TEXT(C24,"mm"))),(PROPER(TEXT(D25,"mm")))),D25,IF(EXACT((PROPER(TEXT(C24,"mm"))),(PROPER(TEXT(D24,"mm")))),IF(EXACT((PROPER(TEXT(C25,"mm"))),(PROPER(TEXT(D25,"mm")))),D25,""),D24))))</f>
        <v>44711</v>
      </c>
      <c r="N18" s="15">
        <f t="shared" ref="N18:R18" si="18">IF(AND(M18="",M17=""),E24,IF(M18="","",IF(EXACT((PROPER(TEXT(D24,"mm"))),(PROPER(TEXT(E25,"mm")))),E25,IF(EXACT((PROPER(TEXT(D24,"mm"))),(PROPER(TEXT(E24,"mm")))),IF(EXACT((PROPER(TEXT(D25,"mm"))),(PROPER(TEXT(E25,"mm")))),E25,""),E24))))</f>
        <v>44712</v>
      </c>
      <c r="O18" s="15" t="str">
        <f t="shared" si="18"/>
        <v/>
      </c>
      <c r="P18" s="15" t="str">
        <f t="shared" si="18"/>
        <v/>
      </c>
      <c r="Q18" s="15" t="str">
        <f t="shared" si="18"/>
        <v/>
      </c>
      <c r="R18" s="15" t="str">
        <f t="shared" si="18"/>
        <v/>
      </c>
      <c r="T18" s="3"/>
      <c r="U18" s="3"/>
      <c r="V18" s="236"/>
      <c r="W18" s="3"/>
      <c r="X18" s="3"/>
      <c r="Y18" s="236"/>
    </row>
    <row r="19" spans="1:25" ht="15" customHeight="1" x14ac:dyDescent="0.25">
      <c r="A19" t="str">
        <f t="shared" si="1"/>
        <v>Semana 16</v>
      </c>
      <c r="B19" s="175" t="str">
        <f t="shared" si="11"/>
        <v>Abril</v>
      </c>
      <c r="C19" s="39">
        <f>VLOOKUP($A19,CalendarioCopia!$A$3:$P$108,C$1+1,0)</f>
        <v>44668</v>
      </c>
      <c r="D19" s="25">
        <f>VLOOKUP($A19,CalendarioCopia!$A$3:$P$108,D$1+1,0)</f>
        <v>44669</v>
      </c>
      <c r="E19" s="25">
        <f>VLOOKUP($A19,CalendarioCopia!$A$3:$P$108,E$1+1,0)</f>
        <v>44670</v>
      </c>
      <c r="F19" s="25">
        <f>VLOOKUP($A19,CalendarioCopia!$A$3:$P$108,F$1+1,0)</f>
        <v>44671</v>
      </c>
      <c r="G19" s="25">
        <f>VLOOKUP($A19,CalendarioCopia!$A$3:$P$108,G$1+1,0)</f>
        <v>44672</v>
      </c>
      <c r="H19" s="25">
        <f>VLOOKUP($A19,CalendarioCopia!$A$3:$P$108,H$1+1,0)</f>
        <v>44673</v>
      </c>
      <c r="I19" s="26">
        <f>VLOOKUP($A19,CalendarioCopia!$A$3:$P$108,I$1+1,0)</f>
        <v>44674</v>
      </c>
      <c r="K19" s="175" t="str">
        <f t="shared" si="9"/>
        <v>Junio</v>
      </c>
      <c r="L19" s="15" t="str">
        <f>IF(AND(R18="",(EXACT((PROPER(TEXT(C25,"mm"))),(PROPER(TEXT(L18,"mm")))))),"",IF(R18="",IF(EXACT((PROPER(TEXT(C26,"mm"))),(PROPER(TEXT(C27,"mm")))),IF(EXACT((PROPER(TEXT(I26,"mm"))),(PROPER(TEXT(C27,"mm")))),C26,""),""),IF(EXACT((PROPER(TEXT(C25,"mm"))),(PROPER(TEXT(C26,"mm")))),IF(EXACT((PROPER(TEXT(I25,"mm"))),(PROPER(TEXT(C26,"mm")))),C25,""),"")))</f>
        <v/>
      </c>
      <c r="M19" s="15" t="str">
        <f>IF(AND(M18="",$R$50=""),D25,IF(AND($R$50="",(EXACT((PROPER(TEXT(D25,"mm"))),(PROPER(TEXT(M18,"mm")))))),"",IF($R$50="",IF(EXACT((PROPER(TEXT(D26,"mm"))),(PROPER(TEXT(D27,"mm")))),IF(EXACT((PROPER(TEXT(C27,"mm"))),(PROPER(TEXT(D27,"mm")))),D26,""),""),IF(EXACT((PROPER(TEXT(D25,"mm"))),(PROPER(TEXT(D26,"mm")))),IF(EXACT((PROPER(TEXT(C26,"mm"))),(PROPER(TEXT(D26,"mm")))),D25,""),""))))</f>
        <v/>
      </c>
      <c r="N19" s="15" t="str">
        <f>IF(AND(N18="",$R$50=""),E25,IF(AND($R$50="",(EXACT((PROPER(TEXT(E25,"mm"))),(PROPER(TEXT(N18,"mm")))))),"",IF($R$50="",IF(EXACT((PROPER(TEXT(E26,"mm"))),(PROPER(TEXT(E27,"mm")))),IF(EXACT((PROPER(TEXT(D27,"mm"))),(PROPER(TEXT(E27,"mm")))),E26,""),""),IF(EXACT((PROPER(TEXT(E25,"mm"))),(PROPER(TEXT(E26,"mm")))),IF(EXACT((PROPER(TEXT(D26,"mm"))),(PROPER(TEXT(E26,"mm")))),E25,""),""))))</f>
        <v/>
      </c>
      <c r="O19" s="15">
        <f t="shared" ref="O19:R19" si="19">IF(AND(O18="",$R$50=""),F25,IF(AND($R$50="",(EXACT((PROPER(TEXT(F25,"mm"))),(PROPER(TEXT(O18,"mm")))))),"",IF($R$50="",IF(EXACT((PROPER(TEXT(F26,"mm"))),(PROPER(TEXT(F27,"mm")))),IF(EXACT((PROPER(TEXT(E27,"mm"))),(PROPER(TEXT(F27,"mm")))),F26,""),""),IF(EXACT((PROPER(TEXT(F25,"mm"))),(PROPER(TEXT(F26,"mm")))),IF(EXACT((PROPER(TEXT(E26,"mm"))),(PROPER(TEXT(F26,"mm")))),F25,""),""))))</f>
        <v>44713</v>
      </c>
      <c r="P19" s="15">
        <f t="shared" si="19"/>
        <v>44714</v>
      </c>
      <c r="Q19" s="15">
        <f t="shared" si="19"/>
        <v>44715</v>
      </c>
      <c r="R19" s="15">
        <f t="shared" si="19"/>
        <v>44716</v>
      </c>
      <c r="T19" s="3"/>
      <c r="U19" s="3"/>
      <c r="V19" s="236"/>
      <c r="W19" s="3"/>
      <c r="X19" s="3"/>
      <c r="Y19" s="236"/>
    </row>
    <row r="20" spans="1:25" ht="15" customHeight="1" x14ac:dyDescent="0.25">
      <c r="A20" t="str">
        <f t="shared" si="1"/>
        <v>Semana 17</v>
      </c>
      <c r="B20" s="175" t="str">
        <f t="shared" si="11"/>
        <v>Abril</v>
      </c>
      <c r="C20" s="40">
        <f>VLOOKUP($A20,CalendarioCopia!$A$3:$P$108,C$1+1,0)</f>
        <v>44675</v>
      </c>
      <c r="D20" s="27">
        <f>VLOOKUP($A20,CalendarioCopia!$A$3:$P$108,D$1+1,0)</f>
        <v>44676</v>
      </c>
      <c r="E20" s="28">
        <f>VLOOKUP($A20,CalendarioCopia!$A$3:$P$108,E$1+1,0)</f>
        <v>44677</v>
      </c>
      <c r="F20" s="28">
        <f>VLOOKUP($A20,CalendarioCopia!$A$3:$P$108,F$1+1,0)</f>
        <v>44678</v>
      </c>
      <c r="G20" s="28">
        <f>VLOOKUP($A20,CalendarioCopia!$A$3:$P$108,G$1+1,0)</f>
        <v>44679</v>
      </c>
      <c r="H20" s="43">
        <f>VLOOKUP($A20,CalendarioCopia!$A$3:$P$108,H$1+1,0)</f>
        <v>44680</v>
      </c>
      <c r="I20" s="20">
        <f>VLOOKUP($A20,CalendarioCopia!$A$3:$P$108,I$1+1,0)</f>
        <v>44681</v>
      </c>
      <c r="K20" s="175" t="str">
        <f t="shared" si="9"/>
        <v>Junio</v>
      </c>
      <c r="L20" s="15">
        <f t="shared" ref="L20:R22" si="20">C26</f>
        <v>44717</v>
      </c>
      <c r="M20" s="15">
        <f t="shared" si="20"/>
        <v>44718</v>
      </c>
      <c r="N20" s="15">
        <f t="shared" si="20"/>
        <v>44719</v>
      </c>
      <c r="O20" s="15">
        <f t="shared" si="20"/>
        <v>44720</v>
      </c>
      <c r="P20" s="15">
        <f t="shared" si="20"/>
        <v>44721</v>
      </c>
      <c r="Q20" s="15">
        <f t="shared" si="20"/>
        <v>44722</v>
      </c>
      <c r="R20" s="15">
        <f t="shared" si="20"/>
        <v>44723</v>
      </c>
      <c r="T20" s="3"/>
      <c r="U20" s="173"/>
      <c r="V20" s="173"/>
      <c r="W20" s="3"/>
      <c r="X20" s="173"/>
      <c r="Y20" s="173"/>
    </row>
    <row r="21" spans="1:25" ht="15" customHeight="1" x14ac:dyDescent="0.25">
      <c r="A21" t="str">
        <f t="shared" si="1"/>
        <v>Semana 18</v>
      </c>
      <c r="B21" s="175" t="str">
        <f t="shared" si="11"/>
        <v>Mayo</v>
      </c>
      <c r="C21" s="37">
        <f>VLOOKUP($A21,CalendarioCopia!$A$3:$P$108,C$1+1,0)</f>
        <v>44682</v>
      </c>
      <c r="D21" s="21">
        <f>VLOOKUP($A21,CalendarioCopia!$A$3:$P$108,D$1+1,0)</f>
        <v>44683</v>
      </c>
      <c r="E21" s="21">
        <f>VLOOKUP($A21,CalendarioCopia!$A$3:$P$108,E$1+1,0)</f>
        <v>44684</v>
      </c>
      <c r="F21" s="21">
        <f>VLOOKUP($A21,CalendarioCopia!$A$3:$P$108,F$1+1,0)</f>
        <v>44685</v>
      </c>
      <c r="G21" s="21">
        <f>VLOOKUP($A21,CalendarioCopia!$A$3:$P$108,G$1+1,0)</f>
        <v>44686</v>
      </c>
      <c r="H21" s="21">
        <f>VLOOKUP($A21,CalendarioCopia!$A$3:$P$108,H$1+1,0)</f>
        <v>44687</v>
      </c>
      <c r="I21" s="22">
        <f>VLOOKUP($A21,CalendarioCopia!$A$3:$P$108,I$1+1,0)</f>
        <v>44688</v>
      </c>
      <c r="K21" s="175" t="str">
        <f t="shared" si="9"/>
        <v>Junio</v>
      </c>
      <c r="L21" s="15">
        <f t="shared" si="20"/>
        <v>44724</v>
      </c>
      <c r="M21" s="15">
        <f t="shared" si="20"/>
        <v>44725</v>
      </c>
      <c r="N21" s="15">
        <f t="shared" si="20"/>
        <v>44726</v>
      </c>
      <c r="O21" s="15">
        <f t="shared" si="20"/>
        <v>44727</v>
      </c>
      <c r="P21" s="15">
        <f t="shared" si="20"/>
        <v>44728</v>
      </c>
      <c r="Q21" s="15">
        <f t="shared" si="20"/>
        <v>44729</v>
      </c>
      <c r="R21" s="15">
        <f t="shared" si="20"/>
        <v>44730</v>
      </c>
      <c r="T21" s="3"/>
      <c r="U21" s="235"/>
      <c r="V21" s="236"/>
      <c r="W21" s="3"/>
      <c r="X21" s="235"/>
      <c r="Y21" s="236"/>
    </row>
    <row r="22" spans="1:25" ht="15" customHeight="1" x14ac:dyDescent="0.25">
      <c r="A22" t="str">
        <f t="shared" si="1"/>
        <v>Semana 19</v>
      </c>
      <c r="B22" s="175" t="str">
        <f t="shared" si="11"/>
        <v>Mayo</v>
      </c>
      <c r="C22" s="38">
        <f>VLOOKUP($A22,CalendarioCopia!$A$3:$P$108,C$1+1,0)</f>
        <v>44689</v>
      </c>
      <c r="D22" s="23">
        <f>VLOOKUP($A22,CalendarioCopia!$A$3:$P$108,D$1+1,0)</f>
        <v>44690</v>
      </c>
      <c r="E22" s="23">
        <f>VLOOKUP($A22,CalendarioCopia!$A$3:$P$108,E$1+1,0)</f>
        <v>44691</v>
      </c>
      <c r="F22" s="23">
        <f>VLOOKUP($A22,CalendarioCopia!$A$3:$P$108,F$1+1,0)</f>
        <v>44692</v>
      </c>
      <c r="G22" s="23">
        <f>VLOOKUP($A22,CalendarioCopia!$A$3:$P$108,G$1+1,0)</f>
        <v>44693</v>
      </c>
      <c r="H22" s="23">
        <f>VLOOKUP($A22,CalendarioCopia!$A$3:$P$108,H$1+1,0)</f>
        <v>44694</v>
      </c>
      <c r="I22" s="24">
        <f>VLOOKUP($A22,CalendarioCopia!$A$3:$P$108,I$1+1,0)</f>
        <v>44695</v>
      </c>
      <c r="K22" s="175" t="str">
        <f t="shared" si="9"/>
        <v>Junio</v>
      </c>
      <c r="L22" s="15">
        <f t="shared" si="20"/>
        <v>44731</v>
      </c>
      <c r="M22" s="15">
        <f t="shared" si="20"/>
        <v>44732</v>
      </c>
      <c r="N22" s="15">
        <f t="shared" si="20"/>
        <v>44733</v>
      </c>
      <c r="O22" s="15">
        <f t="shared" si="20"/>
        <v>44734</v>
      </c>
      <c r="P22" s="15">
        <f t="shared" si="20"/>
        <v>44735</v>
      </c>
      <c r="Q22" s="15">
        <f t="shared" si="20"/>
        <v>44736</v>
      </c>
      <c r="R22" s="15">
        <f t="shared" si="20"/>
        <v>44737</v>
      </c>
      <c r="S22" s="234"/>
      <c r="T22" s="3"/>
      <c r="U22" s="3"/>
      <c r="V22" s="236"/>
      <c r="W22" s="3"/>
      <c r="X22" s="3"/>
      <c r="Y22" s="236"/>
    </row>
    <row r="23" spans="1:25" ht="15" customHeight="1" x14ac:dyDescent="0.25">
      <c r="A23" t="str">
        <f t="shared" si="1"/>
        <v>Semana 20</v>
      </c>
      <c r="B23" s="175" t="str">
        <f t="shared" si="11"/>
        <v>Mayo</v>
      </c>
      <c r="C23" s="39">
        <f>VLOOKUP($A23,CalendarioCopia!$A$3:$P$108,C$1+1,0)</f>
        <v>44696</v>
      </c>
      <c r="D23" s="25">
        <f>VLOOKUP($A23,CalendarioCopia!$A$3:$P$108,D$1+1,0)</f>
        <v>44697</v>
      </c>
      <c r="E23" s="25">
        <f>VLOOKUP($A23,CalendarioCopia!$A$3:$P$108,E$1+1,0)</f>
        <v>44698</v>
      </c>
      <c r="F23" s="25">
        <f>VLOOKUP($A23,CalendarioCopia!$A$3:$P$108,F$1+1,0)</f>
        <v>44699</v>
      </c>
      <c r="G23" s="25">
        <f>VLOOKUP($A23,CalendarioCopia!$A$3:$P$108,G$1+1,0)</f>
        <v>44700</v>
      </c>
      <c r="H23" s="25">
        <f>VLOOKUP($A23,CalendarioCopia!$A$3:$P$108,H$1+1,0)</f>
        <v>44701</v>
      </c>
      <c r="I23" s="26">
        <f>VLOOKUP($A23,CalendarioCopia!$A$3:$P$108,I$1+1,0)</f>
        <v>44702</v>
      </c>
      <c r="K23" s="175" t="str">
        <f t="shared" si="9"/>
        <v>Junio</v>
      </c>
      <c r="L23" s="15">
        <f>IF(R22="","",IF(EXACT((PROPER(TEXT(I28,"mm"))),(PROPER(TEXT(C29,"mm")))),C29,""))</f>
        <v>44738</v>
      </c>
      <c r="M23" s="15">
        <f>IF(L23="","",IF(EXACT((PROPER(TEXT(C29,"mm"))),(PROPER(TEXT(D29,"mm")))),D29,""))</f>
        <v>44739</v>
      </c>
      <c r="N23" s="15">
        <f t="shared" ref="N23:R23" si="21">IF(M23="","",IF(EXACT((PROPER(TEXT(D29,"mm"))),(PROPER(TEXT(E29,"mm")))),E29,""))</f>
        <v>44740</v>
      </c>
      <c r="O23" s="15">
        <f t="shared" si="21"/>
        <v>44741</v>
      </c>
      <c r="P23" s="15">
        <f t="shared" si="21"/>
        <v>44742</v>
      </c>
      <c r="Q23" s="15" t="str">
        <f t="shared" si="21"/>
        <v/>
      </c>
      <c r="R23" s="15" t="str">
        <f t="shared" si="21"/>
        <v/>
      </c>
      <c r="T23" s="3"/>
      <c r="U23" s="3"/>
      <c r="V23" s="236"/>
      <c r="W23" s="3"/>
      <c r="X23" s="3"/>
      <c r="Y23" s="236"/>
    </row>
    <row r="24" spans="1:25" ht="15" customHeight="1" x14ac:dyDescent="0.25">
      <c r="A24" t="str">
        <f t="shared" si="1"/>
        <v>Semana 21</v>
      </c>
      <c r="B24" s="175" t="str">
        <f t="shared" si="11"/>
        <v>Mayo</v>
      </c>
      <c r="C24" s="40">
        <f>VLOOKUP($A24,CalendarioCopia!$A$3:$P$108,C$1+1,0)</f>
        <v>44703</v>
      </c>
      <c r="D24" s="43">
        <f>VLOOKUP($A24,CalendarioCopia!$A$3:$P$108,D$1+1,0)</f>
        <v>44704</v>
      </c>
      <c r="E24" s="27">
        <f>VLOOKUP($A24,CalendarioCopia!$A$3:$P$108,E$1+1,0)</f>
        <v>44705</v>
      </c>
      <c r="F24" s="27">
        <f>VLOOKUP($A24,CalendarioCopia!$A$3:$P$108,F$1+1,0)</f>
        <v>44706</v>
      </c>
      <c r="G24" s="27">
        <f>VLOOKUP($A24,CalendarioCopia!$A$3:$P$108,G$1+1,0)</f>
        <v>44707</v>
      </c>
      <c r="H24" s="28">
        <f>VLOOKUP($A24,CalendarioCopia!$A$3:$P$108,H$1+1,0)</f>
        <v>44708</v>
      </c>
      <c r="I24" s="26">
        <f>VLOOKUP($A24,CalendarioCopia!$A$3:$P$108,I$1+1,0)</f>
        <v>44709</v>
      </c>
      <c r="K24" s="175" t="str">
        <f t="shared" si="9"/>
        <v>Julio</v>
      </c>
      <c r="L24" s="15" t="str">
        <f>IF(AND(R23="",R22=""),C29,IF(R23="","",IF(EXACT((PROPER(TEXT(I28,"mm"))),(PROPER(TEXT(C30,"mm")))),"",IF(EXACT((PROPER(TEXT(I28,"mm"))),(PROPER(TEXT(C29,"mm")))),IF(EXACT((PROPER(TEXT(I29,"mm"))),(PROPER(TEXT(C30,"mm")))),C30,""),C29))))</f>
        <v/>
      </c>
      <c r="M24" s="15" t="str">
        <f>IF(AND(L24="",M23=""),D29,IF(L24="","",IF(M23="",D29,IF(EXACT((PROPER(TEXT(C29,"mm"))),(PROPER(TEXT(D30,"mm")))),"",IF(EXACT((PROPER(TEXT(C29,"mm"))),(PROPER(TEXT(D29,"mm")))),IF(EXACT((PROPER(TEXT(C30,"mm"))),(PROPER(TEXT(D30,"mm")))),D30,""),D29)))))</f>
        <v/>
      </c>
      <c r="N24" s="15" t="str">
        <f>IF(AND(M24="",N23=""),E29,IF(M24="","",IF(N23="",E29,IF(EXACT((PROPER(TEXT(D29,"mm"))),(PROPER(TEXT(E30,"mm")))),"",IF(EXACT((PROPER(TEXT(D29,"mm"))),(PROPER(TEXT(E29,"mm")))),IF(EXACT((PROPER(TEXT(D30,"mm"))),(PROPER(TEXT(E30,"mm")))),E30,""),E29)))))</f>
        <v/>
      </c>
      <c r="O24" s="15" t="str">
        <f t="shared" ref="O24:R24" si="22">IF(AND(N24="",O23=""),F29,IF(N24="","",IF(O23="",F29,IF(EXACT((PROPER(TEXT(E29,"mm"))),(PROPER(TEXT(F30,"mm")))),"",IF(EXACT((PROPER(TEXT(E29,"mm"))),(PROPER(TEXT(F29,"mm")))),IF(EXACT((PROPER(TEXT(E30,"mm"))),(PROPER(TEXT(F30,"mm")))),F30,""),F29)))))</f>
        <v/>
      </c>
      <c r="P24" s="15" t="str">
        <f t="shared" si="22"/>
        <v/>
      </c>
      <c r="Q24" s="15">
        <f t="shared" si="22"/>
        <v>44743</v>
      </c>
      <c r="R24" s="15">
        <f t="shared" si="22"/>
        <v>44744</v>
      </c>
      <c r="T24" s="3"/>
      <c r="U24" s="3"/>
      <c r="V24" s="236"/>
      <c r="W24" s="3"/>
      <c r="X24" s="3"/>
      <c r="Y24" s="236"/>
    </row>
    <row r="25" spans="1:25" ht="15" customHeight="1" x14ac:dyDescent="0.25">
      <c r="A25" t="str">
        <f t="shared" si="1"/>
        <v>Semana 22</v>
      </c>
      <c r="B25" s="175" t="str">
        <f t="shared" si="11"/>
        <v>Mayo</v>
      </c>
      <c r="C25" s="37">
        <f>VLOOKUP($A25,CalendarioCopia!$A$3:$P$108,C$1+1,0)</f>
        <v>44710</v>
      </c>
      <c r="D25" s="21">
        <f>VLOOKUP($A25,CalendarioCopia!$A$3:$P$108,D$1+1,0)</f>
        <v>44711</v>
      </c>
      <c r="E25" s="21">
        <f>VLOOKUP($A25,CalendarioCopia!$A$3:$P$108,E$1+1,0)</f>
        <v>44712</v>
      </c>
      <c r="F25" s="21">
        <f>VLOOKUP($A25,CalendarioCopia!$A$3:$P$108,F$1+1,0)</f>
        <v>44713</v>
      </c>
      <c r="G25" s="21">
        <f>VLOOKUP($A25,CalendarioCopia!$A$3:$P$108,G$1+1,0)</f>
        <v>44714</v>
      </c>
      <c r="H25" s="21">
        <f>VLOOKUP($A25,CalendarioCopia!$A$3:$P$108,H$1+1,0)</f>
        <v>44715</v>
      </c>
      <c r="I25" s="20">
        <f>VLOOKUP($A25,CalendarioCopia!$A$3:$P$108,I$1+1,0)</f>
        <v>44716</v>
      </c>
      <c r="K25" s="175" t="str">
        <f t="shared" si="9"/>
        <v>Julio</v>
      </c>
      <c r="L25" s="15">
        <f>IF(AND(R24="",(EXACT((PROPER(TEXT(C30,"mm"))),(PROPER(TEXT(L24,"mm")))))),"",IF(R24="",IF(EXACT((PROPER(TEXT(C31,"mm"))),(PROPER(TEXT(C32,"mm")))),IF(EXACT((PROPER(TEXT(I31,"mm"))),(PROPER(TEXT(C32,"mm")))),C31,""),""),IF(EXACT((PROPER(TEXT(C30,"mm"))),(PROPER(TEXT(C31,"mm")))),IF(EXACT((PROPER(TEXT(I30,"mm"))),(PROPER(TEXT(C31,"mm")))),C30,""),"")))</f>
        <v>44745</v>
      </c>
      <c r="M25" s="15">
        <f>IF(L25="",IF(EXACT((PROPER(TEXT(D31,"mm"))),(PROPER(TEXT(D32,"mm")))),IF(EXACT((PROPER(TEXT(C32,"mm"))),(PROPER(TEXT(D32,"mm")))),D31,""),""),IF(EXACT((PROPER(TEXT(D30,"mm"))),(PROPER(TEXT(D31,"mm")))),IF(EXACT((PROPER(TEXT(C31,"mm"))),(PROPER(TEXT(D31,"mm")))),D30,""),""))</f>
        <v>44746</v>
      </c>
      <c r="N25" s="15">
        <f>IF(M25="",IF(EXACT((PROPER(TEXT(E31,"mm"))),(PROPER(TEXT(E32,"mm")))),IF(EXACT((PROPER(TEXT(D32,"mm"))),(PROPER(TEXT(E32,"mm")))),E31,""),""),IF(EXACT((PROPER(TEXT(E30,"mm"))),(PROPER(TEXT(E31,"mm")))),IF(EXACT((PROPER(TEXT(D31,"mm"))),(PROPER(TEXT(E31,"mm")))),E30,""),""))</f>
        <v>44747</v>
      </c>
      <c r="O25" s="15">
        <f t="shared" ref="O25:R25" si="23">IF(N25="",IF(EXACT((PROPER(TEXT(F31,"mm"))),(PROPER(TEXT(F32,"mm")))),IF(EXACT((PROPER(TEXT(E32,"mm"))),(PROPER(TEXT(F32,"mm")))),F31,""),""),IF(EXACT((PROPER(TEXT(F30,"mm"))),(PROPER(TEXT(F31,"mm")))),IF(EXACT((PROPER(TEXT(E31,"mm"))),(PROPER(TEXT(F31,"mm")))),F30,""),""))</f>
        <v>44748</v>
      </c>
      <c r="P25" s="15">
        <f t="shared" si="23"/>
        <v>44749</v>
      </c>
      <c r="Q25" s="15">
        <f t="shared" si="23"/>
        <v>44750</v>
      </c>
      <c r="R25" s="15">
        <f t="shared" si="23"/>
        <v>44751</v>
      </c>
      <c r="T25" s="3"/>
      <c r="U25" s="3"/>
      <c r="V25" s="236"/>
      <c r="W25" s="3"/>
      <c r="X25" s="3"/>
      <c r="Y25" s="236"/>
    </row>
    <row r="26" spans="1:25" ht="15" customHeight="1" x14ac:dyDescent="0.25">
      <c r="A26" t="str">
        <f t="shared" si="1"/>
        <v>Semana 23</v>
      </c>
      <c r="B26" s="175" t="str">
        <f t="shared" si="11"/>
        <v>Junio</v>
      </c>
      <c r="C26" s="38">
        <f>VLOOKUP($A26,CalendarioCopia!$A$3:$P$108,C$1+1,0)</f>
        <v>44717</v>
      </c>
      <c r="D26" s="23">
        <f>VLOOKUP($A26,CalendarioCopia!$A$3:$P$108,D$1+1,0)</f>
        <v>44718</v>
      </c>
      <c r="E26" s="23">
        <f>VLOOKUP($A26,CalendarioCopia!$A$3:$P$108,E$1+1,0)</f>
        <v>44719</v>
      </c>
      <c r="F26" s="23">
        <f>VLOOKUP($A26,CalendarioCopia!$A$3:$P$108,F$1+1,0)</f>
        <v>44720</v>
      </c>
      <c r="G26" s="23">
        <f>VLOOKUP($A26,CalendarioCopia!$A$3:$P$108,G$1+1,0)</f>
        <v>44721</v>
      </c>
      <c r="H26" s="23">
        <f>VLOOKUP($A26,CalendarioCopia!$A$3:$P$108,H$1+1,0)</f>
        <v>44722</v>
      </c>
      <c r="I26" s="24">
        <f>VLOOKUP($A26,CalendarioCopia!$A$3:$P$108,I$1+1,0)</f>
        <v>44723</v>
      </c>
      <c r="K26" s="175" t="str">
        <f t="shared" si="9"/>
        <v>Julio</v>
      </c>
      <c r="L26" s="15">
        <f t="shared" ref="L26:R27" si="24">C31</f>
        <v>44752</v>
      </c>
      <c r="M26" s="15">
        <f t="shared" si="24"/>
        <v>44753</v>
      </c>
      <c r="N26" s="15">
        <f t="shared" si="24"/>
        <v>44754</v>
      </c>
      <c r="O26" s="15">
        <f t="shared" si="24"/>
        <v>44755</v>
      </c>
      <c r="P26" s="15">
        <f t="shared" si="24"/>
        <v>44756</v>
      </c>
      <c r="Q26" s="15">
        <f t="shared" si="24"/>
        <v>44757</v>
      </c>
      <c r="R26" s="15">
        <f t="shared" si="24"/>
        <v>44758</v>
      </c>
      <c r="T26" s="3"/>
      <c r="U26" s="173"/>
      <c r="V26" s="173"/>
      <c r="W26" s="3"/>
      <c r="X26" s="173"/>
      <c r="Y26" s="173"/>
    </row>
    <row r="27" spans="1:25" ht="15" customHeight="1" x14ac:dyDescent="0.25">
      <c r="A27" t="str">
        <f t="shared" si="1"/>
        <v>Semana 24</v>
      </c>
      <c r="B27" s="175" t="str">
        <f t="shared" si="11"/>
        <v>Junio</v>
      </c>
      <c r="C27" s="38">
        <f>VLOOKUP($A27,CalendarioCopia!$A$3:$P$108,C$1+1,0)</f>
        <v>44724</v>
      </c>
      <c r="D27" s="44">
        <f>VLOOKUP($A27,CalendarioCopia!$A$3:$P$108,D$1+1,0)</f>
        <v>44725</v>
      </c>
      <c r="E27" s="23">
        <f>VLOOKUP($A27,CalendarioCopia!$A$3:$P$108,E$1+1,0)</f>
        <v>44726</v>
      </c>
      <c r="F27" s="23">
        <f>VLOOKUP($A27,CalendarioCopia!$A$3:$P$108,F$1+1,0)</f>
        <v>44727</v>
      </c>
      <c r="G27" s="23">
        <f>VLOOKUP($A27,CalendarioCopia!$A$3:$P$108,G$1+1,0)</f>
        <v>44728</v>
      </c>
      <c r="H27" s="23">
        <f>VLOOKUP($A27,CalendarioCopia!$A$3:$P$108,H$1+1,0)</f>
        <v>44729</v>
      </c>
      <c r="I27" s="24">
        <f>VLOOKUP($A27,CalendarioCopia!$A$3:$P$108,I$1+1,0)</f>
        <v>44730</v>
      </c>
      <c r="K27" s="175" t="str">
        <f t="shared" si="9"/>
        <v>Julio</v>
      </c>
      <c r="L27" s="15">
        <f t="shared" si="24"/>
        <v>44759</v>
      </c>
      <c r="M27" s="15">
        <f t="shared" si="24"/>
        <v>44760</v>
      </c>
      <c r="N27" s="15">
        <f t="shared" si="24"/>
        <v>44761</v>
      </c>
      <c r="O27" s="15">
        <f t="shared" si="24"/>
        <v>44762</v>
      </c>
      <c r="P27" s="15">
        <f t="shared" si="24"/>
        <v>44763</v>
      </c>
      <c r="Q27" s="15">
        <f t="shared" si="24"/>
        <v>44764</v>
      </c>
      <c r="R27" s="15">
        <f t="shared" si="24"/>
        <v>44765</v>
      </c>
      <c r="T27" s="3"/>
      <c r="U27" s="235"/>
      <c r="V27" s="236"/>
      <c r="W27" s="3"/>
      <c r="X27" s="235"/>
      <c r="Y27" s="236"/>
    </row>
    <row r="28" spans="1:25" ht="15" customHeight="1" x14ac:dyDescent="0.25">
      <c r="A28" t="str">
        <f t="shared" si="1"/>
        <v>Semana 25</v>
      </c>
      <c r="B28" s="175" t="str">
        <f t="shared" si="11"/>
        <v>Junio</v>
      </c>
      <c r="C28" s="39">
        <f>VLOOKUP($A28,CalendarioCopia!$A$3:$P$108,C$1+1,0)</f>
        <v>44731</v>
      </c>
      <c r="D28" s="44">
        <f>VLOOKUP($A28,CalendarioCopia!$A$3:$P$108,D$1+1,0)</f>
        <v>44732</v>
      </c>
      <c r="E28" s="25">
        <f>VLOOKUP($A28,CalendarioCopia!$A$3:$P$108,E$1+1,0)</f>
        <v>44733</v>
      </c>
      <c r="F28" s="25">
        <f>VLOOKUP($A28,CalendarioCopia!$A$3:$P$108,F$1+1,0)</f>
        <v>44734</v>
      </c>
      <c r="G28" s="25">
        <f>VLOOKUP($A28,CalendarioCopia!$A$3:$P$108,G$1+1,0)</f>
        <v>44735</v>
      </c>
      <c r="H28" s="25">
        <f>VLOOKUP($A28,CalendarioCopia!$A$3:$P$108,H$1+1,0)</f>
        <v>44736</v>
      </c>
      <c r="I28" s="26">
        <f>VLOOKUP($A28,CalendarioCopia!$A$3:$P$108,I$1+1,0)</f>
        <v>44737</v>
      </c>
      <c r="K28" s="175" t="str">
        <f t="shared" si="9"/>
        <v>Julio</v>
      </c>
      <c r="L28" s="15">
        <f>IF(R27="","",IF(EXACT((PROPER(TEXT(I32,"mm"))),(PROPER(TEXT(C33,"mm")))),C33,""))</f>
        <v>44766</v>
      </c>
      <c r="M28" s="15">
        <f>IF(L28="","",IF(EXACT((PROPER(TEXT(C33,"mm"))),(PROPER(TEXT(D33,"mm")))),D33,""))</f>
        <v>44767</v>
      </c>
      <c r="N28" s="15">
        <f t="shared" ref="N28:R28" si="25">IF(M28="","",IF(EXACT((PROPER(TEXT(D33,"mm"))),(PROPER(TEXT(E33,"mm")))),E33,""))</f>
        <v>44768</v>
      </c>
      <c r="O28" s="15">
        <f t="shared" si="25"/>
        <v>44769</v>
      </c>
      <c r="P28" s="15">
        <f t="shared" si="25"/>
        <v>44770</v>
      </c>
      <c r="Q28" s="15">
        <f>IF(P28="","",IF(EXACT((PROPER(TEXT(G33,"mm"))),(PROPER(TEXT(H33,"mm")))),H33,""))</f>
        <v>44771</v>
      </c>
      <c r="R28" s="15">
        <f t="shared" si="25"/>
        <v>44772</v>
      </c>
      <c r="T28" s="3"/>
      <c r="U28" s="3"/>
      <c r="V28" s="236"/>
      <c r="W28" s="3"/>
      <c r="X28" s="3"/>
      <c r="Y28" s="236"/>
    </row>
    <row r="29" spans="1:25" ht="15" customHeight="1" x14ac:dyDescent="0.25">
      <c r="A29" t="str">
        <f t="shared" si="1"/>
        <v>Semana 26</v>
      </c>
      <c r="B29" s="175" t="str">
        <f t="shared" si="11"/>
        <v>Junio</v>
      </c>
      <c r="C29" s="41">
        <f>VLOOKUP($A29,CalendarioCopia!$A$3:$P$108,C$1+1,0)</f>
        <v>44738</v>
      </c>
      <c r="D29" s="44">
        <f>VLOOKUP($A29,CalendarioCopia!$A$3:$P$108,D$1+1,0)</f>
        <v>44739</v>
      </c>
      <c r="E29" s="27">
        <f>VLOOKUP($A29,CalendarioCopia!$A$3:$P$108,E$1+1,0)</f>
        <v>44740</v>
      </c>
      <c r="F29" s="27">
        <f>VLOOKUP($A29,CalendarioCopia!$A$3:$P$108,F$1+1,0)</f>
        <v>44741</v>
      </c>
      <c r="G29" s="27">
        <f>VLOOKUP($A29,CalendarioCopia!$A$3:$P$108,G$1+1,0)</f>
        <v>44742</v>
      </c>
      <c r="H29" s="28">
        <f>VLOOKUP($A29,CalendarioCopia!$A$3:$P$108,H$1+1,0)</f>
        <v>44743</v>
      </c>
      <c r="I29" s="20">
        <f>VLOOKUP($A29,CalendarioCopia!$A$3:$P$108,I$1+1,0)</f>
        <v>44744</v>
      </c>
      <c r="K29" s="175" t="str">
        <f t="shared" si="9"/>
        <v/>
      </c>
      <c r="L29" s="15">
        <f>IF(AND(R28="",R27=""),C33,IF(R28="","",IF(EXACT((PROPER(TEXT(I32,"mm"))),(PROPER(TEXT(C34,"mm")))),C34,IF(EXACT((PROPER(TEXT(I32,"mm"))),(PROPER(TEXT(C33,"mm")))),IF(EXACT((PROPER(TEXT(I33,"mm"))),(PROPER(TEXT(C34,"mm")))),C34,""),C33))))</f>
        <v>44773</v>
      </c>
      <c r="M29" s="15" t="str">
        <f>IF(AND(L29="",L28=""),D33,IF(L29="","",IF(EXACT((PROPER(TEXT(C33,"mm"))),(PROPER(TEXT(D34,"mm")))),D34,IF(EXACT((PROPER(TEXT(C34,"mm"))),(PROPER(TEXT(D33,"mm")))),IF(EXACT((PROPER(TEXT(C34,"mm"))),(PROPER(TEXT(D34,"mm")))),D34,""),D33))))</f>
        <v/>
      </c>
      <c r="N29" s="15" t="str">
        <f t="shared" ref="N29:Q29" si="26">IF(AND(M29="",M28=""),E33,IF(M29="","",IF(EXACT((PROPER(TEXT(D33,"mm"))),(PROPER(TEXT(E34,"mm")))),E34,IF(EXACT((PROPER(TEXT(D34,"mm"))),(PROPER(TEXT(E33,"mm")))),IF(EXACT((PROPER(TEXT(D34,"mm"))),(PROPER(TEXT(E34,"mm")))),E34,""),E33))))</f>
        <v/>
      </c>
      <c r="O29" s="15" t="str">
        <f t="shared" si="26"/>
        <v/>
      </c>
      <c r="P29" s="15" t="str">
        <f t="shared" si="26"/>
        <v/>
      </c>
      <c r="Q29" s="15" t="str">
        <f t="shared" si="26"/>
        <v/>
      </c>
      <c r="R29" s="15" t="str">
        <f>IF(AND(Q29="",Q28=""),I33,IF(Q29="","",IF(EXACT((PROPER(TEXT(H33,"mm"))),(PROPER(TEXT(I34,"mm")))),I34,IF(EXACT((PROPER(TEXT(H34,"mm"))),(PROPER(TEXT(I33,"mm")))),IF(EXACT((PROPER(TEXT(H34,"mm"))),(PROPER(TEXT(I34,"mm")))),I34,""),I33))))</f>
        <v/>
      </c>
      <c r="T29" s="3"/>
      <c r="U29" s="3"/>
      <c r="V29" s="236"/>
      <c r="W29" s="3"/>
      <c r="X29" s="3"/>
      <c r="Y29" s="236"/>
    </row>
    <row r="30" spans="1:25" ht="15" customHeight="1" x14ac:dyDescent="0.25">
      <c r="A30" t="str">
        <f t="shared" si="1"/>
        <v>Semana 27</v>
      </c>
      <c r="B30" s="175" t="str">
        <f t="shared" si="11"/>
        <v>Julio</v>
      </c>
      <c r="C30" s="37">
        <f>VLOOKUP($A30,CalendarioCopia!$A$3:$P$108,C$1+1,0)</f>
        <v>44745</v>
      </c>
      <c r="D30" s="21">
        <f>VLOOKUP($A30,CalendarioCopia!$A$3:$P$108,D$1+1,0)</f>
        <v>44746</v>
      </c>
      <c r="E30" s="21">
        <f>VLOOKUP($A30,CalendarioCopia!$A$3:$P$108,E$1+1,0)</f>
        <v>44747</v>
      </c>
      <c r="F30" s="21">
        <f>VLOOKUP($A30,CalendarioCopia!$A$3:$P$108,F$1+1,0)</f>
        <v>44748</v>
      </c>
      <c r="G30" s="21">
        <f>VLOOKUP($A30,CalendarioCopia!$A$3:$P$108,G$1+1,0)</f>
        <v>44749</v>
      </c>
      <c r="H30" s="21">
        <f>VLOOKUP($A30,CalendarioCopia!$A$3:$P$108,H$1+1,0)</f>
        <v>44750</v>
      </c>
      <c r="I30" s="22">
        <f>VLOOKUP($A30,CalendarioCopia!$A$3:$P$108,I$1+1,0)</f>
        <v>44751</v>
      </c>
      <c r="K30" s="175" t="str">
        <f t="shared" si="9"/>
        <v>Agosto</v>
      </c>
      <c r="L30" s="15" t="str">
        <f>IF(AND(L29="",R29=""),C34,IF(AND(R29="",(EXACT((PROPER(TEXT(C34,"mm"))),(PROPER(TEXT(L29,"mm")))))),"",IF(R29="",IF(EXACT((PROPER(TEXT(C35,"mm"))),(PROPER(TEXT(C36,"mm")))),IF(EXACT((PROPER(TEXT(I35,"mm"))),(PROPER(TEXT(C36,"mm")))),C35,""),""),IF(EXACT((PROPER(TEXT(C34,"mm"))),(PROPER(TEXT(C35,"mm")))),IF(EXACT((PROPER(TEXT(I34,"mm"))),(PROPER(TEXT(C35,"mm")))),C34,""),""))))</f>
        <v/>
      </c>
      <c r="M30" s="15">
        <f>IF(AND(M29="",$R$29=""),D34,IF(AND($R$29="",(EXACT((PROPER(TEXT(D34,"mm"))),(PROPER(TEXT(M29,"mm")))))),"",IF($R$29="",IF(EXACT((PROPER(TEXT(D35,"mm"))),(PROPER(TEXT(D36,"mm")))),IF(EXACT((PROPER(TEXT(C36,"mm"))),(PROPER(TEXT(D36,"mm")))),D35,""),""),IF(EXACT((PROPER(TEXT(D34,"mm"))),(PROPER(TEXT(D35,"mm")))),IF(EXACT((PROPER(TEXT(C35,"mm"))),(PROPER(TEXT(D35,"mm")))),D34,""),""))))</f>
        <v>44774</v>
      </c>
      <c r="N30" s="15">
        <f t="shared" ref="N30:R30" si="27">IF(AND(N29="",$R$29=""),E34,IF(AND($R$29="",(EXACT((PROPER(TEXT(E34,"mm"))),(PROPER(TEXT(N29,"mm")))))),"",IF($R$29="",IF(EXACT((PROPER(TEXT(E35,"mm"))),(PROPER(TEXT(E36,"mm")))),IF(EXACT((PROPER(TEXT(D36,"mm"))),(PROPER(TEXT(E36,"mm")))),E35,""),""),IF(EXACT((PROPER(TEXT(E34,"mm"))),(PROPER(TEXT(E35,"mm")))),IF(EXACT((PROPER(TEXT(D35,"mm"))),(PROPER(TEXT(E35,"mm")))),E34,""),""))))</f>
        <v>44775</v>
      </c>
      <c r="O30" s="15">
        <f t="shared" si="27"/>
        <v>44776</v>
      </c>
      <c r="P30" s="15">
        <f t="shared" si="27"/>
        <v>44777</v>
      </c>
      <c r="Q30" s="15">
        <f t="shared" si="27"/>
        <v>44778</v>
      </c>
      <c r="R30" s="15">
        <f t="shared" si="27"/>
        <v>44779</v>
      </c>
      <c r="T30" s="3"/>
      <c r="U30" s="3"/>
      <c r="V30" s="236"/>
      <c r="W30" s="3"/>
      <c r="X30" s="3"/>
      <c r="Y30" s="236"/>
    </row>
    <row r="31" spans="1:25" ht="15" customHeight="1" x14ac:dyDescent="0.25">
      <c r="A31" t="str">
        <f t="shared" si="1"/>
        <v>Semana 28</v>
      </c>
      <c r="B31" s="175" t="str">
        <f t="shared" si="11"/>
        <v>Julio</v>
      </c>
      <c r="C31" s="38">
        <f>VLOOKUP($A31,CalendarioCopia!$A$3:$P$108,C$1+1,0)</f>
        <v>44752</v>
      </c>
      <c r="D31" s="23">
        <f>VLOOKUP($A31,CalendarioCopia!$A$3:$P$108,D$1+1,0)</f>
        <v>44753</v>
      </c>
      <c r="E31" s="23">
        <f>VLOOKUP($A31,CalendarioCopia!$A$3:$P$108,E$1+1,0)</f>
        <v>44754</v>
      </c>
      <c r="F31" s="23">
        <f>VLOOKUP($A31,CalendarioCopia!$A$3:$P$108,F$1+1,0)</f>
        <v>44755</v>
      </c>
      <c r="G31" s="23">
        <f>VLOOKUP($A31,CalendarioCopia!$A$3:$P$108,G$1+1,0)</f>
        <v>44756</v>
      </c>
      <c r="H31" s="23">
        <f>VLOOKUP($A31,CalendarioCopia!$A$3:$P$108,H$1+1,0)</f>
        <v>44757</v>
      </c>
      <c r="I31" s="24">
        <f>VLOOKUP($A31,CalendarioCopia!$A$3:$P$108,I$1+1,0)</f>
        <v>44758</v>
      </c>
      <c r="K31" s="175" t="str">
        <f t="shared" si="9"/>
        <v>Agosto</v>
      </c>
      <c r="L31" s="15">
        <f t="shared" ref="L31:R33" si="28">C35</f>
        <v>44780</v>
      </c>
      <c r="M31" s="15">
        <f t="shared" si="28"/>
        <v>44781</v>
      </c>
      <c r="N31" s="15">
        <f t="shared" si="28"/>
        <v>44782</v>
      </c>
      <c r="O31" s="15">
        <f t="shared" si="28"/>
        <v>44783</v>
      </c>
      <c r="P31" s="15">
        <f t="shared" si="28"/>
        <v>44784</v>
      </c>
      <c r="Q31" s="15">
        <f t="shared" si="28"/>
        <v>44785</v>
      </c>
      <c r="R31" s="15">
        <f t="shared" si="28"/>
        <v>44786</v>
      </c>
      <c r="T31" s="3"/>
      <c r="U31" s="3"/>
      <c r="V31" s="236"/>
      <c r="W31" s="3"/>
      <c r="X31" s="3"/>
      <c r="Y31" s="236"/>
    </row>
    <row r="32" spans="1:25" ht="15" customHeight="1" x14ac:dyDescent="0.25">
      <c r="A32" t="str">
        <f t="shared" si="1"/>
        <v>Semana 29</v>
      </c>
      <c r="B32" s="175" t="str">
        <f t="shared" si="11"/>
        <v>Julio</v>
      </c>
      <c r="C32" s="39">
        <f>VLOOKUP($A32,CalendarioCopia!$A$3:$P$108,C$1+1,0)</f>
        <v>44759</v>
      </c>
      <c r="D32" s="44">
        <f>VLOOKUP($A32,CalendarioCopia!$A$3:$P$108,D$1+1,0)</f>
        <v>44760</v>
      </c>
      <c r="E32" s="25">
        <f>VLOOKUP($A32,CalendarioCopia!$A$3:$P$108,E$1+1,0)</f>
        <v>44761</v>
      </c>
      <c r="F32" s="25">
        <f>VLOOKUP($A32,CalendarioCopia!$A$3:$P$108,F$1+1,0)</f>
        <v>44762</v>
      </c>
      <c r="G32" s="25">
        <f>VLOOKUP($A32,CalendarioCopia!$A$3:$P$108,G$1+1,0)</f>
        <v>44763</v>
      </c>
      <c r="H32" s="25">
        <f>VLOOKUP($A32,CalendarioCopia!$A$3:$P$108,H$1+1,0)</f>
        <v>44764</v>
      </c>
      <c r="I32" s="26">
        <f>VLOOKUP($A32,CalendarioCopia!$A$3:$P$108,I$1+1,0)</f>
        <v>44765</v>
      </c>
      <c r="K32" s="175" t="str">
        <f t="shared" si="9"/>
        <v>Agosto</v>
      </c>
      <c r="L32" s="15">
        <f t="shared" si="28"/>
        <v>44787</v>
      </c>
      <c r="M32" s="15">
        <f t="shared" si="28"/>
        <v>44788</v>
      </c>
      <c r="N32" s="15">
        <f t="shared" si="28"/>
        <v>44789</v>
      </c>
      <c r="O32" s="15">
        <f t="shared" si="28"/>
        <v>44790</v>
      </c>
      <c r="P32" s="15">
        <f t="shared" si="28"/>
        <v>44791</v>
      </c>
      <c r="Q32" s="15">
        <f t="shared" si="28"/>
        <v>44792</v>
      </c>
      <c r="R32" s="15">
        <f t="shared" si="28"/>
        <v>44793</v>
      </c>
      <c r="T32" s="3"/>
      <c r="U32" s="173"/>
      <c r="V32" s="173"/>
      <c r="W32" s="3"/>
      <c r="X32" s="173"/>
      <c r="Y32" s="173"/>
    </row>
    <row r="33" spans="1:25" ht="15" customHeight="1" x14ac:dyDescent="0.25">
      <c r="A33" t="str">
        <f t="shared" si="1"/>
        <v>Semana 30</v>
      </c>
      <c r="B33" s="175" t="str">
        <f t="shared" si="11"/>
        <v>Julio</v>
      </c>
      <c r="C33" s="40">
        <f>VLOOKUP($A33,CalendarioCopia!$A$3:$P$108,C$1+1,0)</f>
        <v>44766</v>
      </c>
      <c r="D33" s="27">
        <f>VLOOKUP($A33,CalendarioCopia!$A$3:$P$108,D$1+1,0)</f>
        <v>44767</v>
      </c>
      <c r="E33" s="27">
        <f>VLOOKUP($A33,CalendarioCopia!$A$3:$P$108,E$1+1,0)</f>
        <v>44768</v>
      </c>
      <c r="F33" s="28">
        <f>VLOOKUP($A33,CalendarioCopia!$A$3:$P$108,F$1+1,0)</f>
        <v>44769</v>
      </c>
      <c r="G33" s="28">
        <f>VLOOKUP($A33,CalendarioCopia!$A$3:$P$108,G$1+1,0)</f>
        <v>44770</v>
      </c>
      <c r="H33" s="28">
        <f>VLOOKUP($A33,CalendarioCopia!$A$3:$P$108,H$1+1,0)</f>
        <v>44771</v>
      </c>
      <c r="I33" s="20">
        <f>VLOOKUP($A33,CalendarioCopia!$A$3:$P$108,I$1+1,0)</f>
        <v>44772</v>
      </c>
      <c r="K33" s="175" t="str">
        <f t="shared" si="9"/>
        <v>Agosto</v>
      </c>
      <c r="L33" s="15">
        <f t="shared" si="28"/>
        <v>44794</v>
      </c>
      <c r="M33" s="15">
        <f t="shared" si="28"/>
        <v>44795</v>
      </c>
      <c r="N33" s="15">
        <f t="shared" si="28"/>
        <v>44796</v>
      </c>
      <c r="O33" s="15">
        <f t="shared" si="28"/>
        <v>44797</v>
      </c>
      <c r="P33" s="15">
        <f t="shared" si="28"/>
        <v>44798</v>
      </c>
      <c r="Q33" s="15">
        <f t="shared" si="28"/>
        <v>44799</v>
      </c>
      <c r="R33" s="15">
        <f t="shared" si="28"/>
        <v>44800</v>
      </c>
      <c r="T33" s="3"/>
      <c r="U33" s="235"/>
      <c r="V33" s="236"/>
      <c r="W33" s="3"/>
      <c r="X33" s="235"/>
      <c r="Y33" s="236"/>
    </row>
    <row r="34" spans="1:25" ht="15" customHeight="1" x14ac:dyDescent="0.25">
      <c r="A34" t="str">
        <f t="shared" si="1"/>
        <v>Semana 31</v>
      </c>
      <c r="B34" s="175" t="str">
        <f t="shared" si="11"/>
        <v>Julio</v>
      </c>
      <c r="C34" s="37">
        <f>VLOOKUP($A34,CalendarioCopia!$A$3:$P$108,C$1+1,0)</f>
        <v>44773</v>
      </c>
      <c r="D34" s="21">
        <f>VLOOKUP($A34,CalendarioCopia!$A$3:$P$108,D$1+1,0)</f>
        <v>44774</v>
      </c>
      <c r="E34" s="21">
        <f>VLOOKUP($A34,CalendarioCopia!$A$3:$P$108,E$1+1,0)</f>
        <v>44775</v>
      </c>
      <c r="F34" s="21">
        <f>VLOOKUP($A34,CalendarioCopia!$A$3:$P$108,F$1+1,0)</f>
        <v>44776</v>
      </c>
      <c r="G34" s="21">
        <f>VLOOKUP($A34,CalendarioCopia!$A$3:$P$108,G$1+1,0)</f>
        <v>44777</v>
      </c>
      <c r="H34" s="45">
        <f>VLOOKUP($A34,CalendarioCopia!$A$3:$P$108,H$1+1,0)</f>
        <v>44778</v>
      </c>
      <c r="I34" s="22">
        <f>VLOOKUP($A34,CalendarioCopia!$A$3:$P$108,I$1+1,0)</f>
        <v>44779</v>
      </c>
      <c r="K34" s="175" t="str">
        <f t="shared" si="9"/>
        <v>Agosto</v>
      </c>
      <c r="L34" s="15">
        <f>IF(R33="","",IF(EXACT((PROPER(TEXT(I37,"mm"))),(PROPER(TEXT(C38,"mm")))),C38,""))</f>
        <v>44801</v>
      </c>
      <c r="M34" s="15">
        <f>IF(L34="","",IF(EXACT((PROPER(TEXT(C38,"mm"))),(PROPER(TEXT(D38,"mm")))),D38,""))</f>
        <v>44802</v>
      </c>
      <c r="N34" s="15">
        <f t="shared" ref="N34:R34" si="29">IF(M34="","",IF(EXACT((PROPER(TEXT(D38,"mm"))),(PROPER(TEXT(E38,"mm")))),E38,""))</f>
        <v>44803</v>
      </c>
      <c r="O34" s="15">
        <f t="shared" si="29"/>
        <v>44804</v>
      </c>
      <c r="P34" s="15" t="str">
        <f t="shared" si="29"/>
        <v/>
      </c>
      <c r="Q34" s="15" t="str">
        <f t="shared" si="29"/>
        <v/>
      </c>
      <c r="R34" s="15" t="str">
        <f t="shared" si="29"/>
        <v/>
      </c>
      <c r="T34" s="3"/>
      <c r="U34" s="3"/>
      <c r="V34" s="236"/>
      <c r="W34" s="3"/>
      <c r="X34" s="3"/>
      <c r="Y34" s="236"/>
    </row>
    <row r="35" spans="1:25" ht="15" customHeight="1" x14ac:dyDescent="0.25">
      <c r="A35" t="str">
        <f t="shared" si="1"/>
        <v>Semana 32</v>
      </c>
      <c r="B35" s="175" t="str">
        <f t="shared" si="11"/>
        <v>Agosto</v>
      </c>
      <c r="C35" s="38">
        <f>VLOOKUP($A35,CalendarioCopia!$A$3:$P$108,C$1+1,0)</f>
        <v>44780</v>
      </c>
      <c r="D35" s="23">
        <f>VLOOKUP($A35,CalendarioCopia!$A$3:$P$108,D$1+1,0)</f>
        <v>44781</v>
      </c>
      <c r="E35" s="23">
        <f>VLOOKUP($A35,CalendarioCopia!$A$3:$P$108,E$1+1,0)</f>
        <v>44782</v>
      </c>
      <c r="F35" s="23">
        <f>VLOOKUP($A35,CalendarioCopia!$A$3:$P$108,F$1+1,0)</f>
        <v>44783</v>
      </c>
      <c r="G35" s="23">
        <f>VLOOKUP($A35,CalendarioCopia!$A$3:$P$108,G$1+1,0)</f>
        <v>44784</v>
      </c>
      <c r="H35" s="23">
        <f>VLOOKUP($A35,CalendarioCopia!$A$3:$P$108,H$1+1,0)</f>
        <v>44785</v>
      </c>
      <c r="I35" s="24">
        <f>VLOOKUP($A35,CalendarioCopia!$A$3:$P$108,I$1+1,0)</f>
        <v>44786</v>
      </c>
      <c r="K35" s="175" t="str">
        <f t="shared" si="9"/>
        <v>Septiembre</v>
      </c>
      <c r="L35" s="15" t="str">
        <f>IF(AND(L34="",R34=""),C38,IF(AND(R34="",(EXACT((PROPER(TEXT(C38,"mm"))),(PROPER(TEXT(L34,"mm")))))),"",IF(R34="",IF(EXACT((PROPER(TEXT(C39,"mm"))),(PROPER(TEXT(C40,"mm")))),IF(EXACT((PROPER(TEXT(I39,"mm"))),(PROPER(TEXT(C40,"mm")))),C39,""),""),IF(EXACT((PROPER(TEXT(C38,"mm"))),(PROPER(TEXT(C39,"mm")))),IF(EXACT((PROPER(TEXT(I38,"mm"))),(PROPER(TEXT(C39,"mm")))),C38,""),""))))</f>
        <v/>
      </c>
      <c r="M35" s="15" t="str">
        <f>IF(L35="",IF(EXACT((PROPER(TEXT(D38,"mm"))),(PROPER(TEXT(D39,"mm")))),IF(EXACT((PROPER(TEXT(C39,"mm"))),(PROPER(TEXT(D39,"mm")))),D38,""),""),D38)</f>
        <v/>
      </c>
      <c r="N35" s="15" t="str">
        <f t="shared" ref="N35:R35" si="30">IF(M35="",IF(EXACT((PROPER(TEXT(E38,"mm"))),(PROPER(TEXT(E39,"mm")))),IF(EXACT((PROPER(TEXT(D39,"mm"))),(PROPER(TEXT(E39,"mm")))),E38,""),""),E38)</f>
        <v/>
      </c>
      <c r="O35" s="15" t="str">
        <f t="shared" si="30"/>
        <v/>
      </c>
      <c r="P35" s="15">
        <f t="shared" si="30"/>
        <v>44805</v>
      </c>
      <c r="Q35" s="15">
        <f t="shared" si="30"/>
        <v>44806</v>
      </c>
      <c r="R35" s="15">
        <f t="shared" si="30"/>
        <v>44807</v>
      </c>
      <c r="T35" s="3"/>
      <c r="U35" s="3"/>
      <c r="V35" s="236"/>
      <c r="W35" s="3"/>
      <c r="X35" s="3"/>
      <c r="Y35" s="236"/>
    </row>
    <row r="36" spans="1:25" ht="15" customHeight="1" x14ac:dyDescent="0.25">
      <c r="A36" t="str">
        <f t="shared" si="1"/>
        <v>Semana 33</v>
      </c>
      <c r="B36" s="175" t="str">
        <f t="shared" si="11"/>
        <v>Agosto</v>
      </c>
      <c r="C36" s="39">
        <f>VLOOKUP($A36,CalendarioCopia!$A$3:$P$108,C$1+1,0)</f>
        <v>44787</v>
      </c>
      <c r="D36" s="44">
        <f>VLOOKUP($A36,CalendarioCopia!$A$3:$P$108,D$1+1,0)</f>
        <v>44788</v>
      </c>
      <c r="E36" s="25">
        <f>VLOOKUP($A36,CalendarioCopia!$A$3:$P$108,E$1+1,0)</f>
        <v>44789</v>
      </c>
      <c r="F36" s="25">
        <f>VLOOKUP($A36,CalendarioCopia!$A$3:$P$108,F$1+1,0)</f>
        <v>44790</v>
      </c>
      <c r="G36" s="25">
        <f>VLOOKUP($A36,CalendarioCopia!$A$3:$P$108,G$1+1,0)</f>
        <v>44791</v>
      </c>
      <c r="H36" s="25">
        <f>VLOOKUP($A36,CalendarioCopia!$A$3:$P$108,H$1+1,0)</f>
        <v>44792</v>
      </c>
      <c r="I36" s="26">
        <f>VLOOKUP($A36,CalendarioCopia!$A$3:$P$108,I$1+1,0)</f>
        <v>44793</v>
      </c>
      <c r="K36" s="175" t="str">
        <f t="shared" si="9"/>
        <v>Septiembre</v>
      </c>
      <c r="L36" s="15">
        <f t="shared" ref="L36:R38" si="31">C39</f>
        <v>44808</v>
      </c>
      <c r="M36" s="15">
        <f t="shared" si="31"/>
        <v>44809</v>
      </c>
      <c r="N36" s="15">
        <f t="shared" si="31"/>
        <v>44810</v>
      </c>
      <c r="O36" s="15">
        <f t="shared" si="31"/>
        <v>44811</v>
      </c>
      <c r="P36" s="15">
        <f t="shared" si="31"/>
        <v>44812</v>
      </c>
      <c r="Q36" s="15">
        <f t="shared" si="31"/>
        <v>44813</v>
      </c>
      <c r="R36" s="15">
        <f t="shared" si="31"/>
        <v>44814</v>
      </c>
      <c r="T36" s="3"/>
      <c r="U36" s="3"/>
      <c r="V36" s="236"/>
      <c r="W36" s="3"/>
      <c r="X36" s="3"/>
      <c r="Y36" s="236"/>
    </row>
    <row r="37" spans="1:25" ht="15" customHeight="1" x14ac:dyDescent="0.25">
      <c r="A37" t="str">
        <f t="shared" si="1"/>
        <v>Semana 34</v>
      </c>
      <c r="B37" s="175" t="str">
        <f t="shared" si="11"/>
        <v>Agosto</v>
      </c>
      <c r="C37" s="40">
        <f>VLOOKUP($A37,CalendarioCopia!$A$3:$P$108,C$1+1,0)</f>
        <v>44794</v>
      </c>
      <c r="D37" s="27">
        <f>VLOOKUP($A37,CalendarioCopia!$A$3:$P$108,D$1+1,0)</f>
        <v>44795</v>
      </c>
      <c r="E37" s="27">
        <f>VLOOKUP($A37,CalendarioCopia!$A$3:$P$108,E$1+1,0)</f>
        <v>44796</v>
      </c>
      <c r="F37" s="27">
        <f>VLOOKUP($A37,CalendarioCopia!$A$3:$P$108,F$1+1,0)</f>
        <v>44797</v>
      </c>
      <c r="G37" s="27">
        <f>VLOOKUP($A37,CalendarioCopia!$A$3:$P$108,G$1+1,0)</f>
        <v>44798</v>
      </c>
      <c r="H37" s="27">
        <f>VLOOKUP($A37,CalendarioCopia!$A$3:$P$108,H$1+1,0)</f>
        <v>44799</v>
      </c>
      <c r="I37" s="30">
        <f>VLOOKUP($A37,CalendarioCopia!$A$3:$P$108,I$1+1,0)</f>
        <v>44800</v>
      </c>
      <c r="K37" s="175" t="str">
        <f t="shared" si="9"/>
        <v>Septiembre</v>
      </c>
      <c r="L37" s="15">
        <f t="shared" si="31"/>
        <v>44815</v>
      </c>
      <c r="M37" s="15">
        <f t="shared" si="31"/>
        <v>44816</v>
      </c>
      <c r="N37" s="15">
        <f t="shared" si="31"/>
        <v>44817</v>
      </c>
      <c r="O37" s="15">
        <f t="shared" si="31"/>
        <v>44818</v>
      </c>
      <c r="P37" s="15">
        <f t="shared" si="31"/>
        <v>44819</v>
      </c>
      <c r="Q37" s="15">
        <f t="shared" si="31"/>
        <v>44820</v>
      </c>
      <c r="R37" s="15">
        <f t="shared" si="31"/>
        <v>44821</v>
      </c>
      <c r="T37" s="3"/>
      <c r="U37" s="3"/>
      <c r="V37" s="236"/>
      <c r="W37" s="3"/>
      <c r="X37" s="3"/>
      <c r="Y37" s="236"/>
    </row>
    <row r="38" spans="1:25" ht="15" customHeight="1" x14ac:dyDescent="0.25">
      <c r="A38" t="str">
        <f t="shared" si="1"/>
        <v>Semana 35</v>
      </c>
      <c r="B38" s="175" t="str">
        <f t="shared" si="11"/>
        <v>Agosto</v>
      </c>
      <c r="C38" s="42">
        <f>VLOOKUP($A38,CalendarioCopia!$A$3:$P$108,C$1+1,0)</f>
        <v>44801</v>
      </c>
      <c r="D38" s="29">
        <f>VLOOKUP($A38,CalendarioCopia!$A$3:$P$108,D$1+1,0)</f>
        <v>44802</v>
      </c>
      <c r="E38" s="29">
        <f>VLOOKUP($A38,CalendarioCopia!$A$3:$P$108,E$1+1,0)</f>
        <v>44803</v>
      </c>
      <c r="F38" s="29">
        <f>VLOOKUP($A38,CalendarioCopia!$A$3:$P$108,F$1+1,0)</f>
        <v>44804</v>
      </c>
      <c r="G38" s="29">
        <f>VLOOKUP($A38,CalendarioCopia!$A$3:$P$108,G$1+1,0)</f>
        <v>44805</v>
      </c>
      <c r="H38" s="29">
        <f>VLOOKUP($A38,CalendarioCopia!$A$3:$P$108,H$1+1,0)</f>
        <v>44806</v>
      </c>
      <c r="I38" s="20">
        <f>VLOOKUP($A38,CalendarioCopia!$A$3:$P$108,I$1+1,0)</f>
        <v>44807</v>
      </c>
      <c r="K38" s="175" t="str">
        <f t="shared" si="9"/>
        <v>Septiembre</v>
      </c>
      <c r="L38" s="15">
        <f t="shared" si="31"/>
        <v>44822</v>
      </c>
      <c r="M38" s="15">
        <f t="shared" si="31"/>
        <v>44823</v>
      </c>
      <c r="N38" s="15">
        <f t="shared" si="31"/>
        <v>44824</v>
      </c>
      <c r="O38" s="15">
        <f t="shared" si="31"/>
        <v>44825</v>
      </c>
      <c r="P38" s="15">
        <f t="shared" si="31"/>
        <v>44826</v>
      </c>
      <c r="Q38" s="15">
        <f t="shared" si="31"/>
        <v>44827</v>
      </c>
      <c r="R38" s="15">
        <f t="shared" si="31"/>
        <v>44828</v>
      </c>
      <c r="T38" s="3"/>
      <c r="U38" s="173"/>
      <c r="V38" s="173"/>
      <c r="W38" s="3"/>
      <c r="X38" s="173"/>
      <c r="Y38" s="173"/>
    </row>
    <row r="39" spans="1:25" ht="15" customHeight="1" x14ac:dyDescent="0.25">
      <c r="A39" t="str">
        <f t="shared" si="1"/>
        <v>Semana 36</v>
      </c>
      <c r="B39" s="175" t="str">
        <f t="shared" si="11"/>
        <v>Septiembre</v>
      </c>
      <c r="C39" s="37">
        <f>VLOOKUP($A39,CalendarioCopia!$A$3:$P$108,C$1+1,0)</f>
        <v>44808</v>
      </c>
      <c r="D39" s="21">
        <f>VLOOKUP($A39,CalendarioCopia!$A$3:$P$108,D$1+1,0)</f>
        <v>44809</v>
      </c>
      <c r="E39" s="21">
        <f>VLOOKUP($A39,CalendarioCopia!$A$3:$P$108,E$1+1,0)</f>
        <v>44810</v>
      </c>
      <c r="F39" s="21">
        <f>VLOOKUP($A39,CalendarioCopia!$A$3:$P$108,F$1+1,0)</f>
        <v>44811</v>
      </c>
      <c r="G39" s="21">
        <f>VLOOKUP($A39,CalendarioCopia!$A$3:$P$108,G$1+1,0)</f>
        <v>44812</v>
      </c>
      <c r="H39" s="21">
        <f>VLOOKUP($A39,CalendarioCopia!$A$3:$P$108,H$1+1,0)</f>
        <v>44813</v>
      </c>
      <c r="I39" s="22">
        <f>VLOOKUP($A39,CalendarioCopia!$A$3:$P$108,I$1+1,0)</f>
        <v>44814</v>
      </c>
      <c r="K39" s="175" t="str">
        <f t="shared" si="9"/>
        <v>Septiembre</v>
      </c>
      <c r="L39" s="15">
        <f>IF(R38="","",IF(EXACT((PROPER(TEXT(I41,"mm"))),(PROPER(TEXT(C42,"mm")))),C42,""))</f>
        <v>44829</v>
      </c>
      <c r="M39" s="15">
        <f>IF(L39="","",IF(EXACT((PROPER(TEXT(C42,"mm"))),(PROPER(TEXT(D42,"mm")))),D42,""))</f>
        <v>44830</v>
      </c>
      <c r="N39" s="15">
        <f t="shared" ref="N39:Q39" si="32">IF(M39="","",IF(EXACT((PROPER(TEXT(D42,"mm"))),(PROPER(TEXT(E42,"mm")))),E42,""))</f>
        <v>44831</v>
      </c>
      <c r="O39" s="15">
        <f t="shared" si="32"/>
        <v>44832</v>
      </c>
      <c r="P39" s="15">
        <f t="shared" si="32"/>
        <v>44833</v>
      </c>
      <c r="Q39" s="15">
        <f t="shared" si="32"/>
        <v>44834</v>
      </c>
      <c r="R39" s="15" t="str">
        <f>IF(Q39="","",IF(EXACT((PROPER(TEXT(H42,"mm"))),(PROPER(TEXT(I42,"mm")))),I42,""))</f>
        <v/>
      </c>
      <c r="T39" s="3"/>
      <c r="U39" s="235"/>
      <c r="V39" s="236"/>
      <c r="W39" s="3"/>
      <c r="X39" s="235"/>
      <c r="Y39" s="236"/>
    </row>
    <row r="40" spans="1:25" ht="15" customHeight="1" x14ac:dyDescent="0.25">
      <c r="A40" t="str">
        <f t="shared" si="1"/>
        <v>Semana 37</v>
      </c>
      <c r="B40" s="175" t="str">
        <f t="shared" si="11"/>
        <v>Septiembre</v>
      </c>
      <c r="C40" s="38">
        <f>VLOOKUP($A40,CalendarioCopia!$A$3:$P$108,C$1+1,0)</f>
        <v>44815</v>
      </c>
      <c r="D40" s="23">
        <f>VLOOKUP($A40,CalendarioCopia!$A$3:$P$108,D$1+1,0)</f>
        <v>44816</v>
      </c>
      <c r="E40" s="23">
        <f>VLOOKUP($A40,CalendarioCopia!$A$3:$P$108,E$1+1,0)</f>
        <v>44817</v>
      </c>
      <c r="F40" s="23">
        <f>VLOOKUP($A40,CalendarioCopia!$A$3:$P$108,F$1+1,0)</f>
        <v>44818</v>
      </c>
      <c r="G40" s="23">
        <f>VLOOKUP($A40,CalendarioCopia!$A$3:$P$108,G$1+1,0)</f>
        <v>44819</v>
      </c>
      <c r="H40" s="23">
        <f>VLOOKUP($A40,CalendarioCopia!$A$3:$P$108,H$1+1,0)</f>
        <v>44820</v>
      </c>
      <c r="I40" s="24">
        <f>VLOOKUP($A40,CalendarioCopia!$A$3:$P$108,I$1+1,0)</f>
        <v>44821</v>
      </c>
      <c r="K40" s="175" t="str">
        <f t="shared" si="9"/>
        <v>Octubre</v>
      </c>
      <c r="L40" s="15" t="str">
        <f>IF(R39="",IF(EXACT((PROPER(TEXT(C42,"mm"))),(PROPER(TEXT(C43,"mm")))),IF(EXACT((PROPER(TEXT(I42,"mm"))),(PROPER(TEXT(C43,"mm")))),C42,""),""),C42)</f>
        <v/>
      </c>
      <c r="M40" s="15" t="str">
        <f>IF(L40="",IF(EXACT((PROPER(TEXT(D42,"mm"))),(PROPER(TEXT(D43,"mm")))),IF(EXACT((PROPER(TEXT(C43,"mm"))),(PROPER(TEXT(D43,"mm")))),D42,""),""),D42)</f>
        <v/>
      </c>
      <c r="N40" s="15" t="str">
        <f t="shared" ref="N40:R40" si="33">IF(M40="",IF(EXACT((PROPER(TEXT(E42,"mm"))),(PROPER(TEXT(E43,"mm")))),IF(EXACT((PROPER(TEXT(D43,"mm"))),(PROPER(TEXT(E43,"mm")))),E42,""),""),E42)</f>
        <v/>
      </c>
      <c r="O40" s="15" t="str">
        <f t="shared" si="33"/>
        <v/>
      </c>
      <c r="P40" s="15" t="str">
        <f t="shared" si="33"/>
        <v/>
      </c>
      <c r="Q40" s="15" t="str">
        <f t="shared" si="33"/>
        <v/>
      </c>
      <c r="R40" s="15">
        <f t="shared" si="33"/>
        <v>44835</v>
      </c>
      <c r="T40" s="3"/>
      <c r="U40" s="3"/>
      <c r="V40" s="236"/>
      <c r="W40" s="3"/>
      <c r="X40" s="3"/>
      <c r="Y40" s="236"/>
    </row>
    <row r="41" spans="1:25" ht="15" customHeight="1" x14ac:dyDescent="0.25">
      <c r="A41" t="str">
        <f t="shared" si="1"/>
        <v>Semana 38</v>
      </c>
      <c r="B41" s="175" t="str">
        <f t="shared" si="11"/>
        <v>Septiembre</v>
      </c>
      <c r="C41" s="39">
        <f>VLOOKUP($A41,CalendarioCopia!$A$3:$P$108,C$1+1,0)</f>
        <v>44822</v>
      </c>
      <c r="D41" s="25">
        <f>VLOOKUP($A41,CalendarioCopia!$A$3:$P$108,D$1+1,0)</f>
        <v>44823</v>
      </c>
      <c r="E41" s="25">
        <f>VLOOKUP($A41,CalendarioCopia!$A$3:$P$108,E$1+1,0)</f>
        <v>44824</v>
      </c>
      <c r="F41" s="25">
        <f>VLOOKUP($A41,CalendarioCopia!$A$3:$P$108,F$1+1,0)</f>
        <v>44825</v>
      </c>
      <c r="G41" s="25">
        <f>VLOOKUP($A41,CalendarioCopia!$A$3:$P$108,G$1+1,0)</f>
        <v>44826</v>
      </c>
      <c r="H41" s="25">
        <f>VLOOKUP($A41,CalendarioCopia!$A$3:$P$108,H$1+1,0)</f>
        <v>44827</v>
      </c>
      <c r="I41" s="26">
        <f>VLOOKUP($A41,CalendarioCopia!$A$3:$P$108,I$1+1,0)</f>
        <v>44828</v>
      </c>
      <c r="K41" s="175" t="str">
        <f t="shared" si="9"/>
        <v>Octubre</v>
      </c>
      <c r="L41" s="15">
        <f>IF(AND(R40="",(EXACT((PROPER(TEXT(C43,"mm"))),(PROPER(TEXT(L40,"mm")))))),"",IF(R40="",IF(EXACT((PROPER(TEXT(C44,"mm"))),(PROPER(TEXT(C45,"mm")))),IF(EXACT((PROPER(TEXT(I44,"mm"))),(PROPER(TEXT(C45,"mm")))),C44,""),""),IF(EXACT((PROPER(TEXT(C43,"mm"))),(PROPER(TEXT(C44,"mm")))),IF(EXACT((PROPER(TEXT(I43,"mm"))),(PROPER(TEXT(C44,"mm")))),C43,""),"")))</f>
        <v>44836</v>
      </c>
      <c r="M41" s="15">
        <f t="shared" ref="M41:R43" si="34">D43</f>
        <v>44837</v>
      </c>
      <c r="N41" s="15">
        <f t="shared" si="34"/>
        <v>44838</v>
      </c>
      <c r="O41" s="15">
        <f t="shared" si="34"/>
        <v>44839</v>
      </c>
      <c r="P41" s="15">
        <f t="shared" si="34"/>
        <v>44840</v>
      </c>
      <c r="Q41" s="15">
        <f t="shared" si="34"/>
        <v>44841</v>
      </c>
      <c r="R41" s="15">
        <f t="shared" si="34"/>
        <v>44842</v>
      </c>
      <c r="T41" s="3"/>
      <c r="U41" s="3"/>
      <c r="V41" s="236"/>
      <c r="W41" s="3"/>
      <c r="X41" s="3"/>
      <c r="Y41" s="236"/>
    </row>
    <row r="42" spans="1:25" ht="15" customHeight="1" x14ac:dyDescent="0.25">
      <c r="A42" t="str">
        <f t="shared" si="1"/>
        <v>Semana 39</v>
      </c>
      <c r="B42" s="175" t="str">
        <f t="shared" si="11"/>
        <v>Septiembre</v>
      </c>
      <c r="C42" s="40">
        <f>VLOOKUP($A42,CalendarioCopia!$A$3:$P$108,C$1+1,0)</f>
        <v>44829</v>
      </c>
      <c r="D42" s="28">
        <f>VLOOKUP($A42,CalendarioCopia!$A$3:$P$108,D$1+1,0)</f>
        <v>44830</v>
      </c>
      <c r="E42" s="28">
        <f>VLOOKUP($A42,CalendarioCopia!$A$3:$P$108,E$1+1,0)</f>
        <v>44831</v>
      </c>
      <c r="F42" s="28">
        <f>VLOOKUP($A42,CalendarioCopia!$A$3:$P$108,F$1+1,0)</f>
        <v>44832</v>
      </c>
      <c r="G42" s="28">
        <f>VLOOKUP($A42,CalendarioCopia!$A$3:$P$108,G$1+1,0)</f>
        <v>44833</v>
      </c>
      <c r="H42" s="28">
        <f>VLOOKUP($A42,CalendarioCopia!$A$3:$P$108,H$1+1,0)</f>
        <v>44834</v>
      </c>
      <c r="I42" s="20">
        <f>VLOOKUP($A42,CalendarioCopia!$A$3:$P$108,I$1+1,0)</f>
        <v>44835</v>
      </c>
      <c r="K42" s="175" t="str">
        <f t="shared" si="9"/>
        <v>Octubre</v>
      </c>
      <c r="L42" s="15">
        <f t="shared" ref="L42:L43" si="35">C44</f>
        <v>44843</v>
      </c>
      <c r="M42" s="15">
        <f t="shared" si="34"/>
        <v>44844</v>
      </c>
      <c r="N42" s="15">
        <f t="shared" si="34"/>
        <v>44845</v>
      </c>
      <c r="O42" s="15">
        <f t="shared" si="34"/>
        <v>44846</v>
      </c>
      <c r="P42" s="15">
        <f t="shared" si="34"/>
        <v>44847</v>
      </c>
      <c r="Q42" s="15">
        <f t="shared" si="34"/>
        <v>44848</v>
      </c>
      <c r="R42" s="15">
        <f t="shared" si="34"/>
        <v>44849</v>
      </c>
      <c r="T42" s="3"/>
      <c r="U42" s="3"/>
      <c r="V42" s="236"/>
      <c r="W42" s="3"/>
      <c r="X42" s="3"/>
      <c r="Y42" s="236"/>
    </row>
    <row r="43" spans="1:25" ht="15" customHeight="1" x14ac:dyDescent="0.25">
      <c r="A43" t="str">
        <f t="shared" si="1"/>
        <v>Semana 40</v>
      </c>
      <c r="B43" s="175" t="str">
        <f t="shared" si="11"/>
        <v>Octubre</v>
      </c>
      <c r="C43" s="37">
        <f>VLOOKUP($A43,CalendarioCopia!$A$3:$P$108,C$1+1,0)</f>
        <v>44836</v>
      </c>
      <c r="D43" s="21">
        <f>VLOOKUP($A43,CalendarioCopia!$A$3:$P$108,D$1+1,0)</f>
        <v>44837</v>
      </c>
      <c r="E43" s="21">
        <f>VLOOKUP($A43,CalendarioCopia!$A$3:$P$108,E$1+1,0)</f>
        <v>44838</v>
      </c>
      <c r="F43" s="21">
        <f>VLOOKUP($A43,CalendarioCopia!$A$3:$P$108,F$1+1,0)</f>
        <v>44839</v>
      </c>
      <c r="G43" s="21">
        <f>VLOOKUP($A43,CalendarioCopia!$A$3:$P$108,G$1+1,0)</f>
        <v>44840</v>
      </c>
      <c r="H43" s="21">
        <f>VLOOKUP($A43,CalendarioCopia!$A$3:$P$108,H$1+1,0)</f>
        <v>44841</v>
      </c>
      <c r="I43" s="22">
        <f>VLOOKUP($A43,CalendarioCopia!$A$3:$P$108,I$1+1,0)</f>
        <v>44842</v>
      </c>
      <c r="K43" s="175" t="str">
        <f t="shared" si="9"/>
        <v>Octubre</v>
      </c>
      <c r="L43" s="15">
        <f t="shared" si="35"/>
        <v>44850</v>
      </c>
      <c r="M43" s="15">
        <f t="shared" si="34"/>
        <v>44851</v>
      </c>
      <c r="N43" s="15">
        <f t="shared" si="34"/>
        <v>44852</v>
      </c>
      <c r="O43" s="15">
        <f t="shared" si="34"/>
        <v>44853</v>
      </c>
      <c r="P43" s="15">
        <f t="shared" si="34"/>
        <v>44854</v>
      </c>
      <c r="Q43" s="15">
        <f t="shared" si="34"/>
        <v>44855</v>
      </c>
      <c r="R43" s="15">
        <f t="shared" si="34"/>
        <v>44856</v>
      </c>
      <c r="T43" s="3"/>
      <c r="U43" s="3"/>
      <c r="V43" s="236"/>
      <c r="W43" s="3"/>
      <c r="X43" s="3"/>
      <c r="Y43" s="236"/>
    </row>
    <row r="44" spans="1:25" ht="15" customHeight="1" x14ac:dyDescent="0.25">
      <c r="A44" t="str">
        <f t="shared" si="1"/>
        <v>Semana 41</v>
      </c>
      <c r="B44" s="175" t="str">
        <f t="shared" si="11"/>
        <v>Octubre</v>
      </c>
      <c r="C44" s="38">
        <f>VLOOKUP($A44,CalendarioCopia!$A$3:$P$108,C$1+1,0)</f>
        <v>44843</v>
      </c>
      <c r="D44" s="43">
        <f>VLOOKUP($A44,CalendarioCopia!$A$3:$P$108,D$1+1,0)</f>
        <v>44844</v>
      </c>
      <c r="E44" s="23">
        <f>VLOOKUP($A44,CalendarioCopia!$A$3:$P$108,E$1+1,0)</f>
        <v>44845</v>
      </c>
      <c r="F44" s="23">
        <f>VLOOKUP($A44,CalendarioCopia!$A$3:$P$108,F$1+1,0)</f>
        <v>44846</v>
      </c>
      <c r="G44" s="23">
        <f>VLOOKUP($A44,CalendarioCopia!$A$3:$P$108,G$1+1,0)</f>
        <v>44847</v>
      </c>
      <c r="H44" s="23">
        <f>VLOOKUP($A44,CalendarioCopia!$A$3:$P$108,H$1+1,0)</f>
        <v>44848</v>
      </c>
      <c r="I44" s="24">
        <f>VLOOKUP($A44,CalendarioCopia!$A$3:$P$108,I$1+1,0)</f>
        <v>44849</v>
      </c>
      <c r="K44" s="175" t="str">
        <f t="shared" si="9"/>
        <v>Octubre</v>
      </c>
      <c r="L44" s="15">
        <f>IF(R43="","",IF(EXACT((PROPER(TEXT(I45,"mm"))),(PROPER(TEXT(C46,"mm")))),C46,""))</f>
        <v>44857</v>
      </c>
      <c r="M44" s="15">
        <f>IF(L44="","",IF(EXACT((PROPER(TEXT(C46,"mm"))),(PROPER(TEXT(D46,"mm")))),D46,""))</f>
        <v>44858</v>
      </c>
      <c r="N44" s="15">
        <f t="shared" ref="N44:R44" si="36">IF(M44="","",IF(EXACT((PROPER(TEXT(D46,"mm"))),(PROPER(TEXT(E46,"mm")))),E46,""))</f>
        <v>44859</v>
      </c>
      <c r="O44" s="15">
        <f t="shared" si="36"/>
        <v>44860</v>
      </c>
      <c r="P44" s="15">
        <f t="shared" si="36"/>
        <v>44861</v>
      </c>
      <c r="Q44" s="15">
        <f t="shared" si="36"/>
        <v>44862</v>
      </c>
      <c r="R44" s="15">
        <f t="shared" si="36"/>
        <v>44863</v>
      </c>
      <c r="T44" s="3"/>
      <c r="U44" s="173"/>
      <c r="V44" s="173"/>
      <c r="W44" s="3"/>
      <c r="X44" s="173"/>
      <c r="Y44" s="173"/>
    </row>
    <row r="45" spans="1:25" ht="15" customHeight="1" x14ac:dyDescent="0.25">
      <c r="A45" t="str">
        <f t="shared" si="1"/>
        <v>Semana 42</v>
      </c>
      <c r="B45" s="175" t="str">
        <f t="shared" si="11"/>
        <v>Octubre</v>
      </c>
      <c r="C45" s="39">
        <f>VLOOKUP($A45,CalendarioCopia!$A$3:$P$108,C$1+1,0)</f>
        <v>44850</v>
      </c>
      <c r="D45" s="25">
        <f>VLOOKUP($A45,CalendarioCopia!$A$3:$P$108,D$1+1,0)</f>
        <v>44851</v>
      </c>
      <c r="E45" s="25">
        <f>VLOOKUP($A45,CalendarioCopia!$A$3:$P$108,E$1+1,0)</f>
        <v>44852</v>
      </c>
      <c r="F45" s="25">
        <f>VLOOKUP($A45,CalendarioCopia!$A$3:$P$108,F$1+1,0)</f>
        <v>44853</v>
      </c>
      <c r="G45" s="25">
        <f>VLOOKUP($A45,CalendarioCopia!$A$3:$P$108,G$1+1,0)</f>
        <v>44854</v>
      </c>
      <c r="H45" s="25">
        <f>VLOOKUP($A45,CalendarioCopia!$A$3:$P$108,H$1+1,0)</f>
        <v>44855</v>
      </c>
      <c r="I45" s="26">
        <f>VLOOKUP($A45,CalendarioCopia!$A$3:$P$108,I$1+1,0)</f>
        <v>44856</v>
      </c>
      <c r="K45" s="175" t="str">
        <f t="shared" si="9"/>
        <v>Octubre</v>
      </c>
      <c r="L45" s="15">
        <f>IF(AND(R44="",R43=""),C46,IF(R44="","",IF(EXACT((PROPER(TEXT(I45,"mm"))),(PROPER(TEXT(C47,"mm")))),C47,IF(EXACT((PROPER(TEXT(I45,"mm"))),(PROPER(TEXT(C46,"mm")))),IF(EXACT((PROPER(TEXT(I46,"mm"))),(PROPER(TEXT(C47,"mm")))),C47,""),C46))))</f>
        <v>44864</v>
      </c>
      <c r="M45" s="15">
        <f>IF(AND(L45="",L44=""),D46,IF(L45="","",IF(EXACT((PROPER(TEXT(C46,"mm"))),(PROPER(TEXT(D47,"mm")))),D47,IF(EXACT((PROPER(TEXT(C46,"mm"))),(PROPER(TEXT(D46,"mm")))),IF(EXACT((PROPER(TEXT(C47,"mm"))),(PROPER(TEXT(D47,"mm")))),D47,""),D46))))</f>
        <v>44865</v>
      </c>
      <c r="N45" s="15" t="str">
        <f t="shared" ref="N45:R45" si="37">IF(AND(M45="",M44=""),E46,IF(M45="","",IF(EXACT((PROPER(TEXT(D46,"mm"))),(PROPER(TEXT(E47,"mm")))),E47,IF(EXACT((PROPER(TEXT(D46,"mm"))),(PROPER(TEXT(E46,"mm")))),IF(EXACT((PROPER(TEXT(D47,"mm"))),(PROPER(TEXT(E47,"mm")))),E47,""),E46))))</f>
        <v/>
      </c>
      <c r="O45" s="15" t="str">
        <f t="shared" si="37"/>
        <v/>
      </c>
      <c r="P45" s="15" t="str">
        <f t="shared" si="37"/>
        <v/>
      </c>
      <c r="Q45" s="15" t="str">
        <f t="shared" si="37"/>
        <v/>
      </c>
      <c r="R45" s="15" t="str">
        <f t="shared" si="37"/>
        <v/>
      </c>
      <c r="T45" s="3"/>
      <c r="U45" s="235"/>
      <c r="V45" s="236"/>
      <c r="W45" s="3"/>
      <c r="X45" s="235"/>
      <c r="Y45" s="236"/>
    </row>
    <row r="46" spans="1:25" ht="15" customHeight="1" x14ac:dyDescent="0.25">
      <c r="A46" t="str">
        <f t="shared" si="1"/>
        <v>Semana 43</v>
      </c>
      <c r="B46" s="175" t="str">
        <f t="shared" si="11"/>
        <v>Octubre</v>
      </c>
      <c r="C46" s="40">
        <f>VLOOKUP($A46,CalendarioCopia!$A$3:$P$108,C$1+1,0)</f>
        <v>44857</v>
      </c>
      <c r="D46" s="27">
        <f>VLOOKUP($A46,CalendarioCopia!$A$3:$P$108,D$1+1,0)</f>
        <v>44858</v>
      </c>
      <c r="E46" s="27">
        <f>VLOOKUP($A46,CalendarioCopia!$A$3:$P$108,E$1+1,0)</f>
        <v>44859</v>
      </c>
      <c r="F46" s="27">
        <f>VLOOKUP($A46,CalendarioCopia!$A$3:$P$108,F$1+1,0)</f>
        <v>44860</v>
      </c>
      <c r="G46" s="28">
        <f>VLOOKUP($A46,CalendarioCopia!$A$3:$P$108,G$1+1,0)</f>
        <v>44861</v>
      </c>
      <c r="H46" s="28">
        <f>VLOOKUP($A46,CalendarioCopia!$A$3:$P$108,H$1+1,0)</f>
        <v>44862</v>
      </c>
      <c r="I46" s="26">
        <f>VLOOKUP($A46,CalendarioCopia!$A$3:$P$108,I$1+1,0)</f>
        <v>44863</v>
      </c>
      <c r="K46" s="175" t="str">
        <f t="shared" si="9"/>
        <v>Noviembre</v>
      </c>
      <c r="L46" s="15" t="str">
        <f>IF(AND(L45="",R45=""),C47,IF(AND(R45="",(EXACT((PROPER(TEXT(C47,"mm"))),(PROPER(TEXT(L45,"mm")))))),"",IF(R45="",IF(EXACT((PROPER(TEXT(C48,"mm"))),(PROPER(TEXT(C49,"mm")))),IF(EXACT((PROPER(TEXT(I48,"mm"))),(PROPER(TEXT(C49,"mm")))),C48,""),""),IF(EXACT((PROPER(TEXT(C47,"mm"))),(PROPER(TEXT(C48,"mm")))),IF(EXACT((PROPER(TEXT(I47,"mm"))),(PROPER(TEXT(C48,"mm")))),C47,""),""))))</f>
        <v/>
      </c>
      <c r="M46" s="15" t="str">
        <f>IF(AND(M45="",$R$45=""),D47,IF(AND($R$45="",(EXACT((PROPER(TEXT(D47,"mm"))),(PROPER(TEXT(M45,"mm")))))),"",IF($R$45="",IF(EXACT((PROPER(TEXT(D48,"mm"))),(PROPER(TEXT(D49,"mm")))),IF(EXACT((PROPER(TEXT(C49,"mm"))),(PROPER(TEXT(D49,"mm")))),D48,""),""),IF(EXACT((PROPER(TEXT(D47,"mm"))),(PROPER(TEXT(D48,"mm")))),IF(EXACT((PROPER(TEXT(C48,"mm"))),(PROPER(TEXT(D48,"mm")))),D47,""),""))))</f>
        <v/>
      </c>
      <c r="N46" s="15">
        <f t="shared" ref="N46:R46" si="38">IF(AND(N45="",$R$45=""),E47,IF(AND($R$45="",(EXACT((PROPER(TEXT(E47,"mm"))),(PROPER(TEXT(N45,"mm")))))),"",IF($R$45="",IF(EXACT((PROPER(TEXT(E48,"mm"))),(PROPER(TEXT(E49,"mm")))),IF(EXACT((PROPER(TEXT(D49,"mm"))),(PROPER(TEXT(E49,"mm")))),E48,""),""),IF(EXACT((PROPER(TEXT(E47,"mm"))),(PROPER(TEXT(E48,"mm")))),IF(EXACT((PROPER(TEXT(D48,"mm"))),(PROPER(TEXT(E48,"mm")))),E47,""),""))))</f>
        <v>44866</v>
      </c>
      <c r="O46" s="15">
        <f t="shared" si="38"/>
        <v>44867</v>
      </c>
      <c r="P46" s="15">
        <f t="shared" si="38"/>
        <v>44868</v>
      </c>
      <c r="Q46" s="15">
        <f t="shared" si="38"/>
        <v>44869</v>
      </c>
      <c r="R46" s="15">
        <f t="shared" si="38"/>
        <v>44870</v>
      </c>
      <c r="T46" s="3"/>
      <c r="U46" s="3"/>
      <c r="V46" s="236"/>
      <c r="W46" s="3"/>
      <c r="X46" s="3"/>
      <c r="Y46" s="236"/>
    </row>
    <row r="47" spans="1:25" ht="15" customHeight="1" x14ac:dyDescent="0.25">
      <c r="A47" t="str">
        <f t="shared" si="1"/>
        <v>Semana 44</v>
      </c>
      <c r="B47" s="175" t="str">
        <f t="shared" si="11"/>
        <v>Octubre</v>
      </c>
      <c r="C47" s="37">
        <f>VLOOKUP($A47,CalendarioCopia!$A$3:$P$108,C$1+1,0)</f>
        <v>44864</v>
      </c>
      <c r="D47" s="45">
        <f>VLOOKUP($A47,CalendarioCopia!$A$3:$P$108,D$1+1,0)</f>
        <v>44865</v>
      </c>
      <c r="E47" s="21">
        <f>VLOOKUP($A47,CalendarioCopia!$A$3:$P$108,E$1+1,0)</f>
        <v>44866</v>
      </c>
      <c r="F47" s="21">
        <f>VLOOKUP($A47,CalendarioCopia!$A$3:$P$108,F$1+1,0)</f>
        <v>44867</v>
      </c>
      <c r="G47" s="21">
        <f>VLOOKUP($A47,CalendarioCopia!$A$3:$P$108,G$1+1,0)</f>
        <v>44868</v>
      </c>
      <c r="H47" s="21">
        <f>VLOOKUP($A47,CalendarioCopia!$A$3:$P$108,H$1+1,0)</f>
        <v>44869</v>
      </c>
      <c r="I47" s="20">
        <f>VLOOKUP($A47,CalendarioCopia!$A$3:$P$108,I$1+1,0)</f>
        <v>44870</v>
      </c>
      <c r="K47" s="175" t="str">
        <f t="shared" si="9"/>
        <v>Noviembre</v>
      </c>
      <c r="L47" s="15">
        <f>C48</f>
        <v>44871</v>
      </c>
      <c r="M47" s="15">
        <f t="shared" ref="M47:R49" si="39">D48</f>
        <v>44872</v>
      </c>
      <c r="N47" s="15">
        <f t="shared" si="39"/>
        <v>44873</v>
      </c>
      <c r="O47" s="15">
        <f t="shared" si="39"/>
        <v>44874</v>
      </c>
      <c r="P47" s="15">
        <f t="shared" si="39"/>
        <v>44875</v>
      </c>
      <c r="Q47" s="15">
        <f t="shared" si="39"/>
        <v>44876</v>
      </c>
      <c r="R47" s="15">
        <f t="shared" si="39"/>
        <v>44877</v>
      </c>
      <c r="T47" s="3"/>
      <c r="U47" s="3"/>
      <c r="V47" s="236"/>
      <c r="W47" s="3"/>
      <c r="X47" s="3"/>
      <c r="Y47" s="236"/>
    </row>
    <row r="48" spans="1:25" ht="15" customHeight="1" x14ac:dyDescent="0.25">
      <c r="A48" t="str">
        <f t="shared" si="1"/>
        <v>Semana 45</v>
      </c>
      <c r="B48" s="175" t="str">
        <f t="shared" si="11"/>
        <v>Noviembre</v>
      </c>
      <c r="C48" s="38">
        <f>VLOOKUP($A48,CalendarioCopia!$A$3:$P$108,C$1+1,0)</f>
        <v>44871</v>
      </c>
      <c r="D48" s="23">
        <f>VLOOKUP($A48,CalendarioCopia!$A$3:$P$108,D$1+1,0)</f>
        <v>44872</v>
      </c>
      <c r="E48" s="23">
        <f>VLOOKUP($A48,CalendarioCopia!$A$3:$P$108,E$1+1,0)</f>
        <v>44873</v>
      </c>
      <c r="F48" s="23">
        <f>VLOOKUP($A48,CalendarioCopia!$A$3:$P$108,F$1+1,0)</f>
        <v>44874</v>
      </c>
      <c r="G48" s="23">
        <f>VLOOKUP($A48,CalendarioCopia!$A$3:$P$108,G$1+1,0)</f>
        <v>44875</v>
      </c>
      <c r="H48" s="23">
        <f>VLOOKUP($A48,CalendarioCopia!$A$3:$P$108,H$1+1,0)</f>
        <v>44876</v>
      </c>
      <c r="I48" s="24">
        <f>VLOOKUP($A48,CalendarioCopia!$A$3:$P$108,I$1+1,0)</f>
        <v>44877</v>
      </c>
      <c r="K48" s="175" t="str">
        <f t="shared" si="9"/>
        <v>Noviembre</v>
      </c>
      <c r="L48" s="15">
        <f>C49</f>
        <v>44878</v>
      </c>
      <c r="M48" s="15">
        <f t="shared" si="39"/>
        <v>44879</v>
      </c>
      <c r="N48" s="15">
        <f t="shared" si="39"/>
        <v>44880</v>
      </c>
      <c r="O48" s="15">
        <f t="shared" si="39"/>
        <v>44881</v>
      </c>
      <c r="P48" s="15">
        <f t="shared" si="39"/>
        <v>44882</v>
      </c>
      <c r="Q48" s="15">
        <f t="shared" si="39"/>
        <v>44883</v>
      </c>
      <c r="R48" s="15">
        <f t="shared" si="39"/>
        <v>44884</v>
      </c>
      <c r="T48" s="3"/>
      <c r="U48" s="3"/>
      <c r="V48" s="236"/>
      <c r="W48" s="3"/>
      <c r="X48" s="3"/>
      <c r="Y48" s="236"/>
    </row>
    <row r="49" spans="1:25" ht="15" customHeight="1" x14ac:dyDescent="0.25">
      <c r="A49" t="str">
        <f t="shared" si="1"/>
        <v>Semana 46</v>
      </c>
      <c r="B49" s="175" t="str">
        <f t="shared" si="11"/>
        <v>Noviembre</v>
      </c>
      <c r="C49" s="39">
        <f>VLOOKUP($A49,CalendarioCopia!$A$3:$P$108,C$1+1,0)</f>
        <v>44878</v>
      </c>
      <c r="D49" s="43">
        <f>VLOOKUP($A49,CalendarioCopia!$A$3:$P$108,D$1+1,0)</f>
        <v>44879</v>
      </c>
      <c r="E49" s="25">
        <f>VLOOKUP($A49,CalendarioCopia!$A$3:$P$108,E$1+1,0)</f>
        <v>44880</v>
      </c>
      <c r="F49" s="25">
        <f>VLOOKUP($A49,CalendarioCopia!$A$3:$P$108,F$1+1,0)</f>
        <v>44881</v>
      </c>
      <c r="G49" s="25">
        <f>VLOOKUP($A49,CalendarioCopia!$A$3:$P$108,G$1+1,0)</f>
        <v>44882</v>
      </c>
      <c r="H49" s="25">
        <f>VLOOKUP($A49,CalendarioCopia!$A$3:$P$108,H$1+1,0)</f>
        <v>44883</v>
      </c>
      <c r="I49" s="26">
        <f>VLOOKUP($A49,CalendarioCopia!$A$3:$P$108,I$1+1,0)</f>
        <v>44884</v>
      </c>
      <c r="K49" s="175" t="str">
        <f t="shared" si="9"/>
        <v>Noviembre</v>
      </c>
      <c r="L49" s="15">
        <f>C50</f>
        <v>44885</v>
      </c>
      <c r="M49" s="15">
        <f t="shared" si="39"/>
        <v>44886</v>
      </c>
      <c r="N49" s="15">
        <f t="shared" si="39"/>
        <v>44887</v>
      </c>
      <c r="O49" s="15">
        <f t="shared" si="39"/>
        <v>44888</v>
      </c>
      <c r="P49" s="15">
        <f t="shared" si="39"/>
        <v>44889</v>
      </c>
      <c r="Q49" s="15">
        <f t="shared" si="39"/>
        <v>44890</v>
      </c>
      <c r="R49" s="15">
        <f t="shared" si="39"/>
        <v>44891</v>
      </c>
      <c r="T49" s="3"/>
      <c r="U49" s="3"/>
      <c r="V49" s="236"/>
      <c r="W49" s="3"/>
      <c r="X49" s="3"/>
      <c r="Y49" s="236"/>
    </row>
    <row r="50" spans="1:25" ht="15" customHeight="1" x14ac:dyDescent="0.25">
      <c r="A50" t="str">
        <f t="shared" si="1"/>
        <v>Semana 47</v>
      </c>
      <c r="B50" s="175" t="str">
        <f t="shared" si="11"/>
        <v>Noviembre</v>
      </c>
      <c r="C50" s="40">
        <f>VLOOKUP($A50,CalendarioCopia!$A$3:$P$108,C$1+1,0)</f>
        <v>44885</v>
      </c>
      <c r="D50" s="27">
        <f>VLOOKUP($A50,CalendarioCopia!$A$3:$P$108,D$1+1,0)</f>
        <v>44886</v>
      </c>
      <c r="E50" s="27">
        <f>VLOOKUP($A50,CalendarioCopia!$A$3:$P$108,E$1+1,0)</f>
        <v>44887</v>
      </c>
      <c r="F50" s="27">
        <f>VLOOKUP($A50,CalendarioCopia!$A$3:$P$108,F$1+1,0)</f>
        <v>44888</v>
      </c>
      <c r="G50" s="27">
        <f>VLOOKUP($A50,CalendarioCopia!$A$3:$P$108,G$1+1,0)</f>
        <v>44889</v>
      </c>
      <c r="H50" s="27">
        <f>VLOOKUP($A50,CalendarioCopia!$A$3:$P$108,H$1+1,0)</f>
        <v>44890</v>
      </c>
      <c r="I50" s="30">
        <f>VLOOKUP($A50,CalendarioCopia!$A$3:$P$108,I$1+1,0)</f>
        <v>44891</v>
      </c>
      <c r="K50" s="175" t="str">
        <f t="shared" si="9"/>
        <v>Noviembre</v>
      </c>
      <c r="L50" s="15">
        <f>IF(R49="","",IF(EXACT((PROPER(TEXT(I49,"mm"))),(PROPER(TEXT(C50,"mm")))),C51,""))</f>
        <v>44892</v>
      </c>
      <c r="M50" s="15">
        <f>IF(L50="","",IF(EXACT((PROPER(TEXT(C51,"mm"))),(PROPER(TEXT(D51,"mm")))),D51,""))</f>
        <v>44893</v>
      </c>
      <c r="N50" s="15">
        <f t="shared" ref="N50:R50" si="40">IF(M50="","",IF(EXACT((PROPER(TEXT(D51,"mm"))),(PROPER(TEXT(E51,"mm")))),E51,""))</f>
        <v>44894</v>
      </c>
      <c r="O50" s="15">
        <f t="shared" si="40"/>
        <v>44895</v>
      </c>
      <c r="P50" s="15" t="str">
        <f t="shared" si="40"/>
        <v/>
      </c>
      <c r="Q50" s="15" t="str">
        <f t="shared" si="40"/>
        <v/>
      </c>
      <c r="R50" s="15" t="str">
        <f t="shared" si="40"/>
        <v/>
      </c>
      <c r="T50" s="3"/>
      <c r="U50" s="173"/>
      <c r="V50" s="173"/>
      <c r="W50" s="3"/>
      <c r="X50" s="173"/>
      <c r="Y50" s="173"/>
    </row>
    <row r="51" spans="1:25" ht="15" customHeight="1" x14ac:dyDescent="0.25">
      <c r="A51" t="str">
        <f t="shared" si="1"/>
        <v>Semana 48</v>
      </c>
      <c r="B51" s="175" t="str">
        <f t="shared" si="11"/>
        <v>Noviembre</v>
      </c>
      <c r="C51" s="42">
        <f>VLOOKUP($A51,CalendarioCopia!$A$3:$P$108,C$1+1,0)</f>
        <v>44892</v>
      </c>
      <c r="D51" s="29">
        <f>VLOOKUP($A51,CalendarioCopia!$A$3:$P$108,D$1+1,0)</f>
        <v>44893</v>
      </c>
      <c r="E51" s="29">
        <f>VLOOKUP($A51,CalendarioCopia!$A$3:$P$108,E$1+1,0)</f>
        <v>44894</v>
      </c>
      <c r="F51" s="29">
        <f>VLOOKUP($A51,CalendarioCopia!$A$3:$P$108,F$1+1,0)</f>
        <v>44895</v>
      </c>
      <c r="G51" s="29">
        <f>VLOOKUP($A51,CalendarioCopia!$A$3:$P$108,G$1+1,0)</f>
        <v>44896</v>
      </c>
      <c r="H51" s="21">
        <f>VLOOKUP($A51,CalendarioCopia!$A$3:$P$108,H$1+1,0)</f>
        <v>44897</v>
      </c>
      <c r="I51" s="20">
        <f>VLOOKUP($A51,CalendarioCopia!$A$3:$P$108,I$1+1,0)</f>
        <v>44898</v>
      </c>
      <c r="K51" s="175" t="str">
        <f t="shared" si="9"/>
        <v>Diciembre</v>
      </c>
      <c r="L51" s="15" t="str">
        <f>IF(AND(L50="",$R$50=""),C51,IF(AND($R$50="",(EXACT((PROPER(TEXT(C51,"mm"))),(PROPER(TEXT(L50,"mm")))))),"",IF($R$50="",IF(EXACT((PROPER(TEXT(C52,"mm"))),(PROPER(TEXT(C53,"mm")))),IF(EXACT((PROPER(TEXT(I52,"mm"))),(PROPER(TEXT(C53,"mm")))),C52,""),""),IF(EXACT((PROPER(TEXT(C51,"mm"))),(PROPER(TEXT(C52,"mm")))),IF(EXACT((PROPER(TEXT(I51,"mm"))),(PROPER(TEXT(C52,"mm")))),C51,""),""))))</f>
        <v/>
      </c>
      <c r="M51" s="15" t="str">
        <f t="shared" ref="M51:Q51" si="41">IF(AND(M50="",$R$50=""),D51,IF(AND($R$50="",(EXACT((PROPER(TEXT(D51,"mm"))),(PROPER(TEXT(M50,"mm")))))),"",IF($R$50="",IF(EXACT((PROPER(TEXT(D52,"mm"))),(PROPER(TEXT(D53,"mm")))),IF(EXACT((PROPER(TEXT(C53,"mm"))),(PROPER(TEXT(D53,"mm")))),D52,""),""),IF(EXACT((PROPER(TEXT(D51,"mm"))),(PROPER(TEXT(D52,"mm")))),IF(EXACT((PROPER(TEXT(C52,"mm"))),(PROPER(TEXT(D52,"mm")))),D51,""),""))))</f>
        <v/>
      </c>
      <c r="N51" s="15" t="str">
        <f t="shared" si="41"/>
        <v/>
      </c>
      <c r="O51" s="15" t="str">
        <f t="shared" si="41"/>
        <v/>
      </c>
      <c r="P51" s="15">
        <f t="shared" si="41"/>
        <v>44896</v>
      </c>
      <c r="Q51" s="15">
        <f t="shared" si="41"/>
        <v>44897</v>
      </c>
      <c r="R51" s="15">
        <f>IF(AND(R50="",$R$50=""),I51,IF(AND($R$50="",(EXACT((PROPER(TEXT(I51,"mm"))),(PROPER(TEXT(R50,"mm")))))),"",IF($R$50="",IF(EXACT((PROPER(TEXT(I52,"mm"))),(PROPER(TEXT(I53,"mm")))),IF(EXACT((PROPER(TEXT(H53,"mm"))),(PROPER(TEXT(I53,"mm")))),I52,""),""),IF(EXACT((PROPER(TEXT(I51,"mm"))),(PROPER(TEXT(I52,"mm")))),IF(EXACT((PROPER(TEXT(H52,"mm"))),(PROPER(TEXT(I52,"mm")))),I51,""),""))))</f>
        <v>44898</v>
      </c>
      <c r="T51" s="3"/>
      <c r="U51" s="235"/>
      <c r="V51" s="236"/>
      <c r="W51" s="3"/>
      <c r="X51" s="235"/>
      <c r="Y51" s="236"/>
    </row>
    <row r="52" spans="1:25" ht="15" customHeight="1" x14ac:dyDescent="0.25">
      <c r="A52" t="str">
        <f t="shared" si="1"/>
        <v>Semana 49</v>
      </c>
      <c r="B52" s="175" t="str">
        <f t="shared" si="11"/>
        <v>Diciembre</v>
      </c>
      <c r="C52" s="37">
        <f>VLOOKUP($A52,CalendarioCopia!$A$3:$P$108,C$1+1,0)</f>
        <v>44899</v>
      </c>
      <c r="D52" s="21">
        <f>VLOOKUP($A52,CalendarioCopia!$A$3:$P$108,D$1+1,0)</f>
        <v>44900</v>
      </c>
      <c r="E52" s="21">
        <f>VLOOKUP($A52,CalendarioCopia!$A$3:$P$108,E$1+1,0)</f>
        <v>44901</v>
      </c>
      <c r="F52" s="21">
        <f>VLOOKUP($A52,CalendarioCopia!$A$3:$P$108,F$1+1,0)</f>
        <v>44902</v>
      </c>
      <c r="G52" s="21">
        <f>VLOOKUP($A52,CalendarioCopia!$A$3:$P$108,G$1+1,0)</f>
        <v>44903</v>
      </c>
      <c r="H52" s="23">
        <f>VLOOKUP($A52,CalendarioCopia!$A$3:$P$108,H$1+1,0)</f>
        <v>44904</v>
      </c>
      <c r="I52" s="24">
        <f>VLOOKUP($A52,CalendarioCopia!$A$3:$P$108,I$1+1,0)</f>
        <v>44905</v>
      </c>
      <c r="K52" s="175" t="str">
        <f t="shared" si="9"/>
        <v>Diciembre</v>
      </c>
      <c r="L52" s="15">
        <f t="shared" ref="L52:R54" si="42">C52</f>
        <v>44899</v>
      </c>
      <c r="M52" s="15">
        <f t="shared" si="42"/>
        <v>44900</v>
      </c>
      <c r="N52" s="15">
        <f t="shared" si="42"/>
        <v>44901</v>
      </c>
      <c r="O52" s="15">
        <f t="shared" si="42"/>
        <v>44902</v>
      </c>
      <c r="P52" s="15">
        <f t="shared" si="42"/>
        <v>44903</v>
      </c>
      <c r="Q52" s="15">
        <f t="shared" si="42"/>
        <v>44904</v>
      </c>
      <c r="R52" s="15">
        <f t="shared" si="42"/>
        <v>44905</v>
      </c>
      <c r="T52" s="3"/>
      <c r="U52" s="3"/>
      <c r="V52" s="236"/>
      <c r="W52" s="3"/>
      <c r="X52" s="3"/>
      <c r="Y52" s="236"/>
    </row>
    <row r="53" spans="1:25" ht="15" customHeight="1" x14ac:dyDescent="0.25">
      <c r="A53" t="str">
        <f t="shared" si="1"/>
        <v>Semana 50</v>
      </c>
      <c r="B53" s="175" t="str">
        <f t="shared" si="11"/>
        <v>Diciembre</v>
      </c>
      <c r="C53" s="38">
        <f>VLOOKUP($A53,CalendarioCopia!$A$3:$P$108,C$1+1,0)</f>
        <v>44906</v>
      </c>
      <c r="D53" s="23">
        <f>VLOOKUP($A53,CalendarioCopia!$A$3:$P$108,D$1+1,0)</f>
        <v>44907</v>
      </c>
      <c r="E53" s="23">
        <f>VLOOKUP($A53,CalendarioCopia!$A$3:$P$108,E$1+1,0)</f>
        <v>44908</v>
      </c>
      <c r="F53" s="23">
        <f>VLOOKUP($A53,CalendarioCopia!$A$3:$P$108,F$1+1,0)</f>
        <v>44909</v>
      </c>
      <c r="G53" s="23">
        <f>VLOOKUP($A53,CalendarioCopia!$A$3:$P$108,G$1+1,0)</f>
        <v>44910</v>
      </c>
      <c r="H53" s="25">
        <f>VLOOKUP($A53,CalendarioCopia!$A$3:$P$108,H$1+1,0)</f>
        <v>44911</v>
      </c>
      <c r="I53" s="26">
        <f>VLOOKUP($A53,CalendarioCopia!$A$3:$P$108,I$1+1,0)</f>
        <v>44912</v>
      </c>
      <c r="K53" s="175" t="str">
        <f t="shared" si="9"/>
        <v>Diciembre</v>
      </c>
      <c r="L53" s="15">
        <f t="shared" si="42"/>
        <v>44906</v>
      </c>
      <c r="M53" s="15">
        <f t="shared" si="42"/>
        <v>44907</v>
      </c>
      <c r="N53" s="15">
        <f t="shared" si="42"/>
        <v>44908</v>
      </c>
      <c r="O53" s="15">
        <f t="shared" si="42"/>
        <v>44909</v>
      </c>
      <c r="P53" s="15">
        <f t="shared" si="42"/>
        <v>44910</v>
      </c>
      <c r="Q53" s="15">
        <f t="shared" si="42"/>
        <v>44911</v>
      </c>
      <c r="R53" s="15">
        <f t="shared" si="42"/>
        <v>44912</v>
      </c>
      <c r="T53" s="3"/>
      <c r="U53" s="3"/>
      <c r="V53" s="236"/>
      <c r="W53" s="3"/>
      <c r="X53" s="3"/>
      <c r="Y53" s="236"/>
    </row>
    <row r="54" spans="1:25" ht="15" customHeight="1" x14ac:dyDescent="0.25">
      <c r="A54" t="str">
        <f t="shared" si="1"/>
        <v>Semana 51</v>
      </c>
      <c r="B54" s="175" t="str">
        <f t="shared" si="11"/>
        <v>Diciembre</v>
      </c>
      <c r="C54" s="39">
        <f>VLOOKUP($A54,CalendarioCopia!$A$3:$P$108,C$1+1,0)</f>
        <v>44913</v>
      </c>
      <c r="D54" s="25">
        <f>VLOOKUP($A54,CalendarioCopia!$A$3:$P$108,D$1+1,0)</f>
        <v>44914</v>
      </c>
      <c r="E54" s="25">
        <f>VLOOKUP($A54,CalendarioCopia!$A$3:$P$108,E$1+1,0)</f>
        <v>44915</v>
      </c>
      <c r="F54" s="25">
        <f>VLOOKUP($A54,CalendarioCopia!$A$3:$P$108,F$1+1,0)</f>
        <v>44916</v>
      </c>
      <c r="G54" s="25">
        <f>VLOOKUP($A54,CalendarioCopia!$A$3:$P$108,G$1+1,0)</f>
        <v>44917</v>
      </c>
      <c r="H54" s="27">
        <f>VLOOKUP($A54,CalendarioCopia!$A$3:$P$108,H$1+1,0)</f>
        <v>44918</v>
      </c>
      <c r="I54" s="30">
        <f>VLOOKUP($A54,CalendarioCopia!$A$3:$P$108,I$1+1,0)</f>
        <v>44919</v>
      </c>
      <c r="K54" s="175" t="str">
        <f t="shared" si="9"/>
        <v>Diciembre</v>
      </c>
      <c r="L54" s="15">
        <f t="shared" si="42"/>
        <v>44913</v>
      </c>
      <c r="M54" s="15">
        <f t="shared" si="42"/>
        <v>44914</v>
      </c>
      <c r="N54" s="15">
        <f t="shared" si="42"/>
        <v>44915</v>
      </c>
      <c r="O54" s="15">
        <f t="shared" si="42"/>
        <v>44916</v>
      </c>
      <c r="P54" s="15">
        <f t="shared" si="42"/>
        <v>44917</v>
      </c>
      <c r="Q54" s="15">
        <f t="shared" si="42"/>
        <v>44918</v>
      </c>
      <c r="R54" s="15">
        <f t="shared" si="42"/>
        <v>44919</v>
      </c>
      <c r="T54" s="3"/>
      <c r="U54" s="3"/>
      <c r="V54" s="236"/>
      <c r="W54" s="3"/>
      <c r="X54" s="3"/>
      <c r="Y54" s="236"/>
    </row>
    <row r="55" spans="1:25" ht="15" customHeight="1" x14ac:dyDescent="0.25">
      <c r="A55" t="str">
        <f t="shared" si="1"/>
        <v>Semana 52</v>
      </c>
      <c r="B55" s="175" t="str">
        <f t="shared" si="11"/>
        <v>Diciembre</v>
      </c>
      <c r="C55" s="40">
        <f>VLOOKUP($A55,CalendarioCopia!$A$3:$P$108,C$1+1,0)</f>
        <v>44920</v>
      </c>
      <c r="D55" s="27">
        <f>VLOOKUP($A55,CalendarioCopia!$A$3:$P$108,D$1+1,0)</f>
        <v>44921</v>
      </c>
      <c r="E55" s="28">
        <f>VLOOKUP($A55,CalendarioCopia!$A$3:$P$108,E$1+1,0)</f>
        <v>44922</v>
      </c>
      <c r="F55" s="28">
        <f>VLOOKUP($A55,CalendarioCopia!$A$3:$P$108,F$1+1,0)</f>
        <v>44923</v>
      </c>
      <c r="G55" s="28">
        <f>VLOOKUP($A55,CalendarioCopia!$A$3:$P$108,G$1+1,0)</f>
        <v>44924</v>
      </c>
      <c r="H55" s="21">
        <f>VLOOKUP($A55,CalendarioCopia!$A$3:$P$108,H$1+1,0)</f>
        <v>44925</v>
      </c>
      <c r="I55" s="20">
        <f>VLOOKUP($A55,CalendarioCopia!$A$3:$P$108,I$1+1,0)</f>
        <v>44926</v>
      </c>
      <c r="K55" s="175" t="str">
        <f t="shared" si="9"/>
        <v>Diciembre</v>
      </c>
      <c r="L55" s="15">
        <f>IF(R54="","",IF(EXACT((PROPER(TEXT(I54,"mm"))),(PROPER(TEXT(C55,"mm")))),C55,""))</f>
        <v>44920</v>
      </c>
      <c r="M55" s="15">
        <f>IF(L55="","",IF(EXACT((PROPER(TEXT(C55,"mm"))),(PROPER(TEXT(D55,"mm")))),D55,""))</f>
        <v>44921</v>
      </c>
      <c r="N55" s="15">
        <f t="shared" ref="N55:R55" si="43">IF(M55="","",IF(EXACT((PROPER(TEXT(D55,"mm"))),(PROPER(TEXT(E55,"mm")))),E55,""))</f>
        <v>44922</v>
      </c>
      <c r="O55" s="15">
        <f t="shared" si="43"/>
        <v>44923</v>
      </c>
      <c r="P55" s="15">
        <f t="shared" si="43"/>
        <v>44924</v>
      </c>
      <c r="Q55" s="15">
        <f t="shared" si="43"/>
        <v>44925</v>
      </c>
      <c r="R55" s="15">
        <f t="shared" si="43"/>
        <v>44926</v>
      </c>
      <c r="T55" s="3"/>
      <c r="U55" s="3"/>
      <c r="V55" s="236"/>
      <c r="W55" s="3"/>
      <c r="X55" s="3"/>
      <c r="Y55" s="236"/>
    </row>
    <row r="56" spans="1:25" x14ac:dyDescent="0.25">
      <c r="A56">
        <v>1</v>
      </c>
      <c r="K56" s="175" t="str">
        <f t="shared" si="9"/>
        <v/>
      </c>
      <c r="L56" s="15"/>
      <c r="M56" s="15"/>
      <c r="N56" s="15"/>
      <c r="O56" s="15"/>
      <c r="P56" s="15"/>
      <c r="Q56" s="15"/>
      <c r="R56" s="15"/>
      <c r="T56" s="3"/>
      <c r="U56" s="173"/>
      <c r="V56" s="173"/>
      <c r="W56" s="3"/>
      <c r="X56" s="173"/>
      <c r="Y56" s="173"/>
    </row>
    <row r="57" spans="1:25" x14ac:dyDescent="0.25">
      <c r="A57">
        <v>2</v>
      </c>
      <c r="K57" s="175"/>
      <c r="L57" s="15"/>
      <c r="M57" s="15"/>
      <c r="N57" s="15"/>
      <c r="O57" s="15"/>
      <c r="P57" s="15"/>
      <c r="Q57" s="15"/>
      <c r="R57" s="15"/>
      <c r="T57" s="3"/>
      <c r="U57" s="235"/>
      <c r="V57" s="236"/>
      <c r="W57" s="3"/>
      <c r="X57" s="235"/>
      <c r="Y57" s="236"/>
    </row>
    <row r="58" spans="1:25" x14ac:dyDescent="0.25">
      <c r="A58">
        <v>3</v>
      </c>
      <c r="K58" s="175"/>
      <c r="L58" s="15"/>
      <c r="M58" s="15"/>
      <c r="N58" s="15"/>
      <c r="O58" s="15"/>
      <c r="P58" s="15"/>
      <c r="Q58" s="15"/>
      <c r="R58" s="15"/>
      <c r="T58" s="3"/>
      <c r="U58" s="3"/>
      <c r="V58" s="236"/>
      <c r="W58" s="3"/>
      <c r="X58" s="3"/>
      <c r="Y58" s="236"/>
    </row>
    <row r="59" spans="1:25" x14ac:dyDescent="0.25">
      <c r="A59">
        <v>4</v>
      </c>
      <c r="K59" s="175"/>
      <c r="L59" s="15"/>
      <c r="M59" s="15"/>
      <c r="N59" s="15"/>
      <c r="O59" s="15"/>
      <c r="P59" s="15"/>
      <c r="Q59" s="15"/>
      <c r="R59" s="15"/>
      <c r="T59" s="3"/>
      <c r="U59" s="3"/>
      <c r="V59" s="236"/>
      <c r="W59" s="3"/>
      <c r="X59" s="3"/>
      <c r="Y59" s="236"/>
    </row>
    <row r="60" spans="1:25" x14ac:dyDescent="0.25">
      <c r="T60" s="3"/>
      <c r="U60" s="3"/>
      <c r="V60" s="236"/>
      <c r="W60" s="3"/>
      <c r="X60" s="3"/>
      <c r="Y60" s="236"/>
    </row>
    <row r="61" spans="1:25" x14ac:dyDescent="0.25">
      <c r="A61" t="s">
        <v>125</v>
      </c>
      <c r="T61" s="3"/>
      <c r="U61" s="3"/>
      <c r="V61" s="236"/>
      <c r="W61" s="3"/>
      <c r="X61" s="3"/>
      <c r="Y61" s="236"/>
    </row>
    <row r="62" spans="1:25" x14ac:dyDescent="0.25">
      <c r="A62" t="s">
        <v>126</v>
      </c>
      <c r="T62" s="3"/>
      <c r="U62" s="173"/>
      <c r="V62" s="173"/>
      <c r="W62" s="3"/>
      <c r="X62" s="173"/>
      <c r="Y62" s="173"/>
    </row>
    <row r="63" spans="1:25" x14ac:dyDescent="0.25">
      <c r="A63" t="s">
        <v>127</v>
      </c>
      <c r="T63" s="3"/>
      <c r="U63" s="235"/>
      <c r="V63" s="236"/>
      <c r="W63" s="3"/>
      <c r="X63" s="235"/>
      <c r="Y63" s="236"/>
    </row>
    <row r="64" spans="1:25" x14ac:dyDescent="0.25">
      <c r="A64" t="s">
        <v>128</v>
      </c>
      <c r="T64" s="3"/>
      <c r="U64" s="3"/>
      <c r="V64" s="236"/>
      <c r="W64" s="3"/>
      <c r="X64" s="3"/>
      <c r="Y64" s="236"/>
    </row>
    <row r="65" spans="1:54" x14ac:dyDescent="0.25">
      <c r="A65" t="s">
        <v>129</v>
      </c>
      <c r="T65" s="3"/>
      <c r="U65" s="3"/>
      <c r="V65" s="236"/>
      <c r="W65" s="3"/>
      <c r="X65" s="3"/>
      <c r="Y65" s="236"/>
    </row>
    <row r="66" spans="1:54" x14ac:dyDescent="0.25">
      <c r="A66" t="s">
        <v>130</v>
      </c>
      <c r="T66" s="3"/>
      <c r="U66" s="3"/>
      <c r="V66" s="236"/>
      <c r="W66" s="3"/>
      <c r="X66" s="3"/>
      <c r="Y66" s="236"/>
    </row>
    <row r="67" spans="1:54" x14ac:dyDescent="0.25">
      <c r="T67" s="3"/>
      <c r="U67" s="3"/>
      <c r="V67" s="236"/>
      <c r="W67" s="3"/>
      <c r="X67" s="3"/>
      <c r="Y67" s="236"/>
    </row>
    <row r="68" spans="1:54" x14ac:dyDescent="0.25">
      <c r="A68" t="s">
        <v>1831</v>
      </c>
      <c r="T68" s="3"/>
      <c r="U68" s="3"/>
      <c r="V68" s="236"/>
      <c r="W68" s="3"/>
      <c r="X68" s="3"/>
      <c r="Y68" s="236"/>
    </row>
    <row r="69" spans="1:54" x14ac:dyDescent="0.25">
      <c r="A69" t="s">
        <v>1735</v>
      </c>
      <c r="T69" s="3"/>
      <c r="U69" s="173"/>
      <c r="V69" s="173"/>
      <c r="W69" s="3"/>
      <c r="X69" s="173"/>
      <c r="Y69" s="173"/>
    </row>
    <row r="70" spans="1:54" x14ac:dyDescent="0.25">
      <c r="A70" t="s">
        <v>132</v>
      </c>
    </row>
    <row r="71" spans="1:54" x14ac:dyDescent="0.25">
      <c r="A71" t="s">
        <v>133</v>
      </c>
    </row>
    <row r="72" spans="1:54" x14ac:dyDescent="0.25">
      <c r="A72" t="s">
        <v>134</v>
      </c>
    </row>
    <row r="73" spans="1:54" x14ac:dyDescent="0.25">
      <c r="A73" t="s">
        <v>135</v>
      </c>
    </row>
    <row r="74" spans="1:54" x14ac:dyDescent="0.25">
      <c r="A74" t="s">
        <v>136</v>
      </c>
    </row>
    <row r="75" spans="1:54" x14ac:dyDescent="0.25">
      <c r="A75" t="s">
        <v>137</v>
      </c>
    </row>
    <row r="76" spans="1:54" x14ac:dyDescent="0.25">
      <c r="A76" t="s">
        <v>138</v>
      </c>
    </row>
    <row r="78" spans="1:54" x14ac:dyDescent="0.25">
      <c r="A78" t="str">
        <f t="array" ref="A78:BB86">TRANSPOSE(A2:I55)</f>
        <v>Semana 0</v>
      </c>
      <c r="B78" t="str">
        <v>Semana 0</v>
      </c>
      <c r="C78" t="str">
        <v>Semana 1</v>
      </c>
      <c r="D78" t="str">
        <v>Semana 2</v>
      </c>
      <c r="E78" t="str">
        <v>Semana 3</v>
      </c>
      <c r="F78" t="str">
        <v>Semana 4</v>
      </c>
      <c r="G78" t="str">
        <v>Semana 5</v>
      </c>
      <c r="H78" t="str">
        <v>Semana 6</v>
      </c>
      <c r="I78" t="str">
        <v>Semana 7</v>
      </c>
      <c r="J78" t="str">
        <v>Semana 8</v>
      </c>
      <c r="K78" t="str">
        <v>Semana 9</v>
      </c>
      <c r="L78" t="str">
        <v>Semana 10</v>
      </c>
      <c r="M78" t="str">
        <v>Semana 11</v>
      </c>
      <c r="N78" t="str">
        <v>Semana 12</v>
      </c>
      <c r="O78" t="str">
        <v>Semana 13</v>
      </c>
      <c r="P78" t="str">
        <v>Semana 14</v>
      </c>
      <c r="Q78" t="str">
        <v>Semana 15</v>
      </c>
      <c r="R78" t="str">
        <v>Semana 16</v>
      </c>
      <c r="S78" t="str">
        <v>Semana 17</v>
      </c>
      <c r="T78" t="str">
        <v>Semana 18</v>
      </c>
      <c r="U78" t="str">
        <v>Semana 19</v>
      </c>
      <c r="V78" t="str">
        <v>Semana 20</v>
      </c>
      <c r="W78" t="str">
        <v>Semana 21</v>
      </c>
      <c r="X78" t="str">
        <v>Semana 22</v>
      </c>
      <c r="Y78" t="str">
        <v>Semana 23</v>
      </c>
      <c r="Z78" t="str">
        <v>Semana 24</v>
      </c>
      <c r="AA78" t="str">
        <v>Semana 25</v>
      </c>
      <c r="AB78" t="str">
        <v>Semana 26</v>
      </c>
      <c r="AC78" t="str">
        <v>Semana 27</v>
      </c>
      <c r="AD78" t="str">
        <v>Semana 28</v>
      </c>
      <c r="AE78" t="str">
        <v>Semana 29</v>
      </c>
      <c r="AF78" t="str">
        <v>Semana 30</v>
      </c>
      <c r="AG78" t="str">
        <v>Semana 31</v>
      </c>
      <c r="AH78" t="str">
        <v>Semana 32</v>
      </c>
      <c r="AI78" t="str">
        <v>Semana 33</v>
      </c>
      <c r="AJ78" t="str">
        <v>Semana 34</v>
      </c>
      <c r="AK78" t="str">
        <v>Semana 35</v>
      </c>
      <c r="AL78" t="str">
        <v>Semana 36</v>
      </c>
      <c r="AM78" t="str">
        <v>Semana 37</v>
      </c>
      <c r="AN78" t="str">
        <v>Semana 38</v>
      </c>
      <c r="AO78" t="str">
        <v>Semana 39</v>
      </c>
      <c r="AP78" t="str">
        <v>Semana 40</v>
      </c>
      <c r="AQ78" t="str">
        <v>Semana 41</v>
      </c>
      <c r="AR78" t="str">
        <v>Semana 42</v>
      </c>
      <c r="AS78" t="str">
        <v>Semana 43</v>
      </c>
      <c r="AT78" t="str">
        <v>Semana 44</v>
      </c>
      <c r="AU78" t="str">
        <v>Semana 45</v>
      </c>
      <c r="AV78" t="str">
        <v>Semana 46</v>
      </c>
      <c r="AW78" t="str">
        <v>Semana 47</v>
      </c>
      <c r="AX78" t="str">
        <v>Semana 48</v>
      </c>
      <c r="AY78" t="str">
        <v>Semana 49</v>
      </c>
      <c r="AZ78" t="str">
        <v>Semana 50</v>
      </c>
      <c r="BA78" t="str">
        <v>Semana 51</v>
      </c>
      <c r="BB78" t="str">
        <v>Semana 52</v>
      </c>
    </row>
    <row r="79" spans="1:54" x14ac:dyDescent="0.25">
      <c r="A79" t="str">
        <v>WinCalendar</v>
      </c>
      <c r="B79" t="str">
        <v>Diciembre</v>
      </c>
      <c r="C79" t="str">
        <v>Enero</v>
      </c>
      <c r="D79" t="str">
        <v>Enero</v>
      </c>
      <c r="E79" t="str">
        <v>Enero</v>
      </c>
      <c r="F79" t="str">
        <v>Enero</v>
      </c>
      <c r="G79" t="str">
        <v>Enero</v>
      </c>
      <c r="H79" t="str">
        <v>Febrero</v>
      </c>
      <c r="I79" t="str">
        <v>Febrero</v>
      </c>
      <c r="J79" t="str">
        <v>Febrero</v>
      </c>
      <c r="K79" t="str">
        <v>Febrero</v>
      </c>
      <c r="L79" t="str">
        <v>Marzo</v>
      </c>
      <c r="M79" t="str">
        <v>Marzo</v>
      </c>
      <c r="N79" t="str">
        <v>Marzo</v>
      </c>
      <c r="O79" t="str">
        <v>Marzo</v>
      </c>
      <c r="P79" t="str">
        <v>Abril</v>
      </c>
      <c r="Q79" t="str">
        <v>Abril</v>
      </c>
      <c r="R79" t="str">
        <v>Abril</v>
      </c>
      <c r="S79" t="str">
        <v>Abril</v>
      </c>
      <c r="T79" t="str">
        <v>Mayo</v>
      </c>
      <c r="U79" t="str">
        <v>Mayo</v>
      </c>
      <c r="V79" t="str">
        <v>Mayo</v>
      </c>
      <c r="W79" t="str">
        <v>Mayo</v>
      </c>
      <c r="X79" t="str">
        <v>Mayo</v>
      </c>
      <c r="Y79" t="str">
        <v>Junio</v>
      </c>
      <c r="Z79" t="str">
        <v>Junio</v>
      </c>
      <c r="AA79" t="str">
        <v>Junio</v>
      </c>
      <c r="AB79" t="str">
        <v>Junio</v>
      </c>
      <c r="AC79" t="str">
        <v>Julio</v>
      </c>
      <c r="AD79" t="str">
        <v>Julio</v>
      </c>
      <c r="AE79" t="str">
        <v>Julio</v>
      </c>
      <c r="AF79" t="str">
        <v>Julio</v>
      </c>
      <c r="AG79" t="str">
        <v>Julio</v>
      </c>
      <c r="AH79" t="str">
        <v>Agosto</v>
      </c>
      <c r="AI79" t="str">
        <v>Agosto</v>
      </c>
      <c r="AJ79" t="str">
        <v>Agosto</v>
      </c>
      <c r="AK79" t="str">
        <v>Agosto</v>
      </c>
      <c r="AL79" t="str">
        <v>Septiembre</v>
      </c>
      <c r="AM79" t="str">
        <v>Septiembre</v>
      </c>
      <c r="AN79" t="str">
        <v>Septiembre</v>
      </c>
      <c r="AO79" t="str">
        <v>Septiembre</v>
      </c>
      <c r="AP79" t="str">
        <v>Octubre</v>
      </c>
      <c r="AQ79" t="str">
        <v>Octubre</v>
      </c>
      <c r="AR79" t="str">
        <v>Octubre</v>
      </c>
      <c r="AS79" t="str">
        <v>Octubre</v>
      </c>
      <c r="AT79" t="str">
        <v>Octubre</v>
      </c>
      <c r="AU79" t="str">
        <v>Noviembre</v>
      </c>
      <c r="AV79" t="str">
        <v>Noviembre</v>
      </c>
      <c r="AW79" t="str">
        <v>Noviembre</v>
      </c>
      <c r="AX79" t="str">
        <v>Noviembre</v>
      </c>
      <c r="AY79" t="str">
        <v>Diciembre</v>
      </c>
      <c r="AZ79" t="str">
        <v>Diciembre</v>
      </c>
      <c r="BA79" t="str">
        <v>Diciembre</v>
      </c>
      <c r="BB79" t="str">
        <v>Diciembre</v>
      </c>
    </row>
    <row r="80" spans="1:54" x14ac:dyDescent="0.25">
      <c r="A80" t="str">
        <v>Domingo</v>
      </c>
      <c r="B80" s="79">
        <v>44556</v>
      </c>
      <c r="C80" s="79">
        <v>44563</v>
      </c>
      <c r="D80" s="79">
        <v>44570</v>
      </c>
      <c r="E80" s="79">
        <v>44577</v>
      </c>
      <c r="F80" s="79">
        <v>44584</v>
      </c>
      <c r="G80" s="79">
        <v>44591</v>
      </c>
      <c r="H80" s="79">
        <v>44598</v>
      </c>
      <c r="I80" s="79">
        <v>44605</v>
      </c>
      <c r="J80" s="79">
        <v>44612</v>
      </c>
      <c r="K80" s="79">
        <v>44619</v>
      </c>
      <c r="L80" s="79">
        <v>44626</v>
      </c>
      <c r="M80" s="79">
        <v>44633</v>
      </c>
      <c r="N80" s="79">
        <v>44640</v>
      </c>
      <c r="O80" s="79">
        <v>44647</v>
      </c>
      <c r="P80" s="79">
        <v>44654</v>
      </c>
      <c r="Q80" s="79">
        <v>44661</v>
      </c>
      <c r="R80" s="79">
        <v>44668</v>
      </c>
      <c r="S80" s="79">
        <v>44675</v>
      </c>
      <c r="T80" s="79">
        <v>44682</v>
      </c>
      <c r="U80" s="79">
        <v>44689</v>
      </c>
      <c r="V80" s="79">
        <v>44696</v>
      </c>
      <c r="W80" s="79">
        <v>44703</v>
      </c>
      <c r="X80" s="79">
        <v>44710</v>
      </c>
      <c r="Y80" s="79">
        <v>44717</v>
      </c>
      <c r="Z80" s="79">
        <v>44724</v>
      </c>
      <c r="AA80" s="79">
        <v>44731</v>
      </c>
      <c r="AB80" s="79">
        <v>44738</v>
      </c>
      <c r="AC80" s="79">
        <v>44745</v>
      </c>
      <c r="AD80" s="79">
        <v>44752</v>
      </c>
      <c r="AE80" s="79">
        <v>44759</v>
      </c>
      <c r="AF80" s="79">
        <v>44766</v>
      </c>
      <c r="AG80" s="79">
        <v>44773</v>
      </c>
      <c r="AH80" s="79">
        <v>44780</v>
      </c>
      <c r="AI80" s="79">
        <v>44787</v>
      </c>
      <c r="AJ80" s="79">
        <v>44794</v>
      </c>
      <c r="AK80" s="79">
        <v>44801</v>
      </c>
      <c r="AL80" s="79">
        <v>44808</v>
      </c>
      <c r="AM80" s="79">
        <v>44815</v>
      </c>
      <c r="AN80" s="79">
        <v>44822</v>
      </c>
      <c r="AO80" s="79">
        <v>44829</v>
      </c>
      <c r="AP80" s="79">
        <v>44836</v>
      </c>
      <c r="AQ80" s="79">
        <v>44843</v>
      </c>
      <c r="AR80" s="79">
        <v>44850</v>
      </c>
      <c r="AS80" s="79">
        <v>44857</v>
      </c>
      <c r="AT80" s="79">
        <v>44864</v>
      </c>
      <c r="AU80" s="79">
        <v>44871</v>
      </c>
      <c r="AV80" s="79">
        <v>44878</v>
      </c>
      <c r="AW80" s="79">
        <v>44885</v>
      </c>
      <c r="AX80" s="79">
        <v>44892</v>
      </c>
      <c r="AY80" s="79">
        <v>44899</v>
      </c>
      <c r="AZ80" s="79">
        <v>44906</v>
      </c>
      <c r="BA80" s="79">
        <v>44913</v>
      </c>
      <c r="BB80" s="79">
        <v>44920</v>
      </c>
    </row>
    <row r="81" spans="1:54" x14ac:dyDescent="0.25">
      <c r="A81" t="str">
        <v>Lunes</v>
      </c>
      <c r="B81" s="79">
        <v>44557</v>
      </c>
      <c r="C81" s="79">
        <v>44564</v>
      </c>
      <c r="D81" s="79">
        <v>44571</v>
      </c>
      <c r="E81" s="79">
        <v>44578</v>
      </c>
      <c r="F81" s="79">
        <v>44585</v>
      </c>
      <c r="G81" s="79">
        <v>44592</v>
      </c>
      <c r="H81" s="79">
        <v>44599</v>
      </c>
      <c r="I81" s="79">
        <v>44606</v>
      </c>
      <c r="J81" s="79">
        <v>44613</v>
      </c>
      <c r="K81" s="79">
        <v>44620</v>
      </c>
      <c r="L81" s="79">
        <v>44627</v>
      </c>
      <c r="M81" s="79">
        <v>44634</v>
      </c>
      <c r="N81" s="79">
        <v>44641</v>
      </c>
      <c r="O81" s="79">
        <v>44648</v>
      </c>
      <c r="P81" s="79">
        <v>44655</v>
      </c>
      <c r="Q81" s="79">
        <v>44662</v>
      </c>
      <c r="R81" s="79">
        <v>44669</v>
      </c>
      <c r="S81" s="79">
        <v>44676</v>
      </c>
      <c r="T81" s="79">
        <v>44683</v>
      </c>
      <c r="U81" s="79">
        <v>44690</v>
      </c>
      <c r="V81" s="79">
        <v>44697</v>
      </c>
      <c r="W81" s="79">
        <v>44704</v>
      </c>
      <c r="X81" s="79">
        <v>44711</v>
      </c>
      <c r="Y81" s="79">
        <v>44718</v>
      </c>
      <c r="Z81" s="79">
        <v>44725</v>
      </c>
      <c r="AA81" s="79">
        <v>44732</v>
      </c>
      <c r="AB81" s="79">
        <v>44739</v>
      </c>
      <c r="AC81" s="79">
        <v>44746</v>
      </c>
      <c r="AD81" s="79">
        <v>44753</v>
      </c>
      <c r="AE81" s="79">
        <v>44760</v>
      </c>
      <c r="AF81" s="79">
        <v>44767</v>
      </c>
      <c r="AG81" s="79">
        <v>44774</v>
      </c>
      <c r="AH81" s="79">
        <v>44781</v>
      </c>
      <c r="AI81" s="79">
        <v>44788</v>
      </c>
      <c r="AJ81" s="79">
        <v>44795</v>
      </c>
      <c r="AK81" s="79">
        <v>44802</v>
      </c>
      <c r="AL81" s="79">
        <v>44809</v>
      </c>
      <c r="AM81" s="79">
        <v>44816</v>
      </c>
      <c r="AN81" s="79">
        <v>44823</v>
      </c>
      <c r="AO81" s="79">
        <v>44830</v>
      </c>
      <c r="AP81" s="79">
        <v>44837</v>
      </c>
      <c r="AQ81" s="79">
        <v>44844</v>
      </c>
      <c r="AR81" s="79">
        <v>44851</v>
      </c>
      <c r="AS81" s="79">
        <v>44858</v>
      </c>
      <c r="AT81" s="79">
        <v>44865</v>
      </c>
      <c r="AU81" s="79">
        <v>44872</v>
      </c>
      <c r="AV81" s="79">
        <v>44879</v>
      </c>
      <c r="AW81" s="79">
        <v>44886</v>
      </c>
      <c r="AX81" s="79">
        <v>44893</v>
      </c>
      <c r="AY81" s="79">
        <v>44900</v>
      </c>
      <c r="AZ81" s="79">
        <v>44907</v>
      </c>
      <c r="BA81" s="79">
        <v>44914</v>
      </c>
      <c r="BB81" s="79">
        <v>44921</v>
      </c>
    </row>
    <row r="82" spans="1:54" x14ac:dyDescent="0.25">
      <c r="A82" t="str">
        <v>Martes</v>
      </c>
      <c r="B82" s="79">
        <v>44558</v>
      </c>
      <c r="C82" s="79">
        <v>44565</v>
      </c>
      <c r="D82" s="79">
        <v>44572</v>
      </c>
      <c r="E82" s="79">
        <v>44579</v>
      </c>
      <c r="F82" s="79">
        <v>44586</v>
      </c>
      <c r="G82" s="79">
        <v>44593</v>
      </c>
      <c r="H82" s="79">
        <v>44600</v>
      </c>
      <c r="I82" s="79">
        <v>44607</v>
      </c>
      <c r="J82" s="79">
        <v>44614</v>
      </c>
      <c r="K82" s="79">
        <v>44621</v>
      </c>
      <c r="L82" s="79">
        <v>44628</v>
      </c>
      <c r="M82" s="79">
        <v>44635</v>
      </c>
      <c r="N82" s="79">
        <v>44642</v>
      </c>
      <c r="O82" s="79">
        <v>44649</v>
      </c>
      <c r="P82" s="79">
        <v>44656</v>
      </c>
      <c r="Q82" s="79">
        <v>44663</v>
      </c>
      <c r="R82" s="79">
        <v>44670</v>
      </c>
      <c r="S82" s="79">
        <v>44677</v>
      </c>
      <c r="T82" s="79">
        <v>44684</v>
      </c>
      <c r="U82" s="79">
        <v>44691</v>
      </c>
      <c r="V82" s="79">
        <v>44698</v>
      </c>
      <c r="W82" s="79">
        <v>44705</v>
      </c>
      <c r="X82" s="79">
        <v>44712</v>
      </c>
      <c r="Y82" s="79">
        <v>44719</v>
      </c>
      <c r="Z82" s="79">
        <v>44726</v>
      </c>
      <c r="AA82" s="79">
        <v>44733</v>
      </c>
      <c r="AB82" s="79">
        <v>44740</v>
      </c>
      <c r="AC82" s="79">
        <v>44747</v>
      </c>
      <c r="AD82" s="79">
        <v>44754</v>
      </c>
      <c r="AE82" s="79">
        <v>44761</v>
      </c>
      <c r="AF82" s="79">
        <v>44768</v>
      </c>
      <c r="AG82" s="79">
        <v>44775</v>
      </c>
      <c r="AH82" s="79">
        <v>44782</v>
      </c>
      <c r="AI82" s="79">
        <v>44789</v>
      </c>
      <c r="AJ82" s="79">
        <v>44796</v>
      </c>
      <c r="AK82" s="79">
        <v>44803</v>
      </c>
      <c r="AL82" s="79">
        <v>44810</v>
      </c>
      <c r="AM82" s="79">
        <v>44817</v>
      </c>
      <c r="AN82" s="79">
        <v>44824</v>
      </c>
      <c r="AO82" s="79">
        <v>44831</v>
      </c>
      <c r="AP82" s="79">
        <v>44838</v>
      </c>
      <c r="AQ82" s="79">
        <v>44845</v>
      </c>
      <c r="AR82" s="79">
        <v>44852</v>
      </c>
      <c r="AS82" s="79">
        <v>44859</v>
      </c>
      <c r="AT82" s="79">
        <v>44866</v>
      </c>
      <c r="AU82" s="79">
        <v>44873</v>
      </c>
      <c r="AV82" s="79">
        <v>44880</v>
      </c>
      <c r="AW82" s="79">
        <v>44887</v>
      </c>
      <c r="AX82" s="79">
        <v>44894</v>
      </c>
      <c r="AY82" s="79">
        <v>44901</v>
      </c>
      <c r="AZ82" s="79">
        <v>44908</v>
      </c>
      <c r="BA82" s="79">
        <v>44915</v>
      </c>
      <c r="BB82" s="79">
        <v>44922</v>
      </c>
    </row>
    <row r="83" spans="1:54" x14ac:dyDescent="0.25">
      <c r="A83" t="str">
        <v>Miércoles</v>
      </c>
      <c r="B83" s="79">
        <v>44559</v>
      </c>
      <c r="C83" s="79">
        <v>44566</v>
      </c>
      <c r="D83" s="79">
        <v>44573</v>
      </c>
      <c r="E83" s="79">
        <v>44580</v>
      </c>
      <c r="F83" s="79">
        <v>44587</v>
      </c>
      <c r="G83" s="79">
        <v>44594</v>
      </c>
      <c r="H83" s="79">
        <v>44601</v>
      </c>
      <c r="I83" s="79">
        <v>44608</v>
      </c>
      <c r="J83" s="79">
        <v>44615</v>
      </c>
      <c r="K83" s="79">
        <v>44622</v>
      </c>
      <c r="L83" s="79">
        <v>44629</v>
      </c>
      <c r="M83" s="79">
        <v>44636</v>
      </c>
      <c r="N83" s="79">
        <v>44643</v>
      </c>
      <c r="O83" s="79">
        <v>44650</v>
      </c>
      <c r="P83" s="79">
        <v>44657</v>
      </c>
      <c r="Q83" s="79">
        <v>44664</v>
      </c>
      <c r="R83" s="79">
        <v>44671</v>
      </c>
      <c r="S83" s="79">
        <v>44678</v>
      </c>
      <c r="T83" s="79">
        <v>44685</v>
      </c>
      <c r="U83" s="79">
        <v>44692</v>
      </c>
      <c r="V83" s="79">
        <v>44699</v>
      </c>
      <c r="W83" s="79">
        <v>44706</v>
      </c>
      <c r="X83" s="79">
        <v>44713</v>
      </c>
      <c r="Y83" s="79">
        <v>44720</v>
      </c>
      <c r="Z83" s="79">
        <v>44727</v>
      </c>
      <c r="AA83" s="79">
        <v>44734</v>
      </c>
      <c r="AB83" s="79">
        <v>44741</v>
      </c>
      <c r="AC83" s="79">
        <v>44748</v>
      </c>
      <c r="AD83" s="79">
        <v>44755</v>
      </c>
      <c r="AE83" s="79">
        <v>44762</v>
      </c>
      <c r="AF83" s="79">
        <v>44769</v>
      </c>
      <c r="AG83" s="79">
        <v>44776</v>
      </c>
      <c r="AH83" s="79">
        <v>44783</v>
      </c>
      <c r="AI83" s="79">
        <v>44790</v>
      </c>
      <c r="AJ83" s="79">
        <v>44797</v>
      </c>
      <c r="AK83" s="79">
        <v>44804</v>
      </c>
      <c r="AL83" s="79">
        <v>44811</v>
      </c>
      <c r="AM83" s="79">
        <v>44818</v>
      </c>
      <c r="AN83" s="79">
        <v>44825</v>
      </c>
      <c r="AO83" s="79">
        <v>44832</v>
      </c>
      <c r="AP83" s="79">
        <v>44839</v>
      </c>
      <c r="AQ83" s="79">
        <v>44846</v>
      </c>
      <c r="AR83" s="79">
        <v>44853</v>
      </c>
      <c r="AS83" s="79">
        <v>44860</v>
      </c>
      <c r="AT83" s="79">
        <v>44867</v>
      </c>
      <c r="AU83" s="79">
        <v>44874</v>
      </c>
      <c r="AV83" s="79">
        <v>44881</v>
      </c>
      <c r="AW83" s="79">
        <v>44888</v>
      </c>
      <c r="AX83" s="79">
        <v>44895</v>
      </c>
      <c r="AY83" s="79">
        <v>44902</v>
      </c>
      <c r="AZ83" s="79">
        <v>44909</v>
      </c>
      <c r="BA83" s="79">
        <v>44916</v>
      </c>
      <c r="BB83" s="79">
        <v>44923</v>
      </c>
    </row>
    <row r="84" spans="1:54" x14ac:dyDescent="0.25">
      <c r="A84" t="str">
        <v>Jueves</v>
      </c>
      <c r="B84" s="79">
        <v>44560</v>
      </c>
      <c r="C84" s="79">
        <v>44567</v>
      </c>
      <c r="D84" s="79">
        <v>44574</v>
      </c>
      <c r="E84" s="79">
        <v>44581</v>
      </c>
      <c r="F84" s="79">
        <v>44588</v>
      </c>
      <c r="G84" s="79">
        <v>44595</v>
      </c>
      <c r="H84" s="79">
        <v>44602</v>
      </c>
      <c r="I84" s="79">
        <v>44609</v>
      </c>
      <c r="J84" s="79">
        <v>44616</v>
      </c>
      <c r="K84" s="79">
        <v>44623</v>
      </c>
      <c r="L84" s="79">
        <v>44630</v>
      </c>
      <c r="M84" s="79">
        <v>44637</v>
      </c>
      <c r="N84" s="79">
        <v>44644</v>
      </c>
      <c r="O84" s="79">
        <v>44651</v>
      </c>
      <c r="P84" s="79">
        <v>44658</v>
      </c>
      <c r="Q84" s="79">
        <v>44665</v>
      </c>
      <c r="R84" s="79">
        <v>44672</v>
      </c>
      <c r="S84" s="79">
        <v>44679</v>
      </c>
      <c r="T84" s="79">
        <v>44686</v>
      </c>
      <c r="U84" s="79">
        <v>44693</v>
      </c>
      <c r="V84" s="79">
        <v>44700</v>
      </c>
      <c r="W84" s="79">
        <v>44707</v>
      </c>
      <c r="X84" s="79">
        <v>44714</v>
      </c>
      <c r="Y84" s="79">
        <v>44721</v>
      </c>
      <c r="Z84" s="79">
        <v>44728</v>
      </c>
      <c r="AA84" s="79">
        <v>44735</v>
      </c>
      <c r="AB84" s="79">
        <v>44742</v>
      </c>
      <c r="AC84" s="79">
        <v>44749</v>
      </c>
      <c r="AD84" s="79">
        <v>44756</v>
      </c>
      <c r="AE84" s="79">
        <v>44763</v>
      </c>
      <c r="AF84" s="79">
        <v>44770</v>
      </c>
      <c r="AG84" s="79">
        <v>44777</v>
      </c>
      <c r="AH84" s="79">
        <v>44784</v>
      </c>
      <c r="AI84" s="79">
        <v>44791</v>
      </c>
      <c r="AJ84" s="79">
        <v>44798</v>
      </c>
      <c r="AK84" s="79">
        <v>44805</v>
      </c>
      <c r="AL84" s="79">
        <v>44812</v>
      </c>
      <c r="AM84" s="79">
        <v>44819</v>
      </c>
      <c r="AN84" s="79">
        <v>44826</v>
      </c>
      <c r="AO84" s="79">
        <v>44833</v>
      </c>
      <c r="AP84" s="79">
        <v>44840</v>
      </c>
      <c r="AQ84" s="79">
        <v>44847</v>
      </c>
      <c r="AR84" s="79">
        <v>44854</v>
      </c>
      <c r="AS84" s="79">
        <v>44861</v>
      </c>
      <c r="AT84" s="79">
        <v>44868</v>
      </c>
      <c r="AU84" s="79">
        <v>44875</v>
      </c>
      <c r="AV84" s="79">
        <v>44882</v>
      </c>
      <c r="AW84" s="79">
        <v>44889</v>
      </c>
      <c r="AX84" s="79">
        <v>44896</v>
      </c>
      <c r="AY84" s="79">
        <v>44903</v>
      </c>
      <c r="AZ84" s="79">
        <v>44910</v>
      </c>
      <c r="BA84" s="79">
        <v>44917</v>
      </c>
      <c r="BB84" s="79">
        <v>44924</v>
      </c>
    </row>
    <row r="85" spans="1:54" x14ac:dyDescent="0.25">
      <c r="A85" t="str">
        <v>Viernes</v>
      </c>
      <c r="B85" s="79">
        <v>44561</v>
      </c>
      <c r="C85" s="79">
        <v>44568</v>
      </c>
      <c r="D85" s="79">
        <v>44575</v>
      </c>
      <c r="E85" s="79">
        <v>44582</v>
      </c>
      <c r="F85" s="79">
        <v>44589</v>
      </c>
      <c r="G85" s="79">
        <v>44596</v>
      </c>
      <c r="H85" s="79">
        <v>44603</v>
      </c>
      <c r="I85" s="79">
        <v>44610</v>
      </c>
      <c r="J85" s="79">
        <v>44617</v>
      </c>
      <c r="K85" s="79">
        <v>44624</v>
      </c>
      <c r="L85" s="79">
        <v>44631</v>
      </c>
      <c r="M85" s="79">
        <v>44638</v>
      </c>
      <c r="N85" s="79">
        <v>44645</v>
      </c>
      <c r="O85" s="79">
        <v>44652</v>
      </c>
      <c r="P85" s="79">
        <v>44659</v>
      </c>
      <c r="Q85" s="79">
        <v>44666</v>
      </c>
      <c r="R85" s="79">
        <v>44673</v>
      </c>
      <c r="S85" s="79">
        <v>44680</v>
      </c>
      <c r="T85" s="79">
        <v>44687</v>
      </c>
      <c r="U85" s="79">
        <v>44694</v>
      </c>
      <c r="V85" s="79">
        <v>44701</v>
      </c>
      <c r="W85" s="79">
        <v>44708</v>
      </c>
      <c r="X85" s="79">
        <v>44715</v>
      </c>
      <c r="Y85" s="79">
        <v>44722</v>
      </c>
      <c r="Z85" s="79">
        <v>44729</v>
      </c>
      <c r="AA85" s="79">
        <v>44736</v>
      </c>
      <c r="AB85" s="79">
        <v>44743</v>
      </c>
      <c r="AC85" s="79">
        <v>44750</v>
      </c>
      <c r="AD85" s="79">
        <v>44757</v>
      </c>
      <c r="AE85" s="79">
        <v>44764</v>
      </c>
      <c r="AF85" s="79">
        <v>44771</v>
      </c>
      <c r="AG85" s="79">
        <v>44778</v>
      </c>
      <c r="AH85" s="79">
        <v>44785</v>
      </c>
      <c r="AI85" s="79">
        <v>44792</v>
      </c>
      <c r="AJ85" s="79">
        <v>44799</v>
      </c>
      <c r="AK85" s="79">
        <v>44806</v>
      </c>
      <c r="AL85" s="79">
        <v>44813</v>
      </c>
      <c r="AM85" s="79">
        <v>44820</v>
      </c>
      <c r="AN85" s="79">
        <v>44827</v>
      </c>
      <c r="AO85" s="79">
        <v>44834</v>
      </c>
      <c r="AP85" s="79">
        <v>44841</v>
      </c>
      <c r="AQ85" s="79">
        <v>44848</v>
      </c>
      <c r="AR85" s="79">
        <v>44855</v>
      </c>
      <c r="AS85" s="79">
        <v>44862</v>
      </c>
      <c r="AT85" s="79">
        <v>44869</v>
      </c>
      <c r="AU85" s="79">
        <v>44876</v>
      </c>
      <c r="AV85" s="79">
        <v>44883</v>
      </c>
      <c r="AW85" s="79">
        <v>44890</v>
      </c>
      <c r="AX85" s="79">
        <v>44897</v>
      </c>
      <c r="AY85" s="79">
        <v>44904</v>
      </c>
      <c r="AZ85" s="79">
        <v>44911</v>
      </c>
      <c r="BA85" s="79">
        <v>44918</v>
      </c>
      <c r="BB85" s="79">
        <v>44925</v>
      </c>
    </row>
    <row r="86" spans="1:54" x14ac:dyDescent="0.25">
      <c r="A86" t="str">
        <v>Sábado</v>
      </c>
      <c r="B86" s="79">
        <v>44562</v>
      </c>
      <c r="C86" s="79">
        <v>44569</v>
      </c>
      <c r="D86" s="79">
        <v>44576</v>
      </c>
      <c r="E86" s="79">
        <v>44583</v>
      </c>
      <c r="F86" s="79">
        <v>44590</v>
      </c>
      <c r="G86" s="79">
        <v>44597</v>
      </c>
      <c r="H86" s="79">
        <v>44604</v>
      </c>
      <c r="I86" s="79">
        <v>44611</v>
      </c>
      <c r="J86" s="79">
        <v>44618</v>
      </c>
      <c r="K86" s="79">
        <v>44625</v>
      </c>
      <c r="L86" s="79">
        <v>44632</v>
      </c>
      <c r="M86" s="79">
        <v>44639</v>
      </c>
      <c r="N86" s="79">
        <v>44646</v>
      </c>
      <c r="O86" s="79">
        <v>44653</v>
      </c>
      <c r="P86" s="79">
        <v>44660</v>
      </c>
      <c r="Q86" s="79">
        <v>44667</v>
      </c>
      <c r="R86" s="79">
        <v>44674</v>
      </c>
      <c r="S86" s="79">
        <v>44681</v>
      </c>
      <c r="T86" s="79">
        <v>44688</v>
      </c>
      <c r="U86" s="79">
        <v>44695</v>
      </c>
      <c r="V86" s="79">
        <v>44702</v>
      </c>
      <c r="W86" s="79">
        <v>44709</v>
      </c>
      <c r="X86" s="79">
        <v>44716</v>
      </c>
      <c r="Y86" s="79">
        <v>44723</v>
      </c>
      <c r="Z86" s="79">
        <v>44730</v>
      </c>
      <c r="AA86" s="79">
        <v>44737</v>
      </c>
      <c r="AB86" s="79">
        <v>44744</v>
      </c>
      <c r="AC86" s="79">
        <v>44751</v>
      </c>
      <c r="AD86" s="79">
        <v>44758</v>
      </c>
      <c r="AE86" s="79">
        <v>44765</v>
      </c>
      <c r="AF86" s="79">
        <v>44772</v>
      </c>
      <c r="AG86" s="79">
        <v>44779</v>
      </c>
      <c r="AH86" s="79">
        <v>44786</v>
      </c>
      <c r="AI86" s="79">
        <v>44793</v>
      </c>
      <c r="AJ86" s="79">
        <v>44800</v>
      </c>
      <c r="AK86" s="79">
        <v>44807</v>
      </c>
      <c r="AL86" s="79">
        <v>44814</v>
      </c>
      <c r="AM86" s="79">
        <v>44821</v>
      </c>
      <c r="AN86" s="79">
        <v>44828</v>
      </c>
      <c r="AO86" s="79">
        <v>44835</v>
      </c>
      <c r="AP86" s="79">
        <v>44842</v>
      </c>
      <c r="AQ86" s="79">
        <v>44849</v>
      </c>
      <c r="AR86" s="79">
        <v>44856</v>
      </c>
      <c r="AS86" s="79">
        <v>44863</v>
      </c>
      <c r="AT86" s="79">
        <v>44870</v>
      </c>
      <c r="AU86" s="79">
        <v>44877</v>
      </c>
      <c r="AV86" s="79">
        <v>44884</v>
      </c>
      <c r="AW86" s="79">
        <v>44891</v>
      </c>
      <c r="AX86" s="79">
        <v>44898</v>
      </c>
      <c r="AY86" s="79">
        <v>44905</v>
      </c>
      <c r="AZ86" s="79">
        <v>44912</v>
      </c>
      <c r="BA86" s="79">
        <v>44919</v>
      </c>
      <c r="BB86" s="79">
        <v>44926</v>
      </c>
    </row>
    <row r="92" spans="1:54" x14ac:dyDescent="0.25">
      <c r="A92" t="s">
        <v>188</v>
      </c>
    </row>
    <row r="93" spans="1:54" x14ac:dyDescent="0.25">
      <c r="A93" t="s">
        <v>190</v>
      </c>
    </row>
    <row r="94" spans="1:54" x14ac:dyDescent="0.25">
      <c r="A94" t="s">
        <v>191</v>
      </c>
    </row>
    <row r="95" spans="1:54" x14ac:dyDescent="0.25">
      <c r="A95" t="s">
        <v>192</v>
      </c>
    </row>
    <row r="96" spans="1:54" x14ac:dyDescent="0.25">
      <c r="A96" t="s">
        <v>193</v>
      </c>
    </row>
    <row r="97" spans="1:1" x14ac:dyDescent="0.25">
      <c r="A97" t="s">
        <v>194</v>
      </c>
    </row>
    <row r="98" spans="1:1" x14ac:dyDescent="0.25">
      <c r="A98" t="s">
        <v>195</v>
      </c>
    </row>
    <row r="99" spans="1:1" x14ac:dyDescent="0.25">
      <c r="A99" t="s">
        <v>196</v>
      </c>
    </row>
    <row r="100" spans="1:1" x14ac:dyDescent="0.25">
      <c r="A100" t="s">
        <v>197</v>
      </c>
    </row>
    <row r="101" spans="1:1" x14ac:dyDescent="0.25">
      <c r="A101" t="s">
        <v>198</v>
      </c>
    </row>
    <row r="102" spans="1:1" x14ac:dyDescent="0.25">
      <c r="A102" t="s">
        <v>199</v>
      </c>
    </row>
    <row r="103" spans="1:1" x14ac:dyDescent="0.25">
      <c r="A103" t="s">
        <v>189</v>
      </c>
    </row>
    <row r="107" spans="1:1" x14ac:dyDescent="0.25">
      <c r="A107">
        <v>2019</v>
      </c>
    </row>
    <row r="108" spans="1:1" x14ac:dyDescent="0.25">
      <c r="A108">
        <v>2020</v>
      </c>
    </row>
    <row r="109" spans="1:1" x14ac:dyDescent="0.25">
      <c r="A109">
        <v>2021</v>
      </c>
    </row>
    <row r="110" spans="1:1" x14ac:dyDescent="0.25">
      <c r="A110">
        <v>2022</v>
      </c>
    </row>
    <row r="111" spans="1:1" x14ac:dyDescent="0.25">
      <c r="A111">
        <v>2023</v>
      </c>
    </row>
    <row r="112" spans="1:1" x14ac:dyDescent="0.25">
      <c r="A112">
        <v>2024</v>
      </c>
    </row>
    <row r="113" spans="1:1" x14ac:dyDescent="0.25">
      <c r="A113">
        <v>2025</v>
      </c>
    </row>
  </sheetData>
  <phoneticPr fontId="49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5">
    <pageSetUpPr fitToPage="1"/>
  </sheetPr>
  <dimension ref="A1:Q126"/>
  <sheetViews>
    <sheetView showGridLines="0" zoomScaleNormal="100" workbookViewId="0">
      <pane ySplit="2" topLeftCell="A3" activePane="bottomLeft" state="frozen"/>
      <selection activeCell="H30" sqref="H30"/>
      <selection pane="bottomLeft" activeCell="A4" sqref="A4"/>
    </sheetView>
  </sheetViews>
  <sheetFormatPr baseColWidth="10" defaultColWidth="9.140625" defaultRowHeight="12.75" x14ac:dyDescent="0.2"/>
  <cols>
    <col min="1" max="2" width="11.7109375" style="124" customWidth="1"/>
    <col min="3" max="3" width="3.28515625" style="124" customWidth="1"/>
    <col min="4" max="4" width="13.7109375" style="124" customWidth="1"/>
    <col min="5" max="5" width="3.28515625" style="124" customWidth="1"/>
    <col min="6" max="6" width="13.7109375" style="124" customWidth="1"/>
    <col min="7" max="7" width="3.28515625" style="124" customWidth="1"/>
    <col min="8" max="8" width="13.7109375" style="124" customWidth="1"/>
    <col min="9" max="9" width="3.28515625" style="124" customWidth="1"/>
    <col min="10" max="10" width="13.7109375" style="124" customWidth="1"/>
    <col min="11" max="11" width="3.28515625" style="124" customWidth="1"/>
    <col min="12" max="12" width="13.7109375" style="124" customWidth="1"/>
    <col min="13" max="13" width="3.28515625" style="124" customWidth="1"/>
    <col min="14" max="14" width="13.7109375" style="124" customWidth="1"/>
    <col min="15" max="15" width="3.28515625" style="124" customWidth="1"/>
    <col min="16" max="16" width="13.7109375" style="124" customWidth="1"/>
    <col min="17" max="17" width="2.28515625" style="124" customWidth="1"/>
    <col min="18" max="18" width="9.140625" style="124"/>
    <col min="19" max="19" width="9.140625" style="124" customWidth="1"/>
    <col min="20" max="16384" width="9.140625" style="124"/>
  </cols>
  <sheetData>
    <row r="1" spans="1:17" ht="19.5" thickBot="1" x14ac:dyDescent="0.3">
      <c r="A1" s="124" t="s">
        <v>1830</v>
      </c>
      <c r="B1" s="123"/>
      <c r="P1" s="125"/>
    </row>
    <row r="2" spans="1:17" ht="14.25" thickTop="1" thickBot="1" x14ac:dyDescent="0.25">
      <c r="A2" s="124" t="s">
        <v>1831</v>
      </c>
      <c r="B2" s="132" t="s">
        <v>123</v>
      </c>
      <c r="C2" s="483" t="s">
        <v>124</v>
      </c>
      <c r="D2" s="484"/>
      <c r="E2" s="483" t="s">
        <v>125</v>
      </c>
      <c r="F2" s="484"/>
      <c r="G2" s="483" t="s">
        <v>126</v>
      </c>
      <c r="H2" s="485"/>
      <c r="I2" s="486" t="s">
        <v>127</v>
      </c>
      <c r="J2" s="485"/>
      <c r="K2" s="486" t="s">
        <v>128</v>
      </c>
      <c r="L2" s="485"/>
      <c r="M2" s="486" t="s">
        <v>129</v>
      </c>
      <c r="N2" s="485"/>
      <c r="O2" s="486" t="s">
        <v>130</v>
      </c>
      <c r="P2" s="487"/>
      <c r="Q2" s="133"/>
    </row>
    <row r="3" spans="1:17" ht="15" x14ac:dyDescent="0.2">
      <c r="A3" s="283" t="str">
        <f>IF(EXACT(A2,HERRAMIENTA!M4),Calendario!A68,CONCATENATE($A$1," ",(MID(A2,8,2))+1))</f>
        <v>Semana 0</v>
      </c>
      <c r="B3" s="497" t="s">
        <v>179</v>
      </c>
      <c r="C3" s="134">
        <f>IF(HERRAMIENTA!$G$2=2020,Calendario2020!C4,IF(HERRAMIENTA!$G$2=2021,Calendario2021!C4,IF(HERRAMIENTA!$G$2=2022,Calendario2022!C4,IF(HERRAMIENTA!$G$2=2023,Calendario2023!C4))))</f>
        <v>44556</v>
      </c>
      <c r="D3" s="146" t="str">
        <f>IF(HERRAMIENTA!$G$2=2020,Calendario2020!D4,IF(HERRAMIENTA!$G$2=2021,Calendario2021!D4,IF(HERRAMIENTA!$G$2=2022,Calendario2022!D4,IF(HERRAMIENTA!$G$2=2023,Calendario2023!D4))))</f>
        <v>Semana 52</v>
      </c>
      <c r="E3" s="136">
        <f>IF(HERRAMIENTA!$G$2=2020,Calendario2020!E4,IF(HERRAMIENTA!$G$2=2021,Calendario2021!E4,IF(HERRAMIENTA!$G$2=2022,Calendario2022!E4,IF(HERRAMIENTA!$G$2=2023,Calendario2023!E4))))</f>
        <v>44557</v>
      </c>
      <c r="F3" s="137">
        <f>IF(HERRAMIENTA!$G$2=2020,Calendario2020!F4,IF(HERRAMIENTA!$G$2=2021,Calendario2021!F4,IF(HERRAMIENTA!$G$2=2022,Calendario2022!F4,IF(HERRAMIENTA!$G$2=2023,Calendario2023!F4))))</f>
        <v>0</v>
      </c>
      <c r="G3" s="136">
        <f>IF(HERRAMIENTA!$G$2=2020,Calendario2020!G4,IF(HERRAMIENTA!$G$2=2021,Calendario2021!G4,IF(HERRAMIENTA!$G$2=2022,Calendario2022!G4,IF(HERRAMIENTA!$G$2=2023,Calendario2023!G4))))</f>
        <v>44558</v>
      </c>
      <c r="H3" s="137" t="str">
        <f>IF(HERRAMIENTA!$G$2=2020,Calendario2020!H4,IF(HERRAMIENTA!$G$2=2021,Calendario2021!H4,IF(HERRAMIENTA!$G$2=2022,Calendario2022!H4,IF(HERRAMIENTA!$G$2=2023,Calendario2023!H4))))</f>
        <v>Día de los Inocentes</v>
      </c>
      <c r="I3" s="138">
        <f>IF(HERRAMIENTA!$G$2=2020,Calendario2020!I4,IF(HERRAMIENTA!$G$2=2021,Calendario2021!I4,IF(HERRAMIENTA!$G$2=2022,Calendario2022!I4,IF(HERRAMIENTA!$G$2=2023,Calendario2023!I4))))</f>
        <v>44559</v>
      </c>
      <c r="J3" s="139">
        <f>IF(HERRAMIENTA!$G$2=2020,Calendario2020!J4,IF(HERRAMIENTA!$G$2=2021,Calendario2021!J4,IF(HERRAMIENTA!$G$2=2022,Calendario2022!J4,IF(HERRAMIENTA!$G$2=2023,Calendario2023!J4))))</f>
        <v>0</v>
      </c>
      <c r="K3" s="140">
        <f>IF(HERRAMIENTA!$G$2=2020,Calendario2020!K4,IF(HERRAMIENTA!$G$2=2021,Calendario2021!K4,IF(HERRAMIENTA!$G$2=2022,Calendario2022!K4,IF(HERRAMIENTA!$G$2=2023,Calendario2023!K4))))</f>
        <v>44560</v>
      </c>
      <c r="L3" s="141">
        <f>IF(HERRAMIENTA!$G$2=2020,Calendario2020!L4,IF(HERRAMIENTA!$G$2=2021,Calendario2021!L4,IF(HERRAMIENTA!$G$2=2022,Calendario2022!L4,IF(HERRAMIENTA!$G$2=2023,Calendario2023!L4))))</f>
        <v>0</v>
      </c>
      <c r="M3" s="140">
        <f>IF(HERRAMIENTA!$G$2=2020,Calendario2020!M4,IF(HERRAMIENTA!$G$2=2021,Calendario2021!M4,IF(HERRAMIENTA!$G$2=2022,Calendario2022!M4,IF(HERRAMIENTA!$G$2=2023,Calendario2023!M4))))</f>
        <v>44561</v>
      </c>
      <c r="N3" s="142">
        <f>IF(HERRAMIENTA!$G$2=2020,Calendario2020!N4,IF(HERRAMIENTA!$G$2=2021,Calendario2021!N4,IF(HERRAMIENTA!$G$2=2022,Calendario2022!N4,IF(HERRAMIENTA!$G$2=2023,Calendario2023!N4))))</f>
        <v>0</v>
      </c>
      <c r="O3" s="143">
        <f>IF(HERRAMIENTA!$G$2=2020,Calendario2020!O4,IF(HERRAMIENTA!$G$2=2021,Calendario2021!O4,IF(HERRAMIENTA!$G$2=2022,Calendario2022!O4,IF(HERRAMIENTA!$G$2=2023,Calendario2023!O4))))</f>
        <v>44562</v>
      </c>
      <c r="P3" s="144" t="str">
        <f>IF(HERRAMIENTA!$G$2=2020,Calendario2020!P4,IF(HERRAMIENTA!$G$2=2021,Calendario2021!P4,IF(HERRAMIENTA!$G$2=2022,Calendario2022!P4,IF(HERRAMIENTA!$G$2=2023,Calendario2023!P4))))</f>
        <v>Año Nuevo</v>
      </c>
      <c r="Q3" s="133"/>
    </row>
    <row r="4" spans="1:17" ht="13.5" thickBot="1" x14ac:dyDescent="0.25">
      <c r="B4" s="494"/>
      <c r="C4" s="498" t="str">
        <f>IF(HERRAMIENTA!$G$2=2020,Calendario2020!C5,IF(HERRAMIENTA!$G$2=2021,Calendario2021!C5,IF(HERRAMIENTA!$G$2=2022,Calendario2022!C5,IF(HERRAMIENTA!$G$2=2023,Calendario2023!C5))))</f>
        <v xml:space="preserve"> </v>
      </c>
      <c r="D4" s="499">
        <f>IF(HERRAMIENTA!$G$2=2020,Calendario2020!D5,IF(HERRAMIENTA!$G$2=2021,Calendario2021!D5,IF(HERRAMIENTA!$G$2=2022,Calendario2022!D5,IF(HERRAMIENTA!$G$2=2023,Calendario2023!D5))))</f>
        <v>0</v>
      </c>
      <c r="E4" s="500" t="str">
        <f>IF(HERRAMIENTA!$G$2=2020,Calendario2020!E5,IF(HERRAMIENTA!$G$2=2021,Calendario2021!E5,IF(HERRAMIENTA!$G$2=2022,Calendario2022!E5,IF(HERRAMIENTA!$G$2=2023,Calendario2023!E5))))</f>
        <v xml:space="preserve"> </v>
      </c>
      <c r="F4" s="501">
        <f>IF(HERRAMIENTA!$G$2=2020,Calendario2020!F5,IF(HERRAMIENTA!$G$2=2021,Calendario2021!F5,IF(HERRAMIENTA!$G$2=2022,Calendario2022!F5,IF(HERRAMIENTA!$G$2=2023,Calendario2023!F5))))</f>
        <v>0</v>
      </c>
      <c r="G4" s="500" t="str">
        <f>IF(HERRAMIENTA!$G$2=2020,Calendario2020!G5,IF(HERRAMIENTA!$G$2=2021,Calendario2021!G5,IF(HERRAMIENTA!$G$2=2022,Calendario2022!G5,IF(HERRAMIENTA!$G$2=2023,Calendario2023!G5))))</f>
        <v xml:space="preserve"> </v>
      </c>
      <c r="H4" s="502">
        <f>IF(HERRAMIENTA!$G$2=2020,Calendario2020!H5,IF(HERRAMIENTA!$G$2=2021,Calendario2021!H5,IF(HERRAMIENTA!$G$2=2022,Calendario2022!H5,IF(HERRAMIENTA!$G$2=2023,Calendario2023!H5))))</f>
        <v>0</v>
      </c>
      <c r="I4" s="503" t="str">
        <f>IF(HERRAMIENTA!$G$2=2020,Calendario2020!I5,IF(HERRAMIENTA!$G$2=2021,Calendario2021!I5,IF(HERRAMIENTA!$G$2=2022,Calendario2022!I5,IF(HERRAMIENTA!$G$2=2023,Calendario2023!I5))))</f>
        <v xml:space="preserve"> </v>
      </c>
      <c r="J4" s="489">
        <f>IF(HERRAMIENTA!$G$2=2020,Calendario2020!J5,IF(HERRAMIENTA!$G$2=2021,Calendario2021!J5,IF(HERRAMIENTA!$G$2=2022,Calendario2022!J5,IF(HERRAMIENTA!$G$2=2023,Calendario2023!J5))))</f>
        <v>0</v>
      </c>
      <c r="K4" s="488" t="str">
        <f>IF(HERRAMIENTA!$G$2=2020,Calendario2020!K5,IF(HERRAMIENTA!$G$2=2021,Calendario2021!K5,IF(HERRAMIENTA!$G$2=2022,Calendario2022!K5,IF(HERRAMIENTA!$G$2=2023,Calendario2023!K5))))</f>
        <v xml:space="preserve"> </v>
      </c>
      <c r="L4" s="489">
        <f>IF(HERRAMIENTA!$G$2=2020,Calendario2020!L5,IF(HERRAMIENTA!$G$2=2021,Calendario2021!L5,IF(HERRAMIENTA!$G$2=2022,Calendario2022!L5,IF(HERRAMIENTA!$G$2=2023,Calendario2023!L5))))</f>
        <v>0</v>
      </c>
      <c r="M4" s="488" t="str">
        <f>IF(HERRAMIENTA!$G$2=2020,Calendario2020!M5,IF(HERRAMIENTA!$G$2=2021,Calendario2021!M5,IF(HERRAMIENTA!$G$2=2022,Calendario2022!M5,IF(HERRAMIENTA!$G$2=2023,Calendario2023!M5))))</f>
        <v xml:space="preserve"> </v>
      </c>
      <c r="N4" s="489">
        <f>IF(HERRAMIENTA!$G$2=2020,Calendario2020!N5,IF(HERRAMIENTA!$G$2=2021,Calendario2021!N5,IF(HERRAMIENTA!$G$2=2022,Calendario2022!N5,IF(HERRAMIENTA!$G$2=2023,Calendario2023!N5))))</f>
        <v>0</v>
      </c>
      <c r="O4" s="490" t="str">
        <f>IF(HERRAMIENTA!$G$2=2020,Calendario2020!O5,IF(HERRAMIENTA!$G$2=2021,Calendario2021!O5,IF(HERRAMIENTA!$G$2=2022,Calendario2022!O5,IF(HERRAMIENTA!$G$2=2023,Calendario2023!O5))))</f>
        <v xml:space="preserve"> </v>
      </c>
      <c r="P4" s="491">
        <f>IF(HERRAMIENTA!$G$2=2020,Calendario2020!P5,IF(HERRAMIENTA!$G$2=2021,Calendario2021!P5,IF(HERRAMIENTA!$G$2=2022,Calendario2022!P5,IF(HERRAMIENTA!$G$2=2023,Calendario2023!P5))))</f>
        <v>0</v>
      </c>
      <c r="Q4" s="133" t="s">
        <v>16</v>
      </c>
    </row>
    <row r="5" spans="1:17" ht="15" x14ac:dyDescent="0.2">
      <c r="A5" s="283" t="str">
        <f>CONCATENATE($A$1," ",(MID(A3,8,2))+1)</f>
        <v>Semana 1</v>
      </c>
      <c r="B5" s="492" t="s">
        <v>1650</v>
      </c>
      <c r="C5" s="145">
        <f>IF(HERRAMIENTA!$G$2=2020,Calendario2020!C6,IF(HERRAMIENTA!$G$2=2021,Calendario2021!C6,IF(HERRAMIENTA!$G$2=2022,Calendario2022!C6,IF(HERRAMIENTA!$G$2=2023,Calendario2023!C6))))</f>
        <v>44563</v>
      </c>
      <c r="D5" s="146" t="str">
        <f>IF(HERRAMIENTA!$G$2=2020,Calendario2020!D6,IF(HERRAMIENTA!$G$2=2021,Calendario2021!D6,IF(HERRAMIENTA!$G$2=2022,Calendario2022!D6,IF(HERRAMIENTA!$G$2=2023,Calendario2023!D6))))</f>
        <v>Carnaval de Negros y Blancos Comienza (Pasto)</v>
      </c>
      <c r="E5" s="140">
        <f>IF(HERRAMIENTA!$G$2=2020,Calendario2020!E6,IF(HERRAMIENTA!$G$2=2021,Calendario2021!E6,IF(HERRAMIENTA!$G$2=2022,Calendario2022!E6,IF(HERRAMIENTA!$G$2=2023,Calendario2023!E6))))</f>
        <v>44564</v>
      </c>
      <c r="F5" s="147">
        <f>IF(HERRAMIENTA!$G$2=2020,Calendario2020!F6,IF(HERRAMIENTA!$G$2=2021,Calendario2021!F6,IF(HERRAMIENTA!$G$2=2022,Calendario2022!F6,IF(HERRAMIENTA!$G$2=2023,Calendario2023!F6))))</f>
        <v>0</v>
      </c>
      <c r="G5" s="140">
        <f>IF(HERRAMIENTA!$G$2=2020,Calendario2020!G6,IF(HERRAMIENTA!$G$2=2021,Calendario2021!G6,IF(HERRAMIENTA!$G$2=2022,Calendario2022!G6,IF(HERRAMIENTA!$G$2=2023,Calendario2023!G6))))</f>
        <v>44565</v>
      </c>
      <c r="H5" s="148">
        <f>IF(HERRAMIENTA!$G$2=2020,Calendario2020!H6,IF(HERRAMIENTA!$G$2=2021,Calendario2021!H6,IF(HERRAMIENTA!$G$2=2022,Calendario2022!H6,IF(HERRAMIENTA!$G$2=2023,Calendario2023!H6))))</f>
        <v>0</v>
      </c>
      <c r="I5" s="136">
        <f>IF(HERRAMIENTA!$G$2=2020,Calendario2020!I6,IF(HERRAMIENTA!$G$2=2021,Calendario2021!I6,IF(HERRAMIENTA!$G$2=2022,Calendario2022!I6,IF(HERRAMIENTA!$G$2=2023,Calendario2023!I6))))</f>
        <v>44566</v>
      </c>
      <c r="J5" s="137">
        <f>IF(HERRAMIENTA!$G$2=2020,Calendario2020!J6,IF(HERRAMIENTA!$G$2=2021,Calendario2021!J6,IF(HERRAMIENTA!$G$2=2022,Calendario2022!J6,IF(HERRAMIENTA!$G$2=2023,Calendario2023!J6))))</f>
        <v>0</v>
      </c>
      <c r="K5" s="136">
        <f>IF(HERRAMIENTA!$G$2=2020,Calendario2020!K6,IF(HERRAMIENTA!$G$2=2021,Calendario2021!K6,IF(HERRAMIENTA!$G$2=2022,Calendario2022!K6,IF(HERRAMIENTA!$G$2=2023,Calendario2023!K6))))</f>
        <v>44567</v>
      </c>
      <c r="L5" s="137" t="str">
        <f>IF(HERRAMIENTA!$G$2=2020,Calendario2020!L6,IF(HERRAMIENTA!$G$2=2021,Calendario2021!L6,IF(HERRAMIENTA!$G$2=2022,Calendario2022!L6,IF(HERRAMIENTA!$G$2=2023,Calendario2023!L6))))</f>
        <v>Reyes Magos</v>
      </c>
      <c r="M5" s="136">
        <f>IF(HERRAMIENTA!$G$2=2020,Calendario2020!M6,IF(HERRAMIENTA!$G$2=2021,Calendario2021!M6,IF(HERRAMIENTA!$G$2=2022,Calendario2022!M6,IF(HERRAMIENTA!$G$2=2023,Calendario2023!M6))))</f>
        <v>44568</v>
      </c>
      <c r="N5" s="137">
        <f>IF(HERRAMIENTA!$G$2=2020,Calendario2020!N6,IF(HERRAMIENTA!$G$2=2021,Calendario2021!N6,IF(HERRAMIENTA!$G$2=2022,Calendario2022!N6,IF(HERRAMIENTA!$G$2=2023,Calendario2023!N6))))</f>
        <v>0</v>
      </c>
      <c r="O5" s="149">
        <f>IF(HERRAMIENTA!$G$2=2020,Calendario2020!O6,IF(HERRAMIENTA!$G$2=2021,Calendario2021!O6,IF(HERRAMIENTA!$G$2=2022,Calendario2022!O6,IF(HERRAMIENTA!$G$2=2023,Calendario2023!O6))))</f>
        <v>44569</v>
      </c>
      <c r="P5" s="150">
        <f>IF(HERRAMIENTA!$G$2=2020,Calendario2020!P6,IF(HERRAMIENTA!$G$2=2021,Calendario2021!P6,IF(HERRAMIENTA!$G$2=2022,Calendario2022!P6,IF(HERRAMIENTA!$G$2=2023,Calendario2023!P6))))</f>
        <v>0</v>
      </c>
      <c r="Q5" s="133"/>
    </row>
    <row r="6" spans="1:17" x14ac:dyDescent="0.2">
      <c r="A6" s="283" t="e">
        <f t="shared" ref="A6" si="0">CONCATENATE($A$1," ",(MID(A4,8,2))+1)</f>
        <v>#VALUE!</v>
      </c>
      <c r="B6" s="493"/>
      <c r="C6" s="495" t="str">
        <f>IF(HERRAMIENTA!$G$2=2020,Calendario2020!C7,IF(HERRAMIENTA!$G$2=2021,Calendario2021!C7,IF(HERRAMIENTA!$G$2=2022,Calendario2022!C7,IF(HERRAMIENTA!$G$2=2023,Calendario2023!C7))))</f>
        <v xml:space="preserve"> </v>
      </c>
      <c r="D6" s="496">
        <f>IF(HERRAMIENTA!$G$2=2020,Calendario2020!D7,IF(HERRAMIENTA!$G$2=2021,Calendario2021!D7,IF(HERRAMIENTA!$G$2=2022,Calendario2022!D7,IF(HERRAMIENTA!$G$2=2023,Calendario2023!D7))))</f>
        <v>0</v>
      </c>
      <c r="E6" s="488" t="str">
        <f>IF(HERRAMIENTA!$G$2=2020,Calendario2020!E7,IF(HERRAMIENTA!$G$2=2021,Calendario2021!E7,IF(HERRAMIENTA!$G$2=2022,Calendario2022!E7,IF(HERRAMIENTA!$G$2=2023,Calendario2023!E7))))</f>
        <v xml:space="preserve"> </v>
      </c>
      <c r="F6" s="489">
        <f>IF(HERRAMIENTA!$G$2=2020,Calendario2020!F7,IF(HERRAMIENTA!$G$2=2021,Calendario2021!F7,IF(HERRAMIENTA!$G$2=2022,Calendario2022!F7,IF(HERRAMIENTA!$G$2=2023,Calendario2023!F7))))</f>
        <v>0</v>
      </c>
      <c r="G6" s="488" t="str">
        <f>IF(HERRAMIENTA!$G$2=2020,Calendario2020!G7,IF(HERRAMIENTA!$G$2=2021,Calendario2021!G7,IF(HERRAMIENTA!$G$2=2022,Calendario2022!G7,IF(HERRAMIENTA!$G$2=2023,Calendario2023!G7))))</f>
        <v xml:space="preserve"> </v>
      </c>
      <c r="H6" s="489">
        <f>IF(HERRAMIENTA!$G$2=2020,Calendario2020!H7,IF(HERRAMIENTA!$G$2=2021,Calendario2021!H7,IF(HERRAMIENTA!$G$2=2022,Calendario2022!H7,IF(HERRAMIENTA!$G$2=2023,Calendario2023!H7))))</f>
        <v>0</v>
      </c>
      <c r="I6" s="488" t="str">
        <f>IF(HERRAMIENTA!$G$2=2020,Calendario2020!I7,IF(HERRAMIENTA!$G$2=2021,Calendario2021!I7,IF(HERRAMIENTA!$G$2=2022,Calendario2022!I7,IF(HERRAMIENTA!$G$2=2023,Calendario2023!I7))))</f>
        <v xml:space="preserve"> </v>
      </c>
      <c r="J6" s="489">
        <f>IF(HERRAMIENTA!$G$2=2020,Calendario2020!J7,IF(HERRAMIENTA!$G$2=2021,Calendario2021!J7,IF(HERRAMIENTA!$G$2=2022,Calendario2022!J7,IF(HERRAMIENTA!$G$2=2023,Calendario2023!J7))))</f>
        <v>0</v>
      </c>
      <c r="K6" s="488" t="str">
        <f>IF(HERRAMIENTA!$G$2=2020,Calendario2020!K7,IF(HERRAMIENTA!$G$2=2021,Calendario2021!K7,IF(HERRAMIENTA!$G$2=2022,Calendario2022!K7,IF(HERRAMIENTA!$G$2=2023,Calendario2023!K7))))</f>
        <v xml:space="preserve"> </v>
      </c>
      <c r="L6" s="489">
        <f>IF(HERRAMIENTA!$G$2=2020,Calendario2020!L7,IF(HERRAMIENTA!$G$2=2021,Calendario2021!L7,IF(HERRAMIENTA!$G$2=2022,Calendario2022!L7,IF(HERRAMIENTA!$G$2=2023,Calendario2023!L7))))</f>
        <v>0</v>
      </c>
      <c r="M6" s="488" t="str">
        <f>IF(HERRAMIENTA!$G$2=2020,Calendario2020!M7,IF(HERRAMIENTA!$G$2=2021,Calendario2021!M7,IF(HERRAMIENTA!$G$2=2022,Calendario2022!M7,IF(HERRAMIENTA!$G$2=2023,Calendario2023!M7))))</f>
        <v xml:space="preserve"> </v>
      </c>
      <c r="N6" s="489">
        <f>IF(HERRAMIENTA!$G$2=2020,Calendario2020!N7,IF(HERRAMIENTA!$G$2=2021,Calendario2021!N7,IF(HERRAMIENTA!$G$2=2022,Calendario2022!N7,IF(HERRAMIENTA!$G$2=2023,Calendario2023!N7))))</f>
        <v>0</v>
      </c>
      <c r="O6" s="490" t="str">
        <f>IF(HERRAMIENTA!$G$2=2020,Calendario2020!O7,IF(HERRAMIENTA!$G$2=2021,Calendario2021!O7,IF(HERRAMIENTA!$G$2=2022,Calendario2022!O7,IF(HERRAMIENTA!$G$2=2023,Calendario2023!O7))))</f>
        <v xml:space="preserve"> </v>
      </c>
      <c r="P6" s="491">
        <f>IF(HERRAMIENTA!$G$2=2020,Calendario2020!P7,IF(HERRAMIENTA!$G$2=2021,Calendario2021!P7,IF(HERRAMIENTA!$G$2=2022,Calendario2022!P7,IF(HERRAMIENTA!$G$2=2023,Calendario2023!P7))))</f>
        <v>0</v>
      </c>
      <c r="Q6" s="133" t="s">
        <v>16</v>
      </c>
    </row>
    <row r="7" spans="1:17" ht="15" x14ac:dyDescent="0.2">
      <c r="A7" s="283" t="str">
        <f>CONCATENATE($A$1," ",(MID(A5,8,2))+1)</f>
        <v>Semana 2</v>
      </c>
      <c r="B7" s="493"/>
      <c r="C7" s="134">
        <f>IF(HERRAMIENTA!$G$2=2020,Calendario2020!C8,IF(HERRAMIENTA!$G$2=2021,Calendario2021!C8,IF(HERRAMIENTA!$G$2=2022,Calendario2022!C8,IF(HERRAMIENTA!$G$2=2023,Calendario2023!C8))))</f>
        <v>44570</v>
      </c>
      <c r="D7" s="135" t="str">
        <f>IF(HERRAMIENTA!$G$2=2020,Calendario2020!D8,IF(HERRAMIENTA!$G$2=2021,Calendario2021!D8,IF(HERRAMIENTA!$G$2=2022,Calendario2022!D8,IF(HERRAMIENTA!$G$2=2023,Calendario2023!D8))))</f>
        <v>Semana 2</v>
      </c>
      <c r="E7" s="136">
        <f>IF(HERRAMIENTA!$G$2=2020,Calendario2020!E8,IF(HERRAMIENTA!$G$2=2021,Calendario2021!E8,IF(HERRAMIENTA!$G$2=2022,Calendario2022!E8,IF(HERRAMIENTA!$G$2=2023,Calendario2023!E8))))</f>
        <v>44571</v>
      </c>
      <c r="F7" s="137" t="str">
        <f>IF(HERRAMIENTA!$G$2=2020,Calendario2020!F8,IF(HERRAMIENTA!$G$2=2021,Calendario2021!F8,IF(HERRAMIENTA!$G$2=2022,Calendario2022!F8,IF(HERRAMIENTA!$G$2=2023,Calendario2023!F8))))</f>
        <v>Reyes Magos (Trasladado)</v>
      </c>
      <c r="G7" s="136">
        <f>IF(HERRAMIENTA!$G$2=2020,Calendario2020!G8,IF(HERRAMIENTA!$G$2=2021,Calendario2021!G8,IF(HERRAMIENTA!$G$2=2022,Calendario2022!G8,IF(HERRAMIENTA!$G$2=2023,Calendario2023!G8))))</f>
        <v>44572</v>
      </c>
      <c r="H7" s="137">
        <f>IF(HERRAMIENTA!$G$2=2020,Calendario2020!H8,IF(HERRAMIENTA!$G$2=2021,Calendario2021!H8,IF(HERRAMIENTA!$G$2=2022,Calendario2022!H8,IF(HERRAMIENTA!$G$2=2023,Calendario2023!H8))))</f>
        <v>0</v>
      </c>
      <c r="I7" s="136">
        <f>IF(HERRAMIENTA!$G$2=2020,Calendario2020!I8,IF(HERRAMIENTA!$G$2=2021,Calendario2021!I8,IF(HERRAMIENTA!$G$2=2022,Calendario2022!I8,IF(HERRAMIENTA!$G$2=2023,Calendario2023!I8))))</f>
        <v>44573</v>
      </c>
      <c r="J7" s="137">
        <f>IF(HERRAMIENTA!$G$2=2020,Calendario2020!J8,IF(HERRAMIENTA!$G$2=2021,Calendario2021!J8,IF(HERRAMIENTA!$G$2=2022,Calendario2022!J8,IF(HERRAMIENTA!$G$2=2023,Calendario2023!J8))))</f>
        <v>0</v>
      </c>
      <c r="K7" s="136">
        <f>IF(HERRAMIENTA!$G$2=2020,Calendario2020!K8,IF(HERRAMIENTA!$G$2=2021,Calendario2021!K8,IF(HERRAMIENTA!$G$2=2022,Calendario2022!K8,IF(HERRAMIENTA!$G$2=2023,Calendario2023!K8))))</f>
        <v>44574</v>
      </c>
      <c r="L7" s="137">
        <f>IF(HERRAMIENTA!$G$2=2020,Calendario2020!L8,IF(HERRAMIENTA!$G$2=2021,Calendario2021!L8,IF(HERRAMIENTA!$G$2=2022,Calendario2022!L8,IF(HERRAMIENTA!$G$2=2023,Calendario2023!L8))))</f>
        <v>0</v>
      </c>
      <c r="M7" s="136">
        <f>IF(HERRAMIENTA!$G$2=2020,Calendario2020!M8,IF(HERRAMIENTA!$G$2=2021,Calendario2021!M8,IF(HERRAMIENTA!$G$2=2022,Calendario2022!M8,IF(HERRAMIENTA!$G$2=2023,Calendario2023!M8))))</f>
        <v>44575</v>
      </c>
      <c r="N7" s="137">
        <f>IF(HERRAMIENTA!$G$2=2020,Calendario2020!N8,IF(HERRAMIENTA!$G$2=2021,Calendario2021!N8,IF(HERRAMIENTA!$G$2=2022,Calendario2022!N8,IF(HERRAMIENTA!$G$2=2023,Calendario2023!N8))))</f>
        <v>0</v>
      </c>
      <c r="O7" s="149">
        <f>IF(HERRAMIENTA!$G$2=2020,Calendario2020!O8,IF(HERRAMIENTA!$G$2=2021,Calendario2021!O8,IF(HERRAMIENTA!$G$2=2022,Calendario2022!O8,IF(HERRAMIENTA!$G$2=2023,Calendario2023!O8))))</f>
        <v>44576</v>
      </c>
      <c r="P7" s="150">
        <f>IF(HERRAMIENTA!$G$2=2020,Calendario2020!P8,IF(HERRAMIENTA!$G$2=2021,Calendario2021!P8,IF(HERRAMIENTA!$G$2=2022,Calendario2022!P8,IF(HERRAMIENTA!$G$2=2023,Calendario2023!P8))))</f>
        <v>0</v>
      </c>
      <c r="Q7" s="133"/>
    </row>
    <row r="8" spans="1:17" x14ac:dyDescent="0.2">
      <c r="A8" s="283" t="e">
        <f t="shared" ref="A8:A71" si="1">CONCATENATE($A$1," ",(MID(A6,8,2))+1)</f>
        <v>#VALUE!</v>
      </c>
      <c r="B8" s="493"/>
      <c r="C8" s="495" t="str">
        <f>IF(HERRAMIENTA!$G$2=2020,Calendario2020!C9,IF(HERRAMIENTA!$G$2=2021,Calendario2021!C9,IF(HERRAMIENTA!$G$2=2022,Calendario2022!C9,IF(HERRAMIENTA!$G$2=2023,Calendario2023!C9))))</f>
        <v xml:space="preserve"> </v>
      </c>
      <c r="D8" s="496">
        <f>IF(HERRAMIENTA!$G$2=2020,Calendario2020!D9,IF(HERRAMIENTA!$G$2=2021,Calendario2021!D9,IF(HERRAMIENTA!$G$2=2022,Calendario2022!D9,IF(HERRAMIENTA!$G$2=2023,Calendario2023!D9))))</f>
        <v>0</v>
      </c>
      <c r="E8" s="488" t="str">
        <f>IF(HERRAMIENTA!$G$2=2020,Calendario2020!E9,IF(HERRAMIENTA!$G$2=2021,Calendario2021!E9,IF(HERRAMIENTA!$G$2=2022,Calendario2022!E9,IF(HERRAMIENTA!$G$2=2023,Calendario2023!E9))))</f>
        <v xml:space="preserve"> </v>
      </c>
      <c r="F8" s="489">
        <f>IF(HERRAMIENTA!$G$2=2020,Calendario2020!F9,IF(HERRAMIENTA!$G$2=2021,Calendario2021!F9,IF(HERRAMIENTA!$G$2=2022,Calendario2022!F9,IF(HERRAMIENTA!$G$2=2023,Calendario2023!F9))))</f>
        <v>0</v>
      </c>
      <c r="G8" s="488" t="str">
        <f>IF(HERRAMIENTA!$G$2=2020,Calendario2020!G9,IF(HERRAMIENTA!$G$2=2021,Calendario2021!G9,IF(HERRAMIENTA!$G$2=2022,Calendario2022!G9,IF(HERRAMIENTA!$G$2=2023,Calendario2023!G9))))</f>
        <v xml:space="preserve"> </v>
      </c>
      <c r="H8" s="489">
        <f>IF(HERRAMIENTA!$G$2=2020,Calendario2020!H9,IF(HERRAMIENTA!$G$2=2021,Calendario2021!H9,IF(HERRAMIENTA!$G$2=2022,Calendario2022!H9,IF(HERRAMIENTA!$G$2=2023,Calendario2023!H9))))</f>
        <v>0</v>
      </c>
      <c r="I8" s="488" t="str">
        <f>IF(HERRAMIENTA!$G$2=2020,Calendario2020!I9,IF(HERRAMIENTA!$G$2=2021,Calendario2021!I9,IF(HERRAMIENTA!$G$2=2022,Calendario2022!I9,IF(HERRAMIENTA!$G$2=2023,Calendario2023!I9))))</f>
        <v xml:space="preserve"> </v>
      </c>
      <c r="J8" s="489">
        <f>IF(HERRAMIENTA!$G$2=2020,Calendario2020!J9,IF(HERRAMIENTA!$G$2=2021,Calendario2021!J9,IF(HERRAMIENTA!$G$2=2022,Calendario2022!J9,IF(HERRAMIENTA!$G$2=2023,Calendario2023!J9))))</f>
        <v>0</v>
      </c>
      <c r="K8" s="488" t="str">
        <f>IF(HERRAMIENTA!$G$2=2020,Calendario2020!K9,IF(HERRAMIENTA!$G$2=2021,Calendario2021!K9,IF(HERRAMIENTA!$G$2=2022,Calendario2022!K9,IF(HERRAMIENTA!$G$2=2023,Calendario2023!K9))))</f>
        <v xml:space="preserve"> </v>
      </c>
      <c r="L8" s="489">
        <f>IF(HERRAMIENTA!$G$2=2020,Calendario2020!L9,IF(HERRAMIENTA!$G$2=2021,Calendario2021!L9,IF(HERRAMIENTA!$G$2=2022,Calendario2022!L9,IF(HERRAMIENTA!$G$2=2023,Calendario2023!L9))))</f>
        <v>0</v>
      </c>
      <c r="M8" s="488" t="str">
        <f>IF(HERRAMIENTA!$G$2=2020,Calendario2020!M9,IF(HERRAMIENTA!$G$2=2021,Calendario2021!M9,IF(HERRAMIENTA!$G$2=2022,Calendario2022!M9,IF(HERRAMIENTA!$G$2=2023,Calendario2023!M9))))</f>
        <v xml:space="preserve"> </v>
      </c>
      <c r="N8" s="489">
        <f>IF(HERRAMIENTA!$G$2=2020,Calendario2020!N9,IF(HERRAMIENTA!$G$2=2021,Calendario2021!N9,IF(HERRAMIENTA!$G$2=2022,Calendario2022!N9,IF(HERRAMIENTA!$G$2=2023,Calendario2023!N9))))</f>
        <v>0</v>
      </c>
      <c r="O8" s="490" t="str">
        <f>IF(HERRAMIENTA!$G$2=2020,Calendario2020!O9,IF(HERRAMIENTA!$G$2=2021,Calendario2021!O9,IF(HERRAMIENTA!$G$2=2022,Calendario2022!O9,IF(HERRAMIENTA!$G$2=2023,Calendario2023!O9))))</f>
        <v xml:space="preserve"> </v>
      </c>
      <c r="P8" s="491">
        <f>IF(HERRAMIENTA!$G$2=2020,Calendario2020!P9,IF(HERRAMIENTA!$G$2=2021,Calendario2021!P9,IF(HERRAMIENTA!$G$2=2022,Calendario2022!P9,IF(HERRAMIENTA!$G$2=2023,Calendario2023!P9))))</f>
        <v>0</v>
      </c>
      <c r="Q8" s="133" t="s">
        <v>16</v>
      </c>
    </row>
    <row r="9" spans="1:17" ht="15" x14ac:dyDescent="0.2">
      <c r="A9" s="283" t="str">
        <f t="shared" si="1"/>
        <v>Semana 3</v>
      </c>
      <c r="B9" s="493"/>
      <c r="C9" s="134">
        <f>IF(HERRAMIENTA!$G$2=2020,Calendario2020!C10,IF(HERRAMIENTA!$G$2=2021,Calendario2021!C10,IF(HERRAMIENTA!$G$2=2022,Calendario2022!C10,IF(HERRAMIENTA!$G$2=2023,Calendario2023!C10))))</f>
        <v>44577</v>
      </c>
      <c r="D9" s="135" t="str">
        <f>IF(HERRAMIENTA!$G$2=2020,Calendario2020!D10,IF(HERRAMIENTA!$G$2=2021,Calendario2021!D10,IF(HERRAMIENTA!$G$2=2022,Calendario2022!D10,IF(HERRAMIENTA!$G$2=2023,Calendario2023!D10))))</f>
        <v>Semana 3</v>
      </c>
      <c r="E9" s="136">
        <f>IF(HERRAMIENTA!$G$2=2020,Calendario2020!E10,IF(HERRAMIENTA!$G$2=2021,Calendario2021!E10,IF(HERRAMIENTA!$G$2=2022,Calendario2022!E10,IF(HERRAMIENTA!$G$2=2023,Calendario2023!E10))))</f>
        <v>44578</v>
      </c>
      <c r="F9" s="151">
        <f>IF(HERRAMIENTA!$G$2=2020,Calendario2020!F10,IF(HERRAMIENTA!$G$2=2021,Calendario2021!F10,IF(HERRAMIENTA!$G$2=2022,Calendario2022!F10,IF(HERRAMIENTA!$G$2=2023,Calendario2023!F10))))</f>
        <v>0</v>
      </c>
      <c r="G9" s="136">
        <f>IF(HERRAMIENTA!$G$2=2020,Calendario2020!G10,IF(HERRAMIENTA!$G$2=2021,Calendario2021!G10,IF(HERRAMIENTA!$G$2=2022,Calendario2022!G10,IF(HERRAMIENTA!$G$2=2023,Calendario2023!G10))))</f>
        <v>44579</v>
      </c>
      <c r="H9" s="137">
        <f>IF(HERRAMIENTA!$G$2=2020,Calendario2020!H10,IF(HERRAMIENTA!$G$2=2021,Calendario2021!H10,IF(HERRAMIENTA!$G$2=2022,Calendario2022!H10,IF(HERRAMIENTA!$G$2=2023,Calendario2023!H10))))</f>
        <v>0</v>
      </c>
      <c r="I9" s="136">
        <f>IF(HERRAMIENTA!$G$2=2020,Calendario2020!I10,IF(HERRAMIENTA!$G$2=2021,Calendario2021!I10,IF(HERRAMIENTA!$G$2=2022,Calendario2022!I10,IF(HERRAMIENTA!$G$2=2023,Calendario2023!I10))))</f>
        <v>44580</v>
      </c>
      <c r="J9" s="137">
        <f>IF(HERRAMIENTA!$G$2=2020,Calendario2020!J10,IF(HERRAMIENTA!$G$2=2021,Calendario2021!J10,IF(HERRAMIENTA!$G$2=2022,Calendario2022!J10,IF(HERRAMIENTA!$G$2=2023,Calendario2023!J10))))</f>
        <v>0</v>
      </c>
      <c r="K9" s="136">
        <f>IF(HERRAMIENTA!$G$2=2020,Calendario2020!K10,IF(HERRAMIENTA!$G$2=2021,Calendario2021!K10,IF(HERRAMIENTA!$G$2=2022,Calendario2022!K10,IF(HERRAMIENTA!$G$2=2023,Calendario2023!K10))))</f>
        <v>44581</v>
      </c>
      <c r="L9" s="137" t="str">
        <f>IF(HERRAMIENTA!$G$2=2020,Calendario2020!L10,IF(HERRAMIENTA!$G$2=2021,Calendario2021!L10,IF(HERRAMIENTA!$G$2=2022,Calendario2022!L10,IF(HERRAMIENTA!$G$2=2023,Calendario2023!L10))))</f>
        <v>Fiesta de las Corralejas (Sincelejo)</v>
      </c>
      <c r="M9" s="136">
        <f>IF(HERRAMIENTA!$G$2=2020,Calendario2020!M10,IF(HERRAMIENTA!$G$2=2021,Calendario2021!M10,IF(HERRAMIENTA!$G$2=2022,Calendario2022!M10,IF(HERRAMIENTA!$G$2=2023,Calendario2023!M10))))</f>
        <v>44582</v>
      </c>
      <c r="N9" s="137">
        <f>IF(HERRAMIENTA!$G$2=2020,Calendario2020!N10,IF(HERRAMIENTA!$G$2=2021,Calendario2021!N10,IF(HERRAMIENTA!$G$2=2022,Calendario2022!N10,IF(HERRAMIENTA!$G$2=2023,Calendario2023!N10))))</f>
        <v>0</v>
      </c>
      <c r="O9" s="149">
        <f>IF(HERRAMIENTA!$G$2=2020,Calendario2020!O10,IF(HERRAMIENTA!$G$2=2021,Calendario2021!O10,IF(HERRAMIENTA!$G$2=2022,Calendario2022!O10,IF(HERRAMIENTA!$G$2=2023,Calendario2023!O10))))</f>
        <v>44583</v>
      </c>
      <c r="P9" s="152">
        <f>IF(HERRAMIENTA!$G$2=2020,Calendario2020!P10,IF(HERRAMIENTA!$G$2=2021,Calendario2021!P10,IF(HERRAMIENTA!$G$2=2022,Calendario2022!P10,IF(HERRAMIENTA!$G$2=2023,Calendario2023!P10))))</f>
        <v>0</v>
      </c>
      <c r="Q9" s="133"/>
    </row>
    <row r="10" spans="1:17" ht="13.5" thickBot="1" x14ac:dyDescent="0.25">
      <c r="A10" s="283" t="e">
        <f t="shared" si="1"/>
        <v>#VALUE!</v>
      </c>
      <c r="B10" s="493"/>
      <c r="C10" s="495" t="str">
        <f>IF(HERRAMIENTA!$G$2=2020,Calendario2020!C11,IF(HERRAMIENTA!$G$2=2021,Calendario2021!C11,IF(HERRAMIENTA!$G$2=2022,Calendario2022!C11,IF(HERRAMIENTA!$G$2=2023,Calendario2023!C11))))</f>
        <v xml:space="preserve"> </v>
      </c>
      <c r="D10" s="496">
        <f>IF(HERRAMIENTA!$G$2=2020,Calendario2020!D11,IF(HERRAMIENTA!$G$2=2021,Calendario2021!D11,IF(HERRAMIENTA!$G$2=2022,Calendario2022!D11,IF(HERRAMIENTA!$G$2=2023,Calendario2023!D11))))</f>
        <v>0</v>
      </c>
      <c r="E10" s="488" t="str">
        <f>IF(HERRAMIENTA!$G$2=2020,Calendario2020!E11,IF(HERRAMIENTA!$G$2=2021,Calendario2021!E11,IF(HERRAMIENTA!$G$2=2022,Calendario2022!E11,IF(HERRAMIENTA!$G$2=2023,Calendario2023!E11))))</f>
        <v xml:space="preserve"> </v>
      </c>
      <c r="F10" s="489">
        <f>IF(HERRAMIENTA!$G$2=2020,Calendario2020!F11,IF(HERRAMIENTA!$G$2=2021,Calendario2021!F11,IF(HERRAMIENTA!$G$2=2022,Calendario2022!F11,IF(HERRAMIENTA!$G$2=2023,Calendario2023!F11))))</f>
        <v>0</v>
      </c>
      <c r="G10" s="488" t="str">
        <f>IF(HERRAMIENTA!$G$2=2020,Calendario2020!G11,IF(HERRAMIENTA!$G$2=2021,Calendario2021!G11,IF(HERRAMIENTA!$G$2=2022,Calendario2022!G11,IF(HERRAMIENTA!$G$2=2023,Calendario2023!G11))))</f>
        <v xml:space="preserve"> </v>
      </c>
      <c r="H10" s="489">
        <f>IF(HERRAMIENTA!$G$2=2020,Calendario2020!H11,IF(HERRAMIENTA!$G$2=2021,Calendario2021!H11,IF(HERRAMIENTA!$G$2=2022,Calendario2022!H11,IF(HERRAMIENTA!$G$2=2023,Calendario2023!H11))))</f>
        <v>0</v>
      </c>
      <c r="I10" s="488" t="str">
        <f>IF(HERRAMIENTA!$G$2=2020,Calendario2020!I11,IF(HERRAMIENTA!$G$2=2021,Calendario2021!I11,IF(HERRAMIENTA!$G$2=2022,Calendario2022!I11,IF(HERRAMIENTA!$G$2=2023,Calendario2023!I11))))</f>
        <v xml:space="preserve"> </v>
      </c>
      <c r="J10" s="489">
        <f>IF(HERRAMIENTA!$G$2=2020,Calendario2020!J11,IF(HERRAMIENTA!$G$2=2021,Calendario2021!J11,IF(HERRAMIENTA!$G$2=2022,Calendario2022!J11,IF(HERRAMIENTA!$G$2=2023,Calendario2023!J11))))</f>
        <v>0</v>
      </c>
      <c r="K10" s="488" t="str">
        <f>IF(HERRAMIENTA!$G$2=2020,Calendario2020!K11,IF(HERRAMIENTA!$G$2=2021,Calendario2021!K11,IF(HERRAMIENTA!$G$2=2022,Calendario2022!K11,IF(HERRAMIENTA!$G$2=2023,Calendario2023!K11))))</f>
        <v xml:space="preserve"> </v>
      </c>
      <c r="L10" s="489">
        <f>IF(HERRAMIENTA!$G$2=2020,Calendario2020!L11,IF(HERRAMIENTA!$G$2=2021,Calendario2021!L11,IF(HERRAMIENTA!$G$2=2022,Calendario2022!L11,IF(HERRAMIENTA!$G$2=2023,Calendario2023!L11))))</f>
        <v>0</v>
      </c>
      <c r="M10" s="488" t="str">
        <f>IF(HERRAMIENTA!$G$2=2020,Calendario2020!M11,IF(HERRAMIENTA!$G$2=2021,Calendario2021!M11,IF(HERRAMIENTA!$G$2=2022,Calendario2022!M11,IF(HERRAMIENTA!$G$2=2023,Calendario2023!M11))))</f>
        <v xml:space="preserve"> </v>
      </c>
      <c r="N10" s="501">
        <f>IF(HERRAMIENTA!$G$2=2020,Calendario2020!N11,IF(HERRAMIENTA!$G$2=2021,Calendario2021!N11,IF(HERRAMIENTA!$G$2=2022,Calendario2022!N11,IF(HERRAMIENTA!$G$2=2023,Calendario2023!N11))))</f>
        <v>0</v>
      </c>
      <c r="O10" s="504" t="str">
        <f>IF(HERRAMIENTA!$G$2=2020,Calendario2020!O11,IF(HERRAMIENTA!$G$2=2021,Calendario2021!O11,IF(HERRAMIENTA!$G$2=2022,Calendario2022!O11,IF(HERRAMIENTA!$G$2=2023,Calendario2023!O11))))</f>
        <v xml:space="preserve"> </v>
      </c>
      <c r="P10" s="505">
        <f>IF(HERRAMIENTA!$G$2=2020,Calendario2020!P11,IF(HERRAMIENTA!$G$2=2021,Calendario2021!P11,IF(HERRAMIENTA!$G$2=2022,Calendario2022!P11,IF(HERRAMIENTA!$G$2=2023,Calendario2023!P11))))</f>
        <v>0</v>
      </c>
      <c r="Q10" s="133" t="s">
        <v>16</v>
      </c>
    </row>
    <row r="11" spans="1:17" ht="15" x14ac:dyDescent="0.2">
      <c r="A11" s="283" t="str">
        <f t="shared" si="1"/>
        <v>Semana 4</v>
      </c>
      <c r="B11" s="493"/>
      <c r="C11" s="134">
        <f>IF(HERRAMIENTA!$G$2=2020,Calendario2020!C12,IF(HERRAMIENTA!$G$2=2021,Calendario2021!C12,IF(HERRAMIENTA!$G$2=2022,Calendario2022!C12,IF(HERRAMIENTA!$G$2=2023,Calendario2023!C12))))</f>
        <v>44584</v>
      </c>
      <c r="D11" s="135" t="str">
        <f>IF(HERRAMIENTA!$G$2=2020,Calendario2020!D12,IF(HERRAMIENTA!$G$2=2021,Calendario2021!D12,IF(HERRAMIENTA!$G$2=2022,Calendario2022!D12,IF(HERRAMIENTA!$G$2=2023,Calendario2023!D12))))</f>
        <v>Semana 4</v>
      </c>
      <c r="E11" s="136">
        <f>IF(HERRAMIENTA!$G$2=2020,Calendario2020!E12,IF(HERRAMIENTA!$G$2=2021,Calendario2021!E12,IF(HERRAMIENTA!$G$2=2022,Calendario2022!E12,IF(HERRAMIENTA!$G$2=2023,Calendario2023!E12))))</f>
        <v>44585</v>
      </c>
      <c r="F11" s="137">
        <f>IF(HERRAMIENTA!$G$2=2020,Calendario2020!F12,IF(HERRAMIENTA!$G$2=2021,Calendario2021!F12,IF(HERRAMIENTA!$G$2=2022,Calendario2022!F12,IF(HERRAMIENTA!$G$2=2023,Calendario2023!F12))))</f>
        <v>0</v>
      </c>
      <c r="G11" s="136">
        <f>IF(HERRAMIENTA!$G$2=2020,Calendario2020!G12,IF(HERRAMIENTA!$G$2=2021,Calendario2021!G12,IF(HERRAMIENTA!$G$2=2022,Calendario2022!G12,IF(HERRAMIENTA!$G$2=2023,Calendario2023!G12))))</f>
        <v>44586</v>
      </c>
      <c r="H11" s="137">
        <f>IF(HERRAMIENTA!$G$2=2020,Calendario2020!H12,IF(HERRAMIENTA!$G$2=2021,Calendario2021!H12,IF(HERRAMIENTA!$G$2=2022,Calendario2022!H12,IF(HERRAMIENTA!$G$2=2023,Calendario2023!H12))))</f>
        <v>0</v>
      </c>
      <c r="I11" s="136">
        <f>IF(HERRAMIENTA!$G$2=2020,Calendario2020!I12,IF(HERRAMIENTA!$G$2=2021,Calendario2021!I12,IF(HERRAMIENTA!$G$2=2022,Calendario2022!I12,IF(HERRAMIENTA!$G$2=2023,Calendario2023!I12))))</f>
        <v>44587</v>
      </c>
      <c r="J11" s="137">
        <f>IF(HERRAMIENTA!$G$2=2020,Calendario2020!J12,IF(HERRAMIENTA!$G$2=2021,Calendario2021!J12,IF(HERRAMIENTA!$G$2=2022,Calendario2022!J12,IF(HERRAMIENTA!$G$2=2023,Calendario2023!J12))))</f>
        <v>0</v>
      </c>
      <c r="K11" s="136">
        <f>IF(HERRAMIENTA!$G$2=2020,Calendario2020!K12,IF(HERRAMIENTA!$G$2=2021,Calendario2021!K12,IF(HERRAMIENTA!$G$2=2022,Calendario2022!K12,IF(HERRAMIENTA!$G$2=2023,Calendario2023!K12))))</f>
        <v>44588</v>
      </c>
      <c r="L11" s="137">
        <f>IF(HERRAMIENTA!$G$2=2020,Calendario2020!L12,IF(HERRAMIENTA!$G$2=2021,Calendario2021!L12,IF(HERRAMIENTA!$G$2=2022,Calendario2022!L12,IF(HERRAMIENTA!$G$2=2023,Calendario2023!L12))))</f>
        <v>0</v>
      </c>
      <c r="M11" s="136">
        <f>IF(HERRAMIENTA!$G$2=2020,Calendario2020!M12,IF(HERRAMIENTA!$G$2=2021,Calendario2021!M12,IF(HERRAMIENTA!$G$2=2022,Calendario2022!M12,IF(HERRAMIENTA!$G$2=2023,Calendario2023!M12))))</f>
        <v>44589</v>
      </c>
      <c r="N11" s="137">
        <f>IF(HERRAMIENTA!$G$2=2020,Calendario2020!N12,IF(HERRAMIENTA!$G$2=2021,Calendario2021!N12,IF(HERRAMIENTA!$G$2=2022,Calendario2022!N12,IF(HERRAMIENTA!$G$2=2023,Calendario2023!N12))))</f>
        <v>0</v>
      </c>
      <c r="O11" s="153">
        <f>IF(HERRAMIENTA!$G$2=2020,Calendario2020!O12,IF(HERRAMIENTA!$G$2=2021,Calendario2021!O12,IF(HERRAMIENTA!$G$2=2022,Calendario2022!O12,IF(HERRAMIENTA!$G$2=2023,Calendario2023!O12))))</f>
        <v>44590</v>
      </c>
      <c r="P11" s="144">
        <f>IF(HERRAMIENTA!$G$2=2020,Calendario2020!P12,IF(HERRAMIENTA!$G$2=2021,Calendario2021!P12,IF(HERRAMIENTA!$G$2=2022,Calendario2022!P12,IF(HERRAMIENTA!$G$2=2023,Calendario2023!P12))))</f>
        <v>0</v>
      </c>
      <c r="Q11" s="133"/>
    </row>
    <row r="12" spans="1:17" ht="13.5" thickBot="1" x14ac:dyDescent="0.25">
      <c r="A12" s="283" t="e">
        <f t="shared" si="1"/>
        <v>#VALUE!</v>
      </c>
      <c r="B12" s="494"/>
      <c r="C12" s="498" t="str">
        <f>IF(HERRAMIENTA!$G$2=2020,Calendario2020!C13,IF(HERRAMIENTA!$G$2=2021,Calendario2021!C13,IF(HERRAMIENTA!$G$2=2022,Calendario2022!C13,IF(HERRAMIENTA!$G$2=2023,Calendario2023!C13))))</f>
        <v xml:space="preserve"> </v>
      </c>
      <c r="D12" s="499">
        <f>IF(HERRAMIENTA!$G$2=2020,Calendario2020!D13,IF(HERRAMIENTA!$G$2=2021,Calendario2021!D13,IF(HERRAMIENTA!$G$2=2022,Calendario2022!D13,IF(HERRAMIENTA!$G$2=2023,Calendario2023!D13))))</f>
        <v>0</v>
      </c>
      <c r="E12" s="500" t="str">
        <f>IF(HERRAMIENTA!$G$2=2020,Calendario2020!E13,IF(HERRAMIENTA!$G$2=2021,Calendario2021!E13,IF(HERRAMIENTA!$G$2=2022,Calendario2022!E13,IF(HERRAMIENTA!$G$2=2023,Calendario2023!E13))))</f>
        <v xml:space="preserve"> </v>
      </c>
      <c r="F12" s="501">
        <f>IF(HERRAMIENTA!$G$2=2020,Calendario2020!F13,IF(HERRAMIENTA!$G$2=2021,Calendario2021!F13,IF(HERRAMIENTA!$G$2=2022,Calendario2022!F13,IF(HERRAMIENTA!$G$2=2023,Calendario2023!F13))))</f>
        <v>0</v>
      </c>
      <c r="G12" s="500" t="str">
        <f>IF(HERRAMIENTA!$G$2=2020,Calendario2020!G13,IF(HERRAMIENTA!$G$2=2021,Calendario2021!G13,IF(HERRAMIENTA!$G$2=2022,Calendario2022!G13,IF(HERRAMIENTA!$G$2=2023,Calendario2023!G13))))</f>
        <v xml:space="preserve"> </v>
      </c>
      <c r="H12" s="501">
        <f>IF(HERRAMIENTA!$G$2=2020,Calendario2020!H13,IF(HERRAMIENTA!$G$2=2021,Calendario2021!H13,IF(HERRAMIENTA!$G$2=2022,Calendario2022!H13,IF(HERRAMIENTA!$G$2=2023,Calendario2023!H13))))</f>
        <v>0</v>
      </c>
      <c r="I12" s="500" t="str">
        <f>IF(HERRAMIENTA!$G$2=2020,Calendario2020!I13,IF(HERRAMIENTA!$G$2=2021,Calendario2021!I13,IF(HERRAMIENTA!$G$2=2022,Calendario2022!I13,IF(HERRAMIENTA!$G$2=2023,Calendario2023!I13))))</f>
        <v xml:space="preserve"> </v>
      </c>
      <c r="J12" s="501">
        <f>IF(HERRAMIENTA!$G$2=2020,Calendario2020!J13,IF(HERRAMIENTA!$G$2=2021,Calendario2021!J13,IF(HERRAMIENTA!$G$2=2022,Calendario2022!J13,IF(HERRAMIENTA!$G$2=2023,Calendario2023!J13))))</f>
        <v>0</v>
      </c>
      <c r="K12" s="500" t="str">
        <f>IF(HERRAMIENTA!$G$2=2020,Calendario2020!K13,IF(HERRAMIENTA!$G$2=2021,Calendario2021!K13,IF(HERRAMIENTA!$G$2=2022,Calendario2022!K13,IF(HERRAMIENTA!$G$2=2023,Calendario2023!K13))))</f>
        <v xml:space="preserve"> </v>
      </c>
      <c r="L12" s="501">
        <f>IF(HERRAMIENTA!$G$2=2020,Calendario2020!L13,IF(HERRAMIENTA!$G$2=2021,Calendario2021!L13,IF(HERRAMIENTA!$G$2=2022,Calendario2022!L13,IF(HERRAMIENTA!$G$2=2023,Calendario2023!L13))))</f>
        <v>0</v>
      </c>
      <c r="M12" s="500" t="str">
        <f>IF(HERRAMIENTA!$G$2=2020,Calendario2020!M13,IF(HERRAMIENTA!$G$2=2021,Calendario2021!M13,IF(HERRAMIENTA!$G$2=2022,Calendario2022!M13,IF(HERRAMIENTA!$G$2=2023,Calendario2023!M13))))</f>
        <v xml:space="preserve"> </v>
      </c>
      <c r="N12" s="502">
        <f>IF(HERRAMIENTA!$G$2=2020,Calendario2020!N13,IF(HERRAMIENTA!$G$2=2021,Calendario2021!N13,IF(HERRAMIENTA!$G$2=2022,Calendario2022!N13,IF(HERRAMIENTA!$G$2=2023,Calendario2023!N13))))</f>
        <v>0</v>
      </c>
      <c r="O12" s="506" t="str">
        <f>IF(HERRAMIENTA!$G$2=2020,Calendario2020!O13,IF(HERRAMIENTA!$G$2=2021,Calendario2021!O13,IF(HERRAMIENTA!$G$2=2022,Calendario2022!O13,IF(HERRAMIENTA!$G$2=2023,Calendario2023!O13))))</f>
        <v xml:space="preserve"> </v>
      </c>
      <c r="P12" s="491">
        <f>IF(HERRAMIENTA!$G$2=2020,Calendario2020!P13,IF(HERRAMIENTA!$G$2=2021,Calendario2021!P13,IF(HERRAMIENTA!$G$2=2022,Calendario2022!P13,IF(HERRAMIENTA!$G$2=2023,Calendario2023!P13))))</f>
        <v>0</v>
      </c>
      <c r="Q12" s="133" t="s">
        <v>16</v>
      </c>
    </row>
    <row r="13" spans="1:17" ht="15" x14ac:dyDescent="0.2">
      <c r="A13" s="283" t="str">
        <f t="shared" si="1"/>
        <v>Semana 5</v>
      </c>
      <c r="B13" s="492" t="s">
        <v>1654</v>
      </c>
      <c r="C13" s="145">
        <f>IF(HERRAMIENTA!$G$2=2020,Calendario2020!C14,IF(HERRAMIENTA!$G$2=2021,Calendario2021!C14,IF(HERRAMIENTA!$G$2=2022,Calendario2022!C14,IF(HERRAMIENTA!$G$2=2023,Calendario2023!C14))))</f>
        <v>44591</v>
      </c>
      <c r="D13" s="154" t="str">
        <f>IF(HERRAMIENTA!$G$2=2020,Calendario2020!D14,IF(HERRAMIENTA!$G$2=2021,Calendario2021!D14,IF(HERRAMIENTA!$G$2=2022,Calendario2022!D14,IF(HERRAMIENTA!$G$2=2023,Calendario2023!D14))))</f>
        <v>Semana 5</v>
      </c>
      <c r="E13" s="140">
        <f>IF(HERRAMIENTA!$G$2=2020,Calendario2020!E14,IF(HERRAMIENTA!$G$2=2021,Calendario2021!E14,IF(HERRAMIENTA!$G$2=2022,Calendario2022!E14,IF(HERRAMIENTA!$G$2=2023,Calendario2023!E14))))</f>
        <v>44592</v>
      </c>
      <c r="F13" s="142">
        <f>IF(HERRAMIENTA!$G$2=2020,Calendario2020!F14,IF(HERRAMIENTA!$G$2=2021,Calendario2021!F14,IF(HERRAMIENTA!$G$2=2022,Calendario2022!F14,IF(HERRAMIENTA!$G$2=2023,Calendario2023!F14))))</f>
        <v>0</v>
      </c>
      <c r="G13" s="140">
        <f>IF(HERRAMIENTA!$G$2=2020,Calendario2020!G14,IF(HERRAMIENTA!$G$2=2021,Calendario2021!G14,IF(HERRAMIENTA!$G$2=2022,Calendario2022!G14,IF(HERRAMIENTA!$G$2=2023,Calendario2023!G14))))</f>
        <v>44593</v>
      </c>
      <c r="H13" s="141" t="str">
        <f>IF(HERRAMIENTA!$G$2=2020,Calendario2020!H14,IF(HERRAMIENTA!$G$2=2021,Calendario2021!H14,IF(HERRAMIENTA!$G$2=2022,Calendario2022!H14,IF(HERRAMIENTA!$G$2=2023,Calendario2023!H14))))</f>
        <v>Año Nuevo Chino</v>
      </c>
      <c r="I13" s="140">
        <f>IF(HERRAMIENTA!$G$2=2020,Calendario2020!I14,IF(HERRAMIENTA!$G$2=2021,Calendario2021!I14,IF(HERRAMIENTA!$G$2=2022,Calendario2022!I14,IF(HERRAMIENTA!$G$2=2023,Calendario2023!I14))))</f>
        <v>44594</v>
      </c>
      <c r="J13" s="142" t="str">
        <f>IF(HERRAMIENTA!$G$2=2020,Calendario2020!J14,IF(HERRAMIENTA!$G$2=2021,Calendario2021!J14,IF(HERRAMIENTA!$G$2=2022,Calendario2022!J14,IF(HERRAMIENTA!$G$2=2023,Calendario2023!J14))))</f>
        <v>Día del Indio (Colombia)</v>
      </c>
      <c r="K13" s="140">
        <f>IF(HERRAMIENTA!$G$2=2020,Calendario2020!K14,IF(HERRAMIENTA!$G$2=2021,Calendario2021!K14,IF(HERRAMIENTA!$G$2=2022,Calendario2022!K14,IF(HERRAMIENTA!$G$2=2023,Calendario2023!K14))))</f>
        <v>44595</v>
      </c>
      <c r="L13" s="142">
        <f>IF(HERRAMIENTA!$G$2=2020,Calendario2020!L14,IF(HERRAMIENTA!$G$2=2021,Calendario2021!L14,IF(HERRAMIENTA!$G$2=2022,Calendario2022!L14,IF(HERRAMIENTA!$G$2=2023,Calendario2023!L14))))</f>
        <v>0</v>
      </c>
      <c r="M13" s="140">
        <f>IF(HERRAMIENTA!$G$2=2020,Calendario2020!M14,IF(HERRAMIENTA!$G$2=2021,Calendario2021!M14,IF(HERRAMIENTA!$G$2=2022,Calendario2022!M14,IF(HERRAMIENTA!$G$2=2023,Calendario2023!M14))))</f>
        <v>44596</v>
      </c>
      <c r="N13" s="148" t="str">
        <f>IF(HERRAMIENTA!$G$2=2020,Calendario2020!N14,IF(HERRAMIENTA!$G$2=2021,Calendario2021!N14,IF(HERRAMIENTA!$G$2=2022,Calendario2022!N14,IF(HERRAMIENTA!$G$2=2023,Calendario2023!N14))))</f>
        <v>Día Mundial del Cáncer</v>
      </c>
      <c r="O13" s="149">
        <f>IF(HERRAMIENTA!$G$2=2020,Calendario2020!O14,IF(HERRAMIENTA!$G$2=2021,Calendario2021!O14,IF(HERRAMIENTA!$G$2=2022,Calendario2022!O14,IF(HERRAMIENTA!$G$2=2023,Calendario2023!O14))))</f>
        <v>44597</v>
      </c>
      <c r="P13" s="150">
        <f>IF(HERRAMIENTA!$G$2=2020,Calendario2020!P14,IF(HERRAMIENTA!$G$2=2021,Calendario2021!P14,IF(HERRAMIENTA!$G$2=2022,Calendario2022!P14,IF(HERRAMIENTA!$G$2=2023,Calendario2023!P14))))</f>
        <v>0</v>
      </c>
      <c r="Q13" s="133"/>
    </row>
    <row r="14" spans="1:17" x14ac:dyDescent="0.2">
      <c r="A14" s="283" t="e">
        <f t="shared" si="1"/>
        <v>#VALUE!</v>
      </c>
      <c r="B14" s="493"/>
      <c r="C14" s="495" t="str">
        <f>IF(HERRAMIENTA!$G$2=2020,Calendario2020!C15,IF(HERRAMIENTA!$G$2=2021,Calendario2021!C15,IF(HERRAMIENTA!$G$2=2022,Calendario2022!C15,IF(HERRAMIENTA!$G$2=2023,Calendario2023!C15))))</f>
        <v xml:space="preserve"> </v>
      </c>
      <c r="D14" s="496">
        <f>IF(HERRAMIENTA!$G$2=2020,Calendario2020!D15,IF(HERRAMIENTA!$G$2=2021,Calendario2021!D15,IF(HERRAMIENTA!$G$2=2022,Calendario2022!D15,IF(HERRAMIENTA!$G$2=2023,Calendario2023!D15))))</f>
        <v>0</v>
      </c>
      <c r="E14" s="488" t="str">
        <f>IF(HERRAMIENTA!$G$2=2020,Calendario2020!E15,IF(HERRAMIENTA!$G$2=2021,Calendario2021!E15,IF(HERRAMIENTA!$G$2=2022,Calendario2022!E15,IF(HERRAMIENTA!$G$2=2023,Calendario2023!E15))))</f>
        <v xml:space="preserve"> </v>
      </c>
      <c r="F14" s="489">
        <f>IF(HERRAMIENTA!$G$2=2020,Calendario2020!F15,IF(HERRAMIENTA!$G$2=2021,Calendario2021!F15,IF(HERRAMIENTA!$G$2=2022,Calendario2022!F15,IF(HERRAMIENTA!$G$2=2023,Calendario2023!F15))))</f>
        <v>0</v>
      </c>
      <c r="G14" s="488" t="str">
        <f>IF(HERRAMIENTA!$G$2=2020,Calendario2020!G15,IF(HERRAMIENTA!$G$2=2021,Calendario2021!G15,IF(HERRAMIENTA!$G$2=2022,Calendario2022!G15,IF(HERRAMIENTA!$G$2=2023,Calendario2023!G15))))</f>
        <v xml:space="preserve"> </v>
      </c>
      <c r="H14" s="489">
        <f>IF(HERRAMIENTA!$G$2=2020,Calendario2020!H15,IF(HERRAMIENTA!$G$2=2021,Calendario2021!H15,IF(HERRAMIENTA!$G$2=2022,Calendario2022!H15,IF(HERRAMIENTA!$G$2=2023,Calendario2023!H15))))</f>
        <v>0</v>
      </c>
      <c r="I14" s="488" t="str">
        <f>IF(HERRAMIENTA!$G$2=2020,Calendario2020!I15,IF(HERRAMIENTA!$G$2=2021,Calendario2021!I15,IF(HERRAMIENTA!$G$2=2022,Calendario2022!I15,IF(HERRAMIENTA!$G$2=2023,Calendario2023!I15))))</f>
        <v xml:space="preserve"> </v>
      </c>
      <c r="J14" s="489">
        <f>IF(HERRAMIENTA!$G$2=2020,Calendario2020!J15,IF(HERRAMIENTA!$G$2=2021,Calendario2021!J15,IF(HERRAMIENTA!$G$2=2022,Calendario2022!J15,IF(HERRAMIENTA!$G$2=2023,Calendario2023!J15))))</f>
        <v>0</v>
      </c>
      <c r="K14" s="488" t="str">
        <f>IF(HERRAMIENTA!$G$2=2020,Calendario2020!K15,IF(HERRAMIENTA!$G$2=2021,Calendario2021!K15,IF(HERRAMIENTA!$G$2=2022,Calendario2022!K15,IF(HERRAMIENTA!$G$2=2023,Calendario2023!K15))))</f>
        <v xml:space="preserve"> </v>
      </c>
      <c r="L14" s="489">
        <f>IF(HERRAMIENTA!$G$2=2020,Calendario2020!L15,IF(HERRAMIENTA!$G$2=2021,Calendario2021!L15,IF(HERRAMIENTA!$G$2=2022,Calendario2022!L15,IF(HERRAMIENTA!$G$2=2023,Calendario2023!L15))))</f>
        <v>0</v>
      </c>
      <c r="M14" s="488" t="str">
        <f>IF(HERRAMIENTA!$G$2=2020,Calendario2020!M15,IF(HERRAMIENTA!$G$2=2021,Calendario2021!M15,IF(HERRAMIENTA!$G$2=2022,Calendario2022!M15,IF(HERRAMIENTA!$G$2=2023,Calendario2023!M15))))</f>
        <v xml:space="preserve"> </v>
      </c>
      <c r="N14" s="489">
        <f>IF(HERRAMIENTA!$G$2=2020,Calendario2020!N15,IF(HERRAMIENTA!$G$2=2021,Calendario2021!N15,IF(HERRAMIENTA!$G$2=2022,Calendario2022!N15,IF(HERRAMIENTA!$G$2=2023,Calendario2023!N15))))</f>
        <v>0</v>
      </c>
      <c r="O14" s="490" t="str">
        <f>IF(HERRAMIENTA!$G$2=2020,Calendario2020!O15,IF(HERRAMIENTA!$G$2=2021,Calendario2021!O15,IF(HERRAMIENTA!$G$2=2022,Calendario2022!O15,IF(HERRAMIENTA!$G$2=2023,Calendario2023!O15))))</f>
        <v xml:space="preserve"> </v>
      </c>
      <c r="P14" s="491">
        <f>IF(HERRAMIENTA!$G$2=2020,Calendario2020!P15,IF(HERRAMIENTA!$G$2=2021,Calendario2021!P15,IF(HERRAMIENTA!$G$2=2022,Calendario2022!P15,IF(HERRAMIENTA!$G$2=2023,Calendario2023!P15))))</f>
        <v>0</v>
      </c>
      <c r="Q14" s="133" t="s">
        <v>16</v>
      </c>
    </row>
    <row r="15" spans="1:17" ht="15" x14ac:dyDescent="0.2">
      <c r="A15" s="283" t="str">
        <f t="shared" si="1"/>
        <v>Semana 6</v>
      </c>
      <c r="B15" s="493"/>
      <c r="C15" s="134">
        <f>IF(HERRAMIENTA!$G$2=2020,Calendario2020!C16,IF(HERRAMIENTA!$G$2=2021,Calendario2021!C16,IF(HERRAMIENTA!$G$2=2022,Calendario2022!C16,IF(HERRAMIENTA!$G$2=2023,Calendario2023!C16))))</f>
        <v>44598</v>
      </c>
      <c r="D15" s="135" t="str">
        <f>IF(HERRAMIENTA!$G$2=2020,Calendario2020!D16,IF(HERRAMIENTA!$G$2=2021,Calendario2021!D16,IF(HERRAMIENTA!$G$2=2022,Calendario2022!D16,IF(HERRAMIENTA!$G$2=2023,Calendario2023!D16))))</f>
        <v>Semana 6</v>
      </c>
      <c r="E15" s="136">
        <f>IF(HERRAMIENTA!$G$2=2020,Calendario2020!E16,IF(HERRAMIENTA!$G$2=2021,Calendario2021!E16,IF(HERRAMIENTA!$G$2=2022,Calendario2022!E16,IF(HERRAMIENTA!$G$2=2023,Calendario2023!E16))))</f>
        <v>44599</v>
      </c>
      <c r="F15" s="137">
        <f>IF(HERRAMIENTA!$G$2=2020,Calendario2020!F16,IF(HERRAMIENTA!$G$2=2021,Calendario2021!F16,IF(HERRAMIENTA!$G$2=2022,Calendario2022!F16,IF(HERRAMIENTA!$G$2=2023,Calendario2023!F16))))</f>
        <v>0</v>
      </c>
      <c r="G15" s="136">
        <f>IF(HERRAMIENTA!$G$2=2020,Calendario2020!G16,IF(HERRAMIENTA!$G$2=2021,Calendario2021!G16,IF(HERRAMIENTA!$G$2=2022,Calendario2022!G16,IF(HERRAMIENTA!$G$2=2023,Calendario2023!G16))))</f>
        <v>44600</v>
      </c>
      <c r="H15" s="137">
        <f>IF(HERRAMIENTA!$G$2=2020,Calendario2020!H16,IF(HERRAMIENTA!$G$2=2021,Calendario2021!H16,IF(HERRAMIENTA!$G$2=2022,Calendario2022!H16,IF(HERRAMIENTA!$G$2=2023,Calendario2023!H16))))</f>
        <v>0</v>
      </c>
      <c r="I15" s="136">
        <f>IF(HERRAMIENTA!$G$2=2020,Calendario2020!I16,IF(HERRAMIENTA!$G$2=2021,Calendario2021!I16,IF(HERRAMIENTA!$G$2=2022,Calendario2022!I16,IF(HERRAMIENTA!$G$2=2023,Calendario2023!I16))))</f>
        <v>44601</v>
      </c>
      <c r="J15" s="137">
        <f>IF(HERRAMIENTA!$G$2=2020,Calendario2020!J16,IF(HERRAMIENTA!$G$2=2021,Calendario2021!J16,IF(HERRAMIENTA!$G$2=2022,Calendario2022!J16,IF(HERRAMIENTA!$G$2=2023,Calendario2023!J16))))</f>
        <v>0</v>
      </c>
      <c r="K15" s="136">
        <f>IF(HERRAMIENTA!$G$2=2020,Calendario2020!K16,IF(HERRAMIENTA!$G$2=2021,Calendario2021!K16,IF(HERRAMIENTA!$G$2=2022,Calendario2022!K16,IF(HERRAMIENTA!$G$2=2023,Calendario2023!K16))))</f>
        <v>44602</v>
      </c>
      <c r="L15" s="137">
        <f>IF(HERRAMIENTA!$G$2=2020,Calendario2020!L16,IF(HERRAMIENTA!$G$2=2021,Calendario2021!L16,IF(HERRAMIENTA!$G$2=2022,Calendario2022!L16,IF(HERRAMIENTA!$G$2=2023,Calendario2023!L16))))</f>
        <v>0</v>
      </c>
      <c r="M15" s="136">
        <f>IF(HERRAMIENTA!$G$2=2020,Calendario2020!M16,IF(HERRAMIENTA!$G$2=2021,Calendario2021!M16,IF(HERRAMIENTA!$G$2=2022,Calendario2022!M16,IF(HERRAMIENTA!$G$2=2023,Calendario2023!M16))))</f>
        <v>44603</v>
      </c>
      <c r="N15" s="151">
        <f>IF(HERRAMIENTA!$G$2=2020,Calendario2020!N16,IF(HERRAMIENTA!$G$2=2021,Calendario2021!N16,IF(HERRAMIENTA!$G$2=2022,Calendario2022!N16,IF(HERRAMIENTA!$G$2=2023,Calendario2023!N16))))</f>
        <v>0</v>
      </c>
      <c r="O15" s="149">
        <f>IF(HERRAMIENTA!$G$2=2020,Calendario2020!O16,IF(HERRAMIENTA!$G$2=2021,Calendario2021!O16,IF(HERRAMIENTA!$G$2=2022,Calendario2022!O16,IF(HERRAMIENTA!$G$2=2023,Calendario2023!O16))))</f>
        <v>44604</v>
      </c>
      <c r="P15" s="150">
        <f>IF(HERRAMIENTA!$G$2=2020,Calendario2020!P16,IF(HERRAMIENTA!$G$2=2021,Calendario2021!P16,IF(HERRAMIENTA!$G$2=2022,Calendario2022!P16,IF(HERRAMIENTA!$G$2=2023,Calendario2023!P16))))</f>
        <v>0</v>
      </c>
      <c r="Q15" s="133"/>
    </row>
    <row r="16" spans="1:17" x14ac:dyDescent="0.2">
      <c r="A16" s="283" t="e">
        <f t="shared" si="1"/>
        <v>#VALUE!</v>
      </c>
      <c r="B16" s="493"/>
      <c r="C16" s="495" t="str">
        <f>IF(HERRAMIENTA!$G$2=2020,Calendario2020!C17,IF(HERRAMIENTA!$G$2=2021,Calendario2021!C17,IF(HERRAMIENTA!$G$2=2022,Calendario2022!C17,IF(HERRAMIENTA!$G$2=2023,Calendario2023!C17))))</f>
        <v xml:space="preserve"> </v>
      </c>
      <c r="D16" s="496">
        <f>IF(HERRAMIENTA!$G$2=2020,Calendario2020!D17,IF(HERRAMIENTA!$G$2=2021,Calendario2021!D17,IF(HERRAMIENTA!$G$2=2022,Calendario2022!D17,IF(HERRAMIENTA!$G$2=2023,Calendario2023!D17))))</f>
        <v>0</v>
      </c>
      <c r="E16" s="488" t="str">
        <f>IF(HERRAMIENTA!$G$2=2020,Calendario2020!E17,IF(HERRAMIENTA!$G$2=2021,Calendario2021!E17,IF(HERRAMIENTA!$G$2=2022,Calendario2022!E17,IF(HERRAMIENTA!$G$2=2023,Calendario2023!E17))))</f>
        <v xml:space="preserve"> </v>
      </c>
      <c r="F16" s="489">
        <f>IF(HERRAMIENTA!$G$2=2020,Calendario2020!F17,IF(HERRAMIENTA!$G$2=2021,Calendario2021!F17,IF(HERRAMIENTA!$G$2=2022,Calendario2022!F17,IF(HERRAMIENTA!$G$2=2023,Calendario2023!F17))))</f>
        <v>0</v>
      </c>
      <c r="G16" s="488" t="str">
        <f>IF(HERRAMIENTA!$G$2=2020,Calendario2020!G17,IF(HERRAMIENTA!$G$2=2021,Calendario2021!G17,IF(HERRAMIENTA!$G$2=2022,Calendario2022!G17,IF(HERRAMIENTA!$G$2=2023,Calendario2023!G17))))</f>
        <v xml:space="preserve"> </v>
      </c>
      <c r="H16" s="489">
        <f>IF(HERRAMIENTA!$G$2=2020,Calendario2020!H17,IF(HERRAMIENTA!$G$2=2021,Calendario2021!H17,IF(HERRAMIENTA!$G$2=2022,Calendario2022!H17,IF(HERRAMIENTA!$G$2=2023,Calendario2023!H17))))</f>
        <v>0</v>
      </c>
      <c r="I16" s="488" t="str">
        <f>IF(HERRAMIENTA!$G$2=2020,Calendario2020!I17,IF(HERRAMIENTA!$G$2=2021,Calendario2021!I17,IF(HERRAMIENTA!$G$2=2022,Calendario2022!I17,IF(HERRAMIENTA!$G$2=2023,Calendario2023!I17))))</f>
        <v xml:space="preserve"> </v>
      </c>
      <c r="J16" s="489">
        <f>IF(HERRAMIENTA!$G$2=2020,Calendario2020!J17,IF(HERRAMIENTA!$G$2=2021,Calendario2021!J17,IF(HERRAMIENTA!$G$2=2022,Calendario2022!J17,IF(HERRAMIENTA!$G$2=2023,Calendario2023!J17))))</f>
        <v>0</v>
      </c>
      <c r="K16" s="488" t="str">
        <f>IF(HERRAMIENTA!$G$2=2020,Calendario2020!K17,IF(HERRAMIENTA!$G$2=2021,Calendario2021!K17,IF(HERRAMIENTA!$G$2=2022,Calendario2022!K17,IF(HERRAMIENTA!$G$2=2023,Calendario2023!K17))))</f>
        <v xml:space="preserve"> </v>
      </c>
      <c r="L16" s="489">
        <f>IF(HERRAMIENTA!$G$2=2020,Calendario2020!L17,IF(HERRAMIENTA!$G$2=2021,Calendario2021!L17,IF(HERRAMIENTA!$G$2=2022,Calendario2022!L17,IF(HERRAMIENTA!$G$2=2023,Calendario2023!L17))))</f>
        <v>0</v>
      </c>
      <c r="M16" s="488" t="str">
        <f>IF(HERRAMIENTA!$G$2=2020,Calendario2020!M17,IF(HERRAMIENTA!$G$2=2021,Calendario2021!M17,IF(HERRAMIENTA!$G$2=2022,Calendario2022!M17,IF(HERRAMIENTA!$G$2=2023,Calendario2023!M17))))</f>
        <v xml:space="preserve"> </v>
      </c>
      <c r="N16" s="489">
        <f>IF(HERRAMIENTA!$G$2=2020,Calendario2020!N17,IF(HERRAMIENTA!$G$2=2021,Calendario2021!N17,IF(HERRAMIENTA!$G$2=2022,Calendario2022!N17,IF(HERRAMIENTA!$G$2=2023,Calendario2023!N17))))</f>
        <v>0</v>
      </c>
      <c r="O16" s="490" t="str">
        <f>IF(HERRAMIENTA!$G$2=2020,Calendario2020!O17,IF(HERRAMIENTA!$G$2=2021,Calendario2021!O17,IF(HERRAMIENTA!$G$2=2022,Calendario2022!O17,IF(HERRAMIENTA!$G$2=2023,Calendario2023!O17))))</f>
        <v xml:space="preserve"> </v>
      </c>
      <c r="P16" s="491">
        <f>IF(HERRAMIENTA!$G$2=2020,Calendario2020!P17,IF(HERRAMIENTA!$G$2=2021,Calendario2021!P17,IF(HERRAMIENTA!$G$2=2022,Calendario2022!P17,IF(HERRAMIENTA!$G$2=2023,Calendario2023!P17))))</f>
        <v>0</v>
      </c>
      <c r="Q16" s="133" t="s">
        <v>16</v>
      </c>
    </row>
    <row r="17" spans="1:17" ht="15" x14ac:dyDescent="0.2">
      <c r="A17" s="283" t="str">
        <f t="shared" si="1"/>
        <v>Semana 7</v>
      </c>
      <c r="B17" s="493"/>
      <c r="C17" s="134">
        <f>IF(HERRAMIENTA!$G$2=2020,Calendario2020!C18,IF(HERRAMIENTA!$G$2=2021,Calendario2021!C18,IF(HERRAMIENTA!$G$2=2022,Calendario2022!C18,IF(HERRAMIENTA!$G$2=2023,Calendario2023!C18))))</f>
        <v>44605</v>
      </c>
      <c r="D17" s="135" t="str">
        <f>IF(HERRAMIENTA!$G$2=2020,Calendario2020!D18,IF(HERRAMIENTA!$G$2=2021,Calendario2021!D18,IF(HERRAMIENTA!$G$2=2022,Calendario2022!D18,IF(HERRAMIENTA!$G$2=2023,Calendario2023!D18))))</f>
        <v>Semana 7</v>
      </c>
      <c r="E17" s="136">
        <f>IF(HERRAMIENTA!$G$2=2020,Calendario2020!E18,IF(HERRAMIENTA!$G$2=2021,Calendario2021!E18,IF(HERRAMIENTA!$G$2=2022,Calendario2022!E18,IF(HERRAMIENTA!$G$2=2023,Calendario2023!E18))))</f>
        <v>44606</v>
      </c>
      <c r="F17" s="137" t="str">
        <f>IF(HERRAMIENTA!$G$2=2020,Calendario2020!F18,IF(HERRAMIENTA!$G$2=2021,Calendario2021!F18,IF(HERRAMIENTA!$G$2=2022,Calendario2022!F18,IF(HERRAMIENTA!$G$2=2023,Calendario2023!F18))))</f>
        <v>San Valentín</v>
      </c>
      <c r="G17" s="136">
        <f>IF(HERRAMIENTA!$G$2=2020,Calendario2020!G18,IF(HERRAMIENTA!$G$2=2021,Calendario2021!G18,IF(HERRAMIENTA!$G$2=2022,Calendario2022!G18,IF(HERRAMIENTA!$G$2=2023,Calendario2023!G18))))</f>
        <v>44607</v>
      </c>
      <c r="H17" s="137">
        <f>IF(HERRAMIENTA!$G$2=2020,Calendario2020!H18,IF(HERRAMIENTA!$G$2=2021,Calendario2021!H18,IF(HERRAMIENTA!$G$2=2022,Calendario2022!H18,IF(HERRAMIENTA!$G$2=2023,Calendario2023!H18))))</f>
        <v>0</v>
      </c>
      <c r="I17" s="136">
        <f>IF(HERRAMIENTA!$G$2=2020,Calendario2020!I18,IF(HERRAMIENTA!$G$2=2021,Calendario2021!I18,IF(HERRAMIENTA!$G$2=2022,Calendario2022!I18,IF(HERRAMIENTA!$G$2=2023,Calendario2023!I18))))</f>
        <v>44608</v>
      </c>
      <c r="J17" s="137">
        <f>IF(HERRAMIENTA!$G$2=2020,Calendario2020!J18,IF(HERRAMIENTA!$G$2=2021,Calendario2021!J18,IF(HERRAMIENTA!$G$2=2022,Calendario2022!J18,IF(HERRAMIENTA!$G$2=2023,Calendario2023!J18))))</f>
        <v>0</v>
      </c>
      <c r="K17" s="136">
        <f>IF(HERRAMIENTA!$G$2=2020,Calendario2020!K18,IF(HERRAMIENTA!$G$2=2021,Calendario2021!K18,IF(HERRAMIENTA!$G$2=2022,Calendario2022!K18,IF(HERRAMIENTA!$G$2=2023,Calendario2023!K18))))</f>
        <v>44609</v>
      </c>
      <c r="L17" s="137">
        <f>IF(HERRAMIENTA!$G$2=2020,Calendario2020!L18,IF(HERRAMIENTA!$G$2=2021,Calendario2021!L18,IF(HERRAMIENTA!$G$2=2022,Calendario2022!L18,IF(HERRAMIENTA!$G$2=2023,Calendario2023!L18))))</f>
        <v>0</v>
      </c>
      <c r="M17" s="136">
        <f>IF(HERRAMIENTA!$G$2=2020,Calendario2020!M18,IF(HERRAMIENTA!$G$2=2021,Calendario2021!M18,IF(HERRAMIENTA!$G$2=2022,Calendario2022!M18,IF(HERRAMIENTA!$G$2=2023,Calendario2023!M18))))</f>
        <v>44610</v>
      </c>
      <c r="N17" s="137">
        <f>IF(HERRAMIENTA!$G$2=2020,Calendario2020!N18,IF(HERRAMIENTA!$G$2=2021,Calendario2021!N18,IF(HERRAMIENTA!$G$2=2022,Calendario2022!N18,IF(HERRAMIENTA!$G$2=2023,Calendario2023!N18))))</f>
        <v>0</v>
      </c>
      <c r="O17" s="149">
        <f>IF(HERRAMIENTA!$G$2=2020,Calendario2020!O18,IF(HERRAMIENTA!$G$2=2021,Calendario2021!O18,IF(HERRAMIENTA!$G$2=2022,Calendario2022!O18,IF(HERRAMIENTA!$G$2=2023,Calendario2023!O18))))</f>
        <v>44611</v>
      </c>
      <c r="P17" s="152">
        <f>IF(HERRAMIENTA!$G$2=2020,Calendario2020!P18,IF(HERRAMIENTA!$G$2=2021,Calendario2021!P18,IF(HERRAMIENTA!$G$2=2022,Calendario2022!P18,IF(HERRAMIENTA!$G$2=2023,Calendario2023!P18))))</f>
        <v>0</v>
      </c>
      <c r="Q17" s="133"/>
    </row>
    <row r="18" spans="1:17" x14ac:dyDescent="0.2">
      <c r="A18" s="283" t="e">
        <f t="shared" si="1"/>
        <v>#VALUE!</v>
      </c>
      <c r="B18" s="493"/>
      <c r="C18" s="495" t="str">
        <f>IF(HERRAMIENTA!$G$2=2020,Calendario2020!C19,IF(HERRAMIENTA!$G$2=2021,Calendario2021!C19,IF(HERRAMIENTA!$G$2=2022,Calendario2022!C19,IF(HERRAMIENTA!$G$2=2023,Calendario2023!C19))))</f>
        <v xml:space="preserve"> </v>
      </c>
      <c r="D18" s="496">
        <f>IF(HERRAMIENTA!$G$2=2020,Calendario2020!D19,IF(HERRAMIENTA!$G$2=2021,Calendario2021!D19,IF(HERRAMIENTA!$G$2=2022,Calendario2022!D19,IF(HERRAMIENTA!$G$2=2023,Calendario2023!D19))))</f>
        <v>0</v>
      </c>
      <c r="E18" s="488" t="str">
        <f>IF(HERRAMIENTA!$G$2=2020,Calendario2020!E19,IF(HERRAMIENTA!$G$2=2021,Calendario2021!E19,IF(HERRAMIENTA!$G$2=2022,Calendario2022!E19,IF(HERRAMIENTA!$G$2=2023,Calendario2023!E19))))</f>
        <v xml:space="preserve"> </v>
      </c>
      <c r="F18" s="489">
        <f>IF(HERRAMIENTA!$G$2=2020,Calendario2020!F19,IF(HERRAMIENTA!$G$2=2021,Calendario2021!F19,IF(HERRAMIENTA!$G$2=2022,Calendario2022!F19,IF(HERRAMIENTA!$G$2=2023,Calendario2023!F19))))</f>
        <v>0</v>
      </c>
      <c r="G18" s="488" t="str">
        <f>IF(HERRAMIENTA!$G$2=2020,Calendario2020!G19,IF(HERRAMIENTA!$G$2=2021,Calendario2021!G19,IF(HERRAMIENTA!$G$2=2022,Calendario2022!G19,IF(HERRAMIENTA!$G$2=2023,Calendario2023!G19))))</f>
        <v xml:space="preserve"> </v>
      </c>
      <c r="H18" s="489">
        <f>IF(HERRAMIENTA!$G$2=2020,Calendario2020!H19,IF(HERRAMIENTA!$G$2=2021,Calendario2021!H19,IF(HERRAMIENTA!$G$2=2022,Calendario2022!H19,IF(HERRAMIENTA!$G$2=2023,Calendario2023!H19))))</f>
        <v>0</v>
      </c>
      <c r="I18" s="488" t="str">
        <f>IF(HERRAMIENTA!$G$2=2020,Calendario2020!I19,IF(HERRAMIENTA!$G$2=2021,Calendario2021!I19,IF(HERRAMIENTA!$G$2=2022,Calendario2022!I19,IF(HERRAMIENTA!$G$2=2023,Calendario2023!I19))))</f>
        <v xml:space="preserve"> </v>
      </c>
      <c r="J18" s="489">
        <f>IF(HERRAMIENTA!$G$2=2020,Calendario2020!J19,IF(HERRAMIENTA!$G$2=2021,Calendario2021!J19,IF(HERRAMIENTA!$G$2=2022,Calendario2022!J19,IF(HERRAMIENTA!$G$2=2023,Calendario2023!J19))))</f>
        <v>0</v>
      </c>
      <c r="K18" s="488" t="str">
        <f>IF(HERRAMIENTA!$G$2=2020,Calendario2020!K19,IF(HERRAMIENTA!$G$2=2021,Calendario2021!K19,IF(HERRAMIENTA!$G$2=2022,Calendario2022!K19,IF(HERRAMIENTA!$G$2=2023,Calendario2023!K19))))</f>
        <v xml:space="preserve"> </v>
      </c>
      <c r="L18" s="489">
        <f>IF(HERRAMIENTA!$G$2=2020,Calendario2020!L19,IF(HERRAMIENTA!$G$2=2021,Calendario2021!L19,IF(HERRAMIENTA!$G$2=2022,Calendario2022!L19,IF(HERRAMIENTA!$G$2=2023,Calendario2023!L19))))</f>
        <v>0</v>
      </c>
      <c r="M18" s="488" t="str">
        <f>IF(HERRAMIENTA!$G$2=2020,Calendario2020!M19,IF(HERRAMIENTA!$G$2=2021,Calendario2021!M19,IF(HERRAMIENTA!$G$2=2022,Calendario2022!M19,IF(HERRAMIENTA!$G$2=2023,Calendario2023!M19))))</f>
        <v xml:space="preserve"> </v>
      </c>
      <c r="N18" s="489">
        <f>IF(HERRAMIENTA!$G$2=2020,Calendario2020!N19,IF(HERRAMIENTA!$G$2=2021,Calendario2021!N19,IF(HERRAMIENTA!$G$2=2022,Calendario2022!N19,IF(HERRAMIENTA!$G$2=2023,Calendario2023!N19))))</f>
        <v>0</v>
      </c>
      <c r="O18" s="490" t="str">
        <f>IF(HERRAMIENTA!$G$2=2020,Calendario2020!O19,IF(HERRAMIENTA!$G$2=2021,Calendario2021!O19,IF(HERRAMIENTA!$G$2=2022,Calendario2022!O19,IF(HERRAMIENTA!$G$2=2023,Calendario2023!O19))))</f>
        <v xml:space="preserve"> </v>
      </c>
      <c r="P18" s="491">
        <f>IF(HERRAMIENTA!$G$2=2020,Calendario2020!P19,IF(HERRAMIENTA!$G$2=2021,Calendario2021!P19,IF(HERRAMIENTA!$G$2=2022,Calendario2022!P19,IF(HERRAMIENTA!$G$2=2023,Calendario2023!P19))))</f>
        <v>0</v>
      </c>
      <c r="Q18" s="133" t="s">
        <v>16</v>
      </c>
    </row>
    <row r="19" spans="1:17" ht="15" x14ac:dyDescent="0.2">
      <c r="A19" s="283" t="str">
        <f t="shared" si="1"/>
        <v>Semana 8</v>
      </c>
      <c r="B19" s="493"/>
      <c r="C19" s="134">
        <f>IF(HERRAMIENTA!$G$2=2020,Calendario2020!C20,IF(HERRAMIENTA!$G$2=2021,Calendario2021!C20,IF(HERRAMIENTA!$G$2=2022,Calendario2022!C20,IF(HERRAMIENTA!$G$2=2023,Calendario2023!C20))))</f>
        <v>44612</v>
      </c>
      <c r="D19" s="135" t="str">
        <f>IF(HERRAMIENTA!$G$2=2020,Calendario2020!D20,IF(HERRAMIENTA!$G$2=2021,Calendario2021!D20,IF(HERRAMIENTA!$G$2=2022,Calendario2022!D20,IF(HERRAMIENTA!$G$2=2023,Calendario2023!D20))))</f>
        <v>Semana 8</v>
      </c>
      <c r="E19" s="136">
        <f>IF(HERRAMIENTA!$G$2=2020,Calendario2020!E20,IF(HERRAMIENTA!$G$2=2021,Calendario2021!E20,IF(HERRAMIENTA!$G$2=2022,Calendario2022!E20,IF(HERRAMIENTA!$G$2=2023,Calendario2023!E20))))</f>
        <v>44613</v>
      </c>
      <c r="F19" s="155">
        <f>IF(HERRAMIENTA!$G$2=2020,Calendario2020!F20,IF(HERRAMIENTA!$G$2=2021,Calendario2021!F20,IF(HERRAMIENTA!$G$2=2022,Calendario2022!F20,IF(HERRAMIENTA!$G$2=2023,Calendario2023!F20))))</f>
        <v>0</v>
      </c>
      <c r="G19" s="136">
        <f>IF(HERRAMIENTA!$G$2=2020,Calendario2020!G20,IF(HERRAMIENTA!$G$2=2021,Calendario2021!G20,IF(HERRAMIENTA!$G$2=2022,Calendario2022!G20,IF(HERRAMIENTA!$G$2=2023,Calendario2023!G20))))</f>
        <v>44614</v>
      </c>
      <c r="H19" s="137">
        <f>IF(HERRAMIENTA!$G$2=2020,Calendario2020!H20,IF(HERRAMIENTA!$G$2=2021,Calendario2021!H20,IF(HERRAMIENTA!$G$2=2022,Calendario2022!H20,IF(HERRAMIENTA!$G$2=2023,Calendario2023!H20))))</f>
        <v>0</v>
      </c>
      <c r="I19" s="136">
        <f>IF(HERRAMIENTA!$G$2=2020,Calendario2020!I20,IF(HERRAMIENTA!$G$2=2021,Calendario2021!I20,IF(HERRAMIENTA!$G$2=2022,Calendario2022!I20,IF(HERRAMIENTA!$G$2=2023,Calendario2023!I20))))</f>
        <v>44615</v>
      </c>
      <c r="J19" s="137">
        <f>IF(HERRAMIENTA!$G$2=2020,Calendario2020!J20,IF(HERRAMIENTA!$G$2=2021,Calendario2021!J20,IF(HERRAMIENTA!$G$2=2022,Calendario2022!J20,IF(HERRAMIENTA!$G$2=2023,Calendario2023!J20))))</f>
        <v>0</v>
      </c>
      <c r="K19" s="136">
        <f>IF(HERRAMIENTA!$G$2=2020,Calendario2020!K20,IF(HERRAMIENTA!$G$2=2021,Calendario2021!K20,IF(HERRAMIENTA!$G$2=2022,Calendario2022!K20,IF(HERRAMIENTA!$G$2=2023,Calendario2023!K20))))</f>
        <v>44616</v>
      </c>
      <c r="L19" s="137">
        <f>IF(HERRAMIENTA!$G$2=2020,Calendario2020!L20,IF(HERRAMIENTA!$G$2=2021,Calendario2021!L20,IF(HERRAMIENTA!$G$2=2022,Calendario2022!L20,IF(HERRAMIENTA!$G$2=2023,Calendario2023!L20))))</f>
        <v>0</v>
      </c>
      <c r="M19" s="136">
        <f>IF(HERRAMIENTA!$G$2=2020,Calendario2020!M20,IF(HERRAMIENTA!$G$2=2021,Calendario2021!M20,IF(HERRAMIENTA!$G$2=2022,Calendario2022!M20,IF(HERRAMIENTA!$G$2=2023,Calendario2023!M20))))</f>
        <v>44617</v>
      </c>
      <c r="N19" s="137">
        <f>IF(HERRAMIENTA!$G$2=2020,Calendario2020!N20,IF(HERRAMIENTA!$G$2=2021,Calendario2021!N20,IF(HERRAMIENTA!$G$2=2022,Calendario2022!N20,IF(HERRAMIENTA!$G$2=2023,Calendario2023!N20))))</f>
        <v>0</v>
      </c>
      <c r="O19" s="149">
        <f>IF(HERRAMIENTA!$G$2=2020,Calendario2020!O20,IF(HERRAMIENTA!$G$2=2021,Calendario2021!O20,IF(HERRAMIENTA!$G$2=2022,Calendario2022!O20,IF(HERRAMIENTA!$G$2=2023,Calendario2023!O20))))</f>
        <v>44618</v>
      </c>
      <c r="P19" s="150" t="str">
        <f>IF(HERRAMIENTA!$G$2=2020,Calendario2020!P20,IF(HERRAMIENTA!$G$2=2021,Calendario2021!P20,IF(HERRAMIENTA!$G$2=2022,Calendario2022!P20,IF(HERRAMIENTA!$G$2=2023,Calendario2023!P20))))</f>
        <v>Carnaval de Barranquilla (Comienzo)</v>
      </c>
      <c r="Q19" s="133"/>
    </row>
    <row r="20" spans="1:17" ht="13.5" thickBot="1" x14ac:dyDescent="0.25">
      <c r="A20" s="283" t="e">
        <f t="shared" si="1"/>
        <v>#VALUE!</v>
      </c>
      <c r="B20" s="494"/>
      <c r="C20" s="498" t="str">
        <f>IF(HERRAMIENTA!$G$2=2020,Calendario2020!C21,IF(HERRAMIENTA!$G$2=2021,Calendario2021!C21,IF(HERRAMIENTA!$G$2=2022,Calendario2022!C21,IF(HERRAMIENTA!$G$2=2023,Calendario2023!C21))))</f>
        <v xml:space="preserve"> </v>
      </c>
      <c r="D20" s="499">
        <f>IF(HERRAMIENTA!$G$2=2020,Calendario2020!D21,IF(HERRAMIENTA!$G$2=2021,Calendario2021!D21,IF(HERRAMIENTA!$G$2=2022,Calendario2022!D21,IF(HERRAMIENTA!$G$2=2023,Calendario2023!D21))))</f>
        <v>0</v>
      </c>
      <c r="E20" s="500" t="str">
        <f>IF(HERRAMIENTA!$G$2=2020,Calendario2020!E21,IF(HERRAMIENTA!$G$2=2021,Calendario2021!E21,IF(HERRAMIENTA!$G$2=2022,Calendario2022!E21,IF(HERRAMIENTA!$G$2=2023,Calendario2023!E21))))</f>
        <v xml:space="preserve"> </v>
      </c>
      <c r="F20" s="501">
        <f>IF(HERRAMIENTA!$G$2=2020,Calendario2020!F21,IF(HERRAMIENTA!$G$2=2021,Calendario2021!F21,IF(HERRAMIENTA!$G$2=2022,Calendario2022!F21,IF(HERRAMIENTA!$G$2=2023,Calendario2023!F21))))</f>
        <v>0</v>
      </c>
      <c r="G20" s="500" t="str">
        <f>IF(HERRAMIENTA!$G$2=2020,Calendario2020!G21,IF(HERRAMIENTA!$G$2=2021,Calendario2021!G21,IF(HERRAMIENTA!$G$2=2022,Calendario2022!G21,IF(HERRAMIENTA!$G$2=2023,Calendario2023!G21))))</f>
        <v xml:space="preserve"> </v>
      </c>
      <c r="H20" s="501">
        <f>IF(HERRAMIENTA!$G$2=2020,Calendario2020!H21,IF(HERRAMIENTA!$G$2=2021,Calendario2021!H21,IF(HERRAMIENTA!$G$2=2022,Calendario2022!H21,IF(HERRAMIENTA!$G$2=2023,Calendario2023!H21))))</f>
        <v>0</v>
      </c>
      <c r="I20" s="500" t="str">
        <f>IF(HERRAMIENTA!$G$2=2020,Calendario2020!I21,IF(HERRAMIENTA!$G$2=2021,Calendario2021!I21,IF(HERRAMIENTA!$G$2=2022,Calendario2022!I21,IF(HERRAMIENTA!$G$2=2023,Calendario2023!I21))))</f>
        <v xml:space="preserve"> </v>
      </c>
      <c r="J20" s="501">
        <f>IF(HERRAMIENTA!$G$2=2020,Calendario2020!J21,IF(HERRAMIENTA!$G$2=2021,Calendario2021!J21,IF(HERRAMIENTA!$G$2=2022,Calendario2022!J21,IF(HERRAMIENTA!$G$2=2023,Calendario2023!J21))))</f>
        <v>0</v>
      </c>
      <c r="K20" s="500" t="str">
        <f>IF(HERRAMIENTA!$G$2=2020,Calendario2020!K21,IF(HERRAMIENTA!$G$2=2021,Calendario2021!K21,IF(HERRAMIENTA!$G$2=2022,Calendario2022!K21,IF(HERRAMIENTA!$G$2=2023,Calendario2023!K21))))</f>
        <v xml:space="preserve"> </v>
      </c>
      <c r="L20" s="501">
        <f>IF(HERRAMIENTA!$G$2=2020,Calendario2020!L21,IF(HERRAMIENTA!$G$2=2021,Calendario2021!L21,IF(HERRAMIENTA!$G$2=2022,Calendario2022!L21,IF(HERRAMIENTA!$G$2=2023,Calendario2023!L21))))</f>
        <v>0</v>
      </c>
      <c r="M20" s="500" t="str">
        <f>IF(HERRAMIENTA!$G$2=2020,Calendario2020!M21,IF(HERRAMIENTA!$G$2=2021,Calendario2021!M21,IF(HERRAMIENTA!$G$2=2022,Calendario2022!M21,IF(HERRAMIENTA!$G$2=2023,Calendario2023!M21))))</f>
        <v xml:space="preserve"> </v>
      </c>
      <c r="N20" s="501">
        <f>IF(HERRAMIENTA!$G$2=2020,Calendario2020!N21,IF(HERRAMIENTA!$G$2=2021,Calendario2021!N21,IF(HERRAMIENTA!$G$2=2022,Calendario2022!N21,IF(HERRAMIENTA!$G$2=2023,Calendario2023!N21))))</f>
        <v>0</v>
      </c>
      <c r="O20" s="504" t="str">
        <f>IF(HERRAMIENTA!$G$2=2020,Calendario2020!O21,IF(HERRAMIENTA!$G$2=2021,Calendario2021!O21,IF(HERRAMIENTA!$G$2=2022,Calendario2022!O21,IF(HERRAMIENTA!$G$2=2023,Calendario2023!O21))))</f>
        <v xml:space="preserve"> </v>
      </c>
      <c r="P20" s="505">
        <f>IF(HERRAMIENTA!$G$2=2020,Calendario2020!P21,IF(HERRAMIENTA!$G$2=2021,Calendario2021!P21,IF(HERRAMIENTA!$G$2=2022,Calendario2022!P21,IF(HERRAMIENTA!$G$2=2023,Calendario2023!P21))))</f>
        <v>0</v>
      </c>
      <c r="Q20" s="133" t="s">
        <v>16</v>
      </c>
    </row>
    <row r="21" spans="1:17" ht="15" x14ac:dyDescent="0.2">
      <c r="A21" s="283" t="str">
        <f t="shared" si="1"/>
        <v>Semana 9</v>
      </c>
      <c r="B21" s="492" t="s">
        <v>1660</v>
      </c>
      <c r="C21" s="145">
        <f>IF(HERRAMIENTA!$G$2=2020,Calendario2020!C22,IF(HERRAMIENTA!$G$2=2021,Calendario2021!C22,IF(HERRAMIENTA!$G$2=2022,Calendario2022!C22,IF(HERRAMIENTA!$G$2=2023,Calendario2023!C22))))</f>
        <v>44619</v>
      </c>
      <c r="D21" s="154" t="str">
        <f>IF(HERRAMIENTA!$G$2=2020,Calendario2020!D22,IF(HERRAMIENTA!$G$2=2021,Calendario2021!D22,IF(HERRAMIENTA!$G$2=2022,Calendario2022!D22,IF(HERRAMIENTA!$G$2=2023,Calendario2023!D22))))</f>
        <v>Semana 9</v>
      </c>
      <c r="E21" s="140">
        <f>IF(HERRAMIENTA!$G$2=2020,Calendario2020!E22,IF(HERRAMIENTA!$G$2=2021,Calendario2021!E22,IF(HERRAMIENTA!$G$2=2022,Calendario2022!E22,IF(HERRAMIENTA!$G$2=2023,Calendario2023!E22))))</f>
        <v>44620</v>
      </c>
      <c r="F21" s="142" t="str">
        <f>IF(HERRAMIENTA!$G$2=2020,Calendario2020!F22,IF(HERRAMIENTA!$G$2=2021,Calendario2021!F22,IF(HERRAMIENTA!$G$2=2022,Calendario2022!F22,IF(HERRAMIENTA!$G$2=2023,Calendario2023!F22))))</f>
        <v>Carnaval (Lunes)</v>
      </c>
      <c r="G21" s="140">
        <f>IF(HERRAMIENTA!$G$2=2020,Calendario2020!G22,IF(HERRAMIENTA!$G$2=2021,Calendario2021!G22,IF(HERRAMIENTA!$G$2=2022,Calendario2022!G22,IF(HERRAMIENTA!$G$2=2023,Calendario2023!G22))))</f>
        <v>44621</v>
      </c>
      <c r="H21" s="142" t="str">
        <f>IF(HERRAMIENTA!$G$2=2020,Calendario2020!H22,IF(HERRAMIENTA!$G$2=2021,Calendario2021!H22,IF(HERRAMIENTA!$G$2=2022,Calendario2022!H22,IF(HERRAMIENTA!$G$2=2023,Calendario2023!H22))))</f>
        <v>Día Intl. da Protección Civil</v>
      </c>
      <c r="I21" s="140">
        <f>IF(HERRAMIENTA!$G$2=2020,Calendario2020!I22,IF(HERRAMIENTA!$G$2=2021,Calendario2021!I22,IF(HERRAMIENTA!$G$2=2022,Calendario2022!I22,IF(HERRAMIENTA!$G$2=2023,Calendario2023!I22))))</f>
        <v>44622</v>
      </c>
      <c r="J21" s="142">
        <f>IF(HERRAMIENTA!$G$2=2020,Calendario2020!J22,IF(HERRAMIENTA!$G$2=2021,Calendario2021!J22,IF(HERRAMIENTA!$G$2=2022,Calendario2022!J22,IF(HERRAMIENTA!$G$2=2023,Calendario2023!J22))))</f>
        <v>0</v>
      </c>
      <c r="K21" s="140">
        <f>IF(HERRAMIENTA!$G$2=2020,Calendario2020!K22,IF(HERRAMIENTA!$G$2=2021,Calendario2021!K22,IF(HERRAMIENTA!$G$2=2022,Calendario2022!K22,IF(HERRAMIENTA!$G$2=2023,Calendario2023!K22))))</f>
        <v>44623</v>
      </c>
      <c r="L21" s="142">
        <f>IF(HERRAMIENTA!$G$2=2020,Calendario2020!L22,IF(HERRAMIENTA!$G$2=2021,Calendario2021!L22,IF(HERRAMIENTA!$G$2=2022,Calendario2022!L22,IF(HERRAMIENTA!$G$2=2023,Calendario2023!L22))))</f>
        <v>0</v>
      </c>
      <c r="M21" s="140">
        <f>IF(HERRAMIENTA!$G$2=2020,Calendario2020!M22,IF(HERRAMIENTA!$G$2=2021,Calendario2021!M22,IF(HERRAMIENTA!$G$2=2022,Calendario2022!M22,IF(HERRAMIENTA!$G$2=2023,Calendario2023!M22))))</f>
        <v>44624</v>
      </c>
      <c r="N21" s="142">
        <f>IF(HERRAMIENTA!$G$2=2020,Calendario2020!N22,IF(HERRAMIENTA!$G$2=2021,Calendario2021!N22,IF(HERRAMIENTA!$G$2=2022,Calendario2022!N22,IF(HERRAMIENTA!$G$2=2023,Calendario2023!N22))))</f>
        <v>0</v>
      </c>
      <c r="O21" s="143">
        <f>IF(HERRAMIENTA!$G$2=2020,Calendario2020!O22,IF(HERRAMIENTA!$G$2=2021,Calendario2021!O22,IF(HERRAMIENTA!$G$2=2022,Calendario2022!O22,IF(HERRAMIENTA!$G$2=2023,Calendario2023!O22))))</f>
        <v>44625</v>
      </c>
      <c r="P21" s="144">
        <f>IF(HERRAMIENTA!$G$2=2020,Calendario2020!P22,IF(HERRAMIENTA!$G$2=2021,Calendario2021!P22,IF(HERRAMIENTA!$G$2=2022,Calendario2022!P22,IF(HERRAMIENTA!$G$2=2023,Calendario2023!P22))))</f>
        <v>0</v>
      </c>
      <c r="Q21" s="133"/>
    </row>
    <row r="22" spans="1:17" x14ac:dyDescent="0.2">
      <c r="A22" s="283" t="e">
        <f t="shared" si="1"/>
        <v>#VALUE!</v>
      </c>
      <c r="B22" s="493"/>
      <c r="C22" s="495" t="str">
        <f>IF(HERRAMIENTA!$G$2=2020,Calendario2020!C23,IF(HERRAMIENTA!$G$2=2021,Calendario2021!C23,IF(HERRAMIENTA!$G$2=2022,Calendario2022!C23,IF(HERRAMIENTA!$G$2=2023,Calendario2023!C23))))</f>
        <v xml:space="preserve"> </v>
      </c>
      <c r="D22" s="496">
        <f>IF(HERRAMIENTA!$G$2=2020,Calendario2020!D23,IF(HERRAMIENTA!$G$2=2021,Calendario2021!D23,IF(HERRAMIENTA!$G$2=2022,Calendario2022!D23,IF(HERRAMIENTA!$G$2=2023,Calendario2023!D23))))</f>
        <v>0</v>
      </c>
      <c r="E22" s="488" t="str">
        <f>IF(HERRAMIENTA!$G$2=2020,Calendario2020!E23,IF(HERRAMIENTA!$G$2=2021,Calendario2021!E23,IF(HERRAMIENTA!$G$2=2022,Calendario2022!E23,IF(HERRAMIENTA!$G$2=2023,Calendario2023!E23))))</f>
        <v xml:space="preserve"> </v>
      </c>
      <c r="F22" s="489">
        <f>IF(HERRAMIENTA!$G$2=2020,Calendario2020!F23,IF(HERRAMIENTA!$G$2=2021,Calendario2021!F23,IF(HERRAMIENTA!$G$2=2022,Calendario2022!F23,IF(HERRAMIENTA!$G$2=2023,Calendario2023!F23))))</f>
        <v>0</v>
      </c>
      <c r="G22" s="488" t="str">
        <f>IF(HERRAMIENTA!$G$2=2020,Calendario2020!G23,IF(HERRAMIENTA!$G$2=2021,Calendario2021!G23,IF(HERRAMIENTA!$G$2=2022,Calendario2022!G23,IF(HERRAMIENTA!$G$2=2023,Calendario2023!G23))))</f>
        <v xml:space="preserve"> </v>
      </c>
      <c r="H22" s="489">
        <f>IF(HERRAMIENTA!$G$2=2020,Calendario2020!H23,IF(HERRAMIENTA!$G$2=2021,Calendario2021!H23,IF(HERRAMIENTA!$G$2=2022,Calendario2022!H23,IF(HERRAMIENTA!$G$2=2023,Calendario2023!H23))))</f>
        <v>0</v>
      </c>
      <c r="I22" s="488" t="str">
        <f>IF(HERRAMIENTA!$G$2=2020,Calendario2020!I23,IF(HERRAMIENTA!$G$2=2021,Calendario2021!I23,IF(HERRAMIENTA!$G$2=2022,Calendario2022!I23,IF(HERRAMIENTA!$G$2=2023,Calendario2023!I23))))</f>
        <v xml:space="preserve"> </v>
      </c>
      <c r="J22" s="489">
        <f>IF(HERRAMIENTA!$G$2=2020,Calendario2020!J23,IF(HERRAMIENTA!$G$2=2021,Calendario2021!J23,IF(HERRAMIENTA!$G$2=2022,Calendario2022!J23,IF(HERRAMIENTA!$G$2=2023,Calendario2023!J23))))</f>
        <v>0</v>
      </c>
      <c r="K22" s="488" t="str">
        <f>IF(HERRAMIENTA!$G$2=2020,Calendario2020!K23,IF(HERRAMIENTA!$G$2=2021,Calendario2021!K23,IF(HERRAMIENTA!$G$2=2022,Calendario2022!K23,IF(HERRAMIENTA!$G$2=2023,Calendario2023!K23))))</f>
        <v xml:space="preserve"> </v>
      </c>
      <c r="L22" s="489">
        <f>IF(HERRAMIENTA!$G$2=2020,Calendario2020!L23,IF(HERRAMIENTA!$G$2=2021,Calendario2021!L23,IF(HERRAMIENTA!$G$2=2022,Calendario2022!L23,IF(HERRAMIENTA!$G$2=2023,Calendario2023!L23))))</f>
        <v>0</v>
      </c>
      <c r="M22" s="488" t="str">
        <f>IF(HERRAMIENTA!$G$2=2020,Calendario2020!M23,IF(HERRAMIENTA!$G$2=2021,Calendario2021!M23,IF(HERRAMIENTA!$G$2=2022,Calendario2022!M23,IF(HERRAMIENTA!$G$2=2023,Calendario2023!M23))))</f>
        <v xml:space="preserve"> </v>
      </c>
      <c r="N22" s="489">
        <f>IF(HERRAMIENTA!$G$2=2020,Calendario2020!N23,IF(HERRAMIENTA!$G$2=2021,Calendario2021!N23,IF(HERRAMIENTA!$G$2=2022,Calendario2022!N23,IF(HERRAMIENTA!$G$2=2023,Calendario2023!N23))))</f>
        <v>0</v>
      </c>
      <c r="O22" s="490" t="str">
        <f>IF(HERRAMIENTA!$G$2=2020,Calendario2020!O23,IF(HERRAMIENTA!$G$2=2021,Calendario2021!O23,IF(HERRAMIENTA!$G$2=2022,Calendario2022!O23,IF(HERRAMIENTA!$G$2=2023,Calendario2023!O23))))</f>
        <v xml:space="preserve"> </v>
      </c>
      <c r="P22" s="491">
        <f>IF(HERRAMIENTA!$G$2=2020,Calendario2020!P23,IF(HERRAMIENTA!$G$2=2021,Calendario2021!P23,IF(HERRAMIENTA!$G$2=2022,Calendario2022!P23,IF(HERRAMIENTA!$G$2=2023,Calendario2023!P23))))</f>
        <v>0</v>
      </c>
      <c r="Q22" s="133" t="s">
        <v>16</v>
      </c>
    </row>
    <row r="23" spans="1:17" ht="25.5" x14ac:dyDescent="0.2">
      <c r="A23" s="283" t="str">
        <f t="shared" si="1"/>
        <v>Semana 10</v>
      </c>
      <c r="B23" s="493"/>
      <c r="C23" s="134">
        <f>IF(HERRAMIENTA!$G$2=2020,Calendario2020!C24,IF(HERRAMIENTA!$G$2=2021,Calendario2021!C24,IF(HERRAMIENTA!$G$2=2022,Calendario2022!C24,IF(HERRAMIENTA!$G$2=2023,Calendario2023!C24))))</f>
        <v>44626</v>
      </c>
      <c r="D23" s="156" t="str">
        <f>IF(HERRAMIENTA!$G$2=2020,Calendario2020!D24,IF(HERRAMIENTA!$G$2=2021,Calendario2021!D24,IF(HERRAMIENTA!$G$2=2022,Calendario2022!D24,IF(HERRAMIENTA!$G$2=2023,Calendario2023!D24))))</f>
        <v>Semana 10</v>
      </c>
      <c r="E23" s="136">
        <f>IF(HERRAMIENTA!$G$2=2020,Calendario2020!E24,IF(HERRAMIENTA!$G$2=2021,Calendario2021!E24,IF(HERRAMIENTA!$G$2=2022,Calendario2022!E24,IF(HERRAMIENTA!$G$2=2023,Calendario2023!E24))))</f>
        <v>44627</v>
      </c>
      <c r="F23" s="137">
        <f>IF(HERRAMIENTA!$G$2=2020,Calendario2020!F24,IF(HERRAMIENTA!$G$2=2021,Calendario2021!F24,IF(HERRAMIENTA!$G$2=2022,Calendario2022!F24,IF(HERRAMIENTA!$G$2=2023,Calendario2023!F24))))</f>
        <v>0</v>
      </c>
      <c r="G23" s="136">
        <f>IF(HERRAMIENTA!$G$2=2020,Calendario2020!G24,IF(HERRAMIENTA!$G$2=2021,Calendario2021!G24,IF(HERRAMIENTA!$G$2=2022,Calendario2022!G24,IF(HERRAMIENTA!$G$2=2023,Calendario2023!G24))))</f>
        <v>44628</v>
      </c>
      <c r="H23" s="137" t="str">
        <f>IF(HERRAMIENTA!$G$2=2020,Calendario2020!H24,IF(HERRAMIENTA!$G$2=2021,Calendario2021!H24,IF(HERRAMIENTA!$G$2=2022,Calendario2022!H24,IF(HERRAMIENTA!$G$2=2023,Calendario2023!H24))))</f>
        <v>Día Intl. de la Mujer</v>
      </c>
      <c r="I23" s="136">
        <f>IF(HERRAMIENTA!$G$2=2020,Calendario2020!I24,IF(HERRAMIENTA!$G$2=2021,Calendario2021!I24,IF(HERRAMIENTA!$G$2=2022,Calendario2022!I24,IF(HERRAMIENTA!$G$2=2023,Calendario2023!I24))))</f>
        <v>44629</v>
      </c>
      <c r="J23" s="137">
        <f>IF(HERRAMIENTA!$G$2=2020,Calendario2020!J24,IF(HERRAMIENTA!$G$2=2021,Calendario2021!J24,IF(HERRAMIENTA!$G$2=2022,Calendario2022!J24,IF(HERRAMIENTA!$G$2=2023,Calendario2023!J24))))</f>
        <v>0</v>
      </c>
      <c r="K23" s="136">
        <f>IF(HERRAMIENTA!$G$2=2020,Calendario2020!K24,IF(HERRAMIENTA!$G$2=2021,Calendario2021!K24,IF(HERRAMIENTA!$G$2=2022,Calendario2022!K24,IF(HERRAMIENTA!$G$2=2023,Calendario2023!K24))))</f>
        <v>44630</v>
      </c>
      <c r="L23" s="151" t="str">
        <f>IF(HERRAMIENTA!$G$2=2020,Calendario2020!L24,IF(HERRAMIENTA!$G$2=2021,Calendario2021!L24,IF(HERRAMIENTA!$G$2=2022,Calendario2022!L24,IF(HERRAMIENTA!$G$2=2023,Calendario2023!L24))))</f>
        <v>Día Mundial del Riñón</v>
      </c>
      <c r="M23" s="136">
        <f>IF(HERRAMIENTA!$G$2=2020,Calendario2020!M24,IF(HERRAMIENTA!$G$2=2021,Calendario2021!M24,IF(HERRAMIENTA!$G$2=2022,Calendario2022!M24,IF(HERRAMIENTA!$G$2=2023,Calendario2023!M24))))</f>
        <v>44631</v>
      </c>
      <c r="N23" s="137">
        <f>IF(HERRAMIENTA!$G$2=2020,Calendario2020!N24,IF(HERRAMIENTA!$G$2=2021,Calendario2021!N24,IF(HERRAMIENTA!$G$2=2022,Calendario2022!N24,IF(HERRAMIENTA!$G$2=2023,Calendario2023!N24))))</f>
        <v>0</v>
      </c>
      <c r="O23" s="149">
        <f>IF(HERRAMIENTA!$G$2=2020,Calendario2020!O24,IF(HERRAMIENTA!$G$2=2021,Calendario2021!O24,IF(HERRAMIENTA!$G$2=2022,Calendario2022!O24,IF(HERRAMIENTA!$G$2=2023,Calendario2023!O24))))</f>
        <v>44632</v>
      </c>
      <c r="P23" s="150">
        <f>IF(HERRAMIENTA!$G$2=2020,Calendario2020!P24,IF(HERRAMIENTA!$G$2=2021,Calendario2021!P24,IF(HERRAMIENTA!$G$2=2022,Calendario2022!P24,IF(HERRAMIENTA!$G$2=2023,Calendario2023!P24))))</f>
        <v>0</v>
      </c>
      <c r="Q23" s="133"/>
    </row>
    <row r="24" spans="1:17" x14ac:dyDescent="0.2">
      <c r="A24" s="283" t="e">
        <f t="shared" si="1"/>
        <v>#VALUE!</v>
      </c>
      <c r="B24" s="493"/>
      <c r="C24" s="495" t="str">
        <f>IF(HERRAMIENTA!$G$2=2020,Calendario2020!C25,IF(HERRAMIENTA!$G$2=2021,Calendario2021!C25,IF(HERRAMIENTA!$G$2=2022,Calendario2022!C25,IF(HERRAMIENTA!$G$2=2023,Calendario2023!C25))))</f>
        <v xml:space="preserve"> </v>
      </c>
      <c r="D24" s="496">
        <f>IF(HERRAMIENTA!$G$2=2020,Calendario2020!D25,IF(HERRAMIENTA!$G$2=2021,Calendario2021!D25,IF(HERRAMIENTA!$G$2=2022,Calendario2022!D25,IF(HERRAMIENTA!$G$2=2023,Calendario2023!D25))))</f>
        <v>0</v>
      </c>
      <c r="E24" s="488" t="str">
        <f>IF(HERRAMIENTA!$G$2=2020,Calendario2020!E25,IF(HERRAMIENTA!$G$2=2021,Calendario2021!E25,IF(HERRAMIENTA!$G$2=2022,Calendario2022!E25,IF(HERRAMIENTA!$G$2=2023,Calendario2023!E25))))</f>
        <v xml:space="preserve"> </v>
      </c>
      <c r="F24" s="489">
        <f>IF(HERRAMIENTA!$G$2=2020,Calendario2020!F25,IF(HERRAMIENTA!$G$2=2021,Calendario2021!F25,IF(HERRAMIENTA!$G$2=2022,Calendario2022!F25,IF(HERRAMIENTA!$G$2=2023,Calendario2023!F25))))</f>
        <v>0</v>
      </c>
      <c r="G24" s="488" t="str">
        <f>IF(HERRAMIENTA!$G$2=2020,Calendario2020!G25,IF(HERRAMIENTA!$G$2=2021,Calendario2021!G25,IF(HERRAMIENTA!$G$2=2022,Calendario2022!G25,IF(HERRAMIENTA!$G$2=2023,Calendario2023!G25))))</f>
        <v xml:space="preserve"> </v>
      </c>
      <c r="H24" s="489">
        <f>IF(HERRAMIENTA!$G$2=2020,Calendario2020!H25,IF(HERRAMIENTA!$G$2=2021,Calendario2021!H25,IF(HERRAMIENTA!$G$2=2022,Calendario2022!H25,IF(HERRAMIENTA!$G$2=2023,Calendario2023!H25))))</f>
        <v>0</v>
      </c>
      <c r="I24" s="488" t="str">
        <f>IF(HERRAMIENTA!$G$2=2020,Calendario2020!I25,IF(HERRAMIENTA!$G$2=2021,Calendario2021!I25,IF(HERRAMIENTA!$G$2=2022,Calendario2022!I25,IF(HERRAMIENTA!$G$2=2023,Calendario2023!I25))))</f>
        <v xml:space="preserve"> </v>
      </c>
      <c r="J24" s="489">
        <f>IF(HERRAMIENTA!$G$2=2020,Calendario2020!J25,IF(HERRAMIENTA!$G$2=2021,Calendario2021!J25,IF(HERRAMIENTA!$G$2=2022,Calendario2022!J25,IF(HERRAMIENTA!$G$2=2023,Calendario2023!J25))))</f>
        <v>0</v>
      </c>
      <c r="K24" s="488" t="str">
        <f>IF(HERRAMIENTA!$G$2=2020,Calendario2020!K25,IF(HERRAMIENTA!$G$2=2021,Calendario2021!K25,IF(HERRAMIENTA!$G$2=2022,Calendario2022!K25,IF(HERRAMIENTA!$G$2=2023,Calendario2023!K25))))</f>
        <v xml:space="preserve"> </v>
      </c>
      <c r="L24" s="489">
        <f>IF(HERRAMIENTA!$G$2=2020,Calendario2020!L25,IF(HERRAMIENTA!$G$2=2021,Calendario2021!L25,IF(HERRAMIENTA!$G$2=2022,Calendario2022!L25,IF(HERRAMIENTA!$G$2=2023,Calendario2023!L25))))</f>
        <v>0</v>
      </c>
      <c r="M24" s="488" t="str">
        <f>IF(HERRAMIENTA!$G$2=2020,Calendario2020!M25,IF(HERRAMIENTA!$G$2=2021,Calendario2021!M25,IF(HERRAMIENTA!$G$2=2022,Calendario2022!M25,IF(HERRAMIENTA!$G$2=2023,Calendario2023!M25))))</f>
        <v xml:space="preserve"> </v>
      </c>
      <c r="N24" s="489">
        <f>IF(HERRAMIENTA!$G$2=2020,Calendario2020!N25,IF(HERRAMIENTA!$G$2=2021,Calendario2021!N25,IF(HERRAMIENTA!$G$2=2022,Calendario2022!N25,IF(HERRAMIENTA!$G$2=2023,Calendario2023!N25))))</f>
        <v>0</v>
      </c>
      <c r="O24" s="490" t="str">
        <f>IF(HERRAMIENTA!$G$2=2020,Calendario2020!O25,IF(HERRAMIENTA!$G$2=2021,Calendario2021!O25,IF(HERRAMIENTA!$G$2=2022,Calendario2022!O25,IF(HERRAMIENTA!$G$2=2023,Calendario2023!O25))))</f>
        <v xml:space="preserve"> </v>
      </c>
      <c r="P24" s="491">
        <f>IF(HERRAMIENTA!$G$2=2020,Calendario2020!P25,IF(HERRAMIENTA!$G$2=2021,Calendario2021!P25,IF(HERRAMIENTA!$G$2=2022,Calendario2022!P25,IF(HERRAMIENTA!$G$2=2023,Calendario2023!P25))))</f>
        <v>0</v>
      </c>
      <c r="Q24" s="133" t="s">
        <v>16</v>
      </c>
    </row>
    <row r="25" spans="1:17" ht="15" x14ac:dyDescent="0.2">
      <c r="A25" s="283" t="str">
        <f t="shared" si="1"/>
        <v>Semana 11</v>
      </c>
      <c r="B25" s="493"/>
      <c r="C25" s="134">
        <f>IF(HERRAMIENTA!$G$2=2020,Calendario2020!C26,IF(HERRAMIENTA!$G$2=2021,Calendario2021!C26,IF(HERRAMIENTA!$G$2=2022,Calendario2022!C26,IF(HERRAMIENTA!$G$2=2023,Calendario2023!C26))))</f>
        <v>44633</v>
      </c>
      <c r="D25" s="135" t="str">
        <f>IF(HERRAMIENTA!$G$2=2020,Calendario2020!D26,IF(HERRAMIENTA!$G$2=2021,Calendario2021!D26,IF(HERRAMIENTA!$G$2=2022,Calendario2022!D26,IF(HERRAMIENTA!$G$2=2023,Calendario2023!D26))))</f>
        <v>Semana 11</v>
      </c>
      <c r="E25" s="136">
        <f>IF(HERRAMIENTA!$G$2=2020,Calendario2020!E26,IF(HERRAMIENTA!$G$2=2021,Calendario2021!E26,IF(HERRAMIENTA!$G$2=2022,Calendario2022!E26,IF(HERRAMIENTA!$G$2=2023,Calendario2023!E26))))</f>
        <v>44634</v>
      </c>
      <c r="F25" s="137">
        <f>IF(HERRAMIENTA!$G$2=2020,Calendario2020!F26,IF(HERRAMIENTA!$G$2=2021,Calendario2021!F26,IF(HERRAMIENTA!$G$2=2022,Calendario2022!F26,IF(HERRAMIENTA!$G$2=2023,Calendario2023!F26))))</f>
        <v>0</v>
      </c>
      <c r="G25" s="136">
        <f>IF(HERRAMIENTA!$G$2=2020,Calendario2020!G26,IF(HERRAMIENTA!$G$2=2021,Calendario2021!G26,IF(HERRAMIENTA!$G$2=2022,Calendario2022!G26,IF(HERRAMIENTA!$G$2=2023,Calendario2023!G26))))</f>
        <v>44635</v>
      </c>
      <c r="H25" s="151">
        <f>IF(HERRAMIENTA!$G$2=2020,Calendario2020!H26,IF(HERRAMIENTA!$G$2=2021,Calendario2021!H26,IF(HERRAMIENTA!$G$2=2022,Calendario2022!H26,IF(HERRAMIENTA!$G$2=2023,Calendario2023!H26))))</f>
        <v>0</v>
      </c>
      <c r="I25" s="136">
        <f>IF(HERRAMIENTA!$G$2=2020,Calendario2020!I26,IF(HERRAMIENTA!$G$2=2021,Calendario2021!I26,IF(HERRAMIENTA!$G$2=2022,Calendario2022!I26,IF(HERRAMIENTA!$G$2=2023,Calendario2023!I26))))</f>
        <v>44636</v>
      </c>
      <c r="J25" s="137">
        <f>IF(HERRAMIENTA!$G$2=2020,Calendario2020!J26,IF(HERRAMIENTA!$G$2=2021,Calendario2021!J26,IF(HERRAMIENTA!$G$2=2022,Calendario2022!J26,IF(HERRAMIENTA!$G$2=2023,Calendario2023!J26))))</f>
        <v>0</v>
      </c>
      <c r="K25" s="136">
        <f>IF(HERRAMIENTA!$G$2=2020,Calendario2020!K26,IF(HERRAMIENTA!$G$2=2021,Calendario2021!K26,IF(HERRAMIENTA!$G$2=2022,Calendario2022!K26,IF(HERRAMIENTA!$G$2=2023,Calendario2023!K26))))</f>
        <v>44637</v>
      </c>
      <c r="L25" s="137" t="str">
        <f>IF(HERRAMIENTA!$G$2=2020,Calendario2020!L26,IF(HERRAMIENTA!$G$2=2021,Calendario2021!L26,IF(HERRAMIENTA!$G$2=2022,Calendario2022!L26,IF(HERRAMIENTA!$G$2=2023,Calendario2023!L26))))</f>
        <v>San Patricio</v>
      </c>
      <c r="M25" s="136">
        <f>IF(HERRAMIENTA!$G$2=2020,Calendario2020!M26,IF(HERRAMIENTA!$G$2=2021,Calendario2021!M26,IF(HERRAMIENTA!$G$2=2022,Calendario2022!M26,IF(HERRAMIENTA!$G$2=2023,Calendario2023!M26))))</f>
        <v>44638</v>
      </c>
      <c r="N25" s="151">
        <f>IF(HERRAMIENTA!$G$2=2020,Calendario2020!N26,IF(HERRAMIENTA!$G$2=2021,Calendario2021!N26,IF(HERRAMIENTA!$G$2=2022,Calendario2022!N26,IF(HERRAMIENTA!$G$2=2023,Calendario2023!N26))))</f>
        <v>0</v>
      </c>
      <c r="O25" s="149">
        <f>IF(HERRAMIENTA!$G$2=2020,Calendario2020!O26,IF(HERRAMIENTA!$G$2=2021,Calendario2021!O26,IF(HERRAMIENTA!$G$2=2022,Calendario2022!O26,IF(HERRAMIENTA!$G$2=2023,Calendario2023!O26))))</f>
        <v>44639</v>
      </c>
      <c r="P25" s="150">
        <f>IF(HERRAMIENTA!$G$2=2020,Calendario2020!P26,IF(HERRAMIENTA!$G$2=2021,Calendario2021!P26,IF(HERRAMIENTA!$G$2=2022,Calendario2022!P26,IF(HERRAMIENTA!$G$2=2023,Calendario2023!P26))))</f>
        <v>0</v>
      </c>
      <c r="Q25" s="133"/>
    </row>
    <row r="26" spans="1:17" x14ac:dyDescent="0.2">
      <c r="A26" s="283" t="e">
        <f t="shared" si="1"/>
        <v>#VALUE!</v>
      </c>
      <c r="B26" s="493"/>
      <c r="C26" s="495" t="str">
        <f>IF(HERRAMIENTA!$G$2=2020,Calendario2020!C27,IF(HERRAMIENTA!$G$2=2021,Calendario2021!C27,IF(HERRAMIENTA!$G$2=2022,Calendario2022!C27,IF(HERRAMIENTA!$G$2=2023,Calendario2023!C27))))</f>
        <v xml:space="preserve"> </v>
      </c>
      <c r="D26" s="496">
        <f>IF(HERRAMIENTA!$G$2=2020,Calendario2020!D27,IF(HERRAMIENTA!$G$2=2021,Calendario2021!D27,IF(HERRAMIENTA!$G$2=2022,Calendario2022!D27,IF(HERRAMIENTA!$G$2=2023,Calendario2023!D27))))</f>
        <v>0</v>
      </c>
      <c r="E26" s="488" t="str">
        <f>IF(HERRAMIENTA!$G$2=2020,Calendario2020!E27,IF(HERRAMIENTA!$G$2=2021,Calendario2021!E27,IF(HERRAMIENTA!$G$2=2022,Calendario2022!E27,IF(HERRAMIENTA!$G$2=2023,Calendario2023!E27))))</f>
        <v xml:space="preserve"> </v>
      </c>
      <c r="F26" s="489">
        <f>IF(HERRAMIENTA!$G$2=2020,Calendario2020!F27,IF(HERRAMIENTA!$G$2=2021,Calendario2021!F27,IF(HERRAMIENTA!$G$2=2022,Calendario2022!F27,IF(HERRAMIENTA!$G$2=2023,Calendario2023!F27))))</f>
        <v>0</v>
      </c>
      <c r="G26" s="488" t="str">
        <f>IF(HERRAMIENTA!$G$2=2020,Calendario2020!G27,IF(HERRAMIENTA!$G$2=2021,Calendario2021!G27,IF(HERRAMIENTA!$G$2=2022,Calendario2022!G27,IF(HERRAMIENTA!$G$2=2023,Calendario2023!G27))))</f>
        <v xml:space="preserve"> </v>
      </c>
      <c r="H26" s="489">
        <f>IF(HERRAMIENTA!$G$2=2020,Calendario2020!H27,IF(HERRAMIENTA!$G$2=2021,Calendario2021!H27,IF(HERRAMIENTA!$G$2=2022,Calendario2022!H27,IF(HERRAMIENTA!$G$2=2023,Calendario2023!H27))))</f>
        <v>0</v>
      </c>
      <c r="I26" s="488" t="str">
        <f>IF(HERRAMIENTA!$G$2=2020,Calendario2020!I27,IF(HERRAMIENTA!$G$2=2021,Calendario2021!I27,IF(HERRAMIENTA!$G$2=2022,Calendario2022!I27,IF(HERRAMIENTA!$G$2=2023,Calendario2023!I27))))</f>
        <v xml:space="preserve"> </v>
      </c>
      <c r="J26" s="489">
        <f>IF(HERRAMIENTA!$G$2=2020,Calendario2020!J27,IF(HERRAMIENTA!$G$2=2021,Calendario2021!J27,IF(HERRAMIENTA!$G$2=2022,Calendario2022!J27,IF(HERRAMIENTA!$G$2=2023,Calendario2023!J27))))</f>
        <v>0</v>
      </c>
      <c r="K26" s="488" t="str">
        <f>IF(HERRAMIENTA!$G$2=2020,Calendario2020!K27,IF(HERRAMIENTA!$G$2=2021,Calendario2021!K27,IF(HERRAMIENTA!$G$2=2022,Calendario2022!K27,IF(HERRAMIENTA!$G$2=2023,Calendario2023!K27))))</f>
        <v xml:space="preserve"> </v>
      </c>
      <c r="L26" s="489">
        <f>IF(HERRAMIENTA!$G$2=2020,Calendario2020!L27,IF(HERRAMIENTA!$G$2=2021,Calendario2021!L27,IF(HERRAMIENTA!$G$2=2022,Calendario2022!L27,IF(HERRAMIENTA!$G$2=2023,Calendario2023!L27))))</f>
        <v>0</v>
      </c>
      <c r="M26" s="488" t="str">
        <f>IF(HERRAMIENTA!$G$2=2020,Calendario2020!M27,IF(HERRAMIENTA!$G$2=2021,Calendario2021!M27,IF(HERRAMIENTA!$G$2=2022,Calendario2022!M27,IF(HERRAMIENTA!$G$2=2023,Calendario2023!M27))))</f>
        <v xml:space="preserve"> </v>
      </c>
      <c r="N26" s="489">
        <f>IF(HERRAMIENTA!$G$2=2020,Calendario2020!N27,IF(HERRAMIENTA!$G$2=2021,Calendario2021!N27,IF(HERRAMIENTA!$G$2=2022,Calendario2022!N27,IF(HERRAMIENTA!$G$2=2023,Calendario2023!N27))))</f>
        <v>0</v>
      </c>
      <c r="O26" s="490" t="str">
        <f>IF(HERRAMIENTA!$G$2=2020,Calendario2020!O27,IF(HERRAMIENTA!$G$2=2021,Calendario2021!O27,IF(HERRAMIENTA!$G$2=2022,Calendario2022!O27,IF(HERRAMIENTA!$G$2=2023,Calendario2023!O27))))</f>
        <v xml:space="preserve"> </v>
      </c>
      <c r="P26" s="491">
        <f>IF(HERRAMIENTA!$G$2=2020,Calendario2020!P27,IF(HERRAMIENTA!$G$2=2021,Calendario2021!P27,IF(HERRAMIENTA!$G$2=2022,Calendario2022!P27,IF(HERRAMIENTA!$G$2=2023,Calendario2023!P27))))</f>
        <v>0</v>
      </c>
      <c r="Q26" s="133" t="s">
        <v>16</v>
      </c>
    </row>
    <row r="27" spans="1:17" ht="25.5" x14ac:dyDescent="0.2">
      <c r="A27" s="283" t="str">
        <f t="shared" si="1"/>
        <v>Semana 12</v>
      </c>
      <c r="B27" s="493"/>
      <c r="C27" s="134">
        <f>IF(HERRAMIENTA!$G$2=2020,Calendario2020!C28,IF(HERRAMIENTA!$G$2=2021,Calendario2021!C28,IF(HERRAMIENTA!$G$2=2022,Calendario2022!C28,IF(HERRAMIENTA!$G$2=2023,Calendario2023!C28))))</f>
        <v>44640</v>
      </c>
      <c r="D27" s="156" t="str">
        <f>IF(HERRAMIENTA!$G$2=2020,Calendario2020!D28,IF(HERRAMIENTA!$G$2=2021,Calendario2021!D28,IF(HERRAMIENTA!$G$2=2022,Calendario2022!D28,IF(HERRAMIENTA!$G$2=2023,Calendario2023!D28))))</f>
        <v>Día Intl. de la Felicidad</v>
      </c>
      <c r="E27" s="136">
        <f>IF(HERRAMIENTA!$G$2=2020,Calendario2020!E28,IF(HERRAMIENTA!$G$2=2021,Calendario2021!E28,IF(HERRAMIENTA!$G$2=2022,Calendario2022!E28,IF(HERRAMIENTA!$G$2=2023,Calendario2023!E28))))</f>
        <v>44641</v>
      </c>
      <c r="F27" s="155" t="str">
        <f>IF(HERRAMIENTA!$G$2=2020,Calendario2020!F28,IF(HERRAMIENTA!$G$2=2021,Calendario2021!F28,IF(HERRAMIENTA!$G$2=2022,Calendario2022!F28,IF(HERRAMIENTA!$G$2=2023,Calendario2023!F28))))</f>
        <v>San José</v>
      </c>
      <c r="G27" s="136">
        <f>IF(HERRAMIENTA!$G$2=2020,Calendario2020!G28,IF(HERRAMIENTA!$G$2=2021,Calendario2021!G28,IF(HERRAMIENTA!$G$2=2022,Calendario2022!G28,IF(HERRAMIENTA!$G$2=2023,Calendario2023!G28))))</f>
        <v>44642</v>
      </c>
      <c r="H27" s="137" t="str">
        <f>IF(HERRAMIENTA!$G$2=2020,Calendario2020!H28,IF(HERRAMIENTA!$G$2=2021,Calendario2021!H28,IF(HERRAMIENTA!$G$2=2022,Calendario2022!H28,IF(HERRAMIENTA!$G$2=2023,Calendario2023!H28))))</f>
        <v>Día Mundial del Agua</v>
      </c>
      <c r="I27" s="136">
        <f>IF(HERRAMIENTA!$G$2=2020,Calendario2020!I28,IF(HERRAMIENTA!$G$2=2021,Calendario2021!I28,IF(HERRAMIENTA!$G$2=2022,Calendario2022!I28,IF(HERRAMIENTA!$G$2=2023,Calendario2023!I28))))</f>
        <v>44643</v>
      </c>
      <c r="J27" s="137">
        <f>IF(HERRAMIENTA!$G$2=2020,Calendario2020!J28,IF(HERRAMIENTA!$G$2=2021,Calendario2021!J28,IF(HERRAMIENTA!$G$2=2022,Calendario2022!J28,IF(HERRAMIENTA!$G$2=2023,Calendario2023!J28))))</f>
        <v>0</v>
      </c>
      <c r="K27" s="136">
        <f>IF(HERRAMIENTA!$G$2=2020,Calendario2020!K28,IF(HERRAMIENTA!$G$2=2021,Calendario2021!K28,IF(HERRAMIENTA!$G$2=2022,Calendario2022!K28,IF(HERRAMIENTA!$G$2=2023,Calendario2023!K28))))</f>
        <v>44644</v>
      </c>
      <c r="L27" s="137">
        <f>IF(HERRAMIENTA!$G$2=2020,Calendario2020!L28,IF(HERRAMIENTA!$G$2=2021,Calendario2021!L28,IF(HERRAMIENTA!$G$2=2022,Calendario2022!L28,IF(HERRAMIENTA!$G$2=2023,Calendario2023!L28))))</f>
        <v>0</v>
      </c>
      <c r="M27" s="136">
        <f>IF(HERRAMIENTA!$G$2=2020,Calendario2020!M28,IF(HERRAMIENTA!$G$2=2021,Calendario2021!M28,IF(HERRAMIENTA!$G$2=2022,Calendario2022!M28,IF(HERRAMIENTA!$G$2=2023,Calendario2023!M28))))</f>
        <v>44645</v>
      </c>
      <c r="N27" s="137">
        <f>IF(HERRAMIENTA!$G$2=2020,Calendario2020!N28,IF(HERRAMIENTA!$G$2=2021,Calendario2021!N28,IF(HERRAMIENTA!$G$2=2022,Calendario2022!N28,IF(HERRAMIENTA!$G$2=2023,Calendario2023!N28))))</f>
        <v>0</v>
      </c>
      <c r="O27" s="149">
        <f>IF(HERRAMIENTA!$G$2=2020,Calendario2020!O28,IF(HERRAMIENTA!$G$2=2021,Calendario2021!O28,IF(HERRAMIENTA!$G$2=2022,Calendario2022!O28,IF(HERRAMIENTA!$G$2=2023,Calendario2023!O28))))</f>
        <v>44646</v>
      </c>
      <c r="P27" s="150">
        <f>IF(HERRAMIENTA!$G$2=2020,Calendario2020!P28,IF(HERRAMIENTA!$G$2=2021,Calendario2021!P28,IF(HERRAMIENTA!$G$2=2022,Calendario2022!P28,IF(HERRAMIENTA!$G$2=2023,Calendario2023!P28))))</f>
        <v>0</v>
      </c>
      <c r="Q27" s="133"/>
    </row>
    <row r="28" spans="1:17" ht="13.5" thickBot="1" x14ac:dyDescent="0.25">
      <c r="A28" s="283" t="e">
        <f t="shared" si="1"/>
        <v>#VALUE!</v>
      </c>
      <c r="B28" s="493"/>
      <c r="C28" s="495" t="str">
        <f>IF(HERRAMIENTA!$G$2=2020,Calendario2020!C29,IF(HERRAMIENTA!$G$2=2021,Calendario2021!C29,IF(HERRAMIENTA!$G$2=2022,Calendario2022!C29,IF(HERRAMIENTA!$G$2=2023,Calendario2023!C29))))</f>
        <v xml:space="preserve"> </v>
      </c>
      <c r="D28" s="496">
        <f>IF(HERRAMIENTA!$G$2=2020,Calendario2020!D29,IF(HERRAMIENTA!$G$2=2021,Calendario2021!D29,IF(HERRAMIENTA!$G$2=2022,Calendario2022!D29,IF(HERRAMIENTA!$G$2=2023,Calendario2023!D29))))</f>
        <v>0</v>
      </c>
      <c r="E28" s="488" t="str">
        <f>IF(HERRAMIENTA!$G$2=2020,Calendario2020!E29,IF(HERRAMIENTA!$G$2=2021,Calendario2021!E29,IF(HERRAMIENTA!$G$2=2022,Calendario2022!E29,IF(HERRAMIENTA!$G$2=2023,Calendario2023!E29))))</f>
        <v xml:space="preserve"> </v>
      </c>
      <c r="F28" s="489">
        <f>IF(HERRAMIENTA!$G$2=2020,Calendario2020!F29,IF(HERRAMIENTA!$G$2=2021,Calendario2021!F29,IF(HERRAMIENTA!$G$2=2022,Calendario2022!F29,IF(HERRAMIENTA!$G$2=2023,Calendario2023!F29))))</f>
        <v>0</v>
      </c>
      <c r="G28" s="488" t="str">
        <f>IF(HERRAMIENTA!$G$2=2020,Calendario2020!G29,IF(HERRAMIENTA!$G$2=2021,Calendario2021!G29,IF(HERRAMIENTA!$G$2=2022,Calendario2022!G29,IF(HERRAMIENTA!$G$2=2023,Calendario2023!G29))))</f>
        <v xml:space="preserve"> </v>
      </c>
      <c r="H28" s="501">
        <f>IF(HERRAMIENTA!$G$2=2020,Calendario2020!H29,IF(HERRAMIENTA!$G$2=2021,Calendario2021!H29,IF(HERRAMIENTA!$G$2=2022,Calendario2022!H29,IF(HERRAMIENTA!$G$2=2023,Calendario2023!H29))))</f>
        <v>0</v>
      </c>
      <c r="I28" s="500" t="str">
        <f>IF(HERRAMIENTA!$G$2=2020,Calendario2020!I29,IF(HERRAMIENTA!$G$2=2021,Calendario2021!I29,IF(HERRAMIENTA!$G$2=2022,Calendario2022!I29,IF(HERRAMIENTA!$G$2=2023,Calendario2023!I29))))</f>
        <v xml:space="preserve"> </v>
      </c>
      <c r="J28" s="501">
        <f>IF(HERRAMIENTA!$G$2=2020,Calendario2020!J29,IF(HERRAMIENTA!$G$2=2021,Calendario2021!J29,IF(HERRAMIENTA!$G$2=2022,Calendario2022!J29,IF(HERRAMIENTA!$G$2=2023,Calendario2023!J29))))</f>
        <v>0</v>
      </c>
      <c r="K28" s="500" t="str">
        <f>IF(HERRAMIENTA!$G$2=2020,Calendario2020!K29,IF(HERRAMIENTA!$G$2=2021,Calendario2021!K29,IF(HERRAMIENTA!$G$2=2022,Calendario2022!K29,IF(HERRAMIENTA!$G$2=2023,Calendario2023!K29))))</f>
        <v xml:space="preserve"> </v>
      </c>
      <c r="L28" s="501">
        <f>IF(HERRAMIENTA!$G$2=2020,Calendario2020!L29,IF(HERRAMIENTA!$G$2=2021,Calendario2021!L29,IF(HERRAMIENTA!$G$2=2022,Calendario2022!L29,IF(HERRAMIENTA!$G$2=2023,Calendario2023!L29))))</f>
        <v>0</v>
      </c>
      <c r="M28" s="500" t="str">
        <f>IF(HERRAMIENTA!$G$2=2020,Calendario2020!M29,IF(HERRAMIENTA!$G$2=2021,Calendario2021!M29,IF(HERRAMIENTA!$G$2=2022,Calendario2022!M29,IF(HERRAMIENTA!$G$2=2023,Calendario2023!M29))))</f>
        <v xml:space="preserve"> </v>
      </c>
      <c r="N28" s="501">
        <f>IF(HERRAMIENTA!$G$2=2020,Calendario2020!N29,IF(HERRAMIENTA!$G$2=2021,Calendario2021!N29,IF(HERRAMIENTA!$G$2=2022,Calendario2022!N29,IF(HERRAMIENTA!$G$2=2023,Calendario2023!N29))))</f>
        <v>0</v>
      </c>
      <c r="O28" s="504" t="str">
        <f>IF(HERRAMIENTA!$G$2=2020,Calendario2020!O29,IF(HERRAMIENTA!$G$2=2021,Calendario2021!O29,IF(HERRAMIENTA!$G$2=2022,Calendario2022!O29,IF(HERRAMIENTA!$G$2=2023,Calendario2023!O29))))</f>
        <v xml:space="preserve"> </v>
      </c>
      <c r="P28" s="505">
        <f>IF(HERRAMIENTA!$G$2=2020,Calendario2020!P29,IF(HERRAMIENTA!$G$2=2021,Calendario2021!P29,IF(HERRAMIENTA!$G$2=2022,Calendario2022!P29,IF(HERRAMIENTA!$G$2=2023,Calendario2023!P29))))</f>
        <v>0</v>
      </c>
      <c r="Q28" s="133" t="s">
        <v>16</v>
      </c>
    </row>
    <row r="29" spans="1:17" ht="15" x14ac:dyDescent="0.2">
      <c r="A29" s="283" t="str">
        <f t="shared" si="1"/>
        <v>Semana 13</v>
      </c>
      <c r="B29" s="493"/>
      <c r="C29" s="134">
        <f>IF(HERRAMIENTA!$G$2=2020,Calendario2020!C30,IF(HERRAMIENTA!$G$2=2021,Calendario2021!C30,IF(HERRAMIENTA!$G$2=2022,Calendario2022!C30,IF(HERRAMIENTA!$G$2=2023,Calendario2023!C30))))</f>
        <v>44647</v>
      </c>
      <c r="D29" s="135" t="str">
        <f>IF(HERRAMIENTA!$G$2=2020,Calendario2020!D30,IF(HERRAMIENTA!$G$2=2021,Calendario2021!D30,IF(HERRAMIENTA!$G$2=2022,Calendario2022!D30,IF(HERRAMIENTA!$G$2=2023,Calendario2023!D30))))</f>
        <v>Semana 13</v>
      </c>
      <c r="E29" s="136">
        <f>IF(HERRAMIENTA!$G$2=2020,Calendario2020!E30,IF(HERRAMIENTA!$G$2=2021,Calendario2021!E30,IF(HERRAMIENTA!$G$2=2022,Calendario2022!E30,IF(HERRAMIENTA!$G$2=2023,Calendario2023!E30))))</f>
        <v>44648</v>
      </c>
      <c r="F29" s="137">
        <f>IF(HERRAMIENTA!$G$2=2020,Calendario2020!F30,IF(HERRAMIENTA!$G$2=2021,Calendario2021!F30,IF(HERRAMIENTA!$G$2=2022,Calendario2022!F30,IF(HERRAMIENTA!$G$2=2023,Calendario2023!F30))))</f>
        <v>0</v>
      </c>
      <c r="G29" s="136">
        <f>IF(HERRAMIENTA!$G$2=2020,Calendario2020!G30,IF(HERRAMIENTA!$G$2=2021,Calendario2021!G30,IF(HERRAMIENTA!$G$2=2022,Calendario2022!G30,IF(HERRAMIENTA!$G$2=2023,Calendario2023!G30))))</f>
        <v>44649</v>
      </c>
      <c r="H29" s="137">
        <f>IF(HERRAMIENTA!$G$2=2020,Calendario2020!H30,IF(HERRAMIENTA!$G$2=2021,Calendario2021!H30,IF(HERRAMIENTA!$G$2=2022,Calendario2022!H30,IF(HERRAMIENTA!$G$2=2023,Calendario2023!H30))))</f>
        <v>0</v>
      </c>
      <c r="I29" s="138">
        <f>IF(HERRAMIENTA!$G$2=2020,Calendario2020!I30,IF(HERRAMIENTA!$G$2=2021,Calendario2021!I30,IF(HERRAMIENTA!$G$2=2022,Calendario2022!I30,IF(HERRAMIENTA!$G$2=2023,Calendario2023!I30))))</f>
        <v>44650</v>
      </c>
      <c r="J29" s="142">
        <f>IF(HERRAMIENTA!$G$2=2020,Calendario2020!J30,IF(HERRAMIENTA!$G$2=2021,Calendario2021!J30,IF(HERRAMIENTA!$G$2=2022,Calendario2022!J30,IF(HERRAMIENTA!$G$2=2023,Calendario2023!J30))))</f>
        <v>0</v>
      </c>
      <c r="K29" s="140">
        <f>IF(HERRAMIENTA!$G$2=2020,Calendario2020!K30,IF(HERRAMIENTA!$G$2=2021,Calendario2021!K30,IF(HERRAMIENTA!$G$2=2022,Calendario2022!K30,IF(HERRAMIENTA!$G$2=2023,Calendario2023!K30))))</f>
        <v>44651</v>
      </c>
      <c r="L29" s="142">
        <f>IF(HERRAMIENTA!$G$2=2020,Calendario2020!L30,IF(HERRAMIENTA!$G$2=2021,Calendario2021!L30,IF(HERRAMIENTA!$G$2=2022,Calendario2022!L30,IF(HERRAMIENTA!$G$2=2023,Calendario2023!L30))))</f>
        <v>0</v>
      </c>
      <c r="M29" s="140">
        <f>IF(HERRAMIENTA!$G$2=2020,Calendario2020!M30,IF(HERRAMIENTA!$G$2=2021,Calendario2021!M30,IF(HERRAMIENTA!$G$2=2022,Calendario2022!M30,IF(HERRAMIENTA!$G$2=2023,Calendario2023!M30))))</f>
        <v>44652</v>
      </c>
      <c r="N29" s="142">
        <f>IF(HERRAMIENTA!$G$2=2020,Calendario2020!N30,IF(HERRAMIENTA!$G$2=2021,Calendario2021!N30,IF(HERRAMIENTA!$G$2=2022,Calendario2022!N30,IF(HERRAMIENTA!$G$2=2023,Calendario2023!N30))))</f>
        <v>0</v>
      </c>
      <c r="O29" s="143">
        <f>IF(HERRAMIENTA!$G$2=2020,Calendario2020!O30,IF(HERRAMIENTA!$G$2=2021,Calendario2021!O30,IF(HERRAMIENTA!$G$2=2022,Calendario2022!O30,IF(HERRAMIENTA!$G$2=2023,Calendario2023!O30))))</f>
        <v>44653</v>
      </c>
      <c r="P29" s="144">
        <f>IF(HERRAMIENTA!$G$2=2020,Calendario2020!P30,IF(HERRAMIENTA!$G$2=2021,Calendario2021!P30,IF(HERRAMIENTA!$G$2=2022,Calendario2022!P30,IF(HERRAMIENTA!$G$2=2023,Calendario2023!P30))))</f>
        <v>0</v>
      </c>
      <c r="Q29" s="133"/>
    </row>
    <row r="30" spans="1:17" ht="13.5" thickBot="1" x14ac:dyDescent="0.25">
      <c r="A30" s="283" t="e">
        <f t="shared" si="1"/>
        <v>#VALUE!</v>
      </c>
      <c r="B30" s="494"/>
      <c r="C30" s="498" t="str">
        <f>IF(HERRAMIENTA!$G$2=2020,Calendario2020!C31,IF(HERRAMIENTA!$G$2=2021,Calendario2021!C31,IF(HERRAMIENTA!$G$2=2022,Calendario2022!C31,IF(HERRAMIENTA!$G$2=2023,Calendario2023!C31))))</f>
        <v xml:space="preserve"> </v>
      </c>
      <c r="D30" s="499">
        <f>IF(HERRAMIENTA!$G$2=2020,Calendario2020!D31,IF(HERRAMIENTA!$G$2=2021,Calendario2021!D31,IF(HERRAMIENTA!$G$2=2022,Calendario2022!D31,IF(HERRAMIENTA!$G$2=2023,Calendario2023!D31))))</f>
        <v>0</v>
      </c>
      <c r="E30" s="500" t="str">
        <f>IF(HERRAMIENTA!$G$2=2020,Calendario2020!E31,IF(HERRAMIENTA!$G$2=2021,Calendario2021!E31,IF(HERRAMIENTA!$G$2=2022,Calendario2022!E31,IF(HERRAMIENTA!$G$2=2023,Calendario2023!E31))))</f>
        <v xml:space="preserve"> </v>
      </c>
      <c r="F30" s="501">
        <f>IF(HERRAMIENTA!$G$2=2020,Calendario2020!F31,IF(HERRAMIENTA!$G$2=2021,Calendario2021!F31,IF(HERRAMIENTA!$G$2=2022,Calendario2022!F31,IF(HERRAMIENTA!$G$2=2023,Calendario2023!F31))))</f>
        <v>0</v>
      </c>
      <c r="G30" s="500" t="str">
        <f>IF(HERRAMIENTA!$G$2=2020,Calendario2020!G31,IF(HERRAMIENTA!$G$2=2021,Calendario2021!G31,IF(HERRAMIENTA!$G$2=2022,Calendario2022!G31,IF(HERRAMIENTA!$G$2=2023,Calendario2023!G31))))</f>
        <v xml:space="preserve"> </v>
      </c>
      <c r="H30" s="502">
        <f>IF(HERRAMIENTA!$G$2=2020,Calendario2020!H31,IF(HERRAMIENTA!$G$2=2021,Calendario2021!H31,IF(HERRAMIENTA!$G$2=2022,Calendario2022!H31,IF(HERRAMIENTA!$G$2=2023,Calendario2023!H31))))</f>
        <v>0</v>
      </c>
      <c r="I30" s="503" t="str">
        <f>IF(HERRAMIENTA!$G$2=2020,Calendario2020!I31,IF(HERRAMIENTA!$G$2=2021,Calendario2021!I31,IF(HERRAMIENTA!$G$2=2022,Calendario2022!I31,IF(HERRAMIENTA!$G$2=2023,Calendario2023!I31))))</f>
        <v xml:space="preserve"> </v>
      </c>
      <c r="J30" s="489">
        <f>IF(HERRAMIENTA!$G$2=2020,Calendario2020!J31,IF(HERRAMIENTA!$G$2=2021,Calendario2021!J31,IF(HERRAMIENTA!$G$2=2022,Calendario2022!J31,IF(HERRAMIENTA!$G$2=2023,Calendario2023!J31))))</f>
        <v>0</v>
      </c>
      <c r="K30" s="488" t="str">
        <f>IF(HERRAMIENTA!$G$2=2020,Calendario2020!K31,IF(HERRAMIENTA!$G$2=2021,Calendario2021!K31,IF(HERRAMIENTA!$G$2=2022,Calendario2022!K31,IF(HERRAMIENTA!$G$2=2023,Calendario2023!K31))))</f>
        <v xml:space="preserve"> </v>
      </c>
      <c r="L30" s="489">
        <f>IF(HERRAMIENTA!$G$2=2020,Calendario2020!L31,IF(HERRAMIENTA!$G$2=2021,Calendario2021!L31,IF(HERRAMIENTA!$G$2=2022,Calendario2022!L31,IF(HERRAMIENTA!$G$2=2023,Calendario2023!L31))))</f>
        <v>0</v>
      </c>
      <c r="M30" s="488" t="str">
        <f>IF(HERRAMIENTA!$G$2=2020,Calendario2020!M31,IF(HERRAMIENTA!$G$2=2021,Calendario2021!M31,IF(HERRAMIENTA!$G$2=2022,Calendario2022!M31,IF(HERRAMIENTA!$G$2=2023,Calendario2023!M31))))</f>
        <v xml:space="preserve"> </v>
      </c>
      <c r="N30" s="489">
        <f>IF(HERRAMIENTA!$G$2=2020,Calendario2020!N31,IF(HERRAMIENTA!$G$2=2021,Calendario2021!N31,IF(HERRAMIENTA!$G$2=2022,Calendario2022!N31,IF(HERRAMIENTA!$G$2=2023,Calendario2023!N31))))</f>
        <v>0</v>
      </c>
      <c r="O30" s="490" t="str">
        <f>IF(HERRAMIENTA!$G$2=2020,Calendario2020!O31,IF(HERRAMIENTA!$G$2=2021,Calendario2021!O31,IF(HERRAMIENTA!$G$2=2022,Calendario2022!O31,IF(HERRAMIENTA!$G$2=2023,Calendario2023!O31))))</f>
        <v xml:space="preserve"> </v>
      </c>
      <c r="P30" s="491">
        <f>IF(HERRAMIENTA!$G$2=2020,Calendario2020!P31,IF(HERRAMIENTA!$G$2=2021,Calendario2021!P31,IF(HERRAMIENTA!$G$2=2022,Calendario2022!P31,IF(HERRAMIENTA!$G$2=2023,Calendario2023!P31))))</f>
        <v>0</v>
      </c>
      <c r="Q30" s="133" t="s">
        <v>16</v>
      </c>
    </row>
    <row r="31" spans="1:17" ht="25.5" x14ac:dyDescent="0.2">
      <c r="A31" s="283" t="str">
        <f t="shared" si="1"/>
        <v>Semana 14</v>
      </c>
      <c r="B31" s="492" t="s">
        <v>1668</v>
      </c>
      <c r="C31" s="145">
        <f>IF(HERRAMIENTA!$G$2=2020,Calendario2020!C32,IF(HERRAMIENTA!$G$2=2021,Calendario2021!C32,IF(HERRAMIENTA!$G$2=2022,Calendario2022!C32,IF(HERRAMIENTA!$G$2=2023,Calendario2023!C32))))</f>
        <v>44654</v>
      </c>
      <c r="D31" s="146" t="str">
        <f>IF(HERRAMIENTA!$G$2=2020,Calendario2020!D32,IF(HERRAMIENTA!$G$2=2021,Calendario2021!D32,IF(HERRAMIENTA!$G$2=2022,Calendario2022!D32,IF(HERRAMIENTA!$G$2=2023,Calendario2023!D32))))</f>
        <v>Semana 14</v>
      </c>
      <c r="E31" s="140">
        <f>IF(HERRAMIENTA!$G$2=2020,Calendario2020!E32,IF(HERRAMIENTA!$G$2=2021,Calendario2021!E32,IF(HERRAMIENTA!$G$2=2022,Calendario2022!E32,IF(HERRAMIENTA!$G$2=2023,Calendario2023!E32))))</f>
        <v>44655</v>
      </c>
      <c r="F31" s="142">
        <f>IF(HERRAMIENTA!$G$2=2020,Calendario2020!F32,IF(HERRAMIENTA!$G$2=2021,Calendario2021!F32,IF(HERRAMIENTA!$G$2=2022,Calendario2022!F32,IF(HERRAMIENTA!$G$2=2023,Calendario2023!F32))))</f>
        <v>0</v>
      </c>
      <c r="G31" s="140">
        <f>IF(HERRAMIENTA!$G$2=2020,Calendario2020!G32,IF(HERRAMIENTA!$G$2=2021,Calendario2021!G32,IF(HERRAMIENTA!$G$2=2022,Calendario2022!G32,IF(HERRAMIENTA!$G$2=2023,Calendario2023!G32))))</f>
        <v>44656</v>
      </c>
      <c r="H31" s="157">
        <f>IF(HERRAMIENTA!$G$2=2020,Calendario2020!H32,IF(HERRAMIENTA!$G$2=2021,Calendario2021!H32,IF(HERRAMIENTA!$G$2=2022,Calendario2022!H32,IF(HERRAMIENTA!$G$2=2023,Calendario2023!H32))))</f>
        <v>0</v>
      </c>
      <c r="I31" s="136">
        <f>IF(HERRAMIENTA!$G$2=2020,Calendario2020!I32,IF(HERRAMIENTA!$G$2=2021,Calendario2021!I32,IF(HERRAMIENTA!$G$2=2022,Calendario2022!I32,IF(HERRAMIENTA!$G$2=2023,Calendario2023!I32))))</f>
        <v>44657</v>
      </c>
      <c r="J31" s="137">
        <f>IF(HERRAMIENTA!$G$2=2020,Calendario2020!J32,IF(HERRAMIENTA!$G$2=2021,Calendario2021!J32,IF(HERRAMIENTA!$G$2=2022,Calendario2022!J32,IF(HERRAMIENTA!$G$2=2023,Calendario2023!J32))))</f>
        <v>0</v>
      </c>
      <c r="K31" s="136">
        <f>IF(HERRAMIENTA!$G$2=2020,Calendario2020!K32,IF(HERRAMIENTA!$G$2=2021,Calendario2021!K32,IF(HERRAMIENTA!$G$2=2022,Calendario2022!K32,IF(HERRAMIENTA!$G$2=2023,Calendario2023!K32))))</f>
        <v>44658</v>
      </c>
      <c r="L31" s="155" t="str">
        <f>IF(HERRAMIENTA!$G$2=2020,Calendario2020!L32,IF(HERRAMIENTA!$G$2=2021,Calendario2021!L32,IF(HERRAMIENTA!$G$2=2022,Calendario2022!L32,IF(HERRAMIENTA!$G$2=2023,Calendario2023!L32))))</f>
        <v>Día Mundial de la Salud</v>
      </c>
      <c r="M31" s="136">
        <f>IF(HERRAMIENTA!$G$2=2020,Calendario2020!M32,IF(HERRAMIENTA!$G$2=2021,Calendario2021!M32,IF(HERRAMIENTA!$G$2=2022,Calendario2022!M32,IF(HERRAMIENTA!$G$2=2023,Calendario2023!M32))))</f>
        <v>44659</v>
      </c>
      <c r="N31" s="151">
        <f>IF(HERRAMIENTA!$G$2=2020,Calendario2020!N32,IF(HERRAMIENTA!$G$2=2021,Calendario2021!N32,IF(HERRAMIENTA!$G$2=2022,Calendario2022!N32,IF(HERRAMIENTA!$G$2=2023,Calendario2023!N32))))</f>
        <v>0</v>
      </c>
      <c r="O31" s="149">
        <f>IF(HERRAMIENTA!$G$2=2020,Calendario2020!O32,IF(HERRAMIENTA!$G$2=2021,Calendario2021!O32,IF(HERRAMIENTA!$G$2=2022,Calendario2022!O32,IF(HERRAMIENTA!$G$2=2023,Calendario2023!O32))))</f>
        <v>44660</v>
      </c>
      <c r="P31" s="150">
        <f>IF(HERRAMIENTA!$G$2=2020,Calendario2020!P32,IF(HERRAMIENTA!$G$2=2021,Calendario2021!P32,IF(HERRAMIENTA!$G$2=2022,Calendario2022!P32,IF(HERRAMIENTA!$G$2=2023,Calendario2023!P32))))</f>
        <v>0</v>
      </c>
      <c r="Q31" s="133"/>
    </row>
    <row r="32" spans="1:17" x14ac:dyDescent="0.2">
      <c r="A32" s="283" t="e">
        <f t="shared" si="1"/>
        <v>#VALUE!</v>
      </c>
      <c r="B32" s="493"/>
      <c r="C32" s="495" t="str">
        <f>IF(HERRAMIENTA!$G$2=2020,Calendario2020!C33,IF(HERRAMIENTA!$G$2=2021,Calendario2021!C33,IF(HERRAMIENTA!$G$2=2022,Calendario2022!C33,IF(HERRAMIENTA!$G$2=2023,Calendario2023!C33))))</f>
        <v xml:space="preserve"> </v>
      </c>
      <c r="D32" s="496">
        <f>IF(HERRAMIENTA!$G$2=2020,Calendario2020!D33,IF(HERRAMIENTA!$G$2=2021,Calendario2021!D33,IF(HERRAMIENTA!$G$2=2022,Calendario2022!D33,IF(HERRAMIENTA!$G$2=2023,Calendario2023!D33))))</f>
        <v>0</v>
      </c>
      <c r="E32" s="488" t="str">
        <f>IF(HERRAMIENTA!$G$2=2020,Calendario2020!E33,IF(HERRAMIENTA!$G$2=2021,Calendario2021!E33,IF(HERRAMIENTA!$G$2=2022,Calendario2022!E33,IF(HERRAMIENTA!$G$2=2023,Calendario2023!E33))))</f>
        <v xml:space="preserve"> </v>
      </c>
      <c r="F32" s="489">
        <f>IF(HERRAMIENTA!$G$2=2020,Calendario2020!F33,IF(HERRAMIENTA!$G$2=2021,Calendario2021!F33,IF(HERRAMIENTA!$G$2=2022,Calendario2022!F33,IF(HERRAMIENTA!$G$2=2023,Calendario2023!F33))))</f>
        <v>0</v>
      </c>
      <c r="G32" s="488" t="str">
        <f>IF(HERRAMIENTA!$G$2=2020,Calendario2020!G33,IF(HERRAMIENTA!$G$2=2021,Calendario2021!G33,IF(HERRAMIENTA!$G$2=2022,Calendario2022!G33,IF(HERRAMIENTA!$G$2=2023,Calendario2023!G33))))</f>
        <v xml:space="preserve"> </v>
      </c>
      <c r="H32" s="489">
        <f>IF(HERRAMIENTA!$G$2=2020,Calendario2020!H33,IF(HERRAMIENTA!$G$2=2021,Calendario2021!H33,IF(HERRAMIENTA!$G$2=2022,Calendario2022!H33,IF(HERRAMIENTA!$G$2=2023,Calendario2023!H33))))</f>
        <v>0</v>
      </c>
      <c r="I32" s="488" t="str">
        <f>IF(HERRAMIENTA!$G$2=2020,Calendario2020!I33,IF(HERRAMIENTA!$G$2=2021,Calendario2021!I33,IF(HERRAMIENTA!$G$2=2022,Calendario2022!I33,IF(HERRAMIENTA!$G$2=2023,Calendario2023!I33))))</f>
        <v xml:space="preserve"> </v>
      </c>
      <c r="J32" s="489">
        <f>IF(HERRAMIENTA!$G$2=2020,Calendario2020!J33,IF(HERRAMIENTA!$G$2=2021,Calendario2021!J33,IF(HERRAMIENTA!$G$2=2022,Calendario2022!J33,IF(HERRAMIENTA!$G$2=2023,Calendario2023!J33))))</f>
        <v>0</v>
      </c>
      <c r="K32" s="488" t="str">
        <f>IF(HERRAMIENTA!$G$2=2020,Calendario2020!K33,IF(HERRAMIENTA!$G$2=2021,Calendario2021!K33,IF(HERRAMIENTA!$G$2=2022,Calendario2022!K33,IF(HERRAMIENTA!$G$2=2023,Calendario2023!K33))))</f>
        <v xml:space="preserve"> </v>
      </c>
      <c r="L32" s="489">
        <f>IF(HERRAMIENTA!$G$2=2020,Calendario2020!L33,IF(HERRAMIENTA!$G$2=2021,Calendario2021!L33,IF(HERRAMIENTA!$G$2=2022,Calendario2022!L33,IF(HERRAMIENTA!$G$2=2023,Calendario2023!L33))))</f>
        <v>0</v>
      </c>
      <c r="M32" s="488" t="str">
        <f>IF(HERRAMIENTA!$G$2=2020,Calendario2020!M33,IF(HERRAMIENTA!$G$2=2021,Calendario2021!M33,IF(HERRAMIENTA!$G$2=2022,Calendario2022!M33,IF(HERRAMIENTA!$G$2=2023,Calendario2023!M33))))</f>
        <v xml:space="preserve"> </v>
      </c>
      <c r="N32" s="489">
        <f>IF(HERRAMIENTA!$G$2=2020,Calendario2020!N33,IF(HERRAMIENTA!$G$2=2021,Calendario2021!N33,IF(HERRAMIENTA!$G$2=2022,Calendario2022!N33,IF(HERRAMIENTA!$G$2=2023,Calendario2023!N33))))</f>
        <v>0</v>
      </c>
      <c r="O32" s="490" t="str">
        <f>IF(HERRAMIENTA!$G$2=2020,Calendario2020!O33,IF(HERRAMIENTA!$G$2=2021,Calendario2021!O33,IF(HERRAMIENTA!$G$2=2022,Calendario2022!O33,IF(HERRAMIENTA!$G$2=2023,Calendario2023!O33))))</f>
        <v xml:space="preserve"> </v>
      </c>
      <c r="P32" s="491">
        <f>IF(HERRAMIENTA!$G$2=2020,Calendario2020!P33,IF(HERRAMIENTA!$G$2=2021,Calendario2021!P33,IF(HERRAMIENTA!$G$2=2022,Calendario2022!P33,IF(HERRAMIENTA!$G$2=2023,Calendario2023!P33))))</f>
        <v>0</v>
      </c>
      <c r="Q32" s="133" t="s">
        <v>16</v>
      </c>
    </row>
    <row r="33" spans="1:17" ht="15" x14ac:dyDescent="0.2">
      <c r="A33" s="283" t="str">
        <f t="shared" si="1"/>
        <v>Semana 15</v>
      </c>
      <c r="B33" s="493"/>
      <c r="C33" s="134">
        <f>IF(HERRAMIENTA!$G$2=2020,Calendario2020!C34,IF(HERRAMIENTA!$G$2=2021,Calendario2021!C34,IF(HERRAMIENTA!$G$2=2022,Calendario2022!C34,IF(HERRAMIENTA!$G$2=2023,Calendario2023!C34))))</f>
        <v>44661</v>
      </c>
      <c r="D33" s="156" t="str">
        <f>IF(HERRAMIENTA!$G$2=2020,Calendario2020!D34,IF(HERRAMIENTA!$G$2=2021,Calendario2021!D34,IF(HERRAMIENTA!$G$2=2022,Calendario2022!D34,IF(HERRAMIENTA!$G$2=2023,Calendario2023!D34))))</f>
        <v>Semana 15</v>
      </c>
      <c r="E33" s="136">
        <f>IF(HERRAMIENTA!$G$2=2020,Calendario2020!E34,IF(HERRAMIENTA!$G$2=2021,Calendario2021!E34,IF(HERRAMIENTA!$G$2=2022,Calendario2022!E34,IF(HERRAMIENTA!$G$2=2023,Calendario2023!E34))))</f>
        <v>44662</v>
      </c>
      <c r="F33" s="137">
        <f>IF(HERRAMIENTA!$G$2=2020,Calendario2020!F34,IF(HERRAMIENTA!$G$2=2021,Calendario2021!F34,IF(HERRAMIENTA!$G$2=2022,Calendario2022!F34,IF(HERRAMIENTA!$G$2=2023,Calendario2023!F34))))</f>
        <v>0</v>
      </c>
      <c r="G33" s="136">
        <f>IF(HERRAMIENTA!$G$2=2020,Calendario2020!G34,IF(HERRAMIENTA!$G$2=2021,Calendario2021!G34,IF(HERRAMIENTA!$G$2=2022,Calendario2022!G34,IF(HERRAMIENTA!$G$2=2023,Calendario2023!G34))))</f>
        <v>44663</v>
      </c>
      <c r="H33" s="137">
        <f>IF(HERRAMIENTA!$G$2=2020,Calendario2020!H34,IF(HERRAMIENTA!$G$2=2021,Calendario2021!H34,IF(HERRAMIENTA!$G$2=2022,Calendario2022!H34,IF(HERRAMIENTA!$G$2=2023,Calendario2023!H34))))</f>
        <v>0</v>
      </c>
      <c r="I33" s="136">
        <f>IF(HERRAMIENTA!$G$2=2020,Calendario2020!I34,IF(HERRAMIENTA!$G$2=2021,Calendario2021!I34,IF(HERRAMIENTA!$G$2=2022,Calendario2022!I34,IF(HERRAMIENTA!$G$2=2023,Calendario2023!I34))))</f>
        <v>44664</v>
      </c>
      <c r="J33" s="137">
        <f>IF(HERRAMIENTA!$G$2=2020,Calendario2020!J34,IF(HERRAMIENTA!$G$2=2021,Calendario2021!J34,IF(HERRAMIENTA!$G$2=2022,Calendario2022!J34,IF(HERRAMIENTA!$G$2=2023,Calendario2023!J34))))</f>
        <v>0</v>
      </c>
      <c r="K33" s="136">
        <f>IF(HERRAMIENTA!$G$2=2020,Calendario2020!K34,IF(HERRAMIENTA!$G$2=2021,Calendario2021!K34,IF(HERRAMIENTA!$G$2=2022,Calendario2022!K34,IF(HERRAMIENTA!$G$2=2023,Calendario2023!K34))))</f>
        <v>44665</v>
      </c>
      <c r="L33" s="137" t="str">
        <f>IF(HERRAMIENTA!$G$2=2020,Calendario2020!L34,IF(HERRAMIENTA!$G$2=2021,Calendario2021!L34,IF(HERRAMIENTA!$G$2=2022,Calendario2022!L34,IF(HERRAMIENTA!$G$2=2023,Calendario2023!L34))))</f>
        <v>Jueves Santo</v>
      </c>
      <c r="M33" s="136">
        <f>IF(HERRAMIENTA!$G$2=2020,Calendario2020!M34,IF(HERRAMIENTA!$G$2=2021,Calendario2021!M34,IF(HERRAMIENTA!$G$2=2022,Calendario2022!M34,IF(HERRAMIENTA!$G$2=2023,Calendario2023!M34))))</f>
        <v>44666</v>
      </c>
      <c r="N33" s="137" t="str">
        <f>IF(HERRAMIENTA!$G$2=2020,Calendario2020!N34,IF(HERRAMIENTA!$G$2=2021,Calendario2021!N34,IF(HERRAMIENTA!$G$2=2022,Calendario2022!N34,IF(HERRAMIENTA!$G$2=2023,Calendario2023!N34))))</f>
        <v>Viernes Santo</v>
      </c>
      <c r="O33" s="149">
        <f>IF(HERRAMIENTA!$G$2=2020,Calendario2020!O34,IF(HERRAMIENTA!$G$2=2021,Calendario2021!O34,IF(HERRAMIENTA!$G$2=2022,Calendario2022!O34,IF(HERRAMIENTA!$G$2=2023,Calendario2023!O34))))</f>
        <v>44667</v>
      </c>
      <c r="P33" s="150">
        <f>IF(HERRAMIENTA!$G$2=2020,Calendario2020!P34,IF(HERRAMIENTA!$G$2=2021,Calendario2021!P34,IF(HERRAMIENTA!$G$2=2022,Calendario2022!P34,IF(HERRAMIENTA!$G$2=2023,Calendario2023!P34))))</f>
        <v>0</v>
      </c>
      <c r="Q33" s="133"/>
    </row>
    <row r="34" spans="1:17" x14ac:dyDescent="0.2">
      <c r="A34" s="283" t="e">
        <f t="shared" si="1"/>
        <v>#VALUE!</v>
      </c>
      <c r="B34" s="493"/>
      <c r="C34" s="495" t="str">
        <f>IF(HERRAMIENTA!$G$2=2020,Calendario2020!C35,IF(HERRAMIENTA!$G$2=2021,Calendario2021!C35,IF(HERRAMIENTA!$G$2=2022,Calendario2022!C35,IF(HERRAMIENTA!$G$2=2023,Calendario2023!C35))))</f>
        <v xml:space="preserve"> </v>
      </c>
      <c r="D34" s="496">
        <f>IF(HERRAMIENTA!$G$2=2020,Calendario2020!D35,IF(HERRAMIENTA!$G$2=2021,Calendario2021!D35,IF(HERRAMIENTA!$G$2=2022,Calendario2022!D35,IF(HERRAMIENTA!$G$2=2023,Calendario2023!D35))))</f>
        <v>0</v>
      </c>
      <c r="E34" s="488" t="str">
        <f>IF(HERRAMIENTA!$G$2=2020,Calendario2020!E35,IF(HERRAMIENTA!$G$2=2021,Calendario2021!E35,IF(HERRAMIENTA!$G$2=2022,Calendario2022!E35,IF(HERRAMIENTA!$G$2=2023,Calendario2023!E35))))</f>
        <v xml:space="preserve"> </v>
      </c>
      <c r="F34" s="489">
        <f>IF(HERRAMIENTA!$G$2=2020,Calendario2020!F35,IF(HERRAMIENTA!$G$2=2021,Calendario2021!F35,IF(HERRAMIENTA!$G$2=2022,Calendario2022!F35,IF(HERRAMIENTA!$G$2=2023,Calendario2023!F35))))</f>
        <v>0</v>
      </c>
      <c r="G34" s="488" t="str">
        <f>IF(HERRAMIENTA!$G$2=2020,Calendario2020!G35,IF(HERRAMIENTA!$G$2=2021,Calendario2021!G35,IF(HERRAMIENTA!$G$2=2022,Calendario2022!G35,IF(HERRAMIENTA!$G$2=2023,Calendario2023!G35))))</f>
        <v xml:space="preserve"> </v>
      </c>
      <c r="H34" s="489">
        <f>IF(HERRAMIENTA!$G$2=2020,Calendario2020!H35,IF(HERRAMIENTA!$G$2=2021,Calendario2021!H35,IF(HERRAMIENTA!$G$2=2022,Calendario2022!H35,IF(HERRAMIENTA!$G$2=2023,Calendario2023!H35))))</f>
        <v>0</v>
      </c>
      <c r="I34" s="488" t="str">
        <f>IF(HERRAMIENTA!$G$2=2020,Calendario2020!I35,IF(HERRAMIENTA!$G$2=2021,Calendario2021!I35,IF(HERRAMIENTA!$G$2=2022,Calendario2022!I35,IF(HERRAMIENTA!$G$2=2023,Calendario2023!I35))))</f>
        <v xml:space="preserve"> </v>
      </c>
      <c r="J34" s="489">
        <f>IF(HERRAMIENTA!$G$2=2020,Calendario2020!J35,IF(HERRAMIENTA!$G$2=2021,Calendario2021!J35,IF(HERRAMIENTA!$G$2=2022,Calendario2022!J35,IF(HERRAMIENTA!$G$2=2023,Calendario2023!J35))))</f>
        <v>0</v>
      </c>
      <c r="K34" s="488" t="str">
        <f>IF(HERRAMIENTA!$G$2=2020,Calendario2020!K35,IF(HERRAMIENTA!$G$2=2021,Calendario2021!K35,IF(HERRAMIENTA!$G$2=2022,Calendario2022!K35,IF(HERRAMIENTA!$G$2=2023,Calendario2023!K35))))</f>
        <v xml:space="preserve"> </v>
      </c>
      <c r="L34" s="489">
        <f>IF(HERRAMIENTA!$G$2=2020,Calendario2020!L35,IF(HERRAMIENTA!$G$2=2021,Calendario2021!L35,IF(HERRAMIENTA!$G$2=2022,Calendario2022!L35,IF(HERRAMIENTA!$G$2=2023,Calendario2023!L35))))</f>
        <v>0</v>
      </c>
      <c r="M34" s="488" t="str">
        <f>IF(HERRAMIENTA!$G$2=2020,Calendario2020!M35,IF(HERRAMIENTA!$G$2=2021,Calendario2021!M35,IF(HERRAMIENTA!$G$2=2022,Calendario2022!M35,IF(HERRAMIENTA!$G$2=2023,Calendario2023!M35))))</f>
        <v xml:space="preserve"> </v>
      </c>
      <c r="N34" s="489">
        <f>IF(HERRAMIENTA!$G$2=2020,Calendario2020!N35,IF(HERRAMIENTA!$G$2=2021,Calendario2021!N35,IF(HERRAMIENTA!$G$2=2022,Calendario2022!N35,IF(HERRAMIENTA!$G$2=2023,Calendario2023!N35))))</f>
        <v>0</v>
      </c>
      <c r="O34" s="490" t="str">
        <f>IF(HERRAMIENTA!$G$2=2020,Calendario2020!O35,IF(HERRAMIENTA!$G$2=2021,Calendario2021!O35,IF(HERRAMIENTA!$G$2=2022,Calendario2022!O35,IF(HERRAMIENTA!$G$2=2023,Calendario2023!O35))))</f>
        <v xml:space="preserve"> </v>
      </c>
      <c r="P34" s="491">
        <f>IF(HERRAMIENTA!$G$2=2020,Calendario2020!P35,IF(HERRAMIENTA!$G$2=2021,Calendario2021!P35,IF(HERRAMIENTA!$G$2=2022,Calendario2022!P35,IF(HERRAMIENTA!$G$2=2023,Calendario2023!P35))))</f>
        <v>0</v>
      </c>
      <c r="Q34" s="133" t="s">
        <v>16</v>
      </c>
    </row>
    <row r="35" spans="1:17" ht="15" x14ac:dyDescent="0.2">
      <c r="A35" s="283" t="str">
        <f t="shared" si="1"/>
        <v>Semana 16</v>
      </c>
      <c r="B35" s="493"/>
      <c r="C35" s="134">
        <f>IF(HERRAMIENTA!$G$2=2020,Calendario2020!C36,IF(HERRAMIENTA!$G$2=2021,Calendario2021!C36,IF(HERRAMIENTA!$G$2=2022,Calendario2022!C36,IF(HERRAMIENTA!$G$2=2023,Calendario2023!C36))))</f>
        <v>44668</v>
      </c>
      <c r="D35" s="135" t="str">
        <f>IF(HERRAMIENTA!$G$2=2020,Calendario2020!D36,IF(HERRAMIENTA!$G$2=2021,Calendario2021!D36,IF(HERRAMIENTA!$G$2=2022,Calendario2022!D36,IF(HERRAMIENTA!$G$2=2023,Calendario2023!D36))))</f>
        <v>Pascua</v>
      </c>
      <c r="E35" s="136">
        <f>IF(HERRAMIENTA!$G$2=2020,Calendario2020!E36,IF(HERRAMIENTA!$G$2=2021,Calendario2021!E36,IF(HERRAMIENTA!$G$2=2022,Calendario2022!E36,IF(HERRAMIENTA!$G$2=2023,Calendario2023!E36))))</f>
        <v>44669</v>
      </c>
      <c r="F35" s="137">
        <f>IF(HERRAMIENTA!$G$2=2020,Calendario2020!F36,IF(HERRAMIENTA!$G$2=2021,Calendario2021!F36,IF(HERRAMIENTA!$G$2=2022,Calendario2022!F36,IF(HERRAMIENTA!$G$2=2023,Calendario2023!F36))))</f>
        <v>0</v>
      </c>
      <c r="G35" s="136">
        <f>IF(HERRAMIENTA!$G$2=2020,Calendario2020!G36,IF(HERRAMIENTA!$G$2=2021,Calendario2021!G36,IF(HERRAMIENTA!$G$2=2022,Calendario2022!G36,IF(HERRAMIENTA!$G$2=2023,Calendario2023!G36))))</f>
        <v>44670</v>
      </c>
      <c r="H35" s="137">
        <f>IF(HERRAMIENTA!$G$2=2020,Calendario2020!H36,IF(HERRAMIENTA!$G$2=2021,Calendario2021!H36,IF(HERRAMIENTA!$G$2=2022,Calendario2022!H36,IF(HERRAMIENTA!$G$2=2023,Calendario2023!H36))))</f>
        <v>0</v>
      </c>
      <c r="I35" s="136">
        <f>IF(HERRAMIENTA!$G$2=2020,Calendario2020!I36,IF(HERRAMIENTA!$G$2=2021,Calendario2021!I36,IF(HERRAMIENTA!$G$2=2022,Calendario2022!I36,IF(HERRAMIENTA!$G$2=2023,Calendario2023!I36))))</f>
        <v>44671</v>
      </c>
      <c r="J35" s="151">
        <f>IF(HERRAMIENTA!$G$2=2020,Calendario2020!J36,IF(HERRAMIENTA!$G$2=2021,Calendario2021!J36,IF(HERRAMIENTA!$G$2=2022,Calendario2022!J36,IF(HERRAMIENTA!$G$2=2023,Calendario2023!J36))))</f>
        <v>0</v>
      </c>
      <c r="K35" s="136">
        <f>IF(HERRAMIENTA!$G$2=2020,Calendario2020!K36,IF(HERRAMIENTA!$G$2=2021,Calendario2021!K36,IF(HERRAMIENTA!$G$2=2022,Calendario2022!K36,IF(HERRAMIENTA!$G$2=2023,Calendario2023!K36))))</f>
        <v>44672</v>
      </c>
      <c r="L35" s="151">
        <f>IF(HERRAMIENTA!$G$2=2020,Calendario2020!L36,IF(HERRAMIENTA!$G$2=2021,Calendario2021!L36,IF(HERRAMIENTA!$G$2=2022,Calendario2022!L36,IF(HERRAMIENTA!$G$2=2023,Calendario2023!L36))))</f>
        <v>0</v>
      </c>
      <c r="M35" s="136">
        <f>IF(HERRAMIENTA!$G$2=2020,Calendario2020!M36,IF(HERRAMIENTA!$G$2=2021,Calendario2021!M36,IF(HERRAMIENTA!$G$2=2022,Calendario2022!M36,IF(HERRAMIENTA!$G$2=2023,Calendario2023!M36))))</f>
        <v>44673</v>
      </c>
      <c r="N35" s="137" t="str">
        <f>IF(HERRAMIENTA!$G$2=2020,Calendario2020!N36,IF(HERRAMIENTA!$G$2=2021,Calendario2021!N36,IF(HERRAMIENTA!$G$2=2022,Calendario2022!N36,IF(HERRAMIENTA!$G$2=2023,Calendario2023!N36))))</f>
        <v>Día de la Tierra</v>
      </c>
      <c r="O35" s="149">
        <f>IF(HERRAMIENTA!$G$2=2020,Calendario2020!O36,IF(HERRAMIENTA!$G$2=2021,Calendario2021!O36,IF(HERRAMIENTA!$G$2=2022,Calendario2022!O36,IF(HERRAMIENTA!$G$2=2023,Calendario2023!O36))))</f>
        <v>44674</v>
      </c>
      <c r="P35" s="150" t="str">
        <f>IF(HERRAMIENTA!$G$2=2020,Calendario2020!P36,IF(HERRAMIENTA!$G$2=2021,Calendario2021!P36,IF(HERRAMIENTA!$G$2=2022,Calendario2022!P36,IF(HERRAMIENTA!$G$2=2023,Calendario2023!P36))))</f>
        <v>Día del Libro (Intl.)</v>
      </c>
      <c r="Q35" s="133"/>
    </row>
    <row r="36" spans="1:17" ht="13.5" thickBot="1" x14ac:dyDescent="0.25">
      <c r="A36" s="283" t="e">
        <f t="shared" si="1"/>
        <v>#VALUE!</v>
      </c>
      <c r="B36" s="493"/>
      <c r="C36" s="495" t="str">
        <f>IF(HERRAMIENTA!$G$2=2020,Calendario2020!C37,IF(HERRAMIENTA!$G$2=2021,Calendario2021!C37,IF(HERRAMIENTA!$G$2=2022,Calendario2022!C37,IF(HERRAMIENTA!$G$2=2023,Calendario2023!C37))))</f>
        <v xml:space="preserve"> </v>
      </c>
      <c r="D36" s="496">
        <f>IF(HERRAMIENTA!$G$2=2020,Calendario2020!D37,IF(HERRAMIENTA!$G$2=2021,Calendario2021!D37,IF(HERRAMIENTA!$G$2=2022,Calendario2022!D37,IF(HERRAMIENTA!$G$2=2023,Calendario2023!D37))))</f>
        <v>0</v>
      </c>
      <c r="E36" s="488" t="str">
        <f>IF(HERRAMIENTA!$G$2=2020,Calendario2020!E37,IF(HERRAMIENTA!$G$2=2021,Calendario2021!E37,IF(HERRAMIENTA!$G$2=2022,Calendario2022!E37,IF(HERRAMIENTA!$G$2=2023,Calendario2023!E37))))</f>
        <v xml:space="preserve"> </v>
      </c>
      <c r="F36" s="489">
        <f>IF(HERRAMIENTA!$G$2=2020,Calendario2020!F37,IF(HERRAMIENTA!$G$2=2021,Calendario2021!F37,IF(HERRAMIENTA!$G$2=2022,Calendario2022!F37,IF(HERRAMIENTA!$G$2=2023,Calendario2023!F37))))</f>
        <v>0</v>
      </c>
      <c r="G36" s="488" t="str">
        <f>IF(HERRAMIENTA!$G$2=2020,Calendario2020!G37,IF(HERRAMIENTA!$G$2=2021,Calendario2021!G37,IF(HERRAMIENTA!$G$2=2022,Calendario2022!G37,IF(HERRAMIENTA!$G$2=2023,Calendario2023!G37))))</f>
        <v xml:space="preserve"> </v>
      </c>
      <c r="H36" s="489">
        <f>IF(HERRAMIENTA!$G$2=2020,Calendario2020!H37,IF(HERRAMIENTA!$G$2=2021,Calendario2021!H37,IF(HERRAMIENTA!$G$2=2022,Calendario2022!H37,IF(HERRAMIENTA!$G$2=2023,Calendario2023!H37))))</f>
        <v>0</v>
      </c>
      <c r="I36" s="488" t="str">
        <f>IF(HERRAMIENTA!$G$2=2020,Calendario2020!I37,IF(HERRAMIENTA!$G$2=2021,Calendario2021!I37,IF(HERRAMIENTA!$G$2=2022,Calendario2022!I37,IF(HERRAMIENTA!$G$2=2023,Calendario2023!I37))))</f>
        <v xml:space="preserve"> </v>
      </c>
      <c r="J36" s="489">
        <f>IF(HERRAMIENTA!$G$2=2020,Calendario2020!J37,IF(HERRAMIENTA!$G$2=2021,Calendario2021!J37,IF(HERRAMIENTA!$G$2=2022,Calendario2022!J37,IF(HERRAMIENTA!$G$2=2023,Calendario2023!J37))))</f>
        <v>0</v>
      </c>
      <c r="K36" s="488" t="str">
        <f>IF(HERRAMIENTA!$G$2=2020,Calendario2020!K37,IF(HERRAMIENTA!$G$2=2021,Calendario2021!K37,IF(HERRAMIENTA!$G$2=2022,Calendario2022!K37,IF(HERRAMIENTA!$G$2=2023,Calendario2023!K37))))</f>
        <v xml:space="preserve"> </v>
      </c>
      <c r="L36" s="501">
        <f>IF(HERRAMIENTA!$G$2=2020,Calendario2020!L37,IF(HERRAMIENTA!$G$2=2021,Calendario2021!L37,IF(HERRAMIENTA!$G$2=2022,Calendario2022!L37,IF(HERRAMIENTA!$G$2=2023,Calendario2023!L37))))</f>
        <v>0</v>
      </c>
      <c r="M36" s="500" t="str">
        <f>IF(HERRAMIENTA!$G$2=2020,Calendario2020!M37,IF(HERRAMIENTA!$G$2=2021,Calendario2021!M37,IF(HERRAMIENTA!$G$2=2022,Calendario2022!M37,IF(HERRAMIENTA!$G$2=2023,Calendario2023!M37))))</f>
        <v xml:space="preserve"> </v>
      </c>
      <c r="N36" s="501">
        <f>IF(HERRAMIENTA!$G$2=2020,Calendario2020!N37,IF(HERRAMIENTA!$G$2=2021,Calendario2021!N37,IF(HERRAMIENTA!$G$2=2022,Calendario2022!N37,IF(HERRAMIENTA!$G$2=2023,Calendario2023!N37))))</f>
        <v>0</v>
      </c>
      <c r="O36" s="504" t="str">
        <f>IF(HERRAMIENTA!$G$2=2020,Calendario2020!O37,IF(HERRAMIENTA!$G$2=2021,Calendario2021!O37,IF(HERRAMIENTA!$G$2=2022,Calendario2022!O37,IF(HERRAMIENTA!$G$2=2023,Calendario2023!O37))))</f>
        <v xml:space="preserve"> </v>
      </c>
      <c r="P36" s="505">
        <f>IF(HERRAMIENTA!$G$2=2020,Calendario2020!P37,IF(HERRAMIENTA!$G$2=2021,Calendario2021!P37,IF(HERRAMIENTA!$G$2=2022,Calendario2022!P37,IF(HERRAMIENTA!$G$2=2023,Calendario2023!P37))))</f>
        <v>0</v>
      </c>
      <c r="Q36" s="133" t="s">
        <v>16</v>
      </c>
    </row>
    <row r="37" spans="1:17" ht="15" x14ac:dyDescent="0.2">
      <c r="A37" s="283" t="str">
        <f t="shared" si="1"/>
        <v>Semana 17</v>
      </c>
      <c r="B37" s="493"/>
      <c r="C37" s="134">
        <f>IF(HERRAMIENTA!$G$2=2020,Calendario2020!C38,IF(HERRAMIENTA!$G$2=2021,Calendario2021!C38,IF(HERRAMIENTA!$G$2=2022,Calendario2022!C38,IF(HERRAMIENTA!$G$2=2023,Calendario2023!C38))))</f>
        <v>44675</v>
      </c>
      <c r="D37" s="156" t="str">
        <f>IF(HERRAMIENTA!$G$2=2020,Calendario2020!D38,IF(HERRAMIENTA!$G$2=2021,Calendario2021!D38,IF(HERRAMIENTA!$G$2=2022,Calendario2022!D38,IF(HERRAMIENTA!$G$2=2023,Calendario2023!D38))))</f>
        <v>Semana 17</v>
      </c>
      <c r="E37" s="136">
        <f>IF(HERRAMIENTA!$G$2=2020,Calendario2020!E38,IF(HERRAMIENTA!$G$2=2021,Calendario2021!E38,IF(HERRAMIENTA!$G$2=2022,Calendario2022!E38,IF(HERRAMIENTA!$G$2=2023,Calendario2023!E38))))</f>
        <v>44676</v>
      </c>
      <c r="F37" s="137">
        <f>IF(HERRAMIENTA!$G$2=2020,Calendario2020!F38,IF(HERRAMIENTA!$G$2=2021,Calendario2021!F38,IF(HERRAMIENTA!$G$2=2022,Calendario2022!F38,IF(HERRAMIENTA!$G$2=2023,Calendario2023!F38))))</f>
        <v>0</v>
      </c>
      <c r="G37" s="136">
        <f>IF(HERRAMIENTA!$G$2=2020,Calendario2020!G38,IF(HERRAMIENTA!$G$2=2021,Calendario2021!G38,IF(HERRAMIENTA!$G$2=2022,Calendario2022!G38,IF(HERRAMIENTA!$G$2=2023,Calendario2023!G38))))</f>
        <v>44677</v>
      </c>
      <c r="H37" s="137" t="str">
        <f>IF(HERRAMIENTA!$G$2=2020,Calendario2020!H38,IF(HERRAMIENTA!$G$2=2021,Calendario2021!H38,IF(HERRAMIENTA!$G$2=2022,Calendario2022!H38,IF(HERRAMIENTA!$G$2=2023,Calendario2023!H38))))</f>
        <v>Día de la Secretaria</v>
      </c>
      <c r="I37" s="136">
        <f>IF(HERRAMIENTA!$G$2=2020,Calendario2020!I38,IF(HERRAMIENTA!$G$2=2021,Calendario2021!I38,IF(HERRAMIENTA!$G$2=2022,Calendario2022!I38,IF(HERRAMIENTA!$G$2=2023,Calendario2023!I38))))</f>
        <v>44678</v>
      </c>
      <c r="J37" s="137">
        <f>IF(HERRAMIENTA!$G$2=2020,Calendario2020!J38,IF(HERRAMIENTA!$G$2=2021,Calendario2021!J38,IF(HERRAMIENTA!$G$2=2022,Calendario2022!J38,IF(HERRAMIENTA!$G$2=2023,Calendario2023!J38))))</f>
        <v>0</v>
      </c>
      <c r="K37" s="136">
        <f>IF(HERRAMIENTA!$G$2=2020,Calendario2020!K38,IF(HERRAMIENTA!$G$2=2021,Calendario2021!K38,IF(HERRAMIENTA!$G$2=2022,Calendario2022!K38,IF(HERRAMIENTA!$G$2=2023,Calendario2023!K38))))</f>
        <v>44679</v>
      </c>
      <c r="L37" s="137">
        <f>IF(HERRAMIENTA!$G$2=2020,Calendario2020!L38,IF(HERRAMIENTA!$G$2=2021,Calendario2021!L38,IF(HERRAMIENTA!$G$2=2022,Calendario2022!L38,IF(HERRAMIENTA!$G$2=2023,Calendario2023!L38))))</f>
        <v>0</v>
      </c>
      <c r="M37" s="138">
        <f>IF(HERRAMIENTA!$G$2=2020,Calendario2020!M38,IF(HERRAMIENTA!$G$2=2021,Calendario2021!M38,IF(HERRAMIENTA!$G$2=2022,Calendario2022!M38,IF(HERRAMIENTA!$G$2=2023,Calendario2023!M38))))</f>
        <v>44680</v>
      </c>
      <c r="N37" s="139">
        <f>IF(HERRAMIENTA!$G$2=2020,Calendario2020!N38,IF(HERRAMIENTA!$G$2=2021,Calendario2021!N38,IF(HERRAMIENTA!$G$2=2022,Calendario2022!N38,IF(HERRAMIENTA!$G$2=2023,Calendario2023!N38))))</f>
        <v>0</v>
      </c>
      <c r="O37" s="143">
        <f>IF(HERRAMIENTA!$G$2=2020,Calendario2020!O38,IF(HERRAMIENTA!$G$2=2021,Calendario2021!O38,IF(HERRAMIENTA!$G$2=2022,Calendario2022!O38,IF(HERRAMIENTA!$G$2=2023,Calendario2023!O38))))</f>
        <v>44681</v>
      </c>
      <c r="P37" s="144">
        <f>IF(HERRAMIENTA!$G$2=2020,Calendario2020!P38,IF(HERRAMIENTA!$G$2=2021,Calendario2021!P38,IF(HERRAMIENTA!$G$2=2022,Calendario2022!P38,IF(HERRAMIENTA!$G$2=2023,Calendario2023!P38))))</f>
        <v>0</v>
      </c>
      <c r="Q37" s="133"/>
    </row>
    <row r="38" spans="1:17" ht="13.5" thickBot="1" x14ac:dyDescent="0.25">
      <c r="A38" s="283" t="e">
        <f t="shared" si="1"/>
        <v>#VALUE!</v>
      </c>
      <c r="B38" s="494"/>
      <c r="C38" s="498" t="str">
        <f>IF(HERRAMIENTA!$G$2=2020,Calendario2020!C39,IF(HERRAMIENTA!$G$2=2021,Calendario2021!C39,IF(HERRAMIENTA!$G$2=2022,Calendario2022!C39,IF(HERRAMIENTA!$G$2=2023,Calendario2023!C39))))</f>
        <v xml:space="preserve"> </v>
      </c>
      <c r="D38" s="499">
        <f>IF(HERRAMIENTA!$G$2=2020,Calendario2020!D39,IF(HERRAMIENTA!$G$2=2021,Calendario2021!D39,IF(HERRAMIENTA!$G$2=2022,Calendario2022!D39,IF(HERRAMIENTA!$G$2=2023,Calendario2023!D39))))</f>
        <v>0</v>
      </c>
      <c r="E38" s="500" t="str">
        <f>IF(HERRAMIENTA!$G$2=2020,Calendario2020!E39,IF(HERRAMIENTA!$G$2=2021,Calendario2021!E39,IF(HERRAMIENTA!$G$2=2022,Calendario2022!E39,IF(HERRAMIENTA!$G$2=2023,Calendario2023!E39))))</f>
        <v xml:space="preserve"> </v>
      </c>
      <c r="F38" s="501">
        <f>IF(HERRAMIENTA!$G$2=2020,Calendario2020!F39,IF(HERRAMIENTA!$G$2=2021,Calendario2021!F39,IF(HERRAMIENTA!$G$2=2022,Calendario2022!F39,IF(HERRAMIENTA!$G$2=2023,Calendario2023!F39))))</f>
        <v>0</v>
      </c>
      <c r="G38" s="500" t="str">
        <f>IF(HERRAMIENTA!$G$2=2020,Calendario2020!G39,IF(HERRAMIENTA!$G$2=2021,Calendario2021!G39,IF(HERRAMIENTA!$G$2=2022,Calendario2022!G39,IF(HERRAMIENTA!$G$2=2023,Calendario2023!G39))))</f>
        <v xml:space="preserve"> </v>
      </c>
      <c r="H38" s="501">
        <f>IF(HERRAMIENTA!$G$2=2020,Calendario2020!H39,IF(HERRAMIENTA!$G$2=2021,Calendario2021!H39,IF(HERRAMIENTA!$G$2=2022,Calendario2022!H39,IF(HERRAMIENTA!$G$2=2023,Calendario2023!H39))))</f>
        <v>0</v>
      </c>
      <c r="I38" s="500" t="str">
        <f>IF(HERRAMIENTA!$G$2=2020,Calendario2020!I39,IF(HERRAMIENTA!$G$2=2021,Calendario2021!I39,IF(HERRAMIENTA!$G$2=2022,Calendario2022!I39,IF(HERRAMIENTA!$G$2=2023,Calendario2023!I39))))</f>
        <v xml:space="preserve"> </v>
      </c>
      <c r="J38" s="501">
        <f>IF(HERRAMIENTA!$G$2=2020,Calendario2020!J39,IF(HERRAMIENTA!$G$2=2021,Calendario2021!J39,IF(HERRAMIENTA!$G$2=2022,Calendario2022!J39,IF(HERRAMIENTA!$G$2=2023,Calendario2023!J39))))</f>
        <v>0</v>
      </c>
      <c r="K38" s="500" t="str">
        <f>IF(HERRAMIENTA!$G$2=2020,Calendario2020!K39,IF(HERRAMIENTA!$G$2=2021,Calendario2021!K39,IF(HERRAMIENTA!$G$2=2022,Calendario2022!K39,IF(HERRAMIENTA!$G$2=2023,Calendario2023!K39))))</f>
        <v xml:space="preserve"> </v>
      </c>
      <c r="L38" s="502">
        <f>IF(HERRAMIENTA!$G$2=2020,Calendario2020!L39,IF(HERRAMIENTA!$G$2=2021,Calendario2021!L39,IF(HERRAMIENTA!$G$2=2022,Calendario2022!L39,IF(HERRAMIENTA!$G$2=2023,Calendario2023!L39))))</f>
        <v>0</v>
      </c>
      <c r="M38" s="503" t="str">
        <f>IF(HERRAMIENTA!$G$2=2020,Calendario2020!M39,IF(HERRAMIENTA!$G$2=2021,Calendario2021!M39,IF(HERRAMIENTA!$G$2=2022,Calendario2022!M39,IF(HERRAMIENTA!$G$2=2023,Calendario2023!M39))))</f>
        <v xml:space="preserve"> </v>
      </c>
      <c r="N38" s="489">
        <f>IF(HERRAMIENTA!$G$2=2020,Calendario2020!N39,IF(HERRAMIENTA!$G$2=2021,Calendario2021!N39,IF(HERRAMIENTA!$G$2=2022,Calendario2022!N39,IF(HERRAMIENTA!$G$2=2023,Calendario2023!N39))))</f>
        <v>0</v>
      </c>
      <c r="O38" s="490" t="str">
        <f>IF(HERRAMIENTA!$G$2=2020,Calendario2020!O39,IF(HERRAMIENTA!$G$2=2021,Calendario2021!O39,IF(HERRAMIENTA!$G$2=2022,Calendario2022!O39,IF(HERRAMIENTA!$G$2=2023,Calendario2023!O39))))</f>
        <v xml:space="preserve"> </v>
      </c>
      <c r="P38" s="491">
        <f>IF(HERRAMIENTA!$G$2=2020,Calendario2020!P39,IF(HERRAMIENTA!$G$2=2021,Calendario2021!P39,IF(HERRAMIENTA!$G$2=2022,Calendario2022!P39,IF(HERRAMIENTA!$G$2=2023,Calendario2023!P39))))</f>
        <v>0</v>
      </c>
      <c r="Q38" s="133" t="s">
        <v>16</v>
      </c>
    </row>
    <row r="39" spans="1:17" ht="15" x14ac:dyDescent="0.2">
      <c r="A39" s="283" t="str">
        <f t="shared" si="1"/>
        <v>Semana 18</v>
      </c>
      <c r="B39" s="492" t="s">
        <v>1677</v>
      </c>
      <c r="C39" s="145">
        <f>IF(HERRAMIENTA!$G$2=2020,Calendario2020!C40,IF(HERRAMIENTA!$G$2=2021,Calendario2021!C40,IF(HERRAMIENTA!$G$2=2022,Calendario2022!C40,IF(HERRAMIENTA!$G$2=2023,Calendario2023!C40))))</f>
        <v>44682</v>
      </c>
      <c r="D39" s="146" t="str">
        <f>IF(HERRAMIENTA!$G$2=2020,Calendario2020!D40,IF(HERRAMIENTA!$G$2=2021,Calendario2021!D40,IF(HERRAMIENTA!$G$2=2022,Calendario2022!D40,IF(HERRAMIENTA!$G$2=2023,Calendario2023!D40))))</f>
        <v>Día del Trabajo</v>
      </c>
      <c r="E39" s="140">
        <f>IF(HERRAMIENTA!$G$2=2020,Calendario2020!E40,IF(HERRAMIENTA!$G$2=2021,Calendario2021!E40,IF(HERRAMIENTA!$G$2=2022,Calendario2022!E40,IF(HERRAMIENTA!$G$2=2023,Calendario2023!E40))))</f>
        <v>44683</v>
      </c>
      <c r="F39" s="142">
        <f>IF(HERRAMIENTA!$G$2=2020,Calendario2020!F40,IF(HERRAMIENTA!$G$2=2021,Calendario2021!F40,IF(HERRAMIENTA!$G$2=2022,Calendario2022!F40,IF(HERRAMIENTA!$G$2=2023,Calendario2023!F40))))</f>
        <v>0</v>
      </c>
      <c r="G39" s="140">
        <f>IF(HERRAMIENTA!$G$2=2020,Calendario2020!G40,IF(HERRAMIENTA!$G$2=2021,Calendario2021!G40,IF(HERRAMIENTA!$G$2=2022,Calendario2022!G40,IF(HERRAMIENTA!$G$2=2023,Calendario2023!G40))))</f>
        <v>44684</v>
      </c>
      <c r="H39" s="142">
        <f>IF(HERRAMIENTA!$G$2=2020,Calendario2020!H40,IF(HERRAMIENTA!$G$2=2021,Calendario2021!H40,IF(HERRAMIENTA!$G$2=2022,Calendario2022!H40,IF(HERRAMIENTA!$G$2=2023,Calendario2023!H40))))</f>
        <v>0</v>
      </c>
      <c r="I39" s="140">
        <f>IF(HERRAMIENTA!$G$2=2020,Calendario2020!I40,IF(HERRAMIENTA!$G$2=2021,Calendario2021!I40,IF(HERRAMIENTA!$G$2=2022,Calendario2022!I40,IF(HERRAMIENTA!$G$2=2023,Calendario2023!I40))))</f>
        <v>44685</v>
      </c>
      <c r="J39" s="142">
        <f>IF(HERRAMIENTA!$G$2=2020,Calendario2020!J40,IF(HERRAMIENTA!$G$2=2021,Calendario2021!J40,IF(HERRAMIENTA!$G$2=2022,Calendario2022!J40,IF(HERRAMIENTA!$G$2=2023,Calendario2023!J40))))</f>
        <v>0</v>
      </c>
      <c r="K39" s="140">
        <f>IF(HERRAMIENTA!$G$2=2020,Calendario2020!K40,IF(HERRAMIENTA!$G$2=2021,Calendario2021!K40,IF(HERRAMIENTA!$G$2=2022,Calendario2022!K40,IF(HERRAMIENTA!$G$2=2023,Calendario2023!K40))))</f>
        <v>44686</v>
      </c>
      <c r="L39" s="148">
        <f>IF(HERRAMIENTA!$G$2=2020,Calendario2020!L40,IF(HERRAMIENTA!$G$2=2021,Calendario2021!L40,IF(HERRAMIENTA!$G$2=2022,Calendario2022!L40,IF(HERRAMIENTA!$G$2=2023,Calendario2023!L40))))</f>
        <v>0</v>
      </c>
      <c r="M39" s="136">
        <f>IF(HERRAMIENTA!$G$2=2020,Calendario2020!M40,IF(HERRAMIENTA!$G$2=2021,Calendario2021!M40,IF(HERRAMIENTA!$G$2=2022,Calendario2022!M40,IF(HERRAMIENTA!$G$2=2023,Calendario2023!M40))))</f>
        <v>44687</v>
      </c>
      <c r="N39" s="137">
        <f>IF(HERRAMIENTA!$G$2=2020,Calendario2020!N40,IF(HERRAMIENTA!$G$2=2021,Calendario2021!N40,IF(HERRAMIENTA!$G$2=2022,Calendario2022!N40,IF(HERRAMIENTA!$G$2=2023,Calendario2023!N40))))</f>
        <v>0</v>
      </c>
      <c r="O39" s="149">
        <f>IF(HERRAMIENTA!$G$2=2020,Calendario2020!O40,IF(HERRAMIENTA!$G$2=2021,Calendario2021!O40,IF(HERRAMIENTA!$G$2=2022,Calendario2022!O40,IF(HERRAMIENTA!$G$2=2023,Calendario2023!O40))))</f>
        <v>44688</v>
      </c>
      <c r="P39" s="150">
        <f>IF(HERRAMIENTA!$G$2=2020,Calendario2020!P40,IF(HERRAMIENTA!$G$2=2021,Calendario2021!P40,IF(HERRAMIENTA!$G$2=2022,Calendario2022!P40,IF(HERRAMIENTA!$G$2=2023,Calendario2023!P40))))</f>
        <v>0</v>
      </c>
      <c r="Q39" s="133"/>
    </row>
    <row r="40" spans="1:17" x14ac:dyDescent="0.2">
      <c r="A40" s="283" t="e">
        <f t="shared" si="1"/>
        <v>#VALUE!</v>
      </c>
      <c r="B40" s="493"/>
      <c r="C40" s="495" t="str">
        <f>IF(HERRAMIENTA!$G$2=2020,Calendario2020!C41,IF(HERRAMIENTA!$G$2=2021,Calendario2021!C41,IF(HERRAMIENTA!$G$2=2022,Calendario2022!C41,IF(HERRAMIENTA!$G$2=2023,Calendario2023!C41))))</f>
        <v xml:space="preserve"> </v>
      </c>
      <c r="D40" s="496">
        <f>IF(HERRAMIENTA!$G$2=2020,Calendario2020!D41,IF(HERRAMIENTA!$G$2=2021,Calendario2021!D41,IF(HERRAMIENTA!$G$2=2022,Calendario2022!D41,IF(HERRAMIENTA!$G$2=2023,Calendario2023!D41))))</f>
        <v>0</v>
      </c>
      <c r="E40" s="488" t="str">
        <f>IF(HERRAMIENTA!$G$2=2020,Calendario2020!E41,IF(HERRAMIENTA!$G$2=2021,Calendario2021!E41,IF(HERRAMIENTA!$G$2=2022,Calendario2022!E41,IF(HERRAMIENTA!$G$2=2023,Calendario2023!E41))))</f>
        <v xml:space="preserve"> </v>
      </c>
      <c r="F40" s="489">
        <f>IF(HERRAMIENTA!$G$2=2020,Calendario2020!F41,IF(HERRAMIENTA!$G$2=2021,Calendario2021!F41,IF(HERRAMIENTA!$G$2=2022,Calendario2022!F41,IF(HERRAMIENTA!$G$2=2023,Calendario2023!F41))))</f>
        <v>0</v>
      </c>
      <c r="G40" s="488" t="str">
        <f>IF(HERRAMIENTA!$G$2=2020,Calendario2020!G41,IF(HERRAMIENTA!$G$2=2021,Calendario2021!G41,IF(HERRAMIENTA!$G$2=2022,Calendario2022!G41,IF(HERRAMIENTA!$G$2=2023,Calendario2023!G41))))</f>
        <v xml:space="preserve"> </v>
      </c>
      <c r="H40" s="489">
        <f>IF(HERRAMIENTA!$G$2=2020,Calendario2020!H41,IF(HERRAMIENTA!$G$2=2021,Calendario2021!H41,IF(HERRAMIENTA!$G$2=2022,Calendario2022!H41,IF(HERRAMIENTA!$G$2=2023,Calendario2023!H41))))</f>
        <v>0</v>
      </c>
      <c r="I40" s="488" t="str">
        <f>IF(HERRAMIENTA!$G$2=2020,Calendario2020!I41,IF(HERRAMIENTA!$G$2=2021,Calendario2021!I41,IF(HERRAMIENTA!$G$2=2022,Calendario2022!I41,IF(HERRAMIENTA!$G$2=2023,Calendario2023!I41))))</f>
        <v xml:space="preserve"> </v>
      </c>
      <c r="J40" s="489">
        <f>IF(HERRAMIENTA!$G$2=2020,Calendario2020!J41,IF(HERRAMIENTA!$G$2=2021,Calendario2021!J41,IF(HERRAMIENTA!$G$2=2022,Calendario2022!J41,IF(HERRAMIENTA!$G$2=2023,Calendario2023!J41))))</f>
        <v>0</v>
      </c>
      <c r="K40" s="488" t="str">
        <f>IF(HERRAMIENTA!$G$2=2020,Calendario2020!K41,IF(HERRAMIENTA!$G$2=2021,Calendario2021!K41,IF(HERRAMIENTA!$G$2=2022,Calendario2022!K41,IF(HERRAMIENTA!$G$2=2023,Calendario2023!K41))))</f>
        <v xml:space="preserve"> </v>
      </c>
      <c r="L40" s="489">
        <f>IF(HERRAMIENTA!$G$2=2020,Calendario2020!L41,IF(HERRAMIENTA!$G$2=2021,Calendario2021!L41,IF(HERRAMIENTA!$G$2=2022,Calendario2022!L41,IF(HERRAMIENTA!$G$2=2023,Calendario2023!L41))))</f>
        <v>0</v>
      </c>
      <c r="M40" s="488" t="str">
        <f>IF(HERRAMIENTA!$G$2=2020,Calendario2020!M41,IF(HERRAMIENTA!$G$2=2021,Calendario2021!M41,IF(HERRAMIENTA!$G$2=2022,Calendario2022!M41,IF(HERRAMIENTA!$G$2=2023,Calendario2023!M41))))</f>
        <v xml:space="preserve"> </v>
      </c>
      <c r="N40" s="489">
        <f>IF(HERRAMIENTA!$G$2=2020,Calendario2020!N41,IF(HERRAMIENTA!$G$2=2021,Calendario2021!N41,IF(HERRAMIENTA!$G$2=2022,Calendario2022!N41,IF(HERRAMIENTA!$G$2=2023,Calendario2023!N41))))</f>
        <v>0</v>
      </c>
      <c r="O40" s="490" t="str">
        <f>IF(HERRAMIENTA!$G$2=2020,Calendario2020!O41,IF(HERRAMIENTA!$G$2=2021,Calendario2021!O41,IF(HERRAMIENTA!$G$2=2022,Calendario2022!O41,IF(HERRAMIENTA!$G$2=2023,Calendario2023!O41))))</f>
        <v xml:space="preserve"> </v>
      </c>
      <c r="P40" s="491">
        <f>IF(HERRAMIENTA!$G$2=2020,Calendario2020!P41,IF(HERRAMIENTA!$G$2=2021,Calendario2021!P41,IF(HERRAMIENTA!$G$2=2022,Calendario2022!P41,IF(HERRAMIENTA!$G$2=2023,Calendario2023!P41))))</f>
        <v>0</v>
      </c>
      <c r="Q40" s="133" t="s">
        <v>16</v>
      </c>
    </row>
    <row r="41" spans="1:17" ht="15" x14ac:dyDescent="0.2">
      <c r="A41" s="283" t="str">
        <f t="shared" si="1"/>
        <v>Semana 19</v>
      </c>
      <c r="B41" s="493"/>
      <c r="C41" s="134">
        <f>IF(HERRAMIENTA!$G$2=2020,Calendario2020!C42,IF(HERRAMIENTA!$G$2=2021,Calendario2021!C42,IF(HERRAMIENTA!$G$2=2022,Calendario2022!C42,IF(HERRAMIENTA!$G$2=2023,Calendario2023!C42))))</f>
        <v>44689</v>
      </c>
      <c r="D41" s="156" t="str">
        <f>IF(HERRAMIENTA!$G$2=2020,Calendario2020!D42,IF(HERRAMIENTA!$G$2=2021,Calendario2021!D42,IF(HERRAMIENTA!$G$2=2022,Calendario2022!D42,IF(HERRAMIENTA!$G$2=2023,Calendario2023!D42))))</f>
        <v>Día de la Madre</v>
      </c>
      <c r="E41" s="136">
        <f>IF(HERRAMIENTA!$G$2=2020,Calendario2020!E42,IF(HERRAMIENTA!$G$2=2021,Calendario2021!E42,IF(HERRAMIENTA!$G$2=2022,Calendario2022!E42,IF(HERRAMIENTA!$G$2=2023,Calendario2023!E42))))</f>
        <v>44690</v>
      </c>
      <c r="F41" s="137">
        <f>IF(HERRAMIENTA!$G$2=2020,Calendario2020!F42,IF(HERRAMIENTA!$G$2=2021,Calendario2021!F42,IF(HERRAMIENTA!$G$2=2022,Calendario2022!F42,IF(HERRAMIENTA!$G$2=2023,Calendario2023!F42))))</f>
        <v>0</v>
      </c>
      <c r="G41" s="136">
        <f>IF(HERRAMIENTA!$G$2=2020,Calendario2020!G42,IF(HERRAMIENTA!$G$2=2021,Calendario2021!G42,IF(HERRAMIENTA!$G$2=2022,Calendario2022!G42,IF(HERRAMIENTA!$G$2=2023,Calendario2023!G42))))</f>
        <v>44691</v>
      </c>
      <c r="H41" s="137">
        <f>IF(HERRAMIENTA!$G$2=2020,Calendario2020!H42,IF(HERRAMIENTA!$G$2=2021,Calendario2021!H42,IF(HERRAMIENTA!$G$2=2022,Calendario2022!H42,IF(HERRAMIENTA!$G$2=2023,Calendario2023!H42))))</f>
        <v>0</v>
      </c>
      <c r="I41" s="136">
        <f>IF(HERRAMIENTA!$G$2=2020,Calendario2020!I42,IF(HERRAMIENTA!$G$2=2021,Calendario2021!I42,IF(HERRAMIENTA!$G$2=2022,Calendario2022!I42,IF(HERRAMIENTA!$G$2=2023,Calendario2023!I42))))</f>
        <v>44692</v>
      </c>
      <c r="J41" s="137">
        <f>IF(HERRAMIENTA!$G$2=2020,Calendario2020!J42,IF(HERRAMIENTA!$G$2=2021,Calendario2021!J42,IF(HERRAMIENTA!$G$2=2022,Calendario2022!J42,IF(HERRAMIENTA!$G$2=2023,Calendario2023!J42))))</f>
        <v>0</v>
      </c>
      <c r="K41" s="136">
        <f>IF(HERRAMIENTA!$G$2=2020,Calendario2020!K42,IF(HERRAMIENTA!$G$2=2021,Calendario2021!K42,IF(HERRAMIENTA!$G$2=2022,Calendario2022!K42,IF(HERRAMIENTA!$G$2=2023,Calendario2023!K42))))</f>
        <v>44693</v>
      </c>
      <c r="L41" s="137">
        <f>IF(HERRAMIENTA!$G$2=2020,Calendario2020!L42,IF(HERRAMIENTA!$G$2=2021,Calendario2021!L42,IF(HERRAMIENTA!$G$2=2022,Calendario2022!L42,IF(HERRAMIENTA!$G$2=2023,Calendario2023!L42))))</f>
        <v>0</v>
      </c>
      <c r="M41" s="136">
        <f>IF(HERRAMIENTA!$G$2=2020,Calendario2020!M42,IF(HERRAMIENTA!$G$2=2021,Calendario2021!M42,IF(HERRAMIENTA!$G$2=2022,Calendario2022!M42,IF(HERRAMIENTA!$G$2=2023,Calendario2023!M42))))</f>
        <v>44694</v>
      </c>
      <c r="N41" s="151">
        <f>IF(HERRAMIENTA!$G$2=2020,Calendario2020!N42,IF(HERRAMIENTA!$G$2=2021,Calendario2021!N42,IF(HERRAMIENTA!$G$2=2022,Calendario2022!N42,IF(HERRAMIENTA!$G$2=2023,Calendario2023!N42))))</f>
        <v>0</v>
      </c>
      <c r="O41" s="149">
        <f>IF(HERRAMIENTA!$G$2=2020,Calendario2020!O42,IF(HERRAMIENTA!$G$2=2021,Calendario2021!O42,IF(HERRAMIENTA!$G$2=2022,Calendario2022!O42,IF(HERRAMIENTA!$G$2=2023,Calendario2023!O42))))</f>
        <v>44695</v>
      </c>
      <c r="P41" s="150">
        <f>IF(HERRAMIENTA!$G$2=2020,Calendario2020!P42,IF(HERRAMIENTA!$G$2=2021,Calendario2021!P42,IF(HERRAMIENTA!$G$2=2022,Calendario2022!P42,IF(HERRAMIENTA!$G$2=2023,Calendario2023!P42))))</f>
        <v>0</v>
      </c>
      <c r="Q41" s="133"/>
    </row>
    <row r="42" spans="1:17" x14ac:dyDescent="0.2">
      <c r="A42" s="283" t="e">
        <f t="shared" si="1"/>
        <v>#VALUE!</v>
      </c>
      <c r="B42" s="493"/>
      <c r="C42" s="495" t="str">
        <f>IF(HERRAMIENTA!$G$2=2020,Calendario2020!C43,IF(HERRAMIENTA!$G$2=2021,Calendario2021!C43,IF(HERRAMIENTA!$G$2=2022,Calendario2022!C43,IF(HERRAMIENTA!$G$2=2023,Calendario2023!C43))))</f>
        <v xml:space="preserve"> </v>
      </c>
      <c r="D42" s="496">
        <f>IF(HERRAMIENTA!$G$2=2020,Calendario2020!D43,IF(HERRAMIENTA!$G$2=2021,Calendario2021!D43,IF(HERRAMIENTA!$G$2=2022,Calendario2022!D43,IF(HERRAMIENTA!$G$2=2023,Calendario2023!D43))))</f>
        <v>0</v>
      </c>
      <c r="E42" s="488" t="str">
        <f>IF(HERRAMIENTA!$G$2=2020,Calendario2020!E43,IF(HERRAMIENTA!$G$2=2021,Calendario2021!E43,IF(HERRAMIENTA!$G$2=2022,Calendario2022!E43,IF(HERRAMIENTA!$G$2=2023,Calendario2023!E43))))</f>
        <v xml:space="preserve"> </v>
      </c>
      <c r="F42" s="489">
        <f>IF(HERRAMIENTA!$G$2=2020,Calendario2020!F43,IF(HERRAMIENTA!$G$2=2021,Calendario2021!F43,IF(HERRAMIENTA!$G$2=2022,Calendario2022!F43,IF(HERRAMIENTA!$G$2=2023,Calendario2023!F43))))</f>
        <v>0</v>
      </c>
      <c r="G42" s="488" t="str">
        <f>IF(HERRAMIENTA!$G$2=2020,Calendario2020!G43,IF(HERRAMIENTA!$G$2=2021,Calendario2021!G43,IF(HERRAMIENTA!$G$2=2022,Calendario2022!G43,IF(HERRAMIENTA!$G$2=2023,Calendario2023!G43))))</f>
        <v xml:space="preserve"> </v>
      </c>
      <c r="H42" s="489">
        <f>IF(HERRAMIENTA!$G$2=2020,Calendario2020!H43,IF(HERRAMIENTA!$G$2=2021,Calendario2021!H43,IF(HERRAMIENTA!$G$2=2022,Calendario2022!H43,IF(HERRAMIENTA!$G$2=2023,Calendario2023!H43))))</f>
        <v>0</v>
      </c>
      <c r="I42" s="488" t="str">
        <f>IF(HERRAMIENTA!$G$2=2020,Calendario2020!I43,IF(HERRAMIENTA!$G$2=2021,Calendario2021!I43,IF(HERRAMIENTA!$G$2=2022,Calendario2022!I43,IF(HERRAMIENTA!$G$2=2023,Calendario2023!I43))))</f>
        <v xml:space="preserve"> </v>
      </c>
      <c r="J42" s="489">
        <f>IF(HERRAMIENTA!$G$2=2020,Calendario2020!J43,IF(HERRAMIENTA!$G$2=2021,Calendario2021!J43,IF(HERRAMIENTA!$G$2=2022,Calendario2022!J43,IF(HERRAMIENTA!$G$2=2023,Calendario2023!J43))))</f>
        <v>0</v>
      </c>
      <c r="K42" s="488" t="str">
        <f>IF(HERRAMIENTA!$G$2=2020,Calendario2020!K43,IF(HERRAMIENTA!$G$2=2021,Calendario2021!K43,IF(HERRAMIENTA!$G$2=2022,Calendario2022!K43,IF(HERRAMIENTA!$G$2=2023,Calendario2023!K43))))</f>
        <v xml:space="preserve"> </v>
      </c>
      <c r="L42" s="489">
        <f>IF(HERRAMIENTA!$G$2=2020,Calendario2020!L43,IF(HERRAMIENTA!$G$2=2021,Calendario2021!L43,IF(HERRAMIENTA!$G$2=2022,Calendario2022!L43,IF(HERRAMIENTA!$G$2=2023,Calendario2023!L43))))</f>
        <v>0</v>
      </c>
      <c r="M42" s="488" t="str">
        <f>IF(HERRAMIENTA!$G$2=2020,Calendario2020!M43,IF(HERRAMIENTA!$G$2=2021,Calendario2021!M43,IF(HERRAMIENTA!$G$2=2022,Calendario2022!M43,IF(HERRAMIENTA!$G$2=2023,Calendario2023!M43))))</f>
        <v xml:space="preserve"> </v>
      </c>
      <c r="N42" s="489">
        <f>IF(HERRAMIENTA!$G$2=2020,Calendario2020!N43,IF(HERRAMIENTA!$G$2=2021,Calendario2021!N43,IF(HERRAMIENTA!$G$2=2022,Calendario2022!N43,IF(HERRAMIENTA!$G$2=2023,Calendario2023!N43))))</f>
        <v>0</v>
      </c>
      <c r="O42" s="490" t="str">
        <f>IF(HERRAMIENTA!$G$2=2020,Calendario2020!O43,IF(HERRAMIENTA!$G$2=2021,Calendario2021!O43,IF(HERRAMIENTA!$G$2=2022,Calendario2022!O43,IF(HERRAMIENTA!$G$2=2023,Calendario2023!O43))))</f>
        <v xml:space="preserve"> </v>
      </c>
      <c r="P42" s="491">
        <f>IF(HERRAMIENTA!$G$2=2020,Calendario2020!P43,IF(HERRAMIENTA!$G$2=2021,Calendario2021!P43,IF(HERRAMIENTA!$G$2=2022,Calendario2022!P43,IF(HERRAMIENTA!$G$2=2023,Calendario2023!P43))))</f>
        <v>0</v>
      </c>
      <c r="Q42" s="133" t="s">
        <v>16</v>
      </c>
    </row>
    <row r="43" spans="1:17" ht="15" x14ac:dyDescent="0.2">
      <c r="A43" s="283" t="str">
        <f t="shared" si="1"/>
        <v>Semana 20</v>
      </c>
      <c r="B43" s="493"/>
      <c r="C43" s="134">
        <f>IF(HERRAMIENTA!$G$2=2020,Calendario2020!C44,IF(HERRAMIENTA!$G$2=2021,Calendario2021!C44,IF(HERRAMIENTA!$G$2=2022,Calendario2022!C44,IF(HERRAMIENTA!$G$2=2023,Calendario2023!C44))))</f>
        <v>44696</v>
      </c>
      <c r="D43" s="156" t="str">
        <f>IF(HERRAMIENTA!$G$2=2020,Calendario2020!D44,IF(HERRAMIENTA!$G$2=2021,Calendario2021!D44,IF(HERRAMIENTA!$G$2=2022,Calendario2022!D44,IF(HERRAMIENTA!$G$2=2023,Calendario2023!D44))))</f>
        <v>Día del Maestro</v>
      </c>
      <c r="E43" s="136">
        <f>IF(HERRAMIENTA!$G$2=2020,Calendario2020!E44,IF(HERRAMIENTA!$G$2=2021,Calendario2021!E44,IF(HERRAMIENTA!$G$2=2022,Calendario2022!E44,IF(HERRAMIENTA!$G$2=2023,Calendario2023!E44))))</f>
        <v>44697</v>
      </c>
      <c r="F43" s="137">
        <f>IF(HERRAMIENTA!$G$2=2020,Calendario2020!F44,IF(HERRAMIENTA!$G$2=2021,Calendario2021!F44,IF(HERRAMIENTA!$G$2=2022,Calendario2022!F44,IF(HERRAMIENTA!$G$2=2023,Calendario2023!F44))))</f>
        <v>0</v>
      </c>
      <c r="G43" s="136">
        <f>IF(HERRAMIENTA!$G$2=2020,Calendario2020!G44,IF(HERRAMIENTA!$G$2=2021,Calendario2021!G44,IF(HERRAMIENTA!$G$2=2022,Calendario2022!G44,IF(HERRAMIENTA!$G$2=2023,Calendario2023!G44))))</f>
        <v>44698</v>
      </c>
      <c r="H43" s="137" t="str">
        <f>IF(HERRAMIENTA!$G$2=2020,Calendario2020!H44,IF(HERRAMIENTA!$G$2=2021,Calendario2021!H44,IF(HERRAMIENTA!$G$2=2022,Calendario2022!H44,IF(HERRAMIENTA!$G$2=2023,Calendario2023!H44))))</f>
        <v>Día Intl. de Internet</v>
      </c>
      <c r="I43" s="136">
        <f>IF(HERRAMIENTA!$G$2=2020,Calendario2020!I44,IF(HERRAMIENTA!$G$2=2021,Calendario2021!I44,IF(HERRAMIENTA!$G$2=2022,Calendario2022!I44,IF(HERRAMIENTA!$G$2=2023,Calendario2023!I44))))</f>
        <v>44699</v>
      </c>
      <c r="J43" s="137">
        <f>IF(HERRAMIENTA!$G$2=2020,Calendario2020!J44,IF(HERRAMIENTA!$G$2=2021,Calendario2021!J44,IF(HERRAMIENTA!$G$2=2022,Calendario2022!J44,IF(HERRAMIENTA!$G$2=2023,Calendario2023!J44))))</f>
        <v>0</v>
      </c>
      <c r="K43" s="136">
        <f>IF(HERRAMIENTA!$G$2=2020,Calendario2020!K44,IF(HERRAMIENTA!$G$2=2021,Calendario2021!K44,IF(HERRAMIENTA!$G$2=2022,Calendario2022!K44,IF(HERRAMIENTA!$G$2=2023,Calendario2023!K44))))</f>
        <v>44700</v>
      </c>
      <c r="L43" s="151">
        <f>IF(HERRAMIENTA!$G$2=2020,Calendario2020!L44,IF(HERRAMIENTA!$G$2=2021,Calendario2021!L44,IF(HERRAMIENTA!$G$2=2022,Calendario2022!L44,IF(HERRAMIENTA!$G$2=2023,Calendario2023!L44))))</f>
        <v>0</v>
      </c>
      <c r="M43" s="136">
        <f>IF(HERRAMIENTA!$G$2=2020,Calendario2020!M44,IF(HERRAMIENTA!$G$2=2021,Calendario2021!M44,IF(HERRAMIENTA!$G$2=2022,Calendario2022!M44,IF(HERRAMIENTA!$G$2=2023,Calendario2023!M44))))</f>
        <v>44701</v>
      </c>
      <c r="N43" s="137">
        <f>IF(HERRAMIENTA!$G$2=2020,Calendario2020!N44,IF(HERRAMIENTA!$G$2=2021,Calendario2021!N44,IF(HERRAMIENTA!$G$2=2022,Calendario2022!N44,IF(HERRAMIENTA!$G$2=2023,Calendario2023!N44))))</f>
        <v>0</v>
      </c>
      <c r="O43" s="149">
        <f>IF(HERRAMIENTA!$G$2=2020,Calendario2020!O44,IF(HERRAMIENTA!$G$2=2021,Calendario2021!O44,IF(HERRAMIENTA!$G$2=2022,Calendario2022!O44,IF(HERRAMIENTA!$G$2=2023,Calendario2023!O44))))</f>
        <v>44702</v>
      </c>
      <c r="P43" s="150">
        <f>IF(HERRAMIENTA!$G$2=2020,Calendario2020!P44,IF(HERRAMIENTA!$G$2=2021,Calendario2021!P44,IF(HERRAMIENTA!$G$2=2022,Calendario2022!P44,IF(HERRAMIENTA!$G$2=2023,Calendario2023!P44))))</f>
        <v>0</v>
      </c>
      <c r="Q43" s="133"/>
    </row>
    <row r="44" spans="1:17" x14ac:dyDescent="0.2">
      <c r="A44" s="283" t="e">
        <f t="shared" si="1"/>
        <v>#VALUE!</v>
      </c>
      <c r="B44" s="493"/>
      <c r="C44" s="495" t="str">
        <f>IF(HERRAMIENTA!$G$2=2020,Calendario2020!C45,IF(HERRAMIENTA!$G$2=2021,Calendario2021!C45,IF(HERRAMIENTA!$G$2=2022,Calendario2022!C45,IF(HERRAMIENTA!$G$2=2023,Calendario2023!C45))))</f>
        <v xml:space="preserve"> </v>
      </c>
      <c r="D44" s="496">
        <f>IF(HERRAMIENTA!$G$2=2020,Calendario2020!D45,IF(HERRAMIENTA!$G$2=2021,Calendario2021!D45,IF(HERRAMIENTA!$G$2=2022,Calendario2022!D45,IF(HERRAMIENTA!$G$2=2023,Calendario2023!D45))))</f>
        <v>0</v>
      </c>
      <c r="E44" s="488" t="str">
        <f>IF(HERRAMIENTA!$G$2=2020,Calendario2020!E45,IF(HERRAMIENTA!$G$2=2021,Calendario2021!E45,IF(HERRAMIENTA!$G$2=2022,Calendario2022!E45,IF(HERRAMIENTA!$G$2=2023,Calendario2023!E45))))</f>
        <v xml:space="preserve"> </v>
      </c>
      <c r="F44" s="489">
        <f>IF(HERRAMIENTA!$G$2=2020,Calendario2020!F45,IF(HERRAMIENTA!$G$2=2021,Calendario2021!F45,IF(HERRAMIENTA!$G$2=2022,Calendario2022!F45,IF(HERRAMIENTA!$G$2=2023,Calendario2023!F45))))</f>
        <v>0</v>
      </c>
      <c r="G44" s="488" t="str">
        <f>IF(HERRAMIENTA!$G$2=2020,Calendario2020!G45,IF(HERRAMIENTA!$G$2=2021,Calendario2021!G45,IF(HERRAMIENTA!$G$2=2022,Calendario2022!G45,IF(HERRAMIENTA!$G$2=2023,Calendario2023!G45))))</f>
        <v xml:space="preserve"> </v>
      </c>
      <c r="H44" s="489">
        <f>IF(HERRAMIENTA!$G$2=2020,Calendario2020!H45,IF(HERRAMIENTA!$G$2=2021,Calendario2021!H45,IF(HERRAMIENTA!$G$2=2022,Calendario2022!H45,IF(HERRAMIENTA!$G$2=2023,Calendario2023!H45))))</f>
        <v>0</v>
      </c>
      <c r="I44" s="488" t="str">
        <f>IF(HERRAMIENTA!$G$2=2020,Calendario2020!I45,IF(HERRAMIENTA!$G$2=2021,Calendario2021!I45,IF(HERRAMIENTA!$G$2=2022,Calendario2022!I45,IF(HERRAMIENTA!$G$2=2023,Calendario2023!I45))))</f>
        <v xml:space="preserve"> </v>
      </c>
      <c r="J44" s="489">
        <f>IF(HERRAMIENTA!$G$2=2020,Calendario2020!J45,IF(HERRAMIENTA!$G$2=2021,Calendario2021!J45,IF(HERRAMIENTA!$G$2=2022,Calendario2022!J45,IF(HERRAMIENTA!$G$2=2023,Calendario2023!J45))))</f>
        <v>0</v>
      </c>
      <c r="K44" s="488" t="str">
        <f>IF(HERRAMIENTA!$G$2=2020,Calendario2020!K45,IF(HERRAMIENTA!$G$2=2021,Calendario2021!K45,IF(HERRAMIENTA!$G$2=2022,Calendario2022!K45,IF(HERRAMIENTA!$G$2=2023,Calendario2023!K45))))</f>
        <v xml:space="preserve"> </v>
      </c>
      <c r="L44" s="489">
        <f>IF(HERRAMIENTA!$G$2=2020,Calendario2020!L45,IF(HERRAMIENTA!$G$2=2021,Calendario2021!L45,IF(HERRAMIENTA!$G$2=2022,Calendario2022!L45,IF(HERRAMIENTA!$G$2=2023,Calendario2023!L45))))</f>
        <v>0</v>
      </c>
      <c r="M44" s="488" t="str">
        <f>IF(HERRAMIENTA!$G$2=2020,Calendario2020!M45,IF(HERRAMIENTA!$G$2=2021,Calendario2021!M45,IF(HERRAMIENTA!$G$2=2022,Calendario2022!M45,IF(HERRAMIENTA!$G$2=2023,Calendario2023!M45))))</f>
        <v xml:space="preserve"> </v>
      </c>
      <c r="N44" s="489">
        <f>IF(HERRAMIENTA!$G$2=2020,Calendario2020!N45,IF(HERRAMIENTA!$G$2=2021,Calendario2021!N45,IF(HERRAMIENTA!$G$2=2022,Calendario2022!N45,IF(HERRAMIENTA!$G$2=2023,Calendario2023!N45))))</f>
        <v>0</v>
      </c>
      <c r="O44" s="490" t="str">
        <f>IF(HERRAMIENTA!$G$2=2020,Calendario2020!O45,IF(HERRAMIENTA!$G$2=2021,Calendario2021!O45,IF(HERRAMIENTA!$G$2=2022,Calendario2022!O45,IF(HERRAMIENTA!$G$2=2023,Calendario2023!O45))))</f>
        <v xml:space="preserve"> </v>
      </c>
      <c r="P44" s="491">
        <f>IF(HERRAMIENTA!$G$2=2020,Calendario2020!P45,IF(HERRAMIENTA!$G$2=2021,Calendario2021!P45,IF(HERRAMIENTA!$G$2=2022,Calendario2022!P45,IF(HERRAMIENTA!$G$2=2023,Calendario2023!P45))))</f>
        <v>0</v>
      </c>
      <c r="Q44" s="133" t="s">
        <v>16</v>
      </c>
    </row>
    <row r="45" spans="1:17" ht="15" x14ac:dyDescent="0.2">
      <c r="A45" s="283" t="str">
        <f t="shared" si="1"/>
        <v>Semana 21</v>
      </c>
      <c r="B45" s="493"/>
      <c r="C45" s="134">
        <f>IF(HERRAMIENTA!$G$2=2020,Calendario2020!C46,IF(HERRAMIENTA!$G$2=2021,Calendario2021!C46,IF(HERRAMIENTA!$G$2=2022,Calendario2022!C46,IF(HERRAMIENTA!$G$2=2023,Calendario2023!C46))))</f>
        <v>44703</v>
      </c>
      <c r="D45" s="135" t="str">
        <f>IF(HERRAMIENTA!$G$2=2020,Calendario2020!D46,IF(HERRAMIENTA!$G$2=2021,Calendario2021!D46,IF(HERRAMIENTA!$G$2=2022,Calendario2022!D46,IF(HERRAMIENTA!$G$2=2023,Calendario2023!D46))))</f>
        <v>Semana 21</v>
      </c>
      <c r="E45" s="136">
        <f>IF(HERRAMIENTA!$G$2=2020,Calendario2020!E46,IF(HERRAMIENTA!$G$2=2021,Calendario2021!E46,IF(HERRAMIENTA!$G$2=2022,Calendario2022!E46,IF(HERRAMIENTA!$G$2=2023,Calendario2023!E46))))</f>
        <v>44704</v>
      </c>
      <c r="F45" s="155">
        <f>IF(HERRAMIENTA!$G$2=2020,Calendario2020!F46,IF(HERRAMIENTA!$G$2=2021,Calendario2021!F46,IF(HERRAMIENTA!$G$2=2022,Calendario2022!F46,IF(HERRAMIENTA!$G$2=2023,Calendario2023!F46))))</f>
        <v>0</v>
      </c>
      <c r="G45" s="136">
        <f>IF(HERRAMIENTA!$G$2=2020,Calendario2020!G46,IF(HERRAMIENTA!$G$2=2021,Calendario2021!G46,IF(HERRAMIENTA!$G$2=2022,Calendario2022!G46,IF(HERRAMIENTA!$G$2=2023,Calendario2023!G46))))</f>
        <v>44705</v>
      </c>
      <c r="H45" s="137">
        <f>IF(HERRAMIENTA!$G$2=2020,Calendario2020!H46,IF(HERRAMIENTA!$G$2=2021,Calendario2021!H46,IF(HERRAMIENTA!$G$2=2022,Calendario2022!H46,IF(HERRAMIENTA!$G$2=2023,Calendario2023!H46))))</f>
        <v>0</v>
      </c>
      <c r="I45" s="136">
        <f>IF(HERRAMIENTA!$G$2=2020,Calendario2020!I46,IF(HERRAMIENTA!$G$2=2021,Calendario2021!I46,IF(HERRAMIENTA!$G$2=2022,Calendario2022!I46,IF(HERRAMIENTA!$G$2=2023,Calendario2023!I46))))</f>
        <v>44706</v>
      </c>
      <c r="J45" s="137">
        <f>IF(HERRAMIENTA!$G$2=2020,Calendario2020!J46,IF(HERRAMIENTA!$G$2=2021,Calendario2021!J46,IF(HERRAMIENTA!$G$2=2022,Calendario2022!J46,IF(HERRAMIENTA!$G$2=2023,Calendario2023!J46))))</f>
        <v>0</v>
      </c>
      <c r="K45" s="136">
        <f>IF(HERRAMIENTA!$G$2=2020,Calendario2020!K46,IF(HERRAMIENTA!$G$2=2021,Calendario2021!K46,IF(HERRAMIENTA!$G$2=2022,Calendario2022!K46,IF(HERRAMIENTA!$G$2=2023,Calendario2023!K46))))</f>
        <v>44707</v>
      </c>
      <c r="L45" s="137" t="str">
        <f>IF(HERRAMIENTA!$G$2=2020,Calendario2020!L46,IF(HERRAMIENTA!$G$2=2021,Calendario2021!L46,IF(HERRAMIENTA!$G$2=2022,Calendario2022!L46,IF(HERRAMIENTA!$G$2=2023,Calendario2023!L46))))</f>
        <v>Día de la Ascensión</v>
      </c>
      <c r="M45" s="136">
        <f>IF(HERRAMIENTA!$G$2=2020,Calendario2020!M46,IF(HERRAMIENTA!$G$2=2021,Calendario2021!M46,IF(HERRAMIENTA!$G$2=2022,Calendario2022!M46,IF(HERRAMIENTA!$G$2=2023,Calendario2023!M46))))</f>
        <v>44708</v>
      </c>
      <c r="N45" s="137">
        <f>IF(HERRAMIENTA!$G$2=2020,Calendario2020!N46,IF(HERRAMIENTA!$G$2=2021,Calendario2021!N46,IF(HERRAMIENTA!$G$2=2022,Calendario2022!N46,IF(HERRAMIENTA!$G$2=2023,Calendario2023!N46))))</f>
        <v>0</v>
      </c>
      <c r="O45" s="149">
        <f>IF(HERRAMIENTA!$G$2=2020,Calendario2020!O46,IF(HERRAMIENTA!$G$2=2021,Calendario2021!O46,IF(HERRAMIENTA!$G$2=2022,Calendario2022!O46,IF(HERRAMIENTA!$G$2=2023,Calendario2023!O46))))</f>
        <v>44709</v>
      </c>
      <c r="P45" s="150">
        <f>IF(HERRAMIENTA!$G$2=2020,Calendario2020!P46,IF(HERRAMIENTA!$G$2=2021,Calendario2021!P46,IF(HERRAMIENTA!$G$2=2022,Calendario2022!P46,IF(HERRAMIENTA!$G$2=2023,Calendario2023!P46))))</f>
        <v>0</v>
      </c>
      <c r="Q45" s="133"/>
    </row>
    <row r="46" spans="1:17" ht="13.5" thickBot="1" x14ac:dyDescent="0.25">
      <c r="A46" s="283" t="e">
        <f t="shared" si="1"/>
        <v>#VALUE!</v>
      </c>
      <c r="B46" s="493"/>
      <c r="C46" s="495" t="str">
        <f>IF(HERRAMIENTA!$G$2=2020,Calendario2020!C47,IF(HERRAMIENTA!$G$2=2021,Calendario2021!C47,IF(HERRAMIENTA!$G$2=2022,Calendario2022!C47,IF(HERRAMIENTA!$G$2=2023,Calendario2023!C47))))</f>
        <v xml:space="preserve"> </v>
      </c>
      <c r="D46" s="496">
        <f>IF(HERRAMIENTA!$G$2=2020,Calendario2020!D47,IF(HERRAMIENTA!$G$2=2021,Calendario2021!D47,IF(HERRAMIENTA!$G$2=2022,Calendario2022!D47,IF(HERRAMIENTA!$G$2=2023,Calendario2023!D47))))</f>
        <v>0</v>
      </c>
      <c r="E46" s="500" t="str">
        <f>IF(HERRAMIENTA!$G$2=2020,Calendario2020!E47,IF(HERRAMIENTA!$G$2=2021,Calendario2021!E47,IF(HERRAMIENTA!$G$2=2022,Calendario2022!E47,IF(HERRAMIENTA!$G$2=2023,Calendario2023!E47))))</f>
        <v xml:space="preserve"> </v>
      </c>
      <c r="F46" s="501">
        <f>IF(HERRAMIENTA!$G$2=2020,Calendario2020!F47,IF(HERRAMIENTA!$G$2=2021,Calendario2021!F47,IF(HERRAMIENTA!$G$2=2022,Calendario2022!F47,IF(HERRAMIENTA!$G$2=2023,Calendario2023!F47))))</f>
        <v>0</v>
      </c>
      <c r="G46" s="500" t="str">
        <f>IF(HERRAMIENTA!$G$2=2020,Calendario2020!G47,IF(HERRAMIENTA!$G$2=2021,Calendario2021!G47,IF(HERRAMIENTA!$G$2=2022,Calendario2022!G47,IF(HERRAMIENTA!$G$2=2023,Calendario2023!G47))))</f>
        <v xml:space="preserve"> </v>
      </c>
      <c r="H46" s="501">
        <f>IF(HERRAMIENTA!$G$2=2020,Calendario2020!H47,IF(HERRAMIENTA!$G$2=2021,Calendario2021!H47,IF(HERRAMIENTA!$G$2=2022,Calendario2022!H47,IF(HERRAMIENTA!$G$2=2023,Calendario2023!H47))))</f>
        <v>0</v>
      </c>
      <c r="I46" s="500" t="str">
        <f>IF(HERRAMIENTA!$G$2=2020,Calendario2020!I47,IF(HERRAMIENTA!$G$2=2021,Calendario2021!I47,IF(HERRAMIENTA!$G$2=2022,Calendario2022!I47,IF(HERRAMIENTA!$G$2=2023,Calendario2023!I47))))</f>
        <v xml:space="preserve"> </v>
      </c>
      <c r="J46" s="501">
        <f>IF(HERRAMIENTA!$G$2=2020,Calendario2020!J47,IF(HERRAMIENTA!$G$2=2021,Calendario2021!J47,IF(HERRAMIENTA!$G$2=2022,Calendario2022!J47,IF(HERRAMIENTA!$G$2=2023,Calendario2023!J47))))</f>
        <v>0</v>
      </c>
      <c r="K46" s="500" t="str">
        <f>IF(HERRAMIENTA!$G$2=2020,Calendario2020!K47,IF(HERRAMIENTA!$G$2=2021,Calendario2021!K47,IF(HERRAMIENTA!$G$2=2022,Calendario2022!K47,IF(HERRAMIENTA!$G$2=2023,Calendario2023!K47))))</f>
        <v xml:space="preserve"> </v>
      </c>
      <c r="L46" s="501">
        <f>IF(HERRAMIENTA!$G$2=2020,Calendario2020!L47,IF(HERRAMIENTA!$G$2=2021,Calendario2021!L47,IF(HERRAMIENTA!$G$2=2022,Calendario2022!L47,IF(HERRAMIENTA!$G$2=2023,Calendario2023!L47))))</f>
        <v>0</v>
      </c>
      <c r="M46" s="500" t="str">
        <f>IF(HERRAMIENTA!$G$2=2020,Calendario2020!M47,IF(HERRAMIENTA!$G$2=2021,Calendario2021!M47,IF(HERRAMIENTA!$G$2=2022,Calendario2022!M47,IF(HERRAMIENTA!$G$2=2023,Calendario2023!M47))))</f>
        <v xml:space="preserve"> </v>
      </c>
      <c r="N46" s="501">
        <f>IF(HERRAMIENTA!$G$2=2020,Calendario2020!N47,IF(HERRAMIENTA!$G$2=2021,Calendario2021!N47,IF(HERRAMIENTA!$G$2=2022,Calendario2022!N47,IF(HERRAMIENTA!$G$2=2023,Calendario2023!N47))))</f>
        <v>0</v>
      </c>
      <c r="O46" s="504" t="str">
        <f>IF(HERRAMIENTA!$G$2=2020,Calendario2020!O47,IF(HERRAMIENTA!$G$2=2021,Calendario2021!O47,IF(HERRAMIENTA!$G$2=2022,Calendario2022!O47,IF(HERRAMIENTA!$G$2=2023,Calendario2023!O47))))</f>
        <v xml:space="preserve"> </v>
      </c>
      <c r="P46" s="505">
        <f>IF(HERRAMIENTA!$G$2=2020,Calendario2020!P47,IF(HERRAMIENTA!$G$2=2021,Calendario2021!P47,IF(HERRAMIENTA!$G$2=2022,Calendario2022!P47,IF(HERRAMIENTA!$G$2=2023,Calendario2023!P47))))</f>
        <v>0</v>
      </c>
      <c r="Q46" s="133" t="s">
        <v>16</v>
      </c>
    </row>
    <row r="47" spans="1:17" ht="15" x14ac:dyDescent="0.2">
      <c r="A47" s="283" t="str">
        <f t="shared" si="1"/>
        <v>Semana 22</v>
      </c>
      <c r="B47" s="493"/>
      <c r="C47" s="134">
        <f>IF(HERRAMIENTA!$G$2=2020,Calendario2020!C48,IF(HERRAMIENTA!$G$2=2021,Calendario2021!C48,IF(HERRAMIENTA!$G$2=2022,Calendario2022!C48,IF(HERRAMIENTA!$G$2=2023,Calendario2023!C48))))</f>
        <v>44710</v>
      </c>
      <c r="D47" s="135" t="str">
        <f>IF(HERRAMIENTA!$G$2=2020,Calendario2020!D48,IF(HERRAMIENTA!$G$2=2021,Calendario2021!D48,IF(HERRAMIENTA!$G$2=2022,Calendario2022!D48,IF(HERRAMIENTA!$G$2=2023,Calendario2023!D48))))</f>
        <v>Semana 22</v>
      </c>
      <c r="E47" s="138">
        <f>IF(HERRAMIENTA!$G$2=2020,Calendario2020!E48,IF(HERRAMIENTA!$G$2=2021,Calendario2021!E48,IF(HERRAMIENTA!$G$2=2022,Calendario2022!E48,IF(HERRAMIENTA!$G$2=2023,Calendario2023!E48))))</f>
        <v>44711</v>
      </c>
      <c r="F47" s="142" t="str">
        <f>IF(HERRAMIENTA!$G$2=2020,Calendario2020!F48,IF(HERRAMIENTA!$G$2=2021,Calendario2021!F48,IF(HERRAMIENTA!$G$2=2022,Calendario2022!F48,IF(HERRAMIENTA!$G$2=2023,Calendario2023!F48))))</f>
        <v>Día de la Ascensión (Trasladado)</v>
      </c>
      <c r="G47" s="140">
        <f>IF(HERRAMIENTA!$G$2=2020,Calendario2020!G48,IF(HERRAMIENTA!$G$2=2021,Calendario2021!G48,IF(HERRAMIENTA!$G$2=2022,Calendario2022!G48,IF(HERRAMIENTA!$G$2=2023,Calendario2023!G48))))</f>
        <v>44712</v>
      </c>
      <c r="H47" s="142">
        <f>IF(HERRAMIENTA!$G$2=2020,Calendario2020!H48,IF(HERRAMIENTA!$G$2=2021,Calendario2021!H48,IF(HERRAMIENTA!$G$2=2022,Calendario2022!H48,IF(HERRAMIENTA!$G$2=2023,Calendario2023!H48))))</f>
        <v>0</v>
      </c>
      <c r="I47" s="140">
        <f>IF(HERRAMIENTA!$G$2=2020,Calendario2020!I48,IF(HERRAMIENTA!$G$2=2021,Calendario2021!I48,IF(HERRAMIENTA!$G$2=2022,Calendario2022!I48,IF(HERRAMIENTA!$G$2=2023,Calendario2023!I48))))</f>
        <v>44713</v>
      </c>
      <c r="J47" s="142">
        <f>IF(HERRAMIENTA!$G$2=2020,Calendario2020!J48,IF(HERRAMIENTA!$G$2=2021,Calendario2021!J48,IF(HERRAMIENTA!$G$2=2022,Calendario2022!J48,IF(HERRAMIENTA!$G$2=2023,Calendario2023!J48))))</f>
        <v>0</v>
      </c>
      <c r="K47" s="140">
        <f>IF(HERRAMIENTA!$G$2=2020,Calendario2020!K48,IF(HERRAMIENTA!$G$2=2021,Calendario2021!K48,IF(HERRAMIENTA!$G$2=2022,Calendario2022!K48,IF(HERRAMIENTA!$G$2=2023,Calendario2023!K48))))</f>
        <v>44714</v>
      </c>
      <c r="L47" s="142">
        <f>IF(HERRAMIENTA!$G$2=2020,Calendario2020!L48,IF(HERRAMIENTA!$G$2=2021,Calendario2021!L48,IF(HERRAMIENTA!$G$2=2022,Calendario2022!L48,IF(HERRAMIENTA!$G$2=2023,Calendario2023!L48))))</f>
        <v>0</v>
      </c>
      <c r="M47" s="140">
        <f>IF(HERRAMIENTA!$G$2=2020,Calendario2020!M48,IF(HERRAMIENTA!$G$2=2021,Calendario2021!M48,IF(HERRAMIENTA!$G$2=2022,Calendario2022!M48,IF(HERRAMIENTA!$G$2=2023,Calendario2023!M48))))</f>
        <v>44715</v>
      </c>
      <c r="N47" s="142">
        <f>IF(HERRAMIENTA!$G$2=2020,Calendario2020!N48,IF(HERRAMIENTA!$G$2=2021,Calendario2021!N48,IF(HERRAMIENTA!$G$2=2022,Calendario2022!N48,IF(HERRAMIENTA!$G$2=2023,Calendario2023!N48))))</f>
        <v>0</v>
      </c>
      <c r="O47" s="143">
        <f>IF(HERRAMIENTA!$G$2=2020,Calendario2020!O48,IF(HERRAMIENTA!$G$2=2021,Calendario2021!O48,IF(HERRAMIENTA!$G$2=2022,Calendario2022!O48,IF(HERRAMIENTA!$G$2=2023,Calendario2023!O48))))</f>
        <v>44716</v>
      </c>
      <c r="P47" s="144">
        <f>IF(HERRAMIENTA!$G$2=2020,Calendario2020!P48,IF(HERRAMIENTA!$G$2=2021,Calendario2021!P48,IF(HERRAMIENTA!$G$2=2022,Calendario2022!P48,IF(HERRAMIENTA!$G$2=2023,Calendario2023!P48))))</f>
        <v>0</v>
      </c>
      <c r="Q47" s="133"/>
    </row>
    <row r="48" spans="1:17" ht="13.5" thickBot="1" x14ac:dyDescent="0.25">
      <c r="A48" s="283" t="e">
        <f t="shared" si="1"/>
        <v>#VALUE!</v>
      </c>
      <c r="B48" s="494"/>
      <c r="C48" s="498" t="str">
        <f>IF(HERRAMIENTA!$G$2=2020,Calendario2020!C49,IF(HERRAMIENTA!$G$2=2021,Calendario2021!C49,IF(HERRAMIENTA!$G$2=2022,Calendario2022!C49,IF(HERRAMIENTA!$G$2=2023,Calendario2023!C49))))</f>
        <v xml:space="preserve"> </v>
      </c>
      <c r="D48" s="507">
        <f>IF(HERRAMIENTA!$G$2=2020,Calendario2020!D49,IF(HERRAMIENTA!$G$2=2021,Calendario2021!D49,IF(HERRAMIENTA!$G$2=2022,Calendario2022!D49,IF(HERRAMIENTA!$G$2=2023,Calendario2023!D49))))</f>
        <v>0</v>
      </c>
      <c r="E48" s="503" t="str">
        <f>IF(HERRAMIENTA!$G$2=2020,Calendario2020!E49,IF(HERRAMIENTA!$G$2=2021,Calendario2021!E49,IF(HERRAMIENTA!$G$2=2022,Calendario2022!E49,IF(HERRAMIENTA!$G$2=2023,Calendario2023!E49))))</f>
        <v xml:space="preserve"> </v>
      </c>
      <c r="F48" s="489">
        <f>IF(HERRAMIENTA!$G$2=2020,Calendario2020!F49,IF(HERRAMIENTA!$G$2=2021,Calendario2021!F49,IF(HERRAMIENTA!$G$2=2022,Calendario2022!F49,IF(HERRAMIENTA!$G$2=2023,Calendario2023!F49))))</f>
        <v>0</v>
      </c>
      <c r="G48" s="488" t="str">
        <f>IF(HERRAMIENTA!$G$2=2020,Calendario2020!G49,IF(HERRAMIENTA!$G$2=2021,Calendario2021!G49,IF(HERRAMIENTA!$G$2=2022,Calendario2022!G49,IF(HERRAMIENTA!$G$2=2023,Calendario2023!G49))))</f>
        <v xml:space="preserve"> </v>
      </c>
      <c r="H48" s="489">
        <f>IF(HERRAMIENTA!$G$2=2020,Calendario2020!H49,IF(HERRAMIENTA!$G$2=2021,Calendario2021!H49,IF(HERRAMIENTA!$G$2=2022,Calendario2022!H49,IF(HERRAMIENTA!$G$2=2023,Calendario2023!H49))))</f>
        <v>0</v>
      </c>
      <c r="I48" s="488" t="str">
        <f>IF(HERRAMIENTA!$G$2=2020,Calendario2020!I49,IF(HERRAMIENTA!$G$2=2021,Calendario2021!I49,IF(HERRAMIENTA!$G$2=2022,Calendario2022!I49,IF(HERRAMIENTA!$G$2=2023,Calendario2023!I49))))</f>
        <v xml:space="preserve"> </v>
      </c>
      <c r="J48" s="489">
        <f>IF(HERRAMIENTA!$G$2=2020,Calendario2020!J49,IF(HERRAMIENTA!$G$2=2021,Calendario2021!J49,IF(HERRAMIENTA!$G$2=2022,Calendario2022!J49,IF(HERRAMIENTA!$G$2=2023,Calendario2023!J49))))</f>
        <v>0</v>
      </c>
      <c r="K48" s="488" t="str">
        <f>IF(HERRAMIENTA!$G$2=2020,Calendario2020!K49,IF(HERRAMIENTA!$G$2=2021,Calendario2021!K49,IF(HERRAMIENTA!$G$2=2022,Calendario2022!K49,IF(HERRAMIENTA!$G$2=2023,Calendario2023!K49))))</f>
        <v xml:space="preserve"> </v>
      </c>
      <c r="L48" s="489">
        <f>IF(HERRAMIENTA!$G$2=2020,Calendario2020!L49,IF(HERRAMIENTA!$G$2=2021,Calendario2021!L49,IF(HERRAMIENTA!$G$2=2022,Calendario2022!L49,IF(HERRAMIENTA!$G$2=2023,Calendario2023!L49))))</f>
        <v>0</v>
      </c>
      <c r="M48" s="488" t="str">
        <f>IF(HERRAMIENTA!$G$2=2020,Calendario2020!M49,IF(HERRAMIENTA!$G$2=2021,Calendario2021!M49,IF(HERRAMIENTA!$G$2=2022,Calendario2022!M49,IF(HERRAMIENTA!$G$2=2023,Calendario2023!M49))))</f>
        <v xml:space="preserve"> </v>
      </c>
      <c r="N48" s="489">
        <f>IF(HERRAMIENTA!$G$2=2020,Calendario2020!N49,IF(HERRAMIENTA!$G$2=2021,Calendario2021!N49,IF(HERRAMIENTA!$G$2=2022,Calendario2022!N49,IF(HERRAMIENTA!$G$2=2023,Calendario2023!N49))))</f>
        <v>0</v>
      </c>
      <c r="O48" s="490" t="str">
        <f>IF(HERRAMIENTA!$G$2=2020,Calendario2020!O49,IF(HERRAMIENTA!$G$2=2021,Calendario2021!O49,IF(HERRAMIENTA!$G$2=2022,Calendario2022!O49,IF(HERRAMIENTA!$G$2=2023,Calendario2023!O49))))</f>
        <v xml:space="preserve"> </v>
      </c>
      <c r="P48" s="491">
        <f>IF(HERRAMIENTA!$G$2=2020,Calendario2020!P49,IF(HERRAMIENTA!$G$2=2021,Calendario2021!P49,IF(HERRAMIENTA!$G$2=2022,Calendario2022!P49,IF(HERRAMIENTA!$G$2=2023,Calendario2023!P49))))</f>
        <v>0</v>
      </c>
      <c r="Q48" s="133" t="s">
        <v>16</v>
      </c>
    </row>
    <row r="49" spans="1:17" ht="15" x14ac:dyDescent="0.2">
      <c r="A49" s="283" t="str">
        <f t="shared" si="1"/>
        <v>Semana 23</v>
      </c>
      <c r="B49" s="492" t="s">
        <v>1683</v>
      </c>
      <c r="C49" s="145">
        <f>IF(HERRAMIENTA!$G$2=2020,Calendario2020!C50,IF(HERRAMIENTA!$G$2=2021,Calendario2021!C50,IF(HERRAMIENTA!$G$2=2022,Calendario2022!C50,IF(HERRAMIENTA!$G$2=2023,Calendario2023!C50))))</f>
        <v>44717</v>
      </c>
      <c r="D49" s="158" t="str">
        <f>IF(HERRAMIENTA!$G$2=2020,Calendario2020!D50,IF(HERRAMIENTA!$G$2=2021,Calendario2021!D50,IF(HERRAMIENTA!$G$2=2022,Calendario2022!D50,IF(HERRAMIENTA!$G$2=2023,Calendario2023!D50))))</f>
        <v>Semana 23</v>
      </c>
      <c r="E49" s="136">
        <f>IF(HERRAMIENTA!$G$2=2020,Calendario2020!E50,IF(HERRAMIENTA!$G$2=2021,Calendario2021!E50,IF(HERRAMIENTA!$G$2=2022,Calendario2022!E50,IF(HERRAMIENTA!$G$2=2023,Calendario2023!E50))))</f>
        <v>44718</v>
      </c>
      <c r="F49" s="137">
        <f>IF(HERRAMIENTA!$G$2=2020,Calendario2020!F50,IF(HERRAMIENTA!$G$2=2021,Calendario2021!F50,IF(HERRAMIENTA!$G$2=2022,Calendario2022!F50,IF(HERRAMIENTA!$G$2=2023,Calendario2023!F50))))</f>
        <v>0</v>
      </c>
      <c r="G49" s="136">
        <f>IF(HERRAMIENTA!$G$2=2020,Calendario2020!G50,IF(HERRAMIENTA!$G$2=2021,Calendario2021!G50,IF(HERRAMIENTA!$G$2=2022,Calendario2022!G50,IF(HERRAMIENTA!$G$2=2023,Calendario2023!G50))))</f>
        <v>44719</v>
      </c>
      <c r="H49" s="137">
        <f>IF(HERRAMIENTA!$G$2=2020,Calendario2020!H50,IF(HERRAMIENTA!$G$2=2021,Calendario2021!H50,IF(HERRAMIENTA!$G$2=2022,Calendario2022!H50,IF(HERRAMIENTA!$G$2=2023,Calendario2023!H50))))</f>
        <v>0</v>
      </c>
      <c r="I49" s="136">
        <f>IF(HERRAMIENTA!$G$2=2020,Calendario2020!I50,IF(HERRAMIENTA!$G$2=2021,Calendario2021!I50,IF(HERRAMIENTA!$G$2=2022,Calendario2022!I50,IF(HERRAMIENTA!$G$2=2023,Calendario2023!I50))))</f>
        <v>44720</v>
      </c>
      <c r="J49" s="137">
        <f>IF(HERRAMIENTA!$G$2=2020,Calendario2020!J50,IF(HERRAMIENTA!$G$2=2021,Calendario2021!J50,IF(HERRAMIENTA!$G$2=2022,Calendario2022!J50,IF(HERRAMIENTA!$G$2=2023,Calendario2023!J50))))</f>
        <v>0</v>
      </c>
      <c r="K49" s="136">
        <f>IF(HERRAMIENTA!$G$2=2020,Calendario2020!K50,IF(HERRAMIENTA!$G$2=2021,Calendario2021!K50,IF(HERRAMIENTA!$G$2=2022,Calendario2022!K50,IF(HERRAMIENTA!$G$2=2023,Calendario2023!K50))))</f>
        <v>44721</v>
      </c>
      <c r="L49" s="137">
        <f>IF(HERRAMIENTA!$G$2=2020,Calendario2020!L50,IF(HERRAMIENTA!$G$2=2021,Calendario2021!L50,IF(HERRAMIENTA!$G$2=2022,Calendario2022!L50,IF(HERRAMIENTA!$G$2=2023,Calendario2023!L50))))</f>
        <v>0</v>
      </c>
      <c r="M49" s="136">
        <f>IF(HERRAMIENTA!$G$2=2020,Calendario2020!M50,IF(HERRAMIENTA!$G$2=2021,Calendario2021!M50,IF(HERRAMIENTA!$G$2=2022,Calendario2022!M50,IF(HERRAMIENTA!$G$2=2023,Calendario2023!M50))))</f>
        <v>44722</v>
      </c>
      <c r="N49" s="137">
        <f>IF(HERRAMIENTA!$G$2=2020,Calendario2020!N50,IF(HERRAMIENTA!$G$2=2021,Calendario2021!N50,IF(HERRAMIENTA!$G$2=2022,Calendario2022!N50,IF(HERRAMIENTA!$G$2=2023,Calendario2023!N50))))</f>
        <v>0</v>
      </c>
      <c r="O49" s="149">
        <f>IF(HERRAMIENTA!$G$2=2020,Calendario2020!O50,IF(HERRAMIENTA!$G$2=2021,Calendario2021!O50,IF(HERRAMIENTA!$G$2=2022,Calendario2022!O50,IF(HERRAMIENTA!$G$2=2023,Calendario2023!O50))))</f>
        <v>44723</v>
      </c>
      <c r="P49" s="150">
        <f>IF(HERRAMIENTA!$G$2=2020,Calendario2020!P50,IF(HERRAMIENTA!$G$2=2021,Calendario2021!P50,IF(HERRAMIENTA!$G$2=2022,Calendario2022!P50,IF(HERRAMIENTA!$G$2=2023,Calendario2023!P50))))</f>
        <v>0</v>
      </c>
      <c r="Q49" s="133"/>
    </row>
    <row r="50" spans="1:17" x14ac:dyDescent="0.2">
      <c r="A50" s="283" t="e">
        <f t="shared" si="1"/>
        <v>#VALUE!</v>
      </c>
      <c r="B50" s="493"/>
      <c r="C50" s="495" t="str">
        <f>IF(HERRAMIENTA!$G$2=2020,Calendario2020!C51,IF(HERRAMIENTA!$G$2=2021,Calendario2021!C51,IF(HERRAMIENTA!$G$2=2022,Calendario2022!C51,IF(HERRAMIENTA!$G$2=2023,Calendario2023!C51))))</f>
        <v xml:space="preserve"> </v>
      </c>
      <c r="D50" s="496">
        <f>IF(HERRAMIENTA!$G$2=2020,Calendario2020!D51,IF(HERRAMIENTA!$G$2=2021,Calendario2021!D51,IF(HERRAMIENTA!$G$2=2022,Calendario2022!D51,IF(HERRAMIENTA!$G$2=2023,Calendario2023!D51))))</f>
        <v>0</v>
      </c>
      <c r="E50" s="488" t="str">
        <f>IF(HERRAMIENTA!$G$2=2020,Calendario2020!E51,IF(HERRAMIENTA!$G$2=2021,Calendario2021!E51,IF(HERRAMIENTA!$G$2=2022,Calendario2022!E51,IF(HERRAMIENTA!$G$2=2023,Calendario2023!E51))))</f>
        <v xml:space="preserve"> </v>
      </c>
      <c r="F50" s="489">
        <f>IF(HERRAMIENTA!$G$2=2020,Calendario2020!F51,IF(HERRAMIENTA!$G$2=2021,Calendario2021!F51,IF(HERRAMIENTA!$G$2=2022,Calendario2022!F51,IF(HERRAMIENTA!$G$2=2023,Calendario2023!F51))))</f>
        <v>0</v>
      </c>
      <c r="G50" s="488" t="str">
        <f>IF(HERRAMIENTA!$G$2=2020,Calendario2020!G51,IF(HERRAMIENTA!$G$2=2021,Calendario2021!G51,IF(HERRAMIENTA!$G$2=2022,Calendario2022!G51,IF(HERRAMIENTA!$G$2=2023,Calendario2023!G51))))</f>
        <v xml:space="preserve"> </v>
      </c>
      <c r="H50" s="489">
        <f>IF(HERRAMIENTA!$G$2=2020,Calendario2020!H51,IF(HERRAMIENTA!$G$2=2021,Calendario2021!H51,IF(HERRAMIENTA!$G$2=2022,Calendario2022!H51,IF(HERRAMIENTA!$G$2=2023,Calendario2023!H51))))</f>
        <v>0</v>
      </c>
      <c r="I50" s="488" t="str">
        <f>IF(HERRAMIENTA!$G$2=2020,Calendario2020!I51,IF(HERRAMIENTA!$G$2=2021,Calendario2021!I51,IF(HERRAMIENTA!$G$2=2022,Calendario2022!I51,IF(HERRAMIENTA!$G$2=2023,Calendario2023!I51))))</f>
        <v xml:space="preserve"> </v>
      </c>
      <c r="J50" s="489">
        <f>IF(HERRAMIENTA!$G$2=2020,Calendario2020!J51,IF(HERRAMIENTA!$G$2=2021,Calendario2021!J51,IF(HERRAMIENTA!$G$2=2022,Calendario2022!J51,IF(HERRAMIENTA!$G$2=2023,Calendario2023!J51))))</f>
        <v>0</v>
      </c>
      <c r="K50" s="488" t="str">
        <f>IF(HERRAMIENTA!$G$2=2020,Calendario2020!K51,IF(HERRAMIENTA!$G$2=2021,Calendario2021!K51,IF(HERRAMIENTA!$G$2=2022,Calendario2022!K51,IF(HERRAMIENTA!$G$2=2023,Calendario2023!K51))))</f>
        <v xml:space="preserve"> </v>
      </c>
      <c r="L50" s="489">
        <f>IF(HERRAMIENTA!$G$2=2020,Calendario2020!L51,IF(HERRAMIENTA!$G$2=2021,Calendario2021!L51,IF(HERRAMIENTA!$G$2=2022,Calendario2022!L51,IF(HERRAMIENTA!$G$2=2023,Calendario2023!L51))))</f>
        <v>0</v>
      </c>
      <c r="M50" s="488" t="str">
        <f>IF(HERRAMIENTA!$G$2=2020,Calendario2020!M51,IF(HERRAMIENTA!$G$2=2021,Calendario2021!M51,IF(HERRAMIENTA!$G$2=2022,Calendario2022!M51,IF(HERRAMIENTA!$G$2=2023,Calendario2023!M51))))</f>
        <v xml:space="preserve"> </v>
      </c>
      <c r="N50" s="489">
        <f>IF(HERRAMIENTA!$G$2=2020,Calendario2020!N51,IF(HERRAMIENTA!$G$2=2021,Calendario2021!N51,IF(HERRAMIENTA!$G$2=2022,Calendario2022!N51,IF(HERRAMIENTA!$G$2=2023,Calendario2023!N51))))</f>
        <v>0</v>
      </c>
      <c r="O50" s="490" t="str">
        <f>IF(HERRAMIENTA!$G$2=2020,Calendario2020!O51,IF(HERRAMIENTA!$G$2=2021,Calendario2021!O51,IF(HERRAMIENTA!$G$2=2022,Calendario2022!O51,IF(HERRAMIENTA!$G$2=2023,Calendario2023!O51))))</f>
        <v xml:space="preserve"> </v>
      </c>
      <c r="P50" s="491">
        <f>IF(HERRAMIENTA!$G$2=2020,Calendario2020!P51,IF(HERRAMIENTA!$G$2=2021,Calendario2021!P51,IF(HERRAMIENTA!$G$2=2022,Calendario2022!P51,IF(HERRAMIENTA!$G$2=2023,Calendario2023!P51))))</f>
        <v>0</v>
      </c>
      <c r="Q50" s="133" t="s">
        <v>16</v>
      </c>
    </row>
    <row r="51" spans="1:17" ht="15" x14ac:dyDescent="0.2">
      <c r="A51" s="283" t="str">
        <f t="shared" si="1"/>
        <v>Semana 24</v>
      </c>
      <c r="B51" s="493"/>
      <c r="C51" s="134">
        <f>IF(HERRAMIENTA!$G$2=2020,Calendario2020!C52,IF(HERRAMIENTA!$G$2=2021,Calendario2021!C52,IF(HERRAMIENTA!$G$2=2022,Calendario2022!C52,IF(HERRAMIENTA!$G$2=2023,Calendario2023!C52))))</f>
        <v>44724</v>
      </c>
      <c r="D51" s="135" t="str">
        <f>IF(HERRAMIENTA!$G$2=2020,Calendario2020!D52,IF(HERRAMIENTA!$G$2=2021,Calendario2021!D52,IF(HERRAMIENTA!$G$2=2022,Calendario2022!D52,IF(HERRAMIENTA!$G$2=2023,Calendario2023!D52))))</f>
        <v>Semana 24</v>
      </c>
      <c r="E51" s="136">
        <f>IF(HERRAMIENTA!$G$2=2020,Calendario2020!E52,IF(HERRAMIENTA!$G$2=2021,Calendario2021!E52,IF(HERRAMIENTA!$G$2=2022,Calendario2022!E52,IF(HERRAMIENTA!$G$2=2023,Calendario2023!E52))))</f>
        <v>44725</v>
      </c>
      <c r="F51" s="137">
        <f>IF(HERRAMIENTA!$G$2=2020,Calendario2020!F52,IF(HERRAMIENTA!$G$2=2021,Calendario2021!F52,IF(HERRAMIENTA!$G$2=2022,Calendario2022!F52,IF(HERRAMIENTA!$G$2=2023,Calendario2023!F52))))</f>
        <v>0</v>
      </c>
      <c r="G51" s="136">
        <f>IF(HERRAMIENTA!$G$2=2020,Calendario2020!G52,IF(HERRAMIENTA!$G$2=2021,Calendario2021!G52,IF(HERRAMIENTA!$G$2=2022,Calendario2022!G52,IF(HERRAMIENTA!$G$2=2023,Calendario2023!G52))))</f>
        <v>44726</v>
      </c>
      <c r="H51" s="137">
        <f>IF(HERRAMIENTA!$G$2=2020,Calendario2020!H52,IF(HERRAMIENTA!$G$2=2021,Calendario2021!H52,IF(HERRAMIENTA!$G$2=2022,Calendario2022!H52,IF(HERRAMIENTA!$G$2=2023,Calendario2023!H52))))</f>
        <v>0</v>
      </c>
      <c r="I51" s="136">
        <f>IF(HERRAMIENTA!$G$2=2020,Calendario2020!I52,IF(HERRAMIENTA!$G$2=2021,Calendario2021!I52,IF(HERRAMIENTA!$G$2=2022,Calendario2022!I52,IF(HERRAMIENTA!$G$2=2023,Calendario2023!I52))))</f>
        <v>44727</v>
      </c>
      <c r="J51" s="137">
        <f>IF(HERRAMIENTA!$G$2=2020,Calendario2020!J52,IF(HERRAMIENTA!$G$2=2021,Calendario2021!J52,IF(HERRAMIENTA!$G$2=2022,Calendario2022!J52,IF(HERRAMIENTA!$G$2=2023,Calendario2023!J52))))</f>
        <v>0</v>
      </c>
      <c r="K51" s="136">
        <f>IF(HERRAMIENTA!$G$2=2020,Calendario2020!K52,IF(HERRAMIENTA!$G$2=2021,Calendario2021!K52,IF(HERRAMIENTA!$G$2=2022,Calendario2022!K52,IF(HERRAMIENTA!$G$2=2023,Calendario2023!K52))))</f>
        <v>44728</v>
      </c>
      <c r="L51" s="137">
        <f>IF(HERRAMIENTA!$G$2=2020,Calendario2020!L52,IF(HERRAMIENTA!$G$2=2021,Calendario2021!L52,IF(HERRAMIENTA!$G$2=2022,Calendario2022!L52,IF(HERRAMIENTA!$G$2=2023,Calendario2023!L52))))</f>
        <v>0</v>
      </c>
      <c r="M51" s="136">
        <f>IF(HERRAMIENTA!$G$2=2020,Calendario2020!M52,IF(HERRAMIENTA!$G$2=2021,Calendario2021!M52,IF(HERRAMIENTA!$G$2=2022,Calendario2022!M52,IF(HERRAMIENTA!$G$2=2023,Calendario2023!M52))))</f>
        <v>44729</v>
      </c>
      <c r="N51" s="137">
        <f>IF(HERRAMIENTA!$G$2=2020,Calendario2020!N52,IF(HERRAMIENTA!$G$2=2021,Calendario2021!N52,IF(HERRAMIENTA!$G$2=2022,Calendario2022!N52,IF(HERRAMIENTA!$G$2=2023,Calendario2023!N52))))</f>
        <v>0</v>
      </c>
      <c r="O51" s="149">
        <f>IF(HERRAMIENTA!$G$2=2020,Calendario2020!O52,IF(HERRAMIENTA!$G$2=2021,Calendario2021!O52,IF(HERRAMIENTA!$G$2=2022,Calendario2022!O52,IF(HERRAMIENTA!$G$2=2023,Calendario2023!O52))))</f>
        <v>44730</v>
      </c>
      <c r="P51" s="150">
        <f>IF(HERRAMIENTA!$G$2=2020,Calendario2020!P52,IF(HERRAMIENTA!$G$2=2021,Calendario2021!P52,IF(HERRAMIENTA!$G$2=2022,Calendario2022!P52,IF(HERRAMIENTA!$G$2=2023,Calendario2023!P52))))</f>
        <v>0</v>
      </c>
      <c r="Q51" s="133"/>
    </row>
    <row r="52" spans="1:17" x14ac:dyDescent="0.2">
      <c r="A52" s="283" t="e">
        <f t="shared" si="1"/>
        <v>#VALUE!</v>
      </c>
      <c r="B52" s="493"/>
      <c r="C52" s="495" t="str">
        <f>IF(HERRAMIENTA!$G$2=2020,Calendario2020!C53,IF(HERRAMIENTA!$G$2=2021,Calendario2021!C53,IF(HERRAMIENTA!$G$2=2022,Calendario2022!C53,IF(HERRAMIENTA!$G$2=2023,Calendario2023!C53))))</f>
        <v xml:space="preserve"> </v>
      </c>
      <c r="D52" s="496">
        <f>IF(HERRAMIENTA!$G$2=2020,Calendario2020!D53,IF(HERRAMIENTA!$G$2=2021,Calendario2021!D53,IF(HERRAMIENTA!$G$2=2022,Calendario2022!D53,IF(HERRAMIENTA!$G$2=2023,Calendario2023!D53))))</f>
        <v>0</v>
      </c>
      <c r="E52" s="488" t="str">
        <f>IF(HERRAMIENTA!$G$2=2020,Calendario2020!E53,IF(HERRAMIENTA!$G$2=2021,Calendario2021!E53,IF(HERRAMIENTA!$G$2=2022,Calendario2022!E53,IF(HERRAMIENTA!$G$2=2023,Calendario2023!E53))))</f>
        <v xml:space="preserve"> </v>
      </c>
      <c r="F52" s="489">
        <f>IF(HERRAMIENTA!$G$2=2020,Calendario2020!F53,IF(HERRAMIENTA!$G$2=2021,Calendario2021!F53,IF(HERRAMIENTA!$G$2=2022,Calendario2022!F53,IF(HERRAMIENTA!$G$2=2023,Calendario2023!F53))))</f>
        <v>0</v>
      </c>
      <c r="G52" s="488" t="str">
        <f>IF(HERRAMIENTA!$G$2=2020,Calendario2020!G53,IF(HERRAMIENTA!$G$2=2021,Calendario2021!G53,IF(HERRAMIENTA!$G$2=2022,Calendario2022!G53,IF(HERRAMIENTA!$G$2=2023,Calendario2023!G53))))</f>
        <v xml:space="preserve"> </v>
      </c>
      <c r="H52" s="489">
        <f>IF(HERRAMIENTA!$G$2=2020,Calendario2020!H53,IF(HERRAMIENTA!$G$2=2021,Calendario2021!H53,IF(HERRAMIENTA!$G$2=2022,Calendario2022!H53,IF(HERRAMIENTA!$G$2=2023,Calendario2023!H53))))</f>
        <v>0</v>
      </c>
      <c r="I52" s="488" t="str">
        <f>IF(HERRAMIENTA!$G$2=2020,Calendario2020!I53,IF(HERRAMIENTA!$G$2=2021,Calendario2021!I53,IF(HERRAMIENTA!$G$2=2022,Calendario2022!I53,IF(HERRAMIENTA!$G$2=2023,Calendario2023!I53))))</f>
        <v xml:space="preserve"> </v>
      </c>
      <c r="J52" s="489">
        <f>IF(HERRAMIENTA!$G$2=2020,Calendario2020!J53,IF(HERRAMIENTA!$G$2=2021,Calendario2021!J53,IF(HERRAMIENTA!$G$2=2022,Calendario2022!J53,IF(HERRAMIENTA!$G$2=2023,Calendario2023!J53))))</f>
        <v>0</v>
      </c>
      <c r="K52" s="488" t="str">
        <f>IF(HERRAMIENTA!$G$2=2020,Calendario2020!K53,IF(HERRAMIENTA!$G$2=2021,Calendario2021!K53,IF(HERRAMIENTA!$G$2=2022,Calendario2022!K53,IF(HERRAMIENTA!$G$2=2023,Calendario2023!K53))))</f>
        <v xml:space="preserve"> </v>
      </c>
      <c r="L52" s="489">
        <f>IF(HERRAMIENTA!$G$2=2020,Calendario2020!L53,IF(HERRAMIENTA!$G$2=2021,Calendario2021!L53,IF(HERRAMIENTA!$G$2=2022,Calendario2022!L53,IF(HERRAMIENTA!$G$2=2023,Calendario2023!L53))))</f>
        <v>0</v>
      </c>
      <c r="M52" s="488" t="str">
        <f>IF(HERRAMIENTA!$G$2=2020,Calendario2020!M53,IF(HERRAMIENTA!$G$2=2021,Calendario2021!M53,IF(HERRAMIENTA!$G$2=2022,Calendario2022!M53,IF(HERRAMIENTA!$G$2=2023,Calendario2023!M53))))</f>
        <v xml:space="preserve"> </v>
      </c>
      <c r="N52" s="489">
        <f>IF(HERRAMIENTA!$G$2=2020,Calendario2020!N53,IF(HERRAMIENTA!$G$2=2021,Calendario2021!N53,IF(HERRAMIENTA!$G$2=2022,Calendario2022!N53,IF(HERRAMIENTA!$G$2=2023,Calendario2023!N53))))</f>
        <v>0</v>
      </c>
      <c r="O52" s="490" t="str">
        <f>IF(HERRAMIENTA!$G$2=2020,Calendario2020!O53,IF(HERRAMIENTA!$G$2=2021,Calendario2021!O53,IF(HERRAMIENTA!$G$2=2022,Calendario2022!O53,IF(HERRAMIENTA!$G$2=2023,Calendario2023!O53))))</f>
        <v xml:space="preserve"> </v>
      </c>
      <c r="P52" s="491">
        <f>IF(HERRAMIENTA!$G$2=2020,Calendario2020!P53,IF(HERRAMIENTA!$G$2=2021,Calendario2021!P53,IF(HERRAMIENTA!$G$2=2022,Calendario2022!P53,IF(HERRAMIENTA!$G$2=2023,Calendario2023!P53))))</f>
        <v>0</v>
      </c>
      <c r="Q52" s="133" t="s">
        <v>16</v>
      </c>
    </row>
    <row r="53" spans="1:17" ht="15" x14ac:dyDescent="0.2">
      <c r="A53" s="283" t="str">
        <f t="shared" si="1"/>
        <v>Semana 25</v>
      </c>
      <c r="B53" s="493"/>
      <c r="C53" s="134">
        <f>IF(HERRAMIENTA!$G$2=2020,Calendario2020!C54,IF(HERRAMIENTA!$G$2=2021,Calendario2021!C54,IF(HERRAMIENTA!$G$2=2022,Calendario2022!C54,IF(HERRAMIENTA!$G$2=2023,Calendario2023!C54))))</f>
        <v>44731</v>
      </c>
      <c r="D53" s="156" t="str">
        <f>IF(HERRAMIENTA!$G$2=2020,Calendario2020!D54,IF(HERRAMIENTA!$G$2=2021,Calendario2021!D54,IF(HERRAMIENTA!$G$2=2022,Calendario2022!D54,IF(HERRAMIENTA!$G$2=2023,Calendario2023!D54))))</f>
        <v>Día del Padre</v>
      </c>
      <c r="E53" s="136">
        <f>IF(HERRAMIENTA!$G$2=2020,Calendario2020!E54,IF(HERRAMIENTA!$G$2=2021,Calendario2021!E54,IF(HERRAMIENTA!$G$2=2022,Calendario2022!E54,IF(HERRAMIENTA!$G$2=2023,Calendario2023!E54))))</f>
        <v>44732</v>
      </c>
      <c r="F53" s="151">
        <f>IF(HERRAMIENTA!$G$2=2020,Calendario2020!F54,IF(HERRAMIENTA!$G$2=2021,Calendario2021!F54,IF(HERRAMIENTA!$G$2=2022,Calendario2022!F54,IF(HERRAMIENTA!$G$2=2023,Calendario2023!F54))))</f>
        <v>0</v>
      </c>
      <c r="G53" s="136">
        <f>IF(HERRAMIENTA!$G$2=2020,Calendario2020!G54,IF(HERRAMIENTA!$G$2=2021,Calendario2021!G54,IF(HERRAMIENTA!$G$2=2022,Calendario2022!G54,IF(HERRAMIENTA!$G$2=2023,Calendario2023!G54))))</f>
        <v>44733</v>
      </c>
      <c r="H53" s="137">
        <f>IF(HERRAMIENTA!$G$2=2020,Calendario2020!H54,IF(HERRAMIENTA!$G$2=2021,Calendario2021!H54,IF(HERRAMIENTA!$G$2=2022,Calendario2022!H54,IF(HERRAMIENTA!$G$2=2023,Calendario2023!H54))))</f>
        <v>0</v>
      </c>
      <c r="I53" s="136">
        <f>IF(HERRAMIENTA!$G$2=2020,Calendario2020!I54,IF(HERRAMIENTA!$G$2=2021,Calendario2021!I54,IF(HERRAMIENTA!$G$2=2022,Calendario2022!I54,IF(HERRAMIENTA!$G$2=2023,Calendario2023!I54))))</f>
        <v>44734</v>
      </c>
      <c r="J53" s="137" t="str">
        <f>IF(HERRAMIENTA!$G$2=2020,Calendario2020!J54,IF(HERRAMIENTA!$G$2=2021,Calendario2021!J54,IF(HERRAMIENTA!$G$2=2022,Calendario2022!J54,IF(HERRAMIENTA!$G$2=2023,Calendario2023!J54))))</f>
        <v>Día del Campesino (Colombia)</v>
      </c>
      <c r="K53" s="136">
        <f>IF(HERRAMIENTA!$G$2=2020,Calendario2020!K54,IF(HERRAMIENTA!$G$2=2021,Calendario2021!K54,IF(HERRAMIENTA!$G$2=2022,Calendario2022!K54,IF(HERRAMIENTA!$G$2=2023,Calendario2023!K54))))</f>
        <v>44735</v>
      </c>
      <c r="L53" s="155">
        <f>IF(HERRAMIENTA!$G$2=2020,Calendario2020!L54,IF(HERRAMIENTA!$G$2=2021,Calendario2021!L54,IF(HERRAMIENTA!$G$2=2022,Calendario2022!L54,IF(HERRAMIENTA!$G$2=2023,Calendario2023!L54))))</f>
        <v>0</v>
      </c>
      <c r="M53" s="136">
        <f>IF(HERRAMIENTA!$G$2=2020,Calendario2020!M54,IF(HERRAMIENTA!$G$2=2021,Calendario2021!M54,IF(HERRAMIENTA!$G$2=2022,Calendario2022!M54,IF(HERRAMIENTA!$G$2=2023,Calendario2023!M54))))</f>
        <v>44736</v>
      </c>
      <c r="N53" s="137">
        <f>IF(HERRAMIENTA!$G$2=2020,Calendario2020!N54,IF(HERRAMIENTA!$G$2=2021,Calendario2021!N54,IF(HERRAMIENTA!$G$2=2022,Calendario2022!N54,IF(HERRAMIENTA!$G$2=2023,Calendario2023!N54))))</f>
        <v>0</v>
      </c>
      <c r="O53" s="149">
        <f>IF(HERRAMIENTA!$G$2=2020,Calendario2020!O54,IF(HERRAMIENTA!$G$2=2021,Calendario2021!O54,IF(HERRAMIENTA!$G$2=2022,Calendario2022!O54,IF(HERRAMIENTA!$G$2=2023,Calendario2023!O54))))</f>
        <v>44737</v>
      </c>
      <c r="P53" s="152">
        <f>IF(HERRAMIENTA!$G$2=2020,Calendario2020!P54,IF(HERRAMIENTA!$G$2=2021,Calendario2021!P54,IF(HERRAMIENTA!$G$2=2022,Calendario2022!P54,IF(HERRAMIENTA!$G$2=2023,Calendario2023!P54))))</f>
        <v>0</v>
      </c>
      <c r="Q53" s="133"/>
    </row>
    <row r="54" spans="1:17" ht="13.5" thickBot="1" x14ac:dyDescent="0.25">
      <c r="A54" s="283" t="e">
        <f t="shared" si="1"/>
        <v>#VALUE!</v>
      </c>
      <c r="B54" s="493"/>
      <c r="C54" s="495" t="str">
        <f>IF(HERRAMIENTA!$G$2=2020,Calendario2020!C55,IF(HERRAMIENTA!$G$2=2021,Calendario2021!C55,IF(HERRAMIENTA!$G$2=2022,Calendario2022!C55,IF(HERRAMIENTA!$G$2=2023,Calendario2023!C55))))</f>
        <v xml:space="preserve"> </v>
      </c>
      <c r="D54" s="496">
        <f>IF(HERRAMIENTA!$G$2=2020,Calendario2020!D55,IF(HERRAMIENTA!$G$2=2021,Calendario2021!D55,IF(HERRAMIENTA!$G$2=2022,Calendario2022!D55,IF(HERRAMIENTA!$G$2=2023,Calendario2023!D55))))</f>
        <v>0</v>
      </c>
      <c r="E54" s="488" t="str">
        <f>IF(HERRAMIENTA!$G$2=2020,Calendario2020!E55,IF(HERRAMIENTA!$G$2=2021,Calendario2021!E55,IF(HERRAMIENTA!$G$2=2022,Calendario2022!E55,IF(HERRAMIENTA!$G$2=2023,Calendario2023!E55))))</f>
        <v xml:space="preserve"> </v>
      </c>
      <c r="F54" s="489">
        <f>IF(HERRAMIENTA!$G$2=2020,Calendario2020!F55,IF(HERRAMIENTA!$G$2=2021,Calendario2021!F55,IF(HERRAMIENTA!$G$2=2022,Calendario2022!F55,IF(HERRAMIENTA!$G$2=2023,Calendario2023!F55))))</f>
        <v>0</v>
      </c>
      <c r="G54" s="488" t="str">
        <f>IF(HERRAMIENTA!$G$2=2020,Calendario2020!G55,IF(HERRAMIENTA!$G$2=2021,Calendario2021!G55,IF(HERRAMIENTA!$G$2=2022,Calendario2022!G55,IF(HERRAMIENTA!$G$2=2023,Calendario2023!G55))))</f>
        <v xml:space="preserve"> </v>
      </c>
      <c r="H54" s="501">
        <f>IF(HERRAMIENTA!$G$2=2020,Calendario2020!H55,IF(HERRAMIENTA!$G$2=2021,Calendario2021!H55,IF(HERRAMIENTA!$G$2=2022,Calendario2022!H55,IF(HERRAMIENTA!$G$2=2023,Calendario2023!H55))))</f>
        <v>0</v>
      </c>
      <c r="I54" s="500" t="str">
        <f>IF(HERRAMIENTA!$G$2=2020,Calendario2020!I55,IF(HERRAMIENTA!$G$2=2021,Calendario2021!I55,IF(HERRAMIENTA!$G$2=2022,Calendario2022!I55,IF(HERRAMIENTA!$G$2=2023,Calendario2023!I55))))</f>
        <v xml:space="preserve"> </v>
      </c>
      <c r="J54" s="501">
        <f>IF(HERRAMIENTA!$G$2=2020,Calendario2020!J55,IF(HERRAMIENTA!$G$2=2021,Calendario2021!J55,IF(HERRAMIENTA!$G$2=2022,Calendario2022!J55,IF(HERRAMIENTA!$G$2=2023,Calendario2023!J55))))</f>
        <v>0</v>
      </c>
      <c r="K54" s="500" t="str">
        <f>IF(HERRAMIENTA!$G$2=2020,Calendario2020!K55,IF(HERRAMIENTA!$G$2=2021,Calendario2021!K55,IF(HERRAMIENTA!$G$2=2022,Calendario2022!K55,IF(HERRAMIENTA!$G$2=2023,Calendario2023!K55))))</f>
        <v xml:space="preserve"> </v>
      </c>
      <c r="L54" s="501">
        <f>IF(HERRAMIENTA!$G$2=2020,Calendario2020!L55,IF(HERRAMIENTA!$G$2=2021,Calendario2021!L55,IF(HERRAMIENTA!$G$2=2022,Calendario2022!L55,IF(HERRAMIENTA!$G$2=2023,Calendario2023!L55))))</f>
        <v>0</v>
      </c>
      <c r="M54" s="500" t="str">
        <f>IF(HERRAMIENTA!$G$2=2020,Calendario2020!M55,IF(HERRAMIENTA!$G$2=2021,Calendario2021!M55,IF(HERRAMIENTA!$G$2=2022,Calendario2022!M55,IF(HERRAMIENTA!$G$2=2023,Calendario2023!M55))))</f>
        <v xml:space="preserve"> </v>
      </c>
      <c r="N54" s="501">
        <f>IF(HERRAMIENTA!$G$2=2020,Calendario2020!N55,IF(HERRAMIENTA!$G$2=2021,Calendario2021!N55,IF(HERRAMIENTA!$G$2=2022,Calendario2022!N55,IF(HERRAMIENTA!$G$2=2023,Calendario2023!N55))))</f>
        <v>0</v>
      </c>
      <c r="O54" s="504" t="str">
        <f>IF(HERRAMIENTA!$G$2=2020,Calendario2020!O55,IF(HERRAMIENTA!$G$2=2021,Calendario2021!O55,IF(HERRAMIENTA!$G$2=2022,Calendario2022!O55,IF(HERRAMIENTA!$G$2=2023,Calendario2023!O55))))</f>
        <v xml:space="preserve"> </v>
      </c>
      <c r="P54" s="505">
        <f>IF(HERRAMIENTA!$G$2=2020,Calendario2020!P55,IF(HERRAMIENTA!$G$2=2021,Calendario2021!P55,IF(HERRAMIENTA!$G$2=2022,Calendario2022!P55,IF(HERRAMIENTA!$G$2=2023,Calendario2023!P55))))</f>
        <v>0</v>
      </c>
      <c r="Q54" s="133" t="s">
        <v>16</v>
      </c>
    </row>
    <row r="55" spans="1:17" ht="15" x14ac:dyDescent="0.2">
      <c r="A55" s="283" t="str">
        <f t="shared" si="1"/>
        <v>Semana 26</v>
      </c>
      <c r="B55" s="493"/>
      <c r="C55" s="134">
        <f>IF(HERRAMIENTA!$G$2=2020,Calendario2020!C56,IF(HERRAMIENTA!$G$2=2021,Calendario2021!C56,IF(HERRAMIENTA!$G$2=2022,Calendario2022!C56,IF(HERRAMIENTA!$G$2=2023,Calendario2023!C56))))</f>
        <v>44738</v>
      </c>
      <c r="D55" s="135" t="str">
        <f>IF(HERRAMIENTA!$G$2=2020,Calendario2020!D56,IF(HERRAMIENTA!$G$2=2021,Calendario2021!D56,IF(HERRAMIENTA!$G$2=2022,Calendario2022!D56,IF(HERRAMIENTA!$G$2=2023,Calendario2023!D56))))</f>
        <v>Semana 26</v>
      </c>
      <c r="E55" s="136">
        <f>IF(HERRAMIENTA!$G$2=2020,Calendario2020!E56,IF(HERRAMIENTA!$G$2=2021,Calendario2021!E56,IF(HERRAMIENTA!$G$2=2022,Calendario2022!E56,IF(HERRAMIENTA!$G$2=2023,Calendario2023!E56))))</f>
        <v>44739</v>
      </c>
      <c r="F55" s="137" t="str">
        <f>IF(HERRAMIENTA!$G$2=2020,Calendario2020!F56,IF(HERRAMIENTA!$G$2=2021,Calendario2021!F56,IF(HERRAMIENTA!$G$2=2022,Calendario2022!F56,IF(HERRAMIENTA!$G$2=2023,Calendario2023!F56))))</f>
        <v>Día Nal. del Café</v>
      </c>
      <c r="G55" s="136">
        <f>IF(HERRAMIENTA!$G$2=2020,Calendario2020!G56,IF(HERRAMIENTA!$G$2=2021,Calendario2021!G56,IF(HERRAMIENTA!$G$2=2022,Calendario2022!G56,IF(HERRAMIENTA!$G$2=2023,Calendario2023!G56))))</f>
        <v>44740</v>
      </c>
      <c r="H55" s="137">
        <f>IF(HERRAMIENTA!$G$2=2020,Calendario2020!H56,IF(HERRAMIENTA!$G$2=2021,Calendario2021!H56,IF(HERRAMIENTA!$G$2=2022,Calendario2022!H56,IF(HERRAMIENTA!$G$2=2023,Calendario2023!H56))))</f>
        <v>0</v>
      </c>
      <c r="I55" s="138">
        <f>IF(HERRAMIENTA!$G$2=2020,Calendario2020!I56,IF(HERRAMIENTA!$G$2=2021,Calendario2021!I56,IF(HERRAMIENTA!$G$2=2022,Calendario2022!I56,IF(HERRAMIENTA!$G$2=2023,Calendario2023!I56))))</f>
        <v>44741</v>
      </c>
      <c r="J55" s="142">
        <f>IF(HERRAMIENTA!$G$2=2020,Calendario2020!J56,IF(HERRAMIENTA!$G$2=2021,Calendario2021!J56,IF(HERRAMIENTA!$G$2=2022,Calendario2022!J56,IF(HERRAMIENTA!$G$2=2023,Calendario2023!J56))))</f>
        <v>0</v>
      </c>
      <c r="K55" s="140">
        <f>IF(HERRAMIENTA!$G$2=2020,Calendario2020!K56,IF(HERRAMIENTA!$G$2=2021,Calendario2021!K56,IF(HERRAMIENTA!$G$2=2022,Calendario2022!K56,IF(HERRAMIENTA!$G$2=2023,Calendario2023!K56))))</f>
        <v>44742</v>
      </c>
      <c r="L55" s="142">
        <f>IF(HERRAMIENTA!$G$2=2020,Calendario2020!L56,IF(HERRAMIENTA!$G$2=2021,Calendario2021!L56,IF(HERRAMIENTA!$G$2=2022,Calendario2022!L56,IF(HERRAMIENTA!$G$2=2023,Calendario2023!L56))))</f>
        <v>0</v>
      </c>
      <c r="M55" s="140">
        <f>IF(HERRAMIENTA!$G$2=2020,Calendario2020!M56,IF(HERRAMIENTA!$G$2=2021,Calendario2021!M56,IF(HERRAMIENTA!$G$2=2022,Calendario2022!M56,IF(HERRAMIENTA!$G$2=2023,Calendario2023!M56))))</f>
        <v>44743</v>
      </c>
      <c r="N55" s="142">
        <f>IF(HERRAMIENTA!$G$2=2020,Calendario2020!N56,IF(HERRAMIENTA!$G$2=2021,Calendario2021!N56,IF(HERRAMIENTA!$G$2=2022,Calendario2022!N56,IF(HERRAMIENTA!$G$2=2023,Calendario2023!N56))))</f>
        <v>0</v>
      </c>
      <c r="O55" s="143">
        <f>IF(HERRAMIENTA!$G$2=2020,Calendario2020!O56,IF(HERRAMIENTA!$G$2=2021,Calendario2021!O56,IF(HERRAMIENTA!$G$2=2022,Calendario2022!O56,IF(HERRAMIENTA!$G$2=2023,Calendario2023!O56))))</f>
        <v>44744</v>
      </c>
      <c r="P55" s="144">
        <f>IF(HERRAMIENTA!$G$2=2020,Calendario2020!P56,IF(HERRAMIENTA!$G$2=2021,Calendario2021!P56,IF(HERRAMIENTA!$G$2=2022,Calendario2022!P56,IF(HERRAMIENTA!$G$2=2023,Calendario2023!P56))))</f>
        <v>0</v>
      </c>
      <c r="Q55" s="133"/>
    </row>
    <row r="56" spans="1:17" ht="13.5" thickBot="1" x14ac:dyDescent="0.25">
      <c r="A56" s="283" t="e">
        <f t="shared" si="1"/>
        <v>#VALUE!</v>
      </c>
      <c r="B56" s="494"/>
      <c r="C56" s="498" t="str">
        <f>IF(HERRAMIENTA!$G$2=2020,Calendario2020!C57,IF(HERRAMIENTA!$G$2=2021,Calendario2021!C57,IF(HERRAMIENTA!$G$2=2022,Calendario2022!C57,IF(HERRAMIENTA!$G$2=2023,Calendario2023!C57))))</f>
        <v xml:space="preserve"> </v>
      </c>
      <c r="D56" s="499">
        <f>IF(HERRAMIENTA!$G$2=2020,Calendario2020!D57,IF(HERRAMIENTA!$G$2=2021,Calendario2021!D57,IF(HERRAMIENTA!$G$2=2022,Calendario2022!D57,IF(HERRAMIENTA!$G$2=2023,Calendario2023!D57))))</f>
        <v>0</v>
      </c>
      <c r="E56" s="500" t="str">
        <f>IF(HERRAMIENTA!$G$2=2020,Calendario2020!E57,IF(HERRAMIENTA!$G$2=2021,Calendario2021!E57,IF(HERRAMIENTA!$G$2=2022,Calendario2022!E57,IF(HERRAMIENTA!$G$2=2023,Calendario2023!E57))))</f>
        <v xml:space="preserve"> </v>
      </c>
      <c r="F56" s="501">
        <f>IF(HERRAMIENTA!$G$2=2020,Calendario2020!F57,IF(HERRAMIENTA!$G$2=2021,Calendario2021!F57,IF(HERRAMIENTA!$G$2=2022,Calendario2022!F57,IF(HERRAMIENTA!$G$2=2023,Calendario2023!F57))))</f>
        <v>0</v>
      </c>
      <c r="G56" s="500" t="str">
        <f>IF(HERRAMIENTA!$G$2=2020,Calendario2020!G57,IF(HERRAMIENTA!$G$2=2021,Calendario2021!G57,IF(HERRAMIENTA!$G$2=2022,Calendario2022!G57,IF(HERRAMIENTA!$G$2=2023,Calendario2023!G57))))</f>
        <v xml:space="preserve"> </v>
      </c>
      <c r="H56" s="502">
        <f>IF(HERRAMIENTA!$G$2=2020,Calendario2020!H57,IF(HERRAMIENTA!$G$2=2021,Calendario2021!H57,IF(HERRAMIENTA!$G$2=2022,Calendario2022!H57,IF(HERRAMIENTA!$G$2=2023,Calendario2023!H57))))</f>
        <v>0</v>
      </c>
      <c r="I56" s="503" t="str">
        <f>IF(HERRAMIENTA!$G$2=2020,Calendario2020!I57,IF(HERRAMIENTA!$G$2=2021,Calendario2021!I57,IF(HERRAMIENTA!$G$2=2022,Calendario2022!I57,IF(HERRAMIENTA!$G$2=2023,Calendario2023!I57))))</f>
        <v xml:space="preserve"> </v>
      </c>
      <c r="J56" s="489">
        <f>IF(HERRAMIENTA!$G$2=2020,Calendario2020!J57,IF(HERRAMIENTA!$G$2=2021,Calendario2021!J57,IF(HERRAMIENTA!$G$2=2022,Calendario2022!J57,IF(HERRAMIENTA!$G$2=2023,Calendario2023!J57))))</f>
        <v>0</v>
      </c>
      <c r="K56" s="488" t="str">
        <f>IF(HERRAMIENTA!$G$2=2020,Calendario2020!K57,IF(HERRAMIENTA!$G$2=2021,Calendario2021!K57,IF(HERRAMIENTA!$G$2=2022,Calendario2022!K57,IF(HERRAMIENTA!$G$2=2023,Calendario2023!K57))))</f>
        <v xml:space="preserve"> </v>
      </c>
      <c r="L56" s="489">
        <f>IF(HERRAMIENTA!$G$2=2020,Calendario2020!L57,IF(HERRAMIENTA!$G$2=2021,Calendario2021!L57,IF(HERRAMIENTA!$G$2=2022,Calendario2022!L57,IF(HERRAMIENTA!$G$2=2023,Calendario2023!L57))))</f>
        <v>0</v>
      </c>
      <c r="M56" s="488" t="str">
        <f>IF(HERRAMIENTA!$G$2=2020,Calendario2020!M57,IF(HERRAMIENTA!$G$2=2021,Calendario2021!M57,IF(HERRAMIENTA!$G$2=2022,Calendario2022!M57,IF(HERRAMIENTA!$G$2=2023,Calendario2023!M57))))</f>
        <v xml:space="preserve"> </v>
      </c>
      <c r="N56" s="489">
        <f>IF(HERRAMIENTA!$G$2=2020,Calendario2020!N57,IF(HERRAMIENTA!$G$2=2021,Calendario2021!N57,IF(HERRAMIENTA!$G$2=2022,Calendario2022!N57,IF(HERRAMIENTA!$G$2=2023,Calendario2023!N57))))</f>
        <v>0</v>
      </c>
      <c r="O56" s="490" t="str">
        <f>IF(HERRAMIENTA!$G$2=2020,Calendario2020!O57,IF(HERRAMIENTA!$G$2=2021,Calendario2021!O57,IF(HERRAMIENTA!$G$2=2022,Calendario2022!O57,IF(HERRAMIENTA!$G$2=2023,Calendario2023!O57))))</f>
        <v xml:space="preserve"> </v>
      </c>
      <c r="P56" s="491">
        <f>IF(HERRAMIENTA!$G$2=2020,Calendario2020!P57,IF(HERRAMIENTA!$G$2=2021,Calendario2021!P57,IF(HERRAMIENTA!$G$2=2022,Calendario2022!P57,IF(HERRAMIENTA!$G$2=2023,Calendario2023!P57))))</f>
        <v>0</v>
      </c>
      <c r="Q56" s="133" t="s">
        <v>16</v>
      </c>
    </row>
    <row r="57" spans="1:17" ht="15" x14ac:dyDescent="0.2">
      <c r="A57" s="283" t="str">
        <f t="shared" si="1"/>
        <v>Semana 27</v>
      </c>
      <c r="B57" s="492" t="s">
        <v>1688</v>
      </c>
      <c r="C57" s="145">
        <f>IF(HERRAMIENTA!$G$2=2020,Calendario2020!C58,IF(HERRAMIENTA!$G$2=2021,Calendario2021!C58,IF(HERRAMIENTA!$G$2=2022,Calendario2022!C58,IF(HERRAMIENTA!$G$2=2023,Calendario2023!C58))))</f>
        <v>44745</v>
      </c>
      <c r="D57" s="146" t="str">
        <f>IF(HERRAMIENTA!$G$2=2020,Calendario2020!D58,IF(HERRAMIENTA!$G$2=2021,Calendario2021!D58,IF(HERRAMIENTA!$G$2=2022,Calendario2022!D58,IF(HERRAMIENTA!$G$2=2023,Calendario2023!D58))))</f>
        <v>Semana 27</v>
      </c>
      <c r="E57" s="140">
        <f>IF(HERRAMIENTA!$G$2=2020,Calendario2020!E58,IF(HERRAMIENTA!$G$2=2021,Calendario2021!E58,IF(HERRAMIENTA!$G$2=2022,Calendario2022!E58,IF(HERRAMIENTA!$G$2=2023,Calendario2023!E58))))</f>
        <v>44746</v>
      </c>
      <c r="F57" s="142" t="str">
        <f>IF(HERRAMIENTA!$G$2=2020,Calendario2020!F58,IF(HERRAMIENTA!$G$2=2021,Calendario2021!F58,IF(HERRAMIENTA!$G$2=2022,Calendario2022!F58,IF(HERRAMIENTA!$G$2=2023,Calendario2023!F58))))</f>
        <v>San Pedro y San Pablo (Trasladado)</v>
      </c>
      <c r="G57" s="140">
        <f>IF(HERRAMIENTA!$G$2=2020,Calendario2020!G58,IF(HERRAMIENTA!$G$2=2021,Calendario2021!G58,IF(HERRAMIENTA!$G$2=2022,Calendario2022!G58,IF(HERRAMIENTA!$G$2=2023,Calendario2023!G58))))</f>
        <v>44747</v>
      </c>
      <c r="H57" s="148">
        <f>IF(HERRAMIENTA!$G$2=2020,Calendario2020!H58,IF(HERRAMIENTA!$G$2=2021,Calendario2021!H58,IF(HERRAMIENTA!$G$2=2022,Calendario2022!H58,IF(HERRAMIENTA!$G$2=2023,Calendario2023!H58))))</f>
        <v>0</v>
      </c>
      <c r="I57" s="136">
        <f>IF(HERRAMIENTA!$G$2=2020,Calendario2020!I58,IF(HERRAMIENTA!$G$2=2021,Calendario2021!I58,IF(HERRAMIENTA!$G$2=2022,Calendario2022!I58,IF(HERRAMIENTA!$G$2=2023,Calendario2023!I58))))</f>
        <v>44748</v>
      </c>
      <c r="J57" s="137">
        <f>IF(HERRAMIENTA!$G$2=2020,Calendario2020!J58,IF(HERRAMIENTA!$G$2=2021,Calendario2021!J58,IF(HERRAMIENTA!$G$2=2022,Calendario2022!J58,IF(HERRAMIENTA!$G$2=2023,Calendario2023!J58))))</f>
        <v>0</v>
      </c>
      <c r="K57" s="136">
        <f>IF(HERRAMIENTA!$G$2=2020,Calendario2020!K58,IF(HERRAMIENTA!$G$2=2021,Calendario2021!K58,IF(HERRAMIENTA!$G$2=2022,Calendario2022!K58,IF(HERRAMIENTA!$G$2=2023,Calendario2023!K58))))</f>
        <v>44749</v>
      </c>
      <c r="L57" s="137">
        <f>IF(HERRAMIENTA!$G$2=2020,Calendario2020!L58,IF(HERRAMIENTA!$G$2=2021,Calendario2021!L58,IF(HERRAMIENTA!$G$2=2022,Calendario2022!L58,IF(HERRAMIENTA!$G$2=2023,Calendario2023!L58))))</f>
        <v>0</v>
      </c>
      <c r="M57" s="136">
        <f>IF(HERRAMIENTA!$G$2=2020,Calendario2020!M58,IF(HERRAMIENTA!$G$2=2021,Calendario2021!M58,IF(HERRAMIENTA!$G$2=2022,Calendario2022!M58,IF(HERRAMIENTA!$G$2=2023,Calendario2023!M58))))</f>
        <v>44750</v>
      </c>
      <c r="N57" s="137">
        <f>IF(HERRAMIENTA!$G$2=2020,Calendario2020!N58,IF(HERRAMIENTA!$G$2=2021,Calendario2021!N58,IF(HERRAMIENTA!$G$2=2022,Calendario2022!N58,IF(HERRAMIENTA!$G$2=2023,Calendario2023!N58))))</f>
        <v>0</v>
      </c>
      <c r="O57" s="149">
        <f>IF(HERRAMIENTA!$G$2=2020,Calendario2020!O58,IF(HERRAMIENTA!$G$2=2021,Calendario2021!O58,IF(HERRAMIENTA!$G$2=2022,Calendario2022!O58,IF(HERRAMIENTA!$G$2=2023,Calendario2023!O58))))</f>
        <v>44751</v>
      </c>
      <c r="P57" s="150">
        <f>IF(HERRAMIENTA!$G$2=2020,Calendario2020!P58,IF(HERRAMIENTA!$G$2=2021,Calendario2021!P58,IF(HERRAMIENTA!$G$2=2022,Calendario2022!P58,IF(HERRAMIENTA!$G$2=2023,Calendario2023!P58))))</f>
        <v>0</v>
      </c>
      <c r="Q57" s="133"/>
    </row>
    <row r="58" spans="1:17" x14ac:dyDescent="0.2">
      <c r="A58" s="283" t="e">
        <f t="shared" si="1"/>
        <v>#VALUE!</v>
      </c>
      <c r="B58" s="493"/>
      <c r="C58" s="495" t="str">
        <f>IF(HERRAMIENTA!$G$2=2020,Calendario2020!C59,IF(HERRAMIENTA!$G$2=2021,Calendario2021!C59,IF(HERRAMIENTA!$G$2=2022,Calendario2022!C59,IF(HERRAMIENTA!$G$2=2023,Calendario2023!C59))))</f>
        <v xml:space="preserve"> </v>
      </c>
      <c r="D58" s="496">
        <f>IF(HERRAMIENTA!$G$2=2020,Calendario2020!D59,IF(HERRAMIENTA!$G$2=2021,Calendario2021!D59,IF(HERRAMIENTA!$G$2=2022,Calendario2022!D59,IF(HERRAMIENTA!$G$2=2023,Calendario2023!D59))))</f>
        <v>0</v>
      </c>
      <c r="E58" s="488" t="str">
        <f>IF(HERRAMIENTA!$G$2=2020,Calendario2020!E59,IF(HERRAMIENTA!$G$2=2021,Calendario2021!E59,IF(HERRAMIENTA!$G$2=2022,Calendario2022!E59,IF(HERRAMIENTA!$G$2=2023,Calendario2023!E59))))</f>
        <v xml:space="preserve"> </v>
      </c>
      <c r="F58" s="489">
        <f>IF(HERRAMIENTA!$G$2=2020,Calendario2020!F59,IF(HERRAMIENTA!$G$2=2021,Calendario2021!F59,IF(HERRAMIENTA!$G$2=2022,Calendario2022!F59,IF(HERRAMIENTA!$G$2=2023,Calendario2023!F59))))</f>
        <v>0</v>
      </c>
      <c r="G58" s="488" t="str">
        <f>IF(HERRAMIENTA!$G$2=2020,Calendario2020!G59,IF(HERRAMIENTA!$G$2=2021,Calendario2021!G59,IF(HERRAMIENTA!$G$2=2022,Calendario2022!G59,IF(HERRAMIENTA!$G$2=2023,Calendario2023!G59))))</f>
        <v xml:space="preserve"> </v>
      </c>
      <c r="H58" s="489">
        <f>IF(HERRAMIENTA!$G$2=2020,Calendario2020!H59,IF(HERRAMIENTA!$G$2=2021,Calendario2021!H59,IF(HERRAMIENTA!$G$2=2022,Calendario2022!H59,IF(HERRAMIENTA!$G$2=2023,Calendario2023!H59))))</f>
        <v>0</v>
      </c>
      <c r="I58" s="488" t="str">
        <f>IF(HERRAMIENTA!$G$2=2020,Calendario2020!I59,IF(HERRAMIENTA!$G$2=2021,Calendario2021!I59,IF(HERRAMIENTA!$G$2=2022,Calendario2022!I59,IF(HERRAMIENTA!$G$2=2023,Calendario2023!I59))))</f>
        <v xml:space="preserve"> </v>
      </c>
      <c r="J58" s="489">
        <f>IF(HERRAMIENTA!$G$2=2020,Calendario2020!J59,IF(HERRAMIENTA!$G$2=2021,Calendario2021!J59,IF(HERRAMIENTA!$G$2=2022,Calendario2022!J59,IF(HERRAMIENTA!$G$2=2023,Calendario2023!J59))))</f>
        <v>0</v>
      </c>
      <c r="K58" s="488" t="str">
        <f>IF(HERRAMIENTA!$G$2=2020,Calendario2020!K59,IF(HERRAMIENTA!$G$2=2021,Calendario2021!K59,IF(HERRAMIENTA!$G$2=2022,Calendario2022!K59,IF(HERRAMIENTA!$G$2=2023,Calendario2023!K59))))</f>
        <v xml:space="preserve"> </v>
      </c>
      <c r="L58" s="489">
        <f>IF(HERRAMIENTA!$G$2=2020,Calendario2020!L59,IF(HERRAMIENTA!$G$2=2021,Calendario2021!L59,IF(HERRAMIENTA!$G$2=2022,Calendario2022!L59,IF(HERRAMIENTA!$G$2=2023,Calendario2023!L59))))</f>
        <v>0</v>
      </c>
      <c r="M58" s="488" t="str">
        <f>IF(HERRAMIENTA!$G$2=2020,Calendario2020!M59,IF(HERRAMIENTA!$G$2=2021,Calendario2021!M59,IF(HERRAMIENTA!$G$2=2022,Calendario2022!M59,IF(HERRAMIENTA!$G$2=2023,Calendario2023!M59))))</f>
        <v xml:space="preserve"> </v>
      </c>
      <c r="N58" s="489">
        <f>IF(HERRAMIENTA!$G$2=2020,Calendario2020!N59,IF(HERRAMIENTA!$G$2=2021,Calendario2021!N59,IF(HERRAMIENTA!$G$2=2022,Calendario2022!N59,IF(HERRAMIENTA!$G$2=2023,Calendario2023!N59))))</f>
        <v>0</v>
      </c>
      <c r="O58" s="490" t="str">
        <f>IF(HERRAMIENTA!$G$2=2020,Calendario2020!O59,IF(HERRAMIENTA!$G$2=2021,Calendario2021!O59,IF(HERRAMIENTA!$G$2=2022,Calendario2022!O59,IF(HERRAMIENTA!$G$2=2023,Calendario2023!O59))))</f>
        <v xml:space="preserve"> </v>
      </c>
      <c r="P58" s="491">
        <f>IF(HERRAMIENTA!$G$2=2020,Calendario2020!P59,IF(HERRAMIENTA!$G$2=2021,Calendario2021!P59,IF(HERRAMIENTA!$G$2=2022,Calendario2022!P59,IF(HERRAMIENTA!$G$2=2023,Calendario2023!P59))))</f>
        <v>0</v>
      </c>
      <c r="Q58" s="133" t="s">
        <v>16</v>
      </c>
    </row>
    <row r="59" spans="1:17" ht="15" x14ac:dyDescent="0.2">
      <c r="A59" s="283" t="str">
        <f t="shared" si="1"/>
        <v>Semana 28</v>
      </c>
      <c r="B59" s="493"/>
      <c r="C59" s="134">
        <f>IF(HERRAMIENTA!$G$2=2020,Calendario2020!C60,IF(HERRAMIENTA!$G$2=2021,Calendario2021!C60,IF(HERRAMIENTA!$G$2=2022,Calendario2022!C60,IF(HERRAMIENTA!$G$2=2023,Calendario2023!C60))))</f>
        <v>44752</v>
      </c>
      <c r="D59" s="135" t="str">
        <f>IF(HERRAMIENTA!$G$2=2020,Calendario2020!D60,IF(HERRAMIENTA!$G$2=2021,Calendario2021!D60,IF(HERRAMIENTA!$G$2=2022,Calendario2022!D60,IF(HERRAMIENTA!$G$2=2023,Calendario2023!D60))))</f>
        <v>Semana 28</v>
      </c>
      <c r="E59" s="136">
        <f>IF(HERRAMIENTA!$G$2=2020,Calendario2020!E60,IF(HERRAMIENTA!$G$2=2021,Calendario2021!E60,IF(HERRAMIENTA!$G$2=2022,Calendario2022!E60,IF(HERRAMIENTA!$G$2=2023,Calendario2023!E60))))</f>
        <v>44753</v>
      </c>
      <c r="F59" s="137">
        <f>IF(HERRAMIENTA!$G$2=2020,Calendario2020!F60,IF(HERRAMIENTA!$G$2=2021,Calendario2021!F60,IF(HERRAMIENTA!$G$2=2022,Calendario2022!F60,IF(HERRAMIENTA!$G$2=2023,Calendario2023!F60))))</f>
        <v>0</v>
      </c>
      <c r="G59" s="136">
        <f>IF(HERRAMIENTA!$G$2=2020,Calendario2020!G60,IF(HERRAMIENTA!$G$2=2021,Calendario2021!G60,IF(HERRAMIENTA!$G$2=2022,Calendario2022!G60,IF(HERRAMIENTA!$G$2=2023,Calendario2023!G60))))</f>
        <v>44754</v>
      </c>
      <c r="H59" s="137">
        <f>IF(HERRAMIENTA!$G$2=2020,Calendario2020!H60,IF(HERRAMIENTA!$G$2=2021,Calendario2021!H60,IF(HERRAMIENTA!$G$2=2022,Calendario2022!H60,IF(HERRAMIENTA!$G$2=2023,Calendario2023!H60))))</f>
        <v>0</v>
      </c>
      <c r="I59" s="136">
        <f>IF(HERRAMIENTA!$G$2=2020,Calendario2020!I60,IF(HERRAMIENTA!$G$2=2021,Calendario2021!I60,IF(HERRAMIENTA!$G$2=2022,Calendario2022!I60,IF(HERRAMIENTA!$G$2=2023,Calendario2023!I60))))</f>
        <v>44755</v>
      </c>
      <c r="J59" s="137">
        <f>IF(HERRAMIENTA!$G$2=2020,Calendario2020!J60,IF(HERRAMIENTA!$G$2=2021,Calendario2021!J60,IF(HERRAMIENTA!$G$2=2022,Calendario2022!J60,IF(HERRAMIENTA!$G$2=2023,Calendario2023!J60))))</f>
        <v>0</v>
      </c>
      <c r="K59" s="136">
        <f>IF(HERRAMIENTA!$G$2=2020,Calendario2020!K60,IF(HERRAMIENTA!$G$2=2021,Calendario2021!K60,IF(HERRAMIENTA!$G$2=2022,Calendario2022!K60,IF(HERRAMIENTA!$G$2=2023,Calendario2023!K60))))</f>
        <v>44756</v>
      </c>
      <c r="L59" s="137">
        <f>IF(HERRAMIENTA!$G$2=2020,Calendario2020!L60,IF(HERRAMIENTA!$G$2=2021,Calendario2021!L60,IF(HERRAMIENTA!$G$2=2022,Calendario2022!L60,IF(HERRAMIENTA!$G$2=2023,Calendario2023!L60))))</f>
        <v>0</v>
      </c>
      <c r="M59" s="136">
        <f>IF(HERRAMIENTA!$G$2=2020,Calendario2020!M60,IF(HERRAMIENTA!$G$2=2021,Calendario2021!M60,IF(HERRAMIENTA!$G$2=2022,Calendario2022!M60,IF(HERRAMIENTA!$G$2=2023,Calendario2023!M60))))</f>
        <v>44757</v>
      </c>
      <c r="N59" s="137">
        <f>IF(HERRAMIENTA!$G$2=2020,Calendario2020!N60,IF(HERRAMIENTA!$G$2=2021,Calendario2021!N60,IF(HERRAMIENTA!$G$2=2022,Calendario2022!N60,IF(HERRAMIENTA!$G$2=2023,Calendario2023!N60))))</f>
        <v>0</v>
      </c>
      <c r="O59" s="149">
        <f>IF(HERRAMIENTA!$G$2=2020,Calendario2020!O60,IF(HERRAMIENTA!$G$2=2021,Calendario2021!O60,IF(HERRAMIENTA!$G$2=2022,Calendario2022!O60,IF(HERRAMIENTA!$G$2=2023,Calendario2023!O60))))</f>
        <v>44758</v>
      </c>
      <c r="P59" s="150">
        <f>IF(HERRAMIENTA!$G$2=2020,Calendario2020!P60,IF(HERRAMIENTA!$G$2=2021,Calendario2021!P60,IF(HERRAMIENTA!$G$2=2022,Calendario2022!P60,IF(HERRAMIENTA!$G$2=2023,Calendario2023!P60))))</f>
        <v>0</v>
      </c>
      <c r="Q59" s="133"/>
    </row>
    <row r="60" spans="1:17" x14ac:dyDescent="0.2">
      <c r="A60" s="283" t="e">
        <f t="shared" si="1"/>
        <v>#VALUE!</v>
      </c>
      <c r="B60" s="493"/>
      <c r="C60" s="495" t="str">
        <f>IF(HERRAMIENTA!$G$2=2020,Calendario2020!C61,IF(HERRAMIENTA!$G$2=2021,Calendario2021!C61,IF(HERRAMIENTA!$G$2=2022,Calendario2022!C61,IF(HERRAMIENTA!$G$2=2023,Calendario2023!C61))))</f>
        <v xml:space="preserve"> </v>
      </c>
      <c r="D60" s="496">
        <f>IF(HERRAMIENTA!$G$2=2020,Calendario2020!D61,IF(HERRAMIENTA!$G$2=2021,Calendario2021!D61,IF(HERRAMIENTA!$G$2=2022,Calendario2022!D61,IF(HERRAMIENTA!$G$2=2023,Calendario2023!D61))))</f>
        <v>0</v>
      </c>
      <c r="E60" s="488" t="str">
        <f>IF(HERRAMIENTA!$G$2=2020,Calendario2020!E61,IF(HERRAMIENTA!$G$2=2021,Calendario2021!E61,IF(HERRAMIENTA!$G$2=2022,Calendario2022!E61,IF(HERRAMIENTA!$G$2=2023,Calendario2023!E61))))</f>
        <v xml:space="preserve"> </v>
      </c>
      <c r="F60" s="489">
        <f>IF(HERRAMIENTA!$G$2=2020,Calendario2020!F61,IF(HERRAMIENTA!$G$2=2021,Calendario2021!F61,IF(HERRAMIENTA!$G$2=2022,Calendario2022!F61,IF(HERRAMIENTA!$G$2=2023,Calendario2023!F61))))</f>
        <v>0</v>
      </c>
      <c r="G60" s="488" t="str">
        <f>IF(HERRAMIENTA!$G$2=2020,Calendario2020!G61,IF(HERRAMIENTA!$G$2=2021,Calendario2021!G61,IF(HERRAMIENTA!$G$2=2022,Calendario2022!G61,IF(HERRAMIENTA!$G$2=2023,Calendario2023!G61))))</f>
        <v xml:space="preserve"> </v>
      </c>
      <c r="H60" s="489">
        <f>IF(HERRAMIENTA!$G$2=2020,Calendario2020!H61,IF(HERRAMIENTA!$G$2=2021,Calendario2021!H61,IF(HERRAMIENTA!$G$2=2022,Calendario2022!H61,IF(HERRAMIENTA!$G$2=2023,Calendario2023!H61))))</f>
        <v>0</v>
      </c>
      <c r="I60" s="488" t="str">
        <f>IF(HERRAMIENTA!$G$2=2020,Calendario2020!I61,IF(HERRAMIENTA!$G$2=2021,Calendario2021!I61,IF(HERRAMIENTA!$G$2=2022,Calendario2022!I61,IF(HERRAMIENTA!$G$2=2023,Calendario2023!I61))))</f>
        <v xml:space="preserve"> </v>
      </c>
      <c r="J60" s="489">
        <f>IF(HERRAMIENTA!$G$2=2020,Calendario2020!J61,IF(HERRAMIENTA!$G$2=2021,Calendario2021!J61,IF(HERRAMIENTA!$G$2=2022,Calendario2022!J61,IF(HERRAMIENTA!$G$2=2023,Calendario2023!J61))))</f>
        <v>0</v>
      </c>
      <c r="K60" s="488" t="str">
        <f>IF(HERRAMIENTA!$G$2=2020,Calendario2020!K61,IF(HERRAMIENTA!$G$2=2021,Calendario2021!K61,IF(HERRAMIENTA!$G$2=2022,Calendario2022!K61,IF(HERRAMIENTA!$G$2=2023,Calendario2023!K61))))</f>
        <v xml:space="preserve"> </v>
      </c>
      <c r="L60" s="489">
        <f>IF(HERRAMIENTA!$G$2=2020,Calendario2020!L61,IF(HERRAMIENTA!$G$2=2021,Calendario2021!L61,IF(HERRAMIENTA!$G$2=2022,Calendario2022!L61,IF(HERRAMIENTA!$G$2=2023,Calendario2023!L61))))</f>
        <v>0</v>
      </c>
      <c r="M60" s="488" t="str">
        <f>IF(HERRAMIENTA!$G$2=2020,Calendario2020!M61,IF(HERRAMIENTA!$G$2=2021,Calendario2021!M61,IF(HERRAMIENTA!$G$2=2022,Calendario2022!M61,IF(HERRAMIENTA!$G$2=2023,Calendario2023!M61))))</f>
        <v xml:space="preserve"> </v>
      </c>
      <c r="N60" s="489">
        <f>IF(HERRAMIENTA!$G$2=2020,Calendario2020!N61,IF(HERRAMIENTA!$G$2=2021,Calendario2021!N61,IF(HERRAMIENTA!$G$2=2022,Calendario2022!N61,IF(HERRAMIENTA!$G$2=2023,Calendario2023!N61))))</f>
        <v>0</v>
      </c>
      <c r="O60" s="490" t="str">
        <f>IF(HERRAMIENTA!$G$2=2020,Calendario2020!O61,IF(HERRAMIENTA!$G$2=2021,Calendario2021!O61,IF(HERRAMIENTA!$G$2=2022,Calendario2022!O61,IF(HERRAMIENTA!$G$2=2023,Calendario2023!O61))))</f>
        <v xml:space="preserve"> </v>
      </c>
      <c r="P60" s="491">
        <f>IF(HERRAMIENTA!$G$2=2020,Calendario2020!P61,IF(HERRAMIENTA!$G$2=2021,Calendario2021!P61,IF(HERRAMIENTA!$G$2=2022,Calendario2022!P61,IF(HERRAMIENTA!$G$2=2023,Calendario2023!P61))))</f>
        <v>0</v>
      </c>
      <c r="Q60" s="133" t="s">
        <v>16</v>
      </c>
    </row>
    <row r="61" spans="1:17" ht="15" x14ac:dyDescent="0.2">
      <c r="A61" s="283" t="str">
        <f t="shared" si="1"/>
        <v>Semana 29</v>
      </c>
      <c r="B61" s="493"/>
      <c r="C61" s="134">
        <f>IF(HERRAMIENTA!$G$2=2020,Calendario2020!C62,IF(HERRAMIENTA!$G$2=2021,Calendario2021!C62,IF(HERRAMIENTA!$G$2=2022,Calendario2022!C62,IF(HERRAMIENTA!$G$2=2023,Calendario2023!C62))))</f>
        <v>44759</v>
      </c>
      <c r="D61" s="135" t="str">
        <f>IF(HERRAMIENTA!$G$2=2020,Calendario2020!D62,IF(HERRAMIENTA!$G$2=2021,Calendario2021!D62,IF(HERRAMIENTA!$G$2=2022,Calendario2022!D62,IF(HERRAMIENTA!$G$2=2023,Calendario2023!D62))))</f>
        <v>Semana 29</v>
      </c>
      <c r="E61" s="136">
        <f>IF(HERRAMIENTA!$G$2=2020,Calendario2020!E62,IF(HERRAMIENTA!$G$2=2021,Calendario2021!E62,IF(HERRAMIENTA!$G$2=2022,Calendario2022!E62,IF(HERRAMIENTA!$G$2=2023,Calendario2023!E62))))</f>
        <v>44760</v>
      </c>
      <c r="F61" s="155">
        <f>IF(HERRAMIENTA!$G$2=2020,Calendario2020!F62,IF(HERRAMIENTA!$G$2=2021,Calendario2021!F62,IF(HERRAMIENTA!$G$2=2022,Calendario2022!F62,IF(HERRAMIENTA!$G$2=2023,Calendario2023!F62))))</f>
        <v>0</v>
      </c>
      <c r="G61" s="136">
        <f>IF(HERRAMIENTA!$G$2=2020,Calendario2020!G62,IF(HERRAMIENTA!$G$2=2021,Calendario2021!G62,IF(HERRAMIENTA!$G$2=2022,Calendario2022!G62,IF(HERRAMIENTA!$G$2=2023,Calendario2023!G62))))</f>
        <v>44761</v>
      </c>
      <c r="H61" s="137">
        <f>IF(HERRAMIENTA!$G$2=2020,Calendario2020!H62,IF(HERRAMIENTA!$G$2=2021,Calendario2021!H62,IF(HERRAMIENTA!$G$2=2022,Calendario2022!H62,IF(HERRAMIENTA!$G$2=2023,Calendario2023!H62))))</f>
        <v>0</v>
      </c>
      <c r="I61" s="136">
        <f>IF(HERRAMIENTA!$G$2=2020,Calendario2020!I62,IF(HERRAMIENTA!$G$2=2021,Calendario2021!I62,IF(HERRAMIENTA!$G$2=2022,Calendario2022!I62,IF(HERRAMIENTA!$G$2=2023,Calendario2023!I62))))</f>
        <v>44762</v>
      </c>
      <c r="J61" s="137" t="str">
        <f>IF(HERRAMIENTA!$G$2=2020,Calendario2020!J62,IF(HERRAMIENTA!$G$2=2021,Calendario2021!J62,IF(HERRAMIENTA!$G$2=2022,Calendario2022!J62,IF(HERRAMIENTA!$G$2=2023,Calendario2023!J62))))</f>
        <v>Independencia de Colombia</v>
      </c>
      <c r="K61" s="136">
        <f>IF(HERRAMIENTA!$G$2=2020,Calendario2020!K62,IF(HERRAMIENTA!$G$2=2021,Calendario2021!K62,IF(HERRAMIENTA!$G$2=2022,Calendario2022!K62,IF(HERRAMIENTA!$G$2=2023,Calendario2023!K62))))</f>
        <v>44763</v>
      </c>
      <c r="L61" s="137">
        <f>IF(HERRAMIENTA!$G$2=2020,Calendario2020!L62,IF(HERRAMIENTA!$G$2=2021,Calendario2021!L62,IF(HERRAMIENTA!$G$2=2022,Calendario2022!L62,IF(HERRAMIENTA!$G$2=2023,Calendario2023!L62))))</f>
        <v>0</v>
      </c>
      <c r="M61" s="136">
        <f>IF(HERRAMIENTA!$G$2=2020,Calendario2020!M62,IF(HERRAMIENTA!$G$2=2021,Calendario2021!M62,IF(HERRAMIENTA!$G$2=2022,Calendario2022!M62,IF(HERRAMIENTA!$G$2=2023,Calendario2023!M62))))</f>
        <v>44764</v>
      </c>
      <c r="N61" s="137">
        <f>IF(HERRAMIENTA!$G$2=2020,Calendario2020!N62,IF(HERRAMIENTA!$G$2=2021,Calendario2021!N62,IF(HERRAMIENTA!$G$2=2022,Calendario2022!N62,IF(HERRAMIENTA!$G$2=2023,Calendario2023!N62))))</f>
        <v>0</v>
      </c>
      <c r="O61" s="149">
        <f>IF(HERRAMIENTA!$G$2=2020,Calendario2020!O62,IF(HERRAMIENTA!$G$2=2021,Calendario2021!O62,IF(HERRAMIENTA!$G$2=2022,Calendario2022!O62,IF(HERRAMIENTA!$G$2=2023,Calendario2023!O62))))</f>
        <v>44765</v>
      </c>
      <c r="P61" s="150">
        <f>IF(HERRAMIENTA!$G$2=2020,Calendario2020!P62,IF(HERRAMIENTA!$G$2=2021,Calendario2021!P62,IF(HERRAMIENTA!$G$2=2022,Calendario2022!P62,IF(HERRAMIENTA!$G$2=2023,Calendario2023!P62))))</f>
        <v>0</v>
      </c>
      <c r="Q61" s="133"/>
    </row>
    <row r="62" spans="1:17" ht="13.5" thickBot="1" x14ac:dyDescent="0.25">
      <c r="A62" s="283" t="e">
        <f t="shared" si="1"/>
        <v>#VALUE!</v>
      </c>
      <c r="B62" s="493"/>
      <c r="C62" s="495" t="str">
        <f>IF(HERRAMIENTA!$G$2=2020,Calendario2020!C63,IF(HERRAMIENTA!$G$2=2021,Calendario2021!C63,IF(HERRAMIENTA!$G$2=2022,Calendario2022!C63,IF(HERRAMIENTA!$G$2=2023,Calendario2023!C63))))</f>
        <v xml:space="preserve"> </v>
      </c>
      <c r="D62" s="496">
        <f>IF(HERRAMIENTA!$G$2=2020,Calendario2020!D63,IF(HERRAMIENTA!$G$2=2021,Calendario2021!D63,IF(HERRAMIENTA!$G$2=2022,Calendario2022!D63,IF(HERRAMIENTA!$G$2=2023,Calendario2023!D63))))</f>
        <v>0</v>
      </c>
      <c r="E62" s="488" t="str">
        <f>IF(HERRAMIENTA!$G$2=2020,Calendario2020!E63,IF(HERRAMIENTA!$G$2=2021,Calendario2021!E63,IF(HERRAMIENTA!$G$2=2022,Calendario2022!E63,IF(HERRAMIENTA!$G$2=2023,Calendario2023!E63))))</f>
        <v xml:space="preserve"> </v>
      </c>
      <c r="F62" s="489">
        <f>IF(HERRAMIENTA!$G$2=2020,Calendario2020!F63,IF(HERRAMIENTA!$G$2=2021,Calendario2021!F63,IF(HERRAMIENTA!$G$2=2022,Calendario2022!F63,IF(HERRAMIENTA!$G$2=2023,Calendario2023!F63))))</f>
        <v>0</v>
      </c>
      <c r="G62" s="488" t="str">
        <f>IF(HERRAMIENTA!$G$2=2020,Calendario2020!G63,IF(HERRAMIENTA!$G$2=2021,Calendario2021!G63,IF(HERRAMIENTA!$G$2=2022,Calendario2022!G63,IF(HERRAMIENTA!$G$2=2023,Calendario2023!G63))))</f>
        <v xml:space="preserve"> </v>
      </c>
      <c r="H62" s="489">
        <f>IF(HERRAMIENTA!$G$2=2020,Calendario2020!H63,IF(HERRAMIENTA!$G$2=2021,Calendario2021!H63,IF(HERRAMIENTA!$G$2=2022,Calendario2022!H63,IF(HERRAMIENTA!$G$2=2023,Calendario2023!H63))))</f>
        <v>0</v>
      </c>
      <c r="I62" s="488" t="str">
        <f>IF(HERRAMIENTA!$G$2=2020,Calendario2020!I63,IF(HERRAMIENTA!$G$2=2021,Calendario2021!I63,IF(HERRAMIENTA!$G$2=2022,Calendario2022!I63,IF(HERRAMIENTA!$G$2=2023,Calendario2023!I63))))</f>
        <v xml:space="preserve"> </v>
      </c>
      <c r="J62" s="489">
        <f>IF(HERRAMIENTA!$G$2=2020,Calendario2020!J63,IF(HERRAMIENTA!$G$2=2021,Calendario2021!J63,IF(HERRAMIENTA!$G$2=2022,Calendario2022!J63,IF(HERRAMIENTA!$G$2=2023,Calendario2023!J63))))</f>
        <v>0</v>
      </c>
      <c r="K62" s="488" t="str">
        <f>IF(HERRAMIENTA!$G$2=2020,Calendario2020!K63,IF(HERRAMIENTA!$G$2=2021,Calendario2021!K63,IF(HERRAMIENTA!$G$2=2022,Calendario2022!K63,IF(HERRAMIENTA!$G$2=2023,Calendario2023!K63))))</f>
        <v xml:space="preserve"> </v>
      </c>
      <c r="L62" s="489">
        <f>IF(HERRAMIENTA!$G$2=2020,Calendario2020!L63,IF(HERRAMIENTA!$G$2=2021,Calendario2021!L63,IF(HERRAMIENTA!$G$2=2022,Calendario2022!L63,IF(HERRAMIENTA!$G$2=2023,Calendario2023!L63))))</f>
        <v>0</v>
      </c>
      <c r="M62" s="488" t="str">
        <f>IF(HERRAMIENTA!$G$2=2020,Calendario2020!M63,IF(HERRAMIENTA!$G$2=2021,Calendario2021!M63,IF(HERRAMIENTA!$G$2=2022,Calendario2022!M63,IF(HERRAMIENTA!$G$2=2023,Calendario2023!M63))))</f>
        <v xml:space="preserve"> </v>
      </c>
      <c r="N62" s="501">
        <f>IF(HERRAMIENTA!$G$2=2020,Calendario2020!N63,IF(HERRAMIENTA!$G$2=2021,Calendario2021!N63,IF(HERRAMIENTA!$G$2=2022,Calendario2022!N63,IF(HERRAMIENTA!$G$2=2023,Calendario2023!N63))))</f>
        <v>0</v>
      </c>
      <c r="O62" s="504" t="str">
        <f>IF(HERRAMIENTA!$G$2=2020,Calendario2020!O63,IF(HERRAMIENTA!$G$2=2021,Calendario2021!O63,IF(HERRAMIENTA!$G$2=2022,Calendario2022!O63,IF(HERRAMIENTA!$G$2=2023,Calendario2023!O63))))</f>
        <v xml:space="preserve"> </v>
      </c>
      <c r="P62" s="505">
        <f>IF(HERRAMIENTA!$G$2=2020,Calendario2020!P63,IF(HERRAMIENTA!$G$2=2021,Calendario2021!P63,IF(HERRAMIENTA!$G$2=2022,Calendario2022!P63,IF(HERRAMIENTA!$G$2=2023,Calendario2023!P63))))</f>
        <v>0</v>
      </c>
      <c r="Q62" s="133" t="s">
        <v>16</v>
      </c>
    </row>
    <row r="63" spans="1:17" ht="15" x14ac:dyDescent="0.2">
      <c r="A63" s="283" t="str">
        <f t="shared" si="1"/>
        <v>Semana 30</v>
      </c>
      <c r="B63" s="493"/>
      <c r="C63" s="134">
        <f>IF(HERRAMIENTA!$G$2=2020,Calendario2020!C64,IF(HERRAMIENTA!$G$2=2021,Calendario2021!C64,IF(HERRAMIENTA!$G$2=2022,Calendario2022!C64,IF(HERRAMIENTA!$G$2=2023,Calendario2023!C64))))</f>
        <v>44766</v>
      </c>
      <c r="D63" s="135" t="str">
        <f>IF(HERRAMIENTA!$G$2=2020,Calendario2020!D64,IF(HERRAMIENTA!$G$2=2021,Calendario2021!D64,IF(HERRAMIENTA!$G$2=2022,Calendario2022!D64,IF(HERRAMIENTA!$G$2=2023,Calendario2023!D64))))</f>
        <v>Semana 30</v>
      </c>
      <c r="E63" s="136">
        <f>IF(HERRAMIENTA!$G$2=2020,Calendario2020!E64,IF(HERRAMIENTA!$G$2=2021,Calendario2021!E64,IF(HERRAMIENTA!$G$2=2022,Calendario2022!E64,IF(HERRAMIENTA!$G$2=2023,Calendario2023!E64))))</f>
        <v>44767</v>
      </c>
      <c r="F63" s="137">
        <f>IF(HERRAMIENTA!$G$2=2020,Calendario2020!F64,IF(HERRAMIENTA!$G$2=2021,Calendario2021!F64,IF(HERRAMIENTA!$G$2=2022,Calendario2022!F64,IF(HERRAMIENTA!$G$2=2023,Calendario2023!F64))))</f>
        <v>0</v>
      </c>
      <c r="G63" s="136">
        <f>IF(HERRAMIENTA!$G$2=2020,Calendario2020!G64,IF(HERRAMIENTA!$G$2=2021,Calendario2021!G64,IF(HERRAMIENTA!$G$2=2022,Calendario2022!G64,IF(HERRAMIENTA!$G$2=2023,Calendario2023!G64))))</f>
        <v>44768</v>
      </c>
      <c r="H63" s="137">
        <f>IF(HERRAMIENTA!$G$2=2020,Calendario2020!H64,IF(HERRAMIENTA!$G$2=2021,Calendario2021!H64,IF(HERRAMIENTA!$G$2=2022,Calendario2022!H64,IF(HERRAMIENTA!$G$2=2023,Calendario2023!H64))))</f>
        <v>0</v>
      </c>
      <c r="I63" s="136">
        <f>IF(HERRAMIENTA!$G$2=2020,Calendario2020!I64,IF(HERRAMIENTA!$G$2=2021,Calendario2021!I64,IF(HERRAMIENTA!$G$2=2022,Calendario2022!I64,IF(HERRAMIENTA!$G$2=2023,Calendario2023!I64))))</f>
        <v>44769</v>
      </c>
      <c r="J63" s="137">
        <f>IF(HERRAMIENTA!$G$2=2020,Calendario2020!J64,IF(HERRAMIENTA!$G$2=2021,Calendario2021!J64,IF(HERRAMIENTA!$G$2=2022,Calendario2022!J64,IF(HERRAMIENTA!$G$2=2023,Calendario2023!J64))))</f>
        <v>0</v>
      </c>
      <c r="K63" s="136">
        <f>IF(HERRAMIENTA!$G$2=2020,Calendario2020!K64,IF(HERRAMIENTA!$G$2=2021,Calendario2021!K64,IF(HERRAMIENTA!$G$2=2022,Calendario2022!K64,IF(HERRAMIENTA!$G$2=2023,Calendario2023!K64))))</f>
        <v>44770</v>
      </c>
      <c r="L63" s="151">
        <f>IF(HERRAMIENTA!$G$2=2020,Calendario2020!L64,IF(HERRAMIENTA!$G$2=2021,Calendario2021!L64,IF(HERRAMIENTA!$G$2=2022,Calendario2022!L64,IF(HERRAMIENTA!$G$2=2023,Calendario2023!L64))))</f>
        <v>0</v>
      </c>
      <c r="M63" s="136">
        <f>IF(HERRAMIENTA!$G$2=2020,Calendario2020!M64,IF(HERRAMIENTA!$G$2=2021,Calendario2021!M64,IF(HERRAMIENTA!$G$2=2022,Calendario2022!M64,IF(HERRAMIENTA!$G$2=2023,Calendario2023!M64))))</f>
        <v>44771</v>
      </c>
      <c r="N63" s="137">
        <f>IF(HERRAMIENTA!$G$2=2020,Calendario2020!N64,IF(HERRAMIENTA!$G$2=2021,Calendario2021!N64,IF(HERRAMIENTA!$G$2=2022,Calendario2022!N64,IF(HERRAMIENTA!$G$2=2023,Calendario2023!N64))))</f>
        <v>0</v>
      </c>
      <c r="O63" s="153">
        <f>IF(HERRAMIENTA!$G$2=2020,Calendario2020!O64,IF(HERRAMIENTA!$G$2=2021,Calendario2021!O64,IF(HERRAMIENTA!$G$2=2022,Calendario2022!O64,IF(HERRAMIENTA!$G$2=2023,Calendario2023!O64))))</f>
        <v>44772</v>
      </c>
      <c r="P63" s="144" t="str">
        <f>IF(HERRAMIENTA!$G$2=2020,Calendario2020!P64,IF(HERRAMIENTA!$G$2=2021,Calendario2021!P64,IF(HERRAMIENTA!$G$2=2022,Calendario2022!P64,IF(HERRAMIENTA!$G$2=2023,Calendario2023!P64))))</f>
        <v>Día Intl. contra el Tráfico de Seres humanos</v>
      </c>
      <c r="Q63" s="133"/>
    </row>
    <row r="64" spans="1:17" ht="13.5" thickBot="1" x14ac:dyDescent="0.25">
      <c r="A64" s="283" t="e">
        <f t="shared" si="1"/>
        <v>#VALUE!</v>
      </c>
      <c r="B64" s="494"/>
      <c r="C64" s="498" t="str">
        <f>IF(HERRAMIENTA!$G$2=2020,Calendario2020!C65,IF(HERRAMIENTA!$G$2=2021,Calendario2021!C65,IF(HERRAMIENTA!$G$2=2022,Calendario2022!C65,IF(HERRAMIENTA!$G$2=2023,Calendario2023!C65))))</f>
        <v xml:space="preserve"> </v>
      </c>
      <c r="D64" s="499">
        <f>IF(HERRAMIENTA!$G$2=2020,Calendario2020!D65,IF(HERRAMIENTA!$G$2=2021,Calendario2021!D65,IF(HERRAMIENTA!$G$2=2022,Calendario2022!D65,IF(HERRAMIENTA!$G$2=2023,Calendario2023!D65))))</f>
        <v>0</v>
      </c>
      <c r="E64" s="500" t="str">
        <f>IF(HERRAMIENTA!$G$2=2020,Calendario2020!E65,IF(HERRAMIENTA!$G$2=2021,Calendario2021!E65,IF(HERRAMIENTA!$G$2=2022,Calendario2022!E65,IF(HERRAMIENTA!$G$2=2023,Calendario2023!E65))))</f>
        <v xml:space="preserve"> </v>
      </c>
      <c r="F64" s="501">
        <f>IF(HERRAMIENTA!$G$2=2020,Calendario2020!F65,IF(HERRAMIENTA!$G$2=2021,Calendario2021!F65,IF(HERRAMIENTA!$G$2=2022,Calendario2022!F65,IF(HERRAMIENTA!$G$2=2023,Calendario2023!F65))))</f>
        <v>0</v>
      </c>
      <c r="G64" s="500" t="str">
        <f>IF(HERRAMIENTA!$G$2=2020,Calendario2020!G65,IF(HERRAMIENTA!$G$2=2021,Calendario2021!G65,IF(HERRAMIENTA!$G$2=2022,Calendario2022!G65,IF(HERRAMIENTA!$G$2=2023,Calendario2023!G65))))</f>
        <v xml:space="preserve"> </v>
      </c>
      <c r="H64" s="501">
        <f>IF(HERRAMIENTA!$G$2=2020,Calendario2020!H65,IF(HERRAMIENTA!$G$2=2021,Calendario2021!H65,IF(HERRAMIENTA!$G$2=2022,Calendario2022!H65,IF(HERRAMIENTA!$G$2=2023,Calendario2023!H65))))</f>
        <v>0</v>
      </c>
      <c r="I64" s="500" t="str">
        <f>IF(HERRAMIENTA!$G$2=2020,Calendario2020!I65,IF(HERRAMIENTA!$G$2=2021,Calendario2021!I65,IF(HERRAMIENTA!$G$2=2022,Calendario2022!I65,IF(HERRAMIENTA!$G$2=2023,Calendario2023!I65))))</f>
        <v xml:space="preserve"> </v>
      </c>
      <c r="J64" s="501">
        <f>IF(HERRAMIENTA!$G$2=2020,Calendario2020!J65,IF(HERRAMIENTA!$G$2=2021,Calendario2021!J65,IF(HERRAMIENTA!$G$2=2022,Calendario2022!J65,IF(HERRAMIENTA!$G$2=2023,Calendario2023!J65))))</f>
        <v>0</v>
      </c>
      <c r="K64" s="500" t="str">
        <f>IF(HERRAMIENTA!$G$2=2020,Calendario2020!K65,IF(HERRAMIENTA!$G$2=2021,Calendario2021!K65,IF(HERRAMIENTA!$G$2=2022,Calendario2022!K65,IF(HERRAMIENTA!$G$2=2023,Calendario2023!K65))))</f>
        <v xml:space="preserve"> </v>
      </c>
      <c r="L64" s="501">
        <f>IF(HERRAMIENTA!$G$2=2020,Calendario2020!L65,IF(HERRAMIENTA!$G$2=2021,Calendario2021!L65,IF(HERRAMIENTA!$G$2=2022,Calendario2022!L65,IF(HERRAMIENTA!$G$2=2023,Calendario2023!L65))))</f>
        <v>0</v>
      </c>
      <c r="M64" s="500" t="str">
        <f>IF(HERRAMIENTA!$G$2=2020,Calendario2020!M65,IF(HERRAMIENTA!$G$2=2021,Calendario2021!M65,IF(HERRAMIENTA!$G$2=2022,Calendario2022!M65,IF(HERRAMIENTA!$G$2=2023,Calendario2023!M65))))</f>
        <v xml:space="preserve"> </v>
      </c>
      <c r="N64" s="502">
        <f>IF(HERRAMIENTA!$G$2=2020,Calendario2020!N65,IF(HERRAMIENTA!$G$2=2021,Calendario2021!N65,IF(HERRAMIENTA!$G$2=2022,Calendario2022!N65,IF(HERRAMIENTA!$G$2=2023,Calendario2023!N65))))</f>
        <v>0</v>
      </c>
      <c r="O64" s="506" t="str">
        <f>IF(HERRAMIENTA!$G$2=2020,Calendario2020!O65,IF(HERRAMIENTA!$G$2=2021,Calendario2021!O65,IF(HERRAMIENTA!$G$2=2022,Calendario2022!O65,IF(HERRAMIENTA!$G$2=2023,Calendario2023!O65))))</f>
        <v xml:space="preserve"> </v>
      </c>
      <c r="P64" s="491">
        <f>IF(HERRAMIENTA!$G$2=2020,Calendario2020!P65,IF(HERRAMIENTA!$G$2=2021,Calendario2021!P65,IF(HERRAMIENTA!$G$2=2022,Calendario2022!P65,IF(HERRAMIENTA!$G$2=2023,Calendario2023!P65))))</f>
        <v>0</v>
      </c>
      <c r="Q64" s="133" t="s">
        <v>16</v>
      </c>
    </row>
    <row r="65" spans="1:17" ht="15" x14ac:dyDescent="0.2">
      <c r="A65" s="283" t="str">
        <f t="shared" si="1"/>
        <v>Semana 31</v>
      </c>
      <c r="B65" s="492" t="s">
        <v>1691</v>
      </c>
      <c r="C65" s="145">
        <f>IF(HERRAMIENTA!$G$2=2020,Calendario2020!C66,IF(HERRAMIENTA!$G$2=2021,Calendario2021!C66,IF(HERRAMIENTA!$G$2=2022,Calendario2022!C66,IF(HERRAMIENTA!$G$2=2023,Calendario2023!C66))))</f>
        <v>44773</v>
      </c>
      <c r="D65" s="146" t="str">
        <f>IF(HERRAMIENTA!$G$2=2020,Calendario2020!D66,IF(HERRAMIENTA!$G$2=2021,Calendario2021!D66,IF(HERRAMIENTA!$G$2=2022,Calendario2022!D66,IF(HERRAMIENTA!$G$2=2023,Calendario2023!D66))))</f>
        <v>Semana 31</v>
      </c>
      <c r="E65" s="140">
        <f>IF(HERRAMIENTA!$G$2=2020,Calendario2020!E66,IF(HERRAMIENTA!$G$2=2021,Calendario2021!E66,IF(HERRAMIENTA!$G$2=2022,Calendario2022!E66,IF(HERRAMIENTA!$G$2=2023,Calendario2023!E66))))</f>
        <v>44774</v>
      </c>
      <c r="F65" s="142">
        <f>IF(HERRAMIENTA!$G$2=2020,Calendario2020!F66,IF(HERRAMIENTA!$G$2=2021,Calendario2021!F66,IF(HERRAMIENTA!$G$2=2022,Calendario2022!F66,IF(HERRAMIENTA!$G$2=2023,Calendario2023!F66))))</f>
        <v>0</v>
      </c>
      <c r="G65" s="140">
        <f>IF(HERRAMIENTA!$G$2=2020,Calendario2020!G66,IF(HERRAMIENTA!$G$2=2021,Calendario2021!G66,IF(HERRAMIENTA!$G$2=2022,Calendario2022!G66,IF(HERRAMIENTA!$G$2=2023,Calendario2023!G66))))</f>
        <v>44775</v>
      </c>
      <c r="H65" s="141">
        <f>IF(HERRAMIENTA!$G$2=2020,Calendario2020!H66,IF(HERRAMIENTA!$G$2=2021,Calendario2021!H66,IF(HERRAMIENTA!$G$2=2022,Calendario2022!H66,IF(HERRAMIENTA!$G$2=2023,Calendario2023!H66))))</f>
        <v>0</v>
      </c>
      <c r="I65" s="140">
        <f>IF(HERRAMIENTA!$G$2=2020,Calendario2020!I66,IF(HERRAMIENTA!$G$2=2021,Calendario2021!I66,IF(HERRAMIENTA!$G$2=2022,Calendario2022!I66,IF(HERRAMIENTA!$G$2=2023,Calendario2023!I66))))</f>
        <v>44776</v>
      </c>
      <c r="J65" s="142">
        <f>IF(HERRAMIENTA!$G$2=2020,Calendario2020!J66,IF(HERRAMIENTA!$G$2=2021,Calendario2021!J66,IF(HERRAMIENTA!$G$2=2022,Calendario2022!J66,IF(HERRAMIENTA!$G$2=2023,Calendario2023!J66))))</f>
        <v>0</v>
      </c>
      <c r="K65" s="140">
        <f>IF(HERRAMIENTA!$G$2=2020,Calendario2020!K66,IF(HERRAMIENTA!$G$2=2021,Calendario2021!K66,IF(HERRAMIENTA!$G$2=2022,Calendario2022!K66,IF(HERRAMIENTA!$G$2=2023,Calendario2023!K66))))</f>
        <v>44777</v>
      </c>
      <c r="L65" s="142" t="str">
        <f>IF(HERRAMIENTA!$G$2=2020,Calendario2020!L66,IF(HERRAMIENTA!$G$2=2021,Calendario2021!L66,IF(HERRAMIENTA!$G$2=2022,Calendario2022!L66,IF(HERRAMIENTA!$G$2=2023,Calendario2023!L66))))</f>
        <v>Día del Periodista</v>
      </c>
      <c r="M65" s="140">
        <f>IF(HERRAMIENTA!$G$2=2020,Calendario2020!M66,IF(HERRAMIENTA!$G$2=2021,Calendario2021!M66,IF(HERRAMIENTA!$G$2=2022,Calendario2022!M66,IF(HERRAMIENTA!$G$2=2023,Calendario2023!M66))))</f>
        <v>44778</v>
      </c>
      <c r="N65" s="159">
        <f>IF(HERRAMIENTA!$G$2=2020,Calendario2020!N66,IF(HERRAMIENTA!$G$2=2021,Calendario2021!N66,IF(HERRAMIENTA!$G$2=2022,Calendario2022!N66,IF(HERRAMIENTA!$G$2=2023,Calendario2023!N66))))</f>
        <v>0</v>
      </c>
      <c r="O65" s="149">
        <f>IF(HERRAMIENTA!$G$2=2020,Calendario2020!O66,IF(HERRAMIENTA!$G$2=2021,Calendario2021!O66,IF(HERRAMIENTA!$G$2=2022,Calendario2022!O66,IF(HERRAMIENTA!$G$2=2023,Calendario2023!O66))))</f>
        <v>44779</v>
      </c>
      <c r="P65" s="150">
        <f>IF(HERRAMIENTA!$G$2=2020,Calendario2020!P66,IF(HERRAMIENTA!$G$2=2021,Calendario2021!P66,IF(HERRAMIENTA!$G$2=2022,Calendario2022!P66,IF(HERRAMIENTA!$G$2=2023,Calendario2023!P66))))</f>
        <v>0</v>
      </c>
      <c r="Q65" s="133"/>
    </row>
    <row r="66" spans="1:17" x14ac:dyDescent="0.2">
      <c r="A66" s="283" t="e">
        <f t="shared" si="1"/>
        <v>#VALUE!</v>
      </c>
      <c r="B66" s="493"/>
      <c r="C66" s="495" t="str">
        <f>IF(HERRAMIENTA!$G$2=2020,Calendario2020!C67,IF(HERRAMIENTA!$G$2=2021,Calendario2021!C67,IF(HERRAMIENTA!$G$2=2022,Calendario2022!C67,IF(HERRAMIENTA!$G$2=2023,Calendario2023!C67))))</f>
        <v xml:space="preserve"> </v>
      </c>
      <c r="D66" s="496">
        <f>IF(HERRAMIENTA!$G$2=2020,Calendario2020!D67,IF(HERRAMIENTA!$G$2=2021,Calendario2021!D67,IF(HERRAMIENTA!$G$2=2022,Calendario2022!D67,IF(HERRAMIENTA!$G$2=2023,Calendario2023!D67))))</f>
        <v>0</v>
      </c>
      <c r="E66" s="488" t="str">
        <f>IF(HERRAMIENTA!$G$2=2020,Calendario2020!E67,IF(HERRAMIENTA!$G$2=2021,Calendario2021!E67,IF(HERRAMIENTA!$G$2=2022,Calendario2022!E67,IF(HERRAMIENTA!$G$2=2023,Calendario2023!E67))))</f>
        <v xml:space="preserve"> </v>
      </c>
      <c r="F66" s="489">
        <f>IF(HERRAMIENTA!$G$2=2020,Calendario2020!F67,IF(HERRAMIENTA!$G$2=2021,Calendario2021!F67,IF(HERRAMIENTA!$G$2=2022,Calendario2022!F67,IF(HERRAMIENTA!$G$2=2023,Calendario2023!F67))))</f>
        <v>0</v>
      </c>
      <c r="G66" s="488" t="str">
        <f>IF(HERRAMIENTA!$G$2=2020,Calendario2020!G67,IF(HERRAMIENTA!$G$2=2021,Calendario2021!G67,IF(HERRAMIENTA!$G$2=2022,Calendario2022!G67,IF(HERRAMIENTA!$G$2=2023,Calendario2023!G67))))</f>
        <v xml:space="preserve"> </v>
      </c>
      <c r="H66" s="489">
        <f>IF(HERRAMIENTA!$G$2=2020,Calendario2020!H67,IF(HERRAMIENTA!$G$2=2021,Calendario2021!H67,IF(HERRAMIENTA!$G$2=2022,Calendario2022!H67,IF(HERRAMIENTA!$G$2=2023,Calendario2023!H67))))</f>
        <v>0</v>
      </c>
      <c r="I66" s="488" t="str">
        <f>IF(HERRAMIENTA!$G$2=2020,Calendario2020!I67,IF(HERRAMIENTA!$G$2=2021,Calendario2021!I67,IF(HERRAMIENTA!$G$2=2022,Calendario2022!I67,IF(HERRAMIENTA!$G$2=2023,Calendario2023!I67))))</f>
        <v xml:space="preserve"> </v>
      </c>
      <c r="J66" s="489">
        <f>IF(HERRAMIENTA!$G$2=2020,Calendario2020!J67,IF(HERRAMIENTA!$G$2=2021,Calendario2021!J67,IF(HERRAMIENTA!$G$2=2022,Calendario2022!J67,IF(HERRAMIENTA!$G$2=2023,Calendario2023!J67))))</f>
        <v>0</v>
      </c>
      <c r="K66" s="488" t="str">
        <f>IF(HERRAMIENTA!$G$2=2020,Calendario2020!K67,IF(HERRAMIENTA!$G$2=2021,Calendario2021!K67,IF(HERRAMIENTA!$G$2=2022,Calendario2022!K67,IF(HERRAMIENTA!$G$2=2023,Calendario2023!K67))))</f>
        <v xml:space="preserve"> </v>
      </c>
      <c r="L66" s="489">
        <f>IF(HERRAMIENTA!$G$2=2020,Calendario2020!L67,IF(HERRAMIENTA!$G$2=2021,Calendario2021!L67,IF(HERRAMIENTA!$G$2=2022,Calendario2022!L67,IF(HERRAMIENTA!$G$2=2023,Calendario2023!L67))))</f>
        <v>0</v>
      </c>
      <c r="M66" s="488" t="str">
        <f>IF(HERRAMIENTA!$G$2=2020,Calendario2020!M67,IF(HERRAMIENTA!$G$2=2021,Calendario2021!M67,IF(HERRAMIENTA!$G$2=2022,Calendario2022!M67,IF(HERRAMIENTA!$G$2=2023,Calendario2023!M67))))</f>
        <v xml:space="preserve"> </v>
      </c>
      <c r="N66" s="489">
        <f>IF(HERRAMIENTA!$G$2=2020,Calendario2020!N67,IF(HERRAMIENTA!$G$2=2021,Calendario2021!N67,IF(HERRAMIENTA!$G$2=2022,Calendario2022!N67,IF(HERRAMIENTA!$G$2=2023,Calendario2023!N67))))</f>
        <v>0</v>
      </c>
      <c r="O66" s="490" t="str">
        <f>IF(HERRAMIENTA!$G$2=2020,Calendario2020!O67,IF(HERRAMIENTA!$G$2=2021,Calendario2021!O67,IF(HERRAMIENTA!$G$2=2022,Calendario2022!O67,IF(HERRAMIENTA!$G$2=2023,Calendario2023!O67))))</f>
        <v xml:space="preserve"> </v>
      </c>
      <c r="P66" s="491">
        <f>IF(HERRAMIENTA!$G$2=2020,Calendario2020!P67,IF(HERRAMIENTA!$G$2=2021,Calendario2021!P67,IF(HERRAMIENTA!$G$2=2022,Calendario2022!P67,IF(HERRAMIENTA!$G$2=2023,Calendario2023!P67))))</f>
        <v>0</v>
      </c>
      <c r="Q66" s="133" t="s">
        <v>16</v>
      </c>
    </row>
    <row r="67" spans="1:17" ht="15" x14ac:dyDescent="0.2">
      <c r="A67" s="283" t="str">
        <f t="shared" si="1"/>
        <v>Semana 32</v>
      </c>
      <c r="B67" s="493"/>
      <c r="C67" s="134">
        <f>IF(HERRAMIENTA!$G$2=2020,Calendario2020!C68,IF(HERRAMIENTA!$G$2=2021,Calendario2021!C68,IF(HERRAMIENTA!$G$2=2022,Calendario2022!C68,IF(HERRAMIENTA!$G$2=2023,Calendario2023!C68))))</f>
        <v>44780</v>
      </c>
      <c r="D67" s="135" t="str">
        <f>IF(HERRAMIENTA!$G$2=2020,Calendario2020!D68,IF(HERRAMIENTA!$G$2=2021,Calendario2021!D68,IF(HERRAMIENTA!$G$2=2022,Calendario2022!D68,IF(HERRAMIENTA!$G$2=2023,Calendario2023!D68))))</f>
        <v>Batalla de Boyacá</v>
      </c>
      <c r="E67" s="136">
        <f>IF(HERRAMIENTA!$G$2=2020,Calendario2020!E68,IF(HERRAMIENTA!$G$2=2021,Calendario2021!E68,IF(HERRAMIENTA!$G$2=2022,Calendario2022!E68,IF(HERRAMIENTA!$G$2=2023,Calendario2023!E68))))</f>
        <v>44781</v>
      </c>
      <c r="F67" s="137">
        <f>IF(HERRAMIENTA!$G$2=2020,Calendario2020!F68,IF(HERRAMIENTA!$G$2=2021,Calendario2021!F68,IF(HERRAMIENTA!$G$2=2022,Calendario2022!F68,IF(HERRAMIENTA!$G$2=2023,Calendario2023!F68))))</f>
        <v>0</v>
      </c>
      <c r="G67" s="136">
        <f>IF(HERRAMIENTA!$G$2=2020,Calendario2020!G68,IF(HERRAMIENTA!$G$2=2021,Calendario2021!G68,IF(HERRAMIENTA!$G$2=2022,Calendario2022!G68,IF(HERRAMIENTA!$G$2=2023,Calendario2023!G68))))</f>
        <v>44782</v>
      </c>
      <c r="H67" s="137">
        <f>IF(HERRAMIENTA!$G$2=2020,Calendario2020!H68,IF(HERRAMIENTA!$G$2=2021,Calendario2021!H68,IF(HERRAMIENTA!$G$2=2022,Calendario2022!H68,IF(HERRAMIENTA!$G$2=2023,Calendario2023!H68))))</f>
        <v>0</v>
      </c>
      <c r="I67" s="136">
        <f>IF(HERRAMIENTA!$G$2=2020,Calendario2020!I68,IF(HERRAMIENTA!$G$2=2021,Calendario2021!I68,IF(HERRAMIENTA!$G$2=2022,Calendario2022!I68,IF(HERRAMIENTA!$G$2=2023,Calendario2023!I68))))</f>
        <v>44783</v>
      </c>
      <c r="J67" s="137">
        <f>IF(HERRAMIENTA!$G$2=2020,Calendario2020!J68,IF(HERRAMIENTA!$G$2=2021,Calendario2021!J68,IF(HERRAMIENTA!$G$2=2022,Calendario2022!J68,IF(HERRAMIENTA!$G$2=2023,Calendario2023!J68))))</f>
        <v>0</v>
      </c>
      <c r="K67" s="136">
        <f>IF(HERRAMIENTA!$G$2=2020,Calendario2020!K68,IF(HERRAMIENTA!$G$2=2021,Calendario2021!K68,IF(HERRAMIENTA!$G$2=2022,Calendario2022!K68,IF(HERRAMIENTA!$G$2=2023,Calendario2023!K68))))</f>
        <v>44784</v>
      </c>
      <c r="L67" s="137">
        <f>IF(HERRAMIENTA!$G$2=2020,Calendario2020!L68,IF(HERRAMIENTA!$G$2=2021,Calendario2021!L68,IF(HERRAMIENTA!$G$2=2022,Calendario2022!L68,IF(HERRAMIENTA!$G$2=2023,Calendario2023!L68))))</f>
        <v>0</v>
      </c>
      <c r="M67" s="136">
        <f>IF(HERRAMIENTA!$G$2=2020,Calendario2020!M68,IF(HERRAMIENTA!$G$2=2021,Calendario2021!M68,IF(HERRAMIENTA!$G$2=2022,Calendario2022!M68,IF(HERRAMIENTA!$G$2=2023,Calendario2023!M68))))</f>
        <v>44785</v>
      </c>
      <c r="N67" s="137">
        <f>IF(HERRAMIENTA!$G$2=2020,Calendario2020!N68,IF(HERRAMIENTA!$G$2=2021,Calendario2021!N68,IF(HERRAMIENTA!$G$2=2022,Calendario2022!N68,IF(HERRAMIENTA!$G$2=2023,Calendario2023!N68))))</f>
        <v>0</v>
      </c>
      <c r="O67" s="149">
        <f>IF(HERRAMIENTA!$G$2=2020,Calendario2020!O68,IF(HERRAMIENTA!$G$2=2021,Calendario2021!O68,IF(HERRAMIENTA!$G$2=2022,Calendario2022!O68,IF(HERRAMIENTA!$G$2=2023,Calendario2023!O68))))</f>
        <v>44786</v>
      </c>
      <c r="P67" s="150">
        <f>IF(HERRAMIENTA!$G$2=2020,Calendario2020!P68,IF(HERRAMIENTA!$G$2=2021,Calendario2021!P68,IF(HERRAMIENTA!$G$2=2022,Calendario2022!P68,IF(HERRAMIENTA!$G$2=2023,Calendario2023!P68))))</f>
        <v>0</v>
      </c>
      <c r="Q67" s="133"/>
    </row>
    <row r="68" spans="1:17" x14ac:dyDescent="0.2">
      <c r="A68" s="283" t="e">
        <f t="shared" si="1"/>
        <v>#VALUE!</v>
      </c>
      <c r="B68" s="493"/>
      <c r="C68" s="495" t="str">
        <f>IF(HERRAMIENTA!$G$2=2020,Calendario2020!C69,IF(HERRAMIENTA!$G$2=2021,Calendario2021!C69,IF(HERRAMIENTA!$G$2=2022,Calendario2022!C69,IF(HERRAMIENTA!$G$2=2023,Calendario2023!C69))))</f>
        <v xml:space="preserve"> </v>
      </c>
      <c r="D68" s="496">
        <f>IF(HERRAMIENTA!$G$2=2020,Calendario2020!D69,IF(HERRAMIENTA!$G$2=2021,Calendario2021!D69,IF(HERRAMIENTA!$G$2=2022,Calendario2022!D69,IF(HERRAMIENTA!$G$2=2023,Calendario2023!D69))))</f>
        <v>0</v>
      </c>
      <c r="E68" s="488" t="str">
        <f>IF(HERRAMIENTA!$G$2=2020,Calendario2020!E69,IF(HERRAMIENTA!$G$2=2021,Calendario2021!E69,IF(HERRAMIENTA!$G$2=2022,Calendario2022!E69,IF(HERRAMIENTA!$G$2=2023,Calendario2023!E69))))</f>
        <v xml:space="preserve"> </v>
      </c>
      <c r="F68" s="489">
        <f>IF(HERRAMIENTA!$G$2=2020,Calendario2020!F69,IF(HERRAMIENTA!$G$2=2021,Calendario2021!F69,IF(HERRAMIENTA!$G$2=2022,Calendario2022!F69,IF(HERRAMIENTA!$G$2=2023,Calendario2023!F69))))</f>
        <v>0</v>
      </c>
      <c r="G68" s="488" t="str">
        <f>IF(HERRAMIENTA!$G$2=2020,Calendario2020!G69,IF(HERRAMIENTA!$G$2=2021,Calendario2021!G69,IF(HERRAMIENTA!$G$2=2022,Calendario2022!G69,IF(HERRAMIENTA!$G$2=2023,Calendario2023!G69))))</f>
        <v xml:space="preserve"> </v>
      </c>
      <c r="H68" s="489">
        <f>IF(HERRAMIENTA!$G$2=2020,Calendario2020!H69,IF(HERRAMIENTA!$G$2=2021,Calendario2021!H69,IF(HERRAMIENTA!$G$2=2022,Calendario2022!H69,IF(HERRAMIENTA!$G$2=2023,Calendario2023!H69))))</f>
        <v>0</v>
      </c>
      <c r="I68" s="488" t="str">
        <f>IF(HERRAMIENTA!$G$2=2020,Calendario2020!I69,IF(HERRAMIENTA!$G$2=2021,Calendario2021!I69,IF(HERRAMIENTA!$G$2=2022,Calendario2022!I69,IF(HERRAMIENTA!$G$2=2023,Calendario2023!I69))))</f>
        <v xml:space="preserve"> </v>
      </c>
      <c r="J68" s="489">
        <f>IF(HERRAMIENTA!$G$2=2020,Calendario2020!J69,IF(HERRAMIENTA!$G$2=2021,Calendario2021!J69,IF(HERRAMIENTA!$G$2=2022,Calendario2022!J69,IF(HERRAMIENTA!$G$2=2023,Calendario2023!J69))))</f>
        <v>0</v>
      </c>
      <c r="K68" s="488" t="str">
        <f>IF(HERRAMIENTA!$G$2=2020,Calendario2020!K69,IF(HERRAMIENTA!$G$2=2021,Calendario2021!K69,IF(HERRAMIENTA!$G$2=2022,Calendario2022!K69,IF(HERRAMIENTA!$G$2=2023,Calendario2023!K69))))</f>
        <v xml:space="preserve"> </v>
      </c>
      <c r="L68" s="489">
        <f>IF(HERRAMIENTA!$G$2=2020,Calendario2020!L69,IF(HERRAMIENTA!$G$2=2021,Calendario2021!L69,IF(HERRAMIENTA!$G$2=2022,Calendario2022!L69,IF(HERRAMIENTA!$G$2=2023,Calendario2023!L69))))</f>
        <v>0</v>
      </c>
      <c r="M68" s="488" t="str">
        <f>IF(HERRAMIENTA!$G$2=2020,Calendario2020!M69,IF(HERRAMIENTA!$G$2=2021,Calendario2021!M69,IF(HERRAMIENTA!$G$2=2022,Calendario2022!M69,IF(HERRAMIENTA!$G$2=2023,Calendario2023!M69))))</f>
        <v xml:space="preserve"> </v>
      </c>
      <c r="N68" s="489">
        <f>IF(HERRAMIENTA!$G$2=2020,Calendario2020!N69,IF(HERRAMIENTA!$G$2=2021,Calendario2021!N69,IF(HERRAMIENTA!$G$2=2022,Calendario2022!N69,IF(HERRAMIENTA!$G$2=2023,Calendario2023!N69))))</f>
        <v>0</v>
      </c>
      <c r="O68" s="490" t="str">
        <f>IF(HERRAMIENTA!$G$2=2020,Calendario2020!O69,IF(HERRAMIENTA!$G$2=2021,Calendario2021!O69,IF(HERRAMIENTA!$G$2=2022,Calendario2022!O69,IF(HERRAMIENTA!$G$2=2023,Calendario2023!O69))))</f>
        <v xml:space="preserve"> </v>
      </c>
      <c r="P68" s="491">
        <f>IF(HERRAMIENTA!$G$2=2020,Calendario2020!P69,IF(HERRAMIENTA!$G$2=2021,Calendario2021!P69,IF(HERRAMIENTA!$G$2=2022,Calendario2022!P69,IF(HERRAMIENTA!$G$2=2023,Calendario2023!P69))))</f>
        <v>0</v>
      </c>
      <c r="Q68" s="133" t="s">
        <v>16</v>
      </c>
    </row>
    <row r="69" spans="1:17" ht="15" x14ac:dyDescent="0.2">
      <c r="A69" s="283" t="str">
        <f t="shared" si="1"/>
        <v>Semana 33</v>
      </c>
      <c r="B69" s="493"/>
      <c r="C69" s="134">
        <f>IF(HERRAMIENTA!$G$2=2020,Calendario2020!C70,IF(HERRAMIENTA!$G$2=2021,Calendario2021!C70,IF(HERRAMIENTA!$G$2=2022,Calendario2022!C70,IF(HERRAMIENTA!$G$2=2023,Calendario2023!C70))))</f>
        <v>44787</v>
      </c>
      <c r="D69" s="135" t="str">
        <f>IF(HERRAMIENTA!$G$2=2020,Calendario2020!D70,IF(HERRAMIENTA!$G$2=2021,Calendario2021!D70,IF(HERRAMIENTA!$G$2=2022,Calendario2022!D70,IF(HERRAMIENTA!$G$2=2023,Calendario2023!D70))))</f>
        <v>Semana 33</v>
      </c>
      <c r="E69" s="136">
        <f>IF(HERRAMIENTA!$G$2=2020,Calendario2020!E70,IF(HERRAMIENTA!$G$2=2021,Calendario2021!E70,IF(HERRAMIENTA!$G$2=2022,Calendario2022!E70,IF(HERRAMIENTA!$G$2=2023,Calendario2023!E70))))</f>
        <v>44788</v>
      </c>
      <c r="F69" s="151">
        <f>IF(HERRAMIENTA!$G$2=2020,Calendario2020!F70,IF(HERRAMIENTA!$G$2=2021,Calendario2021!F70,IF(HERRAMIENTA!$G$2=2022,Calendario2022!F70,IF(HERRAMIENTA!$G$2=2023,Calendario2023!F70))))</f>
        <v>0</v>
      </c>
      <c r="G69" s="136">
        <f>IF(HERRAMIENTA!$G$2=2020,Calendario2020!G70,IF(HERRAMIENTA!$G$2=2021,Calendario2021!G70,IF(HERRAMIENTA!$G$2=2022,Calendario2022!G70,IF(HERRAMIENTA!$G$2=2023,Calendario2023!G70))))</f>
        <v>44789</v>
      </c>
      <c r="H69" s="137">
        <f>IF(HERRAMIENTA!$G$2=2020,Calendario2020!H70,IF(HERRAMIENTA!$G$2=2021,Calendario2021!H70,IF(HERRAMIENTA!$G$2=2022,Calendario2022!H70,IF(HERRAMIENTA!$G$2=2023,Calendario2023!H70))))</f>
        <v>0</v>
      </c>
      <c r="I69" s="136">
        <f>IF(HERRAMIENTA!$G$2=2020,Calendario2020!I70,IF(HERRAMIENTA!$G$2=2021,Calendario2021!I70,IF(HERRAMIENTA!$G$2=2022,Calendario2022!I70,IF(HERRAMIENTA!$G$2=2023,Calendario2023!I70))))</f>
        <v>44790</v>
      </c>
      <c r="J69" s="137" t="str">
        <f>IF(HERRAMIENTA!$G$2=2020,Calendario2020!J70,IF(HERRAMIENTA!$G$2=2021,Calendario2021!J70,IF(HERRAMIENTA!$G$2=2022,Calendario2022!J70,IF(HERRAMIENTA!$G$2=2023,Calendario2023!J70))))</f>
        <v>Día del Ingeniero</v>
      </c>
      <c r="K69" s="136">
        <f>IF(HERRAMIENTA!$G$2=2020,Calendario2020!K70,IF(HERRAMIENTA!$G$2=2021,Calendario2021!K70,IF(HERRAMIENTA!$G$2=2022,Calendario2022!K70,IF(HERRAMIENTA!$G$2=2023,Calendario2023!K70))))</f>
        <v>44791</v>
      </c>
      <c r="L69" s="137">
        <f>IF(HERRAMIENTA!$G$2=2020,Calendario2020!L70,IF(HERRAMIENTA!$G$2=2021,Calendario2021!L70,IF(HERRAMIENTA!$G$2=2022,Calendario2022!L70,IF(HERRAMIENTA!$G$2=2023,Calendario2023!L70))))</f>
        <v>0</v>
      </c>
      <c r="M69" s="136">
        <f>IF(HERRAMIENTA!$G$2=2020,Calendario2020!M70,IF(HERRAMIENTA!$G$2=2021,Calendario2021!M70,IF(HERRAMIENTA!$G$2=2022,Calendario2022!M70,IF(HERRAMIENTA!$G$2=2023,Calendario2023!M70))))</f>
        <v>44792</v>
      </c>
      <c r="N69" s="137">
        <f>IF(HERRAMIENTA!$G$2=2020,Calendario2020!N70,IF(HERRAMIENTA!$G$2=2021,Calendario2021!N70,IF(HERRAMIENTA!$G$2=2022,Calendario2022!N70,IF(HERRAMIENTA!$G$2=2023,Calendario2023!N70))))</f>
        <v>0</v>
      </c>
      <c r="O69" s="149">
        <f>IF(HERRAMIENTA!$G$2=2020,Calendario2020!O70,IF(HERRAMIENTA!$G$2=2021,Calendario2021!O70,IF(HERRAMIENTA!$G$2=2022,Calendario2022!O70,IF(HERRAMIENTA!$G$2=2023,Calendario2023!O70))))</f>
        <v>44793</v>
      </c>
      <c r="P69" s="150">
        <f>IF(HERRAMIENTA!$G$2=2020,Calendario2020!P70,IF(HERRAMIENTA!$G$2=2021,Calendario2021!P70,IF(HERRAMIENTA!$G$2=2022,Calendario2022!P70,IF(HERRAMIENTA!$G$2=2023,Calendario2023!P70))))</f>
        <v>0</v>
      </c>
      <c r="Q69" s="133"/>
    </row>
    <row r="70" spans="1:17" x14ac:dyDescent="0.2">
      <c r="A70" s="283" t="e">
        <f t="shared" si="1"/>
        <v>#VALUE!</v>
      </c>
      <c r="B70" s="493"/>
      <c r="C70" s="495" t="str">
        <f>IF(HERRAMIENTA!$G$2=2020,Calendario2020!C71,IF(HERRAMIENTA!$G$2=2021,Calendario2021!C71,IF(HERRAMIENTA!$G$2=2022,Calendario2022!C71,IF(HERRAMIENTA!$G$2=2023,Calendario2023!C71))))</f>
        <v xml:space="preserve"> </v>
      </c>
      <c r="D70" s="496">
        <f>IF(HERRAMIENTA!$G$2=2020,Calendario2020!D71,IF(HERRAMIENTA!$G$2=2021,Calendario2021!D71,IF(HERRAMIENTA!$G$2=2022,Calendario2022!D71,IF(HERRAMIENTA!$G$2=2023,Calendario2023!D71))))</f>
        <v>0</v>
      </c>
      <c r="E70" s="488" t="str">
        <f>IF(HERRAMIENTA!$G$2=2020,Calendario2020!E71,IF(HERRAMIENTA!$G$2=2021,Calendario2021!E71,IF(HERRAMIENTA!$G$2=2022,Calendario2022!E71,IF(HERRAMIENTA!$G$2=2023,Calendario2023!E71))))</f>
        <v xml:space="preserve"> </v>
      </c>
      <c r="F70" s="489">
        <f>IF(HERRAMIENTA!$G$2=2020,Calendario2020!F71,IF(HERRAMIENTA!$G$2=2021,Calendario2021!F71,IF(HERRAMIENTA!$G$2=2022,Calendario2022!F71,IF(HERRAMIENTA!$G$2=2023,Calendario2023!F71))))</f>
        <v>0</v>
      </c>
      <c r="G70" s="488" t="str">
        <f>IF(HERRAMIENTA!$G$2=2020,Calendario2020!G71,IF(HERRAMIENTA!$G$2=2021,Calendario2021!G71,IF(HERRAMIENTA!$G$2=2022,Calendario2022!G71,IF(HERRAMIENTA!$G$2=2023,Calendario2023!G71))))</f>
        <v xml:space="preserve"> </v>
      </c>
      <c r="H70" s="489">
        <f>IF(HERRAMIENTA!$G$2=2020,Calendario2020!H71,IF(HERRAMIENTA!$G$2=2021,Calendario2021!H71,IF(HERRAMIENTA!$G$2=2022,Calendario2022!H71,IF(HERRAMIENTA!$G$2=2023,Calendario2023!H71))))</f>
        <v>0</v>
      </c>
      <c r="I70" s="488" t="str">
        <f>IF(HERRAMIENTA!$G$2=2020,Calendario2020!I71,IF(HERRAMIENTA!$G$2=2021,Calendario2021!I71,IF(HERRAMIENTA!$G$2=2022,Calendario2022!I71,IF(HERRAMIENTA!$G$2=2023,Calendario2023!I71))))</f>
        <v xml:space="preserve"> </v>
      </c>
      <c r="J70" s="489">
        <f>IF(HERRAMIENTA!$G$2=2020,Calendario2020!J71,IF(HERRAMIENTA!$G$2=2021,Calendario2021!J71,IF(HERRAMIENTA!$G$2=2022,Calendario2022!J71,IF(HERRAMIENTA!$G$2=2023,Calendario2023!J71))))</f>
        <v>0</v>
      </c>
      <c r="K70" s="488" t="str">
        <f>IF(HERRAMIENTA!$G$2=2020,Calendario2020!K71,IF(HERRAMIENTA!$G$2=2021,Calendario2021!K71,IF(HERRAMIENTA!$G$2=2022,Calendario2022!K71,IF(HERRAMIENTA!$G$2=2023,Calendario2023!K71))))</f>
        <v xml:space="preserve"> </v>
      </c>
      <c r="L70" s="489">
        <f>IF(HERRAMIENTA!$G$2=2020,Calendario2020!L71,IF(HERRAMIENTA!$G$2=2021,Calendario2021!L71,IF(HERRAMIENTA!$G$2=2022,Calendario2022!L71,IF(HERRAMIENTA!$G$2=2023,Calendario2023!L71))))</f>
        <v>0</v>
      </c>
      <c r="M70" s="488" t="str">
        <f>IF(HERRAMIENTA!$G$2=2020,Calendario2020!M71,IF(HERRAMIENTA!$G$2=2021,Calendario2021!M71,IF(HERRAMIENTA!$G$2=2022,Calendario2022!M71,IF(HERRAMIENTA!$G$2=2023,Calendario2023!M71))))</f>
        <v xml:space="preserve"> </v>
      </c>
      <c r="N70" s="489">
        <f>IF(HERRAMIENTA!$G$2=2020,Calendario2020!N71,IF(HERRAMIENTA!$G$2=2021,Calendario2021!N71,IF(HERRAMIENTA!$G$2=2022,Calendario2022!N71,IF(HERRAMIENTA!$G$2=2023,Calendario2023!N71))))</f>
        <v>0</v>
      </c>
      <c r="O70" s="490" t="str">
        <f>IF(HERRAMIENTA!$G$2=2020,Calendario2020!O71,IF(HERRAMIENTA!$G$2=2021,Calendario2021!O71,IF(HERRAMIENTA!$G$2=2022,Calendario2022!O71,IF(HERRAMIENTA!$G$2=2023,Calendario2023!O71))))</f>
        <v xml:space="preserve"> </v>
      </c>
      <c r="P70" s="491">
        <f>IF(HERRAMIENTA!$G$2=2020,Calendario2020!P71,IF(HERRAMIENTA!$G$2=2021,Calendario2021!P71,IF(HERRAMIENTA!$G$2=2022,Calendario2022!P71,IF(HERRAMIENTA!$G$2=2023,Calendario2023!P71))))</f>
        <v>0</v>
      </c>
      <c r="Q70" s="133" t="s">
        <v>16</v>
      </c>
    </row>
    <row r="71" spans="1:17" ht="15" x14ac:dyDescent="0.2">
      <c r="A71" s="283" t="str">
        <f t="shared" si="1"/>
        <v>Semana 34</v>
      </c>
      <c r="B71" s="493"/>
      <c r="C71" s="134">
        <f>IF(HERRAMIENTA!$G$2=2020,Calendario2020!C72,IF(HERRAMIENTA!$G$2=2021,Calendario2021!C72,IF(HERRAMIENTA!$G$2=2022,Calendario2022!C72,IF(HERRAMIENTA!$G$2=2023,Calendario2023!C72))))</f>
        <v>44794</v>
      </c>
      <c r="D71" s="135" t="str">
        <f>IF(HERRAMIENTA!$G$2=2020,Calendario2020!D72,IF(HERRAMIENTA!$G$2=2021,Calendario2021!D72,IF(HERRAMIENTA!$G$2=2022,Calendario2022!D72,IF(HERRAMIENTA!$G$2=2023,Calendario2023!D72))))</f>
        <v>Semana 34</v>
      </c>
      <c r="E71" s="136">
        <f>IF(HERRAMIENTA!$G$2=2020,Calendario2020!E72,IF(HERRAMIENTA!$G$2=2021,Calendario2021!E72,IF(HERRAMIENTA!$G$2=2022,Calendario2022!E72,IF(HERRAMIENTA!$G$2=2023,Calendario2023!E72))))</f>
        <v>44795</v>
      </c>
      <c r="F71" s="137">
        <f>IF(HERRAMIENTA!$G$2=2020,Calendario2020!F72,IF(HERRAMIENTA!$G$2=2021,Calendario2021!F72,IF(HERRAMIENTA!$G$2=2022,Calendario2022!F72,IF(HERRAMIENTA!$G$2=2023,Calendario2023!F72))))</f>
        <v>0</v>
      </c>
      <c r="G71" s="136">
        <f>IF(HERRAMIENTA!$G$2=2020,Calendario2020!G72,IF(HERRAMIENTA!$G$2=2021,Calendario2021!G72,IF(HERRAMIENTA!$G$2=2022,Calendario2022!G72,IF(HERRAMIENTA!$G$2=2023,Calendario2023!G72))))</f>
        <v>44796</v>
      </c>
      <c r="H71" s="137">
        <f>IF(HERRAMIENTA!$G$2=2020,Calendario2020!H72,IF(HERRAMIENTA!$G$2=2021,Calendario2021!H72,IF(HERRAMIENTA!$G$2=2022,Calendario2022!H72,IF(HERRAMIENTA!$G$2=2023,Calendario2023!H72))))</f>
        <v>0</v>
      </c>
      <c r="I71" s="136">
        <f>IF(HERRAMIENTA!$G$2=2020,Calendario2020!I72,IF(HERRAMIENTA!$G$2=2021,Calendario2021!I72,IF(HERRAMIENTA!$G$2=2022,Calendario2022!I72,IF(HERRAMIENTA!$G$2=2023,Calendario2023!I72))))</f>
        <v>44797</v>
      </c>
      <c r="J71" s="137">
        <f>IF(HERRAMIENTA!$G$2=2020,Calendario2020!J72,IF(HERRAMIENTA!$G$2=2021,Calendario2021!J72,IF(HERRAMIENTA!$G$2=2022,Calendario2022!J72,IF(HERRAMIENTA!$G$2=2023,Calendario2023!J72))))</f>
        <v>0</v>
      </c>
      <c r="K71" s="136">
        <f>IF(HERRAMIENTA!$G$2=2020,Calendario2020!K72,IF(HERRAMIENTA!$G$2=2021,Calendario2021!K72,IF(HERRAMIENTA!$G$2=2022,Calendario2022!K72,IF(HERRAMIENTA!$G$2=2023,Calendario2023!K72))))</f>
        <v>44798</v>
      </c>
      <c r="L71" s="137">
        <f>IF(HERRAMIENTA!$G$2=2020,Calendario2020!L72,IF(HERRAMIENTA!$G$2=2021,Calendario2021!L72,IF(HERRAMIENTA!$G$2=2022,Calendario2022!L72,IF(HERRAMIENTA!$G$2=2023,Calendario2023!L72))))</f>
        <v>0</v>
      </c>
      <c r="M71" s="136">
        <f>IF(HERRAMIENTA!$G$2=2020,Calendario2020!M72,IF(HERRAMIENTA!$G$2=2021,Calendario2021!M72,IF(HERRAMIENTA!$G$2=2022,Calendario2022!M72,IF(HERRAMIENTA!$G$2=2023,Calendario2023!M72))))</f>
        <v>44799</v>
      </c>
      <c r="N71" s="137">
        <f>IF(HERRAMIENTA!$G$2=2020,Calendario2020!N72,IF(HERRAMIENTA!$G$2=2021,Calendario2021!N72,IF(HERRAMIENTA!$G$2=2022,Calendario2022!N72,IF(HERRAMIENTA!$G$2=2023,Calendario2023!N72))))</f>
        <v>0</v>
      </c>
      <c r="O71" s="149">
        <f>IF(HERRAMIENTA!$G$2=2020,Calendario2020!O72,IF(HERRAMIENTA!$G$2=2021,Calendario2021!O72,IF(HERRAMIENTA!$G$2=2022,Calendario2022!O72,IF(HERRAMIENTA!$G$2=2023,Calendario2023!O72))))</f>
        <v>44800</v>
      </c>
      <c r="P71" s="150">
        <f>IF(HERRAMIENTA!$G$2=2020,Calendario2020!P72,IF(HERRAMIENTA!$G$2=2021,Calendario2021!P72,IF(HERRAMIENTA!$G$2=2022,Calendario2022!P72,IF(HERRAMIENTA!$G$2=2023,Calendario2023!P72))))</f>
        <v>0</v>
      </c>
      <c r="Q71" s="133"/>
    </row>
    <row r="72" spans="1:17" ht="13.5" thickBot="1" x14ac:dyDescent="0.25">
      <c r="A72" s="283" t="e">
        <f t="shared" ref="A72:A107" si="2">CONCATENATE($A$1," ",(MID(A70,8,2))+1)</f>
        <v>#VALUE!</v>
      </c>
      <c r="B72" s="493"/>
      <c r="C72" s="495" t="str">
        <f>IF(HERRAMIENTA!$G$2=2020,Calendario2020!C73,IF(HERRAMIENTA!$G$2=2021,Calendario2021!C73,IF(HERRAMIENTA!$G$2=2022,Calendario2022!C73,IF(HERRAMIENTA!$G$2=2023,Calendario2023!C73))))</f>
        <v xml:space="preserve"> </v>
      </c>
      <c r="D72" s="496">
        <f>IF(HERRAMIENTA!$G$2=2020,Calendario2020!D73,IF(HERRAMIENTA!$G$2=2021,Calendario2021!D73,IF(HERRAMIENTA!$G$2=2022,Calendario2022!D73,IF(HERRAMIENTA!$G$2=2023,Calendario2023!D73))))</f>
        <v>0</v>
      </c>
      <c r="E72" s="488" t="str">
        <f>IF(HERRAMIENTA!$G$2=2020,Calendario2020!E73,IF(HERRAMIENTA!$G$2=2021,Calendario2021!E73,IF(HERRAMIENTA!$G$2=2022,Calendario2022!E73,IF(HERRAMIENTA!$G$2=2023,Calendario2023!E73))))</f>
        <v xml:space="preserve"> </v>
      </c>
      <c r="F72" s="501">
        <f>IF(HERRAMIENTA!$G$2=2020,Calendario2020!F73,IF(HERRAMIENTA!$G$2=2021,Calendario2021!F73,IF(HERRAMIENTA!$G$2=2022,Calendario2022!F73,IF(HERRAMIENTA!$G$2=2023,Calendario2023!F73))))</f>
        <v>0</v>
      </c>
      <c r="G72" s="500" t="str">
        <f>IF(HERRAMIENTA!$G$2=2020,Calendario2020!G73,IF(HERRAMIENTA!$G$2=2021,Calendario2021!G73,IF(HERRAMIENTA!$G$2=2022,Calendario2022!G73,IF(HERRAMIENTA!$G$2=2023,Calendario2023!G73))))</f>
        <v xml:space="preserve"> </v>
      </c>
      <c r="H72" s="501">
        <f>IF(HERRAMIENTA!$G$2=2020,Calendario2020!H73,IF(HERRAMIENTA!$G$2=2021,Calendario2021!H73,IF(HERRAMIENTA!$G$2=2022,Calendario2022!H73,IF(HERRAMIENTA!$G$2=2023,Calendario2023!H73))))</f>
        <v>0</v>
      </c>
      <c r="I72" s="500" t="str">
        <f>IF(HERRAMIENTA!$G$2=2020,Calendario2020!I73,IF(HERRAMIENTA!$G$2=2021,Calendario2021!I73,IF(HERRAMIENTA!$G$2=2022,Calendario2022!I73,IF(HERRAMIENTA!$G$2=2023,Calendario2023!I73))))</f>
        <v xml:space="preserve"> </v>
      </c>
      <c r="J72" s="501">
        <f>IF(HERRAMIENTA!$G$2=2020,Calendario2020!J73,IF(HERRAMIENTA!$G$2=2021,Calendario2021!J73,IF(HERRAMIENTA!$G$2=2022,Calendario2022!J73,IF(HERRAMIENTA!$G$2=2023,Calendario2023!J73))))</f>
        <v>0</v>
      </c>
      <c r="K72" s="500" t="str">
        <f>IF(HERRAMIENTA!$G$2=2020,Calendario2020!K73,IF(HERRAMIENTA!$G$2=2021,Calendario2021!K73,IF(HERRAMIENTA!$G$2=2022,Calendario2022!K73,IF(HERRAMIENTA!$G$2=2023,Calendario2023!K73))))</f>
        <v xml:space="preserve"> </v>
      </c>
      <c r="L72" s="501">
        <f>IF(HERRAMIENTA!$G$2=2020,Calendario2020!L73,IF(HERRAMIENTA!$G$2=2021,Calendario2021!L73,IF(HERRAMIENTA!$G$2=2022,Calendario2022!L73,IF(HERRAMIENTA!$G$2=2023,Calendario2023!L73))))</f>
        <v>0</v>
      </c>
      <c r="M72" s="500" t="str">
        <f>IF(HERRAMIENTA!$G$2=2020,Calendario2020!M73,IF(HERRAMIENTA!$G$2=2021,Calendario2021!M73,IF(HERRAMIENTA!$G$2=2022,Calendario2022!M73,IF(HERRAMIENTA!$G$2=2023,Calendario2023!M73))))</f>
        <v xml:space="preserve"> </v>
      </c>
      <c r="N72" s="501">
        <f>IF(HERRAMIENTA!$G$2=2020,Calendario2020!N73,IF(HERRAMIENTA!$G$2=2021,Calendario2021!N73,IF(HERRAMIENTA!$G$2=2022,Calendario2022!N73,IF(HERRAMIENTA!$G$2=2023,Calendario2023!N73))))</f>
        <v>0</v>
      </c>
      <c r="O72" s="504" t="str">
        <f>IF(HERRAMIENTA!$G$2=2020,Calendario2020!O73,IF(HERRAMIENTA!$G$2=2021,Calendario2021!O73,IF(HERRAMIENTA!$G$2=2022,Calendario2022!O73,IF(HERRAMIENTA!$G$2=2023,Calendario2023!O73))))</f>
        <v xml:space="preserve"> </v>
      </c>
      <c r="P72" s="505">
        <f>IF(HERRAMIENTA!$G$2=2020,Calendario2020!P73,IF(HERRAMIENTA!$G$2=2021,Calendario2021!P73,IF(HERRAMIENTA!$G$2=2022,Calendario2022!P73,IF(HERRAMIENTA!$G$2=2023,Calendario2023!P73))))</f>
        <v>0</v>
      </c>
      <c r="Q72" s="133" t="s">
        <v>16</v>
      </c>
    </row>
    <row r="73" spans="1:17" ht="15" x14ac:dyDescent="0.2">
      <c r="A73" s="283" t="str">
        <f t="shared" si="2"/>
        <v>Semana 35</v>
      </c>
      <c r="B73" s="493"/>
      <c r="C73" s="134">
        <f>IF(HERRAMIENTA!$G$2=2020,Calendario2020!C74,IF(HERRAMIENTA!$G$2=2021,Calendario2021!C74,IF(HERRAMIENTA!$G$2=2022,Calendario2022!C74,IF(HERRAMIENTA!$G$2=2023,Calendario2023!C74))))</f>
        <v>44801</v>
      </c>
      <c r="D73" s="135" t="str">
        <f>IF(HERRAMIENTA!$G$2=2020,Calendario2020!D74,IF(HERRAMIENTA!$G$2=2021,Calendario2021!D74,IF(HERRAMIENTA!$G$2=2022,Calendario2022!D74,IF(HERRAMIENTA!$G$2=2023,Calendario2023!D74))))</f>
        <v>Semana 35</v>
      </c>
      <c r="E73" s="136">
        <f>IF(HERRAMIENTA!$G$2=2020,Calendario2020!E74,IF(HERRAMIENTA!$G$2=2021,Calendario2021!E74,IF(HERRAMIENTA!$G$2=2022,Calendario2022!E74,IF(HERRAMIENTA!$G$2=2023,Calendario2023!E74))))</f>
        <v>44802</v>
      </c>
      <c r="F73" s="137">
        <f>IF(HERRAMIENTA!$G$2=2020,Calendario2020!F74,IF(HERRAMIENTA!$G$2=2021,Calendario2021!F74,IF(HERRAMIENTA!$G$2=2022,Calendario2022!F74,IF(HERRAMIENTA!$G$2=2023,Calendario2023!F74))))</f>
        <v>0</v>
      </c>
      <c r="G73" s="138">
        <f>IF(HERRAMIENTA!$G$2=2020,Calendario2020!G74,IF(HERRAMIENTA!$G$2=2021,Calendario2021!G74,IF(HERRAMIENTA!$G$2=2022,Calendario2022!G74,IF(HERRAMIENTA!$G$2=2023,Calendario2023!G74))))</f>
        <v>44803</v>
      </c>
      <c r="H73" s="142">
        <f>IF(HERRAMIENTA!$G$2=2020,Calendario2020!H74,IF(HERRAMIENTA!$G$2=2021,Calendario2021!H74,IF(HERRAMIENTA!$G$2=2022,Calendario2022!H74,IF(HERRAMIENTA!$G$2=2023,Calendario2023!H74))))</f>
        <v>0</v>
      </c>
      <c r="I73" s="140">
        <f>IF(HERRAMIENTA!$G$2=2020,Calendario2020!I74,IF(HERRAMIENTA!$G$2=2021,Calendario2021!I74,IF(HERRAMIENTA!$G$2=2022,Calendario2022!I74,IF(HERRAMIENTA!$G$2=2023,Calendario2023!I74))))</f>
        <v>44804</v>
      </c>
      <c r="J73" s="142">
        <f>IF(HERRAMIENTA!$G$2=2020,Calendario2020!J74,IF(HERRAMIENTA!$G$2=2021,Calendario2021!J74,IF(HERRAMIENTA!$G$2=2022,Calendario2022!J74,IF(HERRAMIENTA!$G$2=2023,Calendario2023!J74))))</f>
        <v>0</v>
      </c>
      <c r="K73" s="140">
        <f>IF(HERRAMIENTA!$G$2=2020,Calendario2020!K74,IF(HERRAMIENTA!$G$2=2021,Calendario2021!K74,IF(HERRAMIENTA!$G$2=2022,Calendario2022!K74,IF(HERRAMIENTA!$G$2=2023,Calendario2023!K74))))</f>
        <v>44805</v>
      </c>
      <c r="L73" s="142">
        <f>IF(HERRAMIENTA!$G$2=2020,Calendario2020!L74,IF(HERRAMIENTA!$G$2=2021,Calendario2021!L74,IF(HERRAMIENTA!$G$2=2022,Calendario2022!L74,IF(HERRAMIENTA!$G$2=2023,Calendario2023!L74))))</f>
        <v>0</v>
      </c>
      <c r="M73" s="140">
        <f>IF(HERRAMIENTA!$G$2=2020,Calendario2020!M74,IF(HERRAMIENTA!$G$2=2021,Calendario2021!M74,IF(HERRAMIENTA!$G$2=2022,Calendario2022!M74,IF(HERRAMIENTA!$G$2=2023,Calendario2023!M74))))</f>
        <v>44806</v>
      </c>
      <c r="N73" s="142">
        <f>IF(HERRAMIENTA!$G$2=2020,Calendario2020!N74,IF(HERRAMIENTA!$G$2=2021,Calendario2021!N74,IF(HERRAMIENTA!$G$2=2022,Calendario2022!N74,IF(HERRAMIENTA!$G$2=2023,Calendario2023!N74))))</f>
        <v>0</v>
      </c>
      <c r="O73" s="143">
        <f>IF(HERRAMIENTA!$G$2=2020,Calendario2020!O74,IF(HERRAMIENTA!$G$2=2021,Calendario2021!O74,IF(HERRAMIENTA!$G$2=2022,Calendario2022!O74,IF(HERRAMIENTA!$G$2=2023,Calendario2023!O74))))</f>
        <v>44807</v>
      </c>
      <c r="P73" s="144">
        <f>IF(HERRAMIENTA!$G$2=2020,Calendario2020!P74,IF(HERRAMIENTA!$G$2=2021,Calendario2021!P74,IF(HERRAMIENTA!$G$2=2022,Calendario2022!P74,IF(HERRAMIENTA!$G$2=2023,Calendario2023!P74))))</f>
        <v>0</v>
      </c>
      <c r="Q73" s="133"/>
    </row>
    <row r="74" spans="1:17" ht="13.5" thickBot="1" x14ac:dyDescent="0.25">
      <c r="A74" s="283" t="e">
        <f t="shared" si="2"/>
        <v>#VALUE!</v>
      </c>
      <c r="B74" s="494"/>
      <c r="C74" s="498" t="str">
        <f>IF(HERRAMIENTA!$G$2=2020,Calendario2020!C75,IF(HERRAMIENTA!$G$2=2021,Calendario2021!C75,IF(HERRAMIENTA!$G$2=2022,Calendario2022!C75,IF(HERRAMIENTA!$G$2=2023,Calendario2023!C75))))</f>
        <v xml:space="preserve"> </v>
      </c>
      <c r="D74" s="499">
        <f>IF(HERRAMIENTA!$G$2=2020,Calendario2020!D75,IF(HERRAMIENTA!$G$2=2021,Calendario2021!D75,IF(HERRAMIENTA!$G$2=2022,Calendario2022!D75,IF(HERRAMIENTA!$G$2=2023,Calendario2023!D75))))</f>
        <v>0</v>
      </c>
      <c r="E74" s="500" t="str">
        <f>IF(HERRAMIENTA!$G$2=2020,Calendario2020!E75,IF(HERRAMIENTA!$G$2=2021,Calendario2021!E75,IF(HERRAMIENTA!$G$2=2022,Calendario2022!E75,IF(HERRAMIENTA!$G$2=2023,Calendario2023!E75))))</f>
        <v xml:space="preserve"> </v>
      </c>
      <c r="F74" s="502">
        <f>IF(HERRAMIENTA!$G$2=2020,Calendario2020!F75,IF(HERRAMIENTA!$G$2=2021,Calendario2021!F75,IF(HERRAMIENTA!$G$2=2022,Calendario2022!F75,IF(HERRAMIENTA!$G$2=2023,Calendario2023!F75))))</f>
        <v>0</v>
      </c>
      <c r="G74" s="503" t="str">
        <f>IF(HERRAMIENTA!$G$2=2020,Calendario2020!G75,IF(HERRAMIENTA!$G$2=2021,Calendario2021!G75,IF(HERRAMIENTA!$G$2=2022,Calendario2022!G75,IF(HERRAMIENTA!$G$2=2023,Calendario2023!G75))))</f>
        <v xml:space="preserve"> </v>
      </c>
      <c r="H74" s="489">
        <f>IF(HERRAMIENTA!$G$2=2020,Calendario2020!H75,IF(HERRAMIENTA!$G$2=2021,Calendario2021!H75,IF(HERRAMIENTA!$G$2=2022,Calendario2022!H75,IF(HERRAMIENTA!$G$2=2023,Calendario2023!H75))))</f>
        <v>0</v>
      </c>
      <c r="I74" s="488" t="str">
        <f>IF(HERRAMIENTA!$G$2=2020,Calendario2020!I75,IF(HERRAMIENTA!$G$2=2021,Calendario2021!I75,IF(HERRAMIENTA!$G$2=2022,Calendario2022!I75,IF(HERRAMIENTA!$G$2=2023,Calendario2023!I75))))</f>
        <v xml:space="preserve"> </v>
      </c>
      <c r="J74" s="489">
        <f>IF(HERRAMIENTA!$G$2=2020,Calendario2020!J75,IF(HERRAMIENTA!$G$2=2021,Calendario2021!J75,IF(HERRAMIENTA!$G$2=2022,Calendario2022!J75,IF(HERRAMIENTA!$G$2=2023,Calendario2023!J75))))</f>
        <v>0</v>
      </c>
      <c r="K74" s="488" t="str">
        <f>IF(HERRAMIENTA!$G$2=2020,Calendario2020!K75,IF(HERRAMIENTA!$G$2=2021,Calendario2021!K75,IF(HERRAMIENTA!$G$2=2022,Calendario2022!K75,IF(HERRAMIENTA!$G$2=2023,Calendario2023!K75))))</f>
        <v xml:space="preserve"> </v>
      </c>
      <c r="L74" s="489">
        <f>IF(HERRAMIENTA!$G$2=2020,Calendario2020!L75,IF(HERRAMIENTA!$G$2=2021,Calendario2021!L75,IF(HERRAMIENTA!$G$2=2022,Calendario2022!L75,IF(HERRAMIENTA!$G$2=2023,Calendario2023!L75))))</f>
        <v>0</v>
      </c>
      <c r="M74" s="488" t="str">
        <f>IF(HERRAMIENTA!$G$2=2020,Calendario2020!M75,IF(HERRAMIENTA!$G$2=2021,Calendario2021!M75,IF(HERRAMIENTA!$G$2=2022,Calendario2022!M75,IF(HERRAMIENTA!$G$2=2023,Calendario2023!M75))))</f>
        <v xml:space="preserve"> </v>
      </c>
      <c r="N74" s="489">
        <f>IF(HERRAMIENTA!$G$2=2020,Calendario2020!N75,IF(HERRAMIENTA!$G$2=2021,Calendario2021!N75,IF(HERRAMIENTA!$G$2=2022,Calendario2022!N75,IF(HERRAMIENTA!$G$2=2023,Calendario2023!N75))))</f>
        <v>0</v>
      </c>
      <c r="O74" s="490" t="str">
        <f>IF(HERRAMIENTA!$G$2=2020,Calendario2020!O75,IF(HERRAMIENTA!$G$2=2021,Calendario2021!O75,IF(HERRAMIENTA!$G$2=2022,Calendario2022!O75,IF(HERRAMIENTA!$G$2=2023,Calendario2023!O75))))</f>
        <v xml:space="preserve"> </v>
      </c>
      <c r="P74" s="491">
        <f>IF(HERRAMIENTA!$G$2=2020,Calendario2020!P75,IF(HERRAMIENTA!$G$2=2021,Calendario2021!P75,IF(HERRAMIENTA!$G$2=2022,Calendario2022!P75,IF(HERRAMIENTA!$G$2=2023,Calendario2023!P75))))</f>
        <v>0</v>
      </c>
      <c r="Q74" s="133" t="s">
        <v>16</v>
      </c>
    </row>
    <row r="75" spans="1:17" ht="15" x14ac:dyDescent="0.2">
      <c r="A75" s="283" t="str">
        <f t="shared" si="2"/>
        <v>Semana 36</v>
      </c>
      <c r="B75" s="492" t="s">
        <v>1695</v>
      </c>
      <c r="C75" s="145">
        <f>IF(HERRAMIENTA!$G$2=2020,Calendario2020!C76,IF(HERRAMIENTA!$G$2=2021,Calendario2021!C76,IF(HERRAMIENTA!$G$2=2022,Calendario2022!C76,IF(HERRAMIENTA!$G$2=2023,Calendario2023!C76))))</f>
        <v>44808</v>
      </c>
      <c r="D75" s="146" t="str">
        <f>IF(HERRAMIENTA!$G$2=2020,Calendario2020!D76,IF(HERRAMIENTA!$G$2=2021,Calendario2021!D76,IF(HERRAMIENTA!$G$2=2022,Calendario2022!D76,IF(HERRAMIENTA!$G$2=2023,Calendario2023!D76))))</f>
        <v>Semana 36</v>
      </c>
      <c r="E75" s="140">
        <f>IF(HERRAMIENTA!$G$2=2020,Calendario2020!E76,IF(HERRAMIENTA!$G$2=2021,Calendario2021!E76,IF(HERRAMIENTA!$G$2=2022,Calendario2022!E76,IF(HERRAMIENTA!$G$2=2023,Calendario2023!E76))))</f>
        <v>44809</v>
      </c>
      <c r="F75" s="148">
        <f>IF(HERRAMIENTA!$G$2=2020,Calendario2020!F76,IF(HERRAMIENTA!$G$2=2021,Calendario2021!F76,IF(HERRAMIENTA!$G$2=2022,Calendario2022!F76,IF(HERRAMIENTA!$G$2=2023,Calendario2023!F76))))</f>
        <v>0</v>
      </c>
      <c r="G75" s="136">
        <f>IF(HERRAMIENTA!$G$2=2020,Calendario2020!G76,IF(HERRAMIENTA!$G$2=2021,Calendario2021!G76,IF(HERRAMIENTA!$G$2=2022,Calendario2022!G76,IF(HERRAMIENTA!$G$2=2023,Calendario2023!G76))))</f>
        <v>44810</v>
      </c>
      <c r="H75" s="137">
        <f>IF(HERRAMIENTA!$G$2=2020,Calendario2020!H76,IF(HERRAMIENTA!$G$2=2021,Calendario2021!H76,IF(HERRAMIENTA!$G$2=2022,Calendario2022!H76,IF(HERRAMIENTA!$G$2=2023,Calendario2023!H76))))</f>
        <v>0</v>
      </c>
      <c r="I75" s="136">
        <f>IF(HERRAMIENTA!$G$2=2020,Calendario2020!I76,IF(HERRAMIENTA!$G$2=2021,Calendario2021!I76,IF(HERRAMIENTA!$G$2=2022,Calendario2022!I76,IF(HERRAMIENTA!$G$2=2023,Calendario2023!I76))))</f>
        <v>44811</v>
      </c>
      <c r="J75" s="137">
        <f>IF(HERRAMIENTA!$G$2=2020,Calendario2020!J76,IF(HERRAMIENTA!$G$2=2021,Calendario2021!J76,IF(HERRAMIENTA!$G$2=2022,Calendario2022!J76,IF(HERRAMIENTA!$G$2=2023,Calendario2023!J76))))</f>
        <v>0</v>
      </c>
      <c r="K75" s="136">
        <f>IF(HERRAMIENTA!$G$2=2020,Calendario2020!K76,IF(HERRAMIENTA!$G$2=2021,Calendario2021!K76,IF(HERRAMIENTA!$G$2=2022,Calendario2022!K76,IF(HERRAMIENTA!$G$2=2023,Calendario2023!K76))))</f>
        <v>44812</v>
      </c>
      <c r="L75" s="137">
        <f>IF(HERRAMIENTA!$G$2=2020,Calendario2020!L76,IF(HERRAMIENTA!$G$2=2021,Calendario2021!L76,IF(HERRAMIENTA!$G$2=2022,Calendario2022!L76,IF(HERRAMIENTA!$G$2=2023,Calendario2023!L76))))</f>
        <v>0</v>
      </c>
      <c r="M75" s="136">
        <f>IF(HERRAMIENTA!$G$2=2020,Calendario2020!M76,IF(HERRAMIENTA!$G$2=2021,Calendario2021!M76,IF(HERRAMIENTA!$G$2=2022,Calendario2022!M76,IF(HERRAMIENTA!$G$2=2023,Calendario2023!M76))))</f>
        <v>44813</v>
      </c>
      <c r="N75" s="137">
        <f>IF(HERRAMIENTA!$G$2=2020,Calendario2020!N76,IF(HERRAMIENTA!$G$2=2021,Calendario2021!N76,IF(HERRAMIENTA!$G$2=2022,Calendario2022!N76,IF(HERRAMIENTA!$G$2=2023,Calendario2023!N76))))</f>
        <v>0</v>
      </c>
      <c r="O75" s="149">
        <f>IF(HERRAMIENTA!$G$2=2020,Calendario2020!O76,IF(HERRAMIENTA!$G$2=2021,Calendario2021!O76,IF(HERRAMIENTA!$G$2=2022,Calendario2022!O76,IF(HERRAMIENTA!$G$2=2023,Calendario2023!O76))))</f>
        <v>44814</v>
      </c>
      <c r="P75" s="150">
        <f>IF(HERRAMIENTA!$G$2=2020,Calendario2020!P76,IF(HERRAMIENTA!$G$2=2021,Calendario2021!P76,IF(HERRAMIENTA!$G$2=2022,Calendario2022!P76,IF(HERRAMIENTA!$G$2=2023,Calendario2023!P76))))</f>
        <v>0</v>
      </c>
      <c r="Q75" s="133"/>
    </row>
    <row r="76" spans="1:17" x14ac:dyDescent="0.2">
      <c r="A76" s="283" t="e">
        <f t="shared" si="2"/>
        <v>#VALUE!</v>
      </c>
      <c r="B76" s="493"/>
      <c r="C76" s="495" t="str">
        <f>IF(HERRAMIENTA!$G$2=2020,Calendario2020!C77,IF(HERRAMIENTA!$G$2=2021,Calendario2021!C77,IF(HERRAMIENTA!$G$2=2022,Calendario2022!C77,IF(HERRAMIENTA!$G$2=2023,Calendario2023!C77))))</f>
        <v xml:space="preserve"> </v>
      </c>
      <c r="D76" s="496">
        <f>IF(HERRAMIENTA!$G$2=2020,Calendario2020!D77,IF(HERRAMIENTA!$G$2=2021,Calendario2021!D77,IF(HERRAMIENTA!$G$2=2022,Calendario2022!D77,IF(HERRAMIENTA!$G$2=2023,Calendario2023!D77))))</f>
        <v>0</v>
      </c>
      <c r="E76" s="488" t="str">
        <f>IF(HERRAMIENTA!$G$2=2020,Calendario2020!E77,IF(HERRAMIENTA!$G$2=2021,Calendario2021!E77,IF(HERRAMIENTA!$G$2=2022,Calendario2022!E77,IF(HERRAMIENTA!$G$2=2023,Calendario2023!E77))))</f>
        <v xml:space="preserve"> </v>
      </c>
      <c r="F76" s="489">
        <f>IF(HERRAMIENTA!$G$2=2020,Calendario2020!F77,IF(HERRAMIENTA!$G$2=2021,Calendario2021!F77,IF(HERRAMIENTA!$G$2=2022,Calendario2022!F77,IF(HERRAMIENTA!$G$2=2023,Calendario2023!F77))))</f>
        <v>0</v>
      </c>
      <c r="G76" s="488" t="str">
        <f>IF(HERRAMIENTA!$G$2=2020,Calendario2020!G77,IF(HERRAMIENTA!$G$2=2021,Calendario2021!G77,IF(HERRAMIENTA!$G$2=2022,Calendario2022!G77,IF(HERRAMIENTA!$G$2=2023,Calendario2023!G77))))</f>
        <v xml:space="preserve"> </v>
      </c>
      <c r="H76" s="489">
        <f>IF(HERRAMIENTA!$G$2=2020,Calendario2020!H77,IF(HERRAMIENTA!$G$2=2021,Calendario2021!H77,IF(HERRAMIENTA!$G$2=2022,Calendario2022!H77,IF(HERRAMIENTA!$G$2=2023,Calendario2023!H77))))</f>
        <v>0</v>
      </c>
      <c r="I76" s="488" t="str">
        <f>IF(HERRAMIENTA!$G$2=2020,Calendario2020!I77,IF(HERRAMIENTA!$G$2=2021,Calendario2021!I77,IF(HERRAMIENTA!$G$2=2022,Calendario2022!I77,IF(HERRAMIENTA!$G$2=2023,Calendario2023!I77))))</f>
        <v xml:space="preserve"> </v>
      </c>
      <c r="J76" s="489">
        <f>IF(HERRAMIENTA!$G$2=2020,Calendario2020!J77,IF(HERRAMIENTA!$G$2=2021,Calendario2021!J77,IF(HERRAMIENTA!$G$2=2022,Calendario2022!J77,IF(HERRAMIENTA!$G$2=2023,Calendario2023!J77))))</f>
        <v>0</v>
      </c>
      <c r="K76" s="488" t="str">
        <f>IF(HERRAMIENTA!$G$2=2020,Calendario2020!K77,IF(HERRAMIENTA!$G$2=2021,Calendario2021!K77,IF(HERRAMIENTA!$G$2=2022,Calendario2022!K77,IF(HERRAMIENTA!$G$2=2023,Calendario2023!K77))))</f>
        <v xml:space="preserve"> </v>
      </c>
      <c r="L76" s="489">
        <f>IF(HERRAMIENTA!$G$2=2020,Calendario2020!L77,IF(HERRAMIENTA!$G$2=2021,Calendario2021!L77,IF(HERRAMIENTA!$G$2=2022,Calendario2022!L77,IF(HERRAMIENTA!$G$2=2023,Calendario2023!L77))))</f>
        <v>0</v>
      </c>
      <c r="M76" s="488" t="str">
        <f>IF(HERRAMIENTA!$G$2=2020,Calendario2020!M77,IF(HERRAMIENTA!$G$2=2021,Calendario2021!M77,IF(HERRAMIENTA!$G$2=2022,Calendario2022!M77,IF(HERRAMIENTA!$G$2=2023,Calendario2023!M77))))</f>
        <v xml:space="preserve"> </v>
      </c>
      <c r="N76" s="489">
        <f>IF(HERRAMIENTA!$G$2=2020,Calendario2020!N77,IF(HERRAMIENTA!$G$2=2021,Calendario2021!N77,IF(HERRAMIENTA!$G$2=2022,Calendario2022!N77,IF(HERRAMIENTA!$G$2=2023,Calendario2023!N77))))</f>
        <v>0</v>
      </c>
      <c r="O76" s="490" t="str">
        <f>IF(HERRAMIENTA!$G$2=2020,Calendario2020!O77,IF(HERRAMIENTA!$G$2=2021,Calendario2021!O77,IF(HERRAMIENTA!$G$2=2022,Calendario2022!O77,IF(HERRAMIENTA!$G$2=2023,Calendario2023!O77))))</f>
        <v xml:space="preserve"> </v>
      </c>
      <c r="P76" s="491">
        <f>IF(HERRAMIENTA!$G$2=2020,Calendario2020!P77,IF(HERRAMIENTA!$G$2=2021,Calendario2021!P77,IF(HERRAMIENTA!$G$2=2022,Calendario2022!P77,IF(HERRAMIENTA!$G$2=2023,Calendario2023!P77))))</f>
        <v>0</v>
      </c>
      <c r="Q76" s="133" t="s">
        <v>16</v>
      </c>
    </row>
    <row r="77" spans="1:17" ht="25.5" x14ac:dyDescent="0.2">
      <c r="A77" s="283" t="str">
        <f t="shared" si="2"/>
        <v>Semana 37</v>
      </c>
      <c r="B77" s="493"/>
      <c r="C77" s="134">
        <f>IF(HERRAMIENTA!$G$2=2020,Calendario2020!C78,IF(HERRAMIENTA!$G$2=2021,Calendario2021!C78,IF(HERRAMIENTA!$G$2=2022,Calendario2022!C78,IF(HERRAMIENTA!$G$2=2023,Calendario2023!C78))))</f>
        <v>44815</v>
      </c>
      <c r="D77" s="135" t="str">
        <f>IF(HERRAMIENTA!$G$2=2020,Calendario2020!D78,IF(HERRAMIENTA!$G$2=2021,Calendario2021!D78,IF(HERRAMIENTA!$G$2=2022,Calendario2022!D78,IF(HERRAMIENTA!$G$2=2023,Calendario2023!D78))))</f>
        <v>Semana 37</v>
      </c>
      <c r="E77" s="136">
        <f>IF(HERRAMIENTA!$G$2=2020,Calendario2020!E78,IF(HERRAMIENTA!$G$2=2021,Calendario2021!E78,IF(HERRAMIENTA!$G$2=2022,Calendario2022!E78,IF(HERRAMIENTA!$G$2=2023,Calendario2023!E78))))</f>
        <v>44816</v>
      </c>
      <c r="F77" s="137">
        <f>IF(HERRAMIENTA!$G$2=2020,Calendario2020!F78,IF(HERRAMIENTA!$G$2=2021,Calendario2021!F78,IF(HERRAMIENTA!$G$2=2022,Calendario2022!F78,IF(HERRAMIENTA!$G$2=2023,Calendario2023!F78))))</f>
        <v>0</v>
      </c>
      <c r="G77" s="136">
        <f>IF(HERRAMIENTA!$G$2=2020,Calendario2020!G78,IF(HERRAMIENTA!$G$2=2021,Calendario2021!G78,IF(HERRAMIENTA!$G$2=2022,Calendario2022!G78,IF(HERRAMIENTA!$G$2=2023,Calendario2023!G78))))</f>
        <v>44817</v>
      </c>
      <c r="H77" s="137">
        <f>IF(HERRAMIENTA!$G$2=2020,Calendario2020!H78,IF(HERRAMIENTA!$G$2=2021,Calendario2021!H78,IF(HERRAMIENTA!$G$2=2022,Calendario2022!H78,IF(HERRAMIENTA!$G$2=2023,Calendario2023!H78))))</f>
        <v>0</v>
      </c>
      <c r="I77" s="136">
        <f>IF(HERRAMIENTA!$G$2=2020,Calendario2020!I78,IF(HERRAMIENTA!$G$2=2021,Calendario2021!I78,IF(HERRAMIENTA!$G$2=2022,Calendario2022!I78,IF(HERRAMIENTA!$G$2=2023,Calendario2023!I78))))</f>
        <v>44818</v>
      </c>
      <c r="J77" s="137">
        <f>IF(HERRAMIENTA!$G$2=2020,Calendario2020!J78,IF(HERRAMIENTA!$G$2=2021,Calendario2021!J78,IF(HERRAMIENTA!$G$2=2022,Calendario2022!J78,IF(HERRAMIENTA!$G$2=2023,Calendario2023!J78))))</f>
        <v>0</v>
      </c>
      <c r="K77" s="136">
        <f>IF(HERRAMIENTA!$G$2=2020,Calendario2020!K78,IF(HERRAMIENTA!$G$2=2021,Calendario2021!K78,IF(HERRAMIENTA!$G$2=2022,Calendario2022!K78,IF(HERRAMIENTA!$G$2=2023,Calendario2023!K78))))</f>
        <v>44819</v>
      </c>
      <c r="L77" s="137">
        <f>IF(HERRAMIENTA!$G$2=2020,Calendario2020!L78,IF(HERRAMIENTA!$G$2=2021,Calendario2021!L78,IF(HERRAMIENTA!$G$2=2022,Calendario2022!L78,IF(HERRAMIENTA!$G$2=2023,Calendario2023!L78))))</f>
        <v>0</v>
      </c>
      <c r="M77" s="136">
        <f>IF(HERRAMIENTA!$G$2=2020,Calendario2020!M78,IF(HERRAMIENTA!$G$2=2021,Calendario2021!M78,IF(HERRAMIENTA!$G$2=2022,Calendario2022!M78,IF(HERRAMIENTA!$G$2=2023,Calendario2023!M78))))</f>
        <v>44820</v>
      </c>
      <c r="N77" s="137">
        <f>IF(HERRAMIENTA!$G$2=2020,Calendario2020!N78,IF(HERRAMIENTA!$G$2=2021,Calendario2021!N78,IF(HERRAMIENTA!$G$2=2022,Calendario2022!N78,IF(HERRAMIENTA!$G$2=2023,Calendario2023!N78))))</f>
        <v>0</v>
      </c>
      <c r="O77" s="149">
        <f>IF(HERRAMIENTA!$G$2=2020,Calendario2020!O78,IF(HERRAMIENTA!$G$2=2021,Calendario2021!O78,IF(HERRAMIENTA!$G$2=2022,Calendario2022!O78,IF(HERRAMIENTA!$G$2=2023,Calendario2023!O78))))</f>
        <v>44821</v>
      </c>
      <c r="P77" s="152" t="str">
        <f>IF(HERRAMIENTA!$G$2=2020,Calendario2020!P78,IF(HERRAMIENTA!$G$2=2021,Calendario2021!P78,IF(HERRAMIENTA!$G$2=2022,Calendario2022!P78,IF(HERRAMIENTA!$G$2=2023,Calendario2023!P78))))</f>
        <v>Día de Amor y Amistad</v>
      </c>
      <c r="Q77" s="133"/>
    </row>
    <row r="78" spans="1:17" x14ac:dyDescent="0.2">
      <c r="A78" s="283" t="e">
        <f t="shared" si="2"/>
        <v>#VALUE!</v>
      </c>
      <c r="B78" s="493"/>
      <c r="C78" s="495" t="str">
        <f>IF(HERRAMIENTA!$G$2=2020,Calendario2020!C79,IF(HERRAMIENTA!$G$2=2021,Calendario2021!C79,IF(HERRAMIENTA!$G$2=2022,Calendario2022!C79,IF(HERRAMIENTA!$G$2=2023,Calendario2023!C79))))</f>
        <v xml:space="preserve"> </v>
      </c>
      <c r="D78" s="496">
        <f>IF(HERRAMIENTA!$G$2=2020,Calendario2020!D79,IF(HERRAMIENTA!$G$2=2021,Calendario2021!D79,IF(HERRAMIENTA!$G$2=2022,Calendario2022!D79,IF(HERRAMIENTA!$G$2=2023,Calendario2023!D79))))</f>
        <v>0</v>
      </c>
      <c r="E78" s="488" t="str">
        <f>IF(HERRAMIENTA!$G$2=2020,Calendario2020!E79,IF(HERRAMIENTA!$G$2=2021,Calendario2021!E79,IF(HERRAMIENTA!$G$2=2022,Calendario2022!E79,IF(HERRAMIENTA!$G$2=2023,Calendario2023!E79))))</f>
        <v xml:space="preserve"> </v>
      </c>
      <c r="F78" s="489">
        <f>IF(HERRAMIENTA!$G$2=2020,Calendario2020!F79,IF(HERRAMIENTA!$G$2=2021,Calendario2021!F79,IF(HERRAMIENTA!$G$2=2022,Calendario2022!F79,IF(HERRAMIENTA!$G$2=2023,Calendario2023!F79))))</f>
        <v>0</v>
      </c>
      <c r="G78" s="488" t="str">
        <f>IF(HERRAMIENTA!$G$2=2020,Calendario2020!G79,IF(HERRAMIENTA!$G$2=2021,Calendario2021!G79,IF(HERRAMIENTA!$G$2=2022,Calendario2022!G79,IF(HERRAMIENTA!$G$2=2023,Calendario2023!G79))))</f>
        <v xml:space="preserve"> </v>
      </c>
      <c r="H78" s="489">
        <f>IF(HERRAMIENTA!$G$2=2020,Calendario2020!H79,IF(HERRAMIENTA!$G$2=2021,Calendario2021!H79,IF(HERRAMIENTA!$G$2=2022,Calendario2022!H79,IF(HERRAMIENTA!$G$2=2023,Calendario2023!H79))))</f>
        <v>0</v>
      </c>
      <c r="I78" s="488" t="str">
        <f>IF(HERRAMIENTA!$G$2=2020,Calendario2020!I79,IF(HERRAMIENTA!$G$2=2021,Calendario2021!I79,IF(HERRAMIENTA!$G$2=2022,Calendario2022!I79,IF(HERRAMIENTA!$G$2=2023,Calendario2023!I79))))</f>
        <v xml:space="preserve"> </v>
      </c>
      <c r="J78" s="489">
        <f>IF(HERRAMIENTA!$G$2=2020,Calendario2020!J79,IF(HERRAMIENTA!$G$2=2021,Calendario2021!J79,IF(HERRAMIENTA!$G$2=2022,Calendario2022!J79,IF(HERRAMIENTA!$G$2=2023,Calendario2023!J79))))</f>
        <v>0</v>
      </c>
      <c r="K78" s="488" t="str">
        <f>IF(HERRAMIENTA!$G$2=2020,Calendario2020!K79,IF(HERRAMIENTA!$G$2=2021,Calendario2021!K79,IF(HERRAMIENTA!$G$2=2022,Calendario2022!K79,IF(HERRAMIENTA!$G$2=2023,Calendario2023!K79))))</f>
        <v xml:space="preserve"> </v>
      </c>
      <c r="L78" s="489">
        <f>IF(HERRAMIENTA!$G$2=2020,Calendario2020!L79,IF(HERRAMIENTA!$G$2=2021,Calendario2021!L79,IF(HERRAMIENTA!$G$2=2022,Calendario2022!L79,IF(HERRAMIENTA!$G$2=2023,Calendario2023!L79))))</f>
        <v>0</v>
      </c>
      <c r="M78" s="488" t="str">
        <f>IF(HERRAMIENTA!$G$2=2020,Calendario2020!M79,IF(HERRAMIENTA!$G$2=2021,Calendario2021!M79,IF(HERRAMIENTA!$G$2=2022,Calendario2022!M79,IF(HERRAMIENTA!$G$2=2023,Calendario2023!M79))))</f>
        <v xml:space="preserve"> </v>
      </c>
      <c r="N78" s="489">
        <f>IF(HERRAMIENTA!$G$2=2020,Calendario2020!N79,IF(HERRAMIENTA!$G$2=2021,Calendario2021!N79,IF(HERRAMIENTA!$G$2=2022,Calendario2022!N79,IF(HERRAMIENTA!$G$2=2023,Calendario2023!N79))))</f>
        <v>0</v>
      </c>
      <c r="O78" s="490" t="str">
        <f>IF(HERRAMIENTA!$G$2=2020,Calendario2020!O79,IF(HERRAMIENTA!$G$2=2021,Calendario2021!O79,IF(HERRAMIENTA!$G$2=2022,Calendario2022!O79,IF(HERRAMIENTA!$G$2=2023,Calendario2023!O79))))</f>
        <v xml:space="preserve"> </v>
      </c>
      <c r="P78" s="491">
        <f>IF(HERRAMIENTA!$G$2=2020,Calendario2020!P79,IF(HERRAMIENTA!$G$2=2021,Calendario2021!P79,IF(HERRAMIENTA!$G$2=2022,Calendario2022!P79,IF(HERRAMIENTA!$G$2=2023,Calendario2023!P79))))</f>
        <v>0</v>
      </c>
      <c r="Q78" s="133" t="s">
        <v>16</v>
      </c>
    </row>
    <row r="79" spans="1:17" ht="15" x14ac:dyDescent="0.2">
      <c r="A79" s="283" t="str">
        <f t="shared" si="2"/>
        <v>Semana 38</v>
      </c>
      <c r="B79" s="493"/>
      <c r="C79" s="134">
        <f>IF(HERRAMIENTA!$G$2=2020,Calendario2020!C80,IF(HERRAMIENTA!$G$2=2021,Calendario2021!C80,IF(HERRAMIENTA!$G$2=2022,Calendario2022!C80,IF(HERRAMIENTA!$G$2=2023,Calendario2023!C80))))</f>
        <v>44822</v>
      </c>
      <c r="D79" s="135" t="str">
        <f>IF(HERRAMIENTA!$G$2=2020,Calendario2020!D80,IF(HERRAMIENTA!$G$2=2021,Calendario2021!D80,IF(HERRAMIENTA!$G$2=2022,Calendario2022!D80,IF(HERRAMIENTA!$G$2=2023,Calendario2023!D80))))</f>
        <v>Semana 38</v>
      </c>
      <c r="E79" s="136">
        <f>IF(HERRAMIENTA!$G$2=2020,Calendario2020!E80,IF(HERRAMIENTA!$G$2=2021,Calendario2021!E80,IF(HERRAMIENTA!$G$2=2022,Calendario2022!E80,IF(HERRAMIENTA!$G$2=2023,Calendario2023!E80))))</f>
        <v>44823</v>
      </c>
      <c r="F79" s="151">
        <f>IF(HERRAMIENTA!$G$2=2020,Calendario2020!F80,IF(HERRAMIENTA!$G$2=2021,Calendario2021!F80,IF(HERRAMIENTA!$G$2=2022,Calendario2022!F80,IF(HERRAMIENTA!$G$2=2023,Calendario2023!F80))))</f>
        <v>0</v>
      </c>
      <c r="G79" s="136">
        <f>IF(HERRAMIENTA!$G$2=2020,Calendario2020!G80,IF(HERRAMIENTA!$G$2=2021,Calendario2021!G80,IF(HERRAMIENTA!$G$2=2022,Calendario2022!G80,IF(HERRAMIENTA!$G$2=2023,Calendario2023!G80))))</f>
        <v>44824</v>
      </c>
      <c r="H79" s="137">
        <f>IF(HERRAMIENTA!$G$2=2020,Calendario2020!H80,IF(HERRAMIENTA!$G$2=2021,Calendario2021!H80,IF(HERRAMIENTA!$G$2=2022,Calendario2022!H80,IF(HERRAMIENTA!$G$2=2023,Calendario2023!H80))))</f>
        <v>0</v>
      </c>
      <c r="I79" s="136">
        <f>IF(HERRAMIENTA!$G$2=2020,Calendario2020!I80,IF(HERRAMIENTA!$G$2=2021,Calendario2021!I80,IF(HERRAMIENTA!$G$2=2022,Calendario2022!I80,IF(HERRAMIENTA!$G$2=2023,Calendario2023!I80))))</f>
        <v>44825</v>
      </c>
      <c r="J79" s="151" t="str">
        <f>IF(HERRAMIENTA!$G$2=2020,Calendario2020!J80,IF(HERRAMIENTA!$G$2=2021,Calendario2021!J80,IF(HERRAMIENTA!$G$2=2022,Calendario2022!J80,IF(HERRAMIENTA!$G$2=2023,Calendario2023!J80))))</f>
        <v>Día Intl. de la Paz</v>
      </c>
      <c r="K79" s="136">
        <f>IF(HERRAMIENTA!$G$2=2020,Calendario2020!K80,IF(HERRAMIENTA!$G$2=2021,Calendario2021!K80,IF(HERRAMIENTA!$G$2=2022,Calendario2022!K80,IF(HERRAMIENTA!$G$2=2023,Calendario2023!K80))))</f>
        <v>44826</v>
      </c>
      <c r="L79" s="137">
        <f>IF(HERRAMIENTA!$G$2=2020,Calendario2020!L80,IF(HERRAMIENTA!$G$2=2021,Calendario2021!L80,IF(HERRAMIENTA!$G$2=2022,Calendario2022!L80,IF(HERRAMIENTA!$G$2=2023,Calendario2023!L80))))</f>
        <v>0</v>
      </c>
      <c r="M79" s="136">
        <f>IF(HERRAMIENTA!$G$2=2020,Calendario2020!M80,IF(HERRAMIENTA!$G$2=2021,Calendario2021!M80,IF(HERRAMIENTA!$G$2=2022,Calendario2022!M80,IF(HERRAMIENTA!$G$2=2023,Calendario2023!M80))))</f>
        <v>44827</v>
      </c>
      <c r="N79" s="137" t="str">
        <f>IF(HERRAMIENTA!$G$2=2020,Calendario2020!N80,IF(HERRAMIENTA!$G$2=2021,Calendario2021!N80,IF(HERRAMIENTA!$G$2=2022,Calendario2022!N80,IF(HERRAMIENTA!$G$2=2023,Calendario2023!N80))))</f>
        <v>Equinoccio de Otoño (Hemisferio Norte)</v>
      </c>
      <c r="O79" s="149">
        <f>IF(HERRAMIENTA!$G$2=2020,Calendario2020!O80,IF(HERRAMIENTA!$G$2=2021,Calendario2021!O80,IF(HERRAMIENTA!$G$2=2022,Calendario2022!O80,IF(HERRAMIENTA!$G$2=2023,Calendario2023!O80))))</f>
        <v>44828</v>
      </c>
      <c r="P79" s="150">
        <f>IF(HERRAMIENTA!$G$2=2020,Calendario2020!P80,IF(HERRAMIENTA!$G$2=2021,Calendario2021!P80,IF(HERRAMIENTA!$G$2=2022,Calendario2022!P80,IF(HERRAMIENTA!$G$2=2023,Calendario2023!P80))))</f>
        <v>0</v>
      </c>
      <c r="Q79" s="133"/>
    </row>
    <row r="80" spans="1:17" ht="13.5" thickBot="1" x14ac:dyDescent="0.25">
      <c r="A80" s="283" t="e">
        <f t="shared" si="2"/>
        <v>#VALUE!</v>
      </c>
      <c r="B80" s="493"/>
      <c r="C80" s="495" t="str">
        <f>IF(HERRAMIENTA!$G$2=2020,Calendario2020!C81,IF(HERRAMIENTA!$G$2=2021,Calendario2021!C81,IF(HERRAMIENTA!$G$2=2022,Calendario2022!C81,IF(HERRAMIENTA!$G$2=2023,Calendario2023!C81))))</f>
        <v xml:space="preserve"> </v>
      </c>
      <c r="D80" s="496">
        <f>IF(HERRAMIENTA!$G$2=2020,Calendario2020!D81,IF(HERRAMIENTA!$G$2=2021,Calendario2021!D81,IF(HERRAMIENTA!$G$2=2022,Calendario2022!D81,IF(HERRAMIENTA!$G$2=2023,Calendario2023!D81))))</f>
        <v>0</v>
      </c>
      <c r="E80" s="488" t="str">
        <f>IF(HERRAMIENTA!$G$2=2020,Calendario2020!E81,IF(HERRAMIENTA!$G$2=2021,Calendario2021!E81,IF(HERRAMIENTA!$G$2=2022,Calendario2022!E81,IF(HERRAMIENTA!$G$2=2023,Calendario2023!E81))))</f>
        <v xml:space="preserve"> </v>
      </c>
      <c r="F80" s="489">
        <f>IF(HERRAMIENTA!$G$2=2020,Calendario2020!F81,IF(HERRAMIENTA!$G$2=2021,Calendario2021!F81,IF(HERRAMIENTA!$G$2=2022,Calendario2022!F81,IF(HERRAMIENTA!$G$2=2023,Calendario2023!F81))))</f>
        <v>0</v>
      </c>
      <c r="G80" s="488" t="str">
        <f>IF(HERRAMIENTA!$G$2=2020,Calendario2020!G81,IF(HERRAMIENTA!$G$2=2021,Calendario2021!G81,IF(HERRAMIENTA!$G$2=2022,Calendario2022!G81,IF(HERRAMIENTA!$G$2=2023,Calendario2023!G81))))</f>
        <v xml:space="preserve"> </v>
      </c>
      <c r="H80" s="489">
        <f>IF(HERRAMIENTA!$G$2=2020,Calendario2020!H81,IF(HERRAMIENTA!$G$2=2021,Calendario2021!H81,IF(HERRAMIENTA!$G$2=2022,Calendario2022!H81,IF(HERRAMIENTA!$G$2=2023,Calendario2023!H81))))</f>
        <v>0</v>
      </c>
      <c r="I80" s="488" t="str">
        <f>IF(HERRAMIENTA!$G$2=2020,Calendario2020!I81,IF(HERRAMIENTA!$G$2=2021,Calendario2021!I81,IF(HERRAMIENTA!$G$2=2022,Calendario2022!I81,IF(HERRAMIENTA!$G$2=2023,Calendario2023!I81))))</f>
        <v xml:space="preserve"> </v>
      </c>
      <c r="J80" s="501">
        <f>IF(HERRAMIENTA!$G$2=2020,Calendario2020!J81,IF(HERRAMIENTA!$G$2=2021,Calendario2021!J81,IF(HERRAMIENTA!$G$2=2022,Calendario2022!J81,IF(HERRAMIENTA!$G$2=2023,Calendario2023!J81))))</f>
        <v>0</v>
      </c>
      <c r="K80" s="500" t="str">
        <f>IF(HERRAMIENTA!$G$2=2020,Calendario2020!K81,IF(HERRAMIENTA!$G$2=2021,Calendario2021!K81,IF(HERRAMIENTA!$G$2=2022,Calendario2022!K81,IF(HERRAMIENTA!$G$2=2023,Calendario2023!K81))))</f>
        <v xml:space="preserve"> </v>
      </c>
      <c r="L80" s="501">
        <f>IF(HERRAMIENTA!$G$2=2020,Calendario2020!L81,IF(HERRAMIENTA!$G$2=2021,Calendario2021!L81,IF(HERRAMIENTA!$G$2=2022,Calendario2022!L81,IF(HERRAMIENTA!$G$2=2023,Calendario2023!L81))))</f>
        <v>0</v>
      </c>
      <c r="M80" s="500" t="str">
        <f>IF(HERRAMIENTA!$G$2=2020,Calendario2020!M81,IF(HERRAMIENTA!$G$2=2021,Calendario2021!M81,IF(HERRAMIENTA!$G$2=2022,Calendario2022!M81,IF(HERRAMIENTA!$G$2=2023,Calendario2023!M81))))</f>
        <v xml:space="preserve"> </v>
      </c>
      <c r="N80" s="501">
        <f>IF(HERRAMIENTA!$G$2=2020,Calendario2020!N81,IF(HERRAMIENTA!$G$2=2021,Calendario2021!N81,IF(HERRAMIENTA!$G$2=2022,Calendario2022!N81,IF(HERRAMIENTA!$G$2=2023,Calendario2023!N81))))</f>
        <v>0</v>
      </c>
      <c r="O80" s="504" t="str">
        <f>IF(HERRAMIENTA!$G$2=2020,Calendario2020!O81,IF(HERRAMIENTA!$G$2=2021,Calendario2021!O81,IF(HERRAMIENTA!$G$2=2022,Calendario2022!O81,IF(HERRAMIENTA!$G$2=2023,Calendario2023!O81))))</f>
        <v xml:space="preserve"> </v>
      </c>
      <c r="P80" s="505">
        <f>IF(HERRAMIENTA!$G$2=2020,Calendario2020!P81,IF(HERRAMIENTA!$G$2=2021,Calendario2021!P81,IF(HERRAMIENTA!$G$2=2022,Calendario2022!P81,IF(HERRAMIENTA!$G$2=2023,Calendario2023!P81))))</f>
        <v>0</v>
      </c>
      <c r="Q80" s="133" t="s">
        <v>16</v>
      </c>
    </row>
    <row r="81" spans="1:17" ht="15" x14ac:dyDescent="0.2">
      <c r="A81" s="283" t="str">
        <f t="shared" si="2"/>
        <v>Semana 39</v>
      </c>
      <c r="B81" s="493"/>
      <c r="C81" s="134">
        <f>IF(HERRAMIENTA!$G$2=2020,Calendario2020!C82,IF(HERRAMIENTA!$G$2=2021,Calendario2021!C82,IF(HERRAMIENTA!$G$2=2022,Calendario2022!C82,IF(HERRAMIENTA!$G$2=2023,Calendario2023!C82))))</f>
        <v>44829</v>
      </c>
      <c r="D81" s="156" t="str">
        <f>IF(HERRAMIENTA!$G$2=2020,Calendario2020!D82,IF(HERRAMIENTA!$G$2=2021,Calendario2021!D82,IF(HERRAMIENTA!$G$2=2022,Calendario2022!D82,IF(HERRAMIENTA!$G$2=2023,Calendario2023!D82))))</f>
        <v>Semana 39</v>
      </c>
      <c r="E81" s="136">
        <f>IF(HERRAMIENTA!$G$2=2020,Calendario2020!E82,IF(HERRAMIENTA!$G$2=2021,Calendario2021!E82,IF(HERRAMIENTA!$G$2=2022,Calendario2022!E82,IF(HERRAMIENTA!$G$2=2023,Calendario2023!E82))))</f>
        <v>44830</v>
      </c>
      <c r="F81" s="137">
        <f>IF(HERRAMIENTA!$G$2=2020,Calendario2020!F82,IF(HERRAMIENTA!$G$2=2021,Calendario2021!F82,IF(HERRAMIENTA!$G$2=2022,Calendario2022!F82,IF(HERRAMIENTA!$G$2=2023,Calendario2023!F82))))</f>
        <v>0</v>
      </c>
      <c r="G81" s="136">
        <f>IF(HERRAMIENTA!$G$2=2020,Calendario2020!G82,IF(HERRAMIENTA!$G$2=2021,Calendario2021!G82,IF(HERRAMIENTA!$G$2=2022,Calendario2022!G82,IF(HERRAMIENTA!$G$2=2023,Calendario2023!G82))))</f>
        <v>44831</v>
      </c>
      <c r="H81" s="137" t="str">
        <f>IF(HERRAMIENTA!$G$2=2020,Calendario2020!H82,IF(HERRAMIENTA!$G$2=2021,Calendario2021!H82,IF(HERRAMIENTA!$G$2=2022,Calendario2022!H82,IF(HERRAMIENTA!$G$2=2023,Calendario2023!H82))))</f>
        <v>Día del Turismo</v>
      </c>
      <c r="I81" s="136">
        <f>IF(HERRAMIENTA!$G$2=2020,Calendario2020!I82,IF(HERRAMIENTA!$G$2=2021,Calendario2021!I82,IF(HERRAMIENTA!$G$2=2022,Calendario2022!I82,IF(HERRAMIENTA!$G$2=2023,Calendario2023!I82))))</f>
        <v>44832</v>
      </c>
      <c r="J81" s="137">
        <f>IF(HERRAMIENTA!$G$2=2020,Calendario2020!J82,IF(HERRAMIENTA!$G$2=2021,Calendario2021!J82,IF(HERRAMIENTA!$G$2=2022,Calendario2022!J82,IF(HERRAMIENTA!$G$2=2023,Calendario2023!J82))))</f>
        <v>0</v>
      </c>
      <c r="K81" s="138">
        <f>IF(HERRAMIENTA!$G$2=2020,Calendario2020!K82,IF(HERRAMIENTA!$G$2=2021,Calendario2021!K82,IF(HERRAMIENTA!$G$2=2022,Calendario2022!K82,IF(HERRAMIENTA!$G$2=2023,Calendario2023!K82))))</f>
        <v>44833</v>
      </c>
      <c r="L81" s="142">
        <f>IF(HERRAMIENTA!$G$2=2020,Calendario2020!L82,IF(HERRAMIENTA!$G$2=2021,Calendario2021!L82,IF(HERRAMIENTA!$G$2=2022,Calendario2022!L82,IF(HERRAMIENTA!$G$2=2023,Calendario2023!L82))))</f>
        <v>0</v>
      </c>
      <c r="M81" s="140">
        <f>IF(HERRAMIENTA!$G$2=2020,Calendario2020!M82,IF(HERRAMIENTA!$G$2=2021,Calendario2021!M82,IF(HERRAMIENTA!$G$2=2022,Calendario2022!M82,IF(HERRAMIENTA!$G$2=2023,Calendario2023!M82))))</f>
        <v>44834</v>
      </c>
      <c r="N81" s="142">
        <f>IF(HERRAMIENTA!$G$2=2020,Calendario2020!N82,IF(HERRAMIENTA!$G$2=2021,Calendario2021!N82,IF(HERRAMIENTA!$G$2=2022,Calendario2022!N82,IF(HERRAMIENTA!$G$2=2023,Calendario2023!N82))))</f>
        <v>0</v>
      </c>
      <c r="O81" s="143">
        <f>IF(HERRAMIENTA!$G$2=2020,Calendario2020!O82,IF(HERRAMIENTA!$G$2=2021,Calendario2021!O82,IF(HERRAMIENTA!$G$2=2022,Calendario2022!O82,IF(HERRAMIENTA!$G$2=2023,Calendario2023!O82))))</f>
        <v>44835</v>
      </c>
      <c r="P81" s="144">
        <f>IF(HERRAMIENTA!$G$2=2020,Calendario2020!P82,IF(HERRAMIENTA!$G$2=2021,Calendario2021!P82,IF(HERRAMIENTA!$G$2=2022,Calendario2022!P82,IF(HERRAMIENTA!$G$2=2023,Calendario2023!P82))))</f>
        <v>0</v>
      </c>
      <c r="Q81" s="133"/>
    </row>
    <row r="82" spans="1:17" ht="13.5" thickBot="1" x14ac:dyDescent="0.25">
      <c r="A82" s="283" t="e">
        <f t="shared" si="2"/>
        <v>#VALUE!</v>
      </c>
      <c r="B82" s="494"/>
      <c r="C82" s="498" t="str">
        <f>IF(HERRAMIENTA!$G$2=2020,Calendario2020!C83,IF(HERRAMIENTA!$G$2=2021,Calendario2021!C83,IF(HERRAMIENTA!$G$2=2022,Calendario2022!C83,IF(HERRAMIENTA!$G$2=2023,Calendario2023!C83))))</f>
        <v xml:space="preserve"> </v>
      </c>
      <c r="D82" s="499">
        <f>IF(HERRAMIENTA!$G$2=2020,Calendario2020!D83,IF(HERRAMIENTA!$G$2=2021,Calendario2021!D83,IF(HERRAMIENTA!$G$2=2022,Calendario2022!D83,IF(HERRAMIENTA!$G$2=2023,Calendario2023!D83))))</f>
        <v>0</v>
      </c>
      <c r="E82" s="500" t="str">
        <f>IF(HERRAMIENTA!$G$2=2020,Calendario2020!E83,IF(HERRAMIENTA!$G$2=2021,Calendario2021!E83,IF(HERRAMIENTA!$G$2=2022,Calendario2022!E83,IF(HERRAMIENTA!$G$2=2023,Calendario2023!E83))))</f>
        <v xml:space="preserve"> </v>
      </c>
      <c r="F82" s="501">
        <f>IF(HERRAMIENTA!$G$2=2020,Calendario2020!F83,IF(HERRAMIENTA!$G$2=2021,Calendario2021!F83,IF(HERRAMIENTA!$G$2=2022,Calendario2022!F83,IF(HERRAMIENTA!$G$2=2023,Calendario2023!F83))))</f>
        <v>0</v>
      </c>
      <c r="G82" s="500" t="str">
        <f>IF(HERRAMIENTA!$G$2=2020,Calendario2020!G83,IF(HERRAMIENTA!$G$2=2021,Calendario2021!G83,IF(HERRAMIENTA!$G$2=2022,Calendario2022!G83,IF(HERRAMIENTA!$G$2=2023,Calendario2023!G83))))</f>
        <v xml:space="preserve"> </v>
      </c>
      <c r="H82" s="501">
        <f>IF(HERRAMIENTA!$G$2=2020,Calendario2020!H83,IF(HERRAMIENTA!$G$2=2021,Calendario2021!H83,IF(HERRAMIENTA!$G$2=2022,Calendario2022!H83,IF(HERRAMIENTA!$G$2=2023,Calendario2023!H83))))</f>
        <v>0</v>
      </c>
      <c r="I82" s="500" t="str">
        <f>IF(HERRAMIENTA!$G$2=2020,Calendario2020!I83,IF(HERRAMIENTA!$G$2=2021,Calendario2021!I83,IF(HERRAMIENTA!$G$2=2022,Calendario2022!I83,IF(HERRAMIENTA!$G$2=2023,Calendario2023!I83))))</f>
        <v xml:space="preserve"> </v>
      </c>
      <c r="J82" s="502">
        <f>IF(HERRAMIENTA!$G$2=2020,Calendario2020!J83,IF(HERRAMIENTA!$G$2=2021,Calendario2021!J83,IF(HERRAMIENTA!$G$2=2022,Calendario2022!J83,IF(HERRAMIENTA!$G$2=2023,Calendario2023!J83))))</f>
        <v>0</v>
      </c>
      <c r="K82" s="503" t="str">
        <f>IF(HERRAMIENTA!$G$2=2020,Calendario2020!K83,IF(HERRAMIENTA!$G$2=2021,Calendario2021!K83,IF(HERRAMIENTA!$G$2=2022,Calendario2022!K83,IF(HERRAMIENTA!$G$2=2023,Calendario2023!K83))))</f>
        <v xml:space="preserve"> </v>
      </c>
      <c r="L82" s="489">
        <f>IF(HERRAMIENTA!$G$2=2020,Calendario2020!L83,IF(HERRAMIENTA!$G$2=2021,Calendario2021!L83,IF(HERRAMIENTA!$G$2=2022,Calendario2022!L83,IF(HERRAMIENTA!$G$2=2023,Calendario2023!L83))))</f>
        <v>0</v>
      </c>
      <c r="M82" s="488" t="str">
        <f>IF(HERRAMIENTA!$G$2=2020,Calendario2020!M83,IF(HERRAMIENTA!$G$2=2021,Calendario2021!M83,IF(HERRAMIENTA!$G$2=2022,Calendario2022!M83,IF(HERRAMIENTA!$G$2=2023,Calendario2023!M83))))</f>
        <v xml:space="preserve"> </v>
      </c>
      <c r="N82" s="489">
        <f>IF(HERRAMIENTA!$G$2=2020,Calendario2020!N83,IF(HERRAMIENTA!$G$2=2021,Calendario2021!N83,IF(HERRAMIENTA!$G$2=2022,Calendario2022!N83,IF(HERRAMIENTA!$G$2=2023,Calendario2023!N83))))</f>
        <v>0</v>
      </c>
      <c r="O82" s="490" t="str">
        <f>IF(HERRAMIENTA!$G$2=2020,Calendario2020!O83,IF(HERRAMIENTA!$G$2=2021,Calendario2021!O83,IF(HERRAMIENTA!$G$2=2022,Calendario2022!O83,IF(HERRAMIENTA!$G$2=2023,Calendario2023!O83))))</f>
        <v xml:space="preserve"> </v>
      </c>
      <c r="P82" s="491">
        <f>IF(HERRAMIENTA!$G$2=2020,Calendario2020!P83,IF(HERRAMIENTA!$G$2=2021,Calendario2021!P83,IF(HERRAMIENTA!$G$2=2022,Calendario2022!P83,IF(HERRAMIENTA!$G$2=2023,Calendario2023!P83))))</f>
        <v>0</v>
      </c>
      <c r="Q82" s="133" t="s">
        <v>16</v>
      </c>
    </row>
    <row r="83" spans="1:17" ht="15" x14ac:dyDescent="0.2">
      <c r="A83" s="283" t="str">
        <f t="shared" si="2"/>
        <v>Semana 40</v>
      </c>
      <c r="B83" s="492" t="s">
        <v>1700</v>
      </c>
      <c r="C83" s="145">
        <f>IF(HERRAMIENTA!$G$2=2020,Calendario2020!C84,IF(HERRAMIENTA!$G$2=2021,Calendario2021!C84,IF(HERRAMIENTA!$G$2=2022,Calendario2022!C84,IF(HERRAMIENTA!$G$2=2023,Calendario2023!C84))))</f>
        <v>44836</v>
      </c>
      <c r="D83" s="154" t="str">
        <f>IF(HERRAMIENTA!$G$2=2020,Calendario2020!D84,IF(HERRAMIENTA!$G$2=2021,Calendario2021!D84,IF(HERRAMIENTA!$G$2=2022,Calendario2022!D84,IF(HERRAMIENTA!$G$2=2023,Calendario2023!D84))))</f>
        <v>Semana 40</v>
      </c>
      <c r="E83" s="140">
        <f>IF(HERRAMIENTA!$G$2=2020,Calendario2020!E84,IF(HERRAMIENTA!$G$2=2021,Calendario2021!E84,IF(HERRAMIENTA!$G$2=2022,Calendario2022!E84,IF(HERRAMIENTA!$G$2=2023,Calendario2023!E84))))</f>
        <v>44837</v>
      </c>
      <c r="F83" s="142">
        <f>IF(HERRAMIENTA!$G$2=2020,Calendario2020!F84,IF(HERRAMIENTA!$G$2=2021,Calendario2021!F84,IF(HERRAMIENTA!$G$2=2022,Calendario2022!F84,IF(HERRAMIENTA!$G$2=2023,Calendario2023!F84))))</f>
        <v>0</v>
      </c>
      <c r="G83" s="140">
        <f>IF(HERRAMIENTA!$G$2=2020,Calendario2020!G84,IF(HERRAMIENTA!$G$2=2021,Calendario2021!G84,IF(HERRAMIENTA!$G$2=2022,Calendario2022!G84,IF(HERRAMIENTA!$G$2=2023,Calendario2023!G84))))</f>
        <v>44838</v>
      </c>
      <c r="H83" s="142" t="str">
        <f>IF(HERRAMIENTA!$G$2=2020,Calendario2020!H84,IF(HERRAMIENTA!$G$2=2021,Calendario2021!H84,IF(HERRAMIENTA!$G$2=2022,Calendario2022!H84,IF(HERRAMIENTA!$G$2=2023,Calendario2023!H84))))</f>
        <v>Día Nal. de la Vida (Colombia)</v>
      </c>
      <c r="I83" s="140">
        <f>IF(HERRAMIENTA!$G$2=2020,Calendario2020!I84,IF(HERRAMIENTA!$G$2=2021,Calendario2021!I84,IF(HERRAMIENTA!$G$2=2022,Calendario2022!I84,IF(HERRAMIENTA!$G$2=2023,Calendario2023!I84))))</f>
        <v>44839</v>
      </c>
      <c r="J83" s="148">
        <f>IF(HERRAMIENTA!$G$2=2020,Calendario2020!J84,IF(HERRAMIENTA!$G$2=2021,Calendario2021!J84,IF(HERRAMIENTA!$G$2=2022,Calendario2022!J84,IF(HERRAMIENTA!$G$2=2023,Calendario2023!J84))))</f>
        <v>0</v>
      </c>
      <c r="K83" s="136">
        <f>IF(HERRAMIENTA!$G$2=2020,Calendario2020!K84,IF(HERRAMIENTA!$G$2=2021,Calendario2021!K84,IF(HERRAMIENTA!$G$2=2022,Calendario2022!K84,IF(HERRAMIENTA!$G$2=2023,Calendario2023!K84))))</f>
        <v>44840</v>
      </c>
      <c r="L83" s="137">
        <f>IF(HERRAMIENTA!$G$2=2020,Calendario2020!L84,IF(HERRAMIENTA!$G$2=2021,Calendario2021!L84,IF(HERRAMIENTA!$G$2=2022,Calendario2022!L84,IF(HERRAMIENTA!$G$2=2023,Calendario2023!L84))))</f>
        <v>0</v>
      </c>
      <c r="M83" s="136">
        <f>IF(HERRAMIENTA!$G$2=2020,Calendario2020!M84,IF(HERRAMIENTA!$G$2=2021,Calendario2021!M84,IF(HERRAMIENTA!$G$2=2022,Calendario2022!M84,IF(HERRAMIENTA!$G$2=2023,Calendario2023!M84))))</f>
        <v>44841</v>
      </c>
      <c r="N83" s="137">
        <f>IF(HERRAMIENTA!$G$2=2020,Calendario2020!N84,IF(HERRAMIENTA!$G$2=2021,Calendario2021!N84,IF(HERRAMIENTA!$G$2=2022,Calendario2022!N84,IF(HERRAMIENTA!$G$2=2023,Calendario2023!N84))))</f>
        <v>0</v>
      </c>
      <c r="O83" s="149">
        <f>IF(HERRAMIENTA!$G$2=2020,Calendario2020!O84,IF(HERRAMIENTA!$G$2=2021,Calendario2021!O84,IF(HERRAMIENTA!$G$2=2022,Calendario2022!O84,IF(HERRAMIENTA!$G$2=2023,Calendario2023!O84))))</f>
        <v>44842</v>
      </c>
      <c r="P83" s="150">
        <f>IF(HERRAMIENTA!$G$2=2020,Calendario2020!P84,IF(HERRAMIENTA!$G$2=2021,Calendario2021!P84,IF(HERRAMIENTA!$G$2=2022,Calendario2022!P84,IF(HERRAMIENTA!$G$2=2023,Calendario2023!P84))))</f>
        <v>0</v>
      </c>
      <c r="Q83" s="133"/>
    </row>
    <row r="84" spans="1:17" x14ac:dyDescent="0.2">
      <c r="A84" s="283" t="e">
        <f t="shared" si="2"/>
        <v>#VALUE!</v>
      </c>
      <c r="B84" s="493"/>
      <c r="C84" s="495" t="str">
        <f>IF(HERRAMIENTA!$G$2=2020,Calendario2020!C85,IF(HERRAMIENTA!$G$2=2021,Calendario2021!C85,IF(HERRAMIENTA!$G$2=2022,Calendario2022!C85,IF(HERRAMIENTA!$G$2=2023,Calendario2023!C85))))</f>
        <v xml:space="preserve"> </v>
      </c>
      <c r="D84" s="496">
        <f>IF(HERRAMIENTA!$G$2=2020,Calendario2020!D85,IF(HERRAMIENTA!$G$2=2021,Calendario2021!D85,IF(HERRAMIENTA!$G$2=2022,Calendario2022!D85,IF(HERRAMIENTA!$G$2=2023,Calendario2023!D85))))</f>
        <v>0</v>
      </c>
      <c r="E84" s="488" t="str">
        <f>IF(HERRAMIENTA!$G$2=2020,Calendario2020!E85,IF(HERRAMIENTA!$G$2=2021,Calendario2021!E85,IF(HERRAMIENTA!$G$2=2022,Calendario2022!E85,IF(HERRAMIENTA!$G$2=2023,Calendario2023!E85))))</f>
        <v xml:space="preserve"> </v>
      </c>
      <c r="F84" s="489">
        <f>IF(HERRAMIENTA!$G$2=2020,Calendario2020!F85,IF(HERRAMIENTA!$G$2=2021,Calendario2021!F85,IF(HERRAMIENTA!$G$2=2022,Calendario2022!F85,IF(HERRAMIENTA!$G$2=2023,Calendario2023!F85))))</f>
        <v>0</v>
      </c>
      <c r="G84" s="488" t="str">
        <f>IF(HERRAMIENTA!$G$2=2020,Calendario2020!G85,IF(HERRAMIENTA!$G$2=2021,Calendario2021!G85,IF(HERRAMIENTA!$G$2=2022,Calendario2022!G85,IF(HERRAMIENTA!$G$2=2023,Calendario2023!G85))))</f>
        <v xml:space="preserve"> </v>
      </c>
      <c r="H84" s="489">
        <f>IF(HERRAMIENTA!$G$2=2020,Calendario2020!H85,IF(HERRAMIENTA!$G$2=2021,Calendario2021!H85,IF(HERRAMIENTA!$G$2=2022,Calendario2022!H85,IF(HERRAMIENTA!$G$2=2023,Calendario2023!H85))))</f>
        <v>0</v>
      </c>
      <c r="I84" s="488" t="str">
        <f>IF(HERRAMIENTA!$G$2=2020,Calendario2020!I85,IF(HERRAMIENTA!$G$2=2021,Calendario2021!I85,IF(HERRAMIENTA!$G$2=2022,Calendario2022!I85,IF(HERRAMIENTA!$G$2=2023,Calendario2023!I85))))</f>
        <v xml:space="preserve"> </v>
      </c>
      <c r="J84" s="489">
        <f>IF(HERRAMIENTA!$G$2=2020,Calendario2020!J85,IF(HERRAMIENTA!$G$2=2021,Calendario2021!J85,IF(HERRAMIENTA!$G$2=2022,Calendario2022!J85,IF(HERRAMIENTA!$G$2=2023,Calendario2023!J85))))</f>
        <v>0</v>
      </c>
      <c r="K84" s="488" t="str">
        <f>IF(HERRAMIENTA!$G$2=2020,Calendario2020!K85,IF(HERRAMIENTA!$G$2=2021,Calendario2021!K85,IF(HERRAMIENTA!$G$2=2022,Calendario2022!K85,IF(HERRAMIENTA!$G$2=2023,Calendario2023!K85))))</f>
        <v xml:space="preserve"> </v>
      </c>
      <c r="L84" s="489">
        <f>IF(HERRAMIENTA!$G$2=2020,Calendario2020!L85,IF(HERRAMIENTA!$G$2=2021,Calendario2021!L85,IF(HERRAMIENTA!$G$2=2022,Calendario2022!L85,IF(HERRAMIENTA!$G$2=2023,Calendario2023!L85))))</f>
        <v>0</v>
      </c>
      <c r="M84" s="488" t="str">
        <f>IF(HERRAMIENTA!$G$2=2020,Calendario2020!M85,IF(HERRAMIENTA!$G$2=2021,Calendario2021!M85,IF(HERRAMIENTA!$G$2=2022,Calendario2022!M85,IF(HERRAMIENTA!$G$2=2023,Calendario2023!M85))))</f>
        <v xml:space="preserve"> </v>
      </c>
      <c r="N84" s="489">
        <f>IF(HERRAMIENTA!$G$2=2020,Calendario2020!N85,IF(HERRAMIENTA!$G$2=2021,Calendario2021!N85,IF(HERRAMIENTA!$G$2=2022,Calendario2022!N85,IF(HERRAMIENTA!$G$2=2023,Calendario2023!N85))))</f>
        <v>0</v>
      </c>
      <c r="O84" s="490" t="str">
        <f>IF(HERRAMIENTA!$G$2=2020,Calendario2020!O85,IF(HERRAMIENTA!$G$2=2021,Calendario2021!O85,IF(HERRAMIENTA!$G$2=2022,Calendario2022!O85,IF(HERRAMIENTA!$G$2=2023,Calendario2023!O85))))</f>
        <v xml:space="preserve"> </v>
      </c>
      <c r="P84" s="491">
        <f>IF(HERRAMIENTA!$G$2=2020,Calendario2020!P85,IF(HERRAMIENTA!$G$2=2021,Calendario2021!P85,IF(HERRAMIENTA!$G$2=2022,Calendario2022!P85,IF(HERRAMIENTA!$G$2=2023,Calendario2023!P85))))</f>
        <v>0</v>
      </c>
      <c r="Q84" s="133" t="s">
        <v>16</v>
      </c>
    </row>
    <row r="85" spans="1:17" ht="15" x14ac:dyDescent="0.2">
      <c r="A85" s="283" t="str">
        <f t="shared" si="2"/>
        <v>Semana 41</v>
      </c>
      <c r="B85" s="493"/>
      <c r="C85" s="134">
        <f>IF(HERRAMIENTA!$G$2=2020,Calendario2020!C86,IF(HERRAMIENTA!$G$2=2021,Calendario2021!C86,IF(HERRAMIENTA!$G$2=2022,Calendario2022!C86,IF(HERRAMIENTA!$G$2=2023,Calendario2023!C86))))</f>
        <v>44843</v>
      </c>
      <c r="D85" s="135" t="str">
        <f>IF(HERRAMIENTA!$G$2=2020,Calendario2020!D86,IF(HERRAMIENTA!$G$2=2021,Calendario2021!D86,IF(HERRAMIENTA!$G$2=2022,Calendario2022!D86,IF(HERRAMIENTA!$G$2=2023,Calendario2023!D86))))</f>
        <v>Semana 41</v>
      </c>
      <c r="E85" s="136">
        <f>IF(HERRAMIENTA!$G$2=2020,Calendario2020!E86,IF(HERRAMIENTA!$G$2=2021,Calendario2021!E86,IF(HERRAMIENTA!$G$2=2022,Calendario2022!E86,IF(HERRAMIENTA!$G$2=2023,Calendario2023!E86))))</f>
        <v>44844</v>
      </c>
      <c r="F85" s="155">
        <f>IF(HERRAMIENTA!$G$2=2020,Calendario2020!F86,IF(HERRAMIENTA!$G$2=2021,Calendario2021!F86,IF(HERRAMIENTA!$G$2=2022,Calendario2022!F86,IF(HERRAMIENTA!$G$2=2023,Calendario2023!F86))))</f>
        <v>0</v>
      </c>
      <c r="G85" s="136">
        <f>IF(HERRAMIENTA!$G$2=2020,Calendario2020!G86,IF(HERRAMIENTA!$G$2=2021,Calendario2021!G86,IF(HERRAMIENTA!$G$2=2022,Calendario2022!G86,IF(HERRAMIENTA!$G$2=2023,Calendario2023!G86))))</f>
        <v>44845</v>
      </c>
      <c r="H85" s="137">
        <f>IF(HERRAMIENTA!$G$2=2020,Calendario2020!H86,IF(HERRAMIENTA!$G$2=2021,Calendario2021!H86,IF(HERRAMIENTA!$G$2=2022,Calendario2022!H86,IF(HERRAMIENTA!$G$2=2023,Calendario2023!H86))))</f>
        <v>0</v>
      </c>
      <c r="I85" s="136">
        <f>IF(HERRAMIENTA!$G$2=2020,Calendario2020!I86,IF(HERRAMIENTA!$G$2=2021,Calendario2021!I86,IF(HERRAMIENTA!$G$2=2022,Calendario2022!I86,IF(HERRAMIENTA!$G$2=2023,Calendario2023!I86))))</f>
        <v>44846</v>
      </c>
      <c r="J85" s="137">
        <f>IF(HERRAMIENTA!$G$2=2020,Calendario2020!J86,IF(HERRAMIENTA!$G$2=2021,Calendario2021!J86,IF(HERRAMIENTA!$G$2=2022,Calendario2022!J86,IF(HERRAMIENTA!$G$2=2023,Calendario2023!J86))))</f>
        <v>0</v>
      </c>
      <c r="K85" s="136">
        <f>IF(HERRAMIENTA!$G$2=2020,Calendario2020!K86,IF(HERRAMIENTA!$G$2=2021,Calendario2021!K86,IF(HERRAMIENTA!$G$2=2022,Calendario2022!K86,IF(HERRAMIENTA!$G$2=2023,Calendario2023!K86))))</f>
        <v>44847</v>
      </c>
      <c r="L85" s="137">
        <f>IF(HERRAMIENTA!$G$2=2020,Calendario2020!L86,IF(HERRAMIENTA!$G$2=2021,Calendario2021!L86,IF(HERRAMIENTA!$G$2=2022,Calendario2022!L86,IF(HERRAMIENTA!$G$2=2023,Calendario2023!L86))))</f>
        <v>0</v>
      </c>
      <c r="M85" s="136">
        <f>IF(HERRAMIENTA!$G$2=2020,Calendario2020!M86,IF(HERRAMIENTA!$G$2=2021,Calendario2021!M86,IF(HERRAMIENTA!$G$2=2022,Calendario2022!M86,IF(HERRAMIENTA!$G$2=2023,Calendario2023!M86))))</f>
        <v>44848</v>
      </c>
      <c r="N85" s="137">
        <f>IF(HERRAMIENTA!$G$2=2020,Calendario2020!N86,IF(HERRAMIENTA!$G$2=2021,Calendario2021!N86,IF(HERRAMIENTA!$G$2=2022,Calendario2022!N86,IF(HERRAMIENTA!$G$2=2023,Calendario2023!N86))))</f>
        <v>0</v>
      </c>
      <c r="O85" s="149">
        <f>IF(HERRAMIENTA!$G$2=2020,Calendario2020!O86,IF(HERRAMIENTA!$G$2=2021,Calendario2021!O86,IF(HERRAMIENTA!$G$2=2022,Calendario2022!O86,IF(HERRAMIENTA!$G$2=2023,Calendario2023!O86))))</f>
        <v>44849</v>
      </c>
      <c r="P85" s="150">
        <f>IF(HERRAMIENTA!$G$2=2020,Calendario2020!P86,IF(HERRAMIENTA!$G$2=2021,Calendario2021!P86,IF(HERRAMIENTA!$G$2=2022,Calendario2022!P86,IF(HERRAMIENTA!$G$2=2023,Calendario2023!P86))))</f>
        <v>0</v>
      </c>
      <c r="Q85" s="133"/>
    </row>
    <row r="86" spans="1:17" x14ac:dyDescent="0.2">
      <c r="A86" s="283" t="e">
        <f t="shared" si="2"/>
        <v>#VALUE!</v>
      </c>
      <c r="B86" s="493"/>
      <c r="C86" s="495" t="str">
        <f>IF(HERRAMIENTA!$G$2=2020,Calendario2020!C87,IF(HERRAMIENTA!$G$2=2021,Calendario2021!C87,IF(HERRAMIENTA!$G$2=2022,Calendario2022!C87,IF(HERRAMIENTA!$G$2=2023,Calendario2023!C87))))</f>
        <v xml:space="preserve"> </v>
      </c>
      <c r="D86" s="496">
        <f>IF(HERRAMIENTA!$G$2=2020,Calendario2020!D87,IF(HERRAMIENTA!$G$2=2021,Calendario2021!D87,IF(HERRAMIENTA!$G$2=2022,Calendario2022!D87,IF(HERRAMIENTA!$G$2=2023,Calendario2023!D87))))</f>
        <v>0</v>
      </c>
      <c r="E86" s="488" t="str">
        <f>IF(HERRAMIENTA!$G$2=2020,Calendario2020!E87,IF(HERRAMIENTA!$G$2=2021,Calendario2021!E87,IF(HERRAMIENTA!$G$2=2022,Calendario2022!E87,IF(HERRAMIENTA!$G$2=2023,Calendario2023!E87))))</f>
        <v xml:space="preserve"> </v>
      </c>
      <c r="F86" s="489">
        <f>IF(HERRAMIENTA!$G$2=2020,Calendario2020!F87,IF(HERRAMIENTA!$G$2=2021,Calendario2021!F87,IF(HERRAMIENTA!$G$2=2022,Calendario2022!F87,IF(HERRAMIENTA!$G$2=2023,Calendario2023!F87))))</f>
        <v>0</v>
      </c>
      <c r="G86" s="488" t="str">
        <f>IF(HERRAMIENTA!$G$2=2020,Calendario2020!G87,IF(HERRAMIENTA!$G$2=2021,Calendario2021!G87,IF(HERRAMIENTA!$G$2=2022,Calendario2022!G87,IF(HERRAMIENTA!$G$2=2023,Calendario2023!G87))))</f>
        <v xml:space="preserve"> </v>
      </c>
      <c r="H86" s="489">
        <f>IF(HERRAMIENTA!$G$2=2020,Calendario2020!H87,IF(HERRAMIENTA!$G$2=2021,Calendario2021!H87,IF(HERRAMIENTA!$G$2=2022,Calendario2022!H87,IF(HERRAMIENTA!$G$2=2023,Calendario2023!H87))))</f>
        <v>0</v>
      </c>
      <c r="I86" s="488" t="str">
        <f>IF(HERRAMIENTA!$G$2=2020,Calendario2020!I87,IF(HERRAMIENTA!$G$2=2021,Calendario2021!I87,IF(HERRAMIENTA!$G$2=2022,Calendario2022!I87,IF(HERRAMIENTA!$G$2=2023,Calendario2023!I87))))</f>
        <v xml:space="preserve"> </v>
      </c>
      <c r="J86" s="489">
        <f>IF(HERRAMIENTA!$G$2=2020,Calendario2020!J87,IF(HERRAMIENTA!$G$2=2021,Calendario2021!J87,IF(HERRAMIENTA!$G$2=2022,Calendario2022!J87,IF(HERRAMIENTA!$G$2=2023,Calendario2023!J87))))</f>
        <v>0</v>
      </c>
      <c r="K86" s="488" t="str">
        <f>IF(HERRAMIENTA!$G$2=2020,Calendario2020!K87,IF(HERRAMIENTA!$G$2=2021,Calendario2021!K87,IF(HERRAMIENTA!$G$2=2022,Calendario2022!K87,IF(HERRAMIENTA!$G$2=2023,Calendario2023!K87))))</f>
        <v xml:space="preserve"> </v>
      </c>
      <c r="L86" s="489">
        <f>IF(HERRAMIENTA!$G$2=2020,Calendario2020!L87,IF(HERRAMIENTA!$G$2=2021,Calendario2021!L87,IF(HERRAMIENTA!$G$2=2022,Calendario2022!L87,IF(HERRAMIENTA!$G$2=2023,Calendario2023!L87))))</f>
        <v>0</v>
      </c>
      <c r="M86" s="488" t="str">
        <f>IF(HERRAMIENTA!$G$2=2020,Calendario2020!M87,IF(HERRAMIENTA!$G$2=2021,Calendario2021!M87,IF(HERRAMIENTA!$G$2=2022,Calendario2022!M87,IF(HERRAMIENTA!$G$2=2023,Calendario2023!M87))))</f>
        <v xml:space="preserve"> </v>
      </c>
      <c r="N86" s="489">
        <f>IF(HERRAMIENTA!$G$2=2020,Calendario2020!N87,IF(HERRAMIENTA!$G$2=2021,Calendario2021!N87,IF(HERRAMIENTA!$G$2=2022,Calendario2022!N87,IF(HERRAMIENTA!$G$2=2023,Calendario2023!N87))))</f>
        <v>0</v>
      </c>
      <c r="O86" s="490" t="str">
        <f>IF(HERRAMIENTA!$G$2=2020,Calendario2020!O87,IF(HERRAMIENTA!$G$2=2021,Calendario2021!O87,IF(HERRAMIENTA!$G$2=2022,Calendario2022!O87,IF(HERRAMIENTA!$G$2=2023,Calendario2023!O87))))</f>
        <v xml:space="preserve"> </v>
      </c>
      <c r="P86" s="491">
        <f>IF(HERRAMIENTA!$G$2=2020,Calendario2020!P87,IF(HERRAMIENTA!$G$2=2021,Calendario2021!P87,IF(HERRAMIENTA!$G$2=2022,Calendario2022!P87,IF(HERRAMIENTA!$G$2=2023,Calendario2023!P87))))</f>
        <v>0</v>
      </c>
      <c r="Q86" s="133" t="s">
        <v>16</v>
      </c>
    </row>
    <row r="87" spans="1:17" ht="15" x14ac:dyDescent="0.2">
      <c r="A87" s="283" t="str">
        <f t="shared" si="2"/>
        <v>Semana 42</v>
      </c>
      <c r="B87" s="493"/>
      <c r="C87" s="134">
        <f>IF(HERRAMIENTA!$G$2=2020,Calendario2020!C88,IF(HERRAMIENTA!$G$2=2021,Calendario2021!C88,IF(HERRAMIENTA!$G$2=2022,Calendario2022!C88,IF(HERRAMIENTA!$G$2=2023,Calendario2023!C88))))</f>
        <v>44850</v>
      </c>
      <c r="D87" s="135" t="str">
        <f>IF(HERRAMIENTA!$G$2=2020,Calendario2020!D88,IF(HERRAMIENTA!$G$2=2021,Calendario2021!D88,IF(HERRAMIENTA!$G$2=2022,Calendario2022!D88,IF(HERRAMIENTA!$G$2=2023,Calendario2023!D88))))</f>
        <v>Semana 42</v>
      </c>
      <c r="E87" s="136">
        <f>IF(HERRAMIENTA!$G$2=2020,Calendario2020!E88,IF(HERRAMIENTA!$G$2=2021,Calendario2021!E88,IF(HERRAMIENTA!$G$2=2022,Calendario2022!E88,IF(HERRAMIENTA!$G$2=2023,Calendario2023!E88))))</f>
        <v>44851</v>
      </c>
      <c r="F87" s="137" t="str">
        <f>IF(HERRAMIENTA!$G$2=2020,Calendario2020!F88,IF(HERRAMIENTA!$G$2=2021,Calendario2021!F88,IF(HERRAMIENTA!$G$2=2022,Calendario2022!F88,IF(HERRAMIENTA!$G$2=2023,Calendario2023!F88))))</f>
        <v>Día de la Raza (Dscbr. de América) Trasladado</v>
      </c>
      <c r="G87" s="136">
        <f>IF(HERRAMIENTA!$G$2=2020,Calendario2020!G88,IF(HERRAMIENTA!$G$2=2021,Calendario2021!G88,IF(HERRAMIENTA!$G$2=2022,Calendario2022!G88,IF(HERRAMIENTA!$G$2=2023,Calendario2023!G88))))</f>
        <v>44852</v>
      </c>
      <c r="H87" s="137">
        <f>IF(HERRAMIENTA!$G$2=2020,Calendario2020!H88,IF(HERRAMIENTA!$G$2=2021,Calendario2021!H88,IF(HERRAMIENTA!$G$2=2022,Calendario2022!H88,IF(HERRAMIENTA!$G$2=2023,Calendario2023!H88))))</f>
        <v>0</v>
      </c>
      <c r="I87" s="136">
        <f>IF(HERRAMIENTA!$G$2=2020,Calendario2020!I88,IF(HERRAMIENTA!$G$2=2021,Calendario2021!I88,IF(HERRAMIENTA!$G$2=2022,Calendario2022!I88,IF(HERRAMIENTA!$G$2=2023,Calendario2023!I88))))</f>
        <v>44853</v>
      </c>
      <c r="J87" s="137">
        <f>IF(HERRAMIENTA!$G$2=2020,Calendario2020!J88,IF(HERRAMIENTA!$G$2=2021,Calendario2021!J88,IF(HERRAMIENTA!$G$2=2022,Calendario2022!J88,IF(HERRAMIENTA!$G$2=2023,Calendario2023!J88))))</f>
        <v>0</v>
      </c>
      <c r="K87" s="136">
        <f>IF(HERRAMIENTA!$G$2=2020,Calendario2020!K88,IF(HERRAMIENTA!$G$2=2021,Calendario2021!K88,IF(HERRAMIENTA!$G$2=2022,Calendario2022!K88,IF(HERRAMIENTA!$G$2=2023,Calendario2023!K88))))</f>
        <v>44854</v>
      </c>
      <c r="L87" s="137">
        <f>IF(HERRAMIENTA!$G$2=2020,Calendario2020!L88,IF(HERRAMIENTA!$G$2=2021,Calendario2021!L88,IF(HERRAMIENTA!$G$2=2022,Calendario2022!L88,IF(HERRAMIENTA!$G$2=2023,Calendario2023!L88))))</f>
        <v>0</v>
      </c>
      <c r="M87" s="136">
        <f>IF(HERRAMIENTA!$G$2=2020,Calendario2020!M88,IF(HERRAMIENTA!$G$2=2021,Calendario2021!M88,IF(HERRAMIENTA!$G$2=2022,Calendario2022!M88,IF(HERRAMIENTA!$G$2=2023,Calendario2023!M88))))</f>
        <v>44855</v>
      </c>
      <c r="N87" s="137">
        <f>IF(HERRAMIENTA!$G$2=2020,Calendario2020!N88,IF(HERRAMIENTA!$G$2=2021,Calendario2021!N88,IF(HERRAMIENTA!$G$2=2022,Calendario2022!N88,IF(HERRAMIENTA!$G$2=2023,Calendario2023!N88))))</f>
        <v>0</v>
      </c>
      <c r="O87" s="149">
        <f>IF(HERRAMIENTA!$G$2=2020,Calendario2020!O88,IF(HERRAMIENTA!$G$2=2021,Calendario2021!O88,IF(HERRAMIENTA!$G$2=2022,Calendario2022!O88,IF(HERRAMIENTA!$G$2=2023,Calendario2023!O88))))</f>
        <v>44856</v>
      </c>
      <c r="P87" s="152">
        <f>IF(HERRAMIENTA!$G$2=2020,Calendario2020!P88,IF(HERRAMIENTA!$G$2=2021,Calendario2021!P88,IF(HERRAMIENTA!$G$2=2022,Calendario2022!P88,IF(HERRAMIENTA!$G$2=2023,Calendario2023!P88))))</f>
        <v>0</v>
      </c>
      <c r="Q87" s="133"/>
    </row>
    <row r="88" spans="1:17" x14ac:dyDescent="0.2">
      <c r="A88" s="283" t="e">
        <f t="shared" si="2"/>
        <v>#VALUE!</v>
      </c>
      <c r="B88" s="493"/>
      <c r="C88" s="495" t="str">
        <f>IF(HERRAMIENTA!$G$2=2020,Calendario2020!C89,IF(HERRAMIENTA!$G$2=2021,Calendario2021!C89,IF(HERRAMIENTA!$G$2=2022,Calendario2022!C89,IF(HERRAMIENTA!$G$2=2023,Calendario2023!C89))))</f>
        <v xml:space="preserve"> </v>
      </c>
      <c r="D88" s="496">
        <f>IF(HERRAMIENTA!$G$2=2020,Calendario2020!D89,IF(HERRAMIENTA!$G$2=2021,Calendario2021!D89,IF(HERRAMIENTA!$G$2=2022,Calendario2022!D89,IF(HERRAMIENTA!$G$2=2023,Calendario2023!D89))))</f>
        <v>0</v>
      </c>
      <c r="E88" s="488" t="str">
        <f>IF(HERRAMIENTA!$G$2=2020,Calendario2020!E89,IF(HERRAMIENTA!$G$2=2021,Calendario2021!E89,IF(HERRAMIENTA!$G$2=2022,Calendario2022!E89,IF(HERRAMIENTA!$G$2=2023,Calendario2023!E89))))</f>
        <v xml:space="preserve"> </v>
      </c>
      <c r="F88" s="489">
        <f>IF(HERRAMIENTA!$G$2=2020,Calendario2020!F89,IF(HERRAMIENTA!$G$2=2021,Calendario2021!F89,IF(HERRAMIENTA!$G$2=2022,Calendario2022!F89,IF(HERRAMIENTA!$G$2=2023,Calendario2023!F89))))</f>
        <v>0</v>
      </c>
      <c r="G88" s="488" t="str">
        <f>IF(HERRAMIENTA!$G$2=2020,Calendario2020!G89,IF(HERRAMIENTA!$G$2=2021,Calendario2021!G89,IF(HERRAMIENTA!$G$2=2022,Calendario2022!G89,IF(HERRAMIENTA!$G$2=2023,Calendario2023!G89))))</f>
        <v xml:space="preserve"> </v>
      </c>
      <c r="H88" s="489">
        <f>IF(HERRAMIENTA!$G$2=2020,Calendario2020!H89,IF(HERRAMIENTA!$G$2=2021,Calendario2021!H89,IF(HERRAMIENTA!$G$2=2022,Calendario2022!H89,IF(HERRAMIENTA!$G$2=2023,Calendario2023!H89))))</f>
        <v>0</v>
      </c>
      <c r="I88" s="488" t="str">
        <f>IF(HERRAMIENTA!$G$2=2020,Calendario2020!I89,IF(HERRAMIENTA!$G$2=2021,Calendario2021!I89,IF(HERRAMIENTA!$G$2=2022,Calendario2022!I89,IF(HERRAMIENTA!$G$2=2023,Calendario2023!I89))))</f>
        <v xml:space="preserve"> </v>
      </c>
      <c r="J88" s="489">
        <f>IF(HERRAMIENTA!$G$2=2020,Calendario2020!J89,IF(HERRAMIENTA!$G$2=2021,Calendario2021!J89,IF(HERRAMIENTA!$G$2=2022,Calendario2022!J89,IF(HERRAMIENTA!$G$2=2023,Calendario2023!J89))))</f>
        <v>0</v>
      </c>
      <c r="K88" s="488" t="str">
        <f>IF(HERRAMIENTA!$G$2=2020,Calendario2020!K89,IF(HERRAMIENTA!$G$2=2021,Calendario2021!K89,IF(HERRAMIENTA!$G$2=2022,Calendario2022!K89,IF(HERRAMIENTA!$G$2=2023,Calendario2023!K89))))</f>
        <v xml:space="preserve"> </v>
      </c>
      <c r="L88" s="489">
        <f>IF(HERRAMIENTA!$G$2=2020,Calendario2020!L89,IF(HERRAMIENTA!$G$2=2021,Calendario2021!L89,IF(HERRAMIENTA!$G$2=2022,Calendario2022!L89,IF(HERRAMIENTA!$G$2=2023,Calendario2023!L89))))</f>
        <v>0</v>
      </c>
      <c r="M88" s="488" t="str">
        <f>IF(HERRAMIENTA!$G$2=2020,Calendario2020!M89,IF(HERRAMIENTA!$G$2=2021,Calendario2021!M89,IF(HERRAMIENTA!$G$2=2022,Calendario2022!M89,IF(HERRAMIENTA!$G$2=2023,Calendario2023!M89))))</f>
        <v xml:space="preserve"> </v>
      </c>
      <c r="N88" s="489">
        <f>IF(HERRAMIENTA!$G$2=2020,Calendario2020!N89,IF(HERRAMIENTA!$G$2=2021,Calendario2021!N89,IF(HERRAMIENTA!$G$2=2022,Calendario2022!N89,IF(HERRAMIENTA!$G$2=2023,Calendario2023!N89))))</f>
        <v>0</v>
      </c>
      <c r="O88" s="490" t="str">
        <f>IF(HERRAMIENTA!$G$2=2020,Calendario2020!O89,IF(HERRAMIENTA!$G$2=2021,Calendario2021!O89,IF(HERRAMIENTA!$G$2=2022,Calendario2022!O89,IF(HERRAMIENTA!$G$2=2023,Calendario2023!O89))))</f>
        <v xml:space="preserve"> </v>
      </c>
      <c r="P88" s="491">
        <f>IF(HERRAMIENTA!$G$2=2020,Calendario2020!P89,IF(HERRAMIENTA!$G$2=2021,Calendario2021!P89,IF(HERRAMIENTA!$G$2=2022,Calendario2022!P89,IF(HERRAMIENTA!$G$2=2023,Calendario2023!P89))))</f>
        <v>0</v>
      </c>
      <c r="Q88" s="133" t="s">
        <v>16</v>
      </c>
    </row>
    <row r="89" spans="1:17" ht="15" x14ac:dyDescent="0.2">
      <c r="A89" s="283" t="str">
        <f t="shared" si="2"/>
        <v>Semana 43</v>
      </c>
      <c r="B89" s="493"/>
      <c r="C89" s="134">
        <f>IF(HERRAMIENTA!$G$2=2020,Calendario2020!C90,IF(HERRAMIENTA!$G$2=2021,Calendario2021!C90,IF(HERRAMIENTA!$G$2=2022,Calendario2022!C90,IF(HERRAMIENTA!$G$2=2023,Calendario2023!C90))))</f>
        <v>44857</v>
      </c>
      <c r="D89" s="135" t="str">
        <f>IF(HERRAMIENTA!$G$2=2020,Calendario2020!D90,IF(HERRAMIENTA!$G$2=2021,Calendario2021!D90,IF(HERRAMIENTA!$G$2=2022,Calendario2022!D90,IF(HERRAMIENTA!$G$2=2023,Calendario2023!D90))))</f>
        <v>Semana 43</v>
      </c>
      <c r="E89" s="136">
        <f>IF(HERRAMIENTA!$G$2=2020,Calendario2020!E90,IF(HERRAMIENTA!$G$2=2021,Calendario2021!E90,IF(HERRAMIENTA!$G$2=2022,Calendario2022!E90,IF(HERRAMIENTA!$G$2=2023,Calendario2023!E90))))</f>
        <v>44858</v>
      </c>
      <c r="F89" s="137" t="str">
        <f>IF(HERRAMIENTA!$G$2=2020,Calendario2020!F90,IF(HERRAMIENTA!$G$2=2021,Calendario2021!F90,IF(HERRAMIENTA!$G$2=2022,Calendario2022!F90,IF(HERRAMIENTA!$G$2=2023,Calendario2023!F90))))</f>
        <v>Día de las Naciones Unidas</v>
      </c>
      <c r="G89" s="136">
        <f>IF(HERRAMIENTA!$G$2=2020,Calendario2020!G90,IF(HERRAMIENTA!$G$2=2021,Calendario2021!G90,IF(HERRAMIENTA!$G$2=2022,Calendario2022!G90,IF(HERRAMIENTA!$G$2=2023,Calendario2023!G90))))</f>
        <v>44859</v>
      </c>
      <c r="H89" s="151">
        <f>IF(HERRAMIENTA!$G$2=2020,Calendario2020!H90,IF(HERRAMIENTA!$G$2=2021,Calendario2021!H90,IF(HERRAMIENTA!$G$2=2022,Calendario2022!H90,IF(HERRAMIENTA!$G$2=2023,Calendario2023!H90))))</f>
        <v>0</v>
      </c>
      <c r="I89" s="136">
        <f>IF(HERRAMIENTA!$G$2=2020,Calendario2020!I90,IF(HERRAMIENTA!$G$2=2021,Calendario2021!I90,IF(HERRAMIENTA!$G$2=2022,Calendario2022!I90,IF(HERRAMIENTA!$G$2=2023,Calendario2023!I90))))</f>
        <v>44860</v>
      </c>
      <c r="J89" s="137">
        <f>IF(HERRAMIENTA!$G$2=2020,Calendario2020!J90,IF(HERRAMIENTA!$G$2=2021,Calendario2021!J90,IF(HERRAMIENTA!$G$2=2022,Calendario2022!J90,IF(HERRAMIENTA!$G$2=2023,Calendario2023!J90))))</f>
        <v>0</v>
      </c>
      <c r="K89" s="136">
        <f>IF(HERRAMIENTA!$G$2=2020,Calendario2020!K90,IF(HERRAMIENTA!$G$2=2021,Calendario2021!K90,IF(HERRAMIENTA!$G$2=2022,Calendario2022!K90,IF(HERRAMIENTA!$G$2=2023,Calendario2023!K90))))</f>
        <v>44861</v>
      </c>
      <c r="L89" s="137" t="str">
        <f>IF(HERRAMIENTA!$G$2=2020,Calendario2020!L90,IF(HERRAMIENTA!$G$2=2021,Calendario2021!L90,IF(HERRAMIENTA!$G$2=2022,Calendario2022!L90,IF(HERRAMIENTA!$G$2=2023,Calendario2023!L90))))</f>
        <v>Día del Arquitecto</v>
      </c>
      <c r="M89" s="136">
        <f>IF(HERRAMIENTA!$G$2=2020,Calendario2020!M90,IF(HERRAMIENTA!$G$2=2021,Calendario2021!M90,IF(HERRAMIENTA!$G$2=2022,Calendario2022!M90,IF(HERRAMIENTA!$G$2=2023,Calendario2023!M90))))</f>
        <v>44862</v>
      </c>
      <c r="N89" s="137">
        <f>IF(HERRAMIENTA!$G$2=2020,Calendario2020!N90,IF(HERRAMIENTA!$G$2=2021,Calendario2021!N90,IF(HERRAMIENTA!$G$2=2022,Calendario2022!N90,IF(HERRAMIENTA!$G$2=2023,Calendario2023!N90))))</f>
        <v>0</v>
      </c>
      <c r="O89" s="149">
        <f>IF(HERRAMIENTA!$G$2=2020,Calendario2020!O90,IF(HERRAMIENTA!$G$2=2021,Calendario2021!O90,IF(HERRAMIENTA!$G$2=2022,Calendario2022!O90,IF(HERRAMIENTA!$G$2=2023,Calendario2023!O90))))</f>
        <v>44863</v>
      </c>
      <c r="P89" s="152">
        <f>IF(HERRAMIENTA!$G$2=2020,Calendario2020!P90,IF(HERRAMIENTA!$G$2=2021,Calendario2021!P90,IF(HERRAMIENTA!$G$2=2022,Calendario2022!P90,IF(HERRAMIENTA!$G$2=2023,Calendario2023!P90))))</f>
        <v>0</v>
      </c>
      <c r="Q89" s="133"/>
    </row>
    <row r="90" spans="1:17" ht="13.5" thickBot="1" x14ac:dyDescent="0.25">
      <c r="A90" s="283" t="e">
        <f t="shared" si="2"/>
        <v>#VALUE!</v>
      </c>
      <c r="B90" s="494"/>
      <c r="C90" s="498" t="str">
        <f>IF(HERRAMIENTA!$G$2=2020,Calendario2020!C91,IF(HERRAMIENTA!$G$2=2021,Calendario2021!C91,IF(HERRAMIENTA!$G$2=2022,Calendario2022!C91,IF(HERRAMIENTA!$G$2=2023,Calendario2023!C91))))</f>
        <v xml:space="preserve"> </v>
      </c>
      <c r="D90" s="499">
        <f>IF(HERRAMIENTA!$G$2=2020,Calendario2020!D91,IF(HERRAMIENTA!$G$2=2021,Calendario2021!D91,IF(HERRAMIENTA!$G$2=2022,Calendario2022!D91,IF(HERRAMIENTA!$G$2=2023,Calendario2023!D91))))</f>
        <v>0</v>
      </c>
      <c r="E90" s="500" t="str">
        <f>IF(HERRAMIENTA!$G$2=2020,Calendario2020!E91,IF(HERRAMIENTA!$G$2=2021,Calendario2021!E91,IF(HERRAMIENTA!$G$2=2022,Calendario2022!E91,IF(HERRAMIENTA!$G$2=2023,Calendario2023!E91))))</f>
        <v xml:space="preserve"> </v>
      </c>
      <c r="F90" s="501">
        <f>IF(HERRAMIENTA!$G$2=2020,Calendario2020!F91,IF(HERRAMIENTA!$G$2=2021,Calendario2021!F91,IF(HERRAMIENTA!$G$2=2022,Calendario2022!F91,IF(HERRAMIENTA!$G$2=2023,Calendario2023!F91))))</f>
        <v>0</v>
      </c>
      <c r="G90" s="500" t="str">
        <f>IF(HERRAMIENTA!$G$2=2020,Calendario2020!G91,IF(HERRAMIENTA!$G$2=2021,Calendario2021!G91,IF(HERRAMIENTA!$G$2=2022,Calendario2022!G91,IF(HERRAMIENTA!$G$2=2023,Calendario2023!G91))))</f>
        <v xml:space="preserve"> </v>
      </c>
      <c r="H90" s="501">
        <f>IF(HERRAMIENTA!$G$2=2020,Calendario2020!H91,IF(HERRAMIENTA!$G$2=2021,Calendario2021!H91,IF(HERRAMIENTA!$G$2=2022,Calendario2022!H91,IF(HERRAMIENTA!$G$2=2023,Calendario2023!H91))))</f>
        <v>0</v>
      </c>
      <c r="I90" s="500" t="str">
        <f>IF(HERRAMIENTA!$G$2=2020,Calendario2020!I91,IF(HERRAMIENTA!$G$2=2021,Calendario2021!I91,IF(HERRAMIENTA!$G$2=2022,Calendario2022!I91,IF(HERRAMIENTA!$G$2=2023,Calendario2023!I91))))</f>
        <v xml:space="preserve"> </v>
      </c>
      <c r="J90" s="501">
        <f>IF(HERRAMIENTA!$G$2=2020,Calendario2020!J91,IF(HERRAMIENTA!$G$2=2021,Calendario2021!J91,IF(HERRAMIENTA!$G$2=2022,Calendario2022!J91,IF(HERRAMIENTA!$G$2=2023,Calendario2023!J91))))</f>
        <v>0</v>
      </c>
      <c r="K90" s="500" t="str">
        <f>IF(HERRAMIENTA!$G$2=2020,Calendario2020!K91,IF(HERRAMIENTA!$G$2=2021,Calendario2021!K91,IF(HERRAMIENTA!$G$2=2022,Calendario2022!K91,IF(HERRAMIENTA!$G$2=2023,Calendario2023!K91))))</f>
        <v xml:space="preserve"> </v>
      </c>
      <c r="L90" s="501">
        <f>IF(HERRAMIENTA!$G$2=2020,Calendario2020!L91,IF(HERRAMIENTA!$G$2=2021,Calendario2021!L91,IF(HERRAMIENTA!$G$2=2022,Calendario2022!L91,IF(HERRAMIENTA!$G$2=2023,Calendario2023!L91))))</f>
        <v>0</v>
      </c>
      <c r="M90" s="500" t="str">
        <f>IF(HERRAMIENTA!$G$2=2020,Calendario2020!M91,IF(HERRAMIENTA!$G$2=2021,Calendario2021!M91,IF(HERRAMIENTA!$G$2=2022,Calendario2022!M91,IF(HERRAMIENTA!$G$2=2023,Calendario2023!M91))))</f>
        <v xml:space="preserve"> </v>
      </c>
      <c r="N90" s="501">
        <f>IF(HERRAMIENTA!$G$2=2020,Calendario2020!N91,IF(HERRAMIENTA!$G$2=2021,Calendario2021!N91,IF(HERRAMIENTA!$G$2=2022,Calendario2022!N91,IF(HERRAMIENTA!$G$2=2023,Calendario2023!N91))))</f>
        <v>0</v>
      </c>
      <c r="O90" s="504" t="str">
        <f>IF(HERRAMIENTA!$G$2=2020,Calendario2020!O91,IF(HERRAMIENTA!$G$2=2021,Calendario2021!O91,IF(HERRAMIENTA!$G$2=2022,Calendario2022!O91,IF(HERRAMIENTA!$G$2=2023,Calendario2023!O91))))</f>
        <v xml:space="preserve"> </v>
      </c>
      <c r="P90" s="505">
        <f>IF(HERRAMIENTA!$G$2=2020,Calendario2020!P91,IF(HERRAMIENTA!$G$2=2021,Calendario2021!P91,IF(HERRAMIENTA!$G$2=2022,Calendario2022!P91,IF(HERRAMIENTA!$G$2=2023,Calendario2023!P91))))</f>
        <v>0</v>
      </c>
      <c r="Q90" s="133" t="s">
        <v>16</v>
      </c>
    </row>
    <row r="91" spans="1:17" ht="15" x14ac:dyDescent="0.2">
      <c r="A91" s="283" t="str">
        <f t="shared" si="2"/>
        <v>Semana 44</v>
      </c>
      <c r="B91" s="492" t="s">
        <v>1706</v>
      </c>
      <c r="C91" s="145">
        <f>IF(HERRAMIENTA!$G$2=2020,Calendario2020!C92,IF(HERRAMIENTA!$G$2=2021,Calendario2021!C92,IF(HERRAMIENTA!$G$2=2022,Calendario2022!C92,IF(HERRAMIENTA!$G$2=2023,Calendario2023!C92))))</f>
        <v>44864</v>
      </c>
      <c r="D91" s="146" t="str">
        <f>IF(HERRAMIENTA!$G$2=2020,Calendario2020!D92,IF(HERRAMIENTA!$G$2=2021,Calendario2021!D92,IF(HERRAMIENTA!$G$2=2022,Calendario2022!D92,IF(HERRAMIENTA!$G$2=2023,Calendario2023!D92))))</f>
        <v>Semana 44</v>
      </c>
      <c r="E91" s="140">
        <f>IF(HERRAMIENTA!$G$2=2020,Calendario2020!E92,IF(HERRAMIENTA!$G$2=2021,Calendario2021!E92,IF(HERRAMIENTA!$G$2=2022,Calendario2022!E92,IF(HERRAMIENTA!$G$2=2023,Calendario2023!E92))))</f>
        <v>44865</v>
      </c>
      <c r="F91" s="139" t="str">
        <f>IF(HERRAMIENTA!$G$2=2020,Calendario2020!F92,IF(HERRAMIENTA!$G$2=2021,Calendario2021!F92,IF(HERRAMIENTA!$G$2=2022,Calendario2022!F92,IF(HERRAMIENTA!$G$2=2023,Calendario2023!F92))))</f>
        <v>Halloween</v>
      </c>
      <c r="G91" s="140">
        <f>IF(HERRAMIENTA!$G$2=2020,Calendario2020!G92,IF(HERRAMIENTA!$G$2=2021,Calendario2021!G92,IF(HERRAMIENTA!$G$2=2022,Calendario2022!G92,IF(HERRAMIENTA!$G$2=2023,Calendario2023!G92))))</f>
        <v>44866</v>
      </c>
      <c r="H91" s="142">
        <f>IF(HERRAMIENTA!$G$2=2020,Calendario2020!H92,IF(HERRAMIENTA!$G$2=2021,Calendario2021!H92,IF(HERRAMIENTA!$G$2=2022,Calendario2022!H92,IF(HERRAMIENTA!$G$2=2023,Calendario2023!H92))))</f>
        <v>0</v>
      </c>
      <c r="I91" s="140">
        <f>IF(HERRAMIENTA!$G$2=2020,Calendario2020!I92,IF(HERRAMIENTA!$G$2=2021,Calendario2021!I92,IF(HERRAMIENTA!$G$2=2022,Calendario2022!I92,IF(HERRAMIENTA!$G$2=2023,Calendario2023!I92))))</f>
        <v>44867</v>
      </c>
      <c r="J91" s="142">
        <f>IF(HERRAMIENTA!$G$2=2020,Calendario2020!J92,IF(HERRAMIENTA!$G$2=2021,Calendario2021!J92,IF(HERRAMIENTA!$G$2=2022,Calendario2022!J92,IF(HERRAMIENTA!$G$2=2023,Calendario2023!J92))))</f>
        <v>0</v>
      </c>
      <c r="K91" s="140">
        <f>IF(HERRAMIENTA!$G$2=2020,Calendario2020!K92,IF(HERRAMIENTA!$G$2=2021,Calendario2021!K92,IF(HERRAMIENTA!$G$2=2022,Calendario2022!K92,IF(HERRAMIENTA!$G$2=2023,Calendario2023!K92))))</f>
        <v>44868</v>
      </c>
      <c r="L91" s="142">
        <f>IF(HERRAMIENTA!$G$2=2020,Calendario2020!L92,IF(HERRAMIENTA!$G$2=2021,Calendario2021!L92,IF(HERRAMIENTA!$G$2=2022,Calendario2022!L92,IF(HERRAMIENTA!$G$2=2023,Calendario2023!L92))))</f>
        <v>0</v>
      </c>
      <c r="M91" s="140">
        <f>IF(HERRAMIENTA!$G$2=2020,Calendario2020!M92,IF(HERRAMIENTA!$G$2=2021,Calendario2021!M92,IF(HERRAMIENTA!$G$2=2022,Calendario2022!M92,IF(HERRAMIENTA!$G$2=2023,Calendario2023!M92))))</f>
        <v>44869</v>
      </c>
      <c r="N91" s="142">
        <f>IF(HERRAMIENTA!$G$2=2020,Calendario2020!N92,IF(HERRAMIENTA!$G$2=2021,Calendario2021!N92,IF(HERRAMIENTA!$G$2=2022,Calendario2022!N92,IF(HERRAMIENTA!$G$2=2023,Calendario2023!N92))))</f>
        <v>0</v>
      </c>
      <c r="O91" s="143">
        <f>IF(HERRAMIENTA!$G$2=2020,Calendario2020!O92,IF(HERRAMIENTA!$G$2=2021,Calendario2021!O92,IF(HERRAMIENTA!$G$2=2022,Calendario2022!O92,IF(HERRAMIENTA!$G$2=2023,Calendario2023!O92))))</f>
        <v>44870</v>
      </c>
      <c r="P91" s="144">
        <f>IF(HERRAMIENTA!$G$2=2020,Calendario2020!P92,IF(HERRAMIENTA!$G$2=2021,Calendario2021!P92,IF(HERRAMIENTA!$G$2=2022,Calendario2022!P92,IF(HERRAMIENTA!$G$2=2023,Calendario2023!P92))))</f>
        <v>0</v>
      </c>
      <c r="Q91" s="133"/>
    </row>
    <row r="92" spans="1:17" x14ac:dyDescent="0.2">
      <c r="A92" s="283" t="e">
        <f t="shared" si="2"/>
        <v>#VALUE!</v>
      </c>
      <c r="B92" s="493"/>
      <c r="C92" s="495" t="str">
        <f>IF(HERRAMIENTA!$G$2=2020,Calendario2020!C93,IF(HERRAMIENTA!$G$2=2021,Calendario2021!C93,IF(HERRAMIENTA!$G$2=2022,Calendario2022!C93,IF(HERRAMIENTA!$G$2=2023,Calendario2023!C93))))</f>
        <v xml:space="preserve"> </v>
      </c>
      <c r="D92" s="496">
        <f>IF(HERRAMIENTA!$G$2=2020,Calendario2020!D93,IF(HERRAMIENTA!$G$2=2021,Calendario2021!D93,IF(HERRAMIENTA!$G$2=2022,Calendario2022!D93,IF(HERRAMIENTA!$G$2=2023,Calendario2023!D93))))</f>
        <v>0</v>
      </c>
      <c r="E92" s="488" t="str">
        <f>IF(HERRAMIENTA!$G$2=2020,Calendario2020!E93,IF(HERRAMIENTA!$G$2=2021,Calendario2021!E93,IF(HERRAMIENTA!$G$2=2022,Calendario2022!E93,IF(HERRAMIENTA!$G$2=2023,Calendario2023!E93))))</f>
        <v xml:space="preserve"> </v>
      </c>
      <c r="F92" s="489">
        <f>IF(HERRAMIENTA!$G$2=2020,Calendario2020!F93,IF(HERRAMIENTA!$G$2=2021,Calendario2021!F93,IF(HERRAMIENTA!$G$2=2022,Calendario2022!F93,IF(HERRAMIENTA!$G$2=2023,Calendario2023!F93))))</f>
        <v>0</v>
      </c>
      <c r="G92" s="488" t="str">
        <f>IF(HERRAMIENTA!$G$2=2020,Calendario2020!G93,IF(HERRAMIENTA!$G$2=2021,Calendario2021!G93,IF(HERRAMIENTA!$G$2=2022,Calendario2022!G93,IF(HERRAMIENTA!$G$2=2023,Calendario2023!G93))))</f>
        <v xml:space="preserve"> </v>
      </c>
      <c r="H92" s="489">
        <f>IF(HERRAMIENTA!$G$2=2020,Calendario2020!H93,IF(HERRAMIENTA!$G$2=2021,Calendario2021!H93,IF(HERRAMIENTA!$G$2=2022,Calendario2022!H93,IF(HERRAMIENTA!$G$2=2023,Calendario2023!H93))))</f>
        <v>0</v>
      </c>
      <c r="I92" s="488" t="str">
        <f>IF(HERRAMIENTA!$G$2=2020,Calendario2020!I93,IF(HERRAMIENTA!$G$2=2021,Calendario2021!I93,IF(HERRAMIENTA!$G$2=2022,Calendario2022!I93,IF(HERRAMIENTA!$G$2=2023,Calendario2023!I93))))</f>
        <v xml:space="preserve"> </v>
      </c>
      <c r="J92" s="489">
        <f>IF(HERRAMIENTA!$G$2=2020,Calendario2020!J93,IF(HERRAMIENTA!$G$2=2021,Calendario2021!J93,IF(HERRAMIENTA!$G$2=2022,Calendario2022!J93,IF(HERRAMIENTA!$G$2=2023,Calendario2023!J93))))</f>
        <v>0</v>
      </c>
      <c r="K92" s="488" t="str">
        <f>IF(HERRAMIENTA!$G$2=2020,Calendario2020!K93,IF(HERRAMIENTA!$G$2=2021,Calendario2021!K93,IF(HERRAMIENTA!$G$2=2022,Calendario2022!K93,IF(HERRAMIENTA!$G$2=2023,Calendario2023!K93))))</f>
        <v xml:space="preserve"> </v>
      </c>
      <c r="L92" s="489">
        <f>IF(HERRAMIENTA!$G$2=2020,Calendario2020!L93,IF(HERRAMIENTA!$G$2=2021,Calendario2021!L93,IF(HERRAMIENTA!$G$2=2022,Calendario2022!L93,IF(HERRAMIENTA!$G$2=2023,Calendario2023!L93))))</f>
        <v>0</v>
      </c>
      <c r="M92" s="488" t="str">
        <f>IF(HERRAMIENTA!$G$2=2020,Calendario2020!M93,IF(HERRAMIENTA!$G$2=2021,Calendario2021!M93,IF(HERRAMIENTA!$G$2=2022,Calendario2022!M93,IF(HERRAMIENTA!$G$2=2023,Calendario2023!M93))))</f>
        <v xml:space="preserve"> </v>
      </c>
      <c r="N92" s="489">
        <f>IF(HERRAMIENTA!$G$2=2020,Calendario2020!N93,IF(HERRAMIENTA!$G$2=2021,Calendario2021!N93,IF(HERRAMIENTA!$G$2=2022,Calendario2022!N93,IF(HERRAMIENTA!$G$2=2023,Calendario2023!N93))))</f>
        <v>0</v>
      </c>
      <c r="O92" s="490" t="str">
        <f>IF(HERRAMIENTA!$G$2=2020,Calendario2020!O93,IF(HERRAMIENTA!$G$2=2021,Calendario2021!O93,IF(HERRAMIENTA!$G$2=2022,Calendario2022!O93,IF(HERRAMIENTA!$G$2=2023,Calendario2023!O93))))</f>
        <v xml:space="preserve"> </v>
      </c>
      <c r="P92" s="491">
        <f>IF(HERRAMIENTA!$G$2=2020,Calendario2020!P93,IF(HERRAMIENTA!$G$2=2021,Calendario2021!P93,IF(HERRAMIENTA!$G$2=2022,Calendario2022!P93,IF(HERRAMIENTA!$G$2=2023,Calendario2023!P93))))</f>
        <v>0</v>
      </c>
      <c r="Q92" s="133" t="s">
        <v>16</v>
      </c>
    </row>
    <row r="93" spans="1:17" ht="15" x14ac:dyDescent="0.2">
      <c r="A93" s="283" t="str">
        <f t="shared" si="2"/>
        <v>Semana 45</v>
      </c>
      <c r="B93" s="493"/>
      <c r="C93" s="134">
        <f>IF(HERRAMIENTA!$G$2=2020,Calendario2020!C94,IF(HERRAMIENTA!$G$2=2021,Calendario2021!C94,IF(HERRAMIENTA!$G$2=2022,Calendario2022!C94,IF(HERRAMIENTA!$G$2=2023,Calendario2023!C94))))</f>
        <v>44871</v>
      </c>
      <c r="D93" s="135" t="str">
        <f>IF(HERRAMIENTA!$G$2=2020,Calendario2020!D94,IF(HERRAMIENTA!$G$2=2021,Calendario2021!D94,IF(HERRAMIENTA!$G$2=2022,Calendario2022!D94,IF(HERRAMIENTA!$G$2=2023,Calendario2023!D94))))</f>
        <v>Semana 45</v>
      </c>
      <c r="E93" s="136">
        <f>IF(HERRAMIENTA!$G$2=2020,Calendario2020!E94,IF(HERRAMIENTA!$G$2=2021,Calendario2021!E94,IF(HERRAMIENTA!$G$2=2022,Calendario2022!E94,IF(HERRAMIENTA!$G$2=2023,Calendario2023!E94))))</f>
        <v>44872</v>
      </c>
      <c r="F93" s="137" t="str">
        <f>IF(HERRAMIENTA!$G$2=2020,Calendario2020!F94,IF(HERRAMIENTA!$G$2=2021,Calendario2021!F94,IF(HERRAMIENTA!$G$2=2022,Calendario2022!F94,IF(HERRAMIENTA!$G$2=2023,Calendario2023!F94))))</f>
        <v>Día de Todos los Santos</v>
      </c>
      <c r="G93" s="136">
        <f>IF(HERRAMIENTA!$G$2=2020,Calendario2020!G94,IF(HERRAMIENTA!$G$2=2021,Calendario2021!G94,IF(HERRAMIENTA!$G$2=2022,Calendario2022!G94,IF(HERRAMIENTA!$G$2=2023,Calendario2023!G94))))</f>
        <v>44873</v>
      </c>
      <c r="H93" s="137">
        <f>IF(HERRAMIENTA!$G$2=2020,Calendario2020!H94,IF(HERRAMIENTA!$G$2=2021,Calendario2021!H94,IF(HERRAMIENTA!$G$2=2022,Calendario2022!H94,IF(HERRAMIENTA!$G$2=2023,Calendario2023!H94))))</f>
        <v>0</v>
      </c>
      <c r="I93" s="136">
        <f>IF(HERRAMIENTA!$G$2=2020,Calendario2020!I94,IF(HERRAMIENTA!$G$2=2021,Calendario2021!I94,IF(HERRAMIENTA!$G$2=2022,Calendario2022!I94,IF(HERRAMIENTA!$G$2=2023,Calendario2023!I94))))</f>
        <v>44874</v>
      </c>
      <c r="J93" s="137">
        <f>IF(HERRAMIENTA!$G$2=2020,Calendario2020!J94,IF(HERRAMIENTA!$G$2=2021,Calendario2021!J94,IF(HERRAMIENTA!$G$2=2022,Calendario2022!J94,IF(HERRAMIENTA!$G$2=2023,Calendario2023!J94))))</f>
        <v>0</v>
      </c>
      <c r="K93" s="136">
        <f>IF(HERRAMIENTA!$G$2=2020,Calendario2020!K94,IF(HERRAMIENTA!$G$2=2021,Calendario2021!K94,IF(HERRAMIENTA!$G$2=2022,Calendario2022!K94,IF(HERRAMIENTA!$G$2=2023,Calendario2023!K94))))</f>
        <v>44875</v>
      </c>
      <c r="L93" s="137">
        <f>IF(HERRAMIENTA!$G$2=2020,Calendario2020!L94,IF(HERRAMIENTA!$G$2=2021,Calendario2021!L94,IF(HERRAMIENTA!$G$2=2022,Calendario2022!L94,IF(HERRAMIENTA!$G$2=2023,Calendario2023!L94))))</f>
        <v>0</v>
      </c>
      <c r="M93" s="136">
        <f>IF(HERRAMIENTA!$G$2=2020,Calendario2020!M94,IF(HERRAMIENTA!$G$2=2021,Calendario2021!M94,IF(HERRAMIENTA!$G$2=2022,Calendario2022!M94,IF(HERRAMIENTA!$G$2=2023,Calendario2023!M94))))</f>
        <v>44876</v>
      </c>
      <c r="N93" s="137">
        <f>IF(HERRAMIENTA!$G$2=2020,Calendario2020!N94,IF(HERRAMIENTA!$G$2=2021,Calendario2021!N94,IF(HERRAMIENTA!$G$2=2022,Calendario2022!N94,IF(HERRAMIENTA!$G$2=2023,Calendario2023!N94))))</f>
        <v>0</v>
      </c>
      <c r="O93" s="149">
        <f>IF(HERRAMIENTA!$G$2=2020,Calendario2020!O94,IF(HERRAMIENTA!$G$2=2021,Calendario2021!O94,IF(HERRAMIENTA!$G$2=2022,Calendario2022!O94,IF(HERRAMIENTA!$G$2=2023,Calendario2023!O94))))</f>
        <v>44877</v>
      </c>
      <c r="P93" s="150">
        <f>IF(HERRAMIENTA!$G$2=2020,Calendario2020!P94,IF(HERRAMIENTA!$G$2=2021,Calendario2021!P94,IF(HERRAMIENTA!$G$2=2022,Calendario2022!P94,IF(HERRAMIENTA!$G$2=2023,Calendario2023!P94))))</f>
        <v>0</v>
      </c>
      <c r="Q93" s="133"/>
    </row>
    <row r="94" spans="1:17" x14ac:dyDescent="0.2">
      <c r="A94" s="283" t="e">
        <f t="shared" si="2"/>
        <v>#VALUE!</v>
      </c>
      <c r="B94" s="493"/>
      <c r="C94" s="495" t="str">
        <f>IF(HERRAMIENTA!$G$2=2020,Calendario2020!C95,IF(HERRAMIENTA!$G$2=2021,Calendario2021!C95,IF(HERRAMIENTA!$G$2=2022,Calendario2022!C95,IF(HERRAMIENTA!$G$2=2023,Calendario2023!C95))))</f>
        <v xml:space="preserve"> </v>
      </c>
      <c r="D94" s="496">
        <f>IF(HERRAMIENTA!$G$2=2020,Calendario2020!D95,IF(HERRAMIENTA!$G$2=2021,Calendario2021!D95,IF(HERRAMIENTA!$G$2=2022,Calendario2022!D95,IF(HERRAMIENTA!$G$2=2023,Calendario2023!D95))))</f>
        <v>0</v>
      </c>
      <c r="E94" s="488" t="str">
        <f>IF(HERRAMIENTA!$G$2=2020,Calendario2020!E95,IF(HERRAMIENTA!$G$2=2021,Calendario2021!E95,IF(HERRAMIENTA!$G$2=2022,Calendario2022!E95,IF(HERRAMIENTA!$G$2=2023,Calendario2023!E95))))</f>
        <v xml:space="preserve"> </v>
      </c>
      <c r="F94" s="489">
        <f>IF(HERRAMIENTA!$G$2=2020,Calendario2020!F95,IF(HERRAMIENTA!$G$2=2021,Calendario2021!F95,IF(HERRAMIENTA!$G$2=2022,Calendario2022!F95,IF(HERRAMIENTA!$G$2=2023,Calendario2023!F95))))</f>
        <v>0</v>
      </c>
      <c r="G94" s="488" t="str">
        <f>IF(HERRAMIENTA!$G$2=2020,Calendario2020!G95,IF(HERRAMIENTA!$G$2=2021,Calendario2021!G95,IF(HERRAMIENTA!$G$2=2022,Calendario2022!G95,IF(HERRAMIENTA!$G$2=2023,Calendario2023!G95))))</f>
        <v xml:space="preserve"> </v>
      </c>
      <c r="H94" s="489">
        <f>IF(HERRAMIENTA!$G$2=2020,Calendario2020!H95,IF(HERRAMIENTA!$G$2=2021,Calendario2021!H95,IF(HERRAMIENTA!$G$2=2022,Calendario2022!H95,IF(HERRAMIENTA!$G$2=2023,Calendario2023!H95))))</f>
        <v>0</v>
      </c>
      <c r="I94" s="488" t="str">
        <f>IF(HERRAMIENTA!$G$2=2020,Calendario2020!I95,IF(HERRAMIENTA!$G$2=2021,Calendario2021!I95,IF(HERRAMIENTA!$G$2=2022,Calendario2022!I95,IF(HERRAMIENTA!$G$2=2023,Calendario2023!I95))))</f>
        <v xml:space="preserve"> </v>
      </c>
      <c r="J94" s="489">
        <f>IF(HERRAMIENTA!$G$2=2020,Calendario2020!J95,IF(HERRAMIENTA!$G$2=2021,Calendario2021!J95,IF(HERRAMIENTA!$G$2=2022,Calendario2022!J95,IF(HERRAMIENTA!$G$2=2023,Calendario2023!J95))))</f>
        <v>0</v>
      </c>
      <c r="K94" s="488" t="str">
        <f>IF(HERRAMIENTA!$G$2=2020,Calendario2020!K95,IF(HERRAMIENTA!$G$2=2021,Calendario2021!K95,IF(HERRAMIENTA!$G$2=2022,Calendario2022!K95,IF(HERRAMIENTA!$G$2=2023,Calendario2023!K95))))</f>
        <v xml:space="preserve"> </v>
      </c>
      <c r="L94" s="489">
        <f>IF(HERRAMIENTA!$G$2=2020,Calendario2020!L95,IF(HERRAMIENTA!$G$2=2021,Calendario2021!L95,IF(HERRAMIENTA!$G$2=2022,Calendario2022!L95,IF(HERRAMIENTA!$G$2=2023,Calendario2023!L95))))</f>
        <v>0</v>
      </c>
      <c r="M94" s="488" t="str">
        <f>IF(HERRAMIENTA!$G$2=2020,Calendario2020!M95,IF(HERRAMIENTA!$G$2=2021,Calendario2021!M95,IF(HERRAMIENTA!$G$2=2022,Calendario2022!M95,IF(HERRAMIENTA!$G$2=2023,Calendario2023!M95))))</f>
        <v xml:space="preserve"> </v>
      </c>
      <c r="N94" s="489">
        <f>IF(HERRAMIENTA!$G$2=2020,Calendario2020!N95,IF(HERRAMIENTA!$G$2=2021,Calendario2021!N95,IF(HERRAMIENTA!$G$2=2022,Calendario2022!N95,IF(HERRAMIENTA!$G$2=2023,Calendario2023!N95))))</f>
        <v>0</v>
      </c>
      <c r="O94" s="490" t="str">
        <f>IF(HERRAMIENTA!$G$2=2020,Calendario2020!O95,IF(HERRAMIENTA!$G$2=2021,Calendario2021!O95,IF(HERRAMIENTA!$G$2=2022,Calendario2022!O95,IF(HERRAMIENTA!$G$2=2023,Calendario2023!O95))))</f>
        <v xml:space="preserve"> </v>
      </c>
      <c r="P94" s="491">
        <f>IF(HERRAMIENTA!$G$2=2020,Calendario2020!P95,IF(HERRAMIENTA!$G$2=2021,Calendario2021!P95,IF(HERRAMIENTA!$G$2=2022,Calendario2022!P95,IF(HERRAMIENTA!$G$2=2023,Calendario2023!P95))))</f>
        <v>0</v>
      </c>
      <c r="Q94" s="133" t="s">
        <v>16</v>
      </c>
    </row>
    <row r="95" spans="1:17" ht="25.5" x14ac:dyDescent="0.2">
      <c r="A95" s="283" t="str">
        <f t="shared" si="2"/>
        <v>Semana 46</v>
      </c>
      <c r="B95" s="493"/>
      <c r="C95" s="134">
        <f>IF(HERRAMIENTA!$G$2=2020,Calendario2020!C96,IF(HERRAMIENTA!$G$2=2021,Calendario2021!C96,IF(HERRAMIENTA!$G$2=2022,Calendario2022!C96,IF(HERRAMIENTA!$G$2=2023,Calendario2023!C96))))</f>
        <v>44878</v>
      </c>
      <c r="D95" s="135" t="str">
        <f>IF(HERRAMIENTA!$G$2=2020,Calendario2020!D96,IF(HERRAMIENTA!$G$2=2021,Calendario2021!D96,IF(HERRAMIENTA!$G$2=2022,Calendario2022!D96,IF(HERRAMIENTA!$G$2=2023,Calendario2023!D96))))</f>
        <v>Semana 46</v>
      </c>
      <c r="E95" s="136">
        <f>IF(HERRAMIENTA!$G$2=2020,Calendario2020!E96,IF(HERRAMIENTA!$G$2=2021,Calendario2021!E96,IF(HERRAMIENTA!$G$2=2022,Calendario2022!E96,IF(HERRAMIENTA!$G$2=2023,Calendario2023!E96))))</f>
        <v>44879</v>
      </c>
      <c r="F95" s="155" t="str">
        <f>IF(HERRAMIENTA!$G$2=2020,Calendario2020!F96,IF(HERRAMIENTA!$G$2=2021,Calendario2021!F96,IF(HERRAMIENTA!$G$2=2022,Calendario2022!F96,IF(HERRAMIENTA!$G$2=2023,Calendario2023!F96))))</f>
        <v>Independencia de Cartagena</v>
      </c>
      <c r="G95" s="136">
        <f>IF(HERRAMIENTA!$G$2=2020,Calendario2020!G96,IF(HERRAMIENTA!$G$2=2021,Calendario2021!G96,IF(HERRAMIENTA!$G$2=2022,Calendario2022!G96,IF(HERRAMIENTA!$G$2=2023,Calendario2023!G96))))</f>
        <v>44880</v>
      </c>
      <c r="H95" s="137">
        <f>IF(HERRAMIENTA!$G$2=2020,Calendario2020!H96,IF(HERRAMIENTA!$G$2=2021,Calendario2021!H96,IF(HERRAMIENTA!$G$2=2022,Calendario2022!H96,IF(HERRAMIENTA!$G$2=2023,Calendario2023!H96))))</f>
        <v>0</v>
      </c>
      <c r="I95" s="136">
        <f>IF(HERRAMIENTA!$G$2=2020,Calendario2020!I96,IF(HERRAMIENTA!$G$2=2021,Calendario2021!I96,IF(HERRAMIENTA!$G$2=2022,Calendario2022!I96,IF(HERRAMIENTA!$G$2=2023,Calendario2023!I96))))</f>
        <v>44881</v>
      </c>
      <c r="J95" s="137">
        <f>IF(HERRAMIENTA!$G$2=2020,Calendario2020!J96,IF(HERRAMIENTA!$G$2=2021,Calendario2021!J96,IF(HERRAMIENTA!$G$2=2022,Calendario2022!J96,IF(HERRAMIENTA!$G$2=2023,Calendario2023!J96))))</f>
        <v>0</v>
      </c>
      <c r="K95" s="136">
        <f>IF(HERRAMIENTA!$G$2=2020,Calendario2020!K96,IF(HERRAMIENTA!$G$2=2021,Calendario2021!K96,IF(HERRAMIENTA!$G$2=2022,Calendario2022!K96,IF(HERRAMIENTA!$G$2=2023,Calendario2023!K96))))</f>
        <v>44882</v>
      </c>
      <c r="L95" s="137">
        <f>IF(HERRAMIENTA!$G$2=2020,Calendario2020!L96,IF(HERRAMIENTA!$G$2=2021,Calendario2021!L96,IF(HERRAMIENTA!$G$2=2022,Calendario2022!L96,IF(HERRAMIENTA!$G$2=2023,Calendario2023!L96))))</f>
        <v>0</v>
      </c>
      <c r="M95" s="136">
        <f>IF(HERRAMIENTA!$G$2=2020,Calendario2020!M96,IF(HERRAMIENTA!$G$2=2021,Calendario2021!M96,IF(HERRAMIENTA!$G$2=2022,Calendario2022!M96,IF(HERRAMIENTA!$G$2=2023,Calendario2023!M96))))</f>
        <v>44883</v>
      </c>
      <c r="N95" s="137">
        <f>IF(HERRAMIENTA!$G$2=2020,Calendario2020!N96,IF(HERRAMIENTA!$G$2=2021,Calendario2021!N96,IF(HERRAMIENTA!$G$2=2022,Calendario2022!N96,IF(HERRAMIENTA!$G$2=2023,Calendario2023!N96))))</f>
        <v>0</v>
      </c>
      <c r="O95" s="149">
        <f>IF(HERRAMIENTA!$G$2=2020,Calendario2020!O96,IF(HERRAMIENTA!$G$2=2021,Calendario2021!O96,IF(HERRAMIENTA!$G$2=2022,Calendario2022!O96,IF(HERRAMIENTA!$G$2=2023,Calendario2023!O96))))</f>
        <v>44884</v>
      </c>
      <c r="P95" s="150">
        <f>IF(HERRAMIENTA!$G$2=2020,Calendario2020!P96,IF(HERRAMIENTA!$G$2=2021,Calendario2021!P96,IF(HERRAMIENTA!$G$2=2022,Calendario2022!P96,IF(HERRAMIENTA!$G$2=2023,Calendario2023!P96))))</f>
        <v>0</v>
      </c>
      <c r="Q95" s="133"/>
    </row>
    <row r="96" spans="1:17" x14ac:dyDescent="0.2">
      <c r="A96" s="283" t="e">
        <f t="shared" si="2"/>
        <v>#VALUE!</v>
      </c>
      <c r="B96" s="493"/>
      <c r="C96" s="495" t="str">
        <f>IF(HERRAMIENTA!$G$2=2020,Calendario2020!C97,IF(HERRAMIENTA!$G$2=2021,Calendario2021!C97,IF(HERRAMIENTA!$G$2=2022,Calendario2022!C97,IF(HERRAMIENTA!$G$2=2023,Calendario2023!C97))))</f>
        <v xml:space="preserve"> </v>
      </c>
      <c r="D96" s="496">
        <f>IF(HERRAMIENTA!$G$2=2020,Calendario2020!D97,IF(HERRAMIENTA!$G$2=2021,Calendario2021!D97,IF(HERRAMIENTA!$G$2=2022,Calendario2022!D97,IF(HERRAMIENTA!$G$2=2023,Calendario2023!D97))))</f>
        <v>0</v>
      </c>
      <c r="E96" s="488" t="str">
        <f>IF(HERRAMIENTA!$G$2=2020,Calendario2020!E97,IF(HERRAMIENTA!$G$2=2021,Calendario2021!E97,IF(HERRAMIENTA!$G$2=2022,Calendario2022!E97,IF(HERRAMIENTA!$G$2=2023,Calendario2023!E97))))</f>
        <v xml:space="preserve"> </v>
      </c>
      <c r="F96" s="489">
        <f>IF(HERRAMIENTA!$G$2=2020,Calendario2020!F97,IF(HERRAMIENTA!$G$2=2021,Calendario2021!F97,IF(HERRAMIENTA!$G$2=2022,Calendario2022!F97,IF(HERRAMIENTA!$G$2=2023,Calendario2023!F97))))</f>
        <v>0</v>
      </c>
      <c r="G96" s="488" t="str">
        <f>IF(HERRAMIENTA!$G$2=2020,Calendario2020!G97,IF(HERRAMIENTA!$G$2=2021,Calendario2021!G97,IF(HERRAMIENTA!$G$2=2022,Calendario2022!G97,IF(HERRAMIENTA!$G$2=2023,Calendario2023!G97))))</f>
        <v xml:space="preserve"> </v>
      </c>
      <c r="H96" s="489">
        <f>IF(HERRAMIENTA!$G$2=2020,Calendario2020!H97,IF(HERRAMIENTA!$G$2=2021,Calendario2021!H97,IF(HERRAMIENTA!$G$2=2022,Calendario2022!H97,IF(HERRAMIENTA!$G$2=2023,Calendario2023!H97))))</f>
        <v>0</v>
      </c>
      <c r="I96" s="488" t="str">
        <f>IF(HERRAMIENTA!$G$2=2020,Calendario2020!I97,IF(HERRAMIENTA!$G$2=2021,Calendario2021!I97,IF(HERRAMIENTA!$G$2=2022,Calendario2022!I97,IF(HERRAMIENTA!$G$2=2023,Calendario2023!I97))))</f>
        <v xml:space="preserve"> </v>
      </c>
      <c r="J96" s="489">
        <f>IF(HERRAMIENTA!$G$2=2020,Calendario2020!J97,IF(HERRAMIENTA!$G$2=2021,Calendario2021!J97,IF(HERRAMIENTA!$G$2=2022,Calendario2022!J97,IF(HERRAMIENTA!$G$2=2023,Calendario2023!J97))))</f>
        <v>0</v>
      </c>
      <c r="K96" s="488" t="str">
        <f>IF(HERRAMIENTA!$G$2=2020,Calendario2020!K97,IF(HERRAMIENTA!$G$2=2021,Calendario2021!K97,IF(HERRAMIENTA!$G$2=2022,Calendario2022!K97,IF(HERRAMIENTA!$G$2=2023,Calendario2023!K97))))</f>
        <v xml:space="preserve"> </v>
      </c>
      <c r="L96" s="489">
        <f>IF(HERRAMIENTA!$G$2=2020,Calendario2020!L97,IF(HERRAMIENTA!$G$2=2021,Calendario2021!L97,IF(HERRAMIENTA!$G$2=2022,Calendario2022!L97,IF(HERRAMIENTA!$G$2=2023,Calendario2023!L97))))</f>
        <v>0</v>
      </c>
      <c r="M96" s="488" t="str">
        <f>IF(HERRAMIENTA!$G$2=2020,Calendario2020!M97,IF(HERRAMIENTA!$G$2=2021,Calendario2021!M97,IF(HERRAMIENTA!$G$2=2022,Calendario2022!M97,IF(HERRAMIENTA!$G$2=2023,Calendario2023!M97))))</f>
        <v xml:space="preserve"> </v>
      </c>
      <c r="N96" s="489">
        <f>IF(HERRAMIENTA!$G$2=2020,Calendario2020!N97,IF(HERRAMIENTA!$G$2=2021,Calendario2021!N97,IF(HERRAMIENTA!$G$2=2022,Calendario2022!N97,IF(HERRAMIENTA!$G$2=2023,Calendario2023!N97))))</f>
        <v>0</v>
      </c>
      <c r="O96" s="490" t="str">
        <f>IF(HERRAMIENTA!$G$2=2020,Calendario2020!O97,IF(HERRAMIENTA!$G$2=2021,Calendario2021!O97,IF(HERRAMIENTA!$G$2=2022,Calendario2022!O97,IF(HERRAMIENTA!$G$2=2023,Calendario2023!O97))))</f>
        <v xml:space="preserve"> </v>
      </c>
      <c r="P96" s="491">
        <f>IF(HERRAMIENTA!$G$2=2020,Calendario2020!P97,IF(HERRAMIENTA!$G$2=2021,Calendario2021!P97,IF(HERRAMIENTA!$G$2=2022,Calendario2022!P97,IF(HERRAMIENTA!$G$2=2023,Calendario2023!P97))))</f>
        <v>0</v>
      </c>
      <c r="Q96" s="133" t="s">
        <v>16</v>
      </c>
    </row>
    <row r="97" spans="1:17" ht="15" x14ac:dyDescent="0.2">
      <c r="A97" s="283" t="str">
        <f t="shared" si="2"/>
        <v>Semana 47</v>
      </c>
      <c r="B97" s="493"/>
      <c r="C97" s="134">
        <f>IF(HERRAMIENTA!$G$2=2020,Calendario2020!C98,IF(HERRAMIENTA!$G$2=2021,Calendario2021!C98,IF(HERRAMIENTA!$G$2=2022,Calendario2022!C98,IF(HERRAMIENTA!$G$2=2023,Calendario2023!C98))))</f>
        <v>44885</v>
      </c>
      <c r="D97" s="156" t="str">
        <f>IF(HERRAMIENTA!$G$2=2020,Calendario2020!D98,IF(HERRAMIENTA!$G$2=2021,Calendario2021!D98,IF(HERRAMIENTA!$G$2=2022,Calendario2022!D98,IF(HERRAMIENTA!$G$2=2023,Calendario2023!D98))))</f>
        <v>Semana 47</v>
      </c>
      <c r="E97" s="136">
        <f>IF(HERRAMIENTA!$G$2=2020,Calendario2020!E98,IF(HERRAMIENTA!$G$2=2021,Calendario2021!E98,IF(HERRAMIENTA!$G$2=2022,Calendario2022!E98,IF(HERRAMIENTA!$G$2=2023,Calendario2023!E98))))</f>
        <v>44886</v>
      </c>
      <c r="F97" s="137">
        <f>IF(HERRAMIENTA!$G$2=2020,Calendario2020!F98,IF(HERRAMIENTA!$G$2=2021,Calendario2021!F98,IF(HERRAMIENTA!$G$2=2022,Calendario2022!F98,IF(HERRAMIENTA!$G$2=2023,Calendario2023!F98))))</f>
        <v>0</v>
      </c>
      <c r="G97" s="136">
        <f>IF(HERRAMIENTA!$G$2=2020,Calendario2020!G98,IF(HERRAMIENTA!$G$2=2021,Calendario2021!G98,IF(HERRAMIENTA!$G$2=2022,Calendario2022!G98,IF(HERRAMIENTA!$G$2=2023,Calendario2023!G98))))</f>
        <v>44887</v>
      </c>
      <c r="H97" s="137" t="str">
        <f>IF(HERRAMIENTA!$G$2=2020,Calendario2020!H98,IF(HERRAMIENTA!$G$2=2021,Calendario2021!H98,IF(HERRAMIENTA!$G$2=2022,Calendario2022!H98,IF(HERRAMIENTA!$G$2=2023,Calendario2023!H98))))</f>
        <v>Día de la Flor Nal. (Colombia)</v>
      </c>
      <c r="I97" s="136">
        <f>IF(HERRAMIENTA!$G$2=2020,Calendario2020!I98,IF(HERRAMIENTA!$G$2=2021,Calendario2021!I98,IF(HERRAMIENTA!$G$2=2022,Calendario2022!I98,IF(HERRAMIENTA!$G$2=2023,Calendario2023!I98))))</f>
        <v>44888</v>
      </c>
      <c r="J97" s="137">
        <f>IF(HERRAMIENTA!$G$2=2020,Calendario2020!J98,IF(HERRAMIENTA!$G$2=2021,Calendario2021!J98,IF(HERRAMIENTA!$G$2=2022,Calendario2022!J98,IF(HERRAMIENTA!$G$2=2023,Calendario2023!J98))))</f>
        <v>0</v>
      </c>
      <c r="K97" s="136">
        <f>IF(HERRAMIENTA!$G$2=2020,Calendario2020!K98,IF(HERRAMIENTA!$G$2=2021,Calendario2021!K98,IF(HERRAMIENTA!$G$2=2022,Calendario2022!K98,IF(HERRAMIENTA!$G$2=2023,Calendario2023!K98))))</f>
        <v>44889</v>
      </c>
      <c r="L97" s="137">
        <f>IF(HERRAMIENTA!$G$2=2020,Calendario2020!L98,IF(HERRAMIENTA!$G$2=2021,Calendario2021!L98,IF(HERRAMIENTA!$G$2=2022,Calendario2022!L98,IF(HERRAMIENTA!$G$2=2023,Calendario2023!L98))))</f>
        <v>0</v>
      </c>
      <c r="M97" s="136">
        <f>IF(HERRAMIENTA!$G$2=2020,Calendario2020!M98,IF(HERRAMIENTA!$G$2=2021,Calendario2021!M98,IF(HERRAMIENTA!$G$2=2022,Calendario2022!M98,IF(HERRAMIENTA!$G$2=2023,Calendario2023!M98))))</f>
        <v>44890</v>
      </c>
      <c r="N97" s="137">
        <f>IF(HERRAMIENTA!$G$2=2020,Calendario2020!N98,IF(HERRAMIENTA!$G$2=2021,Calendario2021!N98,IF(HERRAMIENTA!$G$2=2022,Calendario2022!N98,IF(HERRAMIENTA!$G$2=2023,Calendario2023!N98))))</f>
        <v>0</v>
      </c>
      <c r="O97" s="149">
        <f>IF(HERRAMIENTA!$G$2=2020,Calendario2020!O98,IF(HERRAMIENTA!$G$2=2021,Calendario2021!O98,IF(HERRAMIENTA!$G$2=2022,Calendario2022!O98,IF(HERRAMIENTA!$G$2=2023,Calendario2023!O98))))</f>
        <v>44891</v>
      </c>
      <c r="P97" s="150">
        <f>IF(HERRAMIENTA!$G$2=2020,Calendario2020!P98,IF(HERRAMIENTA!$G$2=2021,Calendario2021!P98,IF(HERRAMIENTA!$G$2=2022,Calendario2022!P98,IF(HERRAMIENTA!$G$2=2023,Calendario2023!P98))))</f>
        <v>0</v>
      </c>
      <c r="Q97" s="133"/>
    </row>
    <row r="98" spans="1:17" ht="13.5" thickBot="1" x14ac:dyDescent="0.25">
      <c r="A98" s="283" t="e">
        <f t="shared" si="2"/>
        <v>#VALUE!</v>
      </c>
      <c r="B98" s="493"/>
      <c r="C98" s="495" t="str">
        <f>IF(HERRAMIENTA!$G$2=2020,Calendario2020!C99,IF(HERRAMIENTA!$G$2=2021,Calendario2021!C99,IF(HERRAMIENTA!$G$2=2022,Calendario2022!C99,IF(HERRAMIENTA!$G$2=2023,Calendario2023!C99))))</f>
        <v xml:space="preserve"> </v>
      </c>
      <c r="D98" s="496">
        <f>IF(HERRAMIENTA!$G$2=2020,Calendario2020!D99,IF(HERRAMIENTA!$G$2=2021,Calendario2021!D99,IF(HERRAMIENTA!$G$2=2022,Calendario2022!D99,IF(HERRAMIENTA!$G$2=2023,Calendario2023!D99))))</f>
        <v>0</v>
      </c>
      <c r="E98" s="488" t="str">
        <f>IF(HERRAMIENTA!$G$2=2020,Calendario2020!E99,IF(HERRAMIENTA!$G$2=2021,Calendario2021!E99,IF(HERRAMIENTA!$G$2=2022,Calendario2022!E99,IF(HERRAMIENTA!$G$2=2023,Calendario2023!E99))))</f>
        <v xml:space="preserve"> </v>
      </c>
      <c r="F98" s="501">
        <f>IF(HERRAMIENTA!$G$2=2020,Calendario2020!F99,IF(HERRAMIENTA!$G$2=2021,Calendario2021!F99,IF(HERRAMIENTA!$G$2=2022,Calendario2022!F99,IF(HERRAMIENTA!$G$2=2023,Calendario2023!F99))))</f>
        <v>0</v>
      </c>
      <c r="G98" s="500" t="str">
        <f>IF(HERRAMIENTA!$G$2=2020,Calendario2020!G99,IF(HERRAMIENTA!$G$2=2021,Calendario2021!G99,IF(HERRAMIENTA!$G$2=2022,Calendario2022!G99,IF(HERRAMIENTA!$G$2=2023,Calendario2023!G99))))</f>
        <v xml:space="preserve"> </v>
      </c>
      <c r="H98" s="501">
        <f>IF(HERRAMIENTA!$G$2=2020,Calendario2020!H99,IF(HERRAMIENTA!$G$2=2021,Calendario2021!H99,IF(HERRAMIENTA!$G$2=2022,Calendario2022!H99,IF(HERRAMIENTA!$G$2=2023,Calendario2023!H99))))</f>
        <v>0</v>
      </c>
      <c r="I98" s="500" t="str">
        <f>IF(HERRAMIENTA!$G$2=2020,Calendario2020!I99,IF(HERRAMIENTA!$G$2=2021,Calendario2021!I99,IF(HERRAMIENTA!$G$2=2022,Calendario2022!I99,IF(HERRAMIENTA!$G$2=2023,Calendario2023!I99))))</f>
        <v xml:space="preserve"> </v>
      </c>
      <c r="J98" s="501">
        <f>IF(HERRAMIENTA!$G$2=2020,Calendario2020!J99,IF(HERRAMIENTA!$G$2=2021,Calendario2021!J99,IF(HERRAMIENTA!$G$2=2022,Calendario2022!J99,IF(HERRAMIENTA!$G$2=2023,Calendario2023!J99))))</f>
        <v>0</v>
      </c>
      <c r="K98" s="500" t="str">
        <f>IF(HERRAMIENTA!$G$2=2020,Calendario2020!K99,IF(HERRAMIENTA!$G$2=2021,Calendario2021!K99,IF(HERRAMIENTA!$G$2=2022,Calendario2022!K99,IF(HERRAMIENTA!$G$2=2023,Calendario2023!K99))))</f>
        <v xml:space="preserve"> </v>
      </c>
      <c r="L98" s="501">
        <f>IF(HERRAMIENTA!$G$2=2020,Calendario2020!L99,IF(HERRAMIENTA!$G$2=2021,Calendario2021!L99,IF(HERRAMIENTA!$G$2=2022,Calendario2022!L99,IF(HERRAMIENTA!$G$2=2023,Calendario2023!L99))))</f>
        <v>0</v>
      </c>
      <c r="M98" s="500" t="str">
        <f>IF(HERRAMIENTA!$G$2=2020,Calendario2020!M99,IF(HERRAMIENTA!$G$2=2021,Calendario2021!M99,IF(HERRAMIENTA!$G$2=2022,Calendario2022!M99,IF(HERRAMIENTA!$G$2=2023,Calendario2023!M99))))</f>
        <v xml:space="preserve"> </v>
      </c>
      <c r="N98" s="501">
        <f>IF(HERRAMIENTA!$G$2=2020,Calendario2020!N99,IF(HERRAMIENTA!$G$2=2021,Calendario2021!N99,IF(HERRAMIENTA!$G$2=2022,Calendario2022!N99,IF(HERRAMIENTA!$G$2=2023,Calendario2023!N99))))</f>
        <v>0</v>
      </c>
      <c r="O98" s="504" t="str">
        <f>IF(HERRAMIENTA!$G$2=2020,Calendario2020!O99,IF(HERRAMIENTA!$G$2=2021,Calendario2021!O99,IF(HERRAMIENTA!$G$2=2022,Calendario2022!O99,IF(HERRAMIENTA!$G$2=2023,Calendario2023!O99))))</f>
        <v xml:space="preserve"> </v>
      </c>
      <c r="P98" s="505">
        <f>IF(HERRAMIENTA!$G$2=2020,Calendario2020!P99,IF(HERRAMIENTA!$G$2=2021,Calendario2021!P99,IF(HERRAMIENTA!$G$2=2022,Calendario2022!P99,IF(HERRAMIENTA!$G$2=2023,Calendario2023!P99))))</f>
        <v>0</v>
      </c>
      <c r="Q98" s="133" t="s">
        <v>16</v>
      </c>
    </row>
    <row r="99" spans="1:17" ht="15" x14ac:dyDescent="0.2">
      <c r="A99" s="283" t="str">
        <f t="shared" si="2"/>
        <v>Semana 48</v>
      </c>
      <c r="B99" s="493"/>
      <c r="C99" s="134">
        <f>IF(HERRAMIENTA!$G$2=2020,Calendario2020!C100,IF(HERRAMIENTA!$G$2=2021,Calendario2021!C100,IF(HERRAMIENTA!$G$2=2022,Calendario2022!C100,IF(HERRAMIENTA!$G$2=2023,Calendario2023!C100))))</f>
        <v>44892</v>
      </c>
      <c r="D99" s="135" t="str">
        <f>IF(HERRAMIENTA!$G$2=2020,Calendario2020!D100,IF(HERRAMIENTA!$G$2=2021,Calendario2021!D100,IF(HERRAMIENTA!$G$2=2022,Calendario2022!D100,IF(HERRAMIENTA!$G$2=2023,Calendario2023!D100))))</f>
        <v>Semana 48</v>
      </c>
      <c r="E99" s="136">
        <f>IF(HERRAMIENTA!$G$2=2020,Calendario2020!E100,IF(HERRAMIENTA!$G$2=2021,Calendario2021!E100,IF(HERRAMIENTA!$G$2=2022,Calendario2022!E100,IF(HERRAMIENTA!$G$2=2023,Calendario2023!E100))))</f>
        <v>44893</v>
      </c>
      <c r="F99" s="137">
        <f>IF(HERRAMIENTA!$G$2=2020,Calendario2020!F100,IF(HERRAMIENTA!$G$2=2021,Calendario2021!F100,IF(HERRAMIENTA!$G$2=2022,Calendario2022!F100,IF(HERRAMIENTA!$G$2=2023,Calendario2023!F100))))</f>
        <v>0</v>
      </c>
      <c r="G99" s="138">
        <f>IF(HERRAMIENTA!$G$2=2020,Calendario2020!G100,IF(HERRAMIENTA!$G$2=2021,Calendario2021!G100,IF(HERRAMIENTA!$G$2=2022,Calendario2022!G100,IF(HERRAMIENTA!$G$2=2023,Calendario2023!G100))))</f>
        <v>44894</v>
      </c>
      <c r="H99" s="142">
        <f>IF(HERRAMIENTA!$G$2=2020,Calendario2020!H100,IF(HERRAMIENTA!$G$2=2021,Calendario2021!H100,IF(HERRAMIENTA!$G$2=2022,Calendario2022!H100,IF(HERRAMIENTA!$G$2=2023,Calendario2023!H100))))</f>
        <v>0</v>
      </c>
      <c r="I99" s="140">
        <f>IF(HERRAMIENTA!$G$2=2020,Calendario2020!I100,IF(HERRAMIENTA!$G$2=2021,Calendario2021!I100,IF(HERRAMIENTA!$G$2=2022,Calendario2022!I100,IF(HERRAMIENTA!$G$2=2023,Calendario2023!I100))))</f>
        <v>44895</v>
      </c>
      <c r="J99" s="142">
        <f>IF(HERRAMIENTA!$G$2=2020,Calendario2020!J100,IF(HERRAMIENTA!$G$2=2021,Calendario2021!J100,IF(HERRAMIENTA!$G$2=2022,Calendario2022!J100,IF(HERRAMIENTA!$G$2=2023,Calendario2023!J100))))</f>
        <v>0</v>
      </c>
      <c r="K99" s="140">
        <f>IF(HERRAMIENTA!$G$2=2020,Calendario2020!K100,IF(HERRAMIENTA!$G$2=2021,Calendario2021!K100,IF(HERRAMIENTA!$G$2=2022,Calendario2022!K100,IF(HERRAMIENTA!$G$2=2023,Calendario2023!K100))))</f>
        <v>44896</v>
      </c>
      <c r="L99" s="142">
        <f>IF(HERRAMIENTA!$G$2=2020,Calendario2020!L100,IF(HERRAMIENTA!$G$2=2021,Calendario2021!L100,IF(HERRAMIENTA!$G$2=2022,Calendario2022!L100,IF(HERRAMIENTA!$G$2=2023,Calendario2023!L100))))</f>
        <v>0</v>
      </c>
      <c r="M99" s="140">
        <f>IF(HERRAMIENTA!$G$2=2020,Calendario2020!M100,IF(HERRAMIENTA!$G$2=2021,Calendario2021!M100,IF(HERRAMIENTA!$G$2=2022,Calendario2022!M100,IF(HERRAMIENTA!$G$2=2023,Calendario2023!M100))))</f>
        <v>44897</v>
      </c>
      <c r="N99" s="142">
        <f>IF(HERRAMIENTA!$G$2=2020,Calendario2020!N100,IF(HERRAMIENTA!$G$2=2021,Calendario2021!N100,IF(HERRAMIENTA!$G$2=2022,Calendario2022!N100,IF(HERRAMIENTA!$G$2=2023,Calendario2023!N100))))</f>
        <v>0</v>
      </c>
      <c r="O99" s="143">
        <f>IF(HERRAMIENTA!$G$2=2020,Calendario2020!O100,IF(HERRAMIENTA!$G$2=2021,Calendario2021!O100,IF(HERRAMIENTA!$G$2=2022,Calendario2022!O100,IF(HERRAMIENTA!$G$2=2023,Calendario2023!O100))))</f>
        <v>44898</v>
      </c>
      <c r="P99" s="144">
        <f>IF(HERRAMIENTA!$G$2=2020,Calendario2020!P100,IF(HERRAMIENTA!$G$2=2021,Calendario2021!P100,IF(HERRAMIENTA!$G$2=2022,Calendario2022!P100,IF(HERRAMIENTA!$G$2=2023,Calendario2023!P100))))</f>
        <v>0</v>
      </c>
      <c r="Q99" s="133"/>
    </row>
    <row r="100" spans="1:17" ht="13.5" thickBot="1" x14ac:dyDescent="0.25">
      <c r="A100" s="283" t="e">
        <f t="shared" si="2"/>
        <v>#VALUE!</v>
      </c>
      <c r="B100" s="494"/>
      <c r="C100" s="498" t="str">
        <f>IF(HERRAMIENTA!$G$2=2020,Calendario2020!C101,IF(HERRAMIENTA!$G$2=2021,Calendario2021!C101,IF(HERRAMIENTA!$G$2=2022,Calendario2022!C101,IF(HERRAMIENTA!$G$2=2023,Calendario2023!C101))))</f>
        <v xml:space="preserve"> </v>
      </c>
      <c r="D100" s="499">
        <f>IF(HERRAMIENTA!$G$2=2020,Calendario2020!D101,IF(HERRAMIENTA!$G$2=2021,Calendario2021!D101,IF(HERRAMIENTA!$G$2=2022,Calendario2022!D101,IF(HERRAMIENTA!$G$2=2023,Calendario2023!D101))))</f>
        <v>0</v>
      </c>
      <c r="E100" s="500" t="str">
        <f>IF(HERRAMIENTA!$G$2=2020,Calendario2020!E101,IF(HERRAMIENTA!$G$2=2021,Calendario2021!E101,IF(HERRAMIENTA!$G$2=2022,Calendario2022!E101,IF(HERRAMIENTA!$G$2=2023,Calendario2023!E101))))</f>
        <v xml:space="preserve"> </v>
      </c>
      <c r="F100" s="502">
        <f>IF(HERRAMIENTA!$G$2=2020,Calendario2020!F101,IF(HERRAMIENTA!$G$2=2021,Calendario2021!F101,IF(HERRAMIENTA!$G$2=2022,Calendario2022!F101,IF(HERRAMIENTA!$G$2=2023,Calendario2023!F101))))</f>
        <v>0</v>
      </c>
      <c r="G100" s="503" t="str">
        <f>IF(HERRAMIENTA!$G$2=2020,Calendario2020!G101,IF(HERRAMIENTA!$G$2=2021,Calendario2021!G101,IF(HERRAMIENTA!$G$2=2022,Calendario2022!G101,IF(HERRAMIENTA!$G$2=2023,Calendario2023!G101))))</f>
        <v xml:space="preserve"> </v>
      </c>
      <c r="H100" s="489">
        <f>IF(HERRAMIENTA!$G$2=2020,Calendario2020!H101,IF(HERRAMIENTA!$G$2=2021,Calendario2021!H101,IF(HERRAMIENTA!$G$2=2022,Calendario2022!H101,IF(HERRAMIENTA!$G$2=2023,Calendario2023!H101))))</f>
        <v>0</v>
      </c>
      <c r="I100" s="488" t="str">
        <f>IF(HERRAMIENTA!$G$2=2020,Calendario2020!I101,IF(HERRAMIENTA!$G$2=2021,Calendario2021!I101,IF(HERRAMIENTA!$G$2=2022,Calendario2022!I101,IF(HERRAMIENTA!$G$2=2023,Calendario2023!I101))))</f>
        <v xml:space="preserve"> </v>
      </c>
      <c r="J100" s="489">
        <f>IF(HERRAMIENTA!$G$2=2020,Calendario2020!J101,IF(HERRAMIENTA!$G$2=2021,Calendario2021!J101,IF(HERRAMIENTA!$G$2=2022,Calendario2022!J101,IF(HERRAMIENTA!$G$2=2023,Calendario2023!J101))))</f>
        <v>0</v>
      </c>
      <c r="K100" s="488" t="str">
        <f>IF(HERRAMIENTA!$G$2=2020,Calendario2020!K101,IF(HERRAMIENTA!$G$2=2021,Calendario2021!K101,IF(HERRAMIENTA!$G$2=2022,Calendario2022!K101,IF(HERRAMIENTA!$G$2=2023,Calendario2023!K101))))</f>
        <v xml:space="preserve"> </v>
      </c>
      <c r="L100" s="489">
        <f>IF(HERRAMIENTA!$G$2=2020,Calendario2020!L101,IF(HERRAMIENTA!$G$2=2021,Calendario2021!L101,IF(HERRAMIENTA!$G$2=2022,Calendario2022!L101,IF(HERRAMIENTA!$G$2=2023,Calendario2023!L101))))</f>
        <v>0</v>
      </c>
      <c r="M100" s="488" t="str">
        <f>IF(HERRAMIENTA!$G$2=2020,Calendario2020!M101,IF(HERRAMIENTA!$G$2=2021,Calendario2021!M101,IF(HERRAMIENTA!$G$2=2022,Calendario2022!M101,IF(HERRAMIENTA!$G$2=2023,Calendario2023!M101))))</f>
        <v xml:space="preserve"> </v>
      </c>
      <c r="N100" s="489">
        <f>IF(HERRAMIENTA!$G$2=2020,Calendario2020!N101,IF(HERRAMIENTA!$G$2=2021,Calendario2021!N101,IF(HERRAMIENTA!$G$2=2022,Calendario2022!N101,IF(HERRAMIENTA!$G$2=2023,Calendario2023!N101))))</f>
        <v>0</v>
      </c>
      <c r="O100" s="490" t="str">
        <f>IF(HERRAMIENTA!$G$2=2020,Calendario2020!O101,IF(HERRAMIENTA!$G$2=2021,Calendario2021!O101,IF(HERRAMIENTA!$G$2=2022,Calendario2022!O101,IF(HERRAMIENTA!$G$2=2023,Calendario2023!O101))))</f>
        <v xml:space="preserve"> </v>
      </c>
      <c r="P100" s="491">
        <f>IF(HERRAMIENTA!$G$2=2020,Calendario2020!P101,IF(HERRAMIENTA!$G$2=2021,Calendario2021!P101,IF(HERRAMIENTA!$G$2=2022,Calendario2022!P101,IF(HERRAMIENTA!$G$2=2023,Calendario2023!P101))))</f>
        <v>0</v>
      </c>
      <c r="Q100" s="133" t="s">
        <v>16</v>
      </c>
    </row>
    <row r="101" spans="1:17" ht="15" x14ac:dyDescent="0.2">
      <c r="A101" s="283" t="str">
        <f t="shared" si="2"/>
        <v>Semana 49</v>
      </c>
      <c r="B101" s="492" t="s">
        <v>1710</v>
      </c>
      <c r="C101" s="145">
        <f>IF(HERRAMIENTA!$G$2=2020,Calendario2020!C102,IF(HERRAMIENTA!$G$2=2021,Calendario2021!C102,IF(HERRAMIENTA!$G$2=2022,Calendario2022!C102,IF(HERRAMIENTA!$G$2=2023,Calendario2023!C102))))</f>
        <v>44899</v>
      </c>
      <c r="D101" s="146" t="str">
        <f>IF(HERRAMIENTA!$G$2=2020,Calendario2020!D102,IF(HERRAMIENTA!$G$2=2021,Calendario2021!D102,IF(HERRAMIENTA!$G$2=2022,Calendario2022!D102,IF(HERRAMIENTA!$G$2=2023,Calendario2023!D102))))</f>
        <v>Semana 49</v>
      </c>
      <c r="E101" s="140">
        <f>IF(HERRAMIENTA!$G$2=2020,Calendario2020!E102,IF(HERRAMIENTA!$G$2=2021,Calendario2021!E102,IF(HERRAMIENTA!$G$2=2022,Calendario2022!E102,IF(HERRAMIENTA!$G$2=2023,Calendario2023!E102))))</f>
        <v>44900</v>
      </c>
      <c r="F101" s="148">
        <f>IF(HERRAMIENTA!$G$2=2020,Calendario2020!F102,IF(HERRAMIENTA!$G$2=2021,Calendario2021!F102,IF(HERRAMIENTA!$G$2=2022,Calendario2022!F102,IF(HERRAMIENTA!$G$2=2023,Calendario2023!F102))))</f>
        <v>0</v>
      </c>
      <c r="G101" s="136">
        <f>IF(HERRAMIENTA!$G$2=2020,Calendario2020!G102,IF(HERRAMIENTA!$G$2=2021,Calendario2021!G102,IF(HERRAMIENTA!$G$2=2022,Calendario2022!G102,IF(HERRAMIENTA!$G$2=2023,Calendario2023!G102))))</f>
        <v>44901</v>
      </c>
      <c r="H101" s="137">
        <f>IF(HERRAMIENTA!$G$2=2020,Calendario2020!H102,IF(HERRAMIENTA!$G$2=2021,Calendario2021!H102,IF(HERRAMIENTA!$G$2=2022,Calendario2022!H102,IF(HERRAMIENTA!$G$2=2023,Calendario2023!H102))))</f>
        <v>0</v>
      </c>
      <c r="I101" s="136">
        <f>IF(HERRAMIENTA!$G$2=2020,Calendario2020!I102,IF(HERRAMIENTA!$G$2=2021,Calendario2021!I102,IF(HERRAMIENTA!$G$2=2022,Calendario2022!I102,IF(HERRAMIENTA!$G$2=2023,Calendario2023!I102))))</f>
        <v>44902</v>
      </c>
      <c r="J101" s="137">
        <f>IF(HERRAMIENTA!$G$2=2020,Calendario2020!J102,IF(HERRAMIENTA!$G$2=2021,Calendario2021!J102,IF(HERRAMIENTA!$G$2=2022,Calendario2022!J102,IF(HERRAMIENTA!$G$2=2023,Calendario2023!J102))))</f>
        <v>0</v>
      </c>
      <c r="K101" s="136">
        <f>IF(HERRAMIENTA!$G$2=2020,Calendario2020!K102,IF(HERRAMIENTA!$G$2=2021,Calendario2021!K102,IF(HERRAMIENTA!$G$2=2022,Calendario2022!K102,IF(HERRAMIENTA!$G$2=2023,Calendario2023!K102))))</f>
        <v>44903</v>
      </c>
      <c r="L101" s="151">
        <f>IF(HERRAMIENTA!$G$2=2020,Calendario2020!L102,IF(HERRAMIENTA!$G$2=2021,Calendario2021!L102,IF(HERRAMIENTA!$G$2=2022,Calendario2022!L102,IF(HERRAMIENTA!$G$2=2023,Calendario2023!L102))))</f>
        <v>0</v>
      </c>
      <c r="M101" s="136">
        <f>IF(HERRAMIENTA!$G$2=2020,Calendario2020!M102,IF(HERRAMIENTA!$G$2=2021,Calendario2021!M102,IF(HERRAMIENTA!$G$2=2022,Calendario2022!M102,IF(HERRAMIENTA!$G$2=2023,Calendario2023!M102))))</f>
        <v>44904</v>
      </c>
      <c r="N101" s="137">
        <f>IF(HERRAMIENTA!$G$2=2020,Calendario2020!N102,IF(HERRAMIENTA!$G$2=2021,Calendario2021!N102,IF(HERRAMIENTA!$G$2=2022,Calendario2022!N102,IF(HERRAMIENTA!$G$2=2023,Calendario2023!N102))))</f>
        <v>0</v>
      </c>
      <c r="O101" s="149">
        <f>IF(HERRAMIENTA!$G$2=2020,Calendario2020!O102,IF(HERRAMIENTA!$G$2=2021,Calendario2021!O102,IF(HERRAMIENTA!$G$2=2022,Calendario2022!O102,IF(HERRAMIENTA!$G$2=2023,Calendario2023!O102))))</f>
        <v>44905</v>
      </c>
      <c r="P101" s="150" t="str">
        <f>IF(HERRAMIENTA!$G$2=2020,Calendario2020!P102,IF(HERRAMIENTA!$G$2=2021,Calendario2021!P102,IF(HERRAMIENTA!$G$2=2022,Calendario2022!P102,IF(HERRAMIENTA!$G$2=2023,Calendario2023!P102))))</f>
        <v>Día de los Derechos Humanos</v>
      </c>
      <c r="Q101" s="133"/>
    </row>
    <row r="102" spans="1:17" x14ac:dyDescent="0.2">
      <c r="A102" s="283" t="e">
        <f t="shared" si="2"/>
        <v>#VALUE!</v>
      </c>
      <c r="B102" s="493"/>
      <c r="C102" s="495" t="str">
        <f>IF(HERRAMIENTA!$G$2=2020,Calendario2020!C103,IF(HERRAMIENTA!$G$2=2021,Calendario2021!C103,IF(HERRAMIENTA!$G$2=2022,Calendario2022!C103,IF(HERRAMIENTA!$G$2=2023,Calendario2023!C103))))</f>
        <v xml:space="preserve"> </v>
      </c>
      <c r="D102" s="496">
        <f>IF(HERRAMIENTA!$G$2=2020,Calendario2020!D103,IF(HERRAMIENTA!$G$2=2021,Calendario2021!D103,IF(HERRAMIENTA!$G$2=2022,Calendario2022!D103,IF(HERRAMIENTA!$G$2=2023,Calendario2023!D103))))</f>
        <v>0</v>
      </c>
      <c r="E102" s="488" t="str">
        <f>IF(HERRAMIENTA!$G$2=2020,Calendario2020!E103,IF(HERRAMIENTA!$G$2=2021,Calendario2021!E103,IF(HERRAMIENTA!$G$2=2022,Calendario2022!E103,IF(HERRAMIENTA!$G$2=2023,Calendario2023!E103))))</f>
        <v xml:space="preserve"> </v>
      </c>
      <c r="F102" s="489">
        <f>IF(HERRAMIENTA!$G$2=2020,Calendario2020!F103,IF(HERRAMIENTA!$G$2=2021,Calendario2021!F103,IF(HERRAMIENTA!$G$2=2022,Calendario2022!F103,IF(HERRAMIENTA!$G$2=2023,Calendario2023!F103))))</f>
        <v>0</v>
      </c>
      <c r="G102" s="488" t="str">
        <f>IF(HERRAMIENTA!$G$2=2020,Calendario2020!G103,IF(HERRAMIENTA!$G$2=2021,Calendario2021!G103,IF(HERRAMIENTA!$G$2=2022,Calendario2022!G103,IF(HERRAMIENTA!$G$2=2023,Calendario2023!G103))))</f>
        <v xml:space="preserve"> </v>
      </c>
      <c r="H102" s="489">
        <f>IF(HERRAMIENTA!$G$2=2020,Calendario2020!H103,IF(HERRAMIENTA!$G$2=2021,Calendario2021!H103,IF(HERRAMIENTA!$G$2=2022,Calendario2022!H103,IF(HERRAMIENTA!$G$2=2023,Calendario2023!H103))))</f>
        <v>0</v>
      </c>
      <c r="I102" s="488" t="str">
        <f>IF(HERRAMIENTA!$G$2=2020,Calendario2020!I103,IF(HERRAMIENTA!$G$2=2021,Calendario2021!I103,IF(HERRAMIENTA!$G$2=2022,Calendario2022!I103,IF(HERRAMIENTA!$G$2=2023,Calendario2023!I103))))</f>
        <v xml:space="preserve"> </v>
      </c>
      <c r="J102" s="489">
        <f>IF(HERRAMIENTA!$G$2=2020,Calendario2020!J103,IF(HERRAMIENTA!$G$2=2021,Calendario2021!J103,IF(HERRAMIENTA!$G$2=2022,Calendario2022!J103,IF(HERRAMIENTA!$G$2=2023,Calendario2023!J103))))</f>
        <v>0</v>
      </c>
      <c r="K102" s="488" t="str">
        <f>IF(HERRAMIENTA!$G$2=2020,Calendario2020!K103,IF(HERRAMIENTA!$G$2=2021,Calendario2021!K103,IF(HERRAMIENTA!$G$2=2022,Calendario2022!K103,IF(HERRAMIENTA!$G$2=2023,Calendario2023!K103))))</f>
        <v xml:space="preserve"> </v>
      </c>
      <c r="L102" s="489">
        <f>IF(HERRAMIENTA!$G$2=2020,Calendario2020!L103,IF(HERRAMIENTA!$G$2=2021,Calendario2021!L103,IF(HERRAMIENTA!$G$2=2022,Calendario2022!L103,IF(HERRAMIENTA!$G$2=2023,Calendario2023!L103))))</f>
        <v>0</v>
      </c>
      <c r="M102" s="488" t="str">
        <f>IF(HERRAMIENTA!$G$2=2020,Calendario2020!M103,IF(HERRAMIENTA!$G$2=2021,Calendario2021!M103,IF(HERRAMIENTA!$G$2=2022,Calendario2022!M103,IF(HERRAMIENTA!$G$2=2023,Calendario2023!M103))))</f>
        <v xml:space="preserve"> </v>
      </c>
      <c r="N102" s="489">
        <f>IF(HERRAMIENTA!$G$2=2020,Calendario2020!N103,IF(HERRAMIENTA!$G$2=2021,Calendario2021!N103,IF(HERRAMIENTA!$G$2=2022,Calendario2022!N103,IF(HERRAMIENTA!$G$2=2023,Calendario2023!N103))))</f>
        <v>0</v>
      </c>
      <c r="O102" s="490" t="str">
        <f>IF(HERRAMIENTA!$G$2=2020,Calendario2020!O103,IF(HERRAMIENTA!$G$2=2021,Calendario2021!O103,IF(HERRAMIENTA!$G$2=2022,Calendario2022!O103,IF(HERRAMIENTA!$G$2=2023,Calendario2023!O103))))</f>
        <v xml:space="preserve"> </v>
      </c>
      <c r="P102" s="491">
        <f>IF(HERRAMIENTA!$G$2=2020,Calendario2020!P103,IF(HERRAMIENTA!$G$2=2021,Calendario2021!P103,IF(HERRAMIENTA!$G$2=2022,Calendario2022!P103,IF(HERRAMIENTA!$G$2=2023,Calendario2023!P103))))</f>
        <v>0</v>
      </c>
      <c r="Q102" s="133" t="s">
        <v>16</v>
      </c>
    </row>
    <row r="103" spans="1:17" ht="15" x14ac:dyDescent="0.2">
      <c r="A103" s="283" t="str">
        <f t="shared" si="2"/>
        <v>Semana 50</v>
      </c>
      <c r="B103" s="493"/>
      <c r="C103" s="134">
        <f>IF(HERRAMIENTA!$G$2=2020,Calendario2020!C104,IF(HERRAMIENTA!$G$2=2021,Calendario2021!C104,IF(HERRAMIENTA!$G$2=2022,Calendario2022!C104,IF(HERRAMIENTA!$G$2=2023,Calendario2023!C104))))</f>
        <v>44906</v>
      </c>
      <c r="D103" s="135" t="str">
        <f>IF(HERRAMIENTA!$G$2=2020,Calendario2020!D104,IF(HERRAMIENTA!$G$2=2021,Calendario2021!D104,IF(HERRAMIENTA!$G$2=2022,Calendario2022!D104,IF(HERRAMIENTA!$G$2=2023,Calendario2023!D104))))</f>
        <v>Semana 50</v>
      </c>
      <c r="E103" s="136">
        <f>IF(HERRAMIENTA!$G$2=2020,Calendario2020!E104,IF(HERRAMIENTA!$G$2=2021,Calendario2021!E104,IF(HERRAMIENTA!$G$2=2022,Calendario2022!E104,IF(HERRAMIENTA!$G$2=2023,Calendario2023!E104))))</f>
        <v>44907</v>
      </c>
      <c r="F103" s="137">
        <f>IF(HERRAMIENTA!$G$2=2020,Calendario2020!F104,IF(HERRAMIENTA!$G$2=2021,Calendario2021!F104,IF(HERRAMIENTA!$G$2=2022,Calendario2022!F104,IF(HERRAMIENTA!$G$2=2023,Calendario2023!F104))))</f>
        <v>0</v>
      </c>
      <c r="G103" s="136">
        <f>IF(HERRAMIENTA!$G$2=2020,Calendario2020!G104,IF(HERRAMIENTA!$G$2=2021,Calendario2021!G104,IF(HERRAMIENTA!$G$2=2022,Calendario2022!G104,IF(HERRAMIENTA!$G$2=2023,Calendario2023!G104))))</f>
        <v>44908</v>
      </c>
      <c r="H103" s="137">
        <f>IF(HERRAMIENTA!$G$2=2020,Calendario2020!H104,IF(HERRAMIENTA!$G$2=2021,Calendario2021!H104,IF(HERRAMIENTA!$G$2=2022,Calendario2022!H104,IF(HERRAMIENTA!$G$2=2023,Calendario2023!H104))))</f>
        <v>0</v>
      </c>
      <c r="I103" s="136">
        <f>IF(HERRAMIENTA!$G$2=2020,Calendario2020!I104,IF(HERRAMIENTA!$G$2=2021,Calendario2021!I104,IF(HERRAMIENTA!$G$2=2022,Calendario2022!I104,IF(HERRAMIENTA!$G$2=2023,Calendario2023!I104))))</f>
        <v>44909</v>
      </c>
      <c r="J103" s="137">
        <f>IF(HERRAMIENTA!$G$2=2020,Calendario2020!J104,IF(HERRAMIENTA!$G$2=2021,Calendario2021!J104,IF(HERRAMIENTA!$G$2=2022,Calendario2022!J104,IF(HERRAMIENTA!$G$2=2023,Calendario2023!J104))))</f>
        <v>0</v>
      </c>
      <c r="K103" s="136">
        <f>IF(HERRAMIENTA!$G$2=2020,Calendario2020!K104,IF(HERRAMIENTA!$G$2=2021,Calendario2021!K104,IF(HERRAMIENTA!$G$2=2022,Calendario2022!K104,IF(HERRAMIENTA!$G$2=2023,Calendario2023!K104))))</f>
        <v>44910</v>
      </c>
      <c r="L103" s="151">
        <f>IF(HERRAMIENTA!$G$2=2020,Calendario2020!L104,IF(HERRAMIENTA!$G$2=2021,Calendario2021!L104,IF(HERRAMIENTA!$G$2=2022,Calendario2022!L104,IF(HERRAMIENTA!$G$2=2023,Calendario2023!L104))))</f>
        <v>0</v>
      </c>
      <c r="M103" s="136">
        <f>IF(HERRAMIENTA!$G$2=2020,Calendario2020!M104,IF(HERRAMIENTA!$G$2=2021,Calendario2021!M104,IF(HERRAMIENTA!$G$2=2022,Calendario2022!M104,IF(HERRAMIENTA!$G$2=2023,Calendario2023!M104))))</f>
        <v>44911</v>
      </c>
      <c r="N103" s="137">
        <f>IF(HERRAMIENTA!$G$2=2020,Calendario2020!N104,IF(HERRAMIENTA!$G$2=2021,Calendario2021!N104,IF(HERRAMIENTA!$G$2=2022,Calendario2022!N104,IF(HERRAMIENTA!$G$2=2023,Calendario2023!N104))))</f>
        <v>0</v>
      </c>
      <c r="O103" s="149">
        <f>IF(HERRAMIENTA!$G$2=2020,Calendario2020!O104,IF(HERRAMIENTA!$G$2=2021,Calendario2021!O104,IF(HERRAMIENTA!$G$2=2022,Calendario2022!O104,IF(HERRAMIENTA!$G$2=2023,Calendario2023!O104))))</f>
        <v>44912</v>
      </c>
      <c r="P103" s="150" t="str">
        <f>IF(HERRAMIENTA!$G$2=2020,Calendario2020!P104,IF(HERRAMIENTA!$G$2=2021,Calendario2021!P104,IF(HERRAMIENTA!$G$2=2022,Calendario2022!P104,IF(HERRAMIENTA!$G$2=2023,Calendario2023!P104))))</f>
        <v>Día Latinoamericano del Ambientalista</v>
      </c>
      <c r="Q103" s="133"/>
    </row>
    <row r="104" spans="1:17" x14ac:dyDescent="0.2">
      <c r="A104" s="283" t="e">
        <f t="shared" si="2"/>
        <v>#VALUE!</v>
      </c>
      <c r="B104" s="493"/>
      <c r="C104" s="495" t="str">
        <f>IF(HERRAMIENTA!$G$2=2020,Calendario2020!C105,IF(HERRAMIENTA!$G$2=2021,Calendario2021!C105,IF(HERRAMIENTA!$G$2=2022,Calendario2022!C105,IF(HERRAMIENTA!$G$2=2023,Calendario2023!C105))))</f>
        <v xml:space="preserve"> </v>
      </c>
      <c r="D104" s="496">
        <f>IF(HERRAMIENTA!$G$2=2020,Calendario2020!D105,IF(HERRAMIENTA!$G$2=2021,Calendario2021!D105,IF(HERRAMIENTA!$G$2=2022,Calendario2022!D105,IF(HERRAMIENTA!$G$2=2023,Calendario2023!D105))))</f>
        <v>0</v>
      </c>
      <c r="E104" s="488" t="str">
        <f>IF(HERRAMIENTA!$G$2=2020,Calendario2020!E105,IF(HERRAMIENTA!$G$2=2021,Calendario2021!E105,IF(HERRAMIENTA!$G$2=2022,Calendario2022!E105,IF(HERRAMIENTA!$G$2=2023,Calendario2023!E105))))</f>
        <v xml:space="preserve"> </v>
      </c>
      <c r="F104" s="489">
        <f>IF(HERRAMIENTA!$G$2=2020,Calendario2020!F105,IF(HERRAMIENTA!$G$2=2021,Calendario2021!F105,IF(HERRAMIENTA!$G$2=2022,Calendario2022!F105,IF(HERRAMIENTA!$G$2=2023,Calendario2023!F105))))</f>
        <v>0</v>
      </c>
      <c r="G104" s="488" t="str">
        <f>IF(HERRAMIENTA!$G$2=2020,Calendario2020!G105,IF(HERRAMIENTA!$G$2=2021,Calendario2021!G105,IF(HERRAMIENTA!$G$2=2022,Calendario2022!G105,IF(HERRAMIENTA!$G$2=2023,Calendario2023!G105))))</f>
        <v xml:space="preserve"> </v>
      </c>
      <c r="H104" s="489">
        <f>IF(HERRAMIENTA!$G$2=2020,Calendario2020!H105,IF(HERRAMIENTA!$G$2=2021,Calendario2021!H105,IF(HERRAMIENTA!$G$2=2022,Calendario2022!H105,IF(HERRAMIENTA!$G$2=2023,Calendario2023!H105))))</f>
        <v>0</v>
      </c>
      <c r="I104" s="488" t="str">
        <f>IF(HERRAMIENTA!$G$2=2020,Calendario2020!I105,IF(HERRAMIENTA!$G$2=2021,Calendario2021!I105,IF(HERRAMIENTA!$G$2=2022,Calendario2022!I105,IF(HERRAMIENTA!$G$2=2023,Calendario2023!I105))))</f>
        <v xml:space="preserve"> </v>
      </c>
      <c r="J104" s="489">
        <f>IF(HERRAMIENTA!$G$2=2020,Calendario2020!J105,IF(HERRAMIENTA!$G$2=2021,Calendario2021!J105,IF(HERRAMIENTA!$G$2=2022,Calendario2022!J105,IF(HERRAMIENTA!$G$2=2023,Calendario2023!J105))))</f>
        <v>0</v>
      </c>
      <c r="K104" s="488" t="str">
        <f>IF(HERRAMIENTA!$G$2=2020,Calendario2020!K105,IF(HERRAMIENTA!$G$2=2021,Calendario2021!K105,IF(HERRAMIENTA!$G$2=2022,Calendario2022!K105,IF(HERRAMIENTA!$G$2=2023,Calendario2023!K105))))</f>
        <v xml:space="preserve"> </v>
      </c>
      <c r="L104" s="489">
        <f>IF(HERRAMIENTA!$G$2=2020,Calendario2020!L105,IF(HERRAMIENTA!$G$2=2021,Calendario2021!L105,IF(HERRAMIENTA!$G$2=2022,Calendario2022!L105,IF(HERRAMIENTA!$G$2=2023,Calendario2023!L105))))</f>
        <v>0</v>
      </c>
      <c r="M104" s="488" t="str">
        <f>IF(HERRAMIENTA!$G$2=2020,Calendario2020!M105,IF(HERRAMIENTA!$G$2=2021,Calendario2021!M105,IF(HERRAMIENTA!$G$2=2022,Calendario2022!M105,IF(HERRAMIENTA!$G$2=2023,Calendario2023!M105))))</f>
        <v xml:space="preserve"> </v>
      </c>
      <c r="N104" s="489">
        <f>IF(HERRAMIENTA!$G$2=2020,Calendario2020!N105,IF(HERRAMIENTA!$G$2=2021,Calendario2021!N105,IF(HERRAMIENTA!$G$2=2022,Calendario2022!N105,IF(HERRAMIENTA!$G$2=2023,Calendario2023!N105))))</f>
        <v>0</v>
      </c>
      <c r="O104" s="490" t="str">
        <f>IF(HERRAMIENTA!$G$2=2020,Calendario2020!O105,IF(HERRAMIENTA!$G$2=2021,Calendario2021!O105,IF(HERRAMIENTA!$G$2=2022,Calendario2022!O105,IF(HERRAMIENTA!$G$2=2023,Calendario2023!O105))))</f>
        <v xml:space="preserve"> </v>
      </c>
      <c r="P104" s="491">
        <f>IF(HERRAMIENTA!$G$2=2020,Calendario2020!P105,IF(HERRAMIENTA!$G$2=2021,Calendario2021!P105,IF(HERRAMIENTA!$G$2=2022,Calendario2022!P105,IF(HERRAMIENTA!$G$2=2023,Calendario2023!P105))))</f>
        <v>0</v>
      </c>
      <c r="Q104" s="133" t="s">
        <v>16</v>
      </c>
    </row>
    <row r="105" spans="1:17" ht="15" x14ac:dyDescent="0.2">
      <c r="A105" s="283" t="str">
        <f t="shared" si="2"/>
        <v>Semana 51</v>
      </c>
      <c r="B105" s="493"/>
      <c r="C105" s="134">
        <f>IF(HERRAMIENTA!$G$2=2020,Calendario2020!C106,IF(HERRAMIENTA!$G$2=2021,Calendario2021!C106,IF(HERRAMIENTA!$G$2=2022,Calendario2022!C106,IF(HERRAMIENTA!$G$2=2023,Calendario2023!C106))))</f>
        <v>44913</v>
      </c>
      <c r="D105" s="135" t="str">
        <f>IF(HERRAMIENTA!$G$2=2020,Calendario2020!D106,IF(HERRAMIENTA!$G$2=2021,Calendario2021!D106,IF(HERRAMIENTA!$G$2=2022,Calendario2022!D106,IF(HERRAMIENTA!$G$2=2023,Calendario2023!D106))))</f>
        <v>Semana 51</v>
      </c>
      <c r="E105" s="136">
        <f>IF(HERRAMIENTA!$G$2=2020,Calendario2020!E106,IF(HERRAMIENTA!$G$2=2021,Calendario2021!E106,IF(HERRAMIENTA!$G$2=2022,Calendario2022!E106,IF(HERRAMIENTA!$G$2=2023,Calendario2023!E106))))</f>
        <v>44914</v>
      </c>
      <c r="F105" s="151">
        <f>IF(HERRAMIENTA!$G$2=2020,Calendario2020!F106,IF(HERRAMIENTA!$G$2=2021,Calendario2021!F106,IF(HERRAMIENTA!$G$2=2022,Calendario2022!F106,IF(HERRAMIENTA!$G$2=2023,Calendario2023!F106))))</f>
        <v>0</v>
      </c>
      <c r="G105" s="136">
        <f>IF(HERRAMIENTA!$G$2=2020,Calendario2020!G106,IF(HERRAMIENTA!$G$2=2021,Calendario2021!G106,IF(HERRAMIENTA!$G$2=2022,Calendario2022!G106,IF(HERRAMIENTA!$G$2=2023,Calendario2023!G106))))</f>
        <v>44915</v>
      </c>
      <c r="H105" s="137">
        <f>IF(HERRAMIENTA!$G$2=2020,Calendario2020!H106,IF(HERRAMIENTA!$G$2=2021,Calendario2021!H106,IF(HERRAMIENTA!$G$2=2022,Calendario2022!H106,IF(HERRAMIENTA!$G$2=2023,Calendario2023!H106))))</f>
        <v>0</v>
      </c>
      <c r="I105" s="136">
        <f>IF(HERRAMIENTA!$G$2=2020,Calendario2020!I106,IF(HERRAMIENTA!$G$2=2021,Calendario2021!I106,IF(HERRAMIENTA!$G$2=2022,Calendario2022!I106,IF(HERRAMIENTA!$G$2=2023,Calendario2023!I106))))</f>
        <v>44916</v>
      </c>
      <c r="J105" s="137" t="str">
        <f>IF(HERRAMIENTA!$G$2=2020,Calendario2020!J106,IF(HERRAMIENTA!$G$2=2021,Calendario2021!J106,IF(HERRAMIENTA!$G$2=2022,Calendario2022!J106,IF(HERRAMIENTA!$G$2=2023,Calendario2023!J106))))</f>
        <v>Inicio del Invierno - Norte</v>
      </c>
      <c r="K105" s="136">
        <f>IF(HERRAMIENTA!$G$2=2020,Calendario2020!K106,IF(HERRAMIENTA!$G$2=2021,Calendario2021!K106,IF(HERRAMIENTA!$G$2=2022,Calendario2022!K106,IF(HERRAMIENTA!$G$2=2023,Calendario2023!K106))))</f>
        <v>44917</v>
      </c>
      <c r="L105" s="137">
        <f>IF(HERRAMIENTA!$G$2=2020,Calendario2020!L106,IF(HERRAMIENTA!$G$2=2021,Calendario2021!L106,IF(HERRAMIENTA!$G$2=2022,Calendario2022!L106,IF(HERRAMIENTA!$G$2=2023,Calendario2023!L106))))</f>
        <v>0</v>
      </c>
      <c r="M105" s="136">
        <f>IF(HERRAMIENTA!$G$2=2020,Calendario2020!M106,IF(HERRAMIENTA!$G$2=2021,Calendario2021!M106,IF(HERRAMIENTA!$G$2=2022,Calendario2022!M106,IF(HERRAMIENTA!$G$2=2023,Calendario2023!M106))))</f>
        <v>44918</v>
      </c>
      <c r="N105" s="160">
        <f>IF(HERRAMIENTA!$G$2=2020,Calendario2020!N106,IF(HERRAMIENTA!$G$2=2021,Calendario2021!N106,IF(HERRAMIENTA!$G$2=2022,Calendario2022!N106,IF(HERRAMIENTA!$G$2=2023,Calendario2023!N106))))</f>
        <v>0</v>
      </c>
      <c r="O105" s="149">
        <f>IF(HERRAMIENTA!$G$2=2020,Calendario2020!O106,IF(HERRAMIENTA!$G$2=2021,Calendario2021!O106,IF(HERRAMIENTA!$G$2=2022,Calendario2022!O106,IF(HERRAMIENTA!$G$2=2023,Calendario2023!O106))))</f>
        <v>44919</v>
      </c>
      <c r="P105" s="150">
        <f>IF(HERRAMIENTA!$G$2=2020,Calendario2020!P106,IF(HERRAMIENTA!$G$2=2021,Calendario2021!P106,IF(HERRAMIENTA!$G$2=2022,Calendario2022!P106,IF(HERRAMIENTA!$G$2=2023,Calendario2023!P106))))</f>
        <v>0</v>
      </c>
      <c r="Q105" s="133"/>
    </row>
    <row r="106" spans="1:17" ht="13.5" thickBot="1" x14ac:dyDescent="0.25">
      <c r="A106" s="283" t="e">
        <f t="shared" si="2"/>
        <v>#VALUE!</v>
      </c>
      <c r="B106" s="493"/>
      <c r="C106" s="495" t="str">
        <f>IF(HERRAMIENTA!$G$2=2020,Calendario2020!C107,IF(HERRAMIENTA!$G$2=2021,Calendario2021!C107,IF(HERRAMIENTA!$G$2=2022,Calendario2022!C107,IF(HERRAMIENTA!$G$2=2023,Calendario2023!C107))))</f>
        <v xml:space="preserve"> </v>
      </c>
      <c r="D106" s="496">
        <f>IF(HERRAMIENTA!$G$2=2020,Calendario2020!D107,IF(HERRAMIENTA!$G$2=2021,Calendario2021!D107,IF(HERRAMIENTA!$G$2=2022,Calendario2022!D107,IF(HERRAMIENTA!$G$2=2023,Calendario2023!D107))))</f>
        <v>0</v>
      </c>
      <c r="E106" s="488" t="str">
        <f>IF(HERRAMIENTA!$G$2=2020,Calendario2020!E107,IF(HERRAMIENTA!$G$2=2021,Calendario2021!E107,IF(HERRAMIENTA!$G$2=2022,Calendario2022!E107,IF(HERRAMIENTA!$G$2=2023,Calendario2023!E107))))</f>
        <v xml:space="preserve"> </v>
      </c>
      <c r="F106" s="489">
        <f>IF(HERRAMIENTA!$G$2=2020,Calendario2020!F107,IF(HERRAMIENTA!$G$2=2021,Calendario2021!F107,IF(HERRAMIENTA!$G$2=2022,Calendario2022!F107,IF(HERRAMIENTA!$G$2=2023,Calendario2023!F107))))</f>
        <v>0</v>
      </c>
      <c r="G106" s="488" t="str">
        <f>IF(HERRAMIENTA!$G$2=2020,Calendario2020!G107,IF(HERRAMIENTA!$G$2=2021,Calendario2021!G107,IF(HERRAMIENTA!$G$2=2022,Calendario2022!G107,IF(HERRAMIENTA!$G$2=2023,Calendario2023!G107))))</f>
        <v xml:space="preserve"> </v>
      </c>
      <c r="H106" s="489">
        <f>IF(HERRAMIENTA!$G$2=2020,Calendario2020!H107,IF(HERRAMIENTA!$G$2=2021,Calendario2021!H107,IF(HERRAMIENTA!$G$2=2022,Calendario2022!H107,IF(HERRAMIENTA!$G$2=2023,Calendario2023!H107))))</f>
        <v>0</v>
      </c>
      <c r="I106" s="488" t="str">
        <f>IF(HERRAMIENTA!$G$2=2020,Calendario2020!I107,IF(HERRAMIENTA!$G$2=2021,Calendario2021!I107,IF(HERRAMIENTA!$G$2=2022,Calendario2022!I107,IF(HERRAMIENTA!$G$2=2023,Calendario2023!I107))))</f>
        <v xml:space="preserve"> </v>
      </c>
      <c r="J106" s="489">
        <f>IF(HERRAMIENTA!$G$2=2020,Calendario2020!J107,IF(HERRAMIENTA!$G$2=2021,Calendario2021!J107,IF(HERRAMIENTA!$G$2=2022,Calendario2022!J107,IF(HERRAMIENTA!$G$2=2023,Calendario2023!J107))))</f>
        <v>0</v>
      </c>
      <c r="K106" s="488" t="str">
        <f>IF(HERRAMIENTA!$G$2=2020,Calendario2020!K107,IF(HERRAMIENTA!$G$2=2021,Calendario2021!K107,IF(HERRAMIENTA!$G$2=2022,Calendario2022!K107,IF(HERRAMIENTA!$G$2=2023,Calendario2023!K107))))</f>
        <v xml:space="preserve"> </v>
      </c>
      <c r="L106" s="501">
        <f>IF(HERRAMIENTA!$G$2=2020,Calendario2020!L107,IF(HERRAMIENTA!$G$2=2021,Calendario2021!L107,IF(HERRAMIENTA!$G$2=2022,Calendario2022!L107,IF(HERRAMIENTA!$G$2=2023,Calendario2023!L107))))</f>
        <v>0</v>
      </c>
      <c r="M106" s="500" t="str">
        <f>IF(HERRAMIENTA!$G$2=2020,Calendario2020!M107,IF(HERRAMIENTA!$G$2=2021,Calendario2021!M107,IF(HERRAMIENTA!$G$2=2022,Calendario2022!M107,IF(HERRAMIENTA!$G$2=2023,Calendario2023!M107))))</f>
        <v xml:space="preserve"> </v>
      </c>
      <c r="N106" s="501">
        <f>IF(HERRAMIENTA!$G$2=2020,Calendario2020!N107,IF(HERRAMIENTA!$G$2=2021,Calendario2021!N107,IF(HERRAMIENTA!$G$2=2022,Calendario2022!N107,IF(HERRAMIENTA!$G$2=2023,Calendario2023!N107))))</f>
        <v>0</v>
      </c>
      <c r="O106" s="504" t="str">
        <f>IF(HERRAMIENTA!$G$2=2020,Calendario2020!O107,IF(HERRAMIENTA!$G$2=2021,Calendario2021!O107,IF(HERRAMIENTA!$G$2=2022,Calendario2022!O107,IF(HERRAMIENTA!$G$2=2023,Calendario2023!O107))))</f>
        <v xml:space="preserve"> </v>
      </c>
      <c r="P106" s="505">
        <f>IF(HERRAMIENTA!$G$2=2020,Calendario2020!P107,IF(HERRAMIENTA!$G$2=2021,Calendario2021!P107,IF(HERRAMIENTA!$G$2=2022,Calendario2022!P107,IF(HERRAMIENTA!$G$2=2023,Calendario2023!P107))))</f>
        <v>0</v>
      </c>
      <c r="Q106" s="133" t="s">
        <v>16</v>
      </c>
    </row>
    <row r="107" spans="1:17" ht="15" x14ac:dyDescent="0.2">
      <c r="A107" s="283" t="str">
        <f t="shared" si="2"/>
        <v>Semana 52</v>
      </c>
      <c r="B107" s="493"/>
      <c r="C107" s="134">
        <f>IF(HERRAMIENTA!$G$2=2020,Calendario2020!C108,IF(HERRAMIENTA!$G$2=2021,Calendario2021!C108,IF(HERRAMIENTA!$G$2=2022,Calendario2022!C108,IF(HERRAMIENTA!$G$2=2023,Calendario2023!C108))))</f>
        <v>44920</v>
      </c>
      <c r="D107" s="135" t="str">
        <f>IF(HERRAMIENTA!$G$2=2020,Calendario2020!D108,IF(HERRAMIENTA!$G$2=2021,Calendario2021!D108,IF(HERRAMIENTA!$G$2=2022,Calendario2022!D108,IF(HERRAMIENTA!$G$2=2023,Calendario2023!D108))))</f>
        <v>Navidad / Feria de Cali (Comienzo)</v>
      </c>
      <c r="E107" s="136">
        <f>IF(HERRAMIENTA!$G$2=2020,Calendario2020!E108,IF(HERRAMIENTA!$G$2=2021,Calendario2021!E108,IF(HERRAMIENTA!$G$2=2022,Calendario2022!E108,IF(HERRAMIENTA!$G$2=2023,Calendario2023!E108))))</f>
        <v>44921</v>
      </c>
      <c r="F107" s="151">
        <f>IF(HERRAMIENTA!$G$2=2020,Calendario2020!F108,IF(HERRAMIENTA!$G$2=2021,Calendario2021!F108,IF(HERRAMIENTA!$G$2=2022,Calendario2022!F108,IF(HERRAMIENTA!$G$2=2023,Calendario2023!F108))))</f>
        <v>0</v>
      </c>
      <c r="G107" s="136">
        <f>IF(HERRAMIENTA!$G$2=2020,Calendario2020!G108,IF(HERRAMIENTA!$G$2=2021,Calendario2021!G108,IF(HERRAMIENTA!$G$2=2022,Calendario2022!G108,IF(HERRAMIENTA!$G$2=2023,Calendario2023!G108))))</f>
        <v>44922</v>
      </c>
      <c r="H107" s="137">
        <f>IF(HERRAMIENTA!$G$2=2020,Calendario2020!H108,IF(HERRAMIENTA!$G$2=2021,Calendario2021!H108,IF(HERRAMIENTA!$G$2=2022,Calendario2022!H108,IF(HERRAMIENTA!$G$2=2023,Calendario2023!H108))))</f>
        <v>0</v>
      </c>
      <c r="I107" s="136">
        <f>IF(HERRAMIENTA!$G$2=2020,Calendario2020!I108,IF(HERRAMIENTA!$G$2=2021,Calendario2021!I108,IF(HERRAMIENTA!$G$2=2022,Calendario2022!I108,IF(HERRAMIENTA!$G$2=2023,Calendario2023!I108))))</f>
        <v>44923</v>
      </c>
      <c r="J107" s="137" t="str">
        <f>IF(HERRAMIENTA!$G$2=2020,Calendario2020!J108,IF(HERRAMIENTA!$G$2=2021,Calendario2021!J108,IF(HERRAMIENTA!$G$2=2022,Calendario2022!J108,IF(HERRAMIENTA!$G$2=2023,Calendario2023!J108))))</f>
        <v>Día de los Inocentes</v>
      </c>
      <c r="K107" s="136">
        <f>IF(HERRAMIENTA!$G$2=2020,Calendario2020!K108,IF(HERRAMIENTA!$G$2=2021,Calendario2021!K108,IF(HERRAMIENTA!$G$2=2022,Calendario2022!K108,IF(HERRAMIENTA!$G$2=2023,Calendario2023!K108))))</f>
        <v>44924</v>
      </c>
      <c r="L107" s="137">
        <f>IF(HERRAMIENTA!$G$2=2020,Calendario2020!L108,IF(HERRAMIENTA!$G$2=2021,Calendario2021!L108,IF(HERRAMIENTA!$G$2=2022,Calendario2022!L108,IF(HERRAMIENTA!$G$2=2023,Calendario2023!L108))))</f>
        <v>0</v>
      </c>
      <c r="M107" s="138">
        <f>IF(HERRAMIENTA!$G$2=2020,Calendario2020!M108,IF(HERRAMIENTA!$G$2=2021,Calendario2021!M108,IF(HERRAMIENTA!$G$2=2022,Calendario2022!M108,IF(HERRAMIENTA!$G$2=2023,Calendario2023!M108))))</f>
        <v>44925</v>
      </c>
      <c r="N107" s="139">
        <f>IF(HERRAMIENTA!$G$2=2020,Calendario2020!N108,IF(HERRAMIENTA!$G$2=2021,Calendario2021!N108,IF(HERRAMIENTA!$G$2=2022,Calendario2022!N108,IF(HERRAMIENTA!$G$2=2023,Calendario2023!N108))))</f>
        <v>0</v>
      </c>
      <c r="O107" s="143">
        <f>IF(HERRAMIENTA!$G$2=2020,Calendario2020!O108,IF(HERRAMIENTA!$G$2=2021,Calendario2021!O108,IF(HERRAMIENTA!$G$2=2022,Calendario2022!O108,IF(HERRAMIENTA!$G$2=2023,Calendario2023!O108))))</f>
        <v>44926</v>
      </c>
      <c r="P107" s="161">
        <f>IF(HERRAMIENTA!$G$2=2020,Calendario2020!P108,IF(HERRAMIENTA!$G$2=2021,Calendario2021!P108,IF(HERRAMIENTA!$G$2=2022,Calendario2022!P108,IF(HERRAMIENTA!$G$2=2023,Calendario2023!P108))))</f>
        <v>0</v>
      </c>
      <c r="Q107" s="133"/>
    </row>
    <row r="108" spans="1:17" x14ac:dyDescent="0.2">
      <c r="A108" s="124">
        <f t="shared" ref="A108" si="3">D110</f>
        <v>0</v>
      </c>
      <c r="B108" s="508"/>
      <c r="C108" s="509" t="str">
        <f>IF(HERRAMIENTA!$G$2=2020,Calendario2020!C109,IF(HERRAMIENTA!$G$2=2021,Calendario2021!C109,IF(HERRAMIENTA!$G$2=2022,Calendario2022!C109,IF(HERRAMIENTA!$G$2=2023,Calendario2023!C109))))</f>
        <v xml:space="preserve"> </v>
      </c>
      <c r="D108" s="510">
        <f>IF(HERRAMIENTA!$G$2=2020,Calendario2020!D109,IF(HERRAMIENTA!$G$2=2021,Calendario2021!D109,IF(HERRAMIENTA!$G$2=2022,Calendario2022!D109,IF(HERRAMIENTA!$G$2=2023,Calendario2023!D109))))</f>
        <v>0</v>
      </c>
      <c r="E108" s="511" t="str">
        <f>IF(HERRAMIENTA!$G$2=2020,Calendario2020!E109,IF(HERRAMIENTA!$G$2=2021,Calendario2021!E109,IF(HERRAMIENTA!$G$2=2022,Calendario2022!E109,IF(HERRAMIENTA!$G$2=2023,Calendario2023!E109))))</f>
        <v xml:space="preserve"> </v>
      </c>
      <c r="F108" s="512">
        <f>IF(HERRAMIENTA!$G$2=2020,Calendario2020!F109,IF(HERRAMIENTA!$G$2=2021,Calendario2021!F109,IF(HERRAMIENTA!$G$2=2022,Calendario2022!F109,IF(HERRAMIENTA!$G$2=2023,Calendario2023!F109))))</f>
        <v>0</v>
      </c>
      <c r="G108" s="511" t="str">
        <f>IF(HERRAMIENTA!$G$2=2020,Calendario2020!G109,IF(HERRAMIENTA!$G$2=2021,Calendario2021!G109,IF(HERRAMIENTA!$G$2=2022,Calendario2022!G109,IF(HERRAMIENTA!$G$2=2023,Calendario2023!G109))))</f>
        <v xml:space="preserve"> </v>
      </c>
      <c r="H108" s="512">
        <f>IF(HERRAMIENTA!$G$2=2020,Calendario2020!H109,IF(HERRAMIENTA!$G$2=2021,Calendario2021!H109,IF(HERRAMIENTA!$G$2=2022,Calendario2022!H109,IF(HERRAMIENTA!$G$2=2023,Calendario2023!H109))))</f>
        <v>0</v>
      </c>
      <c r="I108" s="511" t="str">
        <f>IF(HERRAMIENTA!$G$2=2020,Calendario2020!I109,IF(HERRAMIENTA!$G$2=2021,Calendario2021!I109,IF(HERRAMIENTA!$G$2=2022,Calendario2022!I109,IF(HERRAMIENTA!$G$2=2023,Calendario2023!I109))))</f>
        <v xml:space="preserve"> </v>
      </c>
      <c r="J108" s="512">
        <f>IF(HERRAMIENTA!$G$2=2020,Calendario2020!J109,IF(HERRAMIENTA!$G$2=2021,Calendario2021!J109,IF(HERRAMIENTA!$G$2=2022,Calendario2022!J109,IF(HERRAMIENTA!$G$2=2023,Calendario2023!J109))))</f>
        <v>0</v>
      </c>
      <c r="K108" s="511" t="str">
        <f>IF(HERRAMIENTA!$G$2=2020,Calendario2020!K109,IF(HERRAMIENTA!$G$2=2021,Calendario2021!K109,IF(HERRAMIENTA!$G$2=2022,Calendario2022!K109,IF(HERRAMIENTA!$G$2=2023,Calendario2023!K109))))</f>
        <v xml:space="preserve"> </v>
      </c>
      <c r="L108" s="513">
        <f>IF(HERRAMIENTA!$G$2=2020,Calendario2020!L109,IF(HERRAMIENTA!$G$2=2021,Calendario2021!L109,IF(HERRAMIENTA!$G$2=2022,Calendario2022!L109,IF(HERRAMIENTA!$G$2=2023,Calendario2023!L109))))</f>
        <v>0</v>
      </c>
      <c r="M108" s="514" t="str">
        <f>IF(HERRAMIENTA!$G$2=2020,Calendario2020!M109,IF(HERRAMIENTA!$G$2=2021,Calendario2021!M109,IF(HERRAMIENTA!$G$2=2022,Calendario2022!M109,IF(HERRAMIENTA!$G$2=2023,Calendario2023!M109))))</f>
        <v xml:space="preserve"> </v>
      </c>
      <c r="N108" s="512">
        <f>IF(HERRAMIENTA!$G$2=2020,Calendario2020!N109,IF(HERRAMIENTA!$G$2=2021,Calendario2021!N109,IF(HERRAMIENTA!$G$2=2022,Calendario2022!N109,IF(HERRAMIENTA!$G$2=2023,Calendario2023!N109))))</f>
        <v>0</v>
      </c>
      <c r="O108" s="515" t="str">
        <f>IF(HERRAMIENTA!$G$2=2020,Calendario2020!O109,IF(HERRAMIENTA!$G$2=2021,Calendario2021!O109,IF(HERRAMIENTA!$G$2=2022,Calendario2022!O109,IF(HERRAMIENTA!$G$2=2023,Calendario2023!O109))))</f>
        <v xml:space="preserve"> </v>
      </c>
      <c r="P108" s="516">
        <f>IF(HERRAMIENTA!$G$2=2020,Calendario2020!P109,IF(HERRAMIENTA!$G$2=2021,Calendario2021!P109,IF(HERRAMIENTA!$G$2=2022,Calendario2022!P109,IF(HERRAMIENTA!$G$2=2023,Calendario2023!P109))))</f>
        <v>0</v>
      </c>
      <c r="Q108" s="133" t="s">
        <v>16</v>
      </c>
    </row>
    <row r="109" spans="1:17" ht="13.5" x14ac:dyDescent="0.25">
      <c r="B109" s="162"/>
      <c r="C109" s="162"/>
      <c r="D109" s="162"/>
      <c r="E109" s="162"/>
      <c r="F109" s="162"/>
      <c r="G109" s="162"/>
      <c r="H109" s="162"/>
      <c r="I109" s="162"/>
      <c r="J109" s="163" t="s">
        <v>1716</v>
      </c>
      <c r="K109" s="164"/>
      <c r="L109" s="165">
        <v>2020</v>
      </c>
      <c r="M109" s="166"/>
      <c r="N109" s="167" t="s">
        <v>1717</v>
      </c>
      <c r="O109" s="168"/>
      <c r="P109" s="169" t="s">
        <v>1718</v>
      </c>
      <c r="Q109" s="127"/>
    </row>
    <row r="110" spans="1:17" x14ac:dyDescent="0.2">
      <c r="B110" s="170" t="s">
        <v>1719</v>
      </c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</row>
    <row r="111" spans="1:17" ht="15" x14ac:dyDescent="0.25">
      <c r="B111" s="171" t="s">
        <v>1720</v>
      </c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</row>
    <row r="112" spans="1:17" ht="15" x14ac:dyDescent="0.25">
      <c r="B112" s="171" t="s">
        <v>1721</v>
      </c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</row>
    <row r="113" spans="2:17" ht="15" x14ac:dyDescent="0.25">
      <c r="B113" s="171" t="s">
        <v>1722</v>
      </c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</row>
    <row r="114" spans="2:17" x14ac:dyDescent="0.2"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</row>
    <row r="115" spans="2:17" x14ac:dyDescent="0.2"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</row>
    <row r="116" spans="2:17" x14ac:dyDescent="0.2"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</row>
    <row r="117" spans="2:17" x14ac:dyDescent="0.2">
      <c r="B117" s="127"/>
      <c r="C117" s="127"/>
      <c r="D117" s="127"/>
      <c r="E117" s="127"/>
      <c r="F117" s="127"/>
      <c r="G117" s="127"/>
      <c r="H117" s="127"/>
      <c r="I117" s="127"/>
      <c r="J117" s="127"/>
      <c r="K117" s="127"/>
      <c r="L117" s="127"/>
      <c r="M117" s="127"/>
      <c r="N117" s="127"/>
      <c r="O117" s="127"/>
      <c r="P117" s="127"/>
      <c r="Q117" s="127"/>
    </row>
    <row r="118" spans="2:17" x14ac:dyDescent="0.2">
      <c r="B118" s="127"/>
      <c r="C118" s="127"/>
      <c r="D118" s="127"/>
      <c r="E118" s="127"/>
      <c r="F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</row>
    <row r="119" spans="2:17" x14ac:dyDescent="0.2">
      <c r="B119" s="127"/>
      <c r="C119" s="127"/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</row>
    <row r="120" spans="2:17" x14ac:dyDescent="0.2">
      <c r="B120" s="127"/>
      <c r="C120" s="127"/>
      <c r="D120" s="127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</row>
    <row r="121" spans="2:17" x14ac:dyDescent="0.2">
      <c r="B121" s="127"/>
      <c r="C121" s="127"/>
      <c r="D121" s="127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</row>
    <row r="122" spans="2:17" x14ac:dyDescent="0.2">
      <c r="B122" s="127"/>
      <c r="C122" s="127"/>
      <c r="D122" s="127"/>
      <c r="E122" s="127"/>
      <c r="F122" s="127"/>
      <c r="G122" s="127"/>
      <c r="H122" s="127"/>
      <c r="I122" s="127"/>
      <c r="J122" s="127"/>
      <c r="K122" s="127"/>
      <c r="L122" s="127"/>
      <c r="M122" s="127"/>
      <c r="N122" s="127"/>
      <c r="O122" s="127"/>
      <c r="P122" s="127"/>
      <c r="Q122" s="133"/>
    </row>
    <row r="123" spans="2:17" x14ac:dyDescent="0.2">
      <c r="B123" s="127"/>
      <c r="C123" s="127"/>
      <c r="D123" s="127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27"/>
      <c r="P123" s="127"/>
      <c r="Q123" s="127"/>
    </row>
    <row r="124" spans="2:17" x14ac:dyDescent="0.2">
      <c r="B124" s="127"/>
      <c r="C124" s="127"/>
      <c r="D124" s="127"/>
      <c r="E124" s="127"/>
      <c r="F124" s="127"/>
      <c r="G124" s="127"/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</row>
    <row r="125" spans="2:17" x14ac:dyDescent="0.2">
      <c r="B125" s="127"/>
      <c r="C125" s="127"/>
      <c r="D125" s="127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</row>
    <row r="126" spans="2:17" x14ac:dyDescent="0.2">
      <c r="B126" s="127"/>
      <c r="C126" s="127"/>
      <c r="D126" s="127"/>
      <c r="E126" s="127"/>
      <c r="F126" s="127"/>
      <c r="G126" s="127"/>
      <c r="H126" s="127"/>
      <c r="I126" s="127"/>
      <c r="J126" s="127"/>
      <c r="K126" s="127"/>
      <c r="L126" s="127"/>
      <c r="M126" s="127"/>
      <c r="N126" s="127"/>
      <c r="O126" s="127"/>
      <c r="P126" s="127"/>
      <c r="Q126" s="127"/>
    </row>
  </sheetData>
  <mergeCells count="391">
    <mergeCell ref="C108:D108"/>
    <mergeCell ref="E108:F108"/>
    <mergeCell ref="G108:H108"/>
    <mergeCell ref="I108:J108"/>
    <mergeCell ref="K108:L108"/>
    <mergeCell ref="M108:N108"/>
    <mergeCell ref="O108:P108"/>
    <mergeCell ref="C106:D106"/>
    <mergeCell ref="E106:F106"/>
    <mergeCell ref="G106:H106"/>
    <mergeCell ref="I106:J106"/>
    <mergeCell ref="K106:L106"/>
    <mergeCell ref="M106:N106"/>
    <mergeCell ref="E104:F104"/>
    <mergeCell ref="G104:H104"/>
    <mergeCell ref="I104:J104"/>
    <mergeCell ref="K104:L104"/>
    <mergeCell ref="M104:N104"/>
    <mergeCell ref="O104:P104"/>
    <mergeCell ref="O100:P100"/>
    <mergeCell ref="B101:B108"/>
    <mergeCell ref="C102:D102"/>
    <mergeCell ref="E102:F102"/>
    <mergeCell ref="G102:H102"/>
    <mergeCell ref="I102:J102"/>
    <mergeCell ref="K102:L102"/>
    <mergeCell ref="M102:N102"/>
    <mergeCell ref="O102:P102"/>
    <mergeCell ref="C104:D104"/>
    <mergeCell ref="C100:D100"/>
    <mergeCell ref="E100:F100"/>
    <mergeCell ref="G100:H100"/>
    <mergeCell ref="I100:J100"/>
    <mergeCell ref="K100:L100"/>
    <mergeCell ref="M100:N100"/>
    <mergeCell ref="B91:B100"/>
    <mergeCell ref="O106:P106"/>
    <mergeCell ref="K96:L96"/>
    <mergeCell ref="M96:N96"/>
    <mergeCell ref="O96:P96"/>
    <mergeCell ref="C98:D98"/>
    <mergeCell ref="E98:F98"/>
    <mergeCell ref="G98:H98"/>
    <mergeCell ref="I98:J98"/>
    <mergeCell ref="K98:L98"/>
    <mergeCell ref="M98:N98"/>
    <mergeCell ref="O98:P98"/>
    <mergeCell ref="C96:D96"/>
    <mergeCell ref="E96:F96"/>
    <mergeCell ref="G96:H96"/>
    <mergeCell ref="I96:J96"/>
    <mergeCell ref="M92:N92"/>
    <mergeCell ref="O92:P92"/>
    <mergeCell ref="C94:D94"/>
    <mergeCell ref="E94:F94"/>
    <mergeCell ref="G94:H94"/>
    <mergeCell ref="I94:J94"/>
    <mergeCell ref="K94:L94"/>
    <mergeCell ref="M94:N94"/>
    <mergeCell ref="O94:P94"/>
    <mergeCell ref="C92:D92"/>
    <mergeCell ref="E92:F92"/>
    <mergeCell ref="G92:H92"/>
    <mergeCell ref="I92:J92"/>
    <mergeCell ref="K92:L92"/>
    <mergeCell ref="M88:N88"/>
    <mergeCell ref="O88:P88"/>
    <mergeCell ref="C90:D90"/>
    <mergeCell ref="E90:F90"/>
    <mergeCell ref="G90:H90"/>
    <mergeCell ref="I90:J90"/>
    <mergeCell ref="K90:L90"/>
    <mergeCell ref="M90:N90"/>
    <mergeCell ref="O90:P90"/>
    <mergeCell ref="M84:N84"/>
    <mergeCell ref="O84:P84"/>
    <mergeCell ref="C86:D86"/>
    <mergeCell ref="E86:F86"/>
    <mergeCell ref="G86:H86"/>
    <mergeCell ref="I86:J86"/>
    <mergeCell ref="K86:L86"/>
    <mergeCell ref="M86:N86"/>
    <mergeCell ref="O86:P86"/>
    <mergeCell ref="B83:B90"/>
    <mergeCell ref="C84:D84"/>
    <mergeCell ref="E84:F84"/>
    <mergeCell ref="G84:H84"/>
    <mergeCell ref="I84:J84"/>
    <mergeCell ref="K84:L84"/>
    <mergeCell ref="C88:D88"/>
    <mergeCell ref="E88:F88"/>
    <mergeCell ref="G88:H88"/>
    <mergeCell ref="I88:J88"/>
    <mergeCell ref="K88:L88"/>
    <mergeCell ref="C82:D82"/>
    <mergeCell ref="E82:F82"/>
    <mergeCell ref="G82:H82"/>
    <mergeCell ref="I82:J82"/>
    <mergeCell ref="K82:L82"/>
    <mergeCell ref="M82:N82"/>
    <mergeCell ref="O82:P82"/>
    <mergeCell ref="C80:D80"/>
    <mergeCell ref="E80:F80"/>
    <mergeCell ref="G80:H80"/>
    <mergeCell ref="I80:J80"/>
    <mergeCell ref="K80:L80"/>
    <mergeCell ref="M80:N80"/>
    <mergeCell ref="E78:F78"/>
    <mergeCell ref="G78:H78"/>
    <mergeCell ref="I78:J78"/>
    <mergeCell ref="K78:L78"/>
    <mergeCell ref="M78:N78"/>
    <mergeCell ref="O78:P78"/>
    <mergeCell ref="O74:P74"/>
    <mergeCell ref="B75:B82"/>
    <mergeCell ref="C76:D76"/>
    <mergeCell ref="E76:F76"/>
    <mergeCell ref="G76:H76"/>
    <mergeCell ref="I76:J76"/>
    <mergeCell ref="K76:L76"/>
    <mergeCell ref="M76:N76"/>
    <mergeCell ref="O76:P76"/>
    <mergeCell ref="C78:D78"/>
    <mergeCell ref="C74:D74"/>
    <mergeCell ref="E74:F74"/>
    <mergeCell ref="G74:H74"/>
    <mergeCell ref="I74:J74"/>
    <mergeCell ref="K74:L74"/>
    <mergeCell ref="M74:N74"/>
    <mergeCell ref="B65:B74"/>
    <mergeCell ref="O80:P80"/>
    <mergeCell ref="K70:L70"/>
    <mergeCell ref="M70:N70"/>
    <mergeCell ref="O70:P70"/>
    <mergeCell ref="C72:D72"/>
    <mergeCell ref="E72:F72"/>
    <mergeCell ref="G72:H72"/>
    <mergeCell ref="I72:J72"/>
    <mergeCell ref="K72:L72"/>
    <mergeCell ref="M72:N72"/>
    <mergeCell ref="O72:P72"/>
    <mergeCell ref="C70:D70"/>
    <mergeCell ref="E70:F70"/>
    <mergeCell ref="G70:H70"/>
    <mergeCell ref="I70:J70"/>
    <mergeCell ref="M66:N66"/>
    <mergeCell ref="O66:P66"/>
    <mergeCell ref="C68:D68"/>
    <mergeCell ref="E68:F68"/>
    <mergeCell ref="G68:H68"/>
    <mergeCell ref="I68:J68"/>
    <mergeCell ref="K68:L68"/>
    <mergeCell ref="M68:N68"/>
    <mergeCell ref="O68:P68"/>
    <mergeCell ref="C66:D66"/>
    <mergeCell ref="E66:F66"/>
    <mergeCell ref="G66:H66"/>
    <mergeCell ref="I66:J66"/>
    <mergeCell ref="K66:L66"/>
    <mergeCell ref="M62:N62"/>
    <mergeCell ref="O62:P62"/>
    <mergeCell ref="C64:D64"/>
    <mergeCell ref="E64:F64"/>
    <mergeCell ref="G64:H64"/>
    <mergeCell ref="I64:J64"/>
    <mergeCell ref="K64:L64"/>
    <mergeCell ref="M64:N64"/>
    <mergeCell ref="O64:P64"/>
    <mergeCell ref="M58:N58"/>
    <mergeCell ref="O58:P58"/>
    <mergeCell ref="C60:D60"/>
    <mergeCell ref="E60:F60"/>
    <mergeCell ref="G60:H60"/>
    <mergeCell ref="I60:J60"/>
    <mergeCell ref="K60:L60"/>
    <mergeCell ref="M60:N60"/>
    <mergeCell ref="O60:P60"/>
    <mergeCell ref="B57:B64"/>
    <mergeCell ref="C58:D58"/>
    <mergeCell ref="E58:F58"/>
    <mergeCell ref="G58:H58"/>
    <mergeCell ref="I58:J58"/>
    <mergeCell ref="K58:L58"/>
    <mergeCell ref="C62:D62"/>
    <mergeCell ref="E62:F62"/>
    <mergeCell ref="G62:H62"/>
    <mergeCell ref="I62:J62"/>
    <mergeCell ref="K62:L62"/>
    <mergeCell ref="C56:D56"/>
    <mergeCell ref="E56:F56"/>
    <mergeCell ref="G56:H56"/>
    <mergeCell ref="I56:J56"/>
    <mergeCell ref="K56:L56"/>
    <mergeCell ref="M56:N56"/>
    <mergeCell ref="O56:P56"/>
    <mergeCell ref="C54:D54"/>
    <mergeCell ref="E54:F54"/>
    <mergeCell ref="G54:H54"/>
    <mergeCell ref="I54:J54"/>
    <mergeCell ref="K54:L54"/>
    <mergeCell ref="M54:N54"/>
    <mergeCell ref="E52:F52"/>
    <mergeCell ref="G52:H52"/>
    <mergeCell ref="I52:J52"/>
    <mergeCell ref="K52:L52"/>
    <mergeCell ref="M52:N52"/>
    <mergeCell ref="O52:P52"/>
    <mergeCell ref="O48:P48"/>
    <mergeCell ref="B49:B56"/>
    <mergeCell ref="C50:D50"/>
    <mergeCell ref="E50:F50"/>
    <mergeCell ref="G50:H50"/>
    <mergeCell ref="I50:J50"/>
    <mergeCell ref="K50:L50"/>
    <mergeCell ref="M50:N50"/>
    <mergeCell ref="O50:P50"/>
    <mergeCell ref="C52:D52"/>
    <mergeCell ref="C48:D48"/>
    <mergeCell ref="E48:F48"/>
    <mergeCell ref="G48:H48"/>
    <mergeCell ref="I48:J48"/>
    <mergeCell ref="K48:L48"/>
    <mergeCell ref="M48:N48"/>
    <mergeCell ref="B39:B48"/>
    <mergeCell ref="O54:P54"/>
    <mergeCell ref="K44:L44"/>
    <mergeCell ref="M44:N44"/>
    <mergeCell ref="O44:P44"/>
    <mergeCell ref="C46:D46"/>
    <mergeCell ref="E46:F46"/>
    <mergeCell ref="G46:H46"/>
    <mergeCell ref="I46:J46"/>
    <mergeCell ref="K46:L46"/>
    <mergeCell ref="M46:N46"/>
    <mergeCell ref="O46:P46"/>
    <mergeCell ref="C44:D44"/>
    <mergeCell ref="E44:F44"/>
    <mergeCell ref="G44:H44"/>
    <mergeCell ref="I44:J44"/>
    <mergeCell ref="M40:N40"/>
    <mergeCell ref="O40:P40"/>
    <mergeCell ref="C42:D42"/>
    <mergeCell ref="E42:F42"/>
    <mergeCell ref="G42:H42"/>
    <mergeCell ref="I42:J42"/>
    <mergeCell ref="K42:L42"/>
    <mergeCell ref="M42:N42"/>
    <mergeCell ref="O42:P42"/>
    <mergeCell ref="C40:D40"/>
    <mergeCell ref="E40:F40"/>
    <mergeCell ref="G40:H40"/>
    <mergeCell ref="I40:J40"/>
    <mergeCell ref="K40:L40"/>
    <mergeCell ref="C38:D38"/>
    <mergeCell ref="E38:F38"/>
    <mergeCell ref="G38:H38"/>
    <mergeCell ref="I38:J38"/>
    <mergeCell ref="K38:L38"/>
    <mergeCell ref="M38:N38"/>
    <mergeCell ref="O38:P38"/>
    <mergeCell ref="C36:D36"/>
    <mergeCell ref="E36:F36"/>
    <mergeCell ref="G36:H36"/>
    <mergeCell ref="I36:J36"/>
    <mergeCell ref="K36:L36"/>
    <mergeCell ref="M36:N36"/>
    <mergeCell ref="E34:F34"/>
    <mergeCell ref="G34:H34"/>
    <mergeCell ref="I34:J34"/>
    <mergeCell ref="K34:L34"/>
    <mergeCell ref="M34:N34"/>
    <mergeCell ref="O34:P34"/>
    <mergeCell ref="O30:P30"/>
    <mergeCell ref="B31:B38"/>
    <mergeCell ref="C32:D32"/>
    <mergeCell ref="E32:F32"/>
    <mergeCell ref="G32:H32"/>
    <mergeCell ref="I32:J32"/>
    <mergeCell ref="K32:L32"/>
    <mergeCell ref="M32:N32"/>
    <mergeCell ref="O32:P32"/>
    <mergeCell ref="C34:D34"/>
    <mergeCell ref="C30:D30"/>
    <mergeCell ref="E30:F30"/>
    <mergeCell ref="G30:H30"/>
    <mergeCell ref="I30:J30"/>
    <mergeCell ref="K30:L30"/>
    <mergeCell ref="M30:N30"/>
    <mergeCell ref="B21:B30"/>
    <mergeCell ref="O36:P36"/>
    <mergeCell ref="K26:L26"/>
    <mergeCell ref="M26:N26"/>
    <mergeCell ref="O26:P26"/>
    <mergeCell ref="C28:D28"/>
    <mergeCell ref="E28:F28"/>
    <mergeCell ref="G28:H28"/>
    <mergeCell ref="I28:J28"/>
    <mergeCell ref="K28:L28"/>
    <mergeCell ref="M28:N28"/>
    <mergeCell ref="O28:P28"/>
    <mergeCell ref="C26:D26"/>
    <mergeCell ref="E26:F26"/>
    <mergeCell ref="G26:H26"/>
    <mergeCell ref="I26:J26"/>
    <mergeCell ref="C24:D24"/>
    <mergeCell ref="E24:F24"/>
    <mergeCell ref="G24:H24"/>
    <mergeCell ref="I24:J24"/>
    <mergeCell ref="K24:L24"/>
    <mergeCell ref="M24:N24"/>
    <mergeCell ref="O24:P24"/>
    <mergeCell ref="C22:D22"/>
    <mergeCell ref="E22:F22"/>
    <mergeCell ref="G22:H22"/>
    <mergeCell ref="I22:J22"/>
    <mergeCell ref="K22:L22"/>
    <mergeCell ref="O20:P20"/>
    <mergeCell ref="C18:D18"/>
    <mergeCell ref="E18:F18"/>
    <mergeCell ref="G18:H18"/>
    <mergeCell ref="I18:J18"/>
    <mergeCell ref="K18:L18"/>
    <mergeCell ref="M18:N18"/>
    <mergeCell ref="M22:N22"/>
    <mergeCell ref="O22:P22"/>
    <mergeCell ref="O16:P16"/>
    <mergeCell ref="O12:P12"/>
    <mergeCell ref="B13:B20"/>
    <mergeCell ref="C14:D14"/>
    <mergeCell ref="E14:F14"/>
    <mergeCell ref="G14:H14"/>
    <mergeCell ref="I14:J14"/>
    <mergeCell ref="K14:L14"/>
    <mergeCell ref="M14:N14"/>
    <mergeCell ref="O14:P14"/>
    <mergeCell ref="C16:D16"/>
    <mergeCell ref="C12:D12"/>
    <mergeCell ref="E12:F12"/>
    <mergeCell ref="G12:H12"/>
    <mergeCell ref="I12:J12"/>
    <mergeCell ref="K12:L12"/>
    <mergeCell ref="M12:N12"/>
    <mergeCell ref="O18:P18"/>
    <mergeCell ref="C20:D20"/>
    <mergeCell ref="E20:F20"/>
    <mergeCell ref="G20:H20"/>
    <mergeCell ref="I20:J20"/>
    <mergeCell ref="K20:L20"/>
    <mergeCell ref="M20:N20"/>
    <mergeCell ref="G8:H8"/>
    <mergeCell ref="I8:J8"/>
    <mergeCell ref="K8:L8"/>
    <mergeCell ref="M8:N8"/>
    <mergeCell ref="E16:F16"/>
    <mergeCell ref="G16:H16"/>
    <mergeCell ref="I16:J16"/>
    <mergeCell ref="K16:L16"/>
    <mergeCell ref="M16:N16"/>
    <mergeCell ref="B5:B12"/>
    <mergeCell ref="C6:D6"/>
    <mergeCell ref="E6:F6"/>
    <mergeCell ref="G6:H6"/>
    <mergeCell ref="I6:J6"/>
    <mergeCell ref="K6:L6"/>
    <mergeCell ref="M6:N6"/>
    <mergeCell ref="O6:P6"/>
    <mergeCell ref="B3:B4"/>
    <mergeCell ref="C4:D4"/>
    <mergeCell ref="E4:F4"/>
    <mergeCell ref="G4:H4"/>
    <mergeCell ref="I4:J4"/>
    <mergeCell ref="K4:L4"/>
    <mergeCell ref="O8:P8"/>
    <mergeCell ref="C10:D10"/>
    <mergeCell ref="E10:F10"/>
    <mergeCell ref="G10:H10"/>
    <mergeCell ref="I10:J10"/>
    <mergeCell ref="K10:L10"/>
    <mergeCell ref="M10:N10"/>
    <mergeCell ref="O10:P10"/>
    <mergeCell ref="C8:D8"/>
    <mergeCell ref="E8:F8"/>
    <mergeCell ref="C2:D2"/>
    <mergeCell ref="E2:F2"/>
    <mergeCell ref="G2:H2"/>
    <mergeCell ref="I2:J2"/>
    <mergeCell ref="K2:L2"/>
    <mergeCell ref="M2:N2"/>
    <mergeCell ref="O2:P2"/>
    <mergeCell ref="M4:N4"/>
    <mergeCell ref="O4:P4"/>
  </mergeCells>
  <hyperlinks>
    <hyperlink ref="B110" r:id="rId1" display="https://www.wincalendar.com/es/Creador-De-Calendario" xr:uid="{00000000-0004-0000-0800-000000000000}"/>
    <hyperlink ref="L109" r:id="rId2" display="YYYY" xr:uid="{00000000-0004-0000-0800-000001000000}"/>
    <hyperlink ref="N109" r:id="rId3" xr:uid="{00000000-0004-0000-0800-000002000000}"/>
    <hyperlink ref="P109" r:id="rId4" xr:uid="{00000000-0004-0000-0800-000003000000}"/>
  </hyperlinks>
  <printOptions horizontalCentered="1"/>
  <pageMargins left="0.6" right="0.6" top="0.6" bottom="0.5" header="0.5" footer="0.5"/>
  <pageSetup scale="97" fitToHeight="0" orientation="landscape" r:id="rId5"/>
  <headerFooter alignWithMargins="0"/>
  <rowBreaks count="3" manualBreakCount="3">
    <brk id="20" min="1" max="15" man="1"/>
    <brk id="48" min="1" max="15" man="1"/>
    <brk id="82" min="1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6">
    <pageSetUpPr fitToPage="1"/>
  </sheetPr>
  <dimension ref="B1:Q127"/>
  <sheetViews>
    <sheetView showGridLines="0" zoomScaleNormal="100" workbookViewId="0">
      <pane ySplit="3" topLeftCell="A4" activePane="bottomLeft" state="frozen"/>
      <selection activeCell="H30" sqref="H30"/>
      <selection pane="bottomLeft" activeCell="H30" sqref="H30"/>
    </sheetView>
  </sheetViews>
  <sheetFormatPr baseColWidth="10" defaultColWidth="9.140625" defaultRowHeight="12.75" x14ac:dyDescent="0.2"/>
  <cols>
    <col min="1" max="1" width="2.28515625" style="124" customWidth="1"/>
    <col min="2" max="2" width="11.7109375" style="124" customWidth="1"/>
    <col min="3" max="3" width="3.28515625" style="124" customWidth="1"/>
    <col min="4" max="4" width="13.7109375" style="124" customWidth="1"/>
    <col min="5" max="5" width="3.28515625" style="124" customWidth="1"/>
    <col min="6" max="6" width="13.7109375" style="124" customWidth="1"/>
    <col min="7" max="7" width="3.28515625" style="124" customWidth="1"/>
    <col min="8" max="8" width="13.7109375" style="124" customWidth="1"/>
    <col min="9" max="9" width="3.28515625" style="124" customWidth="1"/>
    <col min="10" max="10" width="13.7109375" style="124" customWidth="1"/>
    <col min="11" max="11" width="3.28515625" style="124" customWidth="1"/>
    <col min="12" max="12" width="13.7109375" style="124" customWidth="1"/>
    <col min="13" max="13" width="3.28515625" style="124" customWidth="1"/>
    <col min="14" max="14" width="13.7109375" style="124" customWidth="1"/>
    <col min="15" max="15" width="3.28515625" style="124" customWidth="1"/>
    <col min="16" max="16" width="13.7109375" style="124" customWidth="1"/>
    <col min="17" max="17" width="2.28515625" style="124" customWidth="1"/>
    <col min="18" max="18" width="9.140625" style="124"/>
    <col min="19" max="19" width="9.140625" style="124" customWidth="1"/>
    <col min="20" max="16384" width="9.140625" style="124"/>
  </cols>
  <sheetData>
    <row r="1" spans="2:17" ht="18.75" x14ac:dyDescent="0.25">
      <c r="B1" s="123" t="s">
        <v>1645</v>
      </c>
      <c r="P1" s="125" t="s">
        <v>1646</v>
      </c>
    </row>
    <row r="2" spans="2:17" ht="15" thickBot="1" x14ac:dyDescent="0.25">
      <c r="B2" s="126" t="s">
        <v>1647</v>
      </c>
      <c r="C2" s="127"/>
      <c r="D2" s="127"/>
      <c r="E2" s="127"/>
      <c r="F2" s="128"/>
      <c r="G2" s="127"/>
      <c r="H2" s="129"/>
      <c r="I2" s="127"/>
      <c r="J2" s="127"/>
      <c r="K2" s="130"/>
      <c r="L2" s="130"/>
      <c r="M2" s="517"/>
      <c r="N2" s="517"/>
      <c r="O2" s="517"/>
      <c r="P2" s="131"/>
      <c r="Q2" s="127"/>
    </row>
    <row r="3" spans="2:17" ht="14.25" thickTop="1" thickBot="1" x14ac:dyDescent="0.25">
      <c r="B3" s="132" t="s">
        <v>123</v>
      </c>
      <c r="C3" s="483" t="s">
        <v>124</v>
      </c>
      <c r="D3" s="484"/>
      <c r="E3" s="483" t="s">
        <v>125</v>
      </c>
      <c r="F3" s="484"/>
      <c r="G3" s="483" t="s">
        <v>126</v>
      </c>
      <c r="H3" s="485"/>
      <c r="I3" s="486" t="s">
        <v>127</v>
      </c>
      <c r="J3" s="485"/>
      <c r="K3" s="486" t="s">
        <v>128</v>
      </c>
      <c r="L3" s="485"/>
      <c r="M3" s="486" t="s">
        <v>129</v>
      </c>
      <c r="N3" s="485"/>
      <c r="O3" s="486" t="s">
        <v>130</v>
      </c>
      <c r="P3" s="487"/>
      <c r="Q3" s="133"/>
    </row>
    <row r="4" spans="2:17" ht="38.25" x14ac:dyDescent="0.2">
      <c r="B4" s="527" t="s">
        <v>179</v>
      </c>
      <c r="C4" s="208">
        <v>43828</v>
      </c>
      <c r="D4" s="209" t="s">
        <v>131</v>
      </c>
      <c r="E4" s="1">
        <v>43829</v>
      </c>
      <c r="F4" s="2"/>
      <c r="G4" s="1">
        <v>43830</v>
      </c>
      <c r="H4" s="2"/>
      <c r="I4" s="210">
        <v>43831</v>
      </c>
      <c r="J4" s="211" t="s">
        <v>1648</v>
      </c>
      <c r="K4" s="212">
        <v>43832</v>
      </c>
      <c r="L4" s="213" t="s">
        <v>1649</v>
      </c>
      <c r="M4" s="212">
        <v>43833</v>
      </c>
      <c r="N4" s="214"/>
      <c r="O4" s="215">
        <v>43834</v>
      </c>
      <c r="P4" s="216"/>
      <c r="Q4" s="133"/>
    </row>
    <row r="5" spans="2:17" ht="14.25" customHeight="1" thickBot="1" x14ac:dyDescent="0.25">
      <c r="B5" s="524"/>
      <c r="C5" s="528" t="s">
        <v>16</v>
      </c>
      <c r="D5" s="529"/>
      <c r="E5" s="530" t="s">
        <v>16</v>
      </c>
      <c r="F5" s="531"/>
      <c r="G5" s="530" t="s">
        <v>16</v>
      </c>
      <c r="H5" s="532"/>
      <c r="I5" s="533" t="s">
        <v>16</v>
      </c>
      <c r="J5" s="519"/>
      <c r="K5" s="518" t="s">
        <v>16</v>
      </c>
      <c r="L5" s="519"/>
      <c r="M5" s="518" t="s">
        <v>16</v>
      </c>
      <c r="N5" s="519"/>
      <c r="O5" s="520" t="s">
        <v>16</v>
      </c>
      <c r="P5" s="521"/>
      <c r="Q5" s="133" t="s">
        <v>16</v>
      </c>
    </row>
    <row r="6" spans="2:17" ht="38.25" x14ac:dyDescent="0.2">
      <c r="B6" s="522" t="s">
        <v>1650</v>
      </c>
      <c r="C6" s="217">
        <v>43835</v>
      </c>
      <c r="D6" s="224" t="s">
        <v>132</v>
      </c>
      <c r="E6" s="212">
        <v>43836</v>
      </c>
      <c r="F6" s="232" t="s">
        <v>1651</v>
      </c>
      <c r="G6" s="212">
        <v>43837</v>
      </c>
      <c r="H6" s="225"/>
      <c r="I6" s="1">
        <v>43838</v>
      </c>
      <c r="J6" s="2"/>
      <c r="K6" s="1">
        <v>43839</v>
      </c>
      <c r="L6" s="2"/>
      <c r="M6" s="1">
        <v>43840</v>
      </c>
      <c r="N6" s="2"/>
      <c r="O6" s="220">
        <v>43841</v>
      </c>
      <c r="P6" s="221"/>
      <c r="Q6" s="133"/>
    </row>
    <row r="7" spans="2:17" ht="13.5" customHeight="1" x14ac:dyDescent="0.2">
      <c r="B7" s="523"/>
      <c r="C7" s="525" t="s">
        <v>16</v>
      </c>
      <c r="D7" s="526"/>
      <c r="E7" s="518" t="s">
        <v>16</v>
      </c>
      <c r="F7" s="519"/>
      <c r="G7" s="518" t="s">
        <v>16</v>
      </c>
      <c r="H7" s="519"/>
      <c r="I7" s="518" t="s">
        <v>16</v>
      </c>
      <c r="J7" s="519"/>
      <c r="K7" s="518" t="s">
        <v>16</v>
      </c>
      <c r="L7" s="519"/>
      <c r="M7" s="518" t="s">
        <v>16</v>
      </c>
      <c r="N7" s="519"/>
      <c r="O7" s="520" t="s">
        <v>16</v>
      </c>
      <c r="P7" s="521"/>
      <c r="Q7" s="133" t="s">
        <v>16</v>
      </c>
    </row>
    <row r="8" spans="2:17" ht="15" x14ac:dyDescent="0.2">
      <c r="B8" s="523"/>
      <c r="C8" s="208">
        <v>43842</v>
      </c>
      <c r="D8" s="209" t="s">
        <v>133</v>
      </c>
      <c r="E8" s="1">
        <v>43843</v>
      </c>
      <c r="F8" s="2"/>
      <c r="G8" s="1">
        <v>43844</v>
      </c>
      <c r="H8" s="2"/>
      <c r="I8" s="1">
        <v>43845</v>
      </c>
      <c r="J8" s="2"/>
      <c r="K8" s="1">
        <v>43846</v>
      </c>
      <c r="L8" s="2"/>
      <c r="M8" s="1">
        <v>43847</v>
      </c>
      <c r="N8" s="2"/>
      <c r="O8" s="220">
        <v>43848</v>
      </c>
      <c r="P8" s="221"/>
      <c r="Q8" s="133"/>
    </row>
    <row r="9" spans="2:17" ht="13.5" customHeight="1" x14ac:dyDescent="0.2">
      <c r="B9" s="523"/>
      <c r="C9" s="525" t="s">
        <v>16</v>
      </c>
      <c r="D9" s="526"/>
      <c r="E9" s="518" t="s">
        <v>16</v>
      </c>
      <c r="F9" s="519"/>
      <c r="G9" s="518" t="s">
        <v>16</v>
      </c>
      <c r="H9" s="519"/>
      <c r="I9" s="518" t="s">
        <v>16</v>
      </c>
      <c r="J9" s="519"/>
      <c r="K9" s="518" t="s">
        <v>16</v>
      </c>
      <c r="L9" s="519"/>
      <c r="M9" s="518" t="s">
        <v>16</v>
      </c>
      <c r="N9" s="519"/>
      <c r="O9" s="520" t="s">
        <v>16</v>
      </c>
      <c r="P9" s="521"/>
      <c r="Q9" s="133" t="s">
        <v>16</v>
      </c>
    </row>
    <row r="10" spans="2:17" ht="25.5" x14ac:dyDescent="0.2">
      <c r="B10" s="523"/>
      <c r="C10" s="208">
        <v>43849</v>
      </c>
      <c r="D10" s="209" t="s">
        <v>134</v>
      </c>
      <c r="E10" s="1">
        <v>43850</v>
      </c>
      <c r="F10" s="226" t="s">
        <v>1652</v>
      </c>
      <c r="G10" s="1">
        <v>43851</v>
      </c>
      <c r="H10" s="2"/>
      <c r="I10" s="1">
        <v>43852</v>
      </c>
      <c r="J10" s="2"/>
      <c r="K10" s="1">
        <v>43853</v>
      </c>
      <c r="L10" s="2"/>
      <c r="M10" s="1">
        <v>43854</v>
      </c>
      <c r="N10" s="2"/>
      <c r="O10" s="220">
        <v>43855</v>
      </c>
      <c r="P10" s="229" t="s">
        <v>1653</v>
      </c>
      <c r="Q10" s="133"/>
    </row>
    <row r="11" spans="2:17" ht="14.25" customHeight="1" thickBot="1" x14ac:dyDescent="0.25">
      <c r="B11" s="523"/>
      <c r="C11" s="525" t="s">
        <v>16</v>
      </c>
      <c r="D11" s="526"/>
      <c r="E11" s="518" t="s">
        <v>16</v>
      </c>
      <c r="F11" s="519"/>
      <c r="G11" s="518" t="s">
        <v>16</v>
      </c>
      <c r="H11" s="519"/>
      <c r="I11" s="518" t="s">
        <v>16</v>
      </c>
      <c r="J11" s="519"/>
      <c r="K11" s="518" t="s">
        <v>16</v>
      </c>
      <c r="L11" s="519"/>
      <c r="M11" s="518" t="s">
        <v>16</v>
      </c>
      <c r="N11" s="531"/>
      <c r="O11" s="534" t="s">
        <v>16</v>
      </c>
      <c r="P11" s="535"/>
      <c r="Q11" s="133" t="s">
        <v>16</v>
      </c>
    </row>
    <row r="12" spans="2:17" ht="15" x14ac:dyDescent="0.2">
      <c r="B12" s="523"/>
      <c r="C12" s="208">
        <v>43856</v>
      </c>
      <c r="D12" s="209" t="s">
        <v>135</v>
      </c>
      <c r="E12" s="1">
        <v>43857</v>
      </c>
      <c r="F12" s="2"/>
      <c r="G12" s="1">
        <v>43858</v>
      </c>
      <c r="H12" s="2"/>
      <c r="I12" s="1">
        <v>43859</v>
      </c>
      <c r="J12" s="2"/>
      <c r="K12" s="1">
        <v>43860</v>
      </c>
      <c r="L12" s="2"/>
      <c r="M12" s="1">
        <v>43861</v>
      </c>
      <c r="N12" s="2"/>
      <c r="O12" s="228">
        <v>43862</v>
      </c>
      <c r="P12" s="216"/>
      <c r="Q12" s="133"/>
    </row>
    <row r="13" spans="2:17" ht="14.25" customHeight="1" thickBot="1" x14ac:dyDescent="0.25">
      <c r="B13" s="524"/>
      <c r="C13" s="528" t="s">
        <v>16</v>
      </c>
      <c r="D13" s="529"/>
      <c r="E13" s="530" t="s">
        <v>16</v>
      </c>
      <c r="F13" s="531"/>
      <c r="G13" s="530" t="s">
        <v>16</v>
      </c>
      <c r="H13" s="531"/>
      <c r="I13" s="530" t="s">
        <v>16</v>
      </c>
      <c r="J13" s="531"/>
      <c r="K13" s="530" t="s">
        <v>16</v>
      </c>
      <c r="L13" s="531"/>
      <c r="M13" s="530" t="s">
        <v>16</v>
      </c>
      <c r="N13" s="532"/>
      <c r="O13" s="525" t="s">
        <v>16</v>
      </c>
      <c r="P13" s="521"/>
      <c r="Q13" s="133" t="s">
        <v>16</v>
      </c>
    </row>
    <row r="14" spans="2:17" ht="25.5" x14ac:dyDescent="0.2">
      <c r="B14" s="522" t="s">
        <v>1654</v>
      </c>
      <c r="C14" s="217">
        <v>43863</v>
      </c>
      <c r="D14" s="218" t="s">
        <v>1655</v>
      </c>
      <c r="E14" s="212">
        <v>43864</v>
      </c>
      <c r="F14" s="214"/>
      <c r="G14" s="212">
        <v>43865</v>
      </c>
      <c r="H14" s="213" t="s">
        <v>1656</v>
      </c>
      <c r="I14" s="212">
        <v>43866</v>
      </c>
      <c r="J14" s="214"/>
      <c r="K14" s="212">
        <v>43867</v>
      </c>
      <c r="L14" s="214"/>
      <c r="M14" s="212">
        <v>43868</v>
      </c>
      <c r="N14" s="225"/>
      <c r="O14" s="220">
        <v>43869</v>
      </c>
      <c r="P14" s="221"/>
      <c r="Q14" s="133"/>
    </row>
    <row r="15" spans="2:17" ht="13.5" customHeight="1" x14ac:dyDescent="0.2">
      <c r="B15" s="523"/>
      <c r="C15" s="525" t="s">
        <v>16</v>
      </c>
      <c r="D15" s="526"/>
      <c r="E15" s="518" t="s">
        <v>16</v>
      </c>
      <c r="F15" s="519"/>
      <c r="G15" s="518" t="s">
        <v>16</v>
      </c>
      <c r="H15" s="519"/>
      <c r="I15" s="518" t="s">
        <v>16</v>
      </c>
      <c r="J15" s="519"/>
      <c r="K15" s="518" t="s">
        <v>16</v>
      </c>
      <c r="L15" s="519"/>
      <c r="M15" s="518" t="s">
        <v>16</v>
      </c>
      <c r="N15" s="519"/>
      <c r="O15" s="520" t="s">
        <v>16</v>
      </c>
      <c r="P15" s="521"/>
      <c r="Q15" s="133" t="s">
        <v>16</v>
      </c>
    </row>
    <row r="16" spans="2:17" ht="15" x14ac:dyDescent="0.2">
      <c r="B16" s="523"/>
      <c r="C16" s="208">
        <v>43870</v>
      </c>
      <c r="D16" s="209" t="s">
        <v>137</v>
      </c>
      <c r="E16" s="1">
        <v>43871</v>
      </c>
      <c r="F16" s="2"/>
      <c r="G16" s="1">
        <v>43872</v>
      </c>
      <c r="H16" s="2"/>
      <c r="I16" s="1">
        <v>43873</v>
      </c>
      <c r="J16" s="2"/>
      <c r="K16" s="1">
        <v>43874</v>
      </c>
      <c r="L16" s="2"/>
      <c r="M16" s="1">
        <v>43875</v>
      </c>
      <c r="N16" s="226" t="s">
        <v>1657</v>
      </c>
      <c r="O16" s="220">
        <v>43876</v>
      </c>
      <c r="P16" s="221"/>
      <c r="Q16" s="133"/>
    </row>
    <row r="17" spans="2:17" ht="13.5" customHeight="1" x14ac:dyDescent="0.2">
      <c r="B17" s="523"/>
      <c r="C17" s="525" t="s">
        <v>16</v>
      </c>
      <c r="D17" s="526"/>
      <c r="E17" s="518" t="s">
        <v>16</v>
      </c>
      <c r="F17" s="519"/>
      <c r="G17" s="518" t="s">
        <v>16</v>
      </c>
      <c r="H17" s="519"/>
      <c r="I17" s="518" t="s">
        <v>16</v>
      </c>
      <c r="J17" s="519"/>
      <c r="K17" s="518" t="s">
        <v>16</v>
      </c>
      <c r="L17" s="519"/>
      <c r="M17" s="518" t="s">
        <v>16</v>
      </c>
      <c r="N17" s="519"/>
      <c r="O17" s="520" t="s">
        <v>16</v>
      </c>
      <c r="P17" s="521"/>
      <c r="Q17" s="133" t="s">
        <v>16</v>
      </c>
    </row>
    <row r="18" spans="2:17" ht="38.25" x14ac:dyDescent="0.2">
      <c r="B18" s="523"/>
      <c r="C18" s="208">
        <v>43877</v>
      </c>
      <c r="D18" s="209" t="s">
        <v>138</v>
      </c>
      <c r="E18" s="1">
        <v>43878</v>
      </c>
      <c r="F18" s="2"/>
      <c r="G18" s="1">
        <v>43879</v>
      </c>
      <c r="H18" s="2"/>
      <c r="I18" s="1">
        <v>43880</v>
      </c>
      <c r="J18" s="2"/>
      <c r="K18" s="1">
        <v>43881</v>
      </c>
      <c r="L18" s="2"/>
      <c r="M18" s="1">
        <v>43882</v>
      </c>
      <c r="N18" s="2"/>
      <c r="O18" s="220">
        <v>43883</v>
      </c>
      <c r="P18" s="229" t="s">
        <v>1658</v>
      </c>
      <c r="Q18" s="133"/>
    </row>
    <row r="19" spans="2:17" ht="14.25" customHeight="1" x14ac:dyDescent="0.2">
      <c r="B19" s="523"/>
      <c r="C19" s="525" t="s">
        <v>16</v>
      </c>
      <c r="D19" s="526"/>
      <c r="E19" s="518" t="s">
        <v>16</v>
      </c>
      <c r="F19" s="519"/>
      <c r="G19" s="518" t="s">
        <v>16</v>
      </c>
      <c r="H19" s="519"/>
      <c r="I19" s="518" t="s">
        <v>16</v>
      </c>
      <c r="J19" s="519"/>
      <c r="K19" s="518" t="s">
        <v>16</v>
      </c>
      <c r="L19" s="519"/>
      <c r="M19" s="518" t="s">
        <v>16</v>
      </c>
      <c r="N19" s="519"/>
      <c r="O19" s="520" t="s">
        <v>16</v>
      </c>
      <c r="P19" s="521"/>
      <c r="Q19" s="133" t="s">
        <v>16</v>
      </c>
    </row>
    <row r="20" spans="2:17" ht="15" x14ac:dyDescent="0.2">
      <c r="B20" s="523"/>
      <c r="C20" s="208">
        <v>43884</v>
      </c>
      <c r="D20" s="209" t="s">
        <v>139</v>
      </c>
      <c r="E20" s="1">
        <v>43885</v>
      </c>
      <c r="F20" s="227" t="s">
        <v>1659</v>
      </c>
      <c r="G20" s="1">
        <v>43886</v>
      </c>
      <c r="H20" s="2"/>
      <c r="I20" s="1">
        <v>43887</v>
      </c>
      <c r="J20" s="2"/>
      <c r="K20" s="1">
        <v>43888</v>
      </c>
      <c r="L20" s="2"/>
      <c r="M20" s="1">
        <v>43889</v>
      </c>
      <c r="N20" s="2"/>
      <c r="O20" s="220">
        <v>43890</v>
      </c>
      <c r="P20" s="221"/>
      <c r="Q20" s="133"/>
    </row>
    <row r="21" spans="2:17" ht="14.25" customHeight="1" thickBot="1" x14ac:dyDescent="0.25">
      <c r="B21" s="524"/>
      <c r="C21" s="528" t="s">
        <v>16</v>
      </c>
      <c r="D21" s="529"/>
      <c r="E21" s="530" t="s">
        <v>16</v>
      </c>
      <c r="F21" s="531"/>
      <c r="G21" s="530" t="s">
        <v>16</v>
      </c>
      <c r="H21" s="531"/>
      <c r="I21" s="530" t="s">
        <v>16</v>
      </c>
      <c r="J21" s="531"/>
      <c r="K21" s="530" t="s">
        <v>16</v>
      </c>
      <c r="L21" s="531"/>
      <c r="M21" s="530" t="s">
        <v>16</v>
      </c>
      <c r="N21" s="531"/>
      <c r="O21" s="534" t="s">
        <v>16</v>
      </c>
      <c r="P21" s="535"/>
      <c r="Q21" s="133" t="s">
        <v>16</v>
      </c>
    </row>
    <row r="22" spans="2:17" ht="25.5" x14ac:dyDescent="0.2">
      <c r="B22" s="522" t="s">
        <v>1660</v>
      </c>
      <c r="C22" s="217">
        <v>43891</v>
      </c>
      <c r="D22" s="218" t="s">
        <v>1661</v>
      </c>
      <c r="E22" s="212">
        <v>43892</v>
      </c>
      <c r="F22" s="214"/>
      <c r="G22" s="212">
        <v>43893</v>
      </c>
      <c r="H22" s="214"/>
      <c r="I22" s="212">
        <v>43894</v>
      </c>
      <c r="J22" s="214"/>
      <c r="K22" s="212">
        <v>43895</v>
      </c>
      <c r="L22" s="214"/>
      <c r="M22" s="212">
        <v>43896</v>
      </c>
      <c r="N22" s="214"/>
      <c r="O22" s="215">
        <v>43897</v>
      </c>
      <c r="P22" s="216"/>
      <c r="Q22" s="133"/>
    </row>
    <row r="23" spans="2:17" ht="13.5" customHeight="1" x14ac:dyDescent="0.2">
      <c r="B23" s="523"/>
      <c r="C23" s="525" t="s">
        <v>16</v>
      </c>
      <c r="D23" s="526"/>
      <c r="E23" s="518" t="s">
        <v>16</v>
      </c>
      <c r="F23" s="519"/>
      <c r="G23" s="518" t="s">
        <v>16</v>
      </c>
      <c r="H23" s="519"/>
      <c r="I23" s="518" t="s">
        <v>16</v>
      </c>
      <c r="J23" s="519"/>
      <c r="K23" s="518" t="s">
        <v>16</v>
      </c>
      <c r="L23" s="519"/>
      <c r="M23" s="518" t="s">
        <v>16</v>
      </c>
      <c r="N23" s="519"/>
      <c r="O23" s="520" t="s">
        <v>16</v>
      </c>
      <c r="P23" s="521"/>
      <c r="Q23" s="133" t="s">
        <v>16</v>
      </c>
    </row>
    <row r="24" spans="2:17" ht="25.5" x14ac:dyDescent="0.2">
      <c r="B24" s="523"/>
      <c r="C24" s="208">
        <v>43898</v>
      </c>
      <c r="D24" s="222" t="s">
        <v>1662</v>
      </c>
      <c r="E24" s="1">
        <v>43899</v>
      </c>
      <c r="F24" s="2"/>
      <c r="G24" s="1">
        <v>43900</v>
      </c>
      <c r="H24" s="2"/>
      <c r="I24" s="1">
        <v>43901</v>
      </c>
      <c r="J24" s="2"/>
      <c r="K24" s="1">
        <v>43902</v>
      </c>
      <c r="L24" s="226" t="s">
        <v>1663</v>
      </c>
      <c r="M24" s="1">
        <v>43903</v>
      </c>
      <c r="N24" s="2"/>
      <c r="O24" s="220">
        <v>43904</v>
      </c>
      <c r="P24" s="221"/>
      <c r="Q24" s="133"/>
    </row>
    <row r="25" spans="2:17" ht="13.5" customHeight="1" x14ac:dyDescent="0.2">
      <c r="B25" s="523"/>
      <c r="C25" s="525" t="s">
        <v>16</v>
      </c>
      <c r="D25" s="526"/>
      <c r="E25" s="518" t="s">
        <v>16</v>
      </c>
      <c r="F25" s="519"/>
      <c r="G25" s="518" t="s">
        <v>16</v>
      </c>
      <c r="H25" s="519"/>
      <c r="I25" s="518" t="s">
        <v>16</v>
      </c>
      <c r="J25" s="519"/>
      <c r="K25" s="518" t="s">
        <v>16</v>
      </c>
      <c r="L25" s="519"/>
      <c r="M25" s="518" t="s">
        <v>16</v>
      </c>
      <c r="N25" s="519"/>
      <c r="O25" s="520" t="s">
        <v>16</v>
      </c>
      <c r="P25" s="521"/>
      <c r="Q25" s="133" t="s">
        <v>16</v>
      </c>
    </row>
    <row r="26" spans="2:17" ht="25.5" x14ac:dyDescent="0.2">
      <c r="B26" s="523"/>
      <c r="C26" s="208">
        <v>43905</v>
      </c>
      <c r="D26" s="209" t="s">
        <v>142</v>
      </c>
      <c r="E26" s="1">
        <v>43906</v>
      </c>
      <c r="F26" s="2"/>
      <c r="G26" s="1">
        <v>43907</v>
      </c>
      <c r="H26" s="226" t="s">
        <v>1664</v>
      </c>
      <c r="I26" s="1">
        <v>43908</v>
      </c>
      <c r="J26" s="2"/>
      <c r="K26" s="1">
        <v>43909</v>
      </c>
      <c r="L26" s="2"/>
      <c r="M26" s="1">
        <v>43910</v>
      </c>
      <c r="N26" s="226" t="s">
        <v>1665</v>
      </c>
      <c r="O26" s="220">
        <v>43911</v>
      </c>
      <c r="P26" s="221"/>
      <c r="Q26" s="133"/>
    </row>
    <row r="27" spans="2:17" ht="13.5" customHeight="1" x14ac:dyDescent="0.2">
      <c r="B27" s="523"/>
      <c r="C27" s="525" t="s">
        <v>16</v>
      </c>
      <c r="D27" s="526"/>
      <c r="E27" s="518" t="s">
        <v>16</v>
      </c>
      <c r="F27" s="519"/>
      <c r="G27" s="518" t="s">
        <v>16</v>
      </c>
      <c r="H27" s="519"/>
      <c r="I27" s="518" t="s">
        <v>16</v>
      </c>
      <c r="J27" s="519"/>
      <c r="K27" s="518" t="s">
        <v>16</v>
      </c>
      <c r="L27" s="519"/>
      <c r="M27" s="518" t="s">
        <v>16</v>
      </c>
      <c r="N27" s="519"/>
      <c r="O27" s="520" t="s">
        <v>16</v>
      </c>
      <c r="P27" s="521"/>
      <c r="Q27" s="133" t="s">
        <v>16</v>
      </c>
    </row>
    <row r="28" spans="2:17" ht="15" x14ac:dyDescent="0.2">
      <c r="B28" s="523"/>
      <c r="C28" s="208">
        <v>43912</v>
      </c>
      <c r="D28" s="222" t="s">
        <v>1666</v>
      </c>
      <c r="E28" s="1">
        <v>43913</v>
      </c>
      <c r="F28" s="227" t="s">
        <v>1667</v>
      </c>
      <c r="G28" s="1">
        <v>43914</v>
      </c>
      <c r="H28" s="2"/>
      <c r="I28" s="1">
        <v>43915</v>
      </c>
      <c r="J28" s="2"/>
      <c r="K28" s="1">
        <v>43916</v>
      </c>
      <c r="L28" s="2"/>
      <c r="M28" s="1">
        <v>43917</v>
      </c>
      <c r="N28" s="2"/>
      <c r="O28" s="220">
        <v>43918</v>
      </c>
      <c r="P28" s="221"/>
      <c r="Q28" s="133"/>
    </row>
    <row r="29" spans="2:17" ht="14.25" customHeight="1" thickBot="1" x14ac:dyDescent="0.25">
      <c r="B29" s="523"/>
      <c r="C29" s="525" t="s">
        <v>16</v>
      </c>
      <c r="D29" s="526"/>
      <c r="E29" s="518" t="s">
        <v>16</v>
      </c>
      <c r="F29" s="519"/>
      <c r="G29" s="518" t="s">
        <v>16</v>
      </c>
      <c r="H29" s="531"/>
      <c r="I29" s="530" t="s">
        <v>16</v>
      </c>
      <c r="J29" s="531"/>
      <c r="K29" s="530" t="s">
        <v>16</v>
      </c>
      <c r="L29" s="531"/>
      <c r="M29" s="530" t="s">
        <v>16</v>
      </c>
      <c r="N29" s="531"/>
      <c r="O29" s="534" t="s">
        <v>16</v>
      </c>
      <c r="P29" s="535"/>
      <c r="Q29" s="133" t="s">
        <v>16</v>
      </c>
    </row>
    <row r="30" spans="2:17" ht="15" x14ac:dyDescent="0.2">
      <c r="B30" s="523"/>
      <c r="C30" s="208">
        <v>43919</v>
      </c>
      <c r="D30" s="209" t="s">
        <v>144</v>
      </c>
      <c r="E30" s="1">
        <v>43920</v>
      </c>
      <c r="F30" s="2"/>
      <c r="G30" s="1">
        <v>43921</v>
      </c>
      <c r="H30" s="2"/>
      <c r="I30" s="210">
        <v>43922</v>
      </c>
      <c r="J30" s="214"/>
      <c r="K30" s="212">
        <v>43923</v>
      </c>
      <c r="L30" s="214"/>
      <c r="M30" s="212">
        <v>43924</v>
      </c>
      <c r="N30" s="214"/>
      <c r="O30" s="215">
        <v>43925</v>
      </c>
      <c r="P30" s="216"/>
      <c r="Q30" s="133"/>
    </row>
    <row r="31" spans="2:17" ht="14.25" customHeight="1" thickBot="1" x14ac:dyDescent="0.25">
      <c r="B31" s="524"/>
      <c r="C31" s="528" t="s">
        <v>16</v>
      </c>
      <c r="D31" s="529"/>
      <c r="E31" s="530" t="s">
        <v>16</v>
      </c>
      <c r="F31" s="531"/>
      <c r="G31" s="530" t="s">
        <v>16</v>
      </c>
      <c r="H31" s="532"/>
      <c r="I31" s="533" t="s">
        <v>16</v>
      </c>
      <c r="J31" s="519"/>
      <c r="K31" s="518" t="s">
        <v>16</v>
      </c>
      <c r="L31" s="519"/>
      <c r="M31" s="518" t="s">
        <v>16</v>
      </c>
      <c r="N31" s="519"/>
      <c r="O31" s="520" t="s">
        <v>16</v>
      </c>
      <c r="P31" s="521"/>
      <c r="Q31" s="133" t="s">
        <v>16</v>
      </c>
    </row>
    <row r="32" spans="2:17" ht="25.5" x14ac:dyDescent="0.2">
      <c r="B32" s="522" t="s">
        <v>1668</v>
      </c>
      <c r="C32" s="217">
        <v>43926</v>
      </c>
      <c r="D32" s="224" t="s">
        <v>145</v>
      </c>
      <c r="E32" s="212">
        <v>43927</v>
      </c>
      <c r="F32" s="214"/>
      <c r="G32" s="212">
        <v>43928</v>
      </c>
      <c r="H32" s="233" t="s">
        <v>1669</v>
      </c>
      <c r="I32" s="1">
        <v>43929</v>
      </c>
      <c r="J32" s="2"/>
      <c r="K32" s="1">
        <v>43930</v>
      </c>
      <c r="L32" s="227" t="s">
        <v>1670</v>
      </c>
      <c r="M32" s="1">
        <v>43931</v>
      </c>
      <c r="N32" s="226" t="s">
        <v>1671</v>
      </c>
      <c r="O32" s="220">
        <v>43932</v>
      </c>
      <c r="P32" s="221"/>
      <c r="Q32" s="133"/>
    </row>
    <row r="33" spans="2:17" ht="13.5" customHeight="1" x14ac:dyDescent="0.2">
      <c r="B33" s="523"/>
      <c r="C33" s="525" t="s">
        <v>16</v>
      </c>
      <c r="D33" s="526"/>
      <c r="E33" s="518" t="s">
        <v>16</v>
      </c>
      <c r="F33" s="519"/>
      <c r="G33" s="518" t="s">
        <v>16</v>
      </c>
      <c r="H33" s="519"/>
      <c r="I33" s="518" t="s">
        <v>16</v>
      </c>
      <c r="J33" s="519"/>
      <c r="K33" s="518" t="s">
        <v>16</v>
      </c>
      <c r="L33" s="519"/>
      <c r="M33" s="518" t="s">
        <v>16</v>
      </c>
      <c r="N33" s="519"/>
      <c r="O33" s="520" t="s">
        <v>16</v>
      </c>
      <c r="P33" s="521"/>
      <c r="Q33" s="133" t="s">
        <v>16</v>
      </c>
    </row>
    <row r="34" spans="2:17" ht="15" x14ac:dyDescent="0.2">
      <c r="B34" s="523"/>
      <c r="C34" s="208">
        <v>43933</v>
      </c>
      <c r="D34" s="222" t="s">
        <v>1672</v>
      </c>
      <c r="E34" s="1">
        <v>43934</v>
      </c>
      <c r="F34" s="2"/>
      <c r="G34" s="1">
        <v>43935</v>
      </c>
      <c r="H34" s="2"/>
      <c r="I34" s="1">
        <v>43936</v>
      </c>
      <c r="J34" s="2"/>
      <c r="K34" s="1">
        <v>43937</v>
      </c>
      <c r="L34" s="2"/>
      <c r="M34" s="1">
        <v>43938</v>
      </c>
      <c r="N34" s="2"/>
      <c r="O34" s="220">
        <v>43939</v>
      </c>
      <c r="P34" s="221"/>
      <c r="Q34" s="133"/>
    </row>
    <row r="35" spans="2:17" ht="13.5" customHeight="1" x14ac:dyDescent="0.2">
      <c r="B35" s="523"/>
      <c r="C35" s="525" t="s">
        <v>16</v>
      </c>
      <c r="D35" s="526"/>
      <c r="E35" s="518" t="s">
        <v>16</v>
      </c>
      <c r="F35" s="519"/>
      <c r="G35" s="518" t="s">
        <v>16</v>
      </c>
      <c r="H35" s="519"/>
      <c r="I35" s="518" t="s">
        <v>16</v>
      </c>
      <c r="J35" s="519"/>
      <c r="K35" s="518" t="s">
        <v>16</v>
      </c>
      <c r="L35" s="519"/>
      <c r="M35" s="518" t="s">
        <v>16</v>
      </c>
      <c r="N35" s="519"/>
      <c r="O35" s="520" t="s">
        <v>16</v>
      </c>
      <c r="P35" s="521"/>
      <c r="Q35" s="133" t="s">
        <v>16</v>
      </c>
    </row>
    <row r="36" spans="2:17" ht="15" x14ac:dyDescent="0.2">
      <c r="B36" s="523"/>
      <c r="C36" s="208">
        <v>43940</v>
      </c>
      <c r="D36" s="209" t="s">
        <v>147</v>
      </c>
      <c r="E36" s="1">
        <v>43941</v>
      </c>
      <c r="F36" s="2"/>
      <c r="G36" s="1">
        <v>43942</v>
      </c>
      <c r="H36" s="2"/>
      <c r="I36" s="1">
        <v>43943</v>
      </c>
      <c r="J36" s="226" t="s">
        <v>1673</v>
      </c>
      <c r="K36" s="1">
        <v>43944</v>
      </c>
      <c r="L36" s="226" t="s">
        <v>1674</v>
      </c>
      <c r="M36" s="1">
        <v>43945</v>
      </c>
      <c r="N36" s="2"/>
      <c r="O36" s="220">
        <v>43946</v>
      </c>
      <c r="P36" s="221"/>
      <c r="Q36" s="133"/>
    </row>
    <row r="37" spans="2:17" ht="14.25" customHeight="1" thickBot="1" x14ac:dyDescent="0.25">
      <c r="B37" s="523"/>
      <c r="C37" s="525" t="s">
        <v>16</v>
      </c>
      <c r="D37" s="526"/>
      <c r="E37" s="518" t="s">
        <v>16</v>
      </c>
      <c r="F37" s="519"/>
      <c r="G37" s="518" t="s">
        <v>16</v>
      </c>
      <c r="H37" s="519"/>
      <c r="I37" s="518" t="s">
        <v>16</v>
      </c>
      <c r="J37" s="519"/>
      <c r="K37" s="518" t="s">
        <v>16</v>
      </c>
      <c r="L37" s="531"/>
      <c r="M37" s="530" t="s">
        <v>16</v>
      </c>
      <c r="N37" s="531"/>
      <c r="O37" s="534" t="s">
        <v>16</v>
      </c>
      <c r="P37" s="535"/>
      <c r="Q37" s="133" t="s">
        <v>16</v>
      </c>
    </row>
    <row r="38" spans="2:17" ht="15" x14ac:dyDescent="0.2">
      <c r="B38" s="523"/>
      <c r="C38" s="208">
        <v>43947</v>
      </c>
      <c r="D38" s="222" t="s">
        <v>1675</v>
      </c>
      <c r="E38" s="1">
        <v>43948</v>
      </c>
      <c r="F38" s="2"/>
      <c r="G38" s="1">
        <v>43949</v>
      </c>
      <c r="H38" s="2"/>
      <c r="I38" s="1">
        <v>43950</v>
      </c>
      <c r="J38" s="2"/>
      <c r="K38" s="1">
        <v>43951</v>
      </c>
      <c r="L38" s="2"/>
      <c r="M38" s="210">
        <v>43952</v>
      </c>
      <c r="N38" s="211" t="s">
        <v>1676</v>
      </c>
      <c r="O38" s="215">
        <v>43953</v>
      </c>
      <c r="P38" s="216"/>
      <c r="Q38" s="133"/>
    </row>
    <row r="39" spans="2:17" ht="14.25" customHeight="1" thickBot="1" x14ac:dyDescent="0.25">
      <c r="B39" s="524"/>
      <c r="C39" s="528" t="s">
        <v>16</v>
      </c>
      <c r="D39" s="529"/>
      <c r="E39" s="530" t="s">
        <v>16</v>
      </c>
      <c r="F39" s="531"/>
      <c r="G39" s="530" t="s">
        <v>16</v>
      </c>
      <c r="H39" s="531"/>
      <c r="I39" s="530" t="s">
        <v>16</v>
      </c>
      <c r="J39" s="531"/>
      <c r="K39" s="530" t="s">
        <v>16</v>
      </c>
      <c r="L39" s="532"/>
      <c r="M39" s="533" t="s">
        <v>16</v>
      </c>
      <c r="N39" s="519"/>
      <c r="O39" s="520" t="s">
        <v>16</v>
      </c>
      <c r="P39" s="521"/>
      <c r="Q39" s="133" t="s">
        <v>16</v>
      </c>
    </row>
    <row r="40" spans="2:17" ht="15" x14ac:dyDescent="0.2">
      <c r="B40" s="522" t="s">
        <v>1677</v>
      </c>
      <c r="C40" s="217">
        <v>43954</v>
      </c>
      <c r="D40" s="224" t="s">
        <v>149</v>
      </c>
      <c r="E40" s="212">
        <v>43955</v>
      </c>
      <c r="F40" s="214"/>
      <c r="G40" s="212">
        <v>43956</v>
      </c>
      <c r="H40" s="214"/>
      <c r="I40" s="212">
        <v>43957</v>
      </c>
      <c r="J40" s="214"/>
      <c r="K40" s="212">
        <v>43958</v>
      </c>
      <c r="L40" s="225"/>
      <c r="M40" s="1">
        <v>43959</v>
      </c>
      <c r="N40" s="2"/>
      <c r="O40" s="220">
        <v>43960</v>
      </c>
      <c r="P40" s="221"/>
      <c r="Q40" s="133"/>
    </row>
    <row r="41" spans="2:17" ht="13.5" customHeight="1" x14ac:dyDescent="0.2">
      <c r="B41" s="523"/>
      <c r="C41" s="525" t="s">
        <v>16</v>
      </c>
      <c r="D41" s="526"/>
      <c r="E41" s="518" t="s">
        <v>16</v>
      </c>
      <c r="F41" s="519"/>
      <c r="G41" s="518" t="s">
        <v>16</v>
      </c>
      <c r="H41" s="519"/>
      <c r="I41" s="518" t="s">
        <v>16</v>
      </c>
      <c r="J41" s="519"/>
      <c r="K41" s="518" t="s">
        <v>16</v>
      </c>
      <c r="L41" s="519"/>
      <c r="M41" s="518" t="s">
        <v>16</v>
      </c>
      <c r="N41" s="519"/>
      <c r="O41" s="520" t="s">
        <v>16</v>
      </c>
      <c r="P41" s="521"/>
      <c r="Q41" s="133" t="s">
        <v>16</v>
      </c>
    </row>
    <row r="42" spans="2:17" ht="15" x14ac:dyDescent="0.2">
      <c r="B42" s="523"/>
      <c r="C42" s="208">
        <v>43961</v>
      </c>
      <c r="D42" s="222" t="s">
        <v>1678</v>
      </c>
      <c r="E42" s="1">
        <v>43962</v>
      </c>
      <c r="F42" s="2"/>
      <c r="G42" s="1">
        <v>43963</v>
      </c>
      <c r="H42" s="2"/>
      <c r="I42" s="1">
        <v>43964</v>
      </c>
      <c r="J42" s="2"/>
      <c r="K42" s="1">
        <v>43965</v>
      </c>
      <c r="L42" s="2"/>
      <c r="M42" s="1">
        <v>43966</v>
      </c>
      <c r="N42" s="226" t="s">
        <v>1679</v>
      </c>
      <c r="O42" s="220">
        <v>43967</v>
      </c>
      <c r="P42" s="221"/>
      <c r="Q42" s="133"/>
    </row>
    <row r="43" spans="2:17" ht="13.5" customHeight="1" x14ac:dyDescent="0.2">
      <c r="B43" s="523"/>
      <c r="C43" s="525" t="s">
        <v>16</v>
      </c>
      <c r="D43" s="526"/>
      <c r="E43" s="518" t="s">
        <v>16</v>
      </c>
      <c r="F43" s="519"/>
      <c r="G43" s="518" t="s">
        <v>16</v>
      </c>
      <c r="H43" s="519"/>
      <c r="I43" s="518" t="s">
        <v>16</v>
      </c>
      <c r="J43" s="519"/>
      <c r="K43" s="518" t="s">
        <v>16</v>
      </c>
      <c r="L43" s="519"/>
      <c r="M43" s="518" t="s">
        <v>16</v>
      </c>
      <c r="N43" s="519"/>
      <c r="O43" s="520" t="s">
        <v>16</v>
      </c>
      <c r="P43" s="521"/>
      <c r="Q43" s="133" t="s">
        <v>16</v>
      </c>
    </row>
    <row r="44" spans="2:17" ht="15" x14ac:dyDescent="0.2">
      <c r="B44" s="523"/>
      <c r="C44" s="208">
        <v>43968</v>
      </c>
      <c r="D44" s="222" t="s">
        <v>1680</v>
      </c>
      <c r="E44" s="1">
        <v>43969</v>
      </c>
      <c r="F44" s="2"/>
      <c r="G44" s="1">
        <v>43970</v>
      </c>
      <c r="H44" s="2"/>
      <c r="I44" s="1">
        <v>43971</v>
      </c>
      <c r="J44" s="2"/>
      <c r="K44" s="1">
        <v>43972</v>
      </c>
      <c r="L44" s="226" t="s">
        <v>1681</v>
      </c>
      <c r="M44" s="1">
        <v>43973</v>
      </c>
      <c r="N44" s="2"/>
      <c r="O44" s="220">
        <v>43974</v>
      </c>
      <c r="P44" s="221"/>
      <c r="Q44" s="133"/>
    </row>
    <row r="45" spans="2:17" ht="14.25" customHeight="1" x14ac:dyDescent="0.2">
      <c r="B45" s="523"/>
      <c r="C45" s="525" t="s">
        <v>16</v>
      </c>
      <c r="D45" s="526"/>
      <c r="E45" s="518" t="s">
        <v>16</v>
      </c>
      <c r="F45" s="519"/>
      <c r="G45" s="518" t="s">
        <v>16</v>
      </c>
      <c r="H45" s="519"/>
      <c r="I45" s="518" t="s">
        <v>16</v>
      </c>
      <c r="J45" s="519"/>
      <c r="K45" s="518" t="s">
        <v>16</v>
      </c>
      <c r="L45" s="519"/>
      <c r="M45" s="518" t="s">
        <v>16</v>
      </c>
      <c r="N45" s="519"/>
      <c r="O45" s="520" t="s">
        <v>16</v>
      </c>
      <c r="P45" s="521"/>
      <c r="Q45" s="133" t="s">
        <v>16</v>
      </c>
    </row>
    <row r="46" spans="2:17" ht="25.5" x14ac:dyDescent="0.2">
      <c r="B46" s="523"/>
      <c r="C46" s="208">
        <v>43975</v>
      </c>
      <c r="D46" s="209" t="s">
        <v>152</v>
      </c>
      <c r="E46" s="1">
        <v>43976</v>
      </c>
      <c r="F46" s="227" t="s">
        <v>1682</v>
      </c>
      <c r="G46" s="1">
        <v>43977</v>
      </c>
      <c r="H46" s="2"/>
      <c r="I46" s="1">
        <v>43978</v>
      </c>
      <c r="J46" s="2"/>
      <c r="K46" s="1">
        <v>43979</v>
      </c>
      <c r="L46" s="2"/>
      <c r="M46" s="1">
        <v>43980</v>
      </c>
      <c r="N46" s="2"/>
      <c r="O46" s="220">
        <v>43981</v>
      </c>
      <c r="P46" s="221"/>
      <c r="Q46" s="133"/>
    </row>
    <row r="47" spans="2:17" ht="14.25" customHeight="1" thickBot="1" x14ac:dyDescent="0.25">
      <c r="B47" s="523"/>
      <c r="C47" s="525" t="s">
        <v>16</v>
      </c>
      <c r="D47" s="529"/>
      <c r="E47" s="530" t="s">
        <v>16</v>
      </c>
      <c r="F47" s="531"/>
      <c r="G47" s="530" t="s">
        <v>16</v>
      </c>
      <c r="H47" s="531"/>
      <c r="I47" s="530" t="s">
        <v>16</v>
      </c>
      <c r="J47" s="531"/>
      <c r="K47" s="530" t="s">
        <v>16</v>
      </c>
      <c r="L47" s="531"/>
      <c r="M47" s="530" t="s">
        <v>16</v>
      </c>
      <c r="N47" s="531"/>
      <c r="O47" s="534" t="s">
        <v>16</v>
      </c>
      <c r="P47" s="535"/>
      <c r="Q47" s="133" t="s">
        <v>16</v>
      </c>
    </row>
    <row r="48" spans="2:17" ht="15" x14ac:dyDescent="0.2">
      <c r="B48" s="523"/>
      <c r="C48" s="208">
        <v>43982</v>
      </c>
      <c r="D48" s="209" t="s">
        <v>153</v>
      </c>
      <c r="E48" s="210">
        <v>43983</v>
      </c>
      <c r="F48" s="214"/>
      <c r="G48" s="212">
        <v>43984</v>
      </c>
      <c r="H48" s="214"/>
      <c r="I48" s="212">
        <v>43985</v>
      </c>
      <c r="J48" s="214"/>
      <c r="K48" s="212">
        <v>43986</v>
      </c>
      <c r="L48" s="214"/>
      <c r="M48" s="212">
        <v>43987</v>
      </c>
      <c r="N48" s="214"/>
      <c r="O48" s="215">
        <v>43988</v>
      </c>
      <c r="P48" s="216"/>
      <c r="Q48" s="133"/>
    </row>
    <row r="49" spans="2:17" ht="13.5" customHeight="1" thickBot="1" x14ac:dyDescent="0.25">
      <c r="B49" s="524"/>
      <c r="C49" s="528" t="s">
        <v>16</v>
      </c>
      <c r="D49" s="536"/>
      <c r="E49" s="533" t="s">
        <v>16</v>
      </c>
      <c r="F49" s="519"/>
      <c r="G49" s="518" t="s">
        <v>16</v>
      </c>
      <c r="H49" s="519"/>
      <c r="I49" s="518" t="s">
        <v>16</v>
      </c>
      <c r="J49" s="519"/>
      <c r="K49" s="518" t="s">
        <v>16</v>
      </c>
      <c r="L49" s="519"/>
      <c r="M49" s="518" t="s">
        <v>16</v>
      </c>
      <c r="N49" s="519"/>
      <c r="O49" s="520" t="s">
        <v>16</v>
      </c>
      <c r="P49" s="521"/>
      <c r="Q49" s="133" t="s">
        <v>16</v>
      </c>
    </row>
    <row r="50" spans="2:17" ht="15" x14ac:dyDescent="0.2">
      <c r="B50" s="522" t="s">
        <v>1683</v>
      </c>
      <c r="C50" s="217">
        <v>43989</v>
      </c>
      <c r="D50" s="230" t="s">
        <v>154</v>
      </c>
      <c r="E50" s="1">
        <v>43990</v>
      </c>
      <c r="F50" s="2"/>
      <c r="G50" s="1">
        <v>43991</v>
      </c>
      <c r="H50" s="2"/>
      <c r="I50" s="1">
        <v>43992</v>
      </c>
      <c r="J50" s="2"/>
      <c r="K50" s="1">
        <v>43993</v>
      </c>
      <c r="L50" s="2"/>
      <c r="M50" s="1">
        <v>43994</v>
      </c>
      <c r="N50" s="2"/>
      <c r="O50" s="220">
        <v>43995</v>
      </c>
      <c r="P50" s="221"/>
      <c r="Q50" s="133"/>
    </row>
    <row r="51" spans="2:17" ht="13.5" customHeight="1" x14ac:dyDescent="0.2">
      <c r="B51" s="523"/>
      <c r="C51" s="525" t="s">
        <v>16</v>
      </c>
      <c r="D51" s="526"/>
      <c r="E51" s="518" t="s">
        <v>16</v>
      </c>
      <c r="F51" s="519"/>
      <c r="G51" s="518" t="s">
        <v>16</v>
      </c>
      <c r="H51" s="519"/>
      <c r="I51" s="518" t="s">
        <v>16</v>
      </c>
      <c r="J51" s="519"/>
      <c r="K51" s="518" t="s">
        <v>16</v>
      </c>
      <c r="L51" s="519"/>
      <c r="M51" s="518" t="s">
        <v>16</v>
      </c>
      <c r="N51" s="519"/>
      <c r="O51" s="520" t="s">
        <v>16</v>
      </c>
      <c r="P51" s="521"/>
      <c r="Q51" s="133" t="s">
        <v>16</v>
      </c>
    </row>
    <row r="52" spans="2:17" ht="15" x14ac:dyDescent="0.2">
      <c r="B52" s="523"/>
      <c r="C52" s="208">
        <v>43996</v>
      </c>
      <c r="D52" s="209" t="s">
        <v>155</v>
      </c>
      <c r="E52" s="1">
        <v>43997</v>
      </c>
      <c r="F52" s="2"/>
      <c r="G52" s="1">
        <v>43998</v>
      </c>
      <c r="H52" s="2"/>
      <c r="I52" s="1">
        <v>43999</v>
      </c>
      <c r="J52" s="2"/>
      <c r="K52" s="1">
        <v>44000</v>
      </c>
      <c r="L52" s="2"/>
      <c r="M52" s="1">
        <v>44001</v>
      </c>
      <c r="N52" s="2"/>
      <c r="O52" s="220">
        <v>44002</v>
      </c>
      <c r="P52" s="221"/>
      <c r="Q52" s="133"/>
    </row>
    <row r="53" spans="2:17" ht="13.5" customHeight="1" x14ac:dyDescent="0.2">
      <c r="B53" s="523"/>
      <c r="C53" s="525" t="s">
        <v>16</v>
      </c>
      <c r="D53" s="526"/>
      <c r="E53" s="518" t="s">
        <v>16</v>
      </c>
      <c r="F53" s="519"/>
      <c r="G53" s="518" t="s">
        <v>16</v>
      </c>
      <c r="H53" s="519"/>
      <c r="I53" s="518" t="s">
        <v>16</v>
      </c>
      <c r="J53" s="519"/>
      <c r="K53" s="518" t="s">
        <v>16</v>
      </c>
      <c r="L53" s="519"/>
      <c r="M53" s="518" t="s">
        <v>16</v>
      </c>
      <c r="N53" s="519"/>
      <c r="O53" s="520" t="s">
        <v>16</v>
      </c>
      <c r="P53" s="521"/>
      <c r="Q53" s="133" t="s">
        <v>16</v>
      </c>
    </row>
    <row r="54" spans="2:17" ht="25.5" x14ac:dyDescent="0.2">
      <c r="B54" s="523"/>
      <c r="C54" s="208">
        <v>44003</v>
      </c>
      <c r="D54" s="222" t="s">
        <v>1684</v>
      </c>
      <c r="E54" s="1">
        <v>44004</v>
      </c>
      <c r="F54" s="226" t="s">
        <v>1685</v>
      </c>
      <c r="G54" s="1">
        <v>44005</v>
      </c>
      <c r="H54" s="2"/>
      <c r="I54" s="1">
        <v>44006</v>
      </c>
      <c r="J54" s="2"/>
      <c r="K54" s="1">
        <v>44007</v>
      </c>
      <c r="L54" s="227" t="s">
        <v>1686</v>
      </c>
      <c r="M54" s="1">
        <v>44008</v>
      </c>
      <c r="N54" s="2"/>
      <c r="O54" s="220">
        <v>44009</v>
      </c>
      <c r="P54" s="229" t="s">
        <v>1687</v>
      </c>
      <c r="Q54" s="133"/>
    </row>
    <row r="55" spans="2:17" ht="14.25" customHeight="1" thickBot="1" x14ac:dyDescent="0.25">
      <c r="B55" s="523"/>
      <c r="C55" s="525" t="s">
        <v>16</v>
      </c>
      <c r="D55" s="526"/>
      <c r="E55" s="518" t="s">
        <v>16</v>
      </c>
      <c r="F55" s="519"/>
      <c r="G55" s="518" t="s">
        <v>16</v>
      </c>
      <c r="H55" s="531"/>
      <c r="I55" s="530" t="s">
        <v>16</v>
      </c>
      <c r="J55" s="531"/>
      <c r="K55" s="530" t="s">
        <v>16</v>
      </c>
      <c r="L55" s="531"/>
      <c r="M55" s="530" t="s">
        <v>16</v>
      </c>
      <c r="N55" s="531"/>
      <c r="O55" s="534" t="s">
        <v>16</v>
      </c>
      <c r="P55" s="535"/>
      <c r="Q55" s="133" t="s">
        <v>16</v>
      </c>
    </row>
    <row r="56" spans="2:17" ht="15" x14ac:dyDescent="0.2">
      <c r="B56" s="523"/>
      <c r="C56" s="208">
        <v>44010</v>
      </c>
      <c r="D56" s="209" t="s">
        <v>157</v>
      </c>
      <c r="E56" s="1">
        <v>44011</v>
      </c>
      <c r="F56" s="2"/>
      <c r="G56" s="1">
        <v>44012</v>
      </c>
      <c r="H56" s="2"/>
      <c r="I56" s="210">
        <v>44013</v>
      </c>
      <c r="J56" s="214"/>
      <c r="K56" s="212">
        <v>44014</v>
      </c>
      <c r="L56" s="214"/>
      <c r="M56" s="212">
        <v>44015</v>
      </c>
      <c r="N56" s="214"/>
      <c r="O56" s="215">
        <v>44016</v>
      </c>
      <c r="P56" s="216"/>
      <c r="Q56" s="133"/>
    </row>
    <row r="57" spans="2:17" ht="14.25" customHeight="1" thickBot="1" x14ac:dyDescent="0.25">
      <c r="B57" s="524"/>
      <c r="C57" s="528" t="s">
        <v>16</v>
      </c>
      <c r="D57" s="529"/>
      <c r="E57" s="530" t="s">
        <v>16</v>
      </c>
      <c r="F57" s="531"/>
      <c r="G57" s="530" t="s">
        <v>16</v>
      </c>
      <c r="H57" s="532"/>
      <c r="I57" s="533" t="s">
        <v>16</v>
      </c>
      <c r="J57" s="519"/>
      <c r="K57" s="518" t="s">
        <v>16</v>
      </c>
      <c r="L57" s="519"/>
      <c r="M57" s="518" t="s">
        <v>16</v>
      </c>
      <c r="N57" s="519"/>
      <c r="O57" s="520" t="s">
        <v>16</v>
      </c>
      <c r="P57" s="521"/>
      <c r="Q57" s="133" t="s">
        <v>16</v>
      </c>
    </row>
    <row r="58" spans="2:17" ht="15" x14ac:dyDescent="0.2">
      <c r="B58" s="522" t="s">
        <v>1688</v>
      </c>
      <c r="C58" s="217">
        <v>44017</v>
      </c>
      <c r="D58" s="224" t="s">
        <v>158</v>
      </c>
      <c r="E58" s="212">
        <v>44018</v>
      </c>
      <c r="F58" s="214"/>
      <c r="G58" s="212">
        <v>44019</v>
      </c>
      <c r="H58" s="225"/>
      <c r="I58" s="1">
        <v>44020</v>
      </c>
      <c r="J58" s="2"/>
      <c r="K58" s="1">
        <v>44021</v>
      </c>
      <c r="L58" s="2"/>
      <c r="M58" s="1">
        <v>44022</v>
      </c>
      <c r="N58" s="2"/>
      <c r="O58" s="220">
        <v>44023</v>
      </c>
      <c r="P58" s="221"/>
      <c r="Q58" s="133"/>
    </row>
    <row r="59" spans="2:17" ht="13.5" customHeight="1" x14ac:dyDescent="0.2">
      <c r="B59" s="523"/>
      <c r="C59" s="525" t="s">
        <v>16</v>
      </c>
      <c r="D59" s="526"/>
      <c r="E59" s="518" t="s">
        <v>16</v>
      </c>
      <c r="F59" s="519"/>
      <c r="G59" s="518" t="s">
        <v>16</v>
      </c>
      <c r="H59" s="519"/>
      <c r="I59" s="518" t="s">
        <v>16</v>
      </c>
      <c r="J59" s="519"/>
      <c r="K59" s="518" t="s">
        <v>16</v>
      </c>
      <c r="L59" s="519"/>
      <c r="M59" s="518" t="s">
        <v>16</v>
      </c>
      <c r="N59" s="519"/>
      <c r="O59" s="520" t="s">
        <v>16</v>
      </c>
      <c r="P59" s="521"/>
      <c r="Q59" s="133" t="s">
        <v>16</v>
      </c>
    </row>
    <row r="60" spans="2:17" ht="15" x14ac:dyDescent="0.2">
      <c r="B60" s="523"/>
      <c r="C60" s="208">
        <v>44024</v>
      </c>
      <c r="D60" s="209" t="s">
        <v>159</v>
      </c>
      <c r="E60" s="1">
        <v>44025</v>
      </c>
      <c r="F60" s="2"/>
      <c r="G60" s="1">
        <v>44026</v>
      </c>
      <c r="H60" s="2"/>
      <c r="I60" s="1">
        <v>44027</v>
      </c>
      <c r="J60" s="2"/>
      <c r="K60" s="1">
        <v>44028</v>
      </c>
      <c r="L60" s="2"/>
      <c r="M60" s="1">
        <v>44029</v>
      </c>
      <c r="N60" s="2"/>
      <c r="O60" s="220">
        <v>44030</v>
      </c>
      <c r="P60" s="221"/>
      <c r="Q60" s="133"/>
    </row>
    <row r="61" spans="2:17" ht="13.5" customHeight="1" x14ac:dyDescent="0.2">
      <c r="B61" s="523"/>
      <c r="C61" s="525" t="s">
        <v>16</v>
      </c>
      <c r="D61" s="526"/>
      <c r="E61" s="518" t="s">
        <v>16</v>
      </c>
      <c r="F61" s="519"/>
      <c r="G61" s="518" t="s">
        <v>16</v>
      </c>
      <c r="H61" s="519"/>
      <c r="I61" s="518" t="s">
        <v>16</v>
      </c>
      <c r="J61" s="519"/>
      <c r="K61" s="518" t="s">
        <v>16</v>
      </c>
      <c r="L61" s="519"/>
      <c r="M61" s="518" t="s">
        <v>16</v>
      </c>
      <c r="N61" s="519"/>
      <c r="O61" s="520" t="s">
        <v>16</v>
      </c>
      <c r="P61" s="521"/>
      <c r="Q61" s="133" t="s">
        <v>16</v>
      </c>
    </row>
    <row r="62" spans="2:17" ht="25.5" x14ac:dyDescent="0.2">
      <c r="B62" s="523"/>
      <c r="C62" s="208">
        <v>44031</v>
      </c>
      <c r="D62" s="209" t="s">
        <v>160</v>
      </c>
      <c r="E62" s="1">
        <v>44032</v>
      </c>
      <c r="F62" s="227" t="s">
        <v>1689</v>
      </c>
      <c r="G62" s="1">
        <v>44033</v>
      </c>
      <c r="H62" s="2"/>
      <c r="I62" s="1">
        <v>44034</v>
      </c>
      <c r="J62" s="2"/>
      <c r="K62" s="1">
        <v>44035</v>
      </c>
      <c r="L62" s="2"/>
      <c r="M62" s="1">
        <v>44036</v>
      </c>
      <c r="N62" s="2"/>
      <c r="O62" s="220">
        <v>44037</v>
      </c>
      <c r="P62" s="221"/>
      <c r="Q62" s="133"/>
    </row>
    <row r="63" spans="2:17" ht="14.25" customHeight="1" thickBot="1" x14ac:dyDescent="0.25">
      <c r="B63" s="523"/>
      <c r="C63" s="525" t="s">
        <v>16</v>
      </c>
      <c r="D63" s="526"/>
      <c r="E63" s="518" t="s">
        <v>16</v>
      </c>
      <c r="F63" s="519"/>
      <c r="G63" s="518" t="s">
        <v>16</v>
      </c>
      <c r="H63" s="519"/>
      <c r="I63" s="518" t="s">
        <v>16</v>
      </c>
      <c r="J63" s="519"/>
      <c r="K63" s="518" t="s">
        <v>16</v>
      </c>
      <c r="L63" s="519"/>
      <c r="M63" s="518" t="s">
        <v>16</v>
      </c>
      <c r="N63" s="531"/>
      <c r="O63" s="534" t="s">
        <v>16</v>
      </c>
      <c r="P63" s="535"/>
      <c r="Q63" s="133" t="s">
        <v>16</v>
      </c>
    </row>
    <row r="64" spans="2:17" ht="38.25" x14ac:dyDescent="0.2">
      <c r="B64" s="523"/>
      <c r="C64" s="208">
        <v>44038</v>
      </c>
      <c r="D64" s="209" t="s">
        <v>161</v>
      </c>
      <c r="E64" s="1">
        <v>44039</v>
      </c>
      <c r="F64" s="2"/>
      <c r="G64" s="1">
        <v>44040</v>
      </c>
      <c r="H64" s="2"/>
      <c r="I64" s="1">
        <v>44041</v>
      </c>
      <c r="J64" s="2"/>
      <c r="K64" s="1">
        <v>44042</v>
      </c>
      <c r="L64" s="226" t="s">
        <v>1690</v>
      </c>
      <c r="M64" s="1">
        <v>44043</v>
      </c>
      <c r="N64" s="2"/>
      <c r="O64" s="228">
        <v>44044</v>
      </c>
      <c r="P64" s="216"/>
      <c r="Q64" s="133"/>
    </row>
    <row r="65" spans="2:17" ht="14.25" customHeight="1" thickBot="1" x14ac:dyDescent="0.25">
      <c r="B65" s="524"/>
      <c r="C65" s="528" t="s">
        <v>16</v>
      </c>
      <c r="D65" s="529"/>
      <c r="E65" s="530" t="s">
        <v>16</v>
      </c>
      <c r="F65" s="531"/>
      <c r="G65" s="530" t="s">
        <v>16</v>
      </c>
      <c r="H65" s="531"/>
      <c r="I65" s="530" t="s">
        <v>16</v>
      </c>
      <c r="J65" s="531"/>
      <c r="K65" s="530" t="s">
        <v>16</v>
      </c>
      <c r="L65" s="531"/>
      <c r="M65" s="530" t="s">
        <v>16</v>
      </c>
      <c r="N65" s="532"/>
      <c r="O65" s="525" t="s">
        <v>16</v>
      </c>
      <c r="P65" s="521"/>
      <c r="Q65" s="133" t="s">
        <v>16</v>
      </c>
    </row>
    <row r="66" spans="2:17" ht="15" x14ac:dyDescent="0.2">
      <c r="B66" s="522" t="s">
        <v>1691</v>
      </c>
      <c r="C66" s="217">
        <v>44045</v>
      </c>
      <c r="D66" s="224" t="s">
        <v>162</v>
      </c>
      <c r="E66" s="212">
        <v>44046</v>
      </c>
      <c r="F66" s="214"/>
      <c r="G66" s="212">
        <v>44047</v>
      </c>
      <c r="H66" s="213" t="s">
        <v>1692</v>
      </c>
      <c r="I66" s="212">
        <v>44048</v>
      </c>
      <c r="J66" s="214"/>
      <c r="K66" s="212">
        <v>44049</v>
      </c>
      <c r="L66" s="214"/>
      <c r="M66" s="212">
        <v>44050</v>
      </c>
      <c r="N66" s="219" t="s">
        <v>1693</v>
      </c>
      <c r="O66" s="220">
        <v>44051</v>
      </c>
      <c r="P66" s="221"/>
      <c r="Q66" s="133"/>
    </row>
    <row r="67" spans="2:17" ht="13.5" customHeight="1" x14ac:dyDescent="0.2">
      <c r="B67" s="523"/>
      <c r="C67" s="525" t="s">
        <v>16</v>
      </c>
      <c r="D67" s="526"/>
      <c r="E67" s="518" t="s">
        <v>16</v>
      </c>
      <c r="F67" s="519"/>
      <c r="G67" s="518" t="s">
        <v>16</v>
      </c>
      <c r="H67" s="519"/>
      <c r="I67" s="518" t="s">
        <v>16</v>
      </c>
      <c r="J67" s="519"/>
      <c r="K67" s="518" t="s">
        <v>16</v>
      </c>
      <c r="L67" s="519"/>
      <c r="M67" s="518" t="s">
        <v>16</v>
      </c>
      <c r="N67" s="519"/>
      <c r="O67" s="520" t="s">
        <v>16</v>
      </c>
      <c r="P67" s="521"/>
      <c r="Q67" s="133" t="s">
        <v>16</v>
      </c>
    </row>
    <row r="68" spans="2:17" ht="15" x14ac:dyDescent="0.2">
      <c r="B68" s="523"/>
      <c r="C68" s="208">
        <v>44052</v>
      </c>
      <c r="D68" s="209" t="s">
        <v>163</v>
      </c>
      <c r="E68" s="1">
        <v>44053</v>
      </c>
      <c r="F68" s="2"/>
      <c r="G68" s="1">
        <v>44054</v>
      </c>
      <c r="H68" s="2"/>
      <c r="I68" s="1">
        <v>44055</v>
      </c>
      <c r="J68" s="2"/>
      <c r="K68" s="1">
        <v>44056</v>
      </c>
      <c r="L68" s="2"/>
      <c r="M68" s="1">
        <v>44057</v>
      </c>
      <c r="N68" s="2"/>
      <c r="O68" s="220">
        <v>44058</v>
      </c>
      <c r="P68" s="221"/>
      <c r="Q68" s="133"/>
    </row>
    <row r="69" spans="2:17" ht="13.5" customHeight="1" x14ac:dyDescent="0.2">
      <c r="B69" s="523"/>
      <c r="C69" s="525" t="s">
        <v>16</v>
      </c>
      <c r="D69" s="526"/>
      <c r="E69" s="518" t="s">
        <v>16</v>
      </c>
      <c r="F69" s="519"/>
      <c r="G69" s="518" t="s">
        <v>16</v>
      </c>
      <c r="H69" s="519"/>
      <c r="I69" s="518" t="s">
        <v>16</v>
      </c>
      <c r="J69" s="519"/>
      <c r="K69" s="518" t="s">
        <v>16</v>
      </c>
      <c r="L69" s="519"/>
      <c r="M69" s="518" t="s">
        <v>16</v>
      </c>
      <c r="N69" s="519"/>
      <c r="O69" s="520" t="s">
        <v>16</v>
      </c>
      <c r="P69" s="521"/>
      <c r="Q69" s="133" t="s">
        <v>16</v>
      </c>
    </row>
    <row r="70" spans="2:17" ht="15" x14ac:dyDescent="0.2">
      <c r="B70" s="523"/>
      <c r="C70" s="208">
        <v>44059</v>
      </c>
      <c r="D70" s="209" t="s">
        <v>164</v>
      </c>
      <c r="E70" s="1">
        <v>44060</v>
      </c>
      <c r="F70" s="226" t="s">
        <v>1694</v>
      </c>
      <c r="G70" s="1">
        <v>44061</v>
      </c>
      <c r="H70" s="2"/>
      <c r="I70" s="1">
        <v>44062</v>
      </c>
      <c r="J70" s="2"/>
      <c r="K70" s="1">
        <v>44063</v>
      </c>
      <c r="L70" s="2"/>
      <c r="M70" s="1">
        <v>44064</v>
      </c>
      <c r="N70" s="2"/>
      <c r="O70" s="220">
        <v>44065</v>
      </c>
      <c r="P70" s="221"/>
      <c r="Q70" s="133"/>
    </row>
    <row r="71" spans="2:17" ht="13.5" customHeight="1" x14ac:dyDescent="0.2">
      <c r="B71" s="523"/>
      <c r="C71" s="525" t="s">
        <v>16</v>
      </c>
      <c r="D71" s="526"/>
      <c r="E71" s="518" t="s">
        <v>16</v>
      </c>
      <c r="F71" s="519"/>
      <c r="G71" s="518" t="s">
        <v>16</v>
      </c>
      <c r="H71" s="519"/>
      <c r="I71" s="518" t="s">
        <v>16</v>
      </c>
      <c r="J71" s="519"/>
      <c r="K71" s="518" t="s">
        <v>16</v>
      </c>
      <c r="L71" s="519"/>
      <c r="M71" s="518" t="s">
        <v>16</v>
      </c>
      <c r="N71" s="519"/>
      <c r="O71" s="520" t="s">
        <v>16</v>
      </c>
      <c r="P71" s="521"/>
      <c r="Q71" s="133" t="s">
        <v>16</v>
      </c>
    </row>
    <row r="72" spans="2:17" ht="15" x14ac:dyDescent="0.2">
      <c r="B72" s="523"/>
      <c r="C72" s="208">
        <v>44066</v>
      </c>
      <c r="D72" s="209" t="s">
        <v>165</v>
      </c>
      <c r="E72" s="1">
        <v>44067</v>
      </c>
      <c r="F72" s="2"/>
      <c r="G72" s="1">
        <v>44068</v>
      </c>
      <c r="H72" s="2"/>
      <c r="I72" s="1">
        <v>44069</v>
      </c>
      <c r="J72" s="2"/>
      <c r="K72" s="1">
        <v>44070</v>
      </c>
      <c r="L72" s="2"/>
      <c r="M72" s="1">
        <v>44071</v>
      </c>
      <c r="N72" s="2"/>
      <c r="O72" s="220">
        <v>44072</v>
      </c>
      <c r="P72" s="221"/>
      <c r="Q72" s="133"/>
    </row>
    <row r="73" spans="2:17" ht="14.25" customHeight="1" thickBot="1" x14ac:dyDescent="0.25">
      <c r="B73" s="523"/>
      <c r="C73" s="525" t="s">
        <v>16</v>
      </c>
      <c r="D73" s="526"/>
      <c r="E73" s="518" t="s">
        <v>16</v>
      </c>
      <c r="F73" s="531"/>
      <c r="G73" s="530" t="s">
        <v>16</v>
      </c>
      <c r="H73" s="531"/>
      <c r="I73" s="530" t="s">
        <v>16</v>
      </c>
      <c r="J73" s="531"/>
      <c r="K73" s="530" t="s">
        <v>16</v>
      </c>
      <c r="L73" s="531"/>
      <c r="M73" s="530" t="s">
        <v>16</v>
      </c>
      <c r="N73" s="531"/>
      <c r="O73" s="534" t="s">
        <v>16</v>
      </c>
      <c r="P73" s="535"/>
      <c r="Q73" s="133" t="s">
        <v>16</v>
      </c>
    </row>
    <row r="74" spans="2:17" ht="15" x14ac:dyDescent="0.2">
      <c r="B74" s="523"/>
      <c r="C74" s="208">
        <v>44073</v>
      </c>
      <c r="D74" s="209" t="s">
        <v>166</v>
      </c>
      <c r="E74" s="1">
        <v>44074</v>
      </c>
      <c r="F74" s="2"/>
      <c r="G74" s="210">
        <v>44075</v>
      </c>
      <c r="H74" s="214"/>
      <c r="I74" s="212">
        <v>44076</v>
      </c>
      <c r="J74" s="214"/>
      <c r="K74" s="212">
        <v>44077</v>
      </c>
      <c r="L74" s="214"/>
      <c r="M74" s="212">
        <v>44078</v>
      </c>
      <c r="N74" s="214"/>
      <c r="O74" s="215">
        <v>44079</v>
      </c>
      <c r="P74" s="216"/>
      <c r="Q74" s="133"/>
    </row>
    <row r="75" spans="2:17" ht="13.5" customHeight="1" thickBot="1" x14ac:dyDescent="0.25">
      <c r="B75" s="524"/>
      <c r="C75" s="528" t="s">
        <v>16</v>
      </c>
      <c r="D75" s="529"/>
      <c r="E75" s="530" t="s">
        <v>16</v>
      </c>
      <c r="F75" s="532"/>
      <c r="G75" s="533" t="s">
        <v>16</v>
      </c>
      <c r="H75" s="519"/>
      <c r="I75" s="518" t="s">
        <v>16</v>
      </c>
      <c r="J75" s="519"/>
      <c r="K75" s="518" t="s">
        <v>16</v>
      </c>
      <c r="L75" s="519"/>
      <c r="M75" s="518" t="s">
        <v>16</v>
      </c>
      <c r="N75" s="519"/>
      <c r="O75" s="520" t="s">
        <v>16</v>
      </c>
      <c r="P75" s="521"/>
      <c r="Q75" s="133" t="s">
        <v>16</v>
      </c>
    </row>
    <row r="76" spans="2:17" ht="15" x14ac:dyDescent="0.2">
      <c r="B76" s="522" t="s">
        <v>1695</v>
      </c>
      <c r="C76" s="217">
        <v>44080</v>
      </c>
      <c r="D76" s="224" t="s">
        <v>167</v>
      </c>
      <c r="E76" s="212">
        <v>44081</v>
      </c>
      <c r="F76" s="225"/>
      <c r="G76" s="1">
        <v>44082</v>
      </c>
      <c r="H76" s="2"/>
      <c r="I76" s="1">
        <v>44083</v>
      </c>
      <c r="J76" s="2"/>
      <c r="K76" s="1">
        <v>44084</v>
      </c>
      <c r="L76" s="2"/>
      <c r="M76" s="1">
        <v>44085</v>
      </c>
      <c r="N76" s="2"/>
      <c r="O76" s="220">
        <v>44086</v>
      </c>
      <c r="P76" s="221"/>
      <c r="Q76" s="133"/>
    </row>
    <row r="77" spans="2:17" ht="13.5" customHeight="1" x14ac:dyDescent="0.2">
      <c r="B77" s="523"/>
      <c r="C77" s="525" t="s">
        <v>16</v>
      </c>
      <c r="D77" s="526"/>
      <c r="E77" s="518" t="s">
        <v>16</v>
      </c>
      <c r="F77" s="519"/>
      <c r="G77" s="518" t="s">
        <v>16</v>
      </c>
      <c r="H77" s="519"/>
      <c r="I77" s="518" t="s">
        <v>16</v>
      </c>
      <c r="J77" s="519"/>
      <c r="K77" s="518" t="s">
        <v>16</v>
      </c>
      <c r="L77" s="519"/>
      <c r="M77" s="518" t="s">
        <v>16</v>
      </c>
      <c r="N77" s="519"/>
      <c r="O77" s="520" t="s">
        <v>16</v>
      </c>
      <c r="P77" s="521"/>
      <c r="Q77" s="133" t="s">
        <v>16</v>
      </c>
    </row>
    <row r="78" spans="2:17" ht="25.5" x14ac:dyDescent="0.2">
      <c r="B78" s="523"/>
      <c r="C78" s="208">
        <v>44087</v>
      </c>
      <c r="D78" s="209" t="s">
        <v>168</v>
      </c>
      <c r="E78" s="1">
        <v>44088</v>
      </c>
      <c r="F78" s="2"/>
      <c r="G78" s="1">
        <v>44089</v>
      </c>
      <c r="H78" s="2"/>
      <c r="I78" s="1">
        <v>44090</v>
      </c>
      <c r="J78" s="2"/>
      <c r="K78" s="1">
        <v>44091</v>
      </c>
      <c r="L78" s="2"/>
      <c r="M78" s="1">
        <v>44092</v>
      </c>
      <c r="N78" s="2"/>
      <c r="O78" s="220">
        <v>44093</v>
      </c>
      <c r="P78" s="229" t="s">
        <v>1696</v>
      </c>
      <c r="Q78" s="133"/>
    </row>
    <row r="79" spans="2:17" ht="13.5" customHeight="1" x14ac:dyDescent="0.2">
      <c r="B79" s="523"/>
      <c r="C79" s="525" t="s">
        <v>16</v>
      </c>
      <c r="D79" s="526"/>
      <c r="E79" s="518" t="s">
        <v>16</v>
      </c>
      <c r="F79" s="519"/>
      <c r="G79" s="518" t="s">
        <v>16</v>
      </c>
      <c r="H79" s="519"/>
      <c r="I79" s="518" t="s">
        <v>16</v>
      </c>
      <c r="J79" s="519"/>
      <c r="K79" s="518" t="s">
        <v>16</v>
      </c>
      <c r="L79" s="519"/>
      <c r="M79" s="518" t="s">
        <v>16</v>
      </c>
      <c r="N79" s="519"/>
      <c r="O79" s="520" t="s">
        <v>16</v>
      </c>
      <c r="P79" s="521"/>
      <c r="Q79" s="133" t="s">
        <v>16</v>
      </c>
    </row>
    <row r="80" spans="2:17" ht="25.5" x14ac:dyDescent="0.2">
      <c r="B80" s="523"/>
      <c r="C80" s="208">
        <v>44094</v>
      </c>
      <c r="D80" s="209" t="s">
        <v>169</v>
      </c>
      <c r="E80" s="1">
        <v>44095</v>
      </c>
      <c r="F80" s="226" t="s">
        <v>1697</v>
      </c>
      <c r="G80" s="1">
        <v>44096</v>
      </c>
      <c r="H80" s="2"/>
      <c r="I80" s="1">
        <v>44097</v>
      </c>
      <c r="J80" s="226" t="s">
        <v>1698</v>
      </c>
      <c r="K80" s="1">
        <v>44098</v>
      </c>
      <c r="L80" s="2"/>
      <c r="M80" s="1">
        <v>44099</v>
      </c>
      <c r="N80" s="2"/>
      <c r="O80" s="220">
        <v>44100</v>
      </c>
      <c r="P80" s="221"/>
      <c r="Q80" s="133"/>
    </row>
    <row r="81" spans="2:17" ht="14.25" customHeight="1" thickBot="1" x14ac:dyDescent="0.25">
      <c r="B81" s="523"/>
      <c r="C81" s="525" t="s">
        <v>16</v>
      </c>
      <c r="D81" s="526"/>
      <c r="E81" s="518" t="s">
        <v>16</v>
      </c>
      <c r="F81" s="519"/>
      <c r="G81" s="518" t="s">
        <v>16</v>
      </c>
      <c r="H81" s="519"/>
      <c r="I81" s="518" t="s">
        <v>16</v>
      </c>
      <c r="J81" s="531"/>
      <c r="K81" s="530" t="s">
        <v>16</v>
      </c>
      <c r="L81" s="531"/>
      <c r="M81" s="530" t="s">
        <v>16</v>
      </c>
      <c r="N81" s="531"/>
      <c r="O81" s="534" t="s">
        <v>16</v>
      </c>
      <c r="P81" s="535"/>
      <c r="Q81" s="133" t="s">
        <v>16</v>
      </c>
    </row>
    <row r="82" spans="2:17" ht="15" x14ac:dyDescent="0.2">
      <c r="B82" s="523"/>
      <c r="C82" s="208">
        <v>44101</v>
      </c>
      <c r="D82" s="222" t="s">
        <v>1699</v>
      </c>
      <c r="E82" s="1">
        <v>44102</v>
      </c>
      <c r="F82" s="2"/>
      <c r="G82" s="1">
        <v>44103</v>
      </c>
      <c r="H82" s="2"/>
      <c r="I82" s="1">
        <v>44104</v>
      </c>
      <c r="J82" s="2"/>
      <c r="K82" s="210">
        <v>44105</v>
      </c>
      <c r="L82" s="214"/>
      <c r="M82" s="212">
        <v>44106</v>
      </c>
      <c r="N82" s="214"/>
      <c r="O82" s="215">
        <v>44107</v>
      </c>
      <c r="P82" s="216"/>
      <c r="Q82" s="133"/>
    </row>
    <row r="83" spans="2:17" ht="14.25" customHeight="1" thickBot="1" x14ac:dyDescent="0.25">
      <c r="B83" s="524"/>
      <c r="C83" s="528" t="s">
        <v>16</v>
      </c>
      <c r="D83" s="529"/>
      <c r="E83" s="530" t="s">
        <v>16</v>
      </c>
      <c r="F83" s="531"/>
      <c r="G83" s="530" t="s">
        <v>16</v>
      </c>
      <c r="H83" s="531"/>
      <c r="I83" s="530" t="s">
        <v>16</v>
      </c>
      <c r="J83" s="532"/>
      <c r="K83" s="533" t="s">
        <v>16</v>
      </c>
      <c r="L83" s="519"/>
      <c r="M83" s="518" t="s">
        <v>16</v>
      </c>
      <c r="N83" s="519"/>
      <c r="O83" s="520" t="s">
        <v>16</v>
      </c>
      <c r="P83" s="521"/>
      <c r="Q83" s="133" t="s">
        <v>16</v>
      </c>
    </row>
    <row r="84" spans="2:17" ht="25.5" x14ac:dyDescent="0.2">
      <c r="B84" s="522" t="s">
        <v>1700</v>
      </c>
      <c r="C84" s="217">
        <v>44108</v>
      </c>
      <c r="D84" s="218" t="s">
        <v>1701</v>
      </c>
      <c r="E84" s="212">
        <v>44109</v>
      </c>
      <c r="F84" s="214"/>
      <c r="G84" s="212">
        <v>44110</v>
      </c>
      <c r="H84" s="214"/>
      <c r="I84" s="212">
        <v>44111</v>
      </c>
      <c r="J84" s="225"/>
      <c r="K84" s="1">
        <v>44112</v>
      </c>
      <c r="L84" s="2"/>
      <c r="M84" s="1">
        <v>44113</v>
      </c>
      <c r="N84" s="2"/>
      <c r="O84" s="220">
        <v>44114</v>
      </c>
      <c r="P84" s="221"/>
      <c r="Q84" s="133"/>
    </row>
    <row r="85" spans="2:17" ht="13.5" customHeight="1" x14ac:dyDescent="0.2">
      <c r="B85" s="523"/>
      <c r="C85" s="525" t="s">
        <v>16</v>
      </c>
      <c r="D85" s="526"/>
      <c r="E85" s="518" t="s">
        <v>16</v>
      </c>
      <c r="F85" s="519"/>
      <c r="G85" s="518" t="s">
        <v>16</v>
      </c>
      <c r="H85" s="519"/>
      <c r="I85" s="518" t="s">
        <v>16</v>
      </c>
      <c r="J85" s="519"/>
      <c r="K85" s="518" t="s">
        <v>16</v>
      </c>
      <c r="L85" s="519"/>
      <c r="M85" s="518" t="s">
        <v>16</v>
      </c>
      <c r="N85" s="519"/>
      <c r="O85" s="520" t="s">
        <v>16</v>
      </c>
      <c r="P85" s="521"/>
      <c r="Q85" s="133" t="s">
        <v>16</v>
      </c>
    </row>
    <row r="86" spans="2:17" ht="38.25" x14ac:dyDescent="0.2">
      <c r="B86" s="523"/>
      <c r="C86" s="208">
        <v>44115</v>
      </c>
      <c r="D86" s="209" t="s">
        <v>172</v>
      </c>
      <c r="E86" s="1">
        <v>44116</v>
      </c>
      <c r="F86" s="227" t="s">
        <v>1702</v>
      </c>
      <c r="G86" s="1">
        <v>44117</v>
      </c>
      <c r="H86" s="2"/>
      <c r="I86" s="1">
        <v>44118</v>
      </c>
      <c r="J86" s="2"/>
      <c r="K86" s="1">
        <v>44119</v>
      </c>
      <c r="L86" s="2"/>
      <c r="M86" s="1">
        <v>44120</v>
      </c>
      <c r="N86" s="2"/>
      <c r="O86" s="220">
        <v>44121</v>
      </c>
      <c r="P86" s="221"/>
      <c r="Q86" s="133"/>
    </row>
    <row r="87" spans="2:17" ht="13.5" customHeight="1" x14ac:dyDescent="0.2">
      <c r="B87" s="523"/>
      <c r="C87" s="525" t="s">
        <v>16</v>
      </c>
      <c r="D87" s="526"/>
      <c r="E87" s="518" t="s">
        <v>16</v>
      </c>
      <c r="F87" s="519"/>
      <c r="G87" s="518" t="s">
        <v>16</v>
      </c>
      <c r="H87" s="519"/>
      <c r="I87" s="518" t="s">
        <v>16</v>
      </c>
      <c r="J87" s="519"/>
      <c r="K87" s="518" t="s">
        <v>16</v>
      </c>
      <c r="L87" s="519"/>
      <c r="M87" s="518" t="s">
        <v>16</v>
      </c>
      <c r="N87" s="519"/>
      <c r="O87" s="520" t="s">
        <v>16</v>
      </c>
      <c r="P87" s="521"/>
      <c r="Q87" s="133" t="s">
        <v>16</v>
      </c>
    </row>
    <row r="88" spans="2:17" ht="25.5" x14ac:dyDescent="0.2">
      <c r="B88" s="523"/>
      <c r="C88" s="208">
        <v>44122</v>
      </c>
      <c r="D88" s="209" t="s">
        <v>173</v>
      </c>
      <c r="E88" s="1">
        <v>44123</v>
      </c>
      <c r="F88" s="2"/>
      <c r="G88" s="1">
        <v>44124</v>
      </c>
      <c r="H88" s="2"/>
      <c r="I88" s="1">
        <v>44125</v>
      </c>
      <c r="J88" s="2"/>
      <c r="K88" s="1">
        <v>44126</v>
      </c>
      <c r="L88" s="2"/>
      <c r="M88" s="1">
        <v>44127</v>
      </c>
      <c r="N88" s="2"/>
      <c r="O88" s="220">
        <v>44128</v>
      </c>
      <c r="P88" s="229" t="s">
        <v>1703</v>
      </c>
      <c r="Q88" s="133"/>
    </row>
    <row r="89" spans="2:17" ht="14.25" customHeight="1" x14ac:dyDescent="0.2">
      <c r="B89" s="523"/>
      <c r="C89" s="525" t="s">
        <v>16</v>
      </c>
      <c r="D89" s="526"/>
      <c r="E89" s="518" t="s">
        <v>16</v>
      </c>
      <c r="F89" s="519"/>
      <c r="G89" s="518" t="s">
        <v>16</v>
      </c>
      <c r="H89" s="519"/>
      <c r="I89" s="518" t="s">
        <v>16</v>
      </c>
      <c r="J89" s="519"/>
      <c r="K89" s="518" t="s">
        <v>16</v>
      </c>
      <c r="L89" s="519"/>
      <c r="M89" s="518" t="s">
        <v>16</v>
      </c>
      <c r="N89" s="519"/>
      <c r="O89" s="520" t="s">
        <v>16</v>
      </c>
      <c r="P89" s="521"/>
      <c r="Q89" s="133" t="s">
        <v>16</v>
      </c>
    </row>
    <row r="90" spans="2:17" ht="15" x14ac:dyDescent="0.2">
      <c r="B90" s="523"/>
      <c r="C90" s="208">
        <v>44129</v>
      </c>
      <c r="D90" s="209" t="s">
        <v>174</v>
      </c>
      <c r="E90" s="1">
        <v>44130</v>
      </c>
      <c r="F90" s="2"/>
      <c r="G90" s="1">
        <v>44131</v>
      </c>
      <c r="H90" s="226" t="s">
        <v>1704</v>
      </c>
      <c r="I90" s="1">
        <v>44132</v>
      </c>
      <c r="J90" s="2"/>
      <c r="K90" s="1">
        <v>44133</v>
      </c>
      <c r="L90" s="2"/>
      <c r="M90" s="1">
        <v>44134</v>
      </c>
      <c r="N90" s="2"/>
      <c r="O90" s="220">
        <v>44135</v>
      </c>
      <c r="P90" s="229" t="s">
        <v>1705</v>
      </c>
      <c r="Q90" s="133"/>
    </row>
    <row r="91" spans="2:17" ht="14.25" customHeight="1" thickBot="1" x14ac:dyDescent="0.25">
      <c r="B91" s="524"/>
      <c r="C91" s="528" t="s">
        <v>16</v>
      </c>
      <c r="D91" s="529"/>
      <c r="E91" s="530" t="s">
        <v>16</v>
      </c>
      <c r="F91" s="531"/>
      <c r="G91" s="530" t="s">
        <v>16</v>
      </c>
      <c r="H91" s="531"/>
      <c r="I91" s="530" t="s">
        <v>16</v>
      </c>
      <c r="J91" s="531"/>
      <c r="K91" s="530" t="s">
        <v>16</v>
      </c>
      <c r="L91" s="531"/>
      <c r="M91" s="530" t="s">
        <v>16</v>
      </c>
      <c r="N91" s="531"/>
      <c r="O91" s="534" t="s">
        <v>16</v>
      </c>
      <c r="P91" s="535"/>
      <c r="Q91" s="133" t="s">
        <v>16</v>
      </c>
    </row>
    <row r="92" spans="2:17" ht="25.5" x14ac:dyDescent="0.2">
      <c r="B92" s="522" t="s">
        <v>1706</v>
      </c>
      <c r="C92" s="217">
        <v>44136</v>
      </c>
      <c r="D92" s="224" t="s">
        <v>175</v>
      </c>
      <c r="E92" s="212">
        <v>44137</v>
      </c>
      <c r="F92" s="211" t="s">
        <v>1707</v>
      </c>
      <c r="G92" s="212">
        <v>44138</v>
      </c>
      <c r="H92" s="214"/>
      <c r="I92" s="212">
        <v>44139</v>
      </c>
      <c r="J92" s="214"/>
      <c r="K92" s="212">
        <v>44140</v>
      </c>
      <c r="L92" s="214"/>
      <c r="M92" s="212">
        <v>44141</v>
      </c>
      <c r="N92" s="214"/>
      <c r="O92" s="215">
        <v>44142</v>
      </c>
      <c r="P92" s="216"/>
      <c r="Q92" s="133"/>
    </row>
    <row r="93" spans="2:17" ht="13.5" customHeight="1" x14ac:dyDescent="0.2">
      <c r="B93" s="523"/>
      <c r="C93" s="525" t="s">
        <v>16</v>
      </c>
      <c r="D93" s="526"/>
      <c r="E93" s="518" t="s">
        <v>16</v>
      </c>
      <c r="F93" s="519"/>
      <c r="G93" s="518" t="s">
        <v>16</v>
      </c>
      <c r="H93" s="519"/>
      <c r="I93" s="518" t="s">
        <v>16</v>
      </c>
      <c r="J93" s="519"/>
      <c r="K93" s="518" t="s">
        <v>16</v>
      </c>
      <c r="L93" s="519"/>
      <c r="M93" s="518" t="s">
        <v>16</v>
      </c>
      <c r="N93" s="519"/>
      <c r="O93" s="520" t="s">
        <v>16</v>
      </c>
      <c r="P93" s="521"/>
      <c r="Q93" s="133" t="s">
        <v>16</v>
      </c>
    </row>
    <row r="94" spans="2:17" ht="15" x14ac:dyDescent="0.2">
      <c r="B94" s="523"/>
      <c r="C94" s="208">
        <v>44143</v>
      </c>
      <c r="D94" s="209" t="s">
        <v>176</v>
      </c>
      <c r="E94" s="1">
        <v>44144</v>
      </c>
      <c r="F94" s="2"/>
      <c r="G94" s="1">
        <v>44145</v>
      </c>
      <c r="H94" s="2"/>
      <c r="I94" s="1">
        <v>44146</v>
      </c>
      <c r="J94" s="2"/>
      <c r="K94" s="1">
        <v>44147</v>
      </c>
      <c r="L94" s="2"/>
      <c r="M94" s="1">
        <v>44148</v>
      </c>
      <c r="N94" s="2"/>
      <c r="O94" s="220">
        <v>44149</v>
      </c>
      <c r="P94" s="221"/>
      <c r="Q94" s="133"/>
    </row>
    <row r="95" spans="2:17" ht="13.5" customHeight="1" x14ac:dyDescent="0.2">
      <c r="B95" s="523"/>
      <c r="C95" s="525" t="s">
        <v>16</v>
      </c>
      <c r="D95" s="526"/>
      <c r="E95" s="518" t="s">
        <v>16</v>
      </c>
      <c r="F95" s="519"/>
      <c r="G95" s="518" t="s">
        <v>16</v>
      </c>
      <c r="H95" s="519"/>
      <c r="I95" s="518" t="s">
        <v>16</v>
      </c>
      <c r="J95" s="519"/>
      <c r="K95" s="518" t="s">
        <v>16</v>
      </c>
      <c r="L95" s="519"/>
      <c r="M95" s="518" t="s">
        <v>16</v>
      </c>
      <c r="N95" s="519"/>
      <c r="O95" s="520" t="s">
        <v>16</v>
      </c>
      <c r="P95" s="521"/>
      <c r="Q95" s="133" t="s">
        <v>16</v>
      </c>
    </row>
    <row r="96" spans="2:17" ht="25.5" x14ac:dyDescent="0.2">
      <c r="B96" s="523"/>
      <c r="C96" s="208">
        <v>44150</v>
      </c>
      <c r="D96" s="209" t="s">
        <v>177</v>
      </c>
      <c r="E96" s="1">
        <v>44151</v>
      </c>
      <c r="F96" s="227" t="s">
        <v>1708</v>
      </c>
      <c r="G96" s="1">
        <v>44152</v>
      </c>
      <c r="H96" s="2"/>
      <c r="I96" s="1">
        <v>44153</v>
      </c>
      <c r="J96" s="2"/>
      <c r="K96" s="1">
        <v>44154</v>
      </c>
      <c r="L96" s="2"/>
      <c r="M96" s="1">
        <v>44155</v>
      </c>
      <c r="N96" s="2"/>
      <c r="O96" s="220">
        <v>44156</v>
      </c>
      <c r="P96" s="221"/>
      <c r="Q96" s="133"/>
    </row>
    <row r="97" spans="2:17" ht="13.5" customHeight="1" x14ac:dyDescent="0.2">
      <c r="B97" s="523"/>
      <c r="C97" s="525" t="s">
        <v>16</v>
      </c>
      <c r="D97" s="526"/>
      <c r="E97" s="518" t="s">
        <v>16</v>
      </c>
      <c r="F97" s="519"/>
      <c r="G97" s="518" t="s">
        <v>16</v>
      </c>
      <c r="H97" s="519"/>
      <c r="I97" s="518" t="s">
        <v>16</v>
      </c>
      <c r="J97" s="519"/>
      <c r="K97" s="518" t="s">
        <v>16</v>
      </c>
      <c r="L97" s="519"/>
      <c r="M97" s="518" t="s">
        <v>16</v>
      </c>
      <c r="N97" s="519"/>
      <c r="O97" s="520" t="s">
        <v>16</v>
      </c>
      <c r="P97" s="521"/>
      <c r="Q97" s="133" t="s">
        <v>16</v>
      </c>
    </row>
    <row r="98" spans="2:17" ht="25.5" x14ac:dyDescent="0.2">
      <c r="B98" s="523"/>
      <c r="C98" s="208">
        <v>44157</v>
      </c>
      <c r="D98" s="222" t="s">
        <v>1709</v>
      </c>
      <c r="E98" s="1">
        <v>44158</v>
      </c>
      <c r="F98" s="2"/>
      <c r="G98" s="1">
        <v>44159</v>
      </c>
      <c r="H98" s="2"/>
      <c r="I98" s="1">
        <v>44160</v>
      </c>
      <c r="J98" s="2"/>
      <c r="K98" s="1">
        <v>44161</v>
      </c>
      <c r="L98" s="2"/>
      <c r="M98" s="1">
        <v>44162</v>
      </c>
      <c r="N98" s="2"/>
      <c r="O98" s="220">
        <v>44163</v>
      </c>
      <c r="P98" s="221"/>
      <c r="Q98" s="133"/>
    </row>
    <row r="99" spans="2:17" ht="14.25" customHeight="1" thickBot="1" x14ac:dyDescent="0.25">
      <c r="B99" s="523"/>
      <c r="C99" s="525" t="s">
        <v>16</v>
      </c>
      <c r="D99" s="526"/>
      <c r="E99" s="518" t="s">
        <v>16</v>
      </c>
      <c r="F99" s="531"/>
      <c r="G99" s="530" t="s">
        <v>16</v>
      </c>
      <c r="H99" s="531"/>
      <c r="I99" s="530" t="s">
        <v>16</v>
      </c>
      <c r="J99" s="531"/>
      <c r="K99" s="530" t="s">
        <v>16</v>
      </c>
      <c r="L99" s="531"/>
      <c r="M99" s="530" t="s">
        <v>16</v>
      </c>
      <c r="N99" s="531"/>
      <c r="O99" s="534" t="s">
        <v>16</v>
      </c>
      <c r="P99" s="535"/>
      <c r="Q99" s="133" t="s">
        <v>16</v>
      </c>
    </row>
    <row r="100" spans="2:17" ht="15" x14ac:dyDescent="0.2">
      <c r="B100" s="523"/>
      <c r="C100" s="208">
        <v>44164</v>
      </c>
      <c r="D100" s="209" t="s">
        <v>180</v>
      </c>
      <c r="E100" s="1">
        <v>44165</v>
      </c>
      <c r="F100" s="2"/>
      <c r="G100" s="210">
        <v>44166</v>
      </c>
      <c r="H100" s="214"/>
      <c r="I100" s="212">
        <v>44167</v>
      </c>
      <c r="J100" s="214"/>
      <c r="K100" s="212">
        <v>44168</v>
      </c>
      <c r="L100" s="214"/>
      <c r="M100" s="212">
        <v>44169</v>
      </c>
      <c r="N100" s="214"/>
      <c r="O100" s="215">
        <v>44170</v>
      </c>
      <c r="P100" s="216"/>
      <c r="Q100" s="133"/>
    </row>
    <row r="101" spans="2:17" ht="13.5" customHeight="1" thickBot="1" x14ac:dyDescent="0.25">
      <c r="B101" s="524"/>
      <c r="C101" s="528" t="s">
        <v>16</v>
      </c>
      <c r="D101" s="529"/>
      <c r="E101" s="530" t="s">
        <v>16</v>
      </c>
      <c r="F101" s="532"/>
      <c r="G101" s="533" t="s">
        <v>16</v>
      </c>
      <c r="H101" s="519"/>
      <c r="I101" s="518" t="s">
        <v>16</v>
      </c>
      <c r="J101" s="519"/>
      <c r="K101" s="518" t="s">
        <v>16</v>
      </c>
      <c r="L101" s="519"/>
      <c r="M101" s="518" t="s">
        <v>16</v>
      </c>
      <c r="N101" s="519"/>
      <c r="O101" s="520" t="s">
        <v>16</v>
      </c>
      <c r="P101" s="521"/>
      <c r="Q101" s="133" t="s">
        <v>16</v>
      </c>
    </row>
    <row r="102" spans="2:17" ht="25.5" x14ac:dyDescent="0.2">
      <c r="B102" s="522" t="s">
        <v>1710</v>
      </c>
      <c r="C102" s="217">
        <v>44171</v>
      </c>
      <c r="D102" s="224" t="s">
        <v>181</v>
      </c>
      <c r="E102" s="212">
        <v>44172</v>
      </c>
      <c r="F102" s="225"/>
      <c r="G102" s="1">
        <v>44173</v>
      </c>
      <c r="H102" s="2"/>
      <c r="I102" s="1">
        <v>44174</v>
      </c>
      <c r="J102" s="2"/>
      <c r="K102" s="1">
        <v>44175</v>
      </c>
      <c r="L102" s="226" t="s">
        <v>1711</v>
      </c>
      <c r="M102" s="1">
        <v>44176</v>
      </c>
      <c r="N102" s="2"/>
      <c r="O102" s="220">
        <v>44177</v>
      </c>
      <c r="P102" s="221"/>
      <c r="Q102" s="133"/>
    </row>
    <row r="103" spans="2:17" ht="13.5" customHeight="1" x14ac:dyDescent="0.2">
      <c r="B103" s="523"/>
      <c r="C103" s="525" t="s">
        <v>16</v>
      </c>
      <c r="D103" s="526"/>
      <c r="E103" s="518" t="s">
        <v>16</v>
      </c>
      <c r="F103" s="519"/>
      <c r="G103" s="518" t="s">
        <v>16</v>
      </c>
      <c r="H103" s="519"/>
      <c r="I103" s="518" t="s">
        <v>16</v>
      </c>
      <c r="J103" s="519"/>
      <c r="K103" s="518" t="s">
        <v>16</v>
      </c>
      <c r="L103" s="519"/>
      <c r="M103" s="518" t="s">
        <v>16</v>
      </c>
      <c r="N103" s="519"/>
      <c r="O103" s="520" t="s">
        <v>16</v>
      </c>
      <c r="P103" s="521"/>
      <c r="Q103" s="133" t="s">
        <v>16</v>
      </c>
    </row>
    <row r="104" spans="2:17" ht="25.5" x14ac:dyDescent="0.2">
      <c r="B104" s="523"/>
      <c r="C104" s="208">
        <v>44178</v>
      </c>
      <c r="D104" s="209" t="s">
        <v>182</v>
      </c>
      <c r="E104" s="1">
        <v>44179</v>
      </c>
      <c r="F104" s="2"/>
      <c r="G104" s="1">
        <v>44180</v>
      </c>
      <c r="H104" s="2"/>
      <c r="I104" s="1">
        <v>44181</v>
      </c>
      <c r="J104" s="2"/>
      <c r="K104" s="1">
        <v>44182</v>
      </c>
      <c r="L104" s="226" t="s">
        <v>1712</v>
      </c>
      <c r="M104" s="1">
        <v>44183</v>
      </c>
      <c r="N104" s="2"/>
      <c r="O104" s="220">
        <v>44184</v>
      </c>
      <c r="P104" s="221"/>
      <c r="Q104" s="133"/>
    </row>
    <row r="105" spans="2:17" ht="13.5" customHeight="1" x14ac:dyDescent="0.2">
      <c r="B105" s="523"/>
      <c r="C105" s="525" t="s">
        <v>16</v>
      </c>
      <c r="D105" s="526"/>
      <c r="E105" s="518" t="s">
        <v>16</v>
      </c>
      <c r="F105" s="519"/>
      <c r="G105" s="518" t="s">
        <v>16</v>
      </c>
      <c r="H105" s="519"/>
      <c r="I105" s="518" t="s">
        <v>16</v>
      </c>
      <c r="J105" s="519"/>
      <c r="K105" s="518" t="s">
        <v>16</v>
      </c>
      <c r="L105" s="519"/>
      <c r="M105" s="518" t="s">
        <v>16</v>
      </c>
      <c r="N105" s="519"/>
      <c r="O105" s="520" t="s">
        <v>16</v>
      </c>
      <c r="P105" s="521"/>
      <c r="Q105" s="133" t="s">
        <v>16</v>
      </c>
    </row>
    <row r="106" spans="2:17" ht="25.5" x14ac:dyDescent="0.2">
      <c r="B106" s="523"/>
      <c r="C106" s="208">
        <v>44185</v>
      </c>
      <c r="D106" s="209" t="s">
        <v>183</v>
      </c>
      <c r="E106" s="1">
        <v>44186</v>
      </c>
      <c r="F106" s="226" t="s">
        <v>1713</v>
      </c>
      <c r="G106" s="1">
        <v>44187</v>
      </c>
      <c r="H106" s="2"/>
      <c r="I106" s="1">
        <v>44188</v>
      </c>
      <c r="J106" s="2"/>
      <c r="K106" s="1">
        <v>44189</v>
      </c>
      <c r="L106" s="2"/>
      <c r="M106" s="1">
        <v>44190</v>
      </c>
      <c r="N106" s="231" t="s">
        <v>1714</v>
      </c>
      <c r="O106" s="220">
        <v>44191</v>
      </c>
      <c r="P106" s="221"/>
      <c r="Q106" s="133"/>
    </row>
    <row r="107" spans="2:17" ht="14.25" customHeight="1" thickBot="1" x14ac:dyDescent="0.25">
      <c r="B107" s="523"/>
      <c r="C107" s="525" t="s">
        <v>16</v>
      </c>
      <c r="D107" s="526"/>
      <c r="E107" s="518" t="s">
        <v>16</v>
      </c>
      <c r="F107" s="519"/>
      <c r="G107" s="518" t="s">
        <v>16</v>
      </c>
      <c r="H107" s="519"/>
      <c r="I107" s="518" t="s">
        <v>16</v>
      </c>
      <c r="J107" s="519"/>
      <c r="K107" s="518" t="s">
        <v>16</v>
      </c>
      <c r="L107" s="531"/>
      <c r="M107" s="530" t="s">
        <v>16</v>
      </c>
      <c r="N107" s="531"/>
      <c r="O107" s="534" t="s">
        <v>16</v>
      </c>
      <c r="P107" s="535"/>
      <c r="Q107" s="133" t="s">
        <v>16</v>
      </c>
    </row>
    <row r="108" spans="2:17" ht="38.25" x14ac:dyDescent="0.2">
      <c r="B108" s="523"/>
      <c r="C108" s="208">
        <v>44192</v>
      </c>
      <c r="D108" s="209" t="s">
        <v>131</v>
      </c>
      <c r="E108" s="1">
        <v>44193</v>
      </c>
      <c r="F108" s="226" t="s">
        <v>1715</v>
      </c>
      <c r="G108" s="1">
        <v>44194</v>
      </c>
      <c r="H108" s="2"/>
      <c r="I108" s="1">
        <v>44195</v>
      </c>
      <c r="J108" s="2"/>
      <c r="K108" s="1">
        <v>44196</v>
      </c>
      <c r="L108" s="2"/>
      <c r="M108" s="210">
        <v>44197</v>
      </c>
      <c r="N108" s="211" t="s">
        <v>1648</v>
      </c>
      <c r="O108" s="215">
        <v>44198</v>
      </c>
      <c r="P108" s="223" t="s">
        <v>1649</v>
      </c>
      <c r="Q108" s="133"/>
    </row>
    <row r="109" spans="2:17" ht="13.5" customHeight="1" x14ac:dyDescent="0.2">
      <c r="B109" s="537"/>
      <c r="C109" s="538" t="s">
        <v>16</v>
      </c>
      <c r="D109" s="539"/>
      <c r="E109" s="540" t="s">
        <v>16</v>
      </c>
      <c r="F109" s="541"/>
      <c r="G109" s="540" t="s">
        <v>16</v>
      </c>
      <c r="H109" s="541"/>
      <c r="I109" s="540" t="s">
        <v>16</v>
      </c>
      <c r="J109" s="541"/>
      <c r="K109" s="540" t="s">
        <v>16</v>
      </c>
      <c r="L109" s="542"/>
      <c r="M109" s="543" t="s">
        <v>16</v>
      </c>
      <c r="N109" s="541"/>
      <c r="O109" s="544" t="s">
        <v>16</v>
      </c>
      <c r="P109" s="545"/>
      <c r="Q109" s="133" t="s">
        <v>16</v>
      </c>
    </row>
    <row r="110" spans="2:17" ht="13.5" x14ac:dyDescent="0.25">
      <c r="B110" s="162"/>
      <c r="C110" s="162"/>
      <c r="D110" s="162"/>
      <c r="E110" s="162"/>
      <c r="F110" s="162"/>
      <c r="G110" s="162"/>
      <c r="H110" s="162"/>
      <c r="I110" s="162"/>
      <c r="J110" s="163" t="s">
        <v>1716</v>
      </c>
      <c r="K110" s="164"/>
      <c r="L110" s="165">
        <v>2020</v>
      </c>
      <c r="M110" s="166"/>
      <c r="N110" s="167" t="s">
        <v>1717</v>
      </c>
      <c r="O110" s="168"/>
      <c r="P110" s="169" t="s">
        <v>1718</v>
      </c>
      <c r="Q110" s="127"/>
    </row>
    <row r="111" spans="2:17" x14ac:dyDescent="0.2">
      <c r="B111" s="170" t="s">
        <v>1719</v>
      </c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</row>
    <row r="112" spans="2:17" ht="15" x14ac:dyDescent="0.25">
      <c r="B112" s="171" t="s">
        <v>1720</v>
      </c>
      <c r="C112" s="127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</row>
    <row r="113" spans="2:17" ht="15" x14ac:dyDescent="0.25">
      <c r="B113" s="171" t="s">
        <v>1721</v>
      </c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</row>
    <row r="114" spans="2:17" ht="15" x14ac:dyDescent="0.25">
      <c r="B114" s="171" t="s">
        <v>1722</v>
      </c>
      <c r="C114" s="127"/>
      <c r="D114" s="127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</row>
    <row r="115" spans="2:17" x14ac:dyDescent="0.2">
      <c r="B115" s="127"/>
      <c r="C115" s="127"/>
      <c r="D115" s="127"/>
      <c r="E115" s="127"/>
      <c r="F115" s="127"/>
      <c r="G115" s="127"/>
      <c r="H115" s="127"/>
      <c r="I115" s="127"/>
      <c r="J115" s="127"/>
      <c r="K115" s="127"/>
      <c r="L115" s="127"/>
      <c r="M115" s="127"/>
      <c r="N115" s="127"/>
      <c r="O115" s="127"/>
      <c r="P115" s="127"/>
      <c r="Q115" s="127"/>
    </row>
    <row r="116" spans="2:17" x14ac:dyDescent="0.2">
      <c r="B116" s="127"/>
      <c r="C116" s="127"/>
      <c r="D116" s="127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</row>
    <row r="117" spans="2:17" x14ac:dyDescent="0.2">
      <c r="B117" s="127"/>
      <c r="C117" s="127"/>
      <c r="D117" s="127"/>
      <c r="E117" s="127"/>
      <c r="F117" s="127"/>
      <c r="G117" s="127"/>
      <c r="H117" s="127"/>
      <c r="I117" s="127"/>
      <c r="J117" s="127"/>
      <c r="K117" s="127"/>
      <c r="L117" s="127"/>
      <c r="M117" s="127"/>
      <c r="N117" s="127"/>
      <c r="O117" s="127"/>
      <c r="P117" s="127"/>
      <c r="Q117" s="127"/>
    </row>
    <row r="118" spans="2:17" x14ac:dyDescent="0.2">
      <c r="B118" s="127"/>
      <c r="C118" s="127"/>
      <c r="D118" s="127"/>
      <c r="E118" s="127"/>
      <c r="F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</row>
    <row r="119" spans="2:17" x14ac:dyDescent="0.2">
      <c r="B119" s="127"/>
      <c r="C119" s="127"/>
      <c r="D119" s="127"/>
      <c r="E119" s="127"/>
      <c r="F119" s="127"/>
      <c r="G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</row>
    <row r="120" spans="2:17" x14ac:dyDescent="0.2">
      <c r="B120" s="127"/>
      <c r="C120" s="127"/>
      <c r="D120" s="127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</row>
    <row r="121" spans="2:17" x14ac:dyDescent="0.2">
      <c r="B121" s="127"/>
      <c r="C121" s="127"/>
      <c r="D121" s="127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</row>
    <row r="122" spans="2:17" x14ac:dyDescent="0.2">
      <c r="B122" s="127"/>
      <c r="C122" s="127"/>
      <c r="D122" s="127"/>
      <c r="E122" s="127"/>
      <c r="F122" s="127"/>
      <c r="G122" s="127"/>
      <c r="H122" s="127"/>
      <c r="I122" s="127"/>
      <c r="J122" s="127"/>
      <c r="K122" s="127"/>
      <c r="L122" s="127"/>
      <c r="M122" s="127"/>
      <c r="N122" s="127"/>
      <c r="O122" s="127"/>
      <c r="P122" s="127"/>
      <c r="Q122" s="127"/>
    </row>
    <row r="123" spans="2:17" x14ac:dyDescent="0.2">
      <c r="B123" s="127"/>
      <c r="C123" s="127"/>
      <c r="D123" s="127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27"/>
      <c r="P123" s="127"/>
      <c r="Q123" s="133"/>
    </row>
    <row r="124" spans="2:17" x14ac:dyDescent="0.2">
      <c r="B124" s="127"/>
      <c r="C124" s="127"/>
      <c r="D124" s="127"/>
      <c r="E124" s="127"/>
      <c r="F124" s="127"/>
      <c r="G124" s="127"/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</row>
    <row r="125" spans="2:17" x14ac:dyDescent="0.2">
      <c r="B125" s="127"/>
      <c r="C125" s="127"/>
      <c r="D125" s="127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</row>
    <row r="126" spans="2:17" x14ac:dyDescent="0.2">
      <c r="B126" s="127"/>
      <c r="C126" s="127"/>
      <c r="D126" s="127"/>
      <c r="E126" s="127"/>
      <c r="F126" s="127"/>
      <c r="G126" s="127"/>
      <c r="H126" s="127"/>
      <c r="I126" s="127"/>
      <c r="J126" s="127"/>
      <c r="K126" s="127"/>
      <c r="L126" s="127"/>
      <c r="M126" s="127"/>
      <c r="N126" s="127"/>
      <c r="O126" s="127"/>
      <c r="P126" s="127"/>
      <c r="Q126" s="127"/>
    </row>
    <row r="127" spans="2:17" x14ac:dyDescent="0.2">
      <c r="B127" s="127"/>
      <c r="C127" s="127"/>
      <c r="D127" s="127"/>
      <c r="E127" s="127"/>
      <c r="F127" s="127"/>
      <c r="G127" s="127"/>
      <c r="H127" s="127"/>
      <c r="I127" s="127"/>
      <c r="J127" s="127"/>
      <c r="K127" s="127"/>
      <c r="L127" s="127"/>
      <c r="M127" s="127"/>
      <c r="N127" s="127"/>
      <c r="O127" s="127"/>
      <c r="P127" s="127"/>
      <c r="Q127" s="127"/>
    </row>
  </sheetData>
  <mergeCells count="392">
    <mergeCell ref="C109:D109"/>
    <mergeCell ref="E109:F109"/>
    <mergeCell ref="G109:H109"/>
    <mergeCell ref="I109:J109"/>
    <mergeCell ref="K109:L109"/>
    <mergeCell ref="M109:N109"/>
    <mergeCell ref="O109:P109"/>
    <mergeCell ref="C107:D107"/>
    <mergeCell ref="E107:F107"/>
    <mergeCell ref="G107:H107"/>
    <mergeCell ref="I107:J107"/>
    <mergeCell ref="K107:L107"/>
    <mergeCell ref="M107:N107"/>
    <mergeCell ref="E105:F105"/>
    <mergeCell ref="G105:H105"/>
    <mergeCell ref="I105:J105"/>
    <mergeCell ref="K105:L105"/>
    <mergeCell ref="M105:N105"/>
    <mergeCell ref="O105:P105"/>
    <mergeCell ref="O101:P101"/>
    <mergeCell ref="B102:B109"/>
    <mergeCell ref="C103:D103"/>
    <mergeCell ref="E103:F103"/>
    <mergeCell ref="G103:H103"/>
    <mergeCell ref="I103:J103"/>
    <mergeCell ref="K103:L103"/>
    <mergeCell ref="M103:N103"/>
    <mergeCell ref="O103:P103"/>
    <mergeCell ref="C105:D105"/>
    <mergeCell ref="C101:D101"/>
    <mergeCell ref="E101:F101"/>
    <mergeCell ref="G101:H101"/>
    <mergeCell ref="I101:J101"/>
    <mergeCell ref="K101:L101"/>
    <mergeCell ref="M101:N101"/>
    <mergeCell ref="B92:B101"/>
    <mergeCell ref="O107:P107"/>
    <mergeCell ref="K97:L97"/>
    <mergeCell ref="M97:N97"/>
    <mergeCell ref="O97:P97"/>
    <mergeCell ref="C99:D99"/>
    <mergeCell ref="E99:F99"/>
    <mergeCell ref="G99:H99"/>
    <mergeCell ref="I99:J99"/>
    <mergeCell ref="K99:L99"/>
    <mergeCell ref="M99:N99"/>
    <mergeCell ref="O99:P99"/>
    <mergeCell ref="C97:D97"/>
    <mergeCell ref="E97:F97"/>
    <mergeCell ref="G97:H97"/>
    <mergeCell ref="I97:J97"/>
    <mergeCell ref="M93:N93"/>
    <mergeCell ref="O93:P93"/>
    <mergeCell ref="C95:D95"/>
    <mergeCell ref="E95:F95"/>
    <mergeCell ref="G95:H95"/>
    <mergeCell ref="I95:J95"/>
    <mergeCell ref="K95:L95"/>
    <mergeCell ref="M95:N95"/>
    <mergeCell ref="O95:P95"/>
    <mergeCell ref="C93:D93"/>
    <mergeCell ref="E93:F93"/>
    <mergeCell ref="G93:H93"/>
    <mergeCell ref="I93:J93"/>
    <mergeCell ref="K93:L93"/>
    <mergeCell ref="M89:N89"/>
    <mergeCell ref="O89:P89"/>
    <mergeCell ref="C91:D91"/>
    <mergeCell ref="E91:F91"/>
    <mergeCell ref="G91:H91"/>
    <mergeCell ref="I91:J91"/>
    <mergeCell ref="K91:L91"/>
    <mergeCell ref="M91:N91"/>
    <mergeCell ref="O91:P91"/>
    <mergeCell ref="M85:N85"/>
    <mergeCell ref="O85:P85"/>
    <mergeCell ref="C87:D87"/>
    <mergeCell ref="E87:F87"/>
    <mergeCell ref="G87:H87"/>
    <mergeCell ref="I87:J87"/>
    <mergeCell ref="K87:L87"/>
    <mergeCell ref="M87:N87"/>
    <mergeCell ref="O87:P87"/>
    <mergeCell ref="B84:B91"/>
    <mergeCell ref="C85:D85"/>
    <mergeCell ref="E85:F85"/>
    <mergeCell ref="G85:H85"/>
    <mergeCell ref="I85:J85"/>
    <mergeCell ref="K85:L85"/>
    <mergeCell ref="C89:D89"/>
    <mergeCell ref="E89:F89"/>
    <mergeCell ref="G89:H89"/>
    <mergeCell ref="I89:J89"/>
    <mergeCell ref="K89:L89"/>
    <mergeCell ref="C83:D83"/>
    <mergeCell ref="E83:F83"/>
    <mergeCell ref="G83:H83"/>
    <mergeCell ref="I83:J83"/>
    <mergeCell ref="K83:L83"/>
    <mergeCell ref="M83:N83"/>
    <mergeCell ref="O83:P83"/>
    <mergeCell ref="C81:D81"/>
    <mergeCell ref="E81:F81"/>
    <mergeCell ref="G81:H81"/>
    <mergeCell ref="I81:J81"/>
    <mergeCell ref="K81:L81"/>
    <mergeCell ref="M81:N81"/>
    <mergeCell ref="E79:F79"/>
    <mergeCell ref="G79:H79"/>
    <mergeCell ref="I79:J79"/>
    <mergeCell ref="K79:L79"/>
    <mergeCell ref="M79:N79"/>
    <mergeCell ref="O79:P79"/>
    <mergeCell ref="O75:P75"/>
    <mergeCell ref="B76:B83"/>
    <mergeCell ref="C77:D77"/>
    <mergeCell ref="E77:F77"/>
    <mergeCell ref="G77:H77"/>
    <mergeCell ref="I77:J77"/>
    <mergeCell ref="K77:L77"/>
    <mergeCell ref="M77:N77"/>
    <mergeCell ref="O77:P77"/>
    <mergeCell ref="C79:D79"/>
    <mergeCell ref="C75:D75"/>
    <mergeCell ref="E75:F75"/>
    <mergeCell ref="G75:H75"/>
    <mergeCell ref="I75:J75"/>
    <mergeCell ref="K75:L75"/>
    <mergeCell ref="M75:N75"/>
    <mergeCell ref="B66:B75"/>
    <mergeCell ref="O81:P81"/>
    <mergeCell ref="K71:L71"/>
    <mergeCell ref="M71:N71"/>
    <mergeCell ref="O71:P71"/>
    <mergeCell ref="C73:D73"/>
    <mergeCell ref="E73:F73"/>
    <mergeCell ref="G73:H73"/>
    <mergeCell ref="I73:J73"/>
    <mergeCell ref="K73:L73"/>
    <mergeCell ref="M73:N73"/>
    <mergeCell ref="O73:P73"/>
    <mergeCell ref="C71:D71"/>
    <mergeCell ref="E71:F71"/>
    <mergeCell ref="G71:H71"/>
    <mergeCell ref="I71:J71"/>
    <mergeCell ref="M67:N67"/>
    <mergeCell ref="O67:P67"/>
    <mergeCell ref="C69:D69"/>
    <mergeCell ref="E69:F69"/>
    <mergeCell ref="G69:H69"/>
    <mergeCell ref="I69:J69"/>
    <mergeCell ref="K69:L69"/>
    <mergeCell ref="M69:N69"/>
    <mergeCell ref="O69:P69"/>
    <mergeCell ref="C67:D67"/>
    <mergeCell ref="E67:F67"/>
    <mergeCell ref="G67:H67"/>
    <mergeCell ref="I67:J67"/>
    <mergeCell ref="K67:L67"/>
    <mergeCell ref="M63:N63"/>
    <mergeCell ref="O63:P63"/>
    <mergeCell ref="C65:D65"/>
    <mergeCell ref="E65:F65"/>
    <mergeCell ref="G65:H65"/>
    <mergeCell ref="I65:J65"/>
    <mergeCell ref="K65:L65"/>
    <mergeCell ref="M65:N65"/>
    <mergeCell ref="O65:P65"/>
    <mergeCell ref="M59:N59"/>
    <mergeCell ref="O59:P59"/>
    <mergeCell ref="C61:D61"/>
    <mergeCell ref="E61:F61"/>
    <mergeCell ref="G61:H61"/>
    <mergeCell ref="I61:J61"/>
    <mergeCell ref="K61:L61"/>
    <mergeCell ref="M61:N61"/>
    <mergeCell ref="O61:P61"/>
    <mergeCell ref="B58:B65"/>
    <mergeCell ref="C59:D59"/>
    <mergeCell ref="E59:F59"/>
    <mergeCell ref="G59:H59"/>
    <mergeCell ref="I59:J59"/>
    <mergeCell ref="K59:L59"/>
    <mergeCell ref="C63:D63"/>
    <mergeCell ref="E63:F63"/>
    <mergeCell ref="G63:H63"/>
    <mergeCell ref="I63:J63"/>
    <mergeCell ref="K63:L63"/>
    <mergeCell ref="C57:D57"/>
    <mergeCell ref="E57:F57"/>
    <mergeCell ref="G57:H57"/>
    <mergeCell ref="I57:J57"/>
    <mergeCell ref="K57:L57"/>
    <mergeCell ref="M57:N57"/>
    <mergeCell ref="O57:P57"/>
    <mergeCell ref="C55:D55"/>
    <mergeCell ref="E55:F55"/>
    <mergeCell ref="G55:H55"/>
    <mergeCell ref="I55:J55"/>
    <mergeCell ref="K55:L55"/>
    <mergeCell ref="M55:N55"/>
    <mergeCell ref="E53:F53"/>
    <mergeCell ref="G53:H53"/>
    <mergeCell ref="I53:J53"/>
    <mergeCell ref="K53:L53"/>
    <mergeCell ref="M53:N53"/>
    <mergeCell ref="O53:P53"/>
    <mergeCell ref="O49:P49"/>
    <mergeCell ref="B50:B57"/>
    <mergeCell ref="C51:D51"/>
    <mergeCell ref="E51:F51"/>
    <mergeCell ref="G51:H51"/>
    <mergeCell ref="I51:J51"/>
    <mergeCell ref="K51:L51"/>
    <mergeCell ref="M51:N51"/>
    <mergeCell ref="O51:P51"/>
    <mergeCell ref="C53:D53"/>
    <mergeCell ref="C49:D49"/>
    <mergeCell ref="E49:F49"/>
    <mergeCell ref="G49:H49"/>
    <mergeCell ref="I49:J49"/>
    <mergeCell ref="K49:L49"/>
    <mergeCell ref="M49:N49"/>
    <mergeCell ref="B40:B49"/>
    <mergeCell ref="O55:P55"/>
    <mergeCell ref="K45:L45"/>
    <mergeCell ref="M45:N45"/>
    <mergeCell ref="O45:P45"/>
    <mergeCell ref="C47:D47"/>
    <mergeCell ref="E47:F47"/>
    <mergeCell ref="G47:H47"/>
    <mergeCell ref="I47:J47"/>
    <mergeCell ref="K47:L47"/>
    <mergeCell ref="M47:N47"/>
    <mergeCell ref="O47:P47"/>
    <mergeCell ref="C45:D45"/>
    <mergeCell ref="E45:F45"/>
    <mergeCell ref="G45:H45"/>
    <mergeCell ref="I45:J45"/>
    <mergeCell ref="M41:N41"/>
    <mergeCell ref="O41:P41"/>
    <mergeCell ref="C43:D43"/>
    <mergeCell ref="E43:F43"/>
    <mergeCell ref="G43:H43"/>
    <mergeCell ref="I43:J43"/>
    <mergeCell ref="K43:L43"/>
    <mergeCell ref="M43:N43"/>
    <mergeCell ref="O43:P43"/>
    <mergeCell ref="C41:D41"/>
    <mergeCell ref="E41:F41"/>
    <mergeCell ref="G41:H41"/>
    <mergeCell ref="I41:J41"/>
    <mergeCell ref="K41:L41"/>
    <mergeCell ref="C39:D39"/>
    <mergeCell ref="E39:F39"/>
    <mergeCell ref="G39:H39"/>
    <mergeCell ref="I39:J39"/>
    <mergeCell ref="K39:L39"/>
    <mergeCell ref="M39:N39"/>
    <mergeCell ref="O39:P39"/>
    <mergeCell ref="C37:D37"/>
    <mergeCell ref="E37:F37"/>
    <mergeCell ref="G37:H37"/>
    <mergeCell ref="I37:J37"/>
    <mergeCell ref="K37:L37"/>
    <mergeCell ref="M37:N37"/>
    <mergeCell ref="E35:F35"/>
    <mergeCell ref="G35:H35"/>
    <mergeCell ref="I35:J35"/>
    <mergeCell ref="K35:L35"/>
    <mergeCell ref="M35:N35"/>
    <mergeCell ref="O35:P35"/>
    <mergeCell ref="O31:P31"/>
    <mergeCell ref="B32:B39"/>
    <mergeCell ref="C33:D33"/>
    <mergeCell ref="E33:F33"/>
    <mergeCell ref="G33:H33"/>
    <mergeCell ref="I33:J33"/>
    <mergeCell ref="K33:L33"/>
    <mergeCell ref="M33:N33"/>
    <mergeCell ref="O33:P33"/>
    <mergeCell ref="C35:D35"/>
    <mergeCell ref="C31:D31"/>
    <mergeCell ref="E31:F31"/>
    <mergeCell ref="G31:H31"/>
    <mergeCell ref="I31:J31"/>
    <mergeCell ref="K31:L31"/>
    <mergeCell ref="M31:N31"/>
    <mergeCell ref="B22:B31"/>
    <mergeCell ref="O37:P37"/>
    <mergeCell ref="K27:L27"/>
    <mergeCell ref="M27:N27"/>
    <mergeCell ref="O27:P27"/>
    <mergeCell ref="C29:D29"/>
    <mergeCell ref="E29:F29"/>
    <mergeCell ref="G29:H29"/>
    <mergeCell ref="I29:J29"/>
    <mergeCell ref="K29:L29"/>
    <mergeCell ref="M29:N29"/>
    <mergeCell ref="O29:P29"/>
    <mergeCell ref="C27:D27"/>
    <mergeCell ref="E27:F27"/>
    <mergeCell ref="G27:H27"/>
    <mergeCell ref="I27:J27"/>
    <mergeCell ref="C25:D25"/>
    <mergeCell ref="E25:F25"/>
    <mergeCell ref="G25:H25"/>
    <mergeCell ref="I25:J25"/>
    <mergeCell ref="K25:L25"/>
    <mergeCell ref="M25:N25"/>
    <mergeCell ref="O25:P25"/>
    <mergeCell ref="C23:D23"/>
    <mergeCell ref="E23:F23"/>
    <mergeCell ref="G23:H23"/>
    <mergeCell ref="I23:J23"/>
    <mergeCell ref="K23:L23"/>
    <mergeCell ref="O21:P21"/>
    <mergeCell ref="C19:D19"/>
    <mergeCell ref="E19:F19"/>
    <mergeCell ref="G19:H19"/>
    <mergeCell ref="I19:J19"/>
    <mergeCell ref="K19:L19"/>
    <mergeCell ref="M19:N19"/>
    <mergeCell ref="M23:N23"/>
    <mergeCell ref="O23:P23"/>
    <mergeCell ref="O17:P17"/>
    <mergeCell ref="O13:P13"/>
    <mergeCell ref="B14:B21"/>
    <mergeCell ref="C15:D15"/>
    <mergeCell ref="E15:F15"/>
    <mergeCell ref="G15:H15"/>
    <mergeCell ref="I15:J15"/>
    <mergeCell ref="K15:L15"/>
    <mergeCell ref="M15:N15"/>
    <mergeCell ref="O15:P15"/>
    <mergeCell ref="C17:D17"/>
    <mergeCell ref="C13:D13"/>
    <mergeCell ref="E13:F13"/>
    <mergeCell ref="G13:H13"/>
    <mergeCell ref="I13:J13"/>
    <mergeCell ref="K13:L13"/>
    <mergeCell ref="M13:N13"/>
    <mergeCell ref="O19:P19"/>
    <mergeCell ref="C21:D21"/>
    <mergeCell ref="E21:F21"/>
    <mergeCell ref="G21:H21"/>
    <mergeCell ref="I21:J21"/>
    <mergeCell ref="K21:L21"/>
    <mergeCell ref="M21:N21"/>
    <mergeCell ref="G9:H9"/>
    <mergeCell ref="I9:J9"/>
    <mergeCell ref="K9:L9"/>
    <mergeCell ref="M9:N9"/>
    <mergeCell ref="E17:F17"/>
    <mergeCell ref="G17:H17"/>
    <mergeCell ref="I17:J17"/>
    <mergeCell ref="K17:L17"/>
    <mergeCell ref="M17:N17"/>
    <mergeCell ref="B6:B13"/>
    <mergeCell ref="C7:D7"/>
    <mergeCell ref="E7:F7"/>
    <mergeCell ref="G7:H7"/>
    <mergeCell ref="I7:J7"/>
    <mergeCell ref="K7:L7"/>
    <mergeCell ref="M7:N7"/>
    <mergeCell ref="O7:P7"/>
    <mergeCell ref="B4:B5"/>
    <mergeCell ref="C5:D5"/>
    <mergeCell ref="E5:F5"/>
    <mergeCell ref="G5:H5"/>
    <mergeCell ref="I5:J5"/>
    <mergeCell ref="K5:L5"/>
    <mergeCell ref="O9:P9"/>
    <mergeCell ref="C11:D11"/>
    <mergeCell ref="E11:F11"/>
    <mergeCell ref="G11:H11"/>
    <mergeCell ref="I11:J11"/>
    <mergeCell ref="K11:L11"/>
    <mergeCell ref="M11:N11"/>
    <mergeCell ref="O11:P11"/>
    <mergeCell ref="C9:D9"/>
    <mergeCell ref="E9:F9"/>
    <mergeCell ref="M2:O2"/>
    <mergeCell ref="C3:D3"/>
    <mergeCell ref="E3:F3"/>
    <mergeCell ref="G3:H3"/>
    <mergeCell ref="I3:J3"/>
    <mergeCell ref="K3:L3"/>
    <mergeCell ref="M3:N3"/>
    <mergeCell ref="O3:P3"/>
    <mergeCell ref="M5:N5"/>
    <mergeCell ref="O5:P5"/>
  </mergeCells>
  <hyperlinks>
    <hyperlink ref="P1" r:id="rId1" display="https://www.wincalendar.com/es/Plantilla-Calendario-Excel" xr:uid="{00000000-0004-0000-0900-000000000000}"/>
    <hyperlink ref="B111" r:id="rId2" display="https://www.wincalendar.com/es/Creador-De-Calendario" xr:uid="{00000000-0004-0000-0900-000001000000}"/>
    <hyperlink ref="P110" r:id="rId3" xr:uid="{00000000-0004-0000-0900-000002000000}"/>
    <hyperlink ref="N110" r:id="rId4" xr:uid="{00000000-0004-0000-0900-000003000000}"/>
    <hyperlink ref="L110" r:id="rId5" display="YYYY" xr:uid="{00000000-0004-0000-0900-000004000000}"/>
  </hyperlinks>
  <printOptions horizontalCentered="1"/>
  <pageMargins left="0.6" right="0.6" top="0.6" bottom="0.5" header="0.5" footer="0.5"/>
  <pageSetup scale="97" fitToHeight="0" orientation="landscape" r:id="rId6"/>
  <headerFooter alignWithMargins="0"/>
  <rowBreaks count="3" manualBreakCount="3">
    <brk id="21" min="1" max="15" man="1"/>
    <brk id="49" min="1" max="15" man="1"/>
    <brk id="83" min="1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7">
    <pageSetUpPr fitToPage="1"/>
  </sheetPr>
  <dimension ref="B1:Q127"/>
  <sheetViews>
    <sheetView showGridLines="0" zoomScaleNormal="100" workbookViewId="0">
      <pane ySplit="3" topLeftCell="A4" activePane="bottomLeft" state="frozen"/>
      <selection activeCell="H30" sqref="H30"/>
      <selection pane="bottomLeft" activeCell="H30" sqref="H30"/>
    </sheetView>
  </sheetViews>
  <sheetFormatPr baseColWidth="10" defaultColWidth="9.140625" defaultRowHeight="15" x14ac:dyDescent="0.25"/>
  <cols>
    <col min="1" max="1" width="2.28515625" customWidth="1"/>
    <col min="2" max="2" width="11.7109375" customWidth="1"/>
    <col min="3" max="3" width="3.28515625" customWidth="1"/>
    <col min="4" max="4" width="8.7109375" customWidth="1"/>
    <col min="5" max="5" width="3.28515625" customWidth="1"/>
    <col min="6" max="6" width="8.7109375" customWidth="1"/>
    <col min="7" max="7" width="3.28515625" customWidth="1"/>
    <col min="8" max="8" width="8.7109375" customWidth="1"/>
    <col min="9" max="9" width="3.28515625" customWidth="1"/>
    <col min="10" max="10" width="8.7109375" customWidth="1"/>
    <col min="11" max="11" width="3.28515625" customWidth="1"/>
    <col min="12" max="12" width="8.7109375" customWidth="1"/>
    <col min="13" max="13" width="3.28515625" customWidth="1"/>
    <col min="14" max="14" width="8.7109375" customWidth="1"/>
    <col min="15" max="15" width="3.28515625" customWidth="1"/>
    <col min="16" max="16" width="8.7109375" customWidth="1"/>
    <col min="17" max="17" width="2.28515625" customWidth="1"/>
    <col min="19" max="19" width="9.140625" customWidth="1"/>
  </cols>
  <sheetData>
    <row r="1" spans="2:17" ht="18.75" x14ac:dyDescent="0.25">
      <c r="B1" s="237" t="s">
        <v>1731</v>
      </c>
      <c r="P1" s="125" t="s">
        <v>1732</v>
      </c>
    </row>
    <row r="2" spans="2:17" ht="15.75" thickBot="1" x14ac:dyDescent="0.3">
      <c r="B2" s="238" t="s">
        <v>1733</v>
      </c>
      <c r="C2" s="239"/>
      <c r="D2" s="239"/>
      <c r="E2" s="239"/>
      <c r="F2" s="128"/>
      <c r="G2" s="239"/>
      <c r="H2" s="129"/>
      <c r="I2" s="239"/>
      <c r="J2" s="239"/>
      <c r="K2" s="240"/>
      <c r="L2" s="240"/>
      <c r="M2" s="567"/>
      <c r="N2" s="567"/>
      <c r="O2" s="567"/>
      <c r="P2" s="241"/>
      <c r="Q2" s="239"/>
    </row>
    <row r="3" spans="2:17" ht="16.5" thickTop="1" thickBot="1" x14ac:dyDescent="0.3">
      <c r="B3" s="242" t="s">
        <v>123</v>
      </c>
      <c r="C3" s="568" t="s">
        <v>124</v>
      </c>
      <c r="D3" s="569"/>
      <c r="E3" s="568" t="s">
        <v>125</v>
      </c>
      <c r="F3" s="569"/>
      <c r="G3" s="568" t="s">
        <v>126</v>
      </c>
      <c r="H3" s="569"/>
      <c r="I3" s="568" t="s">
        <v>127</v>
      </c>
      <c r="J3" s="569"/>
      <c r="K3" s="568" t="s">
        <v>128</v>
      </c>
      <c r="L3" s="570"/>
      <c r="M3" s="571" t="s">
        <v>129</v>
      </c>
      <c r="N3" s="570"/>
      <c r="O3" s="571" t="s">
        <v>130</v>
      </c>
      <c r="P3" s="572"/>
      <c r="Q3" s="243"/>
    </row>
    <row r="4" spans="2:17" ht="63.75" x14ac:dyDescent="0.25">
      <c r="B4" s="527" t="s">
        <v>1710</v>
      </c>
      <c r="C4" s="208">
        <v>44192</v>
      </c>
      <c r="D4" s="209" t="s">
        <v>131</v>
      </c>
      <c r="E4" s="1">
        <v>44193</v>
      </c>
      <c r="F4" s="226" t="s">
        <v>1715</v>
      </c>
      <c r="G4" s="1">
        <v>44194</v>
      </c>
      <c r="H4" s="2"/>
      <c r="I4" s="1">
        <v>44195</v>
      </c>
      <c r="J4" s="2"/>
      <c r="K4" s="1">
        <v>44196</v>
      </c>
      <c r="L4" s="2"/>
      <c r="M4" s="210">
        <v>44197</v>
      </c>
      <c r="N4" s="211" t="s">
        <v>1648</v>
      </c>
      <c r="O4" s="215">
        <v>44198</v>
      </c>
      <c r="P4" s="223" t="s">
        <v>1649</v>
      </c>
      <c r="Q4" s="243"/>
    </row>
    <row r="5" spans="2:17" ht="15.75" thickBot="1" x14ac:dyDescent="0.3">
      <c r="B5" s="524"/>
      <c r="C5" s="561" t="s">
        <v>16</v>
      </c>
      <c r="D5" s="562"/>
      <c r="E5" s="563" t="s">
        <v>16</v>
      </c>
      <c r="F5" s="558"/>
      <c r="G5" s="563" t="s">
        <v>16</v>
      </c>
      <c r="H5" s="558"/>
      <c r="I5" s="563" t="s">
        <v>16</v>
      </c>
      <c r="J5" s="558"/>
      <c r="K5" s="563" t="s">
        <v>16</v>
      </c>
      <c r="L5" s="564"/>
      <c r="M5" s="565" t="s">
        <v>16</v>
      </c>
      <c r="N5" s="557"/>
      <c r="O5" s="559" t="s">
        <v>16</v>
      </c>
      <c r="P5" s="560"/>
      <c r="Q5" s="243" t="s">
        <v>16</v>
      </c>
    </row>
    <row r="6" spans="2:17" ht="25.5" x14ac:dyDescent="0.25">
      <c r="B6" s="522" t="s">
        <v>1734</v>
      </c>
      <c r="C6" s="217">
        <v>44199</v>
      </c>
      <c r="D6" s="224" t="s">
        <v>1735</v>
      </c>
      <c r="E6" s="212">
        <v>44200</v>
      </c>
      <c r="F6" s="214"/>
      <c r="G6" s="212">
        <v>44201</v>
      </c>
      <c r="H6" s="214"/>
      <c r="I6" s="212">
        <v>44202</v>
      </c>
      <c r="J6" s="213" t="s">
        <v>1736</v>
      </c>
      <c r="K6" s="212">
        <v>44203</v>
      </c>
      <c r="L6" s="225"/>
      <c r="M6" s="1">
        <v>44204</v>
      </c>
      <c r="N6" s="2"/>
      <c r="O6" s="220">
        <v>44205</v>
      </c>
      <c r="P6" s="221"/>
      <c r="Q6" s="243"/>
    </row>
    <row r="7" spans="2:17" x14ac:dyDescent="0.25">
      <c r="B7" s="523"/>
      <c r="C7" s="554" t="s">
        <v>16</v>
      </c>
      <c r="D7" s="555"/>
      <c r="E7" s="556" t="s">
        <v>16</v>
      </c>
      <c r="F7" s="557"/>
      <c r="G7" s="556" t="s">
        <v>16</v>
      </c>
      <c r="H7" s="557"/>
      <c r="I7" s="556" t="s">
        <v>16</v>
      </c>
      <c r="J7" s="557"/>
      <c r="K7" s="556" t="s">
        <v>16</v>
      </c>
      <c r="L7" s="557"/>
      <c r="M7" s="556" t="s">
        <v>16</v>
      </c>
      <c r="N7" s="557"/>
      <c r="O7" s="559" t="s">
        <v>16</v>
      </c>
      <c r="P7" s="560"/>
      <c r="Q7" s="243" t="s">
        <v>16</v>
      </c>
    </row>
    <row r="8" spans="2:17" ht="38.25" x14ac:dyDescent="0.25">
      <c r="B8" s="523"/>
      <c r="C8" s="208">
        <v>44206</v>
      </c>
      <c r="D8" s="209" t="s">
        <v>132</v>
      </c>
      <c r="E8" s="1">
        <v>44207</v>
      </c>
      <c r="F8" s="227" t="s">
        <v>1737</v>
      </c>
      <c r="G8" s="1">
        <v>44208</v>
      </c>
      <c r="H8" s="2"/>
      <c r="I8" s="1">
        <v>44209</v>
      </c>
      <c r="J8" s="2"/>
      <c r="K8" s="1">
        <v>44210</v>
      </c>
      <c r="L8" s="2"/>
      <c r="M8" s="1">
        <v>44211</v>
      </c>
      <c r="N8" s="2"/>
      <c r="O8" s="220">
        <v>44212</v>
      </c>
      <c r="P8" s="221"/>
      <c r="Q8" s="243"/>
    </row>
    <row r="9" spans="2:17" x14ac:dyDescent="0.25">
      <c r="B9" s="523"/>
      <c r="C9" s="554" t="s">
        <v>16</v>
      </c>
      <c r="D9" s="555"/>
      <c r="E9" s="556" t="s">
        <v>16</v>
      </c>
      <c r="F9" s="557"/>
      <c r="G9" s="556" t="s">
        <v>16</v>
      </c>
      <c r="H9" s="557"/>
      <c r="I9" s="556" t="s">
        <v>16</v>
      </c>
      <c r="J9" s="557"/>
      <c r="K9" s="556" t="s">
        <v>16</v>
      </c>
      <c r="L9" s="557"/>
      <c r="M9" s="556" t="s">
        <v>16</v>
      </c>
      <c r="N9" s="557"/>
      <c r="O9" s="559" t="s">
        <v>16</v>
      </c>
      <c r="P9" s="560"/>
      <c r="Q9" s="243" t="s">
        <v>16</v>
      </c>
    </row>
    <row r="10" spans="2:17" ht="38.25" x14ac:dyDescent="0.25">
      <c r="B10" s="523"/>
      <c r="C10" s="208">
        <v>44213</v>
      </c>
      <c r="D10" s="209" t="s">
        <v>133</v>
      </c>
      <c r="E10" s="1">
        <v>44214</v>
      </c>
      <c r="F10" s="2"/>
      <c r="G10" s="1">
        <v>44215</v>
      </c>
      <c r="H10" s="2"/>
      <c r="I10" s="1">
        <v>44216</v>
      </c>
      <c r="J10" s="226" t="s">
        <v>1652</v>
      </c>
      <c r="K10" s="1">
        <v>44217</v>
      </c>
      <c r="L10" s="2"/>
      <c r="M10" s="1">
        <v>44218</v>
      </c>
      <c r="N10" s="2"/>
      <c r="O10" s="220">
        <v>44219</v>
      </c>
      <c r="P10" s="221"/>
      <c r="Q10" s="243"/>
    </row>
    <row r="11" spans="2:17" x14ac:dyDescent="0.25">
      <c r="B11" s="523"/>
      <c r="C11" s="554" t="s">
        <v>16</v>
      </c>
      <c r="D11" s="555"/>
      <c r="E11" s="556" t="s">
        <v>16</v>
      </c>
      <c r="F11" s="557"/>
      <c r="G11" s="556" t="s">
        <v>16</v>
      </c>
      <c r="H11" s="557"/>
      <c r="I11" s="556" t="s">
        <v>16</v>
      </c>
      <c r="J11" s="557"/>
      <c r="K11" s="556" t="s">
        <v>16</v>
      </c>
      <c r="L11" s="557"/>
      <c r="M11" s="556" t="s">
        <v>16</v>
      </c>
      <c r="N11" s="557"/>
      <c r="O11" s="559" t="s">
        <v>16</v>
      </c>
      <c r="P11" s="560"/>
      <c r="Q11" s="243" t="s">
        <v>16</v>
      </c>
    </row>
    <row r="12" spans="2:17" x14ac:dyDescent="0.25">
      <c r="B12" s="523"/>
      <c r="C12" s="208">
        <v>44220</v>
      </c>
      <c r="D12" s="209" t="s">
        <v>134</v>
      </c>
      <c r="E12" s="1">
        <v>44221</v>
      </c>
      <c r="F12" s="2"/>
      <c r="G12" s="1">
        <v>44222</v>
      </c>
      <c r="H12" s="2"/>
      <c r="I12" s="1">
        <v>44223</v>
      </c>
      <c r="J12" s="2"/>
      <c r="K12" s="1">
        <v>44224</v>
      </c>
      <c r="L12" s="2"/>
      <c r="M12" s="1">
        <v>44225</v>
      </c>
      <c r="N12" s="2"/>
      <c r="O12" s="220">
        <v>44226</v>
      </c>
      <c r="P12" s="221"/>
      <c r="Q12" s="243"/>
    </row>
    <row r="13" spans="2:17" ht="15.75" thickBot="1" x14ac:dyDescent="0.3">
      <c r="B13" s="523"/>
      <c r="C13" s="554" t="s">
        <v>16</v>
      </c>
      <c r="D13" s="562"/>
      <c r="E13" s="563" t="s">
        <v>16</v>
      </c>
      <c r="F13" s="558"/>
      <c r="G13" s="563" t="s">
        <v>16</v>
      </c>
      <c r="H13" s="558"/>
      <c r="I13" s="563" t="s">
        <v>16</v>
      </c>
      <c r="J13" s="558"/>
      <c r="K13" s="563" t="s">
        <v>16</v>
      </c>
      <c r="L13" s="558"/>
      <c r="M13" s="563" t="s">
        <v>16</v>
      </c>
      <c r="N13" s="558"/>
      <c r="O13" s="546" t="s">
        <v>16</v>
      </c>
      <c r="P13" s="547"/>
      <c r="Q13" s="243" t="s">
        <v>16</v>
      </c>
    </row>
    <row r="14" spans="2:17" ht="25.5" x14ac:dyDescent="0.25">
      <c r="B14" s="523"/>
      <c r="C14" s="208">
        <v>44227</v>
      </c>
      <c r="D14" s="209" t="s">
        <v>135</v>
      </c>
      <c r="E14" s="210">
        <v>44228</v>
      </c>
      <c r="F14" s="214"/>
      <c r="G14" s="212">
        <v>44229</v>
      </c>
      <c r="H14" s="213" t="s">
        <v>1655</v>
      </c>
      <c r="I14" s="212">
        <v>44230</v>
      </c>
      <c r="J14" s="214"/>
      <c r="K14" s="212">
        <v>44231</v>
      </c>
      <c r="L14" s="213" t="s">
        <v>1656</v>
      </c>
      <c r="M14" s="212">
        <v>44232</v>
      </c>
      <c r="N14" s="214"/>
      <c r="O14" s="215">
        <v>44233</v>
      </c>
      <c r="P14" s="216"/>
      <c r="Q14" s="243"/>
    </row>
    <row r="15" spans="2:17" ht="15.75" thickBot="1" x14ac:dyDescent="0.3">
      <c r="B15" s="524"/>
      <c r="C15" s="561" t="s">
        <v>16</v>
      </c>
      <c r="D15" s="566"/>
      <c r="E15" s="565" t="s">
        <v>16</v>
      </c>
      <c r="F15" s="557"/>
      <c r="G15" s="556" t="s">
        <v>16</v>
      </c>
      <c r="H15" s="557"/>
      <c r="I15" s="556" t="s">
        <v>16</v>
      </c>
      <c r="J15" s="557"/>
      <c r="K15" s="556" t="s">
        <v>16</v>
      </c>
      <c r="L15" s="557"/>
      <c r="M15" s="556" t="s">
        <v>16</v>
      </c>
      <c r="N15" s="557"/>
      <c r="O15" s="559" t="s">
        <v>16</v>
      </c>
      <c r="P15" s="560"/>
      <c r="Q15" s="243" t="s">
        <v>16</v>
      </c>
    </row>
    <row r="16" spans="2:17" ht="38.25" x14ac:dyDescent="0.25">
      <c r="B16" s="522" t="s">
        <v>1738</v>
      </c>
      <c r="C16" s="217">
        <v>44234</v>
      </c>
      <c r="D16" s="230" t="s">
        <v>136</v>
      </c>
      <c r="E16" s="1">
        <v>44235</v>
      </c>
      <c r="F16" s="2"/>
      <c r="G16" s="1">
        <v>44236</v>
      </c>
      <c r="H16" s="2"/>
      <c r="I16" s="1">
        <v>44237</v>
      </c>
      <c r="J16" s="2"/>
      <c r="K16" s="1">
        <v>44238</v>
      </c>
      <c r="L16" s="2"/>
      <c r="M16" s="1">
        <v>44239</v>
      </c>
      <c r="N16" s="226" t="s">
        <v>1653</v>
      </c>
      <c r="O16" s="220">
        <v>44240</v>
      </c>
      <c r="P16" s="229" t="s">
        <v>1658</v>
      </c>
      <c r="Q16" s="243"/>
    </row>
    <row r="17" spans="2:17" x14ac:dyDescent="0.25">
      <c r="B17" s="523"/>
      <c r="C17" s="554" t="s">
        <v>16</v>
      </c>
      <c r="D17" s="555"/>
      <c r="E17" s="556" t="s">
        <v>16</v>
      </c>
      <c r="F17" s="557"/>
      <c r="G17" s="556" t="s">
        <v>16</v>
      </c>
      <c r="H17" s="557"/>
      <c r="I17" s="556" t="s">
        <v>16</v>
      </c>
      <c r="J17" s="557"/>
      <c r="K17" s="556" t="s">
        <v>16</v>
      </c>
      <c r="L17" s="557"/>
      <c r="M17" s="556" t="s">
        <v>16</v>
      </c>
      <c r="N17" s="557"/>
      <c r="O17" s="559" t="s">
        <v>16</v>
      </c>
      <c r="P17" s="560"/>
      <c r="Q17" s="243" t="s">
        <v>16</v>
      </c>
    </row>
    <row r="18" spans="2:17" ht="25.5" x14ac:dyDescent="0.25">
      <c r="B18" s="523"/>
      <c r="C18" s="208">
        <v>44241</v>
      </c>
      <c r="D18" s="222" t="s">
        <v>1657</v>
      </c>
      <c r="E18" s="1">
        <v>44242</v>
      </c>
      <c r="F18" s="227" t="s">
        <v>1659</v>
      </c>
      <c r="G18" s="1">
        <v>44243</v>
      </c>
      <c r="H18" s="2"/>
      <c r="I18" s="1">
        <v>44244</v>
      </c>
      <c r="J18" s="2"/>
      <c r="K18" s="1">
        <v>44245</v>
      </c>
      <c r="L18" s="2"/>
      <c r="M18" s="1">
        <v>44246</v>
      </c>
      <c r="N18" s="2"/>
      <c r="O18" s="220">
        <v>44247</v>
      </c>
      <c r="P18" s="221"/>
      <c r="Q18" s="243"/>
    </row>
    <row r="19" spans="2:17" x14ac:dyDescent="0.25">
      <c r="B19" s="523"/>
      <c r="C19" s="554" t="s">
        <v>16</v>
      </c>
      <c r="D19" s="555"/>
      <c r="E19" s="556" t="s">
        <v>16</v>
      </c>
      <c r="F19" s="557"/>
      <c r="G19" s="556" t="s">
        <v>16</v>
      </c>
      <c r="H19" s="557"/>
      <c r="I19" s="556" t="s">
        <v>16</v>
      </c>
      <c r="J19" s="557"/>
      <c r="K19" s="556" t="s">
        <v>16</v>
      </c>
      <c r="L19" s="557"/>
      <c r="M19" s="556" t="s">
        <v>16</v>
      </c>
      <c r="N19" s="557"/>
      <c r="O19" s="559" t="s">
        <v>16</v>
      </c>
      <c r="P19" s="560"/>
      <c r="Q19" s="243" t="s">
        <v>16</v>
      </c>
    </row>
    <row r="20" spans="2:17" x14ac:dyDescent="0.25">
      <c r="B20" s="523"/>
      <c r="C20" s="208">
        <v>44248</v>
      </c>
      <c r="D20" s="209" t="s">
        <v>138</v>
      </c>
      <c r="E20" s="1">
        <v>44249</v>
      </c>
      <c r="F20" s="2"/>
      <c r="G20" s="1">
        <v>44250</v>
      </c>
      <c r="H20" s="2"/>
      <c r="I20" s="1">
        <v>44251</v>
      </c>
      <c r="J20" s="2"/>
      <c r="K20" s="1">
        <v>44252</v>
      </c>
      <c r="L20" s="2"/>
      <c r="M20" s="1">
        <v>44253</v>
      </c>
      <c r="N20" s="2"/>
      <c r="O20" s="220">
        <v>44254</v>
      </c>
      <c r="P20" s="221"/>
      <c r="Q20" s="243"/>
    </row>
    <row r="21" spans="2:17" ht="15.75" thickBot="1" x14ac:dyDescent="0.3">
      <c r="B21" s="523"/>
      <c r="C21" s="554" t="s">
        <v>16</v>
      </c>
      <c r="D21" s="562"/>
      <c r="E21" s="563" t="s">
        <v>16</v>
      </c>
      <c r="F21" s="558"/>
      <c r="G21" s="563" t="s">
        <v>16</v>
      </c>
      <c r="H21" s="558"/>
      <c r="I21" s="563" t="s">
        <v>16</v>
      </c>
      <c r="J21" s="558"/>
      <c r="K21" s="563" t="s">
        <v>16</v>
      </c>
      <c r="L21" s="558"/>
      <c r="M21" s="563" t="s">
        <v>16</v>
      </c>
      <c r="N21" s="558"/>
      <c r="O21" s="546" t="s">
        <v>16</v>
      </c>
      <c r="P21" s="547"/>
      <c r="Q21" s="243" t="s">
        <v>16</v>
      </c>
    </row>
    <row r="22" spans="2:17" ht="38.25" x14ac:dyDescent="0.25">
      <c r="B22" s="523"/>
      <c r="C22" s="208">
        <v>44255</v>
      </c>
      <c r="D22" s="209" t="s">
        <v>139</v>
      </c>
      <c r="E22" s="210">
        <v>44256</v>
      </c>
      <c r="F22" s="213" t="s">
        <v>1661</v>
      </c>
      <c r="G22" s="212">
        <v>44257</v>
      </c>
      <c r="H22" s="214"/>
      <c r="I22" s="212">
        <v>44258</v>
      </c>
      <c r="J22" s="214"/>
      <c r="K22" s="212">
        <v>44259</v>
      </c>
      <c r="L22" s="214"/>
      <c r="M22" s="212">
        <v>44260</v>
      </c>
      <c r="N22" s="214"/>
      <c r="O22" s="215">
        <v>44261</v>
      </c>
      <c r="P22" s="216"/>
      <c r="Q22" s="243"/>
    </row>
    <row r="23" spans="2:17" ht="15.75" thickBot="1" x14ac:dyDescent="0.3">
      <c r="B23" s="524"/>
      <c r="C23" s="561" t="s">
        <v>16</v>
      </c>
      <c r="D23" s="566"/>
      <c r="E23" s="565" t="s">
        <v>16</v>
      </c>
      <c r="F23" s="557"/>
      <c r="G23" s="556" t="s">
        <v>16</v>
      </c>
      <c r="H23" s="557"/>
      <c r="I23" s="556" t="s">
        <v>16</v>
      </c>
      <c r="J23" s="557"/>
      <c r="K23" s="556" t="s">
        <v>16</v>
      </c>
      <c r="L23" s="557"/>
      <c r="M23" s="556" t="s">
        <v>16</v>
      </c>
      <c r="N23" s="557"/>
      <c r="O23" s="559" t="s">
        <v>16</v>
      </c>
      <c r="P23" s="560"/>
      <c r="Q23" s="243" t="s">
        <v>16</v>
      </c>
    </row>
    <row r="24" spans="2:17" ht="25.5" x14ac:dyDescent="0.25">
      <c r="B24" s="522" t="s">
        <v>1739</v>
      </c>
      <c r="C24" s="217">
        <v>44262</v>
      </c>
      <c r="D24" s="230" t="s">
        <v>140</v>
      </c>
      <c r="E24" s="1">
        <v>44263</v>
      </c>
      <c r="F24" s="226" t="s">
        <v>1662</v>
      </c>
      <c r="G24" s="1">
        <v>44264</v>
      </c>
      <c r="H24" s="2"/>
      <c r="I24" s="1">
        <v>44265</v>
      </c>
      <c r="J24" s="2"/>
      <c r="K24" s="1">
        <v>44266</v>
      </c>
      <c r="L24" s="226" t="s">
        <v>1663</v>
      </c>
      <c r="M24" s="1">
        <v>44267</v>
      </c>
      <c r="N24" s="2"/>
      <c r="O24" s="220">
        <v>44268</v>
      </c>
      <c r="P24" s="221"/>
      <c r="Q24" s="243"/>
    </row>
    <row r="25" spans="2:17" x14ac:dyDescent="0.25">
      <c r="B25" s="523"/>
      <c r="C25" s="554" t="s">
        <v>16</v>
      </c>
      <c r="D25" s="555"/>
      <c r="E25" s="556" t="s">
        <v>16</v>
      </c>
      <c r="F25" s="557"/>
      <c r="G25" s="556" t="s">
        <v>16</v>
      </c>
      <c r="H25" s="557"/>
      <c r="I25" s="556" t="s">
        <v>16</v>
      </c>
      <c r="J25" s="557"/>
      <c r="K25" s="556" t="s">
        <v>16</v>
      </c>
      <c r="L25" s="557"/>
      <c r="M25" s="556" t="s">
        <v>16</v>
      </c>
      <c r="N25" s="557"/>
      <c r="O25" s="559" t="s">
        <v>16</v>
      </c>
      <c r="P25" s="560"/>
      <c r="Q25" s="243" t="s">
        <v>16</v>
      </c>
    </row>
    <row r="26" spans="2:17" ht="25.5" x14ac:dyDescent="0.25">
      <c r="B26" s="523"/>
      <c r="C26" s="208">
        <v>44269</v>
      </c>
      <c r="D26" s="209" t="s">
        <v>141</v>
      </c>
      <c r="E26" s="1">
        <v>44270</v>
      </c>
      <c r="F26" s="2"/>
      <c r="G26" s="1">
        <v>44271</v>
      </c>
      <c r="H26" s="2"/>
      <c r="I26" s="1">
        <v>44272</v>
      </c>
      <c r="J26" s="226" t="s">
        <v>1664</v>
      </c>
      <c r="K26" s="1">
        <v>44273</v>
      </c>
      <c r="L26" s="2"/>
      <c r="M26" s="1">
        <v>44274</v>
      </c>
      <c r="N26" s="2"/>
      <c r="O26" s="220">
        <v>44275</v>
      </c>
      <c r="P26" s="229" t="s">
        <v>1665</v>
      </c>
      <c r="Q26" s="243"/>
    </row>
    <row r="27" spans="2:17" x14ac:dyDescent="0.25">
      <c r="B27" s="523"/>
      <c r="C27" s="554" t="s">
        <v>16</v>
      </c>
      <c r="D27" s="555"/>
      <c r="E27" s="556" t="s">
        <v>16</v>
      </c>
      <c r="F27" s="557"/>
      <c r="G27" s="556" t="s">
        <v>16</v>
      </c>
      <c r="H27" s="557"/>
      <c r="I27" s="556" t="s">
        <v>16</v>
      </c>
      <c r="J27" s="557"/>
      <c r="K27" s="556" t="s">
        <v>16</v>
      </c>
      <c r="L27" s="557"/>
      <c r="M27" s="556" t="s">
        <v>16</v>
      </c>
      <c r="N27" s="557"/>
      <c r="O27" s="559" t="s">
        <v>16</v>
      </c>
      <c r="P27" s="560"/>
      <c r="Q27" s="243" t="s">
        <v>16</v>
      </c>
    </row>
    <row r="28" spans="2:17" ht="38.25" x14ac:dyDescent="0.25">
      <c r="B28" s="523"/>
      <c r="C28" s="208">
        <v>44276</v>
      </c>
      <c r="D28" s="209" t="s">
        <v>142</v>
      </c>
      <c r="E28" s="1">
        <v>44277</v>
      </c>
      <c r="F28" s="231" t="s">
        <v>1740</v>
      </c>
      <c r="G28" s="1">
        <v>44278</v>
      </c>
      <c r="H28" s="2"/>
      <c r="I28" s="1">
        <v>44279</v>
      </c>
      <c r="J28" s="2"/>
      <c r="K28" s="1">
        <v>44280</v>
      </c>
      <c r="L28" s="2"/>
      <c r="M28" s="1">
        <v>44281</v>
      </c>
      <c r="N28" s="2"/>
      <c r="O28" s="220">
        <v>44282</v>
      </c>
      <c r="P28" s="221"/>
      <c r="Q28" s="243"/>
    </row>
    <row r="29" spans="2:17" ht="15.75" thickBot="1" x14ac:dyDescent="0.3">
      <c r="B29" s="523"/>
      <c r="C29" s="554" t="s">
        <v>16</v>
      </c>
      <c r="D29" s="555"/>
      <c r="E29" s="556" t="s">
        <v>16</v>
      </c>
      <c r="F29" s="557"/>
      <c r="G29" s="556" t="s">
        <v>16</v>
      </c>
      <c r="H29" s="557"/>
      <c r="I29" s="556" t="s">
        <v>16</v>
      </c>
      <c r="J29" s="558"/>
      <c r="K29" s="563" t="s">
        <v>16</v>
      </c>
      <c r="L29" s="558"/>
      <c r="M29" s="563" t="s">
        <v>16</v>
      </c>
      <c r="N29" s="558"/>
      <c r="O29" s="546" t="s">
        <v>16</v>
      </c>
      <c r="P29" s="547"/>
      <c r="Q29" s="243" t="s">
        <v>16</v>
      </c>
    </row>
    <row r="30" spans="2:17" ht="25.5" x14ac:dyDescent="0.25">
      <c r="B30" s="523"/>
      <c r="C30" s="208">
        <v>44283</v>
      </c>
      <c r="D30" s="209" t="s">
        <v>143</v>
      </c>
      <c r="E30" s="1">
        <v>44284</v>
      </c>
      <c r="F30" s="2"/>
      <c r="G30" s="1">
        <v>44285</v>
      </c>
      <c r="H30" s="2"/>
      <c r="I30" s="1">
        <v>44286</v>
      </c>
      <c r="J30" s="2"/>
      <c r="K30" s="210">
        <v>44287</v>
      </c>
      <c r="L30" s="211" t="s">
        <v>1670</v>
      </c>
      <c r="M30" s="212">
        <v>44288</v>
      </c>
      <c r="N30" s="213" t="s">
        <v>1671</v>
      </c>
      <c r="O30" s="215">
        <v>44289</v>
      </c>
      <c r="P30" s="216"/>
      <c r="Q30" s="243"/>
    </row>
    <row r="31" spans="2:17" ht="15.75" thickBot="1" x14ac:dyDescent="0.3">
      <c r="B31" s="524"/>
      <c r="C31" s="561" t="s">
        <v>16</v>
      </c>
      <c r="D31" s="562"/>
      <c r="E31" s="563" t="s">
        <v>16</v>
      </c>
      <c r="F31" s="558"/>
      <c r="G31" s="563" t="s">
        <v>16</v>
      </c>
      <c r="H31" s="558"/>
      <c r="I31" s="563" t="s">
        <v>16</v>
      </c>
      <c r="J31" s="564"/>
      <c r="K31" s="565" t="s">
        <v>16</v>
      </c>
      <c r="L31" s="557"/>
      <c r="M31" s="556" t="s">
        <v>16</v>
      </c>
      <c r="N31" s="557"/>
      <c r="O31" s="559" t="s">
        <v>16</v>
      </c>
      <c r="P31" s="560"/>
      <c r="Q31" s="243" t="s">
        <v>16</v>
      </c>
    </row>
    <row r="32" spans="2:17" ht="25.5" x14ac:dyDescent="0.25">
      <c r="B32" s="522" t="s">
        <v>1741</v>
      </c>
      <c r="C32" s="217">
        <v>44290</v>
      </c>
      <c r="D32" s="218" t="s">
        <v>1672</v>
      </c>
      <c r="E32" s="212">
        <v>44291</v>
      </c>
      <c r="F32" s="214"/>
      <c r="G32" s="212">
        <v>44292</v>
      </c>
      <c r="H32" s="214"/>
      <c r="I32" s="212">
        <v>44293</v>
      </c>
      <c r="J32" s="233" t="s">
        <v>1669</v>
      </c>
      <c r="K32" s="1">
        <v>44294</v>
      </c>
      <c r="L32" s="2"/>
      <c r="M32" s="1">
        <v>44295</v>
      </c>
      <c r="N32" s="2"/>
      <c r="O32" s="220">
        <v>44296</v>
      </c>
      <c r="P32" s="221"/>
      <c r="Q32" s="243"/>
    </row>
    <row r="33" spans="2:17" x14ac:dyDescent="0.25">
      <c r="B33" s="523"/>
      <c r="C33" s="554" t="s">
        <v>16</v>
      </c>
      <c r="D33" s="555"/>
      <c r="E33" s="556" t="s">
        <v>16</v>
      </c>
      <c r="F33" s="557"/>
      <c r="G33" s="556" t="s">
        <v>16</v>
      </c>
      <c r="H33" s="557"/>
      <c r="I33" s="556" t="s">
        <v>16</v>
      </c>
      <c r="J33" s="557"/>
      <c r="K33" s="556" t="s">
        <v>16</v>
      </c>
      <c r="L33" s="557"/>
      <c r="M33" s="556" t="s">
        <v>16</v>
      </c>
      <c r="N33" s="557"/>
      <c r="O33" s="559" t="s">
        <v>16</v>
      </c>
      <c r="P33" s="560"/>
      <c r="Q33" s="243" t="s">
        <v>16</v>
      </c>
    </row>
    <row r="34" spans="2:17" x14ac:dyDescent="0.25">
      <c r="B34" s="523"/>
      <c r="C34" s="208">
        <v>44297</v>
      </c>
      <c r="D34" s="209" t="s">
        <v>145</v>
      </c>
      <c r="E34" s="1">
        <v>44298</v>
      </c>
      <c r="F34" s="2"/>
      <c r="G34" s="1">
        <v>44299</v>
      </c>
      <c r="H34" s="2"/>
      <c r="I34" s="1">
        <v>44300</v>
      </c>
      <c r="J34" s="2"/>
      <c r="K34" s="1">
        <v>44301</v>
      </c>
      <c r="L34" s="2"/>
      <c r="M34" s="1">
        <v>44302</v>
      </c>
      <c r="N34" s="2"/>
      <c r="O34" s="220">
        <v>44303</v>
      </c>
      <c r="P34" s="221"/>
      <c r="Q34" s="243"/>
    </row>
    <row r="35" spans="2:17" x14ac:dyDescent="0.25">
      <c r="B35" s="523"/>
      <c r="C35" s="554" t="s">
        <v>16</v>
      </c>
      <c r="D35" s="555"/>
      <c r="E35" s="556" t="s">
        <v>16</v>
      </c>
      <c r="F35" s="557"/>
      <c r="G35" s="556" t="s">
        <v>16</v>
      </c>
      <c r="H35" s="557"/>
      <c r="I35" s="556" t="s">
        <v>16</v>
      </c>
      <c r="J35" s="557"/>
      <c r="K35" s="556" t="s">
        <v>16</v>
      </c>
      <c r="L35" s="557"/>
      <c r="M35" s="556" t="s">
        <v>16</v>
      </c>
      <c r="N35" s="557"/>
      <c r="O35" s="559" t="s">
        <v>16</v>
      </c>
      <c r="P35" s="560"/>
      <c r="Q35" s="243" t="s">
        <v>16</v>
      </c>
    </row>
    <row r="36" spans="2:17" ht="25.5" x14ac:dyDescent="0.25">
      <c r="B36" s="523"/>
      <c r="C36" s="208">
        <v>44304</v>
      </c>
      <c r="D36" s="209" t="s">
        <v>146</v>
      </c>
      <c r="E36" s="1">
        <v>44305</v>
      </c>
      <c r="F36" s="2"/>
      <c r="G36" s="1">
        <v>44306</v>
      </c>
      <c r="H36" s="2"/>
      <c r="I36" s="1">
        <v>44307</v>
      </c>
      <c r="J36" s="2"/>
      <c r="K36" s="1">
        <v>44308</v>
      </c>
      <c r="L36" s="226" t="s">
        <v>1673</v>
      </c>
      <c r="M36" s="1">
        <v>44309</v>
      </c>
      <c r="N36" s="226" t="s">
        <v>1674</v>
      </c>
      <c r="O36" s="220">
        <v>44310</v>
      </c>
      <c r="P36" s="221"/>
      <c r="Q36" s="243"/>
    </row>
    <row r="37" spans="2:17" ht="15.75" thickBot="1" x14ac:dyDescent="0.3">
      <c r="B37" s="523"/>
      <c r="C37" s="554" t="s">
        <v>16</v>
      </c>
      <c r="D37" s="555"/>
      <c r="E37" s="556" t="s">
        <v>16</v>
      </c>
      <c r="F37" s="557"/>
      <c r="G37" s="556" t="s">
        <v>16</v>
      </c>
      <c r="H37" s="557"/>
      <c r="I37" s="556" t="s">
        <v>16</v>
      </c>
      <c r="J37" s="557"/>
      <c r="K37" s="556" t="s">
        <v>16</v>
      </c>
      <c r="L37" s="557"/>
      <c r="M37" s="556" t="s">
        <v>16</v>
      </c>
      <c r="N37" s="558"/>
      <c r="O37" s="546" t="s">
        <v>16</v>
      </c>
      <c r="P37" s="547"/>
      <c r="Q37" s="243" t="s">
        <v>16</v>
      </c>
    </row>
    <row r="38" spans="2:17" ht="25.5" x14ac:dyDescent="0.25">
      <c r="B38" s="523"/>
      <c r="C38" s="208">
        <v>44311</v>
      </c>
      <c r="D38" s="209" t="s">
        <v>147</v>
      </c>
      <c r="E38" s="1">
        <v>44312</v>
      </c>
      <c r="F38" s="226" t="s">
        <v>1675</v>
      </c>
      <c r="G38" s="1">
        <v>44313</v>
      </c>
      <c r="H38" s="2"/>
      <c r="I38" s="1">
        <v>44314</v>
      </c>
      <c r="J38" s="2"/>
      <c r="K38" s="1">
        <v>44315</v>
      </c>
      <c r="L38" s="2"/>
      <c r="M38" s="1">
        <v>44316</v>
      </c>
      <c r="N38" s="2"/>
      <c r="O38" s="228">
        <v>44317</v>
      </c>
      <c r="P38" s="244" t="s">
        <v>1676</v>
      </c>
      <c r="Q38" s="243"/>
    </row>
    <row r="39" spans="2:17" ht="15.75" thickBot="1" x14ac:dyDescent="0.3">
      <c r="B39" s="524"/>
      <c r="C39" s="561" t="s">
        <v>16</v>
      </c>
      <c r="D39" s="562"/>
      <c r="E39" s="563" t="s">
        <v>16</v>
      </c>
      <c r="F39" s="558"/>
      <c r="G39" s="563" t="s">
        <v>16</v>
      </c>
      <c r="H39" s="558"/>
      <c r="I39" s="563" t="s">
        <v>16</v>
      </c>
      <c r="J39" s="558"/>
      <c r="K39" s="563" t="s">
        <v>16</v>
      </c>
      <c r="L39" s="558"/>
      <c r="M39" s="563" t="s">
        <v>16</v>
      </c>
      <c r="N39" s="564"/>
      <c r="O39" s="554" t="s">
        <v>16</v>
      </c>
      <c r="P39" s="560"/>
      <c r="Q39" s="243" t="s">
        <v>16</v>
      </c>
    </row>
    <row r="40" spans="2:17" x14ac:dyDescent="0.25">
      <c r="B40" s="522" t="s">
        <v>1742</v>
      </c>
      <c r="C40" s="217">
        <v>44318</v>
      </c>
      <c r="D40" s="224" t="s">
        <v>148</v>
      </c>
      <c r="E40" s="212">
        <v>44319</v>
      </c>
      <c r="F40" s="214"/>
      <c r="G40" s="212">
        <v>44320</v>
      </c>
      <c r="H40" s="214"/>
      <c r="I40" s="212">
        <v>44321</v>
      </c>
      <c r="J40" s="214"/>
      <c r="K40" s="212">
        <v>44322</v>
      </c>
      <c r="L40" s="214"/>
      <c r="M40" s="212">
        <v>44323</v>
      </c>
      <c r="N40" s="225"/>
      <c r="O40" s="220">
        <v>44324</v>
      </c>
      <c r="P40" s="221"/>
      <c r="Q40" s="243"/>
    </row>
    <row r="41" spans="2:17" x14ac:dyDescent="0.25">
      <c r="B41" s="523"/>
      <c r="C41" s="554" t="s">
        <v>16</v>
      </c>
      <c r="D41" s="555"/>
      <c r="E41" s="556" t="s">
        <v>16</v>
      </c>
      <c r="F41" s="557"/>
      <c r="G41" s="556" t="s">
        <v>16</v>
      </c>
      <c r="H41" s="557"/>
      <c r="I41" s="556" t="s">
        <v>16</v>
      </c>
      <c r="J41" s="557"/>
      <c r="K41" s="556" t="s">
        <v>16</v>
      </c>
      <c r="L41" s="557"/>
      <c r="M41" s="556" t="s">
        <v>16</v>
      </c>
      <c r="N41" s="557"/>
      <c r="O41" s="559" t="s">
        <v>16</v>
      </c>
      <c r="P41" s="560"/>
      <c r="Q41" s="243" t="s">
        <v>16</v>
      </c>
    </row>
    <row r="42" spans="2:17" ht="25.5" x14ac:dyDescent="0.25">
      <c r="B42" s="523"/>
      <c r="C42" s="208">
        <v>44325</v>
      </c>
      <c r="D42" s="222" t="s">
        <v>1678</v>
      </c>
      <c r="E42" s="1">
        <v>44326</v>
      </c>
      <c r="F42" s="2"/>
      <c r="G42" s="1">
        <v>44327</v>
      </c>
      <c r="H42" s="2"/>
      <c r="I42" s="1">
        <v>44328</v>
      </c>
      <c r="J42" s="2"/>
      <c r="K42" s="1">
        <v>44329</v>
      </c>
      <c r="L42" s="226" t="s">
        <v>1681</v>
      </c>
      <c r="M42" s="1">
        <v>44330</v>
      </c>
      <c r="N42" s="2"/>
      <c r="O42" s="220">
        <v>44331</v>
      </c>
      <c r="P42" s="229" t="s">
        <v>1679</v>
      </c>
      <c r="Q42" s="243"/>
    </row>
    <row r="43" spans="2:17" x14ac:dyDescent="0.25">
      <c r="B43" s="523"/>
      <c r="C43" s="554" t="s">
        <v>16</v>
      </c>
      <c r="D43" s="555"/>
      <c r="E43" s="556" t="s">
        <v>16</v>
      </c>
      <c r="F43" s="557"/>
      <c r="G43" s="556" t="s">
        <v>16</v>
      </c>
      <c r="H43" s="557"/>
      <c r="I43" s="556" t="s">
        <v>16</v>
      </c>
      <c r="J43" s="557"/>
      <c r="K43" s="556" t="s">
        <v>16</v>
      </c>
      <c r="L43" s="557"/>
      <c r="M43" s="556" t="s">
        <v>16</v>
      </c>
      <c r="N43" s="557"/>
      <c r="O43" s="559" t="s">
        <v>16</v>
      </c>
      <c r="P43" s="560"/>
      <c r="Q43" s="243" t="s">
        <v>16</v>
      </c>
    </row>
    <row r="44" spans="2:17" ht="63.75" x14ac:dyDescent="0.25">
      <c r="B44" s="523"/>
      <c r="C44" s="208">
        <v>44332</v>
      </c>
      <c r="D44" s="209" t="s">
        <v>150</v>
      </c>
      <c r="E44" s="1">
        <v>44333</v>
      </c>
      <c r="F44" s="231" t="s">
        <v>1743</v>
      </c>
      <c r="G44" s="1">
        <v>44334</v>
      </c>
      <c r="H44" s="2"/>
      <c r="I44" s="1">
        <v>44335</v>
      </c>
      <c r="J44" s="2"/>
      <c r="K44" s="1">
        <v>44336</v>
      </c>
      <c r="L44" s="2"/>
      <c r="M44" s="1">
        <v>44337</v>
      </c>
      <c r="N44" s="2"/>
      <c r="O44" s="220">
        <v>44338</v>
      </c>
      <c r="P44" s="221"/>
      <c r="Q44" s="243"/>
    </row>
    <row r="45" spans="2:17" x14ac:dyDescent="0.25">
      <c r="B45" s="523"/>
      <c r="C45" s="554" t="s">
        <v>16</v>
      </c>
      <c r="D45" s="555"/>
      <c r="E45" s="556" t="s">
        <v>16</v>
      </c>
      <c r="F45" s="557"/>
      <c r="G45" s="556" t="s">
        <v>16</v>
      </c>
      <c r="H45" s="557"/>
      <c r="I45" s="556" t="s">
        <v>16</v>
      </c>
      <c r="J45" s="557"/>
      <c r="K45" s="556" t="s">
        <v>16</v>
      </c>
      <c r="L45" s="557"/>
      <c r="M45" s="556" t="s">
        <v>16</v>
      </c>
      <c r="N45" s="557"/>
      <c r="O45" s="559" t="s">
        <v>16</v>
      </c>
      <c r="P45" s="560"/>
      <c r="Q45" s="243" t="s">
        <v>16</v>
      </c>
    </row>
    <row r="46" spans="2:17" x14ac:dyDescent="0.25">
      <c r="B46" s="523"/>
      <c r="C46" s="208">
        <v>44339</v>
      </c>
      <c r="D46" s="209" t="s">
        <v>151</v>
      </c>
      <c r="E46" s="1">
        <v>44340</v>
      </c>
      <c r="F46" s="2"/>
      <c r="G46" s="1">
        <v>44341</v>
      </c>
      <c r="H46" s="2"/>
      <c r="I46" s="1">
        <v>44342</v>
      </c>
      <c r="J46" s="2"/>
      <c r="K46" s="1">
        <v>44343</v>
      </c>
      <c r="L46" s="2"/>
      <c r="M46" s="1">
        <v>44344</v>
      </c>
      <c r="N46" s="2"/>
      <c r="O46" s="220">
        <v>44345</v>
      </c>
      <c r="P46" s="221"/>
      <c r="Q46" s="243"/>
    </row>
    <row r="47" spans="2:17" ht="15.75" thickBot="1" x14ac:dyDescent="0.3">
      <c r="B47" s="523"/>
      <c r="C47" s="554" t="s">
        <v>16</v>
      </c>
      <c r="D47" s="555"/>
      <c r="E47" s="556" t="s">
        <v>16</v>
      </c>
      <c r="F47" s="558"/>
      <c r="G47" s="563" t="s">
        <v>16</v>
      </c>
      <c r="H47" s="558"/>
      <c r="I47" s="563" t="s">
        <v>16</v>
      </c>
      <c r="J47" s="558"/>
      <c r="K47" s="563" t="s">
        <v>16</v>
      </c>
      <c r="L47" s="558"/>
      <c r="M47" s="563" t="s">
        <v>16</v>
      </c>
      <c r="N47" s="558"/>
      <c r="O47" s="546" t="s">
        <v>16</v>
      </c>
      <c r="P47" s="547"/>
      <c r="Q47" s="243" t="s">
        <v>16</v>
      </c>
    </row>
    <row r="48" spans="2:17" x14ac:dyDescent="0.25">
      <c r="B48" s="523"/>
      <c r="C48" s="208">
        <v>44346</v>
      </c>
      <c r="D48" s="209" t="s">
        <v>152</v>
      </c>
      <c r="E48" s="1">
        <v>44347</v>
      </c>
      <c r="F48" s="2"/>
      <c r="G48" s="210">
        <v>44348</v>
      </c>
      <c r="H48" s="214"/>
      <c r="I48" s="212">
        <v>44349</v>
      </c>
      <c r="J48" s="214"/>
      <c r="K48" s="212">
        <v>44350</v>
      </c>
      <c r="L48" s="214"/>
      <c r="M48" s="212">
        <v>44351</v>
      </c>
      <c r="N48" s="214"/>
      <c r="O48" s="215">
        <v>44352</v>
      </c>
      <c r="P48" s="216"/>
      <c r="Q48" s="243"/>
    </row>
    <row r="49" spans="2:17" ht="15.75" thickBot="1" x14ac:dyDescent="0.3">
      <c r="B49" s="524"/>
      <c r="C49" s="561" t="s">
        <v>16</v>
      </c>
      <c r="D49" s="562"/>
      <c r="E49" s="563" t="s">
        <v>16</v>
      </c>
      <c r="F49" s="564"/>
      <c r="G49" s="565" t="s">
        <v>16</v>
      </c>
      <c r="H49" s="557"/>
      <c r="I49" s="556" t="s">
        <v>16</v>
      </c>
      <c r="J49" s="557"/>
      <c r="K49" s="556" t="s">
        <v>16</v>
      </c>
      <c r="L49" s="557"/>
      <c r="M49" s="556" t="s">
        <v>16</v>
      </c>
      <c r="N49" s="557"/>
      <c r="O49" s="559" t="s">
        <v>16</v>
      </c>
      <c r="P49" s="560"/>
      <c r="Q49" s="243" t="s">
        <v>16</v>
      </c>
    </row>
    <row r="50" spans="2:17" x14ac:dyDescent="0.25">
      <c r="B50" s="522" t="s">
        <v>1744</v>
      </c>
      <c r="C50" s="217">
        <v>44353</v>
      </c>
      <c r="D50" s="224" t="s">
        <v>153</v>
      </c>
      <c r="E50" s="212">
        <v>44354</v>
      </c>
      <c r="F50" s="225"/>
      <c r="G50" s="1">
        <v>44355</v>
      </c>
      <c r="H50" s="2"/>
      <c r="I50" s="1">
        <v>44356</v>
      </c>
      <c r="J50" s="2"/>
      <c r="K50" s="1">
        <v>44357</v>
      </c>
      <c r="L50" s="2"/>
      <c r="M50" s="1">
        <v>44358</v>
      </c>
      <c r="N50" s="2"/>
      <c r="O50" s="220">
        <v>44359</v>
      </c>
      <c r="P50" s="221"/>
      <c r="Q50" s="243"/>
    </row>
    <row r="51" spans="2:17" x14ac:dyDescent="0.25">
      <c r="B51" s="523"/>
      <c r="C51" s="554" t="s">
        <v>16</v>
      </c>
      <c r="D51" s="555"/>
      <c r="E51" s="556" t="s">
        <v>16</v>
      </c>
      <c r="F51" s="557"/>
      <c r="G51" s="556" t="s">
        <v>16</v>
      </c>
      <c r="H51" s="557"/>
      <c r="I51" s="556" t="s">
        <v>16</v>
      </c>
      <c r="J51" s="557"/>
      <c r="K51" s="556" t="s">
        <v>16</v>
      </c>
      <c r="L51" s="557"/>
      <c r="M51" s="556" t="s">
        <v>16</v>
      </c>
      <c r="N51" s="557"/>
      <c r="O51" s="559" t="s">
        <v>16</v>
      </c>
      <c r="P51" s="560"/>
      <c r="Q51" s="243" t="s">
        <v>16</v>
      </c>
    </row>
    <row r="52" spans="2:17" x14ac:dyDescent="0.25">
      <c r="B52" s="523"/>
      <c r="C52" s="208">
        <v>44360</v>
      </c>
      <c r="D52" s="209" t="s">
        <v>154</v>
      </c>
      <c r="E52" s="1">
        <v>44361</v>
      </c>
      <c r="F52" s="2"/>
      <c r="G52" s="1">
        <v>44362</v>
      </c>
      <c r="H52" s="2"/>
      <c r="I52" s="1">
        <v>44363</v>
      </c>
      <c r="J52" s="2"/>
      <c r="K52" s="1">
        <v>44364</v>
      </c>
      <c r="L52" s="2"/>
      <c r="M52" s="1">
        <v>44365</v>
      </c>
      <c r="N52" s="2"/>
      <c r="O52" s="220">
        <v>44366</v>
      </c>
      <c r="P52" s="221"/>
      <c r="Q52" s="243"/>
    </row>
    <row r="53" spans="2:17" x14ac:dyDescent="0.25">
      <c r="B53" s="523"/>
      <c r="C53" s="554" t="s">
        <v>16</v>
      </c>
      <c r="D53" s="555"/>
      <c r="E53" s="556" t="s">
        <v>16</v>
      </c>
      <c r="F53" s="557"/>
      <c r="G53" s="556" t="s">
        <v>16</v>
      </c>
      <c r="H53" s="557"/>
      <c r="I53" s="556" t="s">
        <v>16</v>
      </c>
      <c r="J53" s="557"/>
      <c r="K53" s="556" t="s">
        <v>16</v>
      </c>
      <c r="L53" s="557"/>
      <c r="M53" s="556" t="s">
        <v>16</v>
      </c>
      <c r="N53" s="557"/>
      <c r="O53" s="559" t="s">
        <v>16</v>
      </c>
      <c r="P53" s="560"/>
      <c r="Q53" s="243" t="s">
        <v>16</v>
      </c>
    </row>
    <row r="54" spans="2:17" ht="38.25" x14ac:dyDescent="0.25">
      <c r="B54" s="523"/>
      <c r="C54" s="208">
        <v>44367</v>
      </c>
      <c r="D54" s="222" t="s">
        <v>1684</v>
      </c>
      <c r="E54" s="1">
        <v>44368</v>
      </c>
      <c r="F54" s="2"/>
      <c r="G54" s="1">
        <v>44369</v>
      </c>
      <c r="H54" s="226" t="s">
        <v>1685</v>
      </c>
      <c r="I54" s="1">
        <v>44370</v>
      </c>
      <c r="J54" s="2"/>
      <c r="K54" s="1">
        <v>44371</v>
      </c>
      <c r="L54" s="2"/>
      <c r="M54" s="1">
        <v>44372</v>
      </c>
      <c r="N54" s="2"/>
      <c r="O54" s="220">
        <v>44373</v>
      </c>
      <c r="P54" s="221"/>
      <c r="Q54" s="243"/>
    </row>
    <row r="55" spans="2:17" ht="15.75" thickBot="1" x14ac:dyDescent="0.3">
      <c r="B55" s="523"/>
      <c r="C55" s="554" t="s">
        <v>16</v>
      </c>
      <c r="D55" s="555"/>
      <c r="E55" s="556" t="s">
        <v>16</v>
      </c>
      <c r="F55" s="557"/>
      <c r="G55" s="556" t="s">
        <v>16</v>
      </c>
      <c r="H55" s="557"/>
      <c r="I55" s="556" t="s">
        <v>16</v>
      </c>
      <c r="J55" s="558"/>
      <c r="K55" s="563" t="s">
        <v>16</v>
      </c>
      <c r="L55" s="558"/>
      <c r="M55" s="563" t="s">
        <v>16</v>
      </c>
      <c r="N55" s="558"/>
      <c r="O55" s="546" t="s">
        <v>16</v>
      </c>
      <c r="P55" s="547"/>
      <c r="Q55" s="243" t="s">
        <v>16</v>
      </c>
    </row>
    <row r="56" spans="2:17" ht="25.5" x14ac:dyDescent="0.25">
      <c r="B56" s="523"/>
      <c r="C56" s="208">
        <v>44374</v>
      </c>
      <c r="D56" s="222" t="s">
        <v>1687</v>
      </c>
      <c r="E56" s="1">
        <v>44375</v>
      </c>
      <c r="F56" s="2"/>
      <c r="G56" s="1">
        <v>44376</v>
      </c>
      <c r="H56" s="2"/>
      <c r="I56" s="1">
        <v>44377</v>
      </c>
      <c r="J56" s="2"/>
      <c r="K56" s="210">
        <v>44378</v>
      </c>
      <c r="L56" s="214"/>
      <c r="M56" s="212">
        <v>44379</v>
      </c>
      <c r="N56" s="214"/>
      <c r="O56" s="215">
        <v>44380</v>
      </c>
      <c r="P56" s="216"/>
      <c r="Q56" s="243"/>
    </row>
    <row r="57" spans="2:17" ht="15.75" thickBot="1" x14ac:dyDescent="0.3">
      <c r="B57" s="524"/>
      <c r="C57" s="561" t="s">
        <v>16</v>
      </c>
      <c r="D57" s="562"/>
      <c r="E57" s="563" t="s">
        <v>16</v>
      </c>
      <c r="F57" s="558"/>
      <c r="G57" s="563" t="s">
        <v>16</v>
      </c>
      <c r="H57" s="558"/>
      <c r="I57" s="563" t="s">
        <v>16</v>
      </c>
      <c r="J57" s="564"/>
      <c r="K57" s="565" t="s">
        <v>16</v>
      </c>
      <c r="L57" s="557"/>
      <c r="M57" s="556" t="s">
        <v>16</v>
      </c>
      <c r="N57" s="557"/>
      <c r="O57" s="559" t="s">
        <v>16</v>
      </c>
      <c r="P57" s="560"/>
      <c r="Q57" s="243" t="s">
        <v>16</v>
      </c>
    </row>
    <row r="58" spans="2:17" ht="38.25" x14ac:dyDescent="0.25">
      <c r="B58" s="522" t="s">
        <v>1745</v>
      </c>
      <c r="C58" s="217">
        <v>44381</v>
      </c>
      <c r="D58" s="224" t="s">
        <v>157</v>
      </c>
      <c r="E58" s="212">
        <v>44382</v>
      </c>
      <c r="F58" s="211" t="s">
        <v>1686</v>
      </c>
      <c r="G58" s="212">
        <v>44383</v>
      </c>
      <c r="H58" s="214"/>
      <c r="I58" s="212">
        <v>44384</v>
      </c>
      <c r="J58" s="225"/>
      <c r="K58" s="1">
        <v>44385</v>
      </c>
      <c r="L58" s="2"/>
      <c r="M58" s="1">
        <v>44386</v>
      </c>
      <c r="N58" s="2"/>
      <c r="O58" s="220">
        <v>44387</v>
      </c>
      <c r="P58" s="221"/>
      <c r="Q58" s="243"/>
    </row>
    <row r="59" spans="2:17" x14ac:dyDescent="0.25">
      <c r="B59" s="523"/>
      <c r="C59" s="554" t="s">
        <v>16</v>
      </c>
      <c r="D59" s="555"/>
      <c r="E59" s="556" t="s">
        <v>16</v>
      </c>
      <c r="F59" s="557"/>
      <c r="G59" s="556" t="s">
        <v>16</v>
      </c>
      <c r="H59" s="557"/>
      <c r="I59" s="556" t="s">
        <v>16</v>
      </c>
      <c r="J59" s="557"/>
      <c r="K59" s="556" t="s">
        <v>16</v>
      </c>
      <c r="L59" s="557"/>
      <c r="M59" s="556" t="s">
        <v>16</v>
      </c>
      <c r="N59" s="557"/>
      <c r="O59" s="559" t="s">
        <v>16</v>
      </c>
      <c r="P59" s="560"/>
      <c r="Q59" s="243" t="s">
        <v>16</v>
      </c>
    </row>
    <row r="60" spans="2:17" x14ac:dyDescent="0.25">
      <c r="B60" s="523"/>
      <c r="C60" s="208">
        <v>44388</v>
      </c>
      <c r="D60" s="209" t="s">
        <v>158</v>
      </c>
      <c r="E60" s="1">
        <v>44389</v>
      </c>
      <c r="F60" s="2"/>
      <c r="G60" s="1">
        <v>44390</v>
      </c>
      <c r="H60" s="2"/>
      <c r="I60" s="1">
        <v>44391</v>
      </c>
      <c r="J60" s="2"/>
      <c r="K60" s="1">
        <v>44392</v>
      </c>
      <c r="L60" s="2"/>
      <c r="M60" s="1">
        <v>44393</v>
      </c>
      <c r="N60" s="2"/>
      <c r="O60" s="220">
        <v>44394</v>
      </c>
      <c r="P60" s="221"/>
      <c r="Q60" s="243"/>
    </row>
    <row r="61" spans="2:17" x14ac:dyDescent="0.25">
      <c r="B61" s="523"/>
      <c r="C61" s="554" t="s">
        <v>16</v>
      </c>
      <c r="D61" s="555"/>
      <c r="E61" s="556" t="s">
        <v>16</v>
      </c>
      <c r="F61" s="557"/>
      <c r="G61" s="556" t="s">
        <v>16</v>
      </c>
      <c r="H61" s="557"/>
      <c r="I61" s="556" t="s">
        <v>16</v>
      </c>
      <c r="J61" s="557"/>
      <c r="K61" s="556" t="s">
        <v>16</v>
      </c>
      <c r="L61" s="557"/>
      <c r="M61" s="556" t="s">
        <v>16</v>
      </c>
      <c r="N61" s="557"/>
      <c r="O61" s="559" t="s">
        <v>16</v>
      </c>
      <c r="P61" s="560"/>
      <c r="Q61" s="243" t="s">
        <v>16</v>
      </c>
    </row>
    <row r="62" spans="2:17" ht="38.25" x14ac:dyDescent="0.25">
      <c r="B62" s="523"/>
      <c r="C62" s="208">
        <v>44395</v>
      </c>
      <c r="D62" s="209" t="s">
        <v>159</v>
      </c>
      <c r="E62" s="1">
        <v>44396</v>
      </c>
      <c r="F62" s="2"/>
      <c r="G62" s="1">
        <v>44397</v>
      </c>
      <c r="H62" s="227" t="s">
        <v>1689</v>
      </c>
      <c r="I62" s="1">
        <v>44398</v>
      </c>
      <c r="J62" s="2"/>
      <c r="K62" s="1">
        <v>44399</v>
      </c>
      <c r="L62" s="2"/>
      <c r="M62" s="1">
        <v>44400</v>
      </c>
      <c r="N62" s="2"/>
      <c r="O62" s="220">
        <v>44401</v>
      </c>
      <c r="P62" s="221"/>
      <c r="Q62" s="243"/>
    </row>
    <row r="63" spans="2:17" x14ac:dyDescent="0.25">
      <c r="B63" s="523"/>
      <c r="C63" s="554" t="s">
        <v>16</v>
      </c>
      <c r="D63" s="555"/>
      <c r="E63" s="556" t="s">
        <v>16</v>
      </c>
      <c r="F63" s="557"/>
      <c r="G63" s="556" t="s">
        <v>16</v>
      </c>
      <c r="H63" s="557"/>
      <c r="I63" s="556" t="s">
        <v>16</v>
      </c>
      <c r="J63" s="557"/>
      <c r="K63" s="556" t="s">
        <v>16</v>
      </c>
      <c r="L63" s="557"/>
      <c r="M63" s="556" t="s">
        <v>16</v>
      </c>
      <c r="N63" s="557"/>
      <c r="O63" s="559" t="s">
        <v>16</v>
      </c>
      <c r="P63" s="560"/>
      <c r="Q63" s="243" t="s">
        <v>16</v>
      </c>
    </row>
    <row r="64" spans="2:17" ht="63.75" x14ac:dyDescent="0.25">
      <c r="B64" s="523"/>
      <c r="C64" s="208">
        <v>44402</v>
      </c>
      <c r="D64" s="209" t="s">
        <v>160</v>
      </c>
      <c r="E64" s="1">
        <v>44403</v>
      </c>
      <c r="F64" s="2"/>
      <c r="G64" s="1">
        <v>44404</v>
      </c>
      <c r="H64" s="2"/>
      <c r="I64" s="1">
        <v>44405</v>
      </c>
      <c r="J64" s="2"/>
      <c r="K64" s="1">
        <v>44406</v>
      </c>
      <c r="L64" s="2"/>
      <c r="M64" s="1">
        <v>44407</v>
      </c>
      <c r="N64" s="226" t="s">
        <v>1690</v>
      </c>
      <c r="O64" s="220">
        <v>44408</v>
      </c>
      <c r="P64" s="221"/>
      <c r="Q64" s="243"/>
    </row>
    <row r="65" spans="2:17" ht="15.75" thickBot="1" x14ac:dyDescent="0.3">
      <c r="B65" s="524"/>
      <c r="C65" s="561" t="s">
        <v>16</v>
      </c>
      <c r="D65" s="562"/>
      <c r="E65" s="563" t="s">
        <v>16</v>
      </c>
      <c r="F65" s="558"/>
      <c r="G65" s="563" t="s">
        <v>16</v>
      </c>
      <c r="H65" s="558"/>
      <c r="I65" s="563" t="s">
        <v>16</v>
      </c>
      <c r="J65" s="558"/>
      <c r="K65" s="563" t="s">
        <v>16</v>
      </c>
      <c r="L65" s="558"/>
      <c r="M65" s="563" t="s">
        <v>16</v>
      </c>
      <c r="N65" s="558"/>
      <c r="O65" s="546" t="s">
        <v>16</v>
      </c>
      <c r="P65" s="547"/>
      <c r="Q65" s="243" t="s">
        <v>16</v>
      </c>
    </row>
    <row r="66" spans="2:17" ht="25.5" x14ac:dyDescent="0.25">
      <c r="B66" s="522" t="s">
        <v>1746</v>
      </c>
      <c r="C66" s="217">
        <v>44409</v>
      </c>
      <c r="D66" s="224" t="s">
        <v>161</v>
      </c>
      <c r="E66" s="212">
        <v>44410</v>
      </c>
      <c r="F66" s="214"/>
      <c r="G66" s="212">
        <v>44411</v>
      </c>
      <c r="H66" s="214"/>
      <c r="I66" s="212">
        <v>44412</v>
      </c>
      <c r="J66" s="213" t="s">
        <v>1692</v>
      </c>
      <c r="K66" s="212">
        <v>44413</v>
      </c>
      <c r="L66" s="214"/>
      <c r="M66" s="212">
        <v>44414</v>
      </c>
      <c r="N66" s="214"/>
      <c r="O66" s="215">
        <v>44415</v>
      </c>
      <c r="P66" s="244" t="s">
        <v>1693</v>
      </c>
      <c r="Q66" s="243"/>
    </row>
    <row r="67" spans="2:17" x14ac:dyDescent="0.25">
      <c r="B67" s="523"/>
      <c r="C67" s="554" t="s">
        <v>16</v>
      </c>
      <c r="D67" s="555"/>
      <c r="E67" s="556" t="s">
        <v>16</v>
      </c>
      <c r="F67" s="557"/>
      <c r="G67" s="556" t="s">
        <v>16</v>
      </c>
      <c r="H67" s="557"/>
      <c r="I67" s="556" t="s">
        <v>16</v>
      </c>
      <c r="J67" s="557"/>
      <c r="K67" s="556" t="s">
        <v>16</v>
      </c>
      <c r="L67" s="557"/>
      <c r="M67" s="556" t="s">
        <v>16</v>
      </c>
      <c r="N67" s="557"/>
      <c r="O67" s="559" t="s">
        <v>16</v>
      </c>
      <c r="P67" s="560"/>
      <c r="Q67" s="243" t="s">
        <v>16</v>
      </c>
    </row>
    <row r="68" spans="2:17" x14ac:dyDescent="0.25">
      <c r="B68" s="523"/>
      <c r="C68" s="208">
        <v>44416</v>
      </c>
      <c r="D68" s="209" t="s">
        <v>162</v>
      </c>
      <c r="E68" s="1">
        <v>44417</v>
      </c>
      <c r="F68" s="2"/>
      <c r="G68" s="1">
        <v>44418</v>
      </c>
      <c r="H68" s="2"/>
      <c r="I68" s="1">
        <v>44419</v>
      </c>
      <c r="J68" s="2"/>
      <c r="K68" s="1">
        <v>44420</v>
      </c>
      <c r="L68" s="2"/>
      <c r="M68" s="1">
        <v>44421</v>
      </c>
      <c r="N68" s="2"/>
      <c r="O68" s="220">
        <v>44422</v>
      </c>
      <c r="P68" s="221"/>
      <c r="Q68" s="243"/>
    </row>
    <row r="69" spans="2:17" x14ac:dyDescent="0.25">
      <c r="B69" s="523"/>
      <c r="C69" s="554" t="s">
        <v>16</v>
      </c>
      <c r="D69" s="555"/>
      <c r="E69" s="556" t="s">
        <v>16</v>
      </c>
      <c r="F69" s="557"/>
      <c r="G69" s="556" t="s">
        <v>16</v>
      </c>
      <c r="H69" s="557"/>
      <c r="I69" s="556" t="s">
        <v>16</v>
      </c>
      <c r="J69" s="557"/>
      <c r="K69" s="556" t="s">
        <v>16</v>
      </c>
      <c r="L69" s="557"/>
      <c r="M69" s="556" t="s">
        <v>16</v>
      </c>
      <c r="N69" s="557"/>
      <c r="O69" s="559" t="s">
        <v>16</v>
      </c>
      <c r="P69" s="560"/>
      <c r="Q69" s="243" t="s">
        <v>16</v>
      </c>
    </row>
    <row r="70" spans="2:17" ht="25.5" x14ac:dyDescent="0.25">
      <c r="B70" s="523"/>
      <c r="C70" s="208">
        <v>44423</v>
      </c>
      <c r="D70" s="209" t="s">
        <v>163</v>
      </c>
      <c r="E70" s="1">
        <v>44424</v>
      </c>
      <c r="F70" s="2"/>
      <c r="G70" s="1">
        <v>44425</v>
      </c>
      <c r="H70" s="226" t="s">
        <v>1694</v>
      </c>
      <c r="I70" s="1">
        <v>44426</v>
      </c>
      <c r="J70" s="2"/>
      <c r="K70" s="1">
        <v>44427</v>
      </c>
      <c r="L70" s="2"/>
      <c r="M70" s="1">
        <v>44428</v>
      </c>
      <c r="N70" s="2"/>
      <c r="O70" s="220">
        <v>44429</v>
      </c>
      <c r="P70" s="221"/>
      <c r="Q70" s="243"/>
    </row>
    <row r="71" spans="2:17" x14ac:dyDescent="0.25">
      <c r="B71" s="523"/>
      <c r="C71" s="554" t="s">
        <v>16</v>
      </c>
      <c r="D71" s="555"/>
      <c r="E71" s="556" t="s">
        <v>16</v>
      </c>
      <c r="F71" s="557"/>
      <c r="G71" s="556" t="s">
        <v>16</v>
      </c>
      <c r="H71" s="557"/>
      <c r="I71" s="556" t="s">
        <v>16</v>
      </c>
      <c r="J71" s="557"/>
      <c r="K71" s="556" t="s">
        <v>16</v>
      </c>
      <c r="L71" s="557"/>
      <c r="M71" s="556" t="s">
        <v>16</v>
      </c>
      <c r="N71" s="557"/>
      <c r="O71" s="559" t="s">
        <v>16</v>
      </c>
      <c r="P71" s="560"/>
      <c r="Q71" s="243" t="s">
        <v>16</v>
      </c>
    </row>
    <row r="72" spans="2:17" x14ac:dyDescent="0.25">
      <c r="B72" s="523"/>
      <c r="C72" s="208">
        <v>44430</v>
      </c>
      <c r="D72" s="209" t="s">
        <v>164</v>
      </c>
      <c r="E72" s="1">
        <v>44431</v>
      </c>
      <c r="F72" s="2"/>
      <c r="G72" s="1">
        <v>44432</v>
      </c>
      <c r="H72" s="2"/>
      <c r="I72" s="1">
        <v>44433</v>
      </c>
      <c r="J72" s="2"/>
      <c r="K72" s="1">
        <v>44434</v>
      </c>
      <c r="L72" s="2"/>
      <c r="M72" s="1">
        <v>44435</v>
      </c>
      <c r="N72" s="2"/>
      <c r="O72" s="220">
        <v>44436</v>
      </c>
      <c r="P72" s="221"/>
      <c r="Q72" s="243"/>
    </row>
    <row r="73" spans="2:17" ht="15.75" thickBot="1" x14ac:dyDescent="0.3">
      <c r="B73" s="523"/>
      <c r="C73" s="554" t="s">
        <v>16</v>
      </c>
      <c r="D73" s="555"/>
      <c r="E73" s="556" t="s">
        <v>16</v>
      </c>
      <c r="F73" s="557"/>
      <c r="G73" s="556" t="s">
        <v>16</v>
      </c>
      <c r="H73" s="558"/>
      <c r="I73" s="563" t="s">
        <v>16</v>
      </c>
      <c r="J73" s="558"/>
      <c r="K73" s="563" t="s">
        <v>16</v>
      </c>
      <c r="L73" s="558"/>
      <c r="M73" s="563" t="s">
        <v>16</v>
      </c>
      <c r="N73" s="558"/>
      <c r="O73" s="546" t="s">
        <v>16</v>
      </c>
      <c r="P73" s="547"/>
      <c r="Q73" s="243" t="s">
        <v>16</v>
      </c>
    </row>
    <row r="74" spans="2:17" x14ac:dyDescent="0.25">
      <c r="B74" s="523"/>
      <c r="C74" s="208">
        <v>44437</v>
      </c>
      <c r="D74" s="209" t="s">
        <v>165</v>
      </c>
      <c r="E74" s="1">
        <v>44438</v>
      </c>
      <c r="F74" s="2"/>
      <c r="G74" s="1">
        <v>44439</v>
      </c>
      <c r="H74" s="2"/>
      <c r="I74" s="210">
        <v>44440</v>
      </c>
      <c r="J74" s="214"/>
      <c r="K74" s="212">
        <v>44441</v>
      </c>
      <c r="L74" s="214"/>
      <c r="M74" s="212">
        <v>44442</v>
      </c>
      <c r="N74" s="214"/>
      <c r="O74" s="215">
        <v>44443</v>
      </c>
      <c r="P74" s="216"/>
      <c r="Q74" s="243"/>
    </row>
    <row r="75" spans="2:17" ht="15.75" thickBot="1" x14ac:dyDescent="0.3">
      <c r="B75" s="524"/>
      <c r="C75" s="561" t="s">
        <v>16</v>
      </c>
      <c r="D75" s="562"/>
      <c r="E75" s="563" t="s">
        <v>16</v>
      </c>
      <c r="F75" s="558"/>
      <c r="G75" s="563" t="s">
        <v>16</v>
      </c>
      <c r="H75" s="564"/>
      <c r="I75" s="565" t="s">
        <v>16</v>
      </c>
      <c r="J75" s="557"/>
      <c r="K75" s="556" t="s">
        <v>16</v>
      </c>
      <c r="L75" s="557"/>
      <c r="M75" s="556" t="s">
        <v>16</v>
      </c>
      <c r="N75" s="557"/>
      <c r="O75" s="559" t="s">
        <v>16</v>
      </c>
      <c r="P75" s="560"/>
      <c r="Q75" s="243" t="s">
        <v>16</v>
      </c>
    </row>
    <row r="76" spans="2:17" x14ac:dyDescent="0.25">
      <c r="B76" s="522" t="s">
        <v>1747</v>
      </c>
      <c r="C76" s="217">
        <v>44444</v>
      </c>
      <c r="D76" s="224" t="s">
        <v>166</v>
      </c>
      <c r="E76" s="212">
        <v>44445</v>
      </c>
      <c r="F76" s="214"/>
      <c r="G76" s="212">
        <v>44446</v>
      </c>
      <c r="H76" s="225"/>
      <c r="I76" s="1">
        <v>44447</v>
      </c>
      <c r="J76" s="2"/>
      <c r="K76" s="1">
        <v>44448</v>
      </c>
      <c r="L76" s="2"/>
      <c r="M76" s="1">
        <v>44449</v>
      </c>
      <c r="N76" s="2"/>
      <c r="O76" s="220">
        <v>44450</v>
      </c>
      <c r="P76" s="221"/>
      <c r="Q76" s="243"/>
    </row>
    <row r="77" spans="2:17" x14ac:dyDescent="0.25">
      <c r="B77" s="523"/>
      <c r="C77" s="554" t="s">
        <v>16</v>
      </c>
      <c r="D77" s="555"/>
      <c r="E77" s="556" t="s">
        <v>16</v>
      </c>
      <c r="F77" s="557"/>
      <c r="G77" s="556" t="s">
        <v>16</v>
      </c>
      <c r="H77" s="557"/>
      <c r="I77" s="556" t="s">
        <v>16</v>
      </c>
      <c r="J77" s="557"/>
      <c r="K77" s="556" t="s">
        <v>16</v>
      </c>
      <c r="L77" s="557"/>
      <c r="M77" s="556" t="s">
        <v>16</v>
      </c>
      <c r="N77" s="557"/>
      <c r="O77" s="559" t="s">
        <v>16</v>
      </c>
      <c r="P77" s="560"/>
      <c r="Q77" s="243" t="s">
        <v>16</v>
      </c>
    </row>
    <row r="78" spans="2:17" ht="25.5" x14ac:dyDescent="0.25">
      <c r="B78" s="523"/>
      <c r="C78" s="208">
        <v>44451</v>
      </c>
      <c r="D78" s="209" t="s">
        <v>167</v>
      </c>
      <c r="E78" s="1">
        <v>44452</v>
      </c>
      <c r="F78" s="2"/>
      <c r="G78" s="1">
        <v>44453</v>
      </c>
      <c r="H78" s="2"/>
      <c r="I78" s="1">
        <v>44454</v>
      </c>
      <c r="J78" s="2"/>
      <c r="K78" s="1">
        <v>44455</v>
      </c>
      <c r="L78" s="2"/>
      <c r="M78" s="1">
        <v>44456</v>
      </c>
      <c r="N78" s="2"/>
      <c r="O78" s="220">
        <v>44457</v>
      </c>
      <c r="P78" s="229" t="s">
        <v>1696</v>
      </c>
      <c r="Q78" s="243"/>
    </row>
    <row r="79" spans="2:17" x14ac:dyDescent="0.25">
      <c r="B79" s="523"/>
      <c r="C79" s="554" t="s">
        <v>16</v>
      </c>
      <c r="D79" s="555"/>
      <c r="E79" s="556" t="s">
        <v>16</v>
      </c>
      <c r="F79" s="557"/>
      <c r="G79" s="556" t="s">
        <v>16</v>
      </c>
      <c r="H79" s="557"/>
      <c r="I79" s="556" t="s">
        <v>16</v>
      </c>
      <c r="J79" s="557"/>
      <c r="K79" s="556" t="s">
        <v>16</v>
      </c>
      <c r="L79" s="557"/>
      <c r="M79" s="556" t="s">
        <v>16</v>
      </c>
      <c r="N79" s="557"/>
      <c r="O79" s="559" t="s">
        <v>16</v>
      </c>
      <c r="P79" s="560"/>
      <c r="Q79" s="243" t="s">
        <v>16</v>
      </c>
    </row>
    <row r="80" spans="2:17" ht="51" x14ac:dyDescent="0.25">
      <c r="B80" s="523"/>
      <c r="C80" s="208">
        <v>44458</v>
      </c>
      <c r="D80" s="209" t="s">
        <v>168</v>
      </c>
      <c r="E80" s="1">
        <v>44459</v>
      </c>
      <c r="F80" s="2"/>
      <c r="G80" s="1">
        <v>44460</v>
      </c>
      <c r="H80" s="226" t="s">
        <v>1697</v>
      </c>
      <c r="I80" s="1">
        <v>44461</v>
      </c>
      <c r="J80" s="2"/>
      <c r="K80" s="1">
        <v>44462</v>
      </c>
      <c r="L80" s="226" t="s">
        <v>1698</v>
      </c>
      <c r="M80" s="1">
        <v>44463</v>
      </c>
      <c r="N80" s="2"/>
      <c r="O80" s="220">
        <v>44464</v>
      </c>
      <c r="P80" s="221"/>
      <c r="Q80" s="243"/>
    </row>
    <row r="81" spans="2:17" ht="15.75" thickBot="1" x14ac:dyDescent="0.3">
      <c r="B81" s="523"/>
      <c r="C81" s="554" t="s">
        <v>16</v>
      </c>
      <c r="D81" s="555"/>
      <c r="E81" s="556" t="s">
        <v>16</v>
      </c>
      <c r="F81" s="557"/>
      <c r="G81" s="556" t="s">
        <v>16</v>
      </c>
      <c r="H81" s="557"/>
      <c r="I81" s="556" t="s">
        <v>16</v>
      </c>
      <c r="J81" s="557"/>
      <c r="K81" s="556" t="s">
        <v>16</v>
      </c>
      <c r="L81" s="558"/>
      <c r="M81" s="563" t="s">
        <v>16</v>
      </c>
      <c r="N81" s="558"/>
      <c r="O81" s="546" t="s">
        <v>16</v>
      </c>
      <c r="P81" s="547"/>
      <c r="Q81" s="243" t="s">
        <v>16</v>
      </c>
    </row>
    <row r="82" spans="2:17" ht="25.5" x14ac:dyDescent="0.25">
      <c r="B82" s="523"/>
      <c r="C82" s="208">
        <v>44465</v>
      </c>
      <c r="D82" s="209" t="s">
        <v>169</v>
      </c>
      <c r="E82" s="1">
        <v>44466</v>
      </c>
      <c r="F82" s="226" t="s">
        <v>1699</v>
      </c>
      <c r="G82" s="1">
        <v>44467</v>
      </c>
      <c r="H82" s="2"/>
      <c r="I82" s="1">
        <v>44468</v>
      </c>
      <c r="J82" s="2"/>
      <c r="K82" s="1">
        <v>44469</v>
      </c>
      <c r="L82" s="2"/>
      <c r="M82" s="210">
        <v>44470</v>
      </c>
      <c r="N82" s="214"/>
      <c r="O82" s="215">
        <v>44471</v>
      </c>
      <c r="P82" s="216"/>
      <c r="Q82" s="243"/>
    </row>
    <row r="83" spans="2:17" ht="15.75" thickBot="1" x14ac:dyDescent="0.3">
      <c r="B83" s="524"/>
      <c r="C83" s="561" t="s">
        <v>16</v>
      </c>
      <c r="D83" s="562"/>
      <c r="E83" s="563" t="s">
        <v>16</v>
      </c>
      <c r="F83" s="558"/>
      <c r="G83" s="563" t="s">
        <v>16</v>
      </c>
      <c r="H83" s="558"/>
      <c r="I83" s="563" t="s">
        <v>16</v>
      </c>
      <c r="J83" s="558"/>
      <c r="K83" s="563" t="s">
        <v>16</v>
      </c>
      <c r="L83" s="564"/>
      <c r="M83" s="565" t="s">
        <v>16</v>
      </c>
      <c r="N83" s="557"/>
      <c r="O83" s="559" t="s">
        <v>16</v>
      </c>
      <c r="P83" s="560"/>
      <c r="Q83" s="243" t="s">
        <v>16</v>
      </c>
    </row>
    <row r="84" spans="2:17" ht="38.25" x14ac:dyDescent="0.25">
      <c r="B84" s="522" t="s">
        <v>1748</v>
      </c>
      <c r="C84" s="217">
        <v>44472</v>
      </c>
      <c r="D84" s="224" t="s">
        <v>170</v>
      </c>
      <c r="E84" s="212">
        <v>44473</v>
      </c>
      <c r="F84" s="213" t="s">
        <v>1701</v>
      </c>
      <c r="G84" s="212">
        <v>44474</v>
      </c>
      <c r="H84" s="214"/>
      <c r="I84" s="212">
        <v>44475</v>
      </c>
      <c r="J84" s="214"/>
      <c r="K84" s="212">
        <v>44476</v>
      </c>
      <c r="L84" s="225"/>
      <c r="M84" s="1">
        <v>44477</v>
      </c>
      <c r="N84" s="2"/>
      <c r="O84" s="220">
        <v>44478</v>
      </c>
      <c r="P84" s="221"/>
      <c r="Q84" s="243"/>
    </row>
    <row r="85" spans="2:17" x14ac:dyDescent="0.25">
      <c r="B85" s="523"/>
      <c r="C85" s="554" t="s">
        <v>16</v>
      </c>
      <c r="D85" s="555"/>
      <c r="E85" s="556" t="s">
        <v>16</v>
      </c>
      <c r="F85" s="557"/>
      <c r="G85" s="556" t="s">
        <v>16</v>
      </c>
      <c r="H85" s="557"/>
      <c r="I85" s="556" t="s">
        <v>16</v>
      </c>
      <c r="J85" s="557"/>
      <c r="K85" s="556" t="s">
        <v>16</v>
      </c>
      <c r="L85" s="557"/>
      <c r="M85" s="556" t="s">
        <v>16</v>
      </c>
      <c r="N85" s="557"/>
      <c r="O85" s="559" t="s">
        <v>16</v>
      </c>
      <c r="P85" s="560"/>
      <c r="Q85" s="243" t="s">
        <v>16</v>
      </c>
    </row>
    <row r="86" spans="2:17" x14ac:dyDescent="0.25">
      <c r="B86" s="523"/>
      <c r="C86" s="208">
        <v>44479</v>
      </c>
      <c r="D86" s="209" t="s">
        <v>171</v>
      </c>
      <c r="E86" s="1">
        <v>44480</v>
      </c>
      <c r="F86" s="2"/>
      <c r="G86" s="1">
        <v>44481</v>
      </c>
      <c r="H86" s="2"/>
      <c r="I86" s="1">
        <v>44482</v>
      </c>
      <c r="J86" s="2"/>
      <c r="K86" s="1">
        <v>44483</v>
      </c>
      <c r="L86" s="2"/>
      <c r="M86" s="1">
        <v>44484</v>
      </c>
      <c r="N86" s="2"/>
      <c r="O86" s="220">
        <v>44485</v>
      </c>
      <c r="P86" s="221"/>
      <c r="Q86" s="243"/>
    </row>
    <row r="87" spans="2:17" x14ac:dyDescent="0.25">
      <c r="B87" s="523"/>
      <c r="C87" s="554" t="s">
        <v>16</v>
      </c>
      <c r="D87" s="555"/>
      <c r="E87" s="556" t="s">
        <v>16</v>
      </c>
      <c r="F87" s="557"/>
      <c r="G87" s="556" t="s">
        <v>16</v>
      </c>
      <c r="H87" s="557"/>
      <c r="I87" s="556" t="s">
        <v>16</v>
      </c>
      <c r="J87" s="557"/>
      <c r="K87" s="556" t="s">
        <v>16</v>
      </c>
      <c r="L87" s="557"/>
      <c r="M87" s="556" t="s">
        <v>16</v>
      </c>
      <c r="N87" s="557"/>
      <c r="O87" s="559" t="s">
        <v>16</v>
      </c>
      <c r="P87" s="560"/>
      <c r="Q87" s="243" t="s">
        <v>16</v>
      </c>
    </row>
    <row r="88" spans="2:17" ht="63.75" x14ac:dyDescent="0.25">
      <c r="B88" s="523"/>
      <c r="C88" s="208">
        <v>44486</v>
      </c>
      <c r="D88" s="209" t="s">
        <v>172</v>
      </c>
      <c r="E88" s="1">
        <v>44487</v>
      </c>
      <c r="F88" s="227" t="s">
        <v>1702</v>
      </c>
      <c r="G88" s="1">
        <v>44488</v>
      </c>
      <c r="H88" s="2"/>
      <c r="I88" s="1">
        <v>44489</v>
      </c>
      <c r="J88" s="2"/>
      <c r="K88" s="1">
        <v>44490</v>
      </c>
      <c r="L88" s="2"/>
      <c r="M88" s="1">
        <v>44491</v>
      </c>
      <c r="N88" s="2"/>
      <c r="O88" s="220">
        <v>44492</v>
      </c>
      <c r="P88" s="221"/>
      <c r="Q88" s="243"/>
    </row>
    <row r="89" spans="2:17" x14ac:dyDescent="0.25">
      <c r="B89" s="523"/>
      <c r="C89" s="554" t="s">
        <v>16</v>
      </c>
      <c r="D89" s="555"/>
      <c r="E89" s="556" t="s">
        <v>16</v>
      </c>
      <c r="F89" s="557"/>
      <c r="G89" s="556" t="s">
        <v>16</v>
      </c>
      <c r="H89" s="557"/>
      <c r="I89" s="556" t="s">
        <v>16</v>
      </c>
      <c r="J89" s="557"/>
      <c r="K89" s="556" t="s">
        <v>16</v>
      </c>
      <c r="L89" s="557"/>
      <c r="M89" s="556" t="s">
        <v>16</v>
      </c>
      <c r="N89" s="557"/>
      <c r="O89" s="559" t="s">
        <v>16</v>
      </c>
      <c r="P89" s="560"/>
      <c r="Q89" s="243" t="s">
        <v>16</v>
      </c>
    </row>
    <row r="90" spans="2:17" ht="38.25" x14ac:dyDescent="0.25">
      <c r="B90" s="523"/>
      <c r="C90" s="208">
        <v>44493</v>
      </c>
      <c r="D90" s="222" t="s">
        <v>1703</v>
      </c>
      <c r="E90" s="1">
        <v>44494</v>
      </c>
      <c r="F90" s="2"/>
      <c r="G90" s="1">
        <v>44495</v>
      </c>
      <c r="H90" s="2"/>
      <c r="I90" s="1">
        <v>44496</v>
      </c>
      <c r="J90" s="226" t="s">
        <v>1704</v>
      </c>
      <c r="K90" s="1">
        <v>44497</v>
      </c>
      <c r="L90" s="2"/>
      <c r="M90" s="1">
        <v>44498</v>
      </c>
      <c r="N90" s="2"/>
      <c r="O90" s="220">
        <v>44499</v>
      </c>
      <c r="P90" s="221"/>
      <c r="Q90" s="243"/>
    </row>
    <row r="91" spans="2:17" ht="15.75" thickBot="1" x14ac:dyDescent="0.3">
      <c r="B91" s="523"/>
      <c r="C91" s="554" t="s">
        <v>16</v>
      </c>
      <c r="D91" s="562"/>
      <c r="E91" s="563" t="s">
        <v>16</v>
      </c>
      <c r="F91" s="558"/>
      <c r="G91" s="563" t="s">
        <v>16</v>
      </c>
      <c r="H91" s="558"/>
      <c r="I91" s="563" t="s">
        <v>16</v>
      </c>
      <c r="J91" s="558"/>
      <c r="K91" s="563" t="s">
        <v>16</v>
      </c>
      <c r="L91" s="558"/>
      <c r="M91" s="563" t="s">
        <v>16</v>
      </c>
      <c r="N91" s="558"/>
      <c r="O91" s="546" t="s">
        <v>16</v>
      </c>
      <c r="P91" s="547"/>
      <c r="Q91" s="243" t="s">
        <v>16</v>
      </c>
    </row>
    <row r="92" spans="2:17" ht="38.25" x14ac:dyDescent="0.25">
      <c r="B92" s="523"/>
      <c r="C92" s="208">
        <v>44500</v>
      </c>
      <c r="D92" s="222" t="s">
        <v>1705</v>
      </c>
      <c r="E92" s="210">
        <v>44501</v>
      </c>
      <c r="F92" s="211" t="s">
        <v>1707</v>
      </c>
      <c r="G92" s="212">
        <v>44502</v>
      </c>
      <c r="H92" s="214"/>
      <c r="I92" s="212">
        <v>44503</v>
      </c>
      <c r="J92" s="214"/>
      <c r="K92" s="212">
        <v>44504</v>
      </c>
      <c r="L92" s="214"/>
      <c r="M92" s="212">
        <v>44505</v>
      </c>
      <c r="N92" s="214"/>
      <c r="O92" s="215">
        <v>44506</v>
      </c>
      <c r="P92" s="216"/>
      <c r="Q92" s="243"/>
    </row>
    <row r="93" spans="2:17" ht="15.75" thickBot="1" x14ac:dyDescent="0.3">
      <c r="B93" s="524"/>
      <c r="C93" s="561" t="s">
        <v>16</v>
      </c>
      <c r="D93" s="566"/>
      <c r="E93" s="565" t="s">
        <v>16</v>
      </c>
      <c r="F93" s="557"/>
      <c r="G93" s="556" t="s">
        <v>16</v>
      </c>
      <c r="H93" s="557"/>
      <c r="I93" s="556" t="s">
        <v>16</v>
      </c>
      <c r="J93" s="557"/>
      <c r="K93" s="556" t="s">
        <v>16</v>
      </c>
      <c r="L93" s="557"/>
      <c r="M93" s="556" t="s">
        <v>16</v>
      </c>
      <c r="N93" s="557"/>
      <c r="O93" s="559" t="s">
        <v>16</v>
      </c>
      <c r="P93" s="560"/>
      <c r="Q93" s="243" t="s">
        <v>16</v>
      </c>
    </row>
    <row r="94" spans="2:17" x14ac:dyDescent="0.25">
      <c r="B94" s="522" t="s">
        <v>1749</v>
      </c>
      <c r="C94" s="217">
        <v>44507</v>
      </c>
      <c r="D94" s="230" t="s">
        <v>175</v>
      </c>
      <c r="E94" s="1">
        <v>44508</v>
      </c>
      <c r="F94" s="2"/>
      <c r="G94" s="1">
        <v>44509</v>
      </c>
      <c r="H94" s="2"/>
      <c r="I94" s="1">
        <v>44510</v>
      </c>
      <c r="J94" s="2"/>
      <c r="K94" s="1">
        <v>44511</v>
      </c>
      <c r="L94" s="2"/>
      <c r="M94" s="1">
        <v>44512</v>
      </c>
      <c r="N94" s="2"/>
      <c r="O94" s="220">
        <v>44513</v>
      </c>
      <c r="P94" s="221"/>
      <c r="Q94" s="243"/>
    </row>
    <row r="95" spans="2:17" x14ac:dyDescent="0.25">
      <c r="B95" s="523"/>
      <c r="C95" s="554" t="s">
        <v>16</v>
      </c>
      <c r="D95" s="555"/>
      <c r="E95" s="556" t="s">
        <v>16</v>
      </c>
      <c r="F95" s="557"/>
      <c r="G95" s="556" t="s">
        <v>16</v>
      </c>
      <c r="H95" s="557"/>
      <c r="I95" s="556" t="s">
        <v>16</v>
      </c>
      <c r="J95" s="557"/>
      <c r="K95" s="556" t="s">
        <v>16</v>
      </c>
      <c r="L95" s="557"/>
      <c r="M95" s="556" t="s">
        <v>16</v>
      </c>
      <c r="N95" s="557"/>
      <c r="O95" s="559" t="s">
        <v>16</v>
      </c>
      <c r="P95" s="560"/>
      <c r="Q95" s="243" t="s">
        <v>16</v>
      </c>
    </row>
    <row r="96" spans="2:17" ht="38.25" x14ac:dyDescent="0.25">
      <c r="B96" s="523"/>
      <c r="C96" s="208">
        <v>44514</v>
      </c>
      <c r="D96" s="209" t="s">
        <v>176</v>
      </c>
      <c r="E96" s="1">
        <v>44515</v>
      </c>
      <c r="F96" s="227" t="s">
        <v>1708</v>
      </c>
      <c r="G96" s="1">
        <v>44516</v>
      </c>
      <c r="H96" s="2"/>
      <c r="I96" s="1">
        <v>44517</v>
      </c>
      <c r="J96" s="2"/>
      <c r="K96" s="1">
        <v>44518</v>
      </c>
      <c r="L96" s="2"/>
      <c r="M96" s="1">
        <v>44519</v>
      </c>
      <c r="N96" s="2"/>
      <c r="O96" s="220">
        <v>44520</v>
      </c>
      <c r="P96" s="221"/>
      <c r="Q96" s="243"/>
    </row>
    <row r="97" spans="2:17" x14ac:dyDescent="0.25">
      <c r="B97" s="523"/>
      <c r="C97" s="554" t="s">
        <v>16</v>
      </c>
      <c r="D97" s="555"/>
      <c r="E97" s="556" t="s">
        <v>16</v>
      </c>
      <c r="F97" s="557"/>
      <c r="G97" s="556" t="s">
        <v>16</v>
      </c>
      <c r="H97" s="557"/>
      <c r="I97" s="556" t="s">
        <v>16</v>
      </c>
      <c r="J97" s="557"/>
      <c r="K97" s="556" t="s">
        <v>16</v>
      </c>
      <c r="L97" s="557"/>
      <c r="M97" s="556" t="s">
        <v>16</v>
      </c>
      <c r="N97" s="557"/>
      <c r="O97" s="559" t="s">
        <v>16</v>
      </c>
      <c r="P97" s="560"/>
      <c r="Q97" s="243" t="s">
        <v>16</v>
      </c>
    </row>
    <row r="98" spans="2:17" ht="38.25" x14ac:dyDescent="0.25">
      <c r="B98" s="523"/>
      <c r="C98" s="208">
        <v>44521</v>
      </c>
      <c r="D98" s="209" t="s">
        <v>177</v>
      </c>
      <c r="E98" s="1">
        <v>44522</v>
      </c>
      <c r="F98" s="226" t="s">
        <v>1709</v>
      </c>
      <c r="G98" s="1">
        <v>44523</v>
      </c>
      <c r="H98" s="2"/>
      <c r="I98" s="1">
        <v>44524</v>
      </c>
      <c r="J98" s="2"/>
      <c r="K98" s="1">
        <v>44525</v>
      </c>
      <c r="L98" s="2"/>
      <c r="M98" s="1">
        <v>44526</v>
      </c>
      <c r="N98" s="2"/>
      <c r="O98" s="220">
        <v>44527</v>
      </c>
      <c r="P98" s="221"/>
      <c r="Q98" s="243"/>
    </row>
    <row r="99" spans="2:17" ht="15.75" thickBot="1" x14ac:dyDescent="0.3">
      <c r="B99" s="523"/>
      <c r="C99" s="554" t="s">
        <v>16</v>
      </c>
      <c r="D99" s="555"/>
      <c r="E99" s="556" t="s">
        <v>16</v>
      </c>
      <c r="F99" s="557"/>
      <c r="G99" s="556" t="s">
        <v>16</v>
      </c>
      <c r="H99" s="558"/>
      <c r="I99" s="563" t="s">
        <v>16</v>
      </c>
      <c r="J99" s="558"/>
      <c r="K99" s="563" t="s">
        <v>16</v>
      </c>
      <c r="L99" s="558"/>
      <c r="M99" s="563" t="s">
        <v>16</v>
      </c>
      <c r="N99" s="558"/>
      <c r="O99" s="546" t="s">
        <v>16</v>
      </c>
      <c r="P99" s="547"/>
      <c r="Q99" s="243" t="s">
        <v>16</v>
      </c>
    </row>
    <row r="100" spans="2:17" x14ac:dyDescent="0.25">
      <c r="B100" s="523"/>
      <c r="C100" s="208">
        <v>44528</v>
      </c>
      <c r="D100" s="209" t="s">
        <v>178</v>
      </c>
      <c r="E100" s="1">
        <v>44529</v>
      </c>
      <c r="F100" s="2"/>
      <c r="G100" s="1">
        <v>44530</v>
      </c>
      <c r="H100" s="2"/>
      <c r="I100" s="210">
        <v>44531</v>
      </c>
      <c r="J100" s="214"/>
      <c r="K100" s="212">
        <v>44532</v>
      </c>
      <c r="L100" s="214"/>
      <c r="M100" s="212">
        <v>44533</v>
      </c>
      <c r="N100" s="214"/>
      <c r="O100" s="215">
        <v>44534</v>
      </c>
      <c r="P100" s="216"/>
      <c r="Q100" s="243"/>
    </row>
    <row r="101" spans="2:17" ht="15.75" thickBot="1" x14ac:dyDescent="0.3">
      <c r="B101" s="524"/>
      <c r="C101" s="561" t="s">
        <v>16</v>
      </c>
      <c r="D101" s="562"/>
      <c r="E101" s="563" t="s">
        <v>16</v>
      </c>
      <c r="F101" s="558"/>
      <c r="G101" s="563" t="s">
        <v>16</v>
      </c>
      <c r="H101" s="564"/>
      <c r="I101" s="565" t="s">
        <v>16</v>
      </c>
      <c r="J101" s="557"/>
      <c r="K101" s="556" t="s">
        <v>16</v>
      </c>
      <c r="L101" s="557"/>
      <c r="M101" s="556" t="s">
        <v>16</v>
      </c>
      <c r="N101" s="557"/>
      <c r="O101" s="559" t="s">
        <v>16</v>
      </c>
      <c r="P101" s="560"/>
      <c r="Q101" s="243" t="s">
        <v>16</v>
      </c>
    </row>
    <row r="102" spans="2:17" ht="38.25" x14ac:dyDescent="0.25">
      <c r="B102" s="522" t="s">
        <v>1750</v>
      </c>
      <c r="C102" s="217">
        <v>44535</v>
      </c>
      <c r="D102" s="224" t="s">
        <v>180</v>
      </c>
      <c r="E102" s="212">
        <v>44536</v>
      </c>
      <c r="F102" s="214"/>
      <c r="G102" s="212">
        <v>44537</v>
      </c>
      <c r="H102" s="225"/>
      <c r="I102" s="1">
        <v>44538</v>
      </c>
      <c r="J102" s="2"/>
      <c r="K102" s="1">
        <v>44539</v>
      </c>
      <c r="L102" s="2"/>
      <c r="M102" s="1">
        <v>44540</v>
      </c>
      <c r="N102" s="226" t="s">
        <v>1711</v>
      </c>
      <c r="O102" s="220">
        <v>44541</v>
      </c>
      <c r="P102" s="221"/>
      <c r="Q102" s="243"/>
    </row>
    <row r="103" spans="2:17" x14ac:dyDescent="0.25">
      <c r="B103" s="523"/>
      <c r="C103" s="554" t="s">
        <v>16</v>
      </c>
      <c r="D103" s="555"/>
      <c r="E103" s="556" t="s">
        <v>16</v>
      </c>
      <c r="F103" s="557"/>
      <c r="G103" s="556" t="s">
        <v>16</v>
      </c>
      <c r="H103" s="557"/>
      <c r="I103" s="556" t="s">
        <v>16</v>
      </c>
      <c r="J103" s="557"/>
      <c r="K103" s="556" t="s">
        <v>16</v>
      </c>
      <c r="L103" s="557"/>
      <c r="M103" s="556" t="s">
        <v>16</v>
      </c>
      <c r="N103" s="557"/>
      <c r="O103" s="559" t="s">
        <v>16</v>
      </c>
      <c r="P103" s="560"/>
      <c r="Q103" s="243" t="s">
        <v>16</v>
      </c>
    </row>
    <row r="104" spans="2:17" ht="51" x14ac:dyDescent="0.25">
      <c r="B104" s="523"/>
      <c r="C104" s="208">
        <v>44542</v>
      </c>
      <c r="D104" s="209" t="s">
        <v>181</v>
      </c>
      <c r="E104" s="1">
        <v>44543</v>
      </c>
      <c r="F104" s="2"/>
      <c r="G104" s="1">
        <v>44544</v>
      </c>
      <c r="H104" s="2"/>
      <c r="I104" s="1">
        <v>44545</v>
      </c>
      <c r="J104" s="2"/>
      <c r="K104" s="1">
        <v>44546</v>
      </c>
      <c r="L104" s="2"/>
      <c r="M104" s="1">
        <v>44547</v>
      </c>
      <c r="N104" s="226" t="s">
        <v>1712</v>
      </c>
      <c r="O104" s="220">
        <v>44548</v>
      </c>
      <c r="P104" s="221"/>
      <c r="Q104" s="243"/>
    </row>
    <row r="105" spans="2:17" x14ac:dyDescent="0.25">
      <c r="B105" s="523"/>
      <c r="C105" s="554" t="s">
        <v>16</v>
      </c>
      <c r="D105" s="555"/>
      <c r="E105" s="556" t="s">
        <v>16</v>
      </c>
      <c r="F105" s="557"/>
      <c r="G105" s="556" t="s">
        <v>16</v>
      </c>
      <c r="H105" s="557"/>
      <c r="I105" s="556" t="s">
        <v>16</v>
      </c>
      <c r="J105" s="557"/>
      <c r="K105" s="556" t="s">
        <v>16</v>
      </c>
      <c r="L105" s="557"/>
      <c r="M105" s="556" t="s">
        <v>16</v>
      </c>
      <c r="N105" s="557"/>
      <c r="O105" s="559" t="s">
        <v>16</v>
      </c>
      <c r="P105" s="560"/>
      <c r="Q105" s="243" t="s">
        <v>16</v>
      </c>
    </row>
    <row r="106" spans="2:17" ht="38.25" x14ac:dyDescent="0.25">
      <c r="B106" s="523"/>
      <c r="C106" s="208">
        <v>44549</v>
      </c>
      <c r="D106" s="209" t="s">
        <v>182</v>
      </c>
      <c r="E106" s="1">
        <v>44550</v>
      </c>
      <c r="F106" s="2"/>
      <c r="G106" s="1">
        <v>44551</v>
      </c>
      <c r="H106" s="226" t="s">
        <v>1713</v>
      </c>
      <c r="I106" s="1">
        <v>44552</v>
      </c>
      <c r="J106" s="2"/>
      <c r="K106" s="1">
        <v>44553</v>
      </c>
      <c r="L106" s="2"/>
      <c r="M106" s="1">
        <v>44554</v>
      </c>
      <c r="N106" s="2"/>
      <c r="O106" s="220">
        <v>44555</v>
      </c>
      <c r="P106" s="245" t="s">
        <v>1714</v>
      </c>
      <c r="Q106" s="243"/>
    </row>
    <row r="107" spans="2:17" ht="15.75" thickBot="1" x14ac:dyDescent="0.3">
      <c r="B107" s="523"/>
      <c r="C107" s="554" t="s">
        <v>16</v>
      </c>
      <c r="D107" s="555"/>
      <c r="E107" s="556" t="s">
        <v>16</v>
      </c>
      <c r="F107" s="557"/>
      <c r="G107" s="556" t="s">
        <v>16</v>
      </c>
      <c r="H107" s="557"/>
      <c r="I107" s="556" t="s">
        <v>16</v>
      </c>
      <c r="J107" s="557"/>
      <c r="K107" s="556" t="s">
        <v>16</v>
      </c>
      <c r="L107" s="557"/>
      <c r="M107" s="556" t="s">
        <v>16</v>
      </c>
      <c r="N107" s="558"/>
      <c r="O107" s="546" t="s">
        <v>16</v>
      </c>
      <c r="P107" s="547"/>
      <c r="Q107" s="243" t="s">
        <v>16</v>
      </c>
    </row>
    <row r="108" spans="2:17" ht="25.5" x14ac:dyDescent="0.25">
      <c r="B108" s="523"/>
      <c r="C108" s="208">
        <v>44556</v>
      </c>
      <c r="D108" s="209" t="s">
        <v>183</v>
      </c>
      <c r="E108" s="1">
        <v>44557</v>
      </c>
      <c r="F108" s="2"/>
      <c r="G108" s="1">
        <v>44558</v>
      </c>
      <c r="H108" s="226" t="s">
        <v>1715</v>
      </c>
      <c r="I108" s="1">
        <v>44559</v>
      </c>
      <c r="J108" s="2"/>
      <c r="K108" s="1">
        <v>44560</v>
      </c>
      <c r="L108" s="2"/>
      <c r="M108" s="1">
        <v>44561</v>
      </c>
      <c r="N108" s="2"/>
      <c r="O108" s="228">
        <v>44562</v>
      </c>
      <c r="P108" s="244" t="s">
        <v>1648</v>
      </c>
      <c r="Q108" s="243"/>
    </row>
    <row r="109" spans="2:17" x14ac:dyDescent="0.25">
      <c r="B109" s="537"/>
      <c r="C109" s="548" t="s">
        <v>16</v>
      </c>
      <c r="D109" s="549"/>
      <c r="E109" s="550" t="s">
        <v>16</v>
      </c>
      <c r="F109" s="551"/>
      <c r="G109" s="550" t="s">
        <v>16</v>
      </c>
      <c r="H109" s="551"/>
      <c r="I109" s="550" t="s">
        <v>16</v>
      </c>
      <c r="J109" s="551"/>
      <c r="K109" s="550" t="s">
        <v>16</v>
      </c>
      <c r="L109" s="551"/>
      <c r="M109" s="550" t="s">
        <v>16</v>
      </c>
      <c r="N109" s="552"/>
      <c r="O109" s="548" t="s">
        <v>16</v>
      </c>
      <c r="P109" s="553"/>
      <c r="Q109" s="243" t="s">
        <v>16</v>
      </c>
    </row>
    <row r="110" spans="2:17" x14ac:dyDescent="0.25">
      <c r="B110" s="3"/>
      <c r="C110" s="3"/>
      <c r="D110" s="3"/>
      <c r="E110" s="3"/>
      <c r="F110" s="3"/>
      <c r="G110" s="3"/>
      <c r="H110" s="3"/>
      <c r="I110" s="3"/>
      <c r="J110" s="163" t="s">
        <v>1751</v>
      </c>
      <c r="K110" s="4"/>
      <c r="L110" s="165" t="s">
        <v>1717</v>
      </c>
      <c r="M110" s="246"/>
      <c r="N110" s="167" t="s">
        <v>1752</v>
      </c>
      <c r="O110" s="6"/>
      <c r="P110" s="169" t="s">
        <v>1753</v>
      </c>
      <c r="Q110" s="239"/>
    </row>
    <row r="111" spans="2:17" x14ac:dyDescent="0.25">
      <c r="B111" s="170" t="s">
        <v>1754</v>
      </c>
      <c r="C111" s="239"/>
      <c r="D111" s="239"/>
      <c r="E111" s="239"/>
      <c r="F111" s="239"/>
      <c r="G111" s="239"/>
      <c r="H111" s="239"/>
      <c r="I111" s="239"/>
      <c r="J111" s="239"/>
      <c r="K111" s="239"/>
      <c r="L111" s="239"/>
      <c r="M111" s="239"/>
      <c r="N111" s="239"/>
      <c r="O111" s="239"/>
      <c r="P111" s="239"/>
      <c r="Q111" s="239"/>
    </row>
    <row r="112" spans="2:17" x14ac:dyDescent="0.25">
      <c r="B112" s="247" t="s">
        <v>1755</v>
      </c>
      <c r="C112" s="239"/>
      <c r="D112" s="239"/>
      <c r="E112" s="239"/>
      <c r="F112" s="239"/>
      <c r="G112" s="239"/>
      <c r="H112" s="239"/>
      <c r="I112" s="239"/>
      <c r="J112" s="239"/>
      <c r="K112" s="239"/>
      <c r="L112" s="239"/>
      <c r="M112" s="239"/>
      <c r="N112" s="239"/>
      <c r="O112" s="239"/>
      <c r="P112" s="239"/>
      <c r="Q112" s="239"/>
    </row>
    <row r="113" spans="2:17" x14ac:dyDescent="0.25">
      <c r="B113" s="247" t="s">
        <v>1756</v>
      </c>
      <c r="C113" s="239"/>
      <c r="D113" s="239"/>
      <c r="E113" s="239"/>
      <c r="F113" s="239"/>
      <c r="G113" s="239"/>
      <c r="H113" s="239"/>
      <c r="I113" s="239"/>
      <c r="J113" s="239"/>
      <c r="K113" s="239"/>
      <c r="L113" s="239"/>
      <c r="M113" s="239"/>
      <c r="N113" s="239"/>
      <c r="O113" s="239"/>
      <c r="P113" s="239"/>
      <c r="Q113" s="239"/>
    </row>
    <row r="114" spans="2:17" x14ac:dyDescent="0.25">
      <c r="B114" s="247" t="s">
        <v>1757</v>
      </c>
      <c r="C114" s="239"/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  <c r="P114" s="239"/>
      <c r="Q114" s="239"/>
    </row>
    <row r="115" spans="2:17" x14ac:dyDescent="0.25">
      <c r="B115" s="239"/>
      <c r="C115" s="239"/>
      <c r="D115" s="239"/>
      <c r="E115" s="239"/>
      <c r="F115" s="239"/>
      <c r="G115" s="239"/>
      <c r="H115" s="239"/>
      <c r="I115" s="239"/>
      <c r="J115" s="239"/>
      <c r="K115" s="239"/>
      <c r="L115" s="239"/>
      <c r="M115" s="239"/>
      <c r="N115" s="239"/>
      <c r="O115" s="239"/>
      <c r="P115" s="239"/>
      <c r="Q115" s="239"/>
    </row>
    <row r="116" spans="2:17" x14ac:dyDescent="0.25">
      <c r="B116" s="239"/>
      <c r="C116" s="239"/>
      <c r="D116" s="239"/>
      <c r="E116" s="239"/>
      <c r="F116" s="239"/>
      <c r="G116" s="239"/>
      <c r="H116" s="239"/>
      <c r="I116" s="239"/>
      <c r="J116" s="239"/>
      <c r="K116" s="239"/>
      <c r="L116" s="239"/>
      <c r="M116" s="239"/>
      <c r="N116" s="239"/>
      <c r="O116" s="239"/>
      <c r="P116" s="239"/>
      <c r="Q116" s="239"/>
    </row>
    <row r="117" spans="2:17" x14ac:dyDescent="0.25">
      <c r="B117" s="239"/>
      <c r="C117" s="239"/>
      <c r="D117" s="239"/>
      <c r="E117" s="239"/>
      <c r="F117" s="239"/>
      <c r="G117" s="239"/>
      <c r="H117" s="239"/>
      <c r="I117" s="239"/>
      <c r="J117" s="239"/>
      <c r="K117" s="239"/>
      <c r="L117" s="239"/>
      <c r="M117" s="239"/>
      <c r="N117" s="239"/>
      <c r="O117" s="239"/>
      <c r="P117" s="239"/>
      <c r="Q117" s="239"/>
    </row>
    <row r="118" spans="2:17" x14ac:dyDescent="0.25">
      <c r="B118" s="239"/>
      <c r="C118" s="239"/>
      <c r="D118" s="239"/>
      <c r="E118" s="239"/>
      <c r="F118" s="239"/>
      <c r="G118" s="239"/>
      <c r="H118" s="239"/>
      <c r="I118" s="239"/>
      <c r="J118" s="239"/>
      <c r="K118" s="239"/>
      <c r="L118" s="239"/>
      <c r="M118" s="239"/>
      <c r="N118" s="239"/>
      <c r="O118" s="239"/>
      <c r="P118" s="239"/>
      <c r="Q118" s="239"/>
    </row>
    <row r="119" spans="2:17" x14ac:dyDescent="0.25">
      <c r="B119" s="239"/>
      <c r="C119" s="239"/>
      <c r="D119" s="239"/>
      <c r="E119" s="239"/>
      <c r="F119" s="239"/>
      <c r="G119" s="239"/>
      <c r="H119" s="239"/>
      <c r="I119" s="239"/>
      <c r="J119" s="239"/>
      <c r="K119" s="239"/>
      <c r="L119" s="239"/>
      <c r="M119" s="239"/>
      <c r="N119" s="239"/>
      <c r="O119" s="239"/>
      <c r="P119" s="239"/>
      <c r="Q119" s="239"/>
    </row>
    <row r="120" spans="2:17" x14ac:dyDescent="0.25">
      <c r="B120" s="239"/>
      <c r="C120" s="239"/>
      <c r="D120" s="239"/>
      <c r="E120" s="239"/>
      <c r="F120" s="239"/>
      <c r="G120" s="239"/>
      <c r="H120" s="239"/>
      <c r="I120" s="239"/>
      <c r="J120" s="239"/>
      <c r="K120" s="239"/>
      <c r="L120" s="239"/>
      <c r="M120" s="239"/>
      <c r="N120" s="239"/>
      <c r="O120" s="239"/>
      <c r="P120" s="239"/>
      <c r="Q120" s="239"/>
    </row>
    <row r="121" spans="2:17" x14ac:dyDescent="0.25">
      <c r="B121" s="239"/>
      <c r="C121" s="239"/>
      <c r="D121" s="239"/>
      <c r="E121" s="239"/>
      <c r="F121" s="239"/>
      <c r="G121" s="239"/>
      <c r="H121" s="239"/>
      <c r="I121" s="239"/>
      <c r="J121" s="239"/>
      <c r="K121" s="239"/>
      <c r="L121" s="239"/>
      <c r="M121" s="239"/>
      <c r="N121" s="239"/>
      <c r="O121" s="239"/>
      <c r="P121" s="239"/>
      <c r="Q121" s="239"/>
    </row>
    <row r="122" spans="2:17" x14ac:dyDescent="0.25">
      <c r="B122" s="239"/>
      <c r="C122" s="239"/>
      <c r="D122" s="239"/>
      <c r="E122" s="239"/>
      <c r="F122" s="239"/>
      <c r="G122" s="239"/>
      <c r="H122" s="239"/>
      <c r="I122" s="239"/>
      <c r="J122" s="239"/>
      <c r="K122" s="239"/>
      <c r="L122" s="239"/>
      <c r="M122" s="239"/>
      <c r="N122" s="239"/>
      <c r="O122" s="239"/>
      <c r="P122" s="239"/>
      <c r="Q122" s="239"/>
    </row>
    <row r="123" spans="2:17" x14ac:dyDescent="0.25">
      <c r="B123" s="239"/>
      <c r="C123" s="239"/>
      <c r="D123" s="239"/>
      <c r="E123" s="239"/>
      <c r="F123" s="239"/>
      <c r="G123" s="239"/>
      <c r="H123" s="239"/>
      <c r="I123" s="239"/>
      <c r="J123" s="239"/>
      <c r="K123" s="239"/>
      <c r="L123" s="239"/>
      <c r="M123" s="239"/>
      <c r="N123" s="239"/>
      <c r="O123" s="239"/>
      <c r="P123" s="239"/>
      <c r="Q123" s="243"/>
    </row>
    <row r="124" spans="2:17" x14ac:dyDescent="0.25">
      <c r="B124" s="239"/>
      <c r="C124" s="239"/>
      <c r="D124" s="239"/>
      <c r="E124" s="239"/>
      <c r="F124" s="239"/>
      <c r="G124" s="239"/>
      <c r="H124" s="239"/>
      <c r="I124" s="239"/>
      <c r="J124" s="239"/>
      <c r="K124" s="239"/>
      <c r="L124" s="239"/>
      <c r="M124" s="239"/>
      <c r="N124" s="239"/>
      <c r="O124" s="239"/>
      <c r="P124" s="239"/>
      <c r="Q124" s="239"/>
    </row>
    <row r="125" spans="2:17" x14ac:dyDescent="0.25">
      <c r="B125" s="239"/>
      <c r="C125" s="239"/>
      <c r="D125" s="239"/>
      <c r="E125" s="239"/>
      <c r="F125" s="239"/>
      <c r="G125" s="239"/>
      <c r="H125" s="239"/>
      <c r="I125" s="239"/>
      <c r="J125" s="239"/>
      <c r="K125" s="239"/>
      <c r="L125" s="239"/>
      <c r="M125" s="239"/>
      <c r="N125" s="239"/>
      <c r="O125" s="239"/>
      <c r="P125" s="239"/>
      <c r="Q125" s="239"/>
    </row>
    <row r="126" spans="2:17" x14ac:dyDescent="0.25">
      <c r="B126" s="239"/>
      <c r="C126" s="239"/>
      <c r="D126" s="239"/>
      <c r="E126" s="239"/>
      <c r="F126" s="239"/>
      <c r="G126" s="239"/>
      <c r="H126" s="239"/>
      <c r="I126" s="239"/>
      <c r="J126" s="239"/>
      <c r="K126" s="239"/>
      <c r="L126" s="239"/>
      <c r="M126" s="239"/>
      <c r="N126" s="239"/>
      <c r="O126" s="239"/>
      <c r="P126" s="239"/>
      <c r="Q126" s="239"/>
    </row>
    <row r="127" spans="2:17" x14ac:dyDescent="0.25">
      <c r="B127" s="239"/>
      <c r="C127" s="239"/>
      <c r="D127" s="239"/>
      <c r="E127" s="239"/>
      <c r="F127" s="239"/>
      <c r="G127" s="239"/>
      <c r="H127" s="239"/>
      <c r="I127" s="239"/>
      <c r="J127" s="239"/>
      <c r="K127" s="239"/>
      <c r="L127" s="239"/>
      <c r="M127" s="239"/>
      <c r="N127" s="239"/>
      <c r="O127" s="239"/>
      <c r="P127" s="239"/>
      <c r="Q127" s="239"/>
    </row>
  </sheetData>
  <mergeCells count="392">
    <mergeCell ref="B4:B5"/>
    <mergeCell ref="C5:D5"/>
    <mergeCell ref="E5:F5"/>
    <mergeCell ref="G5:H5"/>
    <mergeCell ref="I5:J5"/>
    <mergeCell ref="K5:L5"/>
    <mergeCell ref="M2:O2"/>
    <mergeCell ref="C3:D3"/>
    <mergeCell ref="E3:F3"/>
    <mergeCell ref="G3:H3"/>
    <mergeCell ref="I3:J3"/>
    <mergeCell ref="K3:L3"/>
    <mergeCell ref="M3:N3"/>
    <mergeCell ref="O3:P3"/>
    <mergeCell ref="M5:N5"/>
    <mergeCell ref="O5:P5"/>
    <mergeCell ref="C7:D7"/>
    <mergeCell ref="E7:F7"/>
    <mergeCell ref="G7:H7"/>
    <mergeCell ref="I7:J7"/>
    <mergeCell ref="K7:L7"/>
    <mergeCell ref="M7:N7"/>
    <mergeCell ref="O7:P7"/>
    <mergeCell ref="O9:P9"/>
    <mergeCell ref="C11:D11"/>
    <mergeCell ref="E11:F11"/>
    <mergeCell ref="G11:H11"/>
    <mergeCell ref="I11:J11"/>
    <mergeCell ref="K11:L11"/>
    <mergeCell ref="M11:N11"/>
    <mergeCell ref="O11:P11"/>
    <mergeCell ref="C9:D9"/>
    <mergeCell ref="E9:F9"/>
    <mergeCell ref="G9:H9"/>
    <mergeCell ref="I9:J9"/>
    <mergeCell ref="K9:L9"/>
    <mergeCell ref="M9:N9"/>
    <mergeCell ref="E17:F17"/>
    <mergeCell ref="G17:H17"/>
    <mergeCell ref="I17:J17"/>
    <mergeCell ref="K17:L17"/>
    <mergeCell ref="M17:N17"/>
    <mergeCell ref="O17:P17"/>
    <mergeCell ref="O13:P13"/>
    <mergeCell ref="C15:D15"/>
    <mergeCell ref="E15:F15"/>
    <mergeCell ref="G15:H15"/>
    <mergeCell ref="I15:J15"/>
    <mergeCell ref="K15:L15"/>
    <mergeCell ref="M15:N15"/>
    <mergeCell ref="O15:P15"/>
    <mergeCell ref="C17:D17"/>
    <mergeCell ref="C13:D13"/>
    <mergeCell ref="E13:F13"/>
    <mergeCell ref="G13:H13"/>
    <mergeCell ref="I13:J13"/>
    <mergeCell ref="K13:L13"/>
    <mergeCell ref="M13:N13"/>
    <mergeCell ref="O19:P19"/>
    <mergeCell ref="C21:D21"/>
    <mergeCell ref="E21:F21"/>
    <mergeCell ref="G21:H21"/>
    <mergeCell ref="I21:J21"/>
    <mergeCell ref="K21:L21"/>
    <mergeCell ref="M21:N21"/>
    <mergeCell ref="O21:P21"/>
    <mergeCell ref="C19:D19"/>
    <mergeCell ref="E19:F19"/>
    <mergeCell ref="G19:H19"/>
    <mergeCell ref="I19:J19"/>
    <mergeCell ref="K19:L19"/>
    <mergeCell ref="M19:N19"/>
    <mergeCell ref="M23:N23"/>
    <mergeCell ref="O23:P23"/>
    <mergeCell ref="C25:D25"/>
    <mergeCell ref="E25:F25"/>
    <mergeCell ref="G25:H25"/>
    <mergeCell ref="I25:J25"/>
    <mergeCell ref="K25:L25"/>
    <mergeCell ref="M25:N25"/>
    <mergeCell ref="O25:P25"/>
    <mergeCell ref="C23:D23"/>
    <mergeCell ref="E23:F23"/>
    <mergeCell ref="G23:H23"/>
    <mergeCell ref="I23:J23"/>
    <mergeCell ref="K23:L23"/>
    <mergeCell ref="K27:L27"/>
    <mergeCell ref="M27:N27"/>
    <mergeCell ref="O27:P27"/>
    <mergeCell ref="C29:D29"/>
    <mergeCell ref="E29:F29"/>
    <mergeCell ref="G29:H29"/>
    <mergeCell ref="I29:J29"/>
    <mergeCell ref="K29:L29"/>
    <mergeCell ref="M29:N29"/>
    <mergeCell ref="O29:P29"/>
    <mergeCell ref="C27:D27"/>
    <mergeCell ref="E27:F27"/>
    <mergeCell ref="G27:H27"/>
    <mergeCell ref="I27:J27"/>
    <mergeCell ref="E35:F35"/>
    <mergeCell ref="G35:H35"/>
    <mergeCell ref="I35:J35"/>
    <mergeCell ref="K35:L35"/>
    <mergeCell ref="M35:N35"/>
    <mergeCell ref="O35:P35"/>
    <mergeCell ref="O31:P31"/>
    <mergeCell ref="B32:B39"/>
    <mergeCell ref="C33:D33"/>
    <mergeCell ref="E33:F33"/>
    <mergeCell ref="G33:H33"/>
    <mergeCell ref="I33:J33"/>
    <mergeCell ref="K33:L33"/>
    <mergeCell ref="M33:N33"/>
    <mergeCell ref="O33:P33"/>
    <mergeCell ref="C35:D35"/>
    <mergeCell ref="C31:D31"/>
    <mergeCell ref="E31:F31"/>
    <mergeCell ref="G31:H31"/>
    <mergeCell ref="I31:J31"/>
    <mergeCell ref="K31:L31"/>
    <mergeCell ref="M31:N31"/>
    <mergeCell ref="O37:P37"/>
    <mergeCell ref="C39:D39"/>
    <mergeCell ref="E39:F39"/>
    <mergeCell ref="G39:H39"/>
    <mergeCell ref="I39:J39"/>
    <mergeCell ref="K39:L39"/>
    <mergeCell ref="M39:N39"/>
    <mergeCell ref="O39:P39"/>
    <mergeCell ref="C37:D37"/>
    <mergeCell ref="E37:F37"/>
    <mergeCell ref="G37:H37"/>
    <mergeCell ref="I37:J37"/>
    <mergeCell ref="K37:L37"/>
    <mergeCell ref="M37:N37"/>
    <mergeCell ref="M41:N41"/>
    <mergeCell ref="O41:P41"/>
    <mergeCell ref="C43:D43"/>
    <mergeCell ref="E43:F43"/>
    <mergeCell ref="G43:H43"/>
    <mergeCell ref="I43:J43"/>
    <mergeCell ref="K43:L43"/>
    <mergeCell ref="M43:N43"/>
    <mergeCell ref="O43:P43"/>
    <mergeCell ref="C41:D41"/>
    <mergeCell ref="E41:F41"/>
    <mergeCell ref="G41:H41"/>
    <mergeCell ref="I41:J41"/>
    <mergeCell ref="K41:L41"/>
    <mergeCell ref="K45:L45"/>
    <mergeCell ref="M45:N45"/>
    <mergeCell ref="O45:P45"/>
    <mergeCell ref="C47:D47"/>
    <mergeCell ref="E47:F47"/>
    <mergeCell ref="G47:H47"/>
    <mergeCell ref="I47:J47"/>
    <mergeCell ref="K47:L47"/>
    <mergeCell ref="M47:N47"/>
    <mergeCell ref="O47:P47"/>
    <mergeCell ref="C45:D45"/>
    <mergeCell ref="E45:F45"/>
    <mergeCell ref="G45:H45"/>
    <mergeCell ref="I45:J45"/>
    <mergeCell ref="E53:F53"/>
    <mergeCell ref="G53:H53"/>
    <mergeCell ref="I53:J53"/>
    <mergeCell ref="K53:L53"/>
    <mergeCell ref="M53:N53"/>
    <mergeCell ref="O53:P53"/>
    <mergeCell ref="O49:P49"/>
    <mergeCell ref="B50:B57"/>
    <mergeCell ref="C51:D51"/>
    <mergeCell ref="E51:F51"/>
    <mergeCell ref="G51:H51"/>
    <mergeCell ref="I51:J51"/>
    <mergeCell ref="K51:L51"/>
    <mergeCell ref="M51:N51"/>
    <mergeCell ref="O51:P51"/>
    <mergeCell ref="C53:D53"/>
    <mergeCell ref="C49:D49"/>
    <mergeCell ref="E49:F49"/>
    <mergeCell ref="G49:H49"/>
    <mergeCell ref="I49:J49"/>
    <mergeCell ref="K49:L49"/>
    <mergeCell ref="M49:N49"/>
    <mergeCell ref="B40:B49"/>
    <mergeCell ref="O55:P55"/>
    <mergeCell ref="C57:D57"/>
    <mergeCell ref="E57:F57"/>
    <mergeCell ref="G57:H57"/>
    <mergeCell ref="I57:J57"/>
    <mergeCell ref="K57:L57"/>
    <mergeCell ref="M57:N57"/>
    <mergeCell ref="O57:P57"/>
    <mergeCell ref="C55:D55"/>
    <mergeCell ref="E55:F55"/>
    <mergeCell ref="G55:H55"/>
    <mergeCell ref="I55:J55"/>
    <mergeCell ref="K55:L55"/>
    <mergeCell ref="M55:N55"/>
    <mergeCell ref="B58:B65"/>
    <mergeCell ref="C59:D59"/>
    <mergeCell ref="E59:F59"/>
    <mergeCell ref="G59:H59"/>
    <mergeCell ref="I59:J59"/>
    <mergeCell ref="K59:L59"/>
    <mergeCell ref="C63:D63"/>
    <mergeCell ref="E63:F63"/>
    <mergeCell ref="G63:H63"/>
    <mergeCell ref="I63:J63"/>
    <mergeCell ref="K63:L63"/>
    <mergeCell ref="M59:N59"/>
    <mergeCell ref="O59:P59"/>
    <mergeCell ref="C61:D61"/>
    <mergeCell ref="E61:F61"/>
    <mergeCell ref="G61:H61"/>
    <mergeCell ref="I61:J61"/>
    <mergeCell ref="K61:L61"/>
    <mergeCell ref="M61:N61"/>
    <mergeCell ref="O61:P61"/>
    <mergeCell ref="M63:N63"/>
    <mergeCell ref="O63:P63"/>
    <mergeCell ref="C65:D65"/>
    <mergeCell ref="E65:F65"/>
    <mergeCell ref="G65:H65"/>
    <mergeCell ref="I65:J65"/>
    <mergeCell ref="K65:L65"/>
    <mergeCell ref="M65:N65"/>
    <mergeCell ref="O65:P65"/>
    <mergeCell ref="M67:N67"/>
    <mergeCell ref="O67:P67"/>
    <mergeCell ref="C69:D69"/>
    <mergeCell ref="E69:F69"/>
    <mergeCell ref="G69:H69"/>
    <mergeCell ref="I69:J69"/>
    <mergeCell ref="K69:L69"/>
    <mergeCell ref="M69:N69"/>
    <mergeCell ref="O69:P69"/>
    <mergeCell ref="C67:D67"/>
    <mergeCell ref="E67:F67"/>
    <mergeCell ref="G67:H67"/>
    <mergeCell ref="I67:J67"/>
    <mergeCell ref="K67:L67"/>
    <mergeCell ref="K71:L71"/>
    <mergeCell ref="M71:N71"/>
    <mergeCell ref="O71:P71"/>
    <mergeCell ref="C73:D73"/>
    <mergeCell ref="E73:F73"/>
    <mergeCell ref="G73:H73"/>
    <mergeCell ref="I73:J73"/>
    <mergeCell ref="K73:L73"/>
    <mergeCell ref="M73:N73"/>
    <mergeCell ref="O73:P73"/>
    <mergeCell ref="C71:D71"/>
    <mergeCell ref="E71:F71"/>
    <mergeCell ref="G71:H71"/>
    <mergeCell ref="I71:J71"/>
    <mergeCell ref="E79:F79"/>
    <mergeCell ref="G79:H79"/>
    <mergeCell ref="I79:J79"/>
    <mergeCell ref="K79:L79"/>
    <mergeCell ref="M79:N79"/>
    <mergeCell ref="O79:P79"/>
    <mergeCell ref="O75:P75"/>
    <mergeCell ref="B76:B83"/>
    <mergeCell ref="C77:D77"/>
    <mergeCell ref="E77:F77"/>
    <mergeCell ref="G77:H77"/>
    <mergeCell ref="I77:J77"/>
    <mergeCell ref="K77:L77"/>
    <mergeCell ref="M77:N77"/>
    <mergeCell ref="O77:P77"/>
    <mergeCell ref="C79:D79"/>
    <mergeCell ref="C75:D75"/>
    <mergeCell ref="E75:F75"/>
    <mergeCell ref="G75:H75"/>
    <mergeCell ref="I75:J75"/>
    <mergeCell ref="K75:L75"/>
    <mergeCell ref="M75:N75"/>
    <mergeCell ref="B66:B75"/>
    <mergeCell ref="O81:P81"/>
    <mergeCell ref="C83:D83"/>
    <mergeCell ref="E83:F83"/>
    <mergeCell ref="G83:H83"/>
    <mergeCell ref="I83:J83"/>
    <mergeCell ref="K83:L83"/>
    <mergeCell ref="M83:N83"/>
    <mergeCell ref="O83:P83"/>
    <mergeCell ref="C81:D81"/>
    <mergeCell ref="E81:F81"/>
    <mergeCell ref="G81:H81"/>
    <mergeCell ref="I81:J81"/>
    <mergeCell ref="K81:L81"/>
    <mergeCell ref="M81:N81"/>
    <mergeCell ref="M85:N85"/>
    <mergeCell ref="O85:P85"/>
    <mergeCell ref="C87:D87"/>
    <mergeCell ref="E87:F87"/>
    <mergeCell ref="G87:H87"/>
    <mergeCell ref="I87:J87"/>
    <mergeCell ref="K87:L87"/>
    <mergeCell ref="M87:N87"/>
    <mergeCell ref="O87:P87"/>
    <mergeCell ref="C85:D85"/>
    <mergeCell ref="E85:F85"/>
    <mergeCell ref="G85:H85"/>
    <mergeCell ref="I85:J85"/>
    <mergeCell ref="K85:L85"/>
    <mergeCell ref="K89:L89"/>
    <mergeCell ref="M89:N89"/>
    <mergeCell ref="O89:P89"/>
    <mergeCell ref="C91:D91"/>
    <mergeCell ref="E91:F91"/>
    <mergeCell ref="G91:H91"/>
    <mergeCell ref="I91:J91"/>
    <mergeCell ref="K91:L91"/>
    <mergeCell ref="M91:N91"/>
    <mergeCell ref="O91:P91"/>
    <mergeCell ref="C89:D89"/>
    <mergeCell ref="E89:F89"/>
    <mergeCell ref="G89:H89"/>
    <mergeCell ref="I89:J89"/>
    <mergeCell ref="M93:N93"/>
    <mergeCell ref="O93:P93"/>
    <mergeCell ref="C95:D95"/>
    <mergeCell ref="E95:F95"/>
    <mergeCell ref="G95:H95"/>
    <mergeCell ref="I95:J95"/>
    <mergeCell ref="K95:L95"/>
    <mergeCell ref="M95:N95"/>
    <mergeCell ref="O95:P95"/>
    <mergeCell ref="C93:D93"/>
    <mergeCell ref="E93:F93"/>
    <mergeCell ref="G93:H93"/>
    <mergeCell ref="I93:J93"/>
    <mergeCell ref="K93:L93"/>
    <mergeCell ref="K97:L97"/>
    <mergeCell ref="M97:N97"/>
    <mergeCell ref="O97:P97"/>
    <mergeCell ref="C99:D99"/>
    <mergeCell ref="E99:F99"/>
    <mergeCell ref="G99:H99"/>
    <mergeCell ref="I99:J99"/>
    <mergeCell ref="K99:L99"/>
    <mergeCell ref="M99:N99"/>
    <mergeCell ref="O99:P99"/>
    <mergeCell ref="C97:D97"/>
    <mergeCell ref="E97:F97"/>
    <mergeCell ref="G97:H97"/>
    <mergeCell ref="I97:J97"/>
    <mergeCell ref="O105:P105"/>
    <mergeCell ref="O101:P101"/>
    <mergeCell ref="B102:B109"/>
    <mergeCell ref="C103:D103"/>
    <mergeCell ref="E103:F103"/>
    <mergeCell ref="G103:H103"/>
    <mergeCell ref="I103:J103"/>
    <mergeCell ref="K103:L103"/>
    <mergeCell ref="M103:N103"/>
    <mergeCell ref="O103:P103"/>
    <mergeCell ref="C105:D105"/>
    <mergeCell ref="C101:D101"/>
    <mergeCell ref="E101:F101"/>
    <mergeCell ref="G101:H101"/>
    <mergeCell ref="I101:J101"/>
    <mergeCell ref="K101:L101"/>
    <mergeCell ref="M101:N101"/>
    <mergeCell ref="B6:B15"/>
    <mergeCell ref="B16:B23"/>
    <mergeCell ref="B24:B31"/>
    <mergeCell ref="B84:B93"/>
    <mergeCell ref="B94:B101"/>
    <mergeCell ref="O107:P107"/>
    <mergeCell ref="C109:D109"/>
    <mergeCell ref="E109:F109"/>
    <mergeCell ref="G109:H109"/>
    <mergeCell ref="I109:J109"/>
    <mergeCell ref="K109:L109"/>
    <mergeCell ref="M109:N109"/>
    <mergeCell ref="O109:P109"/>
    <mergeCell ref="C107:D107"/>
    <mergeCell ref="E107:F107"/>
    <mergeCell ref="G107:H107"/>
    <mergeCell ref="I107:J107"/>
    <mergeCell ref="K107:L107"/>
    <mergeCell ref="M107:N107"/>
    <mergeCell ref="E105:F105"/>
    <mergeCell ref="G105:H105"/>
    <mergeCell ref="I105:J105"/>
    <mergeCell ref="K105:L105"/>
    <mergeCell ref="M105:N105"/>
  </mergeCells>
  <hyperlinks>
    <hyperlink ref="P1" r:id="rId1" display="https://www.wincalendar.com/calendario/Colombia-2019" xr:uid="{00000000-0004-0000-0A00-000000000000}"/>
    <hyperlink ref="B111" r:id="rId2" display="https://www.wincalendar.com/es/Creador-De-Calendario" xr:uid="{00000000-0004-0000-0A00-000001000000}"/>
    <hyperlink ref="L110" r:id="rId3" xr:uid="{00000000-0004-0000-0A00-000002000000}"/>
    <hyperlink ref="N110" r:id="rId4" xr:uid="{00000000-0004-0000-0A00-000003000000}"/>
    <hyperlink ref="P110" r:id="rId5" xr:uid="{00000000-0004-0000-0A00-000004000000}"/>
  </hyperlinks>
  <printOptions horizontalCentered="1"/>
  <pageMargins left="0.6" right="0.6" top="0.6" bottom="0.5" header="0.5" footer="0.5"/>
  <pageSetup scale="97" fitToHeight="0" orientation="landscape" r:id="rId6"/>
  <headerFooter alignWithMargins="0"/>
  <rowBreaks count="3" manualBreakCount="3">
    <brk id="21" min="1" max="15" man="1"/>
    <brk id="49" min="1" max="15" man="1"/>
    <brk id="83" min="1" max="1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8">
    <pageSetUpPr fitToPage="1"/>
  </sheetPr>
  <dimension ref="B1:Q127"/>
  <sheetViews>
    <sheetView showGridLines="0" zoomScaleNormal="100" workbookViewId="0">
      <pane ySplit="3" topLeftCell="A4" activePane="bottomLeft" state="frozen"/>
      <selection activeCell="H30" sqref="H30"/>
      <selection pane="bottomLeft" activeCell="H30" sqref="H30"/>
    </sheetView>
  </sheetViews>
  <sheetFormatPr baseColWidth="10" defaultColWidth="9.140625" defaultRowHeight="15" x14ac:dyDescent="0.25"/>
  <cols>
    <col min="1" max="1" width="2.28515625" customWidth="1"/>
    <col min="2" max="2" width="11.7109375" customWidth="1"/>
    <col min="3" max="3" width="3.28515625" customWidth="1"/>
    <col min="4" max="4" width="8.7109375" customWidth="1"/>
    <col min="5" max="5" width="3.28515625" customWidth="1"/>
    <col min="6" max="6" width="8.7109375" customWidth="1"/>
    <col min="7" max="7" width="3.28515625" customWidth="1"/>
    <col min="8" max="8" width="8.7109375" customWidth="1"/>
    <col min="9" max="9" width="3.28515625" customWidth="1"/>
    <col min="10" max="10" width="8.7109375" customWidth="1"/>
    <col min="11" max="11" width="3.28515625" customWidth="1"/>
    <col min="12" max="12" width="8.7109375" customWidth="1"/>
    <col min="13" max="13" width="3.28515625" customWidth="1"/>
    <col min="14" max="14" width="8.7109375" customWidth="1"/>
    <col min="15" max="15" width="3.28515625" customWidth="1"/>
    <col min="16" max="16" width="8.7109375" customWidth="1"/>
    <col min="17" max="17" width="2.28515625" customWidth="1"/>
    <col min="19" max="19" width="9.140625" customWidth="1"/>
  </cols>
  <sheetData>
    <row r="1" spans="2:17" ht="18.75" x14ac:dyDescent="0.25">
      <c r="B1" s="237" t="s">
        <v>1758</v>
      </c>
      <c r="P1" s="125" t="s">
        <v>1732</v>
      </c>
    </row>
    <row r="2" spans="2:17" ht="15.75" thickBot="1" x14ac:dyDescent="0.3">
      <c r="B2" s="238" t="s">
        <v>1733</v>
      </c>
      <c r="C2" s="239"/>
      <c r="D2" s="239"/>
      <c r="E2" s="239"/>
      <c r="F2" s="128"/>
      <c r="G2" s="239"/>
      <c r="H2" s="129"/>
      <c r="I2" s="239"/>
      <c r="J2" s="239"/>
      <c r="K2" s="240"/>
      <c r="L2" s="240"/>
      <c r="M2" s="567"/>
      <c r="N2" s="567"/>
      <c r="O2" s="567"/>
      <c r="P2" s="241"/>
      <c r="Q2" s="239"/>
    </row>
    <row r="3" spans="2:17" ht="16.5" thickTop="1" thickBot="1" x14ac:dyDescent="0.3">
      <c r="B3" s="242" t="s">
        <v>123</v>
      </c>
      <c r="C3" s="568" t="s">
        <v>124</v>
      </c>
      <c r="D3" s="569"/>
      <c r="E3" s="568" t="s">
        <v>125</v>
      </c>
      <c r="F3" s="569"/>
      <c r="G3" s="568" t="s">
        <v>126</v>
      </c>
      <c r="H3" s="569"/>
      <c r="I3" s="568" t="s">
        <v>127</v>
      </c>
      <c r="J3" s="569"/>
      <c r="K3" s="568" t="s">
        <v>128</v>
      </c>
      <c r="L3" s="569"/>
      <c r="M3" s="568" t="s">
        <v>129</v>
      </c>
      <c r="N3" s="570"/>
      <c r="O3" s="571" t="s">
        <v>130</v>
      </c>
      <c r="P3" s="572"/>
      <c r="Q3" s="243"/>
    </row>
    <row r="4" spans="2:17" ht="25.5" x14ac:dyDescent="0.25">
      <c r="B4" s="527" t="s">
        <v>1750</v>
      </c>
      <c r="C4" s="208">
        <v>44556</v>
      </c>
      <c r="D4" s="209" t="s">
        <v>183</v>
      </c>
      <c r="E4" s="1">
        <v>44557</v>
      </c>
      <c r="F4" s="2"/>
      <c r="G4" s="1">
        <v>44558</v>
      </c>
      <c r="H4" s="226" t="s">
        <v>1715</v>
      </c>
      <c r="I4" s="1">
        <v>44559</v>
      </c>
      <c r="J4" s="2"/>
      <c r="K4" s="1">
        <v>44560</v>
      </c>
      <c r="L4" s="2"/>
      <c r="M4" s="1">
        <v>44561</v>
      </c>
      <c r="N4" s="2"/>
      <c r="O4" s="228">
        <v>44562</v>
      </c>
      <c r="P4" s="244" t="s">
        <v>1648</v>
      </c>
      <c r="Q4" s="243"/>
    </row>
    <row r="5" spans="2:17" ht="15.75" thickBot="1" x14ac:dyDescent="0.3">
      <c r="B5" s="524"/>
      <c r="C5" s="585" t="s">
        <v>16</v>
      </c>
      <c r="D5" s="586"/>
      <c r="E5" s="587" t="s">
        <v>16</v>
      </c>
      <c r="F5" s="588"/>
      <c r="G5" s="587" t="s">
        <v>16</v>
      </c>
      <c r="H5" s="588"/>
      <c r="I5" s="587" t="s">
        <v>16</v>
      </c>
      <c r="J5" s="588"/>
      <c r="K5" s="587" t="s">
        <v>16</v>
      </c>
      <c r="L5" s="588"/>
      <c r="M5" s="587" t="s">
        <v>16</v>
      </c>
      <c r="N5" s="589"/>
      <c r="O5" s="581" t="s">
        <v>16</v>
      </c>
      <c r="P5" s="574"/>
      <c r="Q5" s="243" t="s">
        <v>16</v>
      </c>
    </row>
    <row r="6" spans="2:17" ht="63.75" x14ac:dyDescent="0.25">
      <c r="B6" s="522" t="s">
        <v>1759</v>
      </c>
      <c r="C6" s="217">
        <v>44563</v>
      </c>
      <c r="D6" s="218" t="s">
        <v>1649</v>
      </c>
      <c r="E6" s="212">
        <v>44564</v>
      </c>
      <c r="F6" s="214"/>
      <c r="G6" s="212">
        <v>44565</v>
      </c>
      <c r="H6" s="214"/>
      <c r="I6" s="212">
        <v>44566</v>
      </c>
      <c r="J6" s="214"/>
      <c r="K6" s="212">
        <v>44567</v>
      </c>
      <c r="L6" s="213" t="s">
        <v>1736</v>
      </c>
      <c r="M6" s="212">
        <v>44568</v>
      </c>
      <c r="N6" s="225"/>
      <c r="O6" s="220">
        <v>44569</v>
      </c>
      <c r="P6" s="221"/>
      <c r="Q6" s="243"/>
    </row>
    <row r="7" spans="2:17" x14ac:dyDescent="0.25">
      <c r="B7" s="523"/>
      <c r="C7" s="581" t="s">
        <v>16</v>
      </c>
      <c r="D7" s="582"/>
      <c r="E7" s="583" t="s">
        <v>16</v>
      </c>
      <c r="F7" s="584"/>
      <c r="G7" s="583" t="s">
        <v>16</v>
      </c>
      <c r="H7" s="584"/>
      <c r="I7" s="583" t="s">
        <v>16</v>
      </c>
      <c r="J7" s="584"/>
      <c r="K7" s="583" t="s">
        <v>16</v>
      </c>
      <c r="L7" s="584"/>
      <c r="M7" s="583" t="s">
        <v>16</v>
      </c>
      <c r="N7" s="584"/>
      <c r="O7" s="573" t="s">
        <v>16</v>
      </c>
      <c r="P7" s="574"/>
      <c r="Q7" s="243" t="s">
        <v>16</v>
      </c>
    </row>
    <row r="8" spans="2:17" ht="38.25" x14ac:dyDescent="0.25">
      <c r="B8" s="523"/>
      <c r="C8" s="208">
        <v>44570</v>
      </c>
      <c r="D8" s="209" t="s">
        <v>132</v>
      </c>
      <c r="E8" s="1">
        <v>44571</v>
      </c>
      <c r="F8" s="227" t="s">
        <v>1737</v>
      </c>
      <c r="G8" s="1">
        <v>44572</v>
      </c>
      <c r="H8" s="2"/>
      <c r="I8" s="1">
        <v>44573</v>
      </c>
      <c r="J8" s="2"/>
      <c r="K8" s="1">
        <v>44574</v>
      </c>
      <c r="L8" s="2"/>
      <c r="M8" s="1">
        <v>44575</v>
      </c>
      <c r="N8" s="2"/>
      <c r="O8" s="220">
        <v>44576</v>
      </c>
      <c r="P8" s="221"/>
      <c r="Q8" s="243"/>
    </row>
    <row r="9" spans="2:17" x14ac:dyDescent="0.25">
      <c r="B9" s="523"/>
      <c r="C9" s="581" t="s">
        <v>16</v>
      </c>
      <c r="D9" s="582"/>
      <c r="E9" s="583" t="s">
        <v>16</v>
      </c>
      <c r="F9" s="584"/>
      <c r="G9" s="583" t="s">
        <v>16</v>
      </c>
      <c r="H9" s="584"/>
      <c r="I9" s="583" t="s">
        <v>16</v>
      </c>
      <c r="J9" s="584"/>
      <c r="K9" s="583" t="s">
        <v>16</v>
      </c>
      <c r="L9" s="584"/>
      <c r="M9" s="583" t="s">
        <v>16</v>
      </c>
      <c r="N9" s="584"/>
      <c r="O9" s="573" t="s">
        <v>16</v>
      </c>
      <c r="P9" s="574"/>
      <c r="Q9" s="243" t="s">
        <v>16</v>
      </c>
    </row>
    <row r="10" spans="2:17" ht="38.25" x14ac:dyDescent="0.25">
      <c r="B10" s="523"/>
      <c r="C10" s="208">
        <v>44577</v>
      </c>
      <c r="D10" s="209" t="s">
        <v>133</v>
      </c>
      <c r="E10" s="1">
        <v>44578</v>
      </c>
      <c r="F10" s="2"/>
      <c r="G10" s="1">
        <v>44579</v>
      </c>
      <c r="H10" s="2"/>
      <c r="I10" s="1">
        <v>44580</v>
      </c>
      <c r="J10" s="2"/>
      <c r="K10" s="1">
        <v>44581</v>
      </c>
      <c r="L10" s="226" t="s">
        <v>1652</v>
      </c>
      <c r="M10" s="1">
        <v>44582</v>
      </c>
      <c r="N10" s="2"/>
      <c r="O10" s="220">
        <v>44583</v>
      </c>
      <c r="P10" s="221"/>
      <c r="Q10" s="243"/>
    </row>
    <row r="11" spans="2:17" x14ac:dyDescent="0.25">
      <c r="B11" s="523"/>
      <c r="C11" s="581" t="s">
        <v>16</v>
      </c>
      <c r="D11" s="582"/>
      <c r="E11" s="583" t="s">
        <v>16</v>
      </c>
      <c r="F11" s="584"/>
      <c r="G11" s="583" t="s">
        <v>16</v>
      </c>
      <c r="H11" s="584"/>
      <c r="I11" s="583" t="s">
        <v>16</v>
      </c>
      <c r="J11" s="584"/>
      <c r="K11" s="583" t="s">
        <v>16</v>
      </c>
      <c r="L11" s="584"/>
      <c r="M11" s="583" t="s">
        <v>16</v>
      </c>
      <c r="N11" s="584"/>
      <c r="O11" s="573" t="s">
        <v>16</v>
      </c>
      <c r="P11" s="574"/>
      <c r="Q11" s="243" t="s">
        <v>16</v>
      </c>
    </row>
    <row r="12" spans="2:17" x14ac:dyDescent="0.25">
      <c r="B12" s="523"/>
      <c r="C12" s="208">
        <v>44584</v>
      </c>
      <c r="D12" s="209" t="s">
        <v>134</v>
      </c>
      <c r="E12" s="1">
        <v>44585</v>
      </c>
      <c r="F12" s="2"/>
      <c r="G12" s="1">
        <v>44586</v>
      </c>
      <c r="H12" s="2"/>
      <c r="I12" s="1">
        <v>44587</v>
      </c>
      <c r="J12" s="2"/>
      <c r="K12" s="1">
        <v>44588</v>
      </c>
      <c r="L12" s="2"/>
      <c r="M12" s="1">
        <v>44589</v>
      </c>
      <c r="N12" s="2"/>
      <c r="O12" s="220">
        <v>44590</v>
      </c>
      <c r="P12" s="221"/>
      <c r="Q12" s="243"/>
    </row>
    <row r="13" spans="2:17" ht="15.75" thickBot="1" x14ac:dyDescent="0.3">
      <c r="B13" s="523"/>
      <c r="C13" s="581" t="s">
        <v>16</v>
      </c>
      <c r="D13" s="582"/>
      <c r="E13" s="583" t="s">
        <v>16</v>
      </c>
      <c r="F13" s="588"/>
      <c r="G13" s="587" t="s">
        <v>16</v>
      </c>
      <c r="H13" s="588"/>
      <c r="I13" s="587" t="s">
        <v>16</v>
      </c>
      <c r="J13" s="588"/>
      <c r="K13" s="587" t="s">
        <v>16</v>
      </c>
      <c r="L13" s="588"/>
      <c r="M13" s="587" t="s">
        <v>16</v>
      </c>
      <c r="N13" s="588"/>
      <c r="O13" s="591" t="s">
        <v>16</v>
      </c>
      <c r="P13" s="592"/>
      <c r="Q13" s="243" t="s">
        <v>16</v>
      </c>
    </row>
    <row r="14" spans="2:17" ht="25.5" x14ac:dyDescent="0.25">
      <c r="B14" s="523"/>
      <c r="C14" s="208">
        <v>44591</v>
      </c>
      <c r="D14" s="209" t="s">
        <v>135</v>
      </c>
      <c r="E14" s="1">
        <v>44592</v>
      </c>
      <c r="F14" s="2"/>
      <c r="G14" s="210">
        <v>44593</v>
      </c>
      <c r="H14" s="213" t="s">
        <v>1653</v>
      </c>
      <c r="I14" s="212">
        <v>44594</v>
      </c>
      <c r="J14" s="213" t="s">
        <v>1655</v>
      </c>
      <c r="K14" s="212">
        <v>44595</v>
      </c>
      <c r="L14" s="214"/>
      <c r="M14" s="212">
        <v>44596</v>
      </c>
      <c r="N14" s="213" t="s">
        <v>1656</v>
      </c>
      <c r="O14" s="215">
        <v>44597</v>
      </c>
      <c r="P14" s="216"/>
      <c r="Q14" s="243"/>
    </row>
    <row r="15" spans="2:17" ht="15.75" thickBot="1" x14ac:dyDescent="0.3">
      <c r="B15" s="524"/>
      <c r="C15" s="585" t="s">
        <v>16</v>
      </c>
      <c r="D15" s="586"/>
      <c r="E15" s="587" t="s">
        <v>16</v>
      </c>
      <c r="F15" s="589"/>
      <c r="G15" s="590" t="s">
        <v>16</v>
      </c>
      <c r="H15" s="584"/>
      <c r="I15" s="583" t="s">
        <v>16</v>
      </c>
      <c r="J15" s="584"/>
      <c r="K15" s="583" t="s">
        <v>16</v>
      </c>
      <c r="L15" s="584"/>
      <c r="M15" s="583" t="s">
        <v>16</v>
      </c>
      <c r="N15" s="584"/>
      <c r="O15" s="573" t="s">
        <v>16</v>
      </c>
      <c r="P15" s="574"/>
      <c r="Q15" s="243" t="s">
        <v>16</v>
      </c>
    </row>
    <row r="16" spans="2:17" x14ac:dyDescent="0.25">
      <c r="B16" s="522" t="s">
        <v>1760</v>
      </c>
      <c r="C16" s="217">
        <v>44598</v>
      </c>
      <c r="D16" s="224" t="s">
        <v>136</v>
      </c>
      <c r="E16" s="212">
        <v>44599</v>
      </c>
      <c r="F16" s="225"/>
      <c r="G16" s="1">
        <v>44600</v>
      </c>
      <c r="H16" s="2"/>
      <c r="I16" s="1">
        <v>44601</v>
      </c>
      <c r="J16" s="2"/>
      <c r="K16" s="1">
        <v>44602</v>
      </c>
      <c r="L16" s="2"/>
      <c r="M16" s="1">
        <v>44603</v>
      </c>
      <c r="N16" s="2"/>
      <c r="O16" s="220">
        <v>44604</v>
      </c>
      <c r="P16" s="221"/>
      <c r="Q16" s="243"/>
    </row>
    <row r="17" spans="2:17" x14ac:dyDescent="0.25">
      <c r="B17" s="523"/>
      <c r="C17" s="581" t="s">
        <v>16</v>
      </c>
      <c r="D17" s="582"/>
      <c r="E17" s="583" t="s">
        <v>16</v>
      </c>
      <c r="F17" s="584"/>
      <c r="G17" s="583" t="s">
        <v>16</v>
      </c>
      <c r="H17" s="584"/>
      <c r="I17" s="583" t="s">
        <v>16</v>
      </c>
      <c r="J17" s="584"/>
      <c r="K17" s="583" t="s">
        <v>16</v>
      </c>
      <c r="L17" s="584"/>
      <c r="M17" s="583" t="s">
        <v>16</v>
      </c>
      <c r="N17" s="584"/>
      <c r="O17" s="573" t="s">
        <v>16</v>
      </c>
      <c r="P17" s="574"/>
      <c r="Q17" s="243" t="s">
        <v>16</v>
      </c>
    </row>
    <row r="18" spans="2:17" x14ac:dyDescent="0.25">
      <c r="B18" s="523"/>
      <c r="C18" s="208">
        <v>44605</v>
      </c>
      <c r="D18" s="209" t="s">
        <v>137</v>
      </c>
      <c r="E18" s="1">
        <v>44606</v>
      </c>
      <c r="F18" s="226" t="s">
        <v>1657</v>
      </c>
      <c r="G18" s="1">
        <v>44607</v>
      </c>
      <c r="H18" s="2"/>
      <c r="I18" s="1">
        <v>44608</v>
      </c>
      <c r="J18" s="2"/>
      <c r="K18" s="1">
        <v>44609</v>
      </c>
      <c r="L18" s="2"/>
      <c r="M18" s="1">
        <v>44610</v>
      </c>
      <c r="N18" s="2"/>
      <c r="O18" s="220">
        <v>44611</v>
      </c>
      <c r="P18" s="221"/>
      <c r="Q18" s="243"/>
    </row>
    <row r="19" spans="2:17" x14ac:dyDescent="0.25">
      <c r="B19" s="523"/>
      <c r="C19" s="581" t="s">
        <v>16</v>
      </c>
      <c r="D19" s="582"/>
      <c r="E19" s="583" t="s">
        <v>16</v>
      </c>
      <c r="F19" s="584"/>
      <c r="G19" s="583" t="s">
        <v>16</v>
      </c>
      <c r="H19" s="584"/>
      <c r="I19" s="583" t="s">
        <v>16</v>
      </c>
      <c r="J19" s="584"/>
      <c r="K19" s="583" t="s">
        <v>16</v>
      </c>
      <c r="L19" s="584"/>
      <c r="M19" s="583" t="s">
        <v>16</v>
      </c>
      <c r="N19" s="584"/>
      <c r="O19" s="573" t="s">
        <v>16</v>
      </c>
      <c r="P19" s="574"/>
      <c r="Q19" s="243" t="s">
        <v>16</v>
      </c>
    </row>
    <row r="20" spans="2:17" ht="38.25" x14ac:dyDescent="0.25">
      <c r="B20" s="523"/>
      <c r="C20" s="208">
        <v>44612</v>
      </c>
      <c r="D20" s="209" t="s">
        <v>138</v>
      </c>
      <c r="E20" s="1">
        <v>44613</v>
      </c>
      <c r="F20" s="2"/>
      <c r="G20" s="1">
        <v>44614</v>
      </c>
      <c r="H20" s="2"/>
      <c r="I20" s="1">
        <v>44615</v>
      </c>
      <c r="J20" s="2"/>
      <c r="K20" s="1">
        <v>44616</v>
      </c>
      <c r="L20" s="2"/>
      <c r="M20" s="1">
        <v>44617</v>
      </c>
      <c r="N20" s="2"/>
      <c r="O20" s="220">
        <v>44618</v>
      </c>
      <c r="P20" s="229" t="s">
        <v>1658</v>
      </c>
      <c r="Q20" s="243"/>
    </row>
    <row r="21" spans="2:17" ht="15.75" thickBot="1" x14ac:dyDescent="0.3">
      <c r="B21" s="523"/>
      <c r="C21" s="581" t="s">
        <v>16</v>
      </c>
      <c r="D21" s="582"/>
      <c r="E21" s="583" t="s">
        <v>16</v>
      </c>
      <c r="F21" s="588"/>
      <c r="G21" s="587" t="s">
        <v>16</v>
      </c>
      <c r="H21" s="588"/>
      <c r="I21" s="587" t="s">
        <v>16</v>
      </c>
      <c r="J21" s="588"/>
      <c r="K21" s="587" t="s">
        <v>16</v>
      </c>
      <c r="L21" s="588"/>
      <c r="M21" s="587" t="s">
        <v>16</v>
      </c>
      <c r="N21" s="588"/>
      <c r="O21" s="591" t="s">
        <v>16</v>
      </c>
      <c r="P21" s="592"/>
      <c r="Q21" s="243" t="s">
        <v>16</v>
      </c>
    </row>
    <row r="22" spans="2:17" ht="38.25" x14ac:dyDescent="0.25">
      <c r="B22" s="523"/>
      <c r="C22" s="208">
        <v>44619</v>
      </c>
      <c r="D22" s="209" t="s">
        <v>139</v>
      </c>
      <c r="E22" s="1">
        <v>44620</v>
      </c>
      <c r="F22" s="227" t="s">
        <v>1659</v>
      </c>
      <c r="G22" s="210">
        <v>44621</v>
      </c>
      <c r="H22" s="213" t="s">
        <v>1661</v>
      </c>
      <c r="I22" s="212">
        <v>44622</v>
      </c>
      <c r="J22" s="214"/>
      <c r="K22" s="212">
        <v>44623</v>
      </c>
      <c r="L22" s="214"/>
      <c r="M22" s="212">
        <v>44624</v>
      </c>
      <c r="N22" s="214"/>
      <c r="O22" s="215">
        <v>44625</v>
      </c>
      <c r="P22" s="216"/>
      <c r="Q22" s="243"/>
    </row>
    <row r="23" spans="2:17" ht="15.75" thickBot="1" x14ac:dyDescent="0.3">
      <c r="B23" s="524"/>
      <c r="C23" s="585" t="s">
        <v>16</v>
      </c>
      <c r="D23" s="586"/>
      <c r="E23" s="587" t="s">
        <v>16</v>
      </c>
      <c r="F23" s="589"/>
      <c r="G23" s="590" t="s">
        <v>16</v>
      </c>
      <c r="H23" s="584"/>
      <c r="I23" s="583" t="s">
        <v>16</v>
      </c>
      <c r="J23" s="584"/>
      <c r="K23" s="583" t="s">
        <v>16</v>
      </c>
      <c r="L23" s="584"/>
      <c r="M23" s="583" t="s">
        <v>16</v>
      </c>
      <c r="N23" s="584"/>
      <c r="O23" s="573" t="s">
        <v>16</v>
      </c>
      <c r="P23" s="574"/>
      <c r="Q23" s="243" t="s">
        <v>16</v>
      </c>
    </row>
    <row r="24" spans="2:17" ht="25.5" x14ac:dyDescent="0.25">
      <c r="B24" s="522" t="s">
        <v>1761</v>
      </c>
      <c r="C24" s="217">
        <v>44626</v>
      </c>
      <c r="D24" s="224" t="s">
        <v>140</v>
      </c>
      <c r="E24" s="212">
        <v>44627</v>
      </c>
      <c r="F24" s="225"/>
      <c r="G24" s="1">
        <v>44628</v>
      </c>
      <c r="H24" s="226" t="s">
        <v>1662</v>
      </c>
      <c r="I24" s="1">
        <v>44629</v>
      </c>
      <c r="J24" s="2"/>
      <c r="K24" s="1">
        <v>44630</v>
      </c>
      <c r="L24" s="226" t="s">
        <v>1663</v>
      </c>
      <c r="M24" s="1">
        <v>44631</v>
      </c>
      <c r="N24" s="2"/>
      <c r="O24" s="220">
        <v>44632</v>
      </c>
      <c r="P24" s="221"/>
      <c r="Q24" s="243"/>
    </row>
    <row r="25" spans="2:17" x14ac:dyDescent="0.25">
      <c r="B25" s="523"/>
      <c r="C25" s="581" t="s">
        <v>16</v>
      </c>
      <c r="D25" s="582"/>
      <c r="E25" s="583" t="s">
        <v>16</v>
      </c>
      <c r="F25" s="584"/>
      <c r="G25" s="583" t="s">
        <v>16</v>
      </c>
      <c r="H25" s="584"/>
      <c r="I25" s="583" t="s">
        <v>16</v>
      </c>
      <c r="J25" s="584"/>
      <c r="K25" s="583" t="s">
        <v>16</v>
      </c>
      <c r="L25" s="584"/>
      <c r="M25" s="583" t="s">
        <v>16</v>
      </c>
      <c r="N25" s="584"/>
      <c r="O25" s="573" t="s">
        <v>16</v>
      </c>
      <c r="P25" s="574"/>
      <c r="Q25" s="243" t="s">
        <v>16</v>
      </c>
    </row>
    <row r="26" spans="2:17" x14ac:dyDescent="0.25">
      <c r="B26" s="523"/>
      <c r="C26" s="208">
        <v>44633</v>
      </c>
      <c r="D26" s="209" t="s">
        <v>141</v>
      </c>
      <c r="E26" s="1">
        <v>44634</v>
      </c>
      <c r="F26" s="2"/>
      <c r="G26" s="1">
        <v>44635</v>
      </c>
      <c r="H26" s="2"/>
      <c r="I26" s="1">
        <v>44636</v>
      </c>
      <c r="J26" s="2"/>
      <c r="K26" s="1">
        <v>44637</v>
      </c>
      <c r="L26" s="226" t="s">
        <v>1664</v>
      </c>
      <c r="M26" s="1">
        <v>44638</v>
      </c>
      <c r="N26" s="2"/>
      <c r="O26" s="220">
        <v>44639</v>
      </c>
      <c r="P26" s="221"/>
      <c r="Q26" s="243"/>
    </row>
    <row r="27" spans="2:17" x14ac:dyDescent="0.25">
      <c r="B27" s="523"/>
      <c r="C27" s="581" t="s">
        <v>16</v>
      </c>
      <c r="D27" s="582"/>
      <c r="E27" s="583" t="s">
        <v>16</v>
      </c>
      <c r="F27" s="584"/>
      <c r="G27" s="583" t="s">
        <v>16</v>
      </c>
      <c r="H27" s="584"/>
      <c r="I27" s="583" t="s">
        <v>16</v>
      </c>
      <c r="J27" s="584"/>
      <c r="K27" s="583" t="s">
        <v>16</v>
      </c>
      <c r="L27" s="584"/>
      <c r="M27" s="583" t="s">
        <v>16</v>
      </c>
      <c r="N27" s="584"/>
      <c r="O27" s="573" t="s">
        <v>16</v>
      </c>
      <c r="P27" s="574"/>
      <c r="Q27" s="243" t="s">
        <v>16</v>
      </c>
    </row>
    <row r="28" spans="2:17" ht="25.5" x14ac:dyDescent="0.25">
      <c r="B28" s="523"/>
      <c r="C28" s="208">
        <v>44640</v>
      </c>
      <c r="D28" s="222" t="s">
        <v>1665</v>
      </c>
      <c r="E28" s="1">
        <v>44641</v>
      </c>
      <c r="F28" s="227" t="s">
        <v>1667</v>
      </c>
      <c r="G28" s="1">
        <v>44642</v>
      </c>
      <c r="H28" s="226" t="s">
        <v>1666</v>
      </c>
      <c r="I28" s="1">
        <v>44643</v>
      </c>
      <c r="J28" s="2"/>
      <c r="K28" s="1">
        <v>44644</v>
      </c>
      <c r="L28" s="2"/>
      <c r="M28" s="1">
        <v>44645</v>
      </c>
      <c r="N28" s="2"/>
      <c r="O28" s="220">
        <v>44646</v>
      </c>
      <c r="P28" s="221"/>
      <c r="Q28" s="243"/>
    </row>
    <row r="29" spans="2:17" ht="15.75" thickBot="1" x14ac:dyDescent="0.3">
      <c r="B29" s="523"/>
      <c r="C29" s="581" t="s">
        <v>16</v>
      </c>
      <c r="D29" s="582"/>
      <c r="E29" s="583" t="s">
        <v>16</v>
      </c>
      <c r="F29" s="584"/>
      <c r="G29" s="583" t="s">
        <v>16</v>
      </c>
      <c r="H29" s="584"/>
      <c r="I29" s="583" t="s">
        <v>16</v>
      </c>
      <c r="J29" s="584"/>
      <c r="K29" s="583" t="s">
        <v>16</v>
      </c>
      <c r="L29" s="588"/>
      <c r="M29" s="587" t="s">
        <v>16</v>
      </c>
      <c r="N29" s="588"/>
      <c r="O29" s="591" t="s">
        <v>16</v>
      </c>
      <c r="P29" s="592"/>
      <c r="Q29" s="243" t="s">
        <v>16</v>
      </c>
    </row>
    <row r="30" spans="2:17" x14ac:dyDescent="0.25">
      <c r="B30" s="523"/>
      <c r="C30" s="208">
        <v>44647</v>
      </c>
      <c r="D30" s="209" t="s">
        <v>143</v>
      </c>
      <c r="E30" s="1">
        <v>44648</v>
      </c>
      <c r="F30" s="2"/>
      <c r="G30" s="1">
        <v>44649</v>
      </c>
      <c r="H30" s="2"/>
      <c r="I30" s="1">
        <v>44650</v>
      </c>
      <c r="J30" s="2"/>
      <c r="K30" s="1">
        <v>44651</v>
      </c>
      <c r="L30" s="2"/>
      <c r="M30" s="210">
        <v>44652</v>
      </c>
      <c r="N30" s="214"/>
      <c r="O30" s="215">
        <v>44653</v>
      </c>
      <c r="P30" s="216"/>
      <c r="Q30" s="243"/>
    </row>
    <row r="31" spans="2:17" ht="15.75" thickBot="1" x14ac:dyDescent="0.3">
      <c r="B31" s="524"/>
      <c r="C31" s="585" t="s">
        <v>16</v>
      </c>
      <c r="D31" s="586"/>
      <c r="E31" s="587" t="s">
        <v>16</v>
      </c>
      <c r="F31" s="588"/>
      <c r="G31" s="587" t="s">
        <v>16</v>
      </c>
      <c r="H31" s="588"/>
      <c r="I31" s="587" t="s">
        <v>16</v>
      </c>
      <c r="J31" s="588"/>
      <c r="K31" s="587" t="s">
        <v>16</v>
      </c>
      <c r="L31" s="589"/>
      <c r="M31" s="590" t="s">
        <v>16</v>
      </c>
      <c r="N31" s="584"/>
      <c r="O31" s="573" t="s">
        <v>16</v>
      </c>
      <c r="P31" s="574"/>
      <c r="Q31" s="243" t="s">
        <v>16</v>
      </c>
    </row>
    <row r="32" spans="2:17" ht="25.5" x14ac:dyDescent="0.25">
      <c r="B32" s="522" t="s">
        <v>1762</v>
      </c>
      <c r="C32" s="217">
        <v>44654</v>
      </c>
      <c r="D32" s="224" t="s">
        <v>144</v>
      </c>
      <c r="E32" s="212">
        <v>44655</v>
      </c>
      <c r="F32" s="214"/>
      <c r="G32" s="212">
        <v>44656</v>
      </c>
      <c r="H32" s="214"/>
      <c r="I32" s="212">
        <v>44657</v>
      </c>
      <c r="J32" s="214"/>
      <c r="K32" s="212">
        <v>44658</v>
      </c>
      <c r="L32" s="233" t="s">
        <v>1669</v>
      </c>
      <c r="M32" s="1">
        <v>44659</v>
      </c>
      <c r="N32" s="2"/>
      <c r="O32" s="220">
        <v>44660</v>
      </c>
      <c r="P32" s="221"/>
      <c r="Q32" s="243"/>
    </row>
    <row r="33" spans="2:17" x14ac:dyDescent="0.25">
      <c r="B33" s="523"/>
      <c r="C33" s="581" t="s">
        <v>16</v>
      </c>
      <c r="D33" s="582"/>
      <c r="E33" s="583" t="s">
        <v>16</v>
      </c>
      <c r="F33" s="584"/>
      <c r="G33" s="583" t="s">
        <v>16</v>
      </c>
      <c r="H33" s="584"/>
      <c r="I33" s="583" t="s">
        <v>16</v>
      </c>
      <c r="J33" s="584"/>
      <c r="K33" s="583" t="s">
        <v>16</v>
      </c>
      <c r="L33" s="584"/>
      <c r="M33" s="583" t="s">
        <v>16</v>
      </c>
      <c r="N33" s="584"/>
      <c r="O33" s="573" t="s">
        <v>16</v>
      </c>
      <c r="P33" s="574"/>
      <c r="Q33" s="243" t="s">
        <v>16</v>
      </c>
    </row>
    <row r="34" spans="2:17" ht="25.5" x14ac:dyDescent="0.25">
      <c r="B34" s="523"/>
      <c r="C34" s="208">
        <v>44661</v>
      </c>
      <c r="D34" s="209" t="s">
        <v>145</v>
      </c>
      <c r="E34" s="1">
        <v>44662</v>
      </c>
      <c r="F34" s="2"/>
      <c r="G34" s="1">
        <v>44663</v>
      </c>
      <c r="H34" s="2"/>
      <c r="I34" s="1">
        <v>44664</v>
      </c>
      <c r="J34" s="2"/>
      <c r="K34" s="1">
        <v>44665</v>
      </c>
      <c r="L34" s="227" t="s">
        <v>1670</v>
      </c>
      <c r="M34" s="1">
        <v>44666</v>
      </c>
      <c r="N34" s="226" t="s">
        <v>1671</v>
      </c>
      <c r="O34" s="220">
        <v>44667</v>
      </c>
      <c r="P34" s="221"/>
      <c r="Q34" s="243"/>
    </row>
    <row r="35" spans="2:17" x14ac:dyDescent="0.25">
      <c r="B35" s="523"/>
      <c r="C35" s="581" t="s">
        <v>16</v>
      </c>
      <c r="D35" s="582"/>
      <c r="E35" s="583" t="s">
        <v>16</v>
      </c>
      <c r="F35" s="584"/>
      <c r="G35" s="583" t="s">
        <v>16</v>
      </c>
      <c r="H35" s="584"/>
      <c r="I35" s="583" t="s">
        <v>16</v>
      </c>
      <c r="J35" s="584"/>
      <c r="K35" s="583" t="s">
        <v>16</v>
      </c>
      <c r="L35" s="584"/>
      <c r="M35" s="583" t="s">
        <v>16</v>
      </c>
      <c r="N35" s="584"/>
      <c r="O35" s="573" t="s">
        <v>16</v>
      </c>
      <c r="P35" s="574"/>
      <c r="Q35" s="243" t="s">
        <v>16</v>
      </c>
    </row>
    <row r="36" spans="2:17" ht="25.5" x14ac:dyDescent="0.25">
      <c r="B36" s="523"/>
      <c r="C36" s="208">
        <v>44668</v>
      </c>
      <c r="D36" s="222" t="s">
        <v>1672</v>
      </c>
      <c r="E36" s="1">
        <v>44669</v>
      </c>
      <c r="F36" s="2"/>
      <c r="G36" s="1">
        <v>44670</v>
      </c>
      <c r="H36" s="2"/>
      <c r="I36" s="1">
        <v>44671</v>
      </c>
      <c r="J36" s="2"/>
      <c r="K36" s="1">
        <v>44672</v>
      </c>
      <c r="L36" s="2"/>
      <c r="M36" s="1">
        <v>44673</v>
      </c>
      <c r="N36" s="226" t="s">
        <v>1673</v>
      </c>
      <c r="O36" s="220">
        <v>44674</v>
      </c>
      <c r="P36" s="229" t="s">
        <v>1674</v>
      </c>
      <c r="Q36" s="243"/>
    </row>
    <row r="37" spans="2:17" x14ac:dyDescent="0.25">
      <c r="B37" s="523"/>
      <c r="C37" s="581" t="s">
        <v>16</v>
      </c>
      <c r="D37" s="582"/>
      <c r="E37" s="583" t="s">
        <v>16</v>
      </c>
      <c r="F37" s="584"/>
      <c r="G37" s="583" t="s">
        <v>16</v>
      </c>
      <c r="H37" s="584"/>
      <c r="I37" s="583" t="s">
        <v>16</v>
      </c>
      <c r="J37" s="584"/>
      <c r="K37" s="583" t="s">
        <v>16</v>
      </c>
      <c r="L37" s="584"/>
      <c r="M37" s="583" t="s">
        <v>16</v>
      </c>
      <c r="N37" s="584"/>
      <c r="O37" s="573" t="s">
        <v>16</v>
      </c>
      <c r="P37" s="574"/>
      <c r="Q37" s="243" t="s">
        <v>16</v>
      </c>
    </row>
    <row r="38" spans="2:17" ht="25.5" x14ac:dyDescent="0.25">
      <c r="B38" s="523"/>
      <c r="C38" s="208">
        <v>44675</v>
      </c>
      <c r="D38" s="209" t="s">
        <v>147</v>
      </c>
      <c r="E38" s="1">
        <v>44676</v>
      </c>
      <c r="F38" s="2"/>
      <c r="G38" s="1">
        <v>44677</v>
      </c>
      <c r="H38" s="226" t="s">
        <v>1675</v>
      </c>
      <c r="I38" s="1">
        <v>44678</v>
      </c>
      <c r="J38" s="2"/>
      <c r="K38" s="1">
        <v>44679</v>
      </c>
      <c r="L38" s="2"/>
      <c r="M38" s="1">
        <v>44680</v>
      </c>
      <c r="N38" s="2"/>
      <c r="O38" s="220">
        <v>44681</v>
      </c>
      <c r="P38" s="221"/>
      <c r="Q38" s="243"/>
    </row>
    <row r="39" spans="2:17" ht="15.75" thickBot="1" x14ac:dyDescent="0.3">
      <c r="B39" s="524"/>
      <c r="C39" s="585" t="s">
        <v>16</v>
      </c>
      <c r="D39" s="586"/>
      <c r="E39" s="587" t="s">
        <v>16</v>
      </c>
      <c r="F39" s="588"/>
      <c r="G39" s="587" t="s">
        <v>16</v>
      </c>
      <c r="H39" s="588"/>
      <c r="I39" s="587" t="s">
        <v>16</v>
      </c>
      <c r="J39" s="588"/>
      <c r="K39" s="587" t="s">
        <v>16</v>
      </c>
      <c r="L39" s="588"/>
      <c r="M39" s="587" t="s">
        <v>16</v>
      </c>
      <c r="N39" s="588"/>
      <c r="O39" s="591" t="s">
        <v>16</v>
      </c>
      <c r="P39" s="592"/>
      <c r="Q39" s="243" t="s">
        <v>16</v>
      </c>
    </row>
    <row r="40" spans="2:17" ht="25.5" x14ac:dyDescent="0.25">
      <c r="B40" s="522" t="s">
        <v>1763</v>
      </c>
      <c r="C40" s="217">
        <v>44682</v>
      </c>
      <c r="D40" s="248" t="s">
        <v>1676</v>
      </c>
      <c r="E40" s="212">
        <v>44683</v>
      </c>
      <c r="F40" s="214"/>
      <c r="G40" s="212">
        <v>44684</v>
      </c>
      <c r="H40" s="214"/>
      <c r="I40" s="212">
        <v>44685</v>
      </c>
      <c r="J40" s="214"/>
      <c r="K40" s="212">
        <v>44686</v>
      </c>
      <c r="L40" s="214"/>
      <c r="M40" s="212">
        <v>44687</v>
      </c>
      <c r="N40" s="214"/>
      <c r="O40" s="215">
        <v>44688</v>
      </c>
      <c r="P40" s="216"/>
      <c r="Q40" s="243"/>
    </row>
    <row r="41" spans="2:17" x14ac:dyDescent="0.25">
      <c r="B41" s="523"/>
      <c r="C41" s="581" t="s">
        <v>16</v>
      </c>
      <c r="D41" s="582"/>
      <c r="E41" s="583" t="s">
        <v>16</v>
      </c>
      <c r="F41" s="584"/>
      <c r="G41" s="583" t="s">
        <v>16</v>
      </c>
      <c r="H41" s="584"/>
      <c r="I41" s="583" t="s">
        <v>16</v>
      </c>
      <c r="J41" s="584"/>
      <c r="K41" s="583" t="s">
        <v>16</v>
      </c>
      <c r="L41" s="584"/>
      <c r="M41" s="583" t="s">
        <v>16</v>
      </c>
      <c r="N41" s="584"/>
      <c r="O41" s="573" t="s">
        <v>16</v>
      </c>
      <c r="P41" s="574"/>
      <c r="Q41" s="243" t="s">
        <v>16</v>
      </c>
    </row>
    <row r="42" spans="2:17" ht="25.5" x14ac:dyDescent="0.25">
      <c r="B42" s="523"/>
      <c r="C42" s="208">
        <v>44689</v>
      </c>
      <c r="D42" s="222" t="s">
        <v>1678</v>
      </c>
      <c r="E42" s="1">
        <v>44690</v>
      </c>
      <c r="F42" s="2"/>
      <c r="G42" s="1">
        <v>44691</v>
      </c>
      <c r="H42" s="2"/>
      <c r="I42" s="1">
        <v>44692</v>
      </c>
      <c r="J42" s="2"/>
      <c r="K42" s="1">
        <v>44693</v>
      </c>
      <c r="L42" s="2"/>
      <c r="M42" s="1">
        <v>44694</v>
      </c>
      <c r="N42" s="2"/>
      <c r="O42" s="220">
        <v>44695</v>
      </c>
      <c r="P42" s="221"/>
      <c r="Q42" s="243"/>
    </row>
    <row r="43" spans="2:17" x14ac:dyDescent="0.25">
      <c r="B43" s="523"/>
      <c r="C43" s="581" t="s">
        <v>16</v>
      </c>
      <c r="D43" s="582"/>
      <c r="E43" s="583" t="s">
        <v>16</v>
      </c>
      <c r="F43" s="584"/>
      <c r="G43" s="583" t="s">
        <v>16</v>
      </c>
      <c r="H43" s="584"/>
      <c r="I43" s="583" t="s">
        <v>16</v>
      </c>
      <c r="J43" s="584"/>
      <c r="K43" s="583" t="s">
        <v>16</v>
      </c>
      <c r="L43" s="584"/>
      <c r="M43" s="583" t="s">
        <v>16</v>
      </c>
      <c r="N43" s="584"/>
      <c r="O43" s="573" t="s">
        <v>16</v>
      </c>
      <c r="P43" s="574"/>
      <c r="Q43" s="243" t="s">
        <v>16</v>
      </c>
    </row>
    <row r="44" spans="2:17" ht="25.5" x14ac:dyDescent="0.25">
      <c r="B44" s="523"/>
      <c r="C44" s="208">
        <v>44696</v>
      </c>
      <c r="D44" s="222" t="s">
        <v>1679</v>
      </c>
      <c r="E44" s="1">
        <v>44697</v>
      </c>
      <c r="F44" s="2"/>
      <c r="G44" s="1">
        <v>44698</v>
      </c>
      <c r="H44" s="226" t="s">
        <v>1680</v>
      </c>
      <c r="I44" s="1">
        <v>44699</v>
      </c>
      <c r="J44" s="2"/>
      <c r="K44" s="1">
        <v>44700</v>
      </c>
      <c r="L44" s="2"/>
      <c r="M44" s="1">
        <v>44701</v>
      </c>
      <c r="N44" s="2"/>
      <c r="O44" s="220">
        <v>44702</v>
      </c>
      <c r="P44" s="221"/>
      <c r="Q44" s="243"/>
    </row>
    <row r="45" spans="2:17" x14ac:dyDescent="0.25">
      <c r="B45" s="523"/>
      <c r="C45" s="581" t="s">
        <v>16</v>
      </c>
      <c r="D45" s="582"/>
      <c r="E45" s="583" t="s">
        <v>16</v>
      </c>
      <c r="F45" s="584"/>
      <c r="G45" s="583" t="s">
        <v>16</v>
      </c>
      <c r="H45" s="584"/>
      <c r="I45" s="583" t="s">
        <v>16</v>
      </c>
      <c r="J45" s="584"/>
      <c r="K45" s="583" t="s">
        <v>16</v>
      </c>
      <c r="L45" s="584"/>
      <c r="M45" s="583" t="s">
        <v>16</v>
      </c>
      <c r="N45" s="584"/>
      <c r="O45" s="573" t="s">
        <v>16</v>
      </c>
      <c r="P45" s="574"/>
      <c r="Q45" s="243" t="s">
        <v>16</v>
      </c>
    </row>
    <row r="46" spans="2:17" ht="25.5" x14ac:dyDescent="0.25">
      <c r="B46" s="523"/>
      <c r="C46" s="208">
        <v>44703</v>
      </c>
      <c r="D46" s="209" t="s">
        <v>151</v>
      </c>
      <c r="E46" s="1">
        <v>44704</v>
      </c>
      <c r="F46" s="2"/>
      <c r="G46" s="1">
        <v>44705</v>
      </c>
      <c r="H46" s="2"/>
      <c r="I46" s="1">
        <v>44706</v>
      </c>
      <c r="J46" s="2"/>
      <c r="K46" s="1">
        <v>44707</v>
      </c>
      <c r="L46" s="226" t="s">
        <v>1681</v>
      </c>
      <c r="M46" s="1">
        <v>44708</v>
      </c>
      <c r="N46" s="2"/>
      <c r="O46" s="220">
        <v>44709</v>
      </c>
      <c r="P46" s="221"/>
      <c r="Q46" s="243"/>
    </row>
    <row r="47" spans="2:17" ht="15.75" thickBot="1" x14ac:dyDescent="0.3">
      <c r="B47" s="523"/>
      <c r="C47" s="581" t="s">
        <v>16</v>
      </c>
      <c r="D47" s="582"/>
      <c r="E47" s="583" t="s">
        <v>16</v>
      </c>
      <c r="F47" s="584"/>
      <c r="G47" s="583" t="s">
        <v>16</v>
      </c>
      <c r="H47" s="588"/>
      <c r="I47" s="587" t="s">
        <v>16</v>
      </c>
      <c r="J47" s="588"/>
      <c r="K47" s="587" t="s">
        <v>16</v>
      </c>
      <c r="L47" s="588"/>
      <c r="M47" s="587" t="s">
        <v>16</v>
      </c>
      <c r="N47" s="588"/>
      <c r="O47" s="591" t="s">
        <v>16</v>
      </c>
      <c r="P47" s="592"/>
      <c r="Q47" s="243" t="s">
        <v>16</v>
      </c>
    </row>
    <row r="48" spans="2:17" ht="38.25" x14ac:dyDescent="0.25">
      <c r="B48" s="523"/>
      <c r="C48" s="208">
        <v>44710</v>
      </c>
      <c r="D48" s="209" t="s">
        <v>152</v>
      </c>
      <c r="E48" s="1">
        <v>44711</v>
      </c>
      <c r="F48" s="227" t="s">
        <v>1682</v>
      </c>
      <c r="G48" s="1">
        <v>44712</v>
      </c>
      <c r="H48" s="2"/>
      <c r="I48" s="210">
        <v>44713</v>
      </c>
      <c r="J48" s="214"/>
      <c r="K48" s="212">
        <v>44714</v>
      </c>
      <c r="L48" s="214"/>
      <c r="M48" s="212">
        <v>44715</v>
      </c>
      <c r="N48" s="214"/>
      <c r="O48" s="215">
        <v>44716</v>
      </c>
      <c r="P48" s="216"/>
      <c r="Q48" s="243"/>
    </row>
    <row r="49" spans="2:17" ht="15.75" thickBot="1" x14ac:dyDescent="0.3">
      <c r="B49" s="524"/>
      <c r="C49" s="585" t="s">
        <v>16</v>
      </c>
      <c r="D49" s="586"/>
      <c r="E49" s="587" t="s">
        <v>16</v>
      </c>
      <c r="F49" s="588"/>
      <c r="G49" s="587" t="s">
        <v>16</v>
      </c>
      <c r="H49" s="589"/>
      <c r="I49" s="590" t="s">
        <v>16</v>
      </c>
      <c r="J49" s="584"/>
      <c r="K49" s="583" t="s">
        <v>16</v>
      </c>
      <c r="L49" s="584"/>
      <c r="M49" s="583" t="s">
        <v>16</v>
      </c>
      <c r="N49" s="584"/>
      <c r="O49" s="573" t="s">
        <v>16</v>
      </c>
      <c r="P49" s="574"/>
      <c r="Q49" s="243" t="s">
        <v>16</v>
      </c>
    </row>
    <row r="50" spans="2:17" x14ac:dyDescent="0.25">
      <c r="B50" s="522" t="s">
        <v>1764</v>
      </c>
      <c r="C50" s="217">
        <v>44717</v>
      </c>
      <c r="D50" s="224" t="s">
        <v>153</v>
      </c>
      <c r="E50" s="212">
        <v>44718</v>
      </c>
      <c r="F50" s="214"/>
      <c r="G50" s="212">
        <v>44719</v>
      </c>
      <c r="H50" s="225"/>
      <c r="I50" s="1">
        <v>44720</v>
      </c>
      <c r="J50" s="2"/>
      <c r="K50" s="1">
        <v>44721</v>
      </c>
      <c r="L50" s="2"/>
      <c r="M50" s="1">
        <v>44722</v>
      </c>
      <c r="N50" s="2"/>
      <c r="O50" s="220">
        <v>44723</v>
      </c>
      <c r="P50" s="221"/>
      <c r="Q50" s="243"/>
    </row>
    <row r="51" spans="2:17" x14ac:dyDescent="0.25">
      <c r="B51" s="523"/>
      <c r="C51" s="581" t="s">
        <v>16</v>
      </c>
      <c r="D51" s="582"/>
      <c r="E51" s="583" t="s">
        <v>16</v>
      </c>
      <c r="F51" s="584"/>
      <c r="G51" s="583" t="s">
        <v>16</v>
      </c>
      <c r="H51" s="584"/>
      <c r="I51" s="583" t="s">
        <v>16</v>
      </c>
      <c r="J51" s="584"/>
      <c r="K51" s="583" t="s">
        <v>16</v>
      </c>
      <c r="L51" s="584"/>
      <c r="M51" s="583" t="s">
        <v>16</v>
      </c>
      <c r="N51" s="584"/>
      <c r="O51" s="573" t="s">
        <v>16</v>
      </c>
      <c r="P51" s="574"/>
      <c r="Q51" s="243" t="s">
        <v>16</v>
      </c>
    </row>
    <row r="52" spans="2:17" x14ac:dyDescent="0.25">
      <c r="B52" s="523"/>
      <c r="C52" s="208">
        <v>44724</v>
      </c>
      <c r="D52" s="209" t="s">
        <v>154</v>
      </c>
      <c r="E52" s="1">
        <v>44725</v>
      </c>
      <c r="F52" s="2"/>
      <c r="G52" s="1">
        <v>44726</v>
      </c>
      <c r="H52" s="2"/>
      <c r="I52" s="1">
        <v>44727</v>
      </c>
      <c r="J52" s="2"/>
      <c r="K52" s="1">
        <v>44728</v>
      </c>
      <c r="L52" s="2"/>
      <c r="M52" s="1">
        <v>44729</v>
      </c>
      <c r="N52" s="2"/>
      <c r="O52" s="220">
        <v>44730</v>
      </c>
      <c r="P52" s="221"/>
      <c r="Q52" s="243"/>
    </row>
    <row r="53" spans="2:17" x14ac:dyDescent="0.25">
      <c r="B53" s="523"/>
      <c r="C53" s="581" t="s">
        <v>16</v>
      </c>
      <c r="D53" s="582"/>
      <c r="E53" s="583" t="s">
        <v>16</v>
      </c>
      <c r="F53" s="584"/>
      <c r="G53" s="583" t="s">
        <v>16</v>
      </c>
      <c r="H53" s="584"/>
      <c r="I53" s="583" t="s">
        <v>16</v>
      </c>
      <c r="J53" s="584"/>
      <c r="K53" s="583" t="s">
        <v>16</v>
      </c>
      <c r="L53" s="584"/>
      <c r="M53" s="583" t="s">
        <v>16</v>
      </c>
      <c r="N53" s="584"/>
      <c r="O53" s="573" t="s">
        <v>16</v>
      </c>
      <c r="P53" s="574"/>
      <c r="Q53" s="243" t="s">
        <v>16</v>
      </c>
    </row>
    <row r="54" spans="2:17" ht="38.25" x14ac:dyDescent="0.25">
      <c r="B54" s="523"/>
      <c r="C54" s="208">
        <v>44731</v>
      </c>
      <c r="D54" s="222" t="s">
        <v>1684</v>
      </c>
      <c r="E54" s="1">
        <v>44732</v>
      </c>
      <c r="F54" s="2"/>
      <c r="G54" s="1">
        <v>44733</v>
      </c>
      <c r="H54" s="2"/>
      <c r="I54" s="1">
        <v>44734</v>
      </c>
      <c r="J54" s="226" t="s">
        <v>1685</v>
      </c>
      <c r="K54" s="1">
        <v>44735</v>
      </c>
      <c r="L54" s="2"/>
      <c r="M54" s="1">
        <v>44736</v>
      </c>
      <c r="N54" s="2"/>
      <c r="O54" s="220">
        <v>44737</v>
      </c>
      <c r="P54" s="221"/>
      <c r="Q54" s="243"/>
    </row>
    <row r="55" spans="2:17" ht="15.75" thickBot="1" x14ac:dyDescent="0.3">
      <c r="B55" s="523"/>
      <c r="C55" s="581" t="s">
        <v>16</v>
      </c>
      <c r="D55" s="582"/>
      <c r="E55" s="583" t="s">
        <v>16</v>
      </c>
      <c r="F55" s="584"/>
      <c r="G55" s="583" t="s">
        <v>16</v>
      </c>
      <c r="H55" s="584"/>
      <c r="I55" s="583" t="s">
        <v>16</v>
      </c>
      <c r="J55" s="584"/>
      <c r="K55" s="583" t="s">
        <v>16</v>
      </c>
      <c r="L55" s="588"/>
      <c r="M55" s="587" t="s">
        <v>16</v>
      </c>
      <c r="N55" s="588"/>
      <c r="O55" s="591" t="s">
        <v>16</v>
      </c>
      <c r="P55" s="592"/>
      <c r="Q55" s="243" t="s">
        <v>16</v>
      </c>
    </row>
    <row r="56" spans="2:17" ht="25.5" x14ac:dyDescent="0.25">
      <c r="B56" s="523"/>
      <c r="C56" s="208">
        <v>44738</v>
      </c>
      <c r="D56" s="209" t="s">
        <v>156</v>
      </c>
      <c r="E56" s="1">
        <v>44739</v>
      </c>
      <c r="F56" s="226" t="s">
        <v>1687</v>
      </c>
      <c r="G56" s="1">
        <v>44740</v>
      </c>
      <c r="H56" s="2"/>
      <c r="I56" s="1">
        <v>44741</v>
      </c>
      <c r="J56" s="2"/>
      <c r="K56" s="1">
        <v>44742</v>
      </c>
      <c r="L56" s="2"/>
      <c r="M56" s="210">
        <v>44743</v>
      </c>
      <c r="N56" s="214"/>
      <c r="O56" s="215">
        <v>44744</v>
      </c>
      <c r="P56" s="216"/>
      <c r="Q56" s="243"/>
    </row>
    <row r="57" spans="2:17" ht="15.75" thickBot="1" x14ac:dyDescent="0.3">
      <c r="B57" s="524"/>
      <c r="C57" s="585" t="s">
        <v>16</v>
      </c>
      <c r="D57" s="586"/>
      <c r="E57" s="587" t="s">
        <v>16</v>
      </c>
      <c r="F57" s="588"/>
      <c r="G57" s="587" t="s">
        <v>16</v>
      </c>
      <c r="H57" s="588"/>
      <c r="I57" s="587" t="s">
        <v>16</v>
      </c>
      <c r="J57" s="588"/>
      <c r="K57" s="587" t="s">
        <v>16</v>
      </c>
      <c r="L57" s="589"/>
      <c r="M57" s="590" t="s">
        <v>16</v>
      </c>
      <c r="N57" s="584"/>
      <c r="O57" s="573" t="s">
        <v>16</v>
      </c>
      <c r="P57" s="574"/>
      <c r="Q57" s="243" t="s">
        <v>16</v>
      </c>
    </row>
    <row r="58" spans="2:17" ht="38.25" x14ac:dyDescent="0.25">
      <c r="B58" s="522" t="s">
        <v>1765</v>
      </c>
      <c r="C58" s="217">
        <v>44745</v>
      </c>
      <c r="D58" s="224" t="s">
        <v>157</v>
      </c>
      <c r="E58" s="212">
        <v>44746</v>
      </c>
      <c r="F58" s="211" t="s">
        <v>1686</v>
      </c>
      <c r="G58" s="212">
        <v>44747</v>
      </c>
      <c r="H58" s="214"/>
      <c r="I58" s="212">
        <v>44748</v>
      </c>
      <c r="J58" s="214"/>
      <c r="K58" s="212">
        <v>44749</v>
      </c>
      <c r="L58" s="225"/>
      <c r="M58" s="1">
        <v>44750</v>
      </c>
      <c r="N58" s="2"/>
      <c r="O58" s="220">
        <v>44751</v>
      </c>
      <c r="P58" s="221"/>
      <c r="Q58" s="243"/>
    </row>
    <row r="59" spans="2:17" x14ac:dyDescent="0.25">
      <c r="B59" s="523"/>
      <c r="C59" s="581" t="s">
        <v>16</v>
      </c>
      <c r="D59" s="582"/>
      <c r="E59" s="583" t="s">
        <v>16</v>
      </c>
      <c r="F59" s="584"/>
      <c r="G59" s="583" t="s">
        <v>16</v>
      </c>
      <c r="H59" s="584"/>
      <c r="I59" s="583" t="s">
        <v>16</v>
      </c>
      <c r="J59" s="584"/>
      <c r="K59" s="583" t="s">
        <v>16</v>
      </c>
      <c r="L59" s="584"/>
      <c r="M59" s="583" t="s">
        <v>16</v>
      </c>
      <c r="N59" s="584"/>
      <c r="O59" s="573" t="s">
        <v>16</v>
      </c>
      <c r="P59" s="574"/>
      <c r="Q59" s="243" t="s">
        <v>16</v>
      </c>
    </row>
    <row r="60" spans="2:17" x14ac:dyDescent="0.25">
      <c r="B60" s="523"/>
      <c r="C60" s="208">
        <v>44752</v>
      </c>
      <c r="D60" s="209" t="s">
        <v>158</v>
      </c>
      <c r="E60" s="1">
        <v>44753</v>
      </c>
      <c r="F60" s="2"/>
      <c r="G60" s="1">
        <v>44754</v>
      </c>
      <c r="H60" s="2"/>
      <c r="I60" s="1">
        <v>44755</v>
      </c>
      <c r="J60" s="2"/>
      <c r="K60" s="1">
        <v>44756</v>
      </c>
      <c r="L60" s="2"/>
      <c r="M60" s="1">
        <v>44757</v>
      </c>
      <c r="N60" s="2"/>
      <c r="O60" s="220">
        <v>44758</v>
      </c>
      <c r="P60" s="221"/>
      <c r="Q60" s="243"/>
    </row>
    <row r="61" spans="2:17" x14ac:dyDescent="0.25">
      <c r="B61" s="523"/>
      <c r="C61" s="581" t="s">
        <v>16</v>
      </c>
      <c r="D61" s="582"/>
      <c r="E61" s="583" t="s">
        <v>16</v>
      </c>
      <c r="F61" s="584"/>
      <c r="G61" s="583" t="s">
        <v>16</v>
      </c>
      <c r="H61" s="584"/>
      <c r="I61" s="583" t="s">
        <v>16</v>
      </c>
      <c r="J61" s="584"/>
      <c r="K61" s="583" t="s">
        <v>16</v>
      </c>
      <c r="L61" s="584"/>
      <c r="M61" s="583" t="s">
        <v>16</v>
      </c>
      <c r="N61" s="584"/>
      <c r="O61" s="573" t="s">
        <v>16</v>
      </c>
      <c r="P61" s="574"/>
      <c r="Q61" s="243" t="s">
        <v>16</v>
      </c>
    </row>
    <row r="62" spans="2:17" ht="38.25" x14ac:dyDescent="0.25">
      <c r="B62" s="523"/>
      <c r="C62" s="208">
        <v>44759</v>
      </c>
      <c r="D62" s="209" t="s">
        <v>159</v>
      </c>
      <c r="E62" s="1">
        <v>44760</v>
      </c>
      <c r="F62" s="2"/>
      <c r="G62" s="1">
        <v>44761</v>
      </c>
      <c r="H62" s="2"/>
      <c r="I62" s="1">
        <v>44762</v>
      </c>
      <c r="J62" s="227" t="s">
        <v>1689</v>
      </c>
      <c r="K62" s="1">
        <v>44763</v>
      </c>
      <c r="L62" s="2"/>
      <c r="M62" s="1">
        <v>44764</v>
      </c>
      <c r="N62" s="2"/>
      <c r="O62" s="220">
        <v>44765</v>
      </c>
      <c r="P62" s="221"/>
      <c r="Q62" s="243"/>
    </row>
    <row r="63" spans="2:17" x14ac:dyDescent="0.25">
      <c r="B63" s="523"/>
      <c r="C63" s="581" t="s">
        <v>16</v>
      </c>
      <c r="D63" s="582"/>
      <c r="E63" s="583" t="s">
        <v>16</v>
      </c>
      <c r="F63" s="584"/>
      <c r="G63" s="583" t="s">
        <v>16</v>
      </c>
      <c r="H63" s="584"/>
      <c r="I63" s="583" t="s">
        <v>16</v>
      </c>
      <c r="J63" s="584"/>
      <c r="K63" s="583" t="s">
        <v>16</v>
      </c>
      <c r="L63" s="584"/>
      <c r="M63" s="583" t="s">
        <v>16</v>
      </c>
      <c r="N63" s="584"/>
      <c r="O63" s="573" t="s">
        <v>16</v>
      </c>
      <c r="P63" s="574"/>
      <c r="Q63" s="243" t="s">
        <v>16</v>
      </c>
    </row>
    <row r="64" spans="2:17" ht="63.75" x14ac:dyDescent="0.25">
      <c r="B64" s="523"/>
      <c r="C64" s="208">
        <v>44766</v>
      </c>
      <c r="D64" s="209" t="s">
        <v>160</v>
      </c>
      <c r="E64" s="1">
        <v>44767</v>
      </c>
      <c r="F64" s="2"/>
      <c r="G64" s="1">
        <v>44768</v>
      </c>
      <c r="H64" s="2"/>
      <c r="I64" s="1">
        <v>44769</v>
      </c>
      <c r="J64" s="2"/>
      <c r="K64" s="1">
        <v>44770</v>
      </c>
      <c r="L64" s="2"/>
      <c r="M64" s="1">
        <v>44771</v>
      </c>
      <c r="N64" s="2"/>
      <c r="O64" s="220">
        <v>44772</v>
      </c>
      <c r="P64" s="229" t="s">
        <v>1690</v>
      </c>
      <c r="Q64" s="243"/>
    </row>
    <row r="65" spans="2:17" ht="15.75" thickBot="1" x14ac:dyDescent="0.3">
      <c r="B65" s="523"/>
      <c r="C65" s="581" t="s">
        <v>16</v>
      </c>
      <c r="D65" s="586"/>
      <c r="E65" s="587" t="s">
        <v>16</v>
      </c>
      <c r="F65" s="588"/>
      <c r="G65" s="587" t="s">
        <v>16</v>
      </c>
      <c r="H65" s="588"/>
      <c r="I65" s="587" t="s">
        <v>16</v>
      </c>
      <c r="J65" s="588"/>
      <c r="K65" s="587" t="s">
        <v>16</v>
      </c>
      <c r="L65" s="588"/>
      <c r="M65" s="587" t="s">
        <v>16</v>
      </c>
      <c r="N65" s="588"/>
      <c r="O65" s="591" t="s">
        <v>16</v>
      </c>
      <c r="P65" s="592"/>
      <c r="Q65" s="243" t="s">
        <v>16</v>
      </c>
    </row>
    <row r="66" spans="2:17" ht="25.5" x14ac:dyDescent="0.25">
      <c r="B66" s="523"/>
      <c r="C66" s="208">
        <v>44773</v>
      </c>
      <c r="D66" s="209" t="s">
        <v>161</v>
      </c>
      <c r="E66" s="210">
        <v>44774</v>
      </c>
      <c r="F66" s="214"/>
      <c r="G66" s="212">
        <v>44775</v>
      </c>
      <c r="H66" s="214"/>
      <c r="I66" s="212">
        <v>44776</v>
      </c>
      <c r="J66" s="214"/>
      <c r="K66" s="212">
        <v>44777</v>
      </c>
      <c r="L66" s="213" t="s">
        <v>1692</v>
      </c>
      <c r="M66" s="212">
        <v>44778</v>
      </c>
      <c r="N66" s="214"/>
      <c r="O66" s="215">
        <v>44779</v>
      </c>
      <c r="P66" s="216"/>
      <c r="Q66" s="243"/>
    </row>
    <row r="67" spans="2:17" ht="15.75" thickBot="1" x14ac:dyDescent="0.3">
      <c r="B67" s="524"/>
      <c r="C67" s="585" t="s">
        <v>16</v>
      </c>
      <c r="D67" s="593"/>
      <c r="E67" s="590" t="s">
        <v>16</v>
      </c>
      <c r="F67" s="584"/>
      <c r="G67" s="583" t="s">
        <v>16</v>
      </c>
      <c r="H67" s="584"/>
      <c r="I67" s="583" t="s">
        <v>16</v>
      </c>
      <c r="J67" s="584"/>
      <c r="K67" s="583" t="s">
        <v>16</v>
      </c>
      <c r="L67" s="584"/>
      <c r="M67" s="583" t="s">
        <v>16</v>
      </c>
      <c r="N67" s="584"/>
      <c r="O67" s="573" t="s">
        <v>16</v>
      </c>
      <c r="P67" s="574"/>
      <c r="Q67" s="243" t="s">
        <v>16</v>
      </c>
    </row>
    <row r="68" spans="2:17" ht="25.5" x14ac:dyDescent="0.25">
      <c r="B68" s="522" t="s">
        <v>1766</v>
      </c>
      <c r="C68" s="217">
        <v>44780</v>
      </c>
      <c r="D68" s="249" t="s">
        <v>1693</v>
      </c>
      <c r="E68" s="1">
        <v>44781</v>
      </c>
      <c r="F68" s="2"/>
      <c r="G68" s="1">
        <v>44782</v>
      </c>
      <c r="H68" s="2"/>
      <c r="I68" s="1">
        <v>44783</v>
      </c>
      <c r="J68" s="2"/>
      <c r="K68" s="1">
        <v>44784</v>
      </c>
      <c r="L68" s="2"/>
      <c r="M68" s="1">
        <v>44785</v>
      </c>
      <c r="N68" s="2"/>
      <c r="O68" s="220">
        <v>44786</v>
      </c>
      <c r="P68" s="221"/>
      <c r="Q68" s="243"/>
    </row>
    <row r="69" spans="2:17" x14ac:dyDescent="0.25">
      <c r="B69" s="523"/>
      <c r="C69" s="581" t="s">
        <v>16</v>
      </c>
      <c r="D69" s="582"/>
      <c r="E69" s="583" t="s">
        <v>16</v>
      </c>
      <c r="F69" s="584"/>
      <c r="G69" s="583" t="s">
        <v>16</v>
      </c>
      <c r="H69" s="584"/>
      <c r="I69" s="583" t="s">
        <v>16</v>
      </c>
      <c r="J69" s="584"/>
      <c r="K69" s="583" t="s">
        <v>16</v>
      </c>
      <c r="L69" s="584"/>
      <c r="M69" s="583" t="s">
        <v>16</v>
      </c>
      <c r="N69" s="584"/>
      <c r="O69" s="573" t="s">
        <v>16</v>
      </c>
      <c r="P69" s="574"/>
      <c r="Q69" s="243" t="s">
        <v>16</v>
      </c>
    </row>
    <row r="70" spans="2:17" ht="25.5" x14ac:dyDescent="0.25">
      <c r="B70" s="523"/>
      <c r="C70" s="208">
        <v>44787</v>
      </c>
      <c r="D70" s="209" t="s">
        <v>163</v>
      </c>
      <c r="E70" s="1">
        <v>44788</v>
      </c>
      <c r="F70" s="2"/>
      <c r="G70" s="1">
        <v>44789</v>
      </c>
      <c r="H70" s="2"/>
      <c r="I70" s="1">
        <v>44790</v>
      </c>
      <c r="J70" s="226" t="s">
        <v>1694</v>
      </c>
      <c r="K70" s="1">
        <v>44791</v>
      </c>
      <c r="L70" s="2"/>
      <c r="M70" s="1">
        <v>44792</v>
      </c>
      <c r="N70" s="2"/>
      <c r="O70" s="220">
        <v>44793</v>
      </c>
      <c r="P70" s="221"/>
      <c r="Q70" s="243"/>
    </row>
    <row r="71" spans="2:17" x14ac:dyDescent="0.25">
      <c r="B71" s="523"/>
      <c r="C71" s="581" t="s">
        <v>16</v>
      </c>
      <c r="D71" s="582"/>
      <c r="E71" s="583" t="s">
        <v>16</v>
      </c>
      <c r="F71" s="584"/>
      <c r="G71" s="583" t="s">
        <v>16</v>
      </c>
      <c r="H71" s="584"/>
      <c r="I71" s="583" t="s">
        <v>16</v>
      </c>
      <c r="J71" s="584"/>
      <c r="K71" s="583" t="s">
        <v>16</v>
      </c>
      <c r="L71" s="584"/>
      <c r="M71" s="583" t="s">
        <v>16</v>
      </c>
      <c r="N71" s="584"/>
      <c r="O71" s="573" t="s">
        <v>16</v>
      </c>
      <c r="P71" s="574"/>
      <c r="Q71" s="243" t="s">
        <v>16</v>
      </c>
    </row>
    <row r="72" spans="2:17" x14ac:dyDescent="0.25">
      <c r="B72" s="523"/>
      <c r="C72" s="208">
        <v>44794</v>
      </c>
      <c r="D72" s="209" t="s">
        <v>164</v>
      </c>
      <c r="E72" s="1">
        <v>44795</v>
      </c>
      <c r="F72" s="2"/>
      <c r="G72" s="1">
        <v>44796</v>
      </c>
      <c r="H72" s="2"/>
      <c r="I72" s="1">
        <v>44797</v>
      </c>
      <c r="J72" s="2"/>
      <c r="K72" s="1">
        <v>44798</v>
      </c>
      <c r="L72" s="2"/>
      <c r="M72" s="1">
        <v>44799</v>
      </c>
      <c r="N72" s="2"/>
      <c r="O72" s="220">
        <v>44800</v>
      </c>
      <c r="P72" s="221"/>
      <c r="Q72" s="243"/>
    </row>
    <row r="73" spans="2:17" ht="15.75" thickBot="1" x14ac:dyDescent="0.3">
      <c r="B73" s="523"/>
      <c r="C73" s="581" t="s">
        <v>16</v>
      </c>
      <c r="D73" s="582"/>
      <c r="E73" s="583" t="s">
        <v>16</v>
      </c>
      <c r="F73" s="584"/>
      <c r="G73" s="583" t="s">
        <v>16</v>
      </c>
      <c r="H73" s="584"/>
      <c r="I73" s="583" t="s">
        <v>16</v>
      </c>
      <c r="J73" s="588"/>
      <c r="K73" s="587" t="s">
        <v>16</v>
      </c>
      <c r="L73" s="588"/>
      <c r="M73" s="587" t="s">
        <v>16</v>
      </c>
      <c r="N73" s="588"/>
      <c r="O73" s="591" t="s">
        <v>16</v>
      </c>
      <c r="P73" s="592"/>
      <c r="Q73" s="243" t="s">
        <v>16</v>
      </c>
    </row>
    <row r="74" spans="2:17" x14ac:dyDescent="0.25">
      <c r="B74" s="523"/>
      <c r="C74" s="208">
        <v>44801</v>
      </c>
      <c r="D74" s="209" t="s">
        <v>165</v>
      </c>
      <c r="E74" s="1">
        <v>44802</v>
      </c>
      <c r="F74" s="2"/>
      <c r="G74" s="1">
        <v>44803</v>
      </c>
      <c r="H74" s="2"/>
      <c r="I74" s="1">
        <v>44804</v>
      </c>
      <c r="J74" s="2"/>
      <c r="K74" s="210">
        <v>44805</v>
      </c>
      <c r="L74" s="214"/>
      <c r="M74" s="212">
        <v>44806</v>
      </c>
      <c r="N74" s="214"/>
      <c r="O74" s="215">
        <v>44807</v>
      </c>
      <c r="P74" s="216"/>
      <c r="Q74" s="243"/>
    </row>
    <row r="75" spans="2:17" ht="15.75" thickBot="1" x14ac:dyDescent="0.3">
      <c r="B75" s="524"/>
      <c r="C75" s="585" t="s">
        <v>16</v>
      </c>
      <c r="D75" s="586"/>
      <c r="E75" s="587" t="s">
        <v>16</v>
      </c>
      <c r="F75" s="588"/>
      <c r="G75" s="587" t="s">
        <v>16</v>
      </c>
      <c r="H75" s="588"/>
      <c r="I75" s="587" t="s">
        <v>16</v>
      </c>
      <c r="J75" s="589"/>
      <c r="K75" s="590" t="s">
        <v>16</v>
      </c>
      <c r="L75" s="584"/>
      <c r="M75" s="583" t="s">
        <v>16</v>
      </c>
      <c r="N75" s="584"/>
      <c r="O75" s="573" t="s">
        <v>16</v>
      </c>
      <c r="P75" s="574"/>
      <c r="Q75" s="243" t="s">
        <v>16</v>
      </c>
    </row>
    <row r="76" spans="2:17" x14ac:dyDescent="0.25">
      <c r="B76" s="522" t="s">
        <v>1767</v>
      </c>
      <c r="C76" s="217">
        <v>44808</v>
      </c>
      <c r="D76" s="224" t="s">
        <v>166</v>
      </c>
      <c r="E76" s="212">
        <v>44809</v>
      </c>
      <c r="F76" s="214"/>
      <c r="G76" s="212">
        <v>44810</v>
      </c>
      <c r="H76" s="214"/>
      <c r="I76" s="212">
        <v>44811</v>
      </c>
      <c r="J76" s="225"/>
      <c r="K76" s="1">
        <v>44812</v>
      </c>
      <c r="L76" s="2"/>
      <c r="M76" s="1">
        <v>44813</v>
      </c>
      <c r="N76" s="2"/>
      <c r="O76" s="220">
        <v>44814</v>
      </c>
      <c r="P76" s="221"/>
      <c r="Q76" s="243"/>
    </row>
    <row r="77" spans="2:17" x14ac:dyDescent="0.25">
      <c r="B77" s="523"/>
      <c r="C77" s="581" t="s">
        <v>16</v>
      </c>
      <c r="D77" s="582"/>
      <c r="E77" s="583" t="s">
        <v>16</v>
      </c>
      <c r="F77" s="584"/>
      <c r="G77" s="583" t="s">
        <v>16</v>
      </c>
      <c r="H77" s="584"/>
      <c r="I77" s="583" t="s">
        <v>16</v>
      </c>
      <c r="J77" s="584"/>
      <c r="K77" s="583" t="s">
        <v>16</v>
      </c>
      <c r="L77" s="584"/>
      <c r="M77" s="583" t="s">
        <v>16</v>
      </c>
      <c r="N77" s="584"/>
      <c r="O77" s="573" t="s">
        <v>16</v>
      </c>
      <c r="P77" s="574"/>
      <c r="Q77" s="243" t="s">
        <v>16</v>
      </c>
    </row>
    <row r="78" spans="2:17" ht="25.5" x14ac:dyDescent="0.25">
      <c r="B78" s="523"/>
      <c r="C78" s="208">
        <v>44815</v>
      </c>
      <c r="D78" s="209" t="s">
        <v>167</v>
      </c>
      <c r="E78" s="1">
        <v>44816</v>
      </c>
      <c r="F78" s="2"/>
      <c r="G78" s="1">
        <v>44817</v>
      </c>
      <c r="H78" s="2"/>
      <c r="I78" s="1">
        <v>44818</v>
      </c>
      <c r="J78" s="2"/>
      <c r="K78" s="1">
        <v>44819</v>
      </c>
      <c r="L78" s="2"/>
      <c r="M78" s="1">
        <v>44820</v>
      </c>
      <c r="N78" s="2"/>
      <c r="O78" s="220">
        <v>44821</v>
      </c>
      <c r="P78" s="229" t="s">
        <v>1696</v>
      </c>
      <c r="Q78" s="243"/>
    </row>
    <row r="79" spans="2:17" x14ac:dyDescent="0.25">
      <c r="B79" s="523"/>
      <c r="C79" s="581" t="s">
        <v>16</v>
      </c>
      <c r="D79" s="582"/>
      <c r="E79" s="583" t="s">
        <v>16</v>
      </c>
      <c r="F79" s="584"/>
      <c r="G79" s="583" t="s">
        <v>16</v>
      </c>
      <c r="H79" s="584"/>
      <c r="I79" s="583" t="s">
        <v>16</v>
      </c>
      <c r="J79" s="584"/>
      <c r="K79" s="583" t="s">
        <v>16</v>
      </c>
      <c r="L79" s="584"/>
      <c r="M79" s="583" t="s">
        <v>16</v>
      </c>
      <c r="N79" s="584"/>
      <c r="O79" s="573" t="s">
        <v>16</v>
      </c>
      <c r="P79" s="574"/>
      <c r="Q79" s="243" t="s">
        <v>16</v>
      </c>
    </row>
    <row r="80" spans="2:17" ht="51" x14ac:dyDescent="0.25">
      <c r="B80" s="523"/>
      <c r="C80" s="208">
        <v>44822</v>
      </c>
      <c r="D80" s="209" t="s">
        <v>168</v>
      </c>
      <c r="E80" s="1">
        <v>44823</v>
      </c>
      <c r="F80" s="2"/>
      <c r="G80" s="1">
        <v>44824</v>
      </c>
      <c r="H80" s="2"/>
      <c r="I80" s="1">
        <v>44825</v>
      </c>
      <c r="J80" s="226" t="s">
        <v>1697</v>
      </c>
      <c r="K80" s="1">
        <v>44826</v>
      </c>
      <c r="L80" s="2"/>
      <c r="M80" s="1">
        <v>44827</v>
      </c>
      <c r="N80" s="226" t="s">
        <v>1698</v>
      </c>
      <c r="O80" s="220">
        <v>44828</v>
      </c>
      <c r="P80" s="221"/>
      <c r="Q80" s="243"/>
    </row>
    <row r="81" spans="2:17" ht="15.75" thickBot="1" x14ac:dyDescent="0.3">
      <c r="B81" s="523"/>
      <c r="C81" s="581" t="s">
        <v>16</v>
      </c>
      <c r="D81" s="582"/>
      <c r="E81" s="583" t="s">
        <v>16</v>
      </c>
      <c r="F81" s="584"/>
      <c r="G81" s="583" t="s">
        <v>16</v>
      </c>
      <c r="H81" s="584"/>
      <c r="I81" s="583" t="s">
        <v>16</v>
      </c>
      <c r="J81" s="584"/>
      <c r="K81" s="583" t="s">
        <v>16</v>
      </c>
      <c r="L81" s="584"/>
      <c r="M81" s="583" t="s">
        <v>16</v>
      </c>
      <c r="N81" s="588"/>
      <c r="O81" s="591" t="s">
        <v>16</v>
      </c>
      <c r="P81" s="592"/>
      <c r="Q81" s="243" t="s">
        <v>16</v>
      </c>
    </row>
    <row r="82" spans="2:17" ht="25.5" x14ac:dyDescent="0.25">
      <c r="B82" s="523"/>
      <c r="C82" s="208">
        <v>44829</v>
      </c>
      <c r="D82" s="209" t="s">
        <v>169</v>
      </c>
      <c r="E82" s="1">
        <v>44830</v>
      </c>
      <c r="F82" s="2"/>
      <c r="G82" s="1">
        <v>44831</v>
      </c>
      <c r="H82" s="226" t="s">
        <v>1699</v>
      </c>
      <c r="I82" s="1">
        <v>44832</v>
      </c>
      <c r="J82" s="2"/>
      <c r="K82" s="1">
        <v>44833</v>
      </c>
      <c r="L82" s="2"/>
      <c r="M82" s="1">
        <v>44834</v>
      </c>
      <c r="N82" s="2"/>
      <c r="O82" s="228">
        <v>44835</v>
      </c>
      <c r="P82" s="216"/>
      <c r="Q82" s="243"/>
    </row>
    <row r="83" spans="2:17" ht="15.75" thickBot="1" x14ac:dyDescent="0.3">
      <c r="B83" s="524"/>
      <c r="C83" s="585" t="s">
        <v>16</v>
      </c>
      <c r="D83" s="586"/>
      <c r="E83" s="587" t="s">
        <v>16</v>
      </c>
      <c r="F83" s="588"/>
      <c r="G83" s="587" t="s">
        <v>16</v>
      </c>
      <c r="H83" s="588"/>
      <c r="I83" s="587" t="s">
        <v>16</v>
      </c>
      <c r="J83" s="588"/>
      <c r="K83" s="587" t="s">
        <v>16</v>
      </c>
      <c r="L83" s="588"/>
      <c r="M83" s="587" t="s">
        <v>16</v>
      </c>
      <c r="N83" s="589"/>
      <c r="O83" s="581" t="s">
        <v>16</v>
      </c>
      <c r="P83" s="574"/>
      <c r="Q83" s="243" t="s">
        <v>16</v>
      </c>
    </row>
    <row r="84" spans="2:17" ht="38.25" x14ac:dyDescent="0.25">
      <c r="B84" s="522" t="s">
        <v>1768</v>
      </c>
      <c r="C84" s="217">
        <v>44836</v>
      </c>
      <c r="D84" s="224" t="s">
        <v>170</v>
      </c>
      <c r="E84" s="212">
        <v>44837</v>
      </c>
      <c r="F84" s="214"/>
      <c r="G84" s="212">
        <v>44838</v>
      </c>
      <c r="H84" s="213" t="s">
        <v>1701</v>
      </c>
      <c r="I84" s="212">
        <v>44839</v>
      </c>
      <c r="J84" s="214"/>
      <c r="K84" s="212">
        <v>44840</v>
      </c>
      <c r="L84" s="214"/>
      <c r="M84" s="212">
        <v>44841</v>
      </c>
      <c r="N84" s="225"/>
      <c r="O84" s="220">
        <v>44842</v>
      </c>
      <c r="P84" s="221"/>
      <c r="Q84" s="243"/>
    </row>
    <row r="85" spans="2:17" x14ac:dyDescent="0.25">
      <c r="B85" s="523"/>
      <c r="C85" s="581" t="s">
        <v>16</v>
      </c>
      <c r="D85" s="582"/>
      <c r="E85" s="583" t="s">
        <v>16</v>
      </c>
      <c r="F85" s="584"/>
      <c r="G85" s="583" t="s">
        <v>16</v>
      </c>
      <c r="H85" s="584"/>
      <c r="I85" s="583" t="s">
        <v>16</v>
      </c>
      <c r="J85" s="584"/>
      <c r="K85" s="583" t="s">
        <v>16</v>
      </c>
      <c r="L85" s="584"/>
      <c r="M85" s="583" t="s">
        <v>16</v>
      </c>
      <c r="N85" s="584"/>
      <c r="O85" s="573" t="s">
        <v>16</v>
      </c>
      <c r="P85" s="574"/>
      <c r="Q85" s="243" t="s">
        <v>16</v>
      </c>
    </row>
    <row r="86" spans="2:17" x14ac:dyDescent="0.25">
      <c r="B86" s="523"/>
      <c r="C86" s="208">
        <v>44843</v>
      </c>
      <c r="D86" s="209" t="s">
        <v>171</v>
      </c>
      <c r="E86" s="1">
        <v>44844</v>
      </c>
      <c r="F86" s="2"/>
      <c r="G86" s="1">
        <v>44845</v>
      </c>
      <c r="H86" s="2"/>
      <c r="I86" s="1">
        <v>44846</v>
      </c>
      <c r="J86" s="2"/>
      <c r="K86" s="1">
        <v>44847</v>
      </c>
      <c r="L86" s="2"/>
      <c r="M86" s="1">
        <v>44848</v>
      </c>
      <c r="N86" s="2"/>
      <c r="O86" s="220">
        <v>44849</v>
      </c>
      <c r="P86" s="221"/>
      <c r="Q86" s="243"/>
    </row>
    <row r="87" spans="2:17" x14ac:dyDescent="0.25">
      <c r="B87" s="523"/>
      <c r="C87" s="581" t="s">
        <v>16</v>
      </c>
      <c r="D87" s="582"/>
      <c r="E87" s="583" t="s">
        <v>16</v>
      </c>
      <c r="F87" s="584"/>
      <c r="G87" s="583" t="s">
        <v>16</v>
      </c>
      <c r="H87" s="584"/>
      <c r="I87" s="583" t="s">
        <v>16</v>
      </c>
      <c r="J87" s="584"/>
      <c r="K87" s="583" t="s">
        <v>16</v>
      </c>
      <c r="L87" s="584"/>
      <c r="M87" s="583" t="s">
        <v>16</v>
      </c>
      <c r="N87" s="584"/>
      <c r="O87" s="573" t="s">
        <v>16</v>
      </c>
      <c r="P87" s="574"/>
      <c r="Q87" s="243" t="s">
        <v>16</v>
      </c>
    </row>
    <row r="88" spans="2:17" ht="63.75" x14ac:dyDescent="0.25">
      <c r="B88" s="523"/>
      <c r="C88" s="208">
        <v>44850</v>
      </c>
      <c r="D88" s="209" t="s">
        <v>172</v>
      </c>
      <c r="E88" s="1">
        <v>44851</v>
      </c>
      <c r="F88" s="227" t="s">
        <v>1702</v>
      </c>
      <c r="G88" s="1">
        <v>44852</v>
      </c>
      <c r="H88" s="2"/>
      <c r="I88" s="1">
        <v>44853</v>
      </c>
      <c r="J88" s="2"/>
      <c r="K88" s="1">
        <v>44854</v>
      </c>
      <c r="L88" s="2"/>
      <c r="M88" s="1">
        <v>44855</v>
      </c>
      <c r="N88" s="2"/>
      <c r="O88" s="220">
        <v>44856</v>
      </c>
      <c r="P88" s="221"/>
      <c r="Q88" s="243"/>
    </row>
    <row r="89" spans="2:17" x14ac:dyDescent="0.25">
      <c r="B89" s="523"/>
      <c r="C89" s="581" t="s">
        <v>16</v>
      </c>
      <c r="D89" s="582"/>
      <c r="E89" s="583" t="s">
        <v>16</v>
      </c>
      <c r="F89" s="584"/>
      <c r="G89" s="583" t="s">
        <v>16</v>
      </c>
      <c r="H89" s="584"/>
      <c r="I89" s="583" t="s">
        <v>16</v>
      </c>
      <c r="J89" s="584"/>
      <c r="K89" s="583" t="s">
        <v>16</v>
      </c>
      <c r="L89" s="584"/>
      <c r="M89" s="583" t="s">
        <v>16</v>
      </c>
      <c r="N89" s="584"/>
      <c r="O89" s="573" t="s">
        <v>16</v>
      </c>
      <c r="P89" s="574"/>
      <c r="Q89" s="243" t="s">
        <v>16</v>
      </c>
    </row>
    <row r="90" spans="2:17" ht="38.25" x14ac:dyDescent="0.25">
      <c r="B90" s="523"/>
      <c r="C90" s="208">
        <v>44857</v>
      </c>
      <c r="D90" s="209" t="s">
        <v>173</v>
      </c>
      <c r="E90" s="1">
        <v>44858</v>
      </c>
      <c r="F90" s="226" t="s">
        <v>1703</v>
      </c>
      <c r="G90" s="1">
        <v>44859</v>
      </c>
      <c r="H90" s="2"/>
      <c r="I90" s="1">
        <v>44860</v>
      </c>
      <c r="J90" s="2"/>
      <c r="K90" s="1">
        <v>44861</v>
      </c>
      <c r="L90" s="226" t="s">
        <v>1704</v>
      </c>
      <c r="M90" s="1">
        <v>44862</v>
      </c>
      <c r="N90" s="2"/>
      <c r="O90" s="220">
        <v>44863</v>
      </c>
      <c r="P90" s="221"/>
      <c r="Q90" s="243"/>
    </row>
    <row r="91" spans="2:17" ht="15.75" thickBot="1" x14ac:dyDescent="0.3">
      <c r="B91" s="523"/>
      <c r="C91" s="581" t="s">
        <v>16</v>
      </c>
      <c r="D91" s="582"/>
      <c r="E91" s="583" t="s">
        <v>16</v>
      </c>
      <c r="F91" s="588"/>
      <c r="G91" s="587" t="s">
        <v>16</v>
      </c>
      <c r="H91" s="588"/>
      <c r="I91" s="587" t="s">
        <v>16</v>
      </c>
      <c r="J91" s="588"/>
      <c r="K91" s="587" t="s">
        <v>16</v>
      </c>
      <c r="L91" s="588"/>
      <c r="M91" s="587" t="s">
        <v>16</v>
      </c>
      <c r="N91" s="588"/>
      <c r="O91" s="591" t="s">
        <v>16</v>
      </c>
      <c r="P91" s="592"/>
      <c r="Q91" s="243" t="s">
        <v>16</v>
      </c>
    </row>
    <row r="92" spans="2:17" x14ac:dyDescent="0.25">
      <c r="B92" s="523"/>
      <c r="C92" s="208">
        <v>44864</v>
      </c>
      <c r="D92" s="209" t="s">
        <v>174</v>
      </c>
      <c r="E92" s="1">
        <v>44865</v>
      </c>
      <c r="F92" s="226" t="s">
        <v>1705</v>
      </c>
      <c r="G92" s="210">
        <v>44866</v>
      </c>
      <c r="H92" s="214"/>
      <c r="I92" s="212">
        <v>44867</v>
      </c>
      <c r="J92" s="214"/>
      <c r="K92" s="212">
        <v>44868</v>
      </c>
      <c r="L92" s="214"/>
      <c r="M92" s="212">
        <v>44869</v>
      </c>
      <c r="N92" s="214"/>
      <c r="O92" s="215">
        <v>44870</v>
      </c>
      <c r="P92" s="216"/>
      <c r="Q92" s="243"/>
    </row>
    <row r="93" spans="2:17" ht="15.75" thickBot="1" x14ac:dyDescent="0.3">
      <c r="B93" s="524"/>
      <c r="C93" s="585" t="s">
        <v>16</v>
      </c>
      <c r="D93" s="586"/>
      <c r="E93" s="587" t="s">
        <v>16</v>
      </c>
      <c r="F93" s="589"/>
      <c r="G93" s="590" t="s">
        <v>16</v>
      </c>
      <c r="H93" s="584"/>
      <c r="I93" s="583" t="s">
        <v>16</v>
      </c>
      <c r="J93" s="584"/>
      <c r="K93" s="583" t="s">
        <v>16</v>
      </c>
      <c r="L93" s="584"/>
      <c r="M93" s="583" t="s">
        <v>16</v>
      </c>
      <c r="N93" s="584"/>
      <c r="O93" s="573" t="s">
        <v>16</v>
      </c>
      <c r="P93" s="574"/>
      <c r="Q93" s="243" t="s">
        <v>16</v>
      </c>
    </row>
    <row r="94" spans="2:17" ht="38.25" x14ac:dyDescent="0.25">
      <c r="B94" s="522" t="s">
        <v>1769</v>
      </c>
      <c r="C94" s="217">
        <v>44871</v>
      </c>
      <c r="D94" s="224" t="s">
        <v>175</v>
      </c>
      <c r="E94" s="212">
        <v>44872</v>
      </c>
      <c r="F94" s="219" t="s">
        <v>1707</v>
      </c>
      <c r="G94" s="1">
        <v>44873</v>
      </c>
      <c r="H94" s="2"/>
      <c r="I94" s="1">
        <v>44874</v>
      </c>
      <c r="J94" s="2"/>
      <c r="K94" s="1">
        <v>44875</v>
      </c>
      <c r="L94" s="2"/>
      <c r="M94" s="1">
        <v>44876</v>
      </c>
      <c r="N94" s="2"/>
      <c r="O94" s="220">
        <v>44877</v>
      </c>
      <c r="P94" s="221"/>
      <c r="Q94" s="243"/>
    </row>
    <row r="95" spans="2:17" x14ac:dyDescent="0.25">
      <c r="B95" s="523"/>
      <c r="C95" s="581" t="s">
        <v>16</v>
      </c>
      <c r="D95" s="582"/>
      <c r="E95" s="583" t="s">
        <v>16</v>
      </c>
      <c r="F95" s="584"/>
      <c r="G95" s="583" t="s">
        <v>16</v>
      </c>
      <c r="H95" s="584"/>
      <c r="I95" s="583" t="s">
        <v>16</v>
      </c>
      <c r="J95" s="584"/>
      <c r="K95" s="583" t="s">
        <v>16</v>
      </c>
      <c r="L95" s="584"/>
      <c r="M95" s="583" t="s">
        <v>16</v>
      </c>
      <c r="N95" s="584"/>
      <c r="O95" s="573" t="s">
        <v>16</v>
      </c>
      <c r="P95" s="574"/>
      <c r="Q95" s="243" t="s">
        <v>16</v>
      </c>
    </row>
    <row r="96" spans="2:17" ht="38.25" x14ac:dyDescent="0.25">
      <c r="B96" s="523"/>
      <c r="C96" s="208">
        <v>44878</v>
      </c>
      <c r="D96" s="209" t="s">
        <v>176</v>
      </c>
      <c r="E96" s="1">
        <v>44879</v>
      </c>
      <c r="F96" s="227" t="s">
        <v>1708</v>
      </c>
      <c r="G96" s="1">
        <v>44880</v>
      </c>
      <c r="H96" s="2"/>
      <c r="I96" s="1">
        <v>44881</v>
      </c>
      <c r="J96" s="2"/>
      <c r="K96" s="1">
        <v>44882</v>
      </c>
      <c r="L96" s="2"/>
      <c r="M96" s="1">
        <v>44883</v>
      </c>
      <c r="N96" s="2"/>
      <c r="O96" s="220">
        <v>44884</v>
      </c>
      <c r="P96" s="221"/>
      <c r="Q96" s="243"/>
    </row>
    <row r="97" spans="2:17" x14ac:dyDescent="0.25">
      <c r="B97" s="523"/>
      <c r="C97" s="581" t="s">
        <v>16</v>
      </c>
      <c r="D97" s="582"/>
      <c r="E97" s="583" t="s">
        <v>16</v>
      </c>
      <c r="F97" s="584"/>
      <c r="G97" s="583" t="s">
        <v>16</v>
      </c>
      <c r="H97" s="584"/>
      <c r="I97" s="583" t="s">
        <v>16</v>
      </c>
      <c r="J97" s="584"/>
      <c r="K97" s="583" t="s">
        <v>16</v>
      </c>
      <c r="L97" s="584"/>
      <c r="M97" s="583" t="s">
        <v>16</v>
      </c>
      <c r="N97" s="584"/>
      <c r="O97" s="573" t="s">
        <v>16</v>
      </c>
      <c r="P97" s="574"/>
      <c r="Q97" s="243" t="s">
        <v>16</v>
      </c>
    </row>
    <row r="98" spans="2:17" ht="38.25" x14ac:dyDescent="0.25">
      <c r="B98" s="523"/>
      <c r="C98" s="208">
        <v>44885</v>
      </c>
      <c r="D98" s="209" t="s">
        <v>177</v>
      </c>
      <c r="E98" s="1">
        <v>44886</v>
      </c>
      <c r="F98" s="2"/>
      <c r="G98" s="1">
        <v>44887</v>
      </c>
      <c r="H98" s="226" t="s">
        <v>1709</v>
      </c>
      <c r="I98" s="1">
        <v>44888</v>
      </c>
      <c r="J98" s="2"/>
      <c r="K98" s="1">
        <v>44889</v>
      </c>
      <c r="L98" s="2"/>
      <c r="M98" s="1">
        <v>44890</v>
      </c>
      <c r="N98" s="2"/>
      <c r="O98" s="220">
        <v>44891</v>
      </c>
      <c r="P98" s="221"/>
      <c r="Q98" s="243"/>
    </row>
    <row r="99" spans="2:17" ht="15.75" thickBot="1" x14ac:dyDescent="0.3">
      <c r="B99" s="523"/>
      <c r="C99" s="581" t="s">
        <v>16</v>
      </c>
      <c r="D99" s="582"/>
      <c r="E99" s="583" t="s">
        <v>16</v>
      </c>
      <c r="F99" s="584"/>
      <c r="G99" s="583" t="s">
        <v>16</v>
      </c>
      <c r="H99" s="584"/>
      <c r="I99" s="583" t="s">
        <v>16</v>
      </c>
      <c r="J99" s="588"/>
      <c r="K99" s="587" t="s">
        <v>16</v>
      </c>
      <c r="L99" s="588"/>
      <c r="M99" s="587" t="s">
        <v>16</v>
      </c>
      <c r="N99" s="588"/>
      <c r="O99" s="591" t="s">
        <v>16</v>
      </c>
      <c r="P99" s="592"/>
      <c r="Q99" s="243" t="s">
        <v>16</v>
      </c>
    </row>
    <row r="100" spans="2:17" x14ac:dyDescent="0.25">
      <c r="B100" s="523"/>
      <c r="C100" s="208">
        <v>44892</v>
      </c>
      <c r="D100" s="209" t="s">
        <v>178</v>
      </c>
      <c r="E100" s="1">
        <v>44893</v>
      </c>
      <c r="F100" s="2"/>
      <c r="G100" s="1">
        <v>44894</v>
      </c>
      <c r="H100" s="2"/>
      <c r="I100" s="1">
        <v>44895</v>
      </c>
      <c r="J100" s="2"/>
      <c r="K100" s="210">
        <v>44896</v>
      </c>
      <c r="L100" s="214"/>
      <c r="M100" s="212">
        <v>44897</v>
      </c>
      <c r="N100" s="214"/>
      <c r="O100" s="215">
        <v>44898</v>
      </c>
      <c r="P100" s="216"/>
      <c r="Q100" s="243"/>
    </row>
    <row r="101" spans="2:17" ht="15.75" thickBot="1" x14ac:dyDescent="0.3">
      <c r="B101" s="524"/>
      <c r="C101" s="585" t="s">
        <v>16</v>
      </c>
      <c r="D101" s="586"/>
      <c r="E101" s="587" t="s">
        <v>16</v>
      </c>
      <c r="F101" s="588"/>
      <c r="G101" s="587" t="s">
        <v>16</v>
      </c>
      <c r="H101" s="588"/>
      <c r="I101" s="587" t="s">
        <v>16</v>
      </c>
      <c r="J101" s="589"/>
      <c r="K101" s="590" t="s">
        <v>16</v>
      </c>
      <c r="L101" s="584"/>
      <c r="M101" s="583" t="s">
        <v>16</v>
      </c>
      <c r="N101" s="584"/>
      <c r="O101" s="573" t="s">
        <v>16</v>
      </c>
      <c r="P101" s="574"/>
      <c r="Q101" s="243" t="s">
        <v>16</v>
      </c>
    </row>
    <row r="102" spans="2:17" ht="38.25" x14ac:dyDescent="0.25">
      <c r="B102" s="522" t="s">
        <v>1770</v>
      </c>
      <c r="C102" s="217">
        <v>44899</v>
      </c>
      <c r="D102" s="224" t="s">
        <v>180</v>
      </c>
      <c r="E102" s="212">
        <v>44900</v>
      </c>
      <c r="F102" s="214"/>
      <c r="G102" s="212">
        <v>44901</v>
      </c>
      <c r="H102" s="214"/>
      <c r="I102" s="212">
        <v>44902</v>
      </c>
      <c r="J102" s="225"/>
      <c r="K102" s="1">
        <v>44903</v>
      </c>
      <c r="L102" s="2"/>
      <c r="M102" s="1">
        <v>44904</v>
      </c>
      <c r="N102" s="2"/>
      <c r="O102" s="220">
        <v>44905</v>
      </c>
      <c r="P102" s="229" t="s">
        <v>1711</v>
      </c>
      <c r="Q102" s="243"/>
    </row>
    <row r="103" spans="2:17" x14ac:dyDescent="0.25">
      <c r="B103" s="523"/>
      <c r="C103" s="581" t="s">
        <v>16</v>
      </c>
      <c r="D103" s="582"/>
      <c r="E103" s="583" t="s">
        <v>16</v>
      </c>
      <c r="F103" s="584"/>
      <c r="G103" s="583" t="s">
        <v>16</v>
      </c>
      <c r="H103" s="584"/>
      <c r="I103" s="583" t="s">
        <v>16</v>
      </c>
      <c r="J103" s="584"/>
      <c r="K103" s="583" t="s">
        <v>16</v>
      </c>
      <c r="L103" s="584"/>
      <c r="M103" s="583" t="s">
        <v>16</v>
      </c>
      <c r="N103" s="584"/>
      <c r="O103" s="573" t="s">
        <v>16</v>
      </c>
      <c r="P103" s="574"/>
      <c r="Q103" s="243" t="s">
        <v>16</v>
      </c>
    </row>
    <row r="104" spans="2:17" ht="51" x14ac:dyDescent="0.25">
      <c r="B104" s="523"/>
      <c r="C104" s="208">
        <v>44906</v>
      </c>
      <c r="D104" s="209" t="s">
        <v>181</v>
      </c>
      <c r="E104" s="1">
        <v>44907</v>
      </c>
      <c r="F104" s="2"/>
      <c r="G104" s="1">
        <v>44908</v>
      </c>
      <c r="H104" s="2"/>
      <c r="I104" s="1">
        <v>44909</v>
      </c>
      <c r="J104" s="2"/>
      <c r="K104" s="1">
        <v>44910</v>
      </c>
      <c r="L104" s="2"/>
      <c r="M104" s="1">
        <v>44911</v>
      </c>
      <c r="N104" s="2"/>
      <c r="O104" s="220">
        <v>44912</v>
      </c>
      <c r="P104" s="229" t="s">
        <v>1712</v>
      </c>
      <c r="Q104" s="243"/>
    </row>
    <row r="105" spans="2:17" x14ac:dyDescent="0.25">
      <c r="B105" s="523"/>
      <c r="C105" s="581" t="s">
        <v>16</v>
      </c>
      <c r="D105" s="582"/>
      <c r="E105" s="583" t="s">
        <v>16</v>
      </c>
      <c r="F105" s="584"/>
      <c r="G105" s="583" t="s">
        <v>16</v>
      </c>
      <c r="H105" s="584"/>
      <c r="I105" s="583" t="s">
        <v>16</v>
      </c>
      <c r="J105" s="584"/>
      <c r="K105" s="583" t="s">
        <v>16</v>
      </c>
      <c r="L105" s="584"/>
      <c r="M105" s="583" t="s">
        <v>16</v>
      </c>
      <c r="N105" s="584"/>
      <c r="O105" s="573" t="s">
        <v>16</v>
      </c>
      <c r="P105" s="574"/>
      <c r="Q105" s="243" t="s">
        <v>16</v>
      </c>
    </row>
    <row r="106" spans="2:17" ht="38.25" x14ac:dyDescent="0.25">
      <c r="B106" s="523"/>
      <c r="C106" s="208">
        <v>44913</v>
      </c>
      <c r="D106" s="209" t="s">
        <v>182</v>
      </c>
      <c r="E106" s="1">
        <v>44914</v>
      </c>
      <c r="F106" s="2"/>
      <c r="G106" s="1">
        <v>44915</v>
      </c>
      <c r="H106" s="2"/>
      <c r="I106" s="1">
        <v>44916</v>
      </c>
      <c r="J106" s="226" t="s">
        <v>1713</v>
      </c>
      <c r="K106" s="1">
        <v>44917</v>
      </c>
      <c r="L106" s="2"/>
      <c r="M106" s="1">
        <v>44918</v>
      </c>
      <c r="N106" s="2"/>
      <c r="O106" s="220">
        <v>44919</v>
      </c>
      <c r="P106" s="221"/>
      <c r="Q106" s="243"/>
    </row>
    <row r="107" spans="2:17" x14ac:dyDescent="0.25">
      <c r="B107" s="523"/>
      <c r="C107" s="581" t="s">
        <v>16</v>
      </c>
      <c r="D107" s="582"/>
      <c r="E107" s="583" t="s">
        <v>16</v>
      </c>
      <c r="F107" s="584"/>
      <c r="G107" s="583" t="s">
        <v>16</v>
      </c>
      <c r="H107" s="584"/>
      <c r="I107" s="583" t="s">
        <v>16</v>
      </c>
      <c r="J107" s="584"/>
      <c r="K107" s="583" t="s">
        <v>16</v>
      </c>
      <c r="L107" s="584"/>
      <c r="M107" s="583" t="s">
        <v>16</v>
      </c>
      <c r="N107" s="584"/>
      <c r="O107" s="573" t="s">
        <v>16</v>
      </c>
      <c r="P107" s="574"/>
      <c r="Q107" s="243" t="s">
        <v>16</v>
      </c>
    </row>
    <row r="108" spans="2:17" ht="38.25" x14ac:dyDescent="0.25">
      <c r="B108" s="523"/>
      <c r="C108" s="208">
        <v>44920</v>
      </c>
      <c r="D108" s="250" t="s">
        <v>1714</v>
      </c>
      <c r="E108" s="1">
        <v>44921</v>
      </c>
      <c r="F108" s="2"/>
      <c r="G108" s="1">
        <v>44922</v>
      </c>
      <c r="H108" s="2"/>
      <c r="I108" s="1">
        <v>44923</v>
      </c>
      <c r="J108" s="226" t="s">
        <v>1715</v>
      </c>
      <c r="K108" s="1">
        <v>44924</v>
      </c>
      <c r="L108" s="2"/>
      <c r="M108" s="1">
        <v>44925</v>
      </c>
      <c r="N108" s="2"/>
      <c r="O108" s="220">
        <v>44926</v>
      </c>
      <c r="P108" s="221"/>
      <c r="Q108" s="243"/>
    </row>
    <row r="109" spans="2:17" x14ac:dyDescent="0.25">
      <c r="B109" s="537"/>
      <c r="C109" s="575" t="s">
        <v>16</v>
      </c>
      <c r="D109" s="576"/>
      <c r="E109" s="577" t="s">
        <v>16</v>
      </c>
      <c r="F109" s="578"/>
      <c r="G109" s="577" t="s">
        <v>16</v>
      </c>
      <c r="H109" s="578"/>
      <c r="I109" s="577" t="s">
        <v>16</v>
      </c>
      <c r="J109" s="578"/>
      <c r="K109" s="577" t="s">
        <v>16</v>
      </c>
      <c r="L109" s="578"/>
      <c r="M109" s="577" t="s">
        <v>16</v>
      </c>
      <c r="N109" s="578"/>
      <c r="O109" s="579" t="s">
        <v>16</v>
      </c>
      <c r="P109" s="580"/>
      <c r="Q109" s="243" t="s">
        <v>16</v>
      </c>
    </row>
    <row r="110" spans="2:17" x14ac:dyDescent="0.25">
      <c r="B110" s="3"/>
      <c r="C110" s="3"/>
      <c r="D110" s="3"/>
      <c r="E110" s="3"/>
      <c r="F110" s="3"/>
      <c r="G110" s="3"/>
      <c r="H110" s="3"/>
      <c r="I110" s="3"/>
      <c r="J110" s="163" t="s">
        <v>1716</v>
      </c>
      <c r="K110" s="4"/>
      <c r="L110" s="165">
        <v>2019</v>
      </c>
      <c r="M110" s="5"/>
      <c r="N110" s="167" t="s">
        <v>1717</v>
      </c>
      <c r="O110" s="6"/>
      <c r="P110" s="169" t="s">
        <v>1718</v>
      </c>
      <c r="Q110" s="239"/>
    </row>
    <row r="111" spans="2:17" x14ac:dyDescent="0.25">
      <c r="B111" s="170" t="s">
        <v>1754</v>
      </c>
      <c r="C111" s="239"/>
      <c r="D111" s="239"/>
      <c r="E111" s="239"/>
      <c r="F111" s="239"/>
      <c r="G111" s="239"/>
      <c r="H111" s="239"/>
      <c r="I111" s="239"/>
      <c r="J111" s="239"/>
      <c r="K111" s="239"/>
      <c r="L111" s="239"/>
      <c r="M111" s="239"/>
      <c r="N111" s="239"/>
      <c r="O111" s="239"/>
      <c r="P111" s="239"/>
      <c r="Q111" s="239"/>
    </row>
    <row r="112" spans="2:17" x14ac:dyDescent="0.25">
      <c r="B112" s="247" t="s">
        <v>1755</v>
      </c>
      <c r="C112" s="239"/>
      <c r="D112" s="239"/>
      <c r="E112" s="239"/>
      <c r="F112" s="239"/>
      <c r="G112" s="239"/>
      <c r="H112" s="239"/>
      <c r="I112" s="239"/>
      <c r="J112" s="239"/>
      <c r="K112" s="239"/>
      <c r="L112" s="239"/>
      <c r="M112" s="239"/>
      <c r="N112" s="239"/>
      <c r="O112" s="239"/>
      <c r="P112" s="239"/>
      <c r="Q112" s="239"/>
    </row>
    <row r="113" spans="2:17" x14ac:dyDescent="0.25">
      <c r="B113" s="247" t="s">
        <v>1756</v>
      </c>
      <c r="C113" s="239"/>
      <c r="D113" s="239"/>
      <c r="E113" s="239"/>
      <c r="F113" s="239"/>
      <c r="G113" s="239"/>
      <c r="H113" s="239"/>
      <c r="I113" s="239"/>
      <c r="J113" s="239"/>
      <c r="K113" s="239"/>
      <c r="L113" s="239"/>
      <c r="M113" s="239"/>
      <c r="N113" s="239"/>
      <c r="O113" s="239"/>
      <c r="P113" s="239"/>
      <c r="Q113" s="239"/>
    </row>
    <row r="114" spans="2:17" x14ac:dyDescent="0.25">
      <c r="B114" s="247" t="s">
        <v>1757</v>
      </c>
      <c r="C114" s="239"/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  <c r="P114" s="239"/>
      <c r="Q114" s="239"/>
    </row>
    <row r="115" spans="2:17" x14ac:dyDescent="0.25">
      <c r="B115" s="239"/>
      <c r="C115" s="239"/>
      <c r="D115" s="239"/>
      <c r="E115" s="239"/>
      <c r="F115" s="239"/>
      <c r="G115" s="239"/>
      <c r="H115" s="239"/>
      <c r="I115" s="239"/>
      <c r="J115" s="239"/>
      <c r="K115" s="239"/>
      <c r="L115" s="239"/>
      <c r="M115" s="239"/>
      <c r="N115" s="239"/>
      <c r="O115" s="239"/>
      <c r="P115" s="239"/>
      <c r="Q115" s="239"/>
    </row>
    <row r="116" spans="2:17" x14ac:dyDescent="0.25">
      <c r="B116" s="239"/>
      <c r="C116" s="239"/>
      <c r="D116" s="239"/>
      <c r="E116" s="239"/>
      <c r="F116" s="239"/>
      <c r="G116" s="239"/>
      <c r="H116" s="239"/>
      <c r="I116" s="239"/>
      <c r="J116" s="239"/>
      <c r="K116" s="239"/>
      <c r="L116" s="239"/>
      <c r="M116" s="239"/>
      <c r="N116" s="239"/>
      <c r="O116" s="239"/>
      <c r="P116" s="239"/>
      <c r="Q116" s="239"/>
    </row>
    <row r="117" spans="2:17" x14ac:dyDescent="0.25">
      <c r="B117" s="239"/>
      <c r="C117" s="239"/>
      <c r="D117" s="239"/>
      <c r="E117" s="239"/>
      <c r="F117" s="239"/>
      <c r="G117" s="239"/>
      <c r="H117" s="239"/>
      <c r="I117" s="239"/>
      <c r="J117" s="239"/>
      <c r="K117" s="239"/>
      <c r="L117" s="239"/>
      <c r="M117" s="239"/>
      <c r="N117" s="239"/>
      <c r="O117" s="239"/>
      <c r="P117" s="239"/>
      <c r="Q117" s="239"/>
    </row>
    <row r="118" spans="2:17" x14ac:dyDescent="0.25">
      <c r="B118" s="239"/>
      <c r="C118" s="239"/>
      <c r="D118" s="239"/>
      <c r="E118" s="239"/>
      <c r="F118" s="239"/>
      <c r="G118" s="239"/>
      <c r="H118" s="239"/>
      <c r="I118" s="239"/>
      <c r="J118" s="239"/>
      <c r="K118" s="239"/>
      <c r="L118" s="239"/>
      <c r="M118" s="239"/>
      <c r="N118" s="239"/>
      <c r="O118" s="239"/>
      <c r="P118" s="239"/>
      <c r="Q118" s="239"/>
    </row>
    <row r="119" spans="2:17" x14ac:dyDescent="0.25">
      <c r="B119" s="239"/>
      <c r="C119" s="239"/>
      <c r="D119" s="239"/>
      <c r="E119" s="239"/>
      <c r="F119" s="239"/>
      <c r="G119" s="239"/>
      <c r="H119" s="239"/>
      <c r="I119" s="239"/>
      <c r="J119" s="239"/>
      <c r="K119" s="239"/>
      <c r="L119" s="239"/>
      <c r="M119" s="239"/>
      <c r="N119" s="239"/>
      <c r="O119" s="239"/>
      <c r="P119" s="239"/>
      <c r="Q119" s="239"/>
    </row>
    <row r="120" spans="2:17" x14ac:dyDescent="0.25">
      <c r="B120" s="239"/>
      <c r="C120" s="239"/>
      <c r="D120" s="239"/>
      <c r="E120" s="239"/>
      <c r="F120" s="239"/>
      <c r="G120" s="239"/>
      <c r="H120" s="239"/>
      <c r="I120" s="239"/>
      <c r="J120" s="239"/>
      <c r="K120" s="239"/>
      <c r="L120" s="239"/>
      <c r="M120" s="239"/>
      <c r="N120" s="239"/>
      <c r="O120" s="239"/>
      <c r="P120" s="239"/>
      <c r="Q120" s="239"/>
    </row>
    <row r="121" spans="2:17" x14ac:dyDescent="0.25">
      <c r="B121" s="239"/>
      <c r="C121" s="239"/>
      <c r="D121" s="239"/>
      <c r="E121" s="239"/>
      <c r="F121" s="239"/>
      <c r="G121" s="239"/>
      <c r="H121" s="239"/>
      <c r="I121" s="239"/>
      <c r="J121" s="239"/>
      <c r="K121" s="239"/>
      <c r="L121" s="239"/>
      <c r="M121" s="239"/>
      <c r="N121" s="239"/>
      <c r="O121" s="239"/>
      <c r="P121" s="239"/>
      <c r="Q121" s="239"/>
    </row>
    <row r="122" spans="2:17" x14ac:dyDescent="0.25">
      <c r="B122" s="239"/>
      <c r="C122" s="239"/>
      <c r="D122" s="239"/>
      <c r="E122" s="239"/>
      <c r="F122" s="239"/>
      <c r="G122" s="239"/>
      <c r="H122" s="239"/>
      <c r="I122" s="239"/>
      <c r="J122" s="239"/>
      <c r="K122" s="239"/>
      <c r="L122" s="239"/>
      <c r="M122" s="239"/>
      <c r="N122" s="239"/>
      <c r="O122" s="239"/>
      <c r="P122" s="239"/>
      <c r="Q122" s="239"/>
    </row>
    <row r="123" spans="2:17" x14ac:dyDescent="0.25">
      <c r="B123" s="239"/>
      <c r="C123" s="239"/>
      <c r="D123" s="239"/>
      <c r="E123" s="239"/>
      <c r="F123" s="239"/>
      <c r="G123" s="239"/>
      <c r="H123" s="239"/>
      <c r="I123" s="239"/>
      <c r="J123" s="239"/>
      <c r="K123" s="239"/>
      <c r="L123" s="239"/>
      <c r="M123" s="239"/>
      <c r="N123" s="239"/>
      <c r="O123" s="239"/>
      <c r="P123" s="239"/>
      <c r="Q123" s="243"/>
    </row>
    <row r="124" spans="2:17" x14ac:dyDescent="0.25">
      <c r="B124" s="239"/>
      <c r="C124" s="239"/>
      <c r="D124" s="239"/>
      <c r="E124" s="239"/>
      <c r="F124" s="239"/>
      <c r="G124" s="239"/>
      <c r="H124" s="239"/>
      <c r="I124" s="239"/>
      <c r="J124" s="239"/>
      <c r="K124" s="239"/>
      <c r="L124" s="239"/>
      <c r="M124" s="239"/>
      <c r="N124" s="239"/>
      <c r="O124" s="239"/>
      <c r="P124" s="239"/>
      <c r="Q124" s="239"/>
    </row>
    <row r="125" spans="2:17" x14ac:dyDescent="0.25">
      <c r="B125" s="239"/>
      <c r="C125" s="239"/>
      <c r="D125" s="239"/>
      <c r="E125" s="239"/>
      <c r="F125" s="239"/>
      <c r="G125" s="239"/>
      <c r="H125" s="239"/>
      <c r="I125" s="239"/>
      <c r="J125" s="239"/>
      <c r="K125" s="239"/>
      <c r="L125" s="239"/>
      <c r="M125" s="239"/>
      <c r="N125" s="239"/>
      <c r="O125" s="239"/>
      <c r="P125" s="239"/>
      <c r="Q125" s="239"/>
    </row>
    <row r="126" spans="2:17" x14ac:dyDescent="0.25">
      <c r="B126" s="239"/>
      <c r="C126" s="239"/>
      <c r="D126" s="239"/>
      <c r="E126" s="239"/>
      <c r="F126" s="239"/>
      <c r="G126" s="239"/>
      <c r="H126" s="239"/>
      <c r="I126" s="239"/>
      <c r="J126" s="239"/>
      <c r="K126" s="239"/>
      <c r="L126" s="239"/>
      <c r="M126" s="239"/>
      <c r="N126" s="239"/>
      <c r="O126" s="239"/>
      <c r="P126" s="239"/>
      <c r="Q126" s="239"/>
    </row>
    <row r="127" spans="2:17" x14ac:dyDescent="0.25">
      <c r="B127" s="239"/>
      <c r="C127" s="239"/>
      <c r="D127" s="239"/>
      <c r="E127" s="239"/>
      <c r="F127" s="239"/>
      <c r="G127" s="239"/>
      <c r="H127" s="239"/>
      <c r="I127" s="239"/>
      <c r="J127" s="239"/>
      <c r="K127" s="239"/>
      <c r="L127" s="239"/>
      <c r="M127" s="239"/>
      <c r="N127" s="239"/>
      <c r="O127" s="239"/>
      <c r="P127" s="239"/>
      <c r="Q127" s="239"/>
    </row>
  </sheetData>
  <mergeCells count="392">
    <mergeCell ref="B4:B5"/>
    <mergeCell ref="C5:D5"/>
    <mergeCell ref="E5:F5"/>
    <mergeCell ref="G5:H5"/>
    <mergeCell ref="I5:J5"/>
    <mergeCell ref="K5:L5"/>
    <mergeCell ref="M2:O2"/>
    <mergeCell ref="C3:D3"/>
    <mergeCell ref="E3:F3"/>
    <mergeCell ref="G3:H3"/>
    <mergeCell ref="I3:J3"/>
    <mergeCell ref="K3:L3"/>
    <mergeCell ref="M3:N3"/>
    <mergeCell ref="O3:P3"/>
    <mergeCell ref="M5:N5"/>
    <mergeCell ref="O5:P5"/>
    <mergeCell ref="C7:D7"/>
    <mergeCell ref="E7:F7"/>
    <mergeCell ref="G7:H7"/>
    <mergeCell ref="I7:J7"/>
    <mergeCell ref="K7:L7"/>
    <mergeCell ref="M7:N7"/>
    <mergeCell ref="O7:P7"/>
    <mergeCell ref="O9:P9"/>
    <mergeCell ref="C11:D11"/>
    <mergeCell ref="E11:F11"/>
    <mergeCell ref="G11:H11"/>
    <mergeCell ref="I11:J11"/>
    <mergeCell ref="K11:L11"/>
    <mergeCell ref="M11:N11"/>
    <mergeCell ref="O11:P11"/>
    <mergeCell ref="C9:D9"/>
    <mergeCell ref="E9:F9"/>
    <mergeCell ref="G9:H9"/>
    <mergeCell ref="I9:J9"/>
    <mergeCell ref="K9:L9"/>
    <mergeCell ref="M9:N9"/>
    <mergeCell ref="E17:F17"/>
    <mergeCell ref="G17:H17"/>
    <mergeCell ref="I17:J17"/>
    <mergeCell ref="K17:L17"/>
    <mergeCell ref="M17:N17"/>
    <mergeCell ref="O17:P17"/>
    <mergeCell ref="O13:P13"/>
    <mergeCell ref="C15:D15"/>
    <mergeCell ref="E15:F15"/>
    <mergeCell ref="G15:H15"/>
    <mergeCell ref="I15:J15"/>
    <mergeCell ref="K15:L15"/>
    <mergeCell ref="M15:N15"/>
    <mergeCell ref="O15:P15"/>
    <mergeCell ref="C17:D17"/>
    <mergeCell ref="C13:D13"/>
    <mergeCell ref="E13:F13"/>
    <mergeCell ref="G13:H13"/>
    <mergeCell ref="I13:J13"/>
    <mergeCell ref="K13:L13"/>
    <mergeCell ref="M13:N13"/>
    <mergeCell ref="O19:P19"/>
    <mergeCell ref="C21:D21"/>
    <mergeCell ref="E21:F21"/>
    <mergeCell ref="G21:H21"/>
    <mergeCell ref="I21:J21"/>
    <mergeCell ref="K21:L21"/>
    <mergeCell ref="M21:N21"/>
    <mergeCell ref="O21:P21"/>
    <mergeCell ref="C19:D19"/>
    <mergeCell ref="E19:F19"/>
    <mergeCell ref="G19:H19"/>
    <mergeCell ref="I19:J19"/>
    <mergeCell ref="K19:L19"/>
    <mergeCell ref="M19:N19"/>
    <mergeCell ref="M23:N23"/>
    <mergeCell ref="O23:P23"/>
    <mergeCell ref="C25:D25"/>
    <mergeCell ref="E25:F25"/>
    <mergeCell ref="G25:H25"/>
    <mergeCell ref="I25:J25"/>
    <mergeCell ref="K25:L25"/>
    <mergeCell ref="M25:N25"/>
    <mergeCell ref="O25:P25"/>
    <mergeCell ref="C23:D23"/>
    <mergeCell ref="E23:F23"/>
    <mergeCell ref="G23:H23"/>
    <mergeCell ref="I23:J23"/>
    <mergeCell ref="K23:L23"/>
    <mergeCell ref="K27:L27"/>
    <mergeCell ref="M27:N27"/>
    <mergeCell ref="O27:P27"/>
    <mergeCell ref="C29:D29"/>
    <mergeCell ref="E29:F29"/>
    <mergeCell ref="G29:H29"/>
    <mergeCell ref="I29:J29"/>
    <mergeCell ref="K29:L29"/>
    <mergeCell ref="M29:N29"/>
    <mergeCell ref="O29:P29"/>
    <mergeCell ref="C27:D27"/>
    <mergeCell ref="E27:F27"/>
    <mergeCell ref="G27:H27"/>
    <mergeCell ref="I27:J27"/>
    <mergeCell ref="E35:F35"/>
    <mergeCell ref="G35:H35"/>
    <mergeCell ref="I35:J35"/>
    <mergeCell ref="K35:L35"/>
    <mergeCell ref="M35:N35"/>
    <mergeCell ref="O35:P35"/>
    <mergeCell ref="O31:P31"/>
    <mergeCell ref="B32:B39"/>
    <mergeCell ref="C33:D33"/>
    <mergeCell ref="E33:F33"/>
    <mergeCell ref="G33:H33"/>
    <mergeCell ref="I33:J33"/>
    <mergeCell ref="K33:L33"/>
    <mergeCell ref="M33:N33"/>
    <mergeCell ref="O33:P33"/>
    <mergeCell ref="C35:D35"/>
    <mergeCell ref="C31:D31"/>
    <mergeCell ref="E31:F31"/>
    <mergeCell ref="G31:H31"/>
    <mergeCell ref="I31:J31"/>
    <mergeCell ref="K31:L31"/>
    <mergeCell ref="M31:N31"/>
    <mergeCell ref="O37:P37"/>
    <mergeCell ref="C39:D39"/>
    <mergeCell ref="E39:F39"/>
    <mergeCell ref="G39:H39"/>
    <mergeCell ref="I39:J39"/>
    <mergeCell ref="K39:L39"/>
    <mergeCell ref="M39:N39"/>
    <mergeCell ref="O39:P39"/>
    <mergeCell ref="C37:D37"/>
    <mergeCell ref="E37:F37"/>
    <mergeCell ref="G37:H37"/>
    <mergeCell ref="I37:J37"/>
    <mergeCell ref="K37:L37"/>
    <mergeCell ref="M37:N37"/>
    <mergeCell ref="M41:N41"/>
    <mergeCell ref="O41:P41"/>
    <mergeCell ref="C43:D43"/>
    <mergeCell ref="E43:F43"/>
    <mergeCell ref="G43:H43"/>
    <mergeCell ref="I43:J43"/>
    <mergeCell ref="K43:L43"/>
    <mergeCell ref="M43:N43"/>
    <mergeCell ref="O43:P43"/>
    <mergeCell ref="C41:D41"/>
    <mergeCell ref="E41:F41"/>
    <mergeCell ref="G41:H41"/>
    <mergeCell ref="I41:J41"/>
    <mergeCell ref="K41:L41"/>
    <mergeCell ref="K45:L45"/>
    <mergeCell ref="M45:N45"/>
    <mergeCell ref="O45:P45"/>
    <mergeCell ref="C47:D47"/>
    <mergeCell ref="E47:F47"/>
    <mergeCell ref="G47:H47"/>
    <mergeCell ref="I47:J47"/>
    <mergeCell ref="K47:L47"/>
    <mergeCell ref="M47:N47"/>
    <mergeCell ref="O47:P47"/>
    <mergeCell ref="C45:D45"/>
    <mergeCell ref="E45:F45"/>
    <mergeCell ref="G45:H45"/>
    <mergeCell ref="I45:J45"/>
    <mergeCell ref="E53:F53"/>
    <mergeCell ref="G53:H53"/>
    <mergeCell ref="I53:J53"/>
    <mergeCell ref="K53:L53"/>
    <mergeCell ref="M53:N53"/>
    <mergeCell ref="O53:P53"/>
    <mergeCell ref="O49:P49"/>
    <mergeCell ref="B50:B57"/>
    <mergeCell ref="C51:D51"/>
    <mergeCell ref="E51:F51"/>
    <mergeCell ref="G51:H51"/>
    <mergeCell ref="I51:J51"/>
    <mergeCell ref="K51:L51"/>
    <mergeCell ref="M51:N51"/>
    <mergeCell ref="O51:P51"/>
    <mergeCell ref="C53:D53"/>
    <mergeCell ref="C49:D49"/>
    <mergeCell ref="E49:F49"/>
    <mergeCell ref="G49:H49"/>
    <mergeCell ref="I49:J49"/>
    <mergeCell ref="K49:L49"/>
    <mergeCell ref="M49:N49"/>
    <mergeCell ref="B40:B49"/>
    <mergeCell ref="O55:P55"/>
    <mergeCell ref="C57:D57"/>
    <mergeCell ref="E57:F57"/>
    <mergeCell ref="G57:H57"/>
    <mergeCell ref="I57:J57"/>
    <mergeCell ref="K57:L57"/>
    <mergeCell ref="M57:N57"/>
    <mergeCell ref="O57:P57"/>
    <mergeCell ref="C55:D55"/>
    <mergeCell ref="E55:F55"/>
    <mergeCell ref="G55:H55"/>
    <mergeCell ref="I55:J55"/>
    <mergeCell ref="K55:L55"/>
    <mergeCell ref="M55:N55"/>
    <mergeCell ref="M59:N59"/>
    <mergeCell ref="O59:P59"/>
    <mergeCell ref="C61:D61"/>
    <mergeCell ref="E61:F61"/>
    <mergeCell ref="G61:H61"/>
    <mergeCell ref="I61:J61"/>
    <mergeCell ref="K61:L61"/>
    <mergeCell ref="M61:N61"/>
    <mergeCell ref="O61:P61"/>
    <mergeCell ref="C59:D59"/>
    <mergeCell ref="E59:F59"/>
    <mergeCell ref="G59:H59"/>
    <mergeCell ref="I59:J59"/>
    <mergeCell ref="K59:L59"/>
    <mergeCell ref="K63:L63"/>
    <mergeCell ref="M63:N63"/>
    <mergeCell ref="O63:P63"/>
    <mergeCell ref="C65:D65"/>
    <mergeCell ref="E65:F65"/>
    <mergeCell ref="G65:H65"/>
    <mergeCell ref="I65:J65"/>
    <mergeCell ref="K65:L65"/>
    <mergeCell ref="M65:N65"/>
    <mergeCell ref="O65:P65"/>
    <mergeCell ref="C63:D63"/>
    <mergeCell ref="E63:F63"/>
    <mergeCell ref="G63:H63"/>
    <mergeCell ref="I63:J63"/>
    <mergeCell ref="M67:N67"/>
    <mergeCell ref="O67:P67"/>
    <mergeCell ref="C69:D69"/>
    <mergeCell ref="E69:F69"/>
    <mergeCell ref="G69:H69"/>
    <mergeCell ref="I69:J69"/>
    <mergeCell ref="K69:L69"/>
    <mergeCell ref="M69:N69"/>
    <mergeCell ref="O69:P69"/>
    <mergeCell ref="C67:D67"/>
    <mergeCell ref="E67:F67"/>
    <mergeCell ref="G67:H67"/>
    <mergeCell ref="I67:J67"/>
    <mergeCell ref="K67:L67"/>
    <mergeCell ref="K71:L71"/>
    <mergeCell ref="M71:N71"/>
    <mergeCell ref="O71:P71"/>
    <mergeCell ref="C73:D73"/>
    <mergeCell ref="E73:F73"/>
    <mergeCell ref="G73:H73"/>
    <mergeCell ref="I73:J73"/>
    <mergeCell ref="K73:L73"/>
    <mergeCell ref="M73:N73"/>
    <mergeCell ref="O73:P73"/>
    <mergeCell ref="C71:D71"/>
    <mergeCell ref="E71:F71"/>
    <mergeCell ref="G71:H71"/>
    <mergeCell ref="I71:J71"/>
    <mergeCell ref="E79:F79"/>
    <mergeCell ref="G79:H79"/>
    <mergeCell ref="I79:J79"/>
    <mergeCell ref="K79:L79"/>
    <mergeCell ref="M79:N79"/>
    <mergeCell ref="O79:P79"/>
    <mergeCell ref="O75:P75"/>
    <mergeCell ref="B76:B83"/>
    <mergeCell ref="C77:D77"/>
    <mergeCell ref="E77:F77"/>
    <mergeCell ref="G77:H77"/>
    <mergeCell ref="I77:J77"/>
    <mergeCell ref="K77:L77"/>
    <mergeCell ref="M77:N77"/>
    <mergeCell ref="O77:P77"/>
    <mergeCell ref="C79:D79"/>
    <mergeCell ref="C75:D75"/>
    <mergeCell ref="E75:F75"/>
    <mergeCell ref="G75:H75"/>
    <mergeCell ref="I75:J75"/>
    <mergeCell ref="K75:L75"/>
    <mergeCell ref="M75:N75"/>
    <mergeCell ref="O81:P81"/>
    <mergeCell ref="C83:D83"/>
    <mergeCell ref="E83:F83"/>
    <mergeCell ref="G83:H83"/>
    <mergeCell ref="I83:J83"/>
    <mergeCell ref="K83:L83"/>
    <mergeCell ref="M83:N83"/>
    <mergeCell ref="O83:P83"/>
    <mergeCell ref="C81:D81"/>
    <mergeCell ref="E81:F81"/>
    <mergeCell ref="G81:H81"/>
    <mergeCell ref="I81:J81"/>
    <mergeCell ref="K81:L81"/>
    <mergeCell ref="M81:N81"/>
    <mergeCell ref="M85:N85"/>
    <mergeCell ref="O85:P85"/>
    <mergeCell ref="C87:D87"/>
    <mergeCell ref="E87:F87"/>
    <mergeCell ref="G87:H87"/>
    <mergeCell ref="I87:J87"/>
    <mergeCell ref="K87:L87"/>
    <mergeCell ref="M87:N87"/>
    <mergeCell ref="O87:P87"/>
    <mergeCell ref="C85:D85"/>
    <mergeCell ref="E85:F85"/>
    <mergeCell ref="G85:H85"/>
    <mergeCell ref="I85:J85"/>
    <mergeCell ref="K85:L85"/>
    <mergeCell ref="K89:L89"/>
    <mergeCell ref="M89:N89"/>
    <mergeCell ref="O89:P89"/>
    <mergeCell ref="C91:D91"/>
    <mergeCell ref="E91:F91"/>
    <mergeCell ref="G91:H91"/>
    <mergeCell ref="I91:J91"/>
    <mergeCell ref="K91:L91"/>
    <mergeCell ref="M91:N91"/>
    <mergeCell ref="O91:P91"/>
    <mergeCell ref="C89:D89"/>
    <mergeCell ref="E89:F89"/>
    <mergeCell ref="G89:H89"/>
    <mergeCell ref="I89:J89"/>
    <mergeCell ref="M93:N93"/>
    <mergeCell ref="O93:P93"/>
    <mergeCell ref="C95:D95"/>
    <mergeCell ref="E95:F95"/>
    <mergeCell ref="G95:H95"/>
    <mergeCell ref="I95:J95"/>
    <mergeCell ref="K95:L95"/>
    <mergeCell ref="M95:N95"/>
    <mergeCell ref="O95:P95"/>
    <mergeCell ref="C93:D93"/>
    <mergeCell ref="E93:F93"/>
    <mergeCell ref="G93:H93"/>
    <mergeCell ref="I93:J93"/>
    <mergeCell ref="K93:L93"/>
    <mergeCell ref="G99:H99"/>
    <mergeCell ref="I99:J99"/>
    <mergeCell ref="K99:L99"/>
    <mergeCell ref="M99:N99"/>
    <mergeCell ref="O99:P99"/>
    <mergeCell ref="C97:D97"/>
    <mergeCell ref="E97:F97"/>
    <mergeCell ref="G97:H97"/>
    <mergeCell ref="I97:J97"/>
    <mergeCell ref="M105:N105"/>
    <mergeCell ref="O105:P105"/>
    <mergeCell ref="O101:P101"/>
    <mergeCell ref="B102:B109"/>
    <mergeCell ref="C103:D103"/>
    <mergeCell ref="E103:F103"/>
    <mergeCell ref="G103:H103"/>
    <mergeCell ref="I103:J103"/>
    <mergeCell ref="K103:L103"/>
    <mergeCell ref="M103:N103"/>
    <mergeCell ref="O103:P103"/>
    <mergeCell ref="C105:D105"/>
    <mergeCell ref="C101:D101"/>
    <mergeCell ref="E101:F101"/>
    <mergeCell ref="G101:H101"/>
    <mergeCell ref="I101:J101"/>
    <mergeCell ref="K101:L101"/>
    <mergeCell ref="M101:N101"/>
    <mergeCell ref="B94:B101"/>
    <mergeCell ref="K97:L97"/>
    <mergeCell ref="M97:N97"/>
    <mergeCell ref="O97:P97"/>
    <mergeCell ref="C99:D99"/>
    <mergeCell ref="E99:F99"/>
    <mergeCell ref="B6:B15"/>
    <mergeCell ref="B16:B23"/>
    <mergeCell ref="B24:B31"/>
    <mergeCell ref="B58:B67"/>
    <mergeCell ref="B68:B75"/>
    <mergeCell ref="B84:B93"/>
    <mergeCell ref="O107:P107"/>
    <mergeCell ref="C109:D109"/>
    <mergeCell ref="E109:F109"/>
    <mergeCell ref="G109:H109"/>
    <mergeCell ref="I109:J109"/>
    <mergeCell ref="K109:L109"/>
    <mergeCell ref="M109:N109"/>
    <mergeCell ref="O109:P109"/>
    <mergeCell ref="C107:D107"/>
    <mergeCell ref="E107:F107"/>
    <mergeCell ref="G107:H107"/>
    <mergeCell ref="I107:J107"/>
    <mergeCell ref="K107:L107"/>
    <mergeCell ref="M107:N107"/>
    <mergeCell ref="E105:F105"/>
    <mergeCell ref="G105:H105"/>
    <mergeCell ref="I105:J105"/>
    <mergeCell ref="K105:L105"/>
  </mergeCells>
  <hyperlinks>
    <hyperlink ref="P1" r:id="rId1" display="https://www.wincalendar.com/es/Calendario-PDF" xr:uid="{00000000-0004-0000-0B00-000000000000}"/>
    <hyperlink ref="B111" r:id="rId2" display="https://www.wincalendar.com/es/Creador-De-Calendario" xr:uid="{00000000-0004-0000-0B00-000001000000}"/>
    <hyperlink ref="L110" r:id="rId3" display="YYYY" xr:uid="{00000000-0004-0000-0B00-000002000000}"/>
    <hyperlink ref="N110" r:id="rId4" xr:uid="{00000000-0004-0000-0B00-000003000000}"/>
    <hyperlink ref="P110" r:id="rId5" xr:uid="{00000000-0004-0000-0B00-000004000000}"/>
  </hyperlinks>
  <printOptions horizontalCentered="1"/>
  <pageMargins left="0.6" right="0.6" top="0.6" bottom="0.5" header="0.5" footer="0.5"/>
  <pageSetup scale="97" fitToHeight="0" orientation="landscape" r:id="rId6"/>
  <headerFooter alignWithMargins="0"/>
  <rowBreaks count="3" manualBreakCount="3">
    <brk id="21" min="1" max="15" man="1"/>
    <brk id="49" min="1" max="15" man="1"/>
    <brk id="83" min="1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9">
    <pageSetUpPr fitToPage="1"/>
  </sheetPr>
  <dimension ref="B1:Q127"/>
  <sheetViews>
    <sheetView showGridLines="0" zoomScaleNormal="100" workbookViewId="0">
      <pane ySplit="3" topLeftCell="A4" activePane="bottomLeft" state="frozen"/>
      <selection activeCell="H30" sqref="H30"/>
      <selection pane="bottomLeft" activeCell="H30" sqref="H30"/>
    </sheetView>
  </sheetViews>
  <sheetFormatPr baseColWidth="10" defaultColWidth="9.140625" defaultRowHeight="15" x14ac:dyDescent="0.25"/>
  <cols>
    <col min="1" max="1" width="2.28515625" customWidth="1"/>
    <col min="2" max="2" width="11.7109375" customWidth="1"/>
    <col min="3" max="3" width="3.28515625" customWidth="1"/>
    <col min="4" max="4" width="8.7109375" customWidth="1"/>
    <col min="5" max="5" width="3.28515625" customWidth="1"/>
    <col min="6" max="6" width="8.7109375" customWidth="1"/>
    <col min="7" max="7" width="3.28515625" customWidth="1"/>
    <col min="8" max="8" width="8.7109375" customWidth="1"/>
    <col min="9" max="9" width="3.28515625" customWidth="1"/>
    <col min="10" max="10" width="8.7109375" customWidth="1"/>
    <col min="11" max="11" width="3.28515625" customWidth="1"/>
    <col min="12" max="12" width="8.7109375" customWidth="1"/>
    <col min="13" max="13" width="3.28515625" customWidth="1"/>
    <col min="14" max="14" width="8.7109375" customWidth="1"/>
    <col min="15" max="15" width="3.28515625" customWidth="1"/>
    <col min="16" max="16" width="8.7109375" customWidth="1"/>
    <col min="17" max="17" width="2.28515625" customWidth="1"/>
    <col min="19" max="19" width="9.140625" customWidth="1"/>
  </cols>
  <sheetData>
    <row r="1" spans="2:17" ht="18.75" x14ac:dyDescent="0.25">
      <c r="B1" s="237" t="s">
        <v>1771</v>
      </c>
      <c r="P1" s="125" t="s">
        <v>1732</v>
      </c>
    </row>
    <row r="2" spans="2:17" ht="15.75" thickBot="1" x14ac:dyDescent="0.3">
      <c r="B2" s="238" t="s">
        <v>1733</v>
      </c>
      <c r="C2" s="239"/>
      <c r="D2" s="239"/>
      <c r="E2" s="239"/>
      <c r="F2" s="128"/>
      <c r="G2" s="239"/>
      <c r="H2" s="129"/>
      <c r="I2" s="239"/>
      <c r="J2" s="239"/>
      <c r="K2" s="240"/>
      <c r="L2" s="240"/>
      <c r="M2" s="567"/>
      <c r="N2" s="567"/>
      <c r="O2" s="567"/>
      <c r="P2" s="241"/>
      <c r="Q2" s="239"/>
    </row>
    <row r="3" spans="2:17" ht="16.5" thickTop="1" thickBot="1" x14ac:dyDescent="0.3">
      <c r="B3" s="242" t="s">
        <v>123</v>
      </c>
      <c r="C3" s="571" t="s">
        <v>124</v>
      </c>
      <c r="D3" s="570"/>
      <c r="E3" s="571" t="s">
        <v>125</v>
      </c>
      <c r="F3" s="570"/>
      <c r="G3" s="571" t="s">
        <v>126</v>
      </c>
      <c r="H3" s="570"/>
      <c r="I3" s="571" t="s">
        <v>127</v>
      </c>
      <c r="J3" s="570"/>
      <c r="K3" s="571" t="s">
        <v>128</v>
      </c>
      <c r="L3" s="570"/>
      <c r="M3" s="571" t="s">
        <v>129</v>
      </c>
      <c r="N3" s="570"/>
      <c r="O3" s="571" t="s">
        <v>130</v>
      </c>
      <c r="P3" s="572"/>
      <c r="Q3" s="243"/>
    </row>
    <row r="4" spans="2:17" x14ac:dyDescent="0.25">
      <c r="B4" s="522" t="s">
        <v>1772</v>
      </c>
      <c r="C4" s="217">
        <v>44927</v>
      </c>
      <c r="D4" s="224" t="s">
        <v>1735</v>
      </c>
      <c r="E4" s="212">
        <v>44928</v>
      </c>
      <c r="F4" s="214"/>
      <c r="G4" s="212">
        <v>44929</v>
      </c>
      <c r="H4" s="214"/>
      <c r="I4" s="212">
        <v>44930</v>
      </c>
      <c r="J4" s="214"/>
      <c r="K4" s="212">
        <v>44931</v>
      </c>
      <c r="L4" s="214"/>
      <c r="M4" s="212">
        <v>44932</v>
      </c>
      <c r="N4" s="214"/>
      <c r="O4" s="215">
        <v>44933</v>
      </c>
      <c r="P4" s="216"/>
      <c r="Q4" s="243"/>
    </row>
    <row r="5" spans="2:17" x14ac:dyDescent="0.25">
      <c r="B5" s="523"/>
      <c r="C5" s="603" t="s">
        <v>16</v>
      </c>
      <c r="D5" s="611"/>
      <c r="E5" s="607" t="s">
        <v>16</v>
      </c>
      <c r="F5" s="608"/>
      <c r="G5" s="607" t="s">
        <v>16</v>
      </c>
      <c r="H5" s="608"/>
      <c r="I5" s="607" t="s">
        <v>16</v>
      </c>
      <c r="J5" s="608"/>
      <c r="K5" s="607" t="s">
        <v>16</v>
      </c>
      <c r="L5" s="608"/>
      <c r="M5" s="607" t="s">
        <v>16</v>
      </c>
      <c r="N5" s="608"/>
      <c r="O5" s="609" t="s">
        <v>16</v>
      </c>
      <c r="P5" s="610"/>
      <c r="Q5" s="243" t="s">
        <v>16</v>
      </c>
    </row>
    <row r="6" spans="2:17" x14ac:dyDescent="0.25">
      <c r="B6" s="523"/>
      <c r="C6" s="208">
        <v>44934</v>
      </c>
      <c r="D6" s="209" t="s">
        <v>132</v>
      </c>
      <c r="E6" s="1">
        <v>44935</v>
      </c>
      <c r="F6" s="2"/>
      <c r="G6" s="1">
        <v>44936</v>
      </c>
      <c r="H6" s="2"/>
      <c r="I6" s="1">
        <v>44937</v>
      </c>
      <c r="J6" s="2"/>
      <c r="K6" s="1">
        <v>44938</v>
      </c>
      <c r="L6" s="2"/>
      <c r="M6" s="1">
        <v>44939</v>
      </c>
      <c r="N6" s="2"/>
      <c r="O6" s="220">
        <v>44940</v>
      </c>
      <c r="P6" s="221"/>
      <c r="Q6" s="243"/>
    </row>
    <row r="7" spans="2:17" x14ac:dyDescent="0.25">
      <c r="B7" s="523"/>
      <c r="C7" s="603" t="s">
        <v>16</v>
      </c>
      <c r="D7" s="611"/>
      <c r="E7" s="607" t="s">
        <v>16</v>
      </c>
      <c r="F7" s="608"/>
      <c r="G7" s="607" t="s">
        <v>16</v>
      </c>
      <c r="H7" s="608"/>
      <c r="I7" s="607" t="s">
        <v>16</v>
      </c>
      <c r="J7" s="608"/>
      <c r="K7" s="607" t="s">
        <v>16</v>
      </c>
      <c r="L7" s="608"/>
      <c r="M7" s="607" t="s">
        <v>16</v>
      </c>
      <c r="N7" s="608"/>
      <c r="O7" s="609" t="s">
        <v>16</v>
      </c>
      <c r="P7" s="610"/>
      <c r="Q7" s="243" t="s">
        <v>16</v>
      </c>
    </row>
    <row r="8" spans="2:17" x14ac:dyDescent="0.25">
      <c r="B8" s="523"/>
      <c r="C8" s="208">
        <v>44941</v>
      </c>
      <c r="D8" s="209" t="s">
        <v>133</v>
      </c>
      <c r="E8" s="1">
        <v>44942</v>
      </c>
      <c r="F8" s="2"/>
      <c r="G8" s="1">
        <v>44943</v>
      </c>
      <c r="H8" s="2"/>
      <c r="I8" s="1">
        <v>44944</v>
      </c>
      <c r="J8" s="2"/>
      <c r="K8" s="1">
        <v>44945</v>
      </c>
      <c r="L8" s="2"/>
      <c r="M8" s="1">
        <v>44946</v>
      </c>
      <c r="N8" s="2"/>
      <c r="O8" s="220">
        <v>44947</v>
      </c>
      <c r="P8" s="221"/>
      <c r="Q8" s="243"/>
    </row>
    <row r="9" spans="2:17" x14ac:dyDescent="0.25">
      <c r="B9" s="523"/>
      <c r="C9" s="603" t="s">
        <v>16</v>
      </c>
      <c r="D9" s="611"/>
      <c r="E9" s="607" t="s">
        <v>16</v>
      </c>
      <c r="F9" s="608"/>
      <c r="G9" s="607" t="s">
        <v>16</v>
      </c>
      <c r="H9" s="608"/>
      <c r="I9" s="607" t="s">
        <v>16</v>
      </c>
      <c r="J9" s="608"/>
      <c r="K9" s="607" t="s">
        <v>16</v>
      </c>
      <c r="L9" s="608"/>
      <c r="M9" s="607" t="s">
        <v>16</v>
      </c>
      <c r="N9" s="608"/>
      <c r="O9" s="609" t="s">
        <v>16</v>
      </c>
      <c r="P9" s="610"/>
      <c r="Q9" s="243" t="s">
        <v>16</v>
      </c>
    </row>
    <row r="10" spans="2:17" x14ac:dyDescent="0.25">
      <c r="B10" s="523"/>
      <c r="C10" s="208">
        <v>44948</v>
      </c>
      <c r="D10" s="209" t="s">
        <v>134</v>
      </c>
      <c r="E10" s="1">
        <v>44949</v>
      </c>
      <c r="F10" s="2"/>
      <c r="G10" s="1">
        <v>44950</v>
      </c>
      <c r="H10" s="2"/>
      <c r="I10" s="1">
        <v>44951</v>
      </c>
      <c r="J10" s="2"/>
      <c r="K10" s="1">
        <v>44952</v>
      </c>
      <c r="L10" s="2"/>
      <c r="M10" s="1">
        <v>44953</v>
      </c>
      <c r="N10" s="2"/>
      <c r="O10" s="220">
        <v>44954</v>
      </c>
      <c r="P10" s="221"/>
      <c r="Q10" s="243"/>
    </row>
    <row r="11" spans="2:17" ht="15.75" thickBot="1" x14ac:dyDescent="0.3">
      <c r="B11" s="523"/>
      <c r="C11" s="603" t="s">
        <v>16</v>
      </c>
      <c r="D11" s="611"/>
      <c r="E11" s="607" t="s">
        <v>16</v>
      </c>
      <c r="F11" s="608"/>
      <c r="G11" s="607" t="s">
        <v>16</v>
      </c>
      <c r="H11" s="606"/>
      <c r="I11" s="605" t="s">
        <v>16</v>
      </c>
      <c r="J11" s="606"/>
      <c r="K11" s="605" t="s">
        <v>16</v>
      </c>
      <c r="L11" s="606"/>
      <c r="M11" s="605" t="s">
        <v>16</v>
      </c>
      <c r="N11" s="606"/>
      <c r="O11" s="594" t="s">
        <v>16</v>
      </c>
      <c r="P11" s="595"/>
      <c r="Q11" s="243" t="s">
        <v>16</v>
      </c>
    </row>
    <row r="12" spans="2:17" x14ac:dyDescent="0.25">
      <c r="B12" s="523"/>
      <c r="C12" s="208">
        <v>44955</v>
      </c>
      <c r="D12" s="209" t="s">
        <v>135</v>
      </c>
      <c r="E12" s="1">
        <v>44956</v>
      </c>
      <c r="F12" s="2"/>
      <c r="G12" s="1">
        <v>44957</v>
      </c>
      <c r="H12" s="2"/>
      <c r="I12" s="210">
        <v>44958</v>
      </c>
      <c r="J12" s="214"/>
      <c r="K12" s="212">
        <v>44959</v>
      </c>
      <c r="L12" s="214"/>
      <c r="M12" s="212">
        <v>44960</v>
      </c>
      <c r="N12" s="214"/>
      <c r="O12" s="215">
        <v>44961</v>
      </c>
      <c r="P12" s="216"/>
      <c r="Q12" s="243"/>
    </row>
    <row r="13" spans="2:17" ht="15.75" thickBot="1" x14ac:dyDescent="0.3">
      <c r="B13" s="524"/>
      <c r="C13" s="612" t="s">
        <v>16</v>
      </c>
      <c r="D13" s="604"/>
      <c r="E13" s="605" t="s">
        <v>16</v>
      </c>
      <c r="F13" s="606"/>
      <c r="G13" s="605" t="s">
        <v>16</v>
      </c>
      <c r="H13" s="613"/>
      <c r="I13" s="614" t="s">
        <v>16</v>
      </c>
      <c r="J13" s="608"/>
      <c r="K13" s="607" t="s">
        <v>16</v>
      </c>
      <c r="L13" s="608"/>
      <c r="M13" s="607" t="s">
        <v>16</v>
      </c>
      <c r="N13" s="608"/>
      <c r="O13" s="609" t="s">
        <v>16</v>
      </c>
      <c r="P13" s="610"/>
      <c r="Q13" s="243" t="s">
        <v>16</v>
      </c>
    </row>
    <row r="14" spans="2:17" x14ac:dyDescent="0.25">
      <c r="B14" s="522" t="s">
        <v>1773</v>
      </c>
      <c r="C14" s="217">
        <v>44962</v>
      </c>
      <c r="D14" s="224" t="s">
        <v>136</v>
      </c>
      <c r="E14" s="212">
        <v>44963</v>
      </c>
      <c r="F14" s="214"/>
      <c r="G14" s="212">
        <v>44964</v>
      </c>
      <c r="H14" s="225"/>
      <c r="I14" s="1">
        <v>44965</v>
      </c>
      <c r="J14" s="2"/>
      <c r="K14" s="1">
        <v>44966</v>
      </c>
      <c r="L14" s="2"/>
      <c r="M14" s="1">
        <v>44967</v>
      </c>
      <c r="N14" s="2"/>
      <c r="O14" s="220">
        <v>44968</v>
      </c>
      <c r="P14" s="221"/>
      <c r="Q14" s="243"/>
    </row>
    <row r="15" spans="2:17" x14ac:dyDescent="0.25">
      <c r="B15" s="523"/>
      <c r="C15" s="603" t="s">
        <v>16</v>
      </c>
      <c r="D15" s="611"/>
      <c r="E15" s="607" t="s">
        <v>16</v>
      </c>
      <c r="F15" s="608"/>
      <c r="G15" s="607" t="s">
        <v>16</v>
      </c>
      <c r="H15" s="608"/>
      <c r="I15" s="607" t="s">
        <v>16</v>
      </c>
      <c r="J15" s="608"/>
      <c r="K15" s="607" t="s">
        <v>16</v>
      </c>
      <c r="L15" s="608"/>
      <c r="M15" s="607" t="s">
        <v>16</v>
      </c>
      <c r="N15" s="608"/>
      <c r="O15" s="609" t="s">
        <v>16</v>
      </c>
      <c r="P15" s="610"/>
      <c r="Q15" s="243" t="s">
        <v>16</v>
      </c>
    </row>
    <row r="16" spans="2:17" x14ac:dyDescent="0.25">
      <c r="B16" s="523"/>
      <c r="C16" s="208">
        <v>44969</v>
      </c>
      <c r="D16" s="209" t="s">
        <v>137</v>
      </c>
      <c r="E16" s="1">
        <v>44970</v>
      </c>
      <c r="F16" s="2"/>
      <c r="G16" s="1">
        <v>44971</v>
      </c>
      <c r="H16" s="2"/>
      <c r="I16" s="1">
        <v>44972</v>
      </c>
      <c r="J16" s="2"/>
      <c r="K16" s="1">
        <v>44973</v>
      </c>
      <c r="L16" s="2"/>
      <c r="M16" s="1">
        <v>44974</v>
      </c>
      <c r="N16" s="2"/>
      <c r="O16" s="220">
        <v>44975</v>
      </c>
      <c r="P16" s="221"/>
      <c r="Q16" s="243"/>
    </row>
    <row r="17" spans="2:17" x14ac:dyDescent="0.25">
      <c r="B17" s="523"/>
      <c r="C17" s="603" t="s">
        <v>16</v>
      </c>
      <c r="D17" s="611"/>
      <c r="E17" s="607" t="s">
        <v>16</v>
      </c>
      <c r="F17" s="608"/>
      <c r="G17" s="607" t="s">
        <v>16</v>
      </c>
      <c r="H17" s="608"/>
      <c r="I17" s="607" t="s">
        <v>16</v>
      </c>
      <c r="J17" s="608"/>
      <c r="K17" s="607" t="s">
        <v>16</v>
      </c>
      <c r="L17" s="608"/>
      <c r="M17" s="607" t="s">
        <v>16</v>
      </c>
      <c r="N17" s="608"/>
      <c r="O17" s="609" t="s">
        <v>16</v>
      </c>
      <c r="P17" s="610"/>
      <c r="Q17" s="243" t="s">
        <v>16</v>
      </c>
    </row>
    <row r="18" spans="2:17" x14ac:dyDescent="0.25">
      <c r="B18" s="523"/>
      <c r="C18" s="208">
        <v>44976</v>
      </c>
      <c r="D18" s="209" t="s">
        <v>138</v>
      </c>
      <c r="E18" s="1">
        <v>44977</v>
      </c>
      <c r="F18" s="2"/>
      <c r="G18" s="1">
        <v>44978</v>
      </c>
      <c r="H18" s="2"/>
      <c r="I18" s="1">
        <v>44979</v>
      </c>
      <c r="J18" s="2"/>
      <c r="K18" s="1">
        <v>44980</v>
      </c>
      <c r="L18" s="2"/>
      <c r="M18" s="1">
        <v>44981</v>
      </c>
      <c r="N18" s="2"/>
      <c r="O18" s="220">
        <v>44982</v>
      </c>
      <c r="P18" s="221"/>
      <c r="Q18" s="243"/>
    </row>
    <row r="19" spans="2:17" ht="15.75" thickBot="1" x14ac:dyDescent="0.3">
      <c r="B19" s="523"/>
      <c r="C19" s="603" t="s">
        <v>16</v>
      </c>
      <c r="D19" s="611"/>
      <c r="E19" s="607" t="s">
        <v>16</v>
      </c>
      <c r="F19" s="608"/>
      <c r="G19" s="607" t="s">
        <v>16</v>
      </c>
      <c r="H19" s="606"/>
      <c r="I19" s="605" t="s">
        <v>16</v>
      </c>
      <c r="J19" s="606"/>
      <c r="K19" s="605" t="s">
        <v>16</v>
      </c>
      <c r="L19" s="606"/>
      <c r="M19" s="605" t="s">
        <v>16</v>
      </c>
      <c r="N19" s="606"/>
      <c r="O19" s="594" t="s">
        <v>16</v>
      </c>
      <c r="P19" s="595"/>
      <c r="Q19" s="243" t="s">
        <v>16</v>
      </c>
    </row>
    <row r="20" spans="2:17" x14ac:dyDescent="0.25">
      <c r="B20" s="523"/>
      <c r="C20" s="208">
        <v>44983</v>
      </c>
      <c r="D20" s="209" t="s">
        <v>139</v>
      </c>
      <c r="E20" s="1">
        <v>44984</v>
      </c>
      <c r="F20" s="2"/>
      <c r="G20" s="1">
        <v>44985</v>
      </c>
      <c r="H20" s="2"/>
      <c r="I20" s="210">
        <v>44986</v>
      </c>
      <c r="J20" s="214"/>
      <c r="K20" s="212">
        <v>44987</v>
      </c>
      <c r="L20" s="214"/>
      <c r="M20" s="212">
        <v>44988</v>
      </c>
      <c r="N20" s="214"/>
      <c r="O20" s="215">
        <v>44989</v>
      </c>
      <c r="P20" s="216"/>
      <c r="Q20" s="243"/>
    </row>
    <row r="21" spans="2:17" ht="15.75" thickBot="1" x14ac:dyDescent="0.3">
      <c r="B21" s="524"/>
      <c r="C21" s="612" t="s">
        <v>16</v>
      </c>
      <c r="D21" s="604"/>
      <c r="E21" s="605" t="s">
        <v>16</v>
      </c>
      <c r="F21" s="606"/>
      <c r="G21" s="605" t="s">
        <v>16</v>
      </c>
      <c r="H21" s="613"/>
      <c r="I21" s="614" t="s">
        <v>16</v>
      </c>
      <c r="J21" s="608"/>
      <c r="K21" s="607" t="s">
        <v>16</v>
      </c>
      <c r="L21" s="608"/>
      <c r="M21" s="607" t="s">
        <v>16</v>
      </c>
      <c r="N21" s="608"/>
      <c r="O21" s="609" t="s">
        <v>16</v>
      </c>
      <c r="P21" s="610"/>
      <c r="Q21" s="243" t="s">
        <v>16</v>
      </c>
    </row>
    <row r="22" spans="2:17" x14ac:dyDescent="0.25">
      <c r="B22" s="522" t="s">
        <v>1774</v>
      </c>
      <c r="C22" s="217">
        <v>44990</v>
      </c>
      <c r="D22" s="224" t="s">
        <v>140</v>
      </c>
      <c r="E22" s="212">
        <v>44991</v>
      </c>
      <c r="F22" s="214"/>
      <c r="G22" s="212">
        <v>44992</v>
      </c>
      <c r="H22" s="225"/>
      <c r="I22" s="1">
        <v>44993</v>
      </c>
      <c r="J22" s="2"/>
      <c r="K22" s="1">
        <v>44994</v>
      </c>
      <c r="L22" s="2"/>
      <c r="M22" s="1">
        <v>44995</v>
      </c>
      <c r="N22" s="2"/>
      <c r="O22" s="220">
        <v>44996</v>
      </c>
      <c r="P22" s="221"/>
      <c r="Q22" s="243"/>
    </row>
    <row r="23" spans="2:17" x14ac:dyDescent="0.25">
      <c r="B23" s="523"/>
      <c r="C23" s="603" t="s">
        <v>16</v>
      </c>
      <c r="D23" s="611"/>
      <c r="E23" s="607" t="s">
        <v>16</v>
      </c>
      <c r="F23" s="608"/>
      <c r="G23" s="607" t="s">
        <v>16</v>
      </c>
      <c r="H23" s="608"/>
      <c r="I23" s="607" t="s">
        <v>16</v>
      </c>
      <c r="J23" s="608"/>
      <c r="K23" s="607" t="s">
        <v>16</v>
      </c>
      <c r="L23" s="608"/>
      <c r="M23" s="607" t="s">
        <v>16</v>
      </c>
      <c r="N23" s="608"/>
      <c r="O23" s="609" t="s">
        <v>16</v>
      </c>
      <c r="P23" s="610"/>
      <c r="Q23" s="243" t="s">
        <v>16</v>
      </c>
    </row>
    <row r="24" spans="2:17" x14ac:dyDescent="0.25">
      <c r="B24" s="523"/>
      <c r="C24" s="208">
        <v>44997</v>
      </c>
      <c r="D24" s="209" t="s">
        <v>141</v>
      </c>
      <c r="E24" s="1">
        <v>44998</v>
      </c>
      <c r="F24" s="2"/>
      <c r="G24" s="1">
        <v>44999</v>
      </c>
      <c r="H24" s="2"/>
      <c r="I24" s="1">
        <v>45000</v>
      </c>
      <c r="J24" s="2"/>
      <c r="K24" s="1">
        <v>45001</v>
      </c>
      <c r="L24" s="2"/>
      <c r="M24" s="1">
        <v>45002</v>
      </c>
      <c r="N24" s="2"/>
      <c r="O24" s="220">
        <v>45003</v>
      </c>
      <c r="P24" s="221"/>
      <c r="Q24" s="243"/>
    </row>
    <row r="25" spans="2:17" x14ac:dyDescent="0.25">
      <c r="B25" s="523"/>
      <c r="C25" s="603" t="s">
        <v>16</v>
      </c>
      <c r="D25" s="611"/>
      <c r="E25" s="607" t="s">
        <v>16</v>
      </c>
      <c r="F25" s="608"/>
      <c r="G25" s="607" t="s">
        <v>16</v>
      </c>
      <c r="H25" s="608"/>
      <c r="I25" s="607" t="s">
        <v>16</v>
      </c>
      <c r="J25" s="608"/>
      <c r="K25" s="607" t="s">
        <v>16</v>
      </c>
      <c r="L25" s="608"/>
      <c r="M25" s="607" t="s">
        <v>16</v>
      </c>
      <c r="N25" s="608"/>
      <c r="O25" s="609" t="s">
        <v>16</v>
      </c>
      <c r="P25" s="610"/>
      <c r="Q25" s="243" t="s">
        <v>16</v>
      </c>
    </row>
    <row r="26" spans="2:17" x14ac:dyDescent="0.25">
      <c r="B26" s="523"/>
      <c r="C26" s="208">
        <v>45004</v>
      </c>
      <c r="D26" s="209" t="s">
        <v>142</v>
      </c>
      <c r="E26" s="1">
        <v>45005</v>
      </c>
      <c r="F26" s="2"/>
      <c r="G26" s="1">
        <v>45006</v>
      </c>
      <c r="H26" s="2"/>
      <c r="I26" s="1">
        <v>45007</v>
      </c>
      <c r="J26" s="2"/>
      <c r="K26" s="1">
        <v>45008</v>
      </c>
      <c r="L26" s="2"/>
      <c r="M26" s="1">
        <v>45009</v>
      </c>
      <c r="N26" s="2"/>
      <c r="O26" s="220">
        <v>45010</v>
      </c>
      <c r="P26" s="221"/>
      <c r="Q26" s="243"/>
    </row>
    <row r="27" spans="2:17" ht="15.75" thickBot="1" x14ac:dyDescent="0.3">
      <c r="B27" s="523"/>
      <c r="C27" s="603" t="s">
        <v>16</v>
      </c>
      <c r="D27" s="611"/>
      <c r="E27" s="607" t="s">
        <v>16</v>
      </c>
      <c r="F27" s="608"/>
      <c r="G27" s="607" t="s">
        <v>16</v>
      </c>
      <c r="H27" s="608"/>
      <c r="I27" s="607" t="s">
        <v>16</v>
      </c>
      <c r="J27" s="608"/>
      <c r="K27" s="607" t="s">
        <v>16</v>
      </c>
      <c r="L27" s="608"/>
      <c r="M27" s="607" t="s">
        <v>16</v>
      </c>
      <c r="N27" s="606"/>
      <c r="O27" s="594" t="s">
        <v>16</v>
      </c>
      <c r="P27" s="595"/>
      <c r="Q27" s="243" t="s">
        <v>16</v>
      </c>
    </row>
    <row r="28" spans="2:17" x14ac:dyDescent="0.25">
      <c r="B28" s="523"/>
      <c r="C28" s="208">
        <v>45011</v>
      </c>
      <c r="D28" s="209" t="s">
        <v>143</v>
      </c>
      <c r="E28" s="1">
        <v>45012</v>
      </c>
      <c r="F28" s="2"/>
      <c r="G28" s="1">
        <v>45013</v>
      </c>
      <c r="H28" s="2"/>
      <c r="I28" s="1">
        <v>45014</v>
      </c>
      <c r="J28" s="2"/>
      <c r="K28" s="1">
        <v>45015</v>
      </c>
      <c r="L28" s="2"/>
      <c r="M28" s="1">
        <v>45016</v>
      </c>
      <c r="N28" s="2"/>
      <c r="O28" s="228">
        <v>45017</v>
      </c>
      <c r="P28" s="216"/>
      <c r="Q28" s="243"/>
    </row>
    <row r="29" spans="2:17" ht="15.75" thickBot="1" x14ac:dyDescent="0.3">
      <c r="B29" s="524"/>
      <c r="C29" s="612" t="s">
        <v>16</v>
      </c>
      <c r="D29" s="604"/>
      <c r="E29" s="605" t="s">
        <v>16</v>
      </c>
      <c r="F29" s="606"/>
      <c r="G29" s="605" t="s">
        <v>16</v>
      </c>
      <c r="H29" s="606"/>
      <c r="I29" s="605" t="s">
        <v>16</v>
      </c>
      <c r="J29" s="606"/>
      <c r="K29" s="605" t="s">
        <v>16</v>
      </c>
      <c r="L29" s="606"/>
      <c r="M29" s="605" t="s">
        <v>16</v>
      </c>
      <c r="N29" s="613"/>
      <c r="O29" s="603" t="s">
        <v>16</v>
      </c>
      <c r="P29" s="610"/>
      <c r="Q29" s="243" t="s">
        <v>16</v>
      </c>
    </row>
    <row r="30" spans="2:17" x14ac:dyDescent="0.25">
      <c r="B30" s="522" t="s">
        <v>1775</v>
      </c>
      <c r="C30" s="217">
        <v>45018</v>
      </c>
      <c r="D30" s="224" t="s">
        <v>144</v>
      </c>
      <c r="E30" s="212">
        <v>45019</v>
      </c>
      <c r="F30" s="214"/>
      <c r="G30" s="212">
        <v>45020</v>
      </c>
      <c r="H30" s="214"/>
      <c r="I30" s="212">
        <v>45021</v>
      </c>
      <c r="J30" s="214"/>
      <c r="K30" s="212">
        <v>45022</v>
      </c>
      <c r="L30" s="214"/>
      <c r="M30" s="212">
        <v>45023</v>
      </c>
      <c r="N30" s="225"/>
      <c r="O30" s="220">
        <v>45024</v>
      </c>
      <c r="P30" s="221"/>
      <c r="Q30" s="243"/>
    </row>
    <row r="31" spans="2:17" x14ac:dyDescent="0.25">
      <c r="B31" s="523"/>
      <c r="C31" s="603" t="s">
        <v>16</v>
      </c>
      <c r="D31" s="611"/>
      <c r="E31" s="607" t="s">
        <v>16</v>
      </c>
      <c r="F31" s="608"/>
      <c r="G31" s="607" t="s">
        <v>16</v>
      </c>
      <c r="H31" s="608"/>
      <c r="I31" s="607" t="s">
        <v>16</v>
      </c>
      <c r="J31" s="608"/>
      <c r="K31" s="607" t="s">
        <v>16</v>
      </c>
      <c r="L31" s="608"/>
      <c r="M31" s="607" t="s">
        <v>16</v>
      </c>
      <c r="N31" s="608"/>
      <c r="O31" s="609" t="s">
        <v>16</v>
      </c>
      <c r="P31" s="610"/>
      <c r="Q31" s="243" t="s">
        <v>16</v>
      </c>
    </row>
    <row r="32" spans="2:17" x14ac:dyDescent="0.25">
      <c r="B32" s="523"/>
      <c r="C32" s="208">
        <v>45025</v>
      </c>
      <c r="D32" s="209" t="s">
        <v>145</v>
      </c>
      <c r="E32" s="1">
        <v>45026</v>
      </c>
      <c r="F32" s="2"/>
      <c r="G32" s="1">
        <v>45027</v>
      </c>
      <c r="H32" s="2"/>
      <c r="I32" s="1">
        <v>45028</v>
      </c>
      <c r="J32" s="2"/>
      <c r="K32" s="1">
        <v>45029</v>
      </c>
      <c r="L32" s="2"/>
      <c r="M32" s="1">
        <v>45030</v>
      </c>
      <c r="N32" s="2"/>
      <c r="O32" s="220">
        <v>45031</v>
      </c>
      <c r="P32" s="221"/>
      <c r="Q32" s="243"/>
    </row>
    <row r="33" spans="2:17" x14ac:dyDescent="0.25">
      <c r="B33" s="523"/>
      <c r="C33" s="603" t="s">
        <v>16</v>
      </c>
      <c r="D33" s="611"/>
      <c r="E33" s="607" t="s">
        <v>16</v>
      </c>
      <c r="F33" s="608"/>
      <c r="G33" s="607" t="s">
        <v>16</v>
      </c>
      <c r="H33" s="608"/>
      <c r="I33" s="607" t="s">
        <v>16</v>
      </c>
      <c r="J33" s="608"/>
      <c r="K33" s="607" t="s">
        <v>16</v>
      </c>
      <c r="L33" s="608"/>
      <c r="M33" s="607" t="s">
        <v>16</v>
      </c>
      <c r="N33" s="608"/>
      <c r="O33" s="609" t="s">
        <v>16</v>
      </c>
      <c r="P33" s="610"/>
      <c r="Q33" s="243" t="s">
        <v>16</v>
      </c>
    </row>
    <row r="34" spans="2:17" x14ac:dyDescent="0.25">
      <c r="B34" s="523"/>
      <c r="C34" s="208">
        <v>45032</v>
      </c>
      <c r="D34" s="209" t="s">
        <v>146</v>
      </c>
      <c r="E34" s="1">
        <v>45033</v>
      </c>
      <c r="F34" s="2"/>
      <c r="G34" s="1">
        <v>45034</v>
      </c>
      <c r="H34" s="2"/>
      <c r="I34" s="1">
        <v>45035</v>
      </c>
      <c r="J34" s="2"/>
      <c r="K34" s="1">
        <v>45036</v>
      </c>
      <c r="L34" s="2"/>
      <c r="M34" s="1">
        <v>45037</v>
      </c>
      <c r="N34" s="2"/>
      <c r="O34" s="220">
        <v>45038</v>
      </c>
      <c r="P34" s="221"/>
      <c r="Q34" s="243"/>
    </row>
    <row r="35" spans="2:17" x14ac:dyDescent="0.25">
      <c r="B35" s="523"/>
      <c r="C35" s="603" t="s">
        <v>16</v>
      </c>
      <c r="D35" s="611"/>
      <c r="E35" s="607" t="s">
        <v>16</v>
      </c>
      <c r="F35" s="608"/>
      <c r="G35" s="607" t="s">
        <v>16</v>
      </c>
      <c r="H35" s="608"/>
      <c r="I35" s="607" t="s">
        <v>16</v>
      </c>
      <c r="J35" s="608"/>
      <c r="K35" s="607" t="s">
        <v>16</v>
      </c>
      <c r="L35" s="608"/>
      <c r="M35" s="607" t="s">
        <v>16</v>
      </c>
      <c r="N35" s="608"/>
      <c r="O35" s="609" t="s">
        <v>16</v>
      </c>
      <c r="P35" s="610"/>
      <c r="Q35" s="243" t="s">
        <v>16</v>
      </c>
    </row>
    <row r="36" spans="2:17" x14ac:dyDescent="0.25">
      <c r="B36" s="523"/>
      <c r="C36" s="208">
        <v>45039</v>
      </c>
      <c r="D36" s="209" t="s">
        <v>147</v>
      </c>
      <c r="E36" s="1">
        <v>45040</v>
      </c>
      <c r="F36" s="2"/>
      <c r="G36" s="1">
        <v>45041</v>
      </c>
      <c r="H36" s="2"/>
      <c r="I36" s="1">
        <v>45042</v>
      </c>
      <c r="J36" s="2"/>
      <c r="K36" s="1">
        <v>45043</v>
      </c>
      <c r="L36" s="2"/>
      <c r="M36" s="1">
        <v>45044</v>
      </c>
      <c r="N36" s="2"/>
      <c r="O36" s="220">
        <v>45045</v>
      </c>
      <c r="P36" s="221"/>
      <c r="Q36" s="243"/>
    </row>
    <row r="37" spans="2:17" ht="15.75" thickBot="1" x14ac:dyDescent="0.3">
      <c r="B37" s="523"/>
      <c r="C37" s="603" t="s">
        <v>16</v>
      </c>
      <c r="D37" s="604"/>
      <c r="E37" s="605" t="s">
        <v>16</v>
      </c>
      <c r="F37" s="606"/>
      <c r="G37" s="605" t="s">
        <v>16</v>
      </c>
      <c r="H37" s="606"/>
      <c r="I37" s="605" t="s">
        <v>16</v>
      </c>
      <c r="J37" s="606"/>
      <c r="K37" s="605" t="s">
        <v>16</v>
      </c>
      <c r="L37" s="606"/>
      <c r="M37" s="605" t="s">
        <v>16</v>
      </c>
      <c r="N37" s="606"/>
      <c r="O37" s="594" t="s">
        <v>16</v>
      </c>
      <c r="P37" s="595"/>
      <c r="Q37" s="243" t="s">
        <v>16</v>
      </c>
    </row>
    <row r="38" spans="2:17" x14ac:dyDescent="0.25">
      <c r="B38" s="523"/>
      <c r="C38" s="208">
        <v>45046</v>
      </c>
      <c r="D38" s="209" t="s">
        <v>148</v>
      </c>
      <c r="E38" s="210">
        <v>45047</v>
      </c>
      <c r="F38" s="214"/>
      <c r="G38" s="212">
        <v>45048</v>
      </c>
      <c r="H38" s="214"/>
      <c r="I38" s="212">
        <v>45049</v>
      </c>
      <c r="J38" s="214"/>
      <c r="K38" s="212">
        <v>45050</v>
      </c>
      <c r="L38" s="214"/>
      <c r="M38" s="212">
        <v>45051</v>
      </c>
      <c r="N38" s="214"/>
      <c r="O38" s="215">
        <v>45052</v>
      </c>
      <c r="P38" s="216"/>
      <c r="Q38" s="243"/>
    </row>
    <row r="39" spans="2:17" ht="15.75" thickBot="1" x14ac:dyDescent="0.3">
      <c r="B39" s="524"/>
      <c r="C39" s="612" t="s">
        <v>16</v>
      </c>
      <c r="D39" s="615"/>
      <c r="E39" s="614" t="s">
        <v>16</v>
      </c>
      <c r="F39" s="608"/>
      <c r="G39" s="607" t="s">
        <v>16</v>
      </c>
      <c r="H39" s="608"/>
      <c r="I39" s="607" t="s">
        <v>16</v>
      </c>
      <c r="J39" s="608"/>
      <c r="K39" s="607" t="s">
        <v>16</v>
      </c>
      <c r="L39" s="608"/>
      <c r="M39" s="607" t="s">
        <v>16</v>
      </c>
      <c r="N39" s="608"/>
      <c r="O39" s="609" t="s">
        <v>16</v>
      </c>
      <c r="P39" s="610"/>
      <c r="Q39" s="243" t="s">
        <v>16</v>
      </c>
    </row>
    <row r="40" spans="2:17" x14ac:dyDescent="0.25">
      <c r="B40" s="522" t="s">
        <v>1776</v>
      </c>
      <c r="C40" s="217">
        <v>45053</v>
      </c>
      <c r="D40" s="230" t="s">
        <v>149</v>
      </c>
      <c r="E40" s="1">
        <v>45054</v>
      </c>
      <c r="F40" s="2"/>
      <c r="G40" s="1">
        <v>45055</v>
      </c>
      <c r="H40" s="2"/>
      <c r="I40" s="1">
        <v>45056</v>
      </c>
      <c r="J40" s="2"/>
      <c r="K40" s="1">
        <v>45057</v>
      </c>
      <c r="L40" s="2"/>
      <c r="M40" s="1">
        <v>45058</v>
      </c>
      <c r="N40" s="2"/>
      <c r="O40" s="220">
        <v>45059</v>
      </c>
      <c r="P40" s="221"/>
      <c r="Q40" s="243"/>
    </row>
    <row r="41" spans="2:17" x14ac:dyDescent="0.25">
      <c r="B41" s="523"/>
      <c r="C41" s="603" t="s">
        <v>16</v>
      </c>
      <c r="D41" s="611"/>
      <c r="E41" s="607" t="s">
        <v>16</v>
      </c>
      <c r="F41" s="608"/>
      <c r="G41" s="607" t="s">
        <v>16</v>
      </c>
      <c r="H41" s="608"/>
      <c r="I41" s="607" t="s">
        <v>16</v>
      </c>
      <c r="J41" s="608"/>
      <c r="K41" s="607" t="s">
        <v>16</v>
      </c>
      <c r="L41" s="608"/>
      <c r="M41" s="607" t="s">
        <v>16</v>
      </c>
      <c r="N41" s="608"/>
      <c r="O41" s="609" t="s">
        <v>16</v>
      </c>
      <c r="P41" s="610"/>
      <c r="Q41" s="243" t="s">
        <v>16</v>
      </c>
    </row>
    <row r="42" spans="2:17" x14ac:dyDescent="0.25">
      <c r="B42" s="523"/>
      <c r="C42" s="208">
        <v>45060</v>
      </c>
      <c r="D42" s="209" t="s">
        <v>150</v>
      </c>
      <c r="E42" s="1">
        <v>45061</v>
      </c>
      <c r="F42" s="2"/>
      <c r="G42" s="1">
        <v>45062</v>
      </c>
      <c r="H42" s="2"/>
      <c r="I42" s="1">
        <v>45063</v>
      </c>
      <c r="J42" s="2"/>
      <c r="K42" s="1">
        <v>45064</v>
      </c>
      <c r="L42" s="2"/>
      <c r="M42" s="1">
        <v>45065</v>
      </c>
      <c r="N42" s="2"/>
      <c r="O42" s="220">
        <v>45066</v>
      </c>
      <c r="P42" s="221"/>
      <c r="Q42" s="243"/>
    </row>
    <row r="43" spans="2:17" x14ac:dyDescent="0.25">
      <c r="B43" s="523"/>
      <c r="C43" s="603" t="s">
        <v>16</v>
      </c>
      <c r="D43" s="611"/>
      <c r="E43" s="607" t="s">
        <v>16</v>
      </c>
      <c r="F43" s="608"/>
      <c r="G43" s="607" t="s">
        <v>16</v>
      </c>
      <c r="H43" s="608"/>
      <c r="I43" s="607" t="s">
        <v>16</v>
      </c>
      <c r="J43" s="608"/>
      <c r="K43" s="607" t="s">
        <v>16</v>
      </c>
      <c r="L43" s="608"/>
      <c r="M43" s="607" t="s">
        <v>16</v>
      </c>
      <c r="N43" s="608"/>
      <c r="O43" s="609" t="s">
        <v>16</v>
      </c>
      <c r="P43" s="610"/>
      <c r="Q43" s="243" t="s">
        <v>16</v>
      </c>
    </row>
    <row r="44" spans="2:17" x14ac:dyDescent="0.25">
      <c r="B44" s="523"/>
      <c r="C44" s="208">
        <v>45067</v>
      </c>
      <c r="D44" s="209" t="s">
        <v>151</v>
      </c>
      <c r="E44" s="1">
        <v>45068</v>
      </c>
      <c r="F44" s="2"/>
      <c r="G44" s="1">
        <v>45069</v>
      </c>
      <c r="H44" s="2"/>
      <c r="I44" s="1">
        <v>45070</v>
      </c>
      <c r="J44" s="2"/>
      <c r="K44" s="1">
        <v>45071</v>
      </c>
      <c r="L44" s="2"/>
      <c r="M44" s="1">
        <v>45072</v>
      </c>
      <c r="N44" s="2"/>
      <c r="O44" s="220">
        <v>45073</v>
      </c>
      <c r="P44" s="221"/>
      <c r="Q44" s="243"/>
    </row>
    <row r="45" spans="2:17" ht="15.75" thickBot="1" x14ac:dyDescent="0.3">
      <c r="B45" s="523"/>
      <c r="C45" s="603" t="s">
        <v>16</v>
      </c>
      <c r="D45" s="611"/>
      <c r="E45" s="607" t="s">
        <v>16</v>
      </c>
      <c r="F45" s="608"/>
      <c r="G45" s="607" t="s">
        <v>16</v>
      </c>
      <c r="H45" s="608"/>
      <c r="I45" s="607" t="s">
        <v>16</v>
      </c>
      <c r="J45" s="606"/>
      <c r="K45" s="605" t="s">
        <v>16</v>
      </c>
      <c r="L45" s="606"/>
      <c r="M45" s="605" t="s">
        <v>16</v>
      </c>
      <c r="N45" s="606"/>
      <c r="O45" s="594" t="s">
        <v>16</v>
      </c>
      <c r="P45" s="595"/>
      <c r="Q45" s="243" t="s">
        <v>16</v>
      </c>
    </row>
    <row r="46" spans="2:17" x14ac:dyDescent="0.25">
      <c r="B46" s="523"/>
      <c r="C46" s="208">
        <v>45074</v>
      </c>
      <c r="D46" s="209" t="s">
        <v>152</v>
      </c>
      <c r="E46" s="1">
        <v>45075</v>
      </c>
      <c r="F46" s="2"/>
      <c r="G46" s="1">
        <v>45076</v>
      </c>
      <c r="H46" s="2"/>
      <c r="I46" s="1">
        <v>45077</v>
      </c>
      <c r="J46" s="2"/>
      <c r="K46" s="210">
        <v>45078</v>
      </c>
      <c r="L46" s="214"/>
      <c r="M46" s="212">
        <v>45079</v>
      </c>
      <c r="N46" s="214"/>
      <c r="O46" s="215">
        <v>45080</v>
      </c>
      <c r="P46" s="216"/>
      <c r="Q46" s="243"/>
    </row>
    <row r="47" spans="2:17" ht="15.75" thickBot="1" x14ac:dyDescent="0.3">
      <c r="B47" s="524"/>
      <c r="C47" s="612" t="s">
        <v>16</v>
      </c>
      <c r="D47" s="604"/>
      <c r="E47" s="605" t="s">
        <v>16</v>
      </c>
      <c r="F47" s="606"/>
      <c r="G47" s="605" t="s">
        <v>16</v>
      </c>
      <c r="H47" s="606"/>
      <c r="I47" s="605" t="s">
        <v>16</v>
      </c>
      <c r="J47" s="613"/>
      <c r="K47" s="614" t="s">
        <v>16</v>
      </c>
      <c r="L47" s="608"/>
      <c r="M47" s="607" t="s">
        <v>16</v>
      </c>
      <c r="N47" s="608"/>
      <c r="O47" s="609" t="s">
        <v>16</v>
      </c>
      <c r="P47" s="610"/>
      <c r="Q47" s="243" t="s">
        <v>16</v>
      </c>
    </row>
    <row r="48" spans="2:17" x14ac:dyDescent="0.25">
      <c r="B48" s="522" t="s">
        <v>1777</v>
      </c>
      <c r="C48" s="217">
        <v>45081</v>
      </c>
      <c r="D48" s="224" t="s">
        <v>153</v>
      </c>
      <c r="E48" s="212">
        <v>45082</v>
      </c>
      <c r="F48" s="214"/>
      <c r="G48" s="212">
        <v>45083</v>
      </c>
      <c r="H48" s="214"/>
      <c r="I48" s="212">
        <v>45084</v>
      </c>
      <c r="J48" s="225"/>
      <c r="K48" s="1">
        <v>45085</v>
      </c>
      <c r="L48" s="2"/>
      <c r="M48" s="1">
        <v>45086</v>
      </c>
      <c r="N48" s="2"/>
      <c r="O48" s="220">
        <v>45087</v>
      </c>
      <c r="P48" s="221"/>
      <c r="Q48" s="243"/>
    </row>
    <row r="49" spans="2:17" x14ac:dyDescent="0.25">
      <c r="B49" s="523"/>
      <c r="C49" s="603" t="s">
        <v>16</v>
      </c>
      <c r="D49" s="611"/>
      <c r="E49" s="607" t="s">
        <v>16</v>
      </c>
      <c r="F49" s="608"/>
      <c r="G49" s="607" t="s">
        <v>16</v>
      </c>
      <c r="H49" s="608"/>
      <c r="I49" s="607" t="s">
        <v>16</v>
      </c>
      <c r="J49" s="608"/>
      <c r="K49" s="607" t="s">
        <v>16</v>
      </c>
      <c r="L49" s="608"/>
      <c r="M49" s="607" t="s">
        <v>16</v>
      </c>
      <c r="N49" s="608"/>
      <c r="O49" s="609" t="s">
        <v>16</v>
      </c>
      <c r="P49" s="610"/>
      <c r="Q49" s="243" t="s">
        <v>16</v>
      </c>
    </row>
    <row r="50" spans="2:17" x14ac:dyDescent="0.25">
      <c r="B50" s="523"/>
      <c r="C50" s="208">
        <v>45088</v>
      </c>
      <c r="D50" s="209" t="s">
        <v>154</v>
      </c>
      <c r="E50" s="1">
        <v>45089</v>
      </c>
      <c r="F50" s="2"/>
      <c r="G50" s="1">
        <v>45090</v>
      </c>
      <c r="H50" s="2"/>
      <c r="I50" s="1">
        <v>45091</v>
      </c>
      <c r="J50" s="2"/>
      <c r="K50" s="1">
        <v>45092</v>
      </c>
      <c r="L50" s="2"/>
      <c r="M50" s="1">
        <v>45093</v>
      </c>
      <c r="N50" s="2"/>
      <c r="O50" s="220">
        <v>45094</v>
      </c>
      <c r="P50" s="221"/>
      <c r="Q50" s="243"/>
    </row>
    <row r="51" spans="2:17" x14ac:dyDescent="0.25">
      <c r="B51" s="523"/>
      <c r="C51" s="603" t="s">
        <v>16</v>
      </c>
      <c r="D51" s="611"/>
      <c r="E51" s="607" t="s">
        <v>16</v>
      </c>
      <c r="F51" s="608"/>
      <c r="G51" s="607" t="s">
        <v>16</v>
      </c>
      <c r="H51" s="608"/>
      <c r="I51" s="607" t="s">
        <v>16</v>
      </c>
      <c r="J51" s="608"/>
      <c r="K51" s="607" t="s">
        <v>16</v>
      </c>
      <c r="L51" s="608"/>
      <c r="M51" s="607" t="s">
        <v>16</v>
      </c>
      <c r="N51" s="608"/>
      <c r="O51" s="609" t="s">
        <v>16</v>
      </c>
      <c r="P51" s="610"/>
      <c r="Q51" s="243" t="s">
        <v>16</v>
      </c>
    </row>
    <row r="52" spans="2:17" x14ac:dyDescent="0.25">
      <c r="B52" s="523"/>
      <c r="C52" s="208">
        <v>45095</v>
      </c>
      <c r="D52" s="209" t="s">
        <v>155</v>
      </c>
      <c r="E52" s="1">
        <v>45096</v>
      </c>
      <c r="F52" s="2"/>
      <c r="G52" s="1">
        <v>45097</v>
      </c>
      <c r="H52" s="2"/>
      <c r="I52" s="1">
        <v>45098</v>
      </c>
      <c r="J52" s="2"/>
      <c r="K52" s="1">
        <v>45099</v>
      </c>
      <c r="L52" s="2"/>
      <c r="M52" s="1">
        <v>45100</v>
      </c>
      <c r="N52" s="2"/>
      <c r="O52" s="220">
        <v>45101</v>
      </c>
      <c r="P52" s="221"/>
      <c r="Q52" s="243"/>
    </row>
    <row r="53" spans="2:17" ht="15.75" thickBot="1" x14ac:dyDescent="0.3">
      <c r="B53" s="523"/>
      <c r="C53" s="603" t="s">
        <v>16</v>
      </c>
      <c r="D53" s="611"/>
      <c r="E53" s="607" t="s">
        <v>16</v>
      </c>
      <c r="F53" s="608"/>
      <c r="G53" s="607" t="s">
        <v>16</v>
      </c>
      <c r="H53" s="608"/>
      <c r="I53" s="607" t="s">
        <v>16</v>
      </c>
      <c r="J53" s="608"/>
      <c r="K53" s="607" t="s">
        <v>16</v>
      </c>
      <c r="L53" s="608"/>
      <c r="M53" s="607" t="s">
        <v>16</v>
      </c>
      <c r="N53" s="606"/>
      <c r="O53" s="594" t="s">
        <v>16</v>
      </c>
      <c r="P53" s="595"/>
      <c r="Q53" s="243" t="s">
        <v>16</v>
      </c>
    </row>
    <row r="54" spans="2:17" x14ac:dyDescent="0.25">
      <c r="B54" s="523"/>
      <c r="C54" s="208">
        <v>45102</v>
      </c>
      <c r="D54" s="209" t="s">
        <v>156</v>
      </c>
      <c r="E54" s="1">
        <v>45103</v>
      </c>
      <c r="F54" s="2"/>
      <c r="G54" s="1">
        <v>45104</v>
      </c>
      <c r="H54" s="2"/>
      <c r="I54" s="1">
        <v>45105</v>
      </c>
      <c r="J54" s="2"/>
      <c r="K54" s="1">
        <v>45106</v>
      </c>
      <c r="L54" s="2"/>
      <c r="M54" s="1">
        <v>45107</v>
      </c>
      <c r="N54" s="2"/>
      <c r="O54" s="228">
        <v>45108</v>
      </c>
      <c r="P54" s="216"/>
      <c r="Q54" s="243"/>
    </row>
    <row r="55" spans="2:17" ht="15.75" thickBot="1" x14ac:dyDescent="0.3">
      <c r="B55" s="524"/>
      <c r="C55" s="612" t="s">
        <v>16</v>
      </c>
      <c r="D55" s="604"/>
      <c r="E55" s="605" t="s">
        <v>16</v>
      </c>
      <c r="F55" s="606"/>
      <c r="G55" s="605" t="s">
        <v>16</v>
      </c>
      <c r="H55" s="606"/>
      <c r="I55" s="605" t="s">
        <v>16</v>
      </c>
      <c r="J55" s="606"/>
      <c r="K55" s="605" t="s">
        <v>16</v>
      </c>
      <c r="L55" s="606"/>
      <c r="M55" s="605" t="s">
        <v>16</v>
      </c>
      <c r="N55" s="613"/>
      <c r="O55" s="603" t="s">
        <v>16</v>
      </c>
      <c r="P55" s="610"/>
      <c r="Q55" s="243" t="s">
        <v>16</v>
      </c>
    </row>
    <row r="56" spans="2:17" x14ac:dyDescent="0.25">
      <c r="B56" s="522" t="s">
        <v>1778</v>
      </c>
      <c r="C56" s="217">
        <v>45109</v>
      </c>
      <c r="D56" s="224" t="s">
        <v>157</v>
      </c>
      <c r="E56" s="212">
        <v>45110</v>
      </c>
      <c r="F56" s="214"/>
      <c r="G56" s="212">
        <v>45111</v>
      </c>
      <c r="H56" s="214"/>
      <c r="I56" s="212">
        <v>45112</v>
      </c>
      <c r="J56" s="214"/>
      <c r="K56" s="212">
        <v>45113</v>
      </c>
      <c r="L56" s="214"/>
      <c r="M56" s="212">
        <v>45114</v>
      </c>
      <c r="N56" s="225"/>
      <c r="O56" s="220">
        <v>45115</v>
      </c>
      <c r="P56" s="221"/>
      <c r="Q56" s="243"/>
    </row>
    <row r="57" spans="2:17" x14ac:dyDescent="0.25">
      <c r="B57" s="523"/>
      <c r="C57" s="603" t="s">
        <v>16</v>
      </c>
      <c r="D57" s="611"/>
      <c r="E57" s="607" t="s">
        <v>16</v>
      </c>
      <c r="F57" s="608"/>
      <c r="G57" s="607" t="s">
        <v>16</v>
      </c>
      <c r="H57" s="608"/>
      <c r="I57" s="607" t="s">
        <v>16</v>
      </c>
      <c r="J57" s="608"/>
      <c r="K57" s="607" t="s">
        <v>16</v>
      </c>
      <c r="L57" s="608"/>
      <c r="M57" s="607" t="s">
        <v>16</v>
      </c>
      <c r="N57" s="608"/>
      <c r="O57" s="609" t="s">
        <v>16</v>
      </c>
      <c r="P57" s="610"/>
      <c r="Q57" s="243" t="s">
        <v>16</v>
      </c>
    </row>
    <row r="58" spans="2:17" x14ac:dyDescent="0.25">
      <c r="B58" s="523"/>
      <c r="C58" s="208">
        <v>45116</v>
      </c>
      <c r="D58" s="209" t="s">
        <v>158</v>
      </c>
      <c r="E58" s="1">
        <v>45117</v>
      </c>
      <c r="F58" s="2"/>
      <c r="G58" s="1">
        <v>45118</v>
      </c>
      <c r="H58" s="2"/>
      <c r="I58" s="1">
        <v>45119</v>
      </c>
      <c r="J58" s="2"/>
      <c r="K58" s="1">
        <v>45120</v>
      </c>
      <c r="L58" s="2"/>
      <c r="M58" s="1">
        <v>45121</v>
      </c>
      <c r="N58" s="2"/>
      <c r="O58" s="220">
        <v>45122</v>
      </c>
      <c r="P58" s="221"/>
      <c r="Q58" s="243"/>
    </row>
    <row r="59" spans="2:17" x14ac:dyDescent="0.25">
      <c r="B59" s="523"/>
      <c r="C59" s="603" t="s">
        <v>16</v>
      </c>
      <c r="D59" s="611"/>
      <c r="E59" s="607" t="s">
        <v>16</v>
      </c>
      <c r="F59" s="608"/>
      <c r="G59" s="607" t="s">
        <v>16</v>
      </c>
      <c r="H59" s="608"/>
      <c r="I59" s="607" t="s">
        <v>16</v>
      </c>
      <c r="J59" s="608"/>
      <c r="K59" s="607" t="s">
        <v>16</v>
      </c>
      <c r="L59" s="608"/>
      <c r="M59" s="607" t="s">
        <v>16</v>
      </c>
      <c r="N59" s="608"/>
      <c r="O59" s="609" t="s">
        <v>16</v>
      </c>
      <c r="P59" s="610"/>
      <c r="Q59" s="243" t="s">
        <v>16</v>
      </c>
    </row>
    <row r="60" spans="2:17" x14ac:dyDescent="0.25">
      <c r="B60" s="523"/>
      <c r="C60" s="208">
        <v>45123</v>
      </c>
      <c r="D60" s="209" t="s">
        <v>159</v>
      </c>
      <c r="E60" s="1">
        <v>45124</v>
      </c>
      <c r="F60" s="2"/>
      <c r="G60" s="1">
        <v>45125</v>
      </c>
      <c r="H60" s="2"/>
      <c r="I60" s="1">
        <v>45126</v>
      </c>
      <c r="J60" s="2"/>
      <c r="K60" s="1">
        <v>45127</v>
      </c>
      <c r="L60" s="2"/>
      <c r="M60" s="1">
        <v>45128</v>
      </c>
      <c r="N60" s="2"/>
      <c r="O60" s="220">
        <v>45129</v>
      </c>
      <c r="P60" s="221"/>
      <c r="Q60" s="243"/>
    </row>
    <row r="61" spans="2:17" x14ac:dyDescent="0.25">
      <c r="B61" s="523"/>
      <c r="C61" s="603" t="s">
        <v>16</v>
      </c>
      <c r="D61" s="611"/>
      <c r="E61" s="607" t="s">
        <v>16</v>
      </c>
      <c r="F61" s="608"/>
      <c r="G61" s="607" t="s">
        <v>16</v>
      </c>
      <c r="H61" s="608"/>
      <c r="I61" s="607" t="s">
        <v>16</v>
      </c>
      <c r="J61" s="608"/>
      <c r="K61" s="607" t="s">
        <v>16</v>
      </c>
      <c r="L61" s="608"/>
      <c r="M61" s="607" t="s">
        <v>16</v>
      </c>
      <c r="N61" s="608"/>
      <c r="O61" s="609" t="s">
        <v>16</v>
      </c>
      <c r="P61" s="610"/>
      <c r="Q61" s="243" t="s">
        <v>16</v>
      </c>
    </row>
    <row r="62" spans="2:17" x14ac:dyDescent="0.25">
      <c r="B62" s="523"/>
      <c r="C62" s="208">
        <v>45130</v>
      </c>
      <c r="D62" s="209" t="s">
        <v>160</v>
      </c>
      <c r="E62" s="1">
        <v>45131</v>
      </c>
      <c r="F62" s="2"/>
      <c r="G62" s="1">
        <v>45132</v>
      </c>
      <c r="H62" s="2"/>
      <c r="I62" s="1">
        <v>45133</v>
      </c>
      <c r="J62" s="2"/>
      <c r="K62" s="1">
        <v>45134</v>
      </c>
      <c r="L62" s="2"/>
      <c r="M62" s="1">
        <v>45135</v>
      </c>
      <c r="N62" s="2"/>
      <c r="O62" s="220">
        <v>45136</v>
      </c>
      <c r="P62" s="221"/>
      <c r="Q62" s="243"/>
    </row>
    <row r="63" spans="2:17" ht="15.75" thickBot="1" x14ac:dyDescent="0.3">
      <c r="B63" s="523"/>
      <c r="C63" s="603" t="s">
        <v>16</v>
      </c>
      <c r="D63" s="611"/>
      <c r="E63" s="607" t="s">
        <v>16</v>
      </c>
      <c r="F63" s="606"/>
      <c r="G63" s="605" t="s">
        <v>16</v>
      </c>
      <c r="H63" s="606"/>
      <c r="I63" s="605" t="s">
        <v>16</v>
      </c>
      <c r="J63" s="606"/>
      <c r="K63" s="605" t="s">
        <v>16</v>
      </c>
      <c r="L63" s="606"/>
      <c r="M63" s="605" t="s">
        <v>16</v>
      </c>
      <c r="N63" s="606"/>
      <c r="O63" s="594" t="s">
        <v>16</v>
      </c>
      <c r="P63" s="595"/>
      <c r="Q63" s="243" t="s">
        <v>16</v>
      </c>
    </row>
    <row r="64" spans="2:17" x14ac:dyDescent="0.25">
      <c r="B64" s="523"/>
      <c r="C64" s="208">
        <v>45137</v>
      </c>
      <c r="D64" s="209" t="s">
        <v>161</v>
      </c>
      <c r="E64" s="1">
        <v>45138</v>
      </c>
      <c r="F64" s="2"/>
      <c r="G64" s="210">
        <v>45139</v>
      </c>
      <c r="H64" s="214"/>
      <c r="I64" s="212">
        <v>45140</v>
      </c>
      <c r="J64" s="214"/>
      <c r="K64" s="212">
        <v>45141</v>
      </c>
      <c r="L64" s="214"/>
      <c r="M64" s="212">
        <v>45142</v>
      </c>
      <c r="N64" s="214"/>
      <c r="O64" s="215">
        <v>45143</v>
      </c>
      <c r="P64" s="216"/>
      <c r="Q64" s="243"/>
    </row>
    <row r="65" spans="2:17" ht="15.75" thickBot="1" x14ac:dyDescent="0.3">
      <c r="B65" s="524"/>
      <c r="C65" s="612" t="s">
        <v>16</v>
      </c>
      <c r="D65" s="604"/>
      <c r="E65" s="605" t="s">
        <v>16</v>
      </c>
      <c r="F65" s="613"/>
      <c r="G65" s="614" t="s">
        <v>16</v>
      </c>
      <c r="H65" s="608"/>
      <c r="I65" s="607" t="s">
        <v>16</v>
      </c>
      <c r="J65" s="608"/>
      <c r="K65" s="607" t="s">
        <v>16</v>
      </c>
      <c r="L65" s="608"/>
      <c r="M65" s="607" t="s">
        <v>16</v>
      </c>
      <c r="N65" s="608"/>
      <c r="O65" s="609" t="s">
        <v>16</v>
      </c>
      <c r="P65" s="610"/>
      <c r="Q65" s="243" t="s">
        <v>16</v>
      </c>
    </row>
    <row r="66" spans="2:17" x14ac:dyDescent="0.25">
      <c r="B66" s="522" t="s">
        <v>1779</v>
      </c>
      <c r="C66" s="217">
        <v>45144</v>
      </c>
      <c r="D66" s="224" t="s">
        <v>162</v>
      </c>
      <c r="E66" s="212">
        <v>45145</v>
      </c>
      <c r="F66" s="225"/>
      <c r="G66" s="1">
        <v>45146</v>
      </c>
      <c r="H66" s="2"/>
      <c r="I66" s="1">
        <v>45147</v>
      </c>
      <c r="J66" s="2"/>
      <c r="K66" s="1">
        <v>45148</v>
      </c>
      <c r="L66" s="2"/>
      <c r="M66" s="1">
        <v>45149</v>
      </c>
      <c r="N66" s="2"/>
      <c r="O66" s="220">
        <v>45150</v>
      </c>
      <c r="P66" s="221"/>
      <c r="Q66" s="243"/>
    </row>
    <row r="67" spans="2:17" x14ac:dyDescent="0.25">
      <c r="B67" s="523"/>
      <c r="C67" s="603" t="s">
        <v>16</v>
      </c>
      <c r="D67" s="611"/>
      <c r="E67" s="607" t="s">
        <v>16</v>
      </c>
      <c r="F67" s="608"/>
      <c r="G67" s="607" t="s">
        <v>16</v>
      </c>
      <c r="H67" s="608"/>
      <c r="I67" s="607" t="s">
        <v>16</v>
      </c>
      <c r="J67" s="608"/>
      <c r="K67" s="607" t="s">
        <v>16</v>
      </c>
      <c r="L67" s="608"/>
      <c r="M67" s="607" t="s">
        <v>16</v>
      </c>
      <c r="N67" s="608"/>
      <c r="O67" s="609" t="s">
        <v>16</v>
      </c>
      <c r="P67" s="610"/>
      <c r="Q67" s="243" t="s">
        <v>16</v>
      </c>
    </row>
    <row r="68" spans="2:17" x14ac:dyDescent="0.25">
      <c r="B68" s="523"/>
      <c r="C68" s="208">
        <v>45151</v>
      </c>
      <c r="D68" s="209" t="s">
        <v>163</v>
      </c>
      <c r="E68" s="1">
        <v>45152</v>
      </c>
      <c r="F68" s="2"/>
      <c r="G68" s="1">
        <v>45153</v>
      </c>
      <c r="H68" s="2"/>
      <c r="I68" s="1">
        <v>45154</v>
      </c>
      <c r="J68" s="2"/>
      <c r="K68" s="1">
        <v>45155</v>
      </c>
      <c r="L68" s="2"/>
      <c r="M68" s="1">
        <v>45156</v>
      </c>
      <c r="N68" s="2"/>
      <c r="O68" s="220">
        <v>45157</v>
      </c>
      <c r="P68" s="221"/>
      <c r="Q68" s="243"/>
    </row>
    <row r="69" spans="2:17" x14ac:dyDescent="0.25">
      <c r="B69" s="523"/>
      <c r="C69" s="603" t="s">
        <v>16</v>
      </c>
      <c r="D69" s="611"/>
      <c r="E69" s="607" t="s">
        <v>16</v>
      </c>
      <c r="F69" s="608"/>
      <c r="G69" s="607" t="s">
        <v>16</v>
      </c>
      <c r="H69" s="608"/>
      <c r="I69" s="607" t="s">
        <v>16</v>
      </c>
      <c r="J69" s="608"/>
      <c r="K69" s="607" t="s">
        <v>16</v>
      </c>
      <c r="L69" s="608"/>
      <c r="M69" s="607" t="s">
        <v>16</v>
      </c>
      <c r="N69" s="608"/>
      <c r="O69" s="609" t="s">
        <v>16</v>
      </c>
      <c r="P69" s="610"/>
      <c r="Q69" s="243" t="s">
        <v>16</v>
      </c>
    </row>
    <row r="70" spans="2:17" x14ac:dyDescent="0.25">
      <c r="B70" s="523"/>
      <c r="C70" s="208">
        <v>45158</v>
      </c>
      <c r="D70" s="209" t="s">
        <v>164</v>
      </c>
      <c r="E70" s="1">
        <v>45159</v>
      </c>
      <c r="F70" s="2"/>
      <c r="G70" s="1">
        <v>45160</v>
      </c>
      <c r="H70" s="2"/>
      <c r="I70" s="1">
        <v>45161</v>
      </c>
      <c r="J70" s="2"/>
      <c r="K70" s="1">
        <v>45162</v>
      </c>
      <c r="L70" s="2"/>
      <c r="M70" s="1">
        <v>45163</v>
      </c>
      <c r="N70" s="2"/>
      <c r="O70" s="220">
        <v>45164</v>
      </c>
      <c r="P70" s="221"/>
      <c r="Q70" s="243"/>
    </row>
    <row r="71" spans="2:17" ht="15.75" thickBot="1" x14ac:dyDescent="0.3">
      <c r="B71" s="523"/>
      <c r="C71" s="603" t="s">
        <v>16</v>
      </c>
      <c r="D71" s="611"/>
      <c r="E71" s="607" t="s">
        <v>16</v>
      </c>
      <c r="F71" s="608"/>
      <c r="G71" s="607" t="s">
        <v>16</v>
      </c>
      <c r="H71" s="608"/>
      <c r="I71" s="607" t="s">
        <v>16</v>
      </c>
      <c r="J71" s="608"/>
      <c r="K71" s="607" t="s">
        <v>16</v>
      </c>
      <c r="L71" s="606"/>
      <c r="M71" s="605" t="s">
        <v>16</v>
      </c>
      <c r="N71" s="606"/>
      <c r="O71" s="594" t="s">
        <v>16</v>
      </c>
      <c r="P71" s="595"/>
      <c r="Q71" s="243" t="s">
        <v>16</v>
      </c>
    </row>
    <row r="72" spans="2:17" x14ac:dyDescent="0.25">
      <c r="B72" s="523"/>
      <c r="C72" s="208">
        <v>45165</v>
      </c>
      <c r="D72" s="209" t="s">
        <v>165</v>
      </c>
      <c r="E72" s="1">
        <v>45166</v>
      </c>
      <c r="F72" s="2"/>
      <c r="G72" s="1">
        <v>45167</v>
      </c>
      <c r="H72" s="2"/>
      <c r="I72" s="1">
        <v>45168</v>
      </c>
      <c r="J72" s="2"/>
      <c r="K72" s="1">
        <v>45169</v>
      </c>
      <c r="L72" s="2"/>
      <c r="M72" s="210">
        <v>45170</v>
      </c>
      <c r="N72" s="214"/>
      <c r="O72" s="215">
        <v>45171</v>
      </c>
      <c r="P72" s="216"/>
      <c r="Q72" s="243"/>
    </row>
    <row r="73" spans="2:17" ht="15.75" thickBot="1" x14ac:dyDescent="0.3">
      <c r="B73" s="524"/>
      <c r="C73" s="612" t="s">
        <v>16</v>
      </c>
      <c r="D73" s="604"/>
      <c r="E73" s="605" t="s">
        <v>16</v>
      </c>
      <c r="F73" s="606"/>
      <c r="G73" s="605" t="s">
        <v>16</v>
      </c>
      <c r="H73" s="606"/>
      <c r="I73" s="605" t="s">
        <v>16</v>
      </c>
      <c r="J73" s="606"/>
      <c r="K73" s="605" t="s">
        <v>16</v>
      </c>
      <c r="L73" s="613"/>
      <c r="M73" s="614" t="s">
        <v>16</v>
      </c>
      <c r="N73" s="608"/>
      <c r="O73" s="609" t="s">
        <v>16</v>
      </c>
      <c r="P73" s="610"/>
      <c r="Q73" s="243" t="s">
        <v>16</v>
      </c>
    </row>
    <row r="74" spans="2:17" x14ac:dyDescent="0.25">
      <c r="B74" s="522" t="s">
        <v>1780</v>
      </c>
      <c r="C74" s="217">
        <v>45172</v>
      </c>
      <c r="D74" s="224" t="s">
        <v>166</v>
      </c>
      <c r="E74" s="212">
        <v>45173</v>
      </c>
      <c r="F74" s="214"/>
      <c r="G74" s="212">
        <v>45174</v>
      </c>
      <c r="H74" s="214"/>
      <c r="I74" s="212">
        <v>45175</v>
      </c>
      <c r="J74" s="214"/>
      <c r="K74" s="212">
        <v>45176</v>
      </c>
      <c r="L74" s="225"/>
      <c r="M74" s="1">
        <v>45177</v>
      </c>
      <c r="N74" s="2"/>
      <c r="O74" s="220">
        <v>45178</v>
      </c>
      <c r="P74" s="221"/>
      <c r="Q74" s="243"/>
    </row>
    <row r="75" spans="2:17" x14ac:dyDescent="0.25">
      <c r="B75" s="523"/>
      <c r="C75" s="603" t="s">
        <v>16</v>
      </c>
      <c r="D75" s="611"/>
      <c r="E75" s="607" t="s">
        <v>16</v>
      </c>
      <c r="F75" s="608"/>
      <c r="G75" s="607" t="s">
        <v>16</v>
      </c>
      <c r="H75" s="608"/>
      <c r="I75" s="607" t="s">
        <v>16</v>
      </c>
      <c r="J75" s="608"/>
      <c r="K75" s="607" t="s">
        <v>16</v>
      </c>
      <c r="L75" s="608"/>
      <c r="M75" s="607" t="s">
        <v>16</v>
      </c>
      <c r="N75" s="608"/>
      <c r="O75" s="609" t="s">
        <v>16</v>
      </c>
      <c r="P75" s="610"/>
      <c r="Q75" s="243" t="s">
        <v>16</v>
      </c>
    </row>
    <row r="76" spans="2:17" x14ac:dyDescent="0.25">
      <c r="B76" s="523"/>
      <c r="C76" s="208">
        <v>45179</v>
      </c>
      <c r="D76" s="209" t="s">
        <v>167</v>
      </c>
      <c r="E76" s="1">
        <v>45180</v>
      </c>
      <c r="F76" s="2"/>
      <c r="G76" s="1">
        <v>45181</v>
      </c>
      <c r="H76" s="2"/>
      <c r="I76" s="1">
        <v>45182</v>
      </c>
      <c r="J76" s="2"/>
      <c r="K76" s="1">
        <v>45183</v>
      </c>
      <c r="L76" s="2"/>
      <c r="M76" s="1">
        <v>45184</v>
      </c>
      <c r="N76" s="2"/>
      <c r="O76" s="220">
        <v>45185</v>
      </c>
      <c r="P76" s="221"/>
      <c r="Q76" s="243"/>
    </row>
    <row r="77" spans="2:17" x14ac:dyDescent="0.25">
      <c r="B77" s="523"/>
      <c r="C77" s="603" t="s">
        <v>16</v>
      </c>
      <c r="D77" s="611"/>
      <c r="E77" s="607" t="s">
        <v>16</v>
      </c>
      <c r="F77" s="608"/>
      <c r="G77" s="607" t="s">
        <v>16</v>
      </c>
      <c r="H77" s="608"/>
      <c r="I77" s="607" t="s">
        <v>16</v>
      </c>
      <c r="J77" s="608"/>
      <c r="K77" s="607" t="s">
        <v>16</v>
      </c>
      <c r="L77" s="608"/>
      <c r="M77" s="607" t="s">
        <v>16</v>
      </c>
      <c r="N77" s="608"/>
      <c r="O77" s="609" t="s">
        <v>16</v>
      </c>
      <c r="P77" s="610"/>
      <c r="Q77" s="243" t="s">
        <v>16</v>
      </c>
    </row>
    <row r="78" spans="2:17" x14ac:dyDescent="0.25">
      <c r="B78" s="523"/>
      <c r="C78" s="208">
        <v>45186</v>
      </c>
      <c r="D78" s="209" t="s">
        <v>168</v>
      </c>
      <c r="E78" s="1">
        <v>45187</v>
      </c>
      <c r="F78" s="2"/>
      <c r="G78" s="1">
        <v>45188</v>
      </c>
      <c r="H78" s="2"/>
      <c r="I78" s="1">
        <v>45189</v>
      </c>
      <c r="J78" s="2"/>
      <c r="K78" s="1">
        <v>45190</v>
      </c>
      <c r="L78" s="2"/>
      <c r="M78" s="1">
        <v>45191</v>
      </c>
      <c r="N78" s="2"/>
      <c r="O78" s="220">
        <v>45192</v>
      </c>
      <c r="P78" s="221"/>
      <c r="Q78" s="243"/>
    </row>
    <row r="79" spans="2:17" x14ac:dyDescent="0.25">
      <c r="B79" s="523"/>
      <c r="C79" s="603" t="s">
        <v>16</v>
      </c>
      <c r="D79" s="611"/>
      <c r="E79" s="607" t="s">
        <v>16</v>
      </c>
      <c r="F79" s="608"/>
      <c r="G79" s="607" t="s">
        <v>16</v>
      </c>
      <c r="H79" s="608"/>
      <c r="I79" s="607" t="s">
        <v>16</v>
      </c>
      <c r="J79" s="608"/>
      <c r="K79" s="607" t="s">
        <v>16</v>
      </c>
      <c r="L79" s="608"/>
      <c r="M79" s="607" t="s">
        <v>16</v>
      </c>
      <c r="N79" s="608"/>
      <c r="O79" s="609" t="s">
        <v>16</v>
      </c>
      <c r="P79" s="610"/>
      <c r="Q79" s="243" t="s">
        <v>16</v>
      </c>
    </row>
    <row r="80" spans="2:17" x14ac:dyDescent="0.25">
      <c r="B80" s="523"/>
      <c r="C80" s="208">
        <v>45193</v>
      </c>
      <c r="D80" s="209" t="s">
        <v>169</v>
      </c>
      <c r="E80" s="1">
        <v>45194</v>
      </c>
      <c r="F80" s="2"/>
      <c r="G80" s="1">
        <v>45195</v>
      </c>
      <c r="H80" s="2"/>
      <c r="I80" s="1">
        <v>45196</v>
      </c>
      <c r="J80" s="2"/>
      <c r="K80" s="1">
        <v>45197</v>
      </c>
      <c r="L80" s="2"/>
      <c r="M80" s="1">
        <v>45198</v>
      </c>
      <c r="N80" s="2"/>
      <c r="O80" s="220">
        <v>45199</v>
      </c>
      <c r="P80" s="221"/>
      <c r="Q80" s="243"/>
    </row>
    <row r="81" spans="2:17" ht="15.75" thickBot="1" x14ac:dyDescent="0.3">
      <c r="B81" s="524"/>
      <c r="C81" s="612" t="s">
        <v>16</v>
      </c>
      <c r="D81" s="604"/>
      <c r="E81" s="605" t="s">
        <v>16</v>
      </c>
      <c r="F81" s="606"/>
      <c r="G81" s="605" t="s">
        <v>16</v>
      </c>
      <c r="H81" s="606"/>
      <c r="I81" s="605" t="s">
        <v>16</v>
      </c>
      <c r="J81" s="606"/>
      <c r="K81" s="605" t="s">
        <v>16</v>
      </c>
      <c r="L81" s="606"/>
      <c r="M81" s="605" t="s">
        <v>16</v>
      </c>
      <c r="N81" s="606"/>
      <c r="O81" s="594" t="s">
        <v>16</v>
      </c>
      <c r="P81" s="595"/>
      <c r="Q81" s="243" t="s">
        <v>16</v>
      </c>
    </row>
    <row r="82" spans="2:17" x14ac:dyDescent="0.25">
      <c r="B82" s="522" t="s">
        <v>1781</v>
      </c>
      <c r="C82" s="217">
        <v>45200</v>
      </c>
      <c r="D82" s="224" t="s">
        <v>170</v>
      </c>
      <c r="E82" s="212">
        <v>45201</v>
      </c>
      <c r="F82" s="214"/>
      <c r="G82" s="212">
        <v>45202</v>
      </c>
      <c r="H82" s="214"/>
      <c r="I82" s="212">
        <v>45203</v>
      </c>
      <c r="J82" s="214"/>
      <c r="K82" s="212">
        <v>45204</v>
      </c>
      <c r="L82" s="214"/>
      <c r="M82" s="212">
        <v>45205</v>
      </c>
      <c r="N82" s="214"/>
      <c r="O82" s="215">
        <v>45206</v>
      </c>
      <c r="P82" s="216"/>
      <c r="Q82" s="243"/>
    </row>
    <row r="83" spans="2:17" x14ac:dyDescent="0.25">
      <c r="B83" s="523"/>
      <c r="C83" s="603" t="s">
        <v>16</v>
      </c>
      <c r="D83" s="611"/>
      <c r="E83" s="607" t="s">
        <v>16</v>
      </c>
      <c r="F83" s="608"/>
      <c r="G83" s="607" t="s">
        <v>16</v>
      </c>
      <c r="H83" s="608"/>
      <c r="I83" s="607" t="s">
        <v>16</v>
      </c>
      <c r="J83" s="608"/>
      <c r="K83" s="607" t="s">
        <v>16</v>
      </c>
      <c r="L83" s="608"/>
      <c r="M83" s="607" t="s">
        <v>16</v>
      </c>
      <c r="N83" s="608"/>
      <c r="O83" s="609" t="s">
        <v>16</v>
      </c>
      <c r="P83" s="610"/>
      <c r="Q83" s="243" t="s">
        <v>16</v>
      </c>
    </row>
    <row r="84" spans="2:17" x14ac:dyDescent="0.25">
      <c r="B84" s="523"/>
      <c r="C84" s="208">
        <v>45207</v>
      </c>
      <c r="D84" s="209" t="s">
        <v>171</v>
      </c>
      <c r="E84" s="1">
        <v>45208</v>
      </c>
      <c r="F84" s="2"/>
      <c r="G84" s="1">
        <v>45209</v>
      </c>
      <c r="H84" s="2"/>
      <c r="I84" s="1">
        <v>45210</v>
      </c>
      <c r="J84" s="2"/>
      <c r="K84" s="1">
        <v>45211</v>
      </c>
      <c r="L84" s="2"/>
      <c r="M84" s="1">
        <v>45212</v>
      </c>
      <c r="N84" s="2"/>
      <c r="O84" s="220">
        <v>45213</v>
      </c>
      <c r="P84" s="221"/>
      <c r="Q84" s="243"/>
    </row>
    <row r="85" spans="2:17" x14ac:dyDescent="0.25">
      <c r="B85" s="523"/>
      <c r="C85" s="603" t="s">
        <v>16</v>
      </c>
      <c r="D85" s="611"/>
      <c r="E85" s="607" t="s">
        <v>16</v>
      </c>
      <c r="F85" s="608"/>
      <c r="G85" s="607" t="s">
        <v>16</v>
      </c>
      <c r="H85" s="608"/>
      <c r="I85" s="607" t="s">
        <v>16</v>
      </c>
      <c r="J85" s="608"/>
      <c r="K85" s="607" t="s">
        <v>16</v>
      </c>
      <c r="L85" s="608"/>
      <c r="M85" s="607" t="s">
        <v>16</v>
      </c>
      <c r="N85" s="608"/>
      <c r="O85" s="609" t="s">
        <v>16</v>
      </c>
      <c r="P85" s="610"/>
      <c r="Q85" s="243" t="s">
        <v>16</v>
      </c>
    </row>
    <row r="86" spans="2:17" x14ac:dyDescent="0.25">
      <c r="B86" s="523"/>
      <c r="C86" s="208">
        <v>45214</v>
      </c>
      <c r="D86" s="209" t="s">
        <v>172</v>
      </c>
      <c r="E86" s="1">
        <v>45215</v>
      </c>
      <c r="F86" s="2"/>
      <c r="G86" s="1">
        <v>45216</v>
      </c>
      <c r="H86" s="2"/>
      <c r="I86" s="1">
        <v>45217</v>
      </c>
      <c r="J86" s="2"/>
      <c r="K86" s="1">
        <v>45218</v>
      </c>
      <c r="L86" s="2"/>
      <c r="M86" s="1">
        <v>45219</v>
      </c>
      <c r="N86" s="2"/>
      <c r="O86" s="220">
        <v>45220</v>
      </c>
      <c r="P86" s="221"/>
      <c r="Q86" s="243"/>
    </row>
    <row r="87" spans="2:17" x14ac:dyDescent="0.25">
      <c r="B87" s="523"/>
      <c r="C87" s="603" t="s">
        <v>16</v>
      </c>
      <c r="D87" s="611"/>
      <c r="E87" s="607" t="s">
        <v>16</v>
      </c>
      <c r="F87" s="608"/>
      <c r="G87" s="607" t="s">
        <v>16</v>
      </c>
      <c r="H87" s="608"/>
      <c r="I87" s="607" t="s">
        <v>16</v>
      </c>
      <c r="J87" s="608"/>
      <c r="K87" s="607" t="s">
        <v>16</v>
      </c>
      <c r="L87" s="608"/>
      <c r="M87" s="607" t="s">
        <v>16</v>
      </c>
      <c r="N87" s="608"/>
      <c r="O87" s="609" t="s">
        <v>16</v>
      </c>
      <c r="P87" s="610"/>
      <c r="Q87" s="243" t="s">
        <v>16</v>
      </c>
    </row>
    <row r="88" spans="2:17" x14ac:dyDescent="0.25">
      <c r="B88" s="523"/>
      <c r="C88" s="208">
        <v>45221</v>
      </c>
      <c r="D88" s="209" t="s">
        <v>173</v>
      </c>
      <c r="E88" s="1">
        <v>45222</v>
      </c>
      <c r="F88" s="2"/>
      <c r="G88" s="1">
        <v>45223</v>
      </c>
      <c r="H88" s="2"/>
      <c r="I88" s="1">
        <v>45224</v>
      </c>
      <c r="J88" s="2"/>
      <c r="K88" s="1">
        <v>45225</v>
      </c>
      <c r="L88" s="2"/>
      <c r="M88" s="1">
        <v>45226</v>
      </c>
      <c r="N88" s="2"/>
      <c r="O88" s="220">
        <v>45227</v>
      </c>
      <c r="P88" s="221"/>
      <c r="Q88" s="243"/>
    </row>
    <row r="89" spans="2:17" ht="15.75" thickBot="1" x14ac:dyDescent="0.3">
      <c r="B89" s="523"/>
      <c r="C89" s="603" t="s">
        <v>16</v>
      </c>
      <c r="D89" s="611"/>
      <c r="E89" s="607" t="s">
        <v>16</v>
      </c>
      <c r="F89" s="608"/>
      <c r="G89" s="607" t="s">
        <v>16</v>
      </c>
      <c r="H89" s="606"/>
      <c r="I89" s="605" t="s">
        <v>16</v>
      </c>
      <c r="J89" s="606"/>
      <c r="K89" s="605" t="s">
        <v>16</v>
      </c>
      <c r="L89" s="606"/>
      <c r="M89" s="605" t="s">
        <v>16</v>
      </c>
      <c r="N89" s="606"/>
      <c r="O89" s="594" t="s">
        <v>16</v>
      </c>
      <c r="P89" s="595"/>
      <c r="Q89" s="243" t="s">
        <v>16</v>
      </c>
    </row>
    <row r="90" spans="2:17" x14ac:dyDescent="0.25">
      <c r="B90" s="523"/>
      <c r="C90" s="208">
        <v>45228</v>
      </c>
      <c r="D90" s="209" t="s">
        <v>174</v>
      </c>
      <c r="E90" s="1">
        <v>45229</v>
      </c>
      <c r="F90" s="2"/>
      <c r="G90" s="1">
        <v>45230</v>
      </c>
      <c r="H90" s="2"/>
      <c r="I90" s="210">
        <v>45231</v>
      </c>
      <c r="J90" s="214"/>
      <c r="K90" s="212">
        <v>45232</v>
      </c>
      <c r="L90" s="214"/>
      <c r="M90" s="212">
        <v>45233</v>
      </c>
      <c r="N90" s="214"/>
      <c r="O90" s="215">
        <v>45234</v>
      </c>
      <c r="P90" s="216"/>
      <c r="Q90" s="243"/>
    </row>
    <row r="91" spans="2:17" ht="15.75" thickBot="1" x14ac:dyDescent="0.3">
      <c r="B91" s="524"/>
      <c r="C91" s="612" t="s">
        <v>16</v>
      </c>
      <c r="D91" s="604"/>
      <c r="E91" s="605" t="s">
        <v>16</v>
      </c>
      <c r="F91" s="606"/>
      <c r="G91" s="605" t="s">
        <v>16</v>
      </c>
      <c r="H91" s="613"/>
      <c r="I91" s="614" t="s">
        <v>16</v>
      </c>
      <c r="J91" s="608"/>
      <c r="K91" s="607" t="s">
        <v>16</v>
      </c>
      <c r="L91" s="608"/>
      <c r="M91" s="607" t="s">
        <v>16</v>
      </c>
      <c r="N91" s="608"/>
      <c r="O91" s="609" t="s">
        <v>16</v>
      </c>
      <c r="P91" s="610"/>
      <c r="Q91" s="243" t="s">
        <v>16</v>
      </c>
    </row>
    <row r="92" spans="2:17" x14ac:dyDescent="0.25">
      <c r="B92" s="522" t="s">
        <v>1782</v>
      </c>
      <c r="C92" s="217">
        <v>45235</v>
      </c>
      <c r="D92" s="224" t="s">
        <v>175</v>
      </c>
      <c r="E92" s="212">
        <v>45236</v>
      </c>
      <c r="F92" s="214"/>
      <c r="G92" s="212">
        <v>45237</v>
      </c>
      <c r="H92" s="225"/>
      <c r="I92" s="1">
        <v>45238</v>
      </c>
      <c r="J92" s="2"/>
      <c r="K92" s="1">
        <v>45239</v>
      </c>
      <c r="L92" s="2"/>
      <c r="M92" s="1">
        <v>45240</v>
      </c>
      <c r="N92" s="2"/>
      <c r="O92" s="220">
        <v>45241</v>
      </c>
      <c r="P92" s="221"/>
      <c r="Q92" s="243"/>
    </row>
    <row r="93" spans="2:17" x14ac:dyDescent="0.25">
      <c r="B93" s="523"/>
      <c r="C93" s="603" t="s">
        <v>16</v>
      </c>
      <c r="D93" s="611"/>
      <c r="E93" s="607" t="s">
        <v>16</v>
      </c>
      <c r="F93" s="608"/>
      <c r="G93" s="607" t="s">
        <v>16</v>
      </c>
      <c r="H93" s="608"/>
      <c r="I93" s="607" t="s">
        <v>16</v>
      </c>
      <c r="J93" s="608"/>
      <c r="K93" s="607" t="s">
        <v>16</v>
      </c>
      <c r="L93" s="608"/>
      <c r="M93" s="607" t="s">
        <v>16</v>
      </c>
      <c r="N93" s="608"/>
      <c r="O93" s="609" t="s">
        <v>16</v>
      </c>
      <c r="P93" s="610"/>
      <c r="Q93" s="243" t="s">
        <v>16</v>
      </c>
    </row>
    <row r="94" spans="2:17" x14ac:dyDescent="0.25">
      <c r="B94" s="523"/>
      <c r="C94" s="208">
        <v>45242</v>
      </c>
      <c r="D94" s="209" t="s">
        <v>176</v>
      </c>
      <c r="E94" s="1">
        <v>45243</v>
      </c>
      <c r="F94" s="2"/>
      <c r="G94" s="1">
        <v>45244</v>
      </c>
      <c r="H94" s="2"/>
      <c r="I94" s="1">
        <v>45245</v>
      </c>
      <c r="J94" s="2"/>
      <c r="K94" s="1">
        <v>45246</v>
      </c>
      <c r="L94" s="2"/>
      <c r="M94" s="1">
        <v>45247</v>
      </c>
      <c r="N94" s="2"/>
      <c r="O94" s="220">
        <v>45248</v>
      </c>
      <c r="P94" s="221"/>
      <c r="Q94" s="243"/>
    </row>
    <row r="95" spans="2:17" x14ac:dyDescent="0.25">
      <c r="B95" s="523"/>
      <c r="C95" s="603" t="s">
        <v>16</v>
      </c>
      <c r="D95" s="611"/>
      <c r="E95" s="607" t="s">
        <v>16</v>
      </c>
      <c r="F95" s="608"/>
      <c r="G95" s="607" t="s">
        <v>16</v>
      </c>
      <c r="H95" s="608"/>
      <c r="I95" s="607" t="s">
        <v>16</v>
      </c>
      <c r="J95" s="608"/>
      <c r="K95" s="607" t="s">
        <v>16</v>
      </c>
      <c r="L95" s="608"/>
      <c r="M95" s="607" t="s">
        <v>16</v>
      </c>
      <c r="N95" s="608"/>
      <c r="O95" s="609" t="s">
        <v>16</v>
      </c>
      <c r="P95" s="610"/>
      <c r="Q95" s="243" t="s">
        <v>16</v>
      </c>
    </row>
    <row r="96" spans="2:17" x14ac:dyDescent="0.25">
      <c r="B96" s="523"/>
      <c r="C96" s="208">
        <v>45249</v>
      </c>
      <c r="D96" s="209" t="s">
        <v>177</v>
      </c>
      <c r="E96" s="1">
        <v>45250</v>
      </c>
      <c r="F96" s="2"/>
      <c r="G96" s="1">
        <v>45251</v>
      </c>
      <c r="H96" s="2"/>
      <c r="I96" s="1">
        <v>45252</v>
      </c>
      <c r="J96" s="2"/>
      <c r="K96" s="1">
        <v>45253</v>
      </c>
      <c r="L96" s="2"/>
      <c r="M96" s="1">
        <v>45254</v>
      </c>
      <c r="N96" s="2"/>
      <c r="O96" s="220">
        <v>45255</v>
      </c>
      <c r="P96" s="221"/>
      <c r="Q96" s="243"/>
    </row>
    <row r="97" spans="2:17" ht="15.75" thickBot="1" x14ac:dyDescent="0.3">
      <c r="B97" s="523"/>
      <c r="C97" s="603" t="s">
        <v>16</v>
      </c>
      <c r="D97" s="611"/>
      <c r="E97" s="607" t="s">
        <v>16</v>
      </c>
      <c r="F97" s="608"/>
      <c r="G97" s="607" t="s">
        <v>16</v>
      </c>
      <c r="H97" s="608"/>
      <c r="I97" s="607" t="s">
        <v>16</v>
      </c>
      <c r="J97" s="608"/>
      <c r="K97" s="607" t="s">
        <v>16</v>
      </c>
      <c r="L97" s="606"/>
      <c r="M97" s="605" t="s">
        <v>16</v>
      </c>
      <c r="N97" s="606"/>
      <c r="O97" s="594" t="s">
        <v>16</v>
      </c>
      <c r="P97" s="595"/>
      <c r="Q97" s="243" t="s">
        <v>16</v>
      </c>
    </row>
    <row r="98" spans="2:17" x14ac:dyDescent="0.25">
      <c r="B98" s="523"/>
      <c r="C98" s="208">
        <v>45256</v>
      </c>
      <c r="D98" s="209" t="s">
        <v>178</v>
      </c>
      <c r="E98" s="1">
        <v>45257</v>
      </c>
      <c r="F98" s="2"/>
      <c r="G98" s="1">
        <v>45258</v>
      </c>
      <c r="H98" s="2"/>
      <c r="I98" s="1">
        <v>45259</v>
      </c>
      <c r="J98" s="2"/>
      <c r="K98" s="1">
        <v>45260</v>
      </c>
      <c r="L98" s="2"/>
      <c r="M98" s="210">
        <v>45261</v>
      </c>
      <c r="N98" s="214"/>
      <c r="O98" s="215">
        <v>45262</v>
      </c>
      <c r="P98" s="216"/>
      <c r="Q98" s="243"/>
    </row>
    <row r="99" spans="2:17" ht="15.75" thickBot="1" x14ac:dyDescent="0.3">
      <c r="B99" s="524"/>
      <c r="C99" s="612" t="s">
        <v>16</v>
      </c>
      <c r="D99" s="604"/>
      <c r="E99" s="605" t="s">
        <v>16</v>
      </c>
      <c r="F99" s="606"/>
      <c r="G99" s="605" t="s">
        <v>16</v>
      </c>
      <c r="H99" s="606"/>
      <c r="I99" s="605" t="s">
        <v>16</v>
      </c>
      <c r="J99" s="606"/>
      <c r="K99" s="605" t="s">
        <v>16</v>
      </c>
      <c r="L99" s="613"/>
      <c r="M99" s="614" t="s">
        <v>16</v>
      </c>
      <c r="N99" s="608"/>
      <c r="O99" s="609" t="s">
        <v>16</v>
      </c>
      <c r="P99" s="610"/>
      <c r="Q99" s="243" t="s">
        <v>16</v>
      </c>
    </row>
    <row r="100" spans="2:17" x14ac:dyDescent="0.25">
      <c r="B100" s="522" t="s">
        <v>1783</v>
      </c>
      <c r="C100" s="217">
        <v>45263</v>
      </c>
      <c r="D100" s="224" t="s">
        <v>180</v>
      </c>
      <c r="E100" s="212">
        <v>45264</v>
      </c>
      <c r="F100" s="214"/>
      <c r="G100" s="212">
        <v>45265</v>
      </c>
      <c r="H100" s="214"/>
      <c r="I100" s="212">
        <v>45266</v>
      </c>
      <c r="J100" s="214"/>
      <c r="K100" s="212">
        <v>45267</v>
      </c>
      <c r="L100" s="225"/>
      <c r="M100" s="1">
        <v>45268</v>
      </c>
      <c r="N100" s="2"/>
      <c r="O100" s="220">
        <v>45269</v>
      </c>
      <c r="P100" s="221"/>
      <c r="Q100" s="243"/>
    </row>
    <row r="101" spans="2:17" x14ac:dyDescent="0.25">
      <c r="B101" s="523"/>
      <c r="C101" s="603" t="s">
        <v>16</v>
      </c>
      <c r="D101" s="611"/>
      <c r="E101" s="607" t="s">
        <v>16</v>
      </c>
      <c r="F101" s="608"/>
      <c r="G101" s="607" t="s">
        <v>16</v>
      </c>
      <c r="H101" s="608"/>
      <c r="I101" s="607" t="s">
        <v>16</v>
      </c>
      <c r="J101" s="608"/>
      <c r="K101" s="607" t="s">
        <v>16</v>
      </c>
      <c r="L101" s="608"/>
      <c r="M101" s="607" t="s">
        <v>16</v>
      </c>
      <c r="N101" s="608"/>
      <c r="O101" s="609" t="s">
        <v>16</v>
      </c>
      <c r="P101" s="610"/>
      <c r="Q101" s="243" t="s">
        <v>16</v>
      </c>
    </row>
    <row r="102" spans="2:17" x14ac:dyDescent="0.25">
      <c r="B102" s="523"/>
      <c r="C102" s="208">
        <v>45270</v>
      </c>
      <c r="D102" s="209" t="s">
        <v>181</v>
      </c>
      <c r="E102" s="1">
        <v>45271</v>
      </c>
      <c r="F102" s="2"/>
      <c r="G102" s="1">
        <v>45272</v>
      </c>
      <c r="H102" s="2"/>
      <c r="I102" s="1">
        <v>45273</v>
      </c>
      <c r="J102" s="2"/>
      <c r="K102" s="1">
        <v>45274</v>
      </c>
      <c r="L102" s="2"/>
      <c r="M102" s="1">
        <v>45275</v>
      </c>
      <c r="N102" s="2"/>
      <c r="O102" s="220">
        <v>45276</v>
      </c>
      <c r="P102" s="221"/>
      <c r="Q102" s="243"/>
    </row>
    <row r="103" spans="2:17" x14ac:dyDescent="0.25">
      <c r="B103" s="523"/>
      <c r="C103" s="603" t="s">
        <v>16</v>
      </c>
      <c r="D103" s="611"/>
      <c r="E103" s="607" t="s">
        <v>16</v>
      </c>
      <c r="F103" s="608"/>
      <c r="G103" s="607" t="s">
        <v>16</v>
      </c>
      <c r="H103" s="608"/>
      <c r="I103" s="607" t="s">
        <v>16</v>
      </c>
      <c r="J103" s="608"/>
      <c r="K103" s="607" t="s">
        <v>16</v>
      </c>
      <c r="L103" s="608"/>
      <c r="M103" s="607" t="s">
        <v>16</v>
      </c>
      <c r="N103" s="608"/>
      <c r="O103" s="609" t="s">
        <v>16</v>
      </c>
      <c r="P103" s="610"/>
      <c r="Q103" s="243" t="s">
        <v>16</v>
      </c>
    </row>
    <row r="104" spans="2:17" x14ac:dyDescent="0.25">
      <c r="B104" s="523"/>
      <c r="C104" s="208">
        <v>45277</v>
      </c>
      <c r="D104" s="209" t="s">
        <v>182</v>
      </c>
      <c r="E104" s="1">
        <v>45278</v>
      </c>
      <c r="F104" s="2"/>
      <c r="G104" s="1">
        <v>45279</v>
      </c>
      <c r="H104" s="2"/>
      <c r="I104" s="1">
        <v>45280</v>
      </c>
      <c r="J104" s="2"/>
      <c r="K104" s="1">
        <v>45281</v>
      </c>
      <c r="L104" s="2"/>
      <c r="M104" s="1">
        <v>45282</v>
      </c>
      <c r="N104" s="2"/>
      <c r="O104" s="220">
        <v>45283</v>
      </c>
      <c r="P104" s="221"/>
      <c r="Q104" s="243"/>
    </row>
    <row r="105" spans="2:17" x14ac:dyDescent="0.25">
      <c r="B105" s="523"/>
      <c r="C105" s="603" t="s">
        <v>16</v>
      </c>
      <c r="D105" s="611"/>
      <c r="E105" s="607" t="s">
        <v>16</v>
      </c>
      <c r="F105" s="608"/>
      <c r="G105" s="607" t="s">
        <v>16</v>
      </c>
      <c r="H105" s="608"/>
      <c r="I105" s="607" t="s">
        <v>16</v>
      </c>
      <c r="J105" s="608"/>
      <c r="K105" s="607" t="s">
        <v>16</v>
      </c>
      <c r="L105" s="608"/>
      <c r="M105" s="607" t="s">
        <v>16</v>
      </c>
      <c r="N105" s="608"/>
      <c r="O105" s="609" t="s">
        <v>16</v>
      </c>
      <c r="P105" s="610"/>
      <c r="Q105" s="243" t="s">
        <v>16</v>
      </c>
    </row>
    <row r="106" spans="2:17" x14ac:dyDescent="0.25">
      <c r="B106" s="523"/>
      <c r="C106" s="208">
        <v>45284</v>
      </c>
      <c r="D106" s="209" t="s">
        <v>183</v>
      </c>
      <c r="E106" s="1">
        <v>45285</v>
      </c>
      <c r="F106" s="2"/>
      <c r="G106" s="1">
        <v>45286</v>
      </c>
      <c r="H106" s="2"/>
      <c r="I106" s="1">
        <v>45287</v>
      </c>
      <c r="J106" s="2"/>
      <c r="K106" s="1">
        <v>45288</v>
      </c>
      <c r="L106" s="2"/>
      <c r="M106" s="1">
        <v>45289</v>
      </c>
      <c r="N106" s="2"/>
      <c r="O106" s="220">
        <v>45290</v>
      </c>
      <c r="P106" s="221"/>
      <c r="Q106" s="243"/>
    </row>
    <row r="107" spans="2:17" ht="15.75" thickBot="1" x14ac:dyDescent="0.3">
      <c r="B107" s="523"/>
      <c r="C107" s="603" t="s">
        <v>16</v>
      </c>
      <c r="D107" s="604"/>
      <c r="E107" s="605" t="s">
        <v>16</v>
      </c>
      <c r="F107" s="606"/>
      <c r="G107" s="605" t="s">
        <v>16</v>
      </c>
      <c r="H107" s="606"/>
      <c r="I107" s="605" t="s">
        <v>16</v>
      </c>
      <c r="J107" s="606"/>
      <c r="K107" s="605" t="s">
        <v>16</v>
      </c>
      <c r="L107" s="606"/>
      <c r="M107" s="605" t="s">
        <v>16</v>
      </c>
      <c r="N107" s="606"/>
      <c r="O107" s="594" t="s">
        <v>16</v>
      </c>
      <c r="P107" s="595"/>
      <c r="Q107" s="243" t="s">
        <v>16</v>
      </c>
    </row>
    <row r="108" spans="2:17" x14ac:dyDescent="0.25">
      <c r="B108" s="523"/>
      <c r="C108" s="208">
        <v>45291</v>
      </c>
      <c r="D108" s="209" t="s">
        <v>131</v>
      </c>
      <c r="E108" s="210">
        <v>45292</v>
      </c>
      <c r="F108" s="214"/>
      <c r="G108" s="212">
        <v>45293</v>
      </c>
      <c r="H108" s="214"/>
      <c r="I108" s="212">
        <v>45294</v>
      </c>
      <c r="J108" s="214"/>
      <c r="K108" s="212">
        <v>45295</v>
      </c>
      <c r="L108" s="214"/>
      <c r="M108" s="212">
        <v>45296</v>
      </c>
      <c r="N108" s="214"/>
      <c r="O108" s="215">
        <v>45297</v>
      </c>
      <c r="P108" s="216"/>
      <c r="Q108" s="243"/>
    </row>
    <row r="109" spans="2:17" x14ac:dyDescent="0.25">
      <c r="B109" s="537"/>
      <c r="C109" s="596" t="s">
        <v>16</v>
      </c>
      <c r="D109" s="597"/>
      <c r="E109" s="598" t="s">
        <v>16</v>
      </c>
      <c r="F109" s="599"/>
      <c r="G109" s="600" t="s">
        <v>16</v>
      </c>
      <c r="H109" s="599"/>
      <c r="I109" s="600" t="s">
        <v>16</v>
      </c>
      <c r="J109" s="599"/>
      <c r="K109" s="600" t="s">
        <v>16</v>
      </c>
      <c r="L109" s="599"/>
      <c r="M109" s="600" t="s">
        <v>16</v>
      </c>
      <c r="N109" s="599"/>
      <c r="O109" s="601" t="s">
        <v>16</v>
      </c>
      <c r="P109" s="602"/>
      <c r="Q109" s="243" t="s">
        <v>16</v>
      </c>
    </row>
    <row r="110" spans="2:17" x14ac:dyDescent="0.25">
      <c r="B110" s="3"/>
      <c r="C110" s="3"/>
      <c r="D110" s="3"/>
      <c r="E110" s="3"/>
      <c r="F110" s="3"/>
      <c r="G110" s="3"/>
      <c r="H110" s="3"/>
      <c r="I110" s="3"/>
      <c r="J110" s="163" t="s">
        <v>184</v>
      </c>
      <c r="K110" s="4"/>
      <c r="L110" s="167" t="s">
        <v>185</v>
      </c>
      <c r="M110" s="5"/>
      <c r="N110" s="167" t="s">
        <v>186</v>
      </c>
      <c r="O110" s="6"/>
      <c r="P110" s="167" t="s">
        <v>187</v>
      </c>
      <c r="Q110" s="239"/>
    </row>
    <row r="111" spans="2:17" x14ac:dyDescent="0.25">
      <c r="B111" s="170" t="s">
        <v>1754</v>
      </c>
      <c r="C111" s="239"/>
      <c r="D111" s="239"/>
      <c r="E111" s="239"/>
      <c r="F111" s="239"/>
      <c r="G111" s="239"/>
      <c r="H111" s="239"/>
      <c r="I111" s="239"/>
      <c r="J111" s="239"/>
      <c r="K111" s="239"/>
      <c r="L111" s="239"/>
      <c r="M111" s="239"/>
      <c r="N111" s="239"/>
      <c r="O111" s="239"/>
      <c r="P111" s="239"/>
      <c r="Q111" s="239"/>
    </row>
    <row r="112" spans="2:17" x14ac:dyDescent="0.25">
      <c r="B112" s="247" t="s">
        <v>1755</v>
      </c>
      <c r="C112" s="239"/>
      <c r="D112" s="239"/>
      <c r="E112" s="239"/>
      <c r="F112" s="239"/>
      <c r="G112" s="239"/>
      <c r="H112" s="239"/>
      <c r="I112" s="239"/>
      <c r="J112" s="239"/>
      <c r="K112" s="239"/>
      <c r="L112" s="239"/>
      <c r="M112" s="239"/>
      <c r="N112" s="239"/>
      <c r="O112" s="239"/>
      <c r="P112" s="239"/>
      <c r="Q112" s="239"/>
    </row>
    <row r="113" spans="2:17" x14ac:dyDescent="0.25">
      <c r="B113" s="247" t="s">
        <v>1756</v>
      </c>
      <c r="C113" s="239"/>
      <c r="D113" s="239"/>
      <c r="E113" s="239"/>
      <c r="F113" s="239"/>
      <c r="G113" s="239"/>
      <c r="H113" s="239"/>
      <c r="I113" s="239"/>
      <c r="J113" s="239"/>
      <c r="K113" s="239"/>
      <c r="L113" s="239"/>
      <c r="M113" s="239"/>
      <c r="N113" s="239"/>
      <c r="O113" s="239"/>
      <c r="P113" s="239"/>
      <c r="Q113" s="239"/>
    </row>
    <row r="114" spans="2:17" x14ac:dyDescent="0.25">
      <c r="B114" s="247" t="s">
        <v>1757</v>
      </c>
      <c r="C114" s="239"/>
      <c r="D114" s="239"/>
      <c r="E114" s="239"/>
      <c r="F114" s="239"/>
      <c r="G114" s="239"/>
      <c r="H114" s="239"/>
      <c r="I114" s="239"/>
      <c r="J114" s="239"/>
      <c r="K114" s="239"/>
      <c r="L114" s="239"/>
      <c r="M114" s="239"/>
      <c r="N114" s="239"/>
      <c r="O114" s="239"/>
      <c r="P114" s="239"/>
      <c r="Q114" s="239"/>
    </row>
    <row r="115" spans="2:17" x14ac:dyDescent="0.25">
      <c r="B115" s="239"/>
      <c r="C115" s="239"/>
      <c r="D115" s="239"/>
      <c r="E115" s="239"/>
      <c r="F115" s="239"/>
      <c r="G115" s="239"/>
      <c r="H115" s="239"/>
      <c r="I115" s="239"/>
      <c r="J115" s="239"/>
      <c r="K115" s="239"/>
      <c r="L115" s="239"/>
      <c r="M115" s="239"/>
      <c r="N115" s="239"/>
      <c r="O115" s="239"/>
      <c r="P115" s="239"/>
      <c r="Q115" s="239"/>
    </row>
    <row r="116" spans="2:17" x14ac:dyDescent="0.25">
      <c r="B116" s="239"/>
      <c r="C116" s="239"/>
      <c r="D116" s="239"/>
      <c r="E116" s="239"/>
      <c r="F116" s="239"/>
      <c r="G116" s="239"/>
      <c r="H116" s="239"/>
      <c r="I116" s="239"/>
      <c r="J116" s="239"/>
      <c r="K116" s="239"/>
      <c r="L116" s="239"/>
      <c r="M116" s="239"/>
      <c r="N116" s="239"/>
      <c r="O116" s="239"/>
      <c r="P116" s="239"/>
      <c r="Q116" s="239"/>
    </row>
    <row r="117" spans="2:17" x14ac:dyDescent="0.25">
      <c r="B117" s="239"/>
      <c r="C117" s="239"/>
      <c r="D117" s="239"/>
      <c r="E117" s="239"/>
      <c r="F117" s="239"/>
      <c r="G117" s="239"/>
      <c r="H117" s="239"/>
      <c r="I117" s="239"/>
      <c r="J117" s="239"/>
      <c r="K117" s="239"/>
      <c r="L117" s="239"/>
      <c r="M117" s="239"/>
      <c r="N117" s="239"/>
      <c r="O117" s="239"/>
      <c r="P117" s="239"/>
      <c r="Q117" s="239"/>
    </row>
    <row r="118" spans="2:17" x14ac:dyDescent="0.25">
      <c r="B118" s="239"/>
      <c r="C118" s="239"/>
      <c r="D118" s="239"/>
      <c r="E118" s="239"/>
      <c r="F118" s="239"/>
      <c r="G118" s="239"/>
      <c r="H118" s="239"/>
      <c r="I118" s="239"/>
      <c r="J118" s="239"/>
      <c r="K118" s="239"/>
      <c r="L118" s="239"/>
      <c r="M118" s="239"/>
      <c r="N118" s="239"/>
      <c r="O118" s="239"/>
      <c r="P118" s="239"/>
      <c r="Q118" s="239"/>
    </row>
    <row r="119" spans="2:17" x14ac:dyDescent="0.25">
      <c r="B119" s="239"/>
      <c r="C119" s="239"/>
      <c r="D119" s="239"/>
      <c r="E119" s="239"/>
      <c r="F119" s="239"/>
      <c r="G119" s="239"/>
      <c r="H119" s="239"/>
      <c r="I119" s="239"/>
      <c r="J119" s="239"/>
      <c r="K119" s="239"/>
      <c r="L119" s="239"/>
      <c r="M119" s="239"/>
      <c r="N119" s="239"/>
      <c r="O119" s="239"/>
      <c r="P119" s="239"/>
      <c r="Q119" s="239"/>
    </row>
    <row r="120" spans="2:17" x14ac:dyDescent="0.25">
      <c r="B120" s="239"/>
      <c r="C120" s="239"/>
      <c r="D120" s="239"/>
      <c r="E120" s="239"/>
      <c r="F120" s="239"/>
      <c r="G120" s="239"/>
      <c r="H120" s="239"/>
      <c r="I120" s="239"/>
      <c r="J120" s="239"/>
      <c r="K120" s="239"/>
      <c r="L120" s="239"/>
      <c r="M120" s="239"/>
      <c r="N120" s="239"/>
      <c r="O120" s="239"/>
      <c r="P120" s="239"/>
      <c r="Q120" s="239"/>
    </row>
    <row r="121" spans="2:17" x14ac:dyDescent="0.25">
      <c r="B121" s="239"/>
      <c r="C121" s="239"/>
      <c r="D121" s="239"/>
      <c r="E121" s="239"/>
      <c r="F121" s="239"/>
      <c r="G121" s="239"/>
      <c r="H121" s="239"/>
      <c r="I121" s="239"/>
      <c r="J121" s="239"/>
      <c r="K121" s="239"/>
      <c r="L121" s="239"/>
      <c r="M121" s="239"/>
      <c r="N121" s="239"/>
      <c r="O121" s="239"/>
      <c r="P121" s="239"/>
      <c r="Q121" s="239"/>
    </row>
    <row r="122" spans="2:17" x14ac:dyDescent="0.25">
      <c r="B122" s="239"/>
      <c r="C122" s="239"/>
      <c r="D122" s="239"/>
      <c r="E122" s="239"/>
      <c r="F122" s="239"/>
      <c r="G122" s="239"/>
      <c r="H122" s="239"/>
      <c r="I122" s="239"/>
      <c r="J122" s="239"/>
      <c r="K122" s="239"/>
      <c r="L122" s="239"/>
      <c r="M122" s="239"/>
      <c r="N122" s="239"/>
      <c r="O122" s="239"/>
      <c r="P122" s="239"/>
      <c r="Q122" s="239"/>
    </row>
    <row r="123" spans="2:17" x14ac:dyDescent="0.25">
      <c r="B123" s="239"/>
      <c r="C123" s="239"/>
      <c r="D123" s="239"/>
      <c r="E123" s="239"/>
      <c r="F123" s="239"/>
      <c r="G123" s="239"/>
      <c r="H123" s="239"/>
      <c r="I123" s="239"/>
      <c r="J123" s="239"/>
      <c r="K123" s="239"/>
      <c r="L123" s="239"/>
      <c r="M123" s="239"/>
      <c r="N123" s="239"/>
      <c r="O123" s="239"/>
      <c r="P123" s="239"/>
      <c r="Q123" s="243"/>
    </row>
    <row r="124" spans="2:17" x14ac:dyDescent="0.25">
      <c r="B124" s="239"/>
      <c r="C124" s="239"/>
      <c r="D124" s="239"/>
      <c r="E124" s="239"/>
      <c r="F124" s="239"/>
      <c r="G124" s="239"/>
      <c r="H124" s="239"/>
      <c r="I124" s="239"/>
      <c r="J124" s="239"/>
      <c r="K124" s="239"/>
      <c r="L124" s="239"/>
      <c r="M124" s="239"/>
      <c r="N124" s="239"/>
      <c r="O124" s="239"/>
      <c r="P124" s="239"/>
      <c r="Q124" s="239"/>
    </row>
    <row r="125" spans="2:17" x14ac:dyDescent="0.25">
      <c r="B125" s="239"/>
      <c r="C125" s="239"/>
      <c r="D125" s="239"/>
      <c r="E125" s="239"/>
      <c r="F125" s="239"/>
      <c r="G125" s="239"/>
      <c r="H125" s="239"/>
      <c r="I125" s="239"/>
      <c r="J125" s="239"/>
      <c r="K125" s="239"/>
      <c r="L125" s="239"/>
      <c r="M125" s="239"/>
      <c r="N125" s="239"/>
      <c r="O125" s="239"/>
      <c r="P125" s="239"/>
      <c r="Q125" s="239"/>
    </row>
    <row r="126" spans="2:17" x14ac:dyDescent="0.25">
      <c r="B126" s="239"/>
      <c r="C126" s="239"/>
      <c r="D126" s="239"/>
      <c r="E126" s="239"/>
      <c r="F126" s="239"/>
      <c r="G126" s="239"/>
      <c r="H126" s="239"/>
      <c r="I126" s="239"/>
      <c r="J126" s="239"/>
      <c r="K126" s="239"/>
      <c r="L126" s="239"/>
      <c r="M126" s="239"/>
      <c r="N126" s="239"/>
      <c r="O126" s="239"/>
      <c r="P126" s="239"/>
      <c r="Q126" s="239"/>
    </row>
    <row r="127" spans="2:17" x14ac:dyDescent="0.25">
      <c r="B127" s="239"/>
      <c r="C127" s="239"/>
      <c r="D127" s="239"/>
      <c r="E127" s="239"/>
      <c r="F127" s="239"/>
      <c r="G127" s="239"/>
      <c r="H127" s="239"/>
      <c r="I127" s="239"/>
      <c r="J127" s="239"/>
      <c r="K127" s="239"/>
      <c r="L127" s="239"/>
      <c r="M127" s="239"/>
      <c r="N127" s="239"/>
      <c r="O127" s="239"/>
      <c r="P127" s="239"/>
      <c r="Q127" s="239"/>
    </row>
  </sheetData>
  <mergeCells count="391">
    <mergeCell ref="M2:O2"/>
    <mergeCell ref="C3:D3"/>
    <mergeCell ref="E3:F3"/>
    <mergeCell ref="G3:H3"/>
    <mergeCell ref="I3:J3"/>
    <mergeCell ref="K3:L3"/>
    <mergeCell ref="M3:N3"/>
    <mergeCell ref="O3:P3"/>
    <mergeCell ref="M5:N5"/>
    <mergeCell ref="O5:P5"/>
    <mergeCell ref="C7:D7"/>
    <mergeCell ref="E7:F7"/>
    <mergeCell ref="G7:H7"/>
    <mergeCell ref="I7:J7"/>
    <mergeCell ref="K7:L7"/>
    <mergeCell ref="M7:N7"/>
    <mergeCell ref="O7:P7"/>
    <mergeCell ref="C5:D5"/>
    <mergeCell ref="E5:F5"/>
    <mergeCell ref="G5:H5"/>
    <mergeCell ref="I5:J5"/>
    <mergeCell ref="K5:L5"/>
    <mergeCell ref="O9:P9"/>
    <mergeCell ref="C11:D11"/>
    <mergeCell ref="E11:F11"/>
    <mergeCell ref="G11:H11"/>
    <mergeCell ref="I11:J11"/>
    <mergeCell ref="K11:L11"/>
    <mergeCell ref="M11:N11"/>
    <mergeCell ref="O11:P11"/>
    <mergeCell ref="C9:D9"/>
    <mergeCell ref="E9:F9"/>
    <mergeCell ref="G9:H9"/>
    <mergeCell ref="I9:J9"/>
    <mergeCell ref="K9:L9"/>
    <mergeCell ref="M9:N9"/>
    <mergeCell ref="E17:F17"/>
    <mergeCell ref="G17:H17"/>
    <mergeCell ref="I17:J17"/>
    <mergeCell ref="K17:L17"/>
    <mergeCell ref="M17:N17"/>
    <mergeCell ref="O17:P17"/>
    <mergeCell ref="O13:P13"/>
    <mergeCell ref="B14:B21"/>
    <mergeCell ref="C15:D15"/>
    <mergeCell ref="E15:F15"/>
    <mergeCell ref="G15:H15"/>
    <mergeCell ref="I15:J15"/>
    <mergeCell ref="K15:L15"/>
    <mergeCell ref="M15:N15"/>
    <mergeCell ref="O15:P15"/>
    <mergeCell ref="C17:D17"/>
    <mergeCell ref="C13:D13"/>
    <mergeCell ref="E13:F13"/>
    <mergeCell ref="G13:H13"/>
    <mergeCell ref="I13:J13"/>
    <mergeCell ref="K13:L13"/>
    <mergeCell ref="M13:N13"/>
    <mergeCell ref="B4:B13"/>
    <mergeCell ref="O19:P19"/>
    <mergeCell ref="C21:D21"/>
    <mergeCell ref="E21:F21"/>
    <mergeCell ref="G21:H21"/>
    <mergeCell ref="I21:J21"/>
    <mergeCell ref="K21:L21"/>
    <mergeCell ref="M21:N21"/>
    <mergeCell ref="O21:P21"/>
    <mergeCell ref="C19:D19"/>
    <mergeCell ref="E19:F19"/>
    <mergeCell ref="G19:H19"/>
    <mergeCell ref="I19:J19"/>
    <mergeCell ref="K19:L19"/>
    <mergeCell ref="M19:N19"/>
    <mergeCell ref="M23:N23"/>
    <mergeCell ref="O23:P23"/>
    <mergeCell ref="C25:D25"/>
    <mergeCell ref="E25:F25"/>
    <mergeCell ref="G25:H25"/>
    <mergeCell ref="I25:J25"/>
    <mergeCell ref="K25:L25"/>
    <mergeCell ref="M25:N25"/>
    <mergeCell ref="O25:P25"/>
    <mergeCell ref="C23:D23"/>
    <mergeCell ref="E23:F23"/>
    <mergeCell ref="G23:H23"/>
    <mergeCell ref="I23:J23"/>
    <mergeCell ref="K23:L23"/>
    <mergeCell ref="K27:L27"/>
    <mergeCell ref="M27:N27"/>
    <mergeCell ref="O27:P27"/>
    <mergeCell ref="C29:D29"/>
    <mergeCell ref="E29:F29"/>
    <mergeCell ref="G29:H29"/>
    <mergeCell ref="I29:J29"/>
    <mergeCell ref="K29:L29"/>
    <mergeCell ref="M29:N29"/>
    <mergeCell ref="O29:P29"/>
    <mergeCell ref="C27:D27"/>
    <mergeCell ref="E27:F27"/>
    <mergeCell ref="G27:H27"/>
    <mergeCell ref="I27:J27"/>
    <mergeCell ref="E35:F35"/>
    <mergeCell ref="G35:H35"/>
    <mergeCell ref="I35:J35"/>
    <mergeCell ref="K35:L35"/>
    <mergeCell ref="M35:N35"/>
    <mergeCell ref="O35:P35"/>
    <mergeCell ref="O31:P31"/>
    <mergeCell ref="C33:D33"/>
    <mergeCell ref="E33:F33"/>
    <mergeCell ref="G33:H33"/>
    <mergeCell ref="I33:J33"/>
    <mergeCell ref="K33:L33"/>
    <mergeCell ref="M33:N33"/>
    <mergeCell ref="O33:P33"/>
    <mergeCell ref="C35:D35"/>
    <mergeCell ref="C31:D31"/>
    <mergeCell ref="E31:F31"/>
    <mergeCell ref="G31:H31"/>
    <mergeCell ref="I31:J31"/>
    <mergeCell ref="K31:L31"/>
    <mergeCell ref="M31:N31"/>
    <mergeCell ref="O37:P37"/>
    <mergeCell ref="C39:D39"/>
    <mergeCell ref="E39:F39"/>
    <mergeCell ref="G39:H39"/>
    <mergeCell ref="I39:J39"/>
    <mergeCell ref="K39:L39"/>
    <mergeCell ref="M39:N39"/>
    <mergeCell ref="O39:P39"/>
    <mergeCell ref="C37:D37"/>
    <mergeCell ref="E37:F37"/>
    <mergeCell ref="G37:H37"/>
    <mergeCell ref="I37:J37"/>
    <mergeCell ref="K37:L37"/>
    <mergeCell ref="M37:N37"/>
    <mergeCell ref="M41:N41"/>
    <mergeCell ref="O41:P41"/>
    <mergeCell ref="C43:D43"/>
    <mergeCell ref="E43:F43"/>
    <mergeCell ref="G43:H43"/>
    <mergeCell ref="I43:J43"/>
    <mergeCell ref="K43:L43"/>
    <mergeCell ref="M43:N43"/>
    <mergeCell ref="O43:P43"/>
    <mergeCell ref="C41:D41"/>
    <mergeCell ref="E41:F41"/>
    <mergeCell ref="G41:H41"/>
    <mergeCell ref="I41:J41"/>
    <mergeCell ref="K41:L41"/>
    <mergeCell ref="K45:L45"/>
    <mergeCell ref="M45:N45"/>
    <mergeCell ref="O45:P45"/>
    <mergeCell ref="C47:D47"/>
    <mergeCell ref="E47:F47"/>
    <mergeCell ref="G47:H47"/>
    <mergeCell ref="I47:J47"/>
    <mergeCell ref="K47:L47"/>
    <mergeCell ref="M47:N47"/>
    <mergeCell ref="O47:P47"/>
    <mergeCell ref="C45:D45"/>
    <mergeCell ref="E45:F45"/>
    <mergeCell ref="G45:H45"/>
    <mergeCell ref="I45:J45"/>
    <mergeCell ref="E53:F53"/>
    <mergeCell ref="G53:H53"/>
    <mergeCell ref="I53:J53"/>
    <mergeCell ref="K53:L53"/>
    <mergeCell ref="M53:N53"/>
    <mergeCell ref="O53:P53"/>
    <mergeCell ref="O49:P49"/>
    <mergeCell ref="C51:D51"/>
    <mergeCell ref="E51:F51"/>
    <mergeCell ref="G51:H51"/>
    <mergeCell ref="I51:J51"/>
    <mergeCell ref="K51:L51"/>
    <mergeCell ref="M51:N51"/>
    <mergeCell ref="O51:P51"/>
    <mergeCell ref="C53:D53"/>
    <mergeCell ref="C49:D49"/>
    <mergeCell ref="E49:F49"/>
    <mergeCell ref="G49:H49"/>
    <mergeCell ref="I49:J49"/>
    <mergeCell ref="K49:L49"/>
    <mergeCell ref="M49:N49"/>
    <mergeCell ref="O55:P55"/>
    <mergeCell ref="C57:D57"/>
    <mergeCell ref="E57:F57"/>
    <mergeCell ref="G57:H57"/>
    <mergeCell ref="I57:J57"/>
    <mergeCell ref="K57:L57"/>
    <mergeCell ref="M57:N57"/>
    <mergeCell ref="O57:P57"/>
    <mergeCell ref="C55:D55"/>
    <mergeCell ref="E55:F55"/>
    <mergeCell ref="G55:H55"/>
    <mergeCell ref="I55:J55"/>
    <mergeCell ref="K55:L55"/>
    <mergeCell ref="M55:N55"/>
    <mergeCell ref="M59:N59"/>
    <mergeCell ref="O59:P59"/>
    <mergeCell ref="C61:D61"/>
    <mergeCell ref="E61:F61"/>
    <mergeCell ref="G61:H61"/>
    <mergeCell ref="I61:J61"/>
    <mergeCell ref="K61:L61"/>
    <mergeCell ref="M61:N61"/>
    <mergeCell ref="O61:P61"/>
    <mergeCell ref="C59:D59"/>
    <mergeCell ref="E59:F59"/>
    <mergeCell ref="G59:H59"/>
    <mergeCell ref="I59:J59"/>
    <mergeCell ref="K59:L59"/>
    <mergeCell ref="K63:L63"/>
    <mergeCell ref="M63:N63"/>
    <mergeCell ref="O63:P63"/>
    <mergeCell ref="C65:D65"/>
    <mergeCell ref="E65:F65"/>
    <mergeCell ref="G65:H65"/>
    <mergeCell ref="I65:J65"/>
    <mergeCell ref="K65:L65"/>
    <mergeCell ref="M65:N65"/>
    <mergeCell ref="O65:P65"/>
    <mergeCell ref="C63:D63"/>
    <mergeCell ref="E63:F63"/>
    <mergeCell ref="G63:H63"/>
    <mergeCell ref="I63:J63"/>
    <mergeCell ref="M67:N67"/>
    <mergeCell ref="O67:P67"/>
    <mergeCell ref="C69:D69"/>
    <mergeCell ref="E69:F69"/>
    <mergeCell ref="G69:H69"/>
    <mergeCell ref="I69:J69"/>
    <mergeCell ref="K69:L69"/>
    <mergeCell ref="M69:N69"/>
    <mergeCell ref="O69:P69"/>
    <mergeCell ref="C67:D67"/>
    <mergeCell ref="E67:F67"/>
    <mergeCell ref="G67:H67"/>
    <mergeCell ref="I67:J67"/>
    <mergeCell ref="K67:L67"/>
    <mergeCell ref="K71:L71"/>
    <mergeCell ref="M71:N71"/>
    <mergeCell ref="O71:P71"/>
    <mergeCell ref="C73:D73"/>
    <mergeCell ref="E73:F73"/>
    <mergeCell ref="G73:H73"/>
    <mergeCell ref="I73:J73"/>
    <mergeCell ref="K73:L73"/>
    <mergeCell ref="M73:N73"/>
    <mergeCell ref="O73:P73"/>
    <mergeCell ref="C71:D71"/>
    <mergeCell ref="E71:F71"/>
    <mergeCell ref="G71:H71"/>
    <mergeCell ref="I71:J71"/>
    <mergeCell ref="E79:F79"/>
    <mergeCell ref="G79:H79"/>
    <mergeCell ref="I79:J79"/>
    <mergeCell ref="K79:L79"/>
    <mergeCell ref="M79:N79"/>
    <mergeCell ref="O79:P79"/>
    <mergeCell ref="O75:P75"/>
    <mergeCell ref="C77:D77"/>
    <mergeCell ref="E77:F77"/>
    <mergeCell ref="G77:H77"/>
    <mergeCell ref="I77:J77"/>
    <mergeCell ref="K77:L77"/>
    <mergeCell ref="M77:N77"/>
    <mergeCell ref="O77:P77"/>
    <mergeCell ref="C79:D79"/>
    <mergeCell ref="C75:D75"/>
    <mergeCell ref="E75:F75"/>
    <mergeCell ref="G75:H75"/>
    <mergeCell ref="I75:J75"/>
    <mergeCell ref="K75:L75"/>
    <mergeCell ref="M75:N75"/>
    <mergeCell ref="O81:P81"/>
    <mergeCell ref="C83:D83"/>
    <mergeCell ref="E83:F83"/>
    <mergeCell ref="G83:H83"/>
    <mergeCell ref="I83:J83"/>
    <mergeCell ref="K83:L83"/>
    <mergeCell ref="M83:N83"/>
    <mergeCell ref="O83:P83"/>
    <mergeCell ref="C81:D81"/>
    <mergeCell ref="E81:F81"/>
    <mergeCell ref="G81:H81"/>
    <mergeCell ref="I81:J81"/>
    <mergeCell ref="K81:L81"/>
    <mergeCell ref="M81:N81"/>
    <mergeCell ref="M85:N85"/>
    <mergeCell ref="O85:P85"/>
    <mergeCell ref="C87:D87"/>
    <mergeCell ref="E87:F87"/>
    <mergeCell ref="G87:H87"/>
    <mergeCell ref="I87:J87"/>
    <mergeCell ref="K87:L87"/>
    <mergeCell ref="M87:N87"/>
    <mergeCell ref="O87:P87"/>
    <mergeCell ref="C85:D85"/>
    <mergeCell ref="E85:F85"/>
    <mergeCell ref="G85:H85"/>
    <mergeCell ref="I85:J85"/>
    <mergeCell ref="K85:L85"/>
    <mergeCell ref="K89:L89"/>
    <mergeCell ref="M89:N89"/>
    <mergeCell ref="O89:P89"/>
    <mergeCell ref="C91:D91"/>
    <mergeCell ref="E91:F91"/>
    <mergeCell ref="G91:H91"/>
    <mergeCell ref="I91:J91"/>
    <mergeCell ref="K91:L91"/>
    <mergeCell ref="M91:N91"/>
    <mergeCell ref="O91:P91"/>
    <mergeCell ref="C89:D89"/>
    <mergeCell ref="E89:F89"/>
    <mergeCell ref="G89:H89"/>
    <mergeCell ref="I89:J89"/>
    <mergeCell ref="M93:N93"/>
    <mergeCell ref="O93:P93"/>
    <mergeCell ref="C95:D95"/>
    <mergeCell ref="E95:F95"/>
    <mergeCell ref="G95:H95"/>
    <mergeCell ref="I95:J95"/>
    <mergeCell ref="K95:L95"/>
    <mergeCell ref="M95:N95"/>
    <mergeCell ref="O95:P95"/>
    <mergeCell ref="C93:D93"/>
    <mergeCell ref="E93:F93"/>
    <mergeCell ref="G93:H93"/>
    <mergeCell ref="I93:J93"/>
    <mergeCell ref="K93:L93"/>
    <mergeCell ref="K97:L97"/>
    <mergeCell ref="M97:N97"/>
    <mergeCell ref="O97:P97"/>
    <mergeCell ref="C99:D99"/>
    <mergeCell ref="E99:F99"/>
    <mergeCell ref="G99:H99"/>
    <mergeCell ref="I99:J99"/>
    <mergeCell ref="K99:L99"/>
    <mergeCell ref="M99:N99"/>
    <mergeCell ref="O99:P99"/>
    <mergeCell ref="C97:D97"/>
    <mergeCell ref="E97:F97"/>
    <mergeCell ref="G97:H97"/>
    <mergeCell ref="I97:J97"/>
    <mergeCell ref="E105:F105"/>
    <mergeCell ref="G105:H105"/>
    <mergeCell ref="I105:J105"/>
    <mergeCell ref="K105:L105"/>
    <mergeCell ref="M105:N105"/>
    <mergeCell ref="O105:P105"/>
    <mergeCell ref="O101:P101"/>
    <mergeCell ref="C103:D103"/>
    <mergeCell ref="E103:F103"/>
    <mergeCell ref="G103:H103"/>
    <mergeCell ref="I103:J103"/>
    <mergeCell ref="K103:L103"/>
    <mergeCell ref="M103:N103"/>
    <mergeCell ref="O103:P103"/>
    <mergeCell ref="C105:D105"/>
    <mergeCell ref="C101:D101"/>
    <mergeCell ref="E101:F101"/>
    <mergeCell ref="G101:H101"/>
    <mergeCell ref="I101:J101"/>
    <mergeCell ref="K101:L101"/>
    <mergeCell ref="M101:N101"/>
    <mergeCell ref="O107:P107"/>
    <mergeCell ref="C109:D109"/>
    <mergeCell ref="E109:F109"/>
    <mergeCell ref="G109:H109"/>
    <mergeCell ref="I109:J109"/>
    <mergeCell ref="K109:L109"/>
    <mergeCell ref="M109:N109"/>
    <mergeCell ref="O109:P109"/>
    <mergeCell ref="C107:D107"/>
    <mergeCell ref="E107:F107"/>
    <mergeCell ref="G107:H107"/>
    <mergeCell ref="I107:J107"/>
    <mergeCell ref="K107:L107"/>
    <mergeCell ref="M107:N107"/>
    <mergeCell ref="B74:B81"/>
    <mergeCell ref="B82:B91"/>
    <mergeCell ref="B92:B99"/>
    <mergeCell ref="B100:B109"/>
    <mergeCell ref="B22:B29"/>
    <mergeCell ref="B30:B39"/>
    <mergeCell ref="B40:B47"/>
    <mergeCell ref="B48:B55"/>
    <mergeCell ref="B56:B65"/>
    <mergeCell ref="B66:B73"/>
  </mergeCells>
  <hyperlinks>
    <hyperlink ref="P1" r:id="rId1" display="https://www.wincalendar.com/es/Plantilla-Calendario-Excel" xr:uid="{00000000-0004-0000-0C00-000000000000}"/>
    <hyperlink ref="B111" r:id="rId2" display="https://www.wincalendar.com/es/Creador-De-Calendario" xr:uid="{00000000-0004-0000-0C00-000001000000}"/>
    <hyperlink ref="L110" r:id="rId3" xr:uid="{00000000-0004-0000-0C00-000002000000}"/>
    <hyperlink ref="N110" r:id="rId4" xr:uid="{00000000-0004-0000-0C00-000003000000}"/>
    <hyperlink ref="P110" r:id="rId5" xr:uid="{00000000-0004-0000-0C00-000004000000}"/>
  </hyperlinks>
  <printOptions horizontalCentered="1"/>
  <pageMargins left="0.6" right="0.6" top="0.6" bottom="0.5" header="0.5" footer="0.5"/>
  <pageSetup scale="97" fitToHeight="0" orientation="landscape" r:id="rId6"/>
  <headerFooter alignWithMargins="0"/>
  <rowBreaks count="3" manualBreakCount="3">
    <brk id="21" min="1" max="15" man="1"/>
    <brk id="49" min="1" max="15" man="1"/>
    <brk id="83" min="1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9">
    <tabColor theme="5"/>
  </sheetPr>
  <dimension ref="A1:L170"/>
  <sheetViews>
    <sheetView zoomScale="145" zoomScaleNormal="145" workbookViewId="0">
      <pane ySplit="1" topLeftCell="A66" activePane="bottomLeft" state="frozen"/>
      <selection pane="bottomLeft" activeCell="F71" sqref="F71"/>
    </sheetView>
  </sheetViews>
  <sheetFormatPr baseColWidth="10" defaultRowHeight="15" x14ac:dyDescent="0.25"/>
  <cols>
    <col min="1" max="2" width="9" customWidth="1"/>
    <col min="3" max="4" width="13.28515625" customWidth="1"/>
    <col min="5" max="5" width="23.42578125" customWidth="1"/>
    <col min="6" max="6" width="25.85546875" customWidth="1"/>
    <col min="7" max="7" width="10.42578125" hidden="1" customWidth="1"/>
    <col min="8" max="8" width="50.42578125" customWidth="1"/>
    <col min="9" max="9" width="12.7109375" customWidth="1"/>
    <col min="10" max="10" width="17.5703125" bestFit="1" customWidth="1"/>
    <col min="11" max="11" width="14.5703125" customWidth="1"/>
    <col min="12" max="12" width="17.7109375" customWidth="1"/>
  </cols>
  <sheetData>
    <row r="1" spans="1:12" x14ac:dyDescent="0.25">
      <c r="A1" t="s">
        <v>1242</v>
      </c>
      <c r="B1" t="s">
        <v>1243</v>
      </c>
      <c r="C1" t="s">
        <v>1217</v>
      </c>
      <c r="D1" t="s">
        <v>1726</v>
      </c>
      <c r="E1" t="s">
        <v>1727</v>
      </c>
      <c r="F1" t="s">
        <v>1728</v>
      </c>
      <c r="G1" t="s">
        <v>1245</v>
      </c>
      <c r="H1" t="s">
        <v>1246</v>
      </c>
      <c r="J1" s="80" t="s">
        <v>1213</v>
      </c>
    </row>
    <row r="2" spans="1:12" x14ac:dyDescent="0.25">
      <c r="A2">
        <v>22149</v>
      </c>
      <c r="B2">
        <v>22</v>
      </c>
      <c r="C2" t="s">
        <v>1284</v>
      </c>
      <c r="D2" t="s">
        <v>1175</v>
      </c>
      <c r="E2" t="s">
        <v>99</v>
      </c>
      <c r="F2" t="s">
        <v>1532</v>
      </c>
      <c r="G2">
        <v>91001</v>
      </c>
      <c r="H2" t="s">
        <v>1639</v>
      </c>
      <c r="J2" s="81" t="s">
        <v>1444</v>
      </c>
      <c r="L2" t="s">
        <v>1214</v>
      </c>
    </row>
    <row r="3" spans="1:12" x14ac:dyDescent="0.25">
      <c r="A3">
        <v>27096</v>
      </c>
      <c r="B3">
        <v>22</v>
      </c>
      <c r="C3" t="s">
        <v>1280</v>
      </c>
      <c r="D3" t="s">
        <v>261</v>
      </c>
      <c r="E3" t="s">
        <v>17</v>
      </c>
      <c r="F3" t="s">
        <v>1573</v>
      </c>
      <c r="G3">
        <v>5001</v>
      </c>
      <c r="H3" t="s">
        <v>1951</v>
      </c>
      <c r="J3" s="81" t="s">
        <v>1212</v>
      </c>
    </row>
    <row r="4" spans="1:12" x14ac:dyDescent="0.25">
      <c r="A4">
        <v>22029</v>
      </c>
      <c r="B4">
        <v>22</v>
      </c>
      <c r="C4" t="s">
        <v>1280</v>
      </c>
      <c r="D4" t="s">
        <v>261</v>
      </c>
      <c r="E4" t="s">
        <v>21</v>
      </c>
      <c r="F4" t="s">
        <v>1489</v>
      </c>
      <c r="G4">
        <v>5034</v>
      </c>
      <c r="H4" t="s">
        <v>1944</v>
      </c>
    </row>
    <row r="5" spans="1:12" x14ac:dyDescent="0.25">
      <c r="A5">
        <v>22029</v>
      </c>
      <c r="B5">
        <v>22</v>
      </c>
      <c r="C5" t="s">
        <v>1280</v>
      </c>
      <c r="D5" t="s">
        <v>261</v>
      </c>
      <c r="E5" t="s">
        <v>21</v>
      </c>
      <c r="F5" s="287" t="s">
        <v>1845</v>
      </c>
      <c r="H5" t="s">
        <v>1945</v>
      </c>
    </row>
    <row r="6" spans="1:12" x14ac:dyDescent="0.25">
      <c r="A6">
        <v>22030</v>
      </c>
      <c r="B6">
        <v>22</v>
      </c>
      <c r="C6" t="s">
        <v>1280</v>
      </c>
      <c r="D6" t="s">
        <v>261</v>
      </c>
      <c r="E6" t="s">
        <v>93</v>
      </c>
      <c r="F6" t="s">
        <v>1490</v>
      </c>
      <c r="G6">
        <v>5045</v>
      </c>
      <c r="H6" t="s">
        <v>1946</v>
      </c>
    </row>
    <row r="7" spans="1:12" x14ac:dyDescent="0.25">
      <c r="A7">
        <v>22031</v>
      </c>
      <c r="B7">
        <v>22</v>
      </c>
      <c r="C7" t="s">
        <v>1280</v>
      </c>
      <c r="D7" t="s">
        <v>261</v>
      </c>
      <c r="E7" t="s">
        <v>20</v>
      </c>
      <c r="F7" t="s">
        <v>1491</v>
      </c>
      <c r="G7">
        <v>5088</v>
      </c>
      <c r="H7" t="s">
        <v>1826</v>
      </c>
    </row>
    <row r="8" spans="1:12" x14ac:dyDescent="0.25">
      <c r="A8">
        <v>22034</v>
      </c>
      <c r="B8">
        <v>22</v>
      </c>
      <c r="C8" t="s">
        <v>1280</v>
      </c>
      <c r="D8" t="s">
        <v>261</v>
      </c>
      <c r="E8" t="s">
        <v>311</v>
      </c>
      <c r="F8" t="s">
        <v>1492</v>
      </c>
      <c r="G8">
        <v>5360</v>
      </c>
      <c r="H8" t="s">
        <v>1947</v>
      </c>
    </row>
    <row r="9" spans="1:12" x14ac:dyDescent="0.25">
      <c r="A9">
        <v>22034</v>
      </c>
      <c r="B9">
        <v>22</v>
      </c>
      <c r="C9" t="s">
        <v>1280</v>
      </c>
      <c r="D9" t="s">
        <v>261</v>
      </c>
      <c r="E9" t="s">
        <v>311</v>
      </c>
      <c r="F9" t="s">
        <v>1828</v>
      </c>
      <c r="G9">
        <v>5360</v>
      </c>
      <c r="H9" t="s">
        <v>1936</v>
      </c>
    </row>
    <row r="10" spans="1:12" x14ac:dyDescent="0.25">
      <c r="A10" s="82">
        <v>22025</v>
      </c>
      <c r="B10">
        <v>22</v>
      </c>
      <c r="C10" t="s">
        <v>1280</v>
      </c>
      <c r="D10" t="s">
        <v>261</v>
      </c>
      <c r="E10" t="s">
        <v>19</v>
      </c>
      <c r="F10" s="281" t="s">
        <v>1493</v>
      </c>
      <c r="G10">
        <v>5129</v>
      </c>
      <c r="H10" t="s">
        <v>1893</v>
      </c>
    </row>
    <row r="11" spans="1:12" x14ac:dyDescent="0.25">
      <c r="A11" s="82">
        <v>22025</v>
      </c>
      <c r="B11">
        <v>22</v>
      </c>
      <c r="C11" t="s">
        <v>1280</v>
      </c>
      <c r="D11" t="s">
        <v>261</v>
      </c>
      <c r="E11" t="s">
        <v>19</v>
      </c>
      <c r="F11" s="281" t="s">
        <v>1850</v>
      </c>
      <c r="H11" t="s">
        <v>1893</v>
      </c>
    </row>
    <row r="12" spans="1:12" x14ac:dyDescent="0.25">
      <c r="A12" s="82">
        <v>22026</v>
      </c>
      <c r="B12">
        <v>22</v>
      </c>
      <c r="C12" t="s">
        <v>1280</v>
      </c>
      <c r="D12" t="s">
        <v>261</v>
      </c>
      <c r="E12" t="s">
        <v>24</v>
      </c>
      <c r="F12" t="s">
        <v>1827</v>
      </c>
      <c r="G12">
        <v>5154</v>
      </c>
      <c r="H12" t="s">
        <v>1859</v>
      </c>
    </row>
    <row r="13" spans="1:12" x14ac:dyDescent="0.25">
      <c r="A13">
        <v>22026</v>
      </c>
      <c r="B13">
        <v>22</v>
      </c>
      <c r="C13" t="s">
        <v>1280</v>
      </c>
      <c r="D13" t="s">
        <v>261</v>
      </c>
      <c r="E13" t="s">
        <v>24</v>
      </c>
      <c r="F13" t="s">
        <v>1797</v>
      </c>
      <c r="G13">
        <v>5154</v>
      </c>
      <c r="H13" t="s">
        <v>1894</v>
      </c>
    </row>
    <row r="14" spans="1:12" x14ac:dyDescent="0.25">
      <c r="A14">
        <v>22033</v>
      </c>
      <c r="B14">
        <v>22</v>
      </c>
      <c r="C14" t="s">
        <v>1280</v>
      </c>
      <c r="D14" t="s">
        <v>261</v>
      </c>
      <c r="E14" t="s">
        <v>18</v>
      </c>
      <c r="F14" t="s">
        <v>1494</v>
      </c>
      <c r="G14">
        <v>5266</v>
      </c>
      <c r="H14" t="s">
        <v>1937</v>
      </c>
    </row>
    <row r="15" spans="1:12" x14ac:dyDescent="0.25">
      <c r="A15" s="82">
        <v>22039</v>
      </c>
      <c r="B15">
        <v>22</v>
      </c>
      <c r="C15" t="s">
        <v>1280</v>
      </c>
      <c r="D15" t="s">
        <v>261</v>
      </c>
      <c r="E15" t="s">
        <v>14</v>
      </c>
      <c r="F15" t="s">
        <v>1605</v>
      </c>
      <c r="G15">
        <v>5376</v>
      </c>
      <c r="H15" t="s">
        <v>1938</v>
      </c>
    </row>
    <row r="16" spans="1:12" x14ac:dyDescent="0.25">
      <c r="A16">
        <v>27087</v>
      </c>
      <c r="B16">
        <v>22</v>
      </c>
      <c r="C16" t="s">
        <v>1280</v>
      </c>
      <c r="D16" t="s">
        <v>261</v>
      </c>
      <c r="E16" t="s">
        <v>82</v>
      </c>
      <c r="F16" t="s">
        <v>1497</v>
      </c>
      <c r="G16">
        <v>5400</v>
      </c>
      <c r="H16" t="s">
        <v>1798</v>
      </c>
      <c r="L16">
        <f ca="1">OFFSET(K:K,0,COUNTA(K:K)-1)</f>
        <v>0</v>
      </c>
    </row>
    <row r="17" spans="1:8" x14ac:dyDescent="0.25">
      <c r="A17">
        <v>22035</v>
      </c>
      <c r="B17">
        <v>22</v>
      </c>
      <c r="C17" t="s">
        <v>1280</v>
      </c>
      <c r="D17" t="s">
        <v>261</v>
      </c>
      <c r="E17" t="s">
        <v>105</v>
      </c>
      <c r="F17" t="s">
        <v>1498</v>
      </c>
      <c r="G17">
        <v>5579</v>
      </c>
      <c r="H17" t="s">
        <v>1325</v>
      </c>
    </row>
    <row r="18" spans="1:8" x14ac:dyDescent="0.25">
      <c r="A18">
        <v>22020</v>
      </c>
      <c r="B18">
        <v>22</v>
      </c>
      <c r="C18" t="s">
        <v>1280</v>
      </c>
      <c r="D18" t="s">
        <v>261</v>
      </c>
      <c r="E18" t="s">
        <v>15</v>
      </c>
      <c r="F18" t="s">
        <v>1499</v>
      </c>
      <c r="G18">
        <v>5615</v>
      </c>
      <c r="H18" t="s">
        <v>1939</v>
      </c>
    </row>
    <row r="19" spans="1:8" x14ac:dyDescent="0.25">
      <c r="A19">
        <v>22020</v>
      </c>
      <c r="B19">
        <v>22</v>
      </c>
      <c r="C19" t="s">
        <v>1280</v>
      </c>
      <c r="D19" t="s">
        <v>261</v>
      </c>
      <c r="E19" t="s">
        <v>15</v>
      </c>
      <c r="F19" t="s">
        <v>1841</v>
      </c>
      <c r="G19">
        <v>5615</v>
      </c>
      <c r="H19" t="s">
        <v>1895</v>
      </c>
    </row>
    <row r="20" spans="1:8" x14ac:dyDescent="0.25">
      <c r="A20" s="82">
        <v>27001</v>
      </c>
      <c r="B20">
        <v>22</v>
      </c>
      <c r="C20" t="s">
        <v>1280</v>
      </c>
      <c r="D20" t="s">
        <v>261</v>
      </c>
      <c r="E20" t="s">
        <v>1856</v>
      </c>
      <c r="F20" t="s">
        <v>1857</v>
      </c>
      <c r="G20">
        <v>5628</v>
      </c>
      <c r="H20" t="s">
        <v>1940</v>
      </c>
    </row>
    <row r="21" spans="1:8" x14ac:dyDescent="0.25">
      <c r="A21" s="82">
        <v>22021</v>
      </c>
      <c r="B21">
        <v>22</v>
      </c>
      <c r="C21" t="s">
        <v>1280</v>
      </c>
      <c r="D21" t="s">
        <v>261</v>
      </c>
      <c r="E21" t="s">
        <v>270</v>
      </c>
      <c r="F21" t="s">
        <v>1501</v>
      </c>
      <c r="G21">
        <v>5042</v>
      </c>
      <c r="H21" t="s">
        <v>1829</v>
      </c>
    </row>
    <row r="22" spans="1:8" x14ac:dyDescent="0.25">
      <c r="A22">
        <v>22021</v>
      </c>
      <c r="B22">
        <v>22</v>
      </c>
      <c r="C22" t="s">
        <v>1280</v>
      </c>
      <c r="D22" t="s">
        <v>261</v>
      </c>
      <c r="E22" t="s">
        <v>270</v>
      </c>
      <c r="F22" t="s">
        <v>1844</v>
      </c>
      <c r="G22">
        <v>5042</v>
      </c>
      <c r="H22" t="s">
        <v>1860</v>
      </c>
    </row>
    <row r="23" spans="1:8" x14ac:dyDescent="0.25">
      <c r="A23">
        <v>22022</v>
      </c>
      <c r="B23">
        <v>22</v>
      </c>
      <c r="C23" t="s">
        <v>1280</v>
      </c>
      <c r="D23" t="s">
        <v>261</v>
      </c>
      <c r="E23" t="s">
        <v>122</v>
      </c>
      <c r="F23" t="s">
        <v>1502</v>
      </c>
      <c r="G23">
        <v>5837</v>
      </c>
      <c r="H23" t="s">
        <v>1941</v>
      </c>
    </row>
    <row r="24" spans="1:8" x14ac:dyDescent="0.25">
      <c r="A24">
        <v>22023</v>
      </c>
      <c r="B24">
        <v>22</v>
      </c>
      <c r="C24" t="s">
        <v>1280</v>
      </c>
      <c r="D24" t="s">
        <v>261</v>
      </c>
      <c r="E24" t="s">
        <v>13</v>
      </c>
      <c r="F24" t="s">
        <v>1503</v>
      </c>
      <c r="G24">
        <v>5887</v>
      </c>
      <c r="H24" t="s">
        <v>1799</v>
      </c>
    </row>
    <row r="25" spans="1:8" x14ac:dyDescent="0.25">
      <c r="A25">
        <v>220239</v>
      </c>
      <c r="B25">
        <v>22</v>
      </c>
      <c r="C25" t="s">
        <v>1280</v>
      </c>
      <c r="D25" t="s">
        <v>261</v>
      </c>
      <c r="E25" t="s">
        <v>1214</v>
      </c>
      <c r="H25" t="s">
        <v>1896</v>
      </c>
    </row>
    <row r="26" spans="1:8" x14ac:dyDescent="0.25">
      <c r="A26">
        <v>85001</v>
      </c>
      <c r="B26">
        <v>22</v>
      </c>
      <c r="C26" t="s">
        <v>1283</v>
      </c>
      <c r="D26" t="s">
        <v>67</v>
      </c>
      <c r="E26" t="s">
        <v>67</v>
      </c>
      <c r="F26" t="s">
        <v>1576</v>
      </c>
      <c r="G26">
        <v>81001</v>
      </c>
      <c r="H26" t="s">
        <v>1640</v>
      </c>
    </row>
    <row r="27" spans="1:8" x14ac:dyDescent="0.25">
      <c r="A27">
        <v>22126</v>
      </c>
      <c r="B27">
        <v>22</v>
      </c>
      <c r="C27" t="s">
        <v>1283</v>
      </c>
      <c r="D27" t="s">
        <v>67</v>
      </c>
      <c r="E27" t="s">
        <v>69</v>
      </c>
      <c r="F27" t="s">
        <v>1508</v>
      </c>
      <c r="G27">
        <v>81736</v>
      </c>
      <c r="H27" t="s">
        <v>1800</v>
      </c>
    </row>
    <row r="28" spans="1:8" x14ac:dyDescent="0.25">
      <c r="A28">
        <v>22128</v>
      </c>
      <c r="B28">
        <v>22</v>
      </c>
      <c r="C28" t="s">
        <v>1283</v>
      </c>
      <c r="D28" t="s">
        <v>67</v>
      </c>
      <c r="E28" t="s">
        <v>68</v>
      </c>
      <c r="F28" t="s">
        <v>1510</v>
      </c>
      <c r="G28">
        <v>81794</v>
      </c>
      <c r="H28" t="s">
        <v>1801</v>
      </c>
    </row>
    <row r="29" spans="1:8" x14ac:dyDescent="0.25">
      <c r="A29">
        <v>25288</v>
      </c>
      <c r="B29">
        <v>22</v>
      </c>
      <c r="C29" t="s">
        <v>1279</v>
      </c>
      <c r="D29" t="s">
        <v>372</v>
      </c>
      <c r="E29" t="s">
        <v>7</v>
      </c>
      <c r="F29" t="s">
        <v>1580</v>
      </c>
      <c r="G29">
        <v>8001</v>
      </c>
      <c r="H29" t="s">
        <v>1861</v>
      </c>
    </row>
    <row r="30" spans="1:8" x14ac:dyDescent="0.25">
      <c r="A30">
        <v>25289</v>
      </c>
      <c r="B30">
        <v>22</v>
      </c>
      <c r="C30" t="s">
        <v>1279</v>
      </c>
      <c r="D30" t="s">
        <v>372</v>
      </c>
      <c r="E30" t="s">
        <v>373</v>
      </c>
      <c r="F30" t="s">
        <v>1858</v>
      </c>
      <c r="H30" t="s">
        <v>1862</v>
      </c>
    </row>
    <row r="31" spans="1:8" x14ac:dyDescent="0.25">
      <c r="A31">
        <v>252889</v>
      </c>
      <c r="B31">
        <v>22</v>
      </c>
      <c r="C31" t="s">
        <v>1279</v>
      </c>
      <c r="D31" t="s">
        <v>372</v>
      </c>
      <c r="E31" t="s">
        <v>1214</v>
      </c>
      <c r="H31" t="s">
        <v>1896</v>
      </c>
    </row>
    <row r="32" spans="1:8" x14ac:dyDescent="0.25">
      <c r="A32">
        <v>11001</v>
      </c>
      <c r="B32">
        <v>22</v>
      </c>
      <c r="C32" t="s">
        <v>1444</v>
      </c>
      <c r="D32" t="s">
        <v>394</v>
      </c>
      <c r="E32" t="s">
        <v>394</v>
      </c>
      <c r="F32" t="s">
        <v>1598</v>
      </c>
      <c r="G32">
        <v>11001</v>
      </c>
      <c r="H32" t="s">
        <v>1863</v>
      </c>
    </row>
    <row r="33" spans="1:8" x14ac:dyDescent="0.25">
      <c r="A33">
        <v>110019</v>
      </c>
      <c r="B33">
        <v>22</v>
      </c>
      <c r="C33" t="s">
        <v>1444</v>
      </c>
      <c r="D33" t="s">
        <v>394</v>
      </c>
      <c r="E33" t="s">
        <v>1214</v>
      </c>
      <c r="H33" t="s">
        <v>1896</v>
      </c>
    </row>
    <row r="34" spans="1:8" x14ac:dyDescent="0.25">
      <c r="A34">
        <v>27006</v>
      </c>
      <c r="B34">
        <v>22</v>
      </c>
      <c r="C34" t="s">
        <v>1284</v>
      </c>
      <c r="D34" t="s">
        <v>394</v>
      </c>
      <c r="E34" t="s">
        <v>394</v>
      </c>
      <c r="F34" t="s">
        <v>1589</v>
      </c>
      <c r="G34">
        <v>25001</v>
      </c>
      <c r="H34" t="s">
        <v>1864</v>
      </c>
    </row>
    <row r="35" spans="1:8" x14ac:dyDescent="0.25">
      <c r="A35">
        <v>22006</v>
      </c>
      <c r="B35">
        <v>22</v>
      </c>
      <c r="C35" t="s">
        <v>1279</v>
      </c>
      <c r="D35" t="s">
        <v>395</v>
      </c>
      <c r="E35" t="s">
        <v>6</v>
      </c>
      <c r="F35" t="s">
        <v>1581</v>
      </c>
      <c r="G35">
        <v>13001</v>
      </c>
      <c r="H35" t="s">
        <v>1802</v>
      </c>
    </row>
    <row r="36" spans="1:8" ht="15" customHeight="1" x14ac:dyDescent="0.25">
      <c r="A36">
        <v>22005</v>
      </c>
      <c r="B36">
        <v>22</v>
      </c>
      <c r="C36" t="s">
        <v>1279</v>
      </c>
      <c r="D36" t="s">
        <v>395</v>
      </c>
      <c r="E36" t="s">
        <v>407</v>
      </c>
      <c r="F36" t="s">
        <v>1511</v>
      </c>
      <c r="G36">
        <v>13244</v>
      </c>
      <c r="H36" t="s">
        <v>1865</v>
      </c>
    </row>
    <row r="37" spans="1:8" x14ac:dyDescent="0.25">
      <c r="A37">
        <v>22007</v>
      </c>
      <c r="B37">
        <v>22</v>
      </c>
      <c r="C37" t="s">
        <v>1279</v>
      </c>
      <c r="D37" t="s">
        <v>395</v>
      </c>
      <c r="E37" t="s">
        <v>22</v>
      </c>
      <c r="F37" t="s">
        <v>1514</v>
      </c>
      <c r="G37">
        <v>13430</v>
      </c>
      <c r="H37" t="s">
        <v>1897</v>
      </c>
    </row>
    <row r="38" spans="1:8" x14ac:dyDescent="0.25">
      <c r="A38">
        <v>22019</v>
      </c>
      <c r="B38">
        <v>22</v>
      </c>
      <c r="C38" t="s">
        <v>1279</v>
      </c>
      <c r="D38" t="s">
        <v>395</v>
      </c>
      <c r="E38" t="s">
        <v>415</v>
      </c>
      <c r="F38" s="280" t="s">
        <v>1624</v>
      </c>
      <c r="G38">
        <v>13468</v>
      </c>
      <c r="H38" t="s">
        <v>1898</v>
      </c>
    </row>
    <row r="39" spans="1:8" x14ac:dyDescent="0.25">
      <c r="A39" s="82">
        <v>22099</v>
      </c>
      <c r="B39">
        <v>22</v>
      </c>
      <c r="C39" t="s">
        <v>1279</v>
      </c>
      <c r="D39" t="s">
        <v>395</v>
      </c>
      <c r="E39" t="s">
        <v>431</v>
      </c>
      <c r="F39" s="280" t="s">
        <v>1626</v>
      </c>
      <c r="G39">
        <v>13744</v>
      </c>
      <c r="H39" t="s">
        <v>1899</v>
      </c>
    </row>
    <row r="40" spans="1:8" x14ac:dyDescent="0.25">
      <c r="A40" s="82">
        <v>22099</v>
      </c>
      <c r="B40">
        <v>22</v>
      </c>
      <c r="C40" t="s">
        <v>1279</v>
      </c>
      <c r="D40" t="s">
        <v>395</v>
      </c>
      <c r="E40" t="s">
        <v>1214</v>
      </c>
      <c r="H40" t="s">
        <v>1896</v>
      </c>
    </row>
    <row r="41" spans="1:8" x14ac:dyDescent="0.25">
      <c r="A41" s="82">
        <v>22132</v>
      </c>
      <c r="B41">
        <v>22</v>
      </c>
      <c r="C41" t="s">
        <v>1284</v>
      </c>
      <c r="D41" t="s">
        <v>439</v>
      </c>
      <c r="E41" t="s">
        <v>40</v>
      </c>
      <c r="F41" t="s">
        <v>1588</v>
      </c>
      <c r="G41">
        <v>15001</v>
      </c>
      <c r="H41" t="s">
        <v>1866</v>
      </c>
    </row>
    <row r="42" spans="1:8" x14ac:dyDescent="0.25">
      <c r="A42" s="82">
        <v>22139</v>
      </c>
      <c r="B42">
        <v>22</v>
      </c>
      <c r="C42" t="s">
        <v>1284</v>
      </c>
      <c r="D42" t="s">
        <v>439</v>
      </c>
      <c r="E42" t="s">
        <v>39</v>
      </c>
      <c r="F42" t="s">
        <v>1607</v>
      </c>
      <c r="G42">
        <v>15176</v>
      </c>
      <c r="H42" t="s">
        <v>1900</v>
      </c>
    </row>
    <row r="43" spans="1:8" x14ac:dyDescent="0.25">
      <c r="A43">
        <v>22134</v>
      </c>
      <c r="B43">
        <v>22</v>
      </c>
      <c r="C43" t="s">
        <v>1284</v>
      </c>
      <c r="D43" t="s">
        <v>439</v>
      </c>
      <c r="E43" t="s">
        <v>41</v>
      </c>
      <c r="F43" t="s">
        <v>1535</v>
      </c>
      <c r="G43">
        <v>15238</v>
      </c>
      <c r="H43" t="s">
        <v>1803</v>
      </c>
    </row>
    <row r="44" spans="1:8" ht="15" customHeight="1" x14ac:dyDescent="0.25">
      <c r="A44">
        <v>22138</v>
      </c>
      <c r="B44">
        <v>22</v>
      </c>
      <c r="C44" t="s">
        <v>1284</v>
      </c>
      <c r="D44" t="s">
        <v>439</v>
      </c>
      <c r="E44" t="s">
        <v>115</v>
      </c>
      <c r="F44" s="280" t="s">
        <v>1622</v>
      </c>
      <c r="G44">
        <v>15244</v>
      </c>
      <c r="H44" t="s">
        <v>1901</v>
      </c>
    </row>
    <row r="45" spans="1:8" ht="15" customHeight="1" x14ac:dyDescent="0.25">
      <c r="A45">
        <v>22130</v>
      </c>
      <c r="B45">
        <v>22</v>
      </c>
      <c r="C45" t="s">
        <v>1284</v>
      </c>
      <c r="D45" t="s">
        <v>439</v>
      </c>
      <c r="E45" t="s">
        <v>37</v>
      </c>
      <c r="F45" t="s">
        <v>1538</v>
      </c>
      <c r="G45">
        <v>15299</v>
      </c>
      <c r="H45" t="s">
        <v>1804</v>
      </c>
    </row>
    <row r="46" spans="1:8" ht="15" customHeight="1" x14ac:dyDescent="0.25">
      <c r="A46" s="82">
        <v>22149</v>
      </c>
      <c r="B46">
        <v>22</v>
      </c>
      <c r="C46" t="s">
        <v>1284</v>
      </c>
      <c r="D46" t="s">
        <v>439</v>
      </c>
      <c r="E46" t="s">
        <v>117</v>
      </c>
      <c r="F46" s="280" t="s">
        <v>1623</v>
      </c>
      <c r="G46">
        <v>15455</v>
      </c>
      <c r="H46" t="s">
        <v>1902</v>
      </c>
    </row>
    <row r="47" spans="1:8" x14ac:dyDescent="0.25">
      <c r="A47" s="82">
        <v>22131</v>
      </c>
      <c r="B47">
        <v>22</v>
      </c>
      <c r="C47" t="s">
        <v>1284</v>
      </c>
      <c r="D47" t="s">
        <v>439</v>
      </c>
      <c r="E47" t="s">
        <v>486</v>
      </c>
      <c r="F47" t="s">
        <v>1542</v>
      </c>
      <c r="G47">
        <v>15469</v>
      </c>
      <c r="H47" t="s">
        <v>1903</v>
      </c>
    </row>
    <row r="48" spans="1:8" x14ac:dyDescent="0.25">
      <c r="A48">
        <v>22036</v>
      </c>
      <c r="B48">
        <v>22</v>
      </c>
      <c r="C48" t="s">
        <v>1284</v>
      </c>
      <c r="D48" t="s">
        <v>439</v>
      </c>
      <c r="E48" t="s">
        <v>106</v>
      </c>
      <c r="F48" t="s">
        <v>1544</v>
      </c>
      <c r="G48">
        <v>15572</v>
      </c>
      <c r="H48" t="s">
        <v>1942</v>
      </c>
    </row>
    <row r="49" spans="1:9" x14ac:dyDescent="0.25">
      <c r="A49" s="82">
        <v>22133</v>
      </c>
      <c r="B49">
        <v>22</v>
      </c>
      <c r="C49" t="s">
        <v>1284</v>
      </c>
      <c r="D49" t="s">
        <v>439</v>
      </c>
      <c r="E49" t="s">
        <v>38</v>
      </c>
      <c r="F49" t="s">
        <v>1548</v>
      </c>
      <c r="G49">
        <v>15759</v>
      </c>
      <c r="H49" t="s">
        <v>1904</v>
      </c>
    </row>
    <row r="50" spans="1:9" x14ac:dyDescent="0.25">
      <c r="A50" s="82">
        <v>221339</v>
      </c>
      <c r="B50">
        <v>22</v>
      </c>
      <c r="C50" t="s">
        <v>1284</v>
      </c>
      <c r="D50" t="s">
        <v>439</v>
      </c>
      <c r="E50" t="s">
        <v>1214</v>
      </c>
      <c r="H50" t="s">
        <v>1896</v>
      </c>
    </row>
    <row r="51" spans="1:9" ht="15" customHeight="1" x14ac:dyDescent="0.25">
      <c r="A51">
        <v>22074</v>
      </c>
      <c r="B51">
        <v>22</v>
      </c>
      <c r="C51" t="s">
        <v>1281</v>
      </c>
      <c r="D51" t="s">
        <v>19</v>
      </c>
      <c r="E51" t="s">
        <v>36</v>
      </c>
      <c r="F51" t="s">
        <v>1585</v>
      </c>
      <c r="G51">
        <v>17001</v>
      </c>
      <c r="H51" t="s">
        <v>1867</v>
      </c>
    </row>
    <row r="52" spans="1:9" ht="15" customHeight="1" x14ac:dyDescent="0.25">
      <c r="A52">
        <v>22068</v>
      </c>
      <c r="B52">
        <v>22</v>
      </c>
      <c r="C52" t="s">
        <v>1281</v>
      </c>
      <c r="D52" t="s">
        <v>19</v>
      </c>
      <c r="E52" t="s">
        <v>35</v>
      </c>
      <c r="F52" t="s">
        <v>1520</v>
      </c>
      <c r="G52">
        <v>17013</v>
      </c>
      <c r="H52" s="286" t="s">
        <v>1344</v>
      </c>
    </row>
    <row r="53" spans="1:9" ht="15" customHeight="1" x14ac:dyDescent="0.25">
      <c r="A53">
        <v>22069</v>
      </c>
      <c r="B53">
        <v>22</v>
      </c>
      <c r="C53" t="s">
        <v>1281</v>
      </c>
      <c r="D53" t="s">
        <v>19</v>
      </c>
      <c r="E53" t="s">
        <v>33</v>
      </c>
      <c r="F53" t="s">
        <v>1521</v>
      </c>
      <c r="G53">
        <v>17042</v>
      </c>
      <c r="H53" t="s">
        <v>1805</v>
      </c>
    </row>
    <row r="54" spans="1:9" ht="15" customHeight="1" x14ac:dyDescent="0.25">
      <c r="A54">
        <v>22089</v>
      </c>
      <c r="B54">
        <v>22</v>
      </c>
      <c r="C54" t="s">
        <v>1281</v>
      </c>
      <c r="D54" t="s">
        <v>19</v>
      </c>
      <c r="E54" t="s">
        <v>32</v>
      </c>
      <c r="F54" t="s">
        <v>1606</v>
      </c>
      <c r="G54">
        <v>17174</v>
      </c>
      <c r="H54" s="288" t="s">
        <v>1832</v>
      </c>
    </row>
    <row r="55" spans="1:9" ht="15" customHeight="1" x14ac:dyDescent="0.25">
      <c r="A55">
        <v>22122</v>
      </c>
      <c r="B55">
        <v>22</v>
      </c>
      <c r="C55" t="s">
        <v>1281</v>
      </c>
      <c r="D55" t="s">
        <v>19</v>
      </c>
      <c r="E55" t="s">
        <v>49</v>
      </c>
      <c r="F55" t="s">
        <v>1524</v>
      </c>
      <c r="G55">
        <v>17380</v>
      </c>
      <c r="H55" t="s">
        <v>1905</v>
      </c>
    </row>
    <row r="56" spans="1:9" ht="15" customHeight="1" x14ac:dyDescent="0.25">
      <c r="A56">
        <v>24686</v>
      </c>
      <c r="B56">
        <v>22</v>
      </c>
      <c r="C56" t="s">
        <v>1281</v>
      </c>
      <c r="D56" t="s">
        <v>19</v>
      </c>
      <c r="E56" t="s">
        <v>555</v>
      </c>
      <c r="F56" t="s">
        <v>1526</v>
      </c>
      <c r="G56">
        <v>17433</v>
      </c>
      <c r="H56" t="s">
        <v>1833</v>
      </c>
    </row>
    <row r="57" spans="1:9" ht="15" customHeight="1" x14ac:dyDescent="0.25">
      <c r="A57">
        <v>22072</v>
      </c>
      <c r="B57">
        <v>22</v>
      </c>
      <c r="C57" t="s">
        <v>1281</v>
      </c>
      <c r="D57" t="s">
        <v>19</v>
      </c>
      <c r="E57" t="s">
        <v>34</v>
      </c>
      <c r="F57" t="s">
        <v>1528</v>
      </c>
      <c r="G57">
        <v>17614</v>
      </c>
      <c r="H57" t="s">
        <v>1851</v>
      </c>
      <c r="I57" t="s">
        <v>1837</v>
      </c>
    </row>
    <row r="58" spans="1:9" ht="15" customHeight="1" x14ac:dyDescent="0.25">
      <c r="A58">
        <v>24777</v>
      </c>
      <c r="B58">
        <v>22</v>
      </c>
      <c r="C58" t="s">
        <v>1281</v>
      </c>
      <c r="D58" t="s">
        <v>19</v>
      </c>
      <c r="E58" t="s">
        <v>110</v>
      </c>
      <c r="F58" t="s">
        <v>1529</v>
      </c>
      <c r="G58">
        <v>17653</v>
      </c>
      <c r="H58" t="s">
        <v>1906</v>
      </c>
    </row>
    <row r="59" spans="1:9" ht="15" customHeight="1" x14ac:dyDescent="0.25">
      <c r="A59">
        <v>247779</v>
      </c>
      <c r="B59">
        <v>22</v>
      </c>
      <c r="C59" t="s">
        <v>1281</v>
      </c>
      <c r="D59" t="s">
        <v>19</v>
      </c>
      <c r="E59" t="s">
        <v>1214</v>
      </c>
      <c r="H59" t="s">
        <v>1896</v>
      </c>
    </row>
    <row r="60" spans="1:9" ht="15" customHeight="1" x14ac:dyDescent="0.25">
      <c r="A60">
        <v>22114</v>
      </c>
      <c r="B60">
        <v>22</v>
      </c>
      <c r="C60" t="s">
        <v>1282</v>
      </c>
      <c r="D60" t="s">
        <v>572</v>
      </c>
      <c r="E60" t="s">
        <v>571</v>
      </c>
      <c r="F60" t="s">
        <v>1591</v>
      </c>
      <c r="G60">
        <v>18001</v>
      </c>
      <c r="H60" t="s">
        <v>1907</v>
      </c>
    </row>
    <row r="61" spans="1:9" ht="15" customHeight="1" x14ac:dyDescent="0.25">
      <c r="A61">
        <v>22114</v>
      </c>
      <c r="B61">
        <v>22</v>
      </c>
      <c r="C61" t="s">
        <v>1282</v>
      </c>
      <c r="D61" t="s">
        <v>572</v>
      </c>
      <c r="E61" t="s">
        <v>1214</v>
      </c>
      <c r="H61" t="s">
        <v>1896</v>
      </c>
    </row>
    <row r="62" spans="1:9" ht="15" customHeight="1" x14ac:dyDescent="0.25">
      <c r="A62" s="82">
        <v>22169</v>
      </c>
      <c r="B62">
        <v>22</v>
      </c>
      <c r="C62" t="s">
        <v>1284</v>
      </c>
      <c r="D62" t="s">
        <v>1147</v>
      </c>
      <c r="E62" t="s">
        <v>87</v>
      </c>
      <c r="F62" t="s">
        <v>1615</v>
      </c>
      <c r="G62">
        <v>85001</v>
      </c>
      <c r="H62" t="s">
        <v>1616</v>
      </c>
    </row>
    <row r="63" spans="1:9" ht="15" customHeight="1" x14ac:dyDescent="0.25">
      <c r="A63">
        <v>22155</v>
      </c>
      <c r="B63">
        <v>22</v>
      </c>
      <c r="C63" t="s">
        <v>1284</v>
      </c>
      <c r="D63" t="s">
        <v>1147</v>
      </c>
      <c r="E63" t="s">
        <v>104</v>
      </c>
      <c r="F63" t="s">
        <v>1543</v>
      </c>
      <c r="G63">
        <v>85250</v>
      </c>
      <c r="H63" t="s">
        <v>1868</v>
      </c>
    </row>
    <row r="64" spans="1:9" ht="15" customHeight="1" x14ac:dyDescent="0.25">
      <c r="A64">
        <v>25181</v>
      </c>
      <c r="B64">
        <v>22</v>
      </c>
      <c r="C64" t="s">
        <v>1285</v>
      </c>
      <c r="D64" t="s">
        <v>587</v>
      </c>
      <c r="E64" t="s">
        <v>77</v>
      </c>
      <c r="F64" t="s">
        <v>1595</v>
      </c>
      <c r="G64">
        <v>19001</v>
      </c>
      <c r="H64" s="286" t="s">
        <v>1869</v>
      </c>
    </row>
    <row r="65" spans="1:8" ht="15" customHeight="1" x14ac:dyDescent="0.25">
      <c r="A65">
        <v>251811</v>
      </c>
      <c r="B65">
        <v>22</v>
      </c>
      <c r="C65" t="s">
        <v>1285</v>
      </c>
      <c r="D65" t="s">
        <v>587</v>
      </c>
      <c r="E65" t="s">
        <v>77</v>
      </c>
      <c r="F65" t="s">
        <v>1949</v>
      </c>
      <c r="G65">
        <v>19001</v>
      </c>
      <c r="H65" s="286" t="s">
        <v>1950</v>
      </c>
    </row>
    <row r="66" spans="1:8" ht="15" customHeight="1" x14ac:dyDescent="0.25">
      <c r="A66" s="82">
        <v>22018</v>
      </c>
      <c r="B66">
        <v>22</v>
      </c>
      <c r="C66" t="s">
        <v>1285</v>
      </c>
      <c r="D66" t="s">
        <v>587</v>
      </c>
      <c r="E66" t="s">
        <v>116</v>
      </c>
      <c r="F66" s="280" t="s">
        <v>1795</v>
      </c>
      <c r="G66">
        <v>19318</v>
      </c>
      <c r="H66" t="s">
        <v>1794</v>
      </c>
    </row>
    <row r="67" spans="1:8" ht="15" customHeight="1" x14ac:dyDescent="0.25">
      <c r="A67">
        <v>22091</v>
      </c>
      <c r="B67">
        <v>22</v>
      </c>
      <c r="C67" t="s">
        <v>1285</v>
      </c>
      <c r="D67" t="s">
        <v>587</v>
      </c>
      <c r="E67" t="s">
        <v>605</v>
      </c>
      <c r="F67" t="s">
        <v>1846</v>
      </c>
      <c r="G67">
        <v>19532</v>
      </c>
      <c r="H67" t="s">
        <v>1908</v>
      </c>
    </row>
    <row r="68" spans="1:8" ht="15" customHeight="1" x14ac:dyDescent="0.25">
      <c r="A68" s="82">
        <v>22088</v>
      </c>
      <c r="B68">
        <v>22</v>
      </c>
      <c r="C68" t="s">
        <v>1285</v>
      </c>
      <c r="D68" t="s">
        <v>587</v>
      </c>
      <c r="E68" t="s">
        <v>78</v>
      </c>
      <c r="F68" t="s">
        <v>1565</v>
      </c>
      <c r="G68">
        <v>19698</v>
      </c>
      <c r="H68" t="s">
        <v>1909</v>
      </c>
    </row>
    <row r="69" spans="1:8" ht="15" customHeight="1" x14ac:dyDescent="0.25">
      <c r="A69" s="82">
        <v>220889</v>
      </c>
      <c r="B69">
        <v>22</v>
      </c>
      <c r="C69" t="s">
        <v>1285</v>
      </c>
      <c r="D69" t="s">
        <v>587</v>
      </c>
      <c r="E69" t="s">
        <v>1214</v>
      </c>
      <c r="H69" t="s">
        <v>1896</v>
      </c>
    </row>
    <row r="70" spans="1:8" ht="15" customHeight="1" x14ac:dyDescent="0.25">
      <c r="A70">
        <v>25904</v>
      </c>
      <c r="B70">
        <v>22</v>
      </c>
      <c r="C70" t="s">
        <v>1283</v>
      </c>
      <c r="D70" t="s">
        <v>621</v>
      </c>
      <c r="E70" t="s">
        <v>10</v>
      </c>
      <c r="F70" t="s">
        <v>1577</v>
      </c>
      <c r="G70">
        <v>20001</v>
      </c>
      <c r="H70" t="s">
        <v>1806</v>
      </c>
    </row>
    <row r="71" spans="1:8" ht="15" customHeight="1" x14ac:dyDescent="0.25">
      <c r="A71">
        <v>22054</v>
      </c>
      <c r="B71">
        <v>22</v>
      </c>
      <c r="C71" t="s">
        <v>1283</v>
      </c>
      <c r="D71" t="s">
        <v>621</v>
      </c>
      <c r="E71" t="s">
        <v>64</v>
      </c>
      <c r="F71" t="s">
        <v>1509</v>
      </c>
      <c r="G71">
        <v>20011</v>
      </c>
      <c r="H71" s="288" t="s">
        <v>1953</v>
      </c>
    </row>
    <row r="72" spans="1:8" ht="15" customHeight="1" x14ac:dyDescent="0.25">
      <c r="A72">
        <v>22052</v>
      </c>
      <c r="B72">
        <v>22</v>
      </c>
      <c r="C72" t="s">
        <v>1283</v>
      </c>
      <c r="D72" t="s">
        <v>621</v>
      </c>
      <c r="E72" t="s">
        <v>622</v>
      </c>
      <c r="F72" t="s">
        <v>1505</v>
      </c>
      <c r="G72">
        <v>20013</v>
      </c>
      <c r="H72" t="s">
        <v>1870</v>
      </c>
    </row>
    <row r="73" spans="1:8" ht="15" customHeight="1" x14ac:dyDescent="0.25">
      <c r="A73">
        <v>22069</v>
      </c>
      <c r="B73">
        <v>22</v>
      </c>
      <c r="C73" t="s">
        <v>1283</v>
      </c>
      <c r="D73" t="s">
        <v>621</v>
      </c>
      <c r="E73" t="s">
        <v>11</v>
      </c>
      <c r="F73" t="s">
        <v>1604</v>
      </c>
      <c r="G73">
        <v>20178</v>
      </c>
      <c r="H73" t="s">
        <v>1842</v>
      </c>
    </row>
    <row r="74" spans="1:8" ht="15" customHeight="1" x14ac:dyDescent="0.25">
      <c r="A74">
        <v>220699</v>
      </c>
      <c r="B74">
        <v>22</v>
      </c>
      <c r="C74" t="s">
        <v>1283</v>
      </c>
      <c r="D74" t="s">
        <v>621</v>
      </c>
      <c r="E74" t="s">
        <v>1214</v>
      </c>
      <c r="H74" t="s">
        <v>1896</v>
      </c>
    </row>
    <row r="75" spans="1:8" ht="15" customHeight="1" x14ac:dyDescent="0.25">
      <c r="A75">
        <v>22037</v>
      </c>
      <c r="B75">
        <v>22</v>
      </c>
      <c r="C75" t="s">
        <v>1280</v>
      </c>
      <c r="D75" t="s">
        <v>723</v>
      </c>
      <c r="E75" t="s">
        <v>109</v>
      </c>
      <c r="F75" t="s">
        <v>1574</v>
      </c>
      <c r="G75">
        <v>27001</v>
      </c>
      <c r="H75" t="s">
        <v>1871</v>
      </c>
    </row>
    <row r="76" spans="1:8" ht="15" customHeight="1" x14ac:dyDescent="0.25">
      <c r="A76">
        <v>22032</v>
      </c>
      <c r="B76">
        <v>22</v>
      </c>
      <c r="C76" t="s">
        <v>1280</v>
      </c>
      <c r="D76" t="s">
        <v>723</v>
      </c>
      <c r="E76" t="s">
        <v>728</v>
      </c>
      <c r="F76" s="280" t="s">
        <v>1620</v>
      </c>
      <c r="G76">
        <v>27075</v>
      </c>
      <c r="H76" t="s">
        <v>1910</v>
      </c>
    </row>
    <row r="77" spans="1:8" ht="15" customHeight="1" x14ac:dyDescent="0.25">
      <c r="A77">
        <v>22038</v>
      </c>
      <c r="B77">
        <v>22</v>
      </c>
      <c r="C77" t="s">
        <v>1280</v>
      </c>
      <c r="D77" t="s">
        <v>723</v>
      </c>
      <c r="E77" t="s">
        <v>119</v>
      </c>
      <c r="F77" t="s">
        <v>1496</v>
      </c>
      <c r="G77">
        <v>27361</v>
      </c>
      <c r="H77" t="s">
        <v>1807</v>
      </c>
    </row>
    <row r="78" spans="1:8" ht="15" customHeight="1" x14ac:dyDescent="0.25">
      <c r="A78">
        <v>22099</v>
      </c>
      <c r="B78">
        <v>22</v>
      </c>
      <c r="C78" t="s">
        <v>1280</v>
      </c>
      <c r="D78" t="s">
        <v>723</v>
      </c>
      <c r="E78" t="s">
        <v>1725</v>
      </c>
      <c r="F78" s="280" t="s">
        <v>1723</v>
      </c>
      <c r="G78">
        <v>27399</v>
      </c>
      <c r="H78" t="s">
        <v>1724</v>
      </c>
    </row>
    <row r="79" spans="1:8" ht="15" customHeight="1" x14ac:dyDescent="0.25">
      <c r="A79">
        <v>22040</v>
      </c>
      <c r="B79">
        <v>22</v>
      </c>
      <c r="C79" t="s">
        <v>1280</v>
      </c>
      <c r="D79" t="s">
        <v>405</v>
      </c>
      <c r="E79" t="s">
        <v>25</v>
      </c>
      <c r="F79" t="s">
        <v>1575</v>
      </c>
      <c r="G79">
        <v>23001</v>
      </c>
      <c r="H79" t="s">
        <v>1808</v>
      </c>
    </row>
    <row r="80" spans="1:8" ht="15" customHeight="1" x14ac:dyDescent="0.25">
      <c r="A80" s="82">
        <v>22039</v>
      </c>
      <c r="B80">
        <v>22</v>
      </c>
      <c r="C80" t="s">
        <v>1280</v>
      </c>
      <c r="D80" t="s">
        <v>405</v>
      </c>
      <c r="E80" t="s">
        <v>26</v>
      </c>
      <c r="F80" t="s">
        <v>1564</v>
      </c>
      <c r="G80">
        <v>23417</v>
      </c>
      <c r="H80" t="s">
        <v>1943</v>
      </c>
    </row>
    <row r="81" spans="1:8" ht="15" customHeight="1" x14ac:dyDescent="0.25">
      <c r="A81" s="82">
        <v>220399</v>
      </c>
      <c r="B81">
        <v>22</v>
      </c>
      <c r="C81" t="s">
        <v>1280</v>
      </c>
      <c r="D81" t="s">
        <v>405</v>
      </c>
      <c r="E81" t="s">
        <v>1214</v>
      </c>
      <c r="H81" t="s">
        <v>1896</v>
      </c>
    </row>
    <row r="82" spans="1:8" ht="15" customHeight="1" x14ac:dyDescent="0.25">
      <c r="A82">
        <v>22137</v>
      </c>
      <c r="B82">
        <v>22</v>
      </c>
      <c r="C82" t="s">
        <v>1284</v>
      </c>
      <c r="D82" t="s">
        <v>50</v>
      </c>
      <c r="E82" t="s">
        <v>53</v>
      </c>
      <c r="F82" t="s">
        <v>1533</v>
      </c>
      <c r="G82">
        <v>25151</v>
      </c>
      <c r="H82" t="s">
        <v>1911</v>
      </c>
    </row>
    <row r="83" spans="1:8" ht="15" customHeight="1" x14ac:dyDescent="0.25">
      <c r="A83">
        <v>22138</v>
      </c>
      <c r="B83">
        <v>22</v>
      </c>
      <c r="C83" t="s">
        <v>1284</v>
      </c>
      <c r="D83" t="s">
        <v>50</v>
      </c>
      <c r="E83" t="s">
        <v>51</v>
      </c>
      <c r="F83" t="s">
        <v>1534</v>
      </c>
      <c r="G83">
        <v>25183</v>
      </c>
      <c r="H83" t="s">
        <v>1912</v>
      </c>
    </row>
    <row r="84" spans="1:8" ht="15" customHeight="1" x14ac:dyDescent="0.25">
      <c r="A84">
        <v>22139</v>
      </c>
      <c r="B84">
        <v>22</v>
      </c>
      <c r="C84" t="s">
        <v>1284</v>
      </c>
      <c r="D84" t="s">
        <v>50</v>
      </c>
      <c r="E84" t="s">
        <v>55</v>
      </c>
      <c r="F84" t="s">
        <v>1536</v>
      </c>
      <c r="G84">
        <v>25269</v>
      </c>
      <c r="H84" t="s">
        <v>1913</v>
      </c>
    </row>
    <row r="85" spans="1:8" ht="15" customHeight="1" x14ac:dyDescent="0.25">
      <c r="A85">
        <v>22140</v>
      </c>
      <c r="B85">
        <v>22</v>
      </c>
      <c r="C85" t="s">
        <v>1284</v>
      </c>
      <c r="D85" t="s">
        <v>50</v>
      </c>
      <c r="E85" t="s">
        <v>56</v>
      </c>
      <c r="F85" t="s">
        <v>1537</v>
      </c>
      <c r="G85">
        <v>25290</v>
      </c>
      <c r="H85" s="286" t="s">
        <v>1914</v>
      </c>
    </row>
    <row r="86" spans="1:8" ht="15" customHeight="1" x14ac:dyDescent="0.25">
      <c r="A86">
        <v>22141</v>
      </c>
      <c r="B86">
        <v>22</v>
      </c>
      <c r="C86" t="s">
        <v>1284</v>
      </c>
      <c r="D86" t="s">
        <v>50</v>
      </c>
      <c r="E86" t="s">
        <v>46</v>
      </c>
      <c r="F86" t="s">
        <v>1539</v>
      </c>
      <c r="G86">
        <v>25307</v>
      </c>
      <c r="H86" s="286" t="s">
        <v>1834</v>
      </c>
    </row>
    <row r="87" spans="1:8" ht="15" customHeight="1" x14ac:dyDescent="0.25">
      <c r="A87">
        <v>22142</v>
      </c>
      <c r="B87">
        <v>22</v>
      </c>
      <c r="C87" t="s">
        <v>1284</v>
      </c>
      <c r="D87" t="s">
        <v>50</v>
      </c>
      <c r="E87" t="s">
        <v>54</v>
      </c>
      <c r="F87" t="s">
        <v>1541</v>
      </c>
      <c r="G87">
        <v>25386</v>
      </c>
      <c r="H87" t="s">
        <v>1641</v>
      </c>
    </row>
    <row r="88" spans="1:8" ht="15" customHeight="1" x14ac:dyDescent="0.25">
      <c r="A88">
        <v>22139</v>
      </c>
      <c r="B88">
        <v>22</v>
      </c>
      <c r="C88" t="s">
        <v>1284</v>
      </c>
      <c r="D88" t="s">
        <v>50</v>
      </c>
      <c r="E88" t="s">
        <v>52</v>
      </c>
      <c r="F88" t="s">
        <v>1838</v>
      </c>
      <c r="G88">
        <v>25513</v>
      </c>
      <c r="H88" s="289" t="s">
        <v>1915</v>
      </c>
    </row>
    <row r="89" spans="1:8" x14ac:dyDescent="0.25">
      <c r="A89">
        <v>22144</v>
      </c>
      <c r="B89">
        <v>22</v>
      </c>
      <c r="C89" t="s">
        <v>1284</v>
      </c>
      <c r="D89" t="s">
        <v>50</v>
      </c>
      <c r="E89" t="s">
        <v>59</v>
      </c>
      <c r="F89" t="s">
        <v>1547</v>
      </c>
      <c r="G89">
        <v>25754</v>
      </c>
      <c r="H89" s="286" t="s">
        <v>1872</v>
      </c>
    </row>
    <row r="90" spans="1:8" ht="15" customHeight="1" x14ac:dyDescent="0.25">
      <c r="A90">
        <v>22150</v>
      </c>
      <c r="B90">
        <v>22</v>
      </c>
      <c r="C90" t="s">
        <v>1284</v>
      </c>
      <c r="D90" t="s">
        <v>50</v>
      </c>
      <c r="E90" t="s">
        <v>112</v>
      </c>
      <c r="F90" t="s">
        <v>1549</v>
      </c>
      <c r="G90">
        <v>25843</v>
      </c>
      <c r="H90" t="s">
        <v>1873</v>
      </c>
    </row>
    <row r="91" spans="1:8" ht="15" customHeight="1" x14ac:dyDescent="0.25">
      <c r="A91">
        <v>22145</v>
      </c>
      <c r="B91">
        <v>22</v>
      </c>
      <c r="C91" t="s">
        <v>1284</v>
      </c>
      <c r="D91" t="s">
        <v>50</v>
      </c>
      <c r="E91" t="s">
        <v>57</v>
      </c>
      <c r="F91" t="s">
        <v>1551</v>
      </c>
      <c r="G91">
        <v>25875</v>
      </c>
      <c r="H91" t="s">
        <v>1916</v>
      </c>
    </row>
    <row r="92" spans="1:8" ht="15" customHeight="1" x14ac:dyDescent="0.25">
      <c r="A92">
        <v>22149</v>
      </c>
      <c r="B92">
        <v>22</v>
      </c>
      <c r="C92" t="s">
        <v>1284</v>
      </c>
      <c r="D92" t="s">
        <v>50</v>
      </c>
      <c r="E92" t="s">
        <v>58</v>
      </c>
      <c r="F92" t="s">
        <v>1609</v>
      </c>
      <c r="G92">
        <v>25899</v>
      </c>
      <c r="H92" t="s">
        <v>1917</v>
      </c>
    </row>
    <row r="93" spans="1:8" ht="15" customHeight="1" x14ac:dyDescent="0.25">
      <c r="A93">
        <v>22164</v>
      </c>
      <c r="B93">
        <v>22</v>
      </c>
      <c r="C93" t="s">
        <v>1284</v>
      </c>
      <c r="D93" t="s">
        <v>1186</v>
      </c>
      <c r="E93" t="s">
        <v>1185</v>
      </c>
      <c r="F93" t="s">
        <v>1540</v>
      </c>
      <c r="G93">
        <v>94001</v>
      </c>
      <c r="H93" t="s">
        <v>1918</v>
      </c>
    </row>
    <row r="94" spans="1:8" ht="15" customHeight="1" x14ac:dyDescent="0.25">
      <c r="A94" s="82">
        <v>22160</v>
      </c>
      <c r="B94">
        <v>22</v>
      </c>
      <c r="C94" t="s">
        <v>1284</v>
      </c>
      <c r="D94" t="s">
        <v>1195</v>
      </c>
      <c r="E94" t="s">
        <v>1194</v>
      </c>
      <c r="F94" t="s">
        <v>1546</v>
      </c>
      <c r="G94">
        <v>95001</v>
      </c>
      <c r="H94" t="s">
        <v>1809</v>
      </c>
    </row>
    <row r="95" spans="1:8" ht="15" customHeight="1" x14ac:dyDescent="0.25">
      <c r="A95">
        <v>22112</v>
      </c>
      <c r="B95">
        <v>22</v>
      </c>
      <c r="C95" t="s">
        <v>1282</v>
      </c>
      <c r="D95" t="s">
        <v>751</v>
      </c>
      <c r="E95" t="s">
        <v>84</v>
      </c>
      <c r="F95" t="s">
        <v>1592</v>
      </c>
      <c r="G95">
        <v>41001</v>
      </c>
      <c r="H95" t="s">
        <v>1919</v>
      </c>
    </row>
    <row r="96" spans="1:8" ht="15" customHeight="1" x14ac:dyDescent="0.25">
      <c r="A96">
        <v>22109</v>
      </c>
      <c r="B96">
        <v>22</v>
      </c>
      <c r="C96" t="s">
        <v>1282</v>
      </c>
      <c r="D96" t="s">
        <v>751</v>
      </c>
      <c r="E96" t="s">
        <v>85</v>
      </c>
      <c r="F96" t="s">
        <v>1553</v>
      </c>
      <c r="G96">
        <v>41298</v>
      </c>
      <c r="H96" t="s">
        <v>1810</v>
      </c>
    </row>
    <row r="97" spans="1:11" ht="15" customHeight="1" x14ac:dyDescent="0.25">
      <c r="A97">
        <v>22110</v>
      </c>
      <c r="B97">
        <v>22</v>
      </c>
      <c r="C97" t="s">
        <v>1282</v>
      </c>
      <c r="D97" t="s">
        <v>751</v>
      </c>
      <c r="E97" t="s">
        <v>86</v>
      </c>
      <c r="F97" t="s">
        <v>1554</v>
      </c>
      <c r="G97">
        <v>41396</v>
      </c>
      <c r="H97" t="s">
        <v>1920</v>
      </c>
    </row>
    <row r="98" spans="1:11" ht="15" customHeight="1" x14ac:dyDescent="0.25">
      <c r="A98">
        <v>22111</v>
      </c>
      <c r="B98">
        <v>22</v>
      </c>
      <c r="C98" t="s">
        <v>1282</v>
      </c>
      <c r="D98" t="s">
        <v>751</v>
      </c>
      <c r="E98" t="s">
        <v>83</v>
      </c>
      <c r="F98" t="s">
        <v>1558</v>
      </c>
      <c r="G98">
        <v>41551</v>
      </c>
      <c r="H98" t="s">
        <v>1921</v>
      </c>
    </row>
    <row r="99" spans="1:11" ht="15" customHeight="1" x14ac:dyDescent="0.25">
      <c r="A99">
        <v>221119</v>
      </c>
      <c r="B99">
        <v>22</v>
      </c>
      <c r="C99" t="s">
        <v>1282</v>
      </c>
      <c r="D99" t="s">
        <v>751</v>
      </c>
      <c r="E99" t="s">
        <v>1214</v>
      </c>
      <c r="H99" t="s">
        <v>1896</v>
      </c>
    </row>
    <row r="100" spans="1:11" ht="15" customHeight="1" x14ac:dyDescent="0.25">
      <c r="A100" s="82">
        <v>22129</v>
      </c>
      <c r="B100">
        <v>22</v>
      </c>
      <c r="C100" t="s">
        <v>1283</v>
      </c>
      <c r="D100" t="s">
        <v>1211</v>
      </c>
      <c r="E100" t="s">
        <v>12</v>
      </c>
      <c r="F100" s="280" t="s">
        <v>12</v>
      </c>
      <c r="G100">
        <v>44650</v>
      </c>
      <c r="H100" t="s">
        <v>1922</v>
      </c>
    </row>
    <row r="101" spans="1:11" ht="15" customHeight="1" x14ac:dyDescent="0.25">
      <c r="A101">
        <v>22012</v>
      </c>
      <c r="B101">
        <v>22</v>
      </c>
      <c r="C101" t="s">
        <v>1279</v>
      </c>
      <c r="D101" t="s">
        <v>1211</v>
      </c>
      <c r="E101" t="s">
        <v>9</v>
      </c>
      <c r="F101" t="s">
        <v>1582</v>
      </c>
      <c r="G101">
        <v>44001</v>
      </c>
      <c r="H101" t="s">
        <v>1874</v>
      </c>
    </row>
    <row r="102" spans="1:11" ht="15" customHeight="1" x14ac:dyDescent="0.25">
      <c r="A102">
        <v>22011</v>
      </c>
      <c r="B102">
        <v>22</v>
      </c>
      <c r="C102" t="s">
        <v>1279</v>
      </c>
      <c r="D102" t="s">
        <v>1211</v>
      </c>
      <c r="E102" t="s">
        <v>100</v>
      </c>
      <c r="F102" t="s">
        <v>1515</v>
      </c>
      <c r="G102">
        <v>44430</v>
      </c>
      <c r="H102" t="s">
        <v>1875</v>
      </c>
    </row>
    <row r="103" spans="1:11" ht="15" customHeight="1" x14ac:dyDescent="0.25">
      <c r="A103" s="82">
        <v>26247</v>
      </c>
      <c r="B103">
        <v>22</v>
      </c>
      <c r="C103" t="s">
        <v>1279</v>
      </c>
      <c r="D103" t="s">
        <v>793</v>
      </c>
      <c r="E103" t="s">
        <v>8</v>
      </c>
      <c r="F103" t="s">
        <v>1583</v>
      </c>
      <c r="G103">
        <v>47001</v>
      </c>
      <c r="H103" t="s">
        <v>1876</v>
      </c>
    </row>
    <row r="104" spans="1:11" ht="15" customHeight="1" x14ac:dyDescent="0.25">
      <c r="A104">
        <v>22004</v>
      </c>
      <c r="B104">
        <v>22</v>
      </c>
      <c r="C104" t="s">
        <v>1279</v>
      </c>
      <c r="D104" t="s">
        <v>793</v>
      </c>
      <c r="E104" t="s">
        <v>5</v>
      </c>
      <c r="F104" t="s">
        <v>1603</v>
      </c>
      <c r="G104">
        <v>47189</v>
      </c>
      <c r="H104" t="s">
        <v>1923</v>
      </c>
    </row>
    <row r="105" spans="1:11" ht="15" customHeight="1" x14ac:dyDescent="0.25">
      <c r="A105">
        <v>22016</v>
      </c>
      <c r="B105">
        <v>22</v>
      </c>
      <c r="C105" t="s">
        <v>1279</v>
      </c>
      <c r="D105" t="s">
        <v>793</v>
      </c>
      <c r="E105" t="s">
        <v>97</v>
      </c>
      <c r="F105" t="s">
        <v>1512</v>
      </c>
      <c r="G105">
        <v>47245</v>
      </c>
      <c r="H105" t="s">
        <v>1811</v>
      </c>
    </row>
    <row r="106" spans="1:11" ht="15" customHeight="1" x14ac:dyDescent="0.25">
      <c r="A106">
        <v>22017</v>
      </c>
      <c r="B106">
        <v>22</v>
      </c>
      <c r="C106" t="s">
        <v>1279</v>
      </c>
      <c r="D106" t="s">
        <v>793</v>
      </c>
      <c r="E106" t="s">
        <v>98</v>
      </c>
      <c r="F106" t="s">
        <v>1513</v>
      </c>
      <c r="G106">
        <v>47288</v>
      </c>
      <c r="H106" t="s">
        <v>1924</v>
      </c>
    </row>
    <row r="107" spans="1:11" ht="15" customHeight="1" x14ac:dyDescent="0.25">
      <c r="A107">
        <v>22018</v>
      </c>
      <c r="B107">
        <v>22</v>
      </c>
      <c r="C107" t="s">
        <v>1279</v>
      </c>
      <c r="D107" t="s">
        <v>793</v>
      </c>
      <c r="E107" t="s">
        <v>806</v>
      </c>
      <c r="F107" t="s">
        <v>1516</v>
      </c>
      <c r="G107">
        <v>47555</v>
      </c>
      <c r="H107" t="s">
        <v>1925</v>
      </c>
    </row>
    <row r="108" spans="1:11" ht="15" customHeight="1" x14ac:dyDescent="0.25">
      <c r="A108">
        <v>220189</v>
      </c>
      <c r="B108">
        <v>22</v>
      </c>
      <c r="C108" t="s">
        <v>1279</v>
      </c>
      <c r="D108" t="s">
        <v>793</v>
      </c>
      <c r="E108" t="s">
        <v>1214</v>
      </c>
      <c r="H108" t="s">
        <v>1896</v>
      </c>
    </row>
    <row r="109" spans="1:11" ht="15" customHeight="1" x14ac:dyDescent="0.25">
      <c r="A109">
        <v>22161</v>
      </c>
      <c r="B109">
        <v>22</v>
      </c>
      <c r="C109" t="s">
        <v>1284</v>
      </c>
      <c r="D109" t="s">
        <v>818</v>
      </c>
      <c r="E109" t="s">
        <v>92</v>
      </c>
      <c r="F109" t="s">
        <v>1590</v>
      </c>
      <c r="G109">
        <v>50001</v>
      </c>
      <c r="H109" t="s">
        <v>1812</v>
      </c>
    </row>
    <row r="110" spans="1:11" ht="15" customHeight="1" x14ac:dyDescent="0.25">
      <c r="A110">
        <v>22156</v>
      </c>
      <c r="B110">
        <v>22</v>
      </c>
      <c r="C110" t="s">
        <v>1284</v>
      </c>
      <c r="D110" t="s">
        <v>818</v>
      </c>
      <c r="E110" t="s">
        <v>89</v>
      </c>
      <c r="F110" t="s">
        <v>1531</v>
      </c>
      <c r="G110">
        <v>50006</v>
      </c>
      <c r="H110" t="s">
        <v>1813</v>
      </c>
    </row>
    <row r="111" spans="1:11" x14ac:dyDescent="0.25">
      <c r="A111">
        <v>27086</v>
      </c>
      <c r="B111">
        <v>22</v>
      </c>
      <c r="C111" t="s">
        <v>1284</v>
      </c>
      <c r="D111" t="s">
        <v>818</v>
      </c>
      <c r="E111" t="s">
        <v>91</v>
      </c>
      <c r="F111" t="s">
        <v>1495</v>
      </c>
      <c r="G111">
        <v>5313</v>
      </c>
      <c r="H111" t="s">
        <v>1437</v>
      </c>
      <c r="K111" s="81"/>
    </row>
    <row r="112" spans="1:11" ht="15" customHeight="1" x14ac:dyDescent="0.25">
      <c r="A112" s="82">
        <v>22158</v>
      </c>
      <c r="B112">
        <v>22</v>
      </c>
      <c r="C112" t="s">
        <v>1284</v>
      </c>
      <c r="D112" t="s">
        <v>818</v>
      </c>
      <c r="E112" t="s">
        <v>90</v>
      </c>
      <c r="F112" t="s">
        <v>1545</v>
      </c>
      <c r="G112">
        <v>50573</v>
      </c>
      <c r="H112" t="s">
        <v>1814</v>
      </c>
    </row>
    <row r="113" spans="1:8" ht="15" customHeight="1" x14ac:dyDescent="0.25">
      <c r="A113" s="82">
        <v>221589</v>
      </c>
      <c r="B113">
        <v>22</v>
      </c>
      <c r="C113" t="s">
        <v>1284</v>
      </c>
      <c r="D113" t="s">
        <v>818</v>
      </c>
      <c r="E113" t="s">
        <v>1214</v>
      </c>
      <c r="H113" t="s">
        <v>1896</v>
      </c>
    </row>
    <row r="114" spans="1:8" ht="15" customHeight="1" x14ac:dyDescent="0.25">
      <c r="A114">
        <v>25330</v>
      </c>
      <c r="B114">
        <v>22</v>
      </c>
      <c r="C114" t="s">
        <v>1285</v>
      </c>
      <c r="D114" t="s">
        <v>1445</v>
      </c>
      <c r="E114" t="s">
        <v>79</v>
      </c>
      <c r="F114" t="s">
        <v>1596</v>
      </c>
      <c r="G114">
        <v>52001</v>
      </c>
      <c r="H114" t="s">
        <v>1877</v>
      </c>
    </row>
    <row r="115" spans="1:8" ht="15" customHeight="1" x14ac:dyDescent="0.25">
      <c r="A115" s="82">
        <v>27098</v>
      </c>
      <c r="B115">
        <v>22</v>
      </c>
      <c r="C115" t="s">
        <v>1285</v>
      </c>
      <c r="D115" t="s">
        <v>1445</v>
      </c>
      <c r="E115" t="s">
        <v>121</v>
      </c>
      <c r="F115" s="280" t="s">
        <v>1621</v>
      </c>
      <c r="G115">
        <v>52079</v>
      </c>
      <c r="H115" t="s">
        <v>1839</v>
      </c>
    </row>
    <row r="116" spans="1:8" ht="15" customHeight="1" x14ac:dyDescent="0.25">
      <c r="A116">
        <v>22092</v>
      </c>
      <c r="B116">
        <v>22</v>
      </c>
      <c r="C116" t="s">
        <v>1285</v>
      </c>
      <c r="D116" t="s">
        <v>1445</v>
      </c>
      <c r="E116" t="s">
        <v>80</v>
      </c>
      <c r="F116" t="s">
        <v>1562</v>
      </c>
      <c r="G116">
        <v>52356</v>
      </c>
      <c r="H116" t="s">
        <v>1815</v>
      </c>
    </row>
    <row r="117" spans="1:8" ht="15" customHeight="1" x14ac:dyDescent="0.25">
      <c r="A117">
        <v>22095</v>
      </c>
      <c r="B117">
        <v>22</v>
      </c>
      <c r="C117" t="s">
        <v>1285</v>
      </c>
      <c r="D117" t="s">
        <v>1445</v>
      </c>
      <c r="E117" t="s">
        <v>81</v>
      </c>
      <c r="F117" t="s">
        <v>1567</v>
      </c>
      <c r="G117">
        <v>52838</v>
      </c>
      <c r="H117" t="s">
        <v>1843</v>
      </c>
    </row>
    <row r="118" spans="1:8" ht="15" customHeight="1" x14ac:dyDescent="0.25">
      <c r="A118">
        <v>22094</v>
      </c>
      <c r="B118">
        <v>22</v>
      </c>
      <c r="C118" t="s">
        <v>1285</v>
      </c>
      <c r="D118" t="s">
        <v>1445</v>
      </c>
      <c r="E118" t="s">
        <v>111</v>
      </c>
      <c r="F118" t="s">
        <v>1572</v>
      </c>
      <c r="G118">
        <v>52835</v>
      </c>
      <c r="H118" t="s">
        <v>1816</v>
      </c>
    </row>
    <row r="119" spans="1:8" ht="15" customHeight="1" x14ac:dyDescent="0.25">
      <c r="A119">
        <v>22094</v>
      </c>
      <c r="B119">
        <v>22</v>
      </c>
      <c r="C119" t="s">
        <v>1285</v>
      </c>
      <c r="D119" t="s">
        <v>1445</v>
      </c>
      <c r="E119" t="s">
        <v>1796</v>
      </c>
      <c r="F119" t="s">
        <v>1817</v>
      </c>
      <c r="G119">
        <v>52399</v>
      </c>
      <c r="H119" s="286" t="s">
        <v>1926</v>
      </c>
    </row>
    <row r="120" spans="1:8" ht="15" customHeight="1" x14ac:dyDescent="0.25">
      <c r="A120">
        <v>22094</v>
      </c>
      <c r="B120">
        <v>22</v>
      </c>
      <c r="C120" t="s">
        <v>1285</v>
      </c>
      <c r="D120" t="s">
        <v>1445</v>
      </c>
      <c r="E120" t="s">
        <v>1796</v>
      </c>
      <c r="F120" t="s">
        <v>1847</v>
      </c>
      <c r="H120" s="286" t="s">
        <v>1927</v>
      </c>
    </row>
    <row r="121" spans="1:8" ht="15" customHeight="1" x14ac:dyDescent="0.25">
      <c r="A121">
        <v>220949</v>
      </c>
      <c r="B121">
        <v>22</v>
      </c>
      <c r="C121" t="s">
        <v>1285</v>
      </c>
      <c r="D121" t="s">
        <v>1445</v>
      </c>
      <c r="E121" t="s">
        <v>1214</v>
      </c>
      <c r="H121" t="s">
        <v>1896</v>
      </c>
    </row>
    <row r="122" spans="1:8" x14ac:dyDescent="0.25">
      <c r="A122">
        <v>22056</v>
      </c>
      <c r="B122">
        <v>22</v>
      </c>
      <c r="C122" t="s">
        <v>1283</v>
      </c>
      <c r="D122" t="s">
        <v>891</v>
      </c>
      <c r="E122" t="s">
        <v>66</v>
      </c>
      <c r="F122" t="s">
        <v>1578</v>
      </c>
      <c r="G122">
        <v>54001</v>
      </c>
      <c r="H122" s="286" t="s">
        <v>1928</v>
      </c>
    </row>
    <row r="123" spans="1:8" ht="15" customHeight="1" x14ac:dyDescent="0.25">
      <c r="A123">
        <v>22057</v>
      </c>
      <c r="B123">
        <v>22</v>
      </c>
      <c r="C123" t="s">
        <v>1283</v>
      </c>
      <c r="D123" t="s">
        <v>891</v>
      </c>
      <c r="E123" t="s">
        <v>103</v>
      </c>
      <c r="F123" t="s">
        <v>1506</v>
      </c>
      <c r="G123">
        <v>54498</v>
      </c>
      <c r="H123" t="s">
        <v>1818</v>
      </c>
    </row>
    <row r="124" spans="1:8" ht="15" customHeight="1" x14ac:dyDescent="0.25">
      <c r="A124">
        <v>22058</v>
      </c>
      <c r="B124">
        <v>22</v>
      </c>
      <c r="C124" t="s">
        <v>1283</v>
      </c>
      <c r="D124" t="s">
        <v>891</v>
      </c>
      <c r="E124" t="s">
        <v>65</v>
      </c>
      <c r="F124" t="s">
        <v>1507</v>
      </c>
      <c r="G124">
        <v>54518</v>
      </c>
      <c r="H124" s="287" t="s">
        <v>1929</v>
      </c>
    </row>
    <row r="125" spans="1:8" ht="15" customHeight="1" x14ac:dyDescent="0.25">
      <c r="A125">
        <v>220589</v>
      </c>
      <c r="B125">
        <v>22</v>
      </c>
      <c r="C125" t="s">
        <v>1283</v>
      </c>
      <c r="D125" t="s">
        <v>891</v>
      </c>
      <c r="E125" t="s">
        <v>1214</v>
      </c>
      <c r="H125" t="s">
        <v>1896</v>
      </c>
    </row>
    <row r="126" spans="1:8" ht="15" customHeight="1" x14ac:dyDescent="0.25">
      <c r="A126">
        <v>26271</v>
      </c>
      <c r="B126">
        <v>22</v>
      </c>
      <c r="C126" t="s">
        <v>1282</v>
      </c>
      <c r="D126" t="s">
        <v>1163</v>
      </c>
      <c r="E126" t="s">
        <v>102</v>
      </c>
      <c r="F126" t="s">
        <v>1593</v>
      </c>
      <c r="G126">
        <v>86001</v>
      </c>
      <c r="H126" t="s">
        <v>1267</v>
      </c>
    </row>
    <row r="127" spans="1:8" ht="15" customHeight="1" x14ac:dyDescent="0.25">
      <c r="A127">
        <v>24387</v>
      </c>
      <c r="B127">
        <v>22</v>
      </c>
      <c r="C127" t="s">
        <v>1282</v>
      </c>
      <c r="D127" t="s">
        <v>1163</v>
      </c>
      <c r="E127" t="s">
        <v>1166</v>
      </c>
      <c r="F127" t="s">
        <v>1557</v>
      </c>
      <c r="G127">
        <v>86568</v>
      </c>
      <c r="H127" t="s">
        <v>1819</v>
      </c>
    </row>
    <row r="128" spans="1:8" ht="15" customHeight="1" x14ac:dyDescent="0.25">
      <c r="A128">
        <v>25287</v>
      </c>
      <c r="B128">
        <v>22</v>
      </c>
      <c r="C128" t="s">
        <v>1281</v>
      </c>
      <c r="D128" t="s">
        <v>927</v>
      </c>
      <c r="E128" t="s">
        <v>30</v>
      </c>
      <c r="F128" t="s">
        <v>1586</v>
      </c>
      <c r="G128">
        <v>63001</v>
      </c>
      <c r="H128" t="s">
        <v>1878</v>
      </c>
    </row>
    <row r="129" spans="1:8" ht="15" customHeight="1" x14ac:dyDescent="0.25">
      <c r="A129" s="82">
        <v>27093</v>
      </c>
      <c r="B129">
        <v>22</v>
      </c>
      <c r="C129" t="s">
        <v>1281</v>
      </c>
      <c r="D129" t="s">
        <v>564</v>
      </c>
      <c r="E129" t="s">
        <v>29</v>
      </c>
      <c r="F129" t="s">
        <v>1587</v>
      </c>
      <c r="G129">
        <v>66001</v>
      </c>
      <c r="H129" t="s">
        <v>1879</v>
      </c>
    </row>
    <row r="130" spans="1:8" ht="15" customHeight="1" x14ac:dyDescent="0.25">
      <c r="A130">
        <v>22080</v>
      </c>
      <c r="B130">
        <v>22</v>
      </c>
      <c r="C130" t="s">
        <v>1281</v>
      </c>
      <c r="D130" t="s">
        <v>564</v>
      </c>
      <c r="E130" t="s">
        <v>937</v>
      </c>
      <c r="F130" t="s">
        <v>1522</v>
      </c>
      <c r="G130">
        <v>66045</v>
      </c>
      <c r="H130" t="s">
        <v>1880</v>
      </c>
    </row>
    <row r="131" spans="1:8" ht="15" customHeight="1" x14ac:dyDescent="0.25">
      <c r="A131">
        <v>22081</v>
      </c>
      <c r="B131">
        <v>22</v>
      </c>
      <c r="C131" t="s">
        <v>1281</v>
      </c>
      <c r="D131" t="s">
        <v>564</v>
      </c>
      <c r="E131" t="s">
        <v>94</v>
      </c>
      <c r="F131" t="s">
        <v>1523</v>
      </c>
      <c r="G131">
        <v>66088</v>
      </c>
      <c r="H131" t="s">
        <v>1930</v>
      </c>
    </row>
    <row r="132" spans="1:8" ht="15" customHeight="1" x14ac:dyDescent="0.25">
      <c r="A132">
        <v>22089</v>
      </c>
      <c r="B132">
        <v>22</v>
      </c>
      <c r="C132" t="s">
        <v>1281</v>
      </c>
      <c r="D132" t="s">
        <v>564</v>
      </c>
      <c r="E132" t="s">
        <v>938</v>
      </c>
      <c r="F132" t="s">
        <v>1820</v>
      </c>
      <c r="G132">
        <v>66170</v>
      </c>
      <c r="H132" t="s">
        <v>1931</v>
      </c>
    </row>
    <row r="133" spans="1:8" x14ac:dyDescent="0.25">
      <c r="A133">
        <v>22085</v>
      </c>
      <c r="B133">
        <v>22</v>
      </c>
      <c r="C133" t="s">
        <v>1281</v>
      </c>
      <c r="D133" t="s">
        <v>564</v>
      </c>
      <c r="E133" t="s">
        <v>28</v>
      </c>
      <c r="F133" t="s">
        <v>1525</v>
      </c>
      <c r="G133">
        <v>66400</v>
      </c>
      <c r="H133" t="s">
        <v>1642</v>
      </c>
    </row>
    <row r="134" spans="1:8" x14ac:dyDescent="0.25">
      <c r="A134">
        <v>22083</v>
      </c>
      <c r="B134">
        <v>22</v>
      </c>
      <c r="C134" t="s">
        <v>1281</v>
      </c>
      <c r="D134" t="s">
        <v>564</v>
      </c>
      <c r="E134" t="s">
        <v>941</v>
      </c>
      <c r="F134" t="s">
        <v>1527</v>
      </c>
      <c r="G134">
        <v>66440</v>
      </c>
      <c r="H134" t="s">
        <v>1881</v>
      </c>
    </row>
    <row r="135" spans="1:8" x14ac:dyDescent="0.25">
      <c r="A135">
        <v>22084</v>
      </c>
      <c r="B135">
        <v>22</v>
      </c>
      <c r="C135" t="s">
        <v>1281</v>
      </c>
      <c r="D135" t="s">
        <v>564</v>
      </c>
      <c r="E135" t="s">
        <v>27</v>
      </c>
      <c r="F135" t="s">
        <v>1530</v>
      </c>
      <c r="G135">
        <v>66682</v>
      </c>
      <c r="H135" t="s">
        <v>1643</v>
      </c>
    </row>
    <row r="136" spans="1:8" x14ac:dyDescent="0.25">
      <c r="A136" s="82">
        <v>220849</v>
      </c>
      <c r="B136">
        <v>22</v>
      </c>
      <c r="C136" t="s">
        <v>1281</v>
      </c>
      <c r="D136" t="s">
        <v>564</v>
      </c>
      <c r="E136" t="s">
        <v>1214</v>
      </c>
      <c r="H136" t="s">
        <v>1896</v>
      </c>
    </row>
    <row r="137" spans="1:8" ht="15" customHeight="1" x14ac:dyDescent="0.25">
      <c r="A137">
        <v>27091</v>
      </c>
      <c r="B137">
        <v>22</v>
      </c>
      <c r="C137" t="s">
        <v>1279</v>
      </c>
      <c r="D137" t="s">
        <v>337</v>
      </c>
      <c r="E137" t="s">
        <v>1216</v>
      </c>
      <c r="F137" t="s">
        <v>1517</v>
      </c>
      <c r="G137">
        <v>88001</v>
      </c>
      <c r="H137" t="s">
        <v>1441</v>
      </c>
    </row>
    <row r="138" spans="1:8" ht="15" customHeight="1" x14ac:dyDescent="0.25">
      <c r="A138">
        <v>25487</v>
      </c>
      <c r="B138">
        <v>22</v>
      </c>
      <c r="C138" t="s">
        <v>1283</v>
      </c>
      <c r="D138" t="s">
        <v>945</v>
      </c>
      <c r="E138" t="s">
        <v>61</v>
      </c>
      <c r="F138" t="s">
        <v>1579</v>
      </c>
      <c r="G138">
        <v>68001</v>
      </c>
      <c r="H138" t="s">
        <v>1264</v>
      </c>
    </row>
    <row r="139" spans="1:8" ht="15" customHeight="1" x14ac:dyDescent="0.25">
      <c r="A139" s="82">
        <v>22060</v>
      </c>
      <c r="B139">
        <v>22</v>
      </c>
      <c r="C139" t="s">
        <v>1283</v>
      </c>
      <c r="D139" t="s">
        <v>945</v>
      </c>
      <c r="E139" t="s">
        <v>63</v>
      </c>
      <c r="F139" t="s">
        <v>1504</v>
      </c>
      <c r="G139">
        <v>68081</v>
      </c>
      <c r="H139" t="s">
        <v>1852</v>
      </c>
    </row>
    <row r="140" spans="1:8" ht="15" customHeight="1" x14ac:dyDescent="0.25">
      <c r="A140">
        <v>22068</v>
      </c>
      <c r="B140">
        <v>22</v>
      </c>
      <c r="C140" t="s">
        <v>1283</v>
      </c>
      <c r="D140" t="s">
        <v>945</v>
      </c>
      <c r="E140" t="s">
        <v>95</v>
      </c>
      <c r="F140" t="s">
        <v>1617</v>
      </c>
      <c r="G140">
        <v>68190</v>
      </c>
      <c r="H140" t="s">
        <v>96</v>
      </c>
    </row>
    <row r="141" spans="1:8" ht="15" customHeight="1" x14ac:dyDescent="0.25">
      <c r="A141">
        <v>22059</v>
      </c>
      <c r="B141">
        <v>22</v>
      </c>
      <c r="C141" t="s">
        <v>1283</v>
      </c>
      <c r="D141" t="s">
        <v>945</v>
      </c>
      <c r="E141" t="s">
        <v>101</v>
      </c>
      <c r="F141" t="s">
        <v>1618</v>
      </c>
      <c r="G141">
        <v>68432</v>
      </c>
      <c r="H141" t="s">
        <v>1619</v>
      </c>
    </row>
    <row r="142" spans="1:8" ht="15" customHeight="1" x14ac:dyDescent="0.25">
      <c r="A142">
        <v>22129</v>
      </c>
      <c r="B142">
        <v>22</v>
      </c>
      <c r="C142" t="s">
        <v>1283</v>
      </c>
      <c r="D142" t="s">
        <v>945</v>
      </c>
      <c r="E142" t="s">
        <v>62</v>
      </c>
      <c r="F142" t="s">
        <v>1612</v>
      </c>
      <c r="G142">
        <v>68679</v>
      </c>
      <c r="H142" t="s">
        <v>1821</v>
      </c>
    </row>
    <row r="143" spans="1:8" ht="15" customHeight="1" x14ac:dyDescent="0.25">
      <c r="A143">
        <v>22129</v>
      </c>
      <c r="B143">
        <v>22</v>
      </c>
      <c r="C143" t="s">
        <v>1283</v>
      </c>
      <c r="D143" t="s">
        <v>945</v>
      </c>
      <c r="E143" t="s">
        <v>43</v>
      </c>
      <c r="F143" t="s">
        <v>1608</v>
      </c>
      <c r="G143">
        <v>68861</v>
      </c>
      <c r="H143" t="s">
        <v>1882</v>
      </c>
    </row>
    <row r="144" spans="1:8" ht="15" customHeight="1" x14ac:dyDescent="0.25">
      <c r="A144">
        <v>221299</v>
      </c>
      <c r="B144">
        <v>22</v>
      </c>
      <c r="C144" t="s">
        <v>1283</v>
      </c>
      <c r="D144" t="s">
        <v>945</v>
      </c>
      <c r="E144" t="s">
        <v>1214</v>
      </c>
      <c r="H144" t="s">
        <v>1896</v>
      </c>
    </row>
    <row r="145" spans="1:9" ht="15" customHeight="1" x14ac:dyDescent="0.25">
      <c r="A145">
        <v>22000</v>
      </c>
      <c r="B145">
        <v>22</v>
      </c>
      <c r="C145" t="s">
        <v>1279</v>
      </c>
      <c r="D145" t="s">
        <v>615</v>
      </c>
      <c r="E145" t="s">
        <v>23</v>
      </c>
      <c r="F145" t="s">
        <v>1584</v>
      </c>
      <c r="G145">
        <v>70001</v>
      </c>
      <c r="H145" t="s">
        <v>1822</v>
      </c>
    </row>
    <row r="146" spans="1:9" ht="15" customHeight="1" x14ac:dyDescent="0.25">
      <c r="A146">
        <v>22047</v>
      </c>
      <c r="B146">
        <v>22</v>
      </c>
      <c r="C146" t="s">
        <v>1279</v>
      </c>
      <c r="D146" t="s">
        <v>615</v>
      </c>
      <c r="E146" t="s">
        <v>1074</v>
      </c>
      <c r="F146" t="s">
        <v>1518</v>
      </c>
      <c r="G146">
        <v>70820</v>
      </c>
      <c r="H146" t="s">
        <v>1883</v>
      </c>
    </row>
    <row r="147" spans="1:9" ht="15" customHeight="1" x14ac:dyDescent="0.25">
      <c r="A147">
        <v>22049</v>
      </c>
      <c r="B147">
        <v>22</v>
      </c>
      <c r="C147" t="s">
        <v>1279</v>
      </c>
      <c r="D147" t="s">
        <v>615</v>
      </c>
      <c r="E147" t="s">
        <v>1028</v>
      </c>
      <c r="F147" t="s">
        <v>1625</v>
      </c>
      <c r="G147">
        <v>70708</v>
      </c>
      <c r="H147" t="s">
        <v>1932</v>
      </c>
      <c r="I147" t="s">
        <v>1840</v>
      </c>
    </row>
    <row r="148" spans="1:9" ht="15" customHeight="1" x14ac:dyDescent="0.25">
      <c r="A148">
        <v>27101</v>
      </c>
      <c r="B148">
        <v>22</v>
      </c>
      <c r="C148" t="s">
        <v>1279</v>
      </c>
      <c r="D148" t="s">
        <v>615</v>
      </c>
      <c r="E148" t="s">
        <v>1073</v>
      </c>
      <c r="F148" t="s">
        <v>1519</v>
      </c>
      <c r="G148">
        <v>70742</v>
      </c>
      <c r="H148" t="s">
        <v>1835</v>
      </c>
    </row>
    <row r="149" spans="1:9" ht="15" customHeight="1" x14ac:dyDescent="0.25">
      <c r="A149">
        <v>271019</v>
      </c>
      <c r="B149">
        <v>22</v>
      </c>
      <c r="C149" t="s">
        <v>1279</v>
      </c>
      <c r="D149" t="s">
        <v>615</v>
      </c>
      <c r="E149" t="s">
        <v>1214</v>
      </c>
      <c r="H149" t="s">
        <v>1896</v>
      </c>
    </row>
    <row r="150" spans="1:9" ht="15" customHeight="1" x14ac:dyDescent="0.25">
      <c r="A150" s="82">
        <v>22117</v>
      </c>
      <c r="B150">
        <v>22</v>
      </c>
      <c r="C150" t="s">
        <v>1282</v>
      </c>
      <c r="D150" t="s">
        <v>44</v>
      </c>
      <c r="E150" t="s">
        <v>47</v>
      </c>
      <c r="F150" t="s">
        <v>1594</v>
      </c>
      <c r="G150">
        <v>73001</v>
      </c>
      <c r="H150" t="s">
        <v>1884</v>
      </c>
    </row>
    <row r="151" spans="1:9" ht="15" customHeight="1" x14ac:dyDescent="0.25">
      <c r="A151" s="82">
        <v>22199</v>
      </c>
      <c r="B151">
        <v>22</v>
      </c>
      <c r="C151" t="s">
        <v>1282</v>
      </c>
      <c r="D151" t="s">
        <v>44</v>
      </c>
      <c r="E151" t="s">
        <v>45</v>
      </c>
      <c r="F151" t="s">
        <v>1611</v>
      </c>
      <c r="G151">
        <v>73168</v>
      </c>
      <c r="H151" t="s">
        <v>1885</v>
      </c>
    </row>
    <row r="152" spans="1:9" ht="15" customHeight="1" x14ac:dyDescent="0.25">
      <c r="A152">
        <v>22118</v>
      </c>
      <c r="B152">
        <v>22</v>
      </c>
      <c r="C152" t="s">
        <v>1282</v>
      </c>
      <c r="D152" t="s">
        <v>44</v>
      </c>
      <c r="E152" t="s">
        <v>48</v>
      </c>
      <c r="F152" t="s">
        <v>1552</v>
      </c>
      <c r="G152">
        <v>73268</v>
      </c>
      <c r="H152" t="s">
        <v>1823</v>
      </c>
    </row>
    <row r="153" spans="1:9" ht="15" customHeight="1" x14ac:dyDescent="0.25">
      <c r="A153">
        <v>22119</v>
      </c>
      <c r="B153">
        <v>22</v>
      </c>
      <c r="C153" t="s">
        <v>1282</v>
      </c>
      <c r="D153" t="s">
        <v>44</v>
      </c>
      <c r="E153" t="s">
        <v>120</v>
      </c>
      <c r="F153" t="s">
        <v>1610</v>
      </c>
      <c r="G153">
        <v>73349</v>
      </c>
      <c r="H153" t="s">
        <v>1933</v>
      </c>
    </row>
    <row r="154" spans="1:9" ht="15" customHeight="1" x14ac:dyDescent="0.25">
      <c r="A154" s="82">
        <v>22120</v>
      </c>
      <c r="B154">
        <v>22</v>
      </c>
      <c r="C154" t="s">
        <v>1282</v>
      </c>
      <c r="D154" t="s">
        <v>44</v>
      </c>
      <c r="E154" t="s">
        <v>1096</v>
      </c>
      <c r="F154" t="s">
        <v>1555</v>
      </c>
      <c r="G154">
        <v>73411</v>
      </c>
      <c r="H154" t="s">
        <v>1787</v>
      </c>
    </row>
    <row r="155" spans="1:9" ht="15" customHeight="1" x14ac:dyDescent="0.25">
      <c r="A155" s="82">
        <v>22121</v>
      </c>
      <c r="B155">
        <v>22</v>
      </c>
      <c r="C155" t="s">
        <v>1282</v>
      </c>
      <c r="D155" t="s">
        <v>44</v>
      </c>
      <c r="E155" t="s">
        <v>1097</v>
      </c>
      <c r="F155" t="s">
        <v>1556</v>
      </c>
      <c r="G155">
        <v>73443</v>
      </c>
      <c r="H155" t="s">
        <v>1787</v>
      </c>
    </row>
    <row r="156" spans="1:9" ht="15" customHeight="1" x14ac:dyDescent="0.25">
      <c r="A156" s="82">
        <v>22121</v>
      </c>
      <c r="B156">
        <v>22</v>
      </c>
      <c r="C156" t="s">
        <v>1282</v>
      </c>
      <c r="D156" t="s">
        <v>44</v>
      </c>
      <c r="E156" t="s">
        <v>1214</v>
      </c>
      <c r="H156" t="s">
        <v>1896</v>
      </c>
    </row>
    <row r="157" spans="1:9" ht="15" customHeight="1" x14ac:dyDescent="0.25">
      <c r="A157">
        <v>27095</v>
      </c>
      <c r="B157">
        <v>22</v>
      </c>
      <c r="C157" t="s">
        <v>1285</v>
      </c>
      <c r="D157" t="s">
        <v>1446</v>
      </c>
      <c r="E157" t="s">
        <v>74</v>
      </c>
      <c r="F157" t="s">
        <v>1597</v>
      </c>
      <c r="G157">
        <v>76001</v>
      </c>
      <c r="H157" t="s">
        <v>1886</v>
      </c>
    </row>
    <row r="158" spans="1:9" ht="15" customHeight="1" x14ac:dyDescent="0.25">
      <c r="A158">
        <v>27099</v>
      </c>
      <c r="B158">
        <v>22</v>
      </c>
      <c r="C158" t="s">
        <v>1285</v>
      </c>
      <c r="D158" t="s">
        <v>1446</v>
      </c>
      <c r="E158" t="s">
        <v>76</v>
      </c>
      <c r="F158" t="s">
        <v>1613</v>
      </c>
      <c r="G158">
        <v>76109</v>
      </c>
      <c r="H158" t="s">
        <v>1948</v>
      </c>
    </row>
    <row r="159" spans="1:9" ht="15" customHeight="1" x14ac:dyDescent="0.25">
      <c r="A159">
        <v>22102</v>
      </c>
      <c r="B159">
        <v>22</v>
      </c>
      <c r="C159" t="s">
        <v>1285</v>
      </c>
      <c r="D159" t="s">
        <v>1446</v>
      </c>
      <c r="E159" t="s">
        <v>75</v>
      </c>
      <c r="F159" t="s">
        <v>1559</v>
      </c>
      <c r="G159">
        <v>76111</v>
      </c>
      <c r="H159" t="s">
        <v>1887</v>
      </c>
    </row>
    <row r="160" spans="1:9" ht="15" customHeight="1" x14ac:dyDescent="0.25">
      <c r="A160">
        <v>22103</v>
      </c>
      <c r="B160">
        <v>22</v>
      </c>
      <c r="C160" t="s">
        <v>1285</v>
      </c>
      <c r="D160" t="s">
        <v>1446</v>
      </c>
      <c r="E160" t="s">
        <v>1122</v>
      </c>
      <c r="F160" t="s">
        <v>1560</v>
      </c>
      <c r="G160">
        <v>76122</v>
      </c>
      <c r="H160" t="s">
        <v>1824</v>
      </c>
    </row>
    <row r="161" spans="1:8" ht="15" customHeight="1" x14ac:dyDescent="0.25">
      <c r="A161">
        <v>22109</v>
      </c>
      <c r="B161">
        <v>22</v>
      </c>
      <c r="C161" t="s">
        <v>1285</v>
      </c>
      <c r="D161" t="s">
        <v>1446</v>
      </c>
      <c r="E161" t="s">
        <v>73</v>
      </c>
      <c r="F161" t="s">
        <v>1614</v>
      </c>
      <c r="G161">
        <v>76520</v>
      </c>
      <c r="H161" t="s">
        <v>1888</v>
      </c>
    </row>
    <row r="162" spans="1:8" ht="15" customHeight="1" x14ac:dyDescent="0.25">
      <c r="A162">
        <v>22106</v>
      </c>
      <c r="B162">
        <v>22</v>
      </c>
      <c r="C162" t="s">
        <v>1285</v>
      </c>
      <c r="D162" t="s">
        <v>1446</v>
      </c>
      <c r="E162" t="s">
        <v>70</v>
      </c>
      <c r="F162" t="s">
        <v>1563</v>
      </c>
      <c r="G162">
        <v>76834</v>
      </c>
      <c r="H162" t="s">
        <v>1889</v>
      </c>
    </row>
    <row r="163" spans="1:8" ht="15" customHeight="1" x14ac:dyDescent="0.25">
      <c r="A163">
        <v>22105</v>
      </c>
      <c r="B163">
        <v>22</v>
      </c>
      <c r="C163" t="s">
        <v>1285</v>
      </c>
      <c r="D163" t="s">
        <v>1446</v>
      </c>
      <c r="E163" t="s">
        <v>71</v>
      </c>
      <c r="F163" t="s">
        <v>1566</v>
      </c>
      <c r="G163">
        <v>76736</v>
      </c>
      <c r="H163" t="s">
        <v>1934</v>
      </c>
    </row>
    <row r="164" spans="1:8" ht="15" customHeight="1" x14ac:dyDescent="0.25">
      <c r="A164">
        <v>22100</v>
      </c>
      <c r="B164">
        <v>22</v>
      </c>
      <c r="C164" t="s">
        <v>1285</v>
      </c>
      <c r="D164" t="s">
        <v>1446</v>
      </c>
      <c r="E164" t="s">
        <v>113</v>
      </c>
      <c r="F164" t="s">
        <v>1568</v>
      </c>
      <c r="G164">
        <v>76892</v>
      </c>
      <c r="H164" t="s">
        <v>1890</v>
      </c>
    </row>
    <row r="165" spans="1:8" ht="15" customHeight="1" x14ac:dyDescent="0.25">
      <c r="A165">
        <v>22107</v>
      </c>
      <c r="B165">
        <v>22</v>
      </c>
      <c r="C165" t="s">
        <v>1285</v>
      </c>
      <c r="D165" t="s">
        <v>1446</v>
      </c>
      <c r="E165" t="s">
        <v>114</v>
      </c>
      <c r="F165" t="s">
        <v>1569</v>
      </c>
      <c r="G165">
        <v>76895</v>
      </c>
      <c r="H165" s="286" t="s">
        <v>1836</v>
      </c>
    </row>
    <row r="166" spans="1:8" ht="15" customHeight="1" x14ac:dyDescent="0.25">
      <c r="A166">
        <v>22082</v>
      </c>
      <c r="B166">
        <v>22</v>
      </c>
      <c r="C166" t="s">
        <v>1285</v>
      </c>
      <c r="D166" t="s">
        <v>1446</v>
      </c>
      <c r="E166" t="s">
        <v>31</v>
      </c>
      <c r="F166" t="s">
        <v>1570</v>
      </c>
      <c r="G166">
        <v>76147</v>
      </c>
      <c r="H166" t="s">
        <v>1891</v>
      </c>
    </row>
    <row r="167" spans="1:8" ht="15" customHeight="1" x14ac:dyDescent="0.25">
      <c r="A167">
        <v>22104</v>
      </c>
      <c r="B167">
        <v>22</v>
      </c>
      <c r="C167" t="s">
        <v>1285</v>
      </c>
      <c r="D167" t="s">
        <v>1446</v>
      </c>
      <c r="E167" t="s">
        <v>72</v>
      </c>
      <c r="F167" t="s">
        <v>1571</v>
      </c>
      <c r="G167">
        <v>76622</v>
      </c>
      <c r="H167" t="s">
        <v>1892</v>
      </c>
    </row>
    <row r="168" spans="1:8" ht="15" customHeight="1" x14ac:dyDescent="0.25">
      <c r="A168">
        <v>221049</v>
      </c>
      <c r="B168">
        <v>22</v>
      </c>
      <c r="C168" t="s">
        <v>1285</v>
      </c>
      <c r="D168" t="s">
        <v>1446</v>
      </c>
      <c r="E168" t="s">
        <v>1214</v>
      </c>
      <c r="F168" s="280"/>
      <c r="H168" t="s">
        <v>1896</v>
      </c>
    </row>
    <row r="169" spans="1:8" x14ac:dyDescent="0.25">
      <c r="A169">
        <v>22160</v>
      </c>
      <c r="B169">
        <v>22</v>
      </c>
      <c r="C169" t="s">
        <v>1284</v>
      </c>
      <c r="D169" t="s">
        <v>1198</v>
      </c>
      <c r="E169" t="s">
        <v>1197</v>
      </c>
      <c r="F169" t="s">
        <v>1627</v>
      </c>
      <c r="G169">
        <v>97001</v>
      </c>
      <c r="H169" s="286" t="s">
        <v>1935</v>
      </c>
    </row>
    <row r="170" spans="1:8" x14ac:dyDescent="0.25">
      <c r="A170">
        <v>22162</v>
      </c>
      <c r="B170">
        <v>22</v>
      </c>
      <c r="C170" t="s">
        <v>1284</v>
      </c>
      <c r="D170" t="s">
        <v>1205</v>
      </c>
      <c r="E170" t="s">
        <v>107</v>
      </c>
      <c r="F170" t="s">
        <v>1550</v>
      </c>
      <c r="G170">
        <v>99001</v>
      </c>
      <c r="H170" t="s">
        <v>1825</v>
      </c>
    </row>
  </sheetData>
  <autoFilter ref="A1:G169" xr:uid="{00000000-0009-0000-0000-00000D000000}">
    <sortState xmlns:xlrd2="http://schemas.microsoft.com/office/spreadsheetml/2017/richdata2" ref="A2:G169">
      <sortCondition ref="D1:D169"/>
    </sortState>
  </autoFilter>
  <sortState xmlns:xlrd2="http://schemas.microsoft.com/office/spreadsheetml/2017/richdata2" ref="A1:D36">
    <sortCondition ref="A1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6"/>
  <dimension ref="A1:N1120"/>
  <sheetViews>
    <sheetView zoomScaleNormal="100" workbookViewId="0">
      <pane ySplit="1" topLeftCell="A682" activePane="bottomLeft" state="frozen"/>
      <selection activeCell="H30" sqref="H30"/>
      <selection pane="bottomLeft" activeCell="C493" sqref="C493"/>
    </sheetView>
  </sheetViews>
  <sheetFormatPr baseColWidth="10" defaultColWidth="9.140625" defaultRowHeight="15" x14ac:dyDescent="0.25"/>
  <cols>
    <col min="1" max="1" width="15" bestFit="1" customWidth="1"/>
    <col min="2" max="2" width="22.28515625" bestFit="1" customWidth="1"/>
    <col min="3" max="3" width="37.7109375" bestFit="1" customWidth="1"/>
    <col min="4" max="5" width="37.7109375" customWidth="1"/>
    <col min="6" max="6" width="12.140625" bestFit="1" customWidth="1"/>
    <col min="7" max="7" width="17.140625" bestFit="1" customWidth="1"/>
    <col min="8" max="8" width="13.42578125" bestFit="1" customWidth="1"/>
    <col min="12" max="12" width="21.28515625" bestFit="1" customWidth="1"/>
    <col min="14" max="14" width="17.7109375" customWidth="1"/>
  </cols>
  <sheetData>
    <row r="1" spans="1:14" x14ac:dyDescent="0.25">
      <c r="A1" t="s">
        <v>1217</v>
      </c>
      <c r="B1" t="s">
        <v>1210</v>
      </c>
      <c r="C1" t="s">
        <v>257</v>
      </c>
      <c r="F1" t="s">
        <v>258</v>
      </c>
      <c r="G1" t="s">
        <v>259</v>
      </c>
      <c r="H1" t="s">
        <v>260</v>
      </c>
      <c r="L1" s="80" t="s">
        <v>1213</v>
      </c>
      <c r="N1" s="80" t="s">
        <v>1213</v>
      </c>
    </row>
    <row r="2" spans="1:14" ht="15" customHeight="1" x14ac:dyDescent="0.25">
      <c r="A2" t="s">
        <v>1280</v>
      </c>
      <c r="B2" t="s">
        <v>261</v>
      </c>
      <c r="C2" t="s">
        <v>17</v>
      </c>
      <c r="D2" t="str">
        <f>VLOOKUP(C2,TDirReg!$E$2:$F$186,2,0)</f>
        <v>DS ANTIOQUIA</v>
      </c>
      <c r="E2" t="str">
        <f>VLOOKUP(C2,TDirReg!$E$2:$H$186,4,0)</f>
        <v>Carrera 65 N° 80 - 325  Medellín</v>
      </c>
      <c r="F2">
        <v>5</v>
      </c>
      <c r="G2">
        <v>5001</v>
      </c>
      <c r="H2">
        <v>5</v>
      </c>
      <c r="L2" s="81" t="s">
        <v>1175</v>
      </c>
      <c r="N2" s="81" t="s">
        <v>1444</v>
      </c>
    </row>
    <row r="3" spans="1:14" ht="15" customHeight="1" x14ac:dyDescent="0.25">
      <c r="A3" t="s">
        <v>1280</v>
      </c>
      <c r="B3" t="s">
        <v>261</v>
      </c>
      <c r="C3" t="s">
        <v>262</v>
      </c>
      <c r="D3" t="e">
        <f>VLOOKUP(C3,TDirReg!$E$2:$F$186,2,0)</f>
        <v>#N/A</v>
      </c>
      <c r="E3" t="e">
        <f>VLOOKUP(C3,TDirReg!$E$2:$H$186,4,0)</f>
        <v>#N/A</v>
      </c>
      <c r="F3">
        <v>5</v>
      </c>
      <c r="G3">
        <v>5002</v>
      </c>
      <c r="H3">
        <v>5</v>
      </c>
      <c r="L3" s="81" t="s">
        <v>261</v>
      </c>
      <c r="N3" s="81" t="s">
        <v>1280</v>
      </c>
    </row>
    <row r="4" spans="1:14" ht="15" customHeight="1" x14ac:dyDescent="0.25">
      <c r="A4" t="s">
        <v>1280</v>
      </c>
      <c r="B4" t="s">
        <v>261</v>
      </c>
      <c r="C4" t="s">
        <v>263</v>
      </c>
      <c r="D4" t="e">
        <f>VLOOKUP(C4,TDirReg!$E$2:$F$186,2,0)</f>
        <v>#N/A</v>
      </c>
      <c r="E4" t="e">
        <f>VLOOKUP(C4,TDirReg!$E$2:$H$186,4,0)</f>
        <v>#N/A</v>
      </c>
      <c r="F4">
        <v>5</v>
      </c>
      <c r="G4">
        <v>5004</v>
      </c>
      <c r="H4">
        <v>5</v>
      </c>
      <c r="L4" s="81" t="s">
        <v>67</v>
      </c>
      <c r="N4" s="81" t="s">
        <v>1283</v>
      </c>
    </row>
    <row r="5" spans="1:14" ht="15" customHeight="1" x14ac:dyDescent="0.25">
      <c r="A5" t="s">
        <v>1280</v>
      </c>
      <c r="B5" t="s">
        <v>261</v>
      </c>
      <c r="C5" t="s">
        <v>264</v>
      </c>
      <c r="D5" t="e">
        <f>VLOOKUP(C5,TDirReg!$E$2:$F$186,2,0)</f>
        <v>#N/A</v>
      </c>
      <c r="E5" t="e">
        <f>VLOOKUP(C5,TDirReg!$E$2:$H$186,4,0)</f>
        <v>#N/A</v>
      </c>
      <c r="F5">
        <v>5</v>
      </c>
      <c r="G5">
        <v>5021</v>
      </c>
      <c r="H5">
        <v>5</v>
      </c>
      <c r="L5" s="81" t="s">
        <v>372</v>
      </c>
      <c r="N5" s="81" t="s">
        <v>1279</v>
      </c>
    </row>
    <row r="6" spans="1:14" ht="15" customHeight="1" x14ac:dyDescent="0.25">
      <c r="A6" t="s">
        <v>1280</v>
      </c>
      <c r="B6" t="s">
        <v>261</v>
      </c>
      <c r="C6" t="s">
        <v>265</v>
      </c>
      <c r="D6" t="e">
        <f>VLOOKUP(C6,TDirReg!$E$2:$F$186,2,0)</f>
        <v>#N/A</v>
      </c>
      <c r="E6" t="e">
        <f>VLOOKUP(C6,TDirReg!$E$2:$H$186,4,0)</f>
        <v>#N/A</v>
      </c>
      <c r="F6">
        <v>5</v>
      </c>
      <c r="G6">
        <v>5030</v>
      </c>
      <c r="H6">
        <v>5</v>
      </c>
      <c r="L6" s="81" t="s">
        <v>394</v>
      </c>
      <c r="N6" s="81" t="s">
        <v>1281</v>
      </c>
    </row>
    <row r="7" spans="1:14" ht="15" customHeight="1" x14ac:dyDescent="0.25">
      <c r="A7" t="s">
        <v>1280</v>
      </c>
      <c r="B7" t="s">
        <v>261</v>
      </c>
      <c r="C7" t="s">
        <v>266</v>
      </c>
      <c r="D7" t="e">
        <f>VLOOKUP(C7,TDirReg!$E$2:$F$186,2,0)</f>
        <v>#N/A</v>
      </c>
      <c r="E7" t="e">
        <f>VLOOKUP(C7,TDirReg!$E$2:$H$186,4,0)</f>
        <v>#N/A</v>
      </c>
      <c r="F7">
        <v>5</v>
      </c>
      <c r="G7">
        <v>5031</v>
      </c>
      <c r="H7">
        <v>5</v>
      </c>
      <c r="L7" s="81" t="s">
        <v>395</v>
      </c>
      <c r="N7" s="81" t="s">
        <v>1284</v>
      </c>
    </row>
    <row r="8" spans="1:14" ht="15" customHeight="1" x14ac:dyDescent="0.25">
      <c r="A8" t="s">
        <v>1280</v>
      </c>
      <c r="B8" t="s">
        <v>261</v>
      </c>
      <c r="C8" t="s">
        <v>21</v>
      </c>
      <c r="D8" t="str">
        <f>VLOOKUP(C8,TDirReg!$E$2:$F$186,2,0)</f>
        <v>UB ANDES</v>
      </c>
      <c r="E8" t="str">
        <f>VLOOKUP(C8,TDirReg!$E$2:$H$186,4,0)</f>
        <v>Hospital San Rafael  Av.Medellin N° 48 - 20</v>
      </c>
      <c r="F8">
        <v>5</v>
      </c>
      <c r="G8">
        <v>5034</v>
      </c>
      <c r="H8">
        <v>5</v>
      </c>
      <c r="L8" s="81" t="s">
        <v>439</v>
      </c>
      <c r="N8" s="81" t="s">
        <v>1209</v>
      </c>
    </row>
    <row r="9" spans="1:14" ht="15" customHeight="1" x14ac:dyDescent="0.25">
      <c r="A9" t="s">
        <v>1280</v>
      </c>
      <c r="B9" t="s">
        <v>261</v>
      </c>
      <c r="C9" t="s">
        <v>267</v>
      </c>
      <c r="D9" t="e">
        <f>VLOOKUP(C9,TDirReg!$E$2:$F$186,2,0)</f>
        <v>#N/A</v>
      </c>
      <c r="E9" t="e">
        <f>VLOOKUP(C9,TDirReg!$E$2:$H$186,4,0)</f>
        <v>#N/A</v>
      </c>
      <c r="F9">
        <v>5</v>
      </c>
      <c r="G9">
        <v>5036</v>
      </c>
      <c r="H9">
        <v>5</v>
      </c>
      <c r="L9" s="81" t="s">
        <v>19</v>
      </c>
      <c r="N9" s="81" t="s">
        <v>1282</v>
      </c>
    </row>
    <row r="10" spans="1:14" ht="15" customHeight="1" x14ac:dyDescent="0.25">
      <c r="A10" t="s">
        <v>1280</v>
      </c>
      <c r="B10" t="s">
        <v>261</v>
      </c>
      <c r="C10" t="s">
        <v>268</v>
      </c>
      <c r="D10" t="e">
        <f>VLOOKUP(C10,TDirReg!$E$2:$F$186,2,0)</f>
        <v>#N/A</v>
      </c>
      <c r="E10" t="e">
        <f>VLOOKUP(C10,TDirReg!$E$2:$H$186,4,0)</f>
        <v>#N/A</v>
      </c>
      <c r="F10">
        <v>5</v>
      </c>
      <c r="G10">
        <v>5038</v>
      </c>
      <c r="H10">
        <v>5</v>
      </c>
      <c r="L10" s="81" t="s">
        <v>572</v>
      </c>
      <c r="N10" s="81" t="s">
        <v>1285</v>
      </c>
    </row>
    <row r="11" spans="1:14" ht="15" customHeight="1" x14ac:dyDescent="0.25">
      <c r="A11" t="s">
        <v>1280</v>
      </c>
      <c r="B11" t="s">
        <v>261</v>
      </c>
      <c r="C11" t="s">
        <v>269</v>
      </c>
      <c r="D11" t="e">
        <f>VLOOKUP(C11,TDirReg!$E$2:$F$186,2,0)</f>
        <v>#N/A</v>
      </c>
      <c r="E11" t="e">
        <f>VLOOKUP(C11,TDirReg!$E$2:$H$186,4,0)</f>
        <v>#N/A</v>
      </c>
      <c r="F11">
        <v>5</v>
      </c>
      <c r="G11">
        <v>5040</v>
      </c>
      <c r="H11">
        <v>5</v>
      </c>
      <c r="L11" s="81" t="s">
        <v>1147</v>
      </c>
      <c r="N11" s="81" t="s">
        <v>1212</v>
      </c>
    </row>
    <row r="12" spans="1:14" ht="15" customHeight="1" x14ac:dyDescent="0.25">
      <c r="A12" t="s">
        <v>1280</v>
      </c>
      <c r="B12" t="s">
        <v>261</v>
      </c>
      <c r="C12" t="s">
        <v>271</v>
      </c>
      <c r="D12" t="e">
        <f>VLOOKUP(C12,TDirReg!$E$2:$F$186,2,0)</f>
        <v>#N/A</v>
      </c>
      <c r="E12" t="e">
        <f>VLOOKUP(C12,TDirReg!$E$2:$H$186,4,0)</f>
        <v>#N/A</v>
      </c>
      <c r="F12">
        <v>5</v>
      </c>
      <c r="G12">
        <v>5044</v>
      </c>
      <c r="H12">
        <v>5</v>
      </c>
      <c r="L12" s="81" t="s">
        <v>587</v>
      </c>
    </row>
    <row r="13" spans="1:14" ht="15" customHeight="1" x14ac:dyDescent="0.25">
      <c r="A13" t="s">
        <v>1280</v>
      </c>
      <c r="B13" t="s">
        <v>261</v>
      </c>
      <c r="C13" t="s">
        <v>93</v>
      </c>
      <c r="D13" t="str">
        <f>VLOOKUP(C13,TDirReg!$E$2:$F$186,2,0)</f>
        <v>UB APARTADO</v>
      </c>
      <c r="E13" t="str">
        <f>VLOOKUP(C13,TDirReg!$E$2:$H$186,4,0)</f>
        <v>Hospital Antonio Roldan Betancur  Cra 98 N° 106-176</v>
      </c>
      <c r="F13">
        <v>5</v>
      </c>
      <c r="G13">
        <v>5045</v>
      </c>
      <c r="H13">
        <v>5</v>
      </c>
      <c r="L13" s="81" t="s">
        <v>621</v>
      </c>
    </row>
    <row r="14" spans="1:14" ht="15" customHeight="1" x14ac:dyDescent="0.25">
      <c r="A14" t="s">
        <v>1280</v>
      </c>
      <c r="B14" t="s">
        <v>261</v>
      </c>
      <c r="C14" t="s">
        <v>272</v>
      </c>
      <c r="D14" t="e">
        <f>VLOOKUP(C14,TDirReg!$E$2:$F$186,2,0)</f>
        <v>#N/A</v>
      </c>
      <c r="E14" t="e">
        <f>VLOOKUP(C14,TDirReg!$E$2:$H$186,4,0)</f>
        <v>#N/A</v>
      </c>
      <c r="F14">
        <v>5</v>
      </c>
      <c r="G14">
        <v>5051</v>
      </c>
      <c r="H14">
        <v>5</v>
      </c>
      <c r="L14" s="81" t="s">
        <v>723</v>
      </c>
    </row>
    <row r="15" spans="1:14" ht="15" customHeight="1" x14ac:dyDescent="0.25">
      <c r="A15" t="s">
        <v>1280</v>
      </c>
      <c r="B15" t="s">
        <v>261</v>
      </c>
      <c r="C15" t="s">
        <v>273</v>
      </c>
      <c r="D15" t="e">
        <f>VLOOKUP(C15,TDirReg!$E$2:$F$186,2,0)</f>
        <v>#N/A</v>
      </c>
      <c r="E15" t="e">
        <f>VLOOKUP(C15,TDirReg!$E$2:$H$186,4,0)</f>
        <v>#N/A</v>
      </c>
      <c r="F15">
        <v>5</v>
      </c>
      <c r="G15">
        <v>5055</v>
      </c>
      <c r="H15">
        <v>5</v>
      </c>
      <c r="L15" s="81" t="s">
        <v>405</v>
      </c>
    </row>
    <row r="16" spans="1:14" ht="15" customHeight="1" x14ac:dyDescent="0.25">
      <c r="A16" t="s">
        <v>1280</v>
      </c>
      <c r="B16" t="s">
        <v>261</v>
      </c>
      <c r="C16" t="s">
        <v>30</v>
      </c>
      <c r="D16" t="str">
        <f>VLOOKUP(C16,TDirReg!$E$2:$F$186,2,0)</f>
        <v>DS QUINDIO</v>
      </c>
      <c r="E16" t="str">
        <f>VLOOKUP(C16,TDirReg!$E$2:$H$186,4,0)</f>
        <v>Calle 18 N N° 14-42</v>
      </c>
      <c r="F16">
        <v>5</v>
      </c>
      <c r="G16">
        <v>5059</v>
      </c>
      <c r="H16">
        <v>5</v>
      </c>
      <c r="L16" s="81" t="s">
        <v>50</v>
      </c>
    </row>
    <row r="17" spans="1:12" ht="15" customHeight="1" x14ac:dyDescent="0.25">
      <c r="A17" t="s">
        <v>1280</v>
      </c>
      <c r="B17" t="s">
        <v>261</v>
      </c>
      <c r="C17" t="s">
        <v>274</v>
      </c>
      <c r="D17" t="e">
        <f>VLOOKUP(C17,TDirReg!$E$2:$F$186,2,0)</f>
        <v>#N/A</v>
      </c>
      <c r="E17" t="e">
        <f>VLOOKUP(C17,TDirReg!$E$2:$H$186,4,0)</f>
        <v>#N/A</v>
      </c>
      <c r="F17">
        <v>5</v>
      </c>
      <c r="G17">
        <v>5079</v>
      </c>
      <c r="H17">
        <v>5</v>
      </c>
      <c r="L17" s="81" t="s">
        <v>1186</v>
      </c>
    </row>
    <row r="18" spans="1:12" ht="15" customHeight="1" x14ac:dyDescent="0.25">
      <c r="A18" t="s">
        <v>1280</v>
      </c>
      <c r="B18" t="s">
        <v>261</v>
      </c>
      <c r="C18" t="s">
        <v>275</v>
      </c>
      <c r="D18" t="e">
        <f>VLOOKUP(C18,TDirReg!$E$2:$F$186,2,0)</f>
        <v>#N/A</v>
      </c>
      <c r="E18" t="e">
        <f>VLOOKUP(C18,TDirReg!$E$2:$H$186,4,0)</f>
        <v>#N/A</v>
      </c>
      <c r="F18">
        <v>5</v>
      </c>
      <c r="G18">
        <v>5086</v>
      </c>
      <c r="H18">
        <v>5</v>
      </c>
      <c r="L18" s="81" t="s">
        <v>1195</v>
      </c>
    </row>
    <row r="19" spans="1:12" ht="15" customHeight="1" x14ac:dyDescent="0.25">
      <c r="A19" t="s">
        <v>1280</v>
      </c>
      <c r="B19" t="s">
        <v>261</v>
      </c>
      <c r="C19" t="s">
        <v>20</v>
      </c>
      <c r="D19" t="str">
        <f>VLOOKUP(C19,TDirReg!$E$2:$F$186,2,0)</f>
        <v>UB BELLO</v>
      </c>
      <c r="E19" t="str">
        <f>VLOOKUP(C19,TDirReg!$E$2:$H$186,4,0)</f>
        <v>Diagonal 65 N° 42 A - 11 - Sede Casa de Justicia de Bello</v>
      </c>
      <c r="F19">
        <v>5</v>
      </c>
      <c r="G19">
        <v>5088</v>
      </c>
      <c r="H19">
        <v>5</v>
      </c>
      <c r="L19" s="81" t="s">
        <v>751</v>
      </c>
    </row>
    <row r="20" spans="1:12" ht="15" customHeight="1" x14ac:dyDescent="0.25">
      <c r="A20" t="s">
        <v>1280</v>
      </c>
      <c r="B20" t="s">
        <v>261</v>
      </c>
      <c r="C20" t="s">
        <v>276</v>
      </c>
      <c r="D20" t="e">
        <f>VLOOKUP(C20,TDirReg!$E$2:$F$186,2,0)</f>
        <v>#N/A</v>
      </c>
      <c r="E20" t="e">
        <f>VLOOKUP(C20,TDirReg!$E$2:$H$186,4,0)</f>
        <v>#N/A</v>
      </c>
      <c r="F20">
        <v>5</v>
      </c>
      <c r="G20">
        <v>5091</v>
      </c>
      <c r="H20">
        <v>5</v>
      </c>
      <c r="L20" s="81" t="s">
        <v>1211</v>
      </c>
    </row>
    <row r="21" spans="1:12" ht="15" customHeight="1" x14ac:dyDescent="0.25">
      <c r="A21" t="s">
        <v>1280</v>
      </c>
      <c r="B21" t="s">
        <v>261</v>
      </c>
      <c r="C21" t="s">
        <v>277</v>
      </c>
      <c r="D21" t="e">
        <f>VLOOKUP(C21,TDirReg!$E$2:$F$186,2,0)</f>
        <v>#N/A</v>
      </c>
      <c r="E21" t="e">
        <f>VLOOKUP(C21,TDirReg!$E$2:$H$186,4,0)</f>
        <v>#N/A</v>
      </c>
      <c r="F21">
        <v>5</v>
      </c>
      <c r="G21">
        <v>5093</v>
      </c>
      <c r="H21">
        <v>5</v>
      </c>
      <c r="L21" s="81" t="s">
        <v>793</v>
      </c>
    </row>
    <row r="22" spans="1:12" ht="15" customHeight="1" x14ac:dyDescent="0.25">
      <c r="A22" t="s">
        <v>1280</v>
      </c>
      <c r="B22" t="s">
        <v>261</v>
      </c>
      <c r="C22" t="s">
        <v>278</v>
      </c>
      <c r="D22" t="e">
        <f>VLOOKUP(C22,TDirReg!$E$2:$F$186,2,0)</f>
        <v>#N/A</v>
      </c>
      <c r="E22" t="e">
        <f>VLOOKUP(C22,TDirReg!$E$2:$H$186,4,0)</f>
        <v>#N/A</v>
      </c>
      <c r="F22">
        <v>5</v>
      </c>
      <c r="G22">
        <v>5101</v>
      </c>
      <c r="H22">
        <v>5</v>
      </c>
      <c r="L22" s="81" t="s">
        <v>818</v>
      </c>
    </row>
    <row r="23" spans="1:12" ht="15" customHeight="1" x14ac:dyDescent="0.25">
      <c r="A23" t="s">
        <v>1280</v>
      </c>
      <c r="B23" t="s">
        <v>261</v>
      </c>
      <c r="C23" t="s">
        <v>279</v>
      </c>
      <c r="D23" t="e">
        <f>VLOOKUP(C23,TDirReg!$E$2:$F$186,2,0)</f>
        <v>#N/A</v>
      </c>
      <c r="E23" t="e">
        <f>VLOOKUP(C23,TDirReg!$E$2:$H$186,4,0)</f>
        <v>#N/A</v>
      </c>
      <c r="F23">
        <v>5</v>
      </c>
      <c r="G23">
        <v>5107</v>
      </c>
      <c r="H23">
        <v>5</v>
      </c>
      <c r="L23" s="81" t="s">
        <v>1445</v>
      </c>
    </row>
    <row r="24" spans="1:12" ht="15" customHeight="1" x14ac:dyDescent="0.25">
      <c r="A24" t="s">
        <v>1280</v>
      </c>
      <c r="B24" t="s">
        <v>261</v>
      </c>
      <c r="C24" t="s">
        <v>280</v>
      </c>
      <c r="D24" t="e">
        <f>VLOOKUP(C24,TDirReg!$E$2:$F$186,2,0)</f>
        <v>#N/A</v>
      </c>
      <c r="E24" t="e">
        <f>VLOOKUP(C24,TDirReg!$E$2:$H$186,4,0)</f>
        <v>#N/A</v>
      </c>
      <c r="F24">
        <v>5</v>
      </c>
      <c r="G24">
        <v>5113</v>
      </c>
      <c r="H24">
        <v>5</v>
      </c>
      <c r="L24" s="81" t="s">
        <v>891</v>
      </c>
    </row>
    <row r="25" spans="1:12" ht="15" customHeight="1" x14ac:dyDescent="0.25">
      <c r="A25" t="s">
        <v>1280</v>
      </c>
      <c r="B25" t="s">
        <v>261</v>
      </c>
      <c r="C25" t="s">
        <v>281</v>
      </c>
      <c r="D25" t="e">
        <f>VLOOKUP(C25,TDirReg!$E$2:$F$186,2,0)</f>
        <v>#N/A</v>
      </c>
      <c r="E25" t="e">
        <f>VLOOKUP(C25,TDirReg!$E$2:$H$186,4,0)</f>
        <v>#N/A</v>
      </c>
      <c r="F25">
        <v>5</v>
      </c>
      <c r="G25">
        <v>5120</v>
      </c>
      <c r="H25">
        <v>5</v>
      </c>
      <c r="L25" s="81" t="s">
        <v>1163</v>
      </c>
    </row>
    <row r="26" spans="1:12" ht="15" customHeight="1" x14ac:dyDescent="0.25">
      <c r="A26" t="s">
        <v>1280</v>
      </c>
      <c r="B26" t="s">
        <v>261</v>
      </c>
      <c r="C26" t="s">
        <v>282</v>
      </c>
      <c r="D26" t="e">
        <f>VLOOKUP(C26,TDirReg!$E$2:$F$186,2,0)</f>
        <v>#N/A</v>
      </c>
      <c r="E26" t="e">
        <f>VLOOKUP(C26,TDirReg!$E$2:$H$186,4,0)</f>
        <v>#N/A</v>
      </c>
      <c r="F26">
        <v>5</v>
      </c>
      <c r="G26">
        <v>5125</v>
      </c>
      <c r="H26">
        <v>5</v>
      </c>
      <c r="L26" s="81" t="s">
        <v>927</v>
      </c>
    </row>
    <row r="27" spans="1:12" ht="15" customHeight="1" x14ac:dyDescent="0.25">
      <c r="A27" t="s">
        <v>1280</v>
      </c>
      <c r="B27" t="s">
        <v>261</v>
      </c>
      <c r="C27" t="s">
        <v>19</v>
      </c>
      <c r="D27" t="str">
        <f>VLOOKUP(C27,TDirReg!$E$2:$F$186,2,0)</f>
        <v>UB DE CALDAS</v>
      </c>
      <c r="E27" t="str">
        <f>VLOOKUP(C27,TDirReg!$E$2:$H$186,4,0)</f>
        <v xml:space="preserve">CRA 48 N°135 SUR-41 Hospital San Vicente de Paul </v>
      </c>
      <c r="F27">
        <v>5</v>
      </c>
      <c r="G27">
        <v>5129</v>
      </c>
      <c r="H27">
        <v>5</v>
      </c>
      <c r="L27" s="81" t="s">
        <v>564</v>
      </c>
    </row>
    <row r="28" spans="1:12" ht="15" customHeight="1" x14ac:dyDescent="0.25">
      <c r="A28" t="s">
        <v>1280</v>
      </c>
      <c r="B28" t="s">
        <v>261</v>
      </c>
      <c r="C28" t="s">
        <v>283</v>
      </c>
      <c r="D28" t="e">
        <f>VLOOKUP(C28,TDirReg!$E$2:$F$186,2,0)</f>
        <v>#N/A</v>
      </c>
      <c r="E28" t="e">
        <f>VLOOKUP(C28,TDirReg!$E$2:$H$186,4,0)</f>
        <v>#N/A</v>
      </c>
      <c r="F28">
        <v>5</v>
      </c>
      <c r="G28">
        <v>5134</v>
      </c>
      <c r="H28">
        <v>5</v>
      </c>
      <c r="L28" s="81" t="s">
        <v>337</v>
      </c>
    </row>
    <row r="29" spans="1:12" ht="15" customHeight="1" x14ac:dyDescent="0.25">
      <c r="A29" t="s">
        <v>1280</v>
      </c>
      <c r="B29" t="s">
        <v>261</v>
      </c>
      <c r="C29" t="s">
        <v>284</v>
      </c>
      <c r="D29" t="e">
        <f>VLOOKUP(C29,TDirReg!$E$2:$F$186,2,0)</f>
        <v>#N/A</v>
      </c>
      <c r="E29" t="e">
        <f>VLOOKUP(C29,TDirReg!$E$2:$H$186,4,0)</f>
        <v>#N/A</v>
      </c>
      <c r="F29">
        <v>5</v>
      </c>
      <c r="G29">
        <v>5138</v>
      </c>
      <c r="H29">
        <v>5</v>
      </c>
      <c r="L29" s="81" t="s">
        <v>945</v>
      </c>
    </row>
    <row r="30" spans="1:12" ht="15" customHeight="1" x14ac:dyDescent="0.25">
      <c r="A30" t="s">
        <v>1280</v>
      </c>
      <c r="B30" t="s">
        <v>261</v>
      </c>
      <c r="C30" t="s">
        <v>285</v>
      </c>
      <c r="D30" t="e">
        <f>VLOOKUP(C30,TDirReg!$E$2:$F$186,2,0)</f>
        <v>#N/A</v>
      </c>
      <c r="E30" t="e">
        <f>VLOOKUP(C30,TDirReg!$E$2:$H$186,4,0)</f>
        <v>#N/A</v>
      </c>
      <c r="F30">
        <v>5</v>
      </c>
      <c r="G30">
        <v>5142</v>
      </c>
      <c r="H30">
        <v>5</v>
      </c>
      <c r="L30" s="81" t="s">
        <v>1209</v>
      </c>
    </row>
    <row r="31" spans="1:12" ht="15" customHeight="1" x14ac:dyDescent="0.25">
      <c r="A31" t="s">
        <v>1280</v>
      </c>
      <c r="B31" t="s">
        <v>261</v>
      </c>
      <c r="C31" t="s">
        <v>286</v>
      </c>
      <c r="D31" t="e">
        <f>VLOOKUP(C31,TDirReg!$E$2:$F$186,2,0)</f>
        <v>#N/A</v>
      </c>
      <c r="E31" t="e">
        <f>VLOOKUP(C31,TDirReg!$E$2:$H$186,4,0)</f>
        <v>#N/A</v>
      </c>
      <c r="F31">
        <v>5</v>
      </c>
      <c r="G31">
        <v>5145</v>
      </c>
      <c r="H31">
        <v>5</v>
      </c>
      <c r="L31" s="81" t="s">
        <v>615</v>
      </c>
    </row>
    <row r="32" spans="1:12" ht="15" customHeight="1" x14ac:dyDescent="0.25">
      <c r="A32" t="s">
        <v>1280</v>
      </c>
      <c r="B32" t="s">
        <v>261</v>
      </c>
      <c r="C32" t="s">
        <v>287</v>
      </c>
      <c r="D32" t="e">
        <f>VLOOKUP(C32,TDirReg!$E$2:$F$186,2,0)</f>
        <v>#N/A</v>
      </c>
      <c r="E32" t="e">
        <f>VLOOKUP(C32,TDirReg!$E$2:$H$186,4,0)</f>
        <v>#N/A</v>
      </c>
      <c r="F32">
        <v>5</v>
      </c>
      <c r="G32">
        <v>5147</v>
      </c>
      <c r="H32">
        <v>5</v>
      </c>
      <c r="L32" s="81" t="s">
        <v>44</v>
      </c>
    </row>
    <row r="33" spans="1:12" ht="15" customHeight="1" x14ac:dyDescent="0.25">
      <c r="A33" t="s">
        <v>1280</v>
      </c>
      <c r="B33" t="s">
        <v>261</v>
      </c>
      <c r="C33" t="s">
        <v>288</v>
      </c>
      <c r="D33" t="e">
        <f>VLOOKUP(C33,TDirReg!$E$2:$F$186,2,0)</f>
        <v>#N/A</v>
      </c>
      <c r="E33" t="e">
        <f>VLOOKUP(C33,TDirReg!$E$2:$H$186,4,0)</f>
        <v>#N/A</v>
      </c>
      <c r="F33">
        <v>5</v>
      </c>
      <c r="G33">
        <v>5148</v>
      </c>
      <c r="H33">
        <v>5</v>
      </c>
      <c r="L33" s="81" t="s">
        <v>1117</v>
      </c>
    </row>
    <row r="34" spans="1:12" ht="15" customHeight="1" x14ac:dyDescent="0.25">
      <c r="A34" t="s">
        <v>1280</v>
      </c>
      <c r="B34" t="s">
        <v>261</v>
      </c>
      <c r="C34" t="s">
        <v>289</v>
      </c>
      <c r="D34" t="e">
        <f>VLOOKUP(C34,TDirReg!$E$2:$F$186,2,0)</f>
        <v>#N/A</v>
      </c>
      <c r="E34" t="e">
        <f>VLOOKUP(C34,TDirReg!$E$2:$H$186,4,0)</f>
        <v>#N/A</v>
      </c>
      <c r="F34">
        <v>5</v>
      </c>
      <c r="G34">
        <v>5150</v>
      </c>
      <c r="H34">
        <v>5</v>
      </c>
      <c r="L34" s="81" t="s">
        <v>1198</v>
      </c>
    </row>
    <row r="35" spans="1:12" ht="15" customHeight="1" x14ac:dyDescent="0.25">
      <c r="A35" t="s">
        <v>1280</v>
      </c>
      <c r="B35" t="s">
        <v>261</v>
      </c>
      <c r="C35" t="s">
        <v>24</v>
      </c>
      <c r="D35" t="str">
        <f>VLOOKUP(C35,TDirReg!$E$2:$F$186,2,0)</f>
        <v>UB CAUCASIA</v>
      </c>
      <c r="E35" t="str">
        <f>VLOOKUP(C35,TDirReg!$E$2:$H$186,4,0)</f>
        <v>KM 2 vía El Bagre, Centro Logistico Barrio Pensilvania Lote 2 Mz 11</v>
      </c>
      <c r="F35">
        <v>5</v>
      </c>
      <c r="G35">
        <v>5154</v>
      </c>
      <c r="H35">
        <v>5</v>
      </c>
      <c r="L35" s="81" t="s">
        <v>1205</v>
      </c>
    </row>
    <row r="36" spans="1:12" ht="15" customHeight="1" x14ac:dyDescent="0.25">
      <c r="A36" t="s">
        <v>1280</v>
      </c>
      <c r="B36" t="s">
        <v>261</v>
      </c>
      <c r="C36" t="s">
        <v>290</v>
      </c>
      <c r="D36" t="e">
        <f>VLOOKUP(C36,TDirReg!$E$2:$F$186,2,0)</f>
        <v>#N/A</v>
      </c>
      <c r="E36" t="e">
        <f>VLOOKUP(C36,TDirReg!$E$2:$H$186,4,0)</f>
        <v>#N/A</v>
      </c>
      <c r="F36">
        <v>5</v>
      </c>
      <c r="G36">
        <v>5172</v>
      </c>
      <c r="H36">
        <v>5</v>
      </c>
      <c r="L36" s="81" t="s">
        <v>1212</v>
      </c>
    </row>
    <row r="37" spans="1:12" ht="15" customHeight="1" x14ac:dyDescent="0.25">
      <c r="A37" t="s">
        <v>1280</v>
      </c>
      <c r="B37" t="s">
        <v>261</v>
      </c>
      <c r="C37" t="s">
        <v>291</v>
      </c>
      <c r="D37" t="e">
        <f>VLOOKUP(C37,TDirReg!$E$2:$F$186,2,0)</f>
        <v>#N/A</v>
      </c>
      <c r="E37" t="e">
        <f>VLOOKUP(C37,TDirReg!$E$2:$H$186,4,0)</f>
        <v>#N/A</v>
      </c>
      <c r="F37">
        <v>5</v>
      </c>
      <c r="G37">
        <v>5190</v>
      </c>
      <c r="H37">
        <v>5</v>
      </c>
    </row>
    <row r="38" spans="1:12" ht="15" customHeight="1" x14ac:dyDescent="0.25">
      <c r="A38" t="s">
        <v>1280</v>
      </c>
      <c r="B38" t="s">
        <v>261</v>
      </c>
      <c r="C38" t="s">
        <v>292</v>
      </c>
      <c r="D38" t="e">
        <f>VLOOKUP(C38,TDirReg!$E$2:$F$186,2,0)</f>
        <v>#N/A</v>
      </c>
      <c r="E38" t="e">
        <f>VLOOKUP(C38,TDirReg!$E$2:$H$186,4,0)</f>
        <v>#N/A</v>
      </c>
      <c r="F38">
        <v>5</v>
      </c>
      <c r="G38">
        <v>5197</v>
      </c>
      <c r="H38">
        <v>5</v>
      </c>
    </row>
    <row r="39" spans="1:12" ht="15" customHeight="1" x14ac:dyDescent="0.25">
      <c r="A39" t="s">
        <v>1280</v>
      </c>
      <c r="B39" t="s">
        <v>261</v>
      </c>
      <c r="C39" t="s">
        <v>293</v>
      </c>
      <c r="D39" t="e">
        <f>VLOOKUP(C39,TDirReg!$E$2:$F$186,2,0)</f>
        <v>#N/A</v>
      </c>
      <c r="E39" t="e">
        <f>VLOOKUP(C39,TDirReg!$E$2:$H$186,4,0)</f>
        <v>#N/A</v>
      </c>
      <c r="F39">
        <v>5</v>
      </c>
      <c r="G39">
        <v>5206</v>
      </c>
      <c r="H39">
        <v>5</v>
      </c>
    </row>
    <row r="40" spans="1:12" ht="15" customHeight="1" x14ac:dyDescent="0.25">
      <c r="A40" t="s">
        <v>1280</v>
      </c>
      <c r="B40" t="s">
        <v>261</v>
      </c>
      <c r="C40" t="s">
        <v>294</v>
      </c>
      <c r="D40" t="e">
        <f>VLOOKUP(C40,TDirReg!$E$2:$F$186,2,0)</f>
        <v>#N/A</v>
      </c>
      <c r="E40" t="e">
        <f>VLOOKUP(C40,TDirReg!$E$2:$H$186,4,0)</f>
        <v>#N/A</v>
      </c>
      <c r="F40">
        <v>5</v>
      </c>
      <c r="G40">
        <v>5209</v>
      </c>
      <c r="H40">
        <v>5</v>
      </c>
    </row>
    <row r="41" spans="1:12" ht="15" customHeight="1" x14ac:dyDescent="0.25">
      <c r="A41" t="s">
        <v>1280</v>
      </c>
      <c r="B41" t="s">
        <v>261</v>
      </c>
      <c r="C41" t="s">
        <v>295</v>
      </c>
      <c r="D41" t="e">
        <f>VLOOKUP(C41,TDirReg!$E$2:$F$186,2,0)</f>
        <v>#N/A</v>
      </c>
      <c r="E41" t="e">
        <f>VLOOKUP(C41,TDirReg!$E$2:$H$186,4,0)</f>
        <v>#N/A</v>
      </c>
      <c r="F41">
        <v>5</v>
      </c>
      <c r="G41">
        <v>5212</v>
      </c>
      <c r="H41">
        <v>5</v>
      </c>
    </row>
    <row r="42" spans="1:12" ht="15" customHeight="1" x14ac:dyDescent="0.25">
      <c r="A42" t="s">
        <v>1280</v>
      </c>
      <c r="B42" t="s">
        <v>261</v>
      </c>
      <c r="C42" t="s">
        <v>296</v>
      </c>
      <c r="D42" t="e">
        <f>VLOOKUP(C42,TDirReg!$E$2:$F$186,2,0)</f>
        <v>#N/A</v>
      </c>
      <c r="E42" t="e">
        <f>VLOOKUP(C42,TDirReg!$E$2:$H$186,4,0)</f>
        <v>#N/A</v>
      </c>
      <c r="F42">
        <v>5</v>
      </c>
      <c r="G42">
        <v>5234</v>
      </c>
      <c r="H42">
        <v>5</v>
      </c>
    </row>
    <row r="43" spans="1:12" ht="15" customHeight="1" x14ac:dyDescent="0.25">
      <c r="A43" t="s">
        <v>1280</v>
      </c>
      <c r="B43" t="s">
        <v>261</v>
      </c>
      <c r="C43" t="s">
        <v>297</v>
      </c>
      <c r="D43" t="e">
        <f>VLOOKUP(C43,TDirReg!$E$2:$F$186,2,0)</f>
        <v>#N/A</v>
      </c>
      <c r="E43" t="e">
        <f>VLOOKUP(C43,TDirReg!$E$2:$H$186,4,0)</f>
        <v>#N/A</v>
      </c>
      <c r="F43">
        <v>5</v>
      </c>
      <c r="G43">
        <v>5237</v>
      </c>
      <c r="H43">
        <v>5</v>
      </c>
    </row>
    <row r="44" spans="1:12" ht="15" customHeight="1" x14ac:dyDescent="0.25">
      <c r="A44" t="s">
        <v>1280</v>
      </c>
      <c r="B44" t="s">
        <v>261</v>
      </c>
      <c r="C44" t="s">
        <v>298</v>
      </c>
      <c r="D44" t="e">
        <f>VLOOKUP(C44,TDirReg!$E$2:$F$186,2,0)</f>
        <v>#N/A</v>
      </c>
      <c r="E44" t="e">
        <f>VLOOKUP(C44,TDirReg!$E$2:$H$186,4,0)</f>
        <v>#N/A</v>
      </c>
      <c r="F44">
        <v>5</v>
      </c>
      <c r="G44">
        <v>5240</v>
      </c>
      <c r="H44">
        <v>5</v>
      </c>
    </row>
    <row r="45" spans="1:12" ht="15" customHeight="1" x14ac:dyDescent="0.25">
      <c r="A45" t="s">
        <v>1280</v>
      </c>
      <c r="B45" t="s">
        <v>261</v>
      </c>
      <c r="C45" t="s">
        <v>299</v>
      </c>
      <c r="D45" t="e">
        <f>VLOOKUP(C45,TDirReg!$E$2:$F$186,2,0)</f>
        <v>#N/A</v>
      </c>
      <c r="E45" t="e">
        <f>VLOOKUP(C45,TDirReg!$E$2:$H$186,4,0)</f>
        <v>#N/A</v>
      </c>
      <c r="F45">
        <v>5</v>
      </c>
      <c r="G45">
        <v>5250</v>
      </c>
      <c r="H45">
        <v>5</v>
      </c>
    </row>
    <row r="46" spans="1:12" ht="15" customHeight="1" x14ac:dyDescent="0.25">
      <c r="A46" t="s">
        <v>1280</v>
      </c>
      <c r="B46" t="s">
        <v>261</v>
      </c>
      <c r="C46" t="s">
        <v>300</v>
      </c>
      <c r="D46" t="e">
        <f>VLOOKUP(C46,TDirReg!$E$2:$F$186,2,0)</f>
        <v>#N/A</v>
      </c>
      <c r="E46" t="e">
        <f>VLOOKUP(C46,TDirReg!$E$2:$H$186,4,0)</f>
        <v>#N/A</v>
      </c>
      <c r="F46">
        <v>5</v>
      </c>
      <c r="G46">
        <v>5264</v>
      </c>
      <c r="H46">
        <v>5</v>
      </c>
    </row>
    <row r="47" spans="1:12" ht="15" customHeight="1" x14ac:dyDescent="0.25">
      <c r="A47" t="s">
        <v>1280</v>
      </c>
      <c r="B47" t="s">
        <v>261</v>
      </c>
      <c r="C47" t="s">
        <v>18</v>
      </c>
      <c r="D47" t="str">
        <f>VLOOKUP(C47,TDirReg!$E$2:$F$186,2,0)</f>
        <v>UB ENVIGADO</v>
      </c>
      <c r="E47" t="str">
        <f>VLOOKUP(C47,TDirReg!$E$2:$H$186,4,0)</f>
        <v>Carrera 43a  N° 40 Sur-125</v>
      </c>
      <c r="F47">
        <v>5</v>
      </c>
      <c r="G47">
        <v>5266</v>
      </c>
      <c r="H47">
        <v>5</v>
      </c>
    </row>
    <row r="48" spans="1:12" ht="15" customHeight="1" x14ac:dyDescent="0.25">
      <c r="A48" t="s">
        <v>1280</v>
      </c>
      <c r="B48" t="s">
        <v>261</v>
      </c>
      <c r="C48" t="s">
        <v>301</v>
      </c>
      <c r="D48" t="e">
        <f>VLOOKUP(C48,TDirReg!$E$2:$F$186,2,0)</f>
        <v>#N/A</v>
      </c>
      <c r="E48" t="e">
        <f>VLOOKUP(C48,TDirReg!$E$2:$H$186,4,0)</f>
        <v>#N/A</v>
      </c>
      <c r="F48">
        <v>5</v>
      </c>
      <c r="G48">
        <v>5282</v>
      </c>
      <c r="H48">
        <v>5</v>
      </c>
    </row>
    <row r="49" spans="1:8" ht="15" customHeight="1" x14ac:dyDescent="0.25">
      <c r="A49" t="s">
        <v>1280</v>
      </c>
      <c r="B49" t="s">
        <v>261</v>
      </c>
      <c r="C49" t="s">
        <v>302</v>
      </c>
      <c r="D49" t="e">
        <f>VLOOKUP(C49,TDirReg!$E$2:$F$186,2,0)</f>
        <v>#N/A</v>
      </c>
      <c r="E49" t="e">
        <f>VLOOKUP(C49,TDirReg!$E$2:$H$186,4,0)</f>
        <v>#N/A</v>
      </c>
      <c r="F49">
        <v>5</v>
      </c>
      <c r="G49">
        <v>5284</v>
      </c>
      <c r="H49">
        <v>5</v>
      </c>
    </row>
    <row r="50" spans="1:8" ht="15" customHeight="1" x14ac:dyDescent="0.25">
      <c r="A50" t="s">
        <v>1280</v>
      </c>
      <c r="B50" t="s">
        <v>261</v>
      </c>
      <c r="C50" t="s">
        <v>303</v>
      </c>
      <c r="D50" t="e">
        <f>VLOOKUP(C50,TDirReg!$E$2:$F$186,2,0)</f>
        <v>#N/A</v>
      </c>
      <c r="E50" t="e">
        <f>VLOOKUP(C50,TDirReg!$E$2:$H$186,4,0)</f>
        <v>#N/A</v>
      </c>
      <c r="F50">
        <v>5</v>
      </c>
      <c r="G50">
        <v>5306</v>
      </c>
      <c r="H50">
        <v>5</v>
      </c>
    </row>
    <row r="51" spans="1:8" ht="15" customHeight="1" x14ac:dyDescent="0.25">
      <c r="A51" t="s">
        <v>1280</v>
      </c>
      <c r="B51" t="s">
        <v>261</v>
      </c>
      <c r="C51" t="s">
        <v>304</v>
      </c>
      <c r="D51" t="e">
        <f>VLOOKUP(C51,TDirReg!$E$2:$F$186,2,0)</f>
        <v>#N/A</v>
      </c>
      <c r="E51" t="e">
        <f>VLOOKUP(C51,TDirReg!$E$2:$H$186,4,0)</f>
        <v>#N/A</v>
      </c>
      <c r="F51">
        <v>5</v>
      </c>
      <c r="G51">
        <v>5308</v>
      </c>
      <c r="H51">
        <v>5</v>
      </c>
    </row>
    <row r="52" spans="1:8" ht="15" customHeight="1" x14ac:dyDescent="0.25">
      <c r="A52" t="s">
        <v>1280</v>
      </c>
      <c r="B52" t="s">
        <v>261</v>
      </c>
      <c r="C52" t="s">
        <v>305</v>
      </c>
      <c r="D52" t="e">
        <f>VLOOKUP(C52,TDirReg!$E$2:$F$186,2,0)</f>
        <v>#N/A</v>
      </c>
      <c r="E52" t="e">
        <f>VLOOKUP(C52,TDirReg!$E$2:$H$186,4,0)</f>
        <v>#N/A</v>
      </c>
      <c r="F52">
        <v>5</v>
      </c>
      <c r="G52">
        <v>5310</v>
      </c>
      <c r="H52">
        <v>5</v>
      </c>
    </row>
    <row r="53" spans="1:8" ht="15" customHeight="1" x14ac:dyDescent="0.25">
      <c r="A53" t="s">
        <v>1280</v>
      </c>
      <c r="B53" t="s">
        <v>261</v>
      </c>
      <c r="C53" t="s">
        <v>1853</v>
      </c>
      <c r="D53" t="e">
        <f>VLOOKUP(C53,TDirReg!$E$2:$F$186,2,0)</f>
        <v>#N/A</v>
      </c>
      <c r="E53" t="e">
        <f>VLOOKUP(C53,TDirReg!$E$2:$H$186,4,0)</f>
        <v>#N/A</v>
      </c>
      <c r="F53">
        <v>5</v>
      </c>
      <c r="G53">
        <v>5313</v>
      </c>
      <c r="H53">
        <v>5</v>
      </c>
    </row>
    <row r="54" spans="1:8" ht="15" customHeight="1" x14ac:dyDescent="0.25">
      <c r="A54" t="s">
        <v>1280</v>
      </c>
      <c r="B54" t="s">
        <v>261</v>
      </c>
      <c r="C54" t="s">
        <v>306</v>
      </c>
      <c r="D54" t="e">
        <f>VLOOKUP(C54,TDirReg!$E$2:$F$186,2,0)</f>
        <v>#N/A</v>
      </c>
      <c r="E54" t="e">
        <f>VLOOKUP(C54,TDirReg!$E$2:$H$186,4,0)</f>
        <v>#N/A</v>
      </c>
      <c r="F54">
        <v>5</v>
      </c>
      <c r="G54">
        <v>5315</v>
      </c>
      <c r="H54">
        <v>5</v>
      </c>
    </row>
    <row r="55" spans="1:8" ht="15" customHeight="1" x14ac:dyDescent="0.25">
      <c r="A55" t="s">
        <v>1280</v>
      </c>
      <c r="B55" t="s">
        <v>261</v>
      </c>
      <c r="C55" t="s">
        <v>307</v>
      </c>
      <c r="D55" t="e">
        <f>VLOOKUP(C55,TDirReg!$E$2:$F$186,2,0)</f>
        <v>#N/A</v>
      </c>
      <c r="E55" t="e">
        <f>VLOOKUP(C55,TDirReg!$E$2:$H$186,4,0)</f>
        <v>#N/A</v>
      </c>
      <c r="F55">
        <v>5</v>
      </c>
      <c r="G55">
        <v>5318</v>
      </c>
      <c r="H55">
        <v>5</v>
      </c>
    </row>
    <row r="56" spans="1:8" ht="15" customHeight="1" x14ac:dyDescent="0.25">
      <c r="A56" t="s">
        <v>1280</v>
      </c>
      <c r="B56" t="s">
        <v>261</v>
      </c>
      <c r="C56" t="s">
        <v>308</v>
      </c>
      <c r="D56" t="e">
        <f>VLOOKUP(C56,TDirReg!$E$2:$F$186,2,0)</f>
        <v>#N/A</v>
      </c>
      <c r="E56" t="e">
        <f>VLOOKUP(C56,TDirReg!$E$2:$H$186,4,0)</f>
        <v>#N/A</v>
      </c>
      <c r="F56">
        <v>5</v>
      </c>
      <c r="G56">
        <v>5321</v>
      </c>
      <c r="H56">
        <v>5</v>
      </c>
    </row>
    <row r="57" spans="1:8" ht="15" customHeight="1" x14ac:dyDescent="0.25">
      <c r="A57" t="s">
        <v>1280</v>
      </c>
      <c r="B57" t="s">
        <v>261</v>
      </c>
      <c r="C57" t="s">
        <v>309</v>
      </c>
      <c r="D57" t="e">
        <f>VLOOKUP(C57,TDirReg!$E$2:$F$186,2,0)</f>
        <v>#N/A</v>
      </c>
      <c r="E57" t="e">
        <f>VLOOKUP(C57,TDirReg!$E$2:$H$186,4,0)</f>
        <v>#N/A</v>
      </c>
      <c r="F57">
        <v>5</v>
      </c>
      <c r="G57">
        <v>5347</v>
      </c>
      <c r="H57">
        <v>5</v>
      </c>
    </row>
    <row r="58" spans="1:8" ht="15" customHeight="1" x14ac:dyDescent="0.25">
      <c r="A58" t="s">
        <v>1280</v>
      </c>
      <c r="B58" t="s">
        <v>261</v>
      </c>
      <c r="C58" t="s">
        <v>310</v>
      </c>
      <c r="D58" t="e">
        <f>VLOOKUP(C58,TDirReg!$E$2:$F$186,2,0)</f>
        <v>#N/A</v>
      </c>
      <c r="E58" t="e">
        <f>VLOOKUP(C58,TDirReg!$E$2:$H$186,4,0)</f>
        <v>#N/A</v>
      </c>
      <c r="F58">
        <v>5</v>
      </c>
      <c r="G58">
        <v>5353</v>
      </c>
      <c r="H58">
        <v>5</v>
      </c>
    </row>
    <row r="59" spans="1:8" ht="15" customHeight="1" x14ac:dyDescent="0.25">
      <c r="A59" t="s">
        <v>1280</v>
      </c>
      <c r="B59" t="s">
        <v>261</v>
      </c>
      <c r="C59" t="s">
        <v>311</v>
      </c>
      <c r="D59" t="str">
        <f>VLOOKUP(C59,TDirReg!$E$2:$F$186,2,0)</f>
        <v>UB CASA DE JUSTICIA - ITAGUI</v>
      </c>
      <c r="E59" t="str">
        <f>VLOOKUP(C59,TDirReg!$E$2:$H$186,4,0)</f>
        <v>KRA 52A N° 74 - 67</v>
      </c>
      <c r="F59">
        <v>5</v>
      </c>
      <c r="G59">
        <v>5360</v>
      </c>
      <c r="H59">
        <v>5</v>
      </c>
    </row>
    <row r="60" spans="1:8" ht="15" customHeight="1" x14ac:dyDescent="0.25">
      <c r="A60" t="s">
        <v>1280</v>
      </c>
      <c r="B60" t="s">
        <v>261</v>
      </c>
      <c r="C60" t="s">
        <v>312</v>
      </c>
      <c r="D60" t="e">
        <f>VLOOKUP(C60,TDirReg!$E$2:$F$186,2,0)</f>
        <v>#N/A</v>
      </c>
      <c r="E60" t="e">
        <f>VLOOKUP(C60,TDirReg!$E$2:$H$186,4,0)</f>
        <v>#N/A</v>
      </c>
      <c r="F60">
        <v>5</v>
      </c>
      <c r="G60">
        <v>5361</v>
      </c>
      <c r="H60">
        <v>5</v>
      </c>
    </row>
    <row r="61" spans="1:8" ht="15" customHeight="1" x14ac:dyDescent="0.25">
      <c r="A61" t="s">
        <v>1280</v>
      </c>
      <c r="B61" t="s">
        <v>261</v>
      </c>
      <c r="C61" t="s">
        <v>313</v>
      </c>
      <c r="D61" t="e">
        <f>VLOOKUP(C61,TDirReg!$E$2:$F$186,2,0)</f>
        <v>#N/A</v>
      </c>
      <c r="E61" t="e">
        <f>VLOOKUP(C61,TDirReg!$E$2:$H$186,4,0)</f>
        <v>#N/A</v>
      </c>
      <c r="F61">
        <v>5</v>
      </c>
      <c r="G61">
        <v>5364</v>
      </c>
      <c r="H61">
        <v>5</v>
      </c>
    </row>
    <row r="62" spans="1:8" ht="15" customHeight="1" x14ac:dyDescent="0.25">
      <c r="A62" t="s">
        <v>1280</v>
      </c>
      <c r="B62" t="s">
        <v>261</v>
      </c>
      <c r="C62" t="s">
        <v>314</v>
      </c>
      <c r="D62" t="e">
        <f>VLOOKUP(C62,TDirReg!$E$2:$F$186,2,0)</f>
        <v>#N/A</v>
      </c>
      <c r="E62" t="e">
        <f>VLOOKUP(C62,TDirReg!$E$2:$H$186,4,0)</f>
        <v>#N/A</v>
      </c>
      <c r="F62">
        <v>5</v>
      </c>
      <c r="G62">
        <v>5368</v>
      </c>
      <c r="H62">
        <v>5</v>
      </c>
    </row>
    <row r="63" spans="1:8" ht="15" customHeight="1" x14ac:dyDescent="0.25">
      <c r="A63" t="s">
        <v>1280</v>
      </c>
      <c r="B63" t="s">
        <v>261</v>
      </c>
      <c r="C63" t="s">
        <v>14</v>
      </c>
      <c r="D63" t="str">
        <f>VLOOKUP(C63,TDirReg!$E$2:$F$186,2,0)</f>
        <v>UB LA CEJA</v>
      </c>
      <c r="E63" t="str">
        <f>VLOOKUP(C63,TDirReg!$E$2:$H$186,4,0)</f>
        <v>Calle 17 N°. 20-53</v>
      </c>
      <c r="F63">
        <v>5</v>
      </c>
      <c r="G63">
        <v>5376</v>
      </c>
      <c r="H63">
        <v>5</v>
      </c>
    </row>
    <row r="64" spans="1:8" ht="15" customHeight="1" x14ac:dyDescent="0.25">
      <c r="A64" t="s">
        <v>1280</v>
      </c>
      <c r="B64" t="s">
        <v>261</v>
      </c>
      <c r="C64" t="s">
        <v>315</v>
      </c>
      <c r="D64" t="e">
        <f>VLOOKUP(C64,TDirReg!$E$2:$F$186,2,0)</f>
        <v>#N/A</v>
      </c>
      <c r="E64" t="e">
        <f>VLOOKUP(C64,TDirReg!$E$2:$H$186,4,0)</f>
        <v>#N/A</v>
      </c>
      <c r="F64">
        <v>5</v>
      </c>
      <c r="G64">
        <v>5380</v>
      </c>
      <c r="H64">
        <v>5</v>
      </c>
    </row>
    <row r="65" spans="1:8" ht="15" customHeight="1" x14ac:dyDescent="0.25">
      <c r="A65" t="s">
        <v>1280</v>
      </c>
      <c r="B65" t="s">
        <v>261</v>
      </c>
      <c r="C65" t="s">
        <v>316</v>
      </c>
      <c r="D65" t="e">
        <f>VLOOKUP(C65,TDirReg!$E$2:$F$186,2,0)</f>
        <v>#N/A</v>
      </c>
      <c r="E65" t="e">
        <f>VLOOKUP(C65,TDirReg!$E$2:$H$186,4,0)</f>
        <v>#N/A</v>
      </c>
      <c r="F65">
        <v>5</v>
      </c>
      <c r="G65">
        <v>5390</v>
      </c>
      <c r="H65">
        <v>5</v>
      </c>
    </row>
    <row r="66" spans="1:8" ht="15" customHeight="1" x14ac:dyDescent="0.25">
      <c r="A66" t="s">
        <v>1280</v>
      </c>
      <c r="B66" t="s">
        <v>261</v>
      </c>
      <c r="C66" t="s">
        <v>82</v>
      </c>
      <c r="D66" t="str">
        <f>VLOOKUP(C66,TDirReg!$E$2:$F$186,2,0)</f>
        <v>UB LA UNION</v>
      </c>
      <c r="E66" t="str">
        <f>VLOOKUP(C66,TDirReg!$E$2:$H$186,4,0)</f>
        <v>CARRERA 1 N° 11-55, PISO 1 PALACIO DE JUSTICIA</v>
      </c>
      <c r="F66">
        <v>5</v>
      </c>
      <c r="G66">
        <v>5400</v>
      </c>
      <c r="H66">
        <v>5</v>
      </c>
    </row>
    <row r="67" spans="1:8" ht="15" customHeight="1" x14ac:dyDescent="0.25">
      <c r="A67" t="s">
        <v>1280</v>
      </c>
      <c r="B67" t="s">
        <v>261</v>
      </c>
      <c r="C67" t="s">
        <v>317</v>
      </c>
      <c r="D67" t="e">
        <f>VLOOKUP(C67,TDirReg!$E$2:$F$186,2,0)</f>
        <v>#N/A</v>
      </c>
      <c r="E67" t="e">
        <f>VLOOKUP(C67,TDirReg!$E$2:$H$186,4,0)</f>
        <v>#N/A</v>
      </c>
      <c r="F67">
        <v>5</v>
      </c>
      <c r="G67">
        <v>5411</v>
      </c>
      <c r="H67">
        <v>5</v>
      </c>
    </row>
    <row r="68" spans="1:8" ht="15" customHeight="1" x14ac:dyDescent="0.25">
      <c r="A68" t="s">
        <v>1280</v>
      </c>
      <c r="B68" t="s">
        <v>261</v>
      </c>
      <c r="C68" t="s">
        <v>318</v>
      </c>
      <c r="D68" t="e">
        <f>VLOOKUP(C68,TDirReg!$E$2:$F$186,2,0)</f>
        <v>#N/A</v>
      </c>
      <c r="E68" t="e">
        <f>VLOOKUP(C68,TDirReg!$E$2:$H$186,4,0)</f>
        <v>#N/A</v>
      </c>
      <c r="F68">
        <v>5</v>
      </c>
      <c r="G68">
        <v>5425</v>
      </c>
      <c r="H68">
        <v>5</v>
      </c>
    </row>
    <row r="69" spans="1:8" ht="15" customHeight="1" x14ac:dyDescent="0.25">
      <c r="A69" t="s">
        <v>1280</v>
      </c>
      <c r="B69" t="s">
        <v>261</v>
      </c>
      <c r="C69" t="s">
        <v>319</v>
      </c>
      <c r="D69" t="e">
        <f>VLOOKUP(C69,TDirReg!$E$2:$F$186,2,0)</f>
        <v>#N/A</v>
      </c>
      <c r="E69" t="e">
        <f>VLOOKUP(C69,TDirReg!$E$2:$H$186,4,0)</f>
        <v>#N/A</v>
      </c>
      <c r="F69">
        <v>5</v>
      </c>
      <c r="G69">
        <v>5440</v>
      </c>
      <c r="H69">
        <v>5</v>
      </c>
    </row>
    <row r="70" spans="1:8" ht="15" customHeight="1" x14ac:dyDescent="0.25">
      <c r="A70" t="s">
        <v>1280</v>
      </c>
      <c r="B70" t="s">
        <v>261</v>
      </c>
      <c r="C70" t="s">
        <v>320</v>
      </c>
      <c r="D70" t="e">
        <f>VLOOKUP(C70,TDirReg!$E$2:$F$186,2,0)</f>
        <v>#N/A</v>
      </c>
      <c r="E70" t="e">
        <f>VLOOKUP(C70,TDirReg!$E$2:$H$186,4,0)</f>
        <v>#N/A</v>
      </c>
      <c r="F70">
        <v>5</v>
      </c>
      <c r="G70">
        <v>5467</v>
      </c>
      <c r="H70">
        <v>5</v>
      </c>
    </row>
    <row r="71" spans="1:8" ht="15" customHeight="1" x14ac:dyDescent="0.25">
      <c r="A71" t="s">
        <v>1280</v>
      </c>
      <c r="B71" t="s">
        <v>261</v>
      </c>
      <c r="C71" t="s">
        <v>321</v>
      </c>
      <c r="D71" t="e">
        <f>VLOOKUP(C71,TDirReg!$E$2:$F$186,2,0)</f>
        <v>#N/A</v>
      </c>
      <c r="E71" t="e">
        <f>VLOOKUP(C71,TDirReg!$E$2:$H$186,4,0)</f>
        <v>#N/A</v>
      </c>
      <c r="F71">
        <v>5</v>
      </c>
      <c r="G71">
        <v>5475</v>
      </c>
      <c r="H71">
        <v>5</v>
      </c>
    </row>
    <row r="72" spans="1:8" ht="15" customHeight="1" x14ac:dyDescent="0.25">
      <c r="A72" t="s">
        <v>1280</v>
      </c>
      <c r="B72" t="s">
        <v>261</v>
      </c>
      <c r="C72" t="s">
        <v>322</v>
      </c>
      <c r="D72" t="e">
        <f>VLOOKUP(C72,TDirReg!$E$2:$F$186,2,0)</f>
        <v>#N/A</v>
      </c>
      <c r="E72" t="e">
        <f>VLOOKUP(C72,TDirReg!$E$2:$H$186,4,0)</f>
        <v>#N/A</v>
      </c>
      <c r="F72">
        <v>5</v>
      </c>
      <c r="G72">
        <v>5480</v>
      </c>
      <c r="H72">
        <v>5</v>
      </c>
    </row>
    <row r="73" spans="1:8" ht="15" customHeight="1" x14ac:dyDescent="0.25">
      <c r="A73" t="s">
        <v>1280</v>
      </c>
      <c r="B73" t="s">
        <v>261</v>
      </c>
      <c r="C73" t="s">
        <v>323</v>
      </c>
      <c r="D73" t="e">
        <f>VLOOKUP(C73,TDirReg!$E$2:$F$186,2,0)</f>
        <v>#N/A</v>
      </c>
      <c r="E73" t="e">
        <f>VLOOKUP(C73,TDirReg!$E$2:$H$186,4,0)</f>
        <v>#N/A</v>
      </c>
      <c r="F73">
        <v>5</v>
      </c>
      <c r="G73">
        <v>5483</v>
      </c>
      <c r="H73">
        <v>5</v>
      </c>
    </row>
    <row r="74" spans="1:8" ht="15" customHeight="1" x14ac:dyDescent="0.25">
      <c r="A74" t="s">
        <v>1280</v>
      </c>
      <c r="B74" t="s">
        <v>261</v>
      </c>
      <c r="C74" t="s">
        <v>324</v>
      </c>
      <c r="D74" t="e">
        <f>VLOOKUP(C74,TDirReg!$E$2:$F$186,2,0)</f>
        <v>#N/A</v>
      </c>
      <c r="E74" t="e">
        <f>VLOOKUP(C74,TDirReg!$E$2:$H$186,4,0)</f>
        <v>#N/A</v>
      </c>
      <c r="F74">
        <v>5</v>
      </c>
      <c r="G74">
        <v>5490</v>
      </c>
      <c r="H74">
        <v>5</v>
      </c>
    </row>
    <row r="75" spans="1:8" ht="15" customHeight="1" x14ac:dyDescent="0.25">
      <c r="A75" t="s">
        <v>1280</v>
      </c>
      <c r="B75" t="s">
        <v>261</v>
      </c>
      <c r="C75" t="s">
        <v>325</v>
      </c>
      <c r="D75" t="e">
        <f>VLOOKUP(C75,TDirReg!$E$2:$F$186,2,0)</f>
        <v>#N/A</v>
      </c>
      <c r="E75" t="e">
        <f>VLOOKUP(C75,TDirReg!$E$2:$H$186,4,0)</f>
        <v>#N/A</v>
      </c>
      <c r="F75">
        <v>5</v>
      </c>
      <c r="G75">
        <v>5495</v>
      </c>
      <c r="H75">
        <v>5</v>
      </c>
    </row>
    <row r="76" spans="1:8" ht="15" customHeight="1" x14ac:dyDescent="0.25">
      <c r="A76" t="s">
        <v>1280</v>
      </c>
      <c r="B76" t="s">
        <v>261</v>
      </c>
      <c r="C76" t="s">
        <v>326</v>
      </c>
      <c r="D76" t="e">
        <f>VLOOKUP(C76,TDirReg!$E$2:$F$186,2,0)</f>
        <v>#N/A</v>
      </c>
      <c r="E76" t="e">
        <f>VLOOKUP(C76,TDirReg!$E$2:$H$186,4,0)</f>
        <v>#N/A</v>
      </c>
      <c r="F76">
        <v>5</v>
      </c>
      <c r="G76">
        <v>5501</v>
      </c>
      <c r="H76">
        <v>5</v>
      </c>
    </row>
    <row r="77" spans="1:8" ht="15" customHeight="1" x14ac:dyDescent="0.25">
      <c r="A77" t="s">
        <v>1280</v>
      </c>
      <c r="B77" t="s">
        <v>261</v>
      </c>
      <c r="C77" t="s">
        <v>327</v>
      </c>
      <c r="D77" t="e">
        <f>VLOOKUP(C77,TDirReg!$E$2:$F$186,2,0)</f>
        <v>#N/A</v>
      </c>
      <c r="E77" t="e">
        <f>VLOOKUP(C77,TDirReg!$E$2:$H$186,4,0)</f>
        <v>#N/A</v>
      </c>
      <c r="F77">
        <v>5</v>
      </c>
      <c r="G77">
        <v>5541</v>
      </c>
      <c r="H77">
        <v>5</v>
      </c>
    </row>
    <row r="78" spans="1:8" ht="15" customHeight="1" x14ac:dyDescent="0.25">
      <c r="A78" t="s">
        <v>1280</v>
      </c>
      <c r="B78" t="s">
        <v>261</v>
      </c>
      <c r="C78" t="s">
        <v>328</v>
      </c>
      <c r="D78" t="e">
        <f>VLOOKUP(C78,TDirReg!$E$2:$F$186,2,0)</f>
        <v>#N/A</v>
      </c>
      <c r="E78" t="e">
        <f>VLOOKUP(C78,TDirReg!$E$2:$H$186,4,0)</f>
        <v>#N/A</v>
      </c>
      <c r="F78">
        <v>5</v>
      </c>
      <c r="G78">
        <v>5543</v>
      </c>
      <c r="H78">
        <v>5</v>
      </c>
    </row>
    <row r="79" spans="1:8" ht="15" customHeight="1" x14ac:dyDescent="0.25">
      <c r="A79" t="s">
        <v>1280</v>
      </c>
      <c r="B79" t="s">
        <v>261</v>
      </c>
      <c r="C79" t="s">
        <v>329</v>
      </c>
      <c r="D79" t="e">
        <f>VLOOKUP(C79,TDirReg!$E$2:$F$186,2,0)</f>
        <v>#N/A</v>
      </c>
      <c r="E79" t="e">
        <f>VLOOKUP(C79,TDirReg!$E$2:$H$186,4,0)</f>
        <v>#N/A</v>
      </c>
      <c r="F79">
        <v>5</v>
      </c>
      <c r="G79">
        <v>5576</v>
      </c>
      <c r="H79">
        <v>5</v>
      </c>
    </row>
    <row r="80" spans="1:8" x14ac:dyDescent="0.25">
      <c r="A80" t="s">
        <v>1280</v>
      </c>
      <c r="B80" t="s">
        <v>261</v>
      </c>
      <c r="C80" t="s">
        <v>105</v>
      </c>
      <c r="D80" t="str">
        <f>VLOOKUP(C80,TDirReg!$E$2:$F$186,2,0)</f>
        <v>UB PUERTO BERRIO</v>
      </c>
      <c r="E80" t="str">
        <f>VLOOKUP(C80,TDirReg!$E$2:$H$186,4,0)</f>
        <v>Hospital La Cruz</v>
      </c>
      <c r="F80">
        <v>5</v>
      </c>
      <c r="G80">
        <v>5579</v>
      </c>
      <c r="H80">
        <v>5</v>
      </c>
    </row>
    <row r="81" spans="1:8" x14ac:dyDescent="0.25">
      <c r="A81" t="s">
        <v>1280</v>
      </c>
      <c r="B81" t="s">
        <v>261</v>
      </c>
      <c r="C81" t="s">
        <v>330</v>
      </c>
      <c r="D81" t="e">
        <f>VLOOKUP(C81,TDirReg!$E$2:$F$186,2,0)</f>
        <v>#N/A</v>
      </c>
      <c r="E81" t="e">
        <f>VLOOKUP(C81,TDirReg!$E$2:$H$186,4,0)</f>
        <v>#N/A</v>
      </c>
      <c r="F81">
        <v>5</v>
      </c>
      <c r="G81">
        <v>5585</v>
      </c>
      <c r="H81">
        <v>5</v>
      </c>
    </row>
    <row r="82" spans="1:8" x14ac:dyDescent="0.25">
      <c r="A82" t="s">
        <v>1280</v>
      </c>
      <c r="B82" t="s">
        <v>261</v>
      </c>
      <c r="C82" t="s">
        <v>331</v>
      </c>
      <c r="D82" t="e">
        <f>VLOOKUP(C82,TDirReg!$E$2:$F$186,2,0)</f>
        <v>#N/A</v>
      </c>
      <c r="E82" t="e">
        <f>VLOOKUP(C82,TDirReg!$E$2:$H$186,4,0)</f>
        <v>#N/A</v>
      </c>
      <c r="F82">
        <v>5</v>
      </c>
      <c r="G82">
        <v>5591</v>
      </c>
      <c r="H82">
        <v>5</v>
      </c>
    </row>
    <row r="83" spans="1:8" ht="15" customHeight="1" x14ac:dyDescent="0.25">
      <c r="A83" t="s">
        <v>1280</v>
      </c>
      <c r="B83" t="s">
        <v>261</v>
      </c>
      <c r="C83" t="s">
        <v>332</v>
      </c>
      <c r="D83" t="e">
        <f>VLOOKUP(C83,TDirReg!$E$2:$F$186,2,0)</f>
        <v>#N/A</v>
      </c>
      <c r="E83" t="e">
        <f>VLOOKUP(C83,TDirReg!$E$2:$H$186,4,0)</f>
        <v>#N/A</v>
      </c>
      <c r="F83">
        <v>5</v>
      </c>
      <c r="G83">
        <v>5604</v>
      </c>
      <c r="H83">
        <v>5</v>
      </c>
    </row>
    <row r="84" spans="1:8" ht="15" customHeight="1" x14ac:dyDescent="0.25">
      <c r="A84" t="s">
        <v>1280</v>
      </c>
      <c r="B84" t="s">
        <v>261</v>
      </c>
      <c r="C84" t="s">
        <v>333</v>
      </c>
      <c r="D84" t="e">
        <f>VLOOKUP(C84,TDirReg!$E$2:$F$186,2,0)</f>
        <v>#N/A</v>
      </c>
      <c r="E84" t="e">
        <f>VLOOKUP(C84,TDirReg!$E$2:$H$186,4,0)</f>
        <v>#N/A</v>
      </c>
      <c r="F84">
        <v>5</v>
      </c>
      <c r="G84">
        <v>5607</v>
      </c>
      <c r="H84">
        <v>5</v>
      </c>
    </row>
    <row r="85" spans="1:8" ht="15" customHeight="1" x14ac:dyDescent="0.25">
      <c r="A85" t="s">
        <v>1280</v>
      </c>
      <c r="B85" t="s">
        <v>261</v>
      </c>
      <c r="C85" t="s">
        <v>15</v>
      </c>
      <c r="D85" t="str">
        <f>VLOOKUP(C85,TDirReg!$E$2:$F$186,2,0)</f>
        <v>UB RIONEGRO</v>
      </c>
      <c r="E85" t="str">
        <f>VLOOKUP(C85,TDirReg!$E$2:$H$186,4,0)</f>
        <v>Hospital San Juan De Dios Cra 48 N° 56-59</v>
      </c>
      <c r="F85">
        <v>5</v>
      </c>
      <c r="G85">
        <v>5615</v>
      </c>
      <c r="H85">
        <v>5</v>
      </c>
    </row>
    <row r="86" spans="1:8" ht="15" customHeight="1" x14ac:dyDescent="0.25">
      <c r="A86" t="s">
        <v>1280</v>
      </c>
      <c r="B86" t="s">
        <v>261</v>
      </c>
      <c r="C86" t="s">
        <v>334</v>
      </c>
      <c r="D86" t="e">
        <f>VLOOKUP(C86,TDirReg!$E$2:$F$186,2,0)</f>
        <v>#N/A</v>
      </c>
      <c r="E86" t="e">
        <f>VLOOKUP(C86,TDirReg!$E$2:$H$186,4,0)</f>
        <v>#N/A</v>
      </c>
      <c r="F86">
        <v>5</v>
      </c>
      <c r="G86">
        <v>5628</v>
      </c>
      <c r="H86">
        <v>5</v>
      </c>
    </row>
    <row r="87" spans="1:8" ht="15" customHeight="1" x14ac:dyDescent="0.25">
      <c r="A87" t="s">
        <v>1280</v>
      </c>
      <c r="B87" t="s">
        <v>261</v>
      </c>
      <c r="C87" t="s">
        <v>335</v>
      </c>
      <c r="D87" t="e">
        <f>VLOOKUP(C87,TDirReg!$E$2:$F$186,2,0)</f>
        <v>#N/A</v>
      </c>
      <c r="E87" t="e">
        <f>VLOOKUP(C87,TDirReg!$E$2:$H$186,4,0)</f>
        <v>#N/A</v>
      </c>
      <c r="F87">
        <v>5</v>
      </c>
      <c r="G87">
        <v>5631</v>
      </c>
      <c r="H87">
        <v>5</v>
      </c>
    </row>
    <row r="88" spans="1:8" ht="15" customHeight="1" x14ac:dyDescent="0.25">
      <c r="A88" t="s">
        <v>1280</v>
      </c>
      <c r="B88" t="s">
        <v>261</v>
      </c>
      <c r="C88" t="s">
        <v>336</v>
      </c>
      <c r="D88" t="e">
        <f>VLOOKUP(C88,TDirReg!$E$2:$F$186,2,0)</f>
        <v>#N/A</v>
      </c>
      <c r="E88" t="e">
        <f>VLOOKUP(C88,TDirReg!$E$2:$H$186,4,0)</f>
        <v>#N/A</v>
      </c>
      <c r="F88">
        <v>5</v>
      </c>
      <c r="G88">
        <v>5642</v>
      </c>
      <c r="H88">
        <v>5</v>
      </c>
    </row>
    <row r="89" spans="1:8" ht="15" customHeight="1" x14ac:dyDescent="0.25">
      <c r="A89" t="s">
        <v>1280</v>
      </c>
      <c r="B89" t="s">
        <v>261</v>
      </c>
      <c r="C89" t="s">
        <v>337</v>
      </c>
      <c r="D89" t="e">
        <f>VLOOKUP(C89,TDirReg!$E$2:$F$186,2,0)</f>
        <v>#N/A</v>
      </c>
      <c r="E89" t="e">
        <f>VLOOKUP(C89,TDirReg!$E$2:$H$186,4,0)</f>
        <v>#N/A</v>
      </c>
      <c r="F89">
        <v>5</v>
      </c>
      <c r="G89">
        <v>5647</v>
      </c>
      <c r="H89">
        <v>5</v>
      </c>
    </row>
    <row r="90" spans="1:8" ht="15" customHeight="1" x14ac:dyDescent="0.25">
      <c r="A90" t="s">
        <v>1280</v>
      </c>
      <c r="B90" t="s">
        <v>261</v>
      </c>
      <c r="C90" t="s">
        <v>338</v>
      </c>
      <c r="D90" t="e">
        <f>VLOOKUP(C90,TDirReg!$E$2:$F$186,2,0)</f>
        <v>#N/A</v>
      </c>
      <c r="E90" t="e">
        <f>VLOOKUP(C90,TDirReg!$E$2:$H$186,4,0)</f>
        <v>#N/A</v>
      </c>
      <c r="F90">
        <v>5</v>
      </c>
      <c r="G90">
        <v>5649</v>
      </c>
      <c r="H90">
        <v>5</v>
      </c>
    </row>
    <row r="91" spans="1:8" ht="15" customHeight="1" x14ac:dyDescent="0.25">
      <c r="A91" t="s">
        <v>1280</v>
      </c>
      <c r="B91" t="s">
        <v>261</v>
      </c>
      <c r="C91" t="s">
        <v>339</v>
      </c>
      <c r="D91" t="e">
        <f>VLOOKUP(C91,TDirReg!$E$2:$F$186,2,0)</f>
        <v>#N/A</v>
      </c>
      <c r="E91" t="e">
        <f>VLOOKUP(C91,TDirReg!$E$2:$H$186,4,0)</f>
        <v>#N/A</v>
      </c>
      <c r="F91">
        <v>5</v>
      </c>
      <c r="G91">
        <v>5652</v>
      </c>
      <c r="H91">
        <v>5</v>
      </c>
    </row>
    <row r="92" spans="1:8" ht="15" customHeight="1" x14ac:dyDescent="0.25">
      <c r="A92" t="s">
        <v>1280</v>
      </c>
      <c r="B92" t="s">
        <v>261</v>
      </c>
      <c r="C92" t="s">
        <v>340</v>
      </c>
      <c r="D92" t="e">
        <f>VLOOKUP(C92,TDirReg!$E$2:$F$186,2,0)</f>
        <v>#N/A</v>
      </c>
      <c r="E92" t="e">
        <f>VLOOKUP(C92,TDirReg!$E$2:$H$186,4,0)</f>
        <v>#N/A</v>
      </c>
      <c r="F92">
        <v>5</v>
      </c>
      <c r="G92">
        <v>5656</v>
      </c>
      <c r="H92">
        <v>5</v>
      </c>
    </row>
    <row r="93" spans="1:8" ht="15" customHeight="1" x14ac:dyDescent="0.25">
      <c r="A93" t="s">
        <v>1280</v>
      </c>
      <c r="B93" t="s">
        <v>261</v>
      </c>
      <c r="C93" t="s">
        <v>341</v>
      </c>
      <c r="D93" t="e">
        <f>VLOOKUP(C93,TDirReg!$E$2:$F$186,2,0)</f>
        <v>#N/A</v>
      </c>
      <c r="E93" t="e">
        <f>VLOOKUP(C93,TDirReg!$E$2:$H$186,4,0)</f>
        <v>#N/A</v>
      </c>
      <c r="F93">
        <v>5</v>
      </c>
      <c r="G93">
        <v>5658</v>
      </c>
      <c r="H93">
        <v>5</v>
      </c>
    </row>
    <row r="94" spans="1:8" ht="15" customHeight="1" x14ac:dyDescent="0.25">
      <c r="A94" t="s">
        <v>1280</v>
      </c>
      <c r="B94" t="s">
        <v>261</v>
      </c>
      <c r="C94" t="s">
        <v>342</v>
      </c>
      <c r="D94" t="e">
        <f>VLOOKUP(C94,TDirReg!$E$2:$F$186,2,0)</f>
        <v>#N/A</v>
      </c>
      <c r="E94" t="e">
        <f>VLOOKUP(C94,TDirReg!$E$2:$H$186,4,0)</f>
        <v>#N/A</v>
      </c>
      <c r="F94">
        <v>5</v>
      </c>
      <c r="G94">
        <v>5659</v>
      </c>
      <c r="H94">
        <v>5</v>
      </c>
    </row>
    <row r="95" spans="1:8" ht="15" customHeight="1" x14ac:dyDescent="0.25">
      <c r="A95" t="s">
        <v>1280</v>
      </c>
      <c r="B95" t="s">
        <v>261</v>
      </c>
      <c r="C95" t="s">
        <v>343</v>
      </c>
      <c r="D95" t="e">
        <f>VLOOKUP(C95,TDirReg!$E$2:$F$186,2,0)</f>
        <v>#N/A</v>
      </c>
      <c r="E95" t="e">
        <f>VLOOKUP(C95,TDirReg!$E$2:$H$186,4,0)</f>
        <v>#N/A</v>
      </c>
      <c r="F95">
        <v>5</v>
      </c>
      <c r="G95">
        <v>5660</v>
      </c>
      <c r="H95">
        <v>5</v>
      </c>
    </row>
    <row r="96" spans="1:8" ht="15" customHeight="1" x14ac:dyDescent="0.25">
      <c r="A96" t="s">
        <v>1280</v>
      </c>
      <c r="B96" t="s">
        <v>261</v>
      </c>
      <c r="C96" t="s">
        <v>344</v>
      </c>
      <c r="D96" t="e">
        <f>VLOOKUP(C96,TDirReg!$E$2:$F$186,2,0)</f>
        <v>#N/A</v>
      </c>
      <c r="E96" t="e">
        <f>VLOOKUP(C96,TDirReg!$E$2:$H$186,4,0)</f>
        <v>#N/A</v>
      </c>
      <c r="F96">
        <v>5</v>
      </c>
      <c r="G96">
        <v>5664</v>
      </c>
      <c r="H96">
        <v>5</v>
      </c>
    </row>
    <row r="97" spans="1:8" ht="15" customHeight="1" x14ac:dyDescent="0.25">
      <c r="A97" t="s">
        <v>1280</v>
      </c>
      <c r="B97" t="s">
        <v>261</v>
      </c>
      <c r="C97" t="s">
        <v>345</v>
      </c>
      <c r="D97" t="e">
        <f>VLOOKUP(C97,TDirReg!$E$2:$F$186,2,0)</f>
        <v>#N/A</v>
      </c>
      <c r="E97" t="e">
        <f>VLOOKUP(C97,TDirReg!$E$2:$H$186,4,0)</f>
        <v>#N/A</v>
      </c>
      <c r="F97">
        <v>5</v>
      </c>
      <c r="G97">
        <v>5665</v>
      </c>
      <c r="H97">
        <v>5</v>
      </c>
    </row>
    <row r="98" spans="1:8" ht="15" customHeight="1" x14ac:dyDescent="0.25">
      <c r="A98" t="s">
        <v>1280</v>
      </c>
      <c r="B98" t="s">
        <v>261</v>
      </c>
      <c r="C98" t="s">
        <v>346</v>
      </c>
      <c r="D98" t="e">
        <f>VLOOKUP(C98,TDirReg!$E$2:$F$186,2,0)</f>
        <v>#N/A</v>
      </c>
      <c r="E98" t="e">
        <f>VLOOKUP(C98,TDirReg!$E$2:$H$186,4,0)</f>
        <v>#N/A</v>
      </c>
      <c r="F98">
        <v>5</v>
      </c>
      <c r="G98">
        <v>5667</v>
      </c>
      <c r="H98">
        <v>5</v>
      </c>
    </row>
    <row r="99" spans="1:8" ht="15" customHeight="1" x14ac:dyDescent="0.25">
      <c r="A99" t="s">
        <v>1280</v>
      </c>
      <c r="B99" t="s">
        <v>261</v>
      </c>
      <c r="C99" t="s">
        <v>347</v>
      </c>
      <c r="D99" t="e">
        <f>VLOOKUP(C99,TDirReg!$E$2:$F$186,2,0)</f>
        <v>#N/A</v>
      </c>
      <c r="E99" t="e">
        <f>VLOOKUP(C99,TDirReg!$E$2:$H$186,4,0)</f>
        <v>#N/A</v>
      </c>
      <c r="F99">
        <v>5</v>
      </c>
      <c r="G99">
        <v>5670</v>
      </c>
      <c r="H99">
        <v>5</v>
      </c>
    </row>
    <row r="100" spans="1:8" ht="15" customHeight="1" x14ac:dyDescent="0.25">
      <c r="A100" t="s">
        <v>1280</v>
      </c>
      <c r="B100" t="s">
        <v>261</v>
      </c>
      <c r="C100" t="s">
        <v>348</v>
      </c>
      <c r="D100" t="e">
        <f>VLOOKUP(C100,TDirReg!$E$2:$F$186,2,0)</f>
        <v>#N/A</v>
      </c>
      <c r="E100" t="e">
        <f>VLOOKUP(C100,TDirReg!$E$2:$H$186,4,0)</f>
        <v>#N/A</v>
      </c>
      <c r="F100">
        <v>5</v>
      </c>
      <c r="G100">
        <v>5674</v>
      </c>
      <c r="H100">
        <v>5</v>
      </c>
    </row>
    <row r="101" spans="1:8" ht="15" customHeight="1" x14ac:dyDescent="0.25">
      <c r="A101" t="s">
        <v>1280</v>
      </c>
      <c r="B101" t="s">
        <v>261</v>
      </c>
      <c r="C101" t="s">
        <v>349</v>
      </c>
      <c r="D101" t="e">
        <f>VLOOKUP(C101,TDirReg!$E$2:$F$186,2,0)</f>
        <v>#N/A</v>
      </c>
      <c r="E101" t="e">
        <f>VLOOKUP(C101,TDirReg!$E$2:$H$186,4,0)</f>
        <v>#N/A</v>
      </c>
      <c r="F101">
        <v>5</v>
      </c>
      <c r="G101">
        <v>5679</v>
      </c>
      <c r="H101">
        <v>5</v>
      </c>
    </row>
    <row r="102" spans="1:8" ht="15" customHeight="1" x14ac:dyDescent="0.25">
      <c r="A102" t="s">
        <v>1280</v>
      </c>
      <c r="B102" t="s">
        <v>261</v>
      </c>
      <c r="C102" t="s">
        <v>270</v>
      </c>
      <c r="D102" t="str">
        <f>VLOOKUP(C102,TDirReg!$E$2:$F$186,2,0)</f>
        <v>UB SANTA FE DE ANTIOQUIA</v>
      </c>
      <c r="E102" t="str">
        <f>VLOOKUP(C102,TDirReg!$E$2:$H$186,4,0)</f>
        <v>Hospital San Juan de Dios</v>
      </c>
      <c r="F102">
        <v>5</v>
      </c>
      <c r="G102">
        <v>5042</v>
      </c>
      <c r="H102">
        <v>5</v>
      </c>
    </row>
    <row r="103" spans="1:8" ht="15" customHeight="1" x14ac:dyDescent="0.25">
      <c r="A103" t="s">
        <v>1280</v>
      </c>
      <c r="B103" t="s">
        <v>261</v>
      </c>
      <c r="C103" t="s">
        <v>350</v>
      </c>
      <c r="D103" t="e">
        <f>VLOOKUP(C103,TDirReg!$E$2:$F$186,2,0)</f>
        <v>#N/A</v>
      </c>
      <c r="E103" t="e">
        <f>VLOOKUP(C103,TDirReg!$E$2:$H$186,4,0)</f>
        <v>#N/A</v>
      </c>
      <c r="F103">
        <v>5</v>
      </c>
      <c r="G103">
        <v>5686</v>
      </c>
      <c r="H103">
        <v>5</v>
      </c>
    </row>
    <row r="104" spans="1:8" ht="15" customHeight="1" x14ac:dyDescent="0.25">
      <c r="A104" t="s">
        <v>1280</v>
      </c>
      <c r="B104" t="s">
        <v>261</v>
      </c>
      <c r="C104" t="s">
        <v>351</v>
      </c>
      <c r="D104" t="e">
        <f>VLOOKUP(C104,TDirReg!$E$2:$F$186,2,0)</f>
        <v>#N/A</v>
      </c>
      <c r="E104" t="e">
        <f>VLOOKUP(C104,TDirReg!$E$2:$H$186,4,0)</f>
        <v>#N/A</v>
      </c>
      <c r="F104">
        <v>5</v>
      </c>
      <c r="G104">
        <v>5690</v>
      </c>
      <c r="H104">
        <v>5</v>
      </c>
    </row>
    <row r="105" spans="1:8" ht="15" customHeight="1" x14ac:dyDescent="0.25">
      <c r="A105" t="s">
        <v>1280</v>
      </c>
      <c r="B105" t="s">
        <v>261</v>
      </c>
      <c r="C105" t="s">
        <v>352</v>
      </c>
      <c r="D105" t="e">
        <f>VLOOKUP(C105,TDirReg!$E$2:$F$186,2,0)</f>
        <v>#N/A</v>
      </c>
      <c r="E105" t="e">
        <f>VLOOKUP(C105,TDirReg!$E$2:$H$186,4,0)</f>
        <v>#N/A</v>
      </c>
      <c r="F105">
        <v>5</v>
      </c>
      <c r="G105">
        <v>5697</v>
      </c>
      <c r="H105">
        <v>5</v>
      </c>
    </row>
    <row r="106" spans="1:8" ht="15" customHeight="1" x14ac:dyDescent="0.25">
      <c r="A106" t="s">
        <v>1280</v>
      </c>
      <c r="B106" t="s">
        <v>261</v>
      </c>
      <c r="C106" t="s">
        <v>353</v>
      </c>
      <c r="D106" t="e">
        <f>VLOOKUP(C106,TDirReg!$E$2:$F$186,2,0)</f>
        <v>#N/A</v>
      </c>
      <c r="E106" t="e">
        <f>VLOOKUP(C106,TDirReg!$E$2:$H$186,4,0)</f>
        <v>#N/A</v>
      </c>
      <c r="F106">
        <v>5</v>
      </c>
      <c r="G106">
        <v>5736</v>
      </c>
      <c r="H106">
        <v>5</v>
      </c>
    </row>
    <row r="107" spans="1:8" ht="15" customHeight="1" x14ac:dyDescent="0.25">
      <c r="A107" t="s">
        <v>1280</v>
      </c>
      <c r="B107" t="s">
        <v>261</v>
      </c>
      <c r="C107" t="s">
        <v>354</v>
      </c>
      <c r="D107" t="e">
        <f>VLOOKUP(C107,TDirReg!$E$2:$F$186,2,0)</f>
        <v>#N/A</v>
      </c>
      <c r="E107" t="e">
        <f>VLOOKUP(C107,TDirReg!$E$2:$H$186,4,0)</f>
        <v>#N/A</v>
      </c>
      <c r="F107">
        <v>5</v>
      </c>
      <c r="G107">
        <v>5756</v>
      </c>
      <c r="H107">
        <v>5</v>
      </c>
    </row>
    <row r="108" spans="1:8" ht="15" customHeight="1" x14ac:dyDescent="0.25">
      <c r="A108" t="s">
        <v>1280</v>
      </c>
      <c r="B108" t="s">
        <v>261</v>
      </c>
      <c r="C108" t="s">
        <v>355</v>
      </c>
      <c r="D108" t="e">
        <f>VLOOKUP(C108,TDirReg!$E$2:$F$186,2,0)</f>
        <v>#N/A</v>
      </c>
      <c r="E108" t="e">
        <f>VLOOKUP(C108,TDirReg!$E$2:$H$186,4,0)</f>
        <v>#N/A</v>
      </c>
      <c r="F108">
        <v>5</v>
      </c>
      <c r="G108">
        <v>5761</v>
      </c>
      <c r="H108">
        <v>5</v>
      </c>
    </row>
    <row r="109" spans="1:8" ht="15" customHeight="1" x14ac:dyDescent="0.25">
      <c r="A109" t="s">
        <v>1280</v>
      </c>
      <c r="B109" t="s">
        <v>261</v>
      </c>
      <c r="C109" t="s">
        <v>356</v>
      </c>
      <c r="D109" t="e">
        <f>VLOOKUP(C109,TDirReg!$E$2:$F$186,2,0)</f>
        <v>#N/A</v>
      </c>
      <c r="E109" t="e">
        <f>VLOOKUP(C109,TDirReg!$E$2:$H$186,4,0)</f>
        <v>#N/A</v>
      </c>
      <c r="F109">
        <v>5</v>
      </c>
      <c r="G109">
        <v>5789</v>
      </c>
      <c r="H109">
        <v>5</v>
      </c>
    </row>
    <row r="110" spans="1:8" ht="15" customHeight="1" x14ac:dyDescent="0.25">
      <c r="A110" t="s">
        <v>1280</v>
      </c>
      <c r="B110" t="s">
        <v>261</v>
      </c>
      <c r="C110" t="s">
        <v>357</v>
      </c>
      <c r="D110" t="e">
        <f>VLOOKUP(C110,TDirReg!$E$2:$F$186,2,0)</f>
        <v>#N/A</v>
      </c>
      <c r="E110" t="e">
        <f>VLOOKUP(C110,TDirReg!$E$2:$H$186,4,0)</f>
        <v>#N/A</v>
      </c>
      <c r="F110">
        <v>5</v>
      </c>
      <c r="G110">
        <v>5790</v>
      </c>
      <c r="H110">
        <v>5</v>
      </c>
    </row>
    <row r="111" spans="1:8" ht="15" customHeight="1" x14ac:dyDescent="0.25">
      <c r="A111" t="s">
        <v>1280</v>
      </c>
      <c r="B111" t="s">
        <v>261</v>
      </c>
      <c r="C111" t="s">
        <v>358</v>
      </c>
      <c r="D111" t="e">
        <f>VLOOKUP(C111,TDirReg!$E$2:$F$186,2,0)</f>
        <v>#N/A</v>
      </c>
      <c r="E111" t="e">
        <f>VLOOKUP(C111,TDirReg!$E$2:$H$186,4,0)</f>
        <v>#N/A</v>
      </c>
      <c r="F111">
        <v>5</v>
      </c>
      <c r="G111">
        <v>5792</v>
      </c>
      <c r="H111">
        <v>5</v>
      </c>
    </row>
    <row r="112" spans="1:8" ht="15" customHeight="1" x14ac:dyDescent="0.25">
      <c r="A112" t="s">
        <v>1280</v>
      </c>
      <c r="B112" t="s">
        <v>261</v>
      </c>
      <c r="C112" t="s">
        <v>359</v>
      </c>
      <c r="D112" t="e">
        <f>VLOOKUP(C112,TDirReg!$E$2:$F$186,2,0)</f>
        <v>#N/A</v>
      </c>
      <c r="E112" t="e">
        <f>VLOOKUP(C112,TDirReg!$E$2:$H$186,4,0)</f>
        <v>#N/A</v>
      </c>
      <c r="F112">
        <v>5</v>
      </c>
      <c r="G112">
        <v>5809</v>
      </c>
      <c r="H112">
        <v>5</v>
      </c>
    </row>
    <row r="113" spans="1:8" ht="15" customHeight="1" x14ac:dyDescent="0.25">
      <c r="A113" t="s">
        <v>1280</v>
      </c>
      <c r="B113" t="s">
        <v>261</v>
      </c>
      <c r="C113" t="s">
        <v>360</v>
      </c>
      <c r="D113" t="e">
        <f>VLOOKUP(C113,TDirReg!$E$2:$F$186,2,0)</f>
        <v>#N/A</v>
      </c>
      <c r="E113" t="e">
        <f>VLOOKUP(C113,TDirReg!$E$2:$H$186,4,0)</f>
        <v>#N/A</v>
      </c>
      <c r="F113">
        <v>5</v>
      </c>
      <c r="G113">
        <v>5819</v>
      </c>
      <c r="H113">
        <v>5</v>
      </c>
    </row>
    <row r="114" spans="1:8" ht="15" customHeight="1" x14ac:dyDescent="0.25">
      <c r="A114" t="s">
        <v>1280</v>
      </c>
      <c r="B114" t="s">
        <v>261</v>
      </c>
      <c r="C114" t="s">
        <v>122</v>
      </c>
      <c r="D114" t="str">
        <f>VLOOKUP(C114,TDirReg!$E$2:$F$186,2,0)</f>
        <v>UB TURBO</v>
      </c>
      <c r="E114" t="str">
        <f>VLOOKUP(C114,TDirReg!$E$2:$H$186,4,0)</f>
        <v>Hospital Francisco Valderrama N° 48-20</v>
      </c>
      <c r="F114">
        <v>5</v>
      </c>
      <c r="G114">
        <v>5837</v>
      </c>
      <c r="H114">
        <v>5</v>
      </c>
    </row>
    <row r="115" spans="1:8" ht="15" customHeight="1" x14ac:dyDescent="0.25">
      <c r="A115" t="s">
        <v>1280</v>
      </c>
      <c r="B115" t="s">
        <v>261</v>
      </c>
      <c r="C115" t="s">
        <v>361</v>
      </c>
      <c r="D115" t="e">
        <f>VLOOKUP(C115,TDirReg!$E$2:$F$186,2,0)</f>
        <v>#N/A</v>
      </c>
      <c r="E115" t="e">
        <f>VLOOKUP(C115,TDirReg!$E$2:$H$186,4,0)</f>
        <v>#N/A</v>
      </c>
      <c r="F115">
        <v>5</v>
      </c>
      <c r="G115">
        <v>5842</v>
      </c>
      <c r="H115">
        <v>5</v>
      </c>
    </row>
    <row r="116" spans="1:8" ht="15" customHeight="1" x14ac:dyDescent="0.25">
      <c r="A116" t="s">
        <v>1280</v>
      </c>
      <c r="B116" t="s">
        <v>261</v>
      </c>
      <c r="C116" t="s">
        <v>362</v>
      </c>
      <c r="D116" t="e">
        <f>VLOOKUP(C116,TDirReg!$E$2:$F$186,2,0)</f>
        <v>#N/A</v>
      </c>
      <c r="E116" t="e">
        <f>VLOOKUP(C116,TDirReg!$E$2:$H$186,4,0)</f>
        <v>#N/A</v>
      </c>
      <c r="F116">
        <v>5</v>
      </c>
      <c r="G116">
        <v>5847</v>
      </c>
      <c r="H116">
        <v>5</v>
      </c>
    </row>
    <row r="117" spans="1:8" ht="15" customHeight="1" x14ac:dyDescent="0.25">
      <c r="A117" t="s">
        <v>1280</v>
      </c>
      <c r="B117" t="s">
        <v>261</v>
      </c>
      <c r="C117" t="s">
        <v>363</v>
      </c>
      <c r="D117" t="e">
        <f>VLOOKUP(C117,TDirReg!$E$2:$F$186,2,0)</f>
        <v>#N/A</v>
      </c>
      <c r="E117" t="e">
        <f>VLOOKUP(C117,TDirReg!$E$2:$H$186,4,0)</f>
        <v>#N/A</v>
      </c>
      <c r="F117">
        <v>5</v>
      </c>
      <c r="G117">
        <v>5854</v>
      </c>
      <c r="H117">
        <v>5</v>
      </c>
    </row>
    <row r="118" spans="1:8" ht="15" customHeight="1" x14ac:dyDescent="0.25">
      <c r="A118" t="s">
        <v>1280</v>
      </c>
      <c r="B118" t="s">
        <v>261</v>
      </c>
      <c r="C118" t="s">
        <v>364</v>
      </c>
      <c r="D118" t="e">
        <f>VLOOKUP(C118,TDirReg!$E$2:$F$186,2,0)</f>
        <v>#N/A</v>
      </c>
      <c r="E118" t="e">
        <f>VLOOKUP(C118,TDirReg!$E$2:$H$186,4,0)</f>
        <v>#N/A</v>
      </c>
      <c r="F118">
        <v>5</v>
      </c>
      <c r="G118">
        <v>5856</v>
      </c>
      <c r="H118">
        <v>5</v>
      </c>
    </row>
    <row r="119" spans="1:8" ht="15" customHeight="1" x14ac:dyDescent="0.25">
      <c r="A119" t="s">
        <v>1280</v>
      </c>
      <c r="B119" t="s">
        <v>261</v>
      </c>
      <c r="C119" t="s">
        <v>365</v>
      </c>
      <c r="D119" t="e">
        <f>VLOOKUP(C119,TDirReg!$E$2:$F$186,2,0)</f>
        <v>#N/A</v>
      </c>
      <c r="E119" t="e">
        <f>VLOOKUP(C119,TDirReg!$E$2:$H$186,4,0)</f>
        <v>#N/A</v>
      </c>
      <c r="F119">
        <v>5</v>
      </c>
      <c r="G119">
        <v>5858</v>
      </c>
      <c r="H119">
        <v>5</v>
      </c>
    </row>
    <row r="120" spans="1:8" ht="15" customHeight="1" x14ac:dyDescent="0.25">
      <c r="A120" t="s">
        <v>1280</v>
      </c>
      <c r="B120" t="s">
        <v>261</v>
      </c>
      <c r="C120" t="s">
        <v>366</v>
      </c>
      <c r="D120" t="e">
        <f>VLOOKUP(C120,TDirReg!$E$2:$F$186,2,0)</f>
        <v>#N/A</v>
      </c>
      <c r="E120" t="e">
        <f>VLOOKUP(C120,TDirReg!$E$2:$H$186,4,0)</f>
        <v>#N/A</v>
      </c>
      <c r="F120">
        <v>5</v>
      </c>
      <c r="G120">
        <v>5861</v>
      </c>
      <c r="H120">
        <v>5</v>
      </c>
    </row>
    <row r="121" spans="1:8" ht="15" customHeight="1" x14ac:dyDescent="0.25">
      <c r="A121" t="s">
        <v>1280</v>
      </c>
      <c r="B121" t="s">
        <v>261</v>
      </c>
      <c r="C121" t="s">
        <v>367</v>
      </c>
      <c r="D121" t="e">
        <f>VLOOKUP(C121,TDirReg!$E$2:$F$186,2,0)</f>
        <v>#N/A</v>
      </c>
      <c r="E121" t="e">
        <f>VLOOKUP(C121,TDirReg!$E$2:$H$186,4,0)</f>
        <v>#N/A</v>
      </c>
      <c r="F121">
        <v>5</v>
      </c>
      <c r="G121">
        <v>5873</v>
      </c>
      <c r="H121">
        <v>5</v>
      </c>
    </row>
    <row r="122" spans="1:8" ht="15" customHeight="1" x14ac:dyDescent="0.25">
      <c r="A122" t="s">
        <v>1280</v>
      </c>
      <c r="B122" t="s">
        <v>261</v>
      </c>
      <c r="C122" t="s">
        <v>368</v>
      </c>
      <c r="D122" t="e">
        <f>VLOOKUP(C122,TDirReg!$E$2:$F$186,2,0)</f>
        <v>#N/A</v>
      </c>
      <c r="E122" t="e">
        <f>VLOOKUP(C122,TDirReg!$E$2:$H$186,4,0)</f>
        <v>#N/A</v>
      </c>
      <c r="F122">
        <v>5</v>
      </c>
      <c r="G122">
        <v>5885</v>
      </c>
      <c r="H122">
        <v>5</v>
      </c>
    </row>
    <row r="123" spans="1:8" ht="15" customHeight="1" x14ac:dyDescent="0.25">
      <c r="A123" t="s">
        <v>1280</v>
      </c>
      <c r="B123" t="s">
        <v>261</v>
      </c>
      <c r="C123" t="s">
        <v>13</v>
      </c>
      <c r="D123" t="str">
        <f>VLOOKUP(C123,TDirReg!$E$2:$F$186,2,0)</f>
        <v>UB YARUMAL</v>
      </c>
      <c r="E123" t="str">
        <f>VLOOKUP(C123,TDirReg!$E$2:$H$186,4,0)</f>
        <v>Avenida los Libertadores, Hospital San Juan De Dios</v>
      </c>
      <c r="F123">
        <v>5</v>
      </c>
      <c r="G123">
        <v>5887</v>
      </c>
      <c r="H123">
        <v>5</v>
      </c>
    </row>
    <row r="124" spans="1:8" ht="15" customHeight="1" x14ac:dyDescent="0.25">
      <c r="A124" t="s">
        <v>1280</v>
      </c>
      <c r="B124" t="s">
        <v>261</v>
      </c>
      <c r="C124" t="s">
        <v>369</v>
      </c>
      <c r="D124" t="e">
        <f>VLOOKUP(C124,TDirReg!$E$2:$F$186,2,0)</f>
        <v>#N/A</v>
      </c>
      <c r="E124" t="e">
        <f>VLOOKUP(C124,TDirReg!$E$2:$H$186,4,0)</f>
        <v>#N/A</v>
      </c>
      <c r="F124">
        <v>5</v>
      </c>
      <c r="G124">
        <v>5890</v>
      </c>
      <c r="H124">
        <v>5</v>
      </c>
    </row>
    <row r="125" spans="1:8" ht="15" customHeight="1" x14ac:dyDescent="0.25">
      <c r="A125" t="s">
        <v>1280</v>
      </c>
      <c r="B125" t="s">
        <v>261</v>
      </c>
      <c r="C125" t="s">
        <v>370</v>
      </c>
      <c r="D125" t="e">
        <f>VLOOKUP(C125,TDirReg!$E$2:$F$186,2,0)</f>
        <v>#N/A</v>
      </c>
      <c r="E125" t="e">
        <f>VLOOKUP(C125,TDirReg!$E$2:$H$186,4,0)</f>
        <v>#N/A</v>
      </c>
      <c r="F125">
        <v>5</v>
      </c>
      <c r="G125">
        <v>5893</v>
      </c>
      <c r="H125">
        <v>5</v>
      </c>
    </row>
    <row r="126" spans="1:8" ht="15" customHeight="1" x14ac:dyDescent="0.25">
      <c r="A126" t="s">
        <v>1280</v>
      </c>
      <c r="B126" t="s">
        <v>261</v>
      </c>
      <c r="C126" t="s">
        <v>371</v>
      </c>
      <c r="D126" t="e">
        <f>VLOOKUP(C126,TDirReg!$E$2:$F$186,2,0)</f>
        <v>#N/A</v>
      </c>
      <c r="E126" t="e">
        <f>VLOOKUP(C126,TDirReg!$E$2:$H$186,4,0)</f>
        <v>#N/A</v>
      </c>
      <c r="F126">
        <v>5</v>
      </c>
      <c r="G126">
        <v>5895</v>
      </c>
      <c r="H126">
        <v>5</v>
      </c>
    </row>
    <row r="127" spans="1:8" ht="15" customHeight="1" x14ac:dyDescent="0.25">
      <c r="A127" t="s">
        <v>1279</v>
      </c>
      <c r="B127" t="s">
        <v>372</v>
      </c>
      <c r="C127" t="s">
        <v>7</v>
      </c>
      <c r="D127" t="str">
        <f>VLOOKUP(C127,TDirReg!$E$2:$F$186,2,0)</f>
        <v>DS ATLANTICO</v>
      </c>
      <c r="E127" t="str">
        <f>VLOOKUP(C127,TDirReg!$E$2:$H$186,4,0)</f>
        <v>Carrera 23 N° 53D - 56 Barrio Andes</v>
      </c>
      <c r="F127">
        <v>8</v>
      </c>
      <c r="G127">
        <v>8001</v>
      </c>
      <c r="H127">
        <v>8</v>
      </c>
    </row>
    <row r="128" spans="1:8" ht="15" customHeight="1" x14ac:dyDescent="0.25">
      <c r="A128" t="s">
        <v>1279</v>
      </c>
      <c r="B128" t="s">
        <v>372</v>
      </c>
      <c r="C128" t="s">
        <v>373</v>
      </c>
      <c r="D128" t="str">
        <f>VLOOKUP(C128,TDirReg!$E$2:$F$186,2,0)</f>
        <v>UB ZONAL BARANOA</v>
      </c>
      <c r="E128" t="str">
        <f>VLOOKUP(C128,TDirReg!$E$2:$H$186,4,0)</f>
        <v>Carrera 19 N° 32B-250</v>
      </c>
      <c r="F128">
        <v>8</v>
      </c>
      <c r="G128">
        <v>8078</v>
      </c>
      <c r="H128">
        <v>8</v>
      </c>
    </row>
    <row r="129" spans="1:8" ht="15" customHeight="1" x14ac:dyDescent="0.25">
      <c r="A129" t="s">
        <v>1279</v>
      </c>
      <c r="B129" t="s">
        <v>372</v>
      </c>
      <c r="C129" t="s">
        <v>374</v>
      </c>
      <c r="D129" t="e">
        <f>VLOOKUP(C129,TDirReg!$E$2:$F$186,2,0)</f>
        <v>#N/A</v>
      </c>
      <c r="E129" t="e">
        <f>VLOOKUP(C129,TDirReg!$E$2:$H$186,4,0)</f>
        <v>#N/A</v>
      </c>
      <c r="F129">
        <v>8</v>
      </c>
      <c r="G129">
        <v>8137</v>
      </c>
      <c r="H129">
        <v>8</v>
      </c>
    </row>
    <row r="130" spans="1:8" ht="15" customHeight="1" x14ac:dyDescent="0.25">
      <c r="A130" t="s">
        <v>1279</v>
      </c>
      <c r="B130" t="s">
        <v>372</v>
      </c>
      <c r="C130" t="s">
        <v>375</v>
      </c>
      <c r="D130" t="e">
        <f>VLOOKUP(C130,TDirReg!$E$2:$F$186,2,0)</f>
        <v>#N/A</v>
      </c>
      <c r="E130" t="e">
        <f>VLOOKUP(C130,TDirReg!$E$2:$H$186,4,0)</f>
        <v>#N/A</v>
      </c>
      <c r="F130">
        <v>8</v>
      </c>
      <c r="G130">
        <v>8141</v>
      </c>
      <c r="H130">
        <v>8</v>
      </c>
    </row>
    <row r="131" spans="1:8" ht="15" customHeight="1" x14ac:dyDescent="0.25">
      <c r="A131" t="s">
        <v>1279</v>
      </c>
      <c r="B131" t="s">
        <v>372</v>
      </c>
      <c r="C131" t="s">
        <v>376</v>
      </c>
      <c r="D131" t="e">
        <f>VLOOKUP(C131,TDirReg!$E$2:$F$186,2,0)</f>
        <v>#N/A</v>
      </c>
      <c r="E131" t="e">
        <f>VLOOKUP(C131,TDirReg!$E$2:$H$186,4,0)</f>
        <v>#N/A</v>
      </c>
      <c r="F131">
        <v>8</v>
      </c>
      <c r="G131">
        <v>8296</v>
      </c>
      <c r="H131">
        <v>8</v>
      </c>
    </row>
    <row r="132" spans="1:8" ht="15" customHeight="1" x14ac:dyDescent="0.25">
      <c r="A132" t="s">
        <v>1279</v>
      </c>
      <c r="B132" t="s">
        <v>372</v>
      </c>
      <c r="C132" t="s">
        <v>377</v>
      </c>
      <c r="D132" t="e">
        <f>VLOOKUP(C132,TDirReg!$E$2:$F$186,2,0)</f>
        <v>#N/A</v>
      </c>
      <c r="E132" t="e">
        <f>VLOOKUP(C132,TDirReg!$E$2:$H$186,4,0)</f>
        <v>#N/A</v>
      </c>
      <c r="F132">
        <v>8</v>
      </c>
      <c r="G132">
        <v>8372</v>
      </c>
      <c r="H132">
        <v>8</v>
      </c>
    </row>
    <row r="133" spans="1:8" ht="15" customHeight="1" x14ac:dyDescent="0.25">
      <c r="A133" t="s">
        <v>1279</v>
      </c>
      <c r="B133" t="s">
        <v>372</v>
      </c>
      <c r="C133" t="s">
        <v>378</v>
      </c>
      <c r="D133" t="e">
        <f>VLOOKUP(C133,TDirReg!$E$2:$F$186,2,0)</f>
        <v>#N/A</v>
      </c>
      <c r="E133" t="e">
        <f>VLOOKUP(C133,TDirReg!$E$2:$H$186,4,0)</f>
        <v>#N/A</v>
      </c>
      <c r="F133">
        <v>8</v>
      </c>
      <c r="G133">
        <v>8421</v>
      </c>
      <c r="H133">
        <v>8</v>
      </c>
    </row>
    <row r="134" spans="1:8" ht="15" customHeight="1" x14ac:dyDescent="0.25">
      <c r="A134" t="s">
        <v>1279</v>
      </c>
      <c r="B134" t="s">
        <v>372</v>
      </c>
      <c r="C134" t="s">
        <v>379</v>
      </c>
      <c r="D134" t="e">
        <f>VLOOKUP(C134,TDirReg!$E$2:$F$186,2,0)</f>
        <v>#N/A</v>
      </c>
      <c r="E134" t="e">
        <f>VLOOKUP(C134,TDirReg!$E$2:$H$186,4,0)</f>
        <v>#N/A</v>
      </c>
      <c r="F134">
        <v>8</v>
      </c>
      <c r="G134">
        <v>8433</v>
      </c>
      <c r="H134">
        <v>8</v>
      </c>
    </row>
    <row r="135" spans="1:8" ht="15" customHeight="1" x14ac:dyDescent="0.25">
      <c r="A135" t="s">
        <v>1279</v>
      </c>
      <c r="B135" t="s">
        <v>372</v>
      </c>
      <c r="C135" t="s">
        <v>380</v>
      </c>
      <c r="D135" t="e">
        <f>VLOOKUP(C135,TDirReg!$E$2:$F$186,2,0)</f>
        <v>#N/A</v>
      </c>
      <c r="E135" t="e">
        <f>VLOOKUP(C135,TDirReg!$E$2:$H$186,4,0)</f>
        <v>#N/A</v>
      </c>
      <c r="F135">
        <v>8</v>
      </c>
      <c r="G135">
        <v>8436</v>
      </c>
      <c r="H135">
        <v>8</v>
      </c>
    </row>
    <row r="136" spans="1:8" ht="15" customHeight="1" x14ac:dyDescent="0.25">
      <c r="A136" t="s">
        <v>1279</v>
      </c>
      <c r="B136" t="s">
        <v>372</v>
      </c>
      <c r="C136" t="s">
        <v>381</v>
      </c>
      <c r="D136" t="e">
        <f>VLOOKUP(C136,TDirReg!$E$2:$F$186,2,0)</f>
        <v>#N/A</v>
      </c>
      <c r="E136" t="e">
        <f>VLOOKUP(C136,TDirReg!$E$2:$H$186,4,0)</f>
        <v>#N/A</v>
      </c>
      <c r="F136">
        <v>8</v>
      </c>
      <c r="G136">
        <v>8520</v>
      </c>
      <c r="H136">
        <v>8</v>
      </c>
    </row>
    <row r="137" spans="1:8" ht="15" customHeight="1" x14ac:dyDescent="0.25">
      <c r="A137" t="s">
        <v>1279</v>
      </c>
      <c r="B137" t="s">
        <v>372</v>
      </c>
      <c r="C137" t="s">
        <v>382</v>
      </c>
      <c r="D137" t="e">
        <f>VLOOKUP(C137,TDirReg!$E$2:$F$186,2,0)</f>
        <v>#N/A</v>
      </c>
      <c r="E137" t="e">
        <f>VLOOKUP(C137,TDirReg!$E$2:$H$186,4,0)</f>
        <v>#N/A</v>
      </c>
      <c r="F137">
        <v>8</v>
      </c>
      <c r="G137">
        <v>8549</v>
      </c>
      <c r="H137">
        <v>8</v>
      </c>
    </row>
    <row r="138" spans="1:8" ht="15" customHeight="1" x14ac:dyDescent="0.25">
      <c r="A138" t="s">
        <v>1279</v>
      </c>
      <c r="B138" t="s">
        <v>372</v>
      </c>
      <c r="C138" t="s">
        <v>383</v>
      </c>
      <c r="D138" t="e">
        <f>VLOOKUP(C138,TDirReg!$E$2:$F$186,2,0)</f>
        <v>#N/A</v>
      </c>
      <c r="E138" t="e">
        <f>VLOOKUP(C138,TDirReg!$E$2:$H$186,4,0)</f>
        <v>#N/A</v>
      </c>
      <c r="F138">
        <v>8</v>
      </c>
      <c r="G138">
        <v>8558</v>
      </c>
      <c r="H138">
        <v>8</v>
      </c>
    </row>
    <row r="139" spans="1:8" ht="15" customHeight="1" x14ac:dyDescent="0.25">
      <c r="A139" t="s">
        <v>1279</v>
      </c>
      <c r="B139" t="s">
        <v>372</v>
      </c>
      <c r="C139" t="s">
        <v>384</v>
      </c>
      <c r="D139" t="e">
        <f>VLOOKUP(C139,TDirReg!$E$2:$F$186,2,0)</f>
        <v>#N/A</v>
      </c>
      <c r="E139" t="e">
        <f>VLOOKUP(C139,TDirReg!$E$2:$H$186,4,0)</f>
        <v>#N/A</v>
      </c>
      <c r="F139">
        <v>8</v>
      </c>
      <c r="G139">
        <v>8560</v>
      </c>
      <c r="H139">
        <v>8</v>
      </c>
    </row>
    <row r="140" spans="1:8" x14ac:dyDescent="0.25">
      <c r="A140" t="s">
        <v>1279</v>
      </c>
      <c r="B140" t="s">
        <v>372</v>
      </c>
      <c r="C140" t="s">
        <v>385</v>
      </c>
      <c r="D140" t="e">
        <f>VLOOKUP(C140,TDirReg!$E$2:$F$186,2,0)</f>
        <v>#N/A</v>
      </c>
      <c r="E140" t="e">
        <f>VLOOKUP(C140,TDirReg!$E$2:$H$186,4,0)</f>
        <v>#N/A</v>
      </c>
      <c r="F140">
        <v>8</v>
      </c>
      <c r="G140">
        <v>8573</v>
      </c>
      <c r="H140">
        <v>8</v>
      </c>
    </row>
    <row r="141" spans="1:8" ht="15" customHeight="1" x14ac:dyDescent="0.25">
      <c r="A141" t="s">
        <v>1279</v>
      </c>
      <c r="B141" t="s">
        <v>372</v>
      </c>
      <c r="C141" t="s">
        <v>386</v>
      </c>
      <c r="D141" t="e">
        <f>VLOOKUP(C141,TDirReg!$E$2:$F$186,2,0)</f>
        <v>#N/A</v>
      </c>
      <c r="E141" t="e">
        <f>VLOOKUP(C141,TDirReg!$E$2:$H$186,4,0)</f>
        <v>#N/A</v>
      </c>
      <c r="F141">
        <v>8</v>
      </c>
      <c r="G141">
        <v>8606</v>
      </c>
      <c r="H141">
        <v>8</v>
      </c>
    </row>
    <row r="142" spans="1:8" ht="15" customHeight="1" x14ac:dyDescent="0.25">
      <c r="A142" t="s">
        <v>1279</v>
      </c>
      <c r="B142" t="s">
        <v>372</v>
      </c>
      <c r="C142" t="s">
        <v>387</v>
      </c>
      <c r="D142" t="e">
        <f>VLOOKUP(C142,TDirReg!$E$2:$F$186,2,0)</f>
        <v>#N/A</v>
      </c>
      <c r="E142" t="e">
        <f>VLOOKUP(C142,TDirReg!$E$2:$H$186,4,0)</f>
        <v>#N/A</v>
      </c>
      <c r="F142">
        <v>8</v>
      </c>
      <c r="G142">
        <v>8634</v>
      </c>
      <c r="H142">
        <v>8</v>
      </c>
    </row>
    <row r="143" spans="1:8" ht="15" customHeight="1" x14ac:dyDescent="0.25">
      <c r="A143" t="s">
        <v>1279</v>
      </c>
      <c r="B143" t="s">
        <v>372</v>
      </c>
      <c r="C143" t="s">
        <v>334</v>
      </c>
      <c r="D143" t="e">
        <f>VLOOKUP(C143,TDirReg!$E$2:$F$186,2,0)</f>
        <v>#N/A</v>
      </c>
      <c r="E143" t="e">
        <f>VLOOKUP(C143,TDirReg!$E$2:$H$186,4,0)</f>
        <v>#N/A</v>
      </c>
      <c r="F143">
        <v>8</v>
      </c>
      <c r="G143">
        <v>8638</v>
      </c>
      <c r="H143">
        <v>8</v>
      </c>
    </row>
    <row r="144" spans="1:8" ht="15" customHeight="1" x14ac:dyDescent="0.25">
      <c r="A144" t="s">
        <v>1279</v>
      </c>
      <c r="B144" t="s">
        <v>372</v>
      </c>
      <c r="C144" t="s">
        <v>388</v>
      </c>
      <c r="D144" t="e">
        <f>VLOOKUP(C144,TDirReg!$E$2:$F$186,2,0)</f>
        <v>#N/A</v>
      </c>
      <c r="E144" t="e">
        <f>VLOOKUP(C144,TDirReg!$E$2:$H$186,4,0)</f>
        <v>#N/A</v>
      </c>
      <c r="F144">
        <v>8</v>
      </c>
      <c r="G144">
        <v>8675</v>
      </c>
      <c r="H144">
        <v>8</v>
      </c>
    </row>
    <row r="145" spans="1:8" ht="15" customHeight="1" x14ac:dyDescent="0.25">
      <c r="A145" t="s">
        <v>1279</v>
      </c>
      <c r="B145" t="s">
        <v>372</v>
      </c>
      <c r="C145" t="s">
        <v>389</v>
      </c>
      <c r="D145" t="e">
        <f>VLOOKUP(C145,TDirReg!$E$2:$F$186,2,0)</f>
        <v>#N/A</v>
      </c>
      <c r="E145" t="e">
        <f>VLOOKUP(C145,TDirReg!$E$2:$H$186,4,0)</f>
        <v>#N/A</v>
      </c>
      <c r="F145">
        <v>8</v>
      </c>
      <c r="G145">
        <v>8685</v>
      </c>
      <c r="H145">
        <v>8</v>
      </c>
    </row>
    <row r="146" spans="1:8" ht="15" customHeight="1" x14ac:dyDescent="0.25">
      <c r="A146" t="s">
        <v>1279</v>
      </c>
      <c r="B146" t="s">
        <v>372</v>
      </c>
      <c r="C146" t="s">
        <v>390</v>
      </c>
      <c r="D146" t="e">
        <f>VLOOKUP(C146,TDirReg!$E$2:$F$186,2,0)</f>
        <v>#N/A</v>
      </c>
      <c r="E146" t="e">
        <f>VLOOKUP(C146,TDirReg!$E$2:$H$186,4,0)</f>
        <v>#N/A</v>
      </c>
      <c r="F146">
        <v>8</v>
      </c>
      <c r="G146">
        <v>8758</v>
      </c>
      <c r="H146">
        <v>8</v>
      </c>
    </row>
    <row r="147" spans="1:8" ht="15" customHeight="1" x14ac:dyDescent="0.25">
      <c r="A147" t="s">
        <v>1279</v>
      </c>
      <c r="B147" t="s">
        <v>372</v>
      </c>
      <c r="C147" t="s">
        <v>391</v>
      </c>
      <c r="D147" t="e">
        <f>VLOOKUP(C147,TDirReg!$E$2:$F$186,2,0)</f>
        <v>#N/A</v>
      </c>
      <c r="E147" t="e">
        <f>VLOOKUP(C147,TDirReg!$E$2:$H$186,4,0)</f>
        <v>#N/A</v>
      </c>
      <c r="F147">
        <v>8</v>
      </c>
      <c r="G147">
        <v>8770</v>
      </c>
      <c r="H147">
        <v>8</v>
      </c>
    </row>
    <row r="148" spans="1:8" ht="15" customHeight="1" x14ac:dyDescent="0.25">
      <c r="A148" t="s">
        <v>1279</v>
      </c>
      <c r="B148" t="s">
        <v>372</v>
      </c>
      <c r="C148" t="s">
        <v>392</v>
      </c>
      <c r="D148" t="e">
        <f>VLOOKUP(C148,TDirReg!$E$2:$F$186,2,0)</f>
        <v>#N/A</v>
      </c>
      <c r="E148" t="e">
        <f>VLOOKUP(C148,TDirReg!$E$2:$H$186,4,0)</f>
        <v>#N/A</v>
      </c>
      <c r="F148">
        <v>8</v>
      </c>
      <c r="G148">
        <v>8832</v>
      </c>
      <c r="H148">
        <v>8</v>
      </c>
    </row>
    <row r="149" spans="1:8" ht="15" customHeight="1" x14ac:dyDescent="0.25">
      <c r="A149" t="s">
        <v>1279</v>
      </c>
      <c r="B149" t="s">
        <v>372</v>
      </c>
      <c r="C149" t="s">
        <v>393</v>
      </c>
      <c r="D149" t="e">
        <f>VLOOKUP(C149,TDirReg!$E$2:$F$186,2,0)</f>
        <v>#N/A</v>
      </c>
      <c r="E149" t="e">
        <f>VLOOKUP(C149,TDirReg!$E$2:$H$186,4,0)</f>
        <v>#N/A</v>
      </c>
      <c r="F149">
        <v>8</v>
      </c>
      <c r="G149">
        <v>8849</v>
      </c>
      <c r="H149">
        <v>8</v>
      </c>
    </row>
    <row r="150" spans="1:8" ht="15" customHeight="1" x14ac:dyDescent="0.25">
      <c r="A150" t="s">
        <v>1444</v>
      </c>
      <c r="B150" t="s">
        <v>394</v>
      </c>
      <c r="C150" t="s">
        <v>394</v>
      </c>
      <c r="D150" t="str">
        <f>VLOOKUP(C150,TDirReg!$E$2:$F$186,2,0)</f>
        <v>DR BOGOTA</v>
      </c>
      <c r="E150" t="str">
        <f>VLOOKUP(C150,TDirReg!$E$2:$H$186,4,0)</f>
        <v>Carrera 13 N° 6A-97 Piso 1</v>
      </c>
      <c r="F150">
        <v>11</v>
      </c>
      <c r="G150">
        <v>11001</v>
      </c>
      <c r="H150">
        <v>11</v>
      </c>
    </row>
    <row r="151" spans="1:8" ht="15" customHeight="1" x14ac:dyDescent="0.25">
      <c r="A151" t="s">
        <v>1279</v>
      </c>
      <c r="B151" t="s">
        <v>395</v>
      </c>
      <c r="C151" t="s">
        <v>6</v>
      </c>
      <c r="D151" t="str">
        <f>VLOOKUP(C151,TDirReg!$E$2:$F$186,2,0)</f>
        <v>DS BOLIVAR</v>
      </c>
      <c r="E151" t="str">
        <f>VLOOKUP(C151,TDirReg!$E$2:$H$186,4,0)</f>
        <v>Calle 29 No 50-100 Barrio Zaragocilla Hospital Universitario del Caribe</v>
      </c>
      <c r="F151">
        <v>13</v>
      </c>
      <c r="G151">
        <v>13001</v>
      </c>
      <c r="H151">
        <v>13</v>
      </c>
    </row>
    <row r="152" spans="1:8" ht="15" customHeight="1" x14ac:dyDescent="0.25">
      <c r="A152" t="s">
        <v>1279</v>
      </c>
      <c r="B152" t="s">
        <v>395</v>
      </c>
      <c r="C152" t="s">
        <v>396</v>
      </c>
      <c r="D152" t="e">
        <f>VLOOKUP(C152,TDirReg!$E$2:$F$186,2,0)</f>
        <v>#N/A</v>
      </c>
      <c r="E152" t="e">
        <f>VLOOKUP(C152,TDirReg!$E$2:$H$186,4,0)</f>
        <v>#N/A</v>
      </c>
      <c r="F152">
        <v>13</v>
      </c>
      <c r="G152">
        <v>13006</v>
      </c>
      <c r="H152">
        <v>13</v>
      </c>
    </row>
    <row r="153" spans="1:8" ht="15" customHeight="1" x14ac:dyDescent="0.25">
      <c r="A153" t="s">
        <v>1279</v>
      </c>
      <c r="B153" t="s">
        <v>395</v>
      </c>
      <c r="C153" t="s">
        <v>397</v>
      </c>
      <c r="D153" t="e">
        <f>VLOOKUP(C153,TDirReg!$E$2:$F$186,2,0)</f>
        <v>#N/A</v>
      </c>
      <c r="E153" t="e">
        <f>VLOOKUP(C153,TDirReg!$E$2:$H$186,4,0)</f>
        <v>#N/A</v>
      </c>
      <c r="F153">
        <v>13</v>
      </c>
      <c r="G153">
        <v>13030</v>
      </c>
      <c r="H153">
        <v>13</v>
      </c>
    </row>
    <row r="154" spans="1:8" ht="15" customHeight="1" x14ac:dyDescent="0.25">
      <c r="A154" t="s">
        <v>1279</v>
      </c>
      <c r="B154" t="s">
        <v>395</v>
      </c>
      <c r="C154" t="s">
        <v>398</v>
      </c>
      <c r="D154" t="e">
        <f>VLOOKUP(C154,TDirReg!$E$2:$F$186,2,0)</f>
        <v>#N/A</v>
      </c>
      <c r="E154" t="e">
        <f>VLOOKUP(C154,TDirReg!$E$2:$H$186,4,0)</f>
        <v>#N/A</v>
      </c>
      <c r="F154">
        <v>13</v>
      </c>
      <c r="G154">
        <v>13042</v>
      </c>
      <c r="H154">
        <v>13</v>
      </c>
    </row>
    <row r="155" spans="1:8" ht="15" customHeight="1" x14ac:dyDescent="0.25">
      <c r="A155" t="s">
        <v>1279</v>
      </c>
      <c r="B155" t="s">
        <v>395</v>
      </c>
      <c r="C155" t="s">
        <v>399</v>
      </c>
      <c r="D155" t="e">
        <f>VLOOKUP(C155,TDirReg!$E$2:$F$186,2,0)</f>
        <v>#N/A</v>
      </c>
      <c r="E155" t="e">
        <f>VLOOKUP(C155,TDirReg!$E$2:$H$186,4,0)</f>
        <v>#N/A</v>
      </c>
      <c r="F155">
        <v>13</v>
      </c>
      <c r="G155">
        <v>13052</v>
      </c>
      <c r="H155">
        <v>13</v>
      </c>
    </row>
    <row r="156" spans="1:8" ht="15" customHeight="1" x14ac:dyDescent="0.25">
      <c r="A156" t="s">
        <v>1279</v>
      </c>
      <c r="B156" t="s">
        <v>395</v>
      </c>
      <c r="C156" t="s">
        <v>400</v>
      </c>
      <c r="D156" t="e">
        <f>VLOOKUP(C156,TDirReg!$E$2:$F$186,2,0)</f>
        <v>#N/A</v>
      </c>
      <c r="E156" t="e">
        <f>VLOOKUP(C156,TDirReg!$E$2:$H$186,4,0)</f>
        <v>#N/A</v>
      </c>
      <c r="F156">
        <v>13</v>
      </c>
      <c r="G156">
        <v>13062</v>
      </c>
      <c r="H156">
        <v>13</v>
      </c>
    </row>
    <row r="157" spans="1:8" ht="15" customHeight="1" x14ac:dyDescent="0.25">
      <c r="A157" t="s">
        <v>1279</v>
      </c>
      <c r="B157" t="s">
        <v>395</v>
      </c>
      <c r="C157" t="s">
        <v>401</v>
      </c>
      <c r="D157" t="e">
        <f>VLOOKUP(C157,TDirReg!$E$2:$F$186,2,0)</f>
        <v>#N/A</v>
      </c>
      <c r="E157" t="e">
        <f>VLOOKUP(C157,TDirReg!$E$2:$H$186,4,0)</f>
        <v>#N/A</v>
      </c>
      <c r="F157">
        <v>13</v>
      </c>
      <c r="G157">
        <v>13074</v>
      </c>
      <c r="H157">
        <v>13</v>
      </c>
    </row>
    <row r="158" spans="1:8" ht="15" customHeight="1" x14ac:dyDescent="0.25">
      <c r="A158" t="s">
        <v>1279</v>
      </c>
      <c r="B158" t="s">
        <v>395</v>
      </c>
      <c r="C158" t="s">
        <v>402</v>
      </c>
      <c r="D158" t="e">
        <f>VLOOKUP(C158,TDirReg!$E$2:$F$186,2,0)</f>
        <v>#N/A</v>
      </c>
      <c r="E158" t="e">
        <f>VLOOKUP(C158,TDirReg!$E$2:$H$186,4,0)</f>
        <v>#N/A</v>
      </c>
      <c r="F158">
        <v>13</v>
      </c>
      <c r="G158">
        <v>13140</v>
      </c>
      <c r="H158">
        <v>13</v>
      </c>
    </row>
    <row r="159" spans="1:8" ht="15" customHeight="1" x14ac:dyDescent="0.25">
      <c r="A159" t="s">
        <v>1279</v>
      </c>
      <c r="B159" t="s">
        <v>395</v>
      </c>
      <c r="C159" t="s">
        <v>403</v>
      </c>
      <c r="D159" t="e">
        <f>VLOOKUP(C159,TDirReg!$E$2:$F$186,2,0)</f>
        <v>#N/A</v>
      </c>
      <c r="E159" t="e">
        <f>VLOOKUP(C159,TDirReg!$E$2:$H$186,4,0)</f>
        <v>#N/A</v>
      </c>
      <c r="F159">
        <v>13</v>
      </c>
      <c r="G159">
        <v>13160</v>
      </c>
      <c r="H159">
        <v>13</v>
      </c>
    </row>
    <row r="160" spans="1:8" ht="15" customHeight="1" x14ac:dyDescent="0.25">
      <c r="A160" t="s">
        <v>1279</v>
      </c>
      <c r="B160" t="s">
        <v>395</v>
      </c>
      <c r="C160" t="s">
        <v>404</v>
      </c>
      <c r="D160" t="e">
        <f>VLOOKUP(C160,TDirReg!$E$2:$F$186,2,0)</f>
        <v>#N/A</v>
      </c>
      <c r="E160" t="e">
        <f>VLOOKUP(C160,TDirReg!$E$2:$H$186,4,0)</f>
        <v>#N/A</v>
      </c>
      <c r="F160">
        <v>13</v>
      </c>
      <c r="G160">
        <v>13188</v>
      </c>
      <c r="H160">
        <v>13</v>
      </c>
    </row>
    <row r="161" spans="1:8" ht="15" customHeight="1" x14ac:dyDescent="0.25">
      <c r="A161" t="s">
        <v>1279</v>
      </c>
      <c r="B161" t="s">
        <v>395</v>
      </c>
      <c r="C161" t="s">
        <v>405</v>
      </c>
      <c r="D161" t="e">
        <f>VLOOKUP(C161,TDirReg!$E$2:$F$186,2,0)</f>
        <v>#N/A</v>
      </c>
      <c r="E161" t="e">
        <f>VLOOKUP(C161,TDirReg!$E$2:$H$186,4,0)</f>
        <v>#N/A</v>
      </c>
      <c r="F161">
        <v>13</v>
      </c>
      <c r="G161">
        <v>13212</v>
      </c>
      <c r="H161">
        <v>13</v>
      </c>
    </row>
    <row r="162" spans="1:8" ht="15" customHeight="1" x14ac:dyDescent="0.25">
      <c r="A162" t="s">
        <v>1279</v>
      </c>
      <c r="B162" t="s">
        <v>395</v>
      </c>
      <c r="C162" t="s">
        <v>406</v>
      </c>
      <c r="D162" t="e">
        <f>VLOOKUP(C162,TDirReg!$E$2:$F$186,2,0)</f>
        <v>#N/A</v>
      </c>
      <c r="E162" t="e">
        <f>VLOOKUP(C162,TDirReg!$E$2:$H$186,4,0)</f>
        <v>#N/A</v>
      </c>
      <c r="F162">
        <v>13</v>
      </c>
      <c r="G162">
        <v>13222</v>
      </c>
      <c r="H162">
        <v>13</v>
      </c>
    </row>
    <row r="163" spans="1:8" ht="15" customHeight="1" x14ac:dyDescent="0.25">
      <c r="A163" t="s">
        <v>1279</v>
      </c>
      <c r="B163" t="s">
        <v>395</v>
      </c>
      <c r="C163" t="s">
        <v>407</v>
      </c>
      <c r="D163" t="str">
        <f>VLOOKUP(C163,TDirReg!$E$2:$F$186,2,0)</f>
        <v>UB CARMEN DE BOLIVAR</v>
      </c>
      <c r="E163" t="str">
        <f>VLOOKUP(C163,TDirReg!$E$2:$H$186,4,0)</f>
        <v>Calle 23 N° 56-32 Hospital Nuestra Señora del Carmen</v>
      </c>
      <c r="F163">
        <v>13</v>
      </c>
      <c r="G163">
        <v>13244</v>
      </c>
      <c r="H163">
        <v>13</v>
      </c>
    </row>
    <row r="164" spans="1:8" ht="15" customHeight="1" x14ac:dyDescent="0.25">
      <c r="A164" t="s">
        <v>1279</v>
      </c>
      <c r="B164" t="s">
        <v>395</v>
      </c>
      <c r="C164" t="s">
        <v>408</v>
      </c>
      <c r="D164" t="e">
        <f>VLOOKUP(C164,TDirReg!$E$2:$F$186,2,0)</f>
        <v>#N/A</v>
      </c>
      <c r="E164" t="e">
        <f>VLOOKUP(C164,TDirReg!$E$2:$H$186,4,0)</f>
        <v>#N/A</v>
      </c>
      <c r="F164">
        <v>13</v>
      </c>
      <c r="G164">
        <v>13248</v>
      </c>
      <c r="H164">
        <v>13</v>
      </c>
    </row>
    <row r="165" spans="1:8" ht="15" customHeight="1" x14ac:dyDescent="0.25">
      <c r="A165" t="s">
        <v>1279</v>
      </c>
      <c r="B165" t="s">
        <v>395</v>
      </c>
      <c r="C165" t="s">
        <v>409</v>
      </c>
      <c r="D165" t="e">
        <f>VLOOKUP(C165,TDirReg!$E$2:$F$186,2,0)</f>
        <v>#N/A</v>
      </c>
      <c r="E165" t="e">
        <f>VLOOKUP(C165,TDirReg!$E$2:$H$186,4,0)</f>
        <v>#N/A</v>
      </c>
      <c r="F165">
        <v>13</v>
      </c>
      <c r="G165">
        <v>13268</v>
      </c>
      <c r="H165">
        <v>13</v>
      </c>
    </row>
    <row r="166" spans="1:8" ht="15" customHeight="1" x14ac:dyDescent="0.25">
      <c r="A166" t="s">
        <v>1279</v>
      </c>
      <c r="B166" t="s">
        <v>395</v>
      </c>
      <c r="C166" t="s">
        <v>410</v>
      </c>
      <c r="D166" t="e">
        <f>VLOOKUP(C166,TDirReg!$E$2:$F$186,2,0)</f>
        <v>#N/A</v>
      </c>
      <c r="E166" t="e">
        <f>VLOOKUP(C166,TDirReg!$E$2:$H$186,4,0)</f>
        <v>#N/A</v>
      </c>
      <c r="F166">
        <v>13</v>
      </c>
      <c r="G166">
        <v>13300</v>
      </c>
      <c r="H166">
        <v>13</v>
      </c>
    </row>
    <row r="167" spans="1:8" ht="15" customHeight="1" x14ac:dyDescent="0.25">
      <c r="A167" t="s">
        <v>1279</v>
      </c>
      <c r="B167" t="s">
        <v>395</v>
      </c>
      <c r="C167" t="s">
        <v>22</v>
      </c>
      <c r="D167" t="str">
        <f>VLOOKUP(C167,TDirReg!$E$2:$F$186,2,0)</f>
        <v>UB MAGANGUE</v>
      </c>
      <c r="E167" t="str">
        <f>VLOOKUP(C167,TDirReg!$E$2:$H$186,4,0)</f>
        <v>Hospital Divina Misericordia Calle 16 C N° 13-146 Barrio San Jose</v>
      </c>
      <c r="F167">
        <v>13</v>
      </c>
      <c r="G167">
        <v>13430</v>
      </c>
      <c r="H167">
        <v>13</v>
      </c>
    </row>
    <row r="168" spans="1:8" ht="15" customHeight="1" x14ac:dyDescent="0.25">
      <c r="A168" t="s">
        <v>1279</v>
      </c>
      <c r="B168" t="s">
        <v>395</v>
      </c>
      <c r="C168" t="s">
        <v>411</v>
      </c>
      <c r="D168" t="e">
        <f>VLOOKUP(C168,TDirReg!$E$2:$F$186,2,0)</f>
        <v>#N/A</v>
      </c>
      <c r="E168" t="e">
        <f>VLOOKUP(C168,TDirReg!$E$2:$H$186,4,0)</f>
        <v>#N/A</v>
      </c>
      <c r="F168">
        <v>13</v>
      </c>
      <c r="G168">
        <v>13433</v>
      </c>
      <c r="H168">
        <v>13</v>
      </c>
    </row>
    <row r="169" spans="1:8" ht="15" customHeight="1" x14ac:dyDescent="0.25">
      <c r="A169" t="s">
        <v>1279</v>
      </c>
      <c r="B169" t="s">
        <v>395</v>
      </c>
      <c r="C169" t="s">
        <v>412</v>
      </c>
      <c r="D169" t="e">
        <f>VLOOKUP(C169,TDirReg!$E$2:$F$186,2,0)</f>
        <v>#N/A</v>
      </c>
      <c r="E169" t="e">
        <f>VLOOKUP(C169,TDirReg!$E$2:$H$186,4,0)</f>
        <v>#N/A</v>
      </c>
      <c r="F169">
        <v>13</v>
      </c>
      <c r="G169">
        <v>13440</v>
      </c>
      <c r="H169">
        <v>13</v>
      </c>
    </row>
    <row r="170" spans="1:8" ht="15" customHeight="1" x14ac:dyDescent="0.25">
      <c r="A170" t="s">
        <v>1279</v>
      </c>
      <c r="B170" t="s">
        <v>395</v>
      </c>
      <c r="C170" t="s">
        <v>413</v>
      </c>
      <c r="D170" t="e">
        <f>VLOOKUP(C170,TDirReg!$E$2:$F$186,2,0)</f>
        <v>#N/A</v>
      </c>
      <c r="E170" t="e">
        <f>VLOOKUP(C170,TDirReg!$E$2:$H$186,4,0)</f>
        <v>#N/A</v>
      </c>
      <c r="F170">
        <v>13</v>
      </c>
      <c r="G170">
        <v>13442</v>
      </c>
      <c r="H170">
        <v>13</v>
      </c>
    </row>
    <row r="171" spans="1:8" ht="15" customHeight="1" x14ac:dyDescent="0.25">
      <c r="A171" t="s">
        <v>1279</v>
      </c>
      <c r="B171" t="s">
        <v>395</v>
      </c>
      <c r="C171" t="s">
        <v>414</v>
      </c>
      <c r="D171" t="e">
        <f>VLOOKUP(C171,TDirReg!$E$2:$F$186,2,0)</f>
        <v>#N/A</v>
      </c>
      <c r="E171" t="e">
        <f>VLOOKUP(C171,TDirReg!$E$2:$H$186,4,0)</f>
        <v>#N/A</v>
      </c>
      <c r="F171">
        <v>13</v>
      </c>
      <c r="G171">
        <v>13458</v>
      </c>
      <c r="H171">
        <v>13</v>
      </c>
    </row>
    <row r="172" spans="1:8" ht="15" customHeight="1" x14ac:dyDescent="0.25">
      <c r="A172" t="s">
        <v>1279</v>
      </c>
      <c r="B172" t="s">
        <v>395</v>
      </c>
      <c r="C172" t="s">
        <v>415</v>
      </c>
      <c r="D172" t="str">
        <f>VLOOKUP(C172,TDirReg!$E$2:$F$186,2,0)</f>
        <v>CZ ICBF MOMPOS</v>
      </c>
      <c r="E172" t="str">
        <f>VLOOKUP(C172,TDirReg!$E$2:$H$186,4,0)</f>
        <v>Calle 19 N° 1 A - 15 Barrio Centro Mompós</v>
      </c>
      <c r="F172">
        <v>13</v>
      </c>
      <c r="G172">
        <v>13468</v>
      </c>
      <c r="H172">
        <v>13</v>
      </c>
    </row>
    <row r="173" spans="1:8" ht="15" customHeight="1" x14ac:dyDescent="0.25">
      <c r="A173" t="s">
        <v>1279</v>
      </c>
      <c r="B173" t="s">
        <v>395</v>
      </c>
      <c r="C173" t="s">
        <v>416</v>
      </c>
      <c r="D173" t="e">
        <f>VLOOKUP(C173,TDirReg!$E$2:$F$186,2,0)</f>
        <v>#N/A</v>
      </c>
      <c r="E173" t="e">
        <f>VLOOKUP(C173,TDirReg!$E$2:$H$186,4,0)</f>
        <v>#N/A</v>
      </c>
      <c r="F173">
        <v>13</v>
      </c>
      <c r="G173">
        <v>13473</v>
      </c>
      <c r="H173">
        <v>13</v>
      </c>
    </row>
    <row r="174" spans="1:8" ht="15" customHeight="1" x14ac:dyDescent="0.25">
      <c r="A174" t="s">
        <v>1279</v>
      </c>
      <c r="B174" t="s">
        <v>395</v>
      </c>
      <c r="C174" t="s">
        <v>417</v>
      </c>
      <c r="D174" t="e">
        <f>VLOOKUP(C174,TDirReg!$E$2:$F$186,2,0)</f>
        <v>#N/A</v>
      </c>
      <c r="E174" t="e">
        <f>VLOOKUP(C174,TDirReg!$E$2:$H$186,4,0)</f>
        <v>#N/A</v>
      </c>
      <c r="F174">
        <v>13</v>
      </c>
      <c r="G174">
        <v>13549</v>
      </c>
      <c r="H174">
        <v>13</v>
      </c>
    </row>
    <row r="175" spans="1:8" ht="15" customHeight="1" x14ac:dyDescent="0.25">
      <c r="A175" t="s">
        <v>1279</v>
      </c>
      <c r="B175" t="s">
        <v>395</v>
      </c>
      <c r="C175" t="s">
        <v>418</v>
      </c>
      <c r="D175" t="e">
        <f>VLOOKUP(C175,TDirReg!$E$2:$F$186,2,0)</f>
        <v>#N/A</v>
      </c>
      <c r="E175" t="e">
        <f>VLOOKUP(C175,TDirReg!$E$2:$H$186,4,0)</f>
        <v>#N/A</v>
      </c>
      <c r="F175">
        <v>13</v>
      </c>
      <c r="G175">
        <v>13580</v>
      </c>
      <c r="H175">
        <v>13</v>
      </c>
    </row>
    <row r="176" spans="1:8" ht="15" customHeight="1" x14ac:dyDescent="0.25">
      <c r="A176" t="s">
        <v>1279</v>
      </c>
      <c r="B176" t="s">
        <v>395</v>
      </c>
      <c r="C176" t="s">
        <v>419</v>
      </c>
      <c r="D176" t="e">
        <f>VLOOKUP(C176,TDirReg!$E$2:$F$186,2,0)</f>
        <v>#N/A</v>
      </c>
      <c r="E176" t="e">
        <f>VLOOKUP(C176,TDirReg!$E$2:$H$186,4,0)</f>
        <v>#N/A</v>
      </c>
      <c r="F176">
        <v>13</v>
      </c>
      <c r="G176">
        <v>13600</v>
      </c>
      <c r="H176">
        <v>13</v>
      </c>
    </row>
    <row r="177" spans="1:8" ht="15" customHeight="1" x14ac:dyDescent="0.25">
      <c r="A177" t="s">
        <v>1279</v>
      </c>
      <c r="B177" t="s">
        <v>395</v>
      </c>
      <c r="C177" t="s">
        <v>420</v>
      </c>
      <c r="D177" t="e">
        <f>VLOOKUP(C177,TDirReg!$E$2:$F$186,2,0)</f>
        <v>#N/A</v>
      </c>
      <c r="E177" t="e">
        <f>VLOOKUP(C177,TDirReg!$E$2:$H$186,4,0)</f>
        <v>#N/A</v>
      </c>
      <c r="F177">
        <v>13</v>
      </c>
      <c r="G177">
        <v>13620</v>
      </c>
      <c r="H177">
        <v>13</v>
      </c>
    </row>
    <row r="178" spans="1:8" ht="15" customHeight="1" x14ac:dyDescent="0.25">
      <c r="A178" t="s">
        <v>1279</v>
      </c>
      <c r="B178" t="s">
        <v>395</v>
      </c>
      <c r="C178" t="s">
        <v>421</v>
      </c>
      <c r="D178" t="e">
        <f>VLOOKUP(C178,TDirReg!$E$2:$F$186,2,0)</f>
        <v>#N/A</v>
      </c>
      <c r="E178" t="e">
        <f>VLOOKUP(C178,TDirReg!$E$2:$H$186,4,0)</f>
        <v>#N/A</v>
      </c>
      <c r="F178">
        <v>13</v>
      </c>
      <c r="G178">
        <v>13647</v>
      </c>
      <c r="H178">
        <v>13</v>
      </c>
    </row>
    <row r="179" spans="1:8" ht="15" customHeight="1" x14ac:dyDescent="0.25">
      <c r="A179" t="s">
        <v>1279</v>
      </c>
      <c r="B179" t="s">
        <v>395</v>
      </c>
      <c r="C179" t="s">
        <v>422</v>
      </c>
      <c r="D179" t="e">
        <f>VLOOKUP(C179,TDirReg!$E$2:$F$186,2,0)</f>
        <v>#N/A</v>
      </c>
      <c r="E179" t="e">
        <f>VLOOKUP(C179,TDirReg!$E$2:$H$186,4,0)</f>
        <v>#N/A</v>
      </c>
      <c r="F179">
        <v>13</v>
      </c>
      <c r="G179">
        <v>13650</v>
      </c>
      <c r="H179">
        <v>13</v>
      </c>
    </row>
    <row r="180" spans="1:8" ht="15" customHeight="1" x14ac:dyDescent="0.25">
      <c r="A180" t="s">
        <v>1279</v>
      </c>
      <c r="B180" t="s">
        <v>395</v>
      </c>
      <c r="C180" t="s">
        <v>423</v>
      </c>
      <c r="D180" t="e">
        <f>VLOOKUP(C180,TDirReg!$E$2:$F$186,2,0)</f>
        <v>#N/A</v>
      </c>
      <c r="E180" t="e">
        <f>VLOOKUP(C180,TDirReg!$E$2:$H$186,4,0)</f>
        <v>#N/A</v>
      </c>
      <c r="F180">
        <v>13</v>
      </c>
      <c r="G180">
        <v>13654</v>
      </c>
      <c r="H180">
        <v>13</v>
      </c>
    </row>
    <row r="181" spans="1:8" ht="15" customHeight="1" x14ac:dyDescent="0.25">
      <c r="A181" t="s">
        <v>1279</v>
      </c>
      <c r="B181" t="s">
        <v>395</v>
      </c>
      <c r="C181" t="s">
        <v>424</v>
      </c>
      <c r="D181" t="e">
        <f>VLOOKUP(C181,TDirReg!$E$2:$F$186,2,0)</f>
        <v>#N/A</v>
      </c>
      <c r="E181" t="e">
        <f>VLOOKUP(C181,TDirReg!$E$2:$H$186,4,0)</f>
        <v>#N/A</v>
      </c>
      <c r="F181">
        <v>13</v>
      </c>
      <c r="G181">
        <v>13655</v>
      </c>
      <c r="H181">
        <v>13</v>
      </c>
    </row>
    <row r="182" spans="1:8" ht="15" customHeight="1" x14ac:dyDescent="0.25">
      <c r="A182" t="s">
        <v>1279</v>
      </c>
      <c r="B182" t="s">
        <v>395</v>
      </c>
      <c r="C182" t="s">
        <v>425</v>
      </c>
      <c r="D182" t="e">
        <f>VLOOKUP(C182,TDirReg!$E$2:$F$186,2,0)</f>
        <v>#N/A</v>
      </c>
      <c r="E182" t="e">
        <f>VLOOKUP(C182,TDirReg!$E$2:$H$186,4,0)</f>
        <v>#N/A</v>
      </c>
      <c r="F182">
        <v>13</v>
      </c>
      <c r="G182">
        <v>13657</v>
      </c>
      <c r="H182">
        <v>13</v>
      </c>
    </row>
    <row r="183" spans="1:8" ht="15" customHeight="1" x14ac:dyDescent="0.25">
      <c r="A183" t="s">
        <v>1279</v>
      </c>
      <c r="B183" t="s">
        <v>395</v>
      </c>
      <c r="C183" t="s">
        <v>426</v>
      </c>
      <c r="D183" t="e">
        <f>VLOOKUP(C183,TDirReg!$E$2:$F$186,2,0)</f>
        <v>#N/A</v>
      </c>
      <c r="E183" t="e">
        <f>VLOOKUP(C183,TDirReg!$E$2:$H$186,4,0)</f>
        <v>#N/A</v>
      </c>
      <c r="F183">
        <v>13</v>
      </c>
      <c r="G183">
        <v>13667</v>
      </c>
      <c r="H183">
        <v>13</v>
      </c>
    </row>
    <row r="184" spans="1:8" ht="15" customHeight="1" x14ac:dyDescent="0.25">
      <c r="A184" t="s">
        <v>1279</v>
      </c>
      <c r="B184" t="s">
        <v>395</v>
      </c>
      <c r="C184" t="s">
        <v>427</v>
      </c>
      <c r="D184" t="e">
        <f>VLOOKUP(C184,TDirReg!$E$2:$F$186,2,0)</f>
        <v>#N/A</v>
      </c>
      <c r="E184" t="e">
        <f>VLOOKUP(C184,TDirReg!$E$2:$H$186,4,0)</f>
        <v>#N/A</v>
      </c>
      <c r="F184">
        <v>13</v>
      </c>
      <c r="G184">
        <v>13670</v>
      </c>
      <c r="H184">
        <v>13</v>
      </c>
    </row>
    <row r="185" spans="1:8" ht="15" customHeight="1" x14ac:dyDescent="0.25">
      <c r="A185" t="s">
        <v>1279</v>
      </c>
      <c r="B185" t="s">
        <v>395</v>
      </c>
      <c r="C185" t="s">
        <v>428</v>
      </c>
      <c r="D185" t="e">
        <f>VLOOKUP(C185,TDirReg!$E$2:$F$186,2,0)</f>
        <v>#N/A</v>
      </c>
      <c r="E185" t="e">
        <f>VLOOKUP(C185,TDirReg!$E$2:$H$186,4,0)</f>
        <v>#N/A</v>
      </c>
      <c r="F185">
        <v>13</v>
      </c>
      <c r="G185">
        <v>13673</v>
      </c>
      <c r="H185">
        <v>13</v>
      </c>
    </row>
    <row r="186" spans="1:8" ht="15" customHeight="1" x14ac:dyDescent="0.25">
      <c r="A186" t="s">
        <v>1279</v>
      </c>
      <c r="B186" t="s">
        <v>395</v>
      </c>
      <c r="C186" t="s">
        <v>429</v>
      </c>
      <c r="D186" t="e">
        <f>VLOOKUP(C186,TDirReg!$E$2:$F$186,2,0)</f>
        <v>#N/A</v>
      </c>
      <c r="E186" t="e">
        <f>VLOOKUP(C186,TDirReg!$E$2:$H$186,4,0)</f>
        <v>#N/A</v>
      </c>
      <c r="F186">
        <v>13</v>
      </c>
      <c r="G186">
        <v>13683</v>
      </c>
      <c r="H186">
        <v>13</v>
      </c>
    </row>
    <row r="187" spans="1:8" ht="15" customHeight="1" x14ac:dyDescent="0.25">
      <c r="A187" t="s">
        <v>1279</v>
      </c>
      <c r="B187" t="s">
        <v>395</v>
      </c>
      <c r="C187" t="s">
        <v>430</v>
      </c>
      <c r="D187" t="e">
        <f>VLOOKUP(C187,TDirReg!$E$2:$F$186,2,0)</f>
        <v>#N/A</v>
      </c>
      <c r="E187" t="e">
        <f>VLOOKUP(C187,TDirReg!$E$2:$H$186,4,0)</f>
        <v>#N/A</v>
      </c>
      <c r="F187">
        <v>13</v>
      </c>
      <c r="G187">
        <v>13688</v>
      </c>
      <c r="H187">
        <v>13</v>
      </c>
    </row>
    <row r="188" spans="1:8" ht="15" customHeight="1" x14ac:dyDescent="0.25">
      <c r="A188" t="s">
        <v>1279</v>
      </c>
      <c r="B188" t="s">
        <v>395</v>
      </c>
      <c r="C188" t="s">
        <v>431</v>
      </c>
      <c r="D188" t="str">
        <f>VLOOKUP(C188,TDirReg!$E$2:$F$186,2,0)</f>
        <v>CZ ICBF SIMITI</v>
      </c>
      <c r="E188" t="str">
        <f>VLOOKUP(C188,TDirReg!$E$2:$H$186,4,0)</f>
        <v>Calle 11 Libertador N° 8 - 35 Barrio La Sabana</v>
      </c>
      <c r="F188">
        <v>13</v>
      </c>
      <c r="G188">
        <v>13744</v>
      </c>
      <c r="H188">
        <v>13</v>
      </c>
    </row>
    <row r="189" spans="1:8" ht="15" customHeight="1" x14ac:dyDescent="0.25">
      <c r="A189" t="s">
        <v>1279</v>
      </c>
      <c r="B189" t="s">
        <v>395</v>
      </c>
      <c r="C189" t="s">
        <v>432</v>
      </c>
      <c r="D189" t="e">
        <f>VLOOKUP(C189,TDirReg!$E$2:$F$186,2,0)</f>
        <v>#N/A</v>
      </c>
      <c r="E189" t="e">
        <f>VLOOKUP(C189,TDirReg!$E$2:$H$186,4,0)</f>
        <v>#N/A</v>
      </c>
      <c r="F189">
        <v>13</v>
      </c>
      <c r="G189">
        <v>13760</v>
      </c>
      <c r="H189">
        <v>13</v>
      </c>
    </row>
    <row r="190" spans="1:8" ht="15" customHeight="1" x14ac:dyDescent="0.25">
      <c r="A190" t="s">
        <v>1279</v>
      </c>
      <c r="B190" t="s">
        <v>395</v>
      </c>
      <c r="C190" t="s">
        <v>433</v>
      </c>
      <c r="D190" t="e">
        <f>VLOOKUP(C190,TDirReg!$E$2:$F$186,2,0)</f>
        <v>#N/A</v>
      </c>
      <c r="E190" t="e">
        <f>VLOOKUP(C190,TDirReg!$E$2:$H$186,4,0)</f>
        <v>#N/A</v>
      </c>
      <c r="F190">
        <v>13</v>
      </c>
      <c r="G190">
        <v>13780</v>
      </c>
      <c r="H190">
        <v>13</v>
      </c>
    </row>
    <row r="191" spans="1:8" ht="15" customHeight="1" x14ac:dyDescent="0.25">
      <c r="A191" t="s">
        <v>1279</v>
      </c>
      <c r="B191" t="s">
        <v>395</v>
      </c>
      <c r="C191" t="s">
        <v>434</v>
      </c>
      <c r="D191" t="e">
        <f>VLOOKUP(C191,TDirReg!$E$2:$F$186,2,0)</f>
        <v>#N/A</v>
      </c>
      <c r="E191" t="e">
        <f>VLOOKUP(C191,TDirReg!$E$2:$H$186,4,0)</f>
        <v>#N/A</v>
      </c>
      <c r="F191">
        <v>13</v>
      </c>
      <c r="G191">
        <v>13810</v>
      </c>
      <c r="H191">
        <v>13</v>
      </c>
    </row>
    <row r="192" spans="1:8" ht="15" customHeight="1" x14ac:dyDescent="0.25">
      <c r="A192" t="s">
        <v>1279</v>
      </c>
      <c r="B192" t="s">
        <v>395</v>
      </c>
      <c r="C192" t="s">
        <v>435</v>
      </c>
      <c r="D192" t="e">
        <f>VLOOKUP(C192,TDirReg!$E$2:$F$186,2,0)</f>
        <v>#N/A</v>
      </c>
      <c r="E192" t="e">
        <f>VLOOKUP(C192,TDirReg!$E$2:$H$186,4,0)</f>
        <v>#N/A</v>
      </c>
      <c r="F192">
        <v>13</v>
      </c>
      <c r="G192">
        <v>13836</v>
      </c>
      <c r="H192">
        <v>13</v>
      </c>
    </row>
    <row r="193" spans="1:8" ht="15" customHeight="1" x14ac:dyDescent="0.25">
      <c r="A193" t="s">
        <v>1279</v>
      </c>
      <c r="B193" t="s">
        <v>395</v>
      </c>
      <c r="C193" t="s">
        <v>436</v>
      </c>
      <c r="D193" t="e">
        <f>VLOOKUP(C193,TDirReg!$E$2:$F$186,2,0)</f>
        <v>#N/A</v>
      </c>
      <c r="E193" t="e">
        <f>VLOOKUP(C193,TDirReg!$E$2:$H$186,4,0)</f>
        <v>#N/A</v>
      </c>
      <c r="F193">
        <v>13</v>
      </c>
      <c r="G193">
        <v>13838</v>
      </c>
      <c r="H193">
        <v>13</v>
      </c>
    </row>
    <row r="194" spans="1:8" ht="15" customHeight="1" x14ac:dyDescent="0.25">
      <c r="A194" t="s">
        <v>1279</v>
      </c>
      <c r="B194" t="s">
        <v>395</v>
      </c>
      <c r="C194" t="s">
        <v>437</v>
      </c>
      <c r="D194" t="e">
        <f>VLOOKUP(C194,TDirReg!$E$2:$F$186,2,0)</f>
        <v>#N/A</v>
      </c>
      <c r="E194" t="e">
        <f>VLOOKUP(C194,TDirReg!$E$2:$H$186,4,0)</f>
        <v>#N/A</v>
      </c>
      <c r="F194">
        <v>13</v>
      </c>
      <c r="G194">
        <v>13873</v>
      </c>
      <c r="H194">
        <v>13</v>
      </c>
    </row>
    <row r="195" spans="1:8" ht="15" customHeight="1" x14ac:dyDescent="0.25">
      <c r="A195" t="s">
        <v>1279</v>
      </c>
      <c r="B195" t="s">
        <v>395</v>
      </c>
      <c r="C195" t="s">
        <v>438</v>
      </c>
      <c r="D195" t="e">
        <f>VLOOKUP(C195,TDirReg!$E$2:$F$186,2,0)</f>
        <v>#N/A</v>
      </c>
      <c r="E195" t="e">
        <f>VLOOKUP(C195,TDirReg!$E$2:$H$186,4,0)</f>
        <v>#N/A</v>
      </c>
      <c r="F195">
        <v>13</v>
      </c>
      <c r="G195">
        <v>13894</v>
      </c>
      <c r="H195">
        <v>13</v>
      </c>
    </row>
    <row r="196" spans="1:8" ht="15" customHeight="1" x14ac:dyDescent="0.25">
      <c r="A196" t="s">
        <v>1284</v>
      </c>
      <c r="B196" t="s">
        <v>439</v>
      </c>
      <c r="C196" t="s">
        <v>40</v>
      </c>
      <c r="D196" t="str">
        <f>VLOOKUP(C196,TDirReg!$E$2:$F$186,2,0)</f>
        <v>DS BOYACA</v>
      </c>
      <c r="E196" t="str">
        <f>VLOOKUP(C196,TDirReg!$E$2:$H$186,4,0)</f>
        <v>Antiguo hospital San Rafael, calle 24 N° 5A-61</v>
      </c>
      <c r="F196">
        <v>15</v>
      </c>
      <c r="G196">
        <v>15001</v>
      </c>
      <c r="H196">
        <v>15</v>
      </c>
    </row>
    <row r="197" spans="1:8" ht="15" customHeight="1" x14ac:dyDescent="0.25">
      <c r="A197" t="s">
        <v>1284</v>
      </c>
      <c r="B197" t="s">
        <v>439</v>
      </c>
      <c r="C197" t="s">
        <v>440</v>
      </c>
      <c r="D197" t="e">
        <f>VLOOKUP(C197,TDirReg!$E$2:$F$186,2,0)</f>
        <v>#N/A</v>
      </c>
      <c r="E197" t="e">
        <f>VLOOKUP(C197,TDirReg!$E$2:$H$186,4,0)</f>
        <v>#N/A</v>
      </c>
      <c r="F197">
        <v>15</v>
      </c>
      <c r="G197">
        <v>15022</v>
      </c>
      <c r="H197">
        <v>15</v>
      </c>
    </row>
    <row r="198" spans="1:8" ht="15" customHeight="1" x14ac:dyDescent="0.25">
      <c r="A198" t="s">
        <v>1284</v>
      </c>
      <c r="B198" t="s">
        <v>439</v>
      </c>
      <c r="C198" t="s">
        <v>441</v>
      </c>
      <c r="D198" t="e">
        <f>VLOOKUP(C198,TDirReg!$E$2:$F$186,2,0)</f>
        <v>#N/A</v>
      </c>
      <c r="E198" t="e">
        <f>VLOOKUP(C198,TDirReg!$E$2:$H$186,4,0)</f>
        <v>#N/A</v>
      </c>
      <c r="F198">
        <v>15</v>
      </c>
      <c r="G198">
        <v>15047</v>
      </c>
      <c r="H198">
        <v>15</v>
      </c>
    </row>
    <row r="199" spans="1:8" ht="15" customHeight="1" x14ac:dyDescent="0.25">
      <c r="A199" t="s">
        <v>1284</v>
      </c>
      <c r="B199" t="s">
        <v>439</v>
      </c>
      <c r="C199" t="s">
        <v>442</v>
      </c>
      <c r="D199" t="e">
        <f>VLOOKUP(C199,TDirReg!$E$2:$F$186,2,0)</f>
        <v>#N/A</v>
      </c>
      <c r="E199" t="e">
        <f>VLOOKUP(C199,TDirReg!$E$2:$H$186,4,0)</f>
        <v>#N/A</v>
      </c>
      <c r="F199">
        <v>15</v>
      </c>
      <c r="G199">
        <v>15051</v>
      </c>
      <c r="H199">
        <v>15</v>
      </c>
    </row>
    <row r="200" spans="1:8" ht="15" customHeight="1" x14ac:dyDescent="0.25">
      <c r="A200" t="s">
        <v>1284</v>
      </c>
      <c r="B200" t="s">
        <v>439</v>
      </c>
      <c r="C200" t="s">
        <v>443</v>
      </c>
      <c r="D200" t="e">
        <f>VLOOKUP(C200,TDirReg!$E$2:$F$186,2,0)</f>
        <v>#N/A</v>
      </c>
      <c r="E200" t="e">
        <f>VLOOKUP(C200,TDirReg!$E$2:$H$186,4,0)</f>
        <v>#N/A</v>
      </c>
      <c r="F200">
        <v>15</v>
      </c>
      <c r="G200">
        <v>15087</v>
      </c>
      <c r="H200">
        <v>15</v>
      </c>
    </row>
    <row r="201" spans="1:8" ht="15" customHeight="1" x14ac:dyDescent="0.25">
      <c r="A201" t="s">
        <v>1284</v>
      </c>
      <c r="B201" t="s">
        <v>439</v>
      </c>
      <c r="C201" t="s">
        <v>444</v>
      </c>
      <c r="D201" t="e">
        <f>VLOOKUP(C201,TDirReg!$E$2:$F$186,2,0)</f>
        <v>#N/A</v>
      </c>
      <c r="E201" t="e">
        <f>VLOOKUP(C201,TDirReg!$E$2:$H$186,4,0)</f>
        <v>#N/A</v>
      </c>
      <c r="F201">
        <v>15</v>
      </c>
      <c r="G201">
        <v>15090</v>
      </c>
      <c r="H201">
        <v>15</v>
      </c>
    </row>
    <row r="202" spans="1:8" ht="15" customHeight="1" x14ac:dyDescent="0.25">
      <c r="A202" t="s">
        <v>1284</v>
      </c>
      <c r="B202" t="s">
        <v>439</v>
      </c>
      <c r="C202" t="s">
        <v>445</v>
      </c>
      <c r="D202" t="e">
        <f>VLOOKUP(C202,TDirReg!$E$2:$F$186,2,0)</f>
        <v>#N/A</v>
      </c>
      <c r="E202" t="e">
        <f>VLOOKUP(C202,TDirReg!$E$2:$H$186,4,0)</f>
        <v>#N/A</v>
      </c>
      <c r="F202">
        <v>15</v>
      </c>
      <c r="G202">
        <v>15092</v>
      </c>
      <c r="H202">
        <v>15</v>
      </c>
    </row>
    <row r="203" spans="1:8" ht="15" customHeight="1" x14ac:dyDescent="0.25">
      <c r="A203" t="s">
        <v>1284</v>
      </c>
      <c r="B203" t="s">
        <v>439</v>
      </c>
      <c r="C203" t="s">
        <v>446</v>
      </c>
      <c r="D203" t="e">
        <f>VLOOKUP(C203,TDirReg!$E$2:$F$186,2,0)</f>
        <v>#N/A</v>
      </c>
      <c r="E203" t="e">
        <f>VLOOKUP(C203,TDirReg!$E$2:$H$186,4,0)</f>
        <v>#N/A</v>
      </c>
      <c r="F203">
        <v>15</v>
      </c>
      <c r="G203">
        <v>15097</v>
      </c>
      <c r="H203">
        <v>15</v>
      </c>
    </row>
    <row r="204" spans="1:8" ht="15" customHeight="1" x14ac:dyDescent="0.25">
      <c r="A204" t="s">
        <v>1284</v>
      </c>
      <c r="B204" t="s">
        <v>439</v>
      </c>
      <c r="C204" t="s">
        <v>439</v>
      </c>
      <c r="D204" t="e">
        <f>VLOOKUP(C204,TDirReg!$E$2:$F$186,2,0)</f>
        <v>#N/A</v>
      </c>
      <c r="E204" t="e">
        <f>VLOOKUP(C204,TDirReg!$E$2:$H$186,4,0)</f>
        <v>#N/A</v>
      </c>
      <c r="F204">
        <v>15</v>
      </c>
      <c r="G204">
        <v>15104</v>
      </c>
      <c r="H204">
        <v>15</v>
      </c>
    </row>
    <row r="205" spans="1:8" ht="15" customHeight="1" x14ac:dyDescent="0.25">
      <c r="A205" t="s">
        <v>1284</v>
      </c>
      <c r="B205" t="s">
        <v>439</v>
      </c>
      <c r="C205" t="s">
        <v>279</v>
      </c>
      <c r="D205" t="e">
        <f>VLOOKUP(C205,TDirReg!$E$2:$F$186,2,0)</f>
        <v>#N/A</v>
      </c>
      <c r="E205" t="e">
        <f>VLOOKUP(C205,TDirReg!$E$2:$H$186,4,0)</f>
        <v>#N/A</v>
      </c>
      <c r="F205">
        <v>15</v>
      </c>
      <c r="G205">
        <v>15106</v>
      </c>
      <c r="H205">
        <v>15</v>
      </c>
    </row>
    <row r="206" spans="1:8" ht="15" customHeight="1" x14ac:dyDescent="0.25">
      <c r="A206" t="s">
        <v>1284</v>
      </c>
      <c r="B206" t="s">
        <v>439</v>
      </c>
      <c r="C206" t="s">
        <v>447</v>
      </c>
      <c r="D206" t="e">
        <f>VLOOKUP(C206,TDirReg!$E$2:$F$186,2,0)</f>
        <v>#N/A</v>
      </c>
      <c r="E206" t="e">
        <f>VLOOKUP(C206,TDirReg!$E$2:$H$186,4,0)</f>
        <v>#N/A</v>
      </c>
      <c r="F206">
        <v>15</v>
      </c>
      <c r="G206">
        <v>15109</v>
      </c>
      <c r="H206">
        <v>15</v>
      </c>
    </row>
    <row r="207" spans="1:8" ht="15" customHeight="1" x14ac:dyDescent="0.25">
      <c r="A207" t="s">
        <v>1284</v>
      </c>
      <c r="B207" t="s">
        <v>439</v>
      </c>
      <c r="C207" t="s">
        <v>448</v>
      </c>
      <c r="D207" t="e">
        <f>VLOOKUP(C207,TDirReg!$E$2:$F$186,2,0)</f>
        <v>#N/A</v>
      </c>
      <c r="E207" t="e">
        <f>VLOOKUP(C207,TDirReg!$E$2:$H$186,4,0)</f>
        <v>#N/A</v>
      </c>
      <c r="F207">
        <v>15</v>
      </c>
      <c r="G207">
        <v>15114</v>
      </c>
      <c r="H207">
        <v>15</v>
      </c>
    </row>
    <row r="208" spans="1:8" ht="15" customHeight="1" x14ac:dyDescent="0.25">
      <c r="A208" t="s">
        <v>1284</v>
      </c>
      <c r="B208" t="s">
        <v>439</v>
      </c>
      <c r="C208" t="s">
        <v>19</v>
      </c>
      <c r="D208" t="str">
        <f>VLOOKUP(C208,TDirReg!$E$2:$F$186,2,0)</f>
        <v>UB DE CALDAS</v>
      </c>
      <c r="E208" t="str">
        <f>VLOOKUP(C208,TDirReg!$E$2:$H$186,4,0)</f>
        <v xml:space="preserve">CRA 48 N°135 SUR-41 Hospital San Vicente de Paul </v>
      </c>
      <c r="F208">
        <v>15</v>
      </c>
      <c r="G208">
        <v>15131</v>
      </c>
      <c r="H208">
        <v>15</v>
      </c>
    </row>
    <row r="209" spans="1:8" ht="15" customHeight="1" x14ac:dyDescent="0.25">
      <c r="A209" t="s">
        <v>1284</v>
      </c>
      <c r="B209" t="s">
        <v>439</v>
      </c>
      <c r="C209" t="s">
        <v>449</v>
      </c>
      <c r="D209" t="e">
        <f>VLOOKUP(C209,TDirReg!$E$2:$F$186,2,0)</f>
        <v>#N/A</v>
      </c>
      <c r="E209" t="e">
        <f>VLOOKUP(C209,TDirReg!$E$2:$H$186,4,0)</f>
        <v>#N/A</v>
      </c>
      <c r="F209">
        <v>15</v>
      </c>
      <c r="G209">
        <v>15135</v>
      </c>
      <c r="H209">
        <v>15</v>
      </c>
    </row>
    <row r="210" spans="1:8" ht="15" customHeight="1" x14ac:dyDescent="0.25">
      <c r="A210" t="s">
        <v>1284</v>
      </c>
      <c r="B210" t="s">
        <v>439</v>
      </c>
      <c r="C210" t="s">
        <v>450</v>
      </c>
      <c r="D210" t="e">
        <f>VLOOKUP(C210,TDirReg!$E$2:$F$186,2,0)</f>
        <v>#N/A</v>
      </c>
      <c r="E210" t="e">
        <f>VLOOKUP(C210,TDirReg!$E$2:$H$186,4,0)</f>
        <v>#N/A</v>
      </c>
      <c r="F210">
        <v>15</v>
      </c>
      <c r="G210">
        <v>15162</v>
      </c>
      <c r="H210">
        <v>15</v>
      </c>
    </row>
    <row r="211" spans="1:8" ht="15" customHeight="1" x14ac:dyDescent="0.25">
      <c r="A211" t="s">
        <v>1284</v>
      </c>
      <c r="B211" t="s">
        <v>439</v>
      </c>
      <c r="C211" t="s">
        <v>451</v>
      </c>
      <c r="D211" t="e">
        <f>VLOOKUP(C211,TDirReg!$E$2:$F$186,2,0)</f>
        <v>#N/A</v>
      </c>
      <c r="E211" t="e">
        <f>VLOOKUP(C211,TDirReg!$E$2:$H$186,4,0)</f>
        <v>#N/A</v>
      </c>
      <c r="F211">
        <v>15</v>
      </c>
      <c r="G211">
        <v>15172</v>
      </c>
      <c r="H211">
        <v>15</v>
      </c>
    </row>
    <row r="212" spans="1:8" ht="15" customHeight="1" x14ac:dyDescent="0.25">
      <c r="A212" t="s">
        <v>1284</v>
      </c>
      <c r="B212" t="s">
        <v>439</v>
      </c>
      <c r="C212" t="s">
        <v>39</v>
      </c>
      <c r="D212" t="str">
        <f>VLOOKUP(C212,TDirReg!$E$2:$F$186,2,0)</f>
        <v>UB CHIQUINQUIRA</v>
      </c>
      <c r="E212" t="str">
        <f>VLOOKUP(C212,TDirReg!$E$2:$H$186,4,0)</f>
        <v>Hospital San Salvador Cra. 13 N° 18-60</v>
      </c>
      <c r="F212">
        <v>15</v>
      </c>
      <c r="G212">
        <v>15176</v>
      </c>
      <c r="H212">
        <v>15</v>
      </c>
    </row>
    <row r="213" spans="1:8" ht="15" customHeight="1" x14ac:dyDescent="0.25">
      <c r="A213" t="s">
        <v>1284</v>
      </c>
      <c r="B213" t="s">
        <v>439</v>
      </c>
      <c r="C213" t="s">
        <v>452</v>
      </c>
      <c r="D213" t="e">
        <f>VLOOKUP(C213,TDirReg!$E$2:$F$186,2,0)</f>
        <v>#N/A</v>
      </c>
      <c r="E213" t="e">
        <f>VLOOKUP(C213,TDirReg!$E$2:$H$186,4,0)</f>
        <v>#N/A</v>
      </c>
      <c r="F213">
        <v>15</v>
      </c>
      <c r="G213">
        <v>15180</v>
      </c>
      <c r="H213">
        <v>15</v>
      </c>
    </row>
    <row r="214" spans="1:8" ht="15" customHeight="1" x14ac:dyDescent="0.25">
      <c r="A214" t="s">
        <v>1284</v>
      </c>
      <c r="B214" t="s">
        <v>439</v>
      </c>
      <c r="C214" t="s">
        <v>453</v>
      </c>
      <c r="D214" t="e">
        <f>VLOOKUP(C214,TDirReg!$E$2:$F$186,2,0)</f>
        <v>#N/A</v>
      </c>
      <c r="E214" t="e">
        <f>VLOOKUP(C214,TDirReg!$E$2:$H$186,4,0)</f>
        <v>#N/A</v>
      </c>
      <c r="F214">
        <v>15</v>
      </c>
      <c r="G214">
        <v>15183</v>
      </c>
      <c r="H214">
        <v>15</v>
      </c>
    </row>
    <row r="215" spans="1:8" ht="15" customHeight="1" x14ac:dyDescent="0.25">
      <c r="A215" t="s">
        <v>1284</v>
      </c>
      <c r="B215" t="s">
        <v>439</v>
      </c>
      <c r="C215" t="s">
        <v>454</v>
      </c>
      <c r="D215" t="e">
        <f>VLOOKUP(C215,TDirReg!$E$2:$F$186,2,0)</f>
        <v>#N/A</v>
      </c>
      <c r="E215" t="e">
        <f>VLOOKUP(C215,TDirReg!$E$2:$H$186,4,0)</f>
        <v>#N/A</v>
      </c>
      <c r="F215">
        <v>15</v>
      </c>
      <c r="G215">
        <v>15185</v>
      </c>
      <c r="H215">
        <v>15</v>
      </c>
    </row>
    <row r="216" spans="1:8" ht="15" customHeight="1" x14ac:dyDescent="0.25">
      <c r="A216" t="s">
        <v>1284</v>
      </c>
      <c r="B216" t="s">
        <v>439</v>
      </c>
      <c r="C216" t="s">
        <v>455</v>
      </c>
      <c r="D216" t="e">
        <f>VLOOKUP(C216,TDirReg!$E$2:$F$186,2,0)</f>
        <v>#N/A</v>
      </c>
      <c r="E216" t="e">
        <f>VLOOKUP(C216,TDirReg!$E$2:$H$186,4,0)</f>
        <v>#N/A</v>
      </c>
      <c r="F216">
        <v>15</v>
      </c>
      <c r="G216">
        <v>15187</v>
      </c>
      <c r="H216">
        <v>15</v>
      </c>
    </row>
    <row r="217" spans="1:8" ht="15" customHeight="1" x14ac:dyDescent="0.25">
      <c r="A217" t="s">
        <v>1284</v>
      </c>
      <c r="B217" t="s">
        <v>439</v>
      </c>
      <c r="C217" t="s">
        <v>456</v>
      </c>
      <c r="D217" t="e">
        <f>VLOOKUP(C217,TDirReg!$E$2:$F$186,2,0)</f>
        <v>#N/A</v>
      </c>
      <c r="E217" t="e">
        <f>VLOOKUP(C217,TDirReg!$E$2:$H$186,4,0)</f>
        <v>#N/A</v>
      </c>
      <c r="F217">
        <v>15</v>
      </c>
      <c r="G217">
        <v>15189</v>
      </c>
      <c r="H217">
        <v>15</v>
      </c>
    </row>
    <row r="218" spans="1:8" ht="15" customHeight="1" x14ac:dyDescent="0.25">
      <c r="A218" t="s">
        <v>1284</v>
      </c>
      <c r="B218" t="s">
        <v>439</v>
      </c>
      <c r="C218" t="s">
        <v>457</v>
      </c>
      <c r="D218" t="e">
        <f>VLOOKUP(C218,TDirReg!$E$2:$F$186,2,0)</f>
        <v>#N/A</v>
      </c>
      <c r="E218" t="e">
        <f>VLOOKUP(C218,TDirReg!$E$2:$H$186,4,0)</f>
        <v>#N/A</v>
      </c>
      <c r="F218">
        <v>15</v>
      </c>
      <c r="G218">
        <v>15204</v>
      </c>
      <c r="H218">
        <v>15</v>
      </c>
    </row>
    <row r="219" spans="1:8" ht="15" customHeight="1" x14ac:dyDescent="0.25">
      <c r="A219" t="s">
        <v>1284</v>
      </c>
      <c r="B219" t="s">
        <v>439</v>
      </c>
      <c r="C219" t="s">
        <v>458</v>
      </c>
      <c r="D219" t="e">
        <f>VLOOKUP(C219,TDirReg!$E$2:$F$186,2,0)</f>
        <v>#N/A</v>
      </c>
      <c r="E219" t="e">
        <f>VLOOKUP(C219,TDirReg!$E$2:$H$186,4,0)</f>
        <v>#N/A</v>
      </c>
      <c r="F219">
        <v>15</v>
      </c>
      <c r="G219">
        <v>15212</v>
      </c>
      <c r="H219">
        <v>15</v>
      </c>
    </row>
    <row r="220" spans="1:8" ht="15" customHeight="1" x14ac:dyDescent="0.25">
      <c r="A220" t="s">
        <v>1284</v>
      </c>
      <c r="B220" t="s">
        <v>439</v>
      </c>
      <c r="C220" t="s">
        <v>459</v>
      </c>
      <c r="D220" t="e">
        <f>VLOOKUP(C220,TDirReg!$E$2:$F$186,2,0)</f>
        <v>#N/A</v>
      </c>
      <c r="E220" t="e">
        <f>VLOOKUP(C220,TDirReg!$E$2:$H$186,4,0)</f>
        <v>#N/A</v>
      </c>
      <c r="F220">
        <v>15</v>
      </c>
      <c r="G220">
        <v>15215</v>
      </c>
      <c r="H220">
        <v>15</v>
      </c>
    </row>
    <row r="221" spans="1:8" ht="15" customHeight="1" x14ac:dyDescent="0.25">
      <c r="A221" t="s">
        <v>1284</v>
      </c>
      <c r="B221" t="s">
        <v>439</v>
      </c>
      <c r="C221" t="s">
        <v>460</v>
      </c>
      <c r="D221" t="e">
        <f>VLOOKUP(C221,TDirReg!$E$2:$F$186,2,0)</f>
        <v>#N/A</v>
      </c>
      <c r="E221" t="e">
        <f>VLOOKUP(C221,TDirReg!$E$2:$H$186,4,0)</f>
        <v>#N/A</v>
      </c>
      <c r="F221">
        <v>15</v>
      </c>
      <c r="G221">
        <v>15218</v>
      </c>
      <c r="H221">
        <v>15</v>
      </c>
    </row>
    <row r="222" spans="1:8" ht="15" customHeight="1" x14ac:dyDescent="0.25">
      <c r="A222" t="s">
        <v>1284</v>
      </c>
      <c r="B222" t="s">
        <v>439</v>
      </c>
      <c r="C222" t="s">
        <v>461</v>
      </c>
      <c r="D222" t="e">
        <f>VLOOKUP(C222,TDirReg!$E$2:$F$186,2,0)</f>
        <v>#N/A</v>
      </c>
      <c r="E222" t="e">
        <f>VLOOKUP(C222,TDirReg!$E$2:$H$186,4,0)</f>
        <v>#N/A</v>
      </c>
      <c r="F222">
        <v>15</v>
      </c>
      <c r="G222">
        <v>15223</v>
      </c>
      <c r="H222">
        <v>15</v>
      </c>
    </row>
    <row r="223" spans="1:8" ht="15" customHeight="1" x14ac:dyDescent="0.25">
      <c r="A223" t="s">
        <v>1284</v>
      </c>
      <c r="B223" t="s">
        <v>439</v>
      </c>
      <c r="C223" t="s">
        <v>462</v>
      </c>
      <c r="D223" t="e">
        <f>VLOOKUP(C223,TDirReg!$E$2:$F$186,2,0)</f>
        <v>#N/A</v>
      </c>
      <c r="E223" t="e">
        <f>VLOOKUP(C223,TDirReg!$E$2:$H$186,4,0)</f>
        <v>#N/A</v>
      </c>
      <c r="F223">
        <v>15</v>
      </c>
      <c r="G223">
        <v>15224</v>
      </c>
      <c r="H223">
        <v>15</v>
      </c>
    </row>
    <row r="224" spans="1:8" ht="15" customHeight="1" x14ac:dyDescent="0.25">
      <c r="A224" t="s">
        <v>1284</v>
      </c>
      <c r="B224" t="s">
        <v>439</v>
      </c>
      <c r="C224" t="s">
        <v>463</v>
      </c>
      <c r="D224" t="e">
        <f>VLOOKUP(C224,TDirReg!$E$2:$F$186,2,0)</f>
        <v>#N/A</v>
      </c>
      <c r="E224" t="e">
        <f>VLOOKUP(C224,TDirReg!$E$2:$H$186,4,0)</f>
        <v>#N/A</v>
      </c>
      <c r="F224">
        <v>15</v>
      </c>
      <c r="G224">
        <v>15226</v>
      </c>
      <c r="H224">
        <v>15</v>
      </c>
    </row>
    <row r="225" spans="1:8" ht="15" customHeight="1" x14ac:dyDescent="0.25">
      <c r="A225" t="s">
        <v>1284</v>
      </c>
      <c r="B225" t="s">
        <v>439</v>
      </c>
      <c r="C225" t="s">
        <v>464</v>
      </c>
      <c r="D225" t="e">
        <f>VLOOKUP(C225,TDirReg!$E$2:$F$186,2,0)</f>
        <v>#N/A</v>
      </c>
      <c r="E225" t="e">
        <f>VLOOKUP(C225,TDirReg!$E$2:$H$186,4,0)</f>
        <v>#N/A</v>
      </c>
      <c r="F225">
        <v>15</v>
      </c>
      <c r="G225">
        <v>15232</v>
      </c>
      <c r="H225">
        <v>15</v>
      </c>
    </row>
    <row r="226" spans="1:8" ht="15" customHeight="1" x14ac:dyDescent="0.25">
      <c r="A226" t="s">
        <v>1284</v>
      </c>
      <c r="B226" t="s">
        <v>439</v>
      </c>
      <c r="C226" t="s">
        <v>465</v>
      </c>
      <c r="D226" t="e">
        <f>VLOOKUP(C226,TDirReg!$E$2:$F$186,2,0)</f>
        <v>#N/A</v>
      </c>
      <c r="E226" t="e">
        <f>VLOOKUP(C226,TDirReg!$E$2:$H$186,4,0)</f>
        <v>#N/A</v>
      </c>
      <c r="F226">
        <v>15</v>
      </c>
      <c r="G226">
        <v>15236</v>
      </c>
      <c r="H226">
        <v>15</v>
      </c>
    </row>
    <row r="227" spans="1:8" ht="15" customHeight="1" x14ac:dyDescent="0.25">
      <c r="A227" t="s">
        <v>1284</v>
      </c>
      <c r="B227" t="s">
        <v>439</v>
      </c>
      <c r="C227" t="s">
        <v>41</v>
      </c>
      <c r="D227" t="str">
        <f>VLOOKUP(C227,TDirReg!$E$2:$F$186,2,0)</f>
        <v>UB DUITAMA</v>
      </c>
      <c r="E227" t="str">
        <f>VLOOKUP(C227,TDirReg!$E$2:$H$186,4,0)</f>
        <v>Hospital Regional Av. Las Américas Cra.35 P.1</v>
      </c>
      <c r="F227">
        <v>15</v>
      </c>
      <c r="G227">
        <v>15238</v>
      </c>
      <c r="H227">
        <v>15</v>
      </c>
    </row>
    <row r="228" spans="1:8" ht="15" customHeight="1" x14ac:dyDescent="0.25">
      <c r="A228" t="s">
        <v>1284</v>
      </c>
      <c r="B228" t="s">
        <v>439</v>
      </c>
      <c r="C228" t="s">
        <v>115</v>
      </c>
      <c r="D228" t="str">
        <f>VLOOKUP(C228,TDirReg!$E$2:$F$186,2,0)</f>
        <v>CZ ICBF EL COCUY</v>
      </c>
      <c r="E228" t="str">
        <f>VLOOKUP(C228,TDirReg!$E$2:$H$186,4,0)</f>
        <v>Carrera 4 N° 7 - 39 Barrio Santa Cecilia</v>
      </c>
      <c r="F228">
        <v>15</v>
      </c>
      <c r="G228">
        <v>15244</v>
      </c>
      <c r="H228">
        <v>15</v>
      </c>
    </row>
    <row r="229" spans="1:8" ht="15" customHeight="1" x14ac:dyDescent="0.25">
      <c r="A229" t="s">
        <v>1284</v>
      </c>
      <c r="B229" t="s">
        <v>439</v>
      </c>
      <c r="C229" t="s">
        <v>466</v>
      </c>
      <c r="D229" t="e">
        <f>VLOOKUP(C229,TDirReg!$E$2:$F$186,2,0)</f>
        <v>#N/A</v>
      </c>
      <c r="E229" t="e">
        <f>VLOOKUP(C229,TDirReg!$E$2:$H$186,4,0)</f>
        <v>#N/A</v>
      </c>
      <c r="F229">
        <v>15</v>
      </c>
      <c r="G229">
        <v>15248</v>
      </c>
      <c r="H229">
        <v>15</v>
      </c>
    </row>
    <row r="230" spans="1:8" ht="15" customHeight="1" x14ac:dyDescent="0.25">
      <c r="A230" t="s">
        <v>1284</v>
      </c>
      <c r="B230" t="s">
        <v>439</v>
      </c>
      <c r="C230" t="s">
        <v>467</v>
      </c>
      <c r="D230" t="e">
        <f>VLOOKUP(C230,TDirReg!$E$2:$F$186,2,0)</f>
        <v>#N/A</v>
      </c>
      <c r="E230" t="e">
        <f>VLOOKUP(C230,TDirReg!$E$2:$H$186,4,0)</f>
        <v>#N/A</v>
      </c>
      <c r="F230">
        <v>15</v>
      </c>
      <c r="G230">
        <v>15272</v>
      </c>
      <c r="H230">
        <v>15</v>
      </c>
    </row>
    <row r="231" spans="1:8" ht="15" customHeight="1" x14ac:dyDescent="0.25">
      <c r="A231" t="s">
        <v>1284</v>
      </c>
      <c r="B231" t="s">
        <v>439</v>
      </c>
      <c r="C231" t="s">
        <v>468</v>
      </c>
      <c r="D231" t="e">
        <f>VLOOKUP(C231,TDirReg!$E$2:$F$186,2,0)</f>
        <v>#N/A</v>
      </c>
      <c r="E231" t="e">
        <f>VLOOKUP(C231,TDirReg!$E$2:$H$186,4,0)</f>
        <v>#N/A</v>
      </c>
      <c r="F231">
        <v>15</v>
      </c>
      <c r="G231">
        <v>15276</v>
      </c>
      <c r="H231">
        <v>15</v>
      </c>
    </row>
    <row r="232" spans="1:8" ht="15" customHeight="1" x14ac:dyDescent="0.25">
      <c r="A232" t="s">
        <v>1284</v>
      </c>
      <c r="B232" t="s">
        <v>439</v>
      </c>
      <c r="C232" t="s">
        <v>469</v>
      </c>
      <c r="D232" t="e">
        <f>VLOOKUP(C232,TDirReg!$E$2:$F$186,2,0)</f>
        <v>#N/A</v>
      </c>
      <c r="E232" t="e">
        <f>VLOOKUP(C232,TDirReg!$E$2:$H$186,4,0)</f>
        <v>#N/A</v>
      </c>
      <c r="F232">
        <v>15</v>
      </c>
      <c r="G232">
        <v>15293</v>
      </c>
      <c r="H232">
        <v>15</v>
      </c>
    </row>
    <row r="233" spans="1:8" ht="15" customHeight="1" x14ac:dyDescent="0.25">
      <c r="A233" t="s">
        <v>1284</v>
      </c>
      <c r="B233" t="s">
        <v>439</v>
      </c>
      <c r="C233" t="s">
        <v>470</v>
      </c>
      <c r="D233" t="e">
        <f>VLOOKUP(C233,TDirReg!$E$2:$F$186,2,0)</f>
        <v>#N/A</v>
      </c>
      <c r="E233" t="e">
        <f>VLOOKUP(C233,TDirReg!$E$2:$H$186,4,0)</f>
        <v>#N/A</v>
      </c>
      <c r="F233">
        <v>15</v>
      </c>
      <c r="G233">
        <v>15296</v>
      </c>
      <c r="H233">
        <v>15</v>
      </c>
    </row>
    <row r="234" spans="1:8" ht="15" customHeight="1" x14ac:dyDescent="0.25">
      <c r="A234" t="s">
        <v>1284</v>
      </c>
      <c r="B234" t="s">
        <v>439</v>
      </c>
      <c r="C234" t="s">
        <v>37</v>
      </c>
      <c r="D234" t="str">
        <f>VLOOKUP(C234,TDirReg!$E$2:$F$186,2,0)</f>
        <v>UB GARAGOA - GUATEQUE</v>
      </c>
      <c r="E234" t="str">
        <f>VLOOKUP(C234,TDirReg!$E$2:$H$186,4,0)</f>
        <v>Transversal 8 N° 6-06</v>
      </c>
      <c r="F234">
        <v>15</v>
      </c>
      <c r="G234">
        <v>15299</v>
      </c>
      <c r="H234">
        <v>15</v>
      </c>
    </row>
    <row r="235" spans="1:8" ht="15" customHeight="1" x14ac:dyDescent="0.25">
      <c r="A235" t="s">
        <v>1284</v>
      </c>
      <c r="B235" t="s">
        <v>439</v>
      </c>
      <c r="C235" t="s">
        <v>471</v>
      </c>
      <c r="D235" t="e">
        <f>VLOOKUP(C235,TDirReg!$E$2:$F$186,2,0)</f>
        <v>#N/A</v>
      </c>
      <c r="E235" t="e">
        <f>VLOOKUP(C235,TDirReg!$E$2:$H$186,4,0)</f>
        <v>#N/A</v>
      </c>
      <c r="F235">
        <v>15</v>
      </c>
      <c r="G235">
        <v>15317</v>
      </c>
      <c r="H235">
        <v>15</v>
      </c>
    </row>
    <row r="236" spans="1:8" ht="15" customHeight="1" x14ac:dyDescent="0.25">
      <c r="A236" t="s">
        <v>1284</v>
      </c>
      <c r="B236" t="s">
        <v>439</v>
      </c>
      <c r="C236" t="s">
        <v>472</v>
      </c>
      <c r="D236" t="e">
        <f>VLOOKUP(C236,TDirReg!$E$2:$F$186,2,0)</f>
        <v>#N/A</v>
      </c>
      <c r="E236" t="e">
        <f>VLOOKUP(C236,TDirReg!$E$2:$H$186,4,0)</f>
        <v>#N/A</v>
      </c>
      <c r="F236">
        <v>15</v>
      </c>
      <c r="G236">
        <v>15322</v>
      </c>
      <c r="H236">
        <v>15</v>
      </c>
    </row>
    <row r="237" spans="1:8" ht="15" customHeight="1" x14ac:dyDescent="0.25">
      <c r="A237" t="s">
        <v>1284</v>
      </c>
      <c r="B237" t="s">
        <v>439</v>
      </c>
      <c r="C237" t="s">
        <v>473</v>
      </c>
      <c r="D237" t="e">
        <f>VLOOKUP(C237,TDirReg!$E$2:$F$186,2,0)</f>
        <v>#N/A</v>
      </c>
      <c r="E237" t="e">
        <f>VLOOKUP(C237,TDirReg!$E$2:$H$186,4,0)</f>
        <v>#N/A</v>
      </c>
      <c r="F237">
        <v>15</v>
      </c>
      <c r="G237">
        <v>15325</v>
      </c>
      <c r="H237">
        <v>15</v>
      </c>
    </row>
    <row r="238" spans="1:8" ht="15" customHeight="1" x14ac:dyDescent="0.25">
      <c r="A238" t="s">
        <v>1284</v>
      </c>
      <c r="B238" t="s">
        <v>439</v>
      </c>
      <c r="C238" t="s">
        <v>474</v>
      </c>
      <c r="D238" t="e">
        <f>VLOOKUP(C238,TDirReg!$E$2:$F$186,2,0)</f>
        <v>#N/A</v>
      </c>
      <c r="E238" t="e">
        <f>VLOOKUP(C238,TDirReg!$E$2:$H$186,4,0)</f>
        <v>#N/A</v>
      </c>
      <c r="F238">
        <v>15</v>
      </c>
      <c r="G238">
        <v>15332</v>
      </c>
      <c r="H238">
        <v>15</v>
      </c>
    </row>
    <row r="239" spans="1:8" ht="15" customHeight="1" x14ac:dyDescent="0.25">
      <c r="A239" t="s">
        <v>1284</v>
      </c>
      <c r="B239" t="s">
        <v>439</v>
      </c>
      <c r="C239" t="s">
        <v>475</v>
      </c>
      <c r="D239" t="e">
        <f>VLOOKUP(C239,TDirReg!$E$2:$F$186,2,0)</f>
        <v>#N/A</v>
      </c>
      <c r="E239" t="e">
        <f>VLOOKUP(C239,TDirReg!$E$2:$H$186,4,0)</f>
        <v>#N/A</v>
      </c>
      <c r="F239">
        <v>15</v>
      </c>
      <c r="G239">
        <v>15362</v>
      </c>
      <c r="H239">
        <v>15</v>
      </c>
    </row>
    <row r="240" spans="1:8" ht="15" customHeight="1" x14ac:dyDescent="0.25">
      <c r="A240" t="s">
        <v>1284</v>
      </c>
      <c r="B240" t="s">
        <v>439</v>
      </c>
      <c r="C240" t="s">
        <v>476</v>
      </c>
      <c r="D240" t="e">
        <f>VLOOKUP(C240,TDirReg!$E$2:$F$186,2,0)</f>
        <v>#N/A</v>
      </c>
      <c r="E240" t="e">
        <f>VLOOKUP(C240,TDirReg!$E$2:$H$186,4,0)</f>
        <v>#N/A</v>
      </c>
      <c r="F240">
        <v>15</v>
      </c>
      <c r="G240">
        <v>15367</v>
      </c>
      <c r="H240">
        <v>15</v>
      </c>
    </row>
    <row r="241" spans="1:8" ht="15" customHeight="1" x14ac:dyDescent="0.25">
      <c r="A241" t="s">
        <v>1284</v>
      </c>
      <c r="B241" t="s">
        <v>439</v>
      </c>
      <c r="C241" t="s">
        <v>314</v>
      </c>
      <c r="D241" t="e">
        <f>VLOOKUP(C241,TDirReg!$E$2:$F$186,2,0)</f>
        <v>#N/A</v>
      </c>
      <c r="E241" t="e">
        <f>VLOOKUP(C241,TDirReg!$E$2:$H$186,4,0)</f>
        <v>#N/A</v>
      </c>
      <c r="F241">
        <v>15</v>
      </c>
      <c r="G241">
        <v>15368</v>
      </c>
      <c r="H241">
        <v>15</v>
      </c>
    </row>
    <row r="242" spans="1:8" ht="15" customHeight="1" x14ac:dyDescent="0.25">
      <c r="A242" t="s">
        <v>1284</v>
      </c>
      <c r="B242" t="s">
        <v>439</v>
      </c>
      <c r="C242" t="s">
        <v>477</v>
      </c>
      <c r="D242" t="e">
        <f>VLOOKUP(C242,TDirReg!$E$2:$F$186,2,0)</f>
        <v>#N/A</v>
      </c>
      <c r="E242" t="e">
        <f>VLOOKUP(C242,TDirReg!$E$2:$H$186,4,0)</f>
        <v>#N/A</v>
      </c>
      <c r="F242">
        <v>15</v>
      </c>
      <c r="G242">
        <v>15377</v>
      </c>
      <c r="H242">
        <v>15</v>
      </c>
    </row>
    <row r="243" spans="1:8" ht="15" customHeight="1" x14ac:dyDescent="0.25">
      <c r="A243" t="s">
        <v>1284</v>
      </c>
      <c r="B243" t="s">
        <v>439</v>
      </c>
      <c r="C243" t="s">
        <v>478</v>
      </c>
      <c r="D243" t="e">
        <f>VLOOKUP(C243,TDirReg!$E$2:$F$186,2,0)</f>
        <v>#N/A</v>
      </c>
      <c r="E243" t="e">
        <f>VLOOKUP(C243,TDirReg!$E$2:$H$186,4,0)</f>
        <v>#N/A</v>
      </c>
      <c r="F243">
        <v>15</v>
      </c>
      <c r="G243">
        <v>15380</v>
      </c>
      <c r="H243">
        <v>15</v>
      </c>
    </row>
    <row r="244" spans="1:8" ht="15" customHeight="1" x14ac:dyDescent="0.25">
      <c r="A244" t="s">
        <v>1284</v>
      </c>
      <c r="B244" t="s">
        <v>439</v>
      </c>
      <c r="C244" t="s">
        <v>479</v>
      </c>
      <c r="D244" t="e">
        <f>VLOOKUP(C244,TDirReg!$E$2:$F$186,2,0)</f>
        <v>#N/A</v>
      </c>
      <c r="E244" t="e">
        <f>VLOOKUP(C244,TDirReg!$E$2:$H$186,4,0)</f>
        <v>#N/A</v>
      </c>
      <c r="F244">
        <v>15</v>
      </c>
      <c r="G244">
        <v>15401</v>
      </c>
      <c r="H244">
        <v>15</v>
      </c>
    </row>
    <row r="245" spans="1:8" ht="15" customHeight="1" x14ac:dyDescent="0.25">
      <c r="A245" t="s">
        <v>1284</v>
      </c>
      <c r="B245" t="s">
        <v>439</v>
      </c>
      <c r="C245" t="s">
        <v>480</v>
      </c>
      <c r="D245" t="e">
        <f>VLOOKUP(C245,TDirReg!$E$2:$F$186,2,0)</f>
        <v>#N/A</v>
      </c>
      <c r="E245" t="e">
        <f>VLOOKUP(C245,TDirReg!$E$2:$H$186,4,0)</f>
        <v>#N/A</v>
      </c>
      <c r="F245">
        <v>15</v>
      </c>
      <c r="G245">
        <v>15403</v>
      </c>
      <c r="H245">
        <v>15</v>
      </c>
    </row>
    <row r="246" spans="1:8" ht="15" customHeight="1" x14ac:dyDescent="0.25">
      <c r="A246" t="s">
        <v>1284</v>
      </c>
      <c r="B246" t="s">
        <v>439</v>
      </c>
      <c r="C246" t="s">
        <v>481</v>
      </c>
      <c r="D246" t="e">
        <f>VLOOKUP(C246,TDirReg!$E$2:$F$186,2,0)</f>
        <v>#N/A</v>
      </c>
      <c r="E246" t="e">
        <f>VLOOKUP(C246,TDirReg!$E$2:$H$186,4,0)</f>
        <v>#N/A</v>
      </c>
      <c r="F246">
        <v>15</v>
      </c>
      <c r="G246">
        <v>15407</v>
      </c>
      <c r="H246">
        <v>15</v>
      </c>
    </row>
    <row r="247" spans="1:8" ht="15" customHeight="1" x14ac:dyDescent="0.25">
      <c r="A247" t="s">
        <v>1284</v>
      </c>
      <c r="B247" t="s">
        <v>439</v>
      </c>
      <c r="C247" t="s">
        <v>482</v>
      </c>
      <c r="D247" t="e">
        <f>VLOOKUP(C247,TDirReg!$E$2:$F$186,2,0)</f>
        <v>#N/A</v>
      </c>
      <c r="E247" t="e">
        <f>VLOOKUP(C247,TDirReg!$E$2:$H$186,4,0)</f>
        <v>#N/A</v>
      </c>
      <c r="F247">
        <v>15</v>
      </c>
      <c r="G247">
        <v>15425</v>
      </c>
      <c r="H247">
        <v>15</v>
      </c>
    </row>
    <row r="248" spans="1:8" ht="15" customHeight="1" x14ac:dyDescent="0.25">
      <c r="A248" t="s">
        <v>1284</v>
      </c>
      <c r="B248" t="s">
        <v>439</v>
      </c>
      <c r="C248" t="s">
        <v>483</v>
      </c>
      <c r="D248" t="e">
        <f>VLOOKUP(C248,TDirReg!$E$2:$F$186,2,0)</f>
        <v>#N/A</v>
      </c>
      <c r="E248" t="e">
        <f>VLOOKUP(C248,TDirReg!$E$2:$H$186,4,0)</f>
        <v>#N/A</v>
      </c>
      <c r="F248">
        <v>15</v>
      </c>
      <c r="G248">
        <v>15442</v>
      </c>
      <c r="H248">
        <v>15</v>
      </c>
    </row>
    <row r="249" spans="1:8" ht="15" customHeight="1" x14ac:dyDescent="0.25">
      <c r="A249" t="s">
        <v>1284</v>
      </c>
      <c r="B249" t="s">
        <v>439</v>
      </c>
      <c r="C249" t="s">
        <v>117</v>
      </c>
      <c r="D249" t="str">
        <f>VLOOKUP(C249,TDirReg!$E$2:$F$186,2,0)</f>
        <v>CZ ICBF MIRAFLORES</v>
      </c>
      <c r="E249" t="str">
        <f>VLOOKUP(C249,TDirReg!$E$2:$H$186,4,0)</f>
        <v>Carrera 6 N° 5 - 13 Barrio El Rayo</v>
      </c>
      <c r="F249">
        <v>15</v>
      </c>
      <c r="G249">
        <v>15455</v>
      </c>
      <c r="H249">
        <v>15</v>
      </c>
    </row>
    <row r="250" spans="1:8" ht="15" customHeight="1" x14ac:dyDescent="0.25">
      <c r="A250" t="s">
        <v>1284</v>
      </c>
      <c r="B250" t="s">
        <v>439</v>
      </c>
      <c r="C250" t="s">
        <v>484</v>
      </c>
      <c r="D250" t="e">
        <f>VLOOKUP(C250,TDirReg!$E$2:$F$186,2,0)</f>
        <v>#N/A</v>
      </c>
      <c r="E250" t="e">
        <f>VLOOKUP(C250,TDirReg!$E$2:$H$186,4,0)</f>
        <v>#N/A</v>
      </c>
      <c r="F250">
        <v>15</v>
      </c>
      <c r="G250">
        <v>15464</v>
      </c>
      <c r="H250">
        <v>15</v>
      </c>
    </row>
    <row r="251" spans="1:8" ht="15" customHeight="1" x14ac:dyDescent="0.25">
      <c r="A251" t="s">
        <v>1284</v>
      </c>
      <c r="B251" t="s">
        <v>439</v>
      </c>
      <c r="C251" t="s">
        <v>485</v>
      </c>
      <c r="D251" t="e">
        <f>VLOOKUP(C251,TDirReg!$E$2:$F$186,2,0)</f>
        <v>#N/A</v>
      </c>
      <c r="E251" t="e">
        <f>VLOOKUP(C251,TDirReg!$E$2:$H$186,4,0)</f>
        <v>#N/A</v>
      </c>
      <c r="F251">
        <v>15</v>
      </c>
      <c r="G251">
        <v>15466</v>
      </c>
      <c r="H251">
        <v>15</v>
      </c>
    </row>
    <row r="252" spans="1:8" ht="15" customHeight="1" x14ac:dyDescent="0.25">
      <c r="A252" t="s">
        <v>1284</v>
      </c>
      <c r="B252" t="s">
        <v>439</v>
      </c>
      <c r="C252" t="s">
        <v>486</v>
      </c>
      <c r="D252" t="str">
        <f>VLOOKUP(C252,TDirReg!$E$2:$F$186,2,0)</f>
        <v>UB MONIQUIRA</v>
      </c>
      <c r="E252" t="str">
        <f>VLOOKUP(C252,TDirReg!$E$2:$H$186,4,0)</f>
        <v>Hospital San José Cl. 19 N° 8-88</v>
      </c>
      <c r="F252">
        <v>15</v>
      </c>
      <c r="G252">
        <v>15469</v>
      </c>
      <c r="H252">
        <v>15</v>
      </c>
    </row>
    <row r="253" spans="1:8" ht="15" customHeight="1" x14ac:dyDescent="0.25">
      <c r="A253" t="s">
        <v>1284</v>
      </c>
      <c r="B253" t="s">
        <v>439</v>
      </c>
      <c r="C253" t="s">
        <v>487</v>
      </c>
      <c r="D253" t="e">
        <f>VLOOKUP(C253,TDirReg!$E$2:$F$186,2,0)</f>
        <v>#N/A</v>
      </c>
      <c r="E253" t="e">
        <f>VLOOKUP(C253,TDirReg!$E$2:$H$186,4,0)</f>
        <v>#N/A</v>
      </c>
      <c r="F253">
        <v>15</v>
      </c>
      <c r="G253">
        <v>15476</v>
      </c>
      <c r="H253">
        <v>15</v>
      </c>
    </row>
    <row r="254" spans="1:8" ht="15" customHeight="1" x14ac:dyDescent="0.25">
      <c r="A254" t="s">
        <v>1284</v>
      </c>
      <c r="B254" t="s">
        <v>439</v>
      </c>
      <c r="C254" t="s">
        <v>488</v>
      </c>
      <c r="D254" t="e">
        <f>VLOOKUP(C254,TDirReg!$E$2:$F$186,2,0)</f>
        <v>#N/A</v>
      </c>
      <c r="E254" t="e">
        <f>VLOOKUP(C254,TDirReg!$E$2:$H$186,4,0)</f>
        <v>#N/A</v>
      </c>
      <c r="F254">
        <v>15</v>
      </c>
      <c r="G254">
        <v>15480</v>
      </c>
      <c r="H254">
        <v>15</v>
      </c>
    </row>
    <row r="255" spans="1:8" ht="15" customHeight="1" x14ac:dyDescent="0.25">
      <c r="A255" t="s">
        <v>1284</v>
      </c>
      <c r="B255" t="s">
        <v>439</v>
      </c>
      <c r="C255" t="s">
        <v>489</v>
      </c>
      <c r="D255" t="e">
        <f>VLOOKUP(C255,TDirReg!$E$2:$F$186,2,0)</f>
        <v>#N/A</v>
      </c>
      <c r="E255" t="e">
        <f>VLOOKUP(C255,TDirReg!$E$2:$H$186,4,0)</f>
        <v>#N/A</v>
      </c>
      <c r="F255">
        <v>15</v>
      </c>
      <c r="G255">
        <v>15491</v>
      </c>
      <c r="H255">
        <v>15</v>
      </c>
    </row>
    <row r="256" spans="1:8" ht="15" customHeight="1" x14ac:dyDescent="0.25">
      <c r="A256" t="s">
        <v>1284</v>
      </c>
      <c r="B256" t="s">
        <v>439</v>
      </c>
      <c r="C256" t="s">
        <v>490</v>
      </c>
      <c r="D256" t="e">
        <f>VLOOKUP(C256,TDirReg!$E$2:$F$186,2,0)</f>
        <v>#N/A</v>
      </c>
      <c r="E256" t="e">
        <f>VLOOKUP(C256,TDirReg!$E$2:$H$186,4,0)</f>
        <v>#N/A</v>
      </c>
      <c r="F256">
        <v>15</v>
      </c>
      <c r="G256">
        <v>15494</v>
      </c>
      <c r="H256">
        <v>15</v>
      </c>
    </row>
    <row r="257" spans="1:8" ht="15" customHeight="1" x14ac:dyDescent="0.25">
      <c r="A257" t="s">
        <v>1284</v>
      </c>
      <c r="B257" t="s">
        <v>439</v>
      </c>
      <c r="C257" t="s">
        <v>491</v>
      </c>
      <c r="D257" t="e">
        <f>VLOOKUP(C257,TDirReg!$E$2:$F$186,2,0)</f>
        <v>#N/A</v>
      </c>
      <c r="E257" t="e">
        <f>VLOOKUP(C257,TDirReg!$E$2:$H$186,4,0)</f>
        <v>#N/A</v>
      </c>
      <c r="F257">
        <v>15</v>
      </c>
      <c r="G257">
        <v>15500</v>
      </c>
      <c r="H257">
        <v>15</v>
      </c>
    </row>
    <row r="258" spans="1:8" ht="15" customHeight="1" x14ac:dyDescent="0.25">
      <c r="A258" t="s">
        <v>1284</v>
      </c>
      <c r="B258" t="s">
        <v>439</v>
      </c>
      <c r="C258" t="s">
        <v>492</v>
      </c>
      <c r="D258" t="e">
        <f>VLOOKUP(C258,TDirReg!$E$2:$F$186,2,0)</f>
        <v>#N/A</v>
      </c>
      <c r="E258" t="e">
        <f>VLOOKUP(C258,TDirReg!$E$2:$H$186,4,0)</f>
        <v>#N/A</v>
      </c>
      <c r="F258">
        <v>15</v>
      </c>
      <c r="G258">
        <v>15507</v>
      </c>
      <c r="H258">
        <v>15</v>
      </c>
    </row>
    <row r="259" spans="1:8" ht="15" customHeight="1" x14ac:dyDescent="0.25">
      <c r="A259" t="s">
        <v>1284</v>
      </c>
      <c r="B259" t="s">
        <v>439</v>
      </c>
      <c r="C259" t="s">
        <v>493</v>
      </c>
      <c r="D259" t="e">
        <f>VLOOKUP(C259,TDirReg!$E$2:$F$186,2,0)</f>
        <v>#N/A</v>
      </c>
      <c r="E259" t="e">
        <f>VLOOKUP(C259,TDirReg!$E$2:$H$186,4,0)</f>
        <v>#N/A</v>
      </c>
      <c r="F259">
        <v>15</v>
      </c>
      <c r="G259">
        <v>15511</v>
      </c>
      <c r="H259">
        <v>15</v>
      </c>
    </row>
    <row r="260" spans="1:8" ht="15" customHeight="1" x14ac:dyDescent="0.25">
      <c r="A260" t="s">
        <v>1284</v>
      </c>
      <c r="B260" t="s">
        <v>439</v>
      </c>
      <c r="C260" t="s">
        <v>494</v>
      </c>
      <c r="D260" t="e">
        <f>VLOOKUP(C260,TDirReg!$E$2:$F$186,2,0)</f>
        <v>#N/A</v>
      </c>
      <c r="E260" t="e">
        <f>VLOOKUP(C260,TDirReg!$E$2:$H$186,4,0)</f>
        <v>#N/A</v>
      </c>
      <c r="F260">
        <v>15</v>
      </c>
      <c r="G260">
        <v>15514</v>
      </c>
      <c r="H260">
        <v>15</v>
      </c>
    </row>
    <row r="261" spans="1:8" ht="15" customHeight="1" x14ac:dyDescent="0.25">
      <c r="A261" t="s">
        <v>1284</v>
      </c>
      <c r="B261" t="s">
        <v>439</v>
      </c>
      <c r="C261" t="s">
        <v>495</v>
      </c>
      <c r="D261" t="e">
        <f>VLOOKUP(C261,TDirReg!$E$2:$F$186,2,0)</f>
        <v>#N/A</v>
      </c>
      <c r="E261" t="e">
        <f>VLOOKUP(C261,TDirReg!$E$2:$H$186,4,0)</f>
        <v>#N/A</v>
      </c>
      <c r="F261">
        <v>15</v>
      </c>
      <c r="G261">
        <v>15516</v>
      </c>
      <c r="H261">
        <v>15</v>
      </c>
    </row>
    <row r="262" spans="1:8" ht="15" customHeight="1" x14ac:dyDescent="0.25">
      <c r="A262" t="s">
        <v>1284</v>
      </c>
      <c r="B262" t="s">
        <v>439</v>
      </c>
      <c r="C262" t="s">
        <v>496</v>
      </c>
      <c r="D262" t="e">
        <f>VLOOKUP(C262,TDirReg!$E$2:$F$186,2,0)</f>
        <v>#N/A</v>
      </c>
      <c r="E262" t="e">
        <f>VLOOKUP(C262,TDirReg!$E$2:$H$186,4,0)</f>
        <v>#N/A</v>
      </c>
      <c r="F262">
        <v>15</v>
      </c>
      <c r="G262">
        <v>15518</v>
      </c>
      <c r="H262">
        <v>15</v>
      </c>
    </row>
    <row r="263" spans="1:8" ht="15" customHeight="1" x14ac:dyDescent="0.25">
      <c r="A263" t="s">
        <v>1284</v>
      </c>
      <c r="B263" t="s">
        <v>439</v>
      </c>
      <c r="C263" t="s">
        <v>497</v>
      </c>
      <c r="D263" t="e">
        <f>VLOOKUP(C263,TDirReg!$E$2:$F$186,2,0)</f>
        <v>#N/A</v>
      </c>
      <c r="E263" t="e">
        <f>VLOOKUP(C263,TDirReg!$E$2:$H$186,4,0)</f>
        <v>#N/A</v>
      </c>
      <c r="F263">
        <v>15</v>
      </c>
      <c r="G263">
        <v>15522</v>
      </c>
      <c r="H263">
        <v>15</v>
      </c>
    </row>
    <row r="264" spans="1:8" ht="15" customHeight="1" x14ac:dyDescent="0.25">
      <c r="A264" t="s">
        <v>1284</v>
      </c>
      <c r="B264" t="s">
        <v>439</v>
      </c>
      <c r="C264" t="s">
        <v>498</v>
      </c>
      <c r="D264" t="e">
        <f>VLOOKUP(C264,TDirReg!$E$2:$F$186,2,0)</f>
        <v>#N/A</v>
      </c>
      <c r="E264" t="e">
        <f>VLOOKUP(C264,TDirReg!$E$2:$H$186,4,0)</f>
        <v>#N/A</v>
      </c>
      <c r="F264">
        <v>15</v>
      </c>
      <c r="G264">
        <v>15531</v>
      </c>
      <c r="H264">
        <v>15</v>
      </c>
    </row>
    <row r="265" spans="1:8" ht="15" customHeight="1" x14ac:dyDescent="0.25">
      <c r="A265" t="s">
        <v>1284</v>
      </c>
      <c r="B265" t="s">
        <v>439</v>
      </c>
      <c r="C265" t="s">
        <v>499</v>
      </c>
      <c r="D265" t="e">
        <f>VLOOKUP(C265,TDirReg!$E$2:$F$186,2,0)</f>
        <v>#N/A</v>
      </c>
      <c r="E265" t="e">
        <f>VLOOKUP(C265,TDirReg!$E$2:$H$186,4,0)</f>
        <v>#N/A</v>
      </c>
      <c r="F265">
        <v>15</v>
      </c>
      <c r="G265">
        <v>15533</v>
      </c>
      <c r="H265">
        <v>15</v>
      </c>
    </row>
    <row r="266" spans="1:8" ht="15" customHeight="1" x14ac:dyDescent="0.25">
      <c r="A266" t="s">
        <v>1284</v>
      </c>
      <c r="B266" t="s">
        <v>439</v>
      </c>
      <c r="C266" t="s">
        <v>500</v>
      </c>
      <c r="D266" t="e">
        <f>VLOOKUP(C266,TDirReg!$E$2:$F$186,2,0)</f>
        <v>#N/A</v>
      </c>
      <c r="E266" t="e">
        <f>VLOOKUP(C266,TDirReg!$E$2:$H$186,4,0)</f>
        <v>#N/A</v>
      </c>
      <c r="F266">
        <v>15</v>
      </c>
      <c r="G266">
        <v>15537</v>
      </c>
      <c r="H266">
        <v>15</v>
      </c>
    </row>
    <row r="267" spans="1:8" ht="15" customHeight="1" x14ac:dyDescent="0.25">
      <c r="A267" t="s">
        <v>1284</v>
      </c>
      <c r="B267" t="s">
        <v>439</v>
      </c>
      <c r="C267" t="s">
        <v>501</v>
      </c>
      <c r="D267" t="e">
        <f>VLOOKUP(C267,TDirReg!$E$2:$F$186,2,0)</f>
        <v>#N/A</v>
      </c>
      <c r="E267" t="e">
        <f>VLOOKUP(C267,TDirReg!$E$2:$H$186,4,0)</f>
        <v>#N/A</v>
      </c>
      <c r="F267">
        <v>15</v>
      </c>
      <c r="G267">
        <v>15542</v>
      </c>
      <c r="H267">
        <v>15</v>
      </c>
    </row>
    <row r="268" spans="1:8" ht="15" customHeight="1" x14ac:dyDescent="0.25">
      <c r="A268" t="s">
        <v>1284</v>
      </c>
      <c r="B268" t="s">
        <v>439</v>
      </c>
      <c r="C268" t="s">
        <v>502</v>
      </c>
      <c r="D268" t="e">
        <f>VLOOKUP(C268,TDirReg!$E$2:$F$186,2,0)</f>
        <v>#N/A</v>
      </c>
      <c r="E268" t="e">
        <f>VLOOKUP(C268,TDirReg!$E$2:$H$186,4,0)</f>
        <v>#N/A</v>
      </c>
      <c r="F268">
        <v>15</v>
      </c>
      <c r="G268">
        <v>15550</v>
      </c>
      <c r="H268">
        <v>15</v>
      </c>
    </row>
    <row r="269" spans="1:8" x14ac:dyDescent="0.25">
      <c r="A269" t="s">
        <v>1284</v>
      </c>
      <c r="B269" t="s">
        <v>439</v>
      </c>
      <c r="C269" t="s">
        <v>106</v>
      </c>
      <c r="D269" t="str">
        <f>VLOOKUP(C269,TDirReg!$E$2:$F$186,2,0)</f>
        <v>UB PUERTO BOYACA</v>
      </c>
      <c r="E269" t="str">
        <f>VLOOKUP(C269,TDirReg!$E$2:$H$186,4,0)</f>
        <v>Carrera 5 N°. 26 02 Hospital José Cayetano Vásquez</v>
      </c>
      <c r="F269">
        <v>15</v>
      </c>
      <c r="G269">
        <v>15572</v>
      </c>
      <c r="H269">
        <v>15</v>
      </c>
    </row>
    <row r="270" spans="1:8" ht="15" customHeight="1" x14ac:dyDescent="0.25">
      <c r="A270" t="s">
        <v>1284</v>
      </c>
      <c r="B270" t="s">
        <v>439</v>
      </c>
      <c r="C270" t="s">
        <v>503</v>
      </c>
      <c r="D270" t="e">
        <f>VLOOKUP(C270,TDirReg!$E$2:$F$186,2,0)</f>
        <v>#N/A</v>
      </c>
      <c r="E270" t="e">
        <f>VLOOKUP(C270,TDirReg!$E$2:$H$186,4,0)</f>
        <v>#N/A</v>
      </c>
      <c r="F270">
        <v>15</v>
      </c>
      <c r="G270">
        <v>15580</v>
      </c>
      <c r="H270">
        <v>15</v>
      </c>
    </row>
    <row r="271" spans="1:8" ht="15" customHeight="1" x14ac:dyDescent="0.25">
      <c r="A271" t="s">
        <v>1284</v>
      </c>
      <c r="B271" t="s">
        <v>439</v>
      </c>
      <c r="C271" t="s">
        <v>504</v>
      </c>
      <c r="D271" t="e">
        <f>VLOOKUP(C271,TDirReg!$E$2:$F$186,2,0)</f>
        <v>#N/A</v>
      </c>
      <c r="E271" t="e">
        <f>VLOOKUP(C271,TDirReg!$E$2:$H$186,4,0)</f>
        <v>#N/A</v>
      </c>
      <c r="F271">
        <v>15</v>
      </c>
      <c r="G271">
        <v>15599</v>
      </c>
      <c r="H271">
        <v>15</v>
      </c>
    </row>
    <row r="272" spans="1:8" ht="15" customHeight="1" x14ac:dyDescent="0.25">
      <c r="A272" t="s">
        <v>1284</v>
      </c>
      <c r="B272" t="s">
        <v>439</v>
      </c>
      <c r="C272" t="s">
        <v>505</v>
      </c>
      <c r="D272" t="e">
        <f>VLOOKUP(C272,TDirReg!$E$2:$F$186,2,0)</f>
        <v>#N/A</v>
      </c>
      <c r="E272" t="e">
        <f>VLOOKUP(C272,TDirReg!$E$2:$H$186,4,0)</f>
        <v>#N/A</v>
      </c>
      <c r="F272">
        <v>15</v>
      </c>
      <c r="G272">
        <v>15600</v>
      </c>
      <c r="H272">
        <v>15</v>
      </c>
    </row>
    <row r="273" spans="1:8" ht="15" customHeight="1" x14ac:dyDescent="0.25">
      <c r="A273" t="s">
        <v>1284</v>
      </c>
      <c r="B273" t="s">
        <v>439</v>
      </c>
      <c r="C273" t="s">
        <v>506</v>
      </c>
      <c r="D273" t="e">
        <f>VLOOKUP(C273,TDirReg!$E$2:$F$186,2,0)</f>
        <v>#N/A</v>
      </c>
      <c r="E273" t="e">
        <f>VLOOKUP(C273,TDirReg!$E$2:$H$186,4,0)</f>
        <v>#N/A</v>
      </c>
      <c r="F273">
        <v>15</v>
      </c>
      <c r="G273">
        <v>15621</v>
      </c>
      <c r="H273">
        <v>15</v>
      </c>
    </row>
    <row r="274" spans="1:8" ht="15" customHeight="1" x14ac:dyDescent="0.25">
      <c r="A274" t="s">
        <v>1284</v>
      </c>
      <c r="B274" t="s">
        <v>439</v>
      </c>
      <c r="C274" t="s">
        <v>507</v>
      </c>
      <c r="D274" t="e">
        <f>VLOOKUP(C274,TDirReg!$E$2:$F$186,2,0)</f>
        <v>#N/A</v>
      </c>
      <c r="E274" t="e">
        <f>VLOOKUP(C274,TDirReg!$E$2:$H$186,4,0)</f>
        <v>#N/A</v>
      </c>
      <c r="F274">
        <v>15</v>
      </c>
      <c r="G274">
        <v>15632</v>
      </c>
      <c r="H274">
        <v>15</v>
      </c>
    </row>
    <row r="275" spans="1:8" ht="15" customHeight="1" x14ac:dyDescent="0.25">
      <c r="A275" t="s">
        <v>1284</v>
      </c>
      <c r="B275" t="s">
        <v>439</v>
      </c>
      <c r="C275" t="s">
        <v>508</v>
      </c>
      <c r="D275" t="e">
        <f>VLOOKUP(C275,TDirReg!$E$2:$F$186,2,0)</f>
        <v>#N/A</v>
      </c>
      <c r="E275" t="e">
        <f>VLOOKUP(C275,TDirReg!$E$2:$H$186,4,0)</f>
        <v>#N/A</v>
      </c>
      <c r="F275">
        <v>15</v>
      </c>
      <c r="G275">
        <v>15638</v>
      </c>
      <c r="H275">
        <v>15</v>
      </c>
    </row>
    <row r="276" spans="1:8" ht="15" customHeight="1" x14ac:dyDescent="0.25">
      <c r="A276" t="s">
        <v>1284</v>
      </c>
      <c r="B276" t="s">
        <v>439</v>
      </c>
      <c r="C276" t="s">
        <v>509</v>
      </c>
      <c r="D276" t="e">
        <f>VLOOKUP(C276,TDirReg!$E$2:$F$186,2,0)</f>
        <v>#N/A</v>
      </c>
      <c r="E276" t="e">
        <f>VLOOKUP(C276,TDirReg!$E$2:$H$186,4,0)</f>
        <v>#N/A</v>
      </c>
      <c r="F276">
        <v>15</v>
      </c>
      <c r="G276">
        <v>15646</v>
      </c>
      <c r="H276">
        <v>15</v>
      </c>
    </row>
    <row r="277" spans="1:8" ht="15" customHeight="1" x14ac:dyDescent="0.25">
      <c r="A277" t="s">
        <v>1284</v>
      </c>
      <c r="B277" t="s">
        <v>439</v>
      </c>
      <c r="C277" t="s">
        <v>510</v>
      </c>
      <c r="D277" t="e">
        <f>VLOOKUP(C277,TDirReg!$E$2:$F$186,2,0)</f>
        <v>#N/A</v>
      </c>
      <c r="E277" t="e">
        <f>VLOOKUP(C277,TDirReg!$E$2:$H$186,4,0)</f>
        <v>#N/A</v>
      </c>
      <c r="F277">
        <v>15</v>
      </c>
      <c r="G277">
        <v>15660</v>
      </c>
      <c r="H277">
        <v>15</v>
      </c>
    </row>
    <row r="278" spans="1:8" ht="15" customHeight="1" x14ac:dyDescent="0.25">
      <c r="A278" t="s">
        <v>1284</v>
      </c>
      <c r="B278" t="s">
        <v>439</v>
      </c>
      <c r="C278" t="s">
        <v>511</v>
      </c>
      <c r="D278" t="e">
        <f>VLOOKUP(C278,TDirReg!$E$2:$F$186,2,0)</f>
        <v>#N/A</v>
      </c>
      <c r="E278" t="e">
        <f>VLOOKUP(C278,TDirReg!$E$2:$H$186,4,0)</f>
        <v>#N/A</v>
      </c>
      <c r="F278">
        <v>15</v>
      </c>
      <c r="G278">
        <v>15664</v>
      </c>
      <c r="H278">
        <v>15</v>
      </c>
    </row>
    <row r="279" spans="1:8" ht="15" customHeight="1" x14ac:dyDescent="0.25">
      <c r="A279" t="s">
        <v>1284</v>
      </c>
      <c r="B279" t="s">
        <v>439</v>
      </c>
      <c r="C279" t="s">
        <v>512</v>
      </c>
      <c r="D279" t="e">
        <f>VLOOKUP(C279,TDirReg!$E$2:$F$186,2,0)</f>
        <v>#N/A</v>
      </c>
      <c r="E279" t="e">
        <f>VLOOKUP(C279,TDirReg!$E$2:$H$186,4,0)</f>
        <v>#N/A</v>
      </c>
      <c r="F279">
        <v>15</v>
      </c>
      <c r="G279">
        <v>15667</v>
      </c>
      <c r="H279">
        <v>15</v>
      </c>
    </row>
    <row r="280" spans="1:8" ht="15" customHeight="1" x14ac:dyDescent="0.25">
      <c r="A280" t="s">
        <v>1284</v>
      </c>
      <c r="B280" t="s">
        <v>439</v>
      </c>
      <c r="C280" t="s">
        <v>513</v>
      </c>
      <c r="D280" t="e">
        <f>VLOOKUP(C280,TDirReg!$E$2:$F$186,2,0)</f>
        <v>#N/A</v>
      </c>
      <c r="E280" t="e">
        <f>VLOOKUP(C280,TDirReg!$E$2:$H$186,4,0)</f>
        <v>#N/A</v>
      </c>
      <c r="F280">
        <v>15</v>
      </c>
      <c r="G280">
        <v>15673</v>
      </c>
      <c r="H280">
        <v>15</v>
      </c>
    </row>
    <row r="281" spans="1:8" ht="15" customHeight="1" x14ac:dyDescent="0.25">
      <c r="A281" t="s">
        <v>1284</v>
      </c>
      <c r="B281" t="s">
        <v>439</v>
      </c>
      <c r="C281" t="s">
        <v>514</v>
      </c>
      <c r="D281" t="e">
        <f>VLOOKUP(C281,TDirReg!$E$2:$F$186,2,0)</f>
        <v>#N/A</v>
      </c>
      <c r="E281" t="e">
        <f>VLOOKUP(C281,TDirReg!$E$2:$H$186,4,0)</f>
        <v>#N/A</v>
      </c>
      <c r="F281">
        <v>15</v>
      </c>
      <c r="G281">
        <v>15676</v>
      </c>
      <c r="H281">
        <v>15</v>
      </c>
    </row>
    <row r="282" spans="1:8" ht="15" customHeight="1" x14ac:dyDescent="0.25">
      <c r="A282" t="s">
        <v>1284</v>
      </c>
      <c r="B282" t="s">
        <v>439</v>
      </c>
      <c r="C282" t="s">
        <v>515</v>
      </c>
      <c r="D282" t="e">
        <f>VLOOKUP(C282,TDirReg!$E$2:$F$186,2,0)</f>
        <v>#N/A</v>
      </c>
      <c r="E282" t="e">
        <f>VLOOKUP(C282,TDirReg!$E$2:$H$186,4,0)</f>
        <v>#N/A</v>
      </c>
      <c r="F282">
        <v>15</v>
      </c>
      <c r="G282">
        <v>15681</v>
      </c>
      <c r="H282">
        <v>15</v>
      </c>
    </row>
    <row r="283" spans="1:8" ht="15" customHeight="1" x14ac:dyDescent="0.25">
      <c r="A283" t="s">
        <v>1284</v>
      </c>
      <c r="B283" t="s">
        <v>439</v>
      </c>
      <c r="C283" t="s">
        <v>516</v>
      </c>
      <c r="D283" t="e">
        <f>VLOOKUP(C283,TDirReg!$E$2:$F$186,2,0)</f>
        <v>#N/A</v>
      </c>
      <c r="E283" t="e">
        <f>VLOOKUP(C283,TDirReg!$E$2:$H$186,4,0)</f>
        <v>#N/A</v>
      </c>
      <c r="F283">
        <v>15</v>
      </c>
      <c r="G283">
        <v>15686</v>
      </c>
      <c r="H283">
        <v>15</v>
      </c>
    </row>
    <row r="284" spans="1:8" ht="15" customHeight="1" x14ac:dyDescent="0.25">
      <c r="A284" t="s">
        <v>1284</v>
      </c>
      <c r="B284" t="s">
        <v>439</v>
      </c>
      <c r="C284" t="s">
        <v>517</v>
      </c>
      <c r="D284" t="e">
        <f>VLOOKUP(C284,TDirReg!$E$2:$F$186,2,0)</f>
        <v>#N/A</v>
      </c>
      <c r="E284" t="e">
        <f>VLOOKUP(C284,TDirReg!$E$2:$H$186,4,0)</f>
        <v>#N/A</v>
      </c>
      <c r="F284">
        <v>15</v>
      </c>
      <c r="G284">
        <v>15690</v>
      </c>
      <c r="H284">
        <v>15</v>
      </c>
    </row>
    <row r="285" spans="1:8" ht="15" customHeight="1" x14ac:dyDescent="0.25">
      <c r="A285" t="s">
        <v>1284</v>
      </c>
      <c r="B285" t="s">
        <v>439</v>
      </c>
      <c r="C285" t="s">
        <v>518</v>
      </c>
      <c r="D285" t="e">
        <f>VLOOKUP(C285,TDirReg!$E$2:$F$186,2,0)</f>
        <v>#N/A</v>
      </c>
      <c r="E285" t="e">
        <f>VLOOKUP(C285,TDirReg!$E$2:$H$186,4,0)</f>
        <v>#N/A</v>
      </c>
      <c r="F285">
        <v>15</v>
      </c>
      <c r="G285">
        <v>15693</v>
      </c>
      <c r="H285">
        <v>15</v>
      </c>
    </row>
    <row r="286" spans="1:8" ht="15" customHeight="1" x14ac:dyDescent="0.25">
      <c r="A286" t="s">
        <v>1284</v>
      </c>
      <c r="B286" t="s">
        <v>439</v>
      </c>
      <c r="C286" t="s">
        <v>519</v>
      </c>
      <c r="D286" t="e">
        <f>VLOOKUP(C286,TDirReg!$E$2:$F$186,2,0)</f>
        <v>#N/A</v>
      </c>
      <c r="E286" t="e">
        <f>VLOOKUP(C286,TDirReg!$E$2:$H$186,4,0)</f>
        <v>#N/A</v>
      </c>
      <c r="F286">
        <v>15</v>
      </c>
      <c r="G286">
        <v>15696</v>
      </c>
      <c r="H286">
        <v>15</v>
      </c>
    </row>
    <row r="287" spans="1:8" ht="15" customHeight="1" x14ac:dyDescent="0.25">
      <c r="A287" t="s">
        <v>1284</v>
      </c>
      <c r="B287" t="s">
        <v>439</v>
      </c>
      <c r="C287" t="s">
        <v>520</v>
      </c>
      <c r="D287" t="e">
        <f>VLOOKUP(C287,TDirReg!$E$2:$F$186,2,0)</f>
        <v>#N/A</v>
      </c>
      <c r="E287" t="e">
        <f>VLOOKUP(C287,TDirReg!$E$2:$H$186,4,0)</f>
        <v>#N/A</v>
      </c>
      <c r="F287">
        <v>15</v>
      </c>
      <c r="G287">
        <v>15720</v>
      </c>
      <c r="H287">
        <v>15</v>
      </c>
    </row>
    <row r="288" spans="1:8" ht="15" customHeight="1" x14ac:dyDescent="0.25">
      <c r="A288" t="s">
        <v>1284</v>
      </c>
      <c r="B288" t="s">
        <v>439</v>
      </c>
      <c r="C288" t="s">
        <v>521</v>
      </c>
      <c r="D288" t="e">
        <f>VLOOKUP(C288,TDirReg!$E$2:$F$186,2,0)</f>
        <v>#N/A</v>
      </c>
      <c r="E288" t="e">
        <f>VLOOKUP(C288,TDirReg!$E$2:$H$186,4,0)</f>
        <v>#N/A</v>
      </c>
      <c r="F288">
        <v>15</v>
      </c>
      <c r="G288">
        <v>15723</v>
      </c>
      <c r="H288">
        <v>15</v>
      </c>
    </row>
    <row r="289" spans="1:8" ht="15" customHeight="1" x14ac:dyDescent="0.25">
      <c r="A289" t="s">
        <v>1284</v>
      </c>
      <c r="B289" t="s">
        <v>439</v>
      </c>
      <c r="C289" t="s">
        <v>522</v>
      </c>
      <c r="D289" t="e">
        <f>VLOOKUP(C289,TDirReg!$E$2:$F$186,2,0)</f>
        <v>#N/A</v>
      </c>
      <c r="E289" t="e">
        <f>VLOOKUP(C289,TDirReg!$E$2:$H$186,4,0)</f>
        <v>#N/A</v>
      </c>
      <c r="F289">
        <v>15</v>
      </c>
      <c r="G289">
        <v>15740</v>
      </c>
      <c r="H289">
        <v>15</v>
      </c>
    </row>
    <row r="290" spans="1:8" ht="15" customHeight="1" x14ac:dyDescent="0.25">
      <c r="A290" t="s">
        <v>1284</v>
      </c>
      <c r="B290" t="s">
        <v>439</v>
      </c>
      <c r="C290" t="s">
        <v>523</v>
      </c>
      <c r="D290" t="e">
        <f>VLOOKUP(C290,TDirReg!$E$2:$F$186,2,0)</f>
        <v>#N/A</v>
      </c>
      <c r="E290" t="e">
        <f>VLOOKUP(C290,TDirReg!$E$2:$H$186,4,0)</f>
        <v>#N/A</v>
      </c>
      <c r="F290">
        <v>15</v>
      </c>
      <c r="G290">
        <v>15753</v>
      </c>
      <c r="H290">
        <v>15</v>
      </c>
    </row>
    <row r="291" spans="1:8" ht="15" customHeight="1" x14ac:dyDescent="0.25">
      <c r="A291" t="s">
        <v>1284</v>
      </c>
      <c r="B291" t="s">
        <v>439</v>
      </c>
      <c r="C291" t="s">
        <v>524</v>
      </c>
      <c r="D291" t="e">
        <f>VLOOKUP(C291,TDirReg!$E$2:$F$186,2,0)</f>
        <v>#N/A</v>
      </c>
      <c r="E291" t="e">
        <f>VLOOKUP(C291,TDirReg!$E$2:$H$186,4,0)</f>
        <v>#N/A</v>
      </c>
      <c r="F291">
        <v>15</v>
      </c>
      <c r="G291">
        <v>15755</v>
      </c>
      <c r="H291">
        <v>15</v>
      </c>
    </row>
    <row r="292" spans="1:8" ht="15" customHeight="1" x14ac:dyDescent="0.25">
      <c r="A292" t="s">
        <v>1284</v>
      </c>
      <c r="B292" t="s">
        <v>439</v>
      </c>
      <c r="C292" t="s">
        <v>525</v>
      </c>
      <c r="D292" t="e">
        <f>VLOOKUP(C292,TDirReg!$E$2:$F$186,2,0)</f>
        <v>#N/A</v>
      </c>
      <c r="E292" t="e">
        <f>VLOOKUP(C292,TDirReg!$E$2:$H$186,4,0)</f>
        <v>#N/A</v>
      </c>
      <c r="F292">
        <v>15</v>
      </c>
      <c r="G292">
        <v>15757</v>
      </c>
      <c r="H292">
        <v>15</v>
      </c>
    </row>
    <row r="293" spans="1:8" ht="15" customHeight="1" x14ac:dyDescent="0.25">
      <c r="A293" t="s">
        <v>1284</v>
      </c>
      <c r="B293" t="s">
        <v>439</v>
      </c>
      <c r="C293" t="s">
        <v>38</v>
      </c>
      <c r="D293" t="str">
        <f>VLOOKUP(C293,TDirReg!$E$2:$F$186,2,0)</f>
        <v>UB SOGAMOSO</v>
      </c>
      <c r="E293" t="str">
        <f>VLOOKUP(C293,TDirReg!$E$2:$H$186,4,0)</f>
        <v>Hospital Regional Calle 8 N° 11-43</v>
      </c>
      <c r="F293">
        <v>15</v>
      </c>
      <c r="G293">
        <v>15759</v>
      </c>
      <c r="H293">
        <v>15</v>
      </c>
    </row>
    <row r="294" spans="1:8" ht="15" customHeight="1" x14ac:dyDescent="0.25">
      <c r="A294" t="s">
        <v>1284</v>
      </c>
      <c r="B294" t="s">
        <v>439</v>
      </c>
      <c r="C294" t="s">
        <v>526</v>
      </c>
      <c r="D294" t="e">
        <f>VLOOKUP(C294,TDirReg!$E$2:$F$186,2,0)</f>
        <v>#N/A</v>
      </c>
      <c r="E294" t="e">
        <f>VLOOKUP(C294,TDirReg!$E$2:$H$186,4,0)</f>
        <v>#N/A</v>
      </c>
      <c r="F294">
        <v>15</v>
      </c>
      <c r="G294">
        <v>15761</v>
      </c>
      <c r="H294">
        <v>15</v>
      </c>
    </row>
    <row r="295" spans="1:8" ht="15" customHeight="1" x14ac:dyDescent="0.25">
      <c r="A295" t="s">
        <v>1284</v>
      </c>
      <c r="B295" t="s">
        <v>439</v>
      </c>
      <c r="C295" t="s">
        <v>527</v>
      </c>
      <c r="D295" t="e">
        <f>VLOOKUP(C295,TDirReg!$E$2:$F$186,2,0)</f>
        <v>#N/A</v>
      </c>
      <c r="E295" t="e">
        <f>VLOOKUP(C295,TDirReg!$E$2:$H$186,4,0)</f>
        <v>#N/A</v>
      </c>
      <c r="F295">
        <v>15</v>
      </c>
      <c r="G295">
        <v>15762</v>
      </c>
      <c r="H295">
        <v>15</v>
      </c>
    </row>
    <row r="296" spans="1:8" ht="15" customHeight="1" x14ac:dyDescent="0.25">
      <c r="A296" t="s">
        <v>1284</v>
      </c>
      <c r="B296" t="s">
        <v>439</v>
      </c>
      <c r="C296" t="s">
        <v>528</v>
      </c>
      <c r="D296" t="e">
        <f>VLOOKUP(C296,TDirReg!$E$2:$F$186,2,0)</f>
        <v>#N/A</v>
      </c>
      <c r="E296" t="e">
        <f>VLOOKUP(C296,TDirReg!$E$2:$H$186,4,0)</f>
        <v>#N/A</v>
      </c>
      <c r="F296">
        <v>15</v>
      </c>
      <c r="G296">
        <v>15763</v>
      </c>
      <c r="H296">
        <v>15</v>
      </c>
    </row>
    <row r="297" spans="1:8" ht="15" customHeight="1" x14ac:dyDescent="0.25">
      <c r="A297" t="s">
        <v>1284</v>
      </c>
      <c r="B297" t="s">
        <v>439</v>
      </c>
      <c r="C297" t="s">
        <v>529</v>
      </c>
      <c r="D297" t="e">
        <f>VLOOKUP(C297,TDirReg!$E$2:$F$186,2,0)</f>
        <v>#N/A</v>
      </c>
      <c r="E297" t="e">
        <f>VLOOKUP(C297,TDirReg!$E$2:$H$186,4,0)</f>
        <v>#N/A</v>
      </c>
      <c r="F297">
        <v>15</v>
      </c>
      <c r="G297">
        <v>15764</v>
      </c>
      <c r="H297">
        <v>15</v>
      </c>
    </row>
    <row r="298" spans="1:8" ht="15" customHeight="1" x14ac:dyDescent="0.25">
      <c r="A298" t="s">
        <v>1284</v>
      </c>
      <c r="B298" t="s">
        <v>439</v>
      </c>
      <c r="C298" t="s">
        <v>530</v>
      </c>
      <c r="D298" t="e">
        <f>VLOOKUP(C298,TDirReg!$E$2:$F$186,2,0)</f>
        <v>#N/A</v>
      </c>
      <c r="E298" t="e">
        <f>VLOOKUP(C298,TDirReg!$E$2:$H$186,4,0)</f>
        <v>#N/A</v>
      </c>
      <c r="F298">
        <v>15</v>
      </c>
      <c r="G298">
        <v>15774</v>
      </c>
      <c r="H298">
        <v>15</v>
      </c>
    </row>
    <row r="299" spans="1:8" ht="15" customHeight="1" x14ac:dyDescent="0.25">
      <c r="A299" t="s">
        <v>1284</v>
      </c>
      <c r="B299" t="s">
        <v>439</v>
      </c>
      <c r="C299" t="s">
        <v>531</v>
      </c>
      <c r="D299" t="e">
        <f>VLOOKUP(C299,TDirReg!$E$2:$F$186,2,0)</f>
        <v>#N/A</v>
      </c>
      <c r="E299" t="e">
        <f>VLOOKUP(C299,TDirReg!$E$2:$H$186,4,0)</f>
        <v>#N/A</v>
      </c>
      <c r="F299">
        <v>15</v>
      </c>
      <c r="G299">
        <v>15776</v>
      </c>
      <c r="H299">
        <v>15</v>
      </c>
    </row>
    <row r="300" spans="1:8" ht="15" customHeight="1" x14ac:dyDescent="0.25">
      <c r="A300" t="s">
        <v>1284</v>
      </c>
      <c r="B300" t="s">
        <v>439</v>
      </c>
      <c r="C300" t="s">
        <v>532</v>
      </c>
      <c r="D300" t="e">
        <f>VLOOKUP(C300,TDirReg!$E$2:$F$186,2,0)</f>
        <v>#N/A</v>
      </c>
      <c r="E300" t="e">
        <f>VLOOKUP(C300,TDirReg!$E$2:$H$186,4,0)</f>
        <v>#N/A</v>
      </c>
      <c r="F300">
        <v>15</v>
      </c>
      <c r="G300">
        <v>15778</v>
      </c>
      <c r="H300">
        <v>15</v>
      </c>
    </row>
    <row r="301" spans="1:8" ht="15" customHeight="1" x14ac:dyDescent="0.25">
      <c r="A301" t="s">
        <v>1284</v>
      </c>
      <c r="B301" t="s">
        <v>439</v>
      </c>
      <c r="C301" t="s">
        <v>533</v>
      </c>
      <c r="D301" t="e">
        <f>VLOOKUP(C301,TDirReg!$E$2:$F$186,2,0)</f>
        <v>#N/A</v>
      </c>
      <c r="E301" t="e">
        <f>VLOOKUP(C301,TDirReg!$E$2:$H$186,4,0)</f>
        <v>#N/A</v>
      </c>
      <c r="F301">
        <v>15</v>
      </c>
      <c r="G301">
        <v>15790</v>
      </c>
      <c r="H301">
        <v>15</v>
      </c>
    </row>
    <row r="302" spans="1:8" ht="15" customHeight="1" x14ac:dyDescent="0.25">
      <c r="A302" t="s">
        <v>1284</v>
      </c>
      <c r="B302" t="s">
        <v>439</v>
      </c>
      <c r="C302" t="s">
        <v>534</v>
      </c>
      <c r="D302" t="e">
        <f>VLOOKUP(C302,TDirReg!$E$2:$F$186,2,0)</f>
        <v>#N/A</v>
      </c>
      <c r="E302" t="e">
        <f>VLOOKUP(C302,TDirReg!$E$2:$H$186,4,0)</f>
        <v>#N/A</v>
      </c>
      <c r="F302">
        <v>15</v>
      </c>
      <c r="G302">
        <v>15798</v>
      </c>
      <c r="H302">
        <v>15</v>
      </c>
    </row>
    <row r="303" spans="1:8" ht="15" customHeight="1" x14ac:dyDescent="0.25">
      <c r="A303" t="s">
        <v>1284</v>
      </c>
      <c r="B303" t="s">
        <v>439</v>
      </c>
      <c r="C303" t="s">
        <v>535</v>
      </c>
      <c r="D303" t="e">
        <f>VLOOKUP(C303,TDirReg!$E$2:$F$186,2,0)</f>
        <v>#N/A</v>
      </c>
      <c r="E303" t="e">
        <f>VLOOKUP(C303,TDirReg!$E$2:$H$186,4,0)</f>
        <v>#N/A</v>
      </c>
      <c r="F303">
        <v>15</v>
      </c>
      <c r="G303">
        <v>15804</v>
      </c>
      <c r="H303">
        <v>15</v>
      </c>
    </row>
    <row r="304" spans="1:8" ht="15" customHeight="1" x14ac:dyDescent="0.25">
      <c r="A304" t="s">
        <v>1284</v>
      </c>
      <c r="B304" t="s">
        <v>439</v>
      </c>
      <c r="C304" t="s">
        <v>536</v>
      </c>
      <c r="D304" t="e">
        <f>VLOOKUP(C304,TDirReg!$E$2:$F$186,2,0)</f>
        <v>#N/A</v>
      </c>
      <c r="E304" t="e">
        <f>VLOOKUP(C304,TDirReg!$E$2:$H$186,4,0)</f>
        <v>#N/A</v>
      </c>
      <c r="F304">
        <v>15</v>
      </c>
      <c r="G304">
        <v>15806</v>
      </c>
      <c r="H304">
        <v>15</v>
      </c>
    </row>
    <row r="305" spans="1:8" ht="15" customHeight="1" x14ac:dyDescent="0.25">
      <c r="A305" t="s">
        <v>1284</v>
      </c>
      <c r="B305" t="s">
        <v>439</v>
      </c>
      <c r="C305" t="s">
        <v>537</v>
      </c>
      <c r="D305" t="e">
        <f>VLOOKUP(C305,TDirReg!$E$2:$F$186,2,0)</f>
        <v>#N/A</v>
      </c>
      <c r="E305" t="e">
        <f>VLOOKUP(C305,TDirReg!$E$2:$H$186,4,0)</f>
        <v>#N/A</v>
      </c>
      <c r="F305">
        <v>15</v>
      </c>
      <c r="G305">
        <v>15808</v>
      </c>
      <c r="H305">
        <v>15</v>
      </c>
    </row>
    <row r="306" spans="1:8" ht="15" customHeight="1" x14ac:dyDescent="0.25">
      <c r="A306" t="s">
        <v>1284</v>
      </c>
      <c r="B306" t="s">
        <v>439</v>
      </c>
      <c r="C306" t="s">
        <v>538</v>
      </c>
      <c r="D306" t="e">
        <f>VLOOKUP(C306,TDirReg!$E$2:$F$186,2,0)</f>
        <v>#N/A</v>
      </c>
      <c r="E306" t="e">
        <f>VLOOKUP(C306,TDirReg!$E$2:$H$186,4,0)</f>
        <v>#N/A</v>
      </c>
      <c r="F306">
        <v>15</v>
      </c>
      <c r="G306">
        <v>15810</v>
      </c>
      <c r="H306">
        <v>15</v>
      </c>
    </row>
    <row r="307" spans="1:8" ht="15" customHeight="1" x14ac:dyDescent="0.25">
      <c r="A307" t="s">
        <v>1284</v>
      </c>
      <c r="B307" t="s">
        <v>439</v>
      </c>
      <c r="C307" t="s">
        <v>539</v>
      </c>
      <c r="D307" t="e">
        <f>VLOOKUP(C307,TDirReg!$E$2:$F$186,2,0)</f>
        <v>#N/A</v>
      </c>
      <c r="E307" t="e">
        <f>VLOOKUP(C307,TDirReg!$E$2:$H$186,4,0)</f>
        <v>#N/A</v>
      </c>
      <c r="F307">
        <v>15</v>
      </c>
      <c r="G307">
        <v>15814</v>
      </c>
      <c r="H307">
        <v>15</v>
      </c>
    </row>
    <row r="308" spans="1:8" ht="15" customHeight="1" x14ac:dyDescent="0.25">
      <c r="A308" t="s">
        <v>1284</v>
      </c>
      <c r="B308" t="s">
        <v>439</v>
      </c>
      <c r="C308" t="s">
        <v>540</v>
      </c>
      <c r="D308" t="e">
        <f>VLOOKUP(C308,TDirReg!$E$2:$F$186,2,0)</f>
        <v>#N/A</v>
      </c>
      <c r="E308" t="e">
        <f>VLOOKUP(C308,TDirReg!$E$2:$H$186,4,0)</f>
        <v>#N/A</v>
      </c>
      <c r="F308">
        <v>15</v>
      </c>
      <c r="G308">
        <v>15816</v>
      </c>
      <c r="H308">
        <v>15</v>
      </c>
    </row>
    <row r="309" spans="1:8" ht="15" customHeight="1" x14ac:dyDescent="0.25">
      <c r="A309" t="s">
        <v>1284</v>
      </c>
      <c r="B309" t="s">
        <v>439</v>
      </c>
      <c r="C309" t="s">
        <v>541</v>
      </c>
      <c r="D309" t="e">
        <f>VLOOKUP(C309,TDirReg!$E$2:$F$186,2,0)</f>
        <v>#N/A</v>
      </c>
      <c r="E309" t="e">
        <f>VLOOKUP(C309,TDirReg!$E$2:$H$186,4,0)</f>
        <v>#N/A</v>
      </c>
      <c r="F309">
        <v>15</v>
      </c>
      <c r="G309">
        <v>15820</v>
      </c>
      <c r="H309">
        <v>15</v>
      </c>
    </row>
    <row r="310" spans="1:8" ht="15" customHeight="1" x14ac:dyDescent="0.25">
      <c r="A310" t="s">
        <v>1284</v>
      </c>
      <c r="B310" t="s">
        <v>439</v>
      </c>
      <c r="C310" t="s">
        <v>542</v>
      </c>
      <c r="D310" t="e">
        <f>VLOOKUP(C310,TDirReg!$E$2:$F$186,2,0)</f>
        <v>#N/A</v>
      </c>
      <c r="E310" t="e">
        <f>VLOOKUP(C310,TDirReg!$E$2:$H$186,4,0)</f>
        <v>#N/A</v>
      </c>
      <c r="F310">
        <v>15</v>
      </c>
      <c r="G310">
        <v>15822</v>
      </c>
      <c r="H310">
        <v>15</v>
      </c>
    </row>
    <row r="311" spans="1:8" ht="15" customHeight="1" x14ac:dyDescent="0.25">
      <c r="A311" t="s">
        <v>1284</v>
      </c>
      <c r="B311" t="s">
        <v>439</v>
      </c>
      <c r="C311" t="s">
        <v>543</v>
      </c>
      <c r="D311" t="e">
        <f>VLOOKUP(C311,TDirReg!$E$2:$F$186,2,0)</f>
        <v>#N/A</v>
      </c>
      <c r="E311" t="e">
        <f>VLOOKUP(C311,TDirReg!$E$2:$H$186,4,0)</f>
        <v>#N/A</v>
      </c>
      <c r="F311">
        <v>15</v>
      </c>
      <c r="G311">
        <v>15832</v>
      </c>
      <c r="H311">
        <v>15</v>
      </c>
    </row>
    <row r="312" spans="1:8" ht="15" customHeight="1" x14ac:dyDescent="0.25">
      <c r="A312" t="s">
        <v>1284</v>
      </c>
      <c r="B312" t="s">
        <v>439</v>
      </c>
      <c r="C312" t="s">
        <v>544</v>
      </c>
      <c r="D312" t="e">
        <f>VLOOKUP(C312,TDirReg!$E$2:$F$186,2,0)</f>
        <v>#N/A</v>
      </c>
      <c r="E312" t="e">
        <f>VLOOKUP(C312,TDirReg!$E$2:$H$186,4,0)</f>
        <v>#N/A</v>
      </c>
      <c r="F312">
        <v>15</v>
      </c>
      <c r="G312">
        <v>15835</v>
      </c>
      <c r="H312">
        <v>15</v>
      </c>
    </row>
    <row r="313" spans="1:8" ht="15" customHeight="1" x14ac:dyDescent="0.25">
      <c r="A313" t="s">
        <v>1284</v>
      </c>
      <c r="B313" t="s">
        <v>439</v>
      </c>
      <c r="C313" t="s">
        <v>545</v>
      </c>
      <c r="D313" t="e">
        <f>VLOOKUP(C313,TDirReg!$E$2:$F$186,2,0)</f>
        <v>#N/A</v>
      </c>
      <c r="E313" t="e">
        <f>VLOOKUP(C313,TDirReg!$E$2:$H$186,4,0)</f>
        <v>#N/A</v>
      </c>
      <c r="F313">
        <v>15</v>
      </c>
      <c r="G313">
        <v>15837</v>
      </c>
      <c r="H313">
        <v>15</v>
      </c>
    </row>
    <row r="314" spans="1:8" ht="15" customHeight="1" x14ac:dyDescent="0.25">
      <c r="A314" t="s">
        <v>1284</v>
      </c>
      <c r="B314" t="s">
        <v>439</v>
      </c>
      <c r="C314" t="s">
        <v>546</v>
      </c>
      <c r="D314" t="e">
        <f>VLOOKUP(C314,TDirReg!$E$2:$F$186,2,0)</f>
        <v>#N/A</v>
      </c>
      <c r="E314" t="e">
        <f>VLOOKUP(C314,TDirReg!$E$2:$H$186,4,0)</f>
        <v>#N/A</v>
      </c>
      <c r="F314">
        <v>15</v>
      </c>
      <c r="G314">
        <v>15839</v>
      </c>
      <c r="H314">
        <v>15</v>
      </c>
    </row>
    <row r="315" spans="1:8" ht="15" customHeight="1" x14ac:dyDescent="0.25">
      <c r="A315" t="s">
        <v>1284</v>
      </c>
      <c r="B315" t="s">
        <v>439</v>
      </c>
      <c r="C315" t="s">
        <v>547</v>
      </c>
      <c r="D315" t="e">
        <f>VLOOKUP(C315,TDirReg!$E$2:$F$186,2,0)</f>
        <v>#N/A</v>
      </c>
      <c r="E315" t="e">
        <f>VLOOKUP(C315,TDirReg!$E$2:$H$186,4,0)</f>
        <v>#N/A</v>
      </c>
      <c r="F315">
        <v>15</v>
      </c>
      <c r="G315">
        <v>15842</v>
      </c>
      <c r="H315">
        <v>15</v>
      </c>
    </row>
    <row r="316" spans="1:8" ht="15" customHeight="1" x14ac:dyDescent="0.25">
      <c r="A316" t="s">
        <v>1284</v>
      </c>
      <c r="B316" t="s">
        <v>439</v>
      </c>
      <c r="C316" t="s">
        <v>548</v>
      </c>
      <c r="D316" t="e">
        <f>VLOOKUP(C316,TDirReg!$E$2:$F$186,2,0)</f>
        <v>#N/A</v>
      </c>
      <c r="E316" t="e">
        <f>VLOOKUP(C316,TDirReg!$E$2:$H$186,4,0)</f>
        <v>#N/A</v>
      </c>
      <c r="F316">
        <v>15</v>
      </c>
      <c r="G316">
        <v>15861</v>
      </c>
      <c r="H316">
        <v>15</v>
      </c>
    </row>
    <row r="317" spans="1:8" ht="15" customHeight="1" x14ac:dyDescent="0.25">
      <c r="A317" t="s">
        <v>1284</v>
      </c>
      <c r="B317" t="s">
        <v>439</v>
      </c>
      <c r="C317" t="s">
        <v>549</v>
      </c>
      <c r="D317" t="e">
        <f>VLOOKUP(C317,TDirReg!$E$2:$F$186,2,0)</f>
        <v>#N/A</v>
      </c>
      <c r="E317" t="e">
        <f>VLOOKUP(C317,TDirReg!$E$2:$H$186,4,0)</f>
        <v>#N/A</v>
      </c>
      <c r="F317">
        <v>15</v>
      </c>
      <c r="G317">
        <v>15879</v>
      </c>
      <c r="H317">
        <v>15</v>
      </c>
    </row>
    <row r="318" spans="1:8" ht="15" customHeight="1" x14ac:dyDescent="0.25">
      <c r="A318" t="s">
        <v>1284</v>
      </c>
      <c r="B318" t="s">
        <v>439</v>
      </c>
      <c r="C318" t="s">
        <v>550</v>
      </c>
      <c r="D318" t="e">
        <f>VLOOKUP(C318,TDirReg!$E$2:$F$186,2,0)</f>
        <v>#N/A</v>
      </c>
      <c r="E318" t="e">
        <f>VLOOKUP(C318,TDirReg!$E$2:$H$186,4,0)</f>
        <v>#N/A</v>
      </c>
      <c r="F318">
        <v>15</v>
      </c>
      <c r="G318">
        <v>15897</v>
      </c>
      <c r="H318">
        <v>15</v>
      </c>
    </row>
    <row r="319" spans="1:8" ht="15" customHeight="1" x14ac:dyDescent="0.25">
      <c r="A319" t="s">
        <v>1281</v>
      </c>
      <c r="B319" t="s">
        <v>19</v>
      </c>
      <c r="C319" t="s">
        <v>36</v>
      </c>
      <c r="D319" t="str">
        <f>VLOOKUP(C319,TDirReg!$E$2:$F$186,2,0)</f>
        <v>DS CALDAS</v>
      </c>
      <c r="E319" t="str">
        <f>VLOOKUP(C319,TDirReg!$E$2:$H$186,4,0)</f>
        <v>CARRERA 27 N° 48-85</v>
      </c>
      <c r="F319">
        <v>17</v>
      </c>
      <c r="G319">
        <v>17001</v>
      </c>
      <c r="H319">
        <v>17</v>
      </c>
    </row>
    <row r="320" spans="1:8" ht="15" customHeight="1" x14ac:dyDescent="0.25">
      <c r="A320" t="s">
        <v>1281</v>
      </c>
      <c r="B320" t="s">
        <v>19</v>
      </c>
      <c r="C320" t="s">
        <v>35</v>
      </c>
      <c r="D320" t="str">
        <f>VLOOKUP(C320,TDirReg!$E$2:$F$186,2,0)</f>
        <v>UB AGUADAS</v>
      </c>
      <c r="E320" t="str">
        <f>VLOOKUP(C320,TDirReg!$E$2:$H$186,4,0)</f>
        <v>Hospital San Jose</v>
      </c>
      <c r="F320">
        <v>17</v>
      </c>
      <c r="G320">
        <v>17013</v>
      </c>
      <c r="H320">
        <v>17</v>
      </c>
    </row>
    <row r="321" spans="1:8" ht="15" customHeight="1" x14ac:dyDescent="0.25">
      <c r="A321" t="s">
        <v>1281</v>
      </c>
      <c r="B321" t="s">
        <v>19</v>
      </c>
      <c r="C321" t="s">
        <v>33</v>
      </c>
      <c r="D321" t="str">
        <f>VLOOKUP(C321,TDirReg!$E$2:$F$186,2,0)</f>
        <v>UB ANSERMA</v>
      </c>
      <c r="E321" t="str">
        <f>VLOOKUP(C321,TDirReg!$E$2:$H$186,4,0)</f>
        <v>Carrera 5A - Calle 1A Hospital San Vicente de Paúl</v>
      </c>
      <c r="F321">
        <v>17</v>
      </c>
      <c r="G321">
        <v>17042</v>
      </c>
      <c r="H321">
        <v>17</v>
      </c>
    </row>
    <row r="322" spans="1:8" ht="15" customHeight="1" x14ac:dyDescent="0.25">
      <c r="A322" t="s">
        <v>1281</v>
      </c>
      <c r="B322" t="s">
        <v>19</v>
      </c>
      <c r="C322" t="s">
        <v>551</v>
      </c>
      <c r="D322" t="e">
        <f>VLOOKUP(C322,TDirReg!$E$2:$F$186,2,0)</f>
        <v>#N/A</v>
      </c>
      <c r="E322" t="e">
        <f>VLOOKUP(C322,TDirReg!$E$2:$H$186,4,0)</f>
        <v>#N/A</v>
      </c>
      <c r="F322">
        <v>17</v>
      </c>
      <c r="G322">
        <v>17050</v>
      </c>
      <c r="H322">
        <v>17</v>
      </c>
    </row>
    <row r="323" spans="1:8" ht="15" customHeight="1" x14ac:dyDescent="0.25">
      <c r="A323" t="s">
        <v>1281</v>
      </c>
      <c r="B323" t="s">
        <v>19</v>
      </c>
      <c r="C323" t="s">
        <v>552</v>
      </c>
      <c r="D323" t="e">
        <f>VLOOKUP(C323,TDirReg!$E$2:$F$186,2,0)</f>
        <v>#N/A</v>
      </c>
      <c r="E323" t="e">
        <f>VLOOKUP(C323,TDirReg!$E$2:$H$186,4,0)</f>
        <v>#N/A</v>
      </c>
      <c r="F323">
        <v>17</v>
      </c>
      <c r="G323">
        <v>17088</v>
      </c>
      <c r="H323">
        <v>17</v>
      </c>
    </row>
    <row r="324" spans="1:8" ht="15" customHeight="1" x14ac:dyDescent="0.25">
      <c r="A324" t="s">
        <v>1281</v>
      </c>
      <c r="B324" t="s">
        <v>19</v>
      </c>
      <c r="C324" t="s">
        <v>32</v>
      </c>
      <c r="D324" t="str">
        <f>VLOOKUP(C324,TDirReg!$E$2:$F$186,2,0)</f>
        <v>UB CHINCHINA</v>
      </c>
      <c r="E324" t="str">
        <f>VLOOKUP(C324,TDirReg!$E$2:$H$186,4,0)</f>
        <v>Hospital San Marcos</v>
      </c>
      <c r="F324">
        <v>17</v>
      </c>
      <c r="G324">
        <v>17174</v>
      </c>
      <c r="H324">
        <v>17</v>
      </c>
    </row>
    <row r="325" spans="1:8" ht="15" customHeight="1" x14ac:dyDescent="0.25">
      <c r="A325" t="s">
        <v>1281</v>
      </c>
      <c r="B325" t="s">
        <v>19</v>
      </c>
      <c r="C325" t="s">
        <v>553</v>
      </c>
      <c r="D325" t="e">
        <f>VLOOKUP(C325,TDirReg!$E$2:$F$186,2,0)</f>
        <v>#N/A</v>
      </c>
      <c r="E325" t="e">
        <f>VLOOKUP(C325,TDirReg!$E$2:$H$186,4,0)</f>
        <v>#N/A</v>
      </c>
      <c r="F325">
        <v>17</v>
      </c>
      <c r="G325">
        <v>17272</v>
      </c>
      <c r="H325">
        <v>17</v>
      </c>
    </row>
    <row r="326" spans="1:8" ht="15" customHeight="1" x14ac:dyDescent="0.25">
      <c r="A326" t="s">
        <v>1281</v>
      </c>
      <c r="B326" t="s">
        <v>19</v>
      </c>
      <c r="C326" t="s">
        <v>49</v>
      </c>
      <c r="D326" t="str">
        <f>VLOOKUP(C326,TDirReg!$E$2:$F$186,2,0)</f>
        <v>UB LA DORADA</v>
      </c>
      <c r="E326" t="str">
        <f>VLOOKUP(C326,TDirReg!$E$2:$H$186,4,0)</f>
        <v>Cra. 6 N° 10b - 04 Hospital La Dorada</v>
      </c>
      <c r="F326">
        <v>17</v>
      </c>
      <c r="G326">
        <v>17380</v>
      </c>
      <c r="H326">
        <v>17</v>
      </c>
    </row>
    <row r="327" spans="1:8" ht="15" customHeight="1" x14ac:dyDescent="0.25">
      <c r="A327" t="s">
        <v>1281</v>
      </c>
      <c r="B327" t="s">
        <v>19</v>
      </c>
      <c r="C327" t="s">
        <v>554</v>
      </c>
      <c r="D327" t="e">
        <f>VLOOKUP(C327,TDirReg!$E$2:$F$186,2,0)</f>
        <v>#N/A</v>
      </c>
      <c r="E327" t="e">
        <f>VLOOKUP(C327,TDirReg!$E$2:$H$186,4,0)</f>
        <v>#N/A</v>
      </c>
      <c r="F327">
        <v>17</v>
      </c>
      <c r="G327">
        <v>17388</v>
      </c>
      <c r="H327">
        <v>17</v>
      </c>
    </row>
    <row r="328" spans="1:8" ht="15" customHeight="1" x14ac:dyDescent="0.25">
      <c r="A328" t="s">
        <v>1281</v>
      </c>
      <c r="B328" t="s">
        <v>19</v>
      </c>
      <c r="C328" t="s">
        <v>555</v>
      </c>
      <c r="D328" t="str">
        <f>VLOOKUP(C328,TDirReg!$E$2:$F$186,2,0)</f>
        <v>UB MANZANARES</v>
      </c>
      <c r="E328" t="str">
        <f>VLOOKUP(C328,TDirReg!$E$2:$H$186,4,0)</f>
        <v>Hospital Sanantonio</v>
      </c>
      <c r="F328">
        <v>17</v>
      </c>
      <c r="G328">
        <v>17433</v>
      </c>
      <c r="H328">
        <v>17</v>
      </c>
    </row>
    <row r="329" spans="1:8" ht="15" customHeight="1" x14ac:dyDescent="0.25">
      <c r="A329" t="s">
        <v>1281</v>
      </c>
      <c r="B329" t="s">
        <v>19</v>
      </c>
      <c r="C329" t="s">
        <v>556</v>
      </c>
      <c r="D329" t="e">
        <f>VLOOKUP(C329,TDirReg!$E$2:$F$186,2,0)</f>
        <v>#N/A</v>
      </c>
      <c r="E329" t="e">
        <f>VLOOKUP(C329,TDirReg!$E$2:$H$186,4,0)</f>
        <v>#N/A</v>
      </c>
      <c r="F329">
        <v>17</v>
      </c>
      <c r="G329">
        <v>17442</v>
      </c>
      <c r="H329">
        <v>17</v>
      </c>
    </row>
    <row r="330" spans="1:8" ht="15" customHeight="1" x14ac:dyDescent="0.25">
      <c r="A330" t="s">
        <v>1281</v>
      </c>
      <c r="B330" t="s">
        <v>19</v>
      </c>
      <c r="C330" t="s">
        <v>557</v>
      </c>
      <c r="D330" t="e">
        <f>VLOOKUP(C330,TDirReg!$E$2:$F$186,2,0)</f>
        <v>#N/A</v>
      </c>
      <c r="E330" t="e">
        <f>VLOOKUP(C330,TDirReg!$E$2:$H$186,4,0)</f>
        <v>#N/A</v>
      </c>
      <c r="F330">
        <v>17</v>
      </c>
      <c r="G330">
        <v>17444</v>
      </c>
      <c r="H330">
        <v>17</v>
      </c>
    </row>
    <row r="331" spans="1:8" ht="15" customHeight="1" x14ac:dyDescent="0.25">
      <c r="A331" t="s">
        <v>1281</v>
      </c>
      <c r="B331" t="s">
        <v>19</v>
      </c>
      <c r="C331" t="s">
        <v>558</v>
      </c>
      <c r="D331" t="e">
        <f>VLOOKUP(C331,TDirReg!$E$2:$F$186,2,0)</f>
        <v>#N/A</v>
      </c>
      <c r="E331" t="e">
        <f>VLOOKUP(C331,TDirReg!$E$2:$H$186,4,0)</f>
        <v>#N/A</v>
      </c>
      <c r="F331">
        <v>17</v>
      </c>
      <c r="G331">
        <v>17446</v>
      </c>
      <c r="H331">
        <v>17</v>
      </c>
    </row>
    <row r="332" spans="1:8" ht="15" customHeight="1" x14ac:dyDescent="0.25">
      <c r="A332" t="s">
        <v>1281</v>
      </c>
      <c r="B332" t="s">
        <v>19</v>
      </c>
      <c r="C332" t="s">
        <v>559</v>
      </c>
      <c r="D332" t="e">
        <f>VLOOKUP(C332,TDirReg!$E$2:$F$186,2,0)</f>
        <v>#N/A</v>
      </c>
      <c r="E332" t="e">
        <f>VLOOKUP(C332,TDirReg!$E$2:$H$186,4,0)</f>
        <v>#N/A</v>
      </c>
      <c r="F332">
        <v>17</v>
      </c>
      <c r="G332">
        <v>17486</v>
      </c>
      <c r="H332">
        <v>17</v>
      </c>
    </row>
    <row r="333" spans="1:8" ht="15" customHeight="1" x14ac:dyDescent="0.25">
      <c r="A333" t="s">
        <v>1281</v>
      </c>
      <c r="B333" t="s">
        <v>19</v>
      </c>
      <c r="C333" t="s">
        <v>560</v>
      </c>
      <c r="D333" t="e">
        <f>VLOOKUP(C333,TDirReg!$E$2:$F$186,2,0)</f>
        <v>#N/A</v>
      </c>
      <c r="E333" t="e">
        <f>VLOOKUP(C333,TDirReg!$E$2:$H$186,4,0)</f>
        <v>#N/A</v>
      </c>
      <c r="F333">
        <v>17</v>
      </c>
      <c r="G333">
        <v>17495</v>
      </c>
      <c r="H333">
        <v>17</v>
      </c>
    </row>
    <row r="334" spans="1:8" ht="15" customHeight="1" x14ac:dyDescent="0.25">
      <c r="A334" t="s">
        <v>1281</v>
      </c>
      <c r="B334" t="s">
        <v>19</v>
      </c>
      <c r="C334" t="s">
        <v>561</v>
      </c>
      <c r="D334" t="e">
        <f>VLOOKUP(C334,TDirReg!$E$2:$F$186,2,0)</f>
        <v>#N/A</v>
      </c>
      <c r="E334" t="e">
        <f>VLOOKUP(C334,TDirReg!$E$2:$H$186,4,0)</f>
        <v>#N/A</v>
      </c>
      <c r="F334">
        <v>17</v>
      </c>
      <c r="G334">
        <v>17513</v>
      </c>
      <c r="H334">
        <v>17</v>
      </c>
    </row>
    <row r="335" spans="1:8" ht="15" customHeight="1" x14ac:dyDescent="0.25">
      <c r="A335" t="s">
        <v>1281</v>
      </c>
      <c r="B335" t="s">
        <v>19</v>
      </c>
      <c r="C335" t="s">
        <v>562</v>
      </c>
      <c r="D335" t="e">
        <f>VLOOKUP(C335,TDirReg!$E$2:$F$186,2,0)</f>
        <v>#N/A</v>
      </c>
      <c r="E335" t="e">
        <f>VLOOKUP(C335,TDirReg!$E$2:$H$186,4,0)</f>
        <v>#N/A</v>
      </c>
      <c r="F335">
        <v>17</v>
      </c>
      <c r="G335">
        <v>17524</v>
      </c>
      <c r="H335">
        <v>17</v>
      </c>
    </row>
    <row r="336" spans="1:8" ht="15" customHeight="1" x14ac:dyDescent="0.25">
      <c r="A336" t="s">
        <v>1281</v>
      </c>
      <c r="B336" t="s">
        <v>19</v>
      </c>
      <c r="C336" t="s">
        <v>563</v>
      </c>
      <c r="D336" t="e">
        <f>VLOOKUP(C336,TDirReg!$E$2:$F$186,2,0)</f>
        <v>#N/A</v>
      </c>
      <c r="E336" t="e">
        <f>VLOOKUP(C336,TDirReg!$E$2:$H$186,4,0)</f>
        <v>#N/A</v>
      </c>
      <c r="F336">
        <v>17</v>
      </c>
      <c r="G336">
        <v>17541</v>
      </c>
      <c r="H336">
        <v>17</v>
      </c>
    </row>
    <row r="337" spans="1:8" ht="15" customHeight="1" x14ac:dyDescent="0.25">
      <c r="A337" t="s">
        <v>1281</v>
      </c>
      <c r="B337" t="s">
        <v>19</v>
      </c>
      <c r="C337" t="s">
        <v>34</v>
      </c>
      <c r="D337" t="str">
        <f>VLOOKUP(C337,TDirReg!$E$2:$F$186,2,0)</f>
        <v>UB RIOSUCIO</v>
      </c>
      <c r="E337" t="str">
        <f>VLOOKUP(C337,TDirReg!$E$2:$H$186,4,0)</f>
        <v>Casa de la justicia</v>
      </c>
      <c r="F337">
        <v>17</v>
      </c>
      <c r="G337">
        <v>17614</v>
      </c>
      <c r="H337">
        <v>17</v>
      </c>
    </row>
    <row r="338" spans="1:8" ht="15" customHeight="1" x14ac:dyDescent="0.25">
      <c r="A338" t="s">
        <v>1281</v>
      </c>
      <c r="B338" t="s">
        <v>19</v>
      </c>
      <c r="C338" t="s">
        <v>564</v>
      </c>
      <c r="D338" t="e">
        <f>VLOOKUP(C338,TDirReg!$E$2:$F$186,2,0)</f>
        <v>#N/A</v>
      </c>
      <c r="E338" t="e">
        <f>VLOOKUP(C338,TDirReg!$E$2:$H$186,4,0)</f>
        <v>#N/A</v>
      </c>
      <c r="F338">
        <v>17</v>
      </c>
      <c r="G338">
        <v>17616</v>
      </c>
      <c r="H338">
        <v>17</v>
      </c>
    </row>
    <row r="339" spans="1:8" ht="15" customHeight="1" x14ac:dyDescent="0.25">
      <c r="A339" t="s">
        <v>1281</v>
      </c>
      <c r="B339" t="s">
        <v>19</v>
      </c>
      <c r="C339" t="s">
        <v>110</v>
      </c>
      <c r="D339" t="str">
        <f>VLOOKUP(C339,TDirReg!$E$2:$F$186,2,0)</f>
        <v>UB SALAMINA</v>
      </c>
      <c r="E339" t="str">
        <f>VLOOKUP(C339,TDirReg!$E$2:$H$186,4,0)</f>
        <v>Calle 3 N° 9A-21 Hospital Felipe Suarez</v>
      </c>
      <c r="F339">
        <v>17</v>
      </c>
      <c r="G339">
        <v>17653</v>
      </c>
      <c r="H339">
        <v>17</v>
      </c>
    </row>
    <row r="340" spans="1:8" ht="15" customHeight="1" x14ac:dyDescent="0.25">
      <c r="A340" t="s">
        <v>1281</v>
      </c>
      <c r="B340" t="s">
        <v>19</v>
      </c>
      <c r="C340" t="s">
        <v>565</v>
      </c>
      <c r="D340" t="e">
        <f>VLOOKUP(C340,TDirReg!$E$2:$F$186,2,0)</f>
        <v>#N/A</v>
      </c>
      <c r="E340" t="e">
        <f>VLOOKUP(C340,TDirReg!$E$2:$H$186,4,0)</f>
        <v>#N/A</v>
      </c>
      <c r="F340">
        <v>17</v>
      </c>
      <c r="G340">
        <v>17662</v>
      </c>
      <c r="H340">
        <v>17</v>
      </c>
    </row>
    <row r="341" spans="1:8" ht="15" customHeight="1" x14ac:dyDescent="0.25">
      <c r="A341" t="s">
        <v>1281</v>
      </c>
      <c r="B341" t="s">
        <v>19</v>
      </c>
      <c r="C341" t="s">
        <v>566</v>
      </c>
      <c r="D341" t="e">
        <f>VLOOKUP(C341,TDirReg!$E$2:$F$186,2,0)</f>
        <v>#N/A</v>
      </c>
      <c r="E341" t="e">
        <f>VLOOKUP(C341,TDirReg!$E$2:$H$186,4,0)</f>
        <v>#N/A</v>
      </c>
      <c r="F341">
        <v>17</v>
      </c>
      <c r="G341">
        <v>17665</v>
      </c>
      <c r="H341">
        <v>17</v>
      </c>
    </row>
    <row r="342" spans="1:8" ht="15" customHeight="1" x14ac:dyDescent="0.25">
      <c r="A342" t="s">
        <v>1281</v>
      </c>
      <c r="B342" t="s">
        <v>19</v>
      </c>
      <c r="C342" t="s">
        <v>567</v>
      </c>
      <c r="D342" t="e">
        <f>VLOOKUP(C342,TDirReg!$E$2:$F$186,2,0)</f>
        <v>#N/A</v>
      </c>
      <c r="E342" t="e">
        <f>VLOOKUP(C342,TDirReg!$E$2:$H$186,4,0)</f>
        <v>#N/A</v>
      </c>
      <c r="F342">
        <v>17</v>
      </c>
      <c r="G342">
        <v>17777</v>
      </c>
      <c r="H342">
        <v>17</v>
      </c>
    </row>
    <row r="343" spans="1:8" ht="15" customHeight="1" x14ac:dyDescent="0.25">
      <c r="A343" t="s">
        <v>1281</v>
      </c>
      <c r="B343" t="s">
        <v>19</v>
      </c>
      <c r="C343" t="s">
        <v>568</v>
      </c>
      <c r="D343" t="e">
        <f>VLOOKUP(C343,TDirReg!$E$2:$F$186,2,0)</f>
        <v>#N/A</v>
      </c>
      <c r="E343" t="e">
        <f>VLOOKUP(C343,TDirReg!$E$2:$H$186,4,0)</f>
        <v>#N/A</v>
      </c>
      <c r="F343">
        <v>17</v>
      </c>
      <c r="G343">
        <v>17867</v>
      </c>
      <c r="H343">
        <v>17</v>
      </c>
    </row>
    <row r="344" spans="1:8" ht="15" customHeight="1" x14ac:dyDescent="0.25">
      <c r="A344" t="s">
        <v>1281</v>
      </c>
      <c r="B344" t="s">
        <v>19</v>
      </c>
      <c r="C344" t="s">
        <v>569</v>
      </c>
      <c r="D344" t="e">
        <f>VLOOKUP(C344,TDirReg!$E$2:$F$186,2,0)</f>
        <v>#N/A</v>
      </c>
      <c r="E344" t="e">
        <f>VLOOKUP(C344,TDirReg!$E$2:$H$186,4,0)</f>
        <v>#N/A</v>
      </c>
      <c r="F344">
        <v>17</v>
      </c>
      <c r="G344">
        <v>17873</v>
      </c>
      <c r="H344">
        <v>17</v>
      </c>
    </row>
    <row r="345" spans="1:8" ht="15" customHeight="1" x14ac:dyDescent="0.25">
      <c r="A345" t="s">
        <v>1281</v>
      </c>
      <c r="B345" t="s">
        <v>19</v>
      </c>
      <c r="C345" t="s">
        <v>570</v>
      </c>
      <c r="D345" t="e">
        <f>VLOOKUP(C345,TDirReg!$E$2:$F$186,2,0)</f>
        <v>#N/A</v>
      </c>
      <c r="E345" t="e">
        <f>VLOOKUP(C345,TDirReg!$E$2:$H$186,4,0)</f>
        <v>#N/A</v>
      </c>
      <c r="F345">
        <v>17</v>
      </c>
      <c r="G345">
        <v>17877</v>
      </c>
      <c r="H345">
        <v>17</v>
      </c>
    </row>
    <row r="346" spans="1:8" ht="15" customHeight="1" x14ac:dyDescent="0.25">
      <c r="A346" t="s">
        <v>1282</v>
      </c>
      <c r="B346" t="s">
        <v>572</v>
      </c>
      <c r="C346" t="s">
        <v>571</v>
      </c>
      <c r="D346" t="str">
        <f>VLOOKUP(C346,TDirReg!$E$2:$F$186,2,0)</f>
        <v>DS CAQUETA</v>
      </c>
      <c r="E346" t="str">
        <f>VLOOKUP(C346,TDirReg!$E$2:$H$186,4,0)</f>
        <v>Cra. 10 N° 5A - 28  Barrio Las Avenidas.</v>
      </c>
      <c r="F346">
        <v>18</v>
      </c>
      <c r="G346">
        <v>18001</v>
      </c>
      <c r="H346">
        <v>18</v>
      </c>
    </row>
    <row r="347" spans="1:8" ht="15" customHeight="1" x14ac:dyDescent="0.25">
      <c r="A347" t="s">
        <v>1282</v>
      </c>
      <c r="B347" t="s">
        <v>572</v>
      </c>
      <c r="C347" t="s">
        <v>573</v>
      </c>
      <c r="D347" t="e">
        <f>VLOOKUP(C347,TDirReg!$E$2:$F$186,2,0)</f>
        <v>#N/A</v>
      </c>
      <c r="E347" t="e">
        <f>VLOOKUP(C347,TDirReg!$E$2:$H$186,4,0)</f>
        <v>#N/A</v>
      </c>
      <c r="F347">
        <v>18</v>
      </c>
      <c r="G347">
        <v>18029</v>
      </c>
      <c r="H347">
        <v>18</v>
      </c>
    </row>
    <row r="348" spans="1:8" ht="15" customHeight="1" x14ac:dyDescent="0.25">
      <c r="A348" t="s">
        <v>1282</v>
      </c>
      <c r="B348" t="s">
        <v>572</v>
      </c>
      <c r="C348" t="s">
        <v>574</v>
      </c>
      <c r="D348" t="e">
        <f>VLOOKUP(C348,TDirReg!$E$2:$F$186,2,0)</f>
        <v>#N/A</v>
      </c>
      <c r="E348" t="e">
        <f>VLOOKUP(C348,TDirReg!$E$2:$H$186,4,0)</f>
        <v>#N/A</v>
      </c>
      <c r="F348">
        <v>18</v>
      </c>
      <c r="G348">
        <v>18094</v>
      </c>
      <c r="H348">
        <v>18</v>
      </c>
    </row>
    <row r="349" spans="1:8" ht="15" customHeight="1" x14ac:dyDescent="0.25">
      <c r="A349" t="s">
        <v>1282</v>
      </c>
      <c r="B349" t="s">
        <v>572</v>
      </c>
      <c r="C349" t="s">
        <v>575</v>
      </c>
      <c r="D349" t="e">
        <f>VLOOKUP(C349,TDirReg!$E$2:$F$186,2,0)</f>
        <v>#N/A</v>
      </c>
      <c r="E349" t="e">
        <f>VLOOKUP(C349,TDirReg!$E$2:$H$186,4,0)</f>
        <v>#N/A</v>
      </c>
      <c r="F349">
        <v>18</v>
      </c>
      <c r="G349">
        <v>18150</v>
      </c>
      <c r="H349">
        <v>18</v>
      </c>
    </row>
    <row r="350" spans="1:8" ht="15" customHeight="1" x14ac:dyDescent="0.25">
      <c r="A350" t="s">
        <v>1282</v>
      </c>
      <c r="B350" t="s">
        <v>572</v>
      </c>
      <c r="C350" t="s">
        <v>576</v>
      </c>
      <c r="D350" t="e">
        <f>VLOOKUP(C350,TDirReg!$E$2:$F$186,2,0)</f>
        <v>#N/A</v>
      </c>
      <c r="E350" t="e">
        <f>VLOOKUP(C350,TDirReg!$E$2:$H$186,4,0)</f>
        <v>#N/A</v>
      </c>
      <c r="F350">
        <v>18</v>
      </c>
      <c r="G350">
        <v>18205</v>
      </c>
      <c r="H350">
        <v>18</v>
      </c>
    </row>
    <row r="351" spans="1:8" ht="15" customHeight="1" x14ac:dyDescent="0.25">
      <c r="A351" t="s">
        <v>1282</v>
      </c>
      <c r="B351" t="s">
        <v>572</v>
      </c>
      <c r="C351" t="s">
        <v>577</v>
      </c>
      <c r="D351" t="e">
        <f>VLOOKUP(C351,TDirReg!$E$2:$F$186,2,0)</f>
        <v>#N/A</v>
      </c>
      <c r="E351" t="e">
        <f>VLOOKUP(C351,TDirReg!$E$2:$H$186,4,0)</f>
        <v>#N/A</v>
      </c>
      <c r="F351">
        <v>18</v>
      </c>
      <c r="G351">
        <v>18247</v>
      </c>
      <c r="H351">
        <v>18</v>
      </c>
    </row>
    <row r="352" spans="1:8" ht="15" customHeight="1" x14ac:dyDescent="0.25">
      <c r="A352" t="s">
        <v>1282</v>
      </c>
      <c r="B352" t="s">
        <v>572</v>
      </c>
      <c r="C352" t="s">
        <v>578</v>
      </c>
      <c r="D352" t="e">
        <f>VLOOKUP(C352,TDirReg!$E$2:$F$186,2,0)</f>
        <v>#N/A</v>
      </c>
      <c r="E352" t="e">
        <f>VLOOKUP(C352,TDirReg!$E$2:$H$186,4,0)</f>
        <v>#N/A</v>
      </c>
      <c r="F352">
        <v>18</v>
      </c>
      <c r="G352">
        <v>18256</v>
      </c>
      <c r="H352">
        <v>18</v>
      </c>
    </row>
    <row r="353" spans="1:8" ht="15" customHeight="1" x14ac:dyDescent="0.25">
      <c r="A353" t="s">
        <v>1282</v>
      </c>
      <c r="B353" t="s">
        <v>572</v>
      </c>
      <c r="C353" t="s">
        <v>579</v>
      </c>
      <c r="D353" t="e">
        <f>VLOOKUP(C353,TDirReg!$E$2:$F$186,2,0)</f>
        <v>#N/A</v>
      </c>
      <c r="E353" t="e">
        <f>VLOOKUP(C353,TDirReg!$E$2:$H$186,4,0)</f>
        <v>#N/A</v>
      </c>
      <c r="F353">
        <v>18</v>
      </c>
      <c r="G353">
        <v>18410</v>
      </c>
      <c r="H353">
        <v>18</v>
      </c>
    </row>
    <row r="354" spans="1:8" ht="15" customHeight="1" x14ac:dyDescent="0.25">
      <c r="A354" t="s">
        <v>1282</v>
      </c>
      <c r="B354" t="s">
        <v>572</v>
      </c>
      <c r="C354" t="s">
        <v>580</v>
      </c>
      <c r="D354" t="e">
        <f>VLOOKUP(C354,TDirReg!$E$2:$F$186,2,0)</f>
        <v>#N/A</v>
      </c>
      <c r="E354" t="e">
        <f>VLOOKUP(C354,TDirReg!$E$2:$H$186,4,0)</f>
        <v>#N/A</v>
      </c>
      <c r="F354">
        <v>18</v>
      </c>
      <c r="G354">
        <v>18460</v>
      </c>
      <c r="H354">
        <v>18</v>
      </c>
    </row>
    <row r="355" spans="1:8" ht="15" customHeight="1" x14ac:dyDescent="0.25">
      <c r="A355" t="s">
        <v>1282</v>
      </c>
      <c r="B355" t="s">
        <v>572</v>
      </c>
      <c r="C355" t="s">
        <v>581</v>
      </c>
      <c r="D355" t="e">
        <f>VLOOKUP(C355,TDirReg!$E$2:$F$186,2,0)</f>
        <v>#N/A</v>
      </c>
      <c r="E355" t="e">
        <f>VLOOKUP(C355,TDirReg!$E$2:$H$186,4,0)</f>
        <v>#N/A</v>
      </c>
      <c r="F355">
        <v>18</v>
      </c>
      <c r="G355">
        <v>18479</v>
      </c>
      <c r="H355">
        <v>18</v>
      </c>
    </row>
    <row r="356" spans="1:8" x14ac:dyDescent="0.25">
      <c r="A356" t="s">
        <v>1282</v>
      </c>
      <c r="B356" t="s">
        <v>572</v>
      </c>
      <c r="C356" t="s">
        <v>582</v>
      </c>
      <c r="D356" t="e">
        <f>VLOOKUP(C356,TDirReg!$E$2:$F$186,2,0)</f>
        <v>#N/A</v>
      </c>
      <c r="E356" t="e">
        <f>VLOOKUP(C356,TDirReg!$E$2:$H$186,4,0)</f>
        <v>#N/A</v>
      </c>
      <c r="F356">
        <v>18</v>
      </c>
      <c r="G356">
        <v>18592</v>
      </c>
      <c r="H356">
        <v>18</v>
      </c>
    </row>
    <row r="357" spans="1:8" ht="15" customHeight="1" x14ac:dyDescent="0.25">
      <c r="A357" t="s">
        <v>1282</v>
      </c>
      <c r="B357" t="s">
        <v>572</v>
      </c>
      <c r="C357" t="s">
        <v>583</v>
      </c>
      <c r="D357" t="e">
        <f>VLOOKUP(C357,TDirReg!$E$2:$F$186,2,0)</f>
        <v>#N/A</v>
      </c>
      <c r="E357" t="e">
        <f>VLOOKUP(C357,TDirReg!$E$2:$H$186,4,0)</f>
        <v>#N/A</v>
      </c>
      <c r="F357">
        <v>18</v>
      </c>
      <c r="G357">
        <v>18610</v>
      </c>
      <c r="H357">
        <v>18</v>
      </c>
    </row>
    <row r="358" spans="1:8" ht="15" customHeight="1" x14ac:dyDescent="0.25">
      <c r="A358" t="s">
        <v>1282</v>
      </c>
      <c r="B358" t="s">
        <v>572</v>
      </c>
      <c r="C358" t="s">
        <v>584</v>
      </c>
      <c r="D358" t="e">
        <f>VLOOKUP(C358,TDirReg!$E$2:$F$186,2,0)</f>
        <v>#N/A</v>
      </c>
      <c r="E358" t="e">
        <f>VLOOKUP(C358,TDirReg!$E$2:$H$186,4,0)</f>
        <v>#N/A</v>
      </c>
      <c r="F358">
        <v>18</v>
      </c>
      <c r="G358">
        <v>18753</v>
      </c>
      <c r="H358">
        <v>18</v>
      </c>
    </row>
    <row r="359" spans="1:8" ht="15" customHeight="1" x14ac:dyDescent="0.25">
      <c r="A359" t="s">
        <v>1282</v>
      </c>
      <c r="B359" t="s">
        <v>572</v>
      </c>
      <c r="C359" t="s">
        <v>585</v>
      </c>
      <c r="D359" t="e">
        <f>VLOOKUP(C359,TDirReg!$E$2:$F$186,2,0)</f>
        <v>#N/A</v>
      </c>
      <c r="E359" t="e">
        <f>VLOOKUP(C359,TDirReg!$E$2:$H$186,4,0)</f>
        <v>#N/A</v>
      </c>
      <c r="F359">
        <v>18</v>
      </c>
      <c r="G359">
        <v>18756</v>
      </c>
      <c r="H359">
        <v>18</v>
      </c>
    </row>
    <row r="360" spans="1:8" ht="15" customHeight="1" x14ac:dyDescent="0.25">
      <c r="A360" t="s">
        <v>1282</v>
      </c>
      <c r="B360" t="s">
        <v>572</v>
      </c>
      <c r="C360" t="s">
        <v>586</v>
      </c>
      <c r="D360" t="e">
        <f>VLOOKUP(C360,TDirReg!$E$2:$F$186,2,0)</f>
        <v>#N/A</v>
      </c>
      <c r="E360" t="e">
        <f>VLOOKUP(C360,TDirReg!$E$2:$H$186,4,0)</f>
        <v>#N/A</v>
      </c>
      <c r="F360">
        <v>18</v>
      </c>
      <c r="G360">
        <v>18785</v>
      </c>
      <c r="H360">
        <v>18</v>
      </c>
    </row>
    <row r="361" spans="1:8" ht="15" customHeight="1" x14ac:dyDescent="0.25">
      <c r="A361" t="s">
        <v>1282</v>
      </c>
      <c r="B361" t="s">
        <v>572</v>
      </c>
      <c r="C361" t="s">
        <v>364</v>
      </c>
      <c r="D361" t="e">
        <f>VLOOKUP(C361,TDirReg!$E$2:$F$186,2,0)</f>
        <v>#N/A</v>
      </c>
      <c r="E361" t="e">
        <f>VLOOKUP(C361,TDirReg!$E$2:$H$186,4,0)</f>
        <v>#N/A</v>
      </c>
      <c r="F361">
        <v>18</v>
      </c>
      <c r="G361">
        <v>18860</v>
      </c>
      <c r="H361">
        <v>18</v>
      </c>
    </row>
    <row r="362" spans="1:8" ht="15" customHeight="1" x14ac:dyDescent="0.25">
      <c r="A362" t="s">
        <v>1285</v>
      </c>
      <c r="B362" t="s">
        <v>587</v>
      </c>
      <c r="C362" t="s">
        <v>77</v>
      </c>
      <c r="D362" t="str">
        <f>VLOOKUP(C362,TDirReg!$E$2:$F$186,2,0)</f>
        <v>DS CAUCA</v>
      </c>
      <c r="E362" t="str">
        <f>VLOOKUP(C362,TDirReg!$E$2:$H$186,4,0)</f>
        <v>Carrera 17 Sur N° 10-101 Esquina</v>
      </c>
      <c r="F362">
        <v>19</v>
      </c>
      <c r="G362">
        <v>19001</v>
      </c>
      <c r="H362">
        <v>19</v>
      </c>
    </row>
    <row r="363" spans="1:8" ht="15" customHeight="1" x14ac:dyDescent="0.25">
      <c r="A363" t="s">
        <v>1285</v>
      </c>
      <c r="B363" t="s">
        <v>587</v>
      </c>
      <c r="C363" t="s">
        <v>588</v>
      </c>
      <c r="D363" t="e">
        <f>VLOOKUP(C363,TDirReg!$E$2:$F$186,2,0)</f>
        <v>#N/A</v>
      </c>
      <c r="E363" t="e">
        <f>VLOOKUP(C363,TDirReg!$E$2:$H$186,4,0)</f>
        <v>#N/A</v>
      </c>
      <c r="F363">
        <v>19</v>
      </c>
      <c r="G363">
        <v>19022</v>
      </c>
      <c r="H363">
        <v>19</v>
      </c>
    </row>
    <row r="364" spans="1:8" ht="15" customHeight="1" x14ac:dyDescent="0.25">
      <c r="A364" t="s">
        <v>1285</v>
      </c>
      <c r="B364" t="s">
        <v>587</v>
      </c>
      <c r="C364" t="s">
        <v>273</v>
      </c>
      <c r="D364" t="e">
        <f>VLOOKUP(C364,TDirReg!$E$2:$F$186,2,0)</f>
        <v>#N/A</v>
      </c>
      <c r="E364" t="e">
        <f>VLOOKUP(C364,TDirReg!$E$2:$H$186,4,0)</f>
        <v>#N/A</v>
      </c>
      <c r="F364">
        <v>19</v>
      </c>
      <c r="G364">
        <v>19050</v>
      </c>
      <c r="H364">
        <v>19</v>
      </c>
    </row>
    <row r="365" spans="1:8" ht="15" customHeight="1" x14ac:dyDescent="0.25">
      <c r="A365" t="s">
        <v>1285</v>
      </c>
      <c r="B365" t="s">
        <v>587</v>
      </c>
      <c r="C365" t="s">
        <v>589</v>
      </c>
      <c r="D365" t="e">
        <f>VLOOKUP(C365,TDirReg!$E$2:$F$186,2,0)</f>
        <v>#N/A</v>
      </c>
      <c r="E365" t="e">
        <f>VLOOKUP(C365,TDirReg!$E$2:$H$186,4,0)</f>
        <v>#N/A</v>
      </c>
      <c r="F365">
        <v>19</v>
      </c>
      <c r="G365">
        <v>19075</v>
      </c>
      <c r="H365">
        <v>19</v>
      </c>
    </row>
    <row r="366" spans="1:8" ht="15" customHeight="1" x14ac:dyDescent="0.25">
      <c r="A366" t="s">
        <v>1285</v>
      </c>
      <c r="B366" t="s">
        <v>587</v>
      </c>
      <c r="C366" t="s">
        <v>395</v>
      </c>
      <c r="D366" t="e">
        <f>VLOOKUP(C366,TDirReg!$E$2:$F$186,2,0)</f>
        <v>#N/A</v>
      </c>
      <c r="E366" t="e">
        <f>VLOOKUP(C366,TDirReg!$E$2:$H$186,4,0)</f>
        <v>#N/A</v>
      </c>
      <c r="F366">
        <v>19</v>
      </c>
      <c r="G366">
        <v>19100</v>
      </c>
      <c r="H366">
        <v>19</v>
      </c>
    </row>
    <row r="367" spans="1:8" ht="15" customHeight="1" x14ac:dyDescent="0.25">
      <c r="A367" t="s">
        <v>1285</v>
      </c>
      <c r="B367" t="s">
        <v>587</v>
      </c>
      <c r="C367" t="s">
        <v>590</v>
      </c>
      <c r="D367" t="e">
        <f>VLOOKUP(C367,TDirReg!$E$2:$F$186,2,0)</f>
        <v>#N/A</v>
      </c>
      <c r="E367" t="e">
        <f>VLOOKUP(C367,TDirReg!$E$2:$H$186,4,0)</f>
        <v>#N/A</v>
      </c>
      <c r="F367">
        <v>19</v>
      </c>
      <c r="G367">
        <v>19110</v>
      </c>
      <c r="H367">
        <v>19</v>
      </c>
    </row>
    <row r="368" spans="1:8" ht="15" customHeight="1" x14ac:dyDescent="0.25">
      <c r="A368" t="s">
        <v>1285</v>
      </c>
      <c r="B368" t="s">
        <v>587</v>
      </c>
      <c r="C368" t="s">
        <v>591</v>
      </c>
      <c r="D368" t="e">
        <f>VLOOKUP(C368,TDirReg!$E$2:$F$186,2,0)</f>
        <v>#N/A</v>
      </c>
      <c r="E368" t="e">
        <f>VLOOKUP(C368,TDirReg!$E$2:$H$186,4,0)</f>
        <v>#N/A</v>
      </c>
      <c r="F368">
        <v>19</v>
      </c>
      <c r="G368">
        <v>19130</v>
      </c>
      <c r="H368">
        <v>19</v>
      </c>
    </row>
    <row r="369" spans="1:8" ht="15" customHeight="1" x14ac:dyDescent="0.25">
      <c r="A369" t="s">
        <v>1285</v>
      </c>
      <c r="B369" t="s">
        <v>587</v>
      </c>
      <c r="C369" t="s">
        <v>592</v>
      </c>
      <c r="D369" t="e">
        <f>VLOOKUP(C369,TDirReg!$E$2:$F$186,2,0)</f>
        <v>#N/A</v>
      </c>
      <c r="E369" t="e">
        <f>VLOOKUP(C369,TDirReg!$E$2:$H$186,4,0)</f>
        <v>#N/A</v>
      </c>
      <c r="F369">
        <v>19</v>
      </c>
      <c r="G369">
        <v>19137</v>
      </c>
      <c r="H369">
        <v>19</v>
      </c>
    </row>
    <row r="370" spans="1:8" ht="15" customHeight="1" x14ac:dyDescent="0.25">
      <c r="A370" t="s">
        <v>1285</v>
      </c>
      <c r="B370" t="s">
        <v>587</v>
      </c>
      <c r="C370" t="s">
        <v>593</v>
      </c>
      <c r="D370" t="e">
        <f>VLOOKUP(C370,TDirReg!$E$2:$F$186,2,0)</f>
        <v>#N/A</v>
      </c>
      <c r="E370" t="e">
        <f>VLOOKUP(C370,TDirReg!$E$2:$H$186,4,0)</f>
        <v>#N/A</v>
      </c>
      <c r="F370">
        <v>19</v>
      </c>
      <c r="G370">
        <v>19142</v>
      </c>
      <c r="H370">
        <v>19</v>
      </c>
    </row>
    <row r="371" spans="1:8" ht="15" customHeight="1" x14ac:dyDescent="0.25">
      <c r="A371" t="s">
        <v>1285</v>
      </c>
      <c r="B371" t="s">
        <v>587</v>
      </c>
      <c r="C371" t="s">
        <v>594</v>
      </c>
      <c r="D371" t="e">
        <f>VLOOKUP(C371,TDirReg!$E$2:$F$186,2,0)</f>
        <v>#N/A</v>
      </c>
      <c r="E371" t="e">
        <f>VLOOKUP(C371,TDirReg!$E$2:$H$186,4,0)</f>
        <v>#N/A</v>
      </c>
      <c r="F371">
        <v>19</v>
      </c>
      <c r="G371">
        <v>19212</v>
      </c>
      <c r="H371">
        <v>19</v>
      </c>
    </row>
    <row r="372" spans="1:8" ht="15" customHeight="1" x14ac:dyDescent="0.25">
      <c r="A372" t="s">
        <v>1285</v>
      </c>
      <c r="B372" t="s">
        <v>587</v>
      </c>
      <c r="C372" t="s">
        <v>595</v>
      </c>
      <c r="D372" t="e">
        <f>VLOOKUP(C372,TDirReg!$E$2:$F$186,2,0)</f>
        <v>#N/A</v>
      </c>
      <c r="E372" t="e">
        <f>VLOOKUP(C372,TDirReg!$E$2:$H$186,4,0)</f>
        <v>#N/A</v>
      </c>
      <c r="F372">
        <v>19</v>
      </c>
      <c r="G372">
        <v>19256</v>
      </c>
      <c r="H372">
        <v>19</v>
      </c>
    </row>
    <row r="373" spans="1:8" ht="15" customHeight="1" x14ac:dyDescent="0.25">
      <c r="A373" t="s">
        <v>1285</v>
      </c>
      <c r="B373" t="s">
        <v>587</v>
      </c>
      <c r="C373" t="s">
        <v>571</v>
      </c>
      <c r="D373" t="str">
        <f>VLOOKUP(C373,TDirReg!$E$2:$F$186,2,0)</f>
        <v>DS CAQUETA</v>
      </c>
      <c r="E373" t="str">
        <f>VLOOKUP(C373,TDirReg!$E$2:$H$186,4,0)</f>
        <v>Cra. 10 N° 5A - 28  Barrio Las Avenidas.</v>
      </c>
      <c r="F373">
        <v>19</v>
      </c>
      <c r="G373">
        <v>19290</v>
      </c>
      <c r="H373">
        <v>19</v>
      </c>
    </row>
    <row r="374" spans="1:8" ht="15" customHeight="1" x14ac:dyDescent="0.25">
      <c r="A374" t="s">
        <v>1285</v>
      </c>
      <c r="B374" t="s">
        <v>587</v>
      </c>
      <c r="C374" t="s">
        <v>116</v>
      </c>
      <c r="D374" t="str">
        <f>VLOOKUP(C374,TDirReg!$E$2:$F$186,2,0)</f>
        <v>CZ ICBF COSTA PACIFICA</v>
      </c>
      <c r="E374" t="str">
        <f>VLOOKUP(C374,TDirReg!$E$2:$H$186,4,0)</f>
        <v>Carrera 2 con Calle 5 Esquina Barrio La Esperanza</v>
      </c>
      <c r="F374">
        <v>19</v>
      </c>
      <c r="G374">
        <v>19318</v>
      </c>
      <c r="H374">
        <v>19</v>
      </c>
    </row>
    <row r="375" spans="1:8" ht="15" customHeight="1" x14ac:dyDescent="0.25">
      <c r="A375" t="s">
        <v>1285</v>
      </c>
      <c r="B375" t="s">
        <v>587</v>
      </c>
      <c r="C375" t="s">
        <v>596</v>
      </c>
      <c r="D375" t="e">
        <f>VLOOKUP(C375,TDirReg!$E$2:$F$186,2,0)</f>
        <v>#N/A</v>
      </c>
      <c r="E375" t="e">
        <f>VLOOKUP(C375,TDirReg!$E$2:$H$186,4,0)</f>
        <v>#N/A</v>
      </c>
      <c r="F375">
        <v>19</v>
      </c>
      <c r="G375">
        <v>19355</v>
      </c>
      <c r="H375">
        <v>19</v>
      </c>
    </row>
    <row r="376" spans="1:8" ht="15" customHeight="1" x14ac:dyDescent="0.25">
      <c r="A376" t="s">
        <v>1285</v>
      </c>
      <c r="B376" t="s">
        <v>587</v>
      </c>
      <c r="C376" t="s">
        <v>597</v>
      </c>
      <c r="D376" t="e">
        <f>VLOOKUP(C376,TDirReg!$E$2:$F$186,2,0)</f>
        <v>#N/A</v>
      </c>
      <c r="E376" t="e">
        <f>VLOOKUP(C376,TDirReg!$E$2:$H$186,4,0)</f>
        <v>#N/A</v>
      </c>
      <c r="F376">
        <v>19</v>
      </c>
      <c r="G376">
        <v>19364</v>
      </c>
      <c r="H376">
        <v>19</v>
      </c>
    </row>
    <row r="377" spans="1:8" ht="15" customHeight="1" x14ac:dyDescent="0.25">
      <c r="A377" t="s">
        <v>1285</v>
      </c>
      <c r="B377" t="s">
        <v>587</v>
      </c>
      <c r="C377" t="s">
        <v>598</v>
      </c>
      <c r="D377" t="e">
        <f>VLOOKUP(C377,TDirReg!$E$2:$F$186,2,0)</f>
        <v>#N/A</v>
      </c>
      <c r="E377" t="e">
        <f>VLOOKUP(C377,TDirReg!$E$2:$H$186,4,0)</f>
        <v>#N/A</v>
      </c>
      <c r="F377">
        <v>19</v>
      </c>
      <c r="G377">
        <v>19392</v>
      </c>
      <c r="H377">
        <v>19</v>
      </c>
    </row>
    <row r="378" spans="1:8" ht="15" customHeight="1" x14ac:dyDescent="0.25">
      <c r="A378" t="s">
        <v>1285</v>
      </c>
      <c r="B378" t="s">
        <v>587</v>
      </c>
      <c r="C378" t="s">
        <v>599</v>
      </c>
      <c r="D378" t="e">
        <f>VLOOKUP(C378,TDirReg!$E$2:$F$186,2,0)</f>
        <v>#N/A</v>
      </c>
      <c r="E378" t="e">
        <f>VLOOKUP(C378,TDirReg!$E$2:$H$186,4,0)</f>
        <v>#N/A</v>
      </c>
      <c r="F378">
        <v>19</v>
      </c>
      <c r="G378">
        <v>19397</v>
      </c>
      <c r="H378">
        <v>19</v>
      </c>
    </row>
    <row r="379" spans="1:8" ht="15" customHeight="1" x14ac:dyDescent="0.25">
      <c r="A379" t="s">
        <v>1285</v>
      </c>
      <c r="B379" t="s">
        <v>587</v>
      </c>
      <c r="C379" t="s">
        <v>600</v>
      </c>
      <c r="D379" t="e">
        <f>VLOOKUP(C379,TDirReg!$E$2:$F$186,2,0)</f>
        <v>#N/A</v>
      </c>
      <c r="E379" t="e">
        <f>VLOOKUP(C379,TDirReg!$E$2:$H$186,4,0)</f>
        <v>#N/A</v>
      </c>
      <c r="F379">
        <v>19</v>
      </c>
      <c r="G379">
        <v>19418</v>
      </c>
      <c r="H379">
        <v>19</v>
      </c>
    </row>
    <row r="380" spans="1:8" ht="15" customHeight="1" x14ac:dyDescent="0.25">
      <c r="A380" t="s">
        <v>1285</v>
      </c>
      <c r="B380" t="s">
        <v>587</v>
      </c>
      <c r="C380" t="s">
        <v>601</v>
      </c>
      <c r="D380" t="e">
        <f>VLOOKUP(C380,TDirReg!$E$2:$F$186,2,0)</f>
        <v>#N/A</v>
      </c>
      <c r="E380" t="e">
        <f>VLOOKUP(C380,TDirReg!$E$2:$H$186,4,0)</f>
        <v>#N/A</v>
      </c>
      <c r="F380">
        <v>19</v>
      </c>
      <c r="G380">
        <v>19450</v>
      </c>
      <c r="H380">
        <v>19</v>
      </c>
    </row>
    <row r="381" spans="1:8" ht="15" customHeight="1" x14ac:dyDescent="0.25">
      <c r="A381" t="s">
        <v>1285</v>
      </c>
      <c r="B381" t="s">
        <v>587</v>
      </c>
      <c r="C381" t="s">
        <v>602</v>
      </c>
      <c r="D381" t="e">
        <f>VLOOKUP(C381,TDirReg!$E$2:$F$186,2,0)</f>
        <v>#N/A</v>
      </c>
      <c r="E381" t="e">
        <f>VLOOKUP(C381,TDirReg!$E$2:$H$186,4,0)</f>
        <v>#N/A</v>
      </c>
      <c r="F381">
        <v>19</v>
      </c>
      <c r="G381">
        <v>19455</v>
      </c>
      <c r="H381">
        <v>19</v>
      </c>
    </row>
    <row r="382" spans="1:8" ht="15" customHeight="1" x14ac:dyDescent="0.25">
      <c r="A382" t="s">
        <v>1285</v>
      </c>
      <c r="B382" t="s">
        <v>587</v>
      </c>
      <c r="C382" t="s">
        <v>416</v>
      </c>
      <c r="D382" t="e">
        <f>VLOOKUP(C382,TDirReg!$E$2:$F$186,2,0)</f>
        <v>#N/A</v>
      </c>
      <c r="E382" t="e">
        <f>VLOOKUP(C382,TDirReg!$E$2:$H$186,4,0)</f>
        <v>#N/A</v>
      </c>
      <c r="F382">
        <v>19</v>
      </c>
      <c r="G382">
        <v>19473</v>
      </c>
      <c r="H382">
        <v>19</v>
      </c>
    </row>
    <row r="383" spans="1:8" ht="15" customHeight="1" x14ac:dyDescent="0.25">
      <c r="A383" t="s">
        <v>1285</v>
      </c>
      <c r="B383" t="s">
        <v>587</v>
      </c>
      <c r="C383" t="s">
        <v>603</v>
      </c>
      <c r="D383" t="e">
        <f>VLOOKUP(C383,TDirReg!$E$2:$F$186,2,0)</f>
        <v>#N/A</v>
      </c>
      <c r="E383" t="e">
        <f>VLOOKUP(C383,TDirReg!$E$2:$H$186,4,0)</f>
        <v>#N/A</v>
      </c>
      <c r="F383">
        <v>19</v>
      </c>
      <c r="G383">
        <v>19513</v>
      </c>
      <c r="H383">
        <v>19</v>
      </c>
    </row>
    <row r="384" spans="1:8" ht="15" customHeight="1" x14ac:dyDescent="0.25">
      <c r="A384" t="s">
        <v>1285</v>
      </c>
      <c r="B384" t="s">
        <v>587</v>
      </c>
      <c r="C384" t="s">
        <v>604</v>
      </c>
      <c r="D384" t="e">
        <f>VLOOKUP(C384,TDirReg!$E$2:$F$186,2,0)</f>
        <v>#N/A</v>
      </c>
      <c r="E384" t="e">
        <f>VLOOKUP(C384,TDirReg!$E$2:$H$186,4,0)</f>
        <v>#N/A</v>
      </c>
      <c r="F384">
        <v>19</v>
      </c>
      <c r="G384">
        <v>19517</v>
      </c>
      <c r="H384">
        <v>19</v>
      </c>
    </row>
    <row r="385" spans="1:8" ht="15" customHeight="1" x14ac:dyDescent="0.25">
      <c r="A385" t="s">
        <v>1285</v>
      </c>
      <c r="B385" t="s">
        <v>587</v>
      </c>
      <c r="C385" t="s">
        <v>605</v>
      </c>
      <c r="D385" t="str">
        <f>VLOOKUP(C385,TDirReg!$E$2:$F$186,2,0)</f>
        <v>CZ ICBF SUR</v>
      </c>
      <c r="E385" t="str">
        <f>VLOOKUP(C385,TDirReg!$E$2:$H$186,4,0)</f>
        <v>Calle 6 N° 6 - 18 Barrio Balboita</v>
      </c>
      <c r="F385">
        <v>19</v>
      </c>
      <c r="G385">
        <v>19532</v>
      </c>
      <c r="H385">
        <v>19</v>
      </c>
    </row>
    <row r="386" spans="1:8" ht="15" customHeight="1" x14ac:dyDescent="0.25">
      <c r="A386" t="s">
        <v>1285</v>
      </c>
      <c r="B386" t="s">
        <v>587</v>
      </c>
      <c r="C386" t="s">
        <v>606</v>
      </c>
      <c r="D386" t="e">
        <f>VLOOKUP(C386,TDirReg!$E$2:$F$186,2,0)</f>
        <v>#N/A</v>
      </c>
      <c r="E386" t="e">
        <f>VLOOKUP(C386,TDirReg!$E$2:$H$186,4,0)</f>
        <v>#N/A</v>
      </c>
      <c r="F386">
        <v>19</v>
      </c>
      <c r="G386">
        <v>19533</v>
      </c>
      <c r="H386">
        <v>19</v>
      </c>
    </row>
    <row r="387" spans="1:8" ht="15" customHeight="1" x14ac:dyDescent="0.25">
      <c r="A387" t="s">
        <v>1285</v>
      </c>
      <c r="B387" t="s">
        <v>587</v>
      </c>
      <c r="C387" t="s">
        <v>607</v>
      </c>
      <c r="D387" t="e">
        <f>VLOOKUP(C387,TDirReg!$E$2:$F$186,2,0)</f>
        <v>#N/A</v>
      </c>
      <c r="E387" t="e">
        <f>VLOOKUP(C387,TDirReg!$E$2:$H$186,4,0)</f>
        <v>#N/A</v>
      </c>
      <c r="F387">
        <v>19</v>
      </c>
      <c r="G387">
        <v>19548</v>
      </c>
      <c r="H387">
        <v>19</v>
      </c>
    </row>
    <row r="388" spans="1:8" x14ac:dyDescent="0.25">
      <c r="A388" t="s">
        <v>1285</v>
      </c>
      <c r="B388" t="s">
        <v>587</v>
      </c>
      <c r="C388" t="s">
        <v>608</v>
      </c>
      <c r="D388" t="e">
        <f>VLOOKUP(C388,TDirReg!$E$2:$F$186,2,0)</f>
        <v>#N/A</v>
      </c>
      <c r="E388" t="e">
        <f>VLOOKUP(C388,TDirReg!$E$2:$H$186,4,0)</f>
        <v>#N/A</v>
      </c>
      <c r="F388">
        <v>19</v>
      </c>
      <c r="G388">
        <v>19573</v>
      </c>
      <c r="H388">
        <v>19</v>
      </c>
    </row>
    <row r="389" spans="1:8" ht="15" customHeight="1" x14ac:dyDescent="0.25">
      <c r="A389" t="s">
        <v>1285</v>
      </c>
      <c r="B389" t="s">
        <v>587</v>
      </c>
      <c r="C389" t="s">
        <v>609</v>
      </c>
      <c r="D389" t="e">
        <f>VLOOKUP(C389,TDirReg!$E$2:$F$186,2,0)</f>
        <v>#N/A</v>
      </c>
      <c r="E389" t="e">
        <f>VLOOKUP(C389,TDirReg!$E$2:$H$186,4,0)</f>
        <v>#N/A</v>
      </c>
      <c r="F389">
        <v>19</v>
      </c>
      <c r="G389">
        <v>19585</v>
      </c>
      <c r="H389">
        <v>19</v>
      </c>
    </row>
    <row r="390" spans="1:8" ht="15" customHeight="1" x14ac:dyDescent="0.25">
      <c r="A390" t="s">
        <v>1285</v>
      </c>
      <c r="B390" t="s">
        <v>587</v>
      </c>
      <c r="C390" t="s">
        <v>610</v>
      </c>
      <c r="D390" t="e">
        <f>VLOOKUP(C390,TDirReg!$E$2:$F$186,2,0)</f>
        <v>#N/A</v>
      </c>
      <c r="E390" t="e">
        <f>VLOOKUP(C390,TDirReg!$E$2:$H$186,4,0)</f>
        <v>#N/A</v>
      </c>
      <c r="F390">
        <v>19</v>
      </c>
      <c r="G390">
        <v>19622</v>
      </c>
      <c r="H390">
        <v>19</v>
      </c>
    </row>
    <row r="391" spans="1:8" ht="15" customHeight="1" x14ac:dyDescent="0.25">
      <c r="A391" t="s">
        <v>1285</v>
      </c>
      <c r="B391" t="s">
        <v>587</v>
      </c>
      <c r="C391" t="s">
        <v>611</v>
      </c>
      <c r="D391" t="e">
        <f>VLOOKUP(C391,TDirReg!$E$2:$F$186,2,0)</f>
        <v>#N/A</v>
      </c>
      <c r="E391" t="e">
        <f>VLOOKUP(C391,TDirReg!$E$2:$H$186,4,0)</f>
        <v>#N/A</v>
      </c>
      <c r="F391">
        <v>19</v>
      </c>
      <c r="G391">
        <v>19693</v>
      </c>
      <c r="H391">
        <v>19</v>
      </c>
    </row>
    <row r="392" spans="1:8" ht="15" customHeight="1" x14ac:dyDescent="0.25">
      <c r="A392" t="s">
        <v>1285</v>
      </c>
      <c r="B392" t="s">
        <v>587</v>
      </c>
      <c r="C392" t="s">
        <v>78</v>
      </c>
      <c r="D392" t="str">
        <f>VLOOKUP(C392,TDirReg!$E$2:$F$186,2,0)</f>
        <v>UB SANTANDER DE QUILICHAO</v>
      </c>
      <c r="E392" t="str">
        <f>VLOOKUP(C392,TDirReg!$E$2:$H$186,4,0)</f>
        <v>Carrera 9 N° 2sur - 36 barrio canalón</v>
      </c>
      <c r="F392">
        <v>19</v>
      </c>
      <c r="G392">
        <v>19698</v>
      </c>
      <c r="H392">
        <v>19</v>
      </c>
    </row>
    <row r="393" spans="1:8" ht="15" customHeight="1" x14ac:dyDescent="0.25">
      <c r="A393" t="s">
        <v>1285</v>
      </c>
      <c r="B393" t="s">
        <v>587</v>
      </c>
      <c r="C393" t="s">
        <v>429</v>
      </c>
      <c r="D393" t="e">
        <f>VLOOKUP(C393,TDirReg!$E$2:$F$186,2,0)</f>
        <v>#N/A</v>
      </c>
      <c r="E393" t="e">
        <f>VLOOKUP(C393,TDirReg!$E$2:$H$186,4,0)</f>
        <v>#N/A</v>
      </c>
      <c r="F393">
        <v>19</v>
      </c>
      <c r="G393">
        <v>19701</v>
      </c>
      <c r="H393">
        <v>19</v>
      </c>
    </row>
    <row r="394" spans="1:8" ht="15" customHeight="1" x14ac:dyDescent="0.25">
      <c r="A394" t="s">
        <v>1285</v>
      </c>
      <c r="B394" t="s">
        <v>587</v>
      </c>
      <c r="C394" t="s">
        <v>612</v>
      </c>
      <c r="D394" t="e">
        <f>VLOOKUP(C394,TDirReg!$E$2:$F$186,2,0)</f>
        <v>#N/A</v>
      </c>
      <c r="E394" t="e">
        <f>VLOOKUP(C394,TDirReg!$E$2:$H$186,4,0)</f>
        <v>#N/A</v>
      </c>
      <c r="F394">
        <v>19</v>
      </c>
      <c r="G394">
        <v>19743</v>
      </c>
      <c r="H394">
        <v>19</v>
      </c>
    </row>
    <row r="395" spans="1:8" ht="15" customHeight="1" x14ac:dyDescent="0.25">
      <c r="A395" t="s">
        <v>1285</v>
      </c>
      <c r="B395" t="s">
        <v>587</v>
      </c>
      <c r="C395" t="s">
        <v>613</v>
      </c>
      <c r="D395" t="e">
        <f>VLOOKUP(C395,TDirReg!$E$2:$F$186,2,0)</f>
        <v>#N/A</v>
      </c>
      <c r="E395" t="e">
        <f>VLOOKUP(C395,TDirReg!$E$2:$H$186,4,0)</f>
        <v>#N/A</v>
      </c>
      <c r="F395">
        <v>19</v>
      </c>
      <c r="G395">
        <v>19760</v>
      </c>
      <c r="H395">
        <v>19</v>
      </c>
    </row>
    <row r="396" spans="1:8" ht="15" customHeight="1" x14ac:dyDescent="0.25">
      <c r="A396" t="s">
        <v>1285</v>
      </c>
      <c r="B396" t="s">
        <v>587</v>
      </c>
      <c r="C396" t="s">
        <v>614</v>
      </c>
      <c r="D396" t="e">
        <f>VLOOKUP(C396,TDirReg!$E$2:$F$186,2,0)</f>
        <v>#N/A</v>
      </c>
      <c r="E396" t="e">
        <f>VLOOKUP(C396,TDirReg!$E$2:$H$186,4,0)</f>
        <v>#N/A</v>
      </c>
      <c r="F396">
        <v>19</v>
      </c>
      <c r="G396">
        <v>19780</v>
      </c>
      <c r="H396">
        <v>19</v>
      </c>
    </row>
    <row r="397" spans="1:8" ht="15" customHeight="1" x14ac:dyDescent="0.25">
      <c r="A397" t="s">
        <v>1285</v>
      </c>
      <c r="B397" t="s">
        <v>587</v>
      </c>
      <c r="C397" t="s">
        <v>615</v>
      </c>
      <c r="D397" t="e">
        <f>VLOOKUP(C397,TDirReg!$E$2:$F$186,2,0)</f>
        <v>#N/A</v>
      </c>
      <c r="E397" t="e">
        <f>VLOOKUP(C397,TDirReg!$E$2:$H$186,4,0)</f>
        <v>#N/A</v>
      </c>
      <c r="F397">
        <v>19</v>
      </c>
      <c r="G397">
        <v>19785</v>
      </c>
      <c r="H397">
        <v>19</v>
      </c>
    </row>
    <row r="398" spans="1:8" ht="15" customHeight="1" x14ac:dyDescent="0.25">
      <c r="A398" t="s">
        <v>1285</v>
      </c>
      <c r="B398" t="s">
        <v>587</v>
      </c>
      <c r="C398" t="s">
        <v>616</v>
      </c>
      <c r="D398" t="e">
        <f>VLOOKUP(C398,TDirReg!$E$2:$F$186,2,0)</f>
        <v>#N/A</v>
      </c>
      <c r="E398" t="e">
        <f>VLOOKUP(C398,TDirReg!$E$2:$H$186,4,0)</f>
        <v>#N/A</v>
      </c>
      <c r="F398">
        <v>19</v>
      </c>
      <c r="G398">
        <v>19807</v>
      </c>
      <c r="H398">
        <v>19</v>
      </c>
    </row>
    <row r="399" spans="1:8" ht="15" customHeight="1" x14ac:dyDescent="0.25">
      <c r="A399" t="s">
        <v>1285</v>
      </c>
      <c r="B399" t="s">
        <v>587</v>
      </c>
      <c r="C399" t="s">
        <v>617</v>
      </c>
      <c r="D399" t="e">
        <f>VLOOKUP(C399,TDirReg!$E$2:$F$186,2,0)</f>
        <v>#N/A</v>
      </c>
      <c r="E399" t="e">
        <f>VLOOKUP(C399,TDirReg!$E$2:$H$186,4,0)</f>
        <v>#N/A</v>
      </c>
      <c r="F399">
        <v>19</v>
      </c>
      <c r="G399">
        <v>19809</v>
      </c>
      <c r="H399">
        <v>19</v>
      </c>
    </row>
    <row r="400" spans="1:8" ht="15" customHeight="1" x14ac:dyDescent="0.25">
      <c r="A400" t="s">
        <v>1285</v>
      </c>
      <c r="B400" t="s">
        <v>587</v>
      </c>
      <c r="C400" t="s">
        <v>618</v>
      </c>
      <c r="D400" t="e">
        <f>VLOOKUP(C400,TDirReg!$E$2:$F$186,2,0)</f>
        <v>#N/A</v>
      </c>
      <c r="E400" t="e">
        <f>VLOOKUP(C400,TDirReg!$E$2:$H$186,4,0)</f>
        <v>#N/A</v>
      </c>
      <c r="F400">
        <v>19</v>
      </c>
      <c r="G400">
        <v>19821</v>
      </c>
      <c r="H400">
        <v>19</v>
      </c>
    </row>
    <row r="401" spans="1:8" ht="15" customHeight="1" x14ac:dyDescent="0.25">
      <c r="A401" t="s">
        <v>1285</v>
      </c>
      <c r="B401" t="s">
        <v>587</v>
      </c>
      <c r="C401" t="s">
        <v>619</v>
      </c>
      <c r="D401" t="e">
        <f>VLOOKUP(C401,TDirReg!$E$2:$F$186,2,0)</f>
        <v>#N/A</v>
      </c>
      <c r="E401" t="e">
        <f>VLOOKUP(C401,TDirReg!$E$2:$H$186,4,0)</f>
        <v>#N/A</v>
      </c>
      <c r="F401">
        <v>19</v>
      </c>
      <c r="G401">
        <v>19824</v>
      </c>
      <c r="H401">
        <v>19</v>
      </c>
    </row>
    <row r="402" spans="1:8" ht="15" customHeight="1" x14ac:dyDescent="0.25">
      <c r="A402" t="s">
        <v>1285</v>
      </c>
      <c r="B402" t="s">
        <v>587</v>
      </c>
      <c r="C402" t="s">
        <v>620</v>
      </c>
      <c r="D402" t="e">
        <f>VLOOKUP(C402,TDirReg!$E$2:$F$186,2,0)</f>
        <v>#N/A</v>
      </c>
      <c r="E402" t="e">
        <f>VLOOKUP(C402,TDirReg!$E$2:$H$186,4,0)</f>
        <v>#N/A</v>
      </c>
      <c r="F402">
        <v>19</v>
      </c>
      <c r="G402">
        <v>19845</v>
      </c>
      <c r="H402">
        <v>19</v>
      </c>
    </row>
    <row r="403" spans="1:8" ht="15" customHeight="1" x14ac:dyDescent="0.25">
      <c r="A403" t="s">
        <v>1283</v>
      </c>
      <c r="B403" t="s">
        <v>621</v>
      </c>
      <c r="C403" t="s">
        <v>10</v>
      </c>
      <c r="D403" t="str">
        <f>VLOOKUP(C403,TDirReg!$E$2:$F$186,2,0)</f>
        <v>DS CESAR</v>
      </c>
      <c r="E403" t="str">
        <f>VLOOKUP(C403,TDirReg!$E$2:$H$186,4,0)</f>
        <v>Cl 16 con Cr 17 Hospital Rosario Pumarejo de López</v>
      </c>
      <c r="F403">
        <v>20</v>
      </c>
      <c r="G403">
        <v>20001</v>
      </c>
      <c r="H403">
        <v>20</v>
      </c>
    </row>
    <row r="404" spans="1:8" ht="15" customHeight="1" x14ac:dyDescent="0.25">
      <c r="A404" t="s">
        <v>1283</v>
      </c>
      <c r="B404" t="s">
        <v>621</v>
      </c>
      <c r="C404" t="s">
        <v>64</v>
      </c>
      <c r="D404" t="str">
        <f>VLOOKUP(C404,TDirReg!$E$2:$F$186,2,0)</f>
        <v>UB SUR DEL CESAR</v>
      </c>
      <c r="E404" t="str">
        <f>VLOOKUP(C404,TDirReg!$E$2:$H$186,4,0)</f>
        <v>Calle 4 N° 25 - 57 Barrio Sabanita</v>
      </c>
      <c r="F404">
        <v>20</v>
      </c>
      <c r="G404">
        <v>20011</v>
      </c>
      <c r="H404">
        <v>20</v>
      </c>
    </row>
    <row r="405" spans="1:8" ht="15" customHeight="1" x14ac:dyDescent="0.25">
      <c r="A405" t="s">
        <v>1283</v>
      </c>
      <c r="B405" t="s">
        <v>621</v>
      </c>
      <c r="C405" t="s">
        <v>622</v>
      </c>
      <c r="D405" t="str">
        <f>VLOOKUP(C405,TDirReg!$E$2:$F$186,2,0)</f>
        <v>UB CODAZZI</v>
      </c>
      <c r="E405" t="str">
        <f>VLOOKUP(C405,TDirReg!$E$2:$H$186,4,0)</f>
        <v>Hospital Agustín Codazzi Calle 14 N° 8 - 67</v>
      </c>
      <c r="F405">
        <v>20</v>
      </c>
      <c r="G405">
        <v>20013</v>
      </c>
      <c r="H405">
        <v>20</v>
      </c>
    </row>
    <row r="406" spans="1:8" ht="15" customHeight="1" x14ac:dyDescent="0.25">
      <c r="A406" t="s">
        <v>1283</v>
      </c>
      <c r="B406" t="s">
        <v>621</v>
      </c>
      <c r="C406" t="s">
        <v>623</v>
      </c>
      <c r="D406" t="e">
        <f>VLOOKUP(C406,TDirReg!$E$2:$F$186,2,0)</f>
        <v>#N/A</v>
      </c>
      <c r="E406" t="e">
        <f>VLOOKUP(C406,TDirReg!$E$2:$H$186,4,0)</f>
        <v>#N/A</v>
      </c>
      <c r="F406">
        <v>20</v>
      </c>
      <c r="G406">
        <v>20032</v>
      </c>
      <c r="H406">
        <v>20</v>
      </c>
    </row>
    <row r="407" spans="1:8" ht="15" customHeight="1" x14ac:dyDescent="0.25">
      <c r="A407" t="s">
        <v>1283</v>
      </c>
      <c r="B407" t="s">
        <v>621</v>
      </c>
      <c r="C407" t="s">
        <v>624</v>
      </c>
      <c r="D407" t="e">
        <f>VLOOKUP(C407,TDirReg!$E$2:$F$186,2,0)</f>
        <v>#N/A</v>
      </c>
      <c r="E407" t="e">
        <f>VLOOKUP(C407,TDirReg!$E$2:$H$186,4,0)</f>
        <v>#N/A</v>
      </c>
      <c r="F407">
        <v>20</v>
      </c>
      <c r="G407">
        <v>20045</v>
      </c>
      <c r="H407">
        <v>20</v>
      </c>
    </row>
    <row r="408" spans="1:8" ht="15" customHeight="1" x14ac:dyDescent="0.25">
      <c r="A408" t="s">
        <v>1283</v>
      </c>
      <c r="B408" t="s">
        <v>621</v>
      </c>
      <c r="C408" t="s">
        <v>625</v>
      </c>
      <c r="D408" t="e">
        <f>VLOOKUP(C408,TDirReg!$E$2:$F$186,2,0)</f>
        <v>#N/A</v>
      </c>
      <c r="E408" t="e">
        <f>VLOOKUP(C408,TDirReg!$E$2:$H$186,4,0)</f>
        <v>#N/A</v>
      </c>
      <c r="F408">
        <v>20</v>
      </c>
      <c r="G408">
        <v>20060</v>
      </c>
      <c r="H408">
        <v>20</v>
      </c>
    </row>
    <row r="409" spans="1:8" ht="15" customHeight="1" x14ac:dyDescent="0.25">
      <c r="A409" t="s">
        <v>1283</v>
      </c>
      <c r="B409" t="s">
        <v>621</v>
      </c>
      <c r="C409" t="s">
        <v>626</v>
      </c>
      <c r="D409" t="e">
        <f>VLOOKUP(C409,TDirReg!$E$2:$F$186,2,0)</f>
        <v>#N/A</v>
      </c>
      <c r="E409" t="e">
        <f>VLOOKUP(C409,TDirReg!$E$2:$H$186,4,0)</f>
        <v>#N/A</v>
      </c>
      <c r="F409">
        <v>20</v>
      </c>
      <c r="G409">
        <v>20175</v>
      </c>
      <c r="H409">
        <v>20</v>
      </c>
    </row>
    <row r="410" spans="1:8" ht="15" customHeight="1" x14ac:dyDescent="0.25">
      <c r="A410" t="s">
        <v>1283</v>
      </c>
      <c r="B410" t="s">
        <v>621</v>
      </c>
      <c r="C410" t="s">
        <v>11</v>
      </c>
      <c r="D410" t="str">
        <f>VLOOKUP(C410,TDirReg!$E$2:$F$186,2,0)</f>
        <v>UB CHIRIGUANA</v>
      </c>
      <c r="E410" t="str">
        <f>VLOOKUP(C410,TDirReg!$E$2:$H$186,4,0)</f>
        <v>Calle 7 N° 5 - 26 Alcaldía Municipal Calle Bolivar</v>
      </c>
      <c r="F410">
        <v>20</v>
      </c>
      <c r="G410">
        <v>20178</v>
      </c>
      <c r="H410">
        <v>20</v>
      </c>
    </row>
    <row r="411" spans="1:8" ht="15" customHeight="1" x14ac:dyDescent="0.25">
      <c r="A411" t="s">
        <v>1283</v>
      </c>
      <c r="B411" t="s">
        <v>621</v>
      </c>
      <c r="C411" t="s">
        <v>627</v>
      </c>
      <c r="D411" t="e">
        <f>VLOOKUP(C411,TDirReg!$E$2:$F$186,2,0)</f>
        <v>#N/A</v>
      </c>
      <c r="E411" t="e">
        <f>VLOOKUP(C411,TDirReg!$E$2:$H$186,4,0)</f>
        <v>#N/A</v>
      </c>
      <c r="F411">
        <v>20</v>
      </c>
      <c r="G411">
        <v>20228</v>
      </c>
      <c r="H411">
        <v>20</v>
      </c>
    </row>
    <row r="412" spans="1:8" ht="15" customHeight="1" x14ac:dyDescent="0.25">
      <c r="A412" t="s">
        <v>1283</v>
      </c>
      <c r="B412" t="s">
        <v>621</v>
      </c>
      <c r="C412" t="s">
        <v>628</v>
      </c>
      <c r="D412" t="e">
        <f>VLOOKUP(C412,TDirReg!$E$2:$F$186,2,0)</f>
        <v>#N/A</v>
      </c>
      <c r="E412" t="e">
        <f>VLOOKUP(C412,TDirReg!$E$2:$H$186,4,0)</f>
        <v>#N/A</v>
      </c>
      <c r="F412">
        <v>20</v>
      </c>
      <c r="G412">
        <v>20238</v>
      </c>
      <c r="H412">
        <v>20</v>
      </c>
    </row>
    <row r="413" spans="1:8" ht="15" customHeight="1" x14ac:dyDescent="0.25">
      <c r="A413" t="s">
        <v>1283</v>
      </c>
      <c r="B413" t="s">
        <v>621</v>
      </c>
      <c r="C413" t="s">
        <v>629</v>
      </c>
      <c r="D413" t="e">
        <f>VLOOKUP(C413,TDirReg!$E$2:$F$186,2,0)</f>
        <v>#N/A</v>
      </c>
      <c r="E413" t="e">
        <f>VLOOKUP(C413,TDirReg!$E$2:$H$186,4,0)</f>
        <v>#N/A</v>
      </c>
      <c r="F413">
        <v>20</v>
      </c>
      <c r="G413">
        <v>20250</v>
      </c>
      <c r="H413">
        <v>20</v>
      </c>
    </row>
    <row r="414" spans="1:8" ht="15" customHeight="1" x14ac:dyDescent="0.25">
      <c r="A414" t="s">
        <v>1283</v>
      </c>
      <c r="B414" t="s">
        <v>621</v>
      </c>
      <c r="C414" t="s">
        <v>630</v>
      </c>
      <c r="D414" t="e">
        <f>VLOOKUP(C414,TDirReg!$E$2:$F$186,2,0)</f>
        <v>#N/A</v>
      </c>
      <c r="E414" t="e">
        <f>VLOOKUP(C414,TDirReg!$E$2:$H$186,4,0)</f>
        <v>#N/A</v>
      </c>
      <c r="F414">
        <v>20</v>
      </c>
      <c r="G414">
        <v>20295</v>
      </c>
      <c r="H414">
        <v>20</v>
      </c>
    </row>
    <row r="415" spans="1:8" ht="15" customHeight="1" x14ac:dyDescent="0.25">
      <c r="A415" t="s">
        <v>1283</v>
      </c>
      <c r="B415" t="s">
        <v>621</v>
      </c>
      <c r="C415" t="s">
        <v>631</v>
      </c>
      <c r="D415" t="e">
        <f>VLOOKUP(C415,TDirReg!$E$2:$F$186,2,0)</f>
        <v>#N/A</v>
      </c>
      <c r="E415" t="e">
        <f>VLOOKUP(C415,TDirReg!$E$2:$H$186,4,0)</f>
        <v>#N/A</v>
      </c>
      <c r="F415">
        <v>20</v>
      </c>
      <c r="G415">
        <v>20310</v>
      </c>
      <c r="H415">
        <v>20</v>
      </c>
    </row>
    <row r="416" spans="1:8" ht="15" customHeight="1" x14ac:dyDescent="0.25">
      <c r="A416" t="s">
        <v>1283</v>
      </c>
      <c r="B416" t="s">
        <v>621</v>
      </c>
      <c r="C416" t="s">
        <v>632</v>
      </c>
      <c r="D416" t="e">
        <f>VLOOKUP(C416,TDirReg!$E$2:$F$186,2,0)</f>
        <v>#N/A</v>
      </c>
      <c r="E416" t="e">
        <f>VLOOKUP(C416,TDirReg!$E$2:$H$186,4,0)</f>
        <v>#N/A</v>
      </c>
      <c r="F416">
        <v>20</v>
      </c>
      <c r="G416">
        <v>20383</v>
      </c>
      <c r="H416">
        <v>20</v>
      </c>
    </row>
    <row r="417" spans="1:8" ht="15" customHeight="1" x14ac:dyDescent="0.25">
      <c r="A417" t="s">
        <v>1283</v>
      </c>
      <c r="B417" t="s">
        <v>621</v>
      </c>
      <c r="C417" t="s">
        <v>633</v>
      </c>
      <c r="D417" t="e">
        <f>VLOOKUP(C417,TDirReg!$E$2:$F$186,2,0)</f>
        <v>#N/A</v>
      </c>
      <c r="E417" t="e">
        <f>VLOOKUP(C417,TDirReg!$E$2:$H$186,4,0)</f>
        <v>#N/A</v>
      </c>
      <c r="F417">
        <v>20</v>
      </c>
      <c r="G417">
        <v>20400</v>
      </c>
      <c r="H417">
        <v>20</v>
      </c>
    </row>
    <row r="418" spans="1:8" ht="15" customHeight="1" x14ac:dyDescent="0.25">
      <c r="A418" t="s">
        <v>1283</v>
      </c>
      <c r="B418" t="s">
        <v>621</v>
      </c>
      <c r="C418" t="s">
        <v>634</v>
      </c>
      <c r="D418" t="e">
        <f>VLOOKUP(C418,TDirReg!$E$2:$F$186,2,0)</f>
        <v>#N/A</v>
      </c>
      <c r="E418" t="e">
        <f>VLOOKUP(C418,TDirReg!$E$2:$H$186,4,0)</f>
        <v>#N/A</v>
      </c>
      <c r="F418">
        <v>20</v>
      </c>
      <c r="G418">
        <v>20443</v>
      </c>
      <c r="H418">
        <v>20</v>
      </c>
    </row>
    <row r="419" spans="1:8" ht="15" customHeight="1" x14ac:dyDescent="0.25">
      <c r="A419" t="s">
        <v>1283</v>
      </c>
      <c r="B419" t="s">
        <v>621</v>
      </c>
      <c r="C419" t="s">
        <v>635</v>
      </c>
      <c r="D419" t="e">
        <f>VLOOKUP(C419,TDirReg!$E$2:$F$186,2,0)</f>
        <v>#N/A</v>
      </c>
      <c r="E419" t="e">
        <f>VLOOKUP(C419,TDirReg!$E$2:$H$186,4,0)</f>
        <v>#N/A</v>
      </c>
      <c r="F419">
        <v>20</v>
      </c>
      <c r="G419">
        <v>20517</v>
      </c>
      <c r="H419">
        <v>20</v>
      </c>
    </row>
    <row r="420" spans="1:8" ht="15" customHeight="1" x14ac:dyDescent="0.25">
      <c r="A420" t="s">
        <v>1283</v>
      </c>
      <c r="B420" t="s">
        <v>621</v>
      </c>
      <c r="C420" t="s">
        <v>636</v>
      </c>
      <c r="D420" t="e">
        <f>VLOOKUP(C420,TDirReg!$E$2:$F$186,2,0)</f>
        <v>#N/A</v>
      </c>
      <c r="E420" t="e">
        <f>VLOOKUP(C420,TDirReg!$E$2:$H$186,4,0)</f>
        <v>#N/A</v>
      </c>
      <c r="F420">
        <v>20</v>
      </c>
      <c r="G420">
        <v>20550</v>
      </c>
      <c r="H420">
        <v>20</v>
      </c>
    </row>
    <row r="421" spans="1:8" ht="15" customHeight="1" x14ac:dyDescent="0.25">
      <c r="A421" t="s">
        <v>1283</v>
      </c>
      <c r="B421" t="s">
        <v>621</v>
      </c>
      <c r="C421" t="s">
        <v>637</v>
      </c>
      <c r="D421" t="e">
        <f>VLOOKUP(C421,TDirReg!$E$2:$F$186,2,0)</f>
        <v>#N/A</v>
      </c>
      <c r="E421" t="e">
        <f>VLOOKUP(C421,TDirReg!$E$2:$H$186,4,0)</f>
        <v>#N/A</v>
      </c>
      <c r="F421">
        <v>20</v>
      </c>
      <c r="G421">
        <v>20570</v>
      </c>
      <c r="H421">
        <v>20</v>
      </c>
    </row>
    <row r="422" spans="1:8" ht="15" customHeight="1" x14ac:dyDescent="0.25">
      <c r="A422" t="s">
        <v>1283</v>
      </c>
      <c r="B422" t="s">
        <v>621</v>
      </c>
      <c r="C422" t="s">
        <v>638</v>
      </c>
      <c r="D422" t="e">
        <f>VLOOKUP(C422,TDirReg!$E$2:$F$186,2,0)</f>
        <v>#N/A</v>
      </c>
      <c r="E422" t="e">
        <f>VLOOKUP(C422,TDirReg!$E$2:$H$186,4,0)</f>
        <v>#N/A</v>
      </c>
      <c r="F422">
        <v>20</v>
      </c>
      <c r="G422">
        <v>20614</v>
      </c>
      <c r="H422">
        <v>20</v>
      </c>
    </row>
    <row r="423" spans="1:8" ht="15" customHeight="1" x14ac:dyDescent="0.25">
      <c r="A423" t="s">
        <v>1283</v>
      </c>
      <c r="B423" t="s">
        <v>621</v>
      </c>
      <c r="C423" t="s">
        <v>639</v>
      </c>
      <c r="D423" t="e">
        <f>VLOOKUP(C423,TDirReg!$E$2:$F$186,2,0)</f>
        <v>#N/A</v>
      </c>
      <c r="E423" t="e">
        <f>VLOOKUP(C423,TDirReg!$E$2:$H$186,4,0)</f>
        <v>#N/A</v>
      </c>
      <c r="F423">
        <v>20</v>
      </c>
      <c r="G423">
        <v>20621</v>
      </c>
      <c r="H423">
        <v>20</v>
      </c>
    </row>
    <row r="424" spans="1:8" ht="15" customHeight="1" x14ac:dyDescent="0.25">
      <c r="A424" t="s">
        <v>1283</v>
      </c>
      <c r="B424" t="s">
        <v>621</v>
      </c>
      <c r="C424" t="s">
        <v>640</v>
      </c>
      <c r="D424" t="e">
        <f>VLOOKUP(C424,TDirReg!$E$2:$F$186,2,0)</f>
        <v>#N/A</v>
      </c>
      <c r="E424" t="e">
        <f>VLOOKUP(C424,TDirReg!$E$2:$H$186,4,0)</f>
        <v>#N/A</v>
      </c>
      <c r="F424">
        <v>20</v>
      </c>
      <c r="G424">
        <v>20710</v>
      </c>
      <c r="H424">
        <v>20</v>
      </c>
    </row>
    <row r="425" spans="1:8" ht="15" customHeight="1" x14ac:dyDescent="0.25">
      <c r="A425" t="s">
        <v>1283</v>
      </c>
      <c r="B425" t="s">
        <v>621</v>
      </c>
      <c r="C425" t="s">
        <v>641</v>
      </c>
      <c r="D425" t="e">
        <f>VLOOKUP(C425,TDirReg!$E$2:$F$186,2,0)</f>
        <v>#N/A</v>
      </c>
      <c r="E425" t="e">
        <f>VLOOKUP(C425,TDirReg!$E$2:$H$186,4,0)</f>
        <v>#N/A</v>
      </c>
      <c r="F425">
        <v>20</v>
      </c>
      <c r="G425">
        <v>20750</v>
      </c>
      <c r="H425">
        <v>20</v>
      </c>
    </row>
    <row r="426" spans="1:8" ht="15" customHeight="1" x14ac:dyDescent="0.25">
      <c r="A426" t="s">
        <v>1283</v>
      </c>
      <c r="B426" t="s">
        <v>621</v>
      </c>
      <c r="C426" t="s">
        <v>642</v>
      </c>
      <c r="D426" t="e">
        <f>VLOOKUP(C426,TDirReg!$E$2:$F$186,2,0)</f>
        <v>#N/A</v>
      </c>
      <c r="E426" t="e">
        <f>VLOOKUP(C426,TDirReg!$E$2:$H$186,4,0)</f>
        <v>#N/A</v>
      </c>
      <c r="F426">
        <v>20</v>
      </c>
      <c r="G426">
        <v>20770</v>
      </c>
      <c r="H426">
        <v>20</v>
      </c>
    </row>
    <row r="427" spans="1:8" ht="15" customHeight="1" x14ac:dyDescent="0.25">
      <c r="A427" t="s">
        <v>1283</v>
      </c>
      <c r="B427" t="s">
        <v>621</v>
      </c>
      <c r="C427" t="s">
        <v>643</v>
      </c>
      <c r="D427" t="e">
        <f>VLOOKUP(C427,TDirReg!$E$2:$F$186,2,0)</f>
        <v>#N/A</v>
      </c>
      <c r="E427" t="e">
        <f>VLOOKUP(C427,TDirReg!$E$2:$H$186,4,0)</f>
        <v>#N/A</v>
      </c>
      <c r="F427">
        <v>20</v>
      </c>
      <c r="G427">
        <v>20787</v>
      </c>
      <c r="H427">
        <v>20</v>
      </c>
    </row>
    <row r="428" spans="1:8" ht="15" customHeight="1" x14ac:dyDescent="0.25">
      <c r="A428" t="s">
        <v>1280</v>
      </c>
      <c r="B428" t="s">
        <v>405</v>
      </c>
      <c r="C428" t="s">
        <v>25</v>
      </c>
      <c r="D428" t="str">
        <f>VLOOKUP(C428,TDirReg!$E$2:$F$186,2,0)</f>
        <v>DS CORDOBA</v>
      </c>
      <c r="E428" t="str">
        <f>VLOOKUP(C428,TDirReg!$E$2:$H$186,4,0)</f>
        <v>Carrera 7 con Calle 10 Esquina B/ Buena vista</v>
      </c>
      <c r="F428">
        <v>23</v>
      </c>
      <c r="G428">
        <v>23001</v>
      </c>
      <c r="H428">
        <v>23</v>
      </c>
    </row>
    <row r="429" spans="1:8" ht="15" customHeight="1" x14ac:dyDescent="0.25">
      <c r="A429" t="s">
        <v>1280</v>
      </c>
      <c r="B429" t="s">
        <v>405</v>
      </c>
      <c r="C429" t="s">
        <v>644</v>
      </c>
      <c r="D429" t="e">
        <f>VLOOKUP(C429,TDirReg!$E$2:$F$186,2,0)</f>
        <v>#N/A</v>
      </c>
      <c r="E429" t="e">
        <f>VLOOKUP(C429,TDirReg!$E$2:$H$186,4,0)</f>
        <v>#N/A</v>
      </c>
      <c r="F429">
        <v>23</v>
      </c>
      <c r="G429">
        <v>23068</v>
      </c>
      <c r="H429">
        <v>23</v>
      </c>
    </row>
    <row r="430" spans="1:8" ht="15" customHeight="1" x14ac:dyDescent="0.25">
      <c r="A430" t="s">
        <v>1280</v>
      </c>
      <c r="B430" t="s">
        <v>405</v>
      </c>
      <c r="C430" t="s">
        <v>447</v>
      </c>
      <c r="D430" t="e">
        <f>VLOOKUP(C430,TDirReg!$E$2:$F$186,2,0)</f>
        <v>#N/A</v>
      </c>
      <c r="E430" t="e">
        <f>VLOOKUP(C430,TDirReg!$E$2:$H$186,4,0)</f>
        <v>#N/A</v>
      </c>
      <c r="F430">
        <v>23</v>
      </c>
      <c r="G430">
        <v>23079</v>
      </c>
      <c r="H430">
        <v>23</v>
      </c>
    </row>
    <row r="431" spans="1:8" ht="15" customHeight="1" x14ac:dyDescent="0.25">
      <c r="A431" t="s">
        <v>1280</v>
      </c>
      <c r="B431" t="s">
        <v>405</v>
      </c>
      <c r="C431" t="s">
        <v>645</v>
      </c>
      <c r="D431" t="e">
        <f>VLOOKUP(C431,TDirReg!$E$2:$F$186,2,0)</f>
        <v>#N/A</v>
      </c>
      <c r="E431" t="e">
        <f>VLOOKUP(C431,TDirReg!$E$2:$H$186,4,0)</f>
        <v>#N/A</v>
      </c>
      <c r="F431">
        <v>23</v>
      </c>
      <c r="G431">
        <v>23090</v>
      </c>
      <c r="H431">
        <v>23</v>
      </c>
    </row>
    <row r="432" spans="1:8" ht="15" customHeight="1" x14ac:dyDescent="0.25">
      <c r="A432" t="s">
        <v>1280</v>
      </c>
      <c r="B432" t="s">
        <v>405</v>
      </c>
      <c r="C432" t="s">
        <v>646</v>
      </c>
      <c r="D432" t="e">
        <f>VLOOKUP(C432,TDirReg!$E$2:$F$186,2,0)</f>
        <v>#N/A</v>
      </c>
      <c r="E432" t="e">
        <f>VLOOKUP(C432,TDirReg!$E$2:$H$186,4,0)</f>
        <v>#N/A</v>
      </c>
      <c r="F432">
        <v>23</v>
      </c>
      <c r="G432">
        <v>23162</v>
      </c>
      <c r="H432">
        <v>23</v>
      </c>
    </row>
    <row r="433" spans="1:8" ht="15" customHeight="1" x14ac:dyDescent="0.25">
      <c r="A433" t="s">
        <v>1280</v>
      </c>
      <c r="B433" t="s">
        <v>405</v>
      </c>
      <c r="C433" t="s">
        <v>647</v>
      </c>
      <c r="D433" t="e">
        <f>VLOOKUP(C433,TDirReg!$E$2:$F$186,2,0)</f>
        <v>#N/A</v>
      </c>
      <c r="E433" t="e">
        <f>VLOOKUP(C433,TDirReg!$E$2:$H$186,4,0)</f>
        <v>#N/A</v>
      </c>
      <c r="F433">
        <v>23</v>
      </c>
      <c r="G433">
        <v>23168</v>
      </c>
      <c r="H433">
        <v>23</v>
      </c>
    </row>
    <row r="434" spans="1:8" ht="15" customHeight="1" x14ac:dyDescent="0.25">
      <c r="A434" t="s">
        <v>1280</v>
      </c>
      <c r="B434" t="s">
        <v>405</v>
      </c>
      <c r="C434" t="s">
        <v>1030</v>
      </c>
      <c r="D434" t="e">
        <f>VLOOKUP(C434,TDirReg!$E$2:$F$186,2,0)</f>
        <v>#N/A</v>
      </c>
      <c r="E434" t="e">
        <f>VLOOKUP(C434,TDirReg!$E$2:$H$186,4,0)</f>
        <v>#N/A</v>
      </c>
      <c r="F434">
        <v>23</v>
      </c>
      <c r="G434">
        <v>23182</v>
      </c>
      <c r="H434">
        <v>23</v>
      </c>
    </row>
    <row r="435" spans="1:8" ht="15" customHeight="1" x14ac:dyDescent="0.25">
      <c r="A435" t="s">
        <v>1280</v>
      </c>
      <c r="B435" t="s">
        <v>405</v>
      </c>
      <c r="C435" t="s">
        <v>1031</v>
      </c>
      <c r="D435" t="e">
        <f>VLOOKUP(C435,TDirReg!$E$2:$F$186,2,0)</f>
        <v>#N/A</v>
      </c>
      <c r="E435" t="e">
        <f>VLOOKUP(C435,TDirReg!$E$2:$H$186,4,0)</f>
        <v>#N/A</v>
      </c>
      <c r="F435">
        <v>23</v>
      </c>
      <c r="G435">
        <v>23189</v>
      </c>
      <c r="H435">
        <v>23</v>
      </c>
    </row>
    <row r="436" spans="1:8" ht="15" customHeight="1" x14ac:dyDescent="0.25">
      <c r="A436" t="s">
        <v>1280</v>
      </c>
      <c r="B436" t="s">
        <v>405</v>
      </c>
      <c r="C436" t="s">
        <v>1032</v>
      </c>
      <c r="D436" t="e">
        <f>VLOOKUP(C436,TDirReg!$E$2:$F$186,2,0)</f>
        <v>#N/A</v>
      </c>
      <c r="E436" t="e">
        <f>VLOOKUP(C436,TDirReg!$E$2:$H$186,4,0)</f>
        <v>#N/A</v>
      </c>
      <c r="F436">
        <v>23</v>
      </c>
      <c r="G436">
        <v>23300</v>
      </c>
      <c r="H436">
        <v>23</v>
      </c>
    </row>
    <row r="437" spans="1:8" ht="15" customHeight="1" x14ac:dyDescent="0.25">
      <c r="A437" t="s">
        <v>1280</v>
      </c>
      <c r="B437" t="s">
        <v>405</v>
      </c>
      <c r="C437" t="s">
        <v>1033</v>
      </c>
      <c r="D437" t="e">
        <f>VLOOKUP(C437,TDirReg!$E$2:$F$186,2,0)</f>
        <v>#N/A</v>
      </c>
      <c r="E437" t="e">
        <f>VLOOKUP(C437,TDirReg!$E$2:$H$186,4,0)</f>
        <v>#N/A</v>
      </c>
      <c r="F437">
        <v>23</v>
      </c>
      <c r="G437">
        <v>23350</v>
      </c>
      <c r="H437">
        <v>23</v>
      </c>
    </row>
    <row r="438" spans="1:8" ht="15" customHeight="1" x14ac:dyDescent="0.25">
      <c r="A438" t="s">
        <v>1280</v>
      </c>
      <c r="B438" t="s">
        <v>405</v>
      </c>
      <c r="C438" t="s">
        <v>26</v>
      </c>
      <c r="D438" t="str">
        <f>VLOOKUP(C438,TDirReg!$E$2:$F$186,2,0)</f>
        <v>UB MOVIL LORICA</v>
      </c>
      <c r="E438" t="str">
        <f>VLOOKUP(C438,TDirReg!$E$2:$H$186,4,0)</f>
        <v>Carrera 28 N°. 17 127 Barrio San Pedro - Hospital San Vicente de Paul</v>
      </c>
      <c r="F438">
        <v>23</v>
      </c>
      <c r="G438">
        <v>23417</v>
      </c>
      <c r="H438">
        <v>23</v>
      </c>
    </row>
    <row r="439" spans="1:8" ht="15" customHeight="1" x14ac:dyDescent="0.25">
      <c r="A439" t="s">
        <v>1280</v>
      </c>
      <c r="B439" t="s">
        <v>405</v>
      </c>
      <c r="C439" t="s">
        <v>1034</v>
      </c>
      <c r="D439" t="e">
        <f>VLOOKUP(C439,TDirReg!$E$2:$F$186,2,0)</f>
        <v>#N/A</v>
      </c>
      <c r="E439" t="e">
        <f>VLOOKUP(C439,TDirReg!$E$2:$H$186,4,0)</f>
        <v>#N/A</v>
      </c>
      <c r="F439">
        <v>23</v>
      </c>
      <c r="G439">
        <v>23419</v>
      </c>
      <c r="H439">
        <v>23</v>
      </c>
    </row>
    <row r="440" spans="1:8" ht="15" customHeight="1" x14ac:dyDescent="0.25">
      <c r="A440" t="s">
        <v>1280</v>
      </c>
      <c r="B440" t="s">
        <v>405</v>
      </c>
      <c r="C440" t="s">
        <v>1035</v>
      </c>
      <c r="D440" t="e">
        <f>VLOOKUP(C440,TDirReg!$E$2:$F$186,2,0)</f>
        <v>#N/A</v>
      </c>
      <c r="E440" t="e">
        <f>VLOOKUP(C440,TDirReg!$E$2:$H$186,4,0)</f>
        <v>#N/A</v>
      </c>
      <c r="F440">
        <v>23</v>
      </c>
      <c r="G440">
        <v>23464</v>
      </c>
      <c r="H440">
        <v>23</v>
      </c>
    </row>
    <row r="441" spans="1:8" ht="15" customHeight="1" x14ac:dyDescent="0.25">
      <c r="A441" t="s">
        <v>1280</v>
      </c>
      <c r="B441" t="s">
        <v>405</v>
      </c>
      <c r="C441" t="s">
        <v>1036</v>
      </c>
      <c r="D441" t="e">
        <f>VLOOKUP(C441,TDirReg!$E$2:$F$186,2,0)</f>
        <v>#N/A</v>
      </c>
      <c r="E441" t="e">
        <f>VLOOKUP(C441,TDirReg!$E$2:$H$186,4,0)</f>
        <v>#N/A</v>
      </c>
      <c r="F441">
        <v>23</v>
      </c>
      <c r="G441">
        <v>23466</v>
      </c>
      <c r="H441">
        <v>23</v>
      </c>
    </row>
    <row r="442" spans="1:8" ht="15" customHeight="1" x14ac:dyDescent="0.25">
      <c r="A442" t="s">
        <v>1280</v>
      </c>
      <c r="B442" t="s">
        <v>405</v>
      </c>
      <c r="C442" t="s">
        <v>1037</v>
      </c>
      <c r="D442" t="e">
        <f>VLOOKUP(C442,TDirReg!$E$2:$F$186,2,0)</f>
        <v>#N/A</v>
      </c>
      <c r="E442" t="e">
        <f>VLOOKUP(C442,TDirReg!$E$2:$H$186,4,0)</f>
        <v>#N/A</v>
      </c>
      <c r="F442">
        <v>23</v>
      </c>
      <c r="G442">
        <v>23500</v>
      </c>
      <c r="H442">
        <v>23</v>
      </c>
    </row>
    <row r="443" spans="1:8" ht="15" customHeight="1" x14ac:dyDescent="0.25">
      <c r="A443" t="s">
        <v>1280</v>
      </c>
      <c r="B443" t="s">
        <v>405</v>
      </c>
      <c r="C443" t="s">
        <v>1038</v>
      </c>
      <c r="D443" t="e">
        <f>VLOOKUP(C443,TDirReg!$E$2:$F$186,2,0)</f>
        <v>#N/A</v>
      </c>
      <c r="E443" t="e">
        <f>VLOOKUP(C443,TDirReg!$E$2:$H$186,4,0)</f>
        <v>#N/A</v>
      </c>
      <c r="F443">
        <v>23</v>
      </c>
      <c r="G443">
        <v>23555</v>
      </c>
      <c r="H443">
        <v>23</v>
      </c>
    </row>
    <row r="444" spans="1:8" ht="15" customHeight="1" x14ac:dyDescent="0.25">
      <c r="A444" t="s">
        <v>1280</v>
      </c>
      <c r="B444" t="s">
        <v>405</v>
      </c>
      <c r="C444" t="s">
        <v>1039</v>
      </c>
      <c r="D444" t="e">
        <f>VLOOKUP(C444,TDirReg!$E$2:$F$186,2,0)</f>
        <v>#N/A</v>
      </c>
      <c r="E444" t="e">
        <f>VLOOKUP(C444,TDirReg!$E$2:$H$186,4,0)</f>
        <v>#N/A</v>
      </c>
      <c r="F444">
        <v>23</v>
      </c>
      <c r="G444">
        <v>23570</v>
      </c>
      <c r="H444">
        <v>23</v>
      </c>
    </row>
    <row r="445" spans="1:8" x14ac:dyDescent="0.25">
      <c r="A445" t="s">
        <v>1280</v>
      </c>
      <c r="B445" t="s">
        <v>405</v>
      </c>
      <c r="C445" t="s">
        <v>1040</v>
      </c>
      <c r="D445" t="e">
        <f>VLOOKUP(C445,TDirReg!$E$2:$F$186,2,0)</f>
        <v>#N/A</v>
      </c>
      <c r="E445" t="e">
        <f>VLOOKUP(C445,TDirReg!$E$2:$H$186,4,0)</f>
        <v>#N/A</v>
      </c>
      <c r="F445">
        <v>23</v>
      </c>
      <c r="G445">
        <v>23574</v>
      </c>
      <c r="H445">
        <v>23</v>
      </c>
    </row>
    <row r="446" spans="1:8" x14ac:dyDescent="0.25">
      <c r="A446" t="s">
        <v>1280</v>
      </c>
      <c r="B446" t="s">
        <v>405</v>
      </c>
      <c r="C446" t="s">
        <v>1041</v>
      </c>
      <c r="D446" t="e">
        <f>VLOOKUP(C446,TDirReg!$E$2:$F$186,2,0)</f>
        <v>#N/A</v>
      </c>
      <c r="E446" t="e">
        <f>VLOOKUP(C446,TDirReg!$E$2:$H$186,4,0)</f>
        <v>#N/A</v>
      </c>
      <c r="F446">
        <v>23</v>
      </c>
      <c r="G446">
        <v>23580</v>
      </c>
      <c r="H446">
        <v>23</v>
      </c>
    </row>
    <row r="447" spans="1:8" ht="15" customHeight="1" x14ac:dyDescent="0.25">
      <c r="A447" t="s">
        <v>1280</v>
      </c>
      <c r="B447" t="s">
        <v>405</v>
      </c>
      <c r="C447" t="s">
        <v>1042</v>
      </c>
      <c r="D447" t="e">
        <f>VLOOKUP(C447,TDirReg!$E$2:$F$186,2,0)</f>
        <v>#N/A</v>
      </c>
      <c r="E447" t="e">
        <f>VLOOKUP(C447,TDirReg!$E$2:$H$186,4,0)</f>
        <v>#N/A</v>
      </c>
      <c r="F447">
        <v>23</v>
      </c>
      <c r="G447">
        <v>23586</v>
      </c>
      <c r="H447">
        <v>23</v>
      </c>
    </row>
    <row r="448" spans="1:8" ht="15" customHeight="1" x14ac:dyDescent="0.25">
      <c r="A448" t="s">
        <v>1280</v>
      </c>
      <c r="B448" t="s">
        <v>405</v>
      </c>
      <c r="C448" t="s">
        <v>1043</v>
      </c>
      <c r="D448" t="e">
        <f>VLOOKUP(C448,TDirReg!$E$2:$F$186,2,0)</f>
        <v>#N/A</v>
      </c>
      <c r="E448" t="e">
        <f>VLOOKUP(C448,TDirReg!$E$2:$H$186,4,0)</f>
        <v>#N/A</v>
      </c>
      <c r="F448">
        <v>23</v>
      </c>
      <c r="G448">
        <v>23660</v>
      </c>
      <c r="H448">
        <v>23</v>
      </c>
    </row>
    <row r="449" spans="1:8" ht="15" customHeight="1" x14ac:dyDescent="0.25">
      <c r="A449" t="s">
        <v>1280</v>
      </c>
      <c r="B449" t="s">
        <v>405</v>
      </c>
      <c r="C449" t="s">
        <v>1044</v>
      </c>
      <c r="D449" t="e">
        <f>VLOOKUP(C449,TDirReg!$E$2:$F$186,2,0)</f>
        <v>#N/A</v>
      </c>
      <c r="E449" t="e">
        <f>VLOOKUP(C449,TDirReg!$E$2:$H$186,4,0)</f>
        <v>#N/A</v>
      </c>
      <c r="F449">
        <v>23</v>
      </c>
      <c r="G449">
        <v>23670</v>
      </c>
      <c r="H449">
        <v>23</v>
      </c>
    </row>
    <row r="450" spans="1:8" ht="15" customHeight="1" x14ac:dyDescent="0.25">
      <c r="A450" t="s">
        <v>1280</v>
      </c>
      <c r="B450" t="s">
        <v>405</v>
      </c>
      <c r="C450" t="s">
        <v>1045</v>
      </c>
      <c r="D450" t="e">
        <f>VLOOKUP(C450,TDirReg!$E$2:$F$186,2,0)</f>
        <v>#N/A</v>
      </c>
      <c r="E450" t="e">
        <f>VLOOKUP(C450,TDirReg!$E$2:$H$186,4,0)</f>
        <v>#N/A</v>
      </c>
      <c r="F450">
        <v>23</v>
      </c>
      <c r="G450">
        <v>23672</v>
      </c>
      <c r="H450">
        <v>23</v>
      </c>
    </row>
    <row r="451" spans="1:8" ht="15" customHeight="1" x14ac:dyDescent="0.25">
      <c r="A451" t="s">
        <v>1280</v>
      </c>
      <c r="B451" t="s">
        <v>405</v>
      </c>
      <c r="C451" t="s">
        <v>1046</v>
      </c>
      <c r="D451" t="e">
        <f>VLOOKUP(C451,TDirReg!$E$2:$F$186,2,0)</f>
        <v>#N/A</v>
      </c>
      <c r="E451" t="e">
        <f>VLOOKUP(C451,TDirReg!$E$2:$H$186,4,0)</f>
        <v>#N/A</v>
      </c>
      <c r="F451">
        <v>23</v>
      </c>
      <c r="G451">
        <v>23675</v>
      </c>
      <c r="H451">
        <v>23</v>
      </c>
    </row>
    <row r="452" spans="1:8" ht="15" customHeight="1" x14ac:dyDescent="0.25">
      <c r="A452" t="s">
        <v>1280</v>
      </c>
      <c r="B452" t="s">
        <v>405</v>
      </c>
      <c r="C452" t="s">
        <v>338</v>
      </c>
      <c r="D452" t="e">
        <f>VLOOKUP(C452,TDirReg!$E$2:$F$186,2,0)</f>
        <v>#N/A</v>
      </c>
      <c r="E452" t="e">
        <f>VLOOKUP(C452,TDirReg!$E$2:$H$186,4,0)</f>
        <v>#N/A</v>
      </c>
      <c r="F452">
        <v>23</v>
      </c>
      <c r="G452">
        <v>23678</v>
      </c>
      <c r="H452">
        <v>23</v>
      </c>
    </row>
    <row r="453" spans="1:8" ht="15" customHeight="1" x14ac:dyDescent="0.25">
      <c r="A453" t="s">
        <v>1280</v>
      </c>
      <c r="B453" t="s">
        <v>405</v>
      </c>
      <c r="C453" t="s">
        <v>1047</v>
      </c>
      <c r="D453" t="e">
        <f>VLOOKUP(C453,TDirReg!$E$2:$F$186,2,0)</f>
        <v>#N/A</v>
      </c>
      <c r="E453" t="e">
        <f>VLOOKUP(C453,TDirReg!$E$2:$H$186,4,0)</f>
        <v>#N/A</v>
      </c>
      <c r="F453">
        <v>23</v>
      </c>
      <c r="G453">
        <v>23686</v>
      </c>
      <c r="H453">
        <v>23</v>
      </c>
    </row>
    <row r="454" spans="1:8" ht="15" customHeight="1" x14ac:dyDescent="0.25">
      <c r="A454" t="s">
        <v>1280</v>
      </c>
      <c r="B454" t="s">
        <v>405</v>
      </c>
      <c r="C454" t="s">
        <v>1048</v>
      </c>
      <c r="D454" t="e">
        <f>VLOOKUP(C454,TDirReg!$E$2:$F$186,2,0)</f>
        <v>#N/A</v>
      </c>
      <c r="E454" t="e">
        <f>VLOOKUP(C454,TDirReg!$E$2:$H$186,4,0)</f>
        <v>#N/A</v>
      </c>
      <c r="F454">
        <v>23</v>
      </c>
      <c r="G454">
        <v>23807</v>
      </c>
      <c r="H454">
        <v>23</v>
      </c>
    </row>
    <row r="455" spans="1:8" ht="15" customHeight="1" x14ac:dyDescent="0.25">
      <c r="A455" t="s">
        <v>1280</v>
      </c>
      <c r="B455" t="s">
        <v>405</v>
      </c>
      <c r="C455" t="s">
        <v>1049</v>
      </c>
      <c r="D455" t="e">
        <f>VLOOKUP(C455,TDirReg!$E$2:$F$186,2,0)</f>
        <v>#N/A</v>
      </c>
      <c r="E455" t="e">
        <f>VLOOKUP(C455,TDirReg!$E$2:$H$186,4,0)</f>
        <v>#N/A</v>
      </c>
      <c r="F455">
        <v>23</v>
      </c>
      <c r="G455">
        <v>23855</v>
      </c>
      <c r="H455">
        <v>23</v>
      </c>
    </row>
    <row r="456" spans="1:8" ht="15" customHeight="1" x14ac:dyDescent="0.25">
      <c r="A456" t="s">
        <v>1284</v>
      </c>
      <c r="B456" t="s">
        <v>50</v>
      </c>
      <c r="C456" t="s">
        <v>1050</v>
      </c>
      <c r="D456" t="e">
        <f>VLOOKUP(C456,TDirReg!$E$2:$F$186,2,0)</f>
        <v>#N/A</v>
      </c>
      <c r="E456" t="e">
        <f>VLOOKUP(C456,TDirReg!$E$2:$H$186,4,0)</f>
        <v>#N/A</v>
      </c>
      <c r="F456">
        <v>25</v>
      </c>
      <c r="G456">
        <v>25001</v>
      </c>
      <c r="H456">
        <v>25</v>
      </c>
    </row>
    <row r="457" spans="1:8" ht="15" customHeight="1" x14ac:dyDescent="0.25">
      <c r="A457" t="s">
        <v>1284</v>
      </c>
      <c r="B457" t="s">
        <v>50</v>
      </c>
      <c r="C457" t="s">
        <v>1051</v>
      </c>
      <c r="D457" t="e">
        <f>VLOOKUP(C457,TDirReg!$E$2:$F$186,2,0)</f>
        <v>#N/A</v>
      </c>
      <c r="E457" t="e">
        <f>VLOOKUP(C457,TDirReg!$E$2:$H$186,4,0)</f>
        <v>#N/A</v>
      </c>
      <c r="F457">
        <v>25</v>
      </c>
      <c r="G457">
        <v>25019</v>
      </c>
      <c r="H457">
        <v>25</v>
      </c>
    </row>
    <row r="458" spans="1:8" ht="15" customHeight="1" x14ac:dyDescent="0.25">
      <c r="A458" t="s">
        <v>1284</v>
      </c>
      <c r="B458" t="s">
        <v>50</v>
      </c>
      <c r="C458" t="s">
        <v>1052</v>
      </c>
      <c r="D458" t="e">
        <f>VLOOKUP(C458,TDirReg!$E$2:$F$186,2,0)</f>
        <v>#N/A</v>
      </c>
      <c r="E458" t="e">
        <f>VLOOKUP(C458,TDirReg!$E$2:$H$186,4,0)</f>
        <v>#N/A</v>
      </c>
      <c r="F458">
        <v>25</v>
      </c>
      <c r="G458">
        <v>25035</v>
      </c>
      <c r="H458">
        <v>25</v>
      </c>
    </row>
    <row r="459" spans="1:8" ht="15" customHeight="1" x14ac:dyDescent="0.25">
      <c r="A459" t="s">
        <v>1284</v>
      </c>
      <c r="B459" t="s">
        <v>50</v>
      </c>
      <c r="C459" t="s">
        <v>1053</v>
      </c>
      <c r="D459" t="e">
        <f>VLOOKUP(C459,TDirReg!$E$2:$F$186,2,0)</f>
        <v>#N/A</v>
      </c>
      <c r="E459" t="e">
        <f>VLOOKUP(C459,TDirReg!$E$2:$H$186,4,0)</f>
        <v>#N/A</v>
      </c>
      <c r="F459">
        <v>25</v>
      </c>
      <c r="G459">
        <v>25040</v>
      </c>
      <c r="H459">
        <v>25</v>
      </c>
    </row>
    <row r="460" spans="1:8" ht="15" customHeight="1" x14ac:dyDescent="0.25">
      <c r="A460" t="s">
        <v>1284</v>
      </c>
      <c r="B460" t="s">
        <v>50</v>
      </c>
      <c r="C460" t="s">
        <v>1054</v>
      </c>
      <c r="D460" t="e">
        <f>VLOOKUP(C460,TDirReg!$E$2:$F$186,2,0)</f>
        <v>#N/A</v>
      </c>
      <c r="E460" t="e">
        <f>VLOOKUP(C460,TDirReg!$E$2:$H$186,4,0)</f>
        <v>#N/A</v>
      </c>
      <c r="F460">
        <v>25</v>
      </c>
      <c r="G460">
        <v>25053</v>
      </c>
      <c r="H460">
        <v>25</v>
      </c>
    </row>
    <row r="461" spans="1:8" ht="15" customHeight="1" x14ac:dyDescent="0.25">
      <c r="A461" t="s">
        <v>1284</v>
      </c>
      <c r="B461" t="s">
        <v>50</v>
      </c>
      <c r="C461" t="s">
        <v>1055</v>
      </c>
      <c r="D461" t="e">
        <f>VLOOKUP(C461,TDirReg!$E$2:$F$186,2,0)</f>
        <v>#N/A</v>
      </c>
      <c r="E461" t="e">
        <f>VLOOKUP(C461,TDirReg!$E$2:$H$186,4,0)</f>
        <v>#N/A</v>
      </c>
      <c r="F461">
        <v>25</v>
      </c>
      <c r="G461">
        <v>25086</v>
      </c>
      <c r="H461">
        <v>25</v>
      </c>
    </row>
    <row r="462" spans="1:8" ht="15" customHeight="1" x14ac:dyDescent="0.25">
      <c r="A462" t="s">
        <v>1284</v>
      </c>
      <c r="B462" t="s">
        <v>50</v>
      </c>
      <c r="C462" t="s">
        <v>1056</v>
      </c>
      <c r="D462" t="e">
        <f>VLOOKUP(C462,TDirReg!$E$2:$F$186,2,0)</f>
        <v>#N/A</v>
      </c>
      <c r="E462" t="e">
        <f>VLOOKUP(C462,TDirReg!$E$2:$H$186,4,0)</f>
        <v>#N/A</v>
      </c>
      <c r="F462">
        <v>25</v>
      </c>
      <c r="G462">
        <v>25095</v>
      </c>
      <c r="H462">
        <v>25</v>
      </c>
    </row>
    <row r="463" spans="1:8" ht="15" customHeight="1" x14ac:dyDescent="0.25">
      <c r="A463" t="s">
        <v>1284</v>
      </c>
      <c r="B463" t="s">
        <v>50</v>
      </c>
      <c r="C463" t="s">
        <v>1057</v>
      </c>
      <c r="D463" t="e">
        <f>VLOOKUP(C463,TDirReg!$E$2:$F$186,2,0)</f>
        <v>#N/A</v>
      </c>
      <c r="E463" t="e">
        <f>VLOOKUP(C463,TDirReg!$E$2:$H$186,4,0)</f>
        <v>#N/A</v>
      </c>
      <c r="F463">
        <v>25</v>
      </c>
      <c r="G463">
        <v>25099</v>
      </c>
      <c r="H463">
        <v>25</v>
      </c>
    </row>
    <row r="464" spans="1:8" ht="15" customHeight="1" x14ac:dyDescent="0.25">
      <c r="A464" t="s">
        <v>1284</v>
      </c>
      <c r="B464" t="s">
        <v>50</v>
      </c>
      <c r="C464" t="s">
        <v>949</v>
      </c>
      <c r="D464" t="e">
        <f>VLOOKUP(C464,TDirReg!$E$2:$F$186,2,0)</f>
        <v>#N/A</v>
      </c>
      <c r="E464" t="e">
        <f>VLOOKUP(C464,TDirReg!$E$2:$H$186,4,0)</f>
        <v>#N/A</v>
      </c>
      <c r="F464">
        <v>25</v>
      </c>
      <c r="G464">
        <v>25120</v>
      </c>
      <c r="H464">
        <v>25</v>
      </c>
    </row>
    <row r="465" spans="1:8" ht="15" customHeight="1" x14ac:dyDescent="0.25">
      <c r="A465" t="s">
        <v>1284</v>
      </c>
      <c r="B465" t="s">
        <v>50</v>
      </c>
      <c r="C465" t="s">
        <v>1058</v>
      </c>
      <c r="D465" t="e">
        <f>VLOOKUP(C465,TDirReg!$E$2:$F$186,2,0)</f>
        <v>#N/A</v>
      </c>
      <c r="E465" t="e">
        <f>VLOOKUP(C465,TDirReg!$E$2:$H$186,4,0)</f>
        <v>#N/A</v>
      </c>
      <c r="F465">
        <v>25</v>
      </c>
      <c r="G465">
        <v>25123</v>
      </c>
      <c r="H465">
        <v>25</v>
      </c>
    </row>
    <row r="466" spans="1:8" ht="15" customHeight="1" x14ac:dyDescent="0.25">
      <c r="A466" t="s">
        <v>1284</v>
      </c>
      <c r="B466" t="s">
        <v>50</v>
      </c>
      <c r="C466" t="s">
        <v>1059</v>
      </c>
      <c r="D466" t="e">
        <f>VLOOKUP(C466,TDirReg!$E$2:$F$186,2,0)</f>
        <v>#N/A</v>
      </c>
      <c r="E466" t="e">
        <f>VLOOKUP(C466,TDirReg!$E$2:$H$186,4,0)</f>
        <v>#N/A</v>
      </c>
      <c r="F466">
        <v>25</v>
      </c>
      <c r="G466">
        <v>25126</v>
      </c>
      <c r="H466">
        <v>25</v>
      </c>
    </row>
    <row r="467" spans="1:8" ht="15" customHeight="1" x14ac:dyDescent="0.25">
      <c r="A467" t="s">
        <v>1284</v>
      </c>
      <c r="B467" t="s">
        <v>50</v>
      </c>
      <c r="C467" t="s">
        <v>1060</v>
      </c>
      <c r="D467" t="e">
        <f>VLOOKUP(C467,TDirReg!$E$2:$F$186,2,0)</f>
        <v>#N/A</v>
      </c>
      <c r="E467" t="e">
        <f>VLOOKUP(C467,TDirReg!$E$2:$H$186,4,0)</f>
        <v>#N/A</v>
      </c>
      <c r="F467">
        <v>25</v>
      </c>
      <c r="G467">
        <v>25148</v>
      </c>
      <c r="H467">
        <v>25</v>
      </c>
    </row>
    <row r="468" spans="1:8" ht="15" customHeight="1" x14ac:dyDescent="0.25">
      <c r="A468" t="s">
        <v>1284</v>
      </c>
      <c r="B468" t="s">
        <v>50</v>
      </c>
      <c r="C468" t="s">
        <v>53</v>
      </c>
      <c r="D468" t="str">
        <f>VLOOKUP(C468,TDirReg!$E$2:$F$186,2,0)</f>
        <v>UB CAQUEZA</v>
      </c>
      <c r="E468" t="str">
        <f>VLOOKUP(C468,TDirReg!$E$2:$H$186,4,0)</f>
        <v>Hospital San Rafael Av. 5a. N° 5 - 80</v>
      </c>
      <c r="F468">
        <v>25</v>
      </c>
      <c r="G468">
        <v>25151</v>
      </c>
      <c r="H468">
        <v>25</v>
      </c>
    </row>
    <row r="469" spans="1:8" ht="15" customHeight="1" x14ac:dyDescent="0.25">
      <c r="A469" t="s">
        <v>1284</v>
      </c>
      <c r="B469" t="s">
        <v>50</v>
      </c>
      <c r="C469" t="s">
        <v>1061</v>
      </c>
      <c r="D469" t="e">
        <f>VLOOKUP(C469,TDirReg!$E$2:$F$186,2,0)</f>
        <v>#N/A</v>
      </c>
      <c r="E469" t="e">
        <f>VLOOKUP(C469,TDirReg!$E$2:$H$186,4,0)</f>
        <v>#N/A</v>
      </c>
      <c r="F469">
        <v>25</v>
      </c>
      <c r="G469">
        <v>25154</v>
      </c>
      <c r="H469">
        <v>25</v>
      </c>
    </row>
    <row r="470" spans="1:8" ht="15" customHeight="1" x14ac:dyDescent="0.25">
      <c r="A470" t="s">
        <v>1284</v>
      </c>
      <c r="B470" t="s">
        <v>50</v>
      </c>
      <c r="C470" t="s">
        <v>1062</v>
      </c>
      <c r="D470" t="e">
        <f>VLOOKUP(C470,TDirReg!$E$2:$F$186,2,0)</f>
        <v>#N/A</v>
      </c>
      <c r="E470" t="e">
        <f>VLOOKUP(C470,TDirReg!$E$2:$H$186,4,0)</f>
        <v>#N/A</v>
      </c>
      <c r="F470">
        <v>25</v>
      </c>
      <c r="G470">
        <v>25168</v>
      </c>
      <c r="H470">
        <v>25</v>
      </c>
    </row>
    <row r="471" spans="1:8" ht="15" customHeight="1" x14ac:dyDescent="0.25">
      <c r="A471" t="s">
        <v>1284</v>
      </c>
      <c r="B471" t="s">
        <v>50</v>
      </c>
      <c r="C471" t="s">
        <v>1063</v>
      </c>
      <c r="D471" t="e">
        <f>VLOOKUP(C471,TDirReg!$E$2:$F$186,2,0)</f>
        <v>#N/A</v>
      </c>
      <c r="E471" t="e">
        <f>VLOOKUP(C471,TDirReg!$E$2:$H$186,4,0)</f>
        <v>#N/A</v>
      </c>
      <c r="F471">
        <v>25</v>
      </c>
      <c r="G471">
        <v>25175</v>
      </c>
      <c r="H471">
        <v>25</v>
      </c>
    </row>
    <row r="472" spans="1:8" ht="15" customHeight="1" x14ac:dyDescent="0.25">
      <c r="A472" t="s">
        <v>1284</v>
      </c>
      <c r="B472" t="s">
        <v>50</v>
      </c>
      <c r="C472" t="s">
        <v>1064</v>
      </c>
      <c r="D472" t="e">
        <f>VLOOKUP(C472,TDirReg!$E$2:$F$186,2,0)</f>
        <v>#N/A</v>
      </c>
      <c r="E472" t="e">
        <f>VLOOKUP(C472,TDirReg!$E$2:$H$186,4,0)</f>
        <v>#N/A</v>
      </c>
      <c r="F472">
        <v>25</v>
      </c>
      <c r="G472">
        <v>25178</v>
      </c>
      <c r="H472">
        <v>25</v>
      </c>
    </row>
    <row r="473" spans="1:8" ht="15" customHeight="1" x14ac:dyDescent="0.25">
      <c r="A473" t="s">
        <v>1284</v>
      </c>
      <c r="B473" t="s">
        <v>50</v>
      </c>
      <c r="C473" t="s">
        <v>1065</v>
      </c>
      <c r="D473" t="e">
        <f>VLOOKUP(C473,TDirReg!$E$2:$F$186,2,0)</f>
        <v>#N/A</v>
      </c>
      <c r="E473" t="e">
        <f>VLOOKUP(C473,TDirReg!$E$2:$H$186,4,0)</f>
        <v>#N/A</v>
      </c>
      <c r="F473">
        <v>25</v>
      </c>
      <c r="G473">
        <v>25181</v>
      </c>
      <c r="H473">
        <v>25</v>
      </c>
    </row>
    <row r="474" spans="1:8" ht="15" customHeight="1" x14ac:dyDescent="0.25">
      <c r="A474" t="s">
        <v>1284</v>
      </c>
      <c r="B474" t="s">
        <v>50</v>
      </c>
      <c r="C474" t="s">
        <v>51</v>
      </c>
      <c r="D474" t="str">
        <f>VLOOKUP(C474,TDirReg!$E$2:$F$186,2,0)</f>
        <v>UB CHOCONTA</v>
      </c>
      <c r="E474" t="str">
        <f>VLOOKUP(C474,TDirReg!$E$2:$H$186,4,0)</f>
        <v>E.S.E Hospital San Martín de Porres Cra. 4 N°8-12</v>
      </c>
      <c r="F474">
        <v>25</v>
      </c>
      <c r="G474">
        <v>25183</v>
      </c>
      <c r="H474">
        <v>25</v>
      </c>
    </row>
    <row r="475" spans="1:8" ht="15" customHeight="1" x14ac:dyDescent="0.25">
      <c r="A475" t="s">
        <v>1284</v>
      </c>
      <c r="B475" t="s">
        <v>50</v>
      </c>
      <c r="C475" t="s">
        <v>1066</v>
      </c>
      <c r="D475" t="e">
        <f>VLOOKUP(C475,TDirReg!$E$2:$F$186,2,0)</f>
        <v>#N/A</v>
      </c>
      <c r="E475" t="e">
        <f>VLOOKUP(C475,TDirReg!$E$2:$H$186,4,0)</f>
        <v>#N/A</v>
      </c>
      <c r="F475">
        <v>25</v>
      </c>
      <c r="G475">
        <v>25200</v>
      </c>
      <c r="H475">
        <v>25</v>
      </c>
    </row>
    <row r="476" spans="1:8" ht="15" customHeight="1" x14ac:dyDescent="0.25">
      <c r="A476" t="s">
        <v>1284</v>
      </c>
      <c r="B476" t="s">
        <v>50</v>
      </c>
      <c r="C476" t="s">
        <v>1067</v>
      </c>
      <c r="D476" t="e">
        <f>VLOOKUP(C476,TDirReg!$E$2:$F$186,2,0)</f>
        <v>#N/A</v>
      </c>
      <c r="E476" t="e">
        <f>VLOOKUP(C476,TDirReg!$E$2:$H$186,4,0)</f>
        <v>#N/A</v>
      </c>
      <c r="F476">
        <v>25</v>
      </c>
      <c r="G476">
        <v>25214</v>
      </c>
      <c r="H476">
        <v>25</v>
      </c>
    </row>
    <row r="477" spans="1:8" ht="15" customHeight="1" x14ac:dyDescent="0.25">
      <c r="A477" t="s">
        <v>1284</v>
      </c>
      <c r="B477" t="s">
        <v>50</v>
      </c>
      <c r="C477" t="s">
        <v>1068</v>
      </c>
      <c r="D477" t="e">
        <f>VLOOKUP(C477,TDirReg!$E$2:$F$186,2,0)</f>
        <v>#N/A</v>
      </c>
      <c r="E477" t="e">
        <f>VLOOKUP(C477,TDirReg!$E$2:$H$186,4,0)</f>
        <v>#N/A</v>
      </c>
      <c r="F477">
        <v>25</v>
      </c>
      <c r="G477">
        <v>25224</v>
      </c>
      <c r="H477">
        <v>25</v>
      </c>
    </row>
    <row r="478" spans="1:8" ht="15" customHeight="1" x14ac:dyDescent="0.25">
      <c r="A478" t="s">
        <v>1284</v>
      </c>
      <c r="B478" t="s">
        <v>50</v>
      </c>
      <c r="C478" t="s">
        <v>1069</v>
      </c>
      <c r="D478" t="e">
        <f>VLOOKUP(C478,TDirReg!$E$2:$F$186,2,0)</f>
        <v>#N/A</v>
      </c>
      <c r="E478" t="e">
        <f>VLOOKUP(C478,TDirReg!$E$2:$H$186,4,0)</f>
        <v>#N/A</v>
      </c>
      <c r="F478">
        <v>25</v>
      </c>
      <c r="G478">
        <v>25245</v>
      </c>
      <c r="H478">
        <v>25</v>
      </c>
    </row>
    <row r="479" spans="1:8" ht="15" customHeight="1" x14ac:dyDescent="0.25">
      <c r="A479" t="s">
        <v>1284</v>
      </c>
      <c r="B479" t="s">
        <v>50</v>
      </c>
      <c r="C479" t="s">
        <v>409</v>
      </c>
      <c r="D479" t="e">
        <f>VLOOKUP(C479,TDirReg!$E$2:$F$186,2,0)</f>
        <v>#N/A</v>
      </c>
      <c r="E479" t="e">
        <f>VLOOKUP(C479,TDirReg!$E$2:$H$186,4,0)</f>
        <v>#N/A</v>
      </c>
      <c r="F479">
        <v>25</v>
      </c>
      <c r="G479">
        <v>25258</v>
      </c>
      <c r="H479">
        <v>25</v>
      </c>
    </row>
    <row r="480" spans="1:8" ht="15" customHeight="1" x14ac:dyDescent="0.25">
      <c r="A480" t="s">
        <v>1284</v>
      </c>
      <c r="B480" t="s">
        <v>50</v>
      </c>
      <c r="C480" t="s">
        <v>1070</v>
      </c>
      <c r="D480" t="e">
        <f>VLOOKUP(C480,TDirReg!$E$2:$F$186,2,0)</f>
        <v>#N/A</v>
      </c>
      <c r="E480" t="e">
        <f>VLOOKUP(C480,TDirReg!$E$2:$H$186,4,0)</f>
        <v>#N/A</v>
      </c>
      <c r="F480">
        <v>25</v>
      </c>
      <c r="G480">
        <v>25260</v>
      </c>
      <c r="H480">
        <v>25</v>
      </c>
    </row>
    <row r="481" spans="1:8" ht="15" customHeight="1" x14ac:dyDescent="0.25">
      <c r="A481" t="s">
        <v>1284</v>
      </c>
      <c r="B481" t="s">
        <v>50</v>
      </c>
      <c r="C481" t="s">
        <v>55</v>
      </c>
      <c r="D481" t="str">
        <f>VLOOKUP(C481,TDirReg!$E$2:$F$186,2,0)</f>
        <v>UB FACATATIVA</v>
      </c>
      <c r="E481" t="str">
        <f>VLOOKUP(C481,TDirReg!$E$2:$H$186,4,0)</f>
        <v>Hospital San Rafael Cra. 2a. N° 1-80</v>
      </c>
      <c r="F481">
        <v>25</v>
      </c>
      <c r="G481">
        <v>25269</v>
      </c>
      <c r="H481">
        <v>25</v>
      </c>
    </row>
    <row r="482" spans="1:8" ht="15" customHeight="1" x14ac:dyDescent="0.25">
      <c r="A482" t="s">
        <v>1284</v>
      </c>
      <c r="B482" t="s">
        <v>50</v>
      </c>
      <c r="C482" t="s">
        <v>1071</v>
      </c>
      <c r="D482" t="e">
        <f>VLOOKUP(C482,TDirReg!$E$2:$F$186,2,0)</f>
        <v>#N/A</v>
      </c>
      <c r="E482" t="e">
        <f>VLOOKUP(C482,TDirReg!$E$2:$H$186,4,0)</f>
        <v>#N/A</v>
      </c>
      <c r="F482">
        <v>25</v>
      </c>
      <c r="G482">
        <v>25279</v>
      </c>
      <c r="H482">
        <v>25</v>
      </c>
    </row>
    <row r="483" spans="1:8" ht="15" customHeight="1" x14ac:dyDescent="0.25">
      <c r="A483" t="s">
        <v>1284</v>
      </c>
      <c r="B483" t="s">
        <v>50</v>
      </c>
      <c r="C483" t="s">
        <v>1072</v>
      </c>
      <c r="D483" t="e">
        <f>VLOOKUP(C483,TDirReg!$E$2:$F$186,2,0)</f>
        <v>#N/A</v>
      </c>
      <c r="E483" t="e">
        <f>VLOOKUP(C483,TDirReg!$E$2:$H$186,4,0)</f>
        <v>#N/A</v>
      </c>
      <c r="F483">
        <v>25</v>
      </c>
      <c r="G483">
        <v>25281</v>
      </c>
      <c r="H483">
        <v>25</v>
      </c>
    </row>
    <row r="484" spans="1:8" ht="15" customHeight="1" x14ac:dyDescent="0.25">
      <c r="A484" t="s">
        <v>1284</v>
      </c>
      <c r="B484" t="s">
        <v>50</v>
      </c>
      <c r="C484" t="s">
        <v>648</v>
      </c>
      <c r="D484" t="e">
        <f>VLOOKUP(C484,TDirReg!$E$2:$F$186,2,0)</f>
        <v>#N/A</v>
      </c>
      <c r="E484" t="e">
        <f>VLOOKUP(C484,TDirReg!$E$2:$H$186,4,0)</f>
        <v>#N/A</v>
      </c>
      <c r="F484">
        <v>25</v>
      </c>
      <c r="G484">
        <v>25286</v>
      </c>
      <c r="H484">
        <v>25</v>
      </c>
    </row>
    <row r="485" spans="1:8" ht="15" customHeight="1" x14ac:dyDescent="0.25">
      <c r="A485" t="s">
        <v>1284</v>
      </c>
      <c r="B485" t="s">
        <v>50</v>
      </c>
      <c r="C485" t="s">
        <v>649</v>
      </c>
      <c r="D485" t="e">
        <f>VLOOKUP(C485,TDirReg!$E$2:$F$186,2,0)</f>
        <v>#N/A</v>
      </c>
      <c r="E485" t="e">
        <f>VLOOKUP(C485,TDirReg!$E$2:$H$186,4,0)</f>
        <v>#N/A</v>
      </c>
      <c r="F485">
        <v>25</v>
      </c>
      <c r="G485">
        <v>25288</v>
      </c>
      <c r="H485">
        <v>25</v>
      </c>
    </row>
    <row r="486" spans="1:8" ht="15" customHeight="1" x14ac:dyDescent="0.25">
      <c r="A486" t="s">
        <v>1284</v>
      </c>
      <c r="B486" t="s">
        <v>50</v>
      </c>
      <c r="C486" t="s">
        <v>56</v>
      </c>
      <c r="D486" t="str">
        <f>VLOOKUP(C486,TDirReg!$E$2:$F$186,2,0)</f>
        <v>UB FUSAGASUGA</v>
      </c>
      <c r="E486" t="str">
        <f>VLOOKUP(C486,TDirReg!$E$2:$H$186,4,0)</f>
        <v>Hospital San Rafael Transv. 12 N° 22-51</v>
      </c>
      <c r="F486">
        <v>25</v>
      </c>
      <c r="G486">
        <v>25290</v>
      </c>
      <c r="H486">
        <v>25</v>
      </c>
    </row>
    <row r="487" spans="1:8" ht="15" customHeight="1" x14ac:dyDescent="0.25">
      <c r="A487" t="s">
        <v>1284</v>
      </c>
      <c r="B487" t="s">
        <v>50</v>
      </c>
      <c r="C487" t="s">
        <v>650</v>
      </c>
      <c r="D487" t="e">
        <f>VLOOKUP(C487,TDirReg!$E$2:$F$186,2,0)</f>
        <v>#N/A</v>
      </c>
      <c r="E487" t="e">
        <f>VLOOKUP(C487,TDirReg!$E$2:$H$186,4,0)</f>
        <v>#N/A</v>
      </c>
      <c r="F487">
        <v>25</v>
      </c>
      <c r="G487">
        <v>25293</v>
      </c>
      <c r="H487">
        <v>25</v>
      </c>
    </row>
    <row r="488" spans="1:8" ht="15" customHeight="1" x14ac:dyDescent="0.25">
      <c r="A488" t="s">
        <v>1284</v>
      </c>
      <c r="B488" t="s">
        <v>50</v>
      </c>
      <c r="C488" t="s">
        <v>651</v>
      </c>
      <c r="D488" t="e">
        <f>VLOOKUP(C488,TDirReg!$E$2:$F$186,2,0)</f>
        <v>#N/A</v>
      </c>
      <c r="E488" t="e">
        <f>VLOOKUP(C488,TDirReg!$E$2:$H$186,4,0)</f>
        <v>#N/A</v>
      </c>
      <c r="F488">
        <v>25</v>
      </c>
      <c r="G488">
        <v>25295</v>
      </c>
      <c r="H488">
        <v>25</v>
      </c>
    </row>
    <row r="489" spans="1:8" ht="15" customHeight="1" x14ac:dyDescent="0.25">
      <c r="A489" t="s">
        <v>1284</v>
      </c>
      <c r="B489" t="s">
        <v>50</v>
      </c>
      <c r="C489" t="s">
        <v>652</v>
      </c>
      <c r="D489" t="e">
        <f>VLOOKUP(C489,TDirReg!$E$2:$F$186,2,0)</f>
        <v>#N/A</v>
      </c>
      <c r="E489" t="e">
        <f>VLOOKUP(C489,TDirReg!$E$2:$H$186,4,0)</f>
        <v>#N/A</v>
      </c>
      <c r="F489">
        <v>25</v>
      </c>
      <c r="G489">
        <v>25297</v>
      </c>
      <c r="H489">
        <v>25</v>
      </c>
    </row>
    <row r="490" spans="1:8" ht="15" customHeight="1" x14ac:dyDescent="0.25">
      <c r="A490" t="s">
        <v>1284</v>
      </c>
      <c r="B490" t="s">
        <v>50</v>
      </c>
      <c r="C490" t="s">
        <v>653</v>
      </c>
      <c r="D490" t="e">
        <f>VLOOKUP(C490,TDirReg!$E$2:$F$186,2,0)</f>
        <v>#N/A</v>
      </c>
      <c r="E490" t="e">
        <f>VLOOKUP(C490,TDirReg!$E$2:$H$186,4,0)</f>
        <v>#N/A</v>
      </c>
      <c r="F490">
        <v>25</v>
      </c>
      <c r="G490">
        <v>25299</v>
      </c>
      <c r="H490">
        <v>25</v>
      </c>
    </row>
    <row r="491" spans="1:8" ht="15" customHeight="1" x14ac:dyDescent="0.25">
      <c r="A491" t="s">
        <v>1284</v>
      </c>
      <c r="B491" t="s">
        <v>50</v>
      </c>
      <c r="C491" t="s">
        <v>46</v>
      </c>
      <c r="D491" t="str">
        <f>VLOOKUP(C491,TDirReg!$E$2:$F$186,2,0)</f>
        <v>UB GIRARDOT</v>
      </c>
      <c r="E491" t="str">
        <f>VLOOKUP(C491,TDirReg!$E$2:$H$186,4,0)</f>
        <v>DUMIAN MEDICAL Cra. 5a. Cl. 22 Of.209</v>
      </c>
      <c r="F491">
        <v>25</v>
      </c>
      <c r="G491">
        <v>25307</v>
      </c>
      <c r="H491">
        <v>25</v>
      </c>
    </row>
    <row r="492" spans="1:8" ht="15" customHeight="1" x14ac:dyDescent="0.25">
      <c r="A492" t="s">
        <v>1284</v>
      </c>
      <c r="B492" t="s">
        <v>50</v>
      </c>
      <c r="C492" t="s">
        <v>1854</v>
      </c>
      <c r="D492" t="e">
        <f>VLOOKUP(C492,TDirReg!$E$2:$F$186,2,0)</f>
        <v>#N/A</v>
      </c>
      <c r="E492" t="e">
        <f>VLOOKUP(C492,TDirReg!$E$2:$H$186,4,0)</f>
        <v>#N/A</v>
      </c>
      <c r="F492">
        <v>25</v>
      </c>
      <c r="G492">
        <v>25312</v>
      </c>
      <c r="H492">
        <v>25</v>
      </c>
    </row>
    <row r="493" spans="1:8" ht="15" customHeight="1" x14ac:dyDescent="0.25">
      <c r="A493" t="s">
        <v>1284</v>
      </c>
      <c r="B493" t="s">
        <v>50</v>
      </c>
      <c r="C493" t="s">
        <v>654</v>
      </c>
      <c r="D493" t="e">
        <f>VLOOKUP(C493,TDirReg!$E$2:$F$186,2,0)</f>
        <v>#N/A</v>
      </c>
      <c r="E493" t="e">
        <f>VLOOKUP(C493,TDirReg!$E$2:$H$186,4,0)</f>
        <v>#N/A</v>
      </c>
      <c r="F493">
        <v>25</v>
      </c>
      <c r="G493">
        <v>25317</v>
      </c>
      <c r="H493">
        <v>25</v>
      </c>
    </row>
    <row r="494" spans="1:8" ht="15" customHeight="1" x14ac:dyDescent="0.25">
      <c r="A494" t="s">
        <v>1284</v>
      </c>
      <c r="B494" t="s">
        <v>50</v>
      </c>
      <c r="C494" t="s">
        <v>655</v>
      </c>
      <c r="D494" t="e">
        <f>VLOOKUP(C494,TDirReg!$E$2:$F$186,2,0)</f>
        <v>#N/A</v>
      </c>
      <c r="E494" t="e">
        <f>VLOOKUP(C494,TDirReg!$E$2:$H$186,4,0)</f>
        <v>#N/A</v>
      </c>
      <c r="F494">
        <v>25</v>
      </c>
      <c r="G494">
        <v>25320</v>
      </c>
      <c r="H494">
        <v>25</v>
      </c>
    </row>
    <row r="495" spans="1:8" ht="15" customHeight="1" x14ac:dyDescent="0.25">
      <c r="A495" t="s">
        <v>1284</v>
      </c>
      <c r="B495" t="s">
        <v>50</v>
      </c>
      <c r="C495" t="s">
        <v>656</v>
      </c>
      <c r="D495" t="e">
        <f>VLOOKUP(C495,TDirReg!$E$2:$F$186,2,0)</f>
        <v>#N/A</v>
      </c>
      <c r="E495" t="e">
        <f>VLOOKUP(C495,TDirReg!$E$2:$H$186,4,0)</f>
        <v>#N/A</v>
      </c>
      <c r="F495">
        <v>25</v>
      </c>
      <c r="G495">
        <v>25322</v>
      </c>
      <c r="H495">
        <v>25</v>
      </c>
    </row>
    <row r="496" spans="1:8" ht="15" customHeight="1" x14ac:dyDescent="0.25">
      <c r="A496" t="s">
        <v>1284</v>
      </c>
      <c r="B496" t="s">
        <v>50</v>
      </c>
      <c r="C496" t="s">
        <v>657</v>
      </c>
      <c r="D496" t="e">
        <f>VLOOKUP(C496,TDirReg!$E$2:$F$186,2,0)</f>
        <v>#N/A</v>
      </c>
      <c r="E496" t="e">
        <f>VLOOKUP(C496,TDirReg!$E$2:$H$186,4,0)</f>
        <v>#N/A</v>
      </c>
      <c r="F496">
        <v>25</v>
      </c>
      <c r="G496">
        <v>25324</v>
      </c>
      <c r="H496">
        <v>25</v>
      </c>
    </row>
    <row r="497" spans="1:8" ht="15" customHeight="1" x14ac:dyDescent="0.25">
      <c r="A497" t="s">
        <v>1284</v>
      </c>
      <c r="B497" t="s">
        <v>50</v>
      </c>
      <c r="C497" t="s">
        <v>658</v>
      </c>
      <c r="D497" t="e">
        <f>VLOOKUP(C497,TDirReg!$E$2:$F$186,2,0)</f>
        <v>#N/A</v>
      </c>
      <c r="E497" t="e">
        <f>VLOOKUP(C497,TDirReg!$E$2:$H$186,4,0)</f>
        <v>#N/A</v>
      </c>
      <c r="F497">
        <v>25</v>
      </c>
      <c r="G497">
        <v>25326</v>
      </c>
      <c r="H497">
        <v>25</v>
      </c>
    </row>
    <row r="498" spans="1:8" ht="15" customHeight="1" x14ac:dyDescent="0.25">
      <c r="A498" t="s">
        <v>1284</v>
      </c>
      <c r="B498" t="s">
        <v>50</v>
      </c>
      <c r="C498" t="s">
        <v>659</v>
      </c>
      <c r="D498" t="e">
        <f>VLOOKUP(C498,TDirReg!$E$2:$F$186,2,0)</f>
        <v>#N/A</v>
      </c>
      <c r="E498" t="e">
        <f>VLOOKUP(C498,TDirReg!$E$2:$H$186,4,0)</f>
        <v>#N/A</v>
      </c>
      <c r="F498">
        <v>25</v>
      </c>
      <c r="G498">
        <v>25328</v>
      </c>
      <c r="H498">
        <v>25</v>
      </c>
    </row>
    <row r="499" spans="1:8" ht="15" customHeight="1" x14ac:dyDescent="0.25">
      <c r="A499" t="s">
        <v>1284</v>
      </c>
      <c r="B499" t="s">
        <v>50</v>
      </c>
      <c r="C499" t="s">
        <v>660</v>
      </c>
      <c r="D499" t="e">
        <f>VLOOKUP(C499,TDirReg!$E$2:$F$186,2,0)</f>
        <v>#N/A</v>
      </c>
      <c r="E499" t="e">
        <f>VLOOKUP(C499,TDirReg!$E$2:$H$186,4,0)</f>
        <v>#N/A</v>
      </c>
      <c r="F499">
        <v>25</v>
      </c>
      <c r="G499">
        <v>25335</v>
      </c>
      <c r="H499">
        <v>25</v>
      </c>
    </row>
    <row r="500" spans="1:8" ht="15" customHeight="1" x14ac:dyDescent="0.25">
      <c r="A500" t="s">
        <v>1284</v>
      </c>
      <c r="B500" t="s">
        <v>50</v>
      </c>
      <c r="C500" t="s">
        <v>661</v>
      </c>
      <c r="D500" t="e">
        <f>VLOOKUP(C500,TDirReg!$E$2:$F$186,2,0)</f>
        <v>#N/A</v>
      </c>
      <c r="E500" t="e">
        <f>VLOOKUP(C500,TDirReg!$E$2:$H$186,4,0)</f>
        <v>#N/A</v>
      </c>
      <c r="F500">
        <v>25</v>
      </c>
      <c r="G500">
        <v>25339</v>
      </c>
      <c r="H500">
        <v>25</v>
      </c>
    </row>
    <row r="501" spans="1:8" ht="15" customHeight="1" x14ac:dyDescent="0.25">
      <c r="A501" t="s">
        <v>1284</v>
      </c>
      <c r="B501" t="s">
        <v>50</v>
      </c>
      <c r="C501" t="s">
        <v>662</v>
      </c>
      <c r="D501" t="e">
        <f>VLOOKUP(C501,TDirReg!$E$2:$F$186,2,0)</f>
        <v>#N/A</v>
      </c>
      <c r="E501" t="e">
        <f>VLOOKUP(C501,TDirReg!$E$2:$H$186,4,0)</f>
        <v>#N/A</v>
      </c>
      <c r="F501">
        <v>25</v>
      </c>
      <c r="G501">
        <v>25368</v>
      </c>
      <c r="H501">
        <v>25</v>
      </c>
    </row>
    <row r="502" spans="1:8" ht="15" customHeight="1" x14ac:dyDescent="0.25">
      <c r="A502" t="s">
        <v>1284</v>
      </c>
      <c r="B502" t="s">
        <v>50</v>
      </c>
      <c r="C502" t="s">
        <v>663</v>
      </c>
      <c r="D502" t="e">
        <f>VLOOKUP(C502,TDirReg!$E$2:$F$186,2,0)</f>
        <v>#N/A</v>
      </c>
      <c r="E502" t="e">
        <f>VLOOKUP(C502,TDirReg!$E$2:$H$186,4,0)</f>
        <v>#N/A</v>
      </c>
      <c r="F502">
        <v>25</v>
      </c>
      <c r="G502">
        <v>25372</v>
      </c>
      <c r="H502">
        <v>25</v>
      </c>
    </row>
    <row r="503" spans="1:8" ht="15" customHeight="1" x14ac:dyDescent="0.25">
      <c r="A503" t="s">
        <v>1284</v>
      </c>
      <c r="B503" t="s">
        <v>50</v>
      </c>
      <c r="C503" t="s">
        <v>664</v>
      </c>
      <c r="D503" t="e">
        <f>VLOOKUP(C503,TDirReg!$E$2:$F$186,2,0)</f>
        <v>#N/A</v>
      </c>
      <c r="E503" t="e">
        <f>VLOOKUP(C503,TDirReg!$E$2:$H$186,4,0)</f>
        <v>#N/A</v>
      </c>
      <c r="F503">
        <v>25</v>
      </c>
      <c r="G503">
        <v>25377</v>
      </c>
      <c r="H503">
        <v>25</v>
      </c>
    </row>
    <row r="504" spans="1:8" ht="15" customHeight="1" x14ac:dyDescent="0.25">
      <c r="A504" t="s">
        <v>1284</v>
      </c>
      <c r="B504" t="s">
        <v>50</v>
      </c>
      <c r="C504" t="s">
        <v>54</v>
      </c>
      <c r="D504" t="str">
        <f>VLOOKUP(C504,TDirReg!$E$2:$F$186,2,0)</f>
        <v>UB LA MESA</v>
      </c>
      <c r="E504" t="str">
        <f>VLOOKUP(C504,TDirReg!$E$2:$H$186,4,0)</f>
        <v>Hospital Pedro León Alvarez</v>
      </c>
      <c r="F504">
        <v>25</v>
      </c>
      <c r="G504">
        <v>25386</v>
      </c>
      <c r="H504">
        <v>25</v>
      </c>
    </row>
    <row r="505" spans="1:8" ht="15" customHeight="1" x14ac:dyDescent="0.25">
      <c r="A505" t="s">
        <v>1284</v>
      </c>
      <c r="B505" t="s">
        <v>50</v>
      </c>
      <c r="C505" t="s">
        <v>665</v>
      </c>
      <c r="D505" t="e">
        <f>VLOOKUP(C505,TDirReg!$E$2:$F$186,2,0)</f>
        <v>#N/A</v>
      </c>
      <c r="E505" t="e">
        <f>VLOOKUP(C505,TDirReg!$E$2:$H$186,4,0)</f>
        <v>#N/A</v>
      </c>
      <c r="F505">
        <v>25</v>
      </c>
      <c r="G505">
        <v>25394</v>
      </c>
      <c r="H505">
        <v>25</v>
      </c>
    </row>
    <row r="506" spans="1:8" ht="15" customHeight="1" x14ac:dyDescent="0.25">
      <c r="A506" t="s">
        <v>1284</v>
      </c>
      <c r="B506" t="s">
        <v>50</v>
      </c>
      <c r="C506" t="s">
        <v>666</v>
      </c>
      <c r="D506" t="e">
        <f>VLOOKUP(C506,TDirReg!$E$2:$F$186,2,0)</f>
        <v>#N/A</v>
      </c>
      <c r="E506" t="e">
        <f>VLOOKUP(C506,TDirReg!$E$2:$H$186,4,0)</f>
        <v>#N/A</v>
      </c>
      <c r="F506">
        <v>25</v>
      </c>
      <c r="G506">
        <v>25398</v>
      </c>
      <c r="H506">
        <v>25</v>
      </c>
    </row>
    <row r="507" spans="1:8" ht="15" customHeight="1" x14ac:dyDescent="0.25">
      <c r="A507" t="s">
        <v>1284</v>
      </c>
      <c r="B507" t="s">
        <v>50</v>
      </c>
      <c r="C507" t="s">
        <v>599</v>
      </c>
      <c r="D507" t="e">
        <f>VLOOKUP(C507,TDirReg!$E$2:$F$186,2,0)</f>
        <v>#N/A</v>
      </c>
      <c r="E507" t="e">
        <f>VLOOKUP(C507,TDirReg!$E$2:$H$186,4,0)</f>
        <v>#N/A</v>
      </c>
      <c r="F507">
        <v>25</v>
      </c>
      <c r="G507">
        <v>25402</v>
      </c>
      <c r="H507">
        <v>25</v>
      </c>
    </row>
    <row r="508" spans="1:8" ht="15" customHeight="1" x14ac:dyDescent="0.25">
      <c r="A508" t="s">
        <v>1284</v>
      </c>
      <c r="B508" t="s">
        <v>50</v>
      </c>
      <c r="C508" t="s">
        <v>667</v>
      </c>
      <c r="D508" t="e">
        <f>VLOOKUP(C508,TDirReg!$E$2:$F$186,2,0)</f>
        <v>#N/A</v>
      </c>
      <c r="E508" t="e">
        <f>VLOOKUP(C508,TDirReg!$E$2:$H$186,4,0)</f>
        <v>#N/A</v>
      </c>
      <c r="F508">
        <v>25</v>
      </c>
      <c r="G508">
        <v>25407</v>
      </c>
      <c r="H508">
        <v>25</v>
      </c>
    </row>
    <row r="509" spans="1:8" ht="15" customHeight="1" x14ac:dyDescent="0.25">
      <c r="A509" t="s">
        <v>1284</v>
      </c>
      <c r="B509" t="s">
        <v>50</v>
      </c>
      <c r="C509" t="s">
        <v>668</v>
      </c>
      <c r="D509" t="e">
        <f>VLOOKUP(C509,TDirReg!$E$2:$F$186,2,0)</f>
        <v>#N/A</v>
      </c>
      <c r="E509" t="e">
        <f>VLOOKUP(C509,TDirReg!$E$2:$H$186,4,0)</f>
        <v>#N/A</v>
      </c>
      <c r="F509">
        <v>25</v>
      </c>
      <c r="G509">
        <v>25426</v>
      </c>
      <c r="H509">
        <v>25</v>
      </c>
    </row>
    <row r="510" spans="1:8" ht="15" customHeight="1" x14ac:dyDescent="0.25">
      <c r="A510" t="s">
        <v>1284</v>
      </c>
      <c r="B510" t="s">
        <v>50</v>
      </c>
      <c r="C510" t="s">
        <v>669</v>
      </c>
      <c r="D510" t="e">
        <f>VLOOKUP(C510,TDirReg!$E$2:$F$186,2,0)</f>
        <v>#N/A</v>
      </c>
      <c r="E510" t="e">
        <f>VLOOKUP(C510,TDirReg!$E$2:$H$186,4,0)</f>
        <v>#N/A</v>
      </c>
      <c r="F510">
        <v>25</v>
      </c>
      <c r="G510">
        <v>25430</v>
      </c>
      <c r="H510">
        <v>25</v>
      </c>
    </row>
    <row r="511" spans="1:8" ht="15" customHeight="1" x14ac:dyDescent="0.25">
      <c r="A511" t="s">
        <v>1284</v>
      </c>
      <c r="B511" t="s">
        <v>50</v>
      </c>
      <c r="C511" t="s">
        <v>670</v>
      </c>
      <c r="D511" t="e">
        <f>VLOOKUP(C511,TDirReg!$E$2:$F$186,2,0)</f>
        <v>#N/A</v>
      </c>
      <c r="E511" t="e">
        <f>VLOOKUP(C511,TDirReg!$E$2:$H$186,4,0)</f>
        <v>#N/A</v>
      </c>
      <c r="F511">
        <v>25</v>
      </c>
      <c r="G511">
        <v>25436</v>
      </c>
      <c r="H511">
        <v>25</v>
      </c>
    </row>
    <row r="512" spans="1:8" ht="15" customHeight="1" x14ac:dyDescent="0.25">
      <c r="A512" t="s">
        <v>1284</v>
      </c>
      <c r="B512" t="s">
        <v>50</v>
      </c>
      <c r="C512" t="s">
        <v>671</v>
      </c>
      <c r="D512" t="e">
        <f>VLOOKUP(C512,TDirReg!$E$2:$F$186,2,0)</f>
        <v>#N/A</v>
      </c>
      <c r="E512" t="e">
        <f>VLOOKUP(C512,TDirReg!$E$2:$H$186,4,0)</f>
        <v>#N/A</v>
      </c>
      <c r="F512">
        <v>25</v>
      </c>
      <c r="G512">
        <v>25438</v>
      </c>
      <c r="H512">
        <v>25</v>
      </c>
    </row>
    <row r="513" spans="1:8" ht="15" customHeight="1" x14ac:dyDescent="0.25">
      <c r="A513" t="s">
        <v>1284</v>
      </c>
      <c r="B513" t="s">
        <v>50</v>
      </c>
      <c r="C513" t="s">
        <v>672</v>
      </c>
      <c r="D513" t="e">
        <f>VLOOKUP(C513,TDirReg!$E$2:$F$186,2,0)</f>
        <v>#N/A</v>
      </c>
      <c r="E513" t="e">
        <f>VLOOKUP(C513,TDirReg!$E$2:$H$186,4,0)</f>
        <v>#N/A</v>
      </c>
      <c r="F513">
        <v>25</v>
      </c>
      <c r="G513">
        <v>25473</v>
      </c>
      <c r="H513">
        <v>25</v>
      </c>
    </row>
    <row r="514" spans="1:8" ht="15" customHeight="1" x14ac:dyDescent="0.25">
      <c r="A514" t="s">
        <v>1284</v>
      </c>
      <c r="B514" t="s">
        <v>50</v>
      </c>
      <c r="C514" t="s">
        <v>323</v>
      </c>
      <c r="D514" t="e">
        <f>VLOOKUP(C514,TDirReg!$E$2:$F$186,2,0)</f>
        <v>#N/A</v>
      </c>
      <c r="E514" t="e">
        <f>VLOOKUP(C514,TDirReg!$E$2:$H$186,4,0)</f>
        <v>#N/A</v>
      </c>
      <c r="F514">
        <v>25</v>
      </c>
      <c r="G514">
        <v>25483</v>
      </c>
      <c r="H514">
        <v>25</v>
      </c>
    </row>
    <row r="515" spans="1:8" ht="15" customHeight="1" x14ac:dyDescent="0.25">
      <c r="A515" t="s">
        <v>1284</v>
      </c>
      <c r="B515" t="s">
        <v>50</v>
      </c>
      <c r="C515" t="s">
        <v>673</v>
      </c>
      <c r="D515" t="e">
        <f>VLOOKUP(C515,TDirReg!$E$2:$F$186,2,0)</f>
        <v>#N/A</v>
      </c>
      <c r="E515" t="e">
        <f>VLOOKUP(C515,TDirReg!$E$2:$H$186,4,0)</f>
        <v>#N/A</v>
      </c>
      <c r="F515">
        <v>25</v>
      </c>
      <c r="G515">
        <v>25486</v>
      </c>
      <c r="H515">
        <v>25</v>
      </c>
    </row>
    <row r="516" spans="1:8" ht="15" customHeight="1" x14ac:dyDescent="0.25">
      <c r="A516" t="s">
        <v>1284</v>
      </c>
      <c r="B516" t="s">
        <v>50</v>
      </c>
      <c r="C516" t="s">
        <v>674</v>
      </c>
      <c r="D516" t="e">
        <f>VLOOKUP(C516,TDirReg!$E$2:$F$186,2,0)</f>
        <v>#N/A</v>
      </c>
      <c r="E516" t="e">
        <f>VLOOKUP(C516,TDirReg!$E$2:$H$186,4,0)</f>
        <v>#N/A</v>
      </c>
      <c r="F516">
        <v>25</v>
      </c>
      <c r="G516">
        <v>25488</v>
      </c>
      <c r="H516">
        <v>25</v>
      </c>
    </row>
    <row r="517" spans="1:8" ht="15" customHeight="1" x14ac:dyDescent="0.25">
      <c r="A517" t="s">
        <v>1284</v>
      </c>
      <c r="B517" t="s">
        <v>50</v>
      </c>
      <c r="C517" t="s">
        <v>675</v>
      </c>
      <c r="D517" t="e">
        <f>VLOOKUP(C517,TDirReg!$E$2:$F$186,2,0)</f>
        <v>#N/A</v>
      </c>
      <c r="E517" t="e">
        <f>VLOOKUP(C517,TDirReg!$E$2:$H$186,4,0)</f>
        <v>#N/A</v>
      </c>
      <c r="F517">
        <v>25</v>
      </c>
      <c r="G517">
        <v>25489</v>
      </c>
      <c r="H517">
        <v>25</v>
      </c>
    </row>
    <row r="518" spans="1:8" ht="15" customHeight="1" x14ac:dyDescent="0.25">
      <c r="A518" t="s">
        <v>1284</v>
      </c>
      <c r="B518" t="s">
        <v>50</v>
      </c>
      <c r="C518" t="s">
        <v>676</v>
      </c>
      <c r="D518" t="e">
        <f>VLOOKUP(C518,TDirReg!$E$2:$F$186,2,0)</f>
        <v>#N/A</v>
      </c>
      <c r="E518" t="e">
        <f>VLOOKUP(C518,TDirReg!$E$2:$H$186,4,0)</f>
        <v>#N/A</v>
      </c>
      <c r="F518">
        <v>25</v>
      </c>
      <c r="G518">
        <v>25491</v>
      </c>
      <c r="H518">
        <v>25</v>
      </c>
    </row>
    <row r="519" spans="1:8" ht="15" customHeight="1" x14ac:dyDescent="0.25">
      <c r="A519" t="s">
        <v>1284</v>
      </c>
      <c r="B519" t="s">
        <v>50</v>
      </c>
      <c r="C519" t="s">
        <v>366</v>
      </c>
      <c r="D519" t="e">
        <f>VLOOKUP(C519,TDirReg!$E$2:$F$186,2,0)</f>
        <v>#N/A</v>
      </c>
      <c r="E519" t="e">
        <f>VLOOKUP(C519,TDirReg!$E$2:$H$186,4,0)</f>
        <v>#N/A</v>
      </c>
      <c r="F519">
        <v>25</v>
      </c>
      <c r="G519">
        <v>25506</v>
      </c>
      <c r="H519">
        <v>25</v>
      </c>
    </row>
    <row r="520" spans="1:8" ht="15" customHeight="1" x14ac:dyDescent="0.25">
      <c r="A520" t="s">
        <v>1284</v>
      </c>
      <c r="B520" t="s">
        <v>50</v>
      </c>
      <c r="C520" t="s">
        <v>52</v>
      </c>
      <c r="D520" t="str">
        <f>VLOOKUP(C520,TDirReg!$E$2:$F$186,2,0)</f>
        <v>CZ PACHO</v>
      </c>
      <c r="E520" t="str">
        <f>VLOOKUP(C520,TDirReg!$E$2:$H$186,4,0)</f>
        <v>Carrera 16 N° 6 - 52 Piso 2 y 3 Barrio Centro</v>
      </c>
      <c r="F520">
        <v>25</v>
      </c>
      <c r="G520">
        <v>25513</v>
      </c>
      <c r="H520">
        <v>25</v>
      </c>
    </row>
    <row r="521" spans="1:8" ht="15" customHeight="1" x14ac:dyDescent="0.25">
      <c r="A521" t="s">
        <v>1284</v>
      </c>
      <c r="B521" t="s">
        <v>50</v>
      </c>
      <c r="C521" t="s">
        <v>677</v>
      </c>
      <c r="D521" t="e">
        <f>VLOOKUP(C521,TDirReg!$E$2:$F$186,2,0)</f>
        <v>#N/A</v>
      </c>
      <c r="E521" t="e">
        <f>VLOOKUP(C521,TDirReg!$E$2:$H$186,4,0)</f>
        <v>#N/A</v>
      </c>
      <c r="F521">
        <v>25</v>
      </c>
      <c r="G521">
        <v>25518</v>
      </c>
      <c r="H521">
        <v>25</v>
      </c>
    </row>
    <row r="522" spans="1:8" ht="15" customHeight="1" x14ac:dyDescent="0.25">
      <c r="A522" t="s">
        <v>1284</v>
      </c>
      <c r="B522" t="s">
        <v>50</v>
      </c>
      <c r="C522" t="s">
        <v>678</v>
      </c>
      <c r="D522" t="e">
        <f>VLOOKUP(C522,TDirReg!$E$2:$F$186,2,0)</f>
        <v>#N/A</v>
      </c>
      <c r="E522" t="e">
        <f>VLOOKUP(C522,TDirReg!$E$2:$H$186,4,0)</f>
        <v>#N/A</v>
      </c>
      <c r="F522">
        <v>25</v>
      </c>
      <c r="G522">
        <v>25524</v>
      </c>
      <c r="H522">
        <v>25</v>
      </c>
    </row>
    <row r="523" spans="1:8" ht="15" customHeight="1" x14ac:dyDescent="0.25">
      <c r="A523" t="s">
        <v>1284</v>
      </c>
      <c r="B523" t="s">
        <v>50</v>
      </c>
      <c r="C523" t="s">
        <v>679</v>
      </c>
      <c r="D523" t="e">
        <f>VLOOKUP(C523,TDirReg!$E$2:$F$186,2,0)</f>
        <v>#N/A</v>
      </c>
      <c r="E523" t="e">
        <f>VLOOKUP(C523,TDirReg!$E$2:$H$186,4,0)</f>
        <v>#N/A</v>
      </c>
      <c r="F523">
        <v>25</v>
      </c>
      <c r="G523">
        <v>25530</v>
      </c>
      <c r="H523">
        <v>25</v>
      </c>
    </row>
    <row r="524" spans="1:8" ht="15" customHeight="1" x14ac:dyDescent="0.25">
      <c r="A524" t="s">
        <v>1284</v>
      </c>
      <c r="B524" t="s">
        <v>50</v>
      </c>
      <c r="C524" t="s">
        <v>680</v>
      </c>
      <c r="D524" t="e">
        <f>VLOOKUP(C524,TDirReg!$E$2:$F$186,2,0)</f>
        <v>#N/A</v>
      </c>
      <c r="E524" t="e">
        <f>VLOOKUP(C524,TDirReg!$E$2:$H$186,4,0)</f>
        <v>#N/A</v>
      </c>
      <c r="F524">
        <v>25</v>
      </c>
      <c r="G524">
        <v>25535</v>
      </c>
      <c r="H524">
        <v>25</v>
      </c>
    </row>
    <row r="525" spans="1:8" x14ac:dyDescent="0.25">
      <c r="A525" t="s">
        <v>1284</v>
      </c>
      <c r="B525" t="s">
        <v>50</v>
      </c>
      <c r="C525" t="s">
        <v>681</v>
      </c>
      <c r="D525" t="e">
        <f>VLOOKUP(C525,TDirReg!$E$2:$F$186,2,0)</f>
        <v>#N/A</v>
      </c>
      <c r="E525" t="e">
        <f>VLOOKUP(C525,TDirReg!$E$2:$H$186,4,0)</f>
        <v>#N/A</v>
      </c>
      <c r="F525">
        <v>25</v>
      </c>
      <c r="G525">
        <v>25572</v>
      </c>
      <c r="H525">
        <v>25</v>
      </c>
    </row>
    <row r="526" spans="1:8" ht="15" customHeight="1" x14ac:dyDescent="0.25">
      <c r="A526" t="s">
        <v>1284</v>
      </c>
      <c r="B526" t="s">
        <v>50</v>
      </c>
      <c r="C526" t="s">
        <v>682</v>
      </c>
      <c r="D526" t="e">
        <f>VLOOKUP(C526,TDirReg!$E$2:$F$186,2,0)</f>
        <v>#N/A</v>
      </c>
      <c r="E526" t="e">
        <f>VLOOKUP(C526,TDirReg!$E$2:$H$186,4,0)</f>
        <v>#N/A</v>
      </c>
      <c r="F526">
        <v>25</v>
      </c>
      <c r="G526">
        <v>25580</v>
      </c>
      <c r="H526">
        <v>25</v>
      </c>
    </row>
    <row r="527" spans="1:8" ht="15" customHeight="1" x14ac:dyDescent="0.25">
      <c r="A527" t="s">
        <v>1284</v>
      </c>
      <c r="B527" t="s">
        <v>50</v>
      </c>
      <c r="C527" t="s">
        <v>683</v>
      </c>
      <c r="D527" t="e">
        <f>VLOOKUP(C527,TDirReg!$E$2:$F$186,2,0)</f>
        <v>#N/A</v>
      </c>
      <c r="E527" t="e">
        <f>VLOOKUP(C527,TDirReg!$E$2:$H$186,4,0)</f>
        <v>#N/A</v>
      </c>
      <c r="F527">
        <v>25</v>
      </c>
      <c r="G527">
        <v>25592</v>
      </c>
      <c r="H527">
        <v>25</v>
      </c>
    </row>
    <row r="528" spans="1:8" ht="15" customHeight="1" x14ac:dyDescent="0.25">
      <c r="A528" t="s">
        <v>1284</v>
      </c>
      <c r="B528" t="s">
        <v>50</v>
      </c>
      <c r="C528" t="s">
        <v>684</v>
      </c>
      <c r="D528" t="e">
        <f>VLOOKUP(C528,TDirReg!$E$2:$F$186,2,0)</f>
        <v>#N/A</v>
      </c>
      <c r="E528" t="e">
        <f>VLOOKUP(C528,TDirReg!$E$2:$H$186,4,0)</f>
        <v>#N/A</v>
      </c>
      <c r="F528">
        <v>25</v>
      </c>
      <c r="G528">
        <v>25594</v>
      </c>
      <c r="H528">
        <v>25</v>
      </c>
    </row>
    <row r="529" spans="1:8" ht="15" customHeight="1" x14ac:dyDescent="0.25">
      <c r="A529" t="s">
        <v>1284</v>
      </c>
      <c r="B529" t="s">
        <v>50</v>
      </c>
      <c r="C529" t="s">
        <v>685</v>
      </c>
      <c r="D529" t="e">
        <f>VLOOKUP(C529,TDirReg!$E$2:$F$186,2,0)</f>
        <v>#N/A</v>
      </c>
      <c r="E529" t="e">
        <f>VLOOKUP(C529,TDirReg!$E$2:$H$186,4,0)</f>
        <v>#N/A</v>
      </c>
      <c r="F529">
        <v>25</v>
      </c>
      <c r="G529">
        <v>25596</v>
      </c>
      <c r="H529">
        <v>25</v>
      </c>
    </row>
    <row r="530" spans="1:8" ht="15" customHeight="1" x14ac:dyDescent="0.25">
      <c r="A530" t="s">
        <v>1284</v>
      </c>
      <c r="B530" t="s">
        <v>50</v>
      </c>
      <c r="C530" t="s">
        <v>686</v>
      </c>
      <c r="D530" t="e">
        <f>VLOOKUP(C530,TDirReg!$E$2:$F$186,2,0)</f>
        <v>#N/A</v>
      </c>
      <c r="E530" t="e">
        <f>VLOOKUP(C530,TDirReg!$E$2:$H$186,4,0)</f>
        <v>#N/A</v>
      </c>
      <c r="F530">
        <v>25</v>
      </c>
      <c r="G530">
        <v>25599</v>
      </c>
      <c r="H530">
        <v>25</v>
      </c>
    </row>
    <row r="531" spans="1:8" ht="15" customHeight="1" x14ac:dyDescent="0.25">
      <c r="A531" t="s">
        <v>1284</v>
      </c>
      <c r="B531" t="s">
        <v>50</v>
      </c>
      <c r="C531" t="s">
        <v>687</v>
      </c>
      <c r="D531" t="e">
        <f>VLOOKUP(C531,TDirReg!$E$2:$F$186,2,0)</f>
        <v>#N/A</v>
      </c>
      <c r="E531" t="e">
        <f>VLOOKUP(C531,TDirReg!$E$2:$H$186,4,0)</f>
        <v>#N/A</v>
      </c>
      <c r="F531">
        <v>25</v>
      </c>
      <c r="G531">
        <v>25612</v>
      </c>
      <c r="H531">
        <v>25</v>
      </c>
    </row>
    <row r="532" spans="1:8" ht="15" customHeight="1" x14ac:dyDescent="0.25">
      <c r="A532" t="s">
        <v>1284</v>
      </c>
      <c r="B532" t="s">
        <v>50</v>
      </c>
      <c r="C532" t="s">
        <v>688</v>
      </c>
      <c r="D532" t="e">
        <f>VLOOKUP(C532,TDirReg!$E$2:$F$186,2,0)</f>
        <v>#N/A</v>
      </c>
      <c r="E532" t="e">
        <f>VLOOKUP(C532,TDirReg!$E$2:$H$186,4,0)</f>
        <v>#N/A</v>
      </c>
      <c r="F532">
        <v>25</v>
      </c>
      <c r="G532">
        <v>25645</v>
      </c>
      <c r="H532">
        <v>25</v>
      </c>
    </row>
    <row r="533" spans="1:8" ht="15" customHeight="1" x14ac:dyDescent="0.25">
      <c r="A533" t="s">
        <v>1284</v>
      </c>
      <c r="B533" t="s">
        <v>50</v>
      </c>
      <c r="C533" t="s">
        <v>689</v>
      </c>
      <c r="D533" t="e">
        <f>VLOOKUP(C533,TDirReg!$E$2:$F$186,2,0)</f>
        <v>#N/A</v>
      </c>
      <c r="E533" t="e">
        <f>VLOOKUP(C533,TDirReg!$E$2:$H$186,4,0)</f>
        <v>#N/A</v>
      </c>
      <c r="F533">
        <v>25</v>
      </c>
      <c r="G533">
        <v>25649</v>
      </c>
      <c r="H533">
        <v>25</v>
      </c>
    </row>
    <row r="534" spans="1:8" ht="15" customHeight="1" x14ac:dyDescent="0.25">
      <c r="A534" t="s">
        <v>1284</v>
      </c>
      <c r="B534" t="s">
        <v>50</v>
      </c>
      <c r="C534" t="s">
        <v>690</v>
      </c>
      <c r="D534" t="e">
        <f>VLOOKUP(C534,TDirReg!$E$2:$F$186,2,0)</f>
        <v>#N/A</v>
      </c>
      <c r="E534" t="e">
        <f>VLOOKUP(C534,TDirReg!$E$2:$H$186,4,0)</f>
        <v>#N/A</v>
      </c>
      <c r="F534">
        <v>25</v>
      </c>
      <c r="G534">
        <v>25653</v>
      </c>
      <c r="H534">
        <v>25</v>
      </c>
    </row>
    <row r="535" spans="1:8" ht="15" customHeight="1" x14ac:dyDescent="0.25">
      <c r="A535" t="s">
        <v>1284</v>
      </c>
      <c r="B535" t="s">
        <v>50</v>
      </c>
      <c r="C535" t="s">
        <v>339</v>
      </c>
      <c r="D535" t="e">
        <f>VLOOKUP(C535,TDirReg!$E$2:$F$186,2,0)</f>
        <v>#N/A</v>
      </c>
      <c r="E535" t="e">
        <f>VLOOKUP(C535,TDirReg!$E$2:$H$186,4,0)</f>
        <v>#N/A</v>
      </c>
      <c r="F535">
        <v>25</v>
      </c>
      <c r="G535">
        <v>25658</v>
      </c>
      <c r="H535">
        <v>25</v>
      </c>
    </row>
    <row r="536" spans="1:8" ht="15" customHeight="1" x14ac:dyDescent="0.25">
      <c r="A536" t="s">
        <v>1284</v>
      </c>
      <c r="B536" t="s">
        <v>50</v>
      </c>
      <c r="C536" t="s">
        <v>691</v>
      </c>
      <c r="D536" t="e">
        <f>VLOOKUP(C536,TDirReg!$E$2:$F$186,2,0)</f>
        <v>#N/A</v>
      </c>
      <c r="E536" t="e">
        <f>VLOOKUP(C536,TDirReg!$E$2:$H$186,4,0)</f>
        <v>#N/A</v>
      </c>
      <c r="F536">
        <v>25</v>
      </c>
      <c r="G536">
        <v>25662</v>
      </c>
      <c r="H536">
        <v>25</v>
      </c>
    </row>
    <row r="537" spans="1:8" ht="15" customHeight="1" x14ac:dyDescent="0.25">
      <c r="A537" t="s">
        <v>1284</v>
      </c>
      <c r="B537" t="s">
        <v>50</v>
      </c>
      <c r="C537" t="s">
        <v>692</v>
      </c>
      <c r="D537" t="e">
        <f>VLOOKUP(C537,TDirReg!$E$2:$F$186,2,0)</f>
        <v>#N/A</v>
      </c>
      <c r="E537" t="e">
        <f>VLOOKUP(C537,TDirReg!$E$2:$H$186,4,0)</f>
        <v>#N/A</v>
      </c>
      <c r="F537">
        <v>25</v>
      </c>
      <c r="G537">
        <v>25718</v>
      </c>
      <c r="H537">
        <v>25</v>
      </c>
    </row>
    <row r="538" spans="1:8" ht="15" customHeight="1" x14ac:dyDescent="0.25">
      <c r="A538" t="s">
        <v>1284</v>
      </c>
      <c r="B538" t="s">
        <v>50</v>
      </c>
      <c r="C538" t="s">
        <v>693</v>
      </c>
      <c r="D538" t="e">
        <f>VLOOKUP(C538,TDirReg!$E$2:$F$186,2,0)</f>
        <v>#N/A</v>
      </c>
      <c r="E538" t="e">
        <f>VLOOKUP(C538,TDirReg!$E$2:$H$186,4,0)</f>
        <v>#N/A</v>
      </c>
      <c r="F538">
        <v>25</v>
      </c>
      <c r="G538">
        <v>25736</v>
      </c>
      <c r="H538">
        <v>25</v>
      </c>
    </row>
    <row r="539" spans="1:8" ht="15" customHeight="1" x14ac:dyDescent="0.25">
      <c r="A539" t="s">
        <v>1284</v>
      </c>
      <c r="B539" t="s">
        <v>50</v>
      </c>
      <c r="C539" t="s">
        <v>694</v>
      </c>
      <c r="D539" t="e">
        <f>VLOOKUP(C539,TDirReg!$E$2:$F$186,2,0)</f>
        <v>#N/A</v>
      </c>
      <c r="E539" t="e">
        <f>VLOOKUP(C539,TDirReg!$E$2:$H$186,4,0)</f>
        <v>#N/A</v>
      </c>
      <c r="F539">
        <v>25</v>
      </c>
      <c r="G539">
        <v>25740</v>
      </c>
      <c r="H539">
        <v>25</v>
      </c>
    </row>
    <row r="540" spans="1:8" ht="15" customHeight="1" x14ac:dyDescent="0.25">
      <c r="A540" t="s">
        <v>1284</v>
      </c>
      <c r="B540" t="s">
        <v>50</v>
      </c>
      <c r="C540" t="s">
        <v>695</v>
      </c>
      <c r="D540" t="e">
        <f>VLOOKUP(C540,TDirReg!$E$2:$F$186,2,0)</f>
        <v>#N/A</v>
      </c>
      <c r="E540" t="e">
        <f>VLOOKUP(C540,TDirReg!$E$2:$H$186,4,0)</f>
        <v>#N/A</v>
      </c>
      <c r="F540">
        <v>25</v>
      </c>
      <c r="G540">
        <v>25743</v>
      </c>
      <c r="H540">
        <v>25</v>
      </c>
    </row>
    <row r="541" spans="1:8" ht="15" customHeight="1" x14ac:dyDescent="0.25">
      <c r="A541" t="s">
        <v>1284</v>
      </c>
      <c r="B541" t="s">
        <v>50</v>
      </c>
      <c r="C541" t="s">
        <v>696</v>
      </c>
      <c r="D541" t="e">
        <f>VLOOKUP(C541,TDirReg!$E$2:$F$186,2,0)</f>
        <v>#N/A</v>
      </c>
      <c r="E541" t="e">
        <f>VLOOKUP(C541,TDirReg!$E$2:$H$186,4,0)</f>
        <v>#N/A</v>
      </c>
      <c r="F541">
        <v>25</v>
      </c>
      <c r="G541">
        <v>25745</v>
      </c>
      <c r="H541">
        <v>25</v>
      </c>
    </row>
    <row r="542" spans="1:8" ht="15" customHeight="1" x14ac:dyDescent="0.25">
      <c r="A542" t="s">
        <v>1284</v>
      </c>
      <c r="B542" t="s">
        <v>50</v>
      </c>
      <c r="C542" t="s">
        <v>59</v>
      </c>
      <c r="D542" t="str">
        <f>VLOOKUP(C542,TDirReg!$E$2:$F$186,2,0)</f>
        <v>UB SOACHA</v>
      </c>
      <c r="E542" t="str">
        <f>VLOOKUP(C542,TDirReg!$E$2:$H$186,4,0)</f>
        <v>KR 6 N° 15-96 BARRIO SAN LUIS</v>
      </c>
      <c r="F542">
        <v>25</v>
      </c>
      <c r="G542">
        <v>25754</v>
      </c>
      <c r="H542">
        <v>25</v>
      </c>
    </row>
    <row r="543" spans="1:8" ht="15" customHeight="1" x14ac:dyDescent="0.25">
      <c r="A543" t="s">
        <v>1284</v>
      </c>
      <c r="B543" t="s">
        <v>50</v>
      </c>
      <c r="C543" t="s">
        <v>697</v>
      </c>
      <c r="D543" t="e">
        <f>VLOOKUP(C543,TDirReg!$E$2:$F$186,2,0)</f>
        <v>#N/A</v>
      </c>
      <c r="E543" t="e">
        <f>VLOOKUP(C543,TDirReg!$E$2:$H$186,4,0)</f>
        <v>#N/A</v>
      </c>
      <c r="F543">
        <v>25</v>
      </c>
      <c r="G543">
        <v>25758</v>
      </c>
      <c r="H543">
        <v>25</v>
      </c>
    </row>
    <row r="544" spans="1:8" ht="15" customHeight="1" x14ac:dyDescent="0.25">
      <c r="A544" t="s">
        <v>1284</v>
      </c>
      <c r="B544" t="s">
        <v>50</v>
      </c>
      <c r="C544" t="s">
        <v>698</v>
      </c>
      <c r="D544" t="e">
        <f>VLOOKUP(C544,TDirReg!$E$2:$F$186,2,0)</f>
        <v>#N/A</v>
      </c>
      <c r="E544" t="e">
        <f>VLOOKUP(C544,TDirReg!$E$2:$H$186,4,0)</f>
        <v>#N/A</v>
      </c>
      <c r="F544">
        <v>25</v>
      </c>
      <c r="G544">
        <v>25769</v>
      </c>
      <c r="H544">
        <v>25</v>
      </c>
    </row>
    <row r="545" spans="1:8" ht="15" customHeight="1" x14ac:dyDescent="0.25">
      <c r="A545" t="s">
        <v>1284</v>
      </c>
      <c r="B545" t="s">
        <v>50</v>
      </c>
      <c r="C545" t="s">
        <v>699</v>
      </c>
      <c r="D545" t="e">
        <f>VLOOKUP(C545,TDirReg!$E$2:$F$186,2,0)</f>
        <v>#N/A</v>
      </c>
      <c r="E545" t="e">
        <f>VLOOKUP(C545,TDirReg!$E$2:$H$186,4,0)</f>
        <v>#N/A</v>
      </c>
      <c r="F545">
        <v>25</v>
      </c>
      <c r="G545">
        <v>25772</v>
      </c>
      <c r="H545">
        <v>25</v>
      </c>
    </row>
    <row r="546" spans="1:8" ht="15" customHeight="1" x14ac:dyDescent="0.25">
      <c r="A546" t="s">
        <v>1284</v>
      </c>
      <c r="B546" t="s">
        <v>50</v>
      </c>
      <c r="C546" t="s">
        <v>700</v>
      </c>
      <c r="D546" t="e">
        <f>VLOOKUP(C546,TDirReg!$E$2:$F$186,2,0)</f>
        <v>#N/A</v>
      </c>
      <c r="E546" t="e">
        <f>VLOOKUP(C546,TDirReg!$E$2:$H$186,4,0)</f>
        <v>#N/A</v>
      </c>
      <c r="F546">
        <v>25</v>
      </c>
      <c r="G546">
        <v>25777</v>
      </c>
      <c r="H546">
        <v>25</v>
      </c>
    </row>
    <row r="547" spans="1:8" ht="15" customHeight="1" x14ac:dyDescent="0.25">
      <c r="A547" t="s">
        <v>1284</v>
      </c>
      <c r="B547" t="s">
        <v>50</v>
      </c>
      <c r="C547" t="s">
        <v>701</v>
      </c>
      <c r="D547" t="e">
        <f>VLOOKUP(C547,TDirReg!$E$2:$F$186,2,0)</f>
        <v>#N/A</v>
      </c>
      <c r="E547" t="e">
        <f>VLOOKUP(C547,TDirReg!$E$2:$H$186,4,0)</f>
        <v>#N/A</v>
      </c>
      <c r="F547">
        <v>25</v>
      </c>
      <c r="G547">
        <v>25779</v>
      </c>
      <c r="H547">
        <v>25</v>
      </c>
    </row>
    <row r="548" spans="1:8" ht="15" customHeight="1" x14ac:dyDescent="0.25">
      <c r="A548" t="s">
        <v>1284</v>
      </c>
      <c r="B548" t="s">
        <v>50</v>
      </c>
      <c r="C548" t="s">
        <v>702</v>
      </c>
      <c r="D548" t="e">
        <f>VLOOKUP(C548,TDirReg!$E$2:$F$186,2,0)</f>
        <v>#N/A</v>
      </c>
      <c r="E548" t="e">
        <f>VLOOKUP(C548,TDirReg!$E$2:$H$186,4,0)</f>
        <v>#N/A</v>
      </c>
      <c r="F548">
        <v>25</v>
      </c>
      <c r="G548">
        <v>25781</v>
      </c>
      <c r="H548">
        <v>25</v>
      </c>
    </row>
    <row r="549" spans="1:8" ht="15" customHeight="1" x14ac:dyDescent="0.25">
      <c r="A549" t="s">
        <v>1284</v>
      </c>
      <c r="B549" t="s">
        <v>50</v>
      </c>
      <c r="C549" t="s">
        <v>703</v>
      </c>
      <c r="D549" t="e">
        <f>VLOOKUP(C549,TDirReg!$E$2:$F$186,2,0)</f>
        <v>#N/A</v>
      </c>
      <c r="E549" t="e">
        <f>VLOOKUP(C549,TDirReg!$E$2:$H$186,4,0)</f>
        <v>#N/A</v>
      </c>
      <c r="F549">
        <v>25</v>
      </c>
      <c r="G549">
        <v>25785</v>
      </c>
      <c r="H549">
        <v>25</v>
      </c>
    </row>
    <row r="550" spans="1:8" ht="15" customHeight="1" x14ac:dyDescent="0.25">
      <c r="A550" t="s">
        <v>1284</v>
      </c>
      <c r="B550" t="s">
        <v>50</v>
      </c>
      <c r="C550" t="s">
        <v>704</v>
      </c>
      <c r="D550" t="e">
        <f>VLOOKUP(C550,TDirReg!$E$2:$F$186,2,0)</f>
        <v>#N/A</v>
      </c>
      <c r="E550" t="e">
        <f>VLOOKUP(C550,TDirReg!$E$2:$H$186,4,0)</f>
        <v>#N/A</v>
      </c>
      <c r="F550">
        <v>25</v>
      </c>
      <c r="G550">
        <v>25793</v>
      </c>
      <c r="H550">
        <v>25</v>
      </c>
    </row>
    <row r="551" spans="1:8" ht="15" customHeight="1" x14ac:dyDescent="0.25">
      <c r="A551" t="s">
        <v>1284</v>
      </c>
      <c r="B551" t="s">
        <v>50</v>
      </c>
      <c r="C551" t="s">
        <v>705</v>
      </c>
      <c r="D551" t="e">
        <f>VLOOKUP(C551,TDirReg!$E$2:$F$186,2,0)</f>
        <v>#N/A</v>
      </c>
      <c r="E551" t="e">
        <f>VLOOKUP(C551,TDirReg!$E$2:$H$186,4,0)</f>
        <v>#N/A</v>
      </c>
      <c r="F551">
        <v>25</v>
      </c>
      <c r="G551">
        <v>25797</v>
      </c>
      <c r="H551">
        <v>25</v>
      </c>
    </row>
    <row r="552" spans="1:8" ht="15" customHeight="1" x14ac:dyDescent="0.25">
      <c r="A552" t="s">
        <v>1284</v>
      </c>
      <c r="B552" t="s">
        <v>50</v>
      </c>
      <c r="C552" t="s">
        <v>706</v>
      </c>
      <c r="D552" t="e">
        <f>VLOOKUP(C552,TDirReg!$E$2:$F$186,2,0)</f>
        <v>#N/A</v>
      </c>
      <c r="E552" t="e">
        <f>VLOOKUP(C552,TDirReg!$E$2:$H$186,4,0)</f>
        <v>#N/A</v>
      </c>
      <c r="F552">
        <v>25</v>
      </c>
      <c r="G552">
        <v>25799</v>
      </c>
      <c r="H552">
        <v>25</v>
      </c>
    </row>
    <row r="553" spans="1:8" ht="15" customHeight="1" x14ac:dyDescent="0.25">
      <c r="A553" t="s">
        <v>1284</v>
      </c>
      <c r="B553" t="s">
        <v>50</v>
      </c>
      <c r="C553" t="s">
        <v>707</v>
      </c>
      <c r="D553" t="e">
        <f>VLOOKUP(C553,TDirReg!$E$2:$F$186,2,0)</f>
        <v>#N/A</v>
      </c>
      <c r="E553" t="e">
        <f>VLOOKUP(C553,TDirReg!$E$2:$H$186,4,0)</f>
        <v>#N/A</v>
      </c>
      <c r="F553">
        <v>25</v>
      </c>
      <c r="G553">
        <v>25805</v>
      </c>
      <c r="H553">
        <v>25</v>
      </c>
    </row>
    <row r="554" spans="1:8" ht="15" customHeight="1" x14ac:dyDescent="0.25">
      <c r="A554" t="s">
        <v>1284</v>
      </c>
      <c r="B554" t="s">
        <v>50</v>
      </c>
      <c r="C554" t="s">
        <v>708</v>
      </c>
      <c r="D554" t="e">
        <f>VLOOKUP(C554,TDirReg!$E$2:$F$186,2,0)</f>
        <v>#N/A</v>
      </c>
      <c r="E554" t="e">
        <f>VLOOKUP(C554,TDirReg!$E$2:$H$186,4,0)</f>
        <v>#N/A</v>
      </c>
      <c r="F554">
        <v>25</v>
      </c>
      <c r="G554">
        <v>25807</v>
      </c>
      <c r="H554">
        <v>25</v>
      </c>
    </row>
    <row r="555" spans="1:8" ht="15" customHeight="1" x14ac:dyDescent="0.25">
      <c r="A555" t="s">
        <v>1284</v>
      </c>
      <c r="B555" t="s">
        <v>50</v>
      </c>
      <c r="C555" t="s">
        <v>709</v>
      </c>
      <c r="D555" t="e">
        <f>VLOOKUP(C555,TDirReg!$E$2:$F$186,2,0)</f>
        <v>#N/A</v>
      </c>
      <c r="E555" t="e">
        <f>VLOOKUP(C555,TDirReg!$E$2:$H$186,4,0)</f>
        <v>#N/A</v>
      </c>
      <c r="F555">
        <v>25</v>
      </c>
      <c r="G555">
        <v>25815</v>
      </c>
      <c r="H555">
        <v>25</v>
      </c>
    </row>
    <row r="556" spans="1:8" ht="15" customHeight="1" x14ac:dyDescent="0.25">
      <c r="A556" t="s">
        <v>1284</v>
      </c>
      <c r="B556" t="s">
        <v>50</v>
      </c>
      <c r="C556" t="s">
        <v>710</v>
      </c>
      <c r="D556" t="e">
        <f>VLOOKUP(C556,TDirReg!$E$2:$F$186,2,0)</f>
        <v>#N/A</v>
      </c>
      <c r="E556" t="e">
        <f>VLOOKUP(C556,TDirReg!$E$2:$H$186,4,0)</f>
        <v>#N/A</v>
      </c>
      <c r="F556">
        <v>25</v>
      </c>
      <c r="G556">
        <v>25817</v>
      </c>
      <c r="H556">
        <v>25</v>
      </c>
    </row>
    <row r="557" spans="1:8" ht="15" customHeight="1" x14ac:dyDescent="0.25">
      <c r="A557" t="s">
        <v>1284</v>
      </c>
      <c r="B557" t="s">
        <v>50</v>
      </c>
      <c r="C557" t="s">
        <v>711</v>
      </c>
      <c r="D557" t="e">
        <f>VLOOKUP(C557,TDirReg!$E$2:$F$186,2,0)</f>
        <v>#N/A</v>
      </c>
      <c r="E557" t="e">
        <f>VLOOKUP(C557,TDirReg!$E$2:$H$186,4,0)</f>
        <v>#N/A</v>
      </c>
      <c r="F557">
        <v>25</v>
      </c>
      <c r="G557">
        <v>25823</v>
      </c>
      <c r="H557">
        <v>25</v>
      </c>
    </row>
    <row r="558" spans="1:8" ht="15" customHeight="1" x14ac:dyDescent="0.25">
      <c r="A558" t="s">
        <v>1284</v>
      </c>
      <c r="B558" t="s">
        <v>50</v>
      </c>
      <c r="C558" t="s">
        <v>712</v>
      </c>
      <c r="D558" t="e">
        <f>VLOOKUP(C558,TDirReg!$E$2:$F$186,2,0)</f>
        <v>#N/A</v>
      </c>
      <c r="E558" t="e">
        <f>VLOOKUP(C558,TDirReg!$E$2:$H$186,4,0)</f>
        <v>#N/A</v>
      </c>
      <c r="F558">
        <v>25</v>
      </c>
      <c r="G558">
        <v>25839</v>
      </c>
      <c r="H558">
        <v>25</v>
      </c>
    </row>
    <row r="559" spans="1:8" ht="15" customHeight="1" x14ac:dyDescent="0.25">
      <c r="A559" t="s">
        <v>1284</v>
      </c>
      <c r="B559" t="s">
        <v>50</v>
      </c>
      <c r="C559" t="s">
        <v>713</v>
      </c>
      <c r="D559" t="e">
        <f>VLOOKUP(C559,TDirReg!$E$2:$F$186,2,0)</f>
        <v>#N/A</v>
      </c>
      <c r="E559" t="e">
        <f>VLOOKUP(C559,TDirReg!$E$2:$H$186,4,0)</f>
        <v>#N/A</v>
      </c>
      <c r="F559">
        <v>25</v>
      </c>
      <c r="G559">
        <v>25841</v>
      </c>
      <c r="H559">
        <v>25</v>
      </c>
    </row>
    <row r="560" spans="1:8" ht="15" customHeight="1" x14ac:dyDescent="0.25">
      <c r="A560" t="s">
        <v>1284</v>
      </c>
      <c r="B560" t="s">
        <v>50</v>
      </c>
      <c r="C560" t="s">
        <v>112</v>
      </c>
      <c r="D560" t="str">
        <f>VLOOKUP(C560,TDirReg!$E$2:$F$186,2,0)</f>
        <v>UB UBATE</v>
      </c>
      <c r="E560" t="str">
        <f>VLOOKUP(C560,TDirReg!$E$2:$H$186,4,0)</f>
        <v>Hospital El Salvador Cra. 4 N° 5-44</v>
      </c>
      <c r="F560">
        <v>25</v>
      </c>
      <c r="G560">
        <v>25843</v>
      </c>
      <c r="H560">
        <v>25</v>
      </c>
    </row>
    <row r="561" spans="1:8" ht="15" customHeight="1" x14ac:dyDescent="0.25">
      <c r="A561" t="s">
        <v>1284</v>
      </c>
      <c r="B561" t="s">
        <v>50</v>
      </c>
      <c r="C561" t="s">
        <v>714</v>
      </c>
      <c r="D561" t="e">
        <f>VLOOKUP(C561,TDirReg!$E$2:$F$186,2,0)</f>
        <v>#N/A</v>
      </c>
      <c r="E561" t="e">
        <f>VLOOKUP(C561,TDirReg!$E$2:$H$186,4,0)</f>
        <v>#N/A</v>
      </c>
      <c r="F561">
        <v>25</v>
      </c>
      <c r="G561">
        <v>25845</v>
      </c>
      <c r="H561">
        <v>25</v>
      </c>
    </row>
    <row r="562" spans="1:8" ht="15" customHeight="1" x14ac:dyDescent="0.25">
      <c r="A562" t="s">
        <v>1284</v>
      </c>
      <c r="B562" t="s">
        <v>50</v>
      </c>
      <c r="C562" t="s">
        <v>715</v>
      </c>
      <c r="D562" t="e">
        <f>VLOOKUP(C562,TDirReg!$E$2:$F$186,2,0)</f>
        <v>#N/A</v>
      </c>
      <c r="E562" t="e">
        <f>VLOOKUP(C562,TDirReg!$E$2:$H$186,4,0)</f>
        <v>#N/A</v>
      </c>
      <c r="F562">
        <v>25</v>
      </c>
      <c r="G562">
        <v>25851</v>
      </c>
      <c r="H562">
        <v>25</v>
      </c>
    </row>
    <row r="563" spans="1:8" ht="15" customHeight="1" x14ac:dyDescent="0.25">
      <c r="A563" t="s">
        <v>1284</v>
      </c>
      <c r="B563" t="s">
        <v>50</v>
      </c>
      <c r="C563" t="s">
        <v>716</v>
      </c>
      <c r="D563" t="e">
        <f>VLOOKUP(C563,TDirReg!$E$2:$F$186,2,0)</f>
        <v>#N/A</v>
      </c>
      <c r="E563" t="e">
        <f>VLOOKUP(C563,TDirReg!$E$2:$H$186,4,0)</f>
        <v>#N/A</v>
      </c>
      <c r="F563">
        <v>25</v>
      </c>
      <c r="G563">
        <v>25862</v>
      </c>
      <c r="H563">
        <v>25</v>
      </c>
    </row>
    <row r="564" spans="1:8" ht="15" customHeight="1" x14ac:dyDescent="0.25">
      <c r="A564" t="s">
        <v>1284</v>
      </c>
      <c r="B564" t="s">
        <v>50</v>
      </c>
      <c r="C564" t="s">
        <v>717</v>
      </c>
      <c r="D564" t="e">
        <f>VLOOKUP(C564,TDirReg!$E$2:$F$186,2,0)</f>
        <v>#N/A</v>
      </c>
      <c r="E564" t="e">
        <f>VLOOKUP(C564,TDirReg!$E$2:$H$186,4,0)</f>
        <v>#N/A</v>
      </c>
      <c r="F564">
        <v>25</v>
      </c>
      <c r="G564">
        <v>25867</v>
      </c>
      <c r="H564">
        <v>25</v>
      </c>
    </row>
    <row r="565" spans="1:8" ht="15" customHeight="1" x14ac:dyDescent="0.25">
      <c r="A565" t="s">
        <v>1284</v>
      </c>
      <c r="B565" t="s">
        <v>50</v>
      </c>
      <c r="C565" t="s">
        <v>718</v>
      </c>
      <c r="D565" t="e">
        <f>VLOOKUP(C565,TDirReg!$E$2:$F$186,2,0)</f>
        <v>#N/A</v>
      </c>
      <c r="E565" t="e">
        <f>VLOOKUP(C565,TDirReg!$E$2:$H$186,4,0)</f>
        <v>#N/A</v>
      </c>
      <c r="F565">
        <v>25</v>
      </c>
      <c r="G565">
        <v>25871</v>
      </c>
      <c r="H565">
        <v>25</v>
      </c>
    </row>
    <row r="566" spans="1:8" ht="15" customHeight="1" x14ac:dyDescent="0.25">
      <c r="A566" t="s">
        <v>1284</v>
      </c>
      <c r="B566" t="s">
        <v>50</v>
      </c>
      <c r="C566" t="s">
        <v>719</v>
      </c>
      <c r="D566" t="e">
        <f>VLOOKUP(C566,TDirReg!$E$2:$F$186,2,0)</f>
        <v>#N/A</v>
      </c>
      <c r="E566" t="e">
        <f>VLOOKUP(C566,TDirReg!$E$2:$H$186,4,0)</f>
        <v>#N/A</v>
      </c>
      <c r="F566">
        <v>25</v>
      </c>
      <c r="G566">
        <v>25873</v>
      </c>
      <c r="H566">
        <v>25</v>
      </c>
    </row>
    <row r="567" spans="1:8" ht="15" customHeight="1" x14ac:dyDescent="0.25">
      <c r="A567" t="s">
        <v>1284</v>
      </c>
      <c r="B567" t="s">
        <v>50</v>
      </c>
      <c r="C567" t="s">
        <v>57</v>
      </c>
      <c r="D567" t="str">
        <f>VLOOKUP(C567,TDirReg!$E$2:$F$186,2,0)</f>
        <v>UB VILLETA</v>
      </c>
      <c r="E567" t="str">
        <f>VLOOKUP(C567,TDirReg!$E$2:$H$186,4,0)</f>
        <v>Hospital Fernando Salazar Cl. 1a. N° 7-56</v>
      </c>
      <c r="F567">
        <v>25</v>
      </c>
      <c r="G567">
        <v>25875</v>
      </c>
      <c r="H567">
        <v>25</v>
      </c>
    </row>
    <row r="568" spans="1:8" ht="15" customHeight="1" x14ac:dyDescent="0.25">
      <c r="A568" t="s">
        <v>1284</v>
      </c>
      <c r="B568" t="s">
        <v>50</v>
      </c>
      <c r="C568" t="s">
        <v>720</v>
      </c>
      <c r="D568" t="e">
        <f>VLOOKUP(C568,TDirReg!$E$2:$F$186,2,0)</f>
        <v>#N/A</v>
      </c>
      <c r="E568" t="e">
        <f>VLOOKUP(C568,TDirReg!$E$2:$H$186,4,0)</f>
        <v>#N/A</v>
      </c>
      <c r="F568">
        <v>25</v>
      </c>
      <c r="G568">
        <v>25878</v>
      </c>
      <c r="H568">
        <v>25</v>
      </c>
    </row>
    <row r="569" spans="1:8" ht="15" customHeight="1" x14ac:dyDescent="0.25">
      <c r="A569" t="s">
        <v>1284</v>
      </c>
      <c r="B569" t="s">
        <v>50</v>
      </c>
      <c r="C569" t="s">
        <v>721</v>
      </c>
      <c r="D569" t="e">
        <f>VLOOKUP(C569,TDirReg!$E$2:$F$186,2,0)</f>
        <v>#N/A</v>
      </c>
      <c r="E569" t="e">
        <f>VLOOKUP(C569,TDirReg!$E$2:$H$186,4,0)</f>
        <v>#N/A</v>
      </c>
      <c r="F569">
        <v>25</v>
      </c>
      <c r="G569">
        <v>25885</v>
      </c>
      <c r="H569">
        <v>25</v>
      </c>
    </row>
    <row r="570" spans="1:8" ht="15" customHeight="1" x14ac:dyDescent="0.25">
      <c r="A570" t="s">
        <v>1284</v>
      </c>
      <c r="B570" t="s">
        <v>50</v>
      </c>
      <c r="C570" t="s">
        <v>722</v>
      </c>
      <c r="D570" t="e">
        <f>VLOOKUP(C570,TDirReg!$E$2:$F$186,2,0)</f>
        <v>#N/A</v>
      </c>
      <c r="E570" t="e">
        <f>VLOOKUP(C570,TDirReg!$E$2:$H$186,4,0)</f>
        <v>#N/A</v>
      </c>
      <c r="F570">
        <v>25</v>
      </c>
      <c r="G570">
        <v>25898</v>
      </c>
      <c r="H570">
        <v>25</v>
      </c>
    </row>
    <row r="571" spans="1:8" ht="15" customHeight="1" x14ac:dyDescent="0.25">
      <c r="A571" t="s">
        <v>1284</v>
      </c>
      <c r="B571" t="s">
        <v>50</v>
      </c>
      <c r="C571" t="s">
        <v>58</v>
      </c>
      <c r="D571" t="str">
        <f>VLOOKUP(C571,TDirReg!$E$2:$F$186,2,0)</f>
        <v>UB ZIPAQUIRA</v>
      </c>
      <c r="E571" t="str">
        <f>VLOOKUP(C571,TDirReg!$E$2:$H$186,4,0)</f>
        <v>Hospital Universitario de la Samaritana Unidad Funcional Zipaquira CL.10 N°6-70</v>
      </c>
      <c r="F571">
        <v>25</v>
      </c>
      <c r="G571">
        <v>25899</v>
      </c>
      <c r="H571">
        <v>25</v>
      </c>
    </row>
    <row r="572" spans="1:8" ht="15" customHeight="1" x14ac:dyDescent="0.25">
      <c r="A572" t="s">
        <v>1280</v>
      </c>
      <c r="B572" t="s">
        <v>723</v>
      </c>
      <c r="C572" t="s">
        <v>109</v>
      </c>
      <c r="D572" t="str">
        <f>VLOOKUP(C572,TDirReg!$E$2:$F$186,2,0)</f>
        <v>DS CHOCO</v>
      </c>
      <c r="E572" t="str">
        <f>VLOOKUP(C572,TDirReg!$E$2:$H$186,4,0)</f>
        <v>Calle 25 N° 6 - 08</v>
      </c>
      <c r="F572">
        <v>27</v>
      </c>
      <c r="G572">
        <v>27001</v>
      </c>
      <c r="H572">
        <v>27</v>
      </c>
    </row>
    <row r="573" spans="1:8" ht="15" customHeight="1" x14ac:dyDescent="0.25">
      <c r="A573" t="s">
        <v>1280</v>
      </c>
      <c r="B573" t="s">
        <v>723</v>
      </c>
      <c r="C573" t="s">
        <v>724</v>
      </c>
      <c r="D573" t="e">
        <f>VLOOKUP(C573,TDirReg!$E$2:$F$186,2,0)</f>
        <v>#N/A</v>
      </c>
      <c r="E573" t="e">
        <f>VLOOKUP(C573,TDirReg!$E$2:$H$186,4,0)</f>
        <v>#N/A</v>
      </c>
      <c r="F573">
        <v>27</v>
      </c>
      <c r="G573">
        <v>27006</v>
      </c>
      <c r="H573">
        <v>27</v>
      </c>
    </row>
    <row r="574" spans="1:8" ht="15" customHeight="1" x14ac:dyDescent="0.25">
      <c r="A574" t="s">
        <v>1280</v>
      </c>
      <c r="B574" t="s">
        <v>723</v>
      </c>
      <c r="C574" t="s">
        <v>725</v>
      </c>
      <c r="D574" t="e">
        <f>VLOOKUP(C574,TDirReg!$E$2:$F$186,2,0)</f>
        <v>#N/A</v>
      </c>
      <c r="E574" t="e">
        <f>VLOOKUP(C574,TDirReg!$E$2:$H$186,4,0)</f>
        <v>#N/A</v>
      </c>
      <c r="F574">
        <v>27</v>
      </c>
      <c r="G574">
        <v>27025</v>
      </c>
      <c r="H574">
        <v>27</v>
      </c>
    </row>
    <row r="575" spans="1:8" ht="15" customHeight="1" x14ac:dyDescent="0.25">
      <c r="A575" t="s">
        <v>1280</v>
      </c>
      <c r="B575" t="s">
        <v>723</v>
      </c>
      <c r="C575" t="s">
        <v>726</v>
      </c>
      <c r="D575" t="e">
        <f>VLOOKUP(C575,TDirReg!$E$2:$F$186,2,0)</f>
        <v>#N/A</v>
      </c>
      <c r="E575" t="e">
        <f>VLOOKUP(C575,TDirReg!$E$2:$H$186,4,0)</f>
        <v>#N/A</v>
      </c>
      <c r="F575">
        <v>27</v>
      </c>
      <c r="G575">
        <v>27050</v>
      </c>
      <c r="H575">
        <v>27</v>
      </c>
    </row>
    <row r="576" spans="1:8" ht="15" customHeight="1" x14ac:dyDescent="0.25">
      <c r="A576" t="s">
        <v>1280</v>
      </c>
      <c r="B576" t="s">
        <v>723</v>
      </c>
      <c r="C576" t="s">
        <v>727</v>
      </c>
      <c r="D576" t="e">
        <f>VLOOKUP(C576,TDirReg!$E$2:$F$186,2,0)</f>
        <v>#N/A</v>
      </c>
      <c r="E576" t="e">
        <f>VLOOKUP(C576,TDirReg!$E$2:$H$186,4,0)</f>
        <v>#N/A</v>
      </c>
      <c r="F576">
        <v>27</v>
      </c>
      <c r="G576">
        <v>27073</v>
      </c>
      <c r="H576">
        <v>27</v>
      </c>
    </row>
    <row r="577" spans="1:8" ht="15" customHeight="1" x14ac:dyDescent="0.25">
      <c r="A577" t="s">
        <v>1280</v>
      </c>
      <c r="B577" t="s">
        <v>723</v>
      </c>
      <c r="C577" t="s">
        <v>728</v>
      </c>
      <c r="D577" t="str">
        <f>VLOOKUP(C577,TDirReg!$E$2:$F$186,2,0)</f>
        <v>CZ ICBF BAHIA SOLANO (Mutis)</v>
      </c>
      <c r="E577" t="str">
        <f>VLOOKUP(C577,TDirReg!$E$2:$H$186,4,0)</f>
        <v>Carrera 2 N° 4 - 98 Barrio El Carmen</v>
      </c>
      <c r="F577">
        <v>27</v>
      </c>
      <c r="G577">
        <v>27075</v>
      </c>
      <c r="H577">
        <v>27</v>
      </c>
    </row>
    <row r="578" spans="1:8" ht="15" customHeight="1" x14ac:dyDescent="0.25">
      <c r="A578" t="s">
        <v>1280</v>
      </c>
      <c r="B578" t="s">
        <v>723</v>
      </c>
      <c r="C578" t="s">
        <v>729</v>
      </c>
      <c r="D578" t="e">
        <f>VLOOKUP(C578,TDirReg!$E$2:$F$186,2,0)</f>
        <v>#N/A</v>
      </c>
      <c r="E578" t="e">
        <f>VLOOKUP(C578,TDirReg!$E$2:$H$186,4,0)</f>
        <v>#N/A</v>
      </c>
      <c r="F578">
        <v>27</v>
      </c>
      <c r="G578">
        <v>27077</v>
      </c>
      <c r="H578">
        <v>27</v>
      </c>
    </row>
    <row r="579" spans="1:8" ht="15" customHeight="1" x14ac:dyDescent="0.25">
      <c r="A579" t="s">
        <v>1280</v>
      </c>
      <c r="B579" t="s">
        <v>723</v>
      </c>
      <c r="C579" t="s">
        <v>730</v>
      </c>
      <c r="D579" t="e">
        <f>VLOOKUP(C579,TDirReg!$E$2:$F$186,2,0)</f>
        <v>#N/A</v>
      </c>
      <c r="E579" t="e">
        <f>VLOOKUP(C579,TDirReg!$E$2:$H$186,4,0)</f>
        <v>#N/A</v>
      </c>
      <c r="F579">
        <v>27</v>
      </c>
      <c r="G579">
        <v>27099</v>
      </c>
      <c r="H579">
        <v>27</v>
      </c>
    </row>
    <row r="580" spans="1:8" ht="15" customHeight="1" x14ac:dyDescent="0.25">
      <c r="A580" t="s">
        <v>1280</v>
      </c>
      <c r="B580" t="s">
        <v>723</v>
      </c>
      <c r="C580" t="s">
        <v>731</v>
      </c>
      <c r="D580" t="e">
        <f>VLOOKUP(C580,TDirReg!$E$2:$F$186,2,0)</f>
        <v>#N/A</v>
      </c>
      <c r="E580" t="e">
        <f>VLOOKUP(C580,TDirReg!$E$2:$H$186,4,0)</f>
        <v>#N/A</v>
      </c>
      <c r="F580">
        <v>27</v>
      </c>
      <c r="G580">
        <v>27135</v>
      </c>
      <c r="H580">
        <v>27</v>
      </c>
    </row>
    <row r="581" spans="1:8" ht="15" customHeight="1" x14ac:dyDescent="0.25">
      <c r="A581" t="s">
        <v>1280</v>
      </c>
      <c r="B581" t="s">
        <v>723</v>
      </c>
      <c r="C581" t="s">
        <v>732</v>
      </c>
      <c r="D581" t="e">
        <f>VLOOKUP(C581,TDirReg!$E$2:$F$186,2,0)</f>
        <v>#N/A</v>
      </c>
      <c r="E581" t="e">
        <f>VLOOKUP(C581,TDirReg!$E$2:$H$186,4,0)</f>
        <v>#N/A</v>
      </c>
      <c r="F581">
        <v>27</v>
      </c>
      <c r="G581">
        <v>27150</v>
      </c>
      <c r="H581">
        <v>27</v>
      </c>
    </row>
    <row r="582" spans="1:8" ht="15" customHeight="1" x14ac:dyDescent="0.25">
      <c r="A582" t="s">
        <v>1280</v>
      </c>
      <c r="B582" t="s">
        <v>723</v>
      </c>
      <c r="C582" t="s">
        <v>733</v>
      </c>
      <c r="D582" t="e">
        <f>VLOOKUP(C582,TDirReg!$E$2:$F$186,2,0)</f>
        <v>#N/A</v>
      </c>
      <c r="E582" t="e">
        <f>VLOOKUP(C582,TDirReg!$E$2:$H$186,4,0)</f>
        <v>#N/A</v>
      </c>
      <c r="F582">
        <v>27</v>
      </c>
      <c r="G582">
        <v>27160</v>
      </c>
      <c r="H582">
        <v>27</v>
      </c>
    </row>
    <row r="583" spans="1:8" ht="15" customHeight="1" x14ac:dyDescent="0.25">
      <c r="A583" t="s">
        <v>1280</v>
      </c>
      <c r="B583" t="s">
        <v>723</v>
      </c>
      <c r="C583" t="s">
        <v>734</v>
      </c>
      <c r="D583" t="e">
        <f>VLOOKUP(C583,TDirReg!$E$2:$F$186,2,0)</f>
        <v>#N/A</v>
      </c>
      <c r="E583" t="e">
        <f>VLOOKUP(C583,TDirReg!$E$2:$H$186,4,0)</f>
        <v>#N/A</v>
      </c>
      <c r="F583">
        <v>27</v>
      </c>
      <c r="G583">
        <v>27205</v>
      </c>
      <c r="H583">
        <v>27</v>
      </c>
    </row>
    <row r="584" spans="1:8" ht="15" customHeight="1" x14ac:dyDescent="0.25">
      <c r="A584" t="s">
        <v>1280</v>
      </c>
      <c r="B584" t="s">
        <v>723</v>
      </c>
      <c r="C584" t="s">
        <v>735</v>
      </c>
      <c r="D584" t="e">
        <f>VLOOKUP(C584,TDirReg!$E$2:$F$186,2,0)</f>
        <v>#N/A</v>
      </c>
      <c r="E584" t="e">
        <f>VLOOKUP(C584,TDirReg!$E$2:$H$186,4,0)</f>
        <v>#N/A</v>
      </c>
      <c r="F584">
        <v>27</v>
      </c>
      <c r="G584">
        <v>27245</v>
      </c>
      <c r="H584">
        <v>27</v>
      </c>
    </row>
    <row r="585" spans="1:8" ht="15" customHeight="1" x14ac:dyDescent="0.25">
      <c r="A585" t="s">
        <v>1280</v>
      </c>
      <c r="B585" t="s">
        <v>723</v>
      </c>
      <c r="C585" t="s">
        <v>736</v>
      </c>
      <c r="D585" t="e">
        <f>VLOOKUP(C585,TDirReg!$E$2:$F$186,2,0)</f>
        <v>#N/A</v>
      </c>
      <c r="E585" t="e">
        <f>VLOOKUP(C585,TDirReg!$E$2:$H$186,4,0)</f>
        <v>#N/A</v>
      </c>
      <c r="F585">
        <v>27</v>
      </c>
      <c r="G585">
        <v>27250</v>
      </c>
      <c r="H585">
        <v>27</v>
      </c>
    </row>
    <row r="586" spans="1:8" ht="15" customHeight="1" x14ac:dyDescent="0.25">
      <c r="A586" t="s">
        <v>1280</v>
      </c>
      <c r="B586" t="s">
        <v>723</v>
      </c>
      <c r="C586" t="s">
        <v>119</v>
      </c>
      <c r="D586" t="str">
        <f>VLOOKUP(C586,TDirReg!$E$2:$F$186,2,0)</f>
        <v>UB ISTMINA</v>
      </c>
      <c r="E586" t="str">
        <f>VLOOKUP(C586,TDirReg!$E$2:$H$186,4,0)</f>
        <v xml:space="preserve">Casa de Justicia Barrio Cubis Sector Divino Niño </v>
      </c>
      <c r="F586">
        <v>27</v>
      </c>
      <c r="G586">
        <v>27361</v>
      </c>
      <c r="H586">
        <v>27</v>
      </c>
    </row>
    <row r="587" spans="1:8" ht="15" customHeight="1" x14ac:dyDescent="0.25">
      <c r="A587" t="s">
        <v>1280</v>
      </c>
      <c r="B587" t="s">
        <v>723</v>
      </c>
      <c r="C587" t="s">
        <v>737</v>
      </c>
      <c r="D587" t="e">
        <f>VLOOKUP(C587,TDirReg!$E$2:$F$186,2,0)</f>
        <v>#N/A</v>
      </c>
      <c r="E587" t="e">
        <f>VLOOKUP(C587,TDirReg!$E$2:$H$186,4,0)</f>
        <v>#N/A</v>
      </c>
      <c r="F587">
        <v>27</v>
      </c>
      <c r="G587">
        <v>27372</v>
      </c>
      <c r="H587">
        <v>27</v>
      </c>
    </row>
    <row r="588" spans="1:8" ht="15" customHeight="1" x14ac:dyDescent="0.25">
      <c r="A588" t="s">
        <v>1280</v>
      </c>
      <c r="B588" t="s">
        <v>723</v>
      </c>
      <c r="C588" t="s">
        <v>738</v>
      </c>
      <c r="D588" t="e">
        <f>VLOOKUP(C588,TDirReg!$E$2:$F$186,2,0)</f>
        <v>#N/A</v>
      </c>
      <c r="E588" t="e">
        <f>VLOOKUP(C588,TDirReg!$E$2:$H$186,4,0)</f>
        <v>#N/A</v>
      </c>
      <c r="F588">
        <v>27</v>
      </c>
      <c r="G588">
        <v>27413</v>
      </c>
      <c r="H588">
        <v>27</v>
      </c>
    </row>
    <row r="589" spans="1:8" ht="15" customHeight="1" x14ac:dyDescent="0.25">
      <c r="A589" t="s">
        <v>1280</v>
      </c>
      <c r="B589" t="s">
        <v>723</v>
      </c>
      <c r="C589" t="s">
        <v>739</v>
      </c>
      <c r="D589" t="e">
        <f>VLOOKUP(C589,TDirReg!$E$2:$F$186,2,0)</f>
        <v>#N/A</v>
      </c>
      <c r="E589" t="e">
        <f>VLOOKUP(C589,TDirReg!$E$2:$H$186,4,0)</f>
        <v>#N/A</v>
      </c>
      <c r="F589">
        <v>27</v>
      </c>
      <c r="G589">
        <v>27425</v>
      </c>
      <c r="H589">
        <v>27</v>
      </c>
    </row>
    <row r="590" spans="1:8" ht="15" customHeight="1" x14ac:dyDescent="0.25">
      <c r="A590" t="s">
        <v>1280</v>
      </c>
      <c r="B590" t="s">
        <v>723</v>
      </c>
      <c r="C590" t="s">
        <v>740</v>
      </c>
      <c r="D590" t="e">
        <f>VLOOKUP(C590,TDirReg!$E$2:$F$186,2,0)</f>
        <v>#N/A</v>
      </c>
      <c r="E590" t="e">
        <f>VLOOKUP(C590,TDirReg!$E$2:$H$186,4,0)</f>
        <v>#N/A</v>
      </c>
      <c r="F590">
        <v>27</v>
      </c>
      <c r="G590">
        <v>27430</v>
      </c>
      <c r="H590">
        <v>27</v>
      </c>
    </row>
    <row r="591" spans="1:8" ht="15" customHeight="1" x14ac:dyDescent="0.25">
      <c r="A591" t="s">
        <v>1280</v>
      </c>
      <c r="B591" t="s">
        <v>723</v>
      </c>
      <c r="C591" t="s">
        <v>741</v>
      </c>
      <c r="D591" t="e">
        <f>VLOOKUP(C591,TDirReg!$E$2:$F$186,2,0)</f>
        <v>#N/A</v>
      </c>
      <c r="E591" t="e">
        <f>VLOOKUP(C591,TDirReg!$E$2:$H$186,4,0)</f>
        <v>#N/A</v>
      </c>
      <c r="F591">
        <v>27</v>
      </c>
      <c r="G591">
        <v>27450</v>
      </c>
      <c r="H591">
        <v>27</v>
      </c>
    </row>
    <row r="592" spans="1:8" ht="15" customHeight="1" x14ac:dyDescent="0.25">
      <c r="A592" t="s">
        <v>1280</v>
      </c>
      <c r="B592" t="s">
        <v>723</v>
      </c>
      <c r="C592" t="s">
        <v>742</v>
      </c>
      <c r="D592" t="e">
        <f>VLOOKUP(C592,TDirReg!$E$2:$F$186,2,0)</f>
        <v>#N/A</v>
      </c>
      <c r="E592" t="e">
        <f>VLOOKUP(C592,TDirReg!$E$2:$H$186,4,0)</f>
        <v>#N/A</v>
      </c>
      <c r="F592">
        <v>27</v>
      </c>
      <c r="G592">
        <v>27491</v>
      </c>
      <c r="H592">
        <v>27</v>
      </c>
    </row>
    <row r="593" spans="1:8" ht="15" customHeight="1" x14ac:dyDescent="0.25">
      <c r="A593" t="s">
        <v>1280</v>
      </c>
      <c r="B593" t="s">
        <v>723</v>
      </c>
      <c r="C593" t="s">
        <v>743</v>
      </c>
      <c r="D593" t="e">
        <f>VLOOKUP(C593,TDirReg!$E$2:$F$186,2,0)</f>
        <v>#N/A</v>
      </c>
      <c r="E593" t="e">
        <f>VLOOKUP(C593,TDirReg!$E$2:$H$186,4,0)</f>
        <v>#N/A</v>
      </c>
      <c r="F593">
        <v>27</v>
      </c>
      <c r="G593">
        <v>27495</v>
      </c>
      <c r="H593">
        <v>27</v>
      </c>
    </row>
    <row r="594" spans="1:8" ht="15" customHeight="1" x14ac:dyDescent="0.25">
      <c r="A594" t="s">
        <v>1280</v>
      </c>
      <c r="B594" t="s">
        <v>723</v>
      </c>
      <c r="C594" t="s">
        <v>744</v>
      </c>
      <c r="D594" t="e">
        <f>VLOOKUP(C594,TDirReg!$E$2:$F$186,2,0)</f>
        <v>#N/A</v>
      </c>
      <c r="E594" t="e">
        <f>VLOOKUP(C594,TDirReg!$E$2:$H$186,4,0)</f>
        <v>#N/A</v>
      </c>
      <c r="F594">
        <v>27</v>
      </c>
      <c r="G594">
        <v>27580</v>
      </c>
      <c r="H594">
        <v>27</v>
      </c>
    </row>
    <row r="595" spans="1:8" ht="15" customHeight="1" x14ac:dyDescent="0.25">
      <c r="A595" t="s">
        <v>1280</v>
      </c>
      <c r="B595" t="s">
        <v>723</v>
      </c>
      <c r="C595" t="s">
        <v>745</v>
      </c>
      <c r="D595" t="e">
        <f>VLOOKUP(C595,TDirReg!$E$2:$F$186,2,0)</f>
        <v>#N/A</v>
      </c>
      <c r="E595" t="e">
        <f>VLOOKUP(C595,TDirReg!$E$2:$H$186,4,0)</f>
        <v>#N/A</v>
      </c>
      <c r="F595">
        <v>27</v>
      </c>
      <c r="G595">
        <v>27600</v>
      </c>
      <c r="H595">
        <v>27</v>
      </c>
    </row>
    <row r="596" spans="1:8" ht="15" customHeight="1" x14ac:dyDescent="0.25">
      <c r="A596" t="s">
        <v>1280</v>
      </c>
      <c r="B596" t="s">
        <v>723</v>
      </c>
      <c r="C596" t="s">
        <v>1725</v>
      </c>
      <c r="D596" t="str">
        <f>VLOOKUP(C596,TDirReg!$E$2:$F$186,2,0)</f>
        <v>CZ ICBF RIOSUCIO</v>
      </c>
      <c r="E596" t="str">
        <f>VLOOKUP(C596,TDirReg!$E$2:$H$186,4,0)</f>
        <v>Barrio Maken</v>
      </c>
      <c r="F596">
        <v>27</v>
      </c>
      <c r="G596">
        <v>27615</v>
      </c>
      <c r="H596">
        <v>27</v>
      </c>
    </row>
    <row r="597" spans="1:8" ht="15" customHeight="1" x14ac:dyDescent="0.25">
      <c r="A597" t="s">
        <v>1280</v>
      </c>
      <c r="B597" t="s">
        <v>723</v>
      </c>
      <c r="C597" t="s">
        <v>746</v>
      </c>
      <c r="D597" t="e">
        <f>VLOOKUP(C597,TDirReg!$E$2:$F$186,2,0)</f>
        <v>#N/A</v>
      </c>
      <c r="E597" t="e">
        <f>VLOOKUP(C597,TDirReg!$E$2:$H$186,4,0)</f>
        <v>#N/A</v>
      </c>
      <c r="F597">
        <v>27</v>
      </c>
      <c r="G597">
        <v>27660</v>
      </c>
      <c r="H597">
        <v>27</v>
      </c>
    </row>
    <row r="598" spans="1:8" ht="15" customHeight="1" x14ac:dyDescent="0.25">
      <c r="A598" t="s">
        <v>1280</v>
      </c>
      <c r="B598" t="s">
        <v>723</v>
      </c>
      <c r="C598" t="s">
        <v>747</v>
      </c>
      <c r="D598" t="e">
        <f>VLOOKUP(C598,TDirReg!$E$2:$F$186,2,0)</f>
        <v>#N/A</v>
      </c>
      <c r="E598" t="e">
        <f>VLOOKUP(C598,TDirReg!$E$2:$H$186,4,0)</f>
        <v>#N/A</v>
      </c>
      <c r="F598">
        <v>27</v>
      </c>
      <c r="G598">
        <v>27745</v>
      </c>
      <c r="H598">
        <v>27</v>
      </c>
    </row>
    <row r="599" spans="1:8" ht="15" customHeight="1" x14ac:dyDescent="0.25">
      <c r="A599" t="s">
        <v>1280</v>
      </c>
      <c r="B599" t="s">
        <v>723</v>
      </c>
      <c r="C599" t="s">
        <v>748</v>
      </c>
      <c r="D599" t="e">
        <f>VLOOKUP(C599,TDirReg!$E$2:$F$186,2,0)</f>
        <v>#N/A</v>
      </c>
      <c r="E599" t="e">
        <f>VLOOKUP(C599,TDirReg!$E$2:$H$186,4,0)</f>
        <v>#N/A</v>
      </c>
      <c r="F599">
        <v>27</v>
      </c>
      <c r="G599">
        <v>27787</v>
      </c>
      <c r="H599">
        <v>27</v>
      </c>
    </row>
    <row r="600" spans="1:8" ht="15" customHeight="1" x14ac:dyDescent="0.25">
      <c r="A600" t="s">
        <v>1280</v>
      </c>
      <c r="B600" t="s">
        <v>723</v>
      </c>
      <c r="C600" t="s">
        <v>749</v>
      </c>
      <c r="D600" t="e">
        <f>VLOOKUP(C600,TDirReg!$E$2:$F$186,2,0)</f>
        <v>#N/A</v>
      </c>
      <c r="E600" t="e">
        <f>VLOOKUP(C600,TDirReg!$E$2:$H$186,4,0)</f>
        <v>#N/A</v>
      </c>
      <c r="F600">
        <v>27</v>
      </c>
      <c r="G600">
        <v>27800</v>
      </c>
      <c r="H600">
        <v>27</v>
      </c>
    </row>
    <row r="601" spans="1:8" ht="15" customHeight="1" x14ac:dyDescent="0.25">
      <c r="A601" t="s">
        <v>1280</v>
      </c>
      <c r="B601" t="s">
        <v>723</v>
      </c>
      <c r="C601" t="s">
        <v>750</v>
      </c>
      <c r="D601" t="e">
        <f>VLOOKUP(C601,TDirReg!$E$2:$F$186,2,0)</f>
        <v>#N/A</v>
      </c>
      <c r="E601" t="e">
        <f>VLOOKUP(C601,TDirReg!$E$2:$H$186,4,0)</f>
        <v>#N/A</v>
      </c>
      <c r="F601">
        <v>27</v>
      </c>
      <c r="G601">
        <v>27810</v>
      </c>
      <c r="H601">
        <v>27</v>
      </c>
    </row>
    <row r="602" spans="1:8" ht="15" customHeight="1" x14ac:dyDescent="0.25">
      <c r="A602" t="s">
        <v>1282</v>
      </c>
      <c r="B602" t="s">
        <v>751</v>
      </c>
      <c r="C602" t="s">
        <v>84</v>
      </c>
      <c r="D602" t="str">
        <f>VLOOKUP(C602,TDirReg!$E$2:$F$186,2,0)</f>
        <v>DS HUILA</v>
      </c>
      <c r="E602" t="str">
        <f>VLOOKUP(C602,TDirReg!$E$2:$H$186,4,0)</f>
        <v>Calle 13 N° 5 - 140</v>
      </c>
      <c r="F602">
        <v>41</v>
      </c>
      <c r="G602">
        <v>41001</v>
      </c>
      <c r="H602">
        <v>41</v>
      </c>
    </row>
    <row r="603" spans="1:8" ht="15" customHeight="1" x14ac:dyDescent="0.25">
      <c r="A603" t="s">
        <v>1282</v>
      </c>
      <c r="B603" t="s">
        <v>751</v>
      </c>
      <c r="C603" t="s">
        <v>752</v>
      </c>
      <c r="D603" t="e">
        <f>VLOOKUP(C603,TDirReg!$E$2:$F$186,2,0)</f>
        <v>#N/A</v>
      </c>
      <c r="E603" t="e">
        <f>VLOOKUP(C603,TDirReg!$E$2:$H$186,4,0)</f>
        <v>#N/A</v>
      </c>
      <c r="F603">
        <v>41</v>
      </c>
      <c r="G603">
        <v>41006</v>
      </c>
      <c r="H603">
        <v>41</v>
      </c>
    </row>
    <row r="604" spans="1:8" ht="15" customHeight="1" x14ac:dyDescent="0.25">
      <c r="A604" t="s">
        <v>1282</v>
      </c>
      <c r="B604" t="s">
        <v>751</v>
      </c>
      <c r="C604" t="s">
        <v>753</v>
      </c>
      <c r="D604" t="e">
        <f>VLOOKUP(C604,TDirReg!$E$2:$F$186,2,0)</f>
        <v>#N/A</v>
      </c>
      <c r="E604" t="e">
        <f>VLOOKUP(C604,TDirReg!$E$2:$H$186,4,0)</f>
        <v>#N/A</v>
      </c>
      <c r="F604">
        <v>41</v>
      </c>
      <c r="G604">
        <v>41013</v>
      </c>
      <c r="H604">
        <v>41</v>
      </c>
    </row>
    <row r="605" spans="1:8" ht="15" customHeight="1" x14ac:dyDescent="0.25">
      <c r="A605" t="s">
        <v>1282</v>
      </c>
      <c r="B605" t="s">
        <v>751</v>
      </c>
      <c r="C605" t="s">
        <v>754</v>
      </c>
      <c r="D605" t="e">
        <f>VLOOKUP(C605,TDirReg!$E$2:$F$186,2,0)</f>
        <v>#N/A</v>
      </c>
      <c r="E605" t="e">
        <f>VLOOKUP(C605,TDirReg!$E$2:$H$186,4,0)</f>
        <v>#N/A</v>
      </c>
      <c r="F605">
        <v>41</v>
      </c>
      <c r="G605">
        <v>41016</v>
      </c>
      <c r="H605">
        <v>41</v>
      </c>
    </row>
    <row r="606" spans="1:8" ht="15" customHeight="1" x14ac:dyDescent="0.25">
      <c r="A606" t="s">
        <v>1282</v>
      </c>
      <c r="B606" t="s">
        <v>751</v>
      </c>
      <c r="C606" t="s">
        <v>755</v>
      </c>
      <c r="D606" t="e">
        <f>VLOOKUP(C606,TDirReg!$E$2:$F$186,2,0)</f>
        <v>#N/A</v>
      </c>
      <c r="E606" t="e">
        <f>VLOOKUP(C606,TDirReg!$E$2:$H$186,4,0)</f>
        <v>#N/A</v>
      </c>
      <c r="F606">
        <v>41</v>
      </c>
      <c r="G606">
        <v>41020</v>
      </c>
      <c r="H606">
        <v>41</v>
      </c>
    </row>
    <row r="607" spans="1:8" ht="15" customHeight="1" x14ac:dyDescent="0.25">
      <c r="A607" t="s">
        <v>1282</v>
      </c>
      <c r="B607" t="s">
        <v>751</v>
      </c>
      <c r="C607" t="s">
        <v>756</v>
      </c>
      <c r="D607" t="e">
        <f>VLOOKUP(C607,TDirReg!$E$2:$F$186,2,0)</f>
        <v>#N/A</v>
      </c>
      <c r="E607" t="e">
        <f>VLOOKUP(C607,TDirReg!$E$2:$H$186,4,0)</f>
        <v>#N/A</v>
      </c>
      <c r="F607">
        <v>41</v>
      </c>
      <c r="G607">
        <v>41026</v>
      </c>
      <c r="H607">
        <v>41</v>
      </c>
    </row>
    <row r="608" spans="1:8" ht="15" customHeight="1" x14ac:dyDescent="0.25">
      <c r="A608" t="s">
        <v>1282</v>
      </c>
      <c r="B608" t="s">
        <v>751</v>
      </c>
      <c r="C608" t="s">
        <v>757</v>
      </c>
      <c r="D608" t="e">
        <f>VLOOKUP(C608,TDirReg!$E$2:$F$186,2,0)</f>
        <v>#N/A</v>
      </c>
      <c r="E608" t="e">
        <f>VLOOKUP(C608,TDirReg!$E$2:$H$186,4,0)</f>
        <v>#N/A</v>
      </c>
      <c r="F608">
        <v>41</v>
      </c>
      <c r="G608">
        <v>41078</v>
      </c>
      <c r="H608">
        <v>41</v>
      </c>
    </row>
    <row r="609" spans="1:8" ht="15" customHeight="1" x14ac:dyDescent="0.25">
      <c r="A609" t="s">
        <v>1282</v>
      </c>
      <c r="B609" t="s">
        <v>751</v>
      </c>
      <c r="C609" t="s">
        <v>758</v>
      </c>
      <c r="D609" t="e">
        <f>VLOOKUP(C609,TDirReg!$E$2:$F$186,2,0)</f>
        <v>#N/A</v>
      </c>
      <c r="E609" t="e">
        <f>VLOOKUP(C609,TDirReg!$E$2:$H$186,4,0)</f>
        <v>#N/A</v>
      </c>
      <c r="F609">
        <v>41</v>
      </c>
      <c r="G609">
        <v>41132</v>
      </c>
      <c r="H609">
        <v>41</v>
      </c>
    </row>
    <row r="610" spans="1:8" ht="15" customHeight="1" x14ac:dyDescent="0.25">
      <c r="A610" t="s">
        <v>1282</v>
      </c>
      <c r="B610" t="s">
        <v>751</v>
      </c>
      <c r="C610" t="s">
        <v>759</v>
      </c>
      <c r="D610" t="e">
        <f>VLOOKUP(C610,TDirReg!$E$2:$F$186,2,0)</f>
        <v>#N/A</v>
      </c>
      <c r="E610" t="e">
        <f>VLOOKUP(C610,TDirReg!$E$2:$H$186,4,0)</f>
        <v>#N/A</v>
      </c>
      <c r="F610">
        <v>41</v>
      </c>
      <c r="G610">
        <v>41206</v>
      </c>
      <c r="H610">
        <v>41</v>
      </c>
    </row>
    <row r="611" spans="1:8" ht="15" customHeight="1" x14ac:dyDescent="0.25">
      <c r="A611" t="s">
        <v>1282</v>
      </c>
      <c r="B611" t="s">
        <v>751</v>
      </c>
      <c r="C611" t="s">
        <v>760</v>
      </c>
      <c r="D611" t="e">
        <f>VLOOKUP(C611,TDirReg!$E$2:$F$186,2,0)</f>
        <v>#N/A</v>
      </c>
      <c r="E611" t="e">
        <f>VLOOKUP(C611,TDirReg!$E$2:$H$186,4,0)</f>
        <v>#N/A</v>
      </c>
      <c r="F611">
        <v>41</v>
      </c>
      <c r="G611">
        <v>41244</v>
      </c>
      <c r="H611">
        <v>41</v>
      </c>
    </row>
    <row r="612" spans="1:8" ht="15" customHeight="1" x14ac:dyDescent="0.25">
      <c r="A612" t="s">
        <v>1282</v>
      </c>
      <c r="B612" t="s">
        <v>751</v>
      </c>
      <c r="C612" t="s">
        <v>85</v>
      </c>
      <c r="D612" t="str">
        <f>VLOOKUP(C612,TDirReg!$E$2:$F$186,2,0)</f>
        <v>UB GARZON</v>
      </c>
      <c r="E612" t="str">
        <f>VLOOKUP(C612,TDirReg!$E$2:$H$186,4,0)</f>
        <v>Cra. 8 Calle 8 Of 102 Palacio de Justicia</v>
      </c>
      <c r="F612">
        <v>41</v>
      </c>
      <c r="G612">
        <v>41298</v>
      </c>
      <c r="H612">
        <v>41</v>
      </c>
    </row>
    <row r="613" spans="1:8" ht="15" customHeight="1" x14ac:dyDescent="0.25">
      <c r="A613" t="s">
        <v>1282</v>
      </c>
      <c r="B613" t="s">
        <v>751</v>
      </c>
      <c r="C613" t="s">
        <v>761</v>
      </c>
      <c r="D613" t="e">
        <f>VLOOKUP(C613,TDirReg!$E$2:$F$186,2,0)</f>
        <v>#N/A</v>
      </c>
      <c r="E613" t="e">
        <f>VLOOKUP(C613,TDirReg!$E$2:$H$186,4,0)</f>
        <v>#N/A</v>
      </c>
      <c r="F613">
        <v>41</v>
      </c>
      <c r="G613">
        <v>41306</v>
      </c>
      <c r="H613">
        <v>41</v>
      </c>
    </row>
    <row r="614" spans="1:8" ht="15" customHeight="1" x14ac:dyDescent="0.25">
      <c r="A614" t="s">
        <v>1282</v>
      </c>
      <c r="B614" t="s">
        <v>751</v>
      </c>
      <c r="C614" t="s">
        <v>306</v>
      </c>
      <c r="D614" t="e">
        <f>VLOOKUP(C614,TDirReg!$E$2:$F$186,2,0)</f>
        <v>#N/A</v>
      </c>
      <c r="E614" t="e">
        <f>VLOOKUP(C614,TDirReg!$E$2:$H$186,4,0)</f>
        <v>#N/A</v>
      </c>
      <c r="F614">
        <v>41</v>
      </c>
      <c r="G614">
        <v>41319</v>
      </c>
      <c r="H614">
        <v>41</v>
      </c>
    </row>
    <row r="615" spans="1:8" ht="15" customHeight="1" x14ac:dyDescent="0.25">
      <c r="A615" t="s">
        <v>1282</v>
      </c>
      <c r="B615" t="s">
        <v>751</v>
      </c>
      <c r="C615" t="s">
        <v>762</v>
      </c>
      <c r="D615" t="e">
        <f>VLOOKUP(C615,TDirReg!$E$2:$F$186,2,0)</f>
        <v>#N/A</v>
      </c>
      <c r="E615" t="e">
        <f>VLOOKUP(C615,TDirReg!$E$2:$H$186,4,0)</f>
        <v>#N/A</v>
      </c>
      <c r="F615">
        <v>41</v>
      </c>
      <c r="G615">
        <v>41349</v>
      </c>
      <c r="H615">
        <v>41</v>
      </c>
    </row>
    <row r="616" spans="1:8" ht="15" customHeight="1" x14ac:dyDescent="0.25">
      <c r="A616" t="s">
        <v>1282</v>
      </c>
      <c r="B616" t="s">
        <v>751</v>
      </c>
      <c r="C616" t="s">
        <v>763</v>
      </c>
      <c r="D616" t="e">
        <f>VLOOKUP(C616,TDirReg!$E$2:$F$186,2,0)</f>
        <v>#N/A</v>
      </c>
      <c r="E616" t="e">
        <f>VLOOKUP(C616,TDirReg!$E$2:$H$186,4,0)</f>
        <v>#N/A</v>
      </c>
      <c r="F616">
        <v>41</v>
      </c>
      <c r="G616">
        <v>41357</v>
      </c>
      <c r="H616">
        <v>41</v>
      </c>
    </row>
    <row r="617" spans="1:8" ht="15" customHeight="1" x14ac:dyDescent="0.25">
      <c r="A617" t="s">
        <v>1282</v>
      </c>
      <c r="B617" t="s">
        <v>751</v>
      </c>
      <c r="C617" t="s">
        <v>764</v>
      </c>
      <c r="D617" t="e">
        <f>VLOOKUP(C617,TDirReg!$E$2:$F$186,2,0)</f>
        <v>#N/A</v>
      </c>
      <c r="E617" t="e">
        <f>VLOOKUP(C617,TDirReg!$E$2:$H$186,4,0)</f>
        <v>#N/A</v>
      </c>
      <c r="F617">
        <v>41</v>
      </c>
      <c r="G617">
        <v>41359</v>
      </c>
      <c r="H617">
        <v>41</v>
      </c>
    </row>
    <row r="618" spans="1:8" ht="15" customHeight="1" x14ac:dyDescent="0.25">
      <c r="A618" t="s">
        <v>1282</v>
      </c>
      <c r="B618" t="s">
        <v>751</v>
      </c>
      <c r="C618" t="s">
        <v>765</v>
      </c>
      <c r="D618" t="e">
        <f>VLOOKUP(C618,TDirReg!$E$2:$F$186,2,0)</f>
        <v>#N/A</v>
      </c>
      <c r="E618" t="e">
        <f>VLOOKUP(C618,TDirReg!$E$2:$H$186,4,0)</f>
        <v>#N/A</v>
      </c>
      <c r="F618">
        <v>41</v>
      </c>
      <c r="G618">
        <v>41378</v>
      </c>
      <c r="H618">
        <v>41</v>
      </c>
    </row>
    <row r="619" spans="1:8" ht="15" customHeight="1" x14ac:dyDescent="0.25">
      <c r="A619" t="s">
        <v>1282</v>
      </c>
      <c r="B619" t="s">
        <v>751</v>
      </c>
      <c r="C619" t="s">
        <v>86</v>
      </c>
      <c r="D619" t="str">
        <f>VLOOKUP(C619,TDirReg!$E$2:$F$186,2,0)</f>
        <v>UB LA PLATA</v>
      </c>
      <c r="E619" t="str">
        <f>VLOOKUP(C619,TDirReg!$E$2:$H$186,4,0)</f>
        <v>Cra. 8 N° 10A - 32 Casa de Justicia</v>
      </c>
      <c r="F619">
        <v>41</v>
      </c>
      <c r="G619">
        <v>41396</v>
      </c>
      <c r="H619">
        <v>41</v>
      </c>
    </row>
    <row r="620" spans="1:8" ht="15" customHeight="1" x14ac:dyDescent="0.25">
      <c r="A620" t="s">
        <v>1282</v>
      </c>
      <c r="B620" t="s">
        <v>751</v>
      </c>
      <c r="C620" t="s">
        <v>766</v>
      </c>
      <c r="D620" t="e">
        <f>VLOOKUP(C620,TDirReg!$E$2:$F$186,2,0)</f>
        <v>#N/A</v>
      </c>
      <c r="E620" t="e">
        <f>VLOOKUP(C620,TDirReg!$E$2:$H$186,4,0)</f>
        <v>#N/A</v>
      </c>
      <c r="F620">
        <v>41</v>
      </c>
      <c r="G620">
        <v>41483</v>
      </c>
      <c r="H620">
        <v>41</v>
      </c>
    </row>
    <row r="621" spans="1:8" ht="15" customHeight="1" x14ac:dyDescent="0.25">
      <c r="A621" t="s">
        <v>1282</v>
      </c>
      <c r="B621" t="s">
        <v>751</v>
      </c>
      <c r="C621" t="s">
        <v>767</v>
      </c>
      <c r="D621" t="e">
        <f>VLOOKUP(C621,TDirReg!$E$2:$F$186,2,0)</f>
        <v>#N/A</v>
      </c>
      <c r="E621" t="e">
        <f>VLOOKUP(C621,TDirReg!$E$2:$H$186,4,0)</f>
        <v>#N/A</v>
      </c>
      <c r="F621">
        <v>41</v>
      </c>
      <c r="G621">
        <v>41503</v>
      </c>
      <c r="H621">
        <v>41</v>
      </c>
    </row>
    <row r="622" spans="1:8" ht="15" customHeight="1" x14ac:dyDescent="0.25">
      <c r="A622" t="s">
        <v>1282</v>
      </c>
      <c r="B622" t="s">
        <v>751</v>
      </c>
      <c r="C622" t="s">
        <v>768</v>
      </c>
      <c r="D622" t="e">
        <f>VLOOKUP(C622,TDirReg!$E$2:$F$186,2,0)</f>
        <v>#N/A</v>
      </c>
      <c r="E622" t="e">
        <f>VLOOKUP(C622,TDirReg!$E$2:$H$186,4,0)</f>
        <v>#N/A</v>
      </c>
      <c r="F622">
        <v>41</v>
      </c>
      <c r="G622">
        <v>41518</v>
      </c>
      <c r="H622">
        <v>41</v>
      </c>
    </row>
    <row r="623" spans="1:8" ht="15" customHeight="1" x14ac:dyDescent="0.25">
      <c r="A623" t="s">
        <v>1282</v>
      </c>
      <c r="B623" t="s">
        <v>751</v>
      </c>
      <c r="C623" t="s">
        <v>769</v>
      </c>
      <c r="D623" t="e">
        <f>VLOOKUP(C623,TDirReg!$E$2:$F$186,2,0)</f>
        <v>#N/A</v>
      </c>
      <c r="E623" t="e">
        <f>VLOOKUP(C623,TDirReg!$E$2:$H$186,4,0)</f>
        <v>#N/A</v>
      </c>
      <c r="F623">
        <v>41</v>
      </c>
      <c r="G623">
        <v>41524</v>
      </c>
      <c r="H623">
        <v>41</v>
      </c>
    </row>
    <row r="624" spans="1:8" ht="15" customHeight="1" x14ac:dyDescent="0.25">
      <c r="A624" t="s">
        <v>1282</v>
      </c>
      <c r="B624" t="s">
        <v>751</v>
      </c>
      <c r="C624" t="s">
        <v>562</v>
      </c>
      <c r="D624" t="e">
        <f>VLOOKUP(C624,TDirReg!$E$2:$F$186,2,0)</f>
        <v>#N/A</v>
      </c>
      <c r="E624" t="e">
        <f>VLOOKUP(C624,TDirReg!$E$2:$H$186,4,0)</f>
        <v>#N/A</v>
      </c>
      <c r="F624">
        <v>41</v>
      </c>
      <c r="G624">
        <v>41530</v>
      </c>
      <c r="H624">
        <v>41</v>
      </c>
    </row>
    <row r="625" spans="1:8" ht="15" customHeight="1" x14ac:dyDescent="0.25">
      <c r="A625" t="s">
        <v>1282</v>
      </c>
      <c r="B625" t="s">
        <v>751</v>
      </c>
      <c r="C625" t="s">
        <v>770</v>
      </c>
      <c r="D625" t="e">
        <f>VLOOKUP(C625,TDirReg!$E$2:$F$186,2,0)</f>
        <v>#N/A</v>
      </c>
      <c r="E625" t="e">
        <f>VLOOKUP(C625,TDirReg!$E$2:$H$186,4,0)</f>
        <v>#N/A</v>
      </c>
      <c r="F625">
        <v>41</v>
      </c>
      <c r="G625">
        <v>41548</v>
      </c>
      <c r="H625">
        <v>41</v>
      </c>
    </row>
    <row r="626" spans="1:8" ht="15" customHeight="1" x14ac:dyDescent="0.25">
      <c r="A626" t="s">
        <v>1282</v>
      </c>
      <c r="B626" t="s">
        <v>751</v>
      </c>
      <c r="C626" t="s">
        <v>83</v>
      </c>
      <c r="D626" t="str">
        <f>VLOOKUP(C626,TDirReg!$E$2:$F$186,2,0)</f>
        <v>UB ZONAL PITALITO</v>
      </c>
      <c r="E626" t="str">
        <f>VLOOKUP(C626,TDirReg!$E$2:$H$186,4,0)</f>
        <v>Diag. 3 sur N° 1a - 89 Av. Juan Bosco</v>
      </c>
      <c r="F626">
        <v>41</v>
      </c>
      <c r="G626">
        <v>41551</v>
      </c>
      <c r="H626">
        <v>41</v>
      </c>
    </row>
    <row r="627" spans="1:8" ht="15" customHeight="1" x14ac:dyDescent="0.25">
      <c r="A627" t="s">
        <v>1282</v>
      </c>
      <c r="B627" t="s">
        <v>751</v>
      </c>
      <c r="C627" t="s">
        <v>771</v>
      </c>
      <c r="D627" t="e">
        <f>VLOOKUP(C627,TDirReg!$E$2:$F$186,2,0)</f>
        <v>#N/A</v>
      </c>
      <c r="E627" t="e">
        <f>VLOOKUP(C627,TDirReg!$E$2:$H$186,4,0)</f>
        <v>#N/A</v>
      </c>
      <c r="F627">
        <v>41</v>
      </c>
      <c r="G627">
        <v>41615</v>
      </c>
      <c r="H627">
        <v>41</v>
      </c>
    </row>
    <row r="628" spans="1:8" ht="15" customHeight="1" x14ac:dyDescent="0.25">
      <c r="A628" t="s">
        <v>1282</v>
      </c>
      <c r="B628" t="s">
        <v>751</v>
      </c>
      <c r="C628" t="s">
        <v>772</v>
      </c>
      <c r="D628" t="e">
        <f>VLOOKUP(C628,TDirReg!$E$2:$F$186,2,0)</f>
        <v>#N/A</v>
      </c>
      <c r="E628" t="e">
        <f>VLOOKUP(C628,TDirReg!$E$2:$H$186,4,0)</f>
        <v>#N/A</v>
      </c>
      <c r="F628">
        <v>41</v>
      </c>
      <c r="G628">
        <v>41660</v>
      </c>
      <c r="H628">
        <v>41</v>
      </c>
    </row>
    <row r="629" spans="1:8" ht="15" customHeight="1" x14ac:dyDescent="0.25">
      <c r="A629" t="s">
        <v>1282</v>
      </c>
      <c r="B629" t="s">
        <v>751</v>
      </c>
      <c r="C629" t="s">
        <v>773</v>
      </c>
      <c r="D629" t="e">
        <f>VLOOKUP(C629,TDirReg!$E$2:$F$186,2,0)</f>
        <v>#N/A</v>
      </c>
      <c r="E629" t="e">
        <f>VLOOKUP(C629,TDirReg!$E$2:$H$186,4,0)</f>
        <v>#N/A</v>
      </c>
      <c r="F629">
        <v>41</v>
      </c>
      <c r="G629">
        <v>41668</v>
      </c>
      <c r="H629">
        <v>41</v>
      </c>
    </row>
    <row r="630" spans="1:8" ht="15" customHeight="1" x14ac:dyDescent="0.25">
      <c r="A630" t="s">
        <v>1282</v>
      </c>
      <c r="B630" t="s">
        <v>751</v>
      </c>
      <c r="C630" t="s">
        <v>517</v>
      </c>
      <c r="D630" t="e">
        <f>VLOOKUP(C630,TDirReg!$E$2:$F$186,2,0)</f>
        <v>#N/A</v>
      </c>
      <c r="E630" t="e">
        <f>VLOOKUP(C630,TDirReg!$E$2:$H$186,4,0)</f>
        <v>#N/A</v>
      </c>
      <c r="F630">
        <v>41</v>
      </c>
      <c r="G630">
        <v>41676</v>
      </c>
      <c r="H630">
        <v>41</v>
      </c>
    </row>
    <row r="631" spans="1:8" ht="15" customHeight="1" x14ac:dyDescent="0.25">
      <c r="A631" t="s">
        <v>1282</v>
      </c>
      <c r="B631" t="s">
        <v>751</v>
      </c>
      <c r="C631" t="s">
        <v>774</v>
      </c>
      <c r="D631" t="e">
        <f>VLOOKUP(C631,TDirReg!$E$2:$F$186,2,0)</f>
        <v>#N/A</v>
      </c>
      <c r="E631" t="e">
        <f>VLOOKUP(C631,TDirReg!$E$2:$H$186,4,0)</f>
        <v>#N/A</v>
      </c>
      <c r="F631">
        <v>41</v>
      </c>
      <c r="G631">
        <v>41770</v>
      </c>
      <c r="H631">
        <v>41</v>
      </c>
    </row>
    <row r="632" spans="1:8" ht="15" customHeight="1" x14ac:dyDescent="0.25">
      <c r="A632" t="s">
        <v>1282</v>
      </c>
      <c r="B632" t="s">
        <v>751</v>
      </c>
      <c r="C632" t="s">
        <v>775</v>
      </c>
      <c r="D632" t="e">
        <f>VLOOKUP(C632,TDirReg!$E$2:$F$186,2,0)</f>
        <v>#N/A</v>
      </c>
      <c r="E632" t="e">
        <f>VLOOKUP(C632,TDirReg!$E$2:$H$186,4,0)</f>
        <v>#N/A</v>
      </c>
      <c r="F632">
        <v>41</v>
      </c>
      <c r="G632">
        <v>41791</v>
      </c>
      <c r="H632">
        <v>41</v>
      </c>
    </row>
    <row r="633" spans="1:8" ht="15" customHeight="1" x14ac:dyDescent="0.25">
      <c r="A633" t="s">
        <v>1282</v>
      </c>
      <c r="B633" t="s">
        <v>751</v>
      </c>
      <c r="C633" t="s">
        <v>776</v>
      </c>
      <c r="D633" t="e">
        <f>VLOOKUP(C633,TDirReg!$E$2:$F$186,2,0)</f>
        <v>#N/A</v>
      </c>
      <c r="E633" t="e">
        <f>VLOOKUP(C633,TDirReg!$E$2:$H$186,4,0)</f>
        <v>#N/A</v>
      </c>
      <c r="F633">
        <v>41</v>
      </c>
      <c r="G633">
        <v>41797</v>
      </c>
      <c r="H633">
        <v>41</v>
      </c>
    </row>
    <row r="634" spans="1:8" ht="15" customHeight="1" x14ac:dyDescent="0.25">
      <c r="A634" t="s">
        <v>1282</v>
      </c>
      <c r="B634" t="s">
        <v>751</v>
      </c>
      <c r="C634" t="s">
        <v>777</v>
      </c>
      <c r="D634" t="e">
        <f>VLOOKUP(C634,TDirReg!$E$2:$F$186,2,0)</f>
        <v>#N/A</v>
      </c>
      <c r="E634" t="e">
        <f>VLOOKUP(C634,TDirReg!$E$2:$H$186,4,0)</f>
        <v>#N/A</v>
      </c>
      <c r="F634">
        <v>41</v>
      </c>
      <c r="G634">
        <v>41799</v>
      </c>
      <c r="H634">
        <v>41</v>
      </c>
    </row>
    <row r="635" spans="1:8" ht="15" customHeight="1" x14ac:dyDescent="0.25">
      <c r="A635" t="s">
        <v>1282</v>
      </c>
      <c r="B635" t="s">
        <v>751</v>
      </c>
      <c r="C635" t="s">
        <v>778</v>
      </c>
      <c r="D635" t="e">
        <f>VLOOKUP(C635,TDirReg!$E$2:$F$186,2,0)</f>
        <v>#N/A</v>
      </c>
      <c r="E635" t="e">
        <f>VLOOKUP(C635,TDirReg!$E$2:$H$186,4,0)</f>
        <v>#N/A</v>
      </c>
      <c r="F635">
        <v>41</v>
      </c>
      <c r="G635">
        <v>41801</v>
      </c>
      <c r="H635">
        <v>41</v>
      </c>
    </row>
    <row r="636" spans="1:8" ht="15" customHeight="1" x14ac:dyDescent="0.25">
      <c r="A636" t="s">
        <v>1282</v>
      </c>
      <c r="B636" t="s">
        <v>751</v>
      </c>
      <c r="C636" t="s">
        <v>779</v>
      </c>
      <c r="D636" t="e">
        <f>VLOOKUP(C636,TDirReg!$E$2:$F$186,2,0)</f>
        <v>#N/A</v>
      </c>
      <c r="E636" t="e">
        <f>VLOOKUP(C636,TDirReg!$E$2:$H$186,4,0)</f>
        <v>#N/A</v>
      </c>
      <c r="F636">
        <v>41</v>
      </c>
      <c r="G636">
        <v>41807</v>
      </c>
      <c r="H636">
        <v>41</v>
      </c>
    </row>
    <row r="637" spans="1:8" ht="15" customHeight="1" x14ac:dyDescent="0.25">
      <c r="A637" t="s">
        <v>1282</v>
      </c>
      <c r="B637" t="s">
        <v>751</v>
      </c>
      <c r="C637" t="s">
        <v>780</v>
      </c>
      <c r="D637" t="e">
        <f>VLOOKUP(C637,TDirReg!$E$2:$F$186,2,0)</f>
        <v>#N/A</v>
      </c>
      <c r="E637" t="e">
        <f>VLOOKUP(C637,TDirReg!$E$2:$H$186,4,0)</f>
        <v>#N/A</v>
      </c>
      <c r="F637">
        <v>41</v>
      </c>
      <c r="G637">
        <v>41872</v>
      </c>
      <c r="H637">
        <v>41</v>
      </c>
    </row>
    <row r="638" spans="1:8" ht="15" customHeight="1" x14ac:dyDescent="0.25">
      <c r="A638" t="s">
        <v>1282</v>
      </c>
      <c r="B638" t="s">
        <v>751</v>
      </c>
      <c r="C638" t="s">
        <v>781</v>
      </c>
      <c r="D638" t="e">
        <f>VLOOKUP(C638,TDirReg!$E$2:$F$186,2,0)</f>
        <v>#N/A</v>
      </c>
      <c r="E638" t="e">
        <f>VLOOKUP(C638,TDirReg!$E$2:$H$186,4,0)</f>
        <v>#N/A</v>
      </c>
      <c r="F638">
        <v>41</v>
      </c>
      <c r="G638">
        <v>41885</v>
      </c>
      <c r="H638">
        <v>41</v>
      </c>
    </row>
    <row r="639" spans="1:8" ht="15" customHeight="1" x14ac:dyDescent="0.25">
      <c r="A639" t="s">
        <v>1279</v>
      </c>
      <c r="B639" t="s">
        <v>1211</v>
      </c>
      <c r="C639" t="s">
        <v>9</v>
      </c>
      <c r="D639" t="str">
        <f>VLOOKUP(C639,TDirReg!$E$2:$F$186,2,0)</f>
        <v>DS GUAJIRA</v>
      </c>
      <c r="E639" t="str">
        <f>VLOOKUP(C639,TDirReg!$E$2:$H$186,4,0)</f>
        <v>Calle 7 N°15-45 Diagonal Palacio de Justicia</v>
      </c>
      <c r="F639">
        <v>44</v>
      </c>
      <c r="G639">
        <v>44001</v>
      </c>
      <c r="H639">
        <v>44</v>
      </c>
    </row>
    <row r="640" spans="1:8" ht="15" customHeight="1" x14ac:dyDescent="0.25">
      <c r="A640" t="s">
        <v>1279</v>
      </c>
      <c r="B640" t="s">
        <v>1211</v>
      </c>
      <c r="C640" t="s">
        <v>573</v>
      </c>
      <c r="D640" t="e">
        <f>VLOOKUP(C640,TDirReg!$E$2:$F$186,2,0)</f>
        <v>#N/A</v>
      </c>
      <c r="E640" t="e">
        <f>VLOOKUP(C640,TDirReg!$E$2:$H$186,4,0)</f>
        <v>#N/A</v>
      </c>
      <c r="F640">
        <v>44</v>
      </c>
      <c r="G640">
        <v>44035</v>
      </c>
      <c r="H640">
        <v>44</v>
      </c>
    </row>
    <row r="641" spans="1:8" ht="15" customHeight="1" x14ac:dyDescent="0.25">
      <c r="A641" t="s">
        <v>1279</v>
      </c>
      <c r="B641" t="s">
        <v>1211</v>
      </c>
      <c r="C641" t="s">
        <v>783</v>
      </c>
      <c r="D641" t="e">
        <f>VLOOKUP(C641,TDirReg!$E$2:$F$186,2,0)</f>
        <v>#N/A</v>
      </c>
      <c r="E641" t="e">
        <f>VLOOKUP(C641,TDirReg!$E$2:$H$186,4,0)</f>
        <v>#N/A</v>
      </c>
      <c r="F641">
        <v>44</v>
      </c>
      <c r="G641">
        <v>44078</v>
      </c>
      <c r="H641">
        <v>44</v>
      </c>
    </row>
    <row r="642" spans="1:8" ht="15" customHeight="1" x14ac:dyDescent="0.25">
      <c r="A642" t="s">
        <v>1279</v>
      </c>
      <c r="B642" t="s">
        <v>1211</v>
      </c>
      <c r="C642" t="s">
        <v>784</v>
      </c>
      <c r="D642" t="e">
        <f>VLOOKUP(C642,TDirReg!$E$2:$F$186,2,0)</f>
        <v>#N/A</v>
      </c>
      <c r="E642" t="e">
        <f>VLOOKUP(C642,TDirReg!$E$2:$H$186,4,0)</f>
        <v>#N/A</v>
      </c>
      <c r="F642">
        <v>44</v>
      </c>
      <c r="G642">
        <v>44090</v>
      </c>
      <c r="H642">
        <v>44</v>
      </c>
    </row>
    <row r="643" spans="1:8" ht="15" customHeight="1" x14ac:dyDescent="0.25">
      <c r="A643" t="s">
        <v>1279</v>
      </c>
      <c r="B643" t="s">
        <v>1211</v>
      </c>
      <c r="C643" t="s">
        <v>785</v>
      </c>
      <c r="D643" t="e">
        <f>VLOOKUP(C643,TDirReg!$E$2:$F$186,2,0)</f>
        <v>#N/A</v>
      </c>
      <c r="E643" t="e">
        <f>VLOOKUP(C643,TDirReg!$E$2:$H$186,4,0)</f>
        <v>#N/A</v>
      </c>
      <c r="F643">
        <v>44</v>
      </c>
      <c r="G643">
        <v>44098</v>
      </c>
      <c r="H643">
        <v>44</v>
      </c>
    </row>
    <row r="644" spans="1:8" ht="15" customHeight="1" x14ac:dyDescent="0.25">
      <c r="A644" t="s">
        <v>1279</v>
      </c>
      <c r="B644" t="s">
        <v>1211</v>
      </c>
      <c r="C644" t="s">
        <v>786</v>
      </c>
      <c r="D644" t="e">
        <f>VLOOKUP(C644,TDirReg!$E$2:$F$186,2,0)</f>
        <v>#N/A</v>
      </c>
      <c r="E644" t="e">
        <f>VLOOKUP(C644,TDirReg!$E$2:$H$186,4,0)</f>
        <v>#N/A</v>
      </c>
      <c r="F644">
        <v>44</v>
      </c>
      <c r="G644">
        <v>44110</v>
      </c>
      <c r="H644">
        <v>44</v>
      </c>
    </row>
    <row r="645" spans="1:8" ht="15" customHeight="1" x14ac:dyDescent="0.25">
      <c r="A645" t="s">
        <v>1279</v>
      </c>
      <c r="B645" t="s">
        <v>1211</v>
      </c>
      <c r="C645" t="s">
        <v>787</v>
      </c>
      <c r="D645" t="e">
        <f>VLOOKUP(C645,TDirReg!$E$2:$F$186,2,0)</f>
        <v>#N/A</v>
      </c>
      <c r="E645" t="e">
        <f>VLOOKUP(C645,TDirReg!$E$2:$H$186,4,0)</f>
        <v>#N/A</v>
      </c>
      <c r="F645">
        <v>44</v>
      </c>
      <c r="G645">
        <v>44279</v>
      </c>
      <c r="H645">
        <v>44</v>
      </c>
    </row>
    <row r="646" spans="1:8" ht="15" customHeight="1" x14ac:dyDescent="0.25">
      <c r="A646" t="s">
        <v>1279</v>
      </c>
      <c r="B646" t="s">
        <v>1211</v>
      </c>
      <c r="C646" t="s">
        <v>788</v>
      </c>
      <c r="D646" t="e">
        <f>VLOOKUP(C646,TDirReg!$E$2:$F$186,2,0)</f>
        <v>#N/A</v>
      </c>
      <c r="E646" t="e">
        <f>VLOOKUP(C646,TDirReg!$E$2:$H$186,4,0)</f>
        <v>#N/A</v>
      </c>
      <c r="F646">
        <v>44</v>
      </c>
      <c r="G646">
        <v>44378</v>
      </c>
      <c r="H646">
        <v>44</v>
      </c>
    </row>
    <row r="647" spans="1:8" ht="15" customHeight="1" x14ac:dyDescent="0.25">
      <c r="A647" t="s">
        <v>1279</v>
      </c>
      <c r="B647" t="s">
        <v>1211</v>
      </c>
      <c r="C647" t="s">
        <v>789</v>
      </c>
      <c r="D647" t="e">
        <f>VLOOKUP(C647,TDirReg!$E$2:$F$186,2,0)</f>
        <v>#N/A</v>
      </c>
      <c r="E647" t="e">
        <f>VLOOKUP(C647,TDirReg!$E$2:$H$186,4,0)</f>
        <v>#N/A</v>
      </c>
      <c r="F647">
        <v>44</v>
      </c>
      <c r="G647">
        <v>44420</v>
      </c>
      <c r="H647">
        <v>44</v>
      </c>
    </row>
    <row r="648" spans="1:8" ht="15" customHeight="1" x14ac:dyDescent="0.25">
      <c r="A648" t="s">
        <v>1279</v>
      </c>
      <c r="B648" t="s">
        <v>1211</v>
      </c>
      <c r="C648" t="s">
        <v>100</v>
      </c>
      <c r="D648" t="str">
        <f>VLOOKUP(C648,TDirReg!$E$2:$F$186,2,0)</f>
        <v>UB MAICAO</v>
      </c>
      <c r="E648" t="str">
        <f>VLOOKUP(C648,TDirReg!$E$2:$H$186,4,0)</f>
        <v>Calle 9 N°11-23 Barrio el boscan</v>
      </c>
      <c r="F648">
        <v>44</v>
      </c>
      <c r="G648">
        <v>44430</v>
      </c>
      <c r="H648">
        <v>44</v>
      </c>
    </row>
    <row r="649" spans="1:8" ht="15" customHeight="1" x14ac:dyDescent="0.25">
      <c r="A649" t="s">
        <v>1279</v>
      </c>
      <c r="B649" t="s">
        <v>1211</v>
      </c>
      <c r="C649" t="s">
        <v>790</v>
      </c>
      <c r="D649" t="e">
        <f>VLOOKUP(C649,TDirReg!$E$2:$F$186,2,0)</f>
        <v>#N/A</v>
      </c>
      <c r="E649" t="e">
        <f>VLOOKUP(C649,TDirReg!$E$2:$H$186,4,0)</f>
        <v>#N/A</v>
      </c>
      <c r="F649">
        <v>44</v>
      </c>
      <c r="G649">
        <v>44560</v>
      </c>
      <c r="H649">
        <v>44</v>
      </c>
    </row>
    <row r="650" spans="1:8" ht="15" customHeight="1" x14ac:dyDescent="0.25">
      <c r="A650" t="s">
        <v>1279</v>
      </c>
      <c r="B650" t="s">
        <v>1211</v>
      </c>
      <c r="C650" t="s">
        <v>12</v>
      </c>
      <c r="D650" t="str">
        <f>VLOOKUP(C650,TDirReg!$E$2:$F$186,2,0)</f>
        <v>SAN JUAN DEL CESAR</v>
      </c>
      <c r="E650" t="str">
        <f>VLOOKUP(C650,TDirReg!$E$2:$H$186,4,0)</f>
        <v>Hogar infantil Mi Edad de Oro ICBF - CALLE  14 N° 13 -98</v>
      </c>
      <c r="F650">
        <v>44</v>
      </c>
      <c r="G650">
        <v>44650</v>
      </c>
      <c r="H650">
        <v>44</v>
      </c>
    </row>
    <row r="651" spans="1:8" ht="15" customHeight="1" x14ac:dyDescent="0.25">
      <c r="A651" t="s">
        <v>1279</v>
      </c>
      <c r="B651" t="s">
        <v>1211</v>
      </c>
      <c r="C651" t="s">
        <v>791</v>
      </c>
      <c r="D651" t="e">
        <f>VLOOKUP(C651,TDirReg!$E$2:$F$186,2,0)</f>
        <v>#N/A</v>
      </c>
      <c r="E651" t="e">
        <f>VLOOKUP(C651,TDirReg!$E$2:$H$186,4,0)</f>
        <v>#N/A</v>
      </c>
      <c r="F651">
        <v>44</v>
      </c>
      <c r="G651">
        <v>44847</v>
      </c>
      <c r="H651">
        <v>44</v>
      </c>
    </row>
    <row r="652" spans="1:8" ht="15" customHeight="1" x14ac:dyDescent="0.25">
      <c r="A652" t="s">
        <v>1279</v>
      </c>
      <c r="B652" t="s">
        <v>1211</v>
      </c>
      <c r="C652" t="s">
        <v>792</v>
      </c>
      <c r="D652" t="e">
        <f>VLOOKUP(C652,TDirReg!$E$2:$F$186,2,0)</f>
        <v>#N/A</v>
      </c>
      <c r="E652" t="e">
        <f>VLOOKUP(C652,TDirReg!$E$2:$H$186,4,0)</f>
        <v>#N/A</v>
      </c>
      <c r="F652">
        <v>44</v>
      </c>
      <c r="G652">
        <v>44855</v>
      </c>
      <c r="H652">
        <v>44</v>
      </c>
    </row>
    <row r="653" spans="1:8" ht="15" customHeight="1" x14ac:dyDescent="0.25">
      <c r="A653" t="s">
        <v>1279</v>
      </c>
      <c r="B653" t="s">
        <v>1211</v>
      </c>
      <c r="C653" t="s">
        <v>437</v>
      </c>
      <c r="D653" t="e">
        <f>VLOOKUP(C653,TDirReg!$E$2:$F$186,2,0)</f>
        <v>#N/A</v>
      </c>
      <c r="E653" t="e">
        <f>VLOOKUP(C653,TDirReg!$E$2:$H$186,4,0)</f>
        <v>#N/A</v>
      </c>
      <c r="F653">
        <v>44</v>
      </c>
      <c r="G653">
        <v>44874</v>
      </c>
      <c r="H653">
        <v>44</v>
      </c>
    </row>
    <row r="654" spans="1:8" ht="15" customHeight="1" x14ac:dyDescent="0.25">
      <c r="A654" t="s">
        <v>1279</v>
      </c>
      <c r="B654" t="s">
        <v>793</v>
      </c>
      <c r="C654" t="s">
        <v>8</v>
      </c>
      <c r="D654" t="str">
        <f>VLOOKUP(C654,TDirReg!$E$2:$F$186,2,0)</f>
        <v>DS MAGDALENA</v>
      </c>
      <c r="E654" t="str">
        <f>VLOOKUP(C654,TDirReg!$E$2:$H$186,4,0)</f>
        <v>Cale 26 A N°9-85</v>
      </c>
      <c r="F654">
        <v>47</v>
      </c>
      <c r="G654">
        <v>47001</v>
      </c>
      <c r="H654">
        <v>47</v>
      </c>
    </row>
    <row r="655" spans="1:8" ht="15" customHeight="1" x14ac:dyDescent="0.25">
      <c r="A655" t="s">
        <v>1279</v>
      </c>
      <c r="B655" t="s">
        <v>793</v>
      </c>
      <c r="C655" t="s">
        <v>794</v>
      </c>
      <c r="D655" t="e">
        <f>VLOOKUP(C655,TDirReg!$E$2:$F$186,2,0)</f>
        <v>#N/A</v>
      </c>
      <c r="E655" t="e">
        <f>VLOOKUP(C655,TDirReg!$E$2:$H$186,4,0)</f>
        <v>#N/A</v>
      </c>
      <c r="F655">
        <v>47</v>
      </c>
      <c r="G655">
        <v>47030</v>
      </c>
      <c r="H655">
        <v>47</v>
      </c>
    </row>
    <row r="656" spans="1:8" ht="15" customHeight="1" x14ac:dyDescent="0.25">
      <c r="A656" t="s">
        <v>1279</v>
      </c>
      <c r="B656" t="s">
        <v>793</v>
      </c>
      <c r="C656" t="s">
        <v>795</v>
      </c>
      <c r="D656" t="e">
        <f>VLOOKUP(C656,TDirReg!$E$2:$F$186,2,0)</f>
        <v>#N/A</v>
      </c>
      <c r="E656" t="e">
        <f>VLOOKUP(C656,TDirReg!$E$2:$H$186,4,0)</f>
        <v>#N/A</v>
      </c>
      <c r="F656">
        <v>47</v>
      </c>
      <c r="G656">
        <v>47053</v>
      </c>
      <c r="H656">
        <v>47</v>
      </c>
    </row>
    <row r="657" spans="1:8" ht="15" customHeight="1" x14ac:dyDescent="0.25">
      <c r="A657" t="s">
        <v>1279</v>
      </c>
      <c r="B657" t="s">
        <v>793</v>
      </c>
      <c r="C657" t="s">
        <v>796</v>
      </c>
      <c r="D657" t="e">
        <f>VLOOKUP(C657,TDirReg!$E$2:$F$186,2,0)</f>
        <v>#N/A</v>
      </c>
      <c r="E657" t="e">
        <f>VLOOKUP(C657,TDirReg!$E$2:$H$186,4,0)</f>
        <v>#N/A</v>
      </c>
      <c r="F657">
        <v>47</v>
      </c>
      <c r="G657">
        <v>47058</v>
      </c>
      <c r="H657">
        <v>47</v>
      </c>
    </row>
    <row r="658" spans="1:8" ht="15" customHeight="1" x14ac:dyDescent="0.25">
      <c r="A658" t="s">
        <v>1279</v>
      </c>
      <c r="B658" t="s">
        <v>793</v>
      </c>
      <c r="C658" t="s">
        <v>797</v>
      </c>
      <c r="D658" t="e">
        <f>VLOOKUP(C658,TDirReg!$E$2:$F$186,2,0)</f>
        <v>#N/A</v>
      </c>
      <c r="E658" t="e">
        <f>VLOOKUP(C658,TDirReg!$E$2:$H$186,4,0)</f>
        <v>#N/A</v>
      </c>
      <c r="F658">
        <v>47</v>
      </c>
      <c r="G658">
        <v>47161</v>
      </c>
      <c r="H658">
        <v>47</v>
      </c>
    </row>
    <row r="659" spans="1:8" ht="15" customHeight="1" x14ac:dyDescent="0.25">
      <c r="A659" t="s">
        <v>1279</v>
      </c>
      <c r="B659" t="s">
        <v>793</v>
      </c>
      <c r="C659" t="s">
        <v>798</v>
      </c>
      <c r="D659" t="e">
        <f>VLOOKUP(C659,TDirReg!$E$2:$F$186,2,0)</f>
        <v>#N/A</v>
      </c>
      <c r="E659" t="e">
        <f>VLOOKUP(C659,TDirReg!$E$2:$H$186,4,0)</f>
        <v>#N/A</v>
      </c>
      <c r="F659">
        <v>47</v>
      </c>
      <c r="G659">
        <v>47170</v>
      </c>
      <c r="H659">
        <v>47</v>
      </c>
    </row>
    <row r="660" spans="1:8" ht="15" customHeight="1" x14ac:dyDescent="0.25">
      <c r="A660" t="s">
        <v>1279</v>
      </c>
      <c r="B660" t="s">
        <v>793</v>
      </c>
      <c r="C660" t="s">
        <v>5</v>
      </c>
      <c r="D660" t="str">
        <f>VLOOKUP(C660,TDirReg!$E$2:$F$186,2,0)</f>
        <v>UB CIENAGA</v>
      </c>
      <c r="E660" t="str">
        <f>VLOOKUP(C660,TDirReg!$E$2:$H$186,4,0)</f>
        <v>Calle 12 N° 18-03</v>
      </c>
      <c r="F660">
        <v>47</v>
      </c>
      <c r="G660">
        <v>47189</v>
      </c>
      <c r="H660">
        <v>47</v>
      </c>
    </row>
    <row r="661" spans="1:8" ht="15" customHeight="1" x14ac:dyDescent="0.25">
      <c r="A661" t="s">
        <v>1279</v>
      </c>
      <c r="B661" t="s">
        <v>793</v>
      </c>
      <c r="C661" t="s">
        <v>294</v>
      </c>
      <c r="D661" t="e">
        <f>VLOOKUP(C661,TDirReg!$E$2:$F$186,2,0)</f>
        <v>#N/A</v>
      </c>
      <c r="E661" t="e">
        <f>VLOOKUP(C661,TDirReg!$E$2:$H$186,4,0)</f>
        <v>#N/A</v>
      </c>
      <c r="F661">
        <v>47</v>
      </c>
      <c r="G661">
        <v>47205</v>
      </c>
      <c r="H661">
        <v>47</v>
      </c>
    </row>
    <row r="662" spans="1:8" ht="15" customHeight="1" x14ac:dyDescent="0.25">
      <c r="A662" t="s">
        <v>1279</v>
      </c>
      <c r="B662" t="s">
        <v>793</v>
      </c>
      <c r="C662" t="s">
        <v>97</v>
      </c>
      <c r="D662" t="str">
        <f>VLOOKUP(C662,TDirReg!$E$2:$F$186,2,0)</f>
        <v>UB EL BANCO</v>
      </c>
      <c r="E662" t="str">
        <f>VLOOKUP(C662,TDirReg!$E$2:$H$186,4,0)</f>
        <v>Hospital La Candelaria .Cll 7 Carretera a Chiriguana</v>
      </c>
      <c r="F662">
        <v>47</v>
      </c>
      <c r="G662">
        <v>47245</v>
      </c>
      <c r="H662">
        <v>47</v>
      </c>
    </row>
    <row r="663" spans="1:8" ht="15" customHeight="1" x14ac:dyDescent="0.25">
      <c r="A663" t="s">
        <v>1279</v>
      </c>
      <c r="B663" t="s">
        <v>793</v>
      </c>
      <c r="C663" t="s">
        <v>799</v>
      </c>
      <c r="D663" t="e">
        <f>VLOOKUP(C663,TDirReg!$E$2:$F$186,2,0)</f>
        <v>#N/A</v>
      </c>
      <c r="E663" t="e">
        <f>VLOOKUP(C663,TDirReg!$E$2:$H$186,4,0)</f>
        <v>#N/A</v>
      </c>
      <c r="F663">
        <v>47</v>
      </c>
      <c r="G663">
        <v>47258</v>
      </c>
      <c r="H663">
        <v>47</v>
      </c>
    </row>
    <row r="664" spans="1:8" ht="15" customHeight="1" x14ac:dyDescent="0.25">
      <c r="A664" t="s">
        <v>1279</v>
      </c>
      <c r="B664" t="s">
        <v>793</v>
      </c>
      <c r="C664" t="s">
        <v>800</v>
      </c>
      <c r="D664" t="e">
        <f>VLOOKUP(C664,TDirReg!$E$2:$F$186,2,0)</f>
        <v>#N/A</v>
      </c>
      <c r="E664" t="e">
        <f>VLOOKUP(C664,TDirReg!$E$2:$H$186,4,0)</f>
        <v>#N/A</v>
      </c>
      <c r="F664">
        <v>47</v>
      </c>
      <c r="G664">
        <v>47268</v>
      </c>
      <c r="H664">
        <v>47</v>
      </c>
    </row>
    <row r="665" spans="1:8" ht="15" customHeight="1" x14ac:dyDescent="0.25">
      <c r="A665" t="s">
        <v>1279</v>
      </c>
      <c r="B665" t="s">
        <v>793</v>
      </c>
      <c r="C665" t="s">
        <v>98</v>
      </c>
      <c r="D665" t="str">
        <f>VLOOKUP(C665,TDirReg!$E$2:$F$186,2,0)</f>
        <v>UB FUNDACION</v>
      </c>
      <c r="E665" t="str">
        <f>VLOOKUP(C665,TDirReg!$E$2:$H$186,4,0)</f>
        <v>Calle 9 N° 7-46</v>
      </c>
      <c r="F665">
        <v>47</v>
      </c>
      <c r="G665">
        <v>47288</v>
      </c>
      <c r="H665">
        <v>47</v>
      </c>
    </row>
    <row r="666" spans="1:8" ht="15" customHeight="1" x14ac:dyDescent="0.25">
      <c r="A666" t="s">
        <v>1279</v>
      </c>
      <c r="B666" t="s">
        <v>793</v>
      </c>
      <c r="C666" t="s">
        <v>801</v>
      </c>
      <c r="D666" t="e">
        <f>VLOOKUP(C666,TDirReg!$E$2:$F$186,2,0)</f>
        <v>#N/A</v>
      </c>
      <c r="E666" t="e">
        <f>VLOOKUP(C666,TDirReg!$E$2:$H$186,4,0)</f>
        <v>#N/A</v>
      </c>
      <c r="F666">
        <v>47</v>
      </c>
      <c r="G666">
        <v>47318</v>
      </c>
      <c r="H666">
        <v>47</v>
      </c>
    </row>
    <row r="667" spans="1:8" ht="15" customHeight="1" x14ac:dyDescent="0.25">
      <c r="A667" t="s">
        <v>1279</v>
      </c>
      <c r="B667" t="s">
        <v>793</v>
      </c>
      <c r="C667" t="s">
        <v>802</v>
      </c>
      <c r="D667" t="e">
        <f>VLOOKUP(C667,TDirReg!$E$2:$F$186,2,0)</f>
        <v>#N/A</v>
      </c>
      <c r="E667" t="e">
        <f>VLOOKUP(C667,TDirReg!$E$2:$H$186,4,0)</f>
        <v>#N/A</v>
      </c>
      <c r="F667">
        <v>47</v>
      </c>
      <c r="G667">
        <v>47460</v>
      </c>
      <c r="H667">
        <v>47</v>
      </c>
    </row>
    <row r="668" spans="1:8" ht="15" customHeight="1" x14ac:dyDescent="0.25">
      <c r="A668" t="s">
        <v>1279</v>
      </c>
      <c r="B668" t="s">
        <v>793</v>
      </c>
      <c r="C668" t="s">
        <v>803</v>
      </c>
      <c r="D668" t="e">
        <f>VLOOKUP(C668,TDirReg!$E$2:$F$186,2,0)</f>
        <v>#N/A</v>
      </c>
      <c r="E668" t="e">
        <f>VLOOKUP(C668,TDirReg!$E$2:$H$186,4,0)</f>
        <v>#N/A</v>
      </c>
      <c r="F668">
        <v>47</v>
      </c>
      <c r="G668">
        <v>47541</v>
      </c>
      <c r="H668">
        <v>47</v>
      </c>
    </row>
    <row r="669" spans="1:8" ht="15" customHeight="1" x14ac:dyDescent="0.25">
      <c r="A669" t="s">
        <v>1279</v>
      </c>
      <c r="B669" t="s">
        <v>793</v>
      </c>
      <c r="C669" t="s">
        <v>804</v>
      </c>
      <c r="D669" t="e">
        <f>VLOOKUP(C669,TDirReg!$E$2:$F$186,2,0)</f>
        <v>#N/A</v>
      </c>
      <c r="E669" t="e">
        <f>VLOOKUP(C669,TDirReg!$E$2:$H$186,4,0)</f>
        <v>#N/A</v>
      </c>
      <c r="F669">
        <v>47</v>
      </c>
      <c r="G669">
        <v>47545</v>
      </c>
      <c r="H669">
        <v>47</v>
      </c>
    </row>
    <row r="670" spans="1:8" ht="15" customHeight="1" x14ac:dyDescent="0.25">
      <c r="A670" t="s">
        <v>1279</v>
      </c>
      <c r="B670" t="s">
        <v>793</v>
      </c>
      <c r="C670" t="s">
        <v>805</v>
      </c>
      <c r="D670" t="e">
        <f>VLOOKUP(C670,TDirReg!$E$2:$F$186,2,0)</f>
        <v>#N/A</v>
      </c>
      <c r="E670" t="e">
        <f>VLOOKUP(C670,TDirReg!$E$2:$H$186,4,0)</f>
        <v>#N/A</v>
      </c>
      <c r="F670">
        <v>47</v>
      </c>
      <c r="G670">
        <v>47551</v>
      </c>
      <c r="H670">
        <v>47</v>
      </c>
    </row>
    <row r="671" spans="1:8" ht="15" customHeight="1" x14ac:dyDescent="0.25">
      <c r="A671" t="s">
        <v>1279</v>
      </c>
      <c r="B671" t="s">
        <v>793</v>
      </c>
      <c r="C671" t="s">
        <v>806</v>
      </c>
      <c r="D671" t="str">
        <f>VLOOKUP(C671,TDirReg!$E$2:$F$186,2,0)</f>
        <v>UB PLATO</v>
      </c>
      <c r="E671" t="str">
        <f>VLOOKUP(C671,TDirReg!$E$2:$H$186,4,0)</f>
        <v>Calle 4 N° 13-44</v>
      </c>
      <c r="F671">
        <v>47</v>
      </c>
      <c r="G671">
        <v>47555</v>
      </c>
      <c r="H671">
        <v>47</v>
      </c>
    </row>
    <row r="672" spans="1:8" ht="15" customHeight="1" x14ac:dyDescent="0.25">
      <c r="A672" t="s">
        <v>1279</v>
      </c>
      <c r="B672" t="s">
        <v>793</v>
      </c>
      <c r="C672" t="s">
        <v>807</v>
      </c>
      <c r="D672" t="e">
        <f>VLOOKUP(C672,TDirReg!$E$2:$F$186,2,0)</f>
        <v>#N/A</v>
      </c>
      <c r="E672" t="e">
        <f>VLOOKUP(C672,TDirReg!$E$2:$H$186,4,0)</f>
        <v>#N/A</v>
      </c>
      <c r="F672">
        <v>47</v>
      </c>
      <c r="G672">
        <v>47570</v>
      </c>
      <c r="H672">
        <v>47</v>
      </c>
    </row>
    <row r="673" spans="1:8" ht="15" customHeight="1" x14ac:dyDescent="0.25">
      <c r="A673" t="s">
        <v>1279</v>
      </c>
      <c r="B673" t="s">
        <v>793</v>
      </c>
      <c r="C673" t="s">
        <v>808</v>
      </c>
      <c r="D673" t="e">
        <f>VLOOKUP(C673,TDirReg!$E$2:$F$186,2,0)</f>
        <v>#N/A</v>
      </c>
      <c r="E673" t="e">
        <f>VLOOKUP(C673,TDirReg!$E$2:$H$186,4,0)</f>
        <v>#N/A</v>
      </c>
      <c r="F673">
        <v>47</v>
      </c>
      <c r="G673">
        <v>47605</v>
      </c>
      <c r="H673">
        <v>47</v>
      </c>
    </row>
    <row r="674" spans="1:8" ht="15" customHeight="1" x14ac:dyDescent="0.25">
      <c r="A674" t="s">
        <v>1279</v>
      </c>
      <c r="B674" t="s">
        <v>793</v>
      </c>
      <c r="C674" t="s">
        <v>809</v>
      </c>
      <c r="D674" t="e">
        <f>VLOOKUP(C674,TDirReg!$E$2:$F$186,2,0)</f>
        <v>#N/A</v>
      </c>
      <c r="E674" t="e">
        <f>VLOOKUP(C674,TDirReg!$E$2:$H$186,4,0)</f>
        <v>#N/A</v>
      </c>
      <c r="F674">
        <v>47</v>
      </c>
      <c r="G674">
        <v>47660</v>
      </c>
      <c r="H674">
        <v>47</v>
      </c>
    </row>
    <row r="675" spans="1:8" ht="15" customHeight="1" x14ac:dyDescent="0.25">
      <c r="A675" t="s">
        <v>1279</v>
      </c>
      <c r="B675" t="s">
        <v>793</v>
      </c>
      <c r="C675" t="s">
        <v>110</v>
      </c>
      <c r="D675" t="str">
        <f>VLOOKUP(C675,TDirReg!$E$2:$F$186,2,0)</f>
        <v>UB SALAMINA</v>
      </c>
      <c r="E675" t="str">
        <f>VLOOKUP(C675,TDirReg!$E$2:$H$186,4,0)</f>
        <v>Calle 3 N° 9A-21 Hospital Felipe Suarez</v>
      </c>
      <c r="F675">
        <v>47</v>
      </c>
      <c r="G675">
        <v>47675</v>
      </c>
      <c r="H675">
        <v>47</v>
      </c>
    </row>
    <row r="676" spans="1:8" ht="15" customHeight="1" x14ac:dyDescent="0.25">
      <c r="A676" t="s">
        <v>1279</v>
      </c>
      <c r="B676" t="s">
        <v>793</v>
      </c>
      <c r="C676" t="s">
        <v>810</v>
      </c>
      <c r="D676" t="e">
        <f>VLOOKUP(C676,TDirReg!$E$2:$F$186,2,0)</f>
        <v>#N/A</v>
      </c>
      <c r="E676" t="e">
        <f>VLOOKUP(C676,TDirReg!$E$2:$H$186,4,0)</f>
        <v>#N/A</v>
      </c>
      <c r="F676">
        <v>47</v>
      </c>
      <c r="G676">
        <v>47692</v>
      </c>
      <c r="H676">
        <v>47</v>
      </c>
    </row>
    <row r="677" spans="1:8" ht="15" customHeight="1" x14ac:dyDescent="0.25">
      <c r="A677" t="s">
        <v>1279</v>
      </c>
      <c r="B677" t="s">
        <v>793</v>
      </c>
      <c r="C677" t="s">
        <v>811</v>
      </c>
      <c r="D677" t="e">
        <f>VLOOKUP(C677,TDirReg!$E$2:$F$186,2,0)</f>
        <v>#N/A</v>
      </c>
      <c r="E677" t="e">
        <f>VLOOKUP(C677,TDirReg!$E$2:$H$186,4,0)</f>
        <v>#N/A</v>
      </c>
      <c r="F677">
        <v>47</v>
      </c>
      <c r="G677">
        <v>47703</v>
      </c>
      <c r="H677">
        <v>47</v>
      </c>
    </row>
    <row r="678" spans="1:8" ht="15" customHeight="1" x14ac:dyDescent="0.25">
      <c r="A678" t="s">
        <v>1279</v>
      </c>
      <c r="B678" t="s">
        <v>793</v>
      </c>
      <c r="C678" t="s">
        <v>812</v>
      </c>
      <c r="D678" t="e">
        <f>VLOOKUP(C678,TDirReg!$E$2:$F$186,2,0)</f>
        <v>#N/A</v>
      </c>
      <c r="E678" t="e">
        <f>VLOOKUP(C678,TDirReg!$E$2:$H$186,4,0)</f>
        <v>#N/A</v>
      </c>
      <c r="F678">
        <v>47</v>
      </c>
      <c r="G678">
        <v>47707</v>
      </c>
      <c r="H678">
        <v>47</v>
      </c>
    </row>
    <row r="679" spans="1:8" ht="15" customHeight="1" x14ac:dyDescent="0.25">
      <c r="A679" t="s">
        <v>1279</v>
      </c>
      <c r="B679" t="s">
        <v>793</v>
      </c>
      <c r="C679" t="s">
        <v>813</v>
      </c>
      <c r="D679" t="e">
        <f>VLOOKUP(C679,TDirReg!$E$2:$F$186,2,0)</f>
        <v>#N/A</v>
      </c>
      <c r="E679" t="e">
        <f>VLOOKUP(C679,TDirReg!$E$2:$H$186,4,0)</f>
        <v>#N/A</v>
      </c>
      <c r="F679">
        <v>47</v>
      </c>
      <c r="G679">
        <v>47720</v>
      </c>
      <c r="H679">
        <v>47</v>
      </c>
    </row>
    <row r="680" spans="1:8" ht="15" customHeight="1" x14ac:dyDescent="0.25">
      <c r="A680" t="s">
        <v>1279</v>
      </c>
      <c r="B680" t="s">
        <v>793</v>
      </c>
      <c r="C680" t="s">
        <v>814</v>
      </c>
      <c r="D680" t="e">
        <f>VLOOKUP(C680,TDirReg!$E$2:$F$186,2,0)</f>
        <v>#N/A</v>
      </c>
      <c r="E680" t="e">
        <f>VLOOKUP(C680,TDirReg!$E$2:$H$186,4,0)</f>
        <v>#N/A</v>
      </c>
      <c r="F680">
        <v>47</v>
      </c>
      <c r="G680">
        <v>47745</v>
      </c>
      <c r="H680">
        <v>47</v>
      </c>
    </row>
    <row r="681" spans="1:8" ht="15" customHeight="1" x14ac:dyDescent="0.25">
      <c r="A681" t="s">
        <v>1279</v>
      </c>
      <c r="B681" t="s">
        <v>793</v>
      </c>
      <c r="C681" t="s">
        <v>815</v>
      </c>
      <c r="D681" t="e">
        <f>VLOOKUP(C681,TDirReg!$E$2:$F$186,2,0)</f>
        <v>#N/A</v>
      </c>
      <c r="E681" t="e">
        <f>VLOOKUP(C681,TDirReg!$E$2:$H$186,4,0)</f>
        <v>#N/A</v>
      </c>
      <c r="F681">
        <v>47</v>
      </c>
      <c r="G681">
        <v>47798</v>
      </c>
      <c r="H681">
        <v>47</v>
      </c>
    </row>
    <row r="682" spans="1:8" ht="15" customHeight="1" x14ac:dyDescent="0.25">
      <c r="A682" t="s">
        <v>1279</v>
      </c>
      <c r="B682" t="s">
        <v>793</v>
      </c>
      <c r="C682" t="s">
        <v>816</v>
      </c>
      <c r="D682" t="e">
        <f>VLOOKUP(C682,TDirReg!$E$2:$F$186,2,0)</f>
        <v>#N/A</v>
      </c>
      <c r="E682" t="e">
        <f>VLOOKUP(C682,TDirReg!$E$2:$H$186,4,0)</f>
        <v>#N/A</v>
      </c>
      <c r="F682">
        <v>47</v>
      </c>
      <c r="G682">
        <v>47960</v>
      </c>
      <c r="H682">
        <v>47</v>
      </c>
    </row>
    <row r="683" spans="1:8" ht="15" customHeight="1" x14ac:dyDescent="0.25">
      <c r="A683" t="s">
        <v>1279</v>
      </c>
      <c r="B683" t="s">
        <v>793</v>
      </c>
      <c r="C683" t="s">
        <v>817</v>
      </c>
      <c r="D683" t="e">
        <f>VLOOKUP(C683,TDirReg!$E$2:$F$186,2,0)</f>
        <v>#N/A</v>
      </c>
      <c r="E683" t="e">
        <f>VLOOKUP(C683,TDirReg!$E$2:$H$186,4,0)</f>
        <v>#N/A</v>
      </c>
      <c r="F683">
        <v>47</v>
      </c>
      <c r="G683">
        <v>47980</v>
      </c>
      <c r="H683">
        <v>47</v>
      </c>
    </row>
    <row r="684" spans="1:8" ht="15" customHeight="1" x14ac:dyDescent="0.25">
      <c r="A684" t="s">
        <v>1284</v>
      </c>
      <c r="B684" t="s">
        <v>818</v>
      </c>
      <c r="C684" t="s">
        <v>92</v>
      </c>
      <c r="D684" t="str">
        <f>VLOOKUP(C684,TDirReg!$E$2:$F$186,2,0)</f>
        <v>DS META</v>
      </c>
      <c r="E684" t="str">
        <f>VLOOKUP(C684,TDirReg!$E$2:$H$186,4,0)</f>
        <v xml:space="preserve">Cra 6 No 24A-14 </v>
      </c>
      <c r="F684">
        <v>50</v>
      </c>
      <c r="G684">
        <v>50001</v>
      </c>
      <c r="H684">
        <v>50</v>
      </c>
    </row>
    <row r="685" spans="1:8" ht="15" customHeight="1" x14ac:dyDescent="0.25">
      <c r="A685" t="s">
        <v>1284</v>
      </c>
      <c r="B685" t="s">
        <v>818</v>
      </c>
      <c r="C685" t="s">
        <v>89</v>
      </c>
      <c r="D685" t="str">
        <f>VLOOKUP(C685,TDirReg!$E$2:$F$186,2,0)</f>
        <v>UB ACACIAS</v>
      </c>
      <c r="E685" t="str">
        <f>VLOOKUP(C685,TDirReg!$E$2:$H$186,4,0)</f>
        <v>Hospital San Jose Diag 15 Nº 26-21</v>
      </c>
      <c r="F685">
        <v>50</v>
      </c>
      <c r="G685">
        <v>50006</v>
      </c>
      <c r="H685">
        <v>50</v>
      </c>
    </row>
    <row r="686" spans="1:8" ht="15" customHeight="1" x14ac:dyDescent="0.25">
      <c r="A686" t="s">
        <v>1284</v>
      </c>
      <c r="B686" t="s">
        <v>818</v>
      </c>
      <c r="C686" t="s">
        <v>819</v>
      </c>
      <c r="D686" t="e">
        <f>VLOOKUP(C686,TDirReg!$E$2:$F$186,2,0)</f>
        <v>#N/A</v>
      </c>
      <c r="E686" t="e">
        <f>VLOOKUP(C686,TDirReg!$E$2:$H$186,4,0)</f>
        <v>#N/A</v>
      </c>
      <c r="F686">
        <v>50</v>
      </c>
      <c r="G686">
        <v>50110</v>
      </c>
      <c r="H686">
        <v>50</v>
      </c>
    </row>
    <row r="687" spans="1:8" ht="15" customHeight="1" x14ac:dyDescent="0.25">
      <c r="A687" t="s">
        <v>1284</v>
      </c>
      <c r="B687" t="s">
        <v>818</v>
      </c>
      <c r="C687" t="s">
        <v>820</v>
      </c>
      <c r="D687" t="e">
        <f>VLOOKUP(C687,TDirReg!$E$2:$F$186,2,0)</f>
        <v>#N/A</v>
      </c>
      <c r="E687" t="e">
        <f>VLOOKUP(C687,TDirReg!$E$2:$H$186,4,0)</f>
        <v>#N/A</v>
      </c>
      <c r="F687">
        <v>50</v>
      </c>
      <c r="G687">
        <v>50124</v>
      </c>
      <c r="H687">
        <v>50</v>
      </c>
    </row>
    <row r="688" spans="1:8" ht="15" customHeight="1" x14ac:dyDescent="0.25">
      <c r="A688" t="s">
        <v>1284</v>
      </c>
      <c r="B688" t="s">
        <v>818</v>
      </c>
      <c r="C688" t="s">
        <v>821</v>
      </c>
      <c r="D688" t="e">
        <f>VLOOKUP(C688,TDirReg!$E$2:$F$186,2,0)</f>
        <v>#N/A</v>
      </c>
      <c r="E688" t="e">
        <f>VLOOKUP(C688,TDirReg!$E$2:$H$186,4,0)</f>
        <v>#N/A</v>
      </c>
      <c r="F688">
        <v>50</v>
      </c>
      <c r="G688">
        <v>50150</v>
      </c>
      <c r="H688">
        <v>50</v>
      </c>
    </row>
    <row r="689" spans="1:8" ht="15" customHeight="1" x14ac:dyDescent="0.25">
      <c r="A689" t="s">
        <v>1284</v>
      </c>
      <c r="B689" t="s">
        <v>818</v>
      </c>
      <c r="C689" t="s">
        <v>822</v>
      </c>
      <c r="D689" t="e">
        <f>VLOOKUP(C689,TDirReg!$E$2:$F$186,2,0)</f>
        <v>#N/A</v>
      </c>
      <c r="E689" t="e">
        <f>VLOOKUP(C689,TDirReg!$E$2:$H$186,4,0)</f>
        <v>#N/A</v>
      </c>
      <c r="F689">
        <v>50</v>
      </c>
      <c r="G689">
        <v>50223</v>
      </c>
      <c r="H689">
        <v>50</v>
      </c>
    </row>
    <row r="690" spans="1:8" ht="15" customHeight="1" x14ac:dyDescent="0.25">
      <c r="A690" t="s">
        <v>1284</v>
      </c>
      <c r="B690" t="s">
        <v>818</v>
      </c>
      <c r="C690" t="s">
        <v>823</v>
      </c>
      <c r="D690" t="e">
        <f>VLOOKUP(C690,TDirReg!$E$2:$F$186,2,0)</f>
        <v>#N/A</v>
      </c>
      <c r="E690" t="e">
        <f>VLOOKUP(C690,TDirReg!$E$2:$H$186,4,0)</f>
        <v>#N/A</v>
      </c>
      <c r="F690">
        <v>50</v>
      </c>
      <c r="G690">
        <v>50226</v>
      </c>
      <c r="H690">
        <v>50</v>
      </c>
    </row>
    <row r="691" spans="1:8" ht="15" customHeight="1" x14ac:dyDescent="0.25">
      <c r="A691" t="s">
        <v>1284</v>
      </c>
      <c r="B691" t="s">
        <v>818</v>
      </c>
      <c r="C691" t="s">
        <v>824</v>
      </c>
      <c r="D691" t="e">
        <f>VLOOKUP(C691,TDirReg!$E$2:$F$186,2,0)</f>
        <v>#N/A</v>
      </c>
      <c r="E691" t="e">
        <f>VLOOKUP(C691,TDirReg!$E$2:$H$186,4,0)</f>
        <v>#N/A</v>
      </c>
      <c r="F691">
        <v>50</v>
      </c>
      <c r="G691">
        <v>50245</v>
      </c>
      <c r="H691">
        <v>50</v>
      </c>
    </row>
    <row r="692" spans="1:8" ht="15" customHeight="1" x14ac:dyDescent="0.25">
      <c r="A692" t="s">
        <v>1284</v>
      </c>
      <c r="B692" t="s">
        <v>818</v>
      </c>
      <c r="C692" t="s">
        <v>825</v>
      </c>
      <c r="D692" t="e">
        <f>VLOOKUP(C692,TDirReg!$E$2:$F$186,2,0)</f>
        <v>#N/A</v>
      </c>
      <c r="E692" t="e">
        <f>VLOOKUP(C692,TDirReg!$E$2:$H$186,4,0)</f>
        <v>#N/A</v>
      </c>
      <c r="F692">
        <v>50</v>
      </c>
      <c r="G692">
        <v>50251</v>
      </c>
      <c r="H692">
        <v>50</v>
      </c>
    </row>
    <row r="693" spans="1:8" ht="15" customHeight="1" x14ac:dyDescent="0.25">
      <c r="A693" t="s">
        <v>1284</v>
      </c>
      <c r="B693" t="s">
        <v>818</v>
      </c>
      <c r="C693" t="s">
        <v>826</v>
      </c>
      <c r="D693" t="e">
        <f>VLOOKUP(C693,TDirReg!$E$2:$F$186,2,0)</f>
        <v>#N/A</v>
      </c>
      <c r="E693" t="e">
        <f>VLOOKUP(C693,TDirReg!$E$2:$H$186,4,0)</f>
        <v>#N/A</v>
      </c>
      <c r="F693">
        <v>50</v>
      </c>
      <c r="G693">
        <v>50270</v>
      </c>
      <c r="H693">
        <v>50</v>
      </c>
    </row>
    <row r="694" spans="1:8" ht="15" customHeight="1" x14ac:dyDescent="0.25">
      <c r="A694" t="s">
        <v>1284</v>
      </c>
      <c r="B694" t="s">
        <v>818</v>
      </c>
      <c r="C694" t="s">
        <v>827</v>
      </c>
      <c r="D694" t="e">
        <f>VLOOKUP(C694,TDirReg!$E$2:$F$186,2,0)</f>
        <v>#N/A</v>
      </c>
      <c r="E694" t="e">
        <f>VLOOKUP(C694,TDirReg!$E$2:$H$186,4,0)</f>
        <v>#N/A</v>
      </c>
      <c r="F694">
        <v>50</v>
      </c>
      <c r="G694">
        <v>50287</v>
      </c>
      <c r="H694">
        <v>50</v>
      </c>
    </row>
    <row r="695" spans="1:8" ht="15" customHeight="1" x14ac:dyDescent="0.25">
      <c r="A695" t="s">
        <v>1284</v>
      </c>
      <c r="B695" t="s">
        <v>818</v>
      </c>
      <c r="C695" t="s">
        <v>91</v>
      </c>
      <c r="D695" t="str">
        <f>VLOOKUP(C695,TDirReg!$E$2:$F$186,2,0)</f>
        <v>UB GRANADA</v>
      </c>
      <c r="E695" t="str">
        <f>VLOOKUP(C695,TDirReg!$E$2:$H$186,4,0)</f>
        <v>Carrera 11 No 15-39 Barrio Camilo Torres</v>
      </c>
      <c r="F695">
        <v>50</v>
      </c>
      <c r="G695">
        <v>50313</v>
      </c>
      <c r="H695">
        <v>50</v>
      </c>
    </row>
    <row r="696" spans="1:8" ht="15" customHeight="1" x14ac:dyDescent="0.25">
      <c r="A696" t="s">
        <v>1284</v>
      </c>
      <c r="B696" t="s">
        <v>818</v>
      </c>
      <c r="C696" t="s">
        <v>801</v>
      </c>
      <c r="D696" t="e">
        <f>VLOOKUP(C696,TDirReg!$E$2:$F$186,2,0)</f>
        <v>#N/A</v>
      </c>
      <c r="E696" t="e">
        <f>VLOOKUP(C696,TDirReg!$E$2:$H$186,4,0)</f>
        <v>#N/A</v>
      </c>
      <c r="F696">
        <v>50</v>
      </c>
      <c r="G696">
        <v>50318</v>
      </c>
      <c r="H696">
        <v>50</v>
      </c>
    </row>
    <row r="697" spans="1:8" ht="15" customHeight="1" x14ac:dyDescent="0.25">
      <c r="A697" t="s">
        <v>1284</v>
      </c>
      <c r="B697" t="s">
        <v>818</v>
      </c>
      <c r="C697" t="s">
        <v>828</v>
      </c>
      <c r="D697" t="e">
        <f>VLOOKUP(C697,TDirReg!$E$2:$F$186,2,0)</f>
        <v>#N/A</v>
      </c>
      <c r="E697" t="e">
        <f>VLOOKUP(C697,TDirReg!$E$2:$H$186,4,0)</f>
        <v>#N/A</v>
      </c>
      <c r="F697">
        <v>50</v>
      </c>
      <c r="G697">
        <v>50325</v>
      </c>
      <c r="H697">
        <v>50</v>
      </c>
    </row>
    <row r="698" spans="1:8" ht="15" customHeight="1" x14ac:dyDescent="0.25">
      <c r="A698" t="s">
        <v>1284</v>
      </c>
      <c r="B698" t="s">
        <v>818</v>
      </c>
      <c r="C698" t="s">
        <v>829</v>
      </c>
      <c r="D698" t="e">
        <f>VLOOKUP(C698,TDirReg!$E$2:$F$186,2,0)</f>
        <v>#N/A</v>
      </c>
      <c r="E698" t="e">
        <f>VLOOKUP(C698,TDirReg!$E$2:$H$186,4,0)</f>
        <v>#N/A</v>
      </c>
      <c r="F698">
        <v>50</v>
      </c>
      <c r="G698">
        <v>50330</v>
      </c>
      <c r="H698">
        <v>50</v>
      </c>
    </row>
    <row r="699" spans="1:8" ht="15" customHeight="1" x14ac:dyDescent="0.25">
      <c r="A699" t="s">
        <v>1284</v>
      </c>
      <c r="B699" t="s">
        <v>818</v>
      </c>
      <c r="C699" t="s">
        <v>830</v>
      </c>
      <c r="D699" t="e">
        <f>VLOOKUP(C699,TDirReg!$E$2:$F$186,2,0)</f>
        <v>#N/A</v>
      </c>
      <c r="E699" t="e">
        <f>VLOOKUP(C699,TDirReg!$E$2:$H$186,4,0)</f>
        <v>#N/A</v>
      </c>
      <c r="F699">
        <v>50</v>
      </c>
      <c r="G699">
        <v>50350</v>
      </c>
      <c r="H699">
        <v>50</v>
      </c>
    </row>
    <row r="700" spans="1:8" ht="15" customHeight="1" x14ac:dyDescent="0.25">
      <c r="A700" t="s">
        <v>1284</v>
      </c>
      <c r="B700" t="s">
        <v>818</v>
      </c>
      <c r="C700" t="s">
        <v>831</v>
      </c>
      <c r="D700" t="e">
        <f>VLOOKUP(C700,TDirReg!$E$2:$F$186,2,0)</f>
        <v>#N/A</v>
      </c>
      <c r="E700" t="e">
        <f>VLOOKUP(C700,TDirReg!$E$2:$H$186,4,0)</f>
        <v>#N/A</v>
      </c>
      <c r="F700">
        <v>50</v>
      </c>
      <c r="G700">
        <v>50370</v>
      </c>
      <c r="H700">
        <v>50</v>
      </c>
    </row>
    <row r="701" spans="1:8" ht="15" customHeight="1" x14ac:dyDescent="0.25">
      <c r="A701" t="s">
        <v>1284</v>
      </c>
      <c r="B701" t="s">
        <v>818</v>
      </c>
      <c r="C701" t="s">
        <v>832</v>
      </c>
      <c r="D701" t="e">
        <f>VLOOKUP(C701,TDirReg!$E$2:$F$186,2,0)</f>
        <v>#N/A</v>
      </c>
      <c r="E701" t="e">
        <f>VLOOKUP(C701,TDirReg!$E$2:$H$186,4,0)</f>
        <v>#N/A</v>
      </c>
      <c r="F701">
        <v>50</v>
      </c>
      <c r="G701">
        <v>50400</v>
      </c>
      <c r="H701">
        <v>50</v>
      </c>
    </row>
    <row r="702" spans="1:8" x14ac:dyDescent="0.25">
      <c r="A702" t="s">
        <v>1284</v>
      </c>
      <c r="B702" t="s">
        <v>818</v>
      </c>
      <c r="C702" t="s">
        <v>833</v>
      </c>
      <c r="D702" t="e">
        <f>VLOOKUP(C702,TDirReg!$E$2:$F$186,2,0)</f>
        <v>#N/A</v>
      </c>
      <c r="E702" t="e">
        <f>VLOOKUP(C702,TDirReg!$E$2:$H$186,4,0)</f>
        <v>#N/A</v>
      </c>
      <c r="F702">
        <v>50</v>
      </c>
      <c r="G702">
        <v>50450</v>
      </c>
      <c r="H702">
        <v>50</v>
      </c>
    </row>
    <row r="703" spans="1:8" x14ac:dyDescent="0.25">
      <c r="A703" t="s">
        <v>1284</v>
      </c>
      <c r="B703" t="s">
        <v>818</v>
      </c>
      <c r="C703" t="s">
        <v>834</v>
      </c>
      <c r="D703" t="e">
        <f>VLOOKUP(C703,TDirReg!$E$2:$F$186,2,0)</f>
        <v>#N/A</v>
      </c>
      <c r="E703" t="e">
        <f>VLOOKUP(C703,TDirReg!$E$2:$H$186,4,0)</f>
        <v>#N/A</v>
      </c>
      <c r="F703">
        <v>50</v>
      </c>
      <c r="G703">
        <v>50568</v>
      </c>
      <c r="H703">
        <v>50</v>
      </c>
    </row>
    <row r="704" spans="1:8" x14ac:dyDescent="0.25">
      <c r="A704" t="s">
        <v>1284</v>
      </c>
      <c r="B704" t="s">
        <v>818</v>
      </c>
      <c r="C704" t="s">
        <v>90</v>
      </c>
      <c r="D704" t="str">
        <f>VLOOKUP(C704,TDirReg!$E$2:$F$186,2,0)</f>
        <v>UB PUERTO LOPEZ</v>
      </c>
      <c r="E704" t="str">
        <f>VLOOKUP(C704,TDirReg!$E$2:$H$186,4,0)</f>
        <v>Hospital Local Calle 8.N 6 - 50 Barrio Gaitán</v>
      </c>
      <c r="F704">
        <v>50</v>
      </c>
      <c r="G704">
        <v>50573</v>
      </c>
      <c r="H704">
        <v>50</v>
      </c>
    </row>
    <row r="705" spans="1:8" x14ac:dyDescent="0.25">
      <c r="A705" t="s">
        <v>1284</v>
      </c>
      <c r="B705" t="s">
        <v>818</v>
      </c>
      <c r="C705" t="s">
        <v>835</v>
      </c>
      <c r="D705" t="e">
        <f>VLOOKUP(C705,TDirReg!$E$2:$F$186,2,0)</f>
        <v>#N/A</v>
      </c>
      <c r="E705" t="e">
        <f>VLOOKUP(C705,TDirReg!$E$2:$H$186,4,0)</f>
        <v>#N/A</v>
      </c>
      <c r="F705">
        <v>50</v>
      </c>
      <c r="G705">
        <v>50577</v>
      </c>
      <c r="H705">
        <v>50</v>
      </c>
    </row>
    <row r="706" spans="1:8" x14ac:dyDescent="0.25">
      <c r="A706" t="s">
        <v>1284</v>
      </c>
      <c r="B706" t="s">
        <v>818</v>
      </c>
      <c r="C706" t="s">
        <v>582</v>
      </c>
      <c r="D706" t="e">
        <f>VLOOKUP(C706,TDirReg!$E$2:$F$186,2,0)</f>
        <v>#N/A</v>
      </c>
      <c r="E706" t="e">
        <f>VLOOKUP(C706,TDirReg!$E$2:$H$186,4,0)</f>
        <v>#N/A</v>
      </c>
      <c r="F706">
        <v>50</v>
      </c>
      <c r="G706">
        <v>50590</v>
      </c>
      <c r="H706">
        <v>50</v>
      </c>
    </row>
    <row r="707" spans="1:8" ht="15" customHeight="1" x14ac:dyDescent="0.25">
      <c r="A707" t="s">
        <v>1284</v>
      </c>
      <c r="B707" t="s">
        <v>818</v>
      </c>
      <c r="C707" t="s">
        <v>836</v>
      </c>
      <c r="D707" t="e">
        <f>VLOOKUP(C707,TDirReg!$E$2:$F$186,2,0)</f>
        <v>#N/A</v>
      </c>
      <c r="E707" t="e">
        <f>VLOOKUP(C707,TDirReg!$E$2:$H$186,4,0)</f>
        <v>#N/A</v>
      </c>
      <c r="F707">
        <v>50</v>
      </c>
      <c r="G707">
        <v>50606</v>
      </c>
      <c r="H707">
        <v>50</v>
      </c>
    </row>
    <row r="708" spans="1:8" ht="15" customHeight="1" x14ac:dyDescent="0.25">
      <c r="A708" t="s">
        <v>1284</v>
      </c>
      <c r="B708" t="s">
        <v>818</v>
      </c>
      <c r="C708" t="s">
        <v>837</v>
      </c>
      <c r="D708" t="e">
        <f>VLOOKUP(C708,TDirReg!$E$2:$F$186,2,0)</f>
        <v>#N/A</v>
      </c>
      <c r="E708" t="e">
        <f>VLOOKUP(C708,TDirReg!$E$2:$H$186,4,0)</f>
        <v>#N/A</v>
      </c>
      <c r="F708">
        <v>50</v>
      </c>
      <c r="G708">
        <v>50680</v>
      </c>
      <c r="H708">
        <v>50</v>
      </c>
    </row>
    <row r="709" spans="1:8" ht="15" customHeight="1" x14ac:dyDescent="0.25">
      <c r="A709" t="s">
        <v>1284</v>
      </c>
      <c r="B709" t="s">
        <v>818</v>
      </c>
      <c r="C709" t="s">
        <v>838</v>
      </c>
      <c r="D709" t="e">
        <f>VLOOKUP(C709,TDirReg!$E$2:$F$186,2,0)</f>
        <v>#N/A</v>
      </c>
      <c r="E709" t="e">
        <f>VLOOKUP(C709,TDirReg!$E$2:$H$186,4,0)</f>
        <v>#N/A</v>
      </c>
      <c r="F709">
        <v>50</v>
      </c>
      <c r="G709">
        <v>50683</v>
      </c>
      <c r="H709">
        <v>50</v>
      </c>
    </row>
    <row r="710" spans="1:8" ht="15" customHeight="1" x14ac:dyDescent="0.25">
      <c r="A710" t="s">
        <v>1284</v>
      </c>
      <c r="B710" t="s">
        <v>818</v>
      </c>
      <c r="C710" t="s">
        <v>839</v>
      </c>
      <c r="D710" t="e">
        <f>VLOOKUP(C710,TDirReg!$E$2:$F$186,2,0)</f>
        <v>#N/A</v>
      </c>
      <c r="E710" t="e">
        <f>VLOOKUP(C710,TDirReg!$E$2:$H$186,4,0)</f>
        <v>#N/A</v>
      </c>
      <c r="F710">
        <v>50</v>
      </c>
      <c r="G710">
        <v>50686</v>
      </c>
      <c r="H710">
        <v>50</v>
      </c>
    </row>
    <row r="711" spans="1:8" ht="15" customHeight="1" x14ac:dyDescent="0.25">
      <c r="A711" t="s">
        <v>1284</v>
      </c>
      <c r="B711" t="s">
        <v>818</v>
      </c>
      <c r="C711" t="s">
        <v>642</v>
      </c>
      <c r="D711" t="e">
        <f>VLOOKUP(C711,TDirReg!$E$2:$F$186,2,0)</f>
        <v>#N/A</v>
      </c>
      <c r="E711" t="e">
        <f>VLOOKUP(C711,TDirReg!$E$2:$H$186,4,0)</f>
        <v>#N/A</v>
      </c>
      <c r="F711">
        <v>50</v>
      </c>
      <c r="G711">
        <v>50689</v>
      </c>
      <c r="H711">
        <v>50</v>
      </c>
    </row>
    <row r="712" spans="1:8" ht="15" customHeight="1" x14ac:dyDescent="0.25">
      <c r="A712" t="s">
        <v>1284</v>
      </c>
      <c r="B712" t="s">
        <v>818</v>
      </c>
      <c r="C712" t="s">
        <v>840</v>
      </c>
      <c r="D712" t="e">
        <f>VLOOKUP(C712,TDirReg!$E$2:$F$186,2,0)</f>
        <v>#N/A</v>
      </c>
      <c r="E712" t="e">
        <f>VLOOKUP(C712,TDirReg!$E$2:$H$186,4,0)</f>
        <v>#N/A</v>
      </c>
      <c r="F712">
        <v>50</v>
      </c>
      <c r="G712">
        <v>50711</v>
      </c>
      <c r="H712">
        <v>50</v>
      </c>
    </row>
    <row r="713" spans="1:8" ht="15" customHeight="1" x14ac:dyDescent="0.25">
      <c r="A713" t="s">
        <v>1285</v>
      </c>
      <c r="B713" t="s">
        <v>1445</v>
      </c>
      <c r="C713" t="s">
        <v>79</v>
      </c>
      <c r="D713" t="str">
        <f>VLOOKUP(C713,TDirReg!$E$2:$F$186,2,0)</f>
        <v>DS NARIÑO</v>
      </c>
      <c r="E713" t="str">
        <f>VLOOKUP(C713,TDirReg!$E$2:$H$186,4,0)</f>
        <v>Calle 22 N° 7-93 Hospital Universitario Departamental de Nariño</v>
      </c>
      <c r="F713">
        <v>52</v>
      </c>
      <c r="G713">
        <v>52001</v>
      </c>
      <c r="H713">
        <v>52</v>
      </c>
    </row>
    <row r="714" spans="1:8" ht="15" customHeight="1" x14ac:dyDescent="0.25">
      <c r="A714" t="s">
        <v>1285</v>
      </c>
      <c r="B714" t="s">
        <v>1445</v>
      </c>
      <c r="C714" t="s">
        <v>841</v>
      </c>
      <c r="D714" t="e">
        <f>VLOOKUP(C714,TDirReg!$E$2:$F$186,2,0)</f>
        <v>#N/A</v>
      </c>
      <c r="E714" t="e">
        <f>VLOOKUP(C714,TDirReg!$E$2:$H$186,4,0)</f>
        <v>#N/A</v>
      </c>
      <c r="F714">
        <v>52</v>
      </c>
      <c r="G714">
        <v>52019</v>
      </c>
      <c r="H714">
        <v>52</v>
      </c>
    </row>
    <row r="715" spans="1:8" ht="15" customHeight="1" x14ac:dyDescent="0.25">
      <c r="A715" t="s">
        <v>1285</v>
      </c>
      <c r="B715" t="s">
        <v>1445</v>
      </c>
      <c r="C715" t="s">
        <v>842</v>
      </c>
      <c r="D715" t="e">
        <f>VLOOKUP(C715,TDirReg!$E$2:$F$186,2,0)</f>
        <v>#N/A</v>
      </c>
      <c r="E715" t="e">
        <f>VLOOKUP(C715,TDirReg!$E$2:$H$186,4,0)</f>
        <v>#N/A</v>
      </c>
      <c r="F715">
        <v>52</v>
      </c>
      <c r="G715">
        <v>52022</v>
      </c>
      <c r="H715">
        <v>52</v>
      </c>
    </row>
    <row r="716" spans="1:8" ht="15" customHeight="1" x14ac:dyDescent="0.25">
      <c r="A716" t="s">
        <v>1285</v>
      </c>
      <c r="B716" t="s">
        <v>1445</v>
      </c>
      <c r="C716" t="s">
        <v>843</v>
      </c>
      <c r="D716" t="e">
        <f>VLOOKUP(C716,TDirReg!$E$2:$F$186,2,0)</f>
        <v>#N/A</v>
      </c>
      <c r="E716" t="e">
        <f>VLOOKUP(C716,TDirReg!$E$2:$H$186,4,0)</f>
        <v>#N/A</v>
      </c>
      <c r="F716">
        <v>52</v>
      </c>
      <c r="G716">
        <v>52036</v>
      </c>
      <c r="H716">
        <v>52</v>
      </c>
    </row>
    <row r="717" spans="1:8" ht="15" customHeight="1" x14ac:dyDescent="0.25">
      <c r="A717" t="s">
        <v>1285</v>
      </c>
      <c r="B717" t="s">
        <v>1445</v>
      </c>
      <c r="C717" t="s">
        <v>844</v>
      </c>
      <c r="D717" t="e">
        <f>VLOOKUP(C717,TDirReg!$E$2:$F$186,2,0)</f>
        <v>#N/A</v>
      </c>
      <c r="E717" t="e">
        <f>VLOOKUP(C717,TDirReg!$E$2:$H$186,4,0)</f>
        <v>#N/A</v>
      </c>
      <c r="F717">
        <v>52</v>
      </c>
      <c r="G717">
        <v>52051</v>
      </c>
      <c r="H717">
        <v>52</v>
      </c>
    </row>
    <row r="718" spans="1:8" ht="15" customHeight="1" x14ac:dyDescent="0.25">
      <c r="A718" t="s">
        <v>1285</v>
      </c>
      <c r="B718" t="s">
        <v>1445</v>
      </c>
      <c r="C718" t="s">
        <v>121</v>
      </c>
      <c r="D718" t="str">
        <f>VLOOKUP(C718,TDirReg!$E$2:$F$186,2,0)</f>
        <v>JF BARBACOAS</v>
      </c>
      <c r="E718" t="str">
        <f>VLOOKUP(C718,TDirReg!$E$2:$H$186,4,0)</f>
        <v>Calle El Guabo frente al Banco Agrario Barrio Paso Grande</v>
      </c>
      <c r="F718">
        <v>52</v>
      </c>
      <c r="G718">
        <v>52079</v>
      </c>
      <c r="H718">
        <v>52</v>
      </c>
    </row>
    <row r="719" spans="1:8" ht="15" customHeight="1" x14ac:dyDescent="0.25">
      <c r="A719" t="s">
        <v>1285</v>
      </c>
      <c r="B719" t="s">
        <v>1445</v>
      </c>
      <c r="C719" t="s">
        <v>443</v>
      </c>
      <c r="D719" t="e">
        <f>VLOOKUP(C719,TDirReg!$E$2:$F$186,2,0)</f>
        <v>#N/A</v>
      </c>
      <c r="E719" t="e">
        <f>VLOOKUP(C719,TDirReg!$E$2:$H$186,4,0)</f>
        <v>#N/A</v>
      </c>
      <c r="F719">
        <v>52</v>
      </c>
      <c r="G719">
        <v>52083</v>
      </c>
      <c r="H719">
        <v>52</v>
      </c>
    </row>
    <row r="720" spans="1:8" ht="15" customHeight="1" x14ac:dyDescent="0.25">
      <c r="A720" t="s">
        <v>1285</v>
      </c>
      <c r="B720" t="s">
        <v>1445</v>
      </c>
      <c r="C720" t="s">
        <v>845</v>
      </c>
      <c r="D720" t="e">
        <f>VLOOKUP(C720,TDirReg!$E$2:$F$186,2,0)</f>
        <v>#N/A</v>
      </c>
      <c r="E720" t="e">
        <f>VLOOKUP(C720,TDirReg!$E$2:$H$186,4,0)</f>
        <v>#N/A</v>
      </c>
      <c r="F720">
        <v>52</v>
      </c>
      <c r="G720">
        <v>52110</v>
      </c>
      <c r="H720">
        <v>52</v>
      </c>
    </row>
    <row r="721" spans="1:8" ht="15" customHeight="1" x14ac:dyDescent="0.25">
      <c r="A721" t="s">
        <v>1285</v>
      </c>
      <c r="B721" t="s">
        <v>1445</v>
      </c>
      <c r="C721" t="s">
        <v>846</v>
      </c>
      <c r="D721" t="e">
        <f>VLOOKUP(C721,TDirReg!$E$2:$F$186,2,0)</f>
        <v>#N/A</v>
      </c>
      <c r="E721" t="e">
        <f>VLOOKUP(C721,TDirReg!$E$2:$H$186,4,0)</f>
        <v>#N/A</v>
      </c>
      <c r="F721">
        <v>52</v>
      </c>
      <c r="G721">
        <v>52203</v>
      </c>
      <c r="H721">
        <v>52</v>
      </c>
    </row>
    <row r="722" spans="1:8" ht="15" customHeight="1" x14ac:dyDescent="0.25">
      <c r="A722" t="s">
        <v>1285</v>
      </c>
      <c r="B722" t="s">
        <v>1445</v>
      </c>
      <c r="C722" t="s">
        <v>847</v>
      </c>
      <c r="D722" t="e">
        <f>VLOOKUP(C722,TDirReg!$E$2:$F$186,2,0)</f>
        <v>#N/A</v>
      </c>
      <c r="E722" t="e">
        <f>VLOOKUP(C722,TDirReg!$E$2:$H$186,4,0)</f>
        <v>#N/A</v>
      </c>
      <c r="F722">
        <v>52</v>
      </c>
      <c r="G722">
        <v>52207</v>
      </c>
      <c r="H722">
        <v>52</v>
      </c>
    </row>
    <row r="723" spans="1:8" ht="15" customHeight="1" x14ac:dyDescent="0.25">
      <c r="A723" t="s">
        <v>1285</v>
      </c>
      <c r="B723" t="s">
        <v>1445</v>
      </c>
      <c r="C723" t="s">
        <v>848</v>
      </c>
      <c r="D723" t="e">
        <f>VLOOKUP(C723,TDirReg!$E$2:$F$186,2,0)</f>
        <v>#N/A</v>
      </c>
      <c r="E723" t="e">
        <f>VLOOKUP(C723,TDirReg!$E$2:$H$186,4,0)</f>
        <v>#N/A</v>
      </c>
      <c r="F723">
        <v>52</v>
      </c>
      <c r="G723">
        <v>52210</v>
      </c>
      <c r="H723">
        <v>52</v>
      </c>
    </row>
    <row r="724" spans="1:8" ht="15" customHeight="1" x14ac:dyDescent="0.25">
      <c r="A724" t="s">
        <v>1285</v>
      </c>
      <c r="B724" t="s">
        <v>1445</v>
      </c>
      <c r="C724" t="s">
        <v>405</v>
      </c>
      <c r="D724" t="e">
        <f>VLOOKUP(C724,TDirReg!$E$2:$F$186,2,0)</f>
        <v>#N/A</v>
      </c>
      <c r="E724" t="e">
        <f>VLOOKUP(C724,TDirReg!$E$2:$H$186,4,0)</f>
        <v>#N/A</v>
      </c>
      <c r="F724">
        <v>52</v>
      </c>
      <c r="G724">
        <v>52215</v>
      </c>
      <c r="H724">
        <v>52</v>
      </c>
    </row>
    <row r="725" spans="1:8" ht="15" customHeight="1" x14ac:dyDescent="0.25">
      <c r="A725" t="s">
        <v>1285</v>
      </c>
      <c r="B725" t="s">
        <v>1445</v>
      </c>
      <c r="C725" t="s">
        <v>849</v>
      </c>
      <c r="D725" t="e">
        <f>VLOOKUP(C725,TDirReg!$E$2:$F$186,2,0)</f>
        <v>#N/A</v>
      </c>
      <c r="E725" t="e">
        <f>VLOOKUP(C725,TDirReg!$E$2:$H$186,4,0)</f>
        <v>#N/A</v>
      </c>
      <c r="F725">
        <v>52</v>
      </c>
      <c r="G725">
        <v>52224</v>
      </c>
      <c r="H725">
        <v>52</v>
      </c>
    </row>
    <row r="726" spans="1:8" ht="15" customHeight="1" x14ac:dyDescent="0.25">
      <c r="A726" t="s">
        <v>1285</v>
      </c>
      <c r="B726" t="s">
        <v>1445</v>
      </c>
      <c r="C726" t="s">
        <v>850</v>
      </c>
      <c r="D726" t="e">
        <f>VLOOKUP(C726,TDirReg!$E$2:$F$186,2,0)</f>
        <v>#N/A</v>
      </c>
      <c r="E726" t="e">
        <f>VLOOKUP(C726,TDirReg!$E$2:$H$186,4,0)</f>
        <v>#N/A</v>
      </c>
      <c r="F726">
        <v>52</v>
      </c>
      <c r="G726">
        <v>52227</v>
      </c>
      <c r="H726">
        <v>52</v>
      </c>
    </row>
    <row r="727" spans="1:8" ht="15" customHeight="1" x14ac:dyDescent="0.25">
      <c r="A727" t="s">
        <v>1285</v>
      </c>
      <c r="B727" t="s">
        <v>1445</v>
      </c>
      <c r="C727" t="s">
        <v>851</v>
      </c>
      <c r="D727" t="e">
        <f>VLOOKUP(C727,TDirReg!$E$2:$F$186,2,0)</f>
        <v>#N/A</v>
      </c>
      <c r="E727" t="e">
        <f>VLOOKUP(C727,TDirReg!$E$2:$H$186,4,0)</f>
        <v>#N/A</v>
      </c>
      <c r="F727">
        <v>52</v>
      </c>
      <c r="G727">
        <v>52233</v>
      </c>
      <c r="H727">
        <v>52</v>
      </c>
    </row>
    <row r="728" spans="1:8" ht="15" customHeight="1" x14ac:dyDescent="0.25">
      <c r="A728" t="s">
        <v>1285</v>
      </c>
      <c r="B728" t="s">
        <v>1445</v>
      </c>
      <c r="C728" t="s">
        <v>852</v>
      </c>
      <c r="D728" t="e">
        <f>VLOOKUP(C728,TDirReg!$E$2:$F$186,2,0)</f>
        <v>#N/A</v>
      </c>
      <c r="E728" t="e">
        <f>VLOOKUP(C728,TDirReg!$E$2:$H$186,4,0)</f>
        <v>#N/A</v>
      </c>
      <c r="F728">
        <v>52</v>
      </c>
      <c r="G728">
        <v>52240</v>
      </c>
      <c r="H728">
        <v>52</v>
      </c>
    </row>
    <row r="729" spans="1:8" ht="15" customHeight="1" x14ac:dyDescent="0.25">
      <c r="A729" t="s">
        <v>1285</v>
      </c>
      <c r="B729" t="s">
        <v>1445</v>
      </c>
      <c r="C729" t="s">
        <v>853</v>
      </c>
      <c r="D729" t="e">
        <f>VLOOKUP(C729,TDirReg!$E$2:$F$186,2,0)</f>
        <v>#N/A</v>
      </c>
      <c r="E729" t="e">
        <f>VLOOKUP(C729,TDirReg!$E$2:$H$186,4,0)</f>
        <v>#N/A</v>
      </c>
      <c r="F729">
        <v>52</v>
      </c>
      <c r="G729">
        <v>52250</v>
      </c>
      <c r="H729">
        <v>52</v>
      </c>
    </row>
    <row r="730" spans="1:8" ht="15" customHeight="1" x14ac:dyDescent="0.25">
      <c r="A730" t="s">
        <v>1285</v>
      </c>
      <c r="B730" t="s">
        <v>1445</v>
      </c>
      <c r="C730" t="s">
        <v>854</v>
      </c>
      <c r="D730" t="e">
        <f>VLOOKUP(C730,TDirReg!$E$2:$F$186,2,0)</f>
        <v>#N/A</v>
      </c>
      <c r="E730" t="e">
        <f>VLOOKUP(C730,TDirReg!$E$2:$H$186,4,0)</f>
        <v>#N/A</v>
      </c>
      <c r="F730">
        <v>52</v>
      </c>
      <c r="G730">
        <v>52254</v>
      </c>
      <c r="H730">
        <v>52</v>
      </c>
    </row>
    <row r="731" spans="1:8" ht="15" customHeight="1" x14ac:dyDescent="0.25">
      <c r="A731" t="s">
        <v>1285</v>
      </c>
      <c r="B731" t="s">
        <v>1445</v>
      </c>
      <c r="C731" t="s">
        <v>855</v>
      </c>
      <c r="D731" t="e">
        <f>VLOOKUP(C731,TDirReg!$E$2:$F$186,2,0)</f>
        <v>#N/A</v>
      </c>
      <c r="E731" t="e">
        <f>VLOOKUP(C731,TDirReg!$E$2:$H$186,4,0)</f>
        <v>#N/A</v>
      </c>
      <c r="F731">
        <v>52</v>
      </c>
      <c r="G731">
        <v>52256</v>
      </c>
      <c r="H731">
        <v>52</v>
      </c>
    </row>
    <row r="732" spans="1:8" ht="15" customHeight="1" x14ac:dyDescent="0.25">
      <c r="A732" t="s">
        <v>1285</v>
      </c>
      <c r="B732" t="s">
        <v>1445</v>
      </c>
      <c r="C732" t="s">
        <v>856</v>
      </c>
      <c r="D732" t="e">
        <f>VLOOKUP(C732,TDirReg!$E$2:$F$186,2,0)</f>
        <v>#N/A</v>
      </c>
      <c r="E732" t="e">
        <f>VLOOKUP(C732,TDirReg!$E$2:$H$186,4,0)</f>
        <v>#N/A</v>
      </c>
      <c r="F732">
        <v>52</v>
      </c>
      <c r="G732">
        <v>52258</v>
      </c>
      <c r="H732">
        <v>52</v>
      </c>
    </row>
    <row r="733" spans="1:8" ht="15" customHeight="1" x14ac:dyDescent="0.25">
      <c r="A733" t="s">
        <v>1285</v>
      </c>
      <c r="B733" t="s">
        <v>1445</v>
      </c>
      <c r="C733" t="s">
        <v>595</v>
      </c>
      <c r="D733" t="e">
        <f>VLOOKUP(C733,TDirReg!$E$2:$F$186,2,0)</f>
        <v>#N/A</v>
      </c>
      <c r="E733" t="e">
        <f>VLOOKUP(C733,TDirReg!$E$2:$H$186,4,0)</f>
        <v>#N/A</v>
      </c>
      <c r="F733">
        <v>52</v>
      </c>
      <c r="G733">
        <v>52260</v>
      </c>
      <c r="H733">
        <v>52</v>
      </c>
    </row>
    <row r="734" spans="1:8" ht="15" customHeight="1" x14ac:dyDescent="0.25">
      <c r="A734" t="s">
        <v>1285</v>
      </c>
      <c r="B734" t="s">
        <v>1445</v>
      </c>
      <c r="C734" t="s">
        <v>857</v>
      </c>
      <c r="D734" t="e">
        <f>VLOOKUP(C734,TDirReg!$E$2:$F$186,2,0)</f>
        <v>#N/A</v>
      </c>
      <c r="E734" t="e">
        <f>VLOOKUP(C734,TDirReg!$E$2:$H$186,4,0)</f>
        <v>#N/A</v>
      </c>
      <c r="F734">
        <v>52</v>
      </c>
      <c r="G734">
        <v>52287</v>
      </c>
      <c r="H734">
        <v>52</v>
      </c>
    </row>
    <row r="735" spans="1:8" ht="15" customHeight="1" x14ac:dyDescent="0.25">
      <c r="A735" t="s">
        <v>1285</v>
      </c>
      <c r="B735" t="s">
        <v>1445</v>
      </c>
      <c r="C735" t="s">
        <v>858</v>
      </c>
      <c r="D735" t="e">
        <f>VLOOKUP(C735,TDirReg!$E$2:$F$186,2,0)</f>
        <v>#N/A</v>
      </c>
      <c r="E735" t="e">
        <f>VLOOKUP(C735,TDirReg!$E$2:$H$186,4,0)</f>
        <v>#N/A</v>
      </c>
      <c r="F735">
        <v>52</v>
      </c>
      <c r="G735">
        <v>52317</v>
      </c>
      <c r="H735">
        <v>52</v>
      </c>
    </row>
    <row r="736" spans="1:8" ht="15" customHeight="1" x14ac:dyDescent="0.25">
      <c r="A736" t="s">
        <v>1285</v>
      </c>
      <c r="B736" t="s">
        <v>1445</v>
      </c>
      <c r="C736" t="s">
        <v>859</v>
      </c>
      <c r="D736" t="e">
        <f>VLOOKUP(C736,TDirReg!$E$2:$F$186,2,0)</f>
        <v>#N/A</v>
      </c>
      <c r="E736" t="e">
        <f>VLOOKUP(C736,TDirReg!$E$2:$H$186,4,0)</f>
        <v>#N/A</v>
      </c>
      <c r="F736">
        <v>52</v>
      </c>
      <c r="G736">
        <v>52320</v>
      </c>
      <c r="H736">
        <v>52</v>
      </c>
    </row>
    <row r="737" spans="1:8" ht="15" customHeight="1" x14ac:dyDescent="0.25">
      <c r="A737" t="s">
        <v>1285</v>
      </c>
      <c r="B737" t="s">
        <v>1445</v>
      </c>
      <c r="C737" t="s">
        <v>860</v>
      </c>
      <c r="D737" t="e">
        <f>VLOOKUP(C737,TDirReg!$E$2:$F$186,2,0)</f>
        <v>#N/A</v>
      </c>
      <c r="E737" t="e">
        <f>VLOOKUP(C737,TDirReg!$E$2:$H$186,4,0)</f>
        <v>#N/A</v>
      </c>
      <c r="F737">
        <v>52</v>
      </c>
      <c r="G737">
        <v>52323</v>
      </c>
      <c r="H737">
        <v>52</v>
      </c>
    </row>
    <row r="738" spans="1:8" ht="15" customHeight="1" x14ac:dyDescent="0.25">
      <c r="A738" t="s">
        <v>1285</v>
      </c>
      <c r="B738" t="s">
        <v>1445</v>
      </c>
      <c r="C738" t="s">
        <v>861</v>
      </c>
      <c r="D738" t="e">
        <f>VLOOKUP(C738,TDirReg!$E$2:$F$186,2,0)</f>
        <v>#N/A</v>
      </c>
      <c r="E738" t="e">
        <f>VLOOKUP(C738,TDirReg!$E$2:$H$186,4,0)</f>
        <v>#N/A</v>
      </c>
      <c r="F738">
        <v>52</v>
      </c>
      <c r="G738">
        <v>52352</v>
      </c>
      <c r="H738">
        <v>52</v>
      </c>
    </row>
    <row r="739" spans="1:8" ht="15" customHeight="1" x14ac:dyDescent="0.25">
      <c r="A739" t="s">
        <v>1285</v>
      </c>
      <c r="B739" t="s">
        <v>1445</v>
      </c>
      <c r="C739" t="s">
        <v>862</v>
      </c>
      <c r="D739" t="e">
        <f>VLOOKUP(C739,TDirReg!$E$2:$F$186,2,0)</f>
        <v>#N/A</v>
      </c>
      <c r="E739" t="e">
        <f>VLOOKUP(C739,TDirReg!$E$2:$H$186,4,0)</f>
        <v>#N/A</v>
      </c>
      <c r="F739">
        <v>52</v>
      </c>
      <c r="G739">
        <v>52354</v>
      </c>
      <c r="H739">
        <v>52</v>
      </c>
    </row>
    <row r="740" spans="1:8" ht="15" customHeight="1" x14ac:dyDescent="0.25">
      <c r="A740" t="s">
        <v>1285</v>
      </c>
      <c r="B740" t="s">
        <v>1445</v>
      </c>
      <c r="C740" t="s">
        <v>80</v>
      </c>
      <c r="D740" t="str">
        <f>VLOOKUP(C740,TDirReg!$E$2:$F$186,2,0)</f>
        <v>UB IPIALES</v>
      </c>
      <c r="E740" t="str">
        <f>VLOOKUP(C740,TDirReg!$E$2:$H$186,4,0)</f>
        <v>Avenida Panamericana Norte Hospital Civil Regional Ipiales</v>
      </c>
      <c r="F740">
        <v>52</v>
      </c>
      <c r="G740">
        <v>52356</v>
      </c>
      <c r="H740">
        <v>52</v>
      </c>
    </row>
    <row r="741" spans="1:8" ht="15" customHeight="1" x14ac:dyDescent="0.25">
      <c r="A741" t="s">
        <v>1285</v>
      </c>
      <c r="B741" t="s">
        <v>1445</v>
      </c>
      <c r="C741" t="s">
        <v>863</v>
      </c>
      <c r="D741" t="e">
        <f>VLOOKUP(C741,TDirReg!$E$2:$F$186,2,0)</f>
        <v>#N/A</v>
      </c>
      <c r="E741" t="e">
        <f>VLOOKUP(C741,TDirReg!$E$2:$H$186,4,0)</f>
        <v>#N/A</v>
      </c>
      <c r="F741">
        <v>52</v>
      </c>
      <c r="G741">
        <v>52378</v>
      </c>
      <c r="H741">
        <v>52</v>
      </c>
    </row>
    <row r="742" spans="1:8" ht="15" customHeight="1" x14ac:dyDescent="0.25">
      <c r="A742" t="s">
        <v>1285</v>
      </c>
      <c r="B742" t="s">
        <v>1445</v>
      </c>
      <c r="C742" t="s">
        <v>864</v>
      </c>
      <c r="D742" t="e">
        <f>VLOOKUP(C742,TDirReg!$E$2:$F$186,2,0)</f>
        <v>#N/A</v>
      </c>
      <c r="E742" t="e">
        <f>VLOOKUP(C742,TDirReg!$E$2:$H$186,4,0)</f>
        <v>#N/A</v>
      </c>
      <c r="F742">
        <v>52</v>
      </c>
      <c r="G742">
        <v>52381</v>
      </c>
      <c r="H742">
        <v>52</v>
      </c>
    </row>
    <row r="743" spans="1:8" ht="15" customHeight="1" x14ac:dyDescent="0.25">
      <c r="A743" t="s">
        <v>1285</v>
      </c>
      <c r="B743" t="s">
        <v>1445</v>
      </c>
      <c r="C743" t="s">
        <v>865</v>
      </c>
      <c r="D743" t="e">
        <f>VLOOKUP(C743,TDirReg!$E$2:$F$186,2,0)</f>
        <v>#N/A</v>
      </c>
      <c r="E743" t="e">
        <f>VLOOKUP(C743,TDirReg!$E$2:$H$186,4,0)</f>
        <v>#N/A</v>
      </c>
      <c r="F743">
        <v>52</v>
      </c>
      <c r="G743">
        <v>52385</v>
      </c>
      <c r="H743">
        <v>52</v>
      </c>
    </row>
    <row r="744" spans="1:8" ht="15" customHeight="1" x14ac:dyDescent="0.25">
      <c r="A744" t="s">
        <v>1285</v>
      </c>
      <c r="B744" t="s">
        <v>1445</v>
      </c>
      <c r="C744" t="s">
        <v>866</v>
      </c>
      <c r="D744" t="e">
        <f>VLOOKUP(C744,TDirReg!$E$2:$F$186,2,0)</f>
        <v>#N/A</v>
      </c>
      <c r="E744" t="e">
        <f>VLOOKUP(C744,TDirReg!$E$2:$H$186,4,0)</f>
        <v>#N/A</v>
      </c>
      <c r="F744">
        <v>52</v>
      </c>
      <c r="G744">
        <v>52390</v>
      </c>
      <c r="H744">
        <v>52</v>
      </c>
    </row>
    <row r="745" spans="1:8" ht="15" customHeight="1" x14ac:dyDescent="0.25">
      <c r="A745" t="s">
        <v>1285</v>
      </c>
      <c r="B745" t="s">
        <v>1445</v>
      </c>
      <c r="C745" t="s">
        <v>1796</v>
      </c>
      <c r="D745" t="str">
        <f>VLOOKUP(C745,TDirReg!$E$2:$F$186,2,0)</f>
        <v>UB LA UNIÓN</v>
      </c>
      <c r="E745" t="str">
        <f>VLOOKUP(C745,TDirReg!$E$2:$H$186,4,0)</f>
        <v>Carrera 2 N° 16-08-Hospital Eduardo Santos</v>
      </c>
      <c r="F745">
        <v>52</v>
      </c>
      <c r="G745">
        <v>52399</v>
      </c>
      <c r="H745">
        <v>52</v>
      </c>
    </row>
    <row r="746" spans="1:8" ht="15" customHeight="1" x14ac:dyDescent="0.25">
      <c r="A746" t="s">
        <v>1285</v>
      </c>
      <c r="B746" t="s">
        <v>1445</v>
      </c>
      <c r="C746" t="s">
        <v>867</v>
      </c>
      <c r="D746" t="e">
        <f>VLOOKUP(C746,TDirReg!$E$2:$F$186,2,0)</f>
        <v>#N/A</v>
      </c>
      <c r="E746" t="e">
        <f>VLOOKUP(C746,TDirReg!$E$2:$H$186,4,0)</f>
        <v>#N/A</v>
      </c>
      <c r="F746">
        <v>52</v>
      </c>
      <c r="G746">
        <v>52405</v>
      </c>
      <c r="H746">
        <v>52</v>
      </c>
    </row>
    <row r="747" spans="1:8" ht="15" customHeight="1" x14ac:dyDescent="0.25">
      <c r="A747" t="s">
        <v>1285</v>
      </c>
      <c r="B747" t="s">
        <v>1445</v>
      </c>
      <c r="C747" t="s">
        <v>868</v>
      </c>
      <c r="D747" t="e">
        <f>VLOOKUP(C747,TDirReg!$E$2:$F$186,2,0)</f>
        <v>#N/A</v>
      </c>
      <c r="E747" t="e">
        <f>VLOOKUP(C747,TDirReg!$E$2:$H$186,4,0)</f>
        <v>#N/A</v>
      </c>
      <c r="F747">
        <v>52</v>
      </c>
      <c r="G747">
        <v>52411</v>
      </c>
      <c r="H747">
        <v>52</v>
      </c>
    </row>
    <row r="748" spans="1:8" ht="15" customHeight="1" x14ac:dyDescent="0.25">
      <c r="A748" t="s">
        <v>1285</v>
      </c>
      <c r="B748" t="s">
        <v>1445</v>
      </c>
      <c r="C748" t="s">
        <v>869</v>
      </c>
      <c r="D748" t="e">
        <f>VLOOKUP(C748,TDirReg!$E$2:$F$186,2,0)</f>
        <v>#N/A</v>
      </c>
      <c r="E748" t="e">
        <f>VLOOKUP(C748,TDirReg!$E$2:$H$186,4,0)</f>
        <v>#N/A</v>
      </c>
      <c r="F748">
        <v>52</v>
      </c>
      <c r="G748">
        <v>52418</v>
      </c>
      <c r="H748">
        <v>52</v>
      </c>
    </row>
    <row r="749" spans="1:8" ht="15" customHeight="1" x14ac:dyDescent="0.25">
      <c r="A749" t="s">
        <v>1285</v>
      </c>
      <c r="B749" t="s">
        <v>1445</v>
      </c>
      <c r="C749" t="s">
        <v>870</v>
      </c>
      <c r="D749" t="e">
        <f>VLOOKUP(C749,TDirReg!$E$2:$F$186,2,0)</f>
        <v>#N/A</v>
      </c>
      <c r="E749" t="e">
        <f>VLOOKUP(C749,TDirReg!$E$2:$H$186,4,0)</f>
        <v>#N/A</v>
      </c>
      <c r="F749">
        <v>52</v>
      </c>
      <c r="G749">
        <v>52427</v>
      </c>
      <c r="H749">
        <v>52</v>
      </c>
    </row>
    <row r="750" spans="1:8" ht="15" customHeight="1" x14ac:dyDescent="0.25">
      <c r="A750" t="s">
        <v>1285</v>
      </c>
      <c r="B750" t="s">
        <v>1445</v>
      </c>
      <c r="C750" t="s">
        <v>871</v>
      </c>
      <c r="D750" t="e">
        <f>VLOOKUP(C750,TDirReg!$E$2:$F$186,2,0)</f>
        <v>#N/A</v>
      </c>
      <c r="E750" t="e">
        <f>VLOOKUP(C750,TDirReg!$E$2:$H$186,4,0)</f>
        <v>#N/A</v>
      </c>
      <c r="F750">
        <v>52</v>
      </c>
      <c r="G750">
        <v>52435</v>
      </c>
      <c r="H750">
        <v>52</v>
      </c>
    </row>
    <row r="751" spans="1:8" ht="15" customHeight="1" x14ac:dyDescent="0.25">
      <c r="A751" t="s">
        <v>1285</v>
      </c>
      <c r="B751" t="s">
        <v>1445</v>
      </c>
      <c r="C751" t="s">
        <v>672</v>
      </c>
      <c r="D751" t="e">
        <f>VLOOKUP(C751,TDirReg!$E$2:$F$186,2,0)</f>
        <v>#N/A</v>
      </c>
      <c r="E751" t="e">
        <f>VLOOKUP(C751,TDirReg!$E$2:$H$186,4,0)</f>
        <v>#N/A</v>
      </c>
      <c r="F751">
        <v>52</v>
      </c>
      <c r="G751">
        <v>52473</v>
      </c>
      <c r="H751">
        <v>52</v>
      </c>
    </row>
    <row r="752" spans="1:8" ht="15" customHeight="1" x14ac:dyDescent="0.25">
      <c r="A752" t="s">
        <v>1285</v>
      </c>
      <c r="B752" t="s">
        <v>1445</v>
      </c>
      <c r="C752" t="s">
        <v>323</v>
      </c>
      <c r="D752" t="e">
        <f>VLOOKUP(C752,TDirReg!$E$2:$F$186,2,0)</f>
        <v>#N/A</v>
      </c>
      <c r="E752" t="e">
        <f>VLOOKUP(C752,TDirReg!$E$2:$H$186,4,0)</f>
        <v>#N/A</v>
      </c>
      <c r="F752">
        <v>52</v>
      </c>
      <c r="G752">
        <v>52480</v>
      </c>
      <c r="H752">
        <v>52</v>
      </c>
    </row>
    <row r="753" spans="1:8" ht="15" customHeight="1" x14ac:dyDescent="0.25">
      <c r="A753" t="s">
        <v>1285</v>
      </c>
      <c r="B753" t="s">
        <v>1445</v>
      </c>
      <c r="C753" t="s">
        <v>872</v>
      </c>
      <c r="D753" t="e">
        <f>VLOOKUP(C753,TDirReg!$E$2:$F$186,2,0)</f>
        <v>#N/A</v>
      </c>
      <c r="E753" t="e">
        <f>VLOOKUP(C753,TDirReg!$E$2:$H$186,4,0)</f>
        <v>#N/A</v>
      </c>
      <c r="F753">
        <v>52</v>
      </c>
      <c r="G753">
        <v>52490</v>
      </c>
      <c r="H753">
        <v>52</v>
      </c>
    </row>
    <row r="754" spans="1:8" ht="15" customHeight="1" x14ac:dyDescent="0.25">
      <c r="A754" t="s">
        <v>1285</v>
      </c>
      <c r="B754" t="s">
        <v>1445</v>
      </c>
      <c r="C754" t="s">
        <v>873</v>
      </c>
      <c r="D754" t="e">
        <f>VLOOKUP(C754,TDirReg!$E$2:$F$186,2,0)</f>
        <v>#N/A</v>
      </c>
      <c r="E754" t="e">
        <f>VLOOKUP(C754,TDirReg!$E$2:$H$186,4,0)</f>
        <v>#N/A</v>
      </c>
      <c r="F754">
        <v>52</v>
      </c>
      <c r="G754">
        <v>52506</v>
      </c>
      <c r="H754">
        <v>52</v>
      </c>
    </row>
    <row r="755" spans="1:8" ht="15" customHeight="1" x14ac:dyDescent="0.25">
      <c r="A755" t="s">
        <v>1285</v>
      </c>
      <c r="B755" t="s">
        <v>1445</v>
      </c>
      <c r="C755" t="s">
        <v>874</v>
      </c>
      <c r="D755" t="e">
        <f>VLOOKUP(C755,TDirReg!$E$2:$F$186,2,0)</f>
        <v>#N/A</v>
      </c>
      <c r="E755" t="e">
        <f>VLOOKUP(C755,TDirReg!$E$2:$H$186,4,0)</f>
        <v>#N/A</v>
      </c>
      <c r="F755">
        <v>52</v>
      </c>
      <c r="G755">
        <v>52520</v>
      </c>
      <c r="H755">
        <v>52</v>
      </c>
    </row>
    <row r="756" spans="1:8" ht="15" customHeight="1" x14ac:dyDescent="0.25">
      <c r="A756" t="s">
        <v>1285</v>
      </c>
      <c r="B756" t="s">
        <v>1445</v>
      </c>
      <c r="C756" t="s">
        <v>875</v>
      </c>
      <c r="D756" t="e">
        <f>VLOOKUP(C756,TDirReg!$E$2:$F$186,2,0)</f>
        <v>#N/A</v>
      </c>
      <c r="E756" t="e">
        <f>VLOOKUP(C756,TDirReg!$E$2:$H$186,4,0)</f>
        <v>#N/A</v>
      </c>
      <c r="F756">
        <v>52</v>
      </c>
      <c r="G756">
        <v>52540</v>
      </c>
      <c r="H756">
        <v>52</v>
      </c>
    </row>
    <row r="757" spans="1:8" ht="15" customHeight="1" x14ac:dyDescent="0.25">
      <c r="A757" t="s">
        <v>1285</v>
      </c>
      <c r="B757" t="s">
        <v>1445</v>
      </c>
      <c r="C757" t="s">
        <v>876</v>
      </c>
      <c r="D757" t="e">
        <f>VLOOKUP(C757,TDirReg!$E$2:$F$186,2,0)</f>
        <v>#N/A</v>
      </c>
      <c r="E757" t="e">
        <f>VLOOKUP(C757,TDirReg!$E$2:$H$186,4,0)</f>
        <v>#N/A</v>
      </c>
      <c r="F757">
        <v>52</v>
      </c>
      <c r="G757">
        <v>52560</v>
      </c>
      <c r="H757">
        <v>52</v>
      </c>
    </row>
    <row r="758" spans="1:8" ht="15" customHeight="1" x14ac:dyDescent="0.25">
      <c r="A758" t="s">
        <v>1285</v>
      </c>
      <c r="B758" t="s">
        <v>1445</v>
      </c>
      <c r="C758" t="s">
        <v>877</v>
      </c>
      <c r="D758" t="e">
        <f>VLOOKUP(C758,TDirReg!$E$2:$F$186,2,0)</f>
        <v>#N/A</v>
      </c>
      <c r="E758" t="e">
        <f>VLOOKUP(C758,TDirReg!$E$2:$H$186,4,0)</f>
        <v>#N/A</v>
      </c>
      <c r="F758">
        <v>52</v>
      </c>
      <c r="G758">
        <v>52565</v>
      </c>
      <c r="H758">
        <v>52</v>
      </c>
    </row>
    <row r="759" spans="1:8" ht="15" customHeight="1" x14ac:dyDescent="0.25">
      <c r="A759" t="s">
        <v>1285</v>
      </c>
      <c r="B759" t="s">
        <v>1445</v>
      </c>
      <c r="C759" t="s">
        <v>878</v>
      </c>
      <c r="D759" t="e">
        <f>VLOOKUP(C759,TDirReg!$E$2:$F$186,2,0)</f>
        <v>#N/A</v>
      </c>
      <c r="E759" t="e">
        <f>VLOOKUP(C759,TDirReg!$E$2:$H$186,4,0)</f>
        <v>#N/A</v>
      </c>
      <c r="F759">
        <v>52</v>
      </c>
      <c r="G759">
        <v>52573</v>
      </c>
      <c r="H759">
        <v>52</v>
      </c>
    </row>
    <row r="760" spans="1:8" ht="15" customHeight="1" x14ac:dyDescent="0.25">
      <c r="A760" t="s">
        <v>1285</v>
      </c>
      <c r="B760" t="s">
        <v>1445</v>
      </c>
      <c r="C760" t="s">
        <v>879</v>
      </c>
      <c r="D760" t="e">
        <f>VLOOKUP(C760,TDirReg!$E$2:$F$186,2,0)</f>
        <v>#N/A</v>
      </c>
      <c r="E760" t="e">
        <f>VLOOKUP(C760,TDirReg!$E$2:$H$186,4,0)</f>
        <v>#N/A</v>
      </c>
      <c r="F760">
        <v>52</v>
      </c>
      <c r="G760">
        <v>52585</v>
      </c>
      <c r="H760">
        <v>52</v>
      </c>
    </row>
    <row r="761" spans="1:8" ht="15" customHeight="1" x14ac:dyDescent="0.25">
      <c r="A761" t="s">
        <v>1285</v>
      </c>
      <c r="B761" t="s">
        <v>1445</v>
      </c>
      <c r="C761" t="s">
        <v>687</v>
      </c>
      <c r="D761" t="e">
        <f>VLOOKUP(C761,TDirReg!$E$2:$F$186,2,0)</f>
        <v>#N/A</v>
      </c>
      <c r="E761" t="e">
        <f>VLOOKUP(C761,TDirReg!$E$2:$H$186,4,0)</f>
        <v>#N/A</v>
      </c>
      <c r="F761">
        <v>52</v>
      </c>
      <c r="G761">
        <v>52612</v>
      </c>
      <c r="H761">
        <v>52</v>
      </c>
    </row>
    <row r="762" spans="1:8" ht="15" customHeight="1" x14ac:dyDescent="0.25">
      <c r="A762" t="s">
        <v>1285</v>
      </c>
      <c r="B762" t="s">
        <v>1445</v>
      </c>
      <c r="C762" t="s">
        <v>880</v>
      </c>
      <c r="D762" t="e">
        <f>VLOOKUP(C762,TDirReg!$E$2:$F$186,2,0)</f>
        <v>#N/A</v>
      </c>
      <c r="E762" t="e">
        <f>VLOOKUP(C762,TDirReg!$E$2:$H$186,4,0)</f>
        <v>#N/A</v>
      </c>
      <c r="F762">
        <v>52</v>
      </c>
      <c r="G762">
        <v>52621</v>
      </c>
      <c r="H762">
        <v>52</v>
      </c>
    </row>
    <row r="763" spans="1:8" ht="15" customHeight="1" x14ac:dyDescent="0.25">
      <c r="A763" t="s">
        <v>1285</v>
      </c>
      <c r="B763" t="s">
        <v>1445</v>
      </c>
      <c r="C763" t="s">
        <v>881</v>
      </c>
      <c r="D763" t="e">
        <f>VLOOKUP(C763,TDirReg!$E$2:$F$186,2,0)</f>
        <v>#N/A</v>
      </c>
      <c r="E763" t="e">
        <f>VLOOKUP(C763,TDirReg!$E$2:$H$186,4,0)</f>
        <v>#N/A</v>
      </c>
      <c r="F763">
        <v>52</v>
      </c>
      <c r="G763">
        <v>52678</v>
      </c>
      <c r="H763">
        <v>52</v>
      </c>
    </row>
    <row r="764" spans="1:8" ht="15" customHeight="1" x14ac:dyDescent="0.25">
      <c r="A764" t="s">
        <v>1285</v>
      </c>
      <c r="B764" t="s">
        <v>1445</v>
      </c>
      <c r="C764" t="s">
        <v>882</v>
      </c>
      <c r="D764" t="e">
        <f>VLOOKUP(C764,TDirReg!$E$2:$F$186,2,0)</f>
        <v>#N/A</v>
      </c>
      <c r="E764" t="e">
        <f>VLOOKUP(C764,TDirReg!$E$2:$H$186,4,0)</f>
        <v>#N/A</v>
      </c>
      <c r="F764">
        <v>52</v>
      </c>
      <c r="G764">
        <v>52683</v>
      </c>
      <c r="H764">
        <v>52</v>
      </c>
    </row>
    <row r="765" spans="1:8" ht="15" customHeight="1" x14ac:dyDescent="0.25">
      <c r="A765" t="s">
        <v>1285</v>
      </c>
      <c r="B765" t="s">
        <v>1445</v>
      </c>
      <c r="C765" t="s">
        <v>689</v>
      </c>
      <c r="D765" t="e">
        <f>VLOOKUP(C765,TDirReg!$E$2:$F$186,2,0)</f>
        <v>#N/A</v>
      </c>
      <c r="E765" t="e">
        <f>VLOOKUP(C765,TDirReg!$E$2:$H$186,4,0)</f>
        <v>#N/A</v>
      </c>
      <c r="F765">
        <v>52</v>
      </c>
      <c r="G765">
        <v>52685</v>
      </c>
      <c r="H765">
        <v>52</v>
      </c>
    </row>
    <row r="766" spans="1:8" ht="15" customHeight="1" x14ac:dyDescent="0.25">
      <c r="A766" t="s">
        <v>1285</v>
      </c>
      <c r="B766" t="s">
        <v>1445</v>
      </c>
      <c r="C766" t="s">
        <v>883</v>
      </c>
      <c r="D766" t="e">
        <f>VLOOKUP(C766,TDirReg!$E$2:$F$186,2,0)</f>
        <v>#N/A</v>
      </c>
      <c r="E766" t="e">
        <f>VLOOKUP(C766,TDirReg!$E$2:$H$186,4,0)</f>
        <v>#N/A</v>
      </c>
      <c r="F766">
        <v>52</v>
      </c>
      <c r="G766">
        <v>52687</v>
      </c>
      <c r="H766">
        <v>52</v>
      </c>
    </row>
    <row r="767" spans="1:8" ht="15" customHeight="1" x14ac:dyDescent="0.25">
      <c r="A767" t="s">
        <v>1285</v>
      </c>
      <c r="B767" t="s">
        <v>1445</v>
      </c>
      <c r="C767" t="s">
        <v>427</v>
      </c>
      <c r="D767" t="e">
        <f>VLOOKUP(C767,TDirReg!$E$2:$F$186,2,0)</f>
        <v>#N/A</v>
      </c>
      <c r="E767" t="e">
        <f>VLOOKUP(C767,TDirReg!$E$2:$H$186,4,0)</f>
        <v>#N/A</v>
      </c>
      <c r="F767">
        <v>52</v>
      </c>
      <c r="G767">
        <v>52693</v>
      </c>
      <c r="H767">
        <v>52</v>
      </c>
    </row>
    <row r="768" spans="1:8" ht="15" customHeight="1" x14ac:dyDescent="0.25">
      <c r="A768" t="s">
        <v>1285</v>
      </c>
      <c r="B768" t="s">
        <v>1445</v>
      </c>
      <c r="C768" t="s">
        <v>884</v>
      </c>
      <c r="D768" t="e">
        <f>VLOOKUP(C768,TDirReg!$E$2:$F$186,2,0)</f>
        <v>#N/A</v>
      </c>
      <c r="E768" t="e">
        <f>VLOOKUP(C768,TDirReg!$E$2:$H$186,4,0)</f>
        <v>#N/A</v>
      </c>
      <c r="F768">
        <v>52</v>
      </c>
      <c r="G768">
        <v>52694</v>
      </c>
      <c r="H768">
        <v>52</v>
      </c>
    </row>
    <row r="769" spans="1:8" ht="15" customHeight="1" x14ac:dyDescent="0.25">
      <c r="A769" t="s">
        <v>1285</v>
      </c>
      <c r="B769" t="s">
        <v>1445</v>
      </c>
      <c r="C769" t="s">
        <v>885</v>
      </c>
      <c r="D769" t="e">
        <f>VLOOKUP(C769,TDirReg!$E$2:$F$186,2,0)</f>
        <v>#N/A</v>
      </c>
      <c r="E769" t="e">
        <f>VLOOKUP(C769,TDirReg!$E$2:$H$186,4,0)</f>
        <v>#N/A</v>
      </c>
      <c r="F769">
        <v>52</v>
      </c>
      <c r="G769">
        <v>52696</v>
      </c>
      <c r="H769">
        <v>52</v>
      </c>
    </row>
    <row r="770" spans="1:8" ht="15" customHeight="1" x14ac:dyDescent="0.25">
      <c r="A770" t="s">
        <v>1285</v>
      </c>
      <c r="B770" t="s">
        <v>1445</v>
      </c>
      <c r="C770" t="s">
        <v>886</v>
      </c>
      <c r="D770" t="e">
        <f>VLOOKUP(C770,TDirReg!$E$2:$F$186,2,0)</f>
        <v>#N/A</v>
      </c>
      <c r="E770" t="e">
        <f>VLOOKUP(C770,TDirReg!$E$2:$H$186,4,0)</f>
        <v>#N/A</v>
      </c>
      <c r="F770">
        <v>52</v>
      </c>
      <c r="G770">
        <v>52699</v>
      </c>
      <c r="H770">
        <v>52</v>
      </c>
    </row>
    <row r="771" spans="1:8" ht="15" customHeight="1" x14ac:dyDescent="0.25">
      <c r="A771" t="s">
        <v>1285</v>
      </c>
      <c r="B771" t="s">
        <v>1445</v>
      </c>
      <c r="C771" t="s">
        <v>887</v>
      </c>
      <c r="D771" t="e">
        <f>VLOOKUP(C771,TDirReg!$E$2:$F$186,2,0)</f>
        <v>#N/A</v>
      </c>
      <c r="E771" t="e">
        <f>VLOOKUP(C771,TDirReg!$E$2:$H$186,4,0)</f>
        <v>#N/A</v>
      </c>
      <c r="F771">
        <v>52</v>
      </c>
      <c r="G771">
        <v>52720</v>
      </c>
      <c r="H771">
        <v>52</v>
      </c>
    </row>
    <row r="772" spans="1:8" ht="15" customHeight="1" x14ac:dyDescent="0.25">
      <c r="A772" t="s">
        <v>1285</v>
      </c>
      <c r="B772" t="s">
        <v>1445</v>
      </c>
      <c r="C772" t="s">
        <v>888</v>
      </c>
      <c r="D772" t="e">
        <f>VLOOKUP(C772,TDirReg!$E$2:$F$186,2,0)</f>
        <v>#N/A</v>
      </c>
      <c r="E772" t="e">
        <f>VLOOKUP(C772,TDirReg!$E$2:$H$186,4,0)</f>
        <v>#N/A</v>
      </c>
      <c r="F772">
        <v>52</v>
      </c>
      <c r="G772">
        <v>52786</v>
      </c>
      <c r="H772">
        <v>52</v>
      </c>
    </row>
    <row r="773" spans="1:8" ht="15" customHeight="1" x14ac:dyDescent="0.25">
      <c r="A773" t="s">
        <v>1285</v>
      </c>
      <c r="B773" t="s">
        <v>1445</v>
      </c>
      <c r="C773" t="s">
        <v>889</v>
      </c>
      <c r="D773" t="e">
        <f>VLOOKUP(C773,TDirReg!$E$2:$F$186,2,0)</f>
        <v>#N/A</v>
      </c>
      <c r="E773" t="e">
        <f>VLOOKUP(C773,TDirReg!$E$2:$H$186,4,0)</f>
        <v>#N/A</v>
      </c>
      <c r="F773">
        <v>52</v>
      </c>
      <c r="G773">
        <v>52788</v>
      </c>
      <c r="H773">
        <v>52</v>
      </c>
    </row>
    <row r="774" spans="1:8" ht="15" customHeight="1" x14ac:dyDescent="0.25">
      <c r="A774" t="s">
        <v>1285</v>
      </c>
      <c r="B774" t="s">
        <v>1445</v>
      </c>
      <c r="C774" t="s">
        <v>111</v>
      </c>
      <c r="D774" t="str">
        <f>VLOOKUP(C774,TDirReg!$E$2:$F$186,2,0)</f>
        <v>UB ZONAL TUMACO</v>
      </c>
      <c r="E774" t="str">
        <f>VLOOKUP(C774,TDirReg!$E$2:$H$186,4,0)</f>
        <v>Ciudadela Sector Nuevo Horizonte Enseguida del Centro Hospital Divino Niño</v>
      </c>
      <c r="F774">
        <v>52</v>
      </c>
      <c r="G774">
        <v>52835</v>
      </c>
      <c r="H774">
        <v>52</v>
      </c>
    </row>
    <row r="775" spans="1:8" ht="15" customHeight="1" x14ac:dyDescent="0.25">
      <c r="A775" t="s">
        <v>1285</v>
      </c>
      <c r="B775" t="s">
        <v>1445</v>
      </c>
      <c r="C775" t="s">
        <v>81</v>
      </c>
      <c r="D775" t="str">
        <f>VLOOKUP(C775,TDirReg!$E$2:$F$186,2,0)</f>
        <v>UB TUQUERRES</v>
      </c>
      <c r="E775" t="str">
        <f>VLOOKUP(C775,TDirReg!$E$2:$H$186,4,0)</f>
        <v>Calle 27 N° 14 - 58 Hospital San José</v>
      </c>
      <c r="F775">
        <v>52</v>
      </c>
      <c r="G775">
        <v>52838</v>
      </c>
      <c r="H775">
        <v>52</v>
      </c>
    </row>
    <row r="776" spans="1:8" ht="15" customHeight="1" x14ac:dyDescent="0.25">
      <c r="A776" t="s">
        <v>1285</v>
      </c>
      <c r="B776" t="s">
        <v>1445</v>
      </c>
      <c r="C776" t="s">
        <v>890</v>
      </c>
      <c r="D776" t="e">
        <f>VLOOKUP(C776,TDirReg!$E$2:$F$186,2,0)</f>
        <v>#N/A</v>
      </c>
      <c r="E776" t="e">
        <f>VLOOKUP(C776,TDirReg!$E$2:$H$186,4,0)</f>
        <v>#N/A</v>
      </c>
      <c r="F776">
        <v>52</v>
      </c>
      <c r="G776">
        <v>52885</v>
      </c>
      <c r="H776">
        <v>52</v>
      </c>
    </row>
    <row r="777" spans="1:8" ht="15" customHeight="1" x14ac:dyDescent="0.25">
      <c r="A777" t="s">
        <v>1283</v>
      </c>
      <c r="B777" t="s">
        <v>891</v>
      </c>
      <c r="C777" t="s">
        <v>66</v>
      </c>
      <c r="D777" t="str">
        <f>VLOOKUP(C777,TDirReg!$E$2:$F$186,2,0)</f>
        <v>DS NORTE DE SANTANDER</v>
      </c>
      <c r="E777" t="str">
        <f>VLOOKUP(C777,TDirReg!$E$2:$H$186,4,0)</f>
        <v>Calle 8A N° 3-50 Edificio Santander - Palacio Nacional, piso 3</v>
      </c>
      <c r="F777">
        <v>54</v>
      </c>
      <c r="G777">
        <v>54001</v>
      </c>
      <c r="H777">
        <v>54</v>
      </c>
    </row>
    <row r="778" spans="1:8" ht="15" customHeight="1" x14ac:dyDescent="0.25">
      <c r="A778" t="s">
        <v>1283</v>
      </c>
      <c r="B778" t="s">
        <v>891</v>
      </c>
      <c r="C778" t="s">
        <v>892</v>
      </c>
      <c r="D778" t="e">
        <f>VLOOKUP(C778,TDirReg!$E$2:$F$186,2,0)</f>
        <v>#N/A</v>
      </c>
      <c r="E778" t="e">
        <f>VLOOKUP(C778,TDirReg!$E$2:$H$186,4,0)</f>
        <v>#N/A</v>
      </c>
      <c r="F778">
        <v>54</v>
      </c>
      <c r="G778">
        <v>54003</v>
      </c>
      <c r="H778">
        <v>54</v>
      </c>
    </row>
    <row r="779" spans="1:8" ht="15" customHeight="1" x14ac:dyDescent="0.25">
      <c r="A779" t="s">
        <v>1283</v>
      </c>
      <c r="B779" t="s">
        <v>891</v>
      </c>
      <c r="C779" t="s">
        <v>893</v>
      </c>
      <c r="D779" t="e">
        <f>VLOOKUP(C779,TDirReg!$E$2:$F$186,2,0)</f>
        <v>#N/A</v>
      </c>
      <c r="E779" t="e">
        <f>VLOOKUP(C779,TDirReg!$E$2:$H$186,4,0)</f>
        <v>#N/A</v>
      </c>
      <c r="F779">
        <v>54</v>
      </c>
      <c r="G779">
        <v>54051</v>
      </c>
      <c r="H779">
        <v>54</v>
      </c>
    </row>
    <row r="780" spans="1:8" ht="15" customHeight="1" x14ac:dyDescent="0.25">
      <c r="A780" t="s">
        <v>1283</v>
      </c>
      <c r="B780" t="s">
        <v>891</v>
      </c>
      <c r="C780" t="s">
        <v>894</v>
      </c>
      <c r="D780" t="e">
        <f>VLOOKUP(C780,TDirReg!$E$2:$F$186,2,0)</f>
        <v>#N/A</v>
      </c>
      <c r="E780" t="e">
        <f>VLOOKUP(C780,TDirReg!$E$2:$H$186,4,0)</f>
        <v>#N/A</v>
      </c>
      <c r="F780">
        <v>54</v>
      </c>
      <c r="G780">
        <v>54099</v>
      </c>
      <c r="H780">
        <v>54</v>
      </c>
    </row>
    <row r="781" spans="1:8" ht="15" customHeight="1" x14ac:dyDescent="0.25">
      <c r="A781" t="s">
        <v>1283</v>
      </c>
      <c r="B781" t="s">
        <v>891</v>
      </c>
      <c r="C781" t="s">
        <v>895</v>
      </c>
      <c r="D781" t="e">
        <f>VLOOKUP(C781,TDirReg!$E$2:$F$186,2,0)</f>
        <v>#N/A</v>
      </c>
      <c r="E781" t="e">
        <f>VLOOKUP(C781,TDirReg!$E$2:$H$186,4,0)</f>
        <v>#N/A</v>
      </c>
      <c r="F781">
        <v>54</v>
      </c>
      <c r="G781">
        <v>54109</v>
      </c>
      <c r="H781">
        <v>54</v>
      </c>
    </row>
    <row r="782" spans="1:8" ht="15" customHeight="1" x14ac:dyDescent="0.25">
      <c r="A782" t="s">
        <v>1283</v>
      </c>
      <c r="B782" t="s">
        <v>891</v>
      </c>
      <c r="C782" t="s">
        <v>896</v>
      </c>
      <c r="D782" t="e">
        <f>VLOOKUP(C782,TDirReg!$E$2:$F$186,2,0)</f>
        <v>#N/A</v>
      </c>
      <c r="E782" t="e">
        <f>VLOOKUP(C782,TDirReg!$E$2:$H$186,4,0)</f>
        <v>#N/A</v>
      </c>
      <c r="F782">
        <v>54</v>
      </c>
      <c r="G782">
        <v>54125</v>
      </c>
      <c r="H782">
        <v>54</v>
      </c>
    </row>
    <row r="783" spans="1:8" ht="15" customHeight="1" x14ac:dyDescent="0.25">
      <c r="A783" t="s">
        <v>1283</v>
      </c>
      <c r="B783" t="s">
        <v>891</v>
      </c>
      <c r="C783" t="s">
        <v>897</v>
      </c>
      <c r="D783" t="e">
        <f>VLOOKUP(C783,TDirReg!$E$2:$F$186,2,0)</f>
        <v>#N/A</v>
      </c>
      <c r="E783" t="e">
        <f>VLOOKUP(C783,TDirReg!$E$2:$H$186,4,0)</f>
        <v>#N/A</v>
      </c>
      <c r="F783">
        <v>54</v>
      </c>
      <c r="G783">
        <v>54128</v>
      </c>
      <c r="H783">
        <v>54</v>
      </c>
    </row>
    <row r="784" spans="1:8" ht="15" customHeight="1" x14ac:dyDescent="0.25">
      <c r="A784" t="s">
        <v>1283</v>
      </c>
      <c r="B784" t="s">
        <v>891</v>
      </c>
      <c r="C784" t="s">
        <v>898</v>
      </c>
      <c r="D784" t="e">
        <f>VLOOKUP(C784,TDirReg!$E$2:$F$186,2,0)</f>
        <v>#N/A</v>
      </c>
      <c r="E784" t="e">
        <f>VLOOKUP(C784,TDirReg!$E$2:$H$186,4,0)</f>
        <v>#N/A</v>
      </c>
      <c r="F784">
        <v>54</v>
      </c>
      <c r="G784">
        <v>54172</v>
      </c>
      <c r="H784">
        <v>54</v>
      </c>
    </row>
    <row r="785" spans="1:8" ht="15" customHeight="1" x14ac:dyDescent="0.25">
      <c r="A785" t="s">
        <v>1283</v>
      </c>
      <c r="B785" t="s">
        <v>891</v>
      </c>
      <c r="C785" t="s">
        <v>899</v>
      </c>
      <c r="D785" t="e">
        <f>VLOOKUP(C785,TDirReg!$E$2:$F$186,2,0)</f>
        <v>#N/A</v>
      </c>
      <c r="E785" t="e">
        <f>VLOOKUP(C785,TDirReg!$E$2:$H$186,4,0)</f>
        <v>#N/A</v>
      </c>
      <c r="F785">
        <v>54</v>
      </c>
      <c r="G785">
        <v>54174</v>
      </c>
      <c r="H785">
        <v>54</v>
      </c>
    </row>
    <row r="786" spans="1:8" ht="15" customHeight="1" x14ac:dyDescent="0.25">
      <c r="A786" t="s">
        <v>1283</v>
      </c>
      <c r="B786" t="s">
        <v>891</v>
      </c>
      <c r="C786" t="s">
        <v>900</v>
      </c>
      <c r="D786" t="e">
        <f>VLOOKUP(C786,TDirReg!$E$2:$F$186,2,0)</f>
        <v>#N/A</v>
      </c>
      <c r="E786" t="e">
        <f>VLOOKUP(C786,TDirReg!$E$2:$H$186,4,0)</f>
        <v>#N/A</v>
      </c>
      <c r="F786">
        <v>54</v>
      </c>
      <c r="G786">
        <v>54206</v>
      </c>
      <c r="H786">
        <v>54</v>
      </c>
    </row>
    <row r="787" spans="1:8" ht="15" customHeight="1" x14ac:dyDescent="0.25">
      <c r="A787" t="s">
        <v>1283</v>
      </c>
      <c r="B787" t="s">
        <v>891</v>
      </c>
      <c r="C787" t="s">
        <v>901</v>
      </c>
      <c r="D787" t="e">
        <f>VLOOKUP(C787,TDirReg!$E$2:$F$186,2,0)</f>
        <v>#N/A</v>
      </c>
      <c r="E787" t="e">
        <f>VLOOKUP(C787,TDirReg!$E$2:$H$186,4,0)</f>
        <v>#N/A</v>
      </c>
      <c r="F787">
        <v>54</v>
      </c>
      <c r="G787">
        <v>54223</v>
      </c>
      <c r="H787">
        <v>54</v>
      </c>
    </row>
    <row r="788" spans="1:8" ht="15" customHeight="1" x14ac:dyDescent="0.25">
      <c r="A788" t="s">
        <v>1283</v>
      </c>
      <c r="B788" t="s">
        <v>891</v>
      </c>
      <c r="C788" t="s">
        <v>902</v>
      </c>
      <c r="D788" t="e">
        <f>VLOOKUP(C788,TDirReg!$E$2:$F$186,2,0)</f>
        <v>#N/A</v>
      </c>
      <c r="E788" t="e">
        <f>VLOOKUP(C788,TDirReg!$E$2:$H$186,4,0)</f>
        <v>#N/A</v>
      </c>
      <c r="F788">
        <v>54</v>
      </c>
      <c r="G788">
        <v>54239</v>
      </c>
      <c r="H788">
        <v>54</v>
      </c>
    </row>
    <row r="789" spans="1:8" ht="15" customHeight="1" x14ac:dyDescent="0.25">
      <c r="A789" t="s">
        <v>1283</v>
      </c>
      <c r="B789" t="s">
        <v>891</v>
      </c>
      <c r="C789" t="s">
        <v>735</v>
      </c>
      <c r="D789" t="e">
        <f>VLOOKUP(C789,TDirReg!$E$2:$F$186,2,0)</f>
        <v>#N/A</v>
      </c>
      <c r="E789" t="e">
        <f>VLOOKUP(C789,TDirReg!$E$2:$H$186,4,0)</f>
        <v>#N/A</v>
      </c>
      <c r="F789">
        <v>54</v>
      </c>
      <c r="G789">
        <v>54245</v>
      </c>
      <c r="H789">
        <v>54</v>
      </c>
    </row>
    <row r="790" spans="1:8" ht="15" customHeight="1" x14ac:dyDescent="0.25">
      <c r="A790" t="s">
        <v>1283</v>
      </c>
      <c r="B790" t="s">
        <v>891</v>
      </c>
      <c r="C790" t="s">
        <v>903</v>
      </c>
      <c r="D790" t="e">
        <f>VLOOKUP(C790,TDirReg!$E$2:$F$186,2,0)</f>
        <v>#N/A</v>
      </c>
      <c r="E790" t="e">
        <f>VLOOKUP(C790,TDirReg!$E$2:$H$186,4,0)</f>
        <v>#N/A</v>
      </c>
      <c r="F790">
        <v>54</v>
      </c>
      <c r="G790">
        <v>54250</v>
      </c>
      <c r="H790">
        <v>54</v>
      </c>
    </row>
    <row r="791" spans="1:8" ht="15" customHeight="1" x14ac:dyDescent="0.25">
      <c r="A791" t="s">
        <v>1283</v>
      </c>
      <c r="B791" t="s">
        <v>891</v>
      </c>
      <c r="C791" t="s">
        <v>904</v>
      </c>
      <c r="D791" t="e">
        <f>VLOOKUP(C791,TDirReg!$E$2:$F$186,2,0)</f>
        <v>#N/A</v>
      </c>
      <c r="E791" t="e">
        <f>VLOOKUP(C791,TDirReg!$E$2:$H$186,4,0)</f>
        <v>#N/A</v>
      </c>
      <c r="F791">
        <v>54</v>
      </c>
      <c r="G791">
        <v>54261</v>
      </c>
      <c r="H791">
        <v>54</v>
      </c>
    </row>
    <row r="792" spans="1:8" ht="15" customHeight="1" x14ac:dyDescent="0.25">
      <c r="A792" t="s">
        <v>1283</v>
      </c>
      <c r="B792" t="s">
        <v>891</v>
      </c>
      <c r="C792" t="s">
        <v>905</v>
      </c>
      <c r="D792" t="e">
        <f>VLOOKUP(C792,TDirReg!$E$2:$F$186,2,0)</f>
        <v>#N/A</v>
      </c>
      <c r="E792" t="e">
        <f>VLOOKUP(C792,TDirReg!$E$2:$H$186,4,0)</f>
        <v>#N/A</v>
      </c>
      <c r="F792">
        <v>54</v>
      </c>
      <c r="G792">
        <v>54313</v>
      </c>
      <c r="H792">
        <v>54</v>
      </c>
    </row>
    <row r="793" spans="1:8" ht="15" customHeight="1" x14ac:dyDescent="0.25">
      <c r="A793" t="s">
        <v>1283</v>
      </c>
      <c r="B793" t="s">
        <v>891</v>
      </c>
      <c r="C793" t="s">
        <v>906</v>
      </c>
      <c r="D793" t="e">
        <f>VLOOKUP(C793,TDirReg!$E$2:$F$186,2,0)</f>
        <v>#N/A</v>
      </c>
      <c r="E793" t="e">
        <f>VLOOKUP(C793,TDirReg!$E$2:$H$186,4,0)</f>
        <v>#N/A</v>
      </c>
      <c r="F793">
        <v>54</v>
      </c>
      <c r="G793">
        <v>54344</v>
      </c>
      <c r="H793">
        <v>54</v>
      </c>
    </row>
    <row r="794" spans="1:8" ht="15" customHeight="1" x14ac:dyDescent="0.25">
      <c r="A794" t="s">
        <v>1283</v>
      </c>
      <c r="B794" t="s">
        <v>891</v>
      </c>
      <c r="C794" t="s">
        <v>907</v>
      </c>
      <c r="D794" t="e">
        <f>VLOOKUP(C794,TDirReg!$E$2:$F$186,2,0)</f>
        <v>#N/A</v>
      </c>
      <c r="E794" t="e">
        <f>VLOOKUP(C794,TDirReg!$E$2:$H$186,4,0)</f>
        <v>#N/A</v>
      </c>
      <c r="F794">
        <v>54</v>
      </c>
      <c r="G794">
        <v>54347</v>
      </c>
      <c r="H794">
        <v>54</v>
      </c>
    </row>
    <row r="795" spans="1:8" ht="15" customHeight="1" x14ac:dyDescent="0.25">
      <c r="A795" t="s">
        <v>1283</v>
      </c>
      <c r="B795" t="s">
        <v>891</v>
      </c>
      <c r="C795" t="s">
        <v>908</v>
      </c>
      <c r="D795" t="e">
        <f>VLOOKUP(C795,TDirReg!$E$2:$F$186,2,0)</f>
        <v>#N/A</v>
      </c>
      <c r="E795" t="e">
        <f>VLOOKUP(C795,TDirReg!$E$2:$H$186,4,0)</f>
        <v>#N/A</v>
      </c>
      <c r="F795">
        <v>54</v>
      </c>
      <c r="G795">
        <v>54377</v>
      </c>
      <c r="H795">
        <v>54</v>
      </c>
    </row>
    <row r="796" spans="1:8" ht="15" customHeight="1" x14ac:dyDescent="0.25">
      <c r="A796" t="s">
        <v>1283</v>
      </c>
      <c r="B796" t="s">
        <v>891</v>
      </c>
      <c r="C796" t="s">
        <v>909</v>
      </c>
      <c r="D796" t="e">
        <f>VLOOKUP(C796,TDirReg!$E$2:$F$186,2,0)</f>
        <v>#N/A</v>
      </c>
      <c r="E796" t="e">
        <f>VLOOKUP(C796,TDirReg!$E$2:$H$186,4,0)</f>
        <v>#N/A</v>
      </c>
      <c r="F796">
        <v>54</v>
      </c>
      <c r="G796">
        <v>54385</v>
      </c>
      <c r="H796">
        <v>54</v>
      </c>
    </row>
    <row r="797" spans="1:8" ht="15" customHeight="1" x14ac:dyDescent="0.25">
      <c r="A797" t="s">
        <v>1283</v>
      </c>
      <c r="B797" t="s">
        <v>891</v>
      </c>
      <c r="C797" t="s">
        <v>910</v>
      </c>
      <c r="D797" t="e">
        <f>VLOOKUP(C797,TDirReg!$E$2:$F$186,2,0)</f>
        <v>#N/A</v>
      </c>
      <c r="E797" t="e">
        <f>VLOOKUP(C797,TDirReg!$E$2:$H$186,4,0)</f>
        <v>#N/A</v>
      </c>
      <c r="F797">
        <v>54</v>
      </c>
      <c r="G797">
        <v>54398</v>
      </c>
      <c r="H797">
        <v>54</v>
      </c>
    </row>
    <row r="798" spans="1:8" ht="15" customHeight="1" x14ac:dyDescent="0.25">
      <c r="A798" t="s">
        <v>1283</v>
      </c>
      <c r="B798" t="s">
        <v>891</v>
      </c>
      <c r="C798" t="s">
        <v>911</v>
      </c>
      <c r="D798" t="e">
        <f>VLOOKUP(C798,TDirReg!$E$2:$F$186,2,0)</f>
        <v>#N/A</v>
      </c>
      <c r="E798" t="e">
        <f>VLOOKUP(C798,TDirReg!$E$2:$H$186,4,0)</f>
        <v>#N/A</v>
      </c>
      <c r="F798">
        <v>54</v>
      </c>
      <c r="G798">
        <v>54405</v>
      </c>
      <c r="H798">
        <v>54</v>
      </c>
    </row>
    <row r="799" spans="1:8" ht="15" customHeight="1" x14ac:dyDescent="0.25">
      <c r="A799" t="s">
        <v>1283</v>
      </c>
      <c r="B799" t="s">
        <v>891</v>
      </c>
      <c r="C799" t="s">
        <v>912</v>
      </c>
      <c r="D799" t="e">
        <f>VLOOKUP(C799,TDirReg!$E$2:$F$186,2,0)</f>
        <v>#N/A</v>
      </c>
      <c r="E799" t="e">
        <f>VLOOKUP(C799,TDirReg!$E$2:$H$186,4,0)</f>
        <v>#N/A</v>
      </c>
      <c r="F799">
        <v>54</v>
      </c>
      <c r="G799">
        <v>54418</v>
      </c>
      <c r="H799">
        <v>54</v>
      </c>
    </row>
    <row r="800" spans="1:8" ht="15" customHeight="1" x14ac:dyDescent="0.25">
      <c r="A800" t="s">
        <v>1283</v>
      </c>
      <c r="B800" t="s">
        <v>891</v>
      </c>
      <c r="C800" t="s">
        <v>913</v>
      </c>
      <c r="D800" t="e">
        <f>VLOOKUP(C800,TDirReg!$E$2:$F$186,2,0)</f>
        <v>#N/A</v>
      </c>
      <c r="E800" t="e">
        <f>VLOOKUP(C800,TDirReg!$E$2:$H$186,4,0)</f>
        <v>#N/A</v>
      </c>
      <c r="F800">
        <v>54</v>
      </c>
      <c r="G800">
        <v>54480</v>
      </c>
      <c r="H800">
        <v>54</v>
      </c>
    </row>
    <row r="801" spans="1:8" ht="15" customHeight="1" x14ac:dyDescent="0.25">
      <c r="A801" t="s">
        <v>1283</v>
      </c>
      <c r="B801" t="s">
        <v>891</v>
      </c>
      <c r="C801" t="s">
        <v>103</v>
      </c>
      <c r="D801" t="str">
        <f>VLOOKUP(C801,TDirReg!$E$2:$F$186,2,0)</f>
        <v>UB OCAÑA</v>
      </c>
      <c r="E801" t="str">
        <f>VLOOKUP(C801,TDirReg!$E$2:$H$186,4,0)</f>
        <v>Hosp. Emiro Quintero Cañizalez Calle 7A nro. 29 - 29</v>
      </c>
      <c r="F801">
        <v>54</v>
      </c>
      <c r="G801">
        <v>54498</v>
      </c>
      <c r="H801">
        <v>54</v>
      </c>
    </row>
    <row r="802" spans="1:8" ht="15" customHeight="1" x14ac:dyDescent="0.25">
      <c r="A802" t="s">
        <v>1283</v>
      </c>
      <c r="B802" t="s">
        <v>891</v>
      </c>
      <c r="C802" t="s">
        <v>65</v>
      </c>
      <c r="D802" t="str">
        <f>VLOOKUP(C802,TDirReg!$E$2:$F$186,2,0)</f>
        <v>UB PAMPLONA</v>
      </c>
      <c r="E802" t="str">
        <f>VLOOKUP(C802,TDirReg!$E$2:$H$186,4,0)</f>
        <v>Carrera 9a N° 6-39 Hospital San Juan de Dios</v>
      </c>
      <c r="F802">
        <v>54</v>
      </c>
      <c r="G802">
        <v>54518</v>
      </c>
      <c r="H802">
        <v>54</v>
      </c>
    </row>
    <row r="803" spans="1:8" ht="15" customHeight="1" x14ac:dyDescent="0.25">
      <c r="A803" t="s">
        <v>1283</v>
      </c>
      <c r="B803" t="s">
        <v>891</v>
      </c>
      <c r="C803" t="s">
        <v>915</v>
      </c>
      <c r="D803" t="e">
        <f>VLOOKUP(C803,TDirReg!$E$2:$F$186,2,0)</f>
        <v>#N/A</v>
      </c>
      <c r="E803" t="e">
        <f>VLOOKUP(C803,TDirReg!$E$2:$H$186,4,0)</f>
        <v>#N/A</v>
      </c>
      <c r="F803">
        <v>54</v>
      </c>
      <c r="G803">
        <v>54520</v>
      </c>
      <c r="H803">
        <v>54</v>
      </c>
    </row>
    <row r="804" spans="1:8" x14ac:dyDescent="0.25">
      <c r="A804" t="s">
        <v>1283</v>
      </c>
      <c r="B804" t="s">
        <v>891</v>
      </c>
      <c r="C804" t="s">
        <v>916</v>
      </c>
      <c r="D804" t="e">
        <f>VLOOKUP(C804,TDirReg!$E$2:$F$186,2,0)</f>
        <v>#N/A</v>
      </c>
      <c r="E804" t="e">
        <f>VLOOKUP(C804,TDirReg!$E$2:$H$186,4,0)</f>
        <v>#N/A</v>
      </c>
      <c r="F804">
        <v>54</v>
      </c>
      <c r="G804">
        <v>54553</v>
      </c>
      <c r="H804">
        <v>54</v>
      </c>
    </row>
    <row r="805" spans="1:8" ht="15" customHeight="1" x14ac:dyDescent="0.25">
      <c r="A805" t="s">
        <v>1283</v>
      </c>
      <c r="B805" t="s">
        <v>891</v>
      </c>
      <c r="C805" t="s">
        <v>917</v>
      </c>
      <c r="D805" t="e">
        <f>VLOOKUP(C805,TDirReg!$E$2:$F$186,2,0)</f>
        <v>#N/A</v>
      </c>
      <c r="E805" t="e">
        <f>VLOOKUP(C805,TDirReg!$E$2:$H$186,4,0)</f>
        <v>#N/A</v>
      </c>
      <c r="F805">
        <v>54</v>
      </c>
      <c r="G805">
        <v>54599</v>
      </c>
      <c r="H805">
        <v>54</v>
      </c>
    </row>
    <row r="806" spans="1:8" ht="15" customHeight="1" x14ac:dyDescent="0.25">
      <c r="A806" t="s">
        <v>1283</v>
      </c>
      <c r="B806" t="s">
        <v>891</v>
      </c>
      <c r="C806" t="s">
        <v>918</v>
      </c>
      <c r="D806" t="e">
        <f>VLOOKUP(C806,TDirReg!$E$2:$F$186,2,0)</f>
        <v>#N/A</v>
      </c>
      <c r="E806" t="e">
        <f>VLOOKUP(C806,TDirReg!$E$2:$H$186,4,0)</f>
        <v>#N/A</v>
      </c>
      <c r="F806">
        <v>54</v>
      </c>
      <c r="G806">
        <v>54660</v>
      </c>
      <c r="H806">
        <v>54</v>
      </c>
    </row>
    <row r="807" spans="1:8" ht="15" customHeight="1" x14ac:dyDescent="0.25">
      <c r="A807" t="s">
        <v>1283</v>
      </c>
      <c r="B807" t="s">
        <v>891</v>
      </c>
      <c r="C807" t="s">
        <v>919</v>
      </c>
      <c r="D807" t="e">
        <f>VLOOKUP(C807,TDirReg!$E$2:$F$186,2,0)</f>
        <v>#N/A</v>
      </c>
      <c r="E807" t="e">
        <f>VLOOKUP(C807,TDirReg!$E$2:$H$186,4,0)</f>
        <v>#N/A</v>
      </c>
      <c r="F807">
        <v>54</v>
      </c>
      <c r="G807">
        <v>54670</v>
      </c>
      <c r="H807">
        <v>54</v>
      </c>
    </row>
    <row r="808" spans="1:8" ht="15" customHeight="1" x14ac:dyDescent="0.25">
      <c r="A808" t="s">
        <v>1283</v>
      </c>
      <c r="B808" t="s">
        <v>891</v>
      </c>
      <c r="C808" t="s">
        <v>690</v>
      </c>
      <c r="D808" t="e">
        <f>VLOOKUP(C808,TDirReg!$E$2:$F$186,2,0)</f>
        <v>#N/A</v>
      </c>
      <c r="E808" t="e">
        <f>VLOOKUP(C808,TDirReg!$E$2:$H$186,4,0)</f>
        <v>#N/A</v>
      </c>
      <c r="F808">
        <v>54</v>
      </c>
      <c r="G808">
        <v>54673</v>
      </c>
      <c r="H808">
        <v>54</v>
      </c>
    </row>
    <row r="809" spans="1:8" ht="15" customHeight="1" x14ac:dyDescent="0.25">
      <c r="A809" t="s">
        <v>1283</v>
      </c>
      <c r="B809" t="s">
        <v>891</v>
      </c>
      <c r="C809" t="s">
        <v>920</v>
      </c>
      <c r="D809" t="e">
        <f>VLOOKUP(C809,TDirReg!$E$2:$F$186,2,0)</f>
        <v>#N/A</v>
      </c>
      <c r="E809" t="e">
        <f>VLOOKUP(C809,TDirReg!$E$2:$H$186,4,0)</f>
        <v>#N/A</v>
      </c>
      <c r="F809">
        <v>54</v>
      </c>
      <c r="G809">
        <v>54680</v>
      </c>
      <c r="H809">
        <v>54</v>
      </c>
    </row>
    <row r="810" spans="1:8" ht="15" customHeight="1" x14ac:dyDescent="0.25">
      <c r="A810" t="s">
        <v>1283</v>
      </c>
      <c r="B810" t="s">
        <v>891</v>
      </c>
      <c r="C810" t="s">
        <v>921</v>
      </c>
      <c r="D810" t="e">
        <f>VLOOKUP(C810,TDirReg!$E$2:$F$186,2,0)</f>
        <v>#N/A</v>
      </c>
      <c r="E810" t="e">
        <f>VLOOKUP(C810,TDirReg!$E$2:$H$186,4,0)</f>
        <v>#N/A</v>
      </c>
      <c r="F810">
        <v>54</v>
      </c>
      <c r="G810">
        <v>54720</v>
      </c>
      <c r="H810">
        <v>54</v>
      </c>
    </row>
    <row r="811" spans="1:8" ht="15" customHeight="1" x14ac:dyDescent="0.25">
      <c r="A811" t="s">
        <v>1283</v>
      </c>
      <c r="B811" t="s">
        <v>891</v>
      </c>
      <c r="C811" t="s">
        <v>922</v>
      </c>
      <c r="D811" t="e">
        <f>VLOOKUP(C811,TDirReg!$E$2:$F$186,2,0)</f>
        <v>#N/A</v>
      </c>
      <c r="E811" t="e">
        <f>VLOOKUP(C811,TDirReg!$E$2:$H$186,4,0)</f>
        <v>#N/A</v>
      </c>
      <c r="F811">
        <v>54</v>
      </c>
      <c r="G811">
        <v>54743</v>
      </c>
      <c r="H811">
        <v>54</v>
      </c>
    </row>
    <row r="812" spans="1:8" ht="15" customHeight="1" x14ac:dyDescent="0.25">
      <c r="A812" t="s">
        <v>1283</v>
      </c>
      <c r="B812" t="s">
        <v>891</v>
      </c>
      <c r="C812" t="s">
        <v>923</v>
      </c>
      <c r="D812" t="e">
        <f>VLOOKUP(C812,TDirReg!$E$2:$F$186,2,0)</f>
        <v>#N/A</v>
      </c>
      <c r="E812" t="e">
        <f>VLOOKUP(C812,TDirReg!$E$2:$H$186,4,0)</f>
        <v>#N/A</v>
      </c>
      <c r="F812">
        <v>54</v>
      </c>
      <c r="G812">
        <v>54800</v>
      </c>
      <c r="H812">
        <v>54</v>
      </c>
    </row>
    <row r="813" spans="1:8" ht="15" customHeight="1" x14ac:dyDescent="0.25">
      <c r="A813" t="s">
        <v>1283</v>
      </c>
      <c r="B813" t="s">
        <v>891</v>
      </c>
      <c r="C813" t="s">
        <v>924</v>
      </c>
      <c r="D813" t="e">
        <f>VLOOKUP(C813,TDirReg!$E$2:$F$186,2,0)</f>
        <v>#N/A</v>
      </c>
      <c r="E813" t="e">
        <f>VLOOKUP(C813,TDirReg!$E$2:$H$186,4,0)</f>
        <v>#N/A</v>
      </c>
      <c r="F813">
        <v>54</v>
      </c>
      <c r="G813">
        <v>54810</v>
      </c>
      <c r="H813">
        <v>54</v>
      </c>
    </row>
    <row r="814" spans="1:8" ht="15" customHeight="1" x14ac:dyDescent="0.25">
      <c r="A814" t="s">
        <v>1283</v>
      </c>
      <c r="B814" t="s">
        <v>891</v>
      </c>
      <c r="C814" t="s">
        <v>360</v>
      </c>
      <c r="D814" t="e">
        <f>VLOOKUP(C814,TDirReg!$E$2:$F$186,2,0)</f>
        <v>#N/A</v>
      </c>
      <c r="E814" t="e">
        <f>VLOOKUP(C814,TDirReg!$E$2:$H$186,4,0)</f>
        <v>#N/A</v>
      </c>
      <c r="F814">
        <v>54</v>
      </c>
      <c r="G814">
        <v>54820</v>
      </c>
      <c r="H814">
        <v>54</v>
      </c>
    </row>
    <row r="815" spans="1:8" ht="15" customHeight="1" x14ac:dyDescent="0.25">
      <c r="A815" t="s">
        <v>1283</v>
      </c>
      <c r="B815" t="s">
        <v>891</v>
      </c>
      <c r="C815" t="s">
        <v>925</v>
      </c>
      <c r="D815" t="e">
        <f>VLOOKUP(C815,TDirReg!$E$2:$F$186,2,0)</f>
        <v>#N/A</v>
      </c>
      <c r="E815" t="e">
        <f>VLOOKUP(C815,TDirReg!$E$2:$H$186,4,0)</f>
        <v>#N/A</v>
      </c>
      <c r="F815">
        <v>54</v>
      </c>
      <c r="G815">
        <v>54871</v>
      </c>
      <c r="H815">
        <v>54</v>
      </c>
    </row>
    <row r="816" spans="1:8" ht="15" customHeight="1" x14ac:dyDescent="0.25">
      <c r="A816" t="s">
        <v>1283</v>
      </c>
      <c r="B816" t="s">
        <v>891</v>
      </c>
      <c r="C816" t="s">
        <v>926</v>
      </c>
      <c r="D816" t="e">
        <f>VLOOKUP(C816,TDirReg!$E$2:$F$186,2,0)</f>
        <v>#N/A</v>
      </c>
      <c r="E816" t="e">
        <f>VLOOKUP(C816,TDirReg!$E$2:$H$186,4,0)</f>
        <v>#N/A</v>
      </c>
      <c r="F816">
        <v>54</v>
      </c>
      <c r="G816">
        <v>54874</v>
      </c>
      <c r="H816">
        <v>54</v>
      </c>
    </row>
    <row r="817" spans="1:8" ht="15" customHeight="1" x14ac:dyDescent="0.25">
      <c r="A817" t="s">
        <v>1281</v>
      </c>
      <c r="B817" t="s">
        <v>927</v>
      </c>
      <c r="C817" t="s">
        <v>30</v>
      </c>
      <c r="D817" t="str">
        <f>VLOOKUP(C817,TDirReg!$E$2:$F$186,2,0)</f>
        <v>DS QUINDIO</v>
      </c>
      <c r="E817" t="str">
        <f>VLOOKUP(C817,TDirReg!$E$2:$H$186,4,0)</f>
        <v>Calle 18 N N° 14-42</v>
      </c>
      <c r="F817">
        <v>63</v>
      </c>
      <c r="G817">
        <v>63001</v>
      </c>
      <c r="H817">
        <v>63</v>
      </c>
    </row>
    <row r="818" spans="1:8" ht="15" customHeight="1" x14ac:dyDescent="0.25">
      <c r="A818" t="s">
        <v>1281</v>
      </c>
      <c r="B818" t="s">
        <v>927</v>
      </c>
      <c r="C818" t="s">
        <v>447</v>
      </c>
      <c r="D818" t="e">
        <f>VLOOKUP(C818,TDirReg!$E$2:$F$186,2,0)</f>
        <v>#N/A</v>
      </c>
      <c r="E818" t="e">
        <f>VLOOKUP(C818,TDirReg!$E$2:$H$186,4,0)</f>
        <v>#N/A</v>
      </c>
      <c r="F818">
        <v>63</v>
      </c>
      <c r="G818">
        <v>63111</v>
      </c>
      <c r="H818">
        <v>63</v>
      </c>
    </row>
    <row r="819" spans="1:8" ht="15" customHeight="1" x14ac:dyDescent="0.25">
      <c r="A819" t="s">
        <v>1281</v>
      </c>
      <c r="B819" t="s">
        <v>927</v>
      </c>
      <c r="C819" t="s">
        <v>928</v>
      </c>
      <c r="D819" t="e">
        <f>VLOOKUP(C819,TDirReg!$E$2:$F$186,2,0)</f>
        <v>#N/A</v>
      </c>
      <c r="E819" t="e">
        <f>VLOOKUP(C819,TDirReg!$E$2:$H$186,4,0)</f>
        <v>#N/A</v>
      </c>
      <c r="F819">
        <v>63</v>
      </c>
      <c r="G819">
        <v>63130</v>
      </c>
      <c r="H819">
        <v>63</v>
      </c>
    </row>
    <row r="820" spans="1:8" ht="15" customHeight="1" x14ac:dyDescent="0.25">
      <c r="A820" t="s">
        <v>1281</v>
      </c>
      <c r="B820" t="s">
        <v>927</v>
      </c>
      <c r="C820" t="s">
        <v>929</v>
      </c>
      <c r="D820" t="e">
        <f>VLOOKUP(C820,TDirReg!$E$2:$F$186,2,0)</f>
        <v>#N/A</v>
      </c>
      <c r="E820" t="e">
        <f>VLOOKUP(C820,TDirReg!$E$2:$H$186,4,0)</f>
        <v>#N/A</v>
      </c>
      <c r="F820">
        <v>63</v>
      </c>
      <c r="G820">
        <v>63190</v>
      </c>
      <c r="H820">
        <v>63</v>
      </c>
    </row>
    <row r="821" spans="1:8" ht="15" customHeight="1" x14ac:dyDescent="0.25">
      <c r="A821" t="s">
        <v>1281</v>
      </c>
      <c r="B821" t="s">
        <v>927</v>
      </c>
      <c r="C821" t="s">
        <v>405</v>
      </c>
      <c r="D821" t="e">
        <f>VLOOKUP(C821,TDirReg!$E$2:$F$186,2,0)</f>
        <v>#N/A</v>
      </c>
      <c r="E821" t="e">
        <f>VLOOKUP(C821,TDirReg!$E$2:$H$186,4,0)</f>
        <v>#N/A</v>
      </c>
      <c r="F821">
        <v>63</v>
      </c>
      <c r="G821">
        <v>63212</v>
      </c>
      <c r="H821">
        <v>63</v>
      </c>
    </row>
    <row r="822" spans="1:8" ht="15" customHeight="1" x14ac:dyDescent="0.25">
      <c r="A822" t="s">
        <v>1281</v>
      </c>
      <c r="B822" t="s">
        <v>927</v>
      </c>
      <c r="C822" t="s">
        <v>930</v>
      </c>
      <c r="D822" t="e">
        <f>VLOOKUP(C822,TDirReg!$E$2:$F$186,2,0)</f>
        <v>#N/A</v>
      </c>
      <c r="E822" t="e">
        <f>VLOOKUP(C822,TDirReg!$E$2:$H$186,4,0)</f>
        <v>#N/A</v>
      </c>
      <c r="F822">
        <v>63</v>
      </c>
      <c r="G822">
        <v>63272</v>
      </c>
      <c r="H822">
        <v>63</v>
      </c>
    </row>
    <row r="823" spans="1:8" ht="15" customHeight="1" x14ac:dyDescent="0.25">
      <c r="A823" t="s">
        <v>1281</v>
      </c>
      <c r="B823" t="s">
        <v>927</v>
      </c>
      <c r="C823" t="s">
        <v>931</v>
      </c>
      <c r="D823" t="e">
        <f>VLOOKUP(C823,TDirReg!$E$2:$F$186,2,0)</f>
        <v>#N/A</v>
      </c>
      <c r="E823" t="e">
        <f>VLOOKUP(C823,TDirReg!$E$2:$H$186,4,0)</f>
        <v>#N/A</v>
      </c>
      <c r="F823">
        <v>63</v>
      </c>
      <c r="G823">
        <v>63302</v>
      </c>
      <c r="H823">
        <v>63</v>
      </c>
    </row>
    <row r="824" spans="1:8" ht="15" customHeight="1" x14ac:dyDescent="0.25">
      <c r="A824" t="s">
        <v>1281</v>
      </c>
      <c r="B824" t="s">
        <v>927</v>
      </c>
      <c r="C824" t="s">
        <v>932</v>
      </c>
      <c r="D824" t="e">
        <f>VLOOKUP(C824,TDirReg!$E$2:$F$186,2,0)</f>
        <v>#N/A</v>
      </c>
      <c r="E824" t="e">
        <f>VLOOKUP(C824,TDirReg!$E$2:$H$186,4,0)</f>
        <v>#N/A</v>
      </c>
      <c r="F824">
        <v>63</v>
      </c>
      <c r="G824">
        <v>63401</v>
      </c>
      <c r="H824">
        <v>63</v>
      </c>
    </row>
    <row r="825" spans="1:8" ht="15" customHeight="1" x14ac:dyDescent="0.25">
      <c r="A825" t="s">
        <v>1281</v>
      </c>
      <c r="B825" t="s">
        <v>927</v>
      </c>
      <c r="C825" t="s">
        <v>933</v>
      </c>
      <c r="D825" t="e">
        <f>VLOOKUP(C825,TDirReg!$E$2:$F$186,2,0)</f>
        <v>#N/A</v>
      </c>
      <c r="E825" t="e">
        <f>VLOOKUP(C825,TDirReg!$E$2:$H$186,4,0)</f>
        <v>#N/A</v>
      </c>
      <c r="F825">
        <v>63</v>
      </c>
      <c r="G825">
        <v>63470</v>
      </c>
      <c r="H825">
        <v>63</v>
      </c>
    </row>
    <row r="826" spans="1:8" ht="15" customHeight="1" x14ac:dyDescent="0.25">
      <c r="A826" t="s">
        <v>1281</v>
      </c>
      <c r="B826" t="s">
        <v>927</v>
      </c>
      <c r="C826" t="s">
        <v>934</v>
      </c>
      <c r="D826" t="e">
        <f>VLOOKUP(C826,TDirReg!$E$2:$F$186,2,0)</f>
        <v>#N/A</v>
      </c>
      <c r="E826" t="e">
        <f>VLOOKUP(C826,TDirReg!$E$2:$H$186,4,0)</f>
        <v>#N/A</v>
      </c>
      <c r="F826">
        <v>63</v>
      </c>
      <c r="G826">
        <v>63548</v>
      </c>
      <c r="H826">
        <v>63</v>
      </c>
    </row>
    <row r="827" spans="1:8" ht="15" customHeight="1" x14ac:dyDescent="0.25">
      <c r="A827" t="s">
        <v>1281</v>
      </c>
      <c r="B827" t="s">
        <v>927</v>
      </c>
      <c r="C827" t="s">
        <v>935</v>
      </c>
      <c r="D827" t="e">
        <f>VLOOKUP(C827,TDirReg!$E$2:$F$186,2,0)</f>
        <v>#N/A</v>
      </c>
      <c r="E827" t="e">
        <f>VLOOKUP(C827,TDirReg!$E$2:$H$186,4,0)</f>
        <v>#N/A</v>
      </c>
      <c r="F827">
        <v>63</v>
      </c>
      <c r="G827">
        <v>63594</v>
      </c>
      <c r="H827">
        <v>63</v>
      </c>
    </row>
    <row r="828" spans="1:8" ht="15" customHeight="1" x14ac:dyDescent="0.25">
      <c r="A828" t="s">
        <v>1281</v>
      </c>
      <c r="B828" t="s">
        <v>927</v>
      </c>
      <c r="C828" t="s">
        <v>936</v>
      </c>
      <c r="D828" t="e">
        <f>VLOOKUP(C828,TDirReg!$E$2:$F$186,2,0)</f>
        <v>#N/A</v>
      </c>
      <c r="E828" t="e">
        <f>VLOOKUP(C828,TDirReg!$E$2:$H$186,4,0)</f>
        <v>#N/A</v>
      </c>
      <c r="F828">
        <v>63</v>
      </c>
      <c r="G828">
        <v>63690</v>
      </c>
      <c r="H828">
        <v>63</v>
      </c>
    </row>
    <row r="829" spans="1:8" ht="15" customHeight="1" x14ac:dyDescent="0.25">
      <c r="A829" t="s">
        <v>1281</v>
      </c>
      <c r="B829" t="s">
        <v>564</v>
      </c>
      <c r="C829" t="s">
        <v>29</v>
      </c>
      <c r="D829" t="str">
        <f>VLOOKUP(C829,TDirReg!$E$2:$F$186,2,0)</f>
        <v>DS RISARALDA</v>
      </c>
      <c r="E829" t="str">
        <f>VLOOKUP(C829,TDirReg!$E$2:$H$186,4,0)</f>
        <v>Avenida Las Américas N° 98-25</v>
      </c>
      <c r="F829">
        <v>66</v>
      </c>
      <c r="G829">
        <v>66001</v>
      </c>
      <c r="H829">
        <v>66</v>
      </c>
    </row>
    <row r="830" spans="1:8" ht="15" customHeight="1" x14ac:dyDescent="0.25">
      <c r="A830" t="s">
        <v>1281</v>
      </c>
      <c r="B830" t="s">
        <v>564</v>
      </c>
      <c r="C830" t="s">
        <v>937</v>
      </c>
      <c r="D830" t="str">
        <f>VLOOKUP(C830,TDirReg!$E$2:$F$186,2,0)</f>
        <v>UB APIA</v>
      </c>
      <c r="E830" t="str">
        <f>VLOOKUP(C830,TDirReg!$E$2:$H$186,4,0)</f>
        <v xml:space="preserve">Calle 7 N° 7 -13 Hospital San Vicente de Paul </v>
      </c>
      <c r="F830">
        <v>66</v>
      </c>
      <c r="G830">
        <v>66045</v>
      </c>
      <c r="H830">
        <v>66</v>
      </c>
    </row>
    <row r="831" spans="1:8" ht="15" customHeight="1" x14ac:dyDescent="0.25">
      <c r="A831" t="s">
        <v>1281</v>
      </c>
      <c r="B831" t="s">
        <v>564</v>
      </c>
      <c r="C831" t="s">
        <v>589</v>
      </c>
      <c r="D831" t="e">
        <f>VLOOKUP(C831,TDirReg!$E$2:$F$186,2,0)</f>
        <v>#N/A</v>
      </c>
      <c r="E831" t="e">
        <f>VLOOKUP(C831,TDirReg!$E$2:$H$186,4,0)</f>
        <v>#N/A</v>
      </c>
      <c r="F831">
        <v>66</v>
      </c>
      <c r="G831">
        <v>66075</v>
      </c>
      <c r="H831">
        <v>66</v>
      </c>
    </row>
    <row r="832" spans="1:8" ht="15" customHeight="1" x14ac:dyDescent="0.25">
      <c r="A832" t="s">
        <v>1281</v>
      </c>
      <c r="B832" t="s">
        <v>564</v>
      </c>
      <c r="C832" t="s">
        <v>94</v>
      </c>
      <c r="D832" t="str">
        <f>VLOOKUP(C832,TDirReg!$E$2:$F$186,2,0)</f>
        <v>UB BELEN DE UMBRIA</v>
      </c>
      <c r="E832" t="str">
        <f>VLOOKUP(C832,TDirReg!$E$2:$H$186,4,0)</f>
        <v xml:space="preserve">Carrera 13 N° 4-135 Hospital San José </v>
      </c>
      <c r="F832">
        <v>66</v>
      </c>
      <c r="G832">
        <v>66088</v>
      </c>
      <c r="H832">
        <v>66</v>
      </c>
    </row>
    <row r="833" spans="1:8" ht="15" customHeight="1" x14ac:dyDescent="0.25">
      <c r="A833" t="s">
        <v>1281</v>
      </c>
      <c r="B833" t="s">
        <v>564</v>
      </c>
      <c r="C833" t="s">
        <v>938</v>
      </c>
      <c r="D833" t="str">
        <f>VLOOKUP(C833,TDirReg!$E$2:$F$186,2,0)</f>
        <v>UN CAPIV DOSQUEBRADAS</v>
      </c>
      <c r="E833" t="str">
        <f>VLOOKUP(C833,TDirReg!$E$2:$H$186,4,0)</f>
        <v>Carrera 16 N° 72-45, Av Simón Bolívar P 2 ed Fiscalía General de la Nación</v>
      </c>
      <c r="F833">
        <v>66</v>
      </c>
      <c r="G833">
        <v>66170</v>
      </c>
      <c r="H833">
        <v>66</v>
      </c>
    </row>
    <row r="834" spans="1:8" ht="15" customHeight="1" x14ac:dyDescent="0.25">
      <c r="A834" t="s">
        <v>1281</v>
      </c>
      <c r="B834" t="s">
        <v>564</v>
      </c>
      <c r="C834" t="s">
        <v>939</v>
      </c>
      <c r="D834" t="e">
        <f>VLOOKUP(C834,TDirReg!$E$2:$F$186,2,0)</f>
        <v>#N/A</v>
      </c>
      <c r="E834" t="e">
        <f>VLOOKUP(C834,TDirReg!$E$2:$H$186,4,0)</f>
        <v>#N/A</v>
      </c>
      <c r="F834">
        <v>66</v>
      </c>
      <c r="G834">
        <v>66318</v>
      </c>
      <c r="H834">
        <v>66</v>
      </c>
    </row>
    <row r="835" spans="1:8" ht="15" customHeight="1" x14ac:dyDescent="0.25">
      <c r="A835" t="s">
        <v>1281</v>
      </c>
      <c r="B835" t="s">
        <v>564</v>
      </c>
      <c r="C835" t="s">
        <v>940</v>
      </c>
      <c r="D835" t="e">
        <f>VLOOKUP(C835,TDirReg!$E$2:$F$186,2,0)</f>
        <v>#N/A</v>
      </c>
      <c r="E835" t="e">
        <f>VLOOKUP(C835,TDirReg!$E$2:$H$186,4,0)</f>
        <v>#N/A</v>
      </c>
      <c r="F835">
        <v>66</v>
      </c>
      <c r="G835">
        <v>66383</v>
      </c>
      <c r="H835">
        <v>66</v>
      </c>
    </row>
    <row r="836" spans="1:8" ht="15" customHeight="1" x14ac:dyDescent="0.25">
      <c r="A836" t="s">
        <v>1281</v>
      </c>
      <c r="B836" t="s">
        <v>564</v>
      </c>
      <c r="C836" t="s">
        <v>28</v>
      </c>
      <c r="D836" t="str">
        <f>VLOOKUP(C836,TDirReg!$E$2:$F$186,2,0)</f>
        <v>UB LA VIRGINIA</v>
      </c>
      <c r="E836" t="str">
        <f>VLOOKUP(C836,TDirReg!$E$2:$H$186,4,0)</f>
        <v>Hospital San Pedro y San Pablo</v>
      </c>
      <c r="F836">
        <v>66</v>
      </c>
      <c r="G836">
        <v>66400</v>
      </c>
      <c r="H836">
        <v>66</v>
      </c>
    </row>
    <row r="837" spans="1:8" ht="15" customHeight="1" x14ac:dyDescent="0.25">
      <c r="A837" t="s">
        <v>1281</v>
      </c>
      <c r="B837" t="s">
        <v>564</v>
      </c>
      <c r="C837" t="s">
        <v>941</v>
      </c>
      <c r="D837" t="str">
        <f>VLOOKUP(C837,TDirReg!$E$2:$F$186,2,0)</f>
        <v>UB MARSELLA</v>
      </c>
      <c r="E837" t="str">
        <f>VLOOKUP(C837,TDirReg!$E$2:$H$186,4,0)</f>
        <v xml:space="preserve">Calle 9 No 9-14 Piso 1 Alcaldía Municipal. Patología Calle 14 N° 16 - 20 Hospital San Jose </v>
      </c>
      <c r="F837">
        <v>66</v>
      </c>
      <c r="G837">
        <v>66440</v>
      </c>
      <c r="H837">
        <v>66</v>
      </c>
    </row>
    <row r="838" spans="1:8" ht="15" customHeight="1" x14ac:dyDescent="0.25">
      <c r="A838" t="s">
        <v>1281</v>
      </c>
      <c r="B838" t="s">
        <v>564</v>
      </c>
      <c r="C838" t="s">
        <v>942</v>
      </c>
      <c r="D838" t="e">
        <f>VLOOKUP(C838,TDirReg!$E$2:$F$186,2,0)</f>
        <v>#N/A</v>
      </c>
      <c r="E838" t="e">
        <f>VLOOKUP(C838,TDirReg!$E$2:$H$186,4,0)</f>
        <v>#N/A</v>
      </c>
      <c r="F838">
        <v>66</v>
      </c>
      <c r="G838">
        <v>66456</v>
      </c>
      <c r="H838">
        <v>66</v>
      </c>
    </row>
    <row r="839" spans="1:8" ht="15" customHeight="1" x14ac:dyDescent="0.25">
      <c r="A839" t="s">
        <v>1281</v>
      </c>
      <c r="B839" t="s">
        <v>564</v>
      </c>
      <c r="C839" t="s">
        <v>943</v>
      </c>
      <c r="D839" t="e">
        <f>VLOOKUP(C839,TDirReg!$E$2:$F$186,2,0)</f>
        <v>#N/A</v>
      </c>
      <c r="E839" t="e">
        <f>VLOOKUP(C839,TDirReg!$E$2:$H$186,4,0)</f>
        <v>#N/A</v>
      </c>
      <c r="F839">
        <v>66</v>
      </c>
      <c r="G839">
        <v>66572</v>
      </c>
      <c r="H839">
        <v>66</v>
      </c>
    </row>
    <row r="840" spans="1:8" ht="15" customHeight="1" x14ac:dyDescent="0.25">
      <c r="A840" t="s">
        <v>1281</v>
      </c>
      <c r="B840" t="s">
        <v>564</v>
      </c>
      <c r="C840" t="s">
        <v>944</v>
      </c>
      <c r="D840" t="e">
        <f>VLOOKUP(C840,TDirReg!$E$2:$F$186,2,0)</f>
        <v>#N/A</v>
      </c>
      <c r="E840" t="e">
        <f>VLOOKUP(C840,TDirReg!$E$2:$H$186,4,0)</f>
        <v>#N/A</v>
      </c>
      <c r="F840">
        <v>66</v>
      </c>
      <c r="G840">
        <v>66594</v>
      </c>
      <c r="H840">
        <v>66</v>
      </c>
    </row>
    <row r="841" spans="1:8" ht="15" customHeight="1" x14ac:dyDescent="0.25">
      <c r="A841" t="s">
        <v>1281</v>
      </c>
      <c r="B841" t="s">
        <v>564</v>
      </c>
      <c r="C841" t="s">
        <v>27</v>
      </c>
      <c r="D841" t="str">
        <f>VLOOKUP(C841,TDirReg!$E$2:$F$186,2,0)</f>
        <v>UB SANTA ROSA DE CABAL</v>
      </c>
      <c r="E841" t="str">
        <f>VLOOKUP(C841,TDirReg!$E$2:$H$186,4,0)</f>
        <v>CARRERA 13 Nº 29-91</v>
      </c>
      <c r="F841">
        <v>66</v>
      </c>
      <c r="G841">
        <v>66682</v>
      </c>
      <c r="H841">
        <v>66</v>
      </c>
    </row>
    <row r="842" spans="1:8" ht="15" customHeight="1" x14ac:dyDescent="0.25">
      <c r="A842" t="s">
        <v>1281</v>
      </c>
      <c r="B842" t="s">
        <v>564</v>
      </c>
      <c r="C842" t="s">
        <v>352</v>
      </c>
      <c r="D842" t="e">
        <f>VLOOKUP(C842,TDirReg!$E$2:$F$186,2,0)</f>
        <v>#N/A</v>
      </c>
      <c r="E842" t="e">
        <f>VLOOKUP(C842,TDirReg!$E$2:$H$186,4,0)</f>
        <v>#N/A</v>
      </c>
      <c r="F842">
        <v>66</v>
      </c>
      <c r="G842">
        <v>66687</v>
      </c>
      <c r="H842">
        <v>66</v>
      </c>
    </row>
    <row r="843" spans="1:8" ht="15" customHeight="1" x14ac:dyDescent="0.25">
      <c r="A843" t="s">
        <v>1283</v>
      </c>
      <c r="B843" t="s">
        <v>945</v>
      </c>
      <c r="C843" t="s">
        <v>61</v>
      </c>
      <c r="D843" t="str">
        <f>VLOOKUP(C843,TDirReg!$E$2:$F$186,2,0)</f>
        <v>DS SANTANDER</v>
      </c>
      <c r="E843" t="str">
        <f>VLOOKUP(C843,TDirReg!$E$2:$H$186,4,0)</f>
        <v>Calle 45 Nº 1-51 Barrio Campo Hermoso</v>
      </c>
      <c r="F843">
        <v>68</v>
      </c>
      <c r="G843">
        <v>68001</v>
      </c>
      <c r="H843">
        <v>68</v>
      </c>
    </row>
    <row r="844" spans="1:8" ht="15" customHeight="1" x14ac:dyDescent="0.25">
      <c r="A844" t="s">
        <v>1283</v>
      </c>
      <c r="B844" t="s">
        <v>945</v>
      </c>
      <c r="C844" t="s">
        <v>946</v>
      </c>
      <c r="D844" t="e">
        <f>VLOOKUP(C844,TDirReg!$E$2:$F$186,2,0)</f>
        <v>#N/A</v>
      </c>
      <c r="E844" t="e">
        <f>VLOOKUP(C844,TDirReg!$E$2:$H$186,4,0)</f>
        <v>#N/A</v>
      </c>
      <c r="F844">
        <v>68</v>
      </c>
      <c r="G844">
        <v>68013</v>
      </c>
      <c r="H844">
        <v>68</v>
      </c>
    </row>
    <row r="845" spans="1:8" ht="15" customHeight="1" x14ac:dyDescent="0.25">
      <c r="A845" t="s">
        <v>1283</v>
      </c>
      <c r="B845" t="s">
        <v>945</v>
      </c>
      <c r="C845" t="s">
        <v>573</v>
      </c>
      <c r="D845" t="e">
        <f>VLOOKUP(C845,TDirReg!$E$2:$F$186,2,0)</f>
        <v>#N/A</v>
      </c>
      <c r="E845" t="e">
        <f>VLOOKUP(C845,TDirReg!$E$2:$H$186,4,0)</f>
        <v>#N/A</v>
      </c>
      <c r="F845">
        <v>68</v>
      </c>
      <c r="G845">
        <v>68020</v>
      </c>
      <c r="H845">
        <v>68</v>
      </c>
    </row>
    <row r="846" spans="1:8" ht="15" customHeight="1" x14ac:dyDescent="0.25">
      <c r="A846" t="s">
        <v>1283</v>
      </c>
      <c r="B846" t="s">
        <v>945</v>
      </c>
      <c r="C846" t="s">
        <v>947</v>
      </c>
      <c r="D846" t="e">
        <f>VLOOKUP(C846,TDirReg!$E$2:$F$186,2,0)</f>
        <v>#N/A</v>
      </c>
      <c r="E846" t="e">
        <f>VLOOKUP(C846,TDirReg!$E$2:$H$186,4,0)</f>
        <v>#N/A</v>
      </c>
      <c r="F846">
        <v>68</v>
      </c>
      <c r="G846">
        <v>68051</v>
      </c>
      <c r="H846">
        <v>68</v>
      </c>
    </row>
    <row r="847" spans="1:8" ht="15" customHeight="1" x14ac:dyDescent="0.25">
      <c r="A847" t="s">
        <v>1283</v>
      </c>
      <c r="B847" t="s">
        <v>945</v>
      </c>
      <c r="C847" t="s">
        <v>274</v>
      </c>
      <c r="D847" t="e">
        <f>VLOOKUP(C847,TDirReg!$E$2:$F$186,2,0)</f>
        <v>#N/A</v>
      </c>
      <c r="E847" t="e">
        <f>VLOOKUP(C847,TDirReg!$E$2:$H$186,4,0)</f>
        <v>#N/A</v>
      </c>
      <c r="F847">
        <v>68</v>
      </c>
      <c r="G847">
        <v>68077</v>
      </c>
      <c r="H847">
        <v>68</v>
      </c>
    </row>
    <row r="848" spans="1:8" ht="15" customHeight="1" x14ac:dyDescent="0.25">
      <c r="A848" t="s">
        <v>1283</v>
      </c>
      <c r="B848" t="s">
        <v>945</v>
      </c>
      <c r="C848" t="s">
        <v>948</v>
      </c>
      <c r="D848" t="e">
        <f>VLOOKUP(C848,TDirReg!$E$2:$F$186,2,0)</f>
        <v>#N/A</v>
      </c>
      <c r="E848" t="e">
        <f>VLOOKUP(C848,TDirReg!$E$2:$H$186,4,0)</f>
        <v>#N/A</v>
      </c>
      <c r="F848">
        <v>68</v>
      </c>
      <c r="G848">
        <v>68079</v>
      </c>
      <c r="H848">
        <v>68</v>
      </c>
    </row>
    <row r="849" spans="1:8" ht="15" customHeight="1" x14ac:dyDescent="0.25">
      <c r="A849" t="s">
        <v>1283</v>
      </c>
      <c r="B849" t="s">
        <v>945</v>
      </c>
      <c r="C849" t="s">
        <v>63</v>
      </c>
      <c r="D849" t="str">
        <f>VLOOKUP(C849,TDirReg!$E$2:$F$186,2,0)</f>
        <v>UB BARRANCABERMEJA</v>
      </c>
      <c r="E849" t="str">
        <f>VLOOKUP(C849,TDirReg!$E$2:$H$186,4,0)</f>
        <v>Calle 52 Nº 89-30 Sector Comercial Frente a Cristo Petrolero</v>
      </c>
      <c r="F849">
        <v>68</v>
      </c>
      <c r="G849">
        <v>68081</v>
      </c>
      <c r="H849">
        <v>68</v>
      </c>
    </row>
    <row r="850" spans="1:8" ht="15" customHeight="1" x14ac:dyDescent="0.25">
      <c r="A850" t="s">
        <v>1283</v>
      </c>
      <c r="B850" t="s">
        <v>945</v>
      </c>
      <c r="C850" t="s">
        <v>277</v>
      </c>
      <c r="D850" t="e">
        <f>VLOOKUP(C850,TDirReg!$E$2:$F$186,2,0)</f>
        <v>#N/A</v>
      </c>
      <c r="E850" t="e">
        <f>VLOOKUP(C850,TDirReg!$E$2:$H$186,4,0)</f>
        <v>#N/A</v>
      </c>
      <c r="F850">
        <v>68</v>
      </c>
      <c r="G850">
        <v>68092</v>
      </c>
      <c r="H850">
        <v>68</v>
      </c>
    </row>
    <row r="851" spans="1:8" ht="15" customHeight="1" x14ac:dyDescent="0.25">
      <c r="A851" t="s">
        <v>1283</v>
      </c>
      <c r="B851" t="s">
        <v>945</v>
      </c>
      <c r="C851" t="s">
        <v>395</v>
      </c>
      <c r="D851" t="e">
        <f>VLOOKUP(C851,TDirReg!$E$2:$F$186,2,0)</f>
        <v>#N/A</v>
      </c>
      <c r="E851" t="e">
        <f>VLOOKUP(C851,TDirReg!$E$2:$H$186,4,0)</f>
        <v>#N/A</v>
      </c>
      <c r="F851">
        <v>68</v>
      </c>
      <c r="G851">
        <v>68101</v>
      </c>
      <c r="H851">
        <v>68</v>
      </c>
    </row>
    <row r="852" spans="1:8" ht="15" customHeight="1" x14ac:dyDescent="0.25">
      <c r="A852" t="s">
        <v>1283</v>
      </c>
      <c r="B852" t="s">
        <v>945</v>
      </c>
      <c r="C852" t="s">
        <v>949</v>
      </c>
      <c r="D852" t="e">
        <f>VLOOKUP(C852,TDirReg!$E$2:$F$186,2,0)</f>
        <v>#N/A</v>
      </c>
      <c r="E852" t="e">
        <f>VLOOKUP(C852,TDirReg!$E$2:$H$186,4,0)</f>
        <v>#N/A</v>
      </c>
      <c r="F852">
        <v>68</v>
      </c>
      <c r="G852">
        <v>68121</v>
      </c>
      <c r="H852">
        <v>68</v>
      </c>
    </row>
    <row r="853" spans="1:8" ht="15" customHeight="1" x14ac:dyDescent="0.25">
      <c r="A853" t="s">
        <v>1283</v>
      </c>
      <c r="B853" t="s">
        <v>945</v>
      </c>
      <c r="C853" t="s">
        <v>950</v>
      </c>
      <c r="D853" t="e">
        <f>VLOOKUP(C853,TDirReg!$E$2:$F$186,2,0)</f>
        <v>#N/A</v>
      </c>
      <c r="E853" t="e">
        <f>VLOOKUP(C853,TDirReg!$E$2:$H$186,4,0)</f>
        <v>#N/A</v>
      </c>
      <c r="F853">
        <v>68</v>
      </c>
      <c r="G853">
        <v>68132</v>
      </c>
      <c r="H853">
        <v>68</v>
      </c>
    </row>
    <row r="854" spans="1:8" ht="15" customHeight="1" x14ac:dyDescent="0.25">
      <c r="A854" t="s">
        <v>1283</v>
      </c>
      <c r="B854" t="s">
        <v>945</v>
      </c>
      <c r="C854" t="s">
        <v>951</v>
      </c>
      <c r="D854" t="e">
        <f>VLOOKUP(C854,TDirReg!$E$2:$F$186,2,0)</f>
        <v>#N/A</v>
      </c>
      <c r="E854" t="e">
        <f>VLOOKUP(C854,TDirReg!$E$2:$H$186,4,0)</f>
        <v>#N/A</v>
      </c>
      <c r="F854">
        <v>68</v>
      </c>
      <c r="G854">
        <v>68147</v>
      </c>
      <c r="H854">
        <v>68</v>
      </c>
    </row>
    <row r="855" spans="1:8" ht="15" customHeight="1" x14ac:dyDescent="0.25">
      <c r="A855" t="s">
        <v>1283</v>
      </c>
      <c r="B855" t="s">
        <v>945</v>
      </c>
      <c r="C855" t="s">
        <v>952</v>
      </c>
      <c r="D855" t="e">
        <f>VLOOKUP(C855,TDirReg!$E$2:$F$186,2,0)</f>
        <v>#N/A</v>
      </c>
      <c r="E855" t="e">
        <f>VLOOKUP(C855,TDirReg!$E$2:$H$186,4,0)</f>
        <v>#N/A</v>
      </c>
      <c r="F855">
        <v>68</v>
      </c>
      <c r="G855">
        <v>68152</v>
      </c>
      <c r="H855">
        <v>68</v>
      </c>
    </row>
    <row r="856" spans="1:8" ht="15" customHeight="1" x14ac:dyDescent="0.25">
      <c r="A856" t="s">
        <v>1283</v>
      </c>
      <c r="B856" t="s">
        <v>945</v>
      </c>
      <c r="C856" t="s">
        <v>953</v>
      </c>
      <c r="D856" t="e">
        <f>VLOOKUP(C856,TDirReg!$E$2:$F$186,2,0)</f>
        <v>#N/A</v>
      </c>
      <c r="E856" t="e">
        <f>VLOOKUP(C856,TDirReg!$E$2:$H$186,4,0)</f>
        <v>#N/A</v>
      </c>
      <c r="F856">
        <v>68</v>
      </c>
      <c r="G856">
        <v>68160</v>
      </c>
      <c r="H856">
        <v>68</v>
      </c>
    </row>
    <row r="857" spans="1:8" ht="15" customHeight="1" x14ac:dyDescent="0.25">
      <c r="A857" t="s">
        <v>1283</v>
      </c>
      <c r="B857" t="s">
        <v>945</v>
      </c>
      <c r="C857" t="s">
        <v>954</v>
      </c>
      <c r="D857" t="e">
        <f>VLOOKUP(C857,TDirReg!$E$2:$F$186,2,0)</f>
        <v>#N/A</v>
      </c>
      <c r="E857" t="e">
        <f>VLOOKUP(C857,TDirReg!$E$2:$H$186,4,0)</f>
        <v>#N/A</v>
      </c>
      <c r="F857">
        <v>68</v>
      </c>
      <c r="G857">
        <v>68162</v>
      </c>
      <c r="H857">
        <v>68</v>
      </c>
    </row>
    <row r="858" spans="1:8" ht="15" customHeight="1" x14ac:dyDescent="0.25">
      <c r="A858" t="s">
        <v>1283</v>
      </c>
      <c r="B858" t="s">
        <v>945</v>
      </c>
      <c r="C858" t="s">
        <v>955</v>
      </c>
      <c r="D858" t="e">
        <f>VLOOKUP(C858,TDirReg!$E$2:$F$186,2,0)</f>
        <v>#N/A</v>
      </c>
      <c r="E858" t="e">
        <f>VLOOKUP(C858,TDirReg!$E$2:$H$186,4,0)</f>
        <v>#N/A</v>
      </c>
      <c r="F858">
        <v>68</v>
      </c>
      <c r="G858">
        <v>68167</v>
      </c>
      <c r="H858">
        <v>68</v>
      </c>
    </row>
    <row r="859" spans="1:8" ht="15" customHeight="1" x14ac:dyDescent="0.25">
      <c r="A859" t="s">
        <v>1283</v>
      </c>
      <c r="B859" t="s">
        <v>945</v>
      </c>
      <c r="C859" t="s">
        <v>956</v>
      </c>
      <c r="D859" t="e">
        <f>VLOOKUP(C859,TDirReg!$E$2:$F$186,2,0)</f>
        <v>#N/A</v>
      </c>
      <c r="E859" t="e">
        <f>VLOOKUP(C859,TDirReg!$E$2:$H$186,4,0)</f>
        <v>#N/A</v>
      </c>
      <c r="F859">
        <v>68</v>
      </c>
      <c r="G859">
        <v>68169</v>
      </c>
      <c r="H859">
        <v>68</v>
      </c>
    </row>
    <row r="860" spans="1:8" ht="15" customHeight="1" x14ac:dyDescent="0.25">
      <c r="A860" t="s">
        <v>1283</v>
      </c>
      <c r="B860" t="s">
        <v>945</v>
      </c>
      <c r="C860" t="s">
        <v>647</v>
      </c>
      <c r="D860" t="e">
        <f>VLOOKUP(C860,TDirReg!$E$2:$F$186,2,0)</f>
        <v>#N/A</v>
      </c>
      <c r="E860" t="e">
        <f>VLOOKUP(C860,TDirReg!$E$2:$H$186,4,0)</f>
        <v>#N/A</v>
      </c>
      <c r="F860">
        <v>68</v>
      </c>
      <c r="G860">
        <v>68176</v>
      </c>
      <c r="H860">
        <v>68</v>
      </c>
    </row>
    <row r="861" spans="1:8" ht="15" customHeight="1" x14ac:dyDescent="0.25">
      <c r="A861" t="s">
        <v>1283</v>
      </c>
      <c r="B861" t="s">
        <v>945</v>
      </c>
      <c r="C861" t="s">
        <v>957</v>
      </c>
      <c r="D861" t="e">
        <f>VLOOKUP(C861,TDirReg!$E$2:$F$186,2,0)</f>
        <v>#N/A</v>
      </c>
      <c r="E861" t="e">
        <f>VLOOKUP(C861,TDirReg!$E$2:$H$186,4,0)</f>
        <v>#N/A</v>
      </c>
      <c r="F861">
        <v>68</v>
      </c>
      <c r="G861">
        <v>68179</v>
      </c>
      <c r="H861">
        <v>68</v>
      </c>
    </row>
    <row r="862" spans="1:8" ht="15" customHeight="1" x14ac:dyDescent="0.25">
      <c r="A862" t="s">
        <v>1283</v>
      </c>
      <c r="B862" t="s">
        <v>945</v>
      </c>
      <c r="C862" t="s">
        <v>95</v>
      </c>
      <c r="D862" t="str">
        <f>VLOOKUP(C862,TDirReg!$E$2:$F$186,2,0)</f>
        <v>UB CIMITARRA</v>
      </c>
      <c r="E862" t="str">
        <f>VLOOKUP(C862,TDirReg!$E$2:$H$186,4,0)</f>
        <v>Casa fiscal N. 3 Frente al colegio SICA</v>
      </c>
      <c r="F862">
        <v>68</v>
      </c>
      <c r="G862">
        <v>68190</v>
      </c>
      <c r="H862">
        <v>68</v>
      </c>
    </row>
    <row r="863" spans="1:8" ht="15" customHeight="1" x14ac:dyDescent="0.25">
      <c r="A863" t="s">
        <v>1283</v>
      </c>
      <c r="B863" t="s">
        <v>945</v>
      </c>
      <c r="C863" t="s">
        <v>293</v>
      </c>
      <c r="D863" t="e">
        <f>VLOOKUP(C863,TDirReg!$E$2:$F$186,2,0)</f>
        <v>#N/A</v>
      </c>
      <c r="E863" t="e">
        <f>VLOOKUP(C863,TDirReg!$E$2:$H$186,4,0)</f>
        <v>#N/A</v>
      </c>
      <c r="F863">
        <v>68</v>
      </c>
      <c r="G863">
        <v>68207</v>
      </c>
      <c r="H863">
        <v>68</v>
      </c>
    </row>
    <row r="864" spans="1:8" ht="15" customHeight="1" x14ac:dyDescent="0.25">
      <c r="A864" t="s">
        <v>1283</v>
      </c>
      <c r="B864" t="s">
        <v>945</v>
      </c>
      <c r="C864" t="s">
        <v>958</v>
      </c>
      <c r="D864" t="e">
        <f>VLOOKUP(C864,TDirReg!$E$2:$F$186,2,0)</f>
        <v>#N/A</v>
      </c>
      <c r="E864" t="e">
        <f>VLOOKUP(C864,TDirReg!$E$2:$H$186,4,0)</f>
        <v>#N/A</v>
      </c>
      <c r="F864">
        <v>68</v>
      </c>
      <c r="G864">
        <v>68209</v>
      </c>
      <c r="H864">
        <v>68</v>
      </c>
    </row>
    <row r="865" spans="1:8" ht="15" customHeight="1" x14ac:dyDescent="0.25">
      <c r="A865" t="s">
        <v>1283</v>
      </c>
      <c r="B865" t="s">
        <v>945</v>
      </c>
      <c r="C865" t="s">
        <v>959</v>
      </c>
      <c r="D865" t="e">
        <f>VLOOKUP(C865,TDirReg!$E$2:$F$186,2,0)</f>
        <v>#N/A</v>
      </c>
      <c r="E865" t="e">
        <f>VLOOKUP(C865,TDirReg!$E$2:$H$186,4,0)</f>
        <v>#N/A</v>
      </c>
      <c r="F865">
        <v>68</v>
      </c>
      <c r="G865">
        <v>68211</v>
      </c>
      <c r="H865">
        <v>68</v>
      </c>
    </row>
    <row r="866" spans="1:8" ht="15" customHeight="1" x14ac:dyDescent="0.25">
      <c r="A866" t="s">
        <v>1283</v>
      </c>
      <c r="B866" t="s">
        <v>945</v>
      </c>
      <c r="C866" t="s">
        <v>960</v>
      </c>
      <c r="D866" t="e">
        <f>VLOOKUP(C866,TDirReg!$E$2:$F$186,2,0)</f>
        <v>#N/A</v>
      </c>
      <c r="E866" t="e">
        <f>VLOOKUP(C866,TDirReg!$E$2:$H$186,4,0)</f>
        <v>#N/A</v>
      </c>
      <c r="F866">
        <v>68</v>
      </c>
      <c r="G866">
        <v>68217</v>
      </c>
      <c r="H866">
        <v>68</v>
      </c>
    </row>
    <row r="867" spans="1:8" ht="15" customHeight="1" x14ac:dyDescent="0.25">
      <c r="A867" t="s">
        <v>1283</v>
      </c>
      <c r="B867" t="s">
        <v>945</v>
      </c>
      <c r="C867" t="s">
        <v>961</v>
      </c>
      <c r="D867" t="e">
        <f>VLOOKUP(C867,TDirReg!$E$2:$F$186,2,0)</f>
        <v>#N/A</v>
      </c>
      <c r="E867" t="e">
        <f>VLOOKUP(C867,TDirReg!$E$2:$H$186,4,0)</f>
        <v>#N/A</v>
      </c>
      <c r="F867">
        <v>68</v>
      </c>
      <c r="G867">
        <v>68229</v>
      </c>
      <c r="H867">
        <v>68</v>
      </c>
    </row>
    <row r="868" spans="1:8" ht="15" customHeight="1" x14ac:dyDescent="0.25">
      <c r="A868" t="s">
        <v>1283</v>
      </c>
      <c r="B868" t="s">
        <v>945</v>
      </c>
      <c r="C868" t="s">
        <v>735</v>
      </c>
      <c r="D868" t="e">
        <f>VLOOKUP(C868,TDirReg!$E$2:$F$186,2,0)</f>
        <v>#N/A</v>
      </c>
      <c r="E868" t="e">
        <f>VLOOKUP(C868,TDirReg!$E$2:$H$186,4,0)</f>
        <v>#N/A</v>
      </c>
      <c r="F868">
        <v>68</v>
      </c>
      <c r="G868">
        <v>68235</v>
      </c>
      <c r="H868">
        <v>68</v>
      </c>
    </row>
    <row r="869" spans="1:8" ht="15" customHeight="1" x14ac:dyDescent="0.25">
      <c r="A869" t="s">
        <v>1283</v>
      </c>
      <c r="B869" t="s">
        <v>945</v>
      </c>
      <c r="C869" t="s">
        <v>962</v>
      </c>
      <c r="D869" t="e">
        <f>VLOOKUP(C869,TDirReg!$E$2:$F$186,2,0)</f>
        <v>#N/A</v>
      </c>
      <c r="E869" t="e">
        <f>VLOOKUP(C869,TDirReg!$E$2:$H$186,4,0)</f>
        <v>#N/A</v>
      </c>
      <c r="F869">
        <v>68</v>
      </c>
      <c r="G869">
        <v>68245</v>
      </c>
      <c r="H869">
        <v>68</v>
      </c>
    </row>
    <row r="870" spans="1:8" ht="15" customHeight="1" x14ac:dyDescent="0.25">
      <c r="A870" t="s">
        <v>1283</v>
      </c>
      <c r="B870" t="s">
        <v>945</v>
      </c>
      <c r="C870" t="s">
        <v>409</v>
      </c>
      <c r="D870" t="e">
        <f>VLOOKUP(C870,TDirReg!$E$2:$F$186,2,0)</f>
        <v>#N/A</v>
      </c>
      <c r="E870" t="e">
        <f>VLOOKUP(C870,TDirReg!$E$2:$H$186,4,0)</f>
        <v>#N/A</v>
      </c>
      <c r="F870">
        <v>68</v>
      </c>
      <c r="G870">
        <v>68250</v>
      </c>
      <c r="H870">
        <v>68</v>
      </c>
    </row>
    <row r="871" spans="1:8" ht="15" customHeight="1" x14ac:dyDescent="0.25">
      <c r="A871" t="s">
        <v>1283</v>
      </c>
      <c r="B871" t="s">
        <v>945</v>
      </c>
      <c r="C871" t="s">
        <v>963</v>
      </c>
      <c r="D871" t="e">
        <f>VLOOKUP(C871,TDirReg!$E$2:$F$186,2,0)</f>
        <v>#N/A</v>
      </c>
      <c r="E871" t="e">
        <f>VLOOKUP(C871,TDirReg!$E$2:$H$186,4,0)</f>
        <v>#N/A</v>
      </c>
      <c r="F871">
        <v>68</v>
      </c>
      <c r="G871">
        <v>68255</v>
      </c>
      <c r="H871">
        <v>68</v>
      </c>
    </row>
    <row r="872" spans="1:8" ht="15" customHeight="1" x14ac:dyDescent="0.25">
      <c r="A872" t="s">
        <v>1283</v>
      </c>
      <c r="B872" t="s">
        <v>945</v>
      </c>
      <c r="C872" t="s">
        <v>964</v>
      </c>
      <c r="D872" t="e">
        <f>VLOOKUP(C872,TDirReg!$E$2:$F$186,2,0)</f>
        <v>#N/A</v>
      </c>
      <c r="E872" t="e">
        <f>VLOOKUP(C872,TDirReg!$E$2:$H$186,4,0)</f>
        <v>#N/A</v>
      </c>
      <c r="F872">
        <v>68</v>
      </c>
      <c r="G872">
        <v>68264</v>
      </c>
      <c r="H872">
        <v>68</v>
      </c>
    </row>
    <row r="873" spans="1:8" ht="15" customHeight="1" x14ac:dyDescent="0.25">
      <c r="A873" t="s">
        <v>1283</v>
      </c>
      <c r="B873" t="s">
        <v>945</v>
      </c>
      <c r="C873" t="s">
        <v>965</v>
      </c>
      <c r="D873" t="e">
        <f>VLOOKUP(C873,TDirReg!$E$2:$F$186,2,0)</f>
        <v>#N/A</v>
      </c>
      <c r="E873" t="e">
        <f>VLOOKUP(C873,TDirReg!$E$2:$H$186,4,0)</f>
        <v>#N/A</v>
      </c>
      <c r="F873">
        <v>68</v>
      </c>
      <c r="G873">
        <v>68266</v>
      </c>
      <c r="H873">
        <v>68</v>
      </c>
    </row>
    <row r="874" spans="1:8" ht="15" customHeight="1" x14ac:dyDescent="0.25">
      <c r="A874" t="s">
        <v>1283</v>
      </c>
      <c r="B874" t="s">
        <v>945</v>
      </c>
      <c r="C874" t="s">
        <v>966</v>
      </c>
      <c r="D874" t="e">
        <f>VLOOKUP(C874,TDirReg!$E$2:$F$186,2,0)</f>
        <v>#N/A</v>
      </c>
      <c r="E874" t="e">
        <f>VLOOKUP(C874,TDirReg!$E$2:$H$186,4,0)</f>
        <v>#N/A</v>
      </c>
      <c r="F874">
        <v>68</v>
      </c>
      <c r="G874">
        <v>68271</v>
      </c>
      <c r="H874">
        <v>68</v>
      </c>
    </row>
    <row r="875" spans="1:8" ht="15" customHeight="1" x14ac:dyDescent="0.25">
      <c r="A875" t="s">
        <v>1283</v>
      </c>
      <c r="B875" t="s">
        <v>945</v>
      </c>
      <c r="C875" t="s">
        <v>967</v>
      </c>
      <c r="D875" t="e">
        <f>VLOOKUP(C875,TDirReg!$E$2:$F$186,2,0)</f>
        <v>#N/A</v>
      </c>
      <c r="E875" t="e">
        <f>VLOOKUP(C875,TDirReg!$E$2:$H$186,4,0)</f>
        <v>#N/A</v>
      </c>
      <c r="F875">
        <v>68</v>
      </c>
      <c r="G875">
        <v>68276</v>
      </c>
      <c r="H875">
        <v>68</v>
      </c>
    </row>
    <row r="876" spans="1:8" ht="15" customHeight="1" x14ac:dyDescent="0.25">
      <c r="A876" t="s">
        <v>1283</v>
      </c>
      <c r="B876" t="s">
        <v>945</v>
      </c>
      <c r="C876" t="s">
        <v>968</v>
      </c>
      <c r="D876" t="e">
        <f>VLOOKUP(C876,TDirReg!$E$2:$F$186,2,0)</f>
        <v>#N/A</v>
      </c>
      <c r="E876" t="e">
        <f>VLOOKUP(C876,TDirReg!$E$2:$H$186,4,0)</f>
        <v>#N/A</v>
      </c>
      <c r="F876">
        <v>68</v>
      </c>
      <c r="G876">
        <v>68296</v>
      </c>
      <c r="H876">
        <v>68</v>
      </c>
    </row>
    <row r="877" spans="1:8" ht="15" customHeight="1" x14ac:dyDescent="0.25">
      <c r="A877" t="s">
        <v>1283</v>
      </c>
      <c r="B877" t="s">
        <v>945</v>
      </c>
      <c r="C877" t="s">
        <v>969</v>
      </c>
      <c r="D877" t="e">
        <f>VLOOKUP(C877,TDirReg!$E$2:$F$186,2,0)</f>
        <v>#N/A</v>
      </c>
      <c r="E877" t="e">
        <f>VLOOKUP(C877,TDirReg!$E$2:$H$186,4,0)</f>
        <v>#N/A</v>
      </c>
      <c r="F877">
        <v>68</v>
      </c>
      <c r="G877">
        <v>68298</v>
      </c>
      <c r="H877">
        <v>68</v>
      </c>
    </row>
    <row r="878" spans="1:8" ht="15" customHeight="1" x14ac:dyDescent="0.25">
      <c r="A878" t="s">
        <v>1283</v>
      </c>
      <c r="B878" t="s">
        <v>945</v>
      </c>
      <c r="C878" t="s">
        <v>970</v>
      </c>
      <c r="D878" t="e">
        <f>VLOOKUP(C878,TDirReg!$E$2:$F$186,2,0)</f>
        <v>#N/A</v>
      </c>
      <c r="E878" t="e">
        <f>VLOOKUP(C878,TDirReg!$E$2:$H$186,4,0)</f>
        <v>#N/A</v>
      </c>
      <c r="F878">
        <v>68</v>
      </c>
      <c r="G878">
        <v>68307</v>
      </c>
      <c r="H878">
        <v>68</v>
      </c>
    </row>
    <row r="879" spans="1:8" ht="15" customHeight="1" x14ac:dyDescent="0.25">
      <c r="A879" t="s">
        <v>1283</v>
      </c>
      <c r="B879" t="s">
        <v>945</v>
      </c>
      <c r="C879" t="s">
        <v>971</v>
      </c>
      <c r="D879" t="e">
        <f>VLOOKUP(C879,TDirReg!$E$2:$F$186,2,0)</f>
        <v>#N/A</v>
      </c>
      <c r="E879" t="e">
        <f>VLOOKUP(C879,TDirReg!$E$2:$H$186,4,0)</f>
        <v>#N/A</v>
      </c>
      <c r="F879">
        <v>68</v>
      </c>
      <c r="G879">
        <v>68318</v>
      </c>
      <c r="H879">
        <v>68</v>
      </c>
    </row>
    <row r="880" spans="1:8" ht="15" customHeight="1" x14ac:dyDescent="0.25">
      <c r="A880" t="s">
        <v>1283</v>
      </c>
      <c r="B880" t="s">
        <v>945</v>
      </c>
      <c r="C880" t="s">
        <v>306</v>
      </c>
      <c r="D880" t="e">
        <f>VLOOKUP(C880,TDirReg!$E$2:$F$186,2,0)</f>
        <v>#N/A</v>
      </c>
      <c r="E880" t="e">
        <f>VLOOKUP(C880,TDirReg!$E$2:$H$186,4,0)</f>
        <v>#N/A</v>
      </c>
      <c r="F880">
        <v>68</v>
      </c>
      <c r="G880">
        <v>68320</v>
      </c>
      <c r="H880">
        <v>68</v>
      </c>
    </row>
    <row r="881" spans="1:8" ht="15" customHeight="1" x14ac:dyDescent="0.25">
      <c r="A881" t="s">
        <v>1283</v>
      </c>
      <c r="B881" t="s">
        <v>945</v>
      </c>
      <c r="C881" t="s">
        <v>972</v>
      </c>
      <c r="D881" t="e">
        <f>VLOOKUP(C881,TDirReg!$E$2:$F$186,2,0)</f>
        <v>#N/A</v>
      </c>
      <c r="E881" t="e">
        <f>VLOOKUP(C881,TDirReg!$E$2:$H$186,4,0)</f>
        <v>#N/A</v>
      </c>
      <c r="F881">
        <v>68</v>
      </c>
      <c r="G881">
        <v>68322</v>
      </c>
      <c r="H881">
        <v>68</v>
      </c>
    </row>
    <row r="882" spans="1:8" ht="15" customHeight="1" x14ac:dyDescent="0.25">
      <c r="A882" t="s">
        <v>1283</v>
      </c>
      <c r="B882" t="s">
        <v>945</v>
      </c>
      <c r="C882" t="s">
        <v>973</v>
      </c>
      <c r="D882" t="e">
        <f>VLOOKUP(C882,TDirReg!$E$2:$F$186,2,0)</f>
        <v>#N/A</v>
      </c>
      <c r="E882" t="e">
        <f>VLOOKUP(C882,TDirReg!$E$2:$H$186,4,0)</f>
        <v>#N/A</v>
      </c>
      <c r="F882">
        <v>68</v>
      </c>
      <c r="G882">
        <v>68324</v>
      </c>
      <c r="H882">
        <v>68</v>
      </c>
    </row>
    <row r="883" spans="1:8" ht="15" customHeight="1" x14ac:dyDescent="0.25">
      <c r="A883" t="s">
        <v>1283</v>
      </c>
      <c r="B883" t="s">
        <v>945</v>
      </c>
      <c r="C883" t="s">
        <v>974</v>
      </c>
      <c r="D883" t="e">
        <f>VLOOKUP(C883,TDirReg!$E$2:$F$186,2,0)</f>
        <v>#N/A</v>
      </c>
      <c r="E883" t="e">
        <f>VLOOKUP(C883,TDirReg!$E$2:$H$186,4,0)</f>
        <v>#N/A</v>
      </c>
      <c r="F883">
        <v>68</v>
      </c>
      <c r="G883">
        <v>68327</v>
      </c>
      <c r="H883">
        <v>68</v>
      </c>
    </row>
    <row r="884" spans="1:8" ht="15" customHeight="1" x14ac:dyDescent="0.25">
      <c r="A884" t="s">
        <v>1283</v>
      </c>
      <c r="B884" t="s">
        <v>945</v>
      </c>
      <c r="C884" t="s">
        <v>975</v>
      </c>
      <c r="D884" t="e">
        <f>VLOOKUP(C884,TDirReg!$E$2:$F$186,2,0)</f>
        <v>#N/A</v>
      </c>
      <c r="E884" t="e">
        <f>VLOOKUP(C884,TDirReg!$E$2:$H$186,4,0)</f>
        <v>#N/A</v>
      </c>
      <c r="F884">
        <v>68</v>
      </c>
      <c r="G884">
        <v>68344</v>
      </c>
      <c r="H884">
        <v>68</v>
      </c>
    </row>
    <row r="885" spans="1:8" ht="15" customHeight="1" x14ac:dyDescent="0.25">
      <c r="A885" t="s">
        <v>1283</v>
      </c>
      <c r="B885" t="s">
        <v>945</v>
      </c>
      <c r="C885" t="s">
        <v>976</v>
      </c>
      <c r="D885" t="e">
        <f>VLOOKUP(C885,TDirReg!$E$2:$F$186,2,0)</f>
        <v>#N/A</v>
      </c>
      <c r="E885" t="e">
        <f>VLOOKUP(C885,TDirReg!$E$2:$H$186,4,0)</f>
        <v>#N/A</v>
      </c>
      <c r="F885">
        <v>68</v>
      </c>
      <c r="G885">
        <v>68368</v>
      </c>
      <c r="H885">
        <v>68</v>
      </c>
    </row>
    <row r="886" spans="1:8" ht="15" customHeight="1" x14ac:dyDescent="0.25">
      <c r="A886" t="s">
        <v>1283</v>
      </c>
      <c r="B886" t="s">
        <v>945</v>
      </c>
      <c r="C886" t="s">
        <v>977</v>
      </c>
      <c r="D886" t="e">
        <f>VLOOKUP(C886,TDirReg!$E$2:$F$186,2,0)</f>
        <v>#N/A</v>
      </c>
      <c r="E886" t="e">
        <f>VLOOKUP(C886,TDirReg!$E$2:$H$186,4,0)</f>
        <v>#N/A</v>
      </c>
      <c r="F886">
        <v>68</v>
      </c>
      <c r="G886">
        <v>68370</v>
      </c>
      <c r="H886">
        <v>68</v>
      </c>
    </row>
    <row r="887" spans="1:8" ht="15" customHeight="1" x14ac:dyDescent="0.25">
      <c r="A887" t="s">
        <v>1283</v>
      </c>
      <c r="B887" t="s">
        <v>945</v>
      </c>
      <c r="C887" t="s">
        <v>978</v>
      </c>
      <c r="D887" t="e">
        <f>VLOOKUP(C887,TDirReg!$E$2:$F$186,2,0)</f>
        <v>#N/A</v>
      </c>
      <c r="E887" t="e">
        <f>VLOOKUP(C887,TDirReg!$E$2:$H$186,4,0)</f>
        <v>#N/A</v>
      </c>
      <c r="F887">
        <v>68</v>
      </c>
      <c r="G887">
        <v>68377</v>
      </c>
      <c r="H887">
        <v>68</v>
      </c>
    </row>
    <row r="888" spans="1:8" ht="15" customHeight="1" x14ac:dyDescent="0.25">
      <c r="A888" t="s">
        <v>1283</v>
      </c>
      <c r="B888" t="s">
        <v>945</v>
      </c>
      <c r="C888" t="s">
        <v>979</v>
      </c>
      <c r="D888" t="e">
        <f>VLOOKUP(C888,TDirReg!$E$2:$F$186,2,0)</f>
        <v>#N/A</v>
      </c>
      <c r="E888" t="e">
        <f>VLOOKUP(C888,TDirReg!$E$2:$H$186,4,0)</f>
        <v>#N/A</v>
      </c>
      <c r="F888">
        <v>68</v>
      </c>
      <c r="G888">
        <v>68385</v>
      </c>
      <c r="H888">
        <v>68</v>
      </c>
    </row>
    <row r="889" spans="1:8" ht="15" customHeight="1" x14ac:dyDescent="0.25">
      <c r="A889" t="s">
        <v>1283</v>
      </c>
      <c r="B889" t="s">
        <v>945</v>
      </c>
      <c r="C889" t="s">
        <v>639</v>
      </c>
      <c r="D889" t="e">
        <f>VLOOKUP(C889,TDirReg!$E$2:$F$186,2,0)</f>
        <v>#N/A</v>
      </c>
      <c r="E889" t="e">
        <f>VLOOKUP(C889,TDirReg!$E$2:$H$186,4,0)</f>
        <v>#N/A</v>
      </c>
      <c r="F889">
        <v>68</v>
      </c>
      <c r="G889">
        <v>68397</v>
      </c>
      <c r="H889">
        <v>68</v>
      </c>
    </row>
    <row r="890" spans="1:8" ht="15" customHeight="1" x14ac:dyDescent="0.25">
      <c r="A890" t="s">
        <v>1283</v>
      </c>
      <c r="B890" t="s">
        <v>945</v>
      </c>
      <c r="C890" t="s">
        <v>980</v>
      </c>
      <c r="D890" t="e">
        <f>VLOOKUP(C890,TDirReg!$E$2:$F$186,2,0)</f>
        <v>#N/A</v>
      </c>
      <c r="E890" t="e">
        <f>VLOOKUP(C890,TDirReg!$E$2:$H$186,4,0)</f>
        <v>#N/A</v>
      </c>
      <c r="F890">
        <v>68</v>
      </c>
      <c r="G890">
        <v>68406</v>
      </c>
      <c r="H890">
        <v>68</v>
      </c>
    </row>
    <row r="891" spans="1:8" ht="15" customHeight="1" x14ac:dyDescent="0.25">
      <c r="A891" t="s">
        <v>1283</v>
      </c>
      <c r="B891" t="s">
        <v>945</v>
      </c>
      <c r="C891" t="s">
        <v>981</v>
      </c>
      <c r="D891" t="e">
        <f>VLOOKUP(C891,TDirReg!$E$2:$F$186,2,0)</f>
        <v>#N/A</v>
      </c>
      <c r="E891" t="e">
        <f>VLOOKUP(C891,TDirReg!$E$2:$H$186,4,0)</f>
        <v>#N/A</v>
      </c>
      <c r="F891">
        <v>68</v>
      </c>
      <c r="G891">
        <v>68418</v>
      </c>
      <c r="H891">
        <v>68</v>
      </c>
    </row>
    <row r="892" spans="1:8" ht="15" customHeight="1" x14ac:dyDescent="0.25">
      <c r="A892" t="s">
        <v>1283</v>
      </c>
      <c r="B892" t="s">
        <v>945</v>
      </c>
      <c r="C892" t="s">
        <v>982</v>
      </c>
      <c r="D892" t="e">
        <f>VLOOKUP(C892,TDirReg!$E$2:$F$186,2,0)</f>
        <v>#N/A</v>
      </c>
      <c r="E892" t="e">
        <f>VLOOKUP(C892,TDirReg!$E$2:$H$186,4,0)</f>
        <v>#N/A</v>
      </c>
      <c r="F892">
        <v>68</v>
      </c>
      <c r="G892">
        <v>68425</v>
      </c>
      <c r="H892">
        <v>68</v>
      </c>
    </row>
    <row r="893" spans="1:8" ht="15" customHeight="1" x14ac:dyDescent="0.25">
      <c r="A893" t="s">
        <v>1283</v>
      </c>
      <c r="B893" t="s">
        <v>945</v>
      </c>
      <c r="C893" t="s">
        <v>101</v>
      </c>
      <c r="D893" t="str">
        <f>VLOOKUP(C893,TDirReg!$E$2:$F$186,2,0)</f>
        <v>UB MALAGA</v>
      </c>
      <c r="E893" t="str">
        <f>VLOOKUP(C893,TDirReg!$E$2:$H$186,4,0)</f>
        <v>Calle 13 No 4-90 Barrio Unión</v>
      </c>
      <c r="F893">
        <v>68</v>
      </c>
      <c r="G893">
        <v>68432</v>
      </c>
      <c r="H893">
        <v>68</v>
      </c>
    </row>
    <row r="894" spans="1:8" ht="15" customHeight="1" x14ac:dyDescent="0.25">
      <c r="A894" t="s">
        <v>1283</v>
      </c>
      <c r="B894" t="s">
        <v>945</v>
      </c>
      <c r="C894" t="s">
        <v>983</v>
      </c>
      <c r="D894" t="e">
        <f>VLOOKUP(C894,TDirReg!$E$2:$F$186,2,0)</f>
        <v>#N/A</v>
      </c>
      <c r="E894" t="e">
        <f>VLOOKUP(C894,TDirReg!$E$2:$H$186,4,0)</f>
        <v>#N/A</v>
      </c>
      <c r="F894">
        <v>68</v>
      </c>
      <c r="G894">
        <v>68444</v>
      </c>
      <c r="H894">
        <v>68</v>
      </c>
    </row>
    <row r="895" spans="1:8" ht="15" customHeight="1" x14ac:dyDescent="0.25">
      <c r="A895" t="s">
        <v>1283</v>
      </c>
      <c r="B895" t="s">
        <v>945</v>
      </c>
      <c r="C895" t="s">
        <v>984</v>
      </c>
      <c r="D895" t="e">
        <f>VLOOKUP(C895,TDirReg!$E$2:$F$186,2,0)</f>
        <v>#N/A</v>
      </c>
      <c r="E895" t="e">
        <f>VLOOKUP(C895,TDirReg!$E$2:$H$186,4,0)</f>
        <v>#N/A</v>
      </c>
      <c r="F895">
        <v>68</v>
      </c>
      <c r="G895">
        <v>68464</v>
      </c>
      <c r="H895">
        <v>68</v>
      </c>
    </row>
    <row r="896" spans="1:8" ht="15" customHeight="1" x14ac:dyDescent="0.25">
      <c r="A896" t="s">
        <v>1283</v>
      </c>
      <c r="B896" t="s">
        <v>945</v>
      </c>
      <c r="C896" t="s">
        <v>985</v>
      </c>
      <c r="D896" t="e">
        <f>VLOOKUP(C896,TDirReg!$E$2:$F$186,2,0)</f>
        <v>#N/A</v>
      </c>
      <c r="E896" t="e">
        <f>VLOOKUP(C896,TDirReg!$E$2:$H$186,4,0)</f>
        <v>#N/A</v>
      </c>
      <c r="F896">
        <v>68</v>
      </c>
      <c r="G896">
        <v>68468</v>
      </c>
      <c r="H896">
        <v>68</v>
      </c>
    </row>
    <row r="897" spans="1:8" ht="15" customHeight="1" x14ac:dyDescent="0.25">
      <c r="A897" t="s">
        <v>1283</v>
      </c>
      <c r="B897" t="s">
        <v>945</v>
      </c>
      <c r="C897" t="s">
        <v>986</v>
      </c>
      <c r="D897" t="e">
        <f>VLOOKUP(C897,TDirReg!$E$2:$F$186,2,0)</f>
        <v>#N/A</v>
      </c>
      <c r="E897" t="e">
        <f>VLOOKUP(C897,TDirReg!$E$2:$H$186,4,0)</f>
        <v>#N/A</v>
      </c>
      <c r="F897">
        <v>68</v>
      </c>
      <c r="G897">
        <v>68498</v>
      </c>
      <c r="H897">
        <v>68</v>
      </c>
    </row>
    <row r="898" spans="1:8" ht="15" customHeight="1" x14ac:dyDescent="0.25">
      <c r="A898" t="s">
        <v>1283</v>
      </c>
      <c r="B898" t="s">
        <v>945</v>
      </c>
      <c r="C898" t="s">
        <v>987</v>
      </c>
      <c r="D898" t="e">
        <f>VLOOKUP(C898,TDirReg!$E$2:$F$186,2,0)</f>
        <v>#N/A</v>
      </c>
      <c r="E898" t="e">
        <f>VLOOKUP(C898,TDirReg!$E$2:$H$186,4,0)</f>
        <v>#N/A</v>
      </c>
      <c r="F898">
        <v>68</v>
      </c>
      <c r="G898">
        <v>68500</v>
      </c>
      <c r="H898">
        <v>68</v>
      </c>
    </row>
    <row r="899" spans="1:8" ht="15" customHeight="1" x14ac:dyDescent="0.25">
      <c r="A899" t="s">
        <v>1283</v>
      </c>
      <c r="B899" t="s">
        <v>945</v>
      </c>
      <c r="C899" t="s">
        <v>988</v>
      </c>
      <c r="D899" t="e">
        <f>VLOOKUP(C899,TDirReg!$E$2:$F$186,2,0)</f>
        <v>#N/A</v>
      </c>
      <c r="E899" t="e">
        <f>VLOOKUP(C899,TDirReg!$E$2:$H$186,4,0)</f>
        <v>#N/A</v>
      </c>
      <c r="F899">
        <v>68</v>
      </c>
      <c r="G899">
        <v>68502</v>
      </c>
      <c r="H899">
        <v>68</v>
      </c>
    </row>
    <row r="900" spans="1:8" ht="15" customHeight="1" x14ac:dyDescent="0.25">
      <c r="A900" t="s">
        <v>1283</v>
      </c>
      <c r="B900" t="s">
        <v>945</v>
      </c>
      <c r="C900" t="s">
        <v>989</v>
      </c>
      <c r="D900" t="e">
        <f>VLOOKUP(C900,TDirReg!$E$2:$F$186,2,0)</f>
        <v>#N/A</v>
      </c>
      <c r="E900" t="e">
        <f>VLOOKUP(C900,TDirReg!$E$2:$H$186,4,0)</f>
        <v>#N/A</v>
      </c>
      <c r="F900">
        <v>68</v>
      </c>
      <c r="G900">
        <v>68522</v>
      </c>
      <c r="H900">
        <v>68</v>
      </c>
    </row>
    <row r="901" spans="1:8" ht="15" customHeight="1" x14ac:dyDescent="0.25">
      <c r="A901" t="s">
        <v>1283</v>
      </c>
      <c r="B901" t="s">
        <v>945</v>
      </c>
      <c r="C901" t="s">
        <v>990</v>
      </c>
      <c r="D901" t="e">
        <f>VLOOKUP(C901,TDirReg!$E$2:$F$186,2,0)</f>
        <v>#N/A</v>
      </c>
      <c r="E901" t="e">
        <f>VLOOKUP(C901,TDirReg!$E$2:$H$186,4,0)</f>
        <v>#N/A</v>
      </c>
      <c r="F901">
        <v>68</v>
      </c>
      <c r="G901">
        <v>68524</v>
      </c>
      <c r="H901">
        <v>68</v>
      </c>
    </row>
    <row r="902" spans="1:8" ht="15" customHeight="1" x14ac:dyDescent="0.25">
      <c r="A902" t="s">
        <v>1283</v>
      </c>
      <c r="B902" t="s">
        <v>945</v>
      </c>
      <c r="C902" t="s">
        <v>991</v>
      </c>
      <c r="D902" t="e">
        <f>VLOOKUP(C902,TDirReg!$E$2:$F$186,2,0)</f>
        <v>#N/A</v>
      </c>
      <c r="E902" t="e">
        <f>VLOOKUP(C902,TDirReg!$E$2:$H$186,4,0)</f>
        <v>#N/A</v>
      </c>
      <c r="F902">
        <v>68</v>
      </c>
      <c r="G902">
        <v>68533</v>
      </c>
      <c r="H902">
        <v>68</v>
      </c>
    </row>
    <row r="903" spans="1:8" ht="15" customHeight="1" x14ac:dyDescent="0.25">
      <c r="A903" t="s">
        <v>1283</v>
      </c>
      <c r="B903" t="s">
        <v>945</v>
      </c>
      <c r="C903" t="s">
        <v>992</v>
      </c>
      <c r="D903" t="e">
        <f>VLOOKUP(C903,TDirReg!$E$2:$F$186,2,0)</f>
        <v>#N/A</v>
      </c>
      <c r="E903" t="e">
        <f>VLOOKUP(C903,TDirReg!$E$2:$H$186,4,0)</f>
        <v>#N/A</v>
      </c>
      <c r="F903">
        <v>68</v>
      </c>
      <c r="G903">
        <v>68547</v>
      </c>
      <c r="H903">
        <v>68</v>
      </c>
    </row>
    <row r="904" spans="1:8" ht="15" customHeight="1" x14ac:dyDescent="0.25">
      <c r="A904" t="s">
        <v>1283</v>
      </c>
      <c r="B904" t="s">
        <v>945</v>
      </c>
      <c r="C904" t="s">
        <v>993</v>
      </c>
      <c r="D904" t="e">
        <f>VLOOKUP(C904,TDirReg!$E$2:$F$186,2,0)</f>
        <v>#N/A</v>
      </c>
      <c r="E904" t="e">
        <f>VLOOKUP(C904,TDirReg!$E$2:$H$186,4,0)</f>
        <v>#N/A</v>
      </c>
      <c r="F904">
        <v>68</v>
      </c>
      <c r="G904">
        <v>68549</v>
      </c>
      <c r="H904">
        <v>68</v>
      </c>
    </row>
    <row r="905" spans="1:8" ht="15" customHeight="1" x14ac:dyDescent="0.25">
      <c r="A905" t="s">
        <v>1283</v>
      </c>
      <c r="B905" t="s">
        <v>945</v>
      </c>
      <c r="C905" t="s">
        <v>994</v>
      </c>
      <c r="D905" t="e">
        <f>VLOOKUP(C905,TDirReg!$E$2:$F$186,2,0)</f>
        <v>#N/A</v>
      </c>
      <c r="E905" t="e">
        <f>VLOOKUP(C905,TDirReg!$E$2:$H$186,4,0)</f>
        <v>#N/A</v>
      </c>
      <c r="F905">
        <v>68</v>
      </c>
      <c r="G905">
        <v>68572</v>
      </c>
      <c r="H905">
        <v>68</v>
      </c>
    </row>
    <row r="906" spans="1:8" x14ac:dyDescent="0.25">
      <c r="A906" t="s">
        <v>1283</v>
      </c>
      <c r="B906" t="s">
        <v>945</v>
      </c>
      <c r="C906" t="s">
        <v>995</v>
      </c>
      <c r="D906" t="e">
        <f>VLOOKUP(C906,TDirReg!$E$2:$F$186,2,0)</f>
        <v>#N/A</v>
      </c>
      <c r="E906" t="e">
        <f>VLOOKUP(C906,TDirReg!$E$2:$H$186,4,0)</f>
        <v>#N/A</v>
      </c>
      <c r="F906">
        <v>68</v>
      </c>
      <c r="G906">
        <v>68573</v>
      </c>
      <c r="H906">
        <v>68</v>
      </c>
    </row>
    <row r="907" spans="1:8" x14ac:dyDescent="0.25">
      <c r="A907" t="s">
        <v>1283</v>
      </c>
      <c r="B907" t="s">
        <v>945</v>
      </c>
      <c r="C907" t="s">
        <v>996</v>
      </c>
      <c r="D907" t="e">
        <f>VLOOKUP(C907,TDirReg!$E$2:$F$186,2,0)</f>
        <v>#N/A</v>
      </c>
      <c r="E907" t="e">
        <f>VLOOKUP(C907,TDirReg!$E$2:$H$186,4,0)</f>
        <v>#N/A</v>
      </c>
      <c r="F907">
        <v>68</v>
      </c>
      <c r="G907">
        <v>68575</v>
      </c>
      <c r="H907">
        <v>68</v>
      </c>
    </row>
    <row r="908" spans="1:8" ht="15" customHeight="1" x14ac:dyDescent="0.25">
      <c r="A908" t="s">
        <v>1283</v>
      </c>
      <c r="B908" t="s">
        <v>945</v>
      </c>
      <c r="C908" t="s">
        <v>15</v>
      </c>
      <c r="D908" t="str">
        <f>VLOOKUP(C908,TDirReg!$E$2:$F$186,2,0)</f>
        <v>UB RIONEGRO</v>
      </c>
      <c r="E908" t="str">
        <f>VLOOKUP(C908,TDirReg!$E$2:$H$186,4,0)</f>
        <v>Hospital San Juan De Dios Cra 48 N° 56-59</v>
      </c>
      <c r="F908">
        <v>68</v>
      </c>
      <c r="G908">
        <v>68615</v>
      </c>
      <c r="H908">
        <v>68</v>
      </c>
    </row>
    <row r="909" spans="1:8" ht="15" customHeight="1" x14ac:dyDescent="0.25">
      <c r="A909" t="s">
        <v>1283</v>
      </c>
      <c r="B909" t="s">
        <v>945</v>
      </c>
      <c r="C909" t="s">
        <v>997</v>
      </c>
      <c r="D909" t="e">
        <f>VLOOKUP(C909,TDirReg!$E$2:$F$186,2,0)</f>
        <v>#N/A</v>
      </c>
      <c r="E909" t="e">
        <f>VLOOKUP(C909,TDirReg!$E$2:$H$186,4,0)</f>
        <v>#N/A</v>
      </c>
      <c r="F909">
        <v>68</v>
      </c>
      <c r="G909">
        <v>68655</v>
      </c>
      <c r="H909">
        <v>68</v>
      </c>
    </row>
    <row r="910" spans="1:8" ht="15" customHeight="1" x14ac:dyDescent="0.25">
      <c r="A910" t="s">
        <v>1283</v>
      </c>
      <c r="B910" t="s">
        <v>945</v>
      </c>
      <c r="C910" t="s">
        <v>337</v>
      </c>
      <c r="D910" t="e">
        <f>VLOOKUP(C910,TDirReg!$E$2:$F$186,2,0)</f>
        <v>#N/A</v>
      </c>
      <c r="E910" t="e">
        <f>VLOOKUP(C910,TDirReg!$E$2:$H$186,4,0)</f>
        <v>#N/A</v>
      </c>
      <c r="F910">
        <v>68</v>
      </c>
      <c r="G910">
        <v>68669</v>
      </c>
      <c r="H910">
        <v>68</v>
      </c>
    </row>
    <row r="911" spans="1:8" ht="15" customHeight="1" x14ac:dyDescent="0.25">
      <c r="A911" t="s">
        <v>1283</v>
      </c>
      <c r="B911" t="s">
        <v>945</v>
      </c>
      <c r="C911" t="s">
        <v>998</v>
      </c>
      <c r="D911" t="e">
        <f>VLOOKUP(C911,TDirReg!$E$2:$F$186,2,0)</f>
        <v>#N/A</v>
      </c>
      <c r="E911" t="e">
        <f>VLOOKUP(C911,TDirReg!$E$2:$H$186,4,0)</f>
        <v>#N/A</v>
      </c>
      <c r="F911">
        <v>68</v>
      </c>
      <c r="G911">
        <v>68673</v>
      </c>
      <c r="H911">
        <v>68</v>
      </c>
    </row>
    <row r="912" spans="1:8" ht="15" customHeight="1" x14ac:dyDescent="0.25">
      <c r="A912" t="s">
        <v>1283</v>
      </c>
      <c r="B912" t="s">
        <v>945</v>
      </c>
      <c r="C912" t="s">
        <v>62</v>
      </c>
      <c r="D912" t="str">
        <f>VLOOKUP(C912,TDirReg!$E$2:$F$186,2,0)</f>
        <v>UB SAN GIL</v>
      </c>
      <c r="E912" t="str">
        <f>VLOOKUP(C912,TDirReg!$E$2:$H$186,4,0)</f>
        <v>Carrera 12 número 4 - 14 Sector La Playa</v>
      </c>
      <c r="F912">
        <v>68</v>
      </c>
      <c r="G912">
        <v>68679</v>
      </c>
      <c r="H912">
        <v>68</v>
      </c>
    </row>
    <row r="913" spans="1:8" ht="15" customHeight="1" x14ac:dyDescent="0.25">
      <c r="A913" t="s">
        <v>1283</v>
      </c>
      <c r="B913" t="s">
        <v>945</v>
      </c>
      <c r="C913" t="s">
        <v>999</v>
      </c>
      <c r="D913" t="e">
        <f>VLOOKUP(C913,TDirReg!$E$2:$F$186,2,0)</f>
        <v>#N/A</v>
      </c>
      <c r="E913" t="e">
        <f>VLOOKUP(C913,TDirReg!$E$2:$H$186,4,0)</f>
        <v>#N/A</v>
      </c>
      <c r="F913">
        <v>68</v>
      </c>
      <c r="G913">
        <v>68682</v>
      </c>
      <c r="H913">
        <v>68</v>
      </c>
    </row>
    <row r="914" spans="1:8" ht="15" customHeight="1" x14ac:dyDescent="0.25">
      <c r="A914" t="s">
        <v>1283</v>
      </c>
      <c r="B914" t="s">
        <v>945</v>
      </c>
      <c r="C914" t="s">
        <v>1000</v>
      </c>
      <c r="D914" t="e">
        <f>VLOOKUP(C914,TDirReg!$E$2:$F$186,2,0)</f>
        <v>#N/A</v>
      </c>
      <c r="E914" t="e">
        <f>VLOOKUP(C914,TDirReg!$E$2:$H$186,4,0)</f>
        <v>#N/A</v>
      </c>
      <c r="F914">
        <v>68</v>
      </c>
      <c r="G914">
        <v>68684</v>
      </c>
      <c r="H914">
        <v>68</v>
      </c>
    </row>
    <row r="915" spans="1:8" ht="15" customHeight="1" x14ac:dyDescent="0.25">
      <c r="A915" t="s">
        <v>1283</v>
      </c>
      <c r="B915" t="s">
        <v>945</v>
      </c>
      <c r="C915" t="s">
        <v>1001</v>
      </c>
      <c r="D915" t="e">
        <f>VLOOKUP(C915,TDirReg!$E$2:$F$186,2,0)</f>
        <v>#N/A</v>
      </c>
      <c r="E915" t="e">
        <f>VLOOKUP(C915,TDirReg!$E$2:$H$186,4,0)</f>
        <v>#N/A</v>
      </c>
      <c r="F915">
        <v>68</v>
      </c>
      <c r="G915">
        <v>68686</v>
      </c>
      <c r="H915">
        <v>68</v>
      </c>
    </row>
    <row r="916" spans="1:8" ht="15" customHeight="1" x14ac:dyDescent="0.25">
      <c r="A916" t="s">
        <v>1283</v>
      </c>
      <c r="B916" t="s">
        <v>945</v>
      </c>
      <c r="C916" t="s">
        <v>1002</v>
      </c>
      <c r="D916" t="e">
        <f>VLOOKUP(C916,TDirReg!$E$2:$F$186,2,0)</f>
        <v>#N/A</v>
      </c>
      <c r="E916" t="e">
        <f>VLOOKUP(C916,TDirReg!$E$2:$H$186,4,0)</f>
        <v>#N/A</v>
      </c>
      <c r="F916">
        <v>68</v>
      </c>
      <c r="G916">
        <v>68689</v>
      </c>
      <c r="H916">
        <v>68</v>
      </c>
    </row>
    <row r="917" spans="1:8" ht="15" customHeight="1" x14ac:dyDescent="0.25">
      <c r="A917" t="s">
        <v>1283</v>
      </c>
      <c r="B917" t="s">
        <v>945</v>
      </c>
      <c r="C917" t="s">
        <v>349</v>
      </c>
      <c r="D917" t="e">
        <f>VLOOKUP(C917,TDirReg!$E$2:$F$186,2,0)</f>
        <v>#N/A</v>
      </c>
      <c r="E917" t="e">
        <f>VLOOKUP(C917,TDirReg!$E$2:$H$186,4,0)</f>
        <v>#N/A</v>
      </c>
      <c r="F917">
        <v>68</v>
      </c>
      <c r="G917">
        <v>68705</v>
      </c>
      <c r="H917">
        <v>68</v>
      </c>
    </row>
    <row r="918" spans="1:8" ht="15" customHeight="1" x14ac:dyDescent="0.25">
      <c r="A918" t="s">
        <v>1283</v>
      </c>
      <c r="B918" t="s">
        <v>945</v>
      </c>
      <c r="C918" t="s">
        <v>1003</v>
      </c>
      <c r="D918" t="e">
        <f>VLOOKUP(C918,TDirReg!$E$2:$F$186,2,0)</f>
        <v>#N/A</v>
      </c>
      <c r="E918" t="e">
        <f>VLOOKUP(C918,TDirReg!$E$2:$H$186,4,0)</f>
        <v>#N/A</v>
      </c>
      <c r="F918">
        <v>68</v>
      </c>
      <c r="G918">
        <v>68720</v>
      </c>
      <c r="H918">
        <v>68</v>
      </c>
    </row>
    <row r="919" spans="1:8" ht="15" customHeight="1" x14ac:dyDescent="0.25">
      <c r="A919" t="s">
        <v>1283</v>
      </c>
      <c r="B919" t="s">
        <v>945</v>
      </c>
      <c r="C919" t="s">
        <v>1004</v>
      </c>
      <c r="D919" t="e">
        <f>VLOOKUP(C919,TDirReg!$E$2:$F$186,2,0)</f>
        <v>#N/A</v>
      </c>
      <c r="E919" t="e">
        <f>VLOOKUP(C919,TDirReg!$E$2:$H$186,4,0)</f>
        <v>#N/A</v>
      </c>
      <c r="F919">
        <v>68</v>
      </c>
      <c r="G919">
        <v>68745</v>
      </c>
      <c r="H919">
        <v>68</v>
      </c>
    </row>
    <row r="920" spans="1:8" ht="15" customHeight="1" x14ac:dyDescent="0.25">
      <c r="A920" t="s">
        <v>1283</v>
      </c>
      <c r="B920" t="s">
        <v>945</v>
      </c>
      <c r="C920" t="s">
        <v>1005</v>
      </c>
      <c r="D920" t="e">
        <f>VLOOKUP(C920,TDirReg!$E$2:$F$186,2,0)</f>
        <v>#N/A</v>
      </c>
      <c r="E920" t="e">
        <f>VLOOKUP(C920,TDirReg!$E$2:$H$186,4,0)</f>
        <v>#N/A</v>
      </c>
      <c r="F920">
        <v>68</v>
      </c>
      <c r="G920">
        <v>68755</v>
      </c>
      <c r="H920">
        <v>68</v>
      </c>
    </row>
    <row r="921" spans="1:8" ht="15" customHeight="1" x14ac:dyDescent="0.25">
      <c r="A921" t="s">
        <v>1283</v>
      </c>
      <c r="B921" t="s">
        <v>945</v>
      </c>
      <c r="C921" t="s">
        <v>1006</v>
      </c>
      <c r="D921" t="e">
        <f>VLOOKUP(C921,TDirReg!$E$2:$F$186,2,0)</f>
        <v>#N/A</v>
      </c>
      <c r="E921" t="e">
        <f>VLOOKUP(C921,TDirReg!$E$2:$H$186,4,0)</f>
        <v>#N/A</v>
      </c>
      <c r="F921">
        <v>68</v>
      </c>
      <c r="G921">
        <v>68770</v>
      </c>
      <c r="H921">
        <v>68</v>
      </c>
    </row>
    <row r="922" spans="1:8" ht="15" customHeight="1" x14ac:dyDescent="0.25">
      <c r="A922" t="s">
        <v>1283</v>
      </c>
      <c r="B922" t="s">
        <v>945</v>
      </c>
      <c r="C922" t="s">
        <v>615</v>
      </c>
      <c r="D922" t="e">
        <f>VLOOKUP(C922,TDirReg!$E$2:$F$186,2,0)</f>
        <v>#N/A</v>
      </c>
      <c r="E922" t="e">
        <f>VLOOKUP(C922,TDirReg!$E$2:$H$186,4,0)</f>
        <v>#N/A</v>
      </c>
      <c r="F922">
        <v>68</v>
      </c>
      <c r="G922">
        <v>68773</v>
      </c>
      <c r="H922">
        <v>68</v>
      </c>
    </row>
    <row r="923" spans="1:8" ht="15" customHeight="1" x14ac:dyDescent="0.25">
      <c r="A923" t="s">
        <v>1283</v>
      </c>
      <c r="B923" t="s">
        <v>945</v>
      </c>
      <c r="C923" t="s">
        <v>1007</v>
      </c>
      <c r="D923" t="e">
        <f>VLOOKUP(C923,TDirReg!$E$2:$F$186,2,0)</f>
        <v>#N/A</v>
      </c>
      <c r="E923" t="e">
        <f>VLOOKUP(C923,TDirReg!$E$2:$H$186,4,0)</f>
        <v>#N/A</v>
      </c>
      <c r="F923">
        <v>68</v>
      </c>
      <c r="G923">
        <v>68780</v>
      </c>
      <c r="H923">
        <v>68</v>
      </c>
    </row>
    <row r="924" spans="1:8" ht="15" customHeight="1" x14ac:dyDescent="0.25">
      <c r="A924" t="s">
        <v>1283</v>
      </c>
      <c r="B924" t="s">
        <v>945</v>
      </c>
      <c r="C924" t="s">
        <v>1008</v>
      </c>
      <c r="D924" t="e">
        <f>VLOOKUP(C924,TDirReg!$E$2:$F$186,2,0)</f>
        <v>#N/A</v>
      </c>
      <c r="E924" t="e">
        <f>VLOOKUP(C924,TDirReg!$E$2:$H$186,4,0)</f>
        <v>#N/A</v>
      </c>
      <c r="F924">
        <v>68</v>
      </c>
      <c r="G924">
        <v>68820</v>
      </c>
      <c r="H924">
        <v>68</v>
      </c>
    </row>
    <row r="925" spans="1:8" ht="15" customHeight="1" x14ac:dyDescent="0.25">
      <c r="A925" t="s">
        <v>1283</v>
      </c>
      <c r="B925" t="s">
        <v>945</v>
      </c>
      <c r="C925" t="s">
        <v>1009</v>
      </c>
      <c r="D925" t="e">
        <f>VLOOKUP(C925,TDirReg!$E$2:$F$186,2,0)</f>
        <v>#N/A</v>
      </c>
      <c r="E925" t="e">
        <f>VLOOKUP(C925,TDirReg!$E$2:$H$186,4,0)</f>
        <v>#N/A</v>
      </c>
      <c r="F925">
        <v>68</v>
      </c>
      <c r="G925">
        <v>68855</v>
      </c>
      <c r="H925">
        <v>68</v>
      </c>
    </row>
    <row r="926" spans="1:8" ht="15" customHeight="1" x14ac:dyDescent="0.25">
      <c r="A926" t="s">
        <v>1283</v>
      </c>
      <c r="B926" t="s">
        <v>945</v>
      </c>
      <c r="C926" t="s">
        <v>43</v>
      </c>
      <c r="D926" t="str">
        <f>VLOOKUP(C926,TDirReg!$E$2:$F$186,2,0)</f>
        <v>UB VELEZ</v>
      </c>
      <c r="E926" t="str">
        <f>VLOOKUP(C926,TDirReg!$E$2:$H$186,4,0)</f>
        <v>Calle 8 N° 2-30</v>
      </c>
      <c r="F926">
        <v>68</v>
      </c>
      <c r="G926">
        <v>68861</v>
      </c>
      <c r="H926">
        <v>68</v>
      </c>
    </row>
    <row r="927" spans="1:8" ht="15" customHeight="1" x14ac:dyDescent="0.25">
      <c r="A927" t="s">
        <v>1283</v>
      </c>
      <c r="B927" t="s">
        <v>945</v>
      </c>
      <c r="C927" t="s">
        <v>1010</v>
      </c>
      <c r="D927" t="e">
        <f>VLOOKUP(C927,TDirReg!$E$2:$F$186,2,0)</f>
        <v>#N/A</v>
      </c>
      <c r="E927" t="e">
        <f>VLOOKUP(C927,TDirReg!$E$2:$H$186,4,0)</f>
        <v>#N/A</v>
      </c>
      <c r="F927">
        <v>68</v>
      </c>
      <c r="G927">
        <v>68867</v>
      </c>
      <c r="H927">
        <v>68</v>
      </c>
    </row>
    <row r="928" spans="1:8" ht="15" customHeight="1" x14ac:dyDescent="0.25">
      <c r="A928" t="s">
        <v>1283</v>
      </c>
      <c r="B928" t="s">
        <v>945</v>
      </c>
      <c r="C928" t="s">
        <v>437</v>
      </c>
      <c r="D928" t="e">
        <f>VLOOKUP(C928,TDirReg!$E$2:$F$186,2,0)</f>
        <v>#N/A</v>
      </c>
      <c r="E928" t="e">
        <f>VLOOKUP(C928,TDirReg!$E$2:$H$186,4,0)</f>
        <v>#N/A</v>
      </c>
      <c r="F928">
        <v>68</v>
      </c>
      <c r="G928">
        <v>68872</v>
      </c>
      <c r="H928">
        <v>68</v>
      </c>
    </row>
    <row r="929" spans="1:8" ht="15" customHeight="1" x14ac:dyDescent="0.25">
      <c r="A929" t="s">
        <v>1283</v>
      </c>
      <c r="B929" t="s">
        <v>945</v>
      </c>
      <c r="C929" t="s">
        <v>1011</v>
      </c>
      <c r="D929" t="e">
        <f>VLOOKUP(C929,TDirReg!$E$2:$F$186,2,0)</f>
        <v>#N/A</v>
      </c>
      <c r="E929" t="e">
        <f>VLOOKUP(C929,TDirReg!$E$2:$H$186,4,0)</f>
        <v>#N/A</v>
      </c>
      <c r="F929">
        <v>68</v>
      </c>
      <c r="G929">
        <v>68895</v>
      </c>
      <c r="H929">
        <v>68</v>
      </c>
    </row>
    <row r="930" spans="1:8" ht="15" customHeight="1" x14ac:dyDescent="0.25">
      <c r="A930" t="s">
        <v>1279</v>
      </c>
      <c r="B930" t="s">
        <v>615</v>
      </c>
      <c r="C930" t="s">
        <v>23</v>
      </c>
      <c r="D930" t="str">
        <f>VLOOKUP(C930,TDirReg!$E$2:$F$186,2,0)</f>
        <v>DS SUCRE</v>
      </c>
      <c r="E930" t="str">
        <f>VLOOKUP(C930,TDirReg!$E$2:$H$186,4,0)</f>
        <v>Calle 38 No 25A - 211 Troncal de Occidente</v>
      </c>
      <c r="F930">
        <v>70</v>
      </c>
      <c r="G930">
        <v>70001</v>
      </c>
      <c r="H930">
        <v>70</v>
      </c>
    </row>
    <row r="931" spans="1:8" ht="15" customHeight="1" x14ac:dyDescent="0.25">
      <c r="A931" t="s">
        <v>1279</v>
      </c>
      <c r="B931" t="s">
        <v>615</v>
      </c>
      <c r="C931" t="s">
        <v>447</v>
      </c>
      <c r="D931" t="e">
        <f>VLOOKUP(C931,TDirReg!$E$2:$F$186,2,0)</f>
        <v>#N/A</v>
      </c>
      <c r="E931" t="e">
        <f>VLOOKUP(C931,TDirReg!$E$2:$H$186,4,0)</f>
        <v>#N/A</v>
      </c>
      <c r="F931">
        <v>70</v>
      </c>
      <c r="G931">
        <v>70110</v>
      </c>
      <c r="H931">
        <v>70</v>
      </c>
    </row>
    <row r="932" spans="1:8" ht="15" customHeight="1" x14ac:dyDescent="0.25">
      <c r="A932" t="s">
        <v>1279</v>
      </c>
      <c r="B932" t="s">
        <v>615</v>
      </c>
      <c r="C932" t="s">
        <v>1012</v>
      </c>
      <c r="D932" t="e">
        <f>VLOOKUP(C932,TDirReg!$E$2:$F$186,2,0)</f>
        <v>#N/A</v>
      </c>
      <c r="E932" t="e">
        <f>VLOOKUP(C932,TDirReg!$E$2:$H$186,4,0)</f>
        <v>#N/A</v>
      </c>
      <c r="F932">
        <v>70</v>
      </c>
      <c r="G932">
        <v>70124</v>
      </c>
      <c r="H932">
        <v>70</v>
      </c>
    </row>
    <row r="933" spans="1:8" ht="15" customHeight="1" x14ac:dyDescent="0.25">
      <c r="A933" t="s">
        <v>1279</v>
      </c>
      <c r="B933" t="s">
        <v>615</v>
      </c>
      <c r="C933" t="s">
        <v>1013</v>
      </c>
      <c r="D933" t="e">
        <f>VLOOKUP(C933,TDirReg!$E$2:$F$186,2,0)</f>
        <v>#N/A</v>
      </c>
      <c r="E933" t="e">
        <f>VLOOKUP(C933,TDirReg!$E$2:$H$186,4,0)</f>
        <v>#N/A</v>
      </c>
      <c r="F933">
        <v>70</v>
      </c>
      <c r="G933">
        <v>70204</v>
      </c>
      <c r="H933">
        <v>70</v>
      </c>
    </row>
    <row r="934" spans="1:8" ht="15" customHeight="1" x14ac:dyDescent="0.25">
      <c r="A934" t="s">
        <v>1279</v>
      </c>
      <c r="B934" t="s">
        <v>615</v>
      </c>
      <c r="C934" t="s">
        <v>1014</v>
      </c>
      <c r="D934" t="e">
        <f>VLOOKUP(C934,TDirReg!$E$2:$F$186,2,0)</f>
        <v>#N/A</v>
      </c>
      <c r="E934" t="e">
        <f>VLOOKUP(C934,TDirReg!$E$2:$H$186,4,0)</f>
        <v>#N/A</v>
      </c>
      <c r="F934">
        <v>70</v>
      </c>
      <c r="G934">
        <v>70215</v>
      </c>
      <c r="H934">
        <v>70</v>
      </c>
    </row>
    <row r="935" spans="1:8" ht="15" customHeight="1" x14ac:dyDescent="0.25">
      <c r="A935" t="s">
        <v>1279</v>
      </c>
      <c r="B935" t="s">
        <v>615</v>
      </c>
      <c r="C935" t="s">
        <v>1015</v>
      </c>
      <c r="D935" t="e">
        <f>VLOOKUP(C935,TDirReg!$E$2:$F$186,2,0)</f>
        <v>#N/A</v>
      </c>
      <c r="E935" t="e">
        <f>VLOOKUP(C935,TDirReg!$E$2:$H$186,4,0)</f>
        <v>#N/A</v>
      </c>
      <c r="F935">
        <v>70</v>
      </c>
      <c r="G935">
        <v>70221</v>
      </c>
      <c r="H935">
        <v>70</v>
      </c>
    </row>
    <row r="936" spans="1:8" ht="15" customHeight="1" x14ac:dyDescent="0.25">
      <c r="A936" t="s">
        <v>1279</v>
      </c>
      <c r="B936" t="s">
        <v>615</v>
      </c>
      <c r="C936" t="s">
        <v>1016</v>
      </c>
      <c r="D936" t="e">
        <f>VLOOKUP(C936,TDirReg!$E$2:$F$186,2,0)</f>
        <v>#N/A</v>
      </c>
      <c r="E936" t="e">
        <f>VLOOKUP(C936,TDirReg!$E$2:$H$186,4,0)</f>
        <v>#N/A</v>
      </c>
      <c r="F936">
        <v>70</v>
      </c>
      <c r="G936">
        <v>70230</v>
      </c>
      <c r="H936">
        <v>70</v>
      </c>
    </row>
    <row r="937" spans="1:8" ht="15" customHeight="1" x14ac:dyDescent="0.25">
      <c r="A937" t="s">
        <v>1279</v>
      </c>
      <c r="B937" t="s">
        <v>615</v>
      </c>
      <c r="C937" t="s">
        <v>1017</v>
      </c>
      <c r="D937" t="e">
        <f>VLOOKUP(C937,TDirReg!$E$2:$F$186,2,0)</f>
        <v>#N/A</v>
      </c>
      <c r="E937" t="e">
        <f>VLOOKUP(C937,TDirReg!$E$2:$H$186,4,0)</f>
        <v>#N/A</v>
      </c>
      <c r="F937">
        <v>70</v>
      </c>
      <c r="G937">
        <v>70233</v>
      </c>
      <c r="H937">
        <v>70</v>
      </c>
    </row>
    <row r="938" spans="1:8" ht="15" customHeight="1" x14ac:dyDescent="0.25">
      <c r="A938" t="s">
        <v>1279</v>
      </c>
      <c r="B938" t="s">
        <v>615</v>
      </c>
      <c r="C938" t="s">
        <v>1018</v>
      </c>
      <c r="D938" t="e">
        <f>VLOOKUP(C938,TDirReg!$E$2:$F$186,2,0)</f>
        <v>#N/A</v>
      </c>
      <c r="E938" t="e">
        <f>VLOOKUP(C938,TDirReg!$E$2:$H$186,4,0)</f>
        <v>#N/A</v>
      </c>
      <c r="F938">
        <v>70</v>
      </c>
      <c r="G938">
        <v>70235</v>
      </c>
      <c r="H938">
        <v>70</v>
      </c>
    </row>
    <row r="939" spans="1:8" ht="15" customHeight="1" x14ac:dyDescent="0.25">
      <c r="A939" t="s">
        <v>1279</v>
      </c>
      <c r="B939" t="s">
        <v>615</v>
      </c>
      <c r="C939" t="s">
        <v>1019</v>
      </c>
      <c r="D939" t="e">
        <f>VLOOKUP(C939,TDirReg!$E$2:$F$186,2,0)</f>
        <v>#N/A</v>
      </c>
      <c r="E939" t="e">
        <f>VLOOKUP(C939,TDirReg!$E$2:$H$186,4,0)</f>
        <v>#N/A</v>
      </c>
      <c r="F939">
        <v>70</v>
      </c>
      <c r="G939">
        <v>70265</v>
      </c>
      <c r="H939">
        <v>70</v>
      </c>
    </row>
    <row r="940" spans="1:8" ht="15" customHeight="1" x14ac:dyDescent="0.25">
      <c r="A940" t="s">
        <v>1279</v>
      </c>
      <c r="B940" t="s">
        <v>615</v>
      </c>
      <c r="C940" t="s">
        <v>82</v>
      </c>
      <c r="D940" t="str">
        <f>VLOOKUP(C940,TDirReg!$E$2:$F$186,2,0)</f>
        <v>UB LA UNION</v>
      </c>
      <c r="E940" t="str">
        <f>VLOOKUP(C940,TDirReg!$E$2:$H$186,4,0)</f>
        <v>CARRERA 1 N° 11-55, PISO 1 PALACIO DE JUSTICIA</v>
      </c>
      <c r="F940">
        <v>70</v>
      </c>
      <c r="G940">
        <v>70400</v>
      </c>
      <c r="H940">
        <v>70</v>
      </c>
    </row>
    <row r="941" spans="1:8" ht="15" customHeight="1" x14ac:dyDescent="0.25">
      <c r="A941" t="s">
        <v>1279</v>
      </c>
      <c r="B941" t="s">
        <v>615</v>
      </c>
      <c r="C941" t="s">
        <v>1020</v>
      </c>
      <c r="D941" t="e">
        <f>VLOOKUP(C941,TDirReg!$E$2:$F$186,2,0)</f>
        <v>#N/A</v>
      </c>
      <c r="E941" t="e">
        <f>VLOOKUP(C941,TDirReg!$E$2:$H$186,4,0)</f>
        <v>#N/A</v>
      </c>
      <c r="F941">
        <v>70</v>
      </c>
      <c r="G941">
        <v>70418</v>
      </c>
      <c r="H941">
        <v>70</v>
      </c>
    </row>
    <row r="942" spans="1:8" ht="15" customHeight="1" x14ac:dyDescent="0.25">
      <c r="A942" t="s">
        <v>1279</v>
      </c>
      <c r="B942" t="s">
        <v>615</v>
      </c>
      <c r="C942" t="s">
        <v>1021</v>
      </c>
      <c r="D942" t="e">
        <f>VLOOKUP(C942,TDirReg!$E$2:$F$186,2,0)</f>
        <v>#N/A</v>
      </c>
      <c r="E942" t="e">
        <f>VLOOKUP(C942,TDirReg!$E$2:$H$186,4,0)</f>
        <v>#N/A</v>
      </c>
      <c r="F942">
        <v>70</v>
      </c>
      <c r="G942">
        <v>70429</v>
      </c>
      <c r="H942">
        <v>70</v>
      </c>
    </row>
    <row r="943" spans="1:8" ht="15" customHeight="1" x14ac:dyDescent="0.25">
      <c r="A943" t="s">
        <v>1279</v>
      </c>
      <c r="B943" t="s">
        <v>615</v>
      </c>
      <c r="C943" t="s">
        <v>1022</v>
      </c>
      <c r="D943" t="e">
        <f>VLOOKUP(C943,TDirReg!$E$2:$F$186,2,0)</f>
        <v>#N/A</v>
      </c>
      <c r="E943" t="e">
        <f>VLOOKUP(C943,TDirReg!$E$2:$H$186,4,0)</f>
        <v>#N/A</v>
      </c>
      <c r="F943">
        <v>70</v>
      </c>
      <c r="G943">
        <v>70473</v>
      </c>
      <c r="H943">
        <v>70</v>
      </c>
    </row>
    <row r="944" spans="1:8" ht="15" customHeight="1" x14ac:dyDescent="0.25">
      <c r="A944" t="s">
        <v>1279</v>
      </c>
      <c r="B944" t="s">
        <v>615</v>
      </c>
      <c r="C944" t="s">
        <v>1023</v>
      </c>
      <c r="D944" t="e">
        <f>VLOOKUP(C944,TDirReg!$E$2:$F$186,2,0)</f>
        <v>#N/A</v>
      </c>
      <c r="E944" t="e">
        <f>VLOOKUP(C944,TDirReg!$E$2:$H$186,4,0)</f>
        <v>#N/A</v>
      </c>
      <c r="F944">
        <v>70</v>
      </c>
      <c r="G944">
        <v>70508</v>
      </c>
      <c r="H944">
        <v>70</v>
      </c>
    </row>
    <row r="945" spans="1:8" ht="15" customHeight="1" x14ac:dyDescent="0.25">
      <c r="A945" t="s">
        <v>1279</v>
      </c>
      <c r="B945" t="s">
        <v>615</v>
      </c>
      <c r="C945" t="s">
        <v>1024</v>
      </c>
      <c r="D945" t="e">
        <f>VLOOKUP(C945,TDirReg!$E$2:$F$186,2,0)</f>
        <v>#N/A</v>
      </c>
      <c r="E945" t="e">
        <f>VLOOKUP(C945,TDirReg!$E$2:$H$186,4,0)</f>
        <v>#N/A</v>
      </c>
      <c r="F945">
        <v>70</v>
      </c>
      <c r="G945">
        <v>70523</v>
      </c>
      <c r="H945">
        <v>70</v>
      </c>
    </row>
    <row r="946" spans="1:8" ht="15" customHeight="1" x14ac:dyDescent="0.25">
      <c r="A946" t="s">
        <v>1279</v>
      </c>
      <c r="B946" t="s">
        <v>615</v>
      </c>
      <c r="C946" t="s">
        <v>1025</v>
      </c>
      <c r="D946" t="e">
        <f>VLOOKUP(C946,TDirReg!$E$2:$F$186,2,0)</f>
        <v>#N/A</v>
      </c>
      <c r="E946" t="e">
        <f>VLOOKUP(C946,TDirReg!$E$2:$H$186,4,0)</f>
        <v>#N/A</v>
      </c>
      <c r="F946">
        <v>70</v>
      </c>
      <c r="G946">
        <v>70670</v>
      </c>
      <c r="H946">
        <v>70</v>
      </c>
    </row>
    <row r="947" spans="1:8" ht="15" customHeight="1" x14ac:dyDescent="0.25">
      <c r="A947" t="s">
        <v>1279</v>
      </c>
      <c r="B947" t="s">
        <v>615</v>
      </c>
      <c r="C947" t="s">
        <v>1026</v>
      </c>
      <c r="D947" t="e">
        <f>VLOOKUP(C947,TDirReg!$E$2:$F$186,2,0)</f>
        <v>#N/A</v>
      </c>
      <c r="E947" t="e">
        <f>VLOOKUP(C947,TDirReg!$E$2:$H$186,4,0)</f>
        <v>#N/A</v>
      </c>
      <c r="F947">
        <v>70</v>
      </c>
      <c r="G947">
        <v>70678</v>
      </c>
      <c r="H947">
        <v>70</v>
      </c>
    </row>
    <row r="948" spans="1:8" ht="15" customHeight="1" x14ac:dyDescent="0.25">
      <c r="A948" t="s">
        <v>1279</v>
      </c>
      <c r="B948" t="s">
        <v>615</v>
      </c>
      <c r="C948" t="s">
        <v>1027</v>
      </c>
      <c r="D948" t="e">
        <f>VLOOKUP(C948,TDirReg!$E$2:$F$186,2,0)</f>
        <v>#N/A</v>
      </c>
      <c r="E948" t="e">
        <f>VLOOKUP(C948,TDirReg!$E$2:$H$186,4,0)</f>
        <v>#N/A</v>
      </c>
      <c r="F948">
        <v>70</v>
      </c>
      <c r="G948">
        <v>70702</v>
      </c>
      <c r="H948">
        <v>70</v>
      </c>
    </row>
    <row r="949" spans="1:8" ht="15" customHeight="1" x14ac:dyDescent="0.25">
      <c r="A949" t="s">
        <v>1279</v>
      </c>
      <c r="B949" t="s">
        <v>615</v>
      </c>
      <c r="C949" t="s">
        <v>1028</v>
      </c>
      <c r="D949" t="str">
        <f>VLOOKUP(C949,TDirReg!$E$2:$F$186,2,0)</f>
        <v>JF SAN MARCOS</v>
      </c>
      <c r="E949" t="str">
        <f>VLOOKUP(C949,TDirReg!$E$2:$H$186,4,0)</f>
        <v>Juzg Promiscuo de Familia Calle 18 N° 24-56 Palacio de Justicia</v>
      </c>
      <c r="F949">
        <v>70</v>
      </c>
      <c r="G949">
        <v>70708</v>
      </c>
      <c r="H949">
        <v>70</v>
      </c>
    </row>
    <row r="950" spans="1:8" ht="15" customHeight="1" x14ac:dyDescent="0.25">
      <c r="A950" t="s">
        <v>1279</v>
      </c>
      <c r="B950" t="s">
        <v>615</v>
      </c>
      <c r="C950" t="s">
        <v>1029</v>
      </c>
      <c r="D950" t="e">
        <f>VLOOKUP(C950,TDirReg!$E$2:$F$186,2,0)</f>
        <v>#N/A</v>
      </c>
      <c r="E950" t="e">
        <f>VLOOKUP(C950,TDirReg!$E$2:$H$186,4,0)</f>
        <v>#N/A</v>
      </c>
      <c r="F950">
        <v>70</v>
      </c>
      <c r="G950">
        <v>70713</v>
      </c>
      <c r="H950">
        <v>70</v>
      </c>
    </row>
    <row r="951" spans="1:8" ht="15" customHeight="1" x14ac:dyDescent="0.25">
      <c r="A951" t="s">
        <v>1279</v>
      </c>
      <c r="B951" t="s">
        <v>615</v>
      </c>
      <c r="C951" t="s">
        <v>344</v>
      </c>
      <c r="D951" t="e">
        <f>VLOOKUP(C951,TDirReg!$E$2:$F$186,2,0)</f>
        <v>#N/A</v>
      </c>
      <c r="E951" t="e">
        <f>VLOOKUP(C951,TDirReg!$E$2:$H$186,4,0)</f>
        <v>#N/A</v>
      </c>
      <c r="F951">
        <v>70</v>
      </c>
      <c r="G951">
        <v>70717</v>
      </c>
      <c r="H951">
        <v>70</v>
      </c>
    </row>
    <row r="952" spans="1:8" ht="15" customHeight="1" x14ac:dyDescent="0.25">
      <c r="A952" t="s">
        <v>1279</v>
      </c>
      <c r="B952" t="s">
        <v>615</v>
      </c>
      <c r="C952" t="s">
        <v>1073</v>
      </c>
      <c r="D952" t="str">
        <f>VLOOKUP(C952,TDirReg!$E$2:$F$186,2,0)</f>
        <v>UB SINCE</v>
      </c>
      <c r="E952" t="str">
        <f>VLOOKUP(C952,TDirReg!$E$2:$H$186,4,0)</f>
        <v>Hospital Local De Sincé</v>
      </c>
      <c r="F952">
        <v>70</v>
      </c>
      <c r="G952">
        <v>70742</v>
      </c>
      <c r="H952">
        <v>70</v>
      </c>
    </row>
    <row r="953" spans="1:8" ht="15" customHeight="1" x14ac:dyDescent="0.25">
      <c r="A953" t="s">
        <v>1279</v>
      </c>
      <c r="B953" t="s">
        <v>615</v>
      </c>
      <c r="C953" t="s">
        <v>615</v>
      </c>
      <c r="D953" t="e">
        <f>VLOOKUP(C953,TDirReg!$E$2:$F$186,2,0)</f>
        <v>#N/A</v>
      </c>
      <c r="E953" t="e">
        <f>VLOOKUP(C953,TDirReg!$E$2:$H$186,4,0)</f>
        <v>#N/A</v>
      </c>
      <c r="F953">
        <v>70</v>
      </c>
      <c r="G953">
        <v>70771</v>
      </c>
      <c r="H953">
        <v>70</v>
      </c>
    </row>
    <row r="954" spans="1:8" ht="15" customHeight="1" x14ac:dyDescent="0.25">
      <c r="A954" t="s">
        <v>1279</v>
      </c>
      <c r="B954" t="s">
        <v>615</v>
      </c>
      <c r="C954" t="s">
        <v>1074</v>
      </c>
      <c r="D954" t="str">
        <f>VLOOKUP(C954,TDirReg!$E$2:$F$186,2,0)</f>
        <v>UB SANTIAGO DE TOLU</v>
      </c>
      <c r="E954" t="str">
        <f>VLOOKUP(C954,TDirReg!$E$2:$H$186,4,0)</f>
        <v>Hospital de Tolú - Calle 16 N° 9-61</v>
      </c>
      <c r="F954">
        <v>70</v>
      </c>
      <c r="G954">
        <v>70820</v>
      </c>
      <c r="H954">
        <v>70</v>
      </c>
    </row>
    <row r="955" spans="1:8" ht="15" customHeight="1" x14ac:dyDescent="0.25">
      <c r="A955" t="s">
        <v>1279</v>
      </c>
      <c r="B955" t="s">
        <v>615</v>
      </c>
      <c r="C955" t="s">
        <v>1075</v>
      </c>
      <c r="D955" t="e">
        <f>VLOOKUP(C955,TDirReg!$E$2:$F$186,2,0)</f>
        <v>#N/A</v>
      </c>
      <c r="E955" t="e">
        <f>VLOOKUP(C955,TDirReg!$E$2:$H$186,4,0)</f>
        <v>#N/A</v>
      </c>
      <c r="F955">
        <v>70</v>
      </c>
      <c r="G955">
        <v>70823</v>
      </c>
      <c r="H955">
        <v>70</v>
      </c>
    </row>
    <row r="956" spans="1:8" ht="15" customHeight="1" x14ac:dyDescent="0.25">
      <c r="A956" t="s">
        <v>1282</v>
      </c>
      <c r="B956" t="s">
        <v>44</v>
      </c>
      <c r="C956" t="s">
        <v>47</v>
      </c>
      <c r="D956" t="str">
        <f>VLOOKUP(C956,TDirReg!$E$2:$F$186,2,0)</f>
        <v>DS TOLIMA</v>
      </c>
      <c r="E956" t="str">
        <f>VLOOKUP(C956,TDirReg!$E$2:$H$186,4,0)</f>
        <v>Calle 45 N° 8Sur-58, Zona Industrial El Papayo</v>
      </c>
      <c r="F956">
        <v>73</v>
      </c>
      <c r="G956">
        <v>73001</v>
      </c>
      <c r="H956">
        <v>73</v>
      </c>
    </row>
    <row r="957" spans="1:8" ht="15" customHeight="1" x14ac:dyDescent="0.25">
      <c r="A957" t="s">
        <v>1282</v>
      </c>
      <c r="B957" t="s">
        <v>44</v>
      </c>
      <c r="C957" t="s">
        <v>1076</v>
      </c>
      <c r="D957" t="e">
        <f>VLOOKUP(C957,TDirReg!$E$2:$F$186,2,0)</f>
        <v>#N/A</v>
      </c>
      <c r="E957" t="e">
        <f>VLOOKUP(C957,TDirReg!$E$2:$H$186,4,0)</f>
        <v>#N/A</v>
      </c>
      <c r="F957">
        <v>73</v>
      </c>
      <c r="G957">
        <v>73024</v>
      </c>
      <c r="H957">
        <v>73</v>
      </c>
    </row>
    <row r="958" spans="1:8" ht="15" customHeight="1" x14ac:dyDescent="0.25">
      <c r="A958" t="s">
        <v>1282</v>
      </c>
      <c r="B958" t="s">
        <v>44</v>
      </c>
      <c r="C958" t="s">
        <v>1077</v>
      </c>
      <c r="D958" t="e">
        <f>VLOOKUP(C958,TDirReg!$E$2:$F$186,2,0)</f>
        <v>#N/A</v>
      </c>
      <c r="E958" t="e">
        <f>VLOOKUP(C958,TDirReg!$E$2:$H$186,4,0)</f>
        <v>#N/A</v>
      </c>
      <c r="F958">
        <v>73</v>
      </c>
      <c r="G958">
        <v>73026</v>
      </c>
      <c r="H958">
        <v>73</v>
      </c>
    </row>
    <row r="959" spans="1:8" ht="15" customHeight="1" x14ac:dyDescent="0.25">
      <c r="A959" t="s">
        <v>1282</v>
      </c>
      <c r="B959" t="s">
        <v>44</v>
      </c>
      <c r="C959" t="s">
        <v>1078</v>
      </c>
      <c r="D959" t="e">
        <f>VLOOKUP(C959,TDirReg!$E$2:$F$186,2,0)</f>
        <v>#N/A</v>
      </c>
      <c r="E959" t="e">
        <f>VLOOKUP(C959,TDirReg!$E$2:$H$186,4,0)</f>
        <v>#N/A</v>
      </c>
      <c r="F959">
        <v>73</v>
      </c>
      <c r="G959">
        <v>73030</v>
      </c>
      <c r="H959">
        <v>73</v>
      </c>
    </row>
    <row r="960" spans="1:8" ht="15" customHeight="1" x14ac:dyDescent="0.25">
      <c r="A960" t="s">
        <v>1282</v>
      </c>
      <c r="B960" t="s">
        <v>44</v>
      </c>
      <c r="C960" t="s">
        <v>1079</v>
      </c>
      <c r="D960" t="e">
        <f>VLOOKUP(C960,TDirReg!$E$2:$F$186,2,0)</f>
        <v>#N/A</v>
      </c>
      <c r="E960" t="e">
        <f>VLOOKUP(C960,TDirReg!$E$2:$H$186,4,0)</f>
        <v>#N/A</v>
      </c>
      <c r="F960">
        <v>73</v>
      </c>
      <c r="G960">
        <v>73043</v>
      </c>
      <c r="H960">
        <v>73</v>
      </c>
    </row>
    <row r="961" spans="1:8" ht="15" customHeight="1" x14ac:dyDescent="0.25">
      <c r="A961" t="s">
        <v>1282</v>
      </c>
      <c r="B961" t="s">
        <v>44</v>
      </c>
      <c r="C961" t="s">
        <v>1080</v>
      </c>
      <c r="D961" t="e">
        <f>VLOOKUP(C961,TDirReg!$E$2:$F$186,2,0)</f>
        <v>#N/A</v>
      </c>
      <c r="E961" t="e">
        <f>VLOOKUP(C961,TDirReg!$E$2:$H$186,4,0)</f>
        <v>#N/A</v>
      </c>
      <c r="F961">
        <v>73</v>
      </c>
      <c r="G961">
        <v>73055</v>
      </c>
      <c r="H961">
        <v>73</v>
      </c>
    </row>
    <row r="962" spans="1:8" ht="15" customHeight="1" x14ac:dyDescent="0.25">
      <c r="A962" t="s">
        <v>1282</v>
      </c>
      <c r="B962" t="s">
        <v>44</v>
      </c>
      <c r="C962" t="s">
        <v>1081</v>
      </c>
      <c r="D962" t="e">
        <f>VLOOKUP(C962,TDirReg!$E$2:$F$186,2,0)</f>
        <v>#N/A</v>
      </c>
      <c r="E962" t="e">
        <f>VLOOKUP(C962,TDirReg!$E$2:$H$186,4,0)</f>
        <v>#N/A</v>
      </c>
      <c r="F962">
        <v>73</v>
      </c>
      <c r="G962">
        <v>73067</v>
      </c>
      <c r="H962">
        <v>73</v>
      </c>
    </row>
    <row r="963" spans="1:8" ht="15" customHeight="1" x14ac:dyDescent="0.25">
      <c r="A963" t="s">
        <v>1282</v>
      </c>
      <c r="B963" t="s">
        <v>44</v>
      </c>
      <c r="C963" t="s">
        <v>1082</v>
      </c>
      <c r="D963" t="e">
        <f>VLOOKUP(C963,TDirReg!$E$2:$F$186,2,0)</f>
        <v>#N/A</v>
      </c>
      <c r="E963" t="e">
        <f>VLOOKUP(C963,TDirReg!$E$2:$H$186,4,0)</f>
        <v>#N/A</v>
      </c>
      <c r="F963">
        <v>73</v>
      </c>
      <c r="G963">
        <v>73124</v>
      </c>
      <c r="H963">
        <v>73</v>
      </c>
    </row>
    <row r="964" spans="1:8" ht="15" customHeight="1" x14ac:dyDescent="0.25">
      <c r="A964" t="s">
        <v>1282</v>
      </c>
      <c r="B964" t="s">
        <v>44</v>
      </c>
      <c r="C964" t="s">
        <v>1083</v>
      </c>
      <c r="D964" t="e">
        <f>VLOOKUP(C964,TDirReg!$E$2:$F$186,2,0)</f>
        <v>#N/A</v>
      </c>
      <c r="E964" t="e">
        <f>VLOOKUP(C964,TDirReg!$E$2:$H$186,4,0)</f>
        <v>#N/A</v>
      </c>
      <c r="F964">
        <v>73</v>
      </c>
      <c r="G964">
        <v>73148</v>
      </c>
      <c r="H964">
        <v>73</v>
      </c>
    </row>
    <row r="965" spans="1:8" ht="15" customHeight="1" x14ac:dyDescent="0.25">
      <c r="A965" t="s">
        <v>1282</v>
      </c>
      <c r="B965" t="s">
        <v>44</v>
      </c>
      <c r="C965" t="s">
        <v>1084</v>
      </c>
      <c r="D965" t="e">
        <f>VLOOKUP(C965,TDirReg!$E$2:$F$186,2,0)</f>
        <v>#N/A</v>
      </c>
      <c r="E965" t="e">
        <f>VLOOKUP(C965,TDirReg!$E$2:$H$186,4,0)</f>
        <v>#N/A</v>
      </c>
      <c r="F965">
        <v>73</v>
      </c>
      <c r="G965">
        <v>73152</v>
      </c>
      <c r="H965">
        <v>73</v>
      </c>
    </row>
    <row r="966" spans="1:8" ht="15" customHeight="1" x14ac:dyDescent="0.25">
      <c r="A966" t="s">
        <v>1282</v>
      </c>
      <c r="B966" t="s">
        <v>44</v>
      </c>
      <c r="C966" t="s">
        <v>45</v>
      </c>
      <c r="D966" t="str">
        <f>VLOOKUP(C966,TDirReg!$E$2:$F$186,2,0)</f>
        <v>UB CHAPARRAL</v>
      </c>
      <c r="E966" t="str">
        <f>VLOOKUP(C966,TDirReg!$E$2:$H$186,4,0)</f>
        <v>Diagonal 8 N° 12 - 00 (Casa de Justicia)</v>
      </c>
      <c r="F966">
        <v>73</v>
      </c>
      <c r="G966">
        <v>73168</v>
      </c>
      <c r="H966">
        <v>73</v>
      </c>
    </row>
    <row r="967" spans="1:8" ht="15" customHeight="1" x14ac:dyDescent="0.25">
      <c r="A967" t="s">
        <v>1282</v>
      </c>
      <c r="B967" t="s">
        <v>44</v>
      </c>
      <c r="C967" t="s">
        <v>1085</v>
      </c>
      <c r="D967" t="e">
        <f>VLOOKUP(C967,TDirReg!$E$2:$F$186,2,0)</f>
        <v>#N/A</v>
      </c>
      <c r="E967" t="e">
        <f>VLOOKUP(C967,TDirReg!$E$2:$H$186,4,0)</f>
        <v>#N/A</v>
      </c>
      <c r="F967">
        <v>73</v>
      </c>
      <c r="G967">
        <v>73200</v>
      </c>
      <c r="H967">
        <v>73</v>
      </c>
    </row>
    <row r="968" spans="1:8" ht="15" customHeight="1" x14ac:dyDescent="0.25">
      <c r="A968" t="s">
        <v>1282</v>
      </c>
      <c r="B968" t="s">
        <v>44</v>
      </c>
      <c r="C968" t="s">
        <v>1086</v>
      </c>
      <c r="D968" t="e">
        <f>VLOOKUP(C968,TDirReg!$E$2:$F$186,2,0)</f>
        <v>#N/A</v>
      </c>
      <c r="E968" t="e">
        <f>VLOOKUP(C968,TDirReg!$E$2:$H$186,4,0)</f>
        <v>#N/A</v>
      </c>
      <c r="F968">
        <v>73</v>
      </c>
      <c r="G968">
        <v>73217</v>
      </c>
      <c r="H968">
        <v>73</v>
      </c>
    </row>
    <row r="969" spans="1:8" ht="15" customHeight="1" x14ac:dyDescent="0.25">
      <c r="A969" t="s">
        <v>1282</v>
      </c>
      <c r="B969" t="s">
        <v>44</v>
      </c>
      <c r="C969" t="s">
        <v>1087</v>
      </c>
      <c r="D969" t="e">
        <f>VLOOKUP(C969,TDirReg!$E$2:$F$186,2,0)</f>
        <v>#N/A</v>
      </c>
      <c r="E969" t="e">
        <f>VLOOKUP(C969,TDirReg!$E$2:$H$186,4,0)</f>
        <v>#N/A</v>
      </c>
      <c r="F969">
        <v>73</v>
      </c>
      <c r="G969">
        <v>73226</v>
      </c>
      <c r="H969">
        <v>73</v>
      </c>
    </row>
    <row r="970" spans="1:8" ht="15" customHeight="1" x14ac:dyDescent="0.25">
      <c r="A970" t="s">
        <v>1282</v>
      </c>
      <c r="B970" t="s">
        <v>44</v>
      </c>
      <c r="C970" t="s">
        <v>1088</v>
      </c>
      <c r="D970" t="e">
        <f>VLOOKUP(C970,TDirReg!$E$2:$F$186,2,0)</f>
        <v>#N/A</v>
      </c>
      <c r="E970" t="e">
        <f>VLOOKUP(C970,TDirReg!$E$2:$H$186,4,0)</f>
        <v>#N/A</v>
      </c>
      <c r="F970">
        <v>73</v>
      </c>
      <c r="G970">
        <v>73236</v>
      </c>
      <c r="H970">
        <v>73</v>
      </c>
    </row>
    <row r="971" spans="1:8" ht="15" customHeight="1" x14ac:dyDescent="0.25">
      <c r="A971" t="s">
        <v>1282</v>
      </c>
      <c r="B971" t="s">
        <v>44</v>
      </c>
      <c r="C971" t="s">
        <v>48</v>
      </c>
      <c r="D971" t="str">
        <f>VLOOKUP(C971,TDirReg!$E$2:$F$186,2,0)</f>
        <v>UB ESPINAL</v>
      </c>
      <c r="E971" t="str">
        <f>VLOOKUP(C971,TDirReg!$E$2:$H$186,4,0)</f>
        <v>Centro de convivencia Ciudadana Barrio Villa Paz</v>
      </c>
      <c r="F971">
        <v>73</v>
      </c>
      <c r="G971">
        <v>73268</v>
      </c>
      <c r="H971">
        <v>73</v>
      </c>
    </row>
    <row r="972" spans="1:8" ht="15" customHeight="1" x14ac:dyDescent="0.25">
      <c r="A972" t="s">
        <v>1282</v>
      </c>
      <c r="B972" t="s">
        <v>44</v>
      </c>
      <c r="C972" t="s">
        <v>1089</v>
      </c>
      <c r="D972" t="e">
        <f>VLOOKUP(C972,TDirReg!$E$2:$F$186,2,0)</f>
        <v>#N/A</v>
      </c>
      <c r="E972" t="e">
        <f>VLOOKUP(C972,TDirReg!$E$2:$H$186,4,0)</f>
        <v>#N/A</v>
      </c>
      <c r="F972">
        <v>73</v>
      </c>
      <c r="G972">
        <v>73270</v>
      </c>
      <c r="H972">
        <v>73</v>
      </c>
    </row>
    <row r="973" spans="1:8" ht="15" customHeight="1" x14ac:dyDescent="0.25">
      <c r="A973" t="s">
        <v>1282</v>
      </c>
      <c r="B973" t="s">
        <v>44</v>
      </c>
      <c r="C973" t="s">
        <v>1090</v>
      </c>
      <c r="D973" t="e">
        <f>VLOOKUP(C973,TDirReg!$E$2:$F$186,2,0)</f>
        <v>#N/A</v>
      </c>
      <c r="E973" t="e">
        <f>VLOOKUP(C973,TDirReg!$E$2:$H$186,4,0)</f>
        <v>#N/A</v>
      </c>
      <c r="F973">
        <v>73</v>
      </c>
      <c r="G973">
        <v>73275</v>
      </c>
      <c r="H973">
        <v>73</v>
      </c>
    </row>
    <row r="974" spans="1:8" ht="15" customHeight="1" x14ac:dyDescent="0.25">
      <c r="A974" t="s">
        <v>1282</v>
      </c>
      <c r="B974" t="s">
        <v>44</v>
      </c>
      <c r="C974" t="s">
        <v>1091</v>
      </c>
      <c r="D974" t="e">
        <f>VLOOKUP(C974,TDirReg!$E$2:$F$186,2,0)</f>
        <v>#N/A</v>
      </c>
      <c r="E974" t="e">
        <f>VLOOKUP(C974,TDirReg!$E$2:$H$186,4,0)</f>
        <v>#N/A</v>
      </c>
      <c r="F974">
        <v>73</v>
      </c>
      <c r="G974">
        <v>73283</v>
      </c>
      <c r="H974">
        <v>73</v>
      </c>
    </row>
    <row r="975" spans="1:8" ht="15" customHeight="1" x14ac:dyDescent="0.25">
      <c r="A975" t="s">
        <v>1282</v>
      </c>
      <c r="B975" t="s">
        <v>44</v>
      </c>
      <c r="C975" t="s">
        <v>1092</v>
      </c>
      <c r="D975" t="e">
        <f>VLOOKUP(C975,TDirReg!$E$2:$F$186,2,0)</f>
        <v>#N/A</v>
      </c>
      <c r="E975" t="e">
        <f>VLOOKUP(C975,TDirReg!$E$2:$H$186,4,0)</f>
        <v>#N/A</v>
      </c>
      <c r="F975">
        <v>73</v>
      </c>
      <c r="G975">
        <v>73319</v>
      </c>
      <c r="H975">
        <v>73</v>
      </c>
    </row>
    <row r="976" spans="1:8" ht="15" customHeight="1" x14ac:dyDescent="0.25">
      <c r="A976" t="s">
        <v>1282</v>
      </c>
      <c r="B976" t="s">
        <v>44</v>
      </c>
      <c r="C976" t="s">
        <v>1093</v>
      </c>
      <c r="D976" t="e">
        <f>VLOOKUP(C976,TDirReg!$E$2:$F$186,2,0)</f>
        <v>#N/A</v>
      </c>
      <c r="E976" t="e">
        <f>VLOOKUP(C976,TDirReg!$E$2:$H$186,4,0)</f>
        <v>#N/A</v>
      </c>
      <c r="F976">
        <v>73</v>
      </c>
      <c r="G976">
        <v>73347</v>
      </c>
      <c r="H976">
        <v>73</v>
      </c>
    </row>
    <row r="977" spans="1:8" ht="15" customHeight="1" x14ac:dyDescent="0.25">
      <c r="A977" t="s">
        <v>1282</v>
      </c>
      <c r="B977" t="s">
        <v>44</v>
      </c>
      <c r="C977" t="s">
        <v>120</v>
      </c>
      <c r="D977" t="str">
        <f>VLOOKUP(C977,TDirReg!$E$2:$F$186,2,0)</f>
        <v>UB HONDA</v>
      </c>
      <c r="E977" t="str">
        <f>VLOOKUP(C977,TDirReg!$E$2:$H$186,4,0)</f>
        <v>Calle 9 N° 22A - 193 (Hospital San Juan de Dios)</v>
      </c>
      <c r="F977">
        <v>73</v>
      </c>
      <c r="G977">
        <v>73349</v>
      </c>
      <c r="H977">
        <v>73</v>
      </c>
    </row>
    <row r="978" spans="1:8" ht="15" customHeight="1" x14ac:dyDescent="0.25">
      <c r="A978" t="s">
        <v>1282</v>
      </c>
      <c r="B978" t="s">
        <v>44</v>
      </c>
      <c r="C978" t="s">
        <v>1094</v>
      </c>
      <c r="D978" t="e">
        <f>VLOOKUP(C978,TDirReg!$E$2:$F$186,2,0)</f>
        <v>#N/A</v>
      </c>
      <c r="E978" t="e">
        <f>VLOOKUP(C978,TDirReg!$E$2:$H$186,4,0)</f>
        <v>#N/A</v>
      </c>
      <c r="F978">
        <v>73</v>
      </c>
      <c r="G978">
        <v>73352</v>
      </c>
      <c r="H978">
        <v>73</v>
      </c>
    </row>
    <row r="979" spans="1:8" ht="15" customHeight="1" x14ac:dyDescent="0.25">
      <c r="A979" t="s">
        <v>1282</v>
      </c>
      <c r="B979" t="s">
        <v>44</v>
      </c>
      <c r="C979" t="s">
        <v>1095</v>
      </c>
      <c r="D979" t="e">
        <f>VLOOKUP(C979,TDirReg!$E$2:$F$186,2,0)</f>
        <v>#N/A</v>
      </c>
      <c r="E979" t="e">
        <f>VLOOKUP(C979,TDirReg!$E$2:$H$186,4,0)</f>
        <v>#N/A</v>
      </c>
      <c r="F979">
        <v>73</v>
      </c>
      <c r="G979">
        <v>73408</v>
      </c>
      <c r="H979">
        <v>73</v>
      </c>
    </row>
    <row r="980" spans="1:8" ht="15" customHeight="1" x14ac:dyDescent="0.25">
      <c r="A980" t="s">
        <v>1282</v>
      </c>
      <c r="B980" t="s">
        <v>44</v>
      </c>
      <c r="C980" t="s">
        <v>1096</v>
      </c>
      <c r="D980" t="str">
        <f>VLOOKUP(C980,TDirReg!$E$2:$F$186,2,0)</f>
        <v>UB LIBANO</v>
      </c>
      <c r="E980" t="str">
        <f>VLOOKUP(C980,TDirReg!$E$2:$H$186,4,0)</f>
        <v/>
      </c>
      <c r="F980">
        <v>73</v>
      </c>
      <c r="G980">
        <v>73411</v>
      </c>
      <c r="H980">
        <v>73</v>
      </c>
    </row>
    <row r="981" spans="1:8" ht="15" customHeight="1" x14ac:dyDescent="0.25">
      <c r="A981" t="s">
        <v>1282</v>
      </c>
      <c r="B981" t="s">
        <v>44</v>
      </c>
      <c r="C981" t="s">
        <v>1097</v>
      </c>
      <c r="D981" t="str">
        <f>VLOOKUP(C981,TDirReg!$E$2:$F$186,2,0)</f>
        <v>UB MARIQUITA</v>
      </c>
      <c r="E981" t="str">
        <f>VLOOKUP(C981,TDirReg!$E$2:$H$186,4,0)</f>
        <v/>
      </c>
      <c r="F981">
        <v>73</v>
      </c>
      <c r="G981">
        <v>73443</v>
      </c>
      <c r="H981">
        <v>73</v>
      </c>
    </row>
    <row r="982" spans="1:8" ht="15" customHeight="1" x14ac:dyDescent="0.25">
      <c r="A982" t="s">
        <v>1282</v>
      </c>
      <c r="B982" t="s">
        <v>44</v>
      </c>
      <c r="C982" t="s">
        <v>1098</v>
      </c>
      <c r="D982" t="e">
        <f>VLOOKUP(C982,TDirReg!$E$2:$F$186,2,0)</f>
        <v>#N/A</v>
      </c>
      <c r="E982" t="e">
        <f>VLOOKUP(C982,TDirReg!$E$2:$H$186,4,0)</f>
        <v>#N/A</v>
      </c>
      <c r="F982">
        <v>73</v>
      </c>
      <c r="G982">
        <v>73449</v>
      </c>
      <c r="H982">
        <v>73</v>
      </c>
    </row>
    <row r="983" spans="1:8" ht="15" customHeight="1" x14ac:dyDescent="0.25">
      <c r="A983" t="s">
        <v>1282</v>
      </c>
      <c r="B983" t="s">
        <v>44</v>
      </c>
      <c r="C983" t="s">
        <v>1099</v>
      </c>
      <c r="D983" t="e">
        <f>VLOOKUP(C983,TDirReg!$E$2:$F$186,2,0)</f>
        <v>#N/A</v>
      </c>
      <c r="E983" t="e">
        <f>VLOOKUP(C983,TDirReg!$E$2:$H$186,4,0)</f>
        <v>#N/A</v>
      </c>
      <c r="F983">
        <v>73</v>
      </c>
      <c r="G983">
        <v>73461</v>
      </c>
      <c r="H983">
        <v>73</v>
      </c>
    </row>
    <row r="984" spans="1:8" ht="15" customHeight="1" x14ac:dyDescent="0.25">
      <c r="A984" t="s">
        <v>1282</v>
      </c>
      <c r="B984" t="s">
        <v>44</v>
      </c>
      <c r="C984" t="s">
        <v>1100</v>
      </c>
      <c r="D984" t="e">
        <f>VLOOKUP(C984,TDirReg!$E$2:$F$186,2,0)</f>
        <v>#N/A</v>
      </c>
      <c r="E984" t="e">
        <f>VLOOKUP(C984,TDirReg!$E$2:$H$186,4,0)</f>
        <v>#N/A</v>
      </c>
      <c r="F984">
        <v>73</v>
      </c>
      <c r="G984">
        <v>73483</v>
      </c>
      <c r="H984">
        <v>73</v>
      </c>
    </row>
    <row r="985" spans="1:8" ht="15" customHeight="1" x14ac:dyDescent="0.25">
      <c r="A985" t="s">
        <v>1282</v>
      </c>
      <c r="B985" t="s">
        <v>44</v>
      </c>
      <c r="C985" t="s">
        <v>1101</v>
      </c>
      <c r="D985" t="e">
        <f>VLOOKUP(C985,TDirReg!$E$2:$F$186,2,0)</f>
        <v>#N/A</v>
      </c>
      <c r="E985" t="e">
        <f>VLOOKUP(C985,TDirReg!$E$2:$H$186,4,0)</f>
        <v>#N/A</v>
      </c>
      <c r="F985">
        <v>73</v>
      </c>
      <c r="G985">
        <v>73504</v>
      </c>
      <c r="H985">
        <v>73</v>
      </c>
    </row>
    <row r="986" spans="1:8" ht="15" customHeight="1" x14ac:dyDescent="0.25">
      <c r="A986" t="s">
        <v>1282</v>
      </c>
      <c r="B986" t="s">
        <v>44</v>
      </c>
      <c r="C986" t="s">
        <v>1102</v>
      </c>
      <c r="D986" t="e">
        <f>VLOOKUP(C986,TDirReg!$E$2:$F$186,2,0)</f>
        <v>#N/A</v>
      </c>
      <c r="E986" t="e">
        <f>VLOOKUP(C986,TDirReg!$E$2:$H$186,4,0)</f>
        <v>#N/A</v>
      </c>
      <c r="F986">
        <v>73</v>
      </c>
      <c r="G986">
        <v>73520</v>
      </c>
      <c r="H986">
        <v>73</v>
      </c>
    </row>
    <row r="987" spans="1:8" ht="15" customHeight="1" x14ac:dyDescent="0.25">
      <c r="A987" t="s">
        <v>1282</v>
      </c>
      <c r="B987" t="s">
        <v>44</v>
      </c>
      <c r="C987" t="s">
        <v>1103</v>
      </c>
      <c r="D987" t="e">
        <f>VLOOKUP(C987,TDirReg!$E$2:$F$186,2,0)</f>
        <v>#N/A</v>
      </c>
      <c r="E987" t="e">
        <f>VLOOKUP(C987,TDirReg!$E$2:$H$186,4,0)</f>
        <v>#N/A</v>
      </c>
      <c r="F987">
        <v>73</v>
      </c>
      <c r="G987">
        <v>73547</v>
      </c>
      <c r="H987">
        <v>73</v>
      </c>
    </row>
    <row r="988" spans="1:8" ht="15" customHeight="1" x14ac:dyDescent="0.25">
      <c r="A988" t="s">
        <v>1282</v>
      </c>
      <c r="B988" t="s">
        <v>44</v>
      </c>
      <c r="C988" t="s">
        <v>1104</v>
      </c>
      <c r="D988" t="e">
        <f>VLOOKUP(C988,TDirReg!$E$2:$F$186,2,0)</f>
        <v>#N/A</v>
      </c>
      <c r="E988" t="e">
        <f>VLOOKUP(C988,TDirReg!$E$2:$H$186,4,0)</f>
        <v>#N/A</v>
      </c>
      <c r="F988">
        <v>73</v>
      </c>
      <c r="G988">
        <v>73555</v>
      </c>
      <c r="H988">
        <v>73</v>
      </c>
    </row>
    <row r="989" spans="1:8" ht="15" customHeight="1" x14ac:dyDescent="0.25">
      <c r="A989" t="s">
        <v>1282</v>
      </c>
      <c r="B989" t="s">
        <v>44</v>
      </c>
      <c r="C989" t="s">
        <v>1105</v>
      </c>
      <c r="D989" t="e">
        <f>VLOOKUP(C989,TDirReg!$E$2:$F$186,2,0)</f>
        <v>#N/A</v>
      </c>
      <c r="E989" t="e">
        <f>VLOOKUP(C989,TDirReg!$E$2:$H$186,4,0)</f>
        <v>#N/A</v>
      </c>
      <c r="F989">
        <v>73</v>
      </c>
      <c r="G989">
        <v>73563</v>
      </c>
      <c r="H989">
        <v>73</v>
      </c>
    </row>
    <row r="990" spans="1:8" ht="15" customHeight="1" x14ac:dyDescent="0.25">
      <c r="A990" t="s">
        <v>1282</v>
      </c>
      <c r="B990" t="s">
        <v>44</v>
      </c>
      <c r="C990" t="s">
        <v>1106</v>
      </c>
      <c r="D990" t="e">
        <f>VLOOKUP(C990,TDirReg!$E$2:$F$186,2,0)</f>
        <v>#N/A</v>
      </c>
      <c r="E990" t="e">
        <f>VLOOKUP(C990,TDirReg!$E$2:$H$186,4,0)</f>
        <v>#N/A</v>
      </c>
      <c r="F990">
        <v>73</v>
      </c>
      <c r="G990">
        <v>73585</v>
      </c>
      <c r="H990">
        <v>73</v>
      </c>
    </row>
    <row r="991" spans="1:8" ht="15" customHeight="1" x14ac:dyDescent="0.25">
      <c r="A991" t="s">
        <v>1282</v>
      </c>
      <c r="B991" t="s">
        <v>44</v>
      </c>
      <c r="C991" t="s">
        <v>1107</v>
      </c>
      <c r="D991" t="e">
        <f>VLOOKUP(C991,TDirReg!$E$2:$F$186,2,0)</f>
        <v>#N/A</v>
      </c>
      <c r="E991" t="e">
        <f>VLOOKUP(C991,TDirReg!$E$2:$H$186,4,0)</f>
        <v>#N/A</v>
      </c>
      <c r="F991">
        <v>73</v>
      </c>
      <c r="G991">
        <v>73616</v>
      </c>
      <c r="H991">
        <v>73</v>
      </c>
    </row>
    <row r="992" spans="1:8" ht="15" customHeight="1" x14ac:dyDescent="0.25">
      <c r="A992" t="s">
        <v>1282</v>
      </c>
      <c r="B992" t="s">
        <v>44</v>
      </c>
      <c r="C992" t="s">
        <v>1108</v>
      </c>
      <c r="D992" t="e">
        <f>VLOOKUP(C992,TDirReg!$E$2:$F$186,2,0)</f>
        <v>#N/A</v>
      </c>
      <c r="E992" t="e">
        <f>VLOOKUP(C992,TDirReg!$E$2:$H$186,4,0)</f>
        <v>#N/A</v>
      </c>
      <c r="F992">
        <v>73</v>
      </c>
      <c r="G992">
        <v>73622</v>
      </c>
      <c r="H992">
        <v>73</v>
      </c>
    </row>
    <row r="993" spans="1:8" ht="15" customHeight="1" x14ac:dyDescent="0.25">
      <c r="A993" t="s">
        <v>1282</v>
      </c>
      <c r="B993" t="s">
        <v>44</v>
      </c>
      <c r="C993" t="s">
        <v>1109</v>
      </c>
      <c r="D993" t="e">
        <f>VLOOKUP(C993,TDirReg!$E$2:$F$186,2,0)</f>
        <v>#N/A</v>
      </c>
      <c r="E993" t="e">
        <f>VLOOKUP(C993,TDirReg!$E$2:$H$186,4,0)</f>
        <v>#N/A</v>
      </c>
      <c r="F993">
        <v>73</v>
      </c>
      <c r="G993">
        <v>73624</v>
      </c>
      <c r="H993">
        <v>73</v>
      </c>
    </row>
    <row r="994" spans="1:8" ht="15" customHeight="1" x14ac:dyDescent="0.25">
      <c r="A994" t="s">
        <v>1282</v>
      </c>
      <c r="B994" t="s">
        <v>44</v>
      </c>
      <c r="C994" t="s">
        <v>1110</v>
      </c>
      <c r="D994" t="e">
        <f>VLOOKUP(C994,TDirReg!$E$2:$F$186,2,0)</f>
        <v>#N/A</v>
      </c>
      <c r="E994" t="e">
        <f>VLOOKUP(C994,TDirReg!$E$2:$H$186,4,0)</f>
        <v>#N/A</v>
      </c>
      <c r="F994">
        <v>73</v>
      </c>
      <c r="G994">
        <v>73671</v>
      </c>
      <c r="H994">
        <v>73</v>
      </c>
    </row>
    <row r="995" spans="1:8" ht="15" customHeight="1" x14ac:dyDescent="0.25">
      <c r="A995" t="s">
        <v>1282</v>
      </c>
      <c r="B995" t="s">
        <v>44</v>
      </c>
      <c r="C995" t="s">
        <v>1111</v>
      </c>
      <c r="D995" t="e">
        <f>VLOOKUP(C995,TDirReg!$E$2:$F$186,2,0)</f>
        <v>#N/A</v>
      </c>
      <c r="E995" t="e">
        <f>VLOOKUP(C995,TDirReg!$E$2:$H$186,4,0)</f>
        <v>#N/A</v>
      </c>
      <c r="F995">
        <v>73</v>
      </c>
      <c r="G995">
        <v>73675</v>
      </c>
      <c r="H995">
        <v>73</v>
      </c>
    </row>
    <row r="996" spans="1:8" ht="15" customHeight="1" x14ac:dyDescent="0.25">
      <c r="A996" t="s">
        <v>1282</v>
      </c>
      <c r="B996" t="s">
        <v>44</v>
      </c>
      <c r="C996" t="s">
        <v>343</v>
      </c>
      <c r="D996" t="e">
        <f>VLOOKUP(C996,TDirReg!$E$2:$F$186,2,0)</f>
        <v>#N/A</v>
      </c>
      <c r="E996" t="e">
        <f>VLOOKUP(C996,TDirReg!$E$2:$H$186,4,0)</f>
        <v>#N/A</v>
      </c>
      <c r="F996">
        <v>73</v>
      </c>
      <c r="G996">
        <v>73678</v>
      </c>
      <c r="H996">
        <v>73</v>
      </c>
    </row>
    <row r="997" spans="1:8" ht="15" customHeight="1" x14ac:dyDescent="0.25">
      <c r="A997" t="s">
        <v>1282</v>
      </c>
      <c r="B997" t="s">
        <v>44</v>
      </c>
      <c r="C997" t="s">
        <v>1112</v>
      </c>
      <c r="D997" t="e">
        <f>VLOOKUP(C997,TDirReg!$E$2:$F$186,2,0)</f>
        <v>#N/A</v>
      </c>
      <c r="E997" t="e">
        <f>VLOOKUP(C997,TDirReg!$E$2:$H$186,4,0)</f>
        <v>#N/A</v>
      </c>
      <c r="F997">
        <v>73</v>
      </c>
      <c r="G997">
        <v>73686</v>
      </c>
      <c r="H997">
        <v>73</v>
      </c>
    </row>
    <row r="998" spans="1:8" ht="15" customHeight="1" x14ac:dyDescent="0.25">
      <c r="A998" t="s">
        <v>1282</v>
      </c>
      <c r="B998" t="s">
        <v>44</v>
      </c>
      <c r="C998" t="s">
        <v>614</v>
      </c>
      <c r="D998" t="e">
        <f>VLOOKUP(C998,TDirReg!$E$2:$F$186,2,0)</f>
        <v>#N/A</v>
      </c>
      <c r="E998" t="e">
        <f>VLOOKUP(C998,TDirReg!$E$2:$H$186,4,0)</f>
        <v>#N/A</v>
      </c>
      <c r="F998">
        <v>73</v>
      </c>
      <c r="G998">
        <v>73770</v>
      </c>
      <c r="H998">
        <v>73</v>
      </c>
    </row>
    <row r="999" spans="1:8" ht="15" customHeight="1" x14ac:dyDescent="0.25">
      <c r="A999" t="s">
        <v>1282</v>
      </c>
      <c r="B999" t="s">
        <v>44</v>
      </c>
      <c r="C999" t="s">
        <v>1113</v>
      </c>
      <c r="D999" t="e">
        <f>VLOOKUP(C999,TDirReg!$E$2:$F$186,2,0)</f>
        <v>#N/A</v>
      </c>
      <c r="E999" t="e">
        <f>VLOOKUP(C999,TDirReg!$E$2:$H$186,4,0)</f>
        <v>#N/A</v>
      </c>
      <c r="F999">
        <v>73</v>
      </c>
      <c r="G999">
        <v>73854</v>
      </c>
      <c r="H999">
        <v>73</v>
      </c>
    </row>
    <row r="1000" spans="1:8" ht="15" customHeight="1" x14ac:dyDescent="0.25">
      <c r="A1000" t="s">
        <v>1282</v>
      </c>
      <c r="B1000" t="s">
        <v>44</v>
      </c>
      <c r="C1000" t="s">
        <v>1114</v>
      </c>
      <c r="D1000" t="e">
        <f>VLOOKUP(C1000,TDirReg!$E$2:$F$186,2,0)</f>
        <v>#N/A</v>
      </c>
      <c r="E1000" t="e">
        <f>VLOOKUP(C1000,TDirReg!$E$2:$H$186,4,0)</f>
        <v>#N/A</v>
      </c>
      <c r="F1000">
        <v>73</v>
      </c>
      <c r="G1000">
        <v>73861</v>
      </c>
      <c r="H1000">
        <v>73</v>
      </c>
    </row>
    <row r="1001" spans="1:8" ht="15" customHeight="1" x14ac:dyDescent="0.25">
      <c r="A1001" t="s">
        <v>1282</v>
      </c>
      <c r="B1001" t="s">
        <v>44</v>
      </c>
      <c r="C1001" t="s">
        <v>1115</v>
      </c>
      <c r="D1001" t="e">
        <f>VLOOKUP(C1001,TDirReg!$E$2:$F$186,2,0)</f>
        <v>#N/A</v>
      </c>
      <c r="E1001" t="e">
        <f>VLOOKUP(C1001,TDirReg!$E$2:$H$186,4,0)</f>
        <v>#N/A</v>
      </c>
      <c r="F1001">
        <v>73</v>
      </c>
      <c r="G1001">
        <v>73870</v>
      </c>
      <c r="H1001">
        <v>73</v>
      </c>
    </row>
    <row r="1002" spans="1:8" ht="15" customHeight="1" x14ac:dyDescent="0.25">
      <c r="A1002" t="s">
        <v>1282</v>
      </c>
      <c r="B1002" t="s">
        <v>44</v>
      </c>
      <c r="C1002" t="s">
        <v>1116</v>
      </c>
      <c r="D1002" t="e">
        <f>VLOOKUP(C1002,TDirReg!$E$2:$F$186,2,0)</f>
        <v>#N/A</v>
      </c>
      <c r="E1002" t="e">
        <f>VLOOKUP(C1002,TDirReg!$E$2:$H$186,4,0)</f>
        <v>#N/A</v>
      </c>
      <c r="F1002">
        <v>73</v>
      </c>
      <c r="G1002">
        <v>73873</v>
      </c>
      <c r="H1002">
        <v>73</v>
      </c>
    </row>
    <row r="1003" spans="1:8" ht="15" customHeight="1" x14ac:dyDescent="0.25">
      <c r="A1003" t="s">
        <v>1285</v>
      </c>
      <c r="B1003" t="s">
        <v>1117</v>
      </c>
      <c r="C1003" t="s">
        <v>74</v>
      </c>
      <c r="D1003" t="str">
        <f>VLOOKUP(C1003,TDirReg!$E$2:$F$186,2,0)</f>
        <v>DS VALLE DEL CAUCA</v>
      </c>
      <c r="E1003" t="str">
        <f>VLOOKUP(C1003,TDirReg!$E$2:$H$186,4,0)</f>
        <v>Calle 4 B N° 36 -01</v>
      </c>
      <c r="F1003">
        <v>76</v>
      </c>
      <c r="G1003">
        <v>76001</v>
      </c>
      <c r="H1003">
        <v>76</v>
      </c>
    </row>
    <row r="1004" spans="1:8" ht="15" customHeight="1" x14ac:dyDescent="0.25">
      <c r="A1004" t="s">
        <v>1285</v>
      </c>
      <c r="B1004" t="s">
        <v>1117</v>
      </c>
      <c r="C1004" t="s">
        <v>1118</v>
      </c>
      <c r="D1004" t="e">
        <f>VLOOKUP(C1004,TDirReg!$E$2:$F$186,2,0)</f>
        <v>#N/A</v>
      </c>
      <c r="E1004" t="e">
        <f>VLOOKUP(C1004,TDirReg!$E$2:$H$186,4,0)</f>
        <v>#N/A</v>
      </c>
      <c r="F1004">
        <v>76</v>
      </c>
      <c r="G1004">
        <v>76020</v>
      </c>
      <c r="H1004">
        <v>76</v>
      </c>
    </row>
    <row r="1005" spans="1:8" ht="15" customHeight="1" x14ac:dyDescent="0.25">
      <c r="A1005" t="s">
        <v>1285</v>
      </c>
      <c r="B1005" t="s">
        <v>1117</v>
      </c>
      <c r="C1005" t="s">
        <v>1119</v>
      </c>
      <c r="D1005" t="e">
        <f>VLOOKUP(C1005,TDirReg!$E$2:$F$186,2,0)</f>
        <v>#N/A</v>
      </c>
      <c r="E1005" t="e">
        <f>VLOOKUP(C1005,TDirReg!$E$2:$H$186,4,0)</f>
        <v>#N/A</v>
      </c>
      <c r="F1005">
        <v>76</v>
      </c>
      <c r="G1005">
        <v>76036</v>
      </c>
      <c r="H1005">
        <v>76</v>
      </c>
    </row>
    <row r="1006" spans="1:8" ht="15" customHeight="1" x14ac:dyDescent="0.25">
      <c r="A1006" t="s">
        <v>1285</v>
      </c>
      <c r="B1006" t="s">
        <v>1117</v>
      </c>
      <c r="C1006" t="s">
        <v>1120</v>
      </c>
      <c r="D1006" t="e">
        <f>VLOOKUP(C1006,TDirReg!$E$2:$F$186,2,0)</f>
        <v>#N/A</v>
      </c>
      <c r="E1006" t="e">
        <f>VLOOKUP(C1006,TDirReg!$E$2:$H$186,4,0)</f>
        <v>#N/A</v>
      </c>
      <c r="F1006">
        <v>76</v>
      </c>
      <c r="G1006">
        <v>76041</v>
      </c>
      <c r="H1006">
        <v>76</v>
      </c>
    </row>
    <row r="1007" spans="1:8" ht="15" customHeight="1" x14ac:dyDescent="0.25">
      <c r="A1007" t="s">
        <v>1285</v>
      </c>
      <c r="B1007" t="s">
        <v>1117</v>
      </c>
      <c r="C1007" t="s">
        <v>273</v>
      </c>
      <c r="D1007" t="e">
        <f>VLOOKUP(C1007,TDirReg!$E$2:$F$186,2,0)</f>
        <v>#N/A</v>
      </c>
      <c r="E1007" t="e">
        <f>VLOOKUP(C1007,TDirReg!$E$2:$H$186,4,0)</f>
        <v>#N/A</v>
      </c>
      <c r="F1007">
        <v>76</v>
      </c>
      <c r="G1007">
        <v>76054</v>
      </c>
      <c r="H1007">
        <v>76</v>
      </c>
    </row>
    <row r="1008" spans="1:8" ht="15" customHeight="1" x14ac:dyDescent="0.25">
      <c r="A1008" t="s">
        <v>1285</v>
      </c>
      <c r="B1008" t="s">
        <v>1117</v>
      </c>
      <c r="C1008" t="s">
        <v>395</v>
      </c>
      <c r="D1008" t="e">
        <f>VLOOKUP(C1008,TDirReg!$E$2:$F$186,2,0)</f>
        <v>#N/A</v>
      </c>
      <c r="E1008" t="e">
        <f>VLOOKUP(C1008,TDirReg!$E$2:$H$186,4,0)</f>
        <v>#N/A</v>
      </c>
      <c r="F1008">
        <v>76</v>
      </c>
      <c r="G1008">
        <v>76100</v>
      </c>
      <c r="H1008">
        <v>76</v>
      </c>
    </row>
    <row r="1009" spans="1:8" ht="15" customHeight="1" x14ac:dyDescent="0.25">
      <c r="A1009" t="s">
        <v>1285</v>
      </c>
      <c r="B1009" t="s">
        <v>1117</v>
      </c>
      <c r="C1009" t="s">
        <v>76</v>
      </c>
      <c r="D1009" t="str">
        <f>VLOOKUP(C1009,TDirReg!$E$2:$F$186,2,0)</f>
        <v>UB BUENAVENTURA</v>
      </c>
      <c r="E1009" t="str">
        <f>VLOOKUP(C1009,TDirReg!$E$2:$H$186,4,0)</f>
        <v xml:space="preserve">Avenida Simón Bolivia N° 17 - 40 contiguo a urgencias del Hospital </v>
      </c>
      <c r="F1009">
        <v>76</v>
      </c>
      <c r="G1009">
        <v>76109</v>
      </c>
      <c r="H1009">
        <v>76</v>
      </c>
    </row>
    <row r="1010" spans="1:8" ht="15" customHeight="1" x14ac:dyDescent="0.25">
      <c r="A1010" t="s">
        <v>1285</v>
      </c>
      <c r="B1010" t="s">
        <v>1117</v>
      </c>
      <c r="C1010" t="s">
        <v>75</v>
      </c>
      <c r="D1010" t="str">
        <f>VLOOKUP(C1010,TDirReg!$E$2:$F$186,2,0)</f>
        <v>UB BUGA</v>
      </c>
      <c r="E1010" t="str">
        <f>VLOOKUP(C1010,TDirReg!$E$2:$H$186,4,0)</f>
        <v>Carrera 9 Bis N° 17-71</v>
      </c>
      <c r="F1010">
        <v>76</v>
      </c>
      <c r="G1010">
        <v>76111</v>
      </c>
      <c r="H1010">
        <v>76</v>
      </c>
    </row>
    <row r="1011" spans="1:8" ht="15" customHeight="1" x14ac:dyDescent="0.25">
      <c r="A1011" t="s">
        <v>1285</v>
      </c>
      <c r="B1011" t="s">
        <v>1117</v>
      </c>
      <c r="C1011" t="s">
        <v>1121</v>
      </c>
      <c r="D1011" t="e">
        <f>VLOOKUP(C1011,TDirReg!$E$2:$F$186,2,0)</f>
        <v>#N/A</v>
      </c>
      <c r="E1011" t="e">
        <f>VLOOKUP(C1011,TDirReg!$E$2:$H$186,4,0)</f>
        <v>#N/A</v>
      </c>
      <c r="F1011">
        <v>76</v>
      </c>
      <c r="G1011">
        <v>76113</v>
      </c>
      <c r="H1011">
        <v>76</v>
      </c>
    </row>
    <row r="1012" spans="1:8" ht="15" customHeight="1" x14ac:dyDescent="0.25">
      <c r="A1012" t="s">
        <v>1285</v>
      </c>
      <c r="B1012" t="s">
        <v>1117</v>
      </c>
      <c r="C1012" t="s">
        <v>1122</v>
      </c>
      <c r="D1012" t="str">
        <f>VLOOKUP(C1012,TDirReg!$E$2:$F$186,2,0)</f>
        <v>UB CAICEDONIA</v>
      </c>
      <c r="E1012" t="str">
        <f>VLOOKUP(C1012,TDirReg!$E$2:$H$186,4,0)</f>
        <v>Calle 6 Cra 9 Esquina Hospital Departamental Santander</v>
      </c>
      <c r="F1012">
        <v>76</v>
      </c>
      <c r="G1012">
        <v>76122</v>
      </c>
      <c r="H1012">
        <v>76</v>
      </c>
    </row>
    <row r="1013" spans="1:8" ht="15" customHeight="1" x14ac:dyDescent="0.25">
      <c r="A1013" t="s">
        <v>1285</v>
      </c>
      <c r="B1013" t="s">
        <v>1117</v>
      </c>
      <c r="C1013" t="s">
        <v>1123</v>
      </c>
      <c r="D1013" t="e">
        <f>VLOOKUP(C1013,TDirReg!$E$2:$F$186,2,0)</f>
        <v>#N/A</v>
      </c>
      <c r="E1013" t="e">
        <f>VLOOKUP(C1013,TDirReg!$E$2:$H$186,4,0)</f>
        <v>#N/A</v>
      </c>
      <c r="F1013">
        <v>76</v>
      </c>
      <c r="G1013">
        <v>76126</v>
      </c>
      <c r="H1013">
        <v>76</v>
      </c>
    </row>
    <row r="1014" spans="1:8" ht="15" customHeight="1" x14ac:dyDescent="0.25">
      <c r="A1014" t="s">
        <v>1285</v>
      </c>
      <c r="B1014" t="s">
        <v>1117</v>
      </c>
      <c r="C1014" t="s">
        <v>375</v>
      </c>
      <c r="D1014" t="e">
        <f>VLOOKUP(C1014,TDirReg!$E$2:$F$186,2,0)</f>
        <v>#N/A</v>
      </c>
      <c r="E1014" t="e">
        <f>VLOOKUP(C1014,TDirReg!$E$2:$H$186,4,0)</f>
        <v>#N/A</v>
      </c>
      <c r="F1014">
        <v>76</v>
      </c>
      <c r="G1014">
        <v>76130</v>
      </c>
      <c r="H1014">
        <v>76</v>
      </c>
    </row>
    <row r="1015" spans="1:8" ht="15" customHeight="1" x14ac:dyDescent="0.25">
      <c r="A1015" t="s">
        <v>1285</v>
      </c>
      <c r="B1015" t="s">
        <v>1117</v>
      </c>
      <c r="C1015" t="s">
        <v>31</v>
      </c>
      <c r="D1015" t="str">
        <f>VLOOKUP(C1015,TDirReg!$E$2:$F$186,2,0)</f>
        <v>UB ZONAL CARTAGO</v>
      </c>
      <c r="E1015" t="str">
        <f>VLOOKUP(C1015,TDirReg!$E$2:$H$186,4,0)</f>
        <v>Calle 11 N° 12 A - 12</v>
      </c>
      <c r="F1015">
        <v>76</v>
      </c>
      <c r="G1015">
        <v>76147</v>
      </c>
      <c r="H1015">
        <v>76</v>
      </c>
    </row>
    <row r="1016" spans="1:8" ht="15" customHeight="1" x14ac:dyDescent="0.25">
      <c r="A1016" t="s">
        <v>1285</v>
      </c>
      <c r="B1016" t="s">
        <v>1117</v>
      </c>
      <c r="C1016" t="s">
        <v>1124</v>
      </c>
      <c r="D1016" t="e">
        <f>VLOOKUP(C1016,TDirReg!$E$2:$F$186,2,0)</f>
        <v>#N/A</v>
      </c>
      <c r="E1016" t="e">
        <f>VLOOKUP(C1016,TDirReg!$E$2:$H$186,4,0)</f>
        <v>#N/A</v>
      </c>
      <c r="F1016">
        <v>76</v>
      </c>
      <c r="G1016">
        <v>76233</v>
      </c>
      <c r="H1016">
        <v>76</v>
      </c>
    </row>
    <row r="1017" spans="1:8" ht="15" customHeight="1" x14ac:dyDescent="0.25">
      <c r="A1017" t="s">
        <v>1285</v>
      </c>
      <c r="B1017" t="s">
        <v>1117</v>
      </c>
      <c r="C1017" t="s">
        <v>1125</v>
      </c>
      <c r="D1017" t="e">
        <f>VLOOKUP(C1017,TDirReg!$E$2:$F$186,2,0)</f>
        <v>#N/A</v>
      </c>
      <c r="E1017" t="e">
        <f>VLOOKUP(C1017,TDirReg!$E$2:$H$186,4,0)</f>
        <v>#N/A</v>
      </c>
      <c r="F1017">
        <v>76</v>
      </c>
      <c r="G1017">
        <v>76243</v>
      </c>
      <c r="H1017">
        <v>76</v>
      </c>
    </row>
    <row r="1018" spans="1:8" ht="15" customHeight="1" x14ac:dyDescent="0.25">
      <c r="A1018" t="s">
        <v>1285</v>
      </c>
      <c r="B1018" t="s">
        <v>1117</v>
      </c>
      <c r="C1018" t="s">
        <v>1126</v>
      </c>
      <c r="D1018" t="e">
        <f>VLOOKUP(C1018,TDirReg!$E$2:$F$186,2,0)</f>
        <v>#N/A</v>
      </c>
      <c r="E1018" t="e">
        <f>VLOOKUP(C1018,TDirReg!$E$2:$H$186,4,0)</f>
        <v>#N/A</v>
      </c>
      <c r="F1018">
        <v>76</v>
      </c>
      <c r="G1018">
        <v>76246</v>
      </c>
      <c r="H1018">
        <v>76</v>
      </c>
    </row>
    <row r="1019" spans="1:8" ht="15" customHeight="1" x14ac:dyDescent="0.25">
      <c r="A1019" t="s">
        <v>1285</v>
      </c>
      <c r="B1019" t="s">
        <v>1117</v>
      </c>
      <c r="C1019" t="s">
        <v>1127</v>
      </c>
      <c r="D1019" t="e">
        <f>VLOOKUP(C1019,TDirReg!$E$2:$F$186,2,0)</f>
        <v>#N/A</v>
      </c>
      <c r="E1019" t="e">
        <f>VLOOKUP(C1019,TDirReg!$E$2:$H$186,4,0)</f>
        <v>#N/A</v>
      </c>
      <c r="F1019">
        <v>76</v>
      </c>
      <c r="G1019">
        <v>76248</v>
      </c>
      <c r="H1019">
        <v>76</v>
      </c>
    </row>
    <row r="1020" spans="1:8" ht="15" customHeight="1" x14ac:dyDescent="0.25">
      <c r="A1020" t="s">
        <v>1285</v>
      </c>
      <c r="B1020" t="s">
        <v>1117</v>
      </c>
      <c r="C1020" t="s">
        <v>1128</v>
      </c>
      <c r="D1020" t="e">
        <f>VLOOKUP(C1020,TDirReg!$E$2:$F$186,2,0)</f>
        <v>#N/A</v>
      </c>
      <c r="E1020" t="e">
        <f>VLOOKUP(C1020,TDirReg!$E$2:$H$186,4,0)</f>
        <v>#N/A</v>
      </c>
      <c r="F1020">
        <v>76</v>
      </c>
      <c r="G1020">
        <v>76250</v>
      </c>
      <c r="H1020">
        <v>76</v>
      </c>
    </row>
    <row r="1021" spans="1:8" ht="15" customHeight="1" x14ac:dyDescent="0.25">
      <c r="A1021" t="s">
        <v>1285</v>
      </c>
      <c r="B1021" t="s">
        <v>1117</v>
      </c>
      <c r="C1021" t="s">
        <v>1129</v>
      </c>
      <c r="D1021" t="e">
        <f>VLOOKUP(C1021,TDirReg!$E$2:$F$186,2,0)</f>
        <v>#N/A</v>
      </c>
      <c r="E1021" t="e">
        <f>VLOOKUP(C1021,TDirReg!$E$2:$H$186,4,0)</f>
        <v>#N/A</v>
      </c>
      <c r="F1021">
        <v>76</v>
      </c>
      <c r="G1021">
        <v>76275</v>
      </c>
      <c r="H1021">
        <v>76</v>
      </c>
    </row>
    <row r="1022" spans="1:8" ht="15" customHeight="1" x14ac:dyDescent="0.25">
      <c r="A1022" t="s">
        <v>1285</v>
      </c>
      <c r="B1022" t="s">
        <v>1117</v>
      </c>
      <c r="C1022" t="s">
        <v>1130</v>
      </c>
      <c r="D1022" t="e">
        <f>VLOOKUP(C1022,TDirReg!$E$2:$F$186,2,0)</f>
        <v>#N/A</v>
      </c>
      <c r="E1022" t="e">
        <f>VLOOKUP(C1022,TDirReg!$E$2:$H$186,4,0)</f>
        <v>#N/A</v>
      </c>
      <c r="F1022">
        <v>76</v>
      </c>
      <c r="G1022">
        <v>76306</v>
      </c>
      <c r="H1022">
        <v>76</v>
      </c>
    </row>
    <row r="1023" spans="1:8" ht="15" customHeight="1" x14ac:dyDescent="0.25">
      <c r="A1023" t="s">
        <v>1285</v>
      </c>
      <c r="B1023" t="s">
        <v>1117</v>
      </c>
      <c r="C1023" t="s">
        <v>1131</v>
      </c>
      <c r="D1023" t="e">
        <f>VLOOKUP(C1023,TDirReg!$E$2:$F$186,2,0)</f>
        <v>#N/A</v>
      </c>
      <c r="E1023" t="e">
        <f>VLOOKUP(C1023,TDirReg!$E$2:$H$186,4,0)</f>
        <v>#N/A</v>
      </c>
      <c r="F1023">
        <v>76</v>
      </c>
      <c r="G1023">
        <v>76318</v>
      </c>
      <c r="H1023">
        <v>76</v>
      </c>
    </row>
    <row r="1024" spans="1:8" ht="15" customHeight="1" x14ac:dyDescent="0.25">
      <c r="A1024" t="s">
        <v>1285</v>
      </c>
      <c r="B1024" t="s">
        <v>1117</v>
      </c>
      <c r="C1024" t="s">
        <v>1132</v>
      </c>
      <c r="D1024" t="e">
        <f>VLOOKUP(C1024,TDirReg!$E$2:$F$186,2,0)</f>
        <v>#N/A</v>
      </c>
      <c r="E1024" t="e">
        <f>VLOOKUP(C1024,TDirReg!$E$2:$H$186,4,0)</f>
        <v>#N/A</v>
      </c>
      <c r="F1024">
        <v>76</v>
      </c>
      <c r="G1024">
        <v>76364</v>
      </c>
      <c r="H1024">
        <v>76</v>
      </c>
    </row>
    <row r="1025" spans="1:8" ht="15" customHeight="1" x14ac:dyDescent="0.25">
      <c r="A1025" t="s">
        <v>1285</v>
      </c>
      <c r="B1025" t="s">
        <v>1117</v>
      </c>
      <c r="C1025" t="s">
        <v>1133</v>
      </c>
      <c r="D1025" t="e">
        <f>VLOOKUP(C1025,TDirReg!$E$2:$F$186,2,0)</f>
        <v>#N/A</v>
      </c>
      <c r="E1025" t="e">
        <f>VLOOKUP(C1025,TDirReg!$E$2:$H$186,4,0)</f>
        <v>#N/A</v>
      </c>
      <c r="F1025">
        <v>76</v>
      </c>
      <c r="G1025">
        <v>76377</v>
      </c>
      <c r="H1025">
        <v>76</v>
      </c>
    </row>
    <row r="1026" spans="1:8" ht="15" customHeight="1" x14ac:dyDescent="0.25">
      <c r="A1026" t="s">
        <v>1285</v>
      </c>
      <c r="B1026" t="s">
        <v>1117</v>
      </c>
      <c r="C1026" t="s">
        <v>82</v>
      </c>
      <c r="D1026" t="str">
        <f>VLOOKUP(C1026,TDirReg!$E$2:$F$186,2,0)</f>
        <v>UB LA UNION</v>
      </c>
      <c r="E1026" t="str">
        <f>VLOOKUP(C1026,TDirReg!$E$2:$H$186,4,0)</f>
        <v>CARRERA 1 N° 11-55, PISO 1 PALACIO DE JUSTICIA</v>
      </c>
      <c r="F1026">
        <v>76</v>
      </c>
      <c r="G1026">
        <v>76400</v>
      </c>
      <c r="H1026">
        <v>76</v>
      </c>
    </row>
    <row r="1027" spans="1:8" ht="15" customHeight="1" x14ac:dyDescent="0.25">
      <c r="A1027" t="s">
        <v>1285</v>
      </c>
      <c r="B1027" t="s">
        <v>1117</v>
      </c>
      <c r="C1027" t="s">
        <v>479</v>
      </c>
      <c r="D1027" t="e">
        <f>VLOOKUP(C1027,TDirReg!$E$2:$F$186,2,0)</f>
        <v>#N/A</v>
      </c>
      <c r="E1027" t="e">
        <f>VLOOKUP(C1027,TDirReg!$E$2:$H$186,4,0)</f>
        <v>#N/A</v>
      </c>
      <c r="F1027">
        <v>76</v>
      </c>
      <c r="G1027">
        <v>76403</v>
      </c>
      <c r="H1027">
        <v>76</v>
      </c>
    </row>
    <row r="1028" spans="1:8" ht="15" customHeight="1" x14ac:dyDescent="0.25">
      <c r="A1028" t="s">
        <v>1285</v>
      </c>
      <c r="B1028" t="s">
        <v>1117</v>
      </c>
      <c r="C1028" t="s">
        <v>1134</v>
      </c>
      <c r="D1028" t="e">
        <f>VLOOKUP(C1028,TDirReg!$E$2:$F$186,2,0)</f>
        <v>#N/A</v>
      </c>
      <c r="E1028" t="e">
        <f>VLOOKUP(C1028,TDirReg!$E$2:$H$186,4,0)</f>
        <v>#N/A</v>
      </c>
      <c r="F1028">
        <v>76</v>
      </c>
      <c r="G1028">
        <v>76497</v>
      </c>
      <c r="H1028">
        <v>76</v>
      </c>
    </row>
    <row r="1029" spans="1:8" ht="15" customHeight="1" x14ac:dyDescent="0.25">
      <c r="A1029" t="s">
        <v>1285</v>
      </c>
      <c r="B1029" t="s">
        <v>1117</v>
      </c>
      <c r="C1029" t="s">
        <v>73</v>
      </c>
      <c r="D1029" t="str">
        <f>VLOOKUP(C1029,TDirReg!$E$2:$F$186,2,0)</f>
        <v>UB PALMIRA</v>
      </c>
      <c r="E1029" t="str">
        <f>VLOOKUP(C1029,TDirReg!$E$2:$H$186,4,0)</f>
        <v>Calle 23 N° 33 - 81</v>
      </c>
      <c r="F1029">
        <v>76</v>
      </c>
      <c r="G1029">
        <v>76520</v>
      </c>
      <c r="H1029">
        <v>76</v>
      </c>
    </row>
    <row r="1030" spans="1:8" ht="15" customHeight="1" x14ac:dyDescent="0.25">
      <c r="A1030" t="s">
        <v>1285</v>
      </c>
      <c r="B1030" t="s">
        <v>1117</v>
      </c>
      <c r="C1030" t="s">
        <v>1135</v>
      </c>
      <c r="D1030" t="e">
        <f>VLOOKUP(C1030,TDirReg!$E$2:$F$186,2,0)</f>
        <v>#N/A</v>
      </c>
      <c r="E1030" t="e">
        <f>VLOOKUP(C1030,TDirReg!$E$2:$H$186,4,0)</f>
        <v>#N/A</v>
      </c>
      <c r="F1030">
        <v>76</v>
      </c>
      <c r="G1030">
        <v>76563</v>
      </c>
      <c r="H1030">
        <v>76</v>
      </c>
    </row>
    <row r="1031" spans="1:8" ht="15" customHeight="1" x14ac:dyDescent="0.25">
      <c r="A1031" t="s">
        <v>1285</v>
      </c>
      <c r="B1031" t="s">
        <v>1117</v>
      </c>
      <c r="C1031" t="s">
        <v>836</v>
      </c>
      <c r="D1031" t="e">
        <f>VLOOKUP(C1031,TDirReg!$E$2:$F$186,2,0)</f>
        <v>#N/A</v>
      </c>
      <c r="E1031" t="e">
        <f>VLOOKUP(C1031,TDirReg!$E$2:$H$186,4,0)</f>
        <v>#N/A</v>
      </c>
      <c r="F1031">
        <v>76</v>
      </c>
      <c r="G1031">
        <v>76606</v>
      </c>
      <c r="H1031">
        <v>76</v>
      </c>
    </row>
    <row r="1032" spans="1:8" ht="15" customHeight="1" x14ac:dyDescent="0.25">
      <c r="A1032" t="s">
        <v>1285</v>
      </c>
      <c r="B1032" t="s">
        <v>1117</v>
      </c>
      <c r="C1032" t="s">
        <v>1136</v>
      </c>
      <c r="D1032" t="e">
        <f>VLOOKUP(C1032,TDirReg!$E$2:$F$186,2,0)</f>
        <v>#N/A</v>
      </c>
      <c r="E1032" t="e">
        <f>VLOOKUP(C1032,TDirReg!$E$2:$H$186,4,0)</f>
        <v>#N/A</v>
      </c>
      <c r="F1032">
        <v>76</v>
      </c>
      <c r="G1032">
        <v>76616</v>
      </c>
      <c r="H1032">
        <v>76</v>
      </c>
    </row>
    <row r="1033" spans="1:8" ht="15" customHeight="1" x14ac:dyDescent="0.25">
      <c r="A1033" t="s">
        <v>1285</v>
      </c>
      <c r="B1033" t="s">
        <v>1117</v>
      </c>
      <c r="C1033" t="s">
        <v>72</v>
      </c>
      <c r="D1033" t="str">
        <f>VLOOKUP(C1033,TDirReg!$E$2:$F$186,2,0)</f>
        <v>UB ZONAL ROLDANILLO</v>
      </c>
      <c r="E1033" t="str">
        <f>VLOOKUP(C1033,TDirReg!$E$2:$H$186,4,0)</f>
        <v>Av. Santander N° 10-50 Hospital San Antonio</v>
      </c>
      <c r="F1033">
        <v>76</v>
      </c>
      <c r="G1033">
        <v>76622</v>
      </c>
      <c r="H1033">
        <v>76</v>
      </c>
    </row>
    <row r="1034" spans="1:8" ht="15" customHeight="1" x14ac:dyDescent="0.25">
      <c r="A1034" t="s">
        <v>1285</v>
      </c>
      <c r="B1034" t="s">
        <v>1117</v>
      </c>
      <c r="C1034" t="s">
        <v>344</v>
      </c>
      <c r="D1034" t="e">
        <f>VLOOKUP(C1034,TDirReg!$E$2:$F$186,2,0)</f>
        <v>#N/A</v>
      </c>
      <c r="E1034" t="e">
        <f>VLOOKUP(C1034,TDirReg!$E$2:$H$186,4,0)</f>
        <v>#N/A</v>
      </c>
      <c r="F1034">
        <v>76</v>
      </c>
      <c r="G1034">
        <v>76670</v>
      </c>
      <c r="H1034">
        <v>76</v>
      </c>
    </row>
    <row r="1035" spans="1:8" ht="15" customHeight="1" x14ac:dyDescent="0.25">
      <c r="A1035" t="s">
        <v>1285</v>
      </c>
      <c r="B1035" t="s">
        <v>1117</v>
      </c>
      <c r="C1035" t="s">
        <v>71</v>
      </c>
      <c r="D1035" t="str">
        <f>VLOOKUP(C1035,TDirReg!$E$2:$F$186,2,0)</f>
        <v>UB SEVILLA</v>
      </c>
      <c r="E1035" t="str">
        <f>VLOOKUP(C1035,TDirReg!$E$2:$H$186,4,0)</f>
        <v>Calle 51 N° 50 - 10 Alcaldia</v>
      </c>
      <c r="F1035">
        <v>76</v>
      </c>
      <c r="G1035">
        <v>76736</v>
      </c>
      <c r="H1035">
        <v>76</v>
      </c>
    </row>
    <row r="1036" spans="1:8" ht="15" customHeight="1" x14ac:dyDescent="0.25">
      <c r="A1036" t="s">
        <v>1285</v>
      </c>
      <c r="B1036" t="s">
        <v>1117</v>
      </c>
      <c r="C1036" t="s">
        <v>1137</v>
      </c>
      <c r="D1036" t="e">
        <f>VLOOKUP(C1036,TDirReg!$E$2:$F$186,2,0)</f>
        <v>#N/A</v>
      </c>
      <c r="E1036" t="e">
        <f>VLOOKUP(C1036,TDirReg!$E$2:$H$186,4,0)</f>
        <v>#N/A</v>
      </c>
      <c r="F1036">
        <v>76</v>
      </c>
      <c r="G1036">
        <v>76823</v>
      </c>
      <c r="H1036">
        <v>76</v>
      </c>
    </row>
    <row r="1037" spans="1:8" ht="15" customHeight="1" x14ac:dyDescent="0.25">
      <c r="A1037" t="s">
        <v>1285</v>
      </c>
      <c r="B1037" t="s">
        <v>1117</v>
      </c>
      <c r="C1037" t="s">
        <v>1138</v>
      </c>
      <c r="D1037" t="e">
        <f>VLOOKUP(C1037,TDirReg!$E$2:$F$186,2,0)</f>
        <v>#N/A</v>
      </c>
      <c r="E1037" t="e">
        <f>VLOOKUP(C1037,TDirReg!$E$2:$H$186,4,0)</f>
        <v>#N/A</v>
      </c>
      <c r="F1037">
        <v>76</v>
      </c>
      <c r="G1037">
        <v>76828</v>
      </c>
      <c r="H1037">
        <v>76</v>
      </c>
    </row>
    <row r="1038" spans="1:8" ht="15" customHeight="1" x14ac:dyDescent="0.25">
      <c r="A1038" t="s">
        <v>1285</v>
      </c>
      <c r="B1038" t="s">
        <v>1117</v>
      </c>
      <c r="C1038" t="s">
        <v>70</v>
      </c>
      <c r="D1038" t="str">
        <f>VLOOKUP(C1038,TDirReg!$E$2:$F$186,2,0)</f>
        <v>UB MOVIL CENTRAL DEL VALLE</v>
      </c>
      <c r="E1038" t="str">
        <f>VLOOKUP(C1038,TDirReg!$E$2:$H$186,4,0)</f>
        <v>Carrera 25c N° 48 – 101 Contiguo a la Universidad Uceva</v>
      </c>
      <c r="F1038">
        <v>76</v>
      </c>
      <c r="G1038">
        <v>76834</v>
      </c>
      <c r="H1038">
        <v>76</v>
      </c>
    </row>
    <row r="1039" spans="1:8" ht="15" customHeight="1" x14ac:dyDescent="0.25">
      <c r="A1039" t="s">
        <v>1285</v>
      </c>
      <c r="B1039" t="s">
        <v>1117</v>
      </c>
      <c r="C1039" t="s">
        <v>1139</v>
      </c>
      <c r="D1039" t="e">
        <f>VLOOKUP(C1039,TDirReg!$E$2:$F$186,2,0)</f>
        <v>#N/A</v>
      </c>
      <c r="E1039" t="e">
        <f>VLOOKUP(C1039,TDirReg!$E$2:$H$186,4,0)</f>
        <v>#N/A</v>
      </c>
      <c r="F1039">
        <v>76</v>
      </c>
      <c r="G1039">
        <v>76845</v>
      </c>
      <c r="H1039">
        <v>76</v>
      </c>
    </row>
    <row r="1040" spans="1:8" ht="15" customHeight="1" x14ac:dyDescent="0.25">
      <c r="A1040" t="s">
        <v>1285</v>
      </c>
      <c r="B1040" t="s">
        <v>1117</v>
      </c>
      <c r="C1040" t="s">
        <v>1140</v>
      </c>
      <c r="D1040" t="e">
        <f>VLOOKUP(C1040,TDirReg!$E$2:$F$186,2,0)</f>
        <v>#N/A</v>
      </c>
      <c r="E1040" t="e">
        <f>VLOOKUP(C1040,TDirReg!$E$2:$H$186,4,0)</f>
        <v>#N/A</v>
      </c>
      <c r="F1040">
        <v>76</v>
      </c>
      <c r="G1040">
        <v>76863</v>
      </c>
      <c r="H1040">
        <v>76</v>
      </c>
    </row>
    <row r="1041" spans="1:8" ht="15" customHeight="1" x14ac:dyDescent="0.25">
      <c r="A1041" t="s">
        <v>1285</v>
      </c>
      <c r="B1041" t="s">
        <v>1117</v>
      </c>
      <c r="C1041" t="s">
        <v>1141</v>
      </c>
      <c r="D1041" t="e">
        <f>VLOOKUP(C1041,TDirReg!$E$2:$F$186,2,0)</f>
        <v>#N/A</v>
      </c>
      <c r="E1041" t="e">
        <f>VLOOKUP(C1041,TDirReg!$E$2:$H$186,4,0)</f>
        <v>#N/A</v>
      </c>
      <c r="F1041">
        <v>76</v>
      </c>
      <c r="G1041">
        <v>76869</v>
      </c>
      <c r="H1041">
        <v>76</v>
      </c>
    </row>
    <row r="1042" spans="1:8" ht="15" customHeight="1" x14ac:dyDescent="0.25">
      <c r="A1042" t="s">
        <v>1285</v>
      </c>
      <c r="B1042" t="s">
        <v>1117</v>
      </c>
      <c r="C1042" t="s">
        <v>1142</v>
      </c>
      <c r="D1042" t="e">
        <f>VLOOKUP(C1042,TDirReg!$E$2:$F$186,2,0)</f>
        <v>#N/A</v>
      </c>
      <c r="E1042" t="e">
        <f>VLOOKUP(C1042,TDirReg!$E$2:$H$186,4,0)</f>
        <v>#N/A</v>
      </c>
      <c r="F1042">
        <v>76</v>
      </c>
      <c r="G1042">
        <v>76890</v>
      </c>
      <c r="H1042">
        <v>76</v>
      </c>
    </row>
    <row r="1043" spans="1:8" ht="15" customHeight="1" x14ac:dyDescent="0.25">
      <c r="A1043" t="s">
        <v>1285</v>
      </c>
      <c r="B1043" t="s">
        <v>1117</v>
      </c>
      <c r="C1043" t="s">
        <v>113</v>
      </c>
      <c r="D1043" t="str">
        <f>VLOOKUP(C1043,TDirReg!$E$2:$F$186,2,0)</f>
        <v>UB YUMBO</v>
      </c>
      <c r="E1043" t="str">
        <f>VLOOKUP(C1043,TDirReg!$E$2:$H$186,4,0)</f>
        <v>Carrera 4 N°2-55 B/ Belalcazar</v>
      </c>
      <c r="F1043">
        <v>76</v>
      </c>
      <c r="G1043">
        <v>76892</v>
      </c>
      <c r="H1043">
        <v>76</v>
      </c>
    </row>
    <row r="1044" spans="1:8" ht="15" customHeight="1" x14ac:dyDescent="0.25">
      <c r="A1044" t="s">
        <v>1285</v>
      </c>
      <c r="B1044" t="s">
        <v>1117</v>
      </c>
      <c r="C1044" t="s">
        <v>114</v>
      </c>
      <c r="D1044" t="str">
        <f>VLOOKUP(C1044,TDirReg!$E$2:$F$186,2,0)</f>
        <v>UB ZARZAL</v>
      </c>
      <c r="E1044" t="str">
        <f>VLOOKUP(C1044,TDirReg!$E$2:$H$186,4,0)</f>
        <v>Calle 10 Con Carrera 10 Edificio De Rentas Departamentales 2 Piso</v>
      </c>
      <c r="F1044">
        <v>76</v>
      </c>
      <c r="G1044">
        <v>76895</v>
      </c>
      <c r="H1044">
        <v>76</v>
      </c>
    </row>
    <row r="1045" spans="1:8" ht="15" customHeight="1" x14ac:dyDescent="0.25">
      <c r="A1045" t="s">
        <v>1283</v>
      </c>
      <c r="B1045" t="s">
        <v>67</v>
      </c>
      <c r="C1045" t="s">
        <v>67</v>
      </c>
      <c r="D1045" t="str">
        <f>VLOOKUP(C1045,TDirReg!$E$2:$F$186,2,0)</f>
        <v>DS ARAUCA</v>
      </c>
      <c r="E1045" t="str">
        <f>VLOOKUP(C1045,TDirReg!$E$2:$H$186,4,0)</f>
        <v>Carrera 20 N°  5 -5 0 Barrio Fundadores</v>
      </c>
      <c r="F1045">
        <v>81</v>
      </c>
      <c r="G1045">
        <v>81001</v>
      </c>
      <c r="H1045">
        <v>81</v>
      </c>
    </row>
    <row r="1046" spans="1:8" ht="15" customHeight="1" x14ac:dyDescent="0.25">
      <c r="A1046" t="s">
        <v>1283</v>
      </c>
      <c r="B1046" t="s">
        <v>67</v>
      </c>
      <c r="C1046" t="s">
        <v>1143</v>
      </c>
      <c r="D1046" t="e">
        <f>VLOOKUP(C1046,TDirReg!$E$2:$F$186,2,0)</f>
        <v>#N/A</v>
      </c>
      <c r="E1046" t="e">
        <f>VLOOKUP(C1046,TDirReg!$E$2:$H$186,4,0)</f>
        <v>#N/A</v>
      </c>
      <c r="F1046">
        <v>81</v>
      </c>
      <c r="G1046">
        <v>81065</v>
      </c>
      <c r="H1046">
        <v>81</v>
      </c>
    </row>
    <row r="1047" spans="1:8" ht="15" customHeight="1" x14ac:dyDescent="0.25">
      <c r="A1047" t="s">
        <v>1283</v>
      </c>
      <c r="B1047" t="s">
        <v>67</v>
      </c>
      <c r="C1047" t="s">
        <v>1144</v>
      </c>
      <c r="D1047" t="e">
        <f>VLOOKUP(C1047,TDirReg!$E$2:$F$186,2,0)</f>
        <v>#N/A</v>
      </c>
      <c r="E1047" t="e">
        <f>VLOOKUP(C1047,TDirReg!$E$2:$H$186,4,0)</f>
        <v>#N/A</v>
      </c>
      <c r="F1047">
        <v>81</v>
      </c>
      <c r="G1047">
        <v>81220</v>
      </c>
      <c r="H1047">
        <v>81</v>
      </c>
    </row>
    <row r="1048" spans="1:8" ht="15" customHeight="1" x14ac:dyDescent="0.25">
      <c r="A1048" t="s">
        <v>1283</v>
      </c>
      <c r="B1048" t="s">
        <v>67</v>
      </c>
      <c r="C1048" t="s">
        <v>1145</v>
      </c>
      <c r="D1048" t="e">
        <f>VLOOKUP(C1048,TDirReg!$E$2:$F$186,2,0)</f>
        <v>#N/A</v>
      </c>
      <c r="E1048" t="e">
        <f>VLOOKUP(C1048,TDirReg!$E$2:$H$186,4,0)</f>
        <v>#N/A</v>
      </c>
      <c r="F1048">
        <v>81</v>
      </c>
      <c r="G1048">
        <v>81300</v>
      </c>
      <c r="H1048">
        <v>81</v>
      </c>
    </row>
    <row r="1049" spans="1:8" x14ac:dyDescent="0.25">
      <c r="A1049" t="s">
        <v>1283</v>
      </c>
      <c r="B1049" t="s">
        <v>67</v>
      </c>
      <c r="C1049" t="s">
        <v>1146</v>
      </c>
      <c r="D1049" t="e">
        <f>VLOOKUP(C1049,TDirReg!$E$2:$F$186,2,0)</f>
        <v>#N/A</v>
      </c>
      <c r="E1049" t="e">
        <f>VLOOKUP(C1049,TDirReg!$E$2:$H$186,4,0)</f>
        <v>#N/A</v>
      </c>
      <c r="F1049">
        <v>81</v>
      </c>
      <c r="G1049">
        <v>81591</v>
      </c>
      <c r="H1049">
        <v>81</v>
      </c>
    </row>
    <row r="1050" spans="1:8" ht="15" customHeight="1" x14ac:dyDescent="0.25">
      <c r="A1050" t="s">
        <v>1283</v>
      </c>
      <c r="B1050" t="s">
        <v>67</v>
      </c>
      <c r="C1050" t="s">
        <v>69</v>
      </c>
      <c r="D1050" t="str">
        <f>VLOOKUP(C1050,TDirReg!$E$2:$F$186,2,0)</f>
        <v>UB SARAVENA</v>
      </c>
      <c r="E1050" t="str">
        <f>VLOOKUP(C1050,TDirReg!$E$2:$H$186,4,0)</f>
        <v>Carrera 19A N° 28 - 53 Barrio Modelo</v>
      </c>
      <c r="F1050">
        <v>81</v>
      </c>
      <c r="G1050">
        <v>81736</v>
      </c>
      <c r="H1050">
        <v>81</v>
      </c>
    </row>
    <row r="1051" spans="1:8" ht="15" customHeight="1" x14ac:dyDescent="0.25">
      <c r="A1051" t="s">
        <v>1283</v>
      </c>
      <c r="B1051" t="s">
        <v>67</v>
      </c>
      <c r="C1051" t="s">
        <v>68</v>
      </c>
      <c r="D1051" t="str">
        <f>VLOOKUP(C1051,TDirReg!$E$2:$F$186,2,0)</f>
        <v>UB TAME</v>
      </c>
      <c r="E1051" t="str">
        <f>VLOOKUP(C1051,TDirReg!$E$2:$H$186,4,0)</f>
        <v>Calle 14A N 35 - 10 LOTE 9 MZ F URB Los Mangoa</v>
      </c>
      <c r="F1051">
        <v>81</v>
      </c>
      <c r="G1051">
        <v>81794</v>
      </c>
      <c r="H1051">
        <v>81</v>
      </c>
    </row>
    <row r="1052" spans="1:8" ht="15" customHeight="1" x14ac:dyDescent="0.25">
      <c r="A1052" t="s">
        <v>1284</v>
      </c>
      <c r="B1052" t="s">
        <v>1147</v>
      </c>
      <c r="C1052" t="s">
        <v>87</v>
      </c>
      <c r="D1052" t="str">
        <f>VLOOKUP(C1052,TDirReg!$E$2:$F$186,2,0)</f>
        <v>DS YOPAL</v>
      </c>
      <c r="E1052" t="str">
        <f>VLOOKUP(C1052,TDirReg!$E$2:$H$186,4,0)</f>
        <v>Marginal de la Selva Diagonal 9 No 13C-68 Barrio La Corocora</v>
      </c>
      <c r="F1052">
        <v>85</v>
      </c>
      <c r="G1052">
        <v>85001</v>
      </c>
      <c r="H1052">
        <v>85</v>
      </c>
    </row>
    <row r="1053" spans="1:8" ht="15" customHeight="1" x14ac:dyDescent="0.25">
      <c r="A1053" t="s">
        <v>1284</v>
      </c>
      <c r="B1053" t="s">
        <v>1147</v>
      </c>
      <c r="C1053" t="s">
        <v>1148</v>
      </c>
      <c r="D1053" t="e">
        <f>VLOOKUP(C1053,TDirReg!$E$2:$F$186,2,0)</f>
        <v>#N/A</v>
      </c>
      <c r="E1053" t="e">
        <f>VLOOKUP(C1053,TDirReg!$E$2:$H$186,4,0)</f>
        <v>#N/A</v>
      </c>
      <c r="F1053">
        <v>85</v>
      </c>
      <c r="G1053">
        <v>85010</v>
      </c>
      <c r="H1053">
        <v>85</v>
      </c>
    </row>
    <row r="1054" spans="1:8" ht="15" customHeight="1" x14ac:dyDescent="0.25">
      <c r="A1054" t="s">
        <v>1284</v>
      </c>
      <c r="B1054" t="s">
        <v>1147</v>
      </c>
      <c r="C1054" t="s">
        <v>1149</v>
      </c>
      <c r="D1054" t="e">
        <f>VLOOKUP(C1054,TDirReg!$E$2:$F$186,2,0)</f>
        <v>#N/A</v>
      </c>
      <c r="E1054" t="e">
        <f>VLOOKUP(C1054,TDirReg!$E$2:$H$186,4,0)</f>
        <v>#N/A</v>
      </c>
      <c r="F1054">
        <v>85</v>
      </c>
      <c r="G1054">
        <v>85015</v>
      </c>
      <c r="H1054">
        <v>85</v>
      </c>
    </row>
    <row r="1055" spans="1:8" ht="15" customHeight="1" x14ac:dyDescent="0.25">
      <c r="A1055" t="s">
        <v>1284</v>
      </c>
      <c r="B1055" t="s">
        <v>1147</v>
      </c>
      <c r="C1055" t="s">
        <v>1150</v>
      </c>
      <c r="D1055" t="e">
        <f>VLOOKUP(C1055,TDirReg!$E$2:$F$186,2,0)</f>
        <v>#N/A</v>
      </c>
      <c r="E1055" t="e">
        <f>VLOOKUP(C1055,TDirReg!$E$2:$H$186,4,0)</f>
        <v>#N/A</v>
      </c>
      <c r="F1055">
        <v>85</v>
      </c>
      <c r="G1055">
        <v>85125</v>
      </c>
      <c r="H1055">
        <v>85</v>
      </c>
    </row>
    <row r="1056" spans="1:8" ht="15" customHeight="1" x14ac:dyDescent="0.25">
      <c r="A1056" t="s">
        <v>1284</v>
      </c>
      <c r="B1056" t="s">
        <v>1147</v>
      </c>
      <c r="C1056" t="s">
        <v>1151</v>
      </c>
      <c r="D1056" t="e">
        <f>VLOOKUP(C1056,TDirReg!$E$2:$F$186,2,0)</f>
        <v>#N/A</v>
      </c>
      <c r="E1056" t="e">
        <f>VLOOKUP(C1056,TDirReg!$E$2:$H$186,4,0)</f>
        <v>#N/A</v>
      </c>
      <c r="F1056">
        <v>85</v>
      </c>
      <c r="G1056">
        <v>85136</v>
      </c>
      <c r="H1056">
        <v>85</v>
      </c>
    </row>
    <row r="1057" spans="1:8" ht="15" customHeight="1" x14ac:dyDescent="0.25">
      <c r="A1057" t="s">
        <v>1284</v>
      </c>
      <c r="B1057" t="s">
        <v>1147</v>
      </c>
      <c r="C1057" t="s">
        <v>1152</v>
      </c>
      <c r="D1057" t="e">
        <f>VLOOKUP(C1057,TDirReg!$E$2:$F$186,2,0)</f>
        <v>#N/A</v>
      </c>
      <c r="E1057" t="e">
        <f>VLOOKUP(C1057,TDirReg!$E$2:$H$186,4,0)</f>
        <v>#N/A</v>
      </c>
      <c r="F1057">
        <v>85</v>
      </c>
      <c r="G1057">
        <v>85139</v>
      </c>
      <c r="H1057">
        <v>85</v>
      </c>
    </row>
    <row r="1058" spans="1:8" ht="15" customHeight="1" x14ac:dyDescent="0.25">
      <c r="A1058" t="s">
        <v>1284</v>
      </c>
      <c r="B1058" t="s">
        <v>1147</v>
      </c>
      <c r="C1058" t="s">
        <v>1153</v>
      </c>
      <c r="D1058" t="e">
        <f>VLOOKUP(C1058,TDirReg!$E$2:$F$186,2,0)</f>
        <v>#N/A</v>
      </c>
      <c r="E1058" t="e">
        <f>VLOOKUP(C1058,TDirReg!$E$2:$H$186,4,0)</f>
        <v>#N/A</v>
      </c>
      <c r="F1058">
        <v>85</v>
      </c>
      <c r="G1058">
        <v>85162</v>
      </c>
      <c r="H1058">
        <v>85</v>
      </c>
    </row>
    <row r="1059" spans="1:8" ht="15" customHeight="1" x14ac:dyDescent="0.25">
      <c r="A1059" t="s">
        <v>1284</v>
      </c>
      <c r="B1059" t="s">
        <v>1147</v>
      </c>
      <c r="C1059" t="s">
        <v>1154</v>
      </c>
      <c r="D1059" t="e">
        <f>VLOOKUP(C1059,TDirReg!$E$2:$F$186,2,0)</f>
        <v>#N/A</v>
      </c>
      <c r="E1059" t="e">
        <f>VLOOKUP(C1059,TDirReg!$E$2:$H$186,4,0)</f>
        <v>#N/A</v>
      </c>
      <c r="F1059">
        <v>85</v>
      </c>
      <c r="G1059">
        <v>85225</v>
      </c>
      <c r="H1059">
        <v>85</v>
      </c>
    </row>
    <row r="1060" spans="1:8" ht="15" customHeight="1" x14ac:dyDescent="0.25">
      <c r="A1060" t="s">
        <v>1284</v>
      </c>
      <c r="B1060" t="s">
        <v>1147</v>
      </c>
      <c r="C1060" t="s">
        <v>1155</v>
      </c>
      <c r="D1060" t="e">
        <f>VLOOKUP(C1060,TDirReg!$E$2:$F$186,2,0)</f>
        <v>#N/A</v>
      </c>
      <c r="E1060" t="e">
        <f>VLOOKUP(C1060,TDirReg!$E$2:$H$186,4,0)</f>
        <v>#N/A</v>
      </c>
      <c r="F1060">
        <v>85</v>
      </c>
      <c r="G1060">
        <v>85230</v>
      </c>
      <c r="H1060">
        <v>85</v>
      </c>
    </row>
    <row r="1061" spans="1:8" ht="15" customHeight="1" x14ac:dyDescent="0.25">
      <c r="A1061" t="s">
        <v>1284</v>
      </c>
      <c r="B1061" t="s">
        <v>1147</v>
      </c>
      <c r="C1061" t="s">
        <v>104</v>
      </c>
      <c r="D1061" t="str">
        <f>VLOOKUP(C1061,TDirReg!$E$2:$F$186,2,0)</f>
        <v>UB PAZ DE ARIPORO</v>
      </c>
      <c r="E1061" t="str">
        <f>VLOOKUP(C1061,TDirReg!$E$2:$H$186,4,0)</f>
        <v>Hospital Local Jorge Camilo Abril Cra.7 N°5-40</v>
      </c>
      <c r="F1061">
        <v>85</v>
      </c>
      <c r="G1061">
        <v>85250</v>
      </c>
      <c r="H1061">
        <v>85</v>
      </c>
    </row>
    <row r="1062" spans="1:8" ht="15" customHeight="1" x14ac:dyDescent="0.25">
      <c r="A1062" t="s">
        <v>1284</v>
      </c>
      <c r="B1062" t="s">
        <v>1147</v>
      </c>
      <c r="C1062" t="s">
        <v>1156</v>
      </c>
      <c r="D1062" t="e">
        <f>VLOOKUP(C1062,TDirReg!$E$2:$F$186,2,0)</f>
        <v>#N/A</v>
      </c>
      <c r="E1062" t="e">
        <f>VLOOKUP(C1062,TDirReg!$E$2:$H$186,4,0)</f>
        <v>#N/A</v>
      </c>
      <c r="F1062">
        <v>85</v>
      </c>
      <c r="G1062">
        <v>85263</v>
      </c>
      <c r="H1062">
        <v>85</v>
      </c>
    </row>
    <row r="1063" spans="1:8" ht="15" customHeight="1" x14ac:dyDescent="0.25">
      <c r="A1063" t="s">
        <v>1284</v>
      </c>
      <c r="B1063" t="s">
        <v>1147</v>
      </c>
      <c r="C1063" t="s">
        <v>1157</v>
      </c>
      <c r="D1063" t="e">
        <f>VLOOKUP(C1063,TDirReg!$E$2:$F$186,2,0)</f>
        <v>#N/A</v>
      </c>
      <c r="E1063" t="e">
        <f>VLOOKUP(C1063,TDirReg!$E$2:$H$186,4,0)</f>
        <v>#N/A</v>
      </c>
      <c r="F1063">
        <v>85</v>
      </c>
      <c r="G1063">
        <v>85279</v>
      </c>
      <c r="H1063">
        <v>85</v>
      </c>
    </row>
    <row r="1064" spans="1:8" ht="15" customHeight="1" x14ac:dyDescent="0.25">
      <c r="A1064" t="s">
        <v>1284</v>
      </c>
      <c r="B1064" t="s">
        <v>1147</v>
      </c>
      <c r="C1064" t="s">
        <v>334</v>
      </c>
      <c r="D1064" t="e">
        <f>VLOOKUP(C1064,TDirReg!$E$2:$F$186,2,0)</f>
        <v>#N/A</v>
      </c>
      <c r="E1064" t="e">
        <f>VLOOKUP(C1064,TDirReg!$E$2:$H$186,4,0)</f>
        <v>#N/A</v>
      </c>
      <c r="F1064">
        <v>85</v>
      </c>
      <c r="G1064">
        <v>85300</v>
      </c>
      <c r="H1064">
        <v>85</v>
      </c>
    </row>
    <row r="1065" spans="1:8" ht="15" customHeight="1" x14ac:dyDescent="0.25">
      <c r="A1065" t="s">
        <v>1284</v>
      </c>
      <c r="B1065" t="s">
        <v>1147</v>
      </c>
      <c r="C1065" t="s">
        <v>1158</v>
      </c>
      <c r="D1065" t="e">
        <f>VLOOKUP(C1065,TDirReg!$E$2:$F$186,2,0)</f>
        <v>#N/A</v>
      </c>
      <c r="E1065" t="e">
        <f>VLOOKUP(C1065,TDirReg!$E$2:$H$186,4,0)</f>
        <v>#N/A</v>
      </c>
      <c r="F1065">
        <v>85</v>
      </c>
      <c r="G1065">
        <v>85315</v>
      </c>
      <c r="H1065">
        <v>85</v>
      </c>
    </row>
    <row r="1066" spans="1:8" ht="15" customHeight="1" x14ac:dyDescent="0.25">
      <c r="A1066" t="s">
        <v>1284</v>
      </c>
      <c r="B1066" t="s">
        <v>1147</v>
      </c>
      <c r="C1066" t="s">
        <v>1159</v>
      </c>
      <c r="D1066" t="e">
        <f>VLOOKUP(C1066,TDirReg!$E$2:$F$186,2,0)</f>
        <v>#N/A</v>
      </c>
      <c r="E1066" t="e">
        <f>VLOOKUP(C1066,TDirReg!$E$2:$H$186,4,0)</f>
        <v>#N/A</v>
      </c>
      <c r="F1066">
        <v>85</v>
      </c>
      <c r="G1066">
        <v>85325</v>
      </c>
      <c r="H1066">
        <v>85</v>
      </c>
    </row>
    <row r="1067" spans="1:8" ht="15" customHeight="1" x14ac:dyDescent="0.25">
      <c r="A1067" t="s">
        <v>1284</v>
      </c>
      <c r="B1067" t="s">
        <v>1147</v>
      </c>
      <c r="C1067" t="s">
        <v>1160</v>
      </c>
      <c r="D1067" t="e">
        <f>VLOOKUP(C1067,TDirReg!$E$2:$F$186,2,0)</f>
        <v>#N/A</v>
      </c>
      <c r="E1067" t="e">
        <f>VLOOKUP(C1067,TDirReg!$E$2:$H$186,4,0)</f>
        <v>#N/A</v>
      </c>
      <c r="F1067">
        <v>85</v>
      </c>
      <c r="G1067">
        <v>85400</v>
      </c>
      <c r="H1067">
        <v>85</v>
      </c>
    </row>
    <row r="1068" spans="1:8" ht="15" customHeight="1" x14ac:dyDescent="0.25">
      <c r="A1068" t="s">
        <v>1284</v>
      </c>
      <c r="B1068" t="s">
        <v>1147</v>
      </c>
      <c r="C1068" t="s">
        <v>1161</v>
      </c>
      <c r="D1068" t="e">
        <f>VLOOKUP(C1068,TDirReg!$E$2:$F$186,2,0)</f>
        <v>#N/A</v>
      </c>
      <c r="E1068" t="e">
        <f>VLOOKUP(C1068,TDirReg!$E$2:$H$186,4,0)</f>
        <v>#N/A</v>
      </c>
      <c r="F1068">
        <v>85</v>
      </c>
      <c r="G1068">
        <v>85410</v>
      </c>
      <c r="H1068">
        <v>85</v>
      </c>
    </row>
    <row r="1069" spans="1:8" ht="15" customHeight="1" x14ac:dyDescent="0.25">
      <c r="A1069" t="s">
        <v>1284</v>
      </c>
      <c r="B1069" t="s">
        <v>1147</v>
      </c>
      <c r="C1069" t="s">
        <v>1162</v>
      </c>
      <c r="D1069" t="e">
        <f>VLOOKUP(C1069,TDirReg!$E$2:$F$186,2,0)</f>
        <v>#N/A</v>
      </c>
      <c r="E1069" t="e">
        <f>VLOOKUP(C1069,TDirReg!$E$2:$H$186,4,0)</f>
        <v>#N/A</v>
      </c>
      <c r="F1069">
        <v>85</v>
      </c>
      <c r="G1069">
        <v>85430</v>
      </c>
      <c r="H1069">
        <v>85</v>
      </c>
    </row>
    <row r="1070" spans="1:8" ht="15" customHeight="1" x14ac:dyDescent="0.25">
      <c r="A1070" t="s">
        <v>1284</v>
      </c>
      <c r="B1070" t="s">
        <v>1147</v>
      </c>
      <c r="C1070" t="s">
        <v>437</v>
      </c>
      <c r="D1070" t="e">
        <f>VLOOKUP(C1070,TDirReg!$E$2:$F$186,2,0)</f>
        <v>#N/A</v>
      </c>
      <c r="E1070" t="e">
        <f>VLOOKUP(C1070,TDirReg!$E$2:$H$186,4,0)</f>
        <v>#N/A</v>
      </c>
      <c r="F1070">
        <v>85</v>
      </c>
      <c r="G1070">
        <v>85440</v>
      </c>
      <c r="H1070">
        <v>85</v>
      </c>
    </row>
    <row r="1071" spans="1:8" ht="15" customHeight="1" x14ac:dyDescent="0.25">
      <c r="A1071" t="s">
        <v>1282</v>
      </c>
      <c r="B1071" t="s">
        <v>1163</v>
      </c>
      <c r="C1071" t="s">
        <v>102</v>
      </c>
      <c r="D1071" t="str">
        <f>VLOOKUP(C1071,TDirReg!$E$2:$F$186,2,0)</f>
        <v>DS PUTUMAYO</v>
      </c>
      <c r="E1071" t="str">
        <f>VLOOKUP(C1071,TDirReg!$E$2:$H$186,4,0)</f>
        <v>Calle 8 N° 2-27 (Casa De Justicia) Barrio San Agustin</v>
      </c>
      <c r="F1071">
        <v>86</v>
      </c>
      <c r="G1071">
        <v>86001</v>
      </c>
      <c r="H1071">
        <v>86</v>
      </c>
    </row>
    <row r="1072" spans="1:8" ht="15" customHeight="1" x14ac:dyDescent="0.25">
      <c r="A1072" t="s">
        <v>1282</v>
      </c>
      <c r="B1072" t="s">
        <v>1163</v>
      </c>
      <c r="C1072" t="s">
        <v>1164</v>
      </c>
      <c r="D1072" t="e">
        <f>VLOOKUP(C1072,TDirReg!$E$2:$F$186,2,0)</f>
        <v>#N/A</v>
      </c>
      <c r="E1072" t="e">
        <f>VLOOKUP(C1072,TDirReg!$E$2:$H$186,4,0)</f>
        <v>#N/A</v>
      </c>
      <c r="F1072">
        <v>86</v>
      </c>
      <c r="G1072">
        <v>86219</v>
      </c>
      <c r="H1072">
        <v>86</v>
      </c>
    </row>
    <row r="1073" spans="1:8" ht="15" customHeight="1" x14ac:dyDescent="0.25">
      <c r="A1073" t="s">
        <v>1282</v>
      </c>
      <c r="B1073" t="s">
        <v>1163</v>
      </c>
      <c r="C1073" t="s">
        <v>1165</v>
      </c>
      <c r="D1073" t="e">
        <f>VLOOKUP(C1073,TDirReg!$E$2:$F$186,2,0)</f>
        <v>#N/A</v>
      </c>
      <c r="E1073" t="e">
        <f>VLOOKUP(C1073,TDirReg!$E$2:$H$186,4,0)</f>
        <v>#N/A</v>
      </c>
      <c r="F1073">
        <v>86</v>
      </c>
      <c r="G1073">
        <v>86320</v>
      </c>
      <c r="H1073">
        <v>86</v>
      </c>
    </row>
    <row r="1074" spans="1:8" x14ac:dyDescent="0.25">
      <c r="A1074" t="s">
        <v>1282</v>
      </c>
      <c r="B1074" t="s">
        <v>1163</v>
      </c>
      <c r="C1074" t="s">
        <v>1166</v>
      </c>
      <c r="D1074" t="str">
        <f>VLOOKUP(C1074,TDirReg!$E$2:$F$186,2,0)</f>
        <v>UB PUERTO ASIS</v>
      </c>
      <c r="E1074" t="str">
        <f>VLOOKUP(C1074,TDirReg!$E$2:$H$186,4,0)</f>
        <v>Calle 14 Cra 19 esquina Casa de la Justicia</v>
      </c>
      <c r="F1074">
        <v>86</v>
      </c>
      <c r="G1074">
        <v>86568</v>
      </c>
      <c r="H1074">
        <v>86</v>
      </c>
    </row>
    <row r="1075" spans="1:8" x14ac:dyDescent="0.25">
      <c r="A1075" t="s">
        <v>1282</v>
      </c>
      <c r="B1075" t="s">
        <v>1163</v>
      </c>
      <c r="C1075" t="s">
        <v>1167</v>
      </c>
      <c r="D1075" t="e">
        <f>VLOOKUP(C1075,TDirReg!$E$2:$F$186,2,0)</f>
        <v>#N/A</v>
      </c>
      <c r="E1075" t="e">
        <f>VLOOKUP(C1075,TDirReg!$E$2:$H$186,4,0)</f>
        <v>#N/A</v>
      </c>
      <c r="F1075">
        <v>86</v>
      </c>
      <c r="G1075">
        <v>86569</v>
      </c>
      <c r="H1075">
        <v>86</v>
      </c>
    </row>
    <row r="1076" spans="1:8" x14ac:dyDescent="0.25">
      <c r="A1076" t="s">
        <v>1282</v>
      </c>
      <c r="B1076" t="s">
        <v>1163</v>
      </c>
      <c r="C1076" t="s">
        <v>1168</v>
      </c>
      <c r="D1076" t="e">
        <f>VLOOKUP(C1076,TDirReg!$E$2:$F$186,2,0)</f>
        <v>#N/A</v>
      </c>
      <c r="E1076" t="e">
        <f>VLOOKUP(C1076,TDirReg!$E$2:$H$186,4,0)</f>
        <v>#N/A</v>
      </c>
      <c r="F1076">
        <v>86</v>
      </c>
      <c r="G1076">
        <v>86571</v>
      </c>
      <c r="H1076">
        <v>86</v>
      </c>
    </row>
    <row r="1077" spans="1:8" x14ac:dyDescent="0.25">
      <c r="A1077" t="s">
        <v>1282</v>
      </c>
      <c r="B1077" t="s">
        <v>1163</v>
      </c>
      <c r="C1077" t="s">
        <v>1169</v>
      </c>
      <c r="D1077" t="e">
        <f>VLOOKUP(C1077,TDirReg!$E$2:$F$186,2,0)</f>
        <v>#N/A</v>
      </c>
      <c r="E1077" t="e">
        <f>VLOOKUP(C1077,TDirReg!$E$2:$H$186,4,0)</f>
        <v>#N/A</v>
      </c>
      <c r="F1077">
        <v>86</v>
      </c>
      <c r="G1077">
        <v>86573</v>
      </c>
      <c r="H1077">
        <v>86</v>
      </c>
    </row>
    <row r="1078" spans="1:8" ht="15" customHeight="1" x14ac:dyDescent="0.25">
      <c r="A1078" t="s">
        <v>1282</v>
      </c>
      <c r="B1078" t="s">
        <v>1163</v>
      </c>
      <c r="C1078" t="s">
        <v>1170</v>
      </c>
      <c r="D1078" t="e">
        <f>VLOOKUP(C1078,TDirReg!$E$2:$F$186,2,0)</f>
        <v>#N/A</v>
      </c>
      <c r="E1078" t="e">
        <f>VLOOKUP(C1078,TDirReg!$E$2:$H$186,4,0)</f>
        <v>#N/A</v>
      </c>
      <c r="F1078">
        <v>86</v>
      </c>
      <c r="G1078">
        <v>86749</v>
      </c>
      <c r="H1078">
        <v>86</v>
      </c>
    </row>
    <row r="1079" spans="1:8" ht="15" customHeight="1" x14ac:dyDescent="0.25">
      <c r="A1079" t="s">
        <v>1282</v>
      </c>
      <c r="B1079" t="s">
        <v>1163</v>
      </c>
      <c r="C1079" t="s">
        <v>339</v>
      </c>
      <c r="D1079" t="e">
        <f>VLOOKUP(C1079,TDirReg!$E$2:$F$186,2,0)</f>
        <v>#N/A</v>
      </c>
      <c r="E1079" t="e">
        <f>VLOOKUP(C1079,TDirReg!$E$2:$H$186,4,0)</f>
        <v>#N/A</v>
      </c>
      <c r="F1079">
        <v>86</v>
      </c>
      <c r="G1079">
        <v>86755</v>
      </c>
      <c r="H1079">
        <v>86</v>
      </c>
    </row>
    <row r="1080" spans="1:8" ht="15" customHeight="1" x14ac:dyDescent="0.25">
      <c r="A1080" t="s">
        <v>1282</v>
      </c>
      <c r="B1080" t="s">
        <v>1163</v>
      </c>
      <c r="C1080" t="s">
        <v>1171</v>
      </c>
      <c r="D1080" t="e">
        <f>VLOOKUP(C1080,TDirReg!$E$2:$F$186,2,0)</f>
        <v>#N/A</v>
      </c>
      <c r="E1080" t="e">
        <f>VLOOKUP(C1080,TDirReg!$E$2:$H$186,4,0)</f>
        <v>#N/A</v>
      </c>
      <c r="F1080">
        <v>86</v>
      </c>
      <c r="G1080">
        <v>86757</v>
      </c>
      <c r="H1080">
        <v>86</v>
      </c>
    </row>
    <row r="1081" spans="1:8" ht="15" customHeight="1" x14ac:dyDescent="0.25">
      <c r="A1081" t="s">
        <v>1282</v>
      </c>
      <c r="B1081" t="s">
        <v>1163</v>
      </c>
      <c r="C1081" t="s">
        <v>920</v>
      </c>
      <c r="D1081" t="e">
        <f>VLOOKUP(C1081,TDirReg!$E$2:$F$186,2,0)</f>
        <v>#N/A</v>
      </c>
      <c r="E1081" t="e">
        <f>VLOOKUP(C1081,TDirReg!$E$2:$H$186,4,0)</f>
        <v>#N/A</v>
      </c>
      <c r="F1081">
        <v>86</v>
      </c>
      <c r="G1081">
        <v>86760</v>
      </c>
      <c r="H1081">
        <v>86</v>
      </c>
    </row>
    <row r="1082" spans="1:8" ht="15" customHeight="1" x14ac:dyDescent="0.25">
      <c r="A1082" t="s">
        <v>1282</v>
      </c>
      <c r="B1082" t="s">
        <v>1163</v>
      </c>
      <c r="C1082" t="s">
        <v>1172</v>
      </c>
      <c r="D1082" t="e">
        <f>VLOOKUP(C1082,TDirReg!$E$2:$F$186,2,0)</f>
        <v>#N/A</v>
      </c>
      <c r="E1082" t="e">
        <f>VLOOKUP(C1082,TDirReg!$E$2:$H$186,4,0)</f>
        <v>#N/A</v>
      </c>
      <c r="F1082">
        <v>86</v>
      </c>
      <c r="G1082">
        <v>86865</v>
      </c>
      <c r="H1082">
        <v>86</v>
      </c>
    </row>
    <row r="1083" spans="1:8" ht="15" customHeight="1" x14ac:dyDescent="0.25">
      <c r="A1083" t="s">
        <v>1282</v>
      </c>
      <c r="B1083" t="s">
        <v>1163</v>
      </c>
      <c r="C1083" t="s">
        <v>1173</v>
      </c>
      <c r="D1083" t="e">
        <f>VLOOKUP(C1083,TDirReg!$E$2:$F$186,2,0)</f>
        <v>#N/A</v>
      </c>
      <c r="E1083" t="e">
        <f>VLOOKUP(C1083,TDirReg!$E$2:$H$186,4,0)</f>
        <v>#N/A</v>
      </c>
      <c r="F1083">
        <v>86</v>
      </c>
      <c r="G1083">
        <v>86885</v>
      </c>
      <c r="H1083">
        <v>86</v>
      </c>
    </row>
    <row r="1084" spans="1:8" ht="15" customHeight="1" x14ac:dyDescent="0.25">
      <c r="A1084" t="s">
        <v>1279</v>
      </c>
      <c r="B1084" t="s">
        <v>337</v>
      </c>
      <c r="C1084" t="s">
        <v>1216</v>
      </c>
      <c r="D1084" t="str">
        <f>VLOOKUP(C1084,TDirReg!$E$2:$F$186,2,0)</f>
        <v>UB SAN ANDRES Y PROVIDENCIA</v>
      </c>
      <c r="E1084" t="str">
        <f>VLOOKUP(C1084,TDirReg!$E$2:$H$186,4,0)</f>
        <v>Manzana 5 Casa 10 Entrada 2 Via San Luis</v>
      </c>
      <c r="F1084">
        <v>88</v>
      </c>
      <c r="G1084">
        <v>88001</v>
      </c>
      <c r="H1084">
        <v>88</v>
      </c>
    </row>
    <row r="1085" spans="1:8" ht="15" customHeight="1" x14ac:dyDescent="0.25">
      <c r="A1085" t="s">
        <v>1279</v>
      </c>
      <c r="B1085" t="s">
        <v>337</v>
      </c>
      <c r="C1085" t="s">
        <v>1174</v>
      </c>
      <c r="D1085" t="e">
        <f>VLOOKUP(C1085,TDirReg!$E$2:$F$186,2,0)</f>
        <v>#N/A</v>
      </c>
      <c r="E1085" t="e">
        <f>VLOOKUP(C1085,TDirReg!$E$2:$H$186,4,0)</f>
        <v>#N/A</v>
      </c>
      <c r="F1085">
        <v>88</v>
      </c>
      <c r="G1085">
        <v>88564</v>
      </c>
      <c r="H1085">
        <v>88</v>
      </c>
    </row>
    <row r="1086" spans="1:8" ht="15" customHeight="1" x14ac:dyDescent="0.25">
      <c r="A1086" t="s">
        <v>1284</v>
      </c>
      <c r="B1086" t="s">
        <v>1175</v>
      </c>
      <c r="C1086" t="s">
        <v>99</v>
      </c>
      <c r="D1086" t="str">
        <f>VLOOKUP(C1086,TDirReg!$E$2:$F$186,2,0)</f>
        <v>UB AMAZONAS</v>
      </c>
      <c r="E1086" t="str">
        <f>VLOOKUP(C1086,TDirReg!$E$2:$H$186,4,0)</f>
        <v>Hospital Regional Leticia</v>
      </c>
      <c r="F1086">
        <v>91</v>
      </c>
      <c r="G1086">
        <v>91001</v>
      </c>
      <c r="H1086">
        <v>91</v>
      </c>
    </row>
    <row r="1087" spans="1:8" ht="15" customHeight="1" x14ac:dyDescent="0.25">
      <c r="A1087" t="s">
        <v>1284</v>
      </c>
      <c r="B1087" t="s">
        <v>1175</v>
      </c>
      <c r="C1087" t="s">
        <v>1176</v>
      </c>
      <c r="D1087" t="e">
        <f>VLOOKUP(C1087,TDirReg!$E$2:$F$186,2,0)</f>
        <v>#N/A</v>
      </c>
      <c r="E1087" t="e">
        <f>VLOOKUP(C1087,TDirReg!$E$2:$H$186,4,0)</f>
        <v>#N/A</v>
      </c>
      <c r="F1087">
        <v>91</v>
      </c>
      <c r="G1087">
        <v>91263</v>
      </c>
      <c r="H1087">
        <v>91</v>
      </c>
    </row>
    <row r="1088" spans="1:8" ht="15" customHeight="1" x14ac:dyDescent="0.25">
      <c r="A1088" t="s">
        <v>1284</v>
      </c>
      <c r="B1088" t="s">
        <v>1175</v>
      </c>
      <c r="C1088" t="s">
        <v>1177</v>
      </c>
      <c r="D1088" t="e">
        <f>VLOOKUP(C1088,TDirReg!$E$2:$F$186,2,0)</f>
        <v>#N/A</v>
      </c>
      <c r="E1088" t="e">
        <f>VLOOKUP(C1088,TDirReg!$E$2:$H$186,4,0)</f>
        <v>#N/A</v>
      </c>
      <c r="F1088">
        <v>91</v>
      </c>
      <c r="G1088">
        <v>91405</v>
      </c>
      <c r="H1088">
        <v>91</v>
      </c>
    </row>
    <row r="1089" spans="1:8" ht="15" customHeight="1" x14ac:dyDescent="0.25">
      <c r="A1089" t="s">
        <v>1284</v>
      </c>
      <c r="B1089" t="s">
        <v>1175</v>
      </c>
      <c r="C1089" t="s">
        <v>1178</v>
      </c>
      <c r="D1089" t="e">
        <f>VLOOKUP(C1089,TDirReg!$E$2:$F$186,2,0)</f>
        <v>#N/A</v>
      </c>
      <c r="E1089" t="e">
        <f>VLOOKUP(C1089,TDirReg!$E$2:$H$186,4,0)</f>
        <v>#N/A</v>
      </c>
      <c r="F1089">
        <v>91</v>
      </c>
      <c r="G1089">
        <v>91407</v>
      </c>
      <c r="H1089">
        <v>91</v>
      </c>
    </row>
    <row r="1090" spans="1:8" ht="15" customHeight="1" x14ac:dyDescent="0.25">
      <c r="A1090" t="s">
        <v>1284</v>
      </c>
      <c r="B1090" t="s">
        <v>1175</v>
      </c>
      <c r="C1090" t="s">
        <v>479</v>
      </c>
      <c r="D1090" t="e">
        <f>VLOOKUP(C1090,TDirReg!$E$2:$F$186,2,0)</f>
        <v>#N/A</v>
      </c>
      <c r="E1090" t="e">
        <f>VLOOKUP(C1090,TDirReg!$E$2:$H$186,4,0)</f>
        <v>#N/A</v>
      </c>
      <c r="F1090">
        <v>91</v>
      </c>
      <c r="G1090">
        <v>91430</v>
      </c>
      <c r="H1090">
        <v>91</v>
      </c>
    </row>
    <row r="1091" spans="1:8" ht="15" customHeight="1" x14ac:dyDescent="0.25">
      <c r="A1091" t="s">
        <v>1284</v>
      </c>
      <c r="B1091" t="s">
        <v>1175</v>
      </c>
      <c r="C1091" t="s">
        <v>1179</v>
      </c>
      <c r="D1091" t="e">
        <f>VLOOKUP(C1091,TDirReg!$E$2:$F$186,2,0)</f>
        <v>#N/A</v>
      </c>
      <c r="E1091" t="e">
        <f>VLOOKUP(C1091,TDirReg!$E$2:$H$186,4,0)</f>
        <v>#N/A</v>
      </c>
      <c r="F1091">
        <v>91</v>
      </c>
      <c r="G1091">
        <v>91460</v>
      </c>
      <c r="H1091">
        <v>91</v>
      </c>
    </row>
    <row r="1092" spans="1:8" x14ac:dyDescent="0.25">
      <c r="A1092" t="s">
        <v>1284</v>
      </c>
      <c r="B1092" t="s">
        <v>1175</v>
      </c>
      <c r="C1092" t="s">
        <v>1180</v>
      </c>
      <c r="D1092" t="e">
        <f>VLOOKUP(C1092,TDirReg!$E$2:$F$186,2,0)</f>
        <v>#N/A</v>
      </c>
      <c r="E1092" t="e">
        <f>VLOOKUP(C1092,TDirReg!$E$2:$H$186,4,0)</f>
        <v>#N/A</v>
      </c>
      <c r="F1092">
        <v>91</v>
      </c>
      <c r="G1092">
        <v>91530</v>
      </c>
      <c r="H1092">
        <v>91</v>
      </c>
    </row>
    <row r="1093" spans="1:8" x14ac:dyDescent="0.25">
      <c r="A1093" t="s">
        <v>1284</v>
      </c>
      <c r="B1093" t="s">
        <v>1175</v>
      </c>
      <c r="C1093" t="s">
        <v>1181</v>
      </c>
      <c r="D1093" t="e">
        <f>VLOOKUP(C1093,TDirReg!$E$2:$F$186,2,0)</f>
        <v>#N/A</v>
      </c>
      <c r="E1093" t="e">
        <f>VLOOKUP(C1093,TDirReg!$E$2:$H$186,4,0)</f>
        <v>#N/A</v>
      </c>
      <c r="F1093">
        <v>91</v>
      </c>
      <c r="G1093">
        <v>91536</v>
      </c>
      <c r="H1093">
        <v>91</v>
      </c>
    </row>
    <row r="1094" spans="1:8" x14ac:dyDescent="0.25">
      <c r="A1094" t="s">
        <v>1284</v>
      </c>
      <c r="B1094" t="s">
        <v>1175</v>
      </c>
      <c r="C1094" t="s">
        <v>1182</v>
      </c>
      <c r="D1094" t="e">
        <f>VLOOKUP(C1094,TDirReg!$E$2:$F$186,2,0)</f>
        <v>#N/A</v>
      </c>
      <c r="E1094" t="e">
        <f>VLOOKUP(C1094,TDirReg!$E$2:$H$186,4,0)</f>
        <v>#N/A</v>
      </c>
      <c r="F1094">
        <v>91</v>
      </c>
      <c r="G1094">
        <v>91540</v>
      </c>
      <c r="H1094">
        <v>91</v>
      </c>
    </row>
    <row r="1095" spans="1:8" ht="15" customHeight="1" x14ac:dyDescent="0.25">
      <c r="A1095" t="s">
        <v>1284</v>
      </c>
      <c r="B1095" t="s">
        <v>1175</v>
      </c>
      <c r="C1095" t="s">
        <v>1183</v>
      </c>
      <c r="D1095" t="e">
        <f>VLOOKUP(C1095,TDirReg!$E$2:$F$186,2,0)</f>
        <v>#N/A</v>
      </c>
      <c r="E1095" t="e">
        <f>VLOOKUP(C1095,TDirReg!$E$2:$H$186,4,0)</f>
        <v>#N/A</v>
      </c>
      <c r="F1095">
        <v>91</v>
      </c>
      <c r="G1095">
        <v>91669</v>
      </c>
      <c r="H1095">
        <v>91</v>
      </c>
    </row>
    <row r="1096" spans="1:8" ht="15" customHeight="1" x14ac:dyDescent="0.25">
      <c r="A1096" t="s">
        <v>1284</v>
      </c>
      <c r="B1096" t="s">
        <v>1175</v>
      </c>
      <c r="C1096" t="s">
        <v>1184</v>
      </c>
      <c r="D1096" t="e">
        <f>VLOOKUP(C1096,TDirReg!$E$2:$F$186,2,0)</f>
        <v>#N/A</v>
      </c>
      <c r="E1096" t="e">
        <f>VLOOKUP(C1096,TDirReg!$E$2:$H$186,4,0)</f>
        <v>#N/A</v>
      </c>
      <c r="F1096">
        <v>91</v>
      </c>
      <c r="G1096">
        <v>91798</v>
      </c>
      <c r="H1096">
        <v>91</v>
      </c>
    </row>
    <row r="1097" spans="1:8" ht="15" customHeight="1" x14ac:dyDescent="0.25">
      <c r="A1097" t="s">
        <v>1284</v>
      </c>
      <c r="B1097" t="s">
        <v>1186</v>
      </c>
      <c r="C1097" t="s">
        <v>1185</v>
      </c>
      <c r="D1097" t="str">
        <f>VLOOKUP(C1097,TDirReg!$E$2:$F$186,2,0)</f>
        <v>UB GUAINIA</v>
      </c>
      <c r="E1097" t="str">
        <f>VLOOKUP(C1097,TDirReg!$E$2:$H$186,4,0)</f>
        <v>Calle 15 N° 8 - 86 Barrio La Esperanza</v>
      </c>
      <c r="F1097">
        <v>94</v>
      </c>
      <c r="G1097">
        <v>94001</v>
      </c>
      <c r="H1097">
        <v>94</v>
      </c>
    </row>
    <row r="1098" spans="1:8" ht="15" customHeight="1" x14ac:dyDescent="0.25">
      <c r="A1098" t="s">
        <v>1284</v>
      </c>
      <c r="B1098" t="s">
        <v>1186</v>
      </c>
      <c r="C1098" t="s">
        <v>1187</v>
      </c>
      <c r="D1098" t="e">
        <f>VLOOKUP(C1098,TDirReg!$E$2:$F$186,2,0)</f>
        <v>#N/A</v>
      </c>
      <c r="E1098" t="e">
        <f>VLOOKUP(C1098,TDirReg!$E$2:$H$186,4,0)</f>
        <v>#N/A</v>
      </c>
      <c r="F1098">
        <v>94</v>
      </c>
      <c r="G1098">
        <v>94343</v>
      </c>
      <c r="H1098">
        <v>94</v>
      </c>
    </row>
    <row r="1099" spans="1:8" ht="15" customHeight="1" x14ac:dyDescent="0.25">
      <c r="A1099" t="s">
        <v>1284</v>
      </c>
      <c r="B1099" t="s">
        <v>1186</v>
      </c>
      <c r="C1099" t="s">
        <v>1188</v>
      </c>
      <c r="D1099" t="e">
        <f>VLOOKUP(C1099,TDirReg!$E$2:$F$186,2,0)</f>
        <v>#N/A</v>
      </c>
      <c r="E1099" t="e">
        <f>VLOOKUP(C1099,TDirReg!$E$2:$H$186,4,0)</f>
        <v>#N/A</v>
      </c>
      <c r="F1099">
        <v>94</v>
      </c>
      <c r="G1099">
        <v>94663</v>
      </c>
      <c r="H1099">
        <v>94</v>
      </c>
    </row>
    <row r="1100" spans="1:8" ht="15" customHeight="1" x14ac:dyDescent="0.25">
      <c r="A1100" t="s">
        <v>1284</v>
      </c>
      <c r="B1100" t="s">
        <v>1186</v>
      </c>
      <c r="C1100" t="s">
        <v>1189</v>
      </c>
      <c r="D1100" t="e">
        <f>VLOOKUP(C1100,TDirReg!$E$2:$F$186,2,0)</f>
        <v>#N/A</v>
      </c>
      <c r="E1100" t="e">
        <f>VLOOKUP(C1100,TDirReg!$E$2:$H$186,4,0)</f>
        <v>#N/A</v>
      </c>
      <c r="F1100">
        <v>94</v>
      </c>
      <c r="G1100">
        <v>94883</v>
      </c>
      <c r="H1100">
        <v>94</v>
      </c>
    </row>
    <row r="1101" spans="1:8" x14ac:dyDescent="0.25">
      <c r="A1101" t="s">
        <v>1284</v>
      </c>
      <c r="B1101" t="s">
        <v>1186</v>
      </c>
      <c r="C1101" t="s">
        <v>385</v>
      </c>
      <c r="D1101" t="e">
        <f>VLOOKUP(C1101,TDirReg!$E$2:$F$186,2,0)</f>
        <v>#N/A</v>
      </c>
      <c r="E1101" t="e">
        <f>VLOOKUP(C1101,TDirReg!$E$2:$H$186,4,0)</f>
        <v>#N/A</v>
      </c>
      <c r="F1101">
        <v>94</v>
      </c>
      <c r="G1101">
        <v>94884</v>
      </c>
      <c r="H1101">
        <v>94</v>
      </c>
    </row>
    <row r="1102" spans="1:8" ht="15" customHeight="1" x14ac:dyDescent="0.25">
      <c r="A1102" t="s">
        <v>1284</v>
      </c>
      <c r="B1102" t="s">
        <v>1186</v>
      </c>
      <c r="C1102" t="s">
        <v>1190</v>
      </c>
      <c r="D1102" t="e">
        <f>VLOOKUP(C1102,TDirReg!$E$2:$F$186,2,0)</f>
        <v>#N/A</v>
      </c>
      <c r="E1102" t="e">
        <f>VLOOKUP(C1102,TDirReg!$E$2:$H$186,4,0)</f>
        <v>#N/A</v>
      </c>
      <c r="F1102">
        <v>94</v>
      </c>
      <c r="G1102">
        <v>94885</v>
      </c>
      <c r="H1102">
        <v>94</v>
      </c>
    </row>
    <row r="1103" spans="1:8" ht="15" customHeight="1" x14ac:dyDescent="0.25">
      <c r="A1103" t="s">
        <v>1284</v>
      </c>
      <c r="B1103" t="s">
        <v>1186</v>
      </c>
      <c r="C1103" t="s">
        <v>1191</v>
      </c>
      <c r="D1103" t="e">
        <f>VLOOKUP(C1103,TDirReg!$E$2:$F$186,2,0)</f>
        <v>#N/A</v>
      </c>
      <c r="E1103" t="e">
        <f>VLOOKUP(C1103,TDirReg!$E$2:$H$186,4,0)</f>
        <v>#N/A</v>
      </c>
      <c r="F1103">
        <v>94</v>
      </c>
      <c r="G1103">
        <v>94886</v>
      </c>
      <c r="H1103">
        <v>94</v>
      </c>
    </row>
    <row r="1104" spans="1:8" ht="15" customHeight="1" x14ac:dyDescent="0.25">
      <c r="A1104" t="s">
        <v>1284</v>
      </c>
      <c r="B1104" t="s">
        <v>1186</v>
      </c>
      <c r="C1104" t="s">
        <v>1192</v>
      </c>
      <c r="D1104" t="e">
        <f>VLOOKUP(C1104,TDirReg!$E$2:$F$186,2,0)</f>
        <v>#N/A</v>
      </c>
      <c r="E1104" t="e">
        <f>VLOOKUP(C1104,TDirReg!$E$2:$H$186,4,0)</f>
        <v>#N/A</v>
      </c>
      <c r="F1104">
        <v>94</v>
      </c>
      <c r="G1104">
        <v>94887</v>
      </c>
      <c r="H1104">
        <v>94</v>
      </c>
    </row>
    <row r="1105" spans="1:8" ht="15" customHeight="1" x14ac:dyDescent="0.25">
      <c r="A1105" t="s">
        <v>1284</v>
      </c>
      <c r="B1105" t="s">
        <v>1186</v>
      </c>
      <c r="C1105" t="s">
        <v>1193</v>
      </c>
      <c r="D1105" t="e">
        <f>VLOOKUP(C1105,TDirReg!$E$2:$F$186,2,0)</f>
        <v>#N/A</v>
      </c>
      <c r="E1105" t="e">
        <f>VLOOKUP(C1105,TDirReg!$E$2:$H$186,4,0)</f>
        <v>#N/A</v>
      </c>
      <c r="F1105">
        <v>94</v>
      </c>
      <c r="G1105">
        <v>94888</v>
      </c>
      <c r="H1105">
        <v>94</v>
      </c>
    </row>
    <row r="1106" spans="1:8" ht="15" customHeight="1" x14ac:dyDescent="0.25">
      <c r="A1106" t="s">
        <v>1284</v>
      </c>
      <c r="B1106" t="s">
        <v>1195</v>
      </c>
      <c r="C1106" t="s">
        <v>1194</v>
      </c>
      <c r="D1106" t="str">
        <f>VLOOKUP(C1106,TDirReg!$E$2:$F$186,2,0)</f>
        <v>UB SAN JOSE DEL GUAVIARE</v>
      </c>
      <c r="E1106" t="str">
        <f>VLOOKUP(C1106,TDirReg!$E$2:$H$186,4,0)</f>
        <v>Carrera 23 Calle 21 Casa de Justicia</v>
      </c>
      <c r="F1106">
        <v>95</v>
      </c>
      <c r="G1106">
        <v>95001</v>
      </c>
      <c r="H1106">
        <v>95</v>
      </c>
    </row>
    <row r="1107" spans="1:8" ht="15" customHeight="1" x14ac:dyDescent="0.25">
      <c r="A1107" t="s">
        <v>1284</v>
      </c>
      <c r="B1107" t="s">
        <v>1195</v>
      </c>
      <c r="C1107" t="s">
        <v>402</v>
      </c>
      <c r="D1107" t="e">
        <f>VLOOKUP(C1107,TDirReg!$E$2:$F$186,2,0)</f>
        <v>#N/A</v>
      </c>
      <c r="E1107" t="e">
        <f>VLOOKUP(C1107,TDirReg!$E$2:$H$186,4,0)</f>
        <v>#N/A</v>
      </c>
      <c r="F1107">
        <v>95</v>
      </c>
      <c r="G1107">
        <v>95015</v>
      </c>
      <c r="H1107">
        <v>95</v>
      </c>
    </row>
    <row r="1108" spans="1:8" ht="15" customHeight="1" x14ac:dyDescent="0.25">
      <c r="A1108" t="s">
        <v>1284</v>
      </c>
      <c r="B1108" t="s">
        <v>1195</v>
      </c>
      <c r="C1108" t="s">
        <v>1196</v>
      </c>
      <c r="D1108" t="e">
        <f>VLOOKUP(C1108,TDirReg!$E$2:$F$186,2,0)</f>
        <v>#N/A</v>
      </c>
      <c r="E1108" t="e">
        <f>VLOOKUP(C1108,TDirReg!$E$2:$H$186,4,0)</f>
        <v>#N/A</v>
      </c>
      <c r="F1108">
        <v>95</v>
      </c>
      <c r="G1108">
        <v>95025</v>
      </c>
      <c r="H1108">
        <v>95</v>
      </c>
    </row>
    <row r="1109" spans="1:8" ht="15" customHeight="1" x14ac:dyDescent="0.25">
      <c r="A1109" t="s">
        <v>1284</v>
      </c>
      <c r="B1109" t="s">
        <v>1195</v>
      </c>
      <c r="C1109" t="s">
        <v>117</v>
      </c>
      <c r="D1109" t="str">
        <f>VLOOKUP(C1109,TDirReg!$E$2:$F$186,2,0)</f>
        <v>CZ ICBF MIRAFLORES</v>
      </c>
      <c r="E1109" t="str">
        <f>VLOOKUP(C1109,TDirReg!$E$2:$H$186,4,0)</f>
        <v>Carrera 6 N° 5 - 13 Barrio El Rayo</v>
      </c>
      <c r="F1109">
        <v>95</v>
      </c>
      <c r="G1109">
        <v>95200</v>
      </c>
      <c r="H1109">
        <v>95</v>
      </c>
    </row>
    <row r="1110" spans="1:8" ht="15" customHeight="1" x14ac:dyDescent="0.25">
      <c r="A1110" t="s">
        <v>1284</v>
      </c>
      <c r="B1110" t="s">
        <v>1198</v>
      </c>
      <c r="C1110" t="s">
        <v>1197</v>
      </c>
      <c r="D1110" t="str">
        <f>VLOOKUP(C1110,TDirReg!$E$2:$F$186,2,0)</f>
        <v>CZ ICBF MITU</v>
      </c>
      <c r="E1110" t="str">
        <f>VLOOKUP(C1110,TDirReg!$E$2:$H$186,4,0)</f>
        <v xml:space="preserve">Calle 14 N° 15 - 07 </v>
      </c>
      <c r="F1110">
        <v>97</v>
      </c>
      <c r="G1110">
        <v>97001</v>
      </c>
      <c r="H1110">
        <v>97</v>
      </c>
    </row>
    <row r="1111" spans="1:8" ht="15" customHeight="1" x14ac:dyDescent="0.25">
      <c r="A1111" t="s">
        <v>1284</v>
      </c>
      <c r="B1111" t="s">
        <v>1198</v>
      </c>
      <c r="C1111" t="s">
        <v>1199</v>
      </c>
      <c r="D1111" t="e">
        <f>VLOOKUP(C1111,TDirReg!$E$2:$F$186,2,0)</f>
        <v>#N/A</v>
      </c>
      <c r="E1111" t="e">
        <f>VLOOKUP(C1111,TDirReg!$E$2:$H$186,4,0)</f>
        <v>#N/A</v>
      </c>
      <c r="F1111">
        <v>97</v>
      </c>
      <c r="G1111">
        <v>97161</v>
      </c>
      <c r="H1111">
        <v>97</v>
      </c>
    </row>
    <row r="1112" spans="1:8" ht="15" customHeight="1" x14ac:dyDescent="0.25">
      <c r="A1112" t="s">
        <v>1284</v>
      </c>
      <c r="B1112" t="s">
        <v>1198</v>
      </c>
      <c r="C1112" t="s">
        <v>1200</v>
      </c>
      <c r="D1112" t="e">
        <f>VLOOKUP(C1112,TDirReg!$E$2:$F$186,2,0)</f>
        <v>#N/A</v>
      </c>
      <c r="E1112" t="e">
        <f>VLOOKUP(C1112,TDirReg!$E$2:$H$186,4,0)</f>
        <v>#N/A</v>
      </c>
      <c r="F1112">
        <v>97</v>
      </c>
      <c r="G1112">
        <v>97511</v>
      </c>
      <c r="H1112">
        <v>97</v>
      </c>
    </row>
    <row r="1113" spans="1:8" ht="15" customHeight="1" x14ac:dyDescent="0.25">
      <c r="A1113" t="s">
        <v>1284</v>
      </c>
      <c r="B1113" t="s">
        <v>1198</v>
      </c>
      <c r="C1113" t="s">
        <v>1201</v>
      </c>
      <c r="D1113" t="e">
        <f>VLOOKUP(C1113,TDirReg!$E$2:$F$186,2,0)</f>
        <v>#N/A</v>
      </c>
      <c r="E1113" t="e">
        <f>VLOOKUP(C1113,TDirReg!$E$2:$H$186,4,0)</f>
        <v>#N/A</v>
      </c>
      <c r="F1113">
        <v>97</v>
      </c>
      <c r="G1113">
        <v>97666</v>
      </c>
      <c r="H1113">
        <v>97</v>
      </c>
    </row>
    <row r="1114" spans="1:8" ht="15" customHeight="1" x14ac:dyDescent="0.25">
      <c r="A1114" t="s">
        <v>1284</v>
      </c>
      <c r="B1114" t="s">
        <v>1198</v>
      </c>
      <c r="C1114" t="s">
        <v>1202</v>
      </c>
      <c r="D1114" t="e">
        <f>VLOOKUP(C1114,TDirReg!$E$2:$F$186,2,0)</f>
        <v>#N/A</v>
      </c>
      <c r="E1114" t="e">
        <f>VLOOKUP(C1114,TDirReg!$E$2:$H$186,4,0)</f>
        <v>#N/A</v>
      </c>
      <c r="F1114">
        <v>97</v>
      </c>
      <c r="G1114">
        <v>97777</v>
      </c>
      <c r="H1114">
        <v>97</v>
      </c>
    </row>
    <row r="1115" spans="1:8" ht="15" customHeight="1" x14ac:dyDescent="0.25">
      <c r="A1115" t="s">
        <v>1284</v>
      </c>
      <c r="B1115" t="s">
        <v>1198</v>
      </c>
      <c r="C1115" t="s">
        <v>1203</v>
      </c>
      <c r="D1115" t="e">
        <f>VLOOKUP(C1115,TDirReg!$E$2:$F$186,2,0)</f>
        <v>#N/A</v>
      </c>
      <c r="E1115" t="e">
        <f>VLOOKUP(C1115,TDirReg!$E$2:$H$186,4,0)</f>
        <v>#N/A</v>
      </c>
      <c r="F1115">
        <v>97</v>
      </c>
      <c r="G1115">
        <v>97889</v>
      </c>
      <c r="H1115">
        <v>97</v>
      </c>
    </row>
    <row r="1116" spans="1:8" x14ac:dyDescent="0.25">
      <c r="A1116" t="s">
        <v>1284</v>
      </c>
      <c r="B1116" t="s">
        <v>1205</v>
      </c>
      <c r="C1116" t="s">
        <v>107</v>
      </c>
      <c r="D1116" t="str">
        <f>VLOOKUP(C1116,TDirReg!$E$2:$F$186,2,0)</f>
        <v>UB VICHADA</v>
      </c>
      <c r="E1116" t="str">
        <f>VLOOKUP(C1116,TDirReg!$E$2:$H$186,4,0)</f>
        <v>Hosp. San Juan de Dios B. La Primavera</v>
      </c>
      <c r="F1116">
        <v>99</v>
      </c>
      <c r="G1116">
        <v>99001</v>
      </c>
      <c r="H1116">
        <v>99</v>
      </c>
    </row>
    <row r="1117" spans="1:8" ht="15" customHeight="1" x14ac:dyDescent="0.25">
      <c r="A1117" t="s">
        <v>1284</v>
      </c>
      <c r="B1117" t="s">
        <v>1205</v>
      </c>
      <c r="C1117" t="s">
        <v>1206</v>
      </c>
      <c r="D1117" t="e">
        <f>VLOOKUP(C1117,TDirReg!$E$2:$F$186,2,0)</f>
        <v>#N/A</v>
      </c>
      <c r="E1117" t="e">
        <f>VLOOKUP(C1117,TDirReg!$E$2:$H$186,4,0)</f>
        <v>#N/A</v>
      </c>
      <c r="F1117">
        <v>99</v>
      </c>
      <c r="G1117">
        <v>99524</v>
      </c>
      <c r="H1117">
        <v>99</v>
      </c>
    </row>
    <row r="1118" spans="1:8" ht="15" customHeight="1" x14ac:dyDescent="0.25">
      <c r="A1118" t="s">
        <v>1284</v>
      </c>
      <c r="B1118" t="s">
        <v>1205</v>
      </c>
      <c r="C1118" t="s">
        <v>1207</v>
      </c>
      <c r="D1118" t="e">
        <f>VLOOKUP(C1118,TDirReg!$E$2:$F$186,2,0)</f>
        <v>#N/A</v>
      </c>
      <c r="E1118" t="e">
        <f>VLOOKUP(C1118,TDirReg!$E$2:$H$186,4,0)</f>
        <v>#N/A</v>
      </c>
      <c r="F1118">
        <v>99</v>
      </c>
      <c r="G1118">
        <v>99624</v>
      </c>
      <c r="H1118">
        <v>99</v>
      </c>
    </row>
    <row r="1119" spans="1:8" ht="15" customHeight="1" x14ac:dyDescent="0.25">
      <c r="A1119" t="s">
        <v>1284</v>
      </c>
      <c r="B1119" t="s">
        <v>1205</v>
      </c>
      <c r="C1119" t="s">
        <v>1208</v>
      </c>
      <c r="D1119" t="e">
        <f>VLOOKUP(C1119,TDirReg!$E$2:$F$186,2,0)</f>
        <v>#N/A</v>
      </c>
      <c r="E1119" t="e">
        <f>VLOOKUP(C1119,TDirReg!$E$2:$H$186,4,0)</f>
        <v>#N/A</v>
      </c>
      <c r="F1119">
        <v>99</v>
      </c>
      <c r="G1119">
        <v>99773</v>
      </c>
      <c r="H1119">
        <v>99</v>
      </c>
    </row>
    <row r="1120" spans="1:8" ht="15" customHeight="1" x14ac:dyDescent="0.25">
      <c r="A1120" t="s">
        <v>1209</v>
      </c>
      <c r="B1120" t="s">
        <v>1209</v>
      </c>
      <c r="C1120" t="s">
        <v>1209</v>
      </c>
      <c r="D1120" t="e">
        <f>VLOOKUP(C1120,TDirReg!$E$2:$F$186,2,0)</f>
        <v>#N/A</v>
      </c>
      <c r="E1120" t="e">
        <f>VLOOKUP(C1120,TDirReg!$E$2:$H$186,4,0)</f>
        <v>#N/A</v>
      </c>
      <c r="F1120">
        <v>100</v>
      </c>
      <c r="G1120">
        <v>100000</v>
      </c>
      <c r="H1120">
        <v>100</v>
      </c>
    </row>
  </sheetData>
  <autoFilter ref="A1:L1120" xr:uid="{00000000-0009-0000-0000-00000E000000}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7"/>
  <dimension ref="A1:M109"/>
  <sheetViews>
    <sheetView topLeftCell="A57" workbookViewId="0">
      <selection activeCell="D19" sqref="D19"/>
    </sheetView>
  </sheetViews>
  <sheetFormatPr baseColWidth="10" defaultRowHeight="15" x14ac:dyDescent="0.25"/>
  <cols>
    <col min="1" max="1" width="18.5703125" customWidth="1"/>
    <col min="4" max="4" width="18.140625" customWidth="1"/>
    <col min="5" max="5" width="23" customWidth="1"/>
    <col min="7" max="7" width="15" bestFit="1" customWidth="1"/>
  </cols>
  <sheetData>
    <row r="1" spans="1:13" x14ac:dyDescent="0.25">
      <c r="A1" t="s">
        <v>1633</v>
      </c>
      <c r="B1" t="s">
        <v>1634</v>
      </c>
      <c r="D1" t="s">
        <v>1635</v>
      </c>
      <c r="E1" t="s">
        <v>1636</v>
      </c>
      <c r="G1" t="s">
        <v>1635</v>
      </c>
      <c r="H1" t="s">
        <v>1637</v>
      </c>
    </row>
    <row r="2" spans="1:13" x14ac:dyDescent="0.25">
      <c r="A2" t="str">
        <f>HERRAMIENTA!C6</f>
        <v>DS ATLANTICO</v>
      </c>
      <c r="B2" t="str">
        <f>IF(EXACT(HERRAMIENTA!F6,"Registro - Envío Muestras"),"",HERRAMIENTA!F6)</f>
        <v>BARRANQUILLA</v>
      </c>
      <c r="D2" t="s">
        <v>1444</v>
      </c>
      <c r="E2" t="s">
        <v>1598</v>
      </c>
      <c r="G2" t="s">
        <v>1444</v>
      </c>
      <c r="H2" t="s">
        <v>394</v>
      </c>
      <c r="M2" s="122"/>
    </row>
    <row r="3" spans="1:13" x14ac:dyDescent="0.25">
      <c r="A3" t="str">
        <f>HERRAMIENTA!C7</f>
        <v>DS ATLANTICO</v>
      </c>
      <c r="B3" t="str">
        <f>IF(EXACT(HERRAMIENTA!F7,"Registro - Envío Muestras"),"",HERRAMIENTA!F7)</f>
        <v>CARTAGENA</v>
      </c>
      <c r="D3" t="s">
        <v>1280</v>
      </c>
      <c r="E3" t="s">
        <v>1573</v>
      </c>
      <c r="G3" t="s">
        <v>1280</v>
      </c>
      <c r="H3" t="s">
        <v>17</v>
      </c>
      <c r="M3" s="122"/>
    </row>
    <row r="4" spans="1:13" x14ac:dyDescent="0.25">
      <c r="A4" t="str">
        <f>HERRAMIENTA!C8</f>
        <v>DS ATLANTICO</v>
      </c>
      <c r="B4" t="str">
        <f>IF(EXACT(HERRAMIENTA!F8,"Registro - Envío Muestras"),"",HERRAMIENTA!F8)</f>
        <v>SANTA MARTA</v>
      </c>
      <c r="D4" t="s">
        <v>1280</v>
      </c>
      <c r="E4" t="s">
        <v>1574</v>
      </c>
      <c r="G4" t="s">
        <v>1280</v>
      </c>
      <c r="H4" t="s">
        <v>25</v>
      </c>
      <c r="M4" s="122"/>
    </row>
    <row r="5" spans="1:13" x14ac:dyDescent="0.25">
      <c r="A5" t="str">
        <f>HERRAMIENTA!C9</f>
        <v>DS MAGDALENA</v>
      </c>
      <c r="B5" t="str">
        <f>IF(EXACT(HERRAMIENTA!F9,"Registro - Envío Muestras"),"",HERRAMIENTA!F9)</f>
        <v/>
      </c>
      <c r="D5" t="s">
        <v>1280</v>
      </c>
      <c r="E5" t="s">
        <v>1575</v>
      </c>
      <c r="G5" t="s">
        <v>1280</v>
      </c>
      <c r="H5" t="s">
        <v>109</v>
      </c>
    </row>
    <row r="6" spans="1:13" x14ac:dyDescent="0.25">
      <c r="A6" t="str">
        <f>HERRAMIENTA!C10</f>
        <v>DS SUCRE</v>
      </c>
      <c r="B6" t="str">
        <f>IF(EXACT(HERRAMIENTA!F10,"Registro - Envío Muestras"),"",HERRAMIENTA!F10)</f>
        <v>SINCELEJO</v>
      </c>
      <c r="D6" t="s">
        <v>1283</v>
      </c>
      <c r="E6" t="s">
        <v>1576</v>
      </c>
      <c r="G6" t="s">
        <v>1283</v>
      </c>
      <c r="H6" t="s">
        <v>67</v>
      </c>
    </row>
    <row r="7" spans="1:13" x14ac:dyDescent="0.25">
      <c r="A7" t="str">
        <f>HERRAMIENTA!C11</f>
        <v>DS SUCRE</v>
      </c>
      <c r="B7" t="str">
        <f>IF(EXACT(HERRAMIENTA!F11,"Registro - Envío Muestras"),"",HERRAMIENTA!F11)</f>
        <v>MAGANGUE</v>
      </c>
      <c r="D7" t="s">
        <v>1283</v>
      </c>
      <c r="E7" t="s">
        <v>1577</v>
      </c>
      <c r="G7" t="s">
        <v>1283</v>
      </c>
      <c r="H7" t="s">
        <v>61</v>
      </c>
    </row>
    <row r="8" spans="1:13" x14ac:dyDescent="0.25">
      <c r="A8" t="str">
        <f>HERRAMIENTA!C12</f>
        <v>DS SUCRE</v>
      </c>
      <c r="B8" t="str">
        <f>IF(EXACT(HERRAMIENTA!F12,"Registro - Envío Muestras"),"",HERRAMIENTA!F12)</f>
        <v>EL CARMEN DE BOLIVAR</v>
      </c>
      <c r="D8" t="s">
        <v>1283</v>
      </c>
      <c r="E8" t="s">
        <v>1578</v>
      </c>
      <c r="G8" t="s">
        <v>1283</v>
      </c>
      <c r="H8" t="s">
        <v>66</v>
      </c>
    </row>
    <row r="9" spans="1:13" x14ac:dyDescent="0.25">
      <c r="A9" t="str">
        <f>HERRAMIENTA!C13</f>
        <v>DS SUCRE</v>
      </c>
      <c r="B9" t="str">
        <f>IF(EXACT(HERRAMIENTA!F13,"Registro - Envío Muestras"),"",HERRAMIENTA!F13)</f>
        <v>PLATO</v>
      </c>
      <c r="D9" t="s">
        <v>1283</v>
      </c>
      <c r="E9" t="s">
        <v>1579</v>
      </c>
      <c r="G9" t="s">
        <v>1283</v>
      </c>
      <c r="H9" t="s">
        <v>10</v>
      </c>
    </row>
    <row r="10" spans="1:13" x14ac:dyDescent="0.25">
      <c r="A10" t="str">
        <f>HERRAMIENTA!C14</f>
        <v>DS SUCRE</v>
      </c>
      <c r="B10" t="str">
        <f>IF(EXACT(HERRAMIENTA!F14,"Registro - Envío Muestras"),"",HERRAMIENTA!F14)</f>
        <v/>
      </c>
      <c r="D10" t="s">
        <v>1279</v>
      </c>
      <c r="E10" t="s">
        <v>1580</v>
      </c>
      <c r="G10" t="s">
        <v>1279</v>
      </c>
      <c r="H10" t="s">
        <v>7</v>
      </c>
    </row>
    <row r="11" spans="1:13" x14ac:dyDescent="0.25">
      <c r="A11" t="str">
        <f>HERRAMIENTA!C15</f>
        <v>DS ANTIOQUIA</v>
      </c>
      <c r="B11" t="str">
        <f>IF(EXACT(HERRAMIENTA!F15,"Registro - Envío Muestras"),"",HERRAMIENTA!F15)</f>
        <v>MEDELLIN</v>
      </c>
      <c r="D11" t="s">
        <v>1279</v>
      </c>
      <c r="E11" t="s">
        <v>1581</v>
      </c>
      <c r="G11" t="s">
        <v>1279</v>
      </c>
      <c r="H11" t="s">
        <v>6</v>
      </c>
    </row>
    <row r="12" spans="1:13" x14ac:dyDescent="0.25">
      <c r="A12" t="str">
        <f>HERRAMIENTA!C16</f>
        <v>DS ANTIOQUIA</v>
      </c>
      <c r="B12" t="str">
        <f>IF(EXACT(HERRAMIENTA!F16,"Registro - Envío Muestras"),"",HERRAMIENTA!F16)</f>
        <v>ENVIGADO</v>
      </c>
      <c r="D12" t="s">
        <v>1279</v>
      </c>
      <c r="E12" t="s">
        <v>1582</v>
      </c>
      <c r="G12" t="s">
        <v>1279</v>
      </c>
      <c r="H12" t="s">
        <v>9</v>
      </c>
    </row>
    <row r="13" spans="1:13" x14ac:dyDescent="0.25">
      <c r="A13" t="str">
        <f>HERRAMIENTA!C17</f>
        <v>DS ANTIOQUIA</v>
      </c>
      <c r="B13" t="str">
        <f>IF(EXACT(HERRAMIENTA!F17,"Registro - Envío Muestras"),"",HERRAMIENTA!F17)</f>
        <v>ITAGÜI</v>
      </c>
      <c r="D13" t="s">
        <v>1279</v>
      </c>
      <c r="E13" t="s">
        <v>1583</v>
      </c>
      <c r="G13" t="s">
        <v>1279</v>
      </c>
      <c r="H13" t="s">
        <v>8</v>
      </c>
    </row>
    <row r="14" spans="1:13" x14ac:dyDescent="0.25">
      <c r="A14" t="str">
        <f>HERRAMIENTA!C18</f>
        <v>DS ANTIOQUIA</v>
      </c>
      <c r="B14" t="str">
        <f>IF(EXACT(HERRAMIENTA!F18,"Registro - Envío Muestras"),"",HERRAMIENTA!F18)</f>
        <v>BELLO</v>
      </c>
      <c r="D14" t="s">
        <v>1279</v>
      </c>
      <c r="E14" t="s">
        <v>1584</v>
      </c>
      <c r="G14" t="s">
        <v>1279</v>
      </c>
      <c r="H14" t="s">
        <v>23</v>
      </c>
    </row>
    <row r="15" spans="1:13" x14ac:dyDescent="0.25">
      <c r="A15" t="str">
        <f>HERRAMIENTA!C25</f>
        <v>DS ANTIOQUIA</v>
      </c>
      <c r="B15" t="str">
        <f>IF(EXACT(HERRAMIENTA!F25,"Registro - Envío Muestras"),"",HERRAMIENTA!F25)</f>
        <v/>
      </c>
      <c r="D15" t="s">
        <v>1281</v>
      </c>
      <c r="E15" t="s">
        <v>1585</v>
      </c>
      <c r="G15" t="s">
        <v>1281</v>
      </c>
      <c r="H15" t="s">
        <v>30</v>
      </c>
    </row>
    <row r="16" spans="1:13" x14ac:dyDescent="0.25">
      <c r="A16" t="str">
        <f>HERRAMIENTA!C26</f>
        <v>DS CORDOBA</v>
      </c>
      <c r="B16" t="str">
        <f>IF(EXACT(HERRAMIENTA!F26,"Registro - Envío Muestras"),"",HERRAMIENTA!F26)</f>
        <v>MONTERIA</v>
      </c>
      <c r="D16" t="s">
        <v>1281</v>
      </c>
      <c r="E16" t="s">
        <v>1586</v>
      </c>
      <c r="G16" t="s">
        <v>1281</v>
      </c>
      <c r="H16" t="s">
        <v>36</v>
      </c>
    </row>
    <row r="17" spans="1:8" x14ac:dyDescent="0.25">
      <c r="A17" t="str">
        <f>HERRAMIENTA!C27</f>
        <v>DS CORDOBA</v>
      </c>
      <c r="B17" t="str">
        <f>IF(EXACT(HERRAMIENTA!F27,"Registro - Envío Muestras"),"",HERRAMIENTA!F27)</f>
        <v>LORICA</v>
      </c>
      <c r="D17" t="s">
        <v>1281</v>
      </c>
      <c r="E17" t="s">
        <v>1587</v>
      </c>
      <c r="G17" t="s">
        <v>1281</v>
      </c>
      <c r="H17" t="s">
        <v>29</v>
      </c>
    </row>
    <row r="18" spans="1:8" x14ac:dyDescent="0.25">
      <c r="A18" t="str">
        <f>HERRAMIENTA!C29</f>
        <v>DS CORDOBA</v>
      </c>
      <c r="B18" t="str">
        <f>IF(EXACT(HERRAMIENTA!F29,"Registro - Envío Muestras"),"",HERRAMIENTA!F29)</f>
        <v/>
      </c>
      <c r="D18" t="s">
        <v>1284</v>
      </c>
      <c r="E18" t="s">
        <v>1598</v>
      </c>
      <c r="G18" t="s">
        <v>1284</v>
      </c>
      <c r="H18" t="s">
        <v>394</v>
      </c>
    </row>
    <row r="19" spans="1:8" x14ac:dyDescent="0.25">
      <c r="A19" t="str">
        <f>HERRAMIENTA!C30</f>
        <v>DS RISARALDA</v>
      </c>
      <c r="B19" t="str">
        <f>IF(EXACT(HERRAMIENTA!F30,"Registro - Envío Muestras"),"",HERRAMIENTA!F30)</f>
        <v>PEREIRA</v>
      </c>
      <c r="D19" t="s">
        <v>1284</v>
      </c>
      <c r="E19" t="s">
        <v>1588</v>
      </c>
      <c r="G19" t="s">
        <v>1284</v>
      </c>
      <c r="H19" t="s">
        <v>40</v>
      </c>
    </row>
    <row r="20" spans="1:8" x14ac:dyDescent="0.25">
      <c r="A20" t="str">
        <f>HERRAMIENTA!C31</f>
        <v>DS RISARALDA</v>
      </c>
      <c r="B20" t="str">
        <f>IF(EXACT(HERRAMIENTA!F31,"Registro - Envío Muestras"),"",HERRAMIENTA!F31)</f>
        <v>SANTA ROSA DE CABAL</v>
      </c>
      <c r="D20" t="s">
        <v>1284</v>
      </c>
      <c r="E20" t="s">
        <v>1589</v>
      </c>
      <c r="G20" t="s">
        <v>1284</v>
      </c>
      <c r="H20" t="s">
        <v>92</v>
      </c>
    </row>
    <row r="21" spans="1:8" x14ac:dyDescent="0.25">
      <c r="A21" t="str">
        <f>HERRAMIENTA!C32</f>
        <v>DS RISARALDA</v>
      </c>
      <c r="B21" t="str">
        <f>IF(EXACT(HERRAMIENTA!F32,"Registro - Envío Muestras"),"",HERRAMIENTA!F32)</f>
        <v>CHINCHINA</v>
      </c>
      <c r="D21" t="s">
        <v>1284</v>
      </c>
      <c r="E21" t="s">
        <v>1590</v>
      </c>
      <c r="G21" t="s">
        <v>1282</v>
      </c>
      <c r="H21" t="s">
        <v>47</v>
      </c>
    </row>
    <row r="22" spans="1:8" x14ac:dyDescent="0.25">
      <c r="A22" t="str">
        <f>HERRAMIENTA!C33</f>
        <v>DS RISARALDA</v>
      </c>
      <c r="B22" t="str">
        <f>IF(EXACT(HERRAMIENTA!F33,"Registro - Envío Muestras"),"",HERRAMIENTA!F33)</f>
        <v>ARMENIA</v>
      </c>
      <c r="D22" t="s">
        <v>1282</v>
      </c>
      <c r="E22" t="s">
        <v>1591</v>
      </c>
      <c r="G22" t="s">
        <v>1282</v>
      </c>
      <c r="H22" t="s">
        <v>571</v>
      </c>
    </row>
    <row r="23" spans="1:8" x14ac:dyDescent="0.25">
      <c r="A23" t="str">
        <f>HERRAMIENTA!C34</f>
        <v>DS RISARALDA</v>
      </c>
      <c r="B23" t="str">
        <f>IF(EXACT(HERRAMIENTA!F34,"Registro - Envío Muestras"),"",HERRAMIENTA!F34)</f>
        <v>CARTAGO</v>
      </c>
      <c r="D23" t="s">
        <v>1282</v>
      </c>
      <c r="E23" t="s">
        <v>1592</v>
      </c>
      <c r="G23" t="s">
        <v>1282</v>
      </c>
      <c r="H23" t="s">
        <v>84</v>
      </c>
    </row>
    <row r="24" spans="1:8" x14ac:dyDescent="0.25">
      <c r="A24" t="str">
        <f>HERRAMIENTA!C35</f>
        <v>DS VALLE DEL CAUCA</v>
      </c>
      <c r="B24">
        <f>IF(EXACT(HERRAMIENTA!F35,"Registro - Envío Muestras"),"",HERRAMIENTA!F35)</f>
        <v>0</v>
      </c>
      <c r="D24" t="s">
        <v>1282</v>
      </c>
      <c r="E24" t="s">
        <v>1593</v>
      </c>
      <c r="G24" t="s">
        <v>1282</v>
      </c>
      <c r="H24" t="s">
        <v>102</v>
      </c>
    </row>
    <row r="25" spans="1:8" x14ac:dyDescent="0.25">
      <c r="A25" t="str">
        <f>HERRAMIENTA!C36</f>
        <v>DS RISARALDA</v>
      </c>
      <c r="B25" t="str">
        <f>IF(EXACT(HERRAMIENTA!F36,"Registro - Envío Muestras"),"",HERRAMIENTA!F36)</f>
        <v/>
      </c>
      <c r="D25" t="s">
        <v>1282</v>
      </c>
      <c r="E25" t="s">
        <v>1594</v>
      </c>
      <c r="G25" t="s">
        <v>1285</v>
      </c>
      <c r="H25" t="s">
        <v>74</v>
      </c>
    </row>
    <row r="26" spans="1:8" x14ac:dyDescent="0.25">
      <c r="A26" t="str">
        <f>HERRAMIENTA!C37</f>
        <v>DS CALDAS</v>
      </c>
      <c r="B26" t="str">
        <f>IF(EXACT(HERRAMIENTA!F37,"Registro - Envío Muestras"),"",HERRAMIENTA!F37)</f>
        <v>MANIZALES</v>
      </c>
      <c r="D26" t="s">
        <v>1285</v>
      </c>
      <c r="E26" t="s">
        <v>1595</v>
      </c>
      <c r="G26" t="s">
        <v>1285</v>
      </c>
      <c r="H26" t="s">
        <v>79</v>
      </c>
    </row>
    <row r="27" spans="1:8" x14ac:dyDescent="0.25">
      <c r="A27" t="str">
        <f>HERRAMIENTA!C38</f>
        <v>DS CALDAS</v>
      </c>
      <c r="B27" t="str">
        <f>IF(EXACT(HERRAMIENTA!F38,"Registro - Envío Muestras"),"",HERRAMIENTA!F38)</f>
        <v>RIOSUCIO</v>
      </c>
      <c r="D27" t="s">
        <v>1285</v>
      </c>
      <c r="E27" t="s">
        <v>1596</v>
      </c>
      <c r="G27" t="s">
        <v>1285</v>
      </c>
      <c r="H27" t="s">
        <v>77</v>
      </c>
    </row>
    <row r="28" spans="1:8" x14ac:dyDescent="0.25">
      <c r="A28" t="str">
        <f>HERRAMIENTA!C39</f>
        <v>DS CALDAS</v>
      </c>
      <c r="B28" t="str">
        <f>IF(EXACT(HERRAMIENTA!F39,"Registro - Envío Muestras"),"",HERRAMIENTA!F39)</f>
        <v>AGUADAS</v>
      </c>
      <c r="D28" t="s">
        <v>1285</v>
      </c>
      <c r="E28" t="s">
        <v>1597</v>
      </c>
    </row>
    <row r="29" spans="1:8" x14ac:dyDescent="0.25">
      <c r="A29" t="str">
        <f>HERRAMIENTA!C40</f>
        <v>DS CALDAS</v>
      </c>
      <c r="B29" t="str">
        <f>IF(EXACT(HERRAMIENTA!F40,"Registro - Envío Muestras"),"",HERRAMIENTA!F40)</f>
        <v>ANSERMA</v>
      </c>
    </row>
    <row r="30" spans="1:8" x14ac:dyDescent="0.25">
      <c r="A30" t="str">
        <f>HERRAMIENTA!C41</f>
        <v>DS CALDAS</v>
      </c>
      <c r="B30" t="str">
        <f>IF(EXACT(HERRAMIENTA!F41,"Registro - Envío Muestras"),"",HERRAMIENTA!F41)</f>
        <v/>
      </c>
    </row>
    <row r="31" spans="1:8" x14ac:dyDescent="0.25">
      <c r="A31" t="str">
        <f>HERRAMIENTA!C42</f>
        <v>DS BOYACA</v>
      </c>
      <c r="B31" t="str">
        <f>IF(EXACT(HERRAMIENTA!F42,"Registro - Envío Muestras"),"",HERRAMIENTA!F42)</f>
        <v>TUNJA</v>
      </c>
    </row>
    <row r="32" spans="1:8" x14ac:dyDescent="0.25">
      <c r="A32" t="str">
        <f>HERRAMIENTA!C43</f>
        <v>DS BOYACA</v>
      </c>
      <c r="B32" t="str">
        <f>IF(EXACT(HERRAMIENTA!F43,"Registro - Envío Muestras"),"",HERRAMIENTA!F43)</f>
        <v>CHIQUINQUIRA</v>
      </c>
    </row>
    <row r="33" spans="1:2" x14ac:dyDescent="0.25">
      <c r="A33" t="str">
        <f>HERRAMIENTA!C44</f>
        <v>DS BOYACA</v>
      </c>
      <c r="B33" t="str">
        <f>IF(EXACT(HERRAMIENTA!F44,"Registro - Envío Muestras"),"",HERRAMIENTA!F44)</f>
        <v>SOGAMOSO</v>
      </c>
    </row>
    <row r="34" spans="1:2" x14ac:dyDescent="0.25">
      <c r="A34" t="str">
        <f>HERRAMIENTA!C45</f>
        <v>DS BOYACA</v>
      </c>
      <c r="B34" t="str">
        <f>IF(EXACT(HERRAMIENTA!F45,"Registro - Envío Muestras"),"",HERRAMIENTA!F45)</f>
        <v>GARAGOA</v>
      </c>
    </row>
    <row r="35" spans="1:2" x14ac:dyDescent="0.25">
      <c r="A35" t="str">
        <f>HERRAMIENTA!C46</f>
        <v>DS BOYACA</v>
      </c>
      <c r="B35" t="str">
        <f>IF(EXACT(HERRAMIENTA!F46,"Registro - Envío Muestras"),"",HERRAMIENTA!F46)</f>
        <v>DUITAMA</v>
      </c>
    </row>
    <row r="36" spans="1:2" x14ac:dyDescent="0.25">
      <c r="A36" t="str">
        <f>HERRAMIENTA!C47</f>
        <v>DS SANTANDER</v>
      </c>
      <c r="B36" t="str">
        <f>IF(EXACT(HERRAMIENTA!F47,"Registro - Envío Muestras"),"",HERRAMIENTA!F47)</f>
        <v>VELEZ</v>
      </c>
    </row>
    <row r="37" spans="1:2" x14ac:dyDescent="0.25">
      <c r="A37" t="str">
        <f>HERRAMIENTA!C49</f>
        <v>DS BOYACA</v>
      </c>
      <c r="B37" t="str">
        <f>IF(EXACT(HERRAMIENTA!F49,"Registro - Envío Muestras"),"",HERRAMIENTA!F49)</f>
        <v/>
      </c>
    </row>
    <row r="38" spans="1:2" x14ac:dyDescent="0.25">
      <c r="A38" t="str">
        <f>HERRAMIENTA!C50</f>
        <v>DR BOGOTA</v>
      </c>
      <c r="B38" t="str">
        <f>IF(EXACT(HERRAMIENTA!F50,"Registro - Envío Muestras"),"",HERRAMIENTA!F50)</f>
        <v>BOGOTA D. C.</v>
      </c>
    </row>
    <row r="39" spans="1:2" x14ac:dyDescent="0.25">
      <c r="A39" t="str">
        <f>HERRAMIENTA!C51</f>
        <v>DR BOGOTA</v>
      </c>
      <c r="B39" t="str">
        <f>IF(EXACT(HERRAMIENTA!F51,"Registro - Envío Muestras"),"",HERRAMIENTA!F51)</f>
        <v>FACATATIVA</v>
      </c>
    </row>
    <row r="40" spans="1:2" x14ac:dyDescent="0.25">
      <c r="A40" t="str">
        <f>HERRAMIENTA!C52</f>
        <v>DR BOGOTA</v>
      </c>
      <c r="B40" t="str">
        <f>IF(EXACT(HERRAMIENTA!F52,"Registro - Envío Muestras"),"",HERRAMIENTA!F52)</f>
        <v>VILLETA</v>
      </c>
    </row>
    <row r="41" spans="1:2" x14ac:dyDescent="0.25">
      <c r="A41" t="str">
        <f>HERRAMIENTA!C53</f>
        <v>DR BOGOTA</v>
      </c>
      <c r="B41" t="str">
        <f>IF(EXACT(HERRAMIENTA!F53,"Registro - Envío Muestras"),"",HERRAMIENTA!F53)</f>
        <v>ZIPAQUIRA</v>
      </c>
    </row>
    <row r="42" spans="1:2" x14ac:dyDescent="0.25">
      <c r="A42" t="str">
        <f>HERRAMIENTA!C54</f>
        <v>DR BOGOTA</v>
      </c>
      <c r="B42">
        <f>IF(EXACT(HERRAMIENTA!F54,"Registro - Envío Muestras"),"",HERRAMIENTA!F54)</f>
        <v>0</v>
      </c>
    </row>
    <row r="43" spans="1:2" x14ac:dyDescent="0.25">
      <c r="A43" t="str">
        <f>HERRAMIENTA!C55</f>
        <v>DR BOGOTA</v>
      </c>
      <c r="B43">
        <f>IF(EXACT(HERRAMIENTA!F55,"Registro - Envío Muestras"),"",HERRAMIENTA!F55)</f>
        <v>0</v>
      </c>
    </row>
    <row r="44" spans="1:2" x14ac:dyDescent="0.25">
      <c r="A44" t="e">
        <f>HERRAMIENTA!#REF!</f>
        <v>#REF!</v>
      </c>
      <c r="B44" t="e">
        <f>IF(EXACT(HERRAMIENTA!#REF!,"Registro - Envío Muestras"),"",HERRAMIENTA!#REF!)</f>
        <v>#REF!</v>
      </c>
    </row>
    <row r="45" spans="1:2" x14ac:dyDescent="0.25">
      <c r="A45" t="str">
        <f>HERRAMIENTA!C56</f>
        <v>DR BOGOTA</v>
      </c>
      <c r="B45" t="str">
        <f>IF(EXACT(HERRAMIENTA!F56,"Registro - Envío Muestras"),"",HERRAMIENTA!F56)</f>
        <v/>
      </c>
    </row>
    <row r="46" spans="1:2" x14ac:dyDescent="0.25">
      <c r="A46" t="str">
        <f>HERRAMIENTA!C58</f>
        <v>DS META</v>
      </c>
      <c r="B46" t="str">
        <f>IF(EXACT(HERRAMIENTA!F58,"Registro - Envío Muestras"),"",HERRAMIENTA!F58)</f>
        <v>ACACIAS</v>
      </c>
    </row>
    <row r="47" spans="1:2" x14ac:dyDescent="0.25">
      <c r="A47" t="str">
        <f>HERRAMIENTA!C59</f>
        <v>DS META</v>
      </c>
      <c r="B47" t="str">
        <f>IF(EXACT(HERRAMIENTA!F59,"Registro - Envío Muestras"),"",HERRAMIENTA!F59)</f>
        <v>PUERTO LOPEZ</v>
      </c>
    </row>
    <row r="48" spans="1:2" x14ac:dyDescent="0.25">
      <c r="A48" t="str">
        <f>HERRAMIENTA!C60</f>
        <v>DS META</v>
      </c>
      <c r="B48" t="str">
        <f>IF(EXACT(HERRAMIENTA!F60,"Registro - Envío Muestras"),"",HERRAMIENTA!F60)</f>
        <v>GRANADA</v>
      </c>
    </row>
    <row r="49" spans="1:2" x14ac:dyDescent="0.25">
      <c r="A49" t="str">
        <f>HERRAMIENTA!C61</f>
        <v>DS META</v>
      </c>
      <c r="B49" t="str">
        <f>IF(EXACT(HERRAMIENTA!F61,"Registro - Envío Muestras"),"",HERRAMIENTA!F61)</f>
        <v>YOPAL</v>
      </c>
    </row>
    <row r="50" spans="1:2" x14ac:dyDescent="0.25">
      <c r="A50" t="str">
        <f>HERRAMIENTA!C62</f>
        <v>DS META</v>
      </c>
      <c r="B50" t="str">
        <f>IF(EXACT(HERRAMIENTA!F62,"Registro - Envío Muestras"),"",HERRAMIENTA!F62)</f>
        <v/>
      </c>
    </row>
    <row r="51" spans="1:2" x14ac:dyDescent="0.25">
      <c r="A51" t="str">
        <f>HERRAMIENTA!C63</f>
        <v>DS SANTANDER</v>
      </c>
      <c r="B51" t="str">
        <f>IF(EXACT(HERRAMIENTA!F63,"Registro - Envío Muestras"),"",HERRAMIENTA!F63)</f>
        <v>BUCARAMANGA</v>
      </c>
    </row>
    <row r="52" spans="1:2" x14ac:dyDescent="0.25">
      <c r="A52" t="str">
        <f>HERRAMIENTA!C64</f>
        <v>DS SANTANDER</v>
      </c>
      <c r="B52" t="str">
        <f>IF(EXACT(HERRAMIENTA!F64,"Registro - Envío Muestras"),"",HERRAMIENTA!F64)</f>
        <v>BARRANCABERMEJA</v>
      </c>
    </row>
    <row r="53" spans="1:2" x14ac:dyDescent="0.25">
      <c r="A53" t="str">
        <f>HERRAMIENTA!C65</f>
        <v>DS SANTANDER</v>
      </c>
      <c r="B53" t="str">
        <f>IF(EXACT(HERRAMIENTA!F65,"Registro - Envío Muestras"),"",HERRAMIENTA!F65)</f>
        <v>SAN GIL</v>
      </c>
    </row>
    <row r="54" spans="1:2" x14ac:dyDescent="0.25">
      <c r="A54" t="str">
        <f>HERRAMIENTA!C66</f>
        <v>DS SANTANDER</v>
      </c>
      <c r="B54" t="str">
        <f>IF(EXACT(HERRAMIENTA!F66,"Registro - Envío Muestras"),"",HERRAMIENTA!F66)</f>
        <v>AGUACHICA</v>
      </c>
    </row>
    <row r="55" spans="1:2" x14ac:dyDescent="0.25">
      <c r="A55" t="str">
        <f>HERRAMIENTA!C67</f>
        <v>DS SANTANDER</v>
      </c>
      <c r="B55" t="str">
        <f>IF(EXACT(HERRAMIENTA!F67,"Registro - Envío Muestras"),"",HERRAMIENTA!F67)</f>
        <v/>
      </c>
    </row>
    <row r="56" spans="1:2" x14ac:dyDescent="0.25">
      <c r="A56" t="str">
        <f>HERRAMIENTA!C68</f>
        <v>DS NORTE DE SANTANDER</v>
      </c>
      <c r="B56" t="str">
        <f>IF(EXACT(HERRAMIENTA!F68,"Registro - Envío Muestras"),"",HERRAMIENTA!F68)</f>
        <v>CUCUTA</v>
      </c>
    </row>
    <row r="57" spans="1:2" x14ac:dyDescent="0.25">
      <c r="A57" t="str">
        <f>HERRAMIENTA!C69</f>
        <v>DS NORTE DE SANTANDER</v>
      </c>
      <c r="B57" t="str">
        <f>IF(EXACT(HERRAMIENTA!F69,"Registro - Envío Muestras"),"",HERRAMIENTA!F69)</f>
        <v>PAMPLONA</v>
      </c>
    </row>
    <row r="58" spans="1:2" x14ac:dyDescent="0.25">
      <c r="A58" t="str">
        <f>HERRAMIENTA!C70</f>
        <v>DS NORTE DE SANTANDER</v>
      </c>
      <c r="B58" t="str">
        <f>IF(EXACT(HERRAMIENTA!F70,"Registro - Envío Muestras"),"",HERRAMIENTA!F70)</f>
        <v>OCAÑA</v>
      </c>
    </row>
    <row r="59" spans="1:2" x14ac:dyDescent="0.25">
      <c r="A59" t="str">
        <f>HERRAMIENTA!C71</f>
        <v>DS NORTE DE SANTANDER</v>
      </c>
      <c r="B59" t="str">
        <f>IF(EXACT(HERRAMIENTA!F71,"Registro - Envío Muestras"),"",HERRAMIENTA!F71)</f>
        <v/>
      </c>
    </row>
    <row r="60" spans="1:2" x14ac:dyDescent="0.25">
      <c r="A60" t="str">
        <f>HERRAMIENTA!C72</f>
        <v>DS CESAR</v>
      </c>
      <c r="B60" t="str">
        <f>IF(EXACT(HERRAMIENTA!F72,"Registro - Envío Muestras"),"",HERRAMIENTA!F72)</f>
        <v>VALLEDUPAR</v>
      </c>
    </row>
    <row r="61" spans="1:2" x14ac:dyDescent="0.25">
      <c r="A61" t="str">
        <f>HERRAMIENTA!C73</f>
        <v>DS CESAR</v>
      </c>
      <c r="B61" t="str">
        <f>IF(EXACT(HERRAMIENTA!F73,"Registro - Envío Muestras"),"",HERRAMIENTA!F73)</f>
        <v>CHIRIGUANA</v>
      </c>
    </row>
    <row r="62" spans="1:2" x14ac:dyDescent="0.25">
      <c r="A62" t="str">
        <f>HERRAMIENTA!C74</f>
        <v>DS CESAR</v>
      </c>
      <c r="B62" t="str">
        <f>IF(EXACT(HERRAMIENTA!F74,"Registro - Envío Muestras"),"",HERRAMIENTA!F74)</f>
        <v>SAN JUAN DEL CESAR</v>
      </c>
    </row>
    <row r="63" spans="1:2" x14ac:dyDescent="0.25">
      <c r="A63" t="str">
        <f>HERRAMIENTA!C75</f>
        <v>DS CESAR</v>
      </c>
      <c r="B63" t="str">
        <f>IF(EXACT(HERRAMIENTA!F75,"Registro - Envío Muestras"),"",HERRAMIENTA!F75)</f>
        <v/>
      </c>
    </row>
    <row r="64" spans="1:2" x14ac:dyDescent="0.25">
      <c r="A64" t="str">
        <f>HERRAMIENTA!C76</f>
        <v>DS VALLE DEL CAUCA</v>
      </c>
      <c r="B64" t="str">
        <f>IF(EXACT(HERRAMIENTA!F76,"Registro - Envío Muestras"),"",HERRAMIENTA!F76)</f>
        <v>CALI</v>
      </c>
    </row>
    <row r="65" spans="1:2" x14ac:dyDescent="0.25">
      <c r="A65" t="str">
        <f>HERRAMIENTA!C77</f>
        <v>DS VALLE DEL CAUCA</v>
      </c>
      <c r="B65" t="str">
        <f>IF(EXACT(HERRAMIENTA!F77,"Registro - Envío Muestras"),"",HERRAMIENTA!F77)</f>
        <v>BUGA</v>
      </c>
    </row>
    <row r="66" spans="1:2" x14ac:dyDescent="0.25">
      <c r="A66" t="str">
        <f>HERRAMIENTA!C78</f>
        <v>DS VALLE DEL CAUCA</v>
      </c>
      <c r="B66" t="str">
        <f>IF(EXACT(HERRAMIENTA!F78,"Registro - Envío Muestras"),"",HERRAMIENTA!F78)</f>
        <v>BUENAVENTURA</v>
      </c>
    </row>
    <row r="67" spans="1:2" x14ac:dyDescent="0.25">
      <c r="A67" t="str">
        <f>HERRAMIENTA!C79</f>
        <v>DS VALLE DEL CAUCA</v>
      </c>
      <c r="B67" t="str">
        <f>IF(EXACT(HERRAMIENTA!F79,"Registro - Envío Muestras"),"",HERRAMIENTA!F79)</f>
        <v>ROLDANILLO</v>
      </c>
    </row>
    <row r="68" spans="1:2" x14ac:dyDescent="0.25">
      <c r="A68" t="str">
        <f>HERRAMIENTA!C80</f>
        <v>DS VALLE DEL CAUCA</v>
      </c>
      <c r="B68" t="str">
        <f>IF(EXACT(HERRAMIENTA!F80,"Registro - Envío Muestras"),"",HERRAMIENTA!F80)</f>
        <v>PALMIRA</v>
      </c>
    </row>
    <row r="69" spans="1:2" x14ac:dyDescent="0.25">
      <c r="A69" t="str">
        <f>HERRAMIENTA!C81</f>
        <v>DS VALLE DEL CAUCA</v>
      </c>
      <c r="B69" t="str">
        <f>IF(EXACT(HERRAMIENTA!F81,"Registro - Envío Muestras"),"",HERRAMIENTA!F81)</f>
        <v>TULUA</v>
      </c>
    </row>
    <row r="70" spans="1:2" x14ac:dyDescent="0.25">
      <c r="A70" t="str">
        <f>HERRAMIENTA!C83</f>
        <v>DS CAUCA</v>
      </c>
      <c r="B70" t="str">
        <f>IF(EXACT(HERRAMIENTA!F83,"Registro - Envío Muestras"),"",HERRAMIENTA!F83)</f>
        <v/>
      </c>
    </row>
    <row r="71" spans="1:2" x14ac:dyDescent="0.25">
      <c r="A71" t="str">
        <f>HERRAMIENTA!C84</f>
        <v>DS CAUCA</v>
      </c>
      <c r="B71" t="str">
        <f>IF(EXACT(HERRAMIENTA!F84,"Registro - Envío Muestras"),"",HERRAMIENTA!F84)</f>
        <v>POPAYAN</v>
      </c>
    </row>
    <row r="72" spans="1:2" x14ac:dyDescent="0.25">
      <c r="A72" t="str">
        <f>HERRAMIENTA!C85</f>
        <v>DS CAUCA</v>
      </c>
      <c r="B72" t="str">
        <f>IF(EXACT(HERRAMIENTA!F85,"Registro - Envío Muestras"),"",HERRAMIENTA!F85)</f>
        <v>SANTANDER DE QUILICHAO</v>
      </c>
    </row>
    <row r="73" spans="1:2" x14ac:dyDescent="0.25">
      <c r="A73" t="str">
        <f>HERRAMIENTA!C86</f>
        <v>DS CAUCA</v>
      </c>
      <c r="B73" t="str">
        <f>IF(EXACT(HERRAMIENTA!F86,"Registro - Envío Muestras"),"",HERRAMIENTA!F86)</f>
        <v>PATIA (El Bordo)</v>
      </c>
    </row>
    <row r="74" spans="1:2" x14ac:dyDescent="0.25">
      <c r="A74" t="str">
        <f>HERRAMIENTA!C87</f>
        <v>DS CAUCA</v>
      </c>
      <c r="B74">
        <f>IF(EXACT(HERRAMIENTA!F87,"Registro - Envío Muestras"),"",HERRAMIENTA!F87)</f>
        <v>0</v>
      </c>
    </row>
    <row r="75" spans="1:2" x14ac:dyDescent="0.25">
      <c r="A75" t="str">
        <f>HERRAMIENTA!C88</f>
        <v>DS CAUCA</v>
      </c>
      <c r="B75" t="str">
        <f>IF(EXACT(HERRAMIENTA!F88,"Registro - Envío Muestras"),"",HERRAMIENTA!F88)</f>
        <v/>
      </c>
    </row>
    <row r="76" spans="1:2" x14ac:dyDescent="0.25">
      <c r="A76" t="str">
        <f>HERRAMIENTA!C89</f>
        <v>DS NARIÑO</v>
      </c>
      <c r="B76" t="str">
        <f>IF(EXACT(HERRAMIENTA!F89,"Registro - Envío Muestras"),"",HERRAMIENTA!F89)</f>
        <v>PASTO</v>
      </c>
    </row>
    <row r="77" spans="1:2" x14ac:dyDescent="0.25">
      <c r="A77" t="str">
        <f>HERRAMIENTA!C90</f>
        <v>DS NARIÑO</v>
      </c>
      <c r="B77" t="str">
        <f>IF(EXACT(HERRAMIENTA!F90,"Registro - Envío Muestras"),"",HERRAMIENTA!F90)</f>
        <v>IPIALES</v>
      </c>
    </row>
    <row r="78" spans="1:2" x14ac:dyDescent="0.25">
      <c r="A78" t="str">
        <f>HERRAMIENTA!C91</f>
        <v>DS NARIÑO</v>
      </c>
      <c r="B78" t="str">
        <f>IF(EXACT(HERRAMIENTA!F91,"Registro - Envío Muestras"),"",HERRAMIENTA!F91)</f>
        <v>TUQUERRES</v>
      </c>
    </row>
    <row r="79" spans="1:2" x14ac:dyDescent="0.25">
      <c r="A79" t="str">
        <f>HERRAMIENTA!C92</f>
        <v>DS NARIÑO</v>
      </c>
      <c r="B79" t="str">
        <f>IF(EXACT(HERRAMIENTA!F92,"Registro - Envío Muestras"),"",HERRAMIENTA!F92)</f>
        <v>LA UNIÓN</v>
      </c>
    </row>
    <row r="80" spans="1:2" x14ac:dyDescent="0.25">
      <c r="A80" t="str">
        <f>HERRAMIENTA!C93</f>
        <v>DS NARIÑO</v>
      </c>
      <c r="B80" t="str">
        <f>IF(EXACT(HERRAMIENTA!F93,"Registro - Envío Muestras"),"",HERRAMIENTA!F93)</f>
        <v/>
      </c>
    </row>
    <row r="81" spans="1:2" x14ac:dyDescent="0.25">
      <c r="A81" t="str">
        <f>HERRAMIENTA!C94</f>
        <v>DS TOLIMA</v>
      </c>
      <c r="B81" t="str">
        <f>IF(EXACT(HERRAMIENTA!F94,"Registro - Envío Muestras"),"",HERRAMIENTA!F94)</f>
        <v>IBAGUE</v>
      </c>
    </row>
    <row r="82" spans="1:2" x14ac:dyDescent="0.25">
      <c r="A82" t="str">
        <f>HERRAMIENTA!C95</f>
        <v>DS TOLIMA</v>
      </c>
      <c r="B82" t="str">
        <f>IF(EXACT(HERRAMIENTA!F95,"Registro - Envío Muestras"),"",HERRAMIENTA!F95)</f>
        <v>ESPINAL</v>
      </c>
    </row>
    <row r="83" spans="1:2" x14ac:dyDescent="0.25">
      <c r="A83" t="str">
        <f>HERRAMIENTA!C96</f>
        <v>DS TOLIMA</v>
      </c>
      <c r="B83" t="str">
        <f>IF(EXACT(HERRAMIENTA!F96,"Registro - Envío Muestras"),"",HERRAMIENTA!F96)</f>
        <v>HONDA</v>
      </c>
    </row>
    <row r="84" spans="1:2" x14ac:dyDescent="0.25">
      <c r="A84" t="str">
        <f>HERRAMIENTA!C97</f>
        <v>DS TOLIMA</v>
      </c>
      <c r="B84" t="str">
        <f>IF(EXACT(HERRAMIENTA!F97,"Registro - Envío Muestras"),"",HERRAMIENTA!F97)</f>
        <v>GIRARDOT</v>
      </c>
    </row>
    <row r="85" spans="1:2" x14ac:dyDescent="0.25">
      <c r="A85" t="str">
        <f>HERRAMIENTA!C99</f>
        <v>DS TOLIMA</v>
      </c>
      <c r="B85" t="str">
        <f>IF(EXACT(HERRAMIENTA!F99,"Registro - Envío Muestras"),"",HERRAMIENTA!F99)</f>
        <v/>
      </c>
    </row>
    <row r="86" spans="1:2" x14ac:dyDescent="0.25">
      <c r="A86" t="str">
        <f>HERRAMIENTA!C100</f>
        <v>DS HUILA</v>
      </c>
      <c r="B86" t="str">
        <f>IF(EXACT(HERRAMIENTA!F100,"Registro - Envío Muestras"),"",HERRAMIENTA!F100)</f>
        <v>NEIVA</v>
      </c>
    </row>
    <row r="87" spans="1:2" x14ac:dyDescent="0.25">
      <c r="A87" t="str">
        <f>HERRAMIENTA!C101</f>
        <v>DS HUILA</v>
      </c>
      <c r="B87" t="str">
        <f>IF(EXACT(HERRAMIENTA!F101,"Registro - Envío Muestras"),"",HERRAMIENTA!F101)</f>
        <v>PITALITO</v>
      </c>
    </row>
    <row r="88" spans="1:2" x14ac:dyDescent="0.25">
      <c r="A88" t="str">
        <f>HERRAMIENTA!C102</f>
        <v>DS HUILA</v>
      </c>
      <c r="B88" t="str">
        <f>IF(EXACT(HERRAMIENTA!F102,"Registro - Envío Muestras"),"",HERRAMIENTA!F102)</f>
        <v>GARZON</v>
      </c>
    </row>
    <row r="89" spans="1:2" x14ac:dyDescent="0.25">
      <c r="A89" t="str">
        <f>HERRAMIENTA!C103</f>
        <v>DS HUILA</v>
      </c>
      <c r="B89" t="str">
        <f>IF(EXACT(HERRAMIENTA!F103,"Registro - Envío Muestras"),"",HERRAMIENTA!F103)</f>
        <v>LA PLATA</v>
      </c>
    </row>
    <row r="90" spans="1:2" x14ac:dyDescent="0.25">
      <c r="A90" t="str">
        <f>HERRAMIENTA!C104</f>
        <v>DS CAQUETA</v>
      </c>
      <c r="B90" t="str">
        <f>IF(EXACT(HERRAMIENTA!F104,"Registro - Envío Muestras"),"",HERRAMIENTA!F104)</f>
        <v/>
      </c>
    </row>
    <row r="91" spans="1:2" x14ac:dyDescent="0.25">
      <c r="A91" t="str">
        <f>HERRAMIENTA!C105</f>
        <v>DS CAQUETA</v>
      </c>
      <c r="B91" t="str">
        <f>IF(EXACT(HERRAMIENTA!F105,"Registro - Envío Muestras"),"",HERRAMIENTA!F105)</f>
        <v>FLORENCIA</v>
      </c>
    </row>
    <row r="92" spans="1:2" x14ac:dyDescent="0.25">
      <c r="A92" t="str">
        <f>HERRAMIENTA!C106</f>
        <v>DS CAQUETA</v>
      </c>
      <c r="B92" t="str">
        <f>IF(EXACT(HERRAMIENTA!F106,"Registro - Envío Muestras"),"",HERRAMIENTA!F106)</f>
        <v/>
      </c>
    </row>
    <row r="93" spans="1:2" x14ac:dyDescent="0.25">
      <c r="A93">
        <f>HERRAMIENTA!C107</f>
        <v>0</v>
      </c>
      <c r="B93" t="str">
        <f>IF(EXACT(HERRAMIENTA!F107,"Registro - Envío Muestras"),"",HERRAMIENTA!F107)</f>
        <v>RIOHACHA</v>
      </c>
    </row>
    <row r="94" spans="1:2" x14ac:dyDescent="0.25">
      <c r="A94">
        <f>HERRAMIENTA!C110</f>
        <v>0</v>
      </c>
      <c r="B94" t="str">
        <f>IF(EXACT(HERRAMIENTA!F110,"Registro - Envío Muestras"),"",HERRAMIENTA!F110)</f>
        <v>FUNDACION</v>
      </c>
    </row>
    <row r="95" spans="1:2" x14ac:dyDescent="0.25">
      <c r="A95">
        <f>HERRAMIENTA!C111</f>
        <v>0</v>
      </c>
      <c r="B95" t="str">
        <f>IF(EXACT(HERRAMIENTA!F111,"Registro - Envío Muestras"),"",HERRAMIENTA!F111)</f>
        <v>SAN ANDRES Y PROVIDENCIA</v>
      </c>
    </row>
    <row r="96" spans="1:2" x14ac:dyDescent="0.25">
      <c r="A96">
        <f>HERRAMIENTA!C112</f>
        <v>0</v>
      </c>
      <c r="B96" t="str">
        <f>IF(EXACT(HERRAMIENTA!F112,"Registro - Envío Muestras"),"",HERRAMIENTA!F112)</f>
        <v>BARANOA</v>
      </c>
    </row>
    <row r="97" spans="1:2" x14ac:dyDescent="0.25">
      <c r="A97">
        <f>HERRAMIENTA!C113</f>
        <v>0</v>
      </c>
      <c r="B97" t="str">
        <f>IF(EXACT(HERRAMIENTA!F113,"Registro - Envío Muestras"),"",HERRAMIENTA!F113)</f>
        <v>APARTADO</v>
      </c>
    </row>
    <row r="98" spans="1:2" x14ac:dyDescent="0.25">
      <c r="A98">
        <f>HERRAMIENTA!C114</f>
        <v>0</v>
      </c>
      <c r="B98" t="str">
        <f>IF(EXACT(HERRAMIENTA!F114,"Registro - Envío Muestras"),"",HERRAMIENTA!F114)</f>
        <v>CHIGORODÓ</v>
      </c>
    </row>
    <row r="99" spans="1:2" x14ac:dyDescent="0.25">
      <c r="A99">
        <f>HERRAMIENTA!C115</f>
        <v>0</v>
      </c>
      <c r="B99" t="str">
        <f>IF(EXACT(HERRAMIENTA!F115,"Registro - Envío Muestras"),"",HERRAMIENTA!F115)</f>
        <v>PUERTO BERRIO</v>
      </c>
    </row>
    <row r="100" spans="1:2" x14ac:dyDescent="0.25">
      <c r="A100">
        <f>HERRAMIENTA!C116</f>
        <v>0</v>
      </c>
      <c r="B100" t="str">
        <f>IF(EXACT(HERRAMIENTA!F116,"Registro - Envío Muestras"),"",HERRAMIENTA!F116)</f>
        <v>TURBO</v>
      </c>
    </row>
    <row r="101" spans="1:2" x14ac:dyDescent="0.25">
      <c r="A101">
        <f>HERRAMIENTA!C117</f>
        <v>0</v>
      </c>
      <c r="B101" t="str">
        <f>IF(EXACT(HERRAMIENTA!F117,"Registro - Envío Muestras"),"",HERRAMIENTA!F117)</f>
        <v>QUIBDO</v>
      </c>
    </row>
    <row r="102" spans="1:2" x14ac:dyDescent="0.25">
      <c r="A102">
        <f>HERRAMIENTA!C118</f>
        <v>0</v>
      </c>
      <c r="B102" t="str">
        <f>IF(EXACT(HERRAMIENTA!F118,"Registro - Envío Muestras"),"",HERRAMIENTA!F118)</f>
        <v>ITSMINA</v>
      </c>
    </row>
    <row r="103" spans="1:2" x14ac:dyDescent="0.25">
      <c r="A103">
        <f>HERRAMIENTA!C119</f>
        <v>0</v>
      </c>
      <c r="B103" t="str">
        <f>IF(EXACT(HERRAMIENTA!F119,"Registro - Envío Muestras"),"",HERRAMIENTA!F119)</f>
        <v>SALAMINA</v>
      </c>
    </row>
    <row r="104" spans="1:2" x14ac:dyDescent="0.25">
      <c r="A104">
        <f>HERRAMIENTA!C120</f>
        <v>0</v>
      </c>
      <c r="B104" t="str">
        <f>IF(EXACT(HERRAMIENTA!F120,"Registro - Envío Muestras"),"",HERRAMIENTA!F120)</f>
        <v>APIA</v>
      </c>
    </row>
    <row r="105" spans="1:2" x14ac:dyDescent="0.25">
      <c r="A105">
        <f>HERRAMIENTA!C121</f>
        <v>0</v>
      </c>
      <c r="B105" t="str">
        <f>IF(EXACT(HERRAMIENTA!F121,"Registro - Envío Muestras"),"",HERRAMIENTA!F121)</f>
        <v>BELEN DE UMBRIA</v>
      </c>
    </row>
    <row r="106" spans="1:2" x14ac:dyDescent="0.25">
      <c r="A106">
        <f>HERRAMIENTA!C122</f>
        <v>0</v>
      </c>
      <c r="B106" t="str">
        <f>IF(EXACT(HERRAMIENTA!F122,"Registro - Envío Muestras"),"",HERRAMIENTA!F122)</f>
        <v>DOSQUEBRADAS</v>
      </c>
    </row>
    <row r="107" spans="1:2" x14ac:dyDescent="0.25">
      <c r="A107" t="e">
        <f>HERRAMIENTA!#REF!</f>
        <v>#REF!</v>
      </c>
      <c r="B107" t="e">
        <f>IF(EXACT(HERRAMIENTA!#REF!,"Registro - Envío Muestras"),"",HERRAMIENTA!#REF!)</f>
        <v>#REF!</v>
      </c>
    </row>
    <row r="108" spans="1:2" x14ac:dyDescent="0.25">
      <c r="A108">
        <f>HERRAMIENTA!C123</f>
        <v>0</v>
      </c>
      <c r="B108" t="str">
        <f>IF(EXACT(HERRAMIENTA!F123,"Registro - Envío Muestras"),"",HERRAMIENTA!F123)</f>
        <v>LETICIA</v>
      </c>
    </row>
    <row r="109" spans="1:2" x14ac:dyDescent="0.25">
      <c r="A109">
        <f>HERRAMIENTA!C124</f>
        <v>0</v>
      </c>
      <c r="B109" t="str">
        <f>IF(EXACT(HERRAMIENTA!F124,"Registro - Envío Muestras"),"",HERRAMIENTA!F124)</f>
        <v>PUERTO BOYACA</v>
      </c>
    </row>
  </sheetData>
  <autoFilter ref="A1:E109" xr:uid="{00000000-0009-0000-0000-00000F000000}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8"/>
  <dimension ref="A1:M118"/>
  <sheetViews>
    <sheetView topLeftCell="C1" workbookViewId="0">
      <pane ySplit="1" topLeftCell="A2" activePane="bottomLeft" state="frozen"/>
      <selection activeCell="H30" sqref="H30"/>
      <selection pane="bottomLeft" activeCell="E32" sqref="E32"/>
    </sheetView>
  </sheetViews>
  <sheetFormatPr baseColWidth="10" defaultRowHeight="15" x14ac:dyDescent="0.25"/>
  <cols>
    <col min="1" max="1" width="13.5703125" bestFit="1" customWidth="1"/>
    <col min="2" max="2" width="21" bestFit="1" customWidth="1"/>
    <col min="3" max="3" width="28.5703125" bestFit="1" customWidth="1"/>
    <col min="4" max="4" width="44.85546875" customWidth="1"/>
    <col min="5" max="5" width="31" customWidth="1"/>
    <col min="6" max="6" width="18" bestFit="1" customWidth="1"/>
    <col min="8" max="8" width="15.28515625" bestFit="1" customWidth="1"/>
    <col min="11" max="11" width="17.5703125" customWidth="1"/>
    <col min="12" max="12" width="14.5703125" customWidth="1"/>
    <col min="13" max="13" width="24" customWidth="1"/>
  </cols>
  <sheetData>
    <row r="1" spans="1:13" x14ac:dyDescent="0.25">
      <c r="A1" t="s">
        <v>1242</v>
      </c>
      <c r="B1" t="s">
        <v>1243</v>
      </c>
      <c r="C1" t="s">
        <v>1217</v>
      </c>
      <c r="D1" t="s">
        <v>1244</v>
      </c>
      <c r="F1" t="s">
        <v>1245</v>
      </c>
      <c r="G1" t="s">
        <v>1246</v>
      </c>
      <c r="K1" s="80" t="s">
        <v>1213</v>
      </c>
      <c r="M1" s="80" t="s">
        <v>1213</v>
      </c>
    </row>
    <row r="2" spans="1:13" x14ac:dyDescent="0.25">
      <c r="A2">
        <v>11001</v>
      </c>
      <c r="B2">
        <v>22</v>
      </c>
      <c r="C2" t="s">
        <v>1444</v>
      </c>
      <c r="D2" t="s">
        <v>1598</v>
      </c>
      <c r="E2" t="s">
        <v>394</v>
      </c>
      <c r="F2">
        <v>11001</v>
      </c>
      <c r="G2" t="s">
        <v>60</v>
      </c>
      <c r="H2" t="str">
        <f>VLOOKUP(E2,Tmunic!$B$2:$C$1120,2,0)</f>
        <v>BOGOTA D. C.</v>
      </c>
      <c r="K2" s="81" t="s">
        <v>1444</v>
      </c>
      <c r="M2" s="81" t="s">
        <v>1598</v>
      </c>
    </row>
    <row r="3" spans="1:13" x14ac:dyDescent="0.25">
      <c r="A3">
        <v>27096</v>
      </c>
      <c r="B3">
        <v>22</v>
      </c>
      <c r="C3" t="s">
        <v>1280</v>
      </c>
      <c r="D3" t="s">
        <v>1598</v>
      </c>
      <c r="E3" t="s">
        <v>50</v>
      </c>
      <c r="F3">
        <v>5001</v>
      </c>
      <c r="G3" t="s">
        <v>1271</v>
      </c>
      <c r="H3" t="str">
        <f>VLOOKUP(E3,Tmunic!$B$2:$C$1120,2,0)</f>
        <v>AGUA DE DIOS</v>
      </c>
      <c r="K3" s="81" t="s">
        <v>1280</v>
      </c>
      <c r="M3" s="81" t="s">
        <v>1573</v>
      </c>
    </row>
    <row r="4" spans="1:13" x14ac:dyDescent="0.25">
      <c r="A4">
        <v>22037</v>
      </c>
      <c r="B4">
        <v>22</v>
      </c>
      <c r="C4" t="s">
        <v>1280</v>
      </c>
      <c r="D4" t="s">
        <v>1573</v>
      </c>
      <c r="E4" t="s">
        <v>261</v>
      </c>
      <c r="F4">
        <v>27001</v>
      </c>
      <c r="G4" t="s">
        <v>1250</v>
      </c>
      <c r="H4" t="str">
        <f>VLOOKUP(E4,Tmunic!$B$2:$C$1120,2,0)</f>
        <v>MEDELLIN</v>
      </c>
      <c r="K4" s="81" t="s">
        <v>1283</v>
      </c>
      <c r="M4" s="81" t="s">
        <v>1576</v>
      </c>
    </row>
    <row r="5" spans="1:13" x14ac:dyDescent="0.25">
      <c r="A5">
        <v>22040</v>
      </c>
      <c r="B5">
        <v>22</v>
      </c>
      <c r="C5" t="s">
        <v>1280</v>
      </c>
      <c r="D5" t="s">
        <v>1576</v>
      </c>
      <c r="E5" t="s">
        <v>67</v>
      </c>
      <c r="F5">
        <v>23001</v>
      </c>
      <c r="G5" t="s">
        <v>1251</v>
      </c>
      <c r="H5" t="str">
        <f>VLOOKUP(E5,Tmunic!$B$2:$C$1120,2,0)</f>
        <v>ARAUCA</v>
      </c>
      <c r="K5" s="81" t="s">
        <v>1279</v>
      </c>
      <c r="M5" s="81" t="s">
        <v>1580</v>
      </c>
    </row>
    <row r="6" spans="1:13" x14ac:dyDescent="0.25">
      <c r="A6">
        <v>22029</v>
      </c>
      <c r="B6">
        <v>22</v>
      </c>
      <c r="C6" t="s">
        <v>1280</v>
      </c>
      <c r="D6" t="s">
        <v>1580</v>
      </c>
      <c r="E6" t="s">
        <v>372</v>
      </c>
      <c r="F6">
        <v>5034</v>
      </c>
      <c r="G6" t="s">
        <v>1315</v>
      </c>
      <c r="H6" t="str">
        <f>VLOOKUP(E6,Tmunic!$B$2:$C$1120,2,0)</f>
        <v>BARRANQUILLA</v>
      </c>
      <c r="K6" s="81" t="s">
        <v>1281</v>
      </c>
      <c r="M6" s="81" t="s">
        <v>1581</v>
      </c>
    </row>
    <row r="7" spans="1:13" x14ac:dyDescent="0.25">
      <c r="A7">
        <v>22030</v>
      </c>
      <c r="B7">
        <v>22</v>
      </c>
      <c r="C7" t="s">
        <v>1280</v>
      </c>
      <c r="D7" t="s">
        <v>1580</v>
      </c>
      <c r="E7" t="s">
        <v>395</v>
      </c>
      <c r="F7">
        <v>5045</v>
      </c>
      <c r="G7" t="s">
        <v>1317</v>
      </c>
      <c r="H7" t="str">
        <f>VLOOKUP(E7,Tmunic!$B$2:$C$1120,2,0)</f>
        <v>CARTAGENA</v>
      </c>
      <c r="K7" s="81" t="s">
        <v>1284</v>
      </c>
      <c r="M7" s="81" t="s">
        <v>1588</v>
      </c>
    </row>
    <row r="8" spans="1:13" x14ac:dyDescent="0.25">
      <c r="A8">
        <v>22031</v>
      </c>
      <c r="B8">
        <v>22</v>
      </c>
      <c r="C8" t="s">
        <v>1280</v>
      </c>
      <c r="D8" t="s">
        <v>1580</v>
      </c>
      <c r="E8" t="s">
        <v>793</v>
      </c>
      <c r="F8">
        <v>5088</v>
      </c>
      <c r="G8" t="s">
        <v>1319</v>
      </c>
      <c r="H8" t="str">
        <f>VLOOKUP(E8,Tmunic!$B$2:$C$1120,2,0)</f>
        <v>SANTA MARTA</v>
      </c>
      <c r="K8" s="81" t="s">
        <v>1282</v>
      </c>
      <c r="M8" s="81" t="s">
        <v>1585</v>
      </c>
    </row>
    <row r="9" spans="1:13" x14ac:dyDescent="0.25">
      <c r="A9">
        <v>22034</v>
      </c>
      <c r="B9">
        <v>22</v>
      </c>
      <c r="C9" t="s">
        <v>1280</v>
      </c>
      <c r="D9" t="s">
        <v>1588</v>
      </c>
      <c r="E9" t="s">
        <v>439</v>
      </c>
      <c r="F9">
        <v>5360</v>
      </c>
      <c r="G9" t="s">
        <v>1323</v>
      </c>
      <c r="H9" t="str">
        <f>VLOOKUP(E9,Tmunic!$B$2:$C$1120,2,0)</f>
        <v>TUNJA</v>
      </c>
      <c r="K9" s="81" t="s">
        <v>1285</v>
      </c>
      <c r="M9" s="81" t="s">
        <v>1591</v>
      </c>
    </row>
    <row r="10" spans="1:13" x14ac:dyDescent="0.25">
      <c r="A10">
        <v>22025</v>
      </c>
      <c r="B10">
        <v>22</v>
      </c>
      <c r="C10" t="s">
        <v>1280</v>
      </c>
      <c r="D10" t="s">
        <v>1588</v>
      </c>
      <c r="E10" t="s">
        <v>50</v>
      </c>
      <c r="F10">
        <v>5129</v>
      </c>
      <c r="G10" t="s">
        <v>1313</v>
      </c>
      <c r="H10" t="str">
        <f>VLOOKUP(E10,Tmunic!$B$2:$C$1120,2,0)</f>
        <v>AGUA DE DIOS</v>
      </c>
      <c r="K10" s="81" t="s">
        <v>1212</v>
      </c>
      <c r="M10" s="81" t="s">
        <v>1595</v>
      </c>
    </row>
    <row r="11" spans="1:13" x14ac:dyDescent="0.25">
      <c r="A11">
        <v>22033</v>
      </c>
      <c r="B11">
        <v>22</v>
      </c>
      <c r="C11" t="s">
        <v>1280</v>
      </c>
      <c r="D11" t="s">
        <v>1585</v>
      </c>
      <c r="E11" t="s">
        <v>19</v>
      </c>
      <c r="F11">
        <v>5266</v>
      </c>
      <c r="G11" t="s">
        <v>1321</v>
      </c>
      <c r="H11" t="str">
        <f>VLOOKUP(E11,Tmunic!$B$2:$C$1120,2,0)</f>
        <v>MANIZALES</v>
      </c>
      <c r="M11" s="81" t="s">
        <v>1577</v>
      </c>
    </row>
    <row r="12" spans="1:13" x14ac:dyDescent="0.25">
      <c r="A12">
        <v>27086</v>
      </c>
      <c r="B12">
        <v>22</v>
      </c>
      <c r="C12" t="s">
        <v>1280</v>
      </c>
      <c r="D12" t="s">
        <v>1591</v>
      </c>
      <c r="E12" t="s">
        <v>572</v>
      </c>
      <c r="F12">
        <v>5313</v>
      </c>
      <c r="G12" t="s">
        <v>1437</v>
      </c>
      <c r="H12" t="str">
        <f>VLOOKUP(E12,Tmunic!$B$2:$C$1120,2,0)</f>
        <v>FLORENCIA</v>
      </c>
      <c r="L12">
        <f ca="1">OFFSET(K:K,0,COUNTA(K:K)-1)</f>
        <v>0</v>
      </c>
      <c r="M12" s="81" t="s">
        <v>1574</v>
      </c>
    </row>
    <row r="13" spans="1:13" x14ac:dyDescent="0.25">
      <c r="A13">
        <v>22038</v>
      </c>
      <c r="B13">
        <v>22</v>
      </c>
      <c r="C13" t="s">
        <v>1280</v>
      </c>
      <c r="D13" t="s">
        <v>1595</v>
      </c>
      <c r="E13" t="s">
        <v>587</v>
      </c>
      <c r="F13">
        <v>27361</v>
      </c>
      <c r="G13" t="s">
        <v>1329</v>
      </c>
      <c r="H13" t="str">
        <f>VLOOKUP(E13,Tmunic!$B$2:$C$1120,2,0)</f>
        <v>POPAYAN</v>
      </c>
      <c r="M13" s="81" t="s">
        <v>1575</v>
      </c>
    </row>
    <row r="14" spans="1:13" x14ac:dyDescent="0.25">
      <c r="A14">
        <v>27087</v>
      </c>
      <c r="B14">
        <v>22</v>
      </c>
      <c r="C14" t="s">
        <v>1280</v>
      </c>
      <c r="D14" t="s">
        <v>1595</v>
      </c>
      <c r="E14" t="s">
        <v>1117</v>
      </c>
      <c r="F14">
        <v>5400</v>
      </c>
      <c r="G14" t="s">
        <v>1439</v>
      </c>
      <c r="H14" t="str">
        <f>VLOOKUP(E14,Tmunic!$B$2:$C$1120,2,0)</f>
        <v>CALI</v>
      </c>
      <c r="M14" s="81" t="s">
        <v>1589</v>
      </c>
    </row>
    <row r="15" spans="1:13" x14ac:dyDescent="0.25">
      <c r="A15">
        <v>22035</v>
      </c>
      <c r="B15">
        <v>22</v>
      </c>
      <c r="C15" t="s">
        <v>1280</v>
      </c>
      <c r="D15" t="s">
        <v>1577</v>
      </c>
      <c r="E15" t="s">
        <v>621</v>
      </c>
      <c r="F15">
        <v>5579</v>
      </c>
      <c r="G15" t="s">
        <v>1325</v>
      </c>
      <c r="H15" t="str">
        <f>VLOOKUP(E15,Tmunic!$B$2:$C$1120,2,0)</f>
        <v>VALLEDUPAR</v>
      </c>
      <c r="M15" s="81" t="s">
        <v>1582</v>
      </c>
    </row>
    <row r="16" spans="1:13" x14ac:dyDescent="0.25">
      <c r="A16">
        <v>22020</v>
      </c>
      <c r="B16">
        <v>22</v>
      </c>
      <c r="C16" t="s">
        <v>1280</v>
      </c>
      <c r="D16" t="s">
        <v>1577</v>
      </c>
      <c r="E16" t="s">
        <v>1211</v>
      </c>
      <c r="F16">
        <v>5615</v>
      </c>
      <c r="G16" t="s">
        <v>1306</v>
      </c>
      <c r="H16" t="str">
        <f>VLOOKUP(E16,Tmunic!$B$2:$C$1120,2,0)</f>
        <v>RIOHACHA</v>
      </c>
      <c r="M16" s="81" t="s">
        <v>1592</v>
      </c>
    </row>
    <row r="17" spans="1:13" x14ac:dyDescent="0.25">
      <c r="A17">
        <v>27001</v>
      </c>
      <c r="B17">
        <v>22</v>
      </c>
      <c r="C17" t="s">
        <v>1280</v>
      </c>
      <c r="D17" t="s">
        <v>1574</v>
      </c>
      <c r="E17" t="s">
        <v>723</v>
      </c>
      <c r="F17">
        <v>5628</v>
      </c>
      <c r="H17" t="str">
        <f>VLOOKUP(E17,Tmunic!$B$2:$C$1120,2,0)</f>
        <v>QUIBDO</v>
      </c>
      <c r="M17" s="81" t="s">
        <v>1583</v>
      </c>
    </row>
    <row r="18" spans="1:13" x14ac:dyDescent="0.25">
      <c r="A18">
        <v>22021</v>
      </c>
      <c r="B18">
        <v>22</v>
      </c>
      <c r="C18" t="s">
        <v>1280</v>
      </c>
      <c r="D18" t="s">
        <v>1575</v>
      </c>
      <c r="E18" t="s">
        <v>405</v>
      </c>
      <c r="F18">
        <v>5042</v>
      </c>
      <c r="G18" t="s">
        <v>1308</v>
      </c>
      <c r="H18" t="str">
        <f>VLOOKUP(E18,Tmunic!$B$2:$C$1120,2,0)</f>
        <v>MONTERIA</v>
      </c>
      <c r="M18" s="81" t="s">
        <v>1590</v>
      </c>
    </row>
    <row r="19" spans="1:13" x14ac:dyDescent="0.25">
      <c r="A19">
        <v>22022</v>
      </c>
      <c r="B19">
        <v>22</v>
      </c>
      <c r="C19" t="s">
        <v>1280</v>
      </c>
      <c r="D19" t="s">
        <v>1575</v>
      </c>
      <c r="E19" t="s">
        <v>261</v>
      </c>
      <c r="F19">
        <v>5837</v>
      </c>
      <c r="G19" t="s">
        <v>1310</v>
      </c>
      <c r="H19" t="str">
        <f>VLOOKUP(E19,Tmunic!$B$2:$C$1120,2,0)</f>
        <v>MEDELLIN</v>
      </c>
      <c r="M19" s="81" t="s">
        <v>1596</v>
      </c>
    </row>
    <row r="20" spans="1:13" x14ac:dyDescent="0.25">
      <c r="A20">
        <v>22023</v>
      </c>
      <c r="B20">
        <v>22</v>
      </c>
      <c r="C20" t="s">
        <v>1280</v>
      </c>
      <c r="D20" t="s">
        <v>1582</v>
      </c>
      <c r="E20" t="s">
        <v>1211</v>
      </c>
      <c r="F20">
        <v>5887</v>
      </c>
      <c r="G20" t="s">
        <v>1308</v>
      </c>
      <c r="H20" t="str">
        <f>VLOOKUP(E20,Tmunic!$B$2:$C$1120,2,0)</f>
        <v>RIOHACHA</v>
      </c>
      <c r="M20" s="81" t="s">
        <v>1578</v>
      </c>
    </row>
    <row r="21" spans="1:13" x14ac:dyDescent="0.25">
      <c r="A21">
        <v>85001</v>
      </c>
      <c r="B21">
        <v>22</v>
      </c>
      <c r="C21" t="s">
        <v>1283</v>
      </c>
      <c r="D21" t="s">
        <v>1592</v>
      </c>
      <c r="E21" t="s">
        <v>751</v>
      </c>
      <c r="F21">
        <v>81001</v>
      </c>
      <c r="G21" t="s">
        <v>1257</v>
      </c>
      <c r="H21" t="str">
        <f>VLOOKUP(E21,Tmunic!$B$2:$C$1120,2,0)</f>
        <v>NEIVA</v>
      </c>
      <c r="M21" s="81" t="s">
        <v>1593</v>
      </c>
    </row>
    <row r="22" spans="1:13" x14ac:dyDescent="0.25">
      <c r="A22">
        <v>25904</v>
      </c>
      <c r="B22">
        <v>22</v>
      </c>
      <c r="C22" t="s">
        <v>1283</v>
      </c>
      <c r="D22" t="s">
        <v>1583</v>
      </c>
      <c r="E22" t="s">
        <v>793</v>
      </c>
      <c r="F22">
        <v>20001</v>
      </c>
      <c r="G22" t="s">
        <v>1265</v>
      </c>
      <c r="H22" t="str">
        <f>VLOOKUP(E22,Tmunic!$B$2:$C$1120,2,0)</f>
        <v>SANTA MARTA</v>
      </c>
      <c r="M22" s="81" t="s">
        <v>1586</v>
      </c>
    </row>
    <row r="23" spans="1:13" x14ac:dyDescent="0.25">
      <c r="A23">
        <v>22056</v>
      </c>
      <c r="B23">
        <v>22</v>
      </c>
      <c r="C23" t="s">
        <v>1283</v>
      </c>
      <c r="D23" t="s">
        <v>1583</v>
      </c>
      <c r="E23" t="s">
        <v>1211</v>
      </c>
      <c r="F23">
        <v>54001</v>
      </c>
      <c r="G23" t="s">
        <v>1252</v>
      </c>
      <c r="H23" t="str">
        <f>VLOOKUP(E23,Tmunic!$B$2:$C$1120,2,0)</f>
        <v>RIOHACHA</v>
      </c>
      <c r="M23" s="81" t="s">
        <v>1587</v>
      </c>
    </row>
    <row r="24" spans="1:13" x14ac:dyDescent="0.25">
      <c r="A24">
        <v>25487</v>
      </c>
      <c r="B24">
        <v>22</v>
      </c>
      <c r="C24" t="s">
        <v>1283</v>
      </c>
      <c r="D24" t="s">
        <v>1590</v>
      </c>
      <c r="E24" t="s">
        <v>818</v>
      </c>
      <c r="F24">
        <v>68001</v>
      </c>
      <c r="G24" t="s">
        <v>1264</v>
      </c>
      <c r="H24" t="str">
        <f>VLOOKUP(E24,Tmunic!$B$2:$C$1120,2,0)</f>
        <v>VILLAVICENCIO</v>
      </c>
      <c r="M24" s="81" t="s">
        <v>1579</v>
      </c>
    </row>
    <row r="25" spans="1:13" x14ac:dyDescent="0.25">
      <c r="A25">
        <v>22060</v>
      </c>
      <c r="B25">
        <v>22</v>
      </c>
      <c r="C25" t="s">
        <v>1283</v>
      </c>
      <c r="D25" t="s">
        <v>1590</v>
      </c>
      <c r="E25" t="s">
        <v>1147</v>
      </c>
      <c r="F25">
        <v>68081</v>
      </c>
      <c r="G25" t="s">
        <v>1342</v>
      </c>
      <c r="H25" t="str">
        <f>VLOOKUP(E25,Tmunic!$B$2:$C$1120,2,0)</f>
        <v>YOPAL</v>
      </c>
      <c r="M25" s="81" t="s">
        <v>1584</v>
      </c>
    </row>
    <row r="26" spans="1:13" x14ac:dyDescent="0.25">
      <c r="A26">
        <v>22052</v>
      </c>
      <c r="B26">
        <v>22</v>
      </c>
      <c r="C26" t="s">
        <v>1283</v>
      </c>
      <c r="D26" t="s">
        <v>1590</v>
      </c>
      <c r="E26" t="s">
        <v>50</v>
      </c>
      <c r="F26">
        <v>20013</v>
      </c>
      <c r="G26" t="s">
        <v>1335</v>
      </c>
      <c r="H26" t="str">
        <f>VLOOKUP(E26,Tmunic!$B$2:$C$1120,2,0)</f>
        <v>AGUA DE DIOS</v>
      </c>
      <c r="M26" s="81" t="s">
        <v>1594</v>
      </c>
    </row>
    <row r="27" spans="1:13" x14ac:dyDescent="0.25">
      <c r="A27">
        <v>22057</v>
      </c>
      <c r="B27">
        <v>22</v>
      </c>
      <c r="C27" t="s">
        <v>1283</v>
      </c>
      <c r="D27" t="s">
        <v>1596</v>
      </c>
      <c r="E27" t="s">
        <v>1445</v>
      </c>
      <c r="F27">
        <v>54498</v>
      </c>
      <c r="G27" t="s">
        <v>1338</v>
      </c>
      <c r="H27" t="str">
        <f>VLOOKUP(E27,Tmunic!$B$2:$C$1120,2,0)</f>
        <v>PASTO</v>
      </c>
      <c r="M27" s="81" t="s">
        <v>1597</v>
      </c>
    </row>
    <row r="28" spans="1:13" ht="15" customHeight="1" x14ac:dyDescent="0.25">
      <c r="A28">
        <v>22058</v>
      </c>
      <c r="B28">
        <v>22</v>
      </c>
      <c r="C28" t="s">
        <v>1283</v>
      </c>
      <c r="D28" t="s">
        <v>1578</v>
      </c>
      <c r="E28" t="s">
        <v>891</v>
      </c>
      <c r="F28">
        <v>54518</v>
      </c>
      <c r="G28" t="s">
        <v>1340</v>
      </c>
      <c r="H28" t="str">
        <f>VLOOKUP(E28,Tmunic!$B$2:$C$1120,2,0)</f>
        <v>CUCUTA</v>
      </c>
      <c r="M28" s="81" t="s">
        <v>1212</v>
      </c>
    </row>
    <row r="29" spans="1:13" ht="15" customHeight="1" x14ac:dyDescent="0.25">
      <c r="A29">
        <v>22126</v>
      </c>
      <c r="B29">
        <v>22</v>
      </c>
      <c r="C29" t="s">
        <v>1283</v>
      </c>
      <c r="D29" t="s">
        <v>1587</v>
      </c>
      <c r="E29" t="s">
        <v>564</v>
      </c>
      <c r="F29">
        <v>81736</v>
      </c>
      <c r="G29" t="s">
        <v>1396</v>
      </c>
      <c r="H29" t="str">
        <f>VLOOKUP(E29,Tmunic!$B$2:$C$1120,2,0)</f>
        <v>PEREIRA</v>
      </c>
    </row>
    <row r="30" spans="1:13" ht="15" customHeight="1" x14ac:dyDescent="0.25">
      <c r="A30">
        <v>22054</v>
      </c>
      <c r="B30">
        <v>22</v>
      </c>
      <c r="C30" t="s">
        <v>1283</v>
      </c>
      <c r="D30" t="s">
        <v>1587</v>
      </c>
      <c r="E30" t="s">
        <v>19</v>
      </c>
      <c r="F30">
        <v>20011</v>
      </c>
      <c r="H30" t="str">
        <f>VLOOKUP(E30,Tmunic!$B$2:$C$1120,2,0)</f>
        <v>MANIZALES</v>
      </c>
    </row>
    <row r="31" spans="1:13" x14ac:dyDescent="0.25">
      <c r="A31">
        <v>22128</v>
      </c>
      <c r="B31">
        <v>22</v>
      </c>
      <c r="C31" t="s">
        <v>1283</v>
      </c>
      <c r="D31" t="s">
        <v>1587</v>
      </c>
      <c r="E31" t="s">
        <v>927</v>
      </c>
      <c r="F31">
        <v>81794</v>
      </c>
      <c r="G31" t="s">
        <v>1398</v>
      </c>
      <c r="H31" t="str">
        <f>VLOOKUP(E31,Tmunic!$B$2:$C$1120,2,0)</f>
        <v>ARMENIA</v>
      </c>
    </row>
    <row r="32" spans="1:13" ht="15" customHeight="1" x14ac:dyDescent="0.25">
      <c r="A32">
        <v>25288</v>
      </c>
      <c r="B32">
        <v>22</v>
      </c>
      <c r="C32" t="s">
        <v>1279</v>
      </c>
      <c r="D32" t="s">
        <v>1587</v>
      </c>
      <c r="E32" t="s">
        <v>1117</v>
      </c>
      <c r="F32">
        <v>8001</v>
      </c>
      <c r="G32" t="s">
        <v>1262</v>
      </c>
      <c r="H32" t="str">
        <f>VLOOKUP(E32,Tmunic!$B$2:$C$1120,2,0)</f>
        <v>CALI</v>
      </c>
    </row>
    <row r="33" spans="1:8" ht="15" customHeight="1" x14ac:dyDescent="0.25">
      <c r="A33">
        <v>22006</v>
      </c>
      <c r="B33">
        <v>22</v>
      </c>
      <c r="C33" t="s">
        <v>1279</v>
      </c>
      <c r="D33" t="s">
        <v>1579</v>
      </c>
      <c r="E33" t="s">
        <v>945</v>
      </c>
      <c r="F33">
        <v>13001</v>
      </c>
      <c r="G33" t="s">
        <v>1248</v>
      </c>
      <c r="H33" t="str">
        <f>VLOOKUP(E33,Tmunic!$B$2:$C$1120,2,0)</f>
        <v>BUCARAMANGA</v>
      </c>
    </row>
    <row r="34" spans="1:8" ht="15" customHeight="1" x14ac:dyDescent="0.25">
      <c r="A34">
        <v>22012</v>
      </c>
      <c r="B34">
        <v>22</v>
      </c>
      <c r="C34" t="s">
        <v>1279</v>
      </c>
      <c r="D34" t="s">
        <v>1579</v>
      </c>
      <c r="E34" t="s">
        <v>621</v>
      </c>
      <c r="F34">
        <v>44001</v>
      </c>
      <c r="G34" t="s">
        <v>1249</v>
      </c>
      <c r="H34" t="str">
        <f>VLOOKUP(E34,Tmunic!$B$2:$C$1120,2,0)</f>
        <v>VALLEDUPAR</v>
      </c>
    </row>
    <row r="35" spans="1:8" ht="15" customHeight="1" x14ac:dyDescent="0.25">
      <c r="A35">
        <v>26247</v>
      </c>
      <c r="B35">
        <v>22</v>
      </c>
      <c r="C35" t="s">
        <v>1279</v>
      </c>
      <c r="D35" t="s">
        <v>1584</v>
      </c>
      <c r="E35" t="s">
        <v>615</v>
      </c>
      <c r="F35">
        <v>47001</v>
      </c>
      <c r="G35" t="s">
        <v>1266</v>
      </c>
      <c r="H35" t="str">
        <f>VLOOKUP(E35,Tmunic!$B$2:$C$1120,2,0)</f>
        <v>SINCELEJO</v>
      </c>
    </row>
    <row r="36" spans="1:8" ht="15" customHeight="1" x14ac:dyDescent="0.25">
      <c r="A36">
        <v>22000</v>
      </c>
      <c r="B36">
        <v>22</v>
      </c>
      <c r="C36" t="s">
        <v>1279</v>
      </c>
      <c r="D36" t="s">
        <v>1584</v>
      </c>
      <c r="E36" t="s">
        <v>395</v>
      </c>
      <c r="F36">
        <v>70001</v>
      </c>
      <c r="G36" t="s">
        <v>1247</v>
      </c>
      <c r="H36" t="str">
        <f>VLOOKUP(E36,Tmunic!$B$2:$C$1120,2,0)</f>
        <v>CARTAGENA</v>
      </c>
    </row>
    <row r="37" spans="1:8" ht="15" customHeight="1" x14ac:dyDescent="0.25">
      <c r="A37">
        <v>22005</v>
      </c>
      <c r="B37">
        <v>22</v>
      </c>
      <c r="C37" t="s">
        <v>1279</v>
      </c>
      <c r="D37" t="s">
        <v>1584</v>
      </c>
      <c r="E37" t="s">
        <v>793</v>
      </c>
      <c r="F37">
        <v>13244</v>
      </c>
      <c r="G37" t="s">
        <v>1294</v>
      </c>
      <c r="H37" t="str">
        <f>VLOOKUP(E37,Tmunic!$B$2:$C$1120,2,0)</f>
        <v>SANTA MARTA</v>
      </c>
    </row>
    <row r="38" spans="1:8" ht="15" customHeight="1" x14ac:dyDescent="0.25">
      <c r="A38">
        <v>22016</v>
      </c>
      <c r="B38">
        <v>22</v>
      </c>
      <c r="C38" t="s">
        <v>1279</v>
      </c>
      <c r="D38" t="s">
        <v>1594</v>
      </c>
      <c r="E38" t="s">
        <v>44</v>
      </c>
      <c r="F38">
        <v>47245</v>
      </c>
      <c r="G38" t="s">
        <v>1300</v>
      </c>
      <c r="H38" t="str">
        <f>VLOOKUP(E38,Tmunic!$B$2:$C$1120,2,0)</f>
        <v>IBAGUE</v>
      </c>
    </row>
    <row r="39" spans="1:8" ht="15" customHeight="1" x14ac:dyDescent="0.25">
      <c r="A39">
        <v>22017</v>
      </c>
      <c r="B39">
        <v>22</v>
      </c>
      <c r="C39" t="s">
        <v>1279</v>
      </c>
      <c r="D39" t="s">
        <v>1594</v>
      </c>
      <c r="E39" t="s">
        <v>50</v>
      </c>
      <c r="F39">
        <v>47288</v>
      </c>
      <c r="G39" t="s">
        <v>1302</v>
      </c>
      <c r="H39" t="str">
        <f>VLOOKUP(E39,Tmunic!$B$2:$C$1120,2,0)</f>
        <v>AGUA DE DIOS</v>
      </c>
    </row>
    <row r="40" spans="1:8" ht="15" customHeight="1" x14ac:dyDescent="0.25">
      <c r="A40">
        <v>22007</v>
      </c>
      <c r="B40">
        <v>22</v>
      </c>
      <c r="C40" t="s">
        <v>1279</v>
      </c>
      <c r="D40" t="s">
        <v>1597</v>
      </c>
      <c r="E40" t="s">
        <v>1117</v>
      </c>
      <c r="F40">
        <v>13430</v>
      </c>
      <c r="G40" t="s">
        <v>1296</v>
      </c>
      <c r="H40" t="str">
        <f>VLOOKUP(E40,Tmunic!$B$2:$C$1120,2,0)</f>
        <v>CALI</v>
      </c>
    </row>
    <row r="41" spans="1:8" ht="15" customHeight="1" x14ac:dyDescent="0.25">
      <c r="A41">
        <v>22011</v>
      </c>
      <c r="B41">
        <v>22</v>
      </c>
      <c r="C41" t="s">
        <v>1279</v>
      </c>
      <c r="F41">
        <v>44430</v>
      </c>
      <c r="G41" t="s">
        <v>1298</v>
      </c>
      <c r="H41" t="e">
        <f>VLOOKUP(E41,Tmunic!$B$2:$C$1120,2,0)</f>
        <v>#N/A</v>
      </c>
    </row>
    <row r="42" spans="1:8" ht="15" customHeight="1" x14ac:dyDescent="0.25">
      <c r="A42">
        <v>22018</v>
      </c>
      <c r="B42">
        <v>22</v>
      </c>
      <c r="C42" t="s">
        <v>1279</v>
      </c>
      <c r="F42">
        <v>47555</v>
      </c>
      <c r="G42" t="s">
        <v>1304</v>
      </c>
      <c r="H42" t="e">
        <f>VLOOKUP(E42,Tmunic!$B$2:$C$1120,2,0)</f>
        <v>#N/A</v>
      </c>
    </row>
    <row r="43" spans="1:8" ht="15" customHeight="1" x14ac:dyDescent="0.25">
      <c r="A43">
        <v>27091</v>
      </c>
      <c r="B43">
        <v>22</v>
      </c>
      <c r="C43" t="s">
        <v>1279</v>
      </c>
      <c r="F43">
        <v>88001</v>
      </c>
      <c r="G43" t="s">
        <v>1441</v>
      </c>
      <c r="H43" t="e">
        <f>VLOOKUP(E43,Tmunic!$B$2:$C$1120,2,0)</f>
        <v>#N/A</v>
      </c>
    </row>
    <row r="44" spans="1:8" ht="15" customHeight="1" x14ac:dyDescent="0.25">
      <c r="A44">
        <v>22047</v>
      </c>
      <c r="B44">
        <v>22</v>
      </c>
      <c r="C44" t="s">
        <v>1279</v>
      </c>
      <c r="F44">
        <v>70820</v>
      </c>
      <c r="G44" t="s">
        <v>1333</v>
      </c>
      <c r="H44" t="e">
        <f>VLOOKUP(E44,Tmunic!$B$2:$C$1120,2,0)</f>
        <v>#N/A</v>
      </c>
    </row>
    <row r="45" spans="1:8" ht="15" customHeight="1" x14ac:dyDescent="0.25">
      <c r="A45">
        <v>27101</v>
      </c>
      <c r="B45">
        <v>22</v>
      </c>
      <c r="C45" t="s">
        <v>1279</v>
      </c>
      <c r="F45">
        <v>70742</v>
      </c>
      <c r="G45" t="s">
        <v>1443</v>
      </c>
      <c r="H45" t="e">
        <f>VLOOKUP(E45,Tmunic!$B$2:$C$1120,2,0)</f>
        <v>#N/A</v>
      </c>
    </row>
    <row r="46" spans="1:8" ht="15" customHeight="1" x14ac:dyDescent="0.25">
      <c r="A46">
        <v>22074</v>
      </c>
      <c r="B46">
        <v>22</v>
      </c>
      <c r="C46" t="s">
        <v>1281</v>
      </c>
      <c r="F46">
        <v>17001</v>
      </c>
      <c r="G46" t="s">
        <v>1253</v>
      </c>
      <c r="H46" t="e">
        <f>VLOOKUP(E46,Tmunic!$B$2:$C$1120,2,0)</f>
        <v>#N/A</v>
      </c>
    </row>
    <row r="47" spans="1:8" ht="15" customHeight="1" x14ac:dyDescent="0.25">
      <c r="A47">
        <v>25287</v>
      </c>
      <c r="B47">
        <v>22</v>
      </c>
      <c r="C47" t="s">
        <v>1281</v>
      </c>
      <c r="F47">
        <v>63001</v>
      </c>
      <c r="G47" t="s">
        <v>1261</v>
      </c>
      <c r="H47" t="e">
        <f>VLOOKUP(E47,Tmunic!$B$2:$C$1120,2,0)</f>
        <v>#N/A</v>
      </c>
    </row>
    <row r="48" spans="1:8" ht="15" customHeight="1" x14ac:dyDescent="0.25">
      <c r="A48">
        <v>27093</v>
      </c>
      <c r="B48">
        <v>22</v>
      </c>
      <c r="C48" t="s">
        <v>1281</v>
      </c>
      <c r="F48">
        <v>66001</v>
      </c>
      <c r="G48" t="s">
        <v>1269</v>
      </c>
      <c r="H48" t="e">
        <f>VLOOKUP(E48,Tmunic!$B$2:$C$1120,2,0)</f>
        <v>#N/A</v>
      </c>
    </row>
    <row r="49" spans="1:8" ht="15" customHeight="1" x14ac:dyDescent="0.25">
      <c r="A49">
        <v>22068</v>
      </c>
      <c r="B49">
        <v>22</v>
      </c>
      <c r="C49" t="s">
        <v>1281</v>
      </c>
      <c r="F49">
        <v>17013</v>
      </c>
      <c r="G49" t="s">
        <v>1344</v>
      </c>
      <c r="H49" t="e">
        <f>VLOOKUP(E49,Tmunic!$B$2:$C$1120,2,0)</f>
        <v>#N/A</v>
      </c>
    </row>
    <row r="50" spans="1:8" ht="15" customHeight="1" x14ac:dyDescent="0.25">
      <c r="A50">
        <v>22069</v>
      </c>
      <c r="B50">
        <v>22</v>
      </c>
      <c r="C50" t="s">
        <v>1281</v>
      </c>
      <c r="F50">
        <v>17042</v>
      </c>
      <c r="G50" t="s">
        <v>1346</v>
      </c>
      <c r="H50" t="e">
        <f>VLOOKUP(E50,Tmunic!$B$2:$C$1120,2,0)</f>
        <v>#N/A</v>
      </c>
    </row>
    <row r="51" spans="1:8" ht="15" customHeight="1" x14ac:dyDescent="0.25">
      <c r="A51">
        <v>22080</v>
      </c>
      <c r="B51">
        <v>22</v>
      </c>
      <c r="C51" t="s">
        <v>1281</v>
      </c>
      <c r="F51">
        <v>66045</v>
      </c>
      <c r="H51" t="e">
        <f>VLOOKUP(E51,Tmunic!$B$2:$C$1120,2,0)</f>
        <v>#N/A</v>
      </c>
    </row>
    <row r="52" spans="1:8" ht="15" customHeight="1" x14ac:dyDescent="0.25">
      <c r="A52">
        <v>22081</v>
      </c>
      <c r="B52">
        <v>22</v>
      </c>
      <c r="C52" t="s">
        <v>1281</v>
      </c>
      <c r="F52">
        <v>66088</v>
      </c>
      <c r="H52" t="e">
        <f>VLOOKUP(E52,Tmunic!$B$2:$C$1120,2,0)</f>
        <v>#N/A</v>
      </c>
    </row>
    <row r="53" spans="1:8" ht="15" customHeight="1" x14ac:dyDescent="0.25">
      <c r="A53">
        <v>22122</v>
      </c>
      <c r="B53">
        <v>22</v>
      </c>
      <c r="C53" t="s">
        <v>1281</v>
      </c>
      <c r="F53">
        <v>17380</v>
      </c>
      <c r="G53" t="s">
        <v>1394</v>
      </c>
      <c r="H53" t="e">
        <f>VLOOKUP(E53,Tmunic!$B$2:$C$1120,2,0)</f>
        <v>#N/A</v>
      </c>
    </row>
    <row r="54" spans="1:8" ht="15" customHeight="1" x14ac:dyDescent="0.25">
      <c r="A54">
        <v>22085</v>
      </c>
      <c r="B54">
        <v>22</v>
      </c>
      <c r="C54" t="s">
        <v>1281</v>
      </c>
      <c r="F54">
        <v>66400</v>
      </c>
      <c r="H54" t="e">
        <f>VLOOKUP(E54,Tmunic!$B$2:$C$1120,2,0)</f>
        <v>#N/A</v>
      </c>
    </row>
    <row r="55" spans="1:8" ht="15" customHeight="1" x14ac:dyDescent="0.25">
      <c r="A55">
        <v>22071</v>
      </c>
      <c r="B55">
        <v>22</v>
      </c>
      <c r="C55" t="s">
        <v>1281</v>
      </c>
      <c r="F55">
        <v>17433</v>
      </c>
      <c r="H55" t="e">
        <f>VLOOKUP(E55,Tmunic!$B$2:$C$1120,2,0)</f>
        <v>#N/A</v>
      </c>
    </row>
    <row r="56" spans="1:8" ht="15" customHeight="1" x14ac:dyDescent="0.25">
      <c r="A56">
        <v>24686</v>
      </c>
      <c r="B56">
        <v>22</v>
      </c>
      <c r="C56" t="s">
        <v>1281</v>
      </c>
      <c r="F56">
        <v>17433</v>
      </c>
      <c r="G56" t="s">
        <v>1430</v>
      </c>
      <c r="H56" t="e">
        <f>VLOOKUP(E56,Tmunic!$B$2:$C$1120,2,0)</f>
        <v>#N/A</v>
      </c>
    </row>
    <row r="57" spans="1:8" ht="15" customHeight="1" x14ac:dyDescent="0.25">
      <c r="A57">
        <v>22083</v>
      </c>
      <c r="B57">
        <v>22</v>
      </c>
      <c r="C57" t="s">
        <v>1281</v>
      </c>
      <c r="F57">
        <v>66440</v>
      </c>
      <c r="G57" t="s">
        <v>1354</v>
      </c>
      <c r="H57" t="e">
        <f>VLOOKUP(E57,Tmunic!$B$2:$C$1120,2,0)</f>
        <v>#N/A</v>
      </c>
    </row>
    <row r="58" spans="1:8" ht="15" customHeight="1" x14ac:dyDescent="0.25">
      <c r="A58">
        <v>22072</v>
      </c>
      <c r="B58">
        <v>22</v>
      </c>
      <c r="C58" t="s">
        <v>1281</v>
      </c>
      <c r="F58">
        <v>17614</v>
      </c>
      <c r="H58" t="e">
        <f>VLOOKUP(E58,Tmunic!$B$2:$C$1120,2,0)</f>
        <v>#N/A</v>
      </c>
    </row>
    <row r="59" spans="1:8" ht="15" customHeight="1" x14ac:dyDescent="0.25">
      <c r="A59">
        <v>22073</v>
      </c>
      <c r="B59">
        <v>22</v>
      </c>
      <c r="C59" t="s">
        <v>1281</v>
      </c>
      <c r="F59">
        <v>17653</v>
      </c>
      <c r="H59" t="e">
        <f>VLOOKUP(E59,Tmunic!$B$2:$C$1120,2,0)</f>
        <v>#N/A</v>
      </c>
    </row>
    <row r="60" spans="1:8" x14ac:dyDescent="0.25">
      <c r="A60">
        <v>24777</v>
      </c>
      <c r="B60">
        <v>22</v>
      </c>
      <c r="C60" t="s">
        <v>1281</v>
      </c>
      <c r="F60">
        <v>17653</v>
      </c>
      <c r="G60" t="s">
        <v>1431</v>
      </c>
      <c r="H60" t="e">
        <f>VLOOKUP(E60,Tmunic!$B$2:$C$1120,2,0)</f>
        <v>#N/A</v>
      </c>
    </row>
    <row r="61" spans="1:8" ht="15" customHeight="1" x14ac:dyDescent="0.25">
      <c r="A61">
        <v>22084</v>
      </c>
      <c r="B61">
        <v>22</v>
      </c>
      <c r="C61" t="s">
        <v>1281</v>
      </c>
      <c r="F61">
        <v>66682</v>
      </c>
      <c r="H61" t="e">
        <f>VLOOKUP(E61,Tmunic!$B$2:$C$1120,2,0)</f>
        <v>#N/A</v>
      </c>
    </row>
    <row r="62" spans="1:8" ht="15" customHeight="1" x14ac:dyDescent="0.25">
      <c r="A62">
        <v>11001</v>
      </c>
      <c r="B62">
        <v>22</v>
      </c>
      <c r="C62" t="s">
        <v>1284</v>
      </c>
      <c r="F62">
        <v>11001</v>
      </c>
      <c r="G62" t="s">
        <v>60</v>
      </c>
      <c r="H62" t="e">
        <f>VLOOKUP(E62,Tmunic!$B$2:$C$1120,2,0)</f>
        <v>#N/A</v>
      </c>
    </row>
    <row r="63" spans="1:8" ht="15" customHeight="1" x14ac:dyDescent="0.25">
      <c r="A63">
        <v>22132</v>
      </c>
      <c r="B63">
        <v>22</v>
      </c>
      <c r="C63" t="s">
        <v>1284</v>
      </c>
      <c r="F63">
        <v>15001</v>
      </c>
      <c r="G63" t="s">
        <v>1258</v>
      </c>
      <c r="H63" t="e">
        <f>VLOOKUP(E63,Tmunic!$B$2:$C$1120,2,0)</f>
        <v>#N/A</v>
      </c>
    </row>
    <row r="64" spans="1:8" ht="15" customHeight="1" x14ac:dyDescent="0.25">
      <c r="A64">
        <v>27006</v>
      </c>
      <c r="B64">
        <v>22</v>
      </c>
      <c r="C64" t="s">
        <v>1284</v>
      </c>
      <c r="F64">
        <v>25001</v>
      </c>
      <c r="G64" t="s">
        <v>1268</v>
      </c>
      <c r="H64" t="e">
        <f>VLOOKUP(E64,Tmunic!$B$2:$C$1120,2,0)</f>
        <v>#N/A</v>
      </c>
    </row>
    <row r="65" spans="1:8" ht="15" customHeight="1" x14ac:dyDescent="0.25">
      <c r="A65">
        <v>22161</v>
      </c>
      <c r="B65">
        <v>22</v>
      </c>
      <c r="C65" t="s">
        <v>1284</v>
      </c>
      <c r="F65">
        <v>50001</v>
      </c>
      <c r="G65" t="s">
        <v>1259</v>
      </c>
      <c r="H65" t="e">
        <f>VLOOKUP(E65,Tmunic!$B$2:$C$1120,2,0)</f>
        <v>#N/A</v>
      </c>
    </row>
    <row r="66" spans="1:8" ht="15" customHeight="1" x14ac:dyDescent="0.25">
      <c r="A66">
        <v>22156</v>
      </c>
      <c r="B66">
        <v>22</v>
      </c>
      <c r="C66" t="s">
        <v>1284</v>
      </c>
      <c r="F66">
        <v>50006</v>
      </c>
      <c r="G66" t="s">
        <v>1425</v>
      </c>
      <c r="H66" t="e">
        <f>VLOOKUP(E66,Tmunic!$B$2:$C$1120,2,0)</f>
        <v>#N/A</v>
      </c>
    </row>
    <row r="67" spans="1:8" ht="15" customHeight="1" x14ac:dyDescent="0.25">
      <c r="A67">
        <v>22159</v>
      </c>
      <c r="B67">
        <v>22</v>
      </c>
      <c r="C67" t="s">
        <v>1284</v>
      </c>
      <c r="F67">
        <v>50006</v>
      </c>
      <c r="H67" t="e">
        <f>VLOOKUP(E67,Tmunic!$B$2:$C$1120,2,0)</f>
        <v>#N/A</v>
      </c>
    </row>
    <row r="68" spans="1:8" ht="15" customHeight="1" x14ac:dyDescent="0.25">
      <c r="A68">
        <v>22149</v>
      </c>
      <c r="B68">
        <v>22</v>
      </c>
      <c r="C68" t="s">
        <v>1284</v>
      </c>
      <c r="F68">
        <v>91001</v>
      </c>
      <c r="H68" t="e">
        <f>VLOOKUP(E68,Tmunic!$B$2:$C$1120,2,0)</f>
        <v>#N/A</v>
      </c>
    </row>
    <row r="69" spans="1:8" ht="15" customHeight="1" x14ac:dyDescent="0.25">
      <c r="A69">
        <v>22137</v>
      </c>
      <c r="B69">
        <v>22</v>
      </c>
      <c r="C69" t="s">
        <v>1284</v>
      </c>
      <c r="F69">
        <v>25151</v>
      </c>
      <c r="G69" t="s">
        <v>1407</v>
      </c>
      <c r="H69" t="e">
        <f>VLOOKUP(E69,Tmunic!$B$2:$C$1120,2,0)</f>
        <v>#N/A</v>
      </c>
    </row>
    <row r="70" spans="1:8" ht="15" customHeight="1" x14ac:dyDescent="0.25">
      <c r="A70">
        <v>22138</v>
      </c>
      <c r="B70">
        <v>22</v>
      </c>
      <c r="C70" t="s">
        <v>1284</v>
      </c>
      <c r="F70">
        <v>25183</v>
      </c>
      <c r="G70" t="s">
        <v>1409</v>
      </c>
      <c r="H70" t="e">
        <f>VLOOKUP(E70,Tmunic!$B$2:$C$1120,2,0)</f>
        <v>#N/A</v>
      </c>
    </row>
    <row r="71" spans="1:8" ht="15" customHeight="1" x14ac:dyDescent="0.25">
      <c r="A71">
        <v>22134</v>
      </c>
      <c r="B71">
        <v>22</v>
      </c>
      <c r="C71" t="s">
        <v>1284</v>
      </c>
      <c r="F71">
        <v>15238</v>
      </c>
      <c r="G71" t="s">
        <v>42</v>
      </c>
      <c r="H71" t="e">
        <f>VLOOKUP(E71,Tmunic!$B$2:$C$1120,2,0)</f>
        <v>#N/A</v>
      </c>
    </row>
    <row r="72" spans="1:8" ht="15" customHeight="1" x14ac:dyDescent="0.25">
      <c r="A72">
        <v>22139</v>
      </c>
      <c r="B72">
        <v>22</v>
      </c>
      <c r="C72" t="s">
        <v>1284</v>
      </c>
      <c r="F72">
        <v>25269</v>
      </c>
      <c r="H72" t="e">
        <f>VLOOKUP(E72,Tmunic!$B$2:$C$1120,2,0)</f>
        <v>#N/A</v>
      </c>
    </row>
    <row r="73" spans="1:8" ht="15" customHeight="1" x14ac:dyDescent="0.25">
      <c r="A73">
        <v>22140</v>
      </c>
      <c r="B73">
        <v>22</v>
      </c>
      <c r="C73" t="s">
        <v>1284</v>
      </c>
      <c r="F73">
        <v>25290</v>
      </c>
      <c r="G73" t="s">
        <v>1412</v>
      </c>
      <c r="H73" t="e">
        <f>VLOOKUP(E73,Tmunic!$B$2:$C$1120,2,0)</f>
        <v>#N/A</v>
      </c>
    </row>
    <row r="74" spans="1:8" ht="15" customHeight="1" x14ac:dyDescent="0.25">
      <c r="A74">
        <v>22130</v>
      </c>
      <c r="B74">
        <v>22</v>
      </c>
      <c r="C74" t="s">
        <v>1284</v>
      </c>
      <c r="F74">
        <v>15299</v>
      </c>
      <c r="G74" t="s">
        <v>1400</v>
      </c>
      <c r="H74" t="e">
        <f>VLOOKUP(E74,Tmunic!$B$2:$C$1120,2,0)</f>
        <v>#N/A</v>
      </c>
    </row>
    <row r="75" spans="1:8" ht="15" customHeight="1" x14ac:dyDescent="0.25">
      <c r="A75">
        <v>22141</v>
      </c>
      <c r="B75">
        <v>22</v>
      </c>
      <c r="C75" t="s">
        <v>1284</v>
      </c>
      <c r="F75">
        <v>25307</v>
      </c>
      <c r="G75" t="s">
        <v>1414</v>
      </c>
      <c r="H75" t="e">
        <f>VLOOKUP(E75,Tmunic!$B$2:$C$1120,2,0)</f>
        <v>#N/A</v>
      </c>
    </row>
    <row r="76" spans="1:8" ht="15" customHeight="1" x14ac:dyDescent="0.25">
      <c r="A76">
        <v>22164</v>
      </c>
      <c r="B76">
        <v>22</v>
      </c>
      <c r="C76" t="s">
        <v>1284</v>
      </c>
      <c r="F76">
        <v>94001</v>
      </c>
      <c r="G76" t="s">
        <v>1292</v>
      </c>
      <c r="H76" t="e">
        <f>VLOOKUP(E76,Tmunic!$B$2:$C$1120,2,0)</f>
        <v>#N/A</v>
      </c>
    </row>
    <row r="77" spans="1:8" ht="15" customHeight="1" x14ac:dyDescent="0.25">
      <c r="A77">
        <v>22142</v>
      </c>
      <c r="B77">
        <v>22</v>
      </c>
      <c r="C77" t="s">
        <v>1284</v>
      </c>
      <c r="F77">
        <v>25386</v>
      </c>
      <c r="H77" t="e">
        <f>VLOOKUP(E77,Tmunic!$B$2:$C$1120,2,0)</f>
        <v>#N/A</v>
      </c>
    </row>
    <row r="78" spans="1:8" ht="15" customHeight="1" x14ac:dyDescent="0.25">
      <c r="A78">
        <v>22131</v>
      </c>
      <c r="B78">
        <v>22</v>
      </c>
      <c r="C78" t="s">
        <v>1284</v>
      </c>
      <c r="F78">
        <v>15469</v>
      </c>
      <c r="G78" t="s">
        <v>1402</v>
      </c>
      <c r="H78" t="e">
        <f>VLOOKUP(E78,Tmunic!$B$2:$C$1120,2,0)</f>
        <v>#N/A</v>
      </c>
    </row>
    <row r="79" spans="1:8" ht="15" customHeight="1" x14ac:dyDescent="0.25">
      <c r="A79">
        <v>22155</v>
      </c>
      <c r="B79">
        <v>22</v>
      </c>
      <c r="C79" t="s">
        <v>1284</v>
      </c>
      <c r="F79">
        <v>85250</v>
      </c>
      <c r="G79" t="s">
        <v>1423</v>
      </c>
      <c r="H79" t="e">
        <f>VLOOKUP(E79,Tmunic!$B$2:$C$1120,2,0)</f>
        <v>#N/A</v>
      </c>
    </row>
    <row r="80" spans="1:8" ht="15" customHeight="1" x14ac:dyDescent="0.25">
      <c r="A80">
        <v>22036</v>
      </c>
      <c r="B80">
        <v>22</v>
      </c>
      <c r="C80" t="s">
        <v>1284</v>
      </c>
      <c r="F80">
        <v>15572</v>
      </c>
      <c r="G80" t="s">
        <v>1327</v>
      </c>
      <c r="H80" t="e">
        <f>VLOOKUP(E80,Tmunic!$B$2:$C$1120,2,0)</f>
        <v>#N/A</v>
      </c>
    </row>
    <row r="81" spans="1:8" ht="15" customHeight="1" x14ac:dyDescent="0.25">
      <c r="A81">
        <v>22158</v>
      </c>
      <c r="B81">
        <v>22</v>
      </c>
      <c r="C81" t="s">
        <v>1284</v>
      </c>
      <c r="F81">
        <v>50573</v>
      </c>
      <c r="G81" t="s">
        <v>1427</v>
      </c>
      <c r="H81" t="e">
        <f>VLOOKUP(E81,Tmunic!$B$2:$C$1120,2,0)</f>
        <v>#N/A</v>
      </c>
    </row>
    <row r="82" spans="1:8" x14ac:dyDescent="0.25">
      <c r="A82">
        <v>22160</v>
      </c>
      <c r="B82">
        <v>22</v>
      </c>
      <c r="C82" t="s">
        <v>1284</v>
      </c>
      <c r="F82">
        <v>95001</v>
      </c>
      <c r="G82" t="s">
        <v>1288</v>
      </c>
      <c r="H82" t="e">
        <f>VLOOKUP(E82,Tmunic!$B$2:$C$1120,2,0)</f>
        <v>#N/A</v>
      </c>
    </row>
    <row r="83" spans="1:8" ht="15" customHeight="1" x14ac:dyDescent="0.25">
      <c r="A83">
        <v>22144</v>
      </c>
      <c r="B83">
        <v>22</v>
      </c>
      <c r="C83" t="s">
        <v>1284</v>
      </c>
      <c r="F83">
        <v>25754</v>
      </c>
      <c r="G83" t="s">
        <v>1417</v>
      </c>
      <c r="H83" t="e">
        <f>VLOOKUP(E83,Tmunic!$B$2:$C$1120,2,0)</f>
        <v>#N/A</v>
      </c>
    </row>
    <row r="84" spans="1:8" ht="15" customHeight="1" x14ac:dyDescent="0.25">
      <c r="A84">
        <v>25739</v>
      </c>
      <c r="B84">
        <v>22</v>
      </c>
      <c r="C84" t="s">
        <v>1284</v>
      </c>
      <c r="F84">
        <v>25754</v>
      </c>
      <c r="G84" t="s">
        <v>1433</v>
      </c>
      <c r="H84" t="e">
        <f>VLOOKUP(E84,Tmunic!$B$2:$C$1120,2,0)</f>
        <v>#N/A</v>
      </c>
    </row>
    <row r="85" spans="1:8" ht="15" customHeight="1" x14ac:dyDescent="0.25">
      <c r="A85">
        <v>22133</v>
      </c>
      <c r="B85">
        <v>22</v>
      </c>
      <c r="C85" t="s">
        <v>1284</v>
      </c>
      <c r="F85">
        <v>15759</v>
      </c>
      <c r="G85" t="s">
        <v>1404</v>
      </c>
      <c r="H85" t="e">
        <f>VLOOKUP(E85,Tmunic!$B$2:$C$1120,2,0)</f>
        <v>#N/A</v>
      </c>
    </row>
    <row r="86" spans="1:8" ht="15" customHeight="1" x14ac:dyDescent="0.25">
      <c r="A86">
        <v>22150</v>
      </c>
      <c r="B86">
        <v>22</v>
      </c>
      <c r="C86" t="s">
        <v>1284</v>
      </c>
      <c r="F86">
        <v>25843</v>
      </c>
      <c r="G86" t="s">
        <v>1421</v>
      </c>
      <c r="H86" t="e">
        <f>VLOOKUP(E86,Tmunic!$B$2:$C$1120,2,0)</f>
        <v>#N/A</v>
      </c>
    </row>
    <row r="87" spans="1:8" ht="15" customHeight="1" x14ac:dyDescent="0.25">
      <c r="A87">
        <v>22162</v>
      </c>
      <c r="B87">
        <v>22</v>
      </c>
      <c r="C87" t="s">
        <v>1284</v>
      </c>
      <c r="F87">
        <v>99001</v>
      </c>
      <c r="G87" t="s">
        <v>1290</v>
      </c>
      <c r="H87" t="e">
        <f>VLOOKUP(E87,Tmunic!$B$2:$C$1120,2,0)</f>
        <v>#N/A</v>
      </c>
    </row>
    <row r="88" spans="1:8" ht="15" customHeight="1" x14ac:dyDescent="0.25">
      <c r="A88">
        <v>22145</v>
      </c>
      <c r="B88">
        <v>22</v>
      </c>
      <c r="C88" t="s">
        <v>1284</v>
      </c>
      <c r="F88">
        <v>25875</v>
      </c>
      <c r="G88" t="s">
        <v>1419</v>
      </c>
      <c r="H88" t="e">
        <f>VLOOKUP(E88,Tmunic!$B$2:$C$1120,2,0)</f>
        <v>#N/A</v>
      </c>
    </row>
    <row r="89" spans="1:8" ht="15" customHeight="1" x14ac:dyDescent="0.25">
      <c r="A89">
        <v>22114</v>
      </c>
      <c r="B89">
        <v>22</v>
      </c>
      <c r="C89" t="s">
        <v>1282</v>
      </c>
      <c r="F89">
        <v>18001</v>
      </c>
      <c r="G89" t="s">
        <v>1255</v>
      </c>
      <c r="H89" t="e">
        <f>VLOOKUP(E89,Tmunic!$B$2:$C$1120,2,0)</f>
        <v>#N/A</v>
      </c>
    </row>
    <row r="90" spans="1:8" ht="15" customHeight="1" x14ac:dyDescent="0.25">
      <c r="A90">
        <v>22112</v>
      </c>
      <c r="B90">
        <v>22</v>
      </c>
      <c r="C90" t="s">
        <v>1282</v>
      </c>
      <c r="F90">
        <v>41001</v>
      </c>
      <c r="G90" t="s">
        <v>1254</v>
      </c>
      <c r="H90" t="e">
        <f>VLOOKUP(E90,Tmunic!$B$2:$C$1120,2,0)</f>
        <v>#N/A</v>
      </c>
    </row>
    <row r="91" spans="1:8" x14ac:dyDescent="0.25">
      <c r="A91">
        <v>26271</v>
      </c>
      <c r="B91">
        <v>22</v>
      </c>
      <c r="C91" t="s">
        <v>1282</v>
      </c>
      <c r="F91">
        <v>86001</v>
      </c>
      <c r="G91" t="s">
        <v>1267</v>
      </c>
      <c r="H91" t="e">
        <f>VLOOKUP(E91,Tmunic!$B$2:$C$1120,2,0)</f>
        <v>#N/A</v>
      </c>
    </row>
    <row r="92" spans="1:8" x14ac:dyDescent="0.25">
      <c r="A92">
        <v>22117</v>
      </c>
      <c r="B92">
        <v>22</v>
      </c>
      <c r="C92" t="s">
        <v>1282</v>
      </c>
      <c r="F92">
        <v>73001</v>
      </c>
      <c r="G92" t="s">
        <v>1256</v>
      </c>
      <c r="H92" t="e">
        <f>VLOOKUP(E92,Tmunic!$B$2:$C$1120,2,0)</f>
        <v>#N/A</v>
      </c>
    </row>
    <row r="93" spans="1:8" ht="15" customHeight="1" x14ac:dyDescent="0.25">
      <c r="A93">
        <v>22118</v>
      </c>
      <c r="B93">
        <v>22</v>
      </c>
      <c r="C93" t="s">
        <v>1282</v>
      </c>
      <c r="F93">
        <v>73268</v>
      </c>
      <c r="G93" t="s">
        <v>1388</v>
      </c>
      <c r="H93" t="e">
        <f>VLOOKUP(E93,Tmunic!$B$2:$C$1120,2,0)</f>
        <v>#N/A</v>
      </c>
    </row>
    <row r="94" spans="1:8" ht="15" customHeight="1" x14ac:dyDescent="0.25">
      <c r="A94">
        <v>22109</v>
      </c>
      <c r="B94">
        <v>22</v>
      </c>
      <c r="C94" t="s">
        <v>1282</v>
      </c>
      <c r="F94">
        <v>41298</v>
      </c>
      <c r="G94" t="s">
        <v>1382</v>
      </c>
      <c r="H94" t="e">
        <f>VLOOKUP(E94,Tmunic!$B$2:$C$1120,2,0)</f>
        <v>#N/A</v>
      </c>
    </row>
    <row r="95" spans="1:8" ht="15" customHeight="1" x14ac:dyDescent="0.25">
      <c r="A95">
        <v>25090</v>
      </c>
      <c r="B95">
        <v>22</v>
      </c>
      <c r="C95" t="s">
        <v>1282</v>
      </c>
      <c r="F95">
        <v>41298</v>
      </c>
      <c r="G95" t="s">
        <v>1432</v>
      </c>
      <c r="H95" t="e">
        <f>VLOOKUP(E95,Tmunic!$B$2:$C$1120,2,0)</f>
        <v>#N/A</v>
      </c>
    </row>
    <row r="96" spans="1:8" ht="15" customHeight="1" x14ac:dyDescent="0.25">
      <c r="A96">
        <v>22110</v>
      </c>
      <c r="B96">
        <v>22</v>
      </c>
      <c r="C96" t="s">
        <v>1282</v>
      </c>
      <c r="F96">
        <v>41396</v>
      </c>
      <c r="G96" t="s">
        <v>1384</v>
      </c>
      <c r="H96" t="e">
        <f>VLOOKUP(E96,Tmunic!$B$2:$C$1120,2,0)</f>
        <v>#N/A</v>
      </c>
    </row>
    <row r="97" spans="1:8" ht="15" customHeight="1" x14ac:dyDescent="0.25">
      <c r="A97">
        <v>22120</v>
      </c>
      <c r="B97">
        <v>22</v>
      </c>
      <c r="C97" t="s">
        <v>1282</v>
      </c>
      <c r="F97">
        <v>73411</v>
      </c>
      <c r="G97" t="s">
        <v>1390</v>
      </c>
      <c r="H97" t="e">
        <f>VLOOKUP(E97,Tmunic!$B$2:$C$1120,2,0)</f>
        <v>#N/A</v>
      </c>
    </row>
    <row r="98" spans="1:8" ht="15" customHeight="1" x14ac:dyDescent="0.25">
      <c r="A98">
        <v>22121</v>
      </c>
      <c r="B98">
        <v>22</v>
      </c>
      <c r="C98" t="s">
        <v>1282</v>
      </c>
      <c r="F98">
        <v>73443</v>
      </c>
      <c r="G98" t="s">
        <v>1392</v>
      </c>
      <c r="H98" t="e">
        <f>VLOOKUP(E98,Tmunic!$B$2:$C$1120,2,0)</f>
        <v>#N/A</v>
      </c>
    </row>
    <row r="99" spans="1:8" ht="15" customHeight="1" x14ac:dyDescent="0.25">
      <c r="A99">
        <v>24387</v>
      </c>
      <c r="B99">
        <v>22</v>
      </c>
      <c r="C99" t="s">
        <v>1282</v>
      </c>
      <c r="F99">
        <v>86568</v>
      </c>
      <c r="G99" t="s">
        <v>1429</v>
      </c>
      <c r="H99" t="e">
        <f>VLOOKUP(E99,Tmunic!$B$2:$C$1120,2,0)</f>
        <v>#N/A</v>
      </c>
    </row>
    <row r="100" spans="1:8" ht="15" customHeight="1" x14ac:dyDescent="0.25">
      <c r="A100">
        <v>22111</v>
      </c>
      <c r="B100">
        <v>22</v>
      </c>
      <c r="C100" t="s">
        <v>1282</v>
      </c>
      <c r="F100">
        <v>41551</v>
      </c>
      <c r="G100" t="s">
        <v>1386</v>
      </c>
      <c r="H100" t="e">
        <f>VLOOKUP(E100,Tmunic!$B$2:$C$1120,2,0)</f>
        <v>#N/A</v>
      </c>
    </row>
    <row r="101" spans="1:8" ht="15" customHeight="1" x14ac:dyDescent="0.25">
      <c r="A101">
        <v>25181</v>
      </c>
      <c r="B101">
        <v>22</v>
      </c>
      <c r="C101" t="s">
        <v>1285</v>
      </c>
      <c r="F101">
        <v>19001</v>
      </c>
      <c r="G101" t="s">
        <v>1260</v>
      </c>
      <c r="H101" t="e">
        <f>VLOOKUP(E101,Tmunic!$B$2:$C$1120,2,0)</f>
        <v>#N/A</v>
      </c>
    </row>
    <row r="102" spans="1:8" ht="15" customHeight="1" x14ac:dyDescent="0.25">
      <c r="A102">
        <v>25330</v>
      </c>
      <c r="B102">
        <v>22</v>
      </c>
      <c r="C102" t="s">
        <v>1285</v>
      </c>
      <c r="F102">
        <v>52001</v>
      </c>
      <c r="G102" t="s">
        <v>1263</v>
      </c>
      <c r="H102" t="e">
        <f>VLOOKUP(E102,Tmunic!$B$2:$C$1120,2,0)</f>
        <v>#N/A</v>
      </c>
    </row>
    <row r="103" spans="1:8" ht="15" customHeight="1" x14ac:dyDescent="0.25">
      <c r="A103">
        <v>27095</v>
      </c>
      <c r="B103">
        <v>22</v>
      </c>
      <c r="C103" t="s">
        <v>1285</v>
      </c>
      <c r="F103">
        <v>76001</v>
      </c>
      <c r="G103" t="s">
        <v>1270</v>
      </c>
      <c r="H103" t="e">
        <f>VLOOKUP(E103,Tmunic!$B$2:$C$1120,2,0)</f>
        <v>#N/A</v>
      </c>
    </row>
    <row r="104" spans="1:8" ht="15" customHeight="1" x14ac:dyDescent="0.25">
      <c r="A104">
        <v>22102</v>
      </c>
      <c r="B104">
        <v>22</v>
      </c>
      <c r="C104" t="s">
        <v>1285</v>
      </c>
      <c r="F104">
        <v>76111</v>
      </c>
      <c r="G104" t="s">
        <v>1370</v>
      </c>
      <c r="H104" t="e">
        <f>VLOOKUP(E104,Tmunic!$B$2:$C$1120,2,0)</f>
        <v>#N/A</v>
      </c>
    </row>
    <row r="105" spans="1:8" ht="15" customHeight="1" x14ac:dyDescent="0.25">
      <c r="A105">
        <v>22103</v>
      </c>
      <c r="B105">
        <v>22</v>
      </c>
      <c r="C105" t="s">
        <v>1285</v>
      </c>
      <c r="F105">
        <v>76122</v>
      </c>
      <c r="G105" t="s">
        <v>1372</v>
      </c>
      <c r="H105" t="e">
        <f>VLOOKUP(E105,Tmunic!$B$2:$C$1120,2,0)</f>
        <v>#N/A</v>
      </c>
    </row>
    <row r="106" spans="1:8" ht="15" customHeight="1" x14ac:dyDescent="0.25">
      <c r="A106">
        <v>22091</v>
      </c>
      <c r="B106">
        <v>22</v>
      </c>
      <c r="C106" t="s">
        <v>1285</v>
      </c>
      <c r="F106">
        <v>19532</v>
      </c>
      <c r="G106" t="s">
        <v>1360</v>
      </c>
      <c r="H106" t="e">
        <f>VLOOKUP(E106,Tmunic!$B$2:$C$1120,2,0)</f>
        <v>#N/A</v>
      </c>
    </row>
    <row r="107" spans="1:8" ht="15" customHeight="1" x14ac:dyDescent="0.25">
      <c r="A107">
        <v>22092</v>
      </c>
      <c r="B107">
        <v>22</v>
      </c>
      <c r="C107" t="s">
        <v>1285</v>
      </c>
      <c r="F107">
        <v>52356</v>
      </c>
      <c r="G107" t="s">
        <v>1362</v>
      </c>
      <c r="H107" t="e">
        <f>VLOOKUP(E107,Tmunic!$B$2:$C$1120,2,0)</f>
        <v>#N/A</v>
      </c>
    </row>
    <row r="108" spans="1:8" ht="15" customHeight="1" x14ac:dyDescent="0.25">
      <c r="A108">
        <v>22106</v>
      </c>
      <c r="B108">
        <v>22</v>
      </c>
      <c r="C108" t="s">
        <v>1285</v>
      </c>
      <c r="F108">
        <v>76834</v>
      </c>
      <c r="G108" t="s">
        <v>1378</v>
      </c>
      <c r="H108" t="e">
        <f>VLOOKUP(E108,Tmunic!$B$2:$C$1120,2,0)</f>
        <v>#N/A</v>
      </c>
    </row>
    <row r="109" spans="1:8" ht="15" customHeight="1" x14ac:dyDescent="0.25">
      <c r="A109">
        <v>22039</v>
      </c>
      <c r="B109">
        <v>22</v>
      </c>
      <c r="C109" t="s">
        <v>1285</v>
      </c>
      <c r="F109">
        <v>23417</v>
      </c>
      <c r="G109" t="s">
        <v>1331</v>
      </c>
      <c r="H109" t="e">
        <f>VLOOKUP(E109,Tmunic!$B$2:$C$1120,2,0)</f>
        <v>#N/A</v>
      </c>
    </row>
    <row r="110" spans="1:8" ht="15" customHeight="1" x14ac:dyDescent="0.25">
      <c r="A110">
        <v>22088</v>
      </c>
      <c r="B110">
        <v>22</v>
      </c>
      <c r="C110" t="s">
        <v>1285</v>
      </c>
      <c r="F110">
        <v>19698</v>
      </c>
      <c r="G110" t="s">
        <v>1358</v>
      </c>
      <c r="H110" t="e">
        <f>VLOOKUP(E110,Tmunic!$B$2:$C$1120,2,0)</f>
        <v>#N/A</v>
      </c>
    </row>
    <row r="111" spans="1:8" ht="15" customHeight="1" x14ac:dyDescent="0.25">
      <c r="A111">
        <v>22105</v>
      </c>
      <c r="B111">
        <v>22</v>
      </c>
      <c r="C111" t="s">
        <v>1285</v>
      </c>
      <c r="F111">
        <v>76736</v>
      </c>
      <c r="G111" t="s">
        <v>1376</v>
      </c>
      <c r="H111" t="e">
        <f>VLOOKUP(E111,Tmunic!$B$2:$C$1120,2,0)</f>
        <v>#N/A</v>
      </c>
    </row>
    <row r="112" spans="1:8" ht="15" customHeight="1" x14ac:dyDescent="0.25">
      <c r="A112">
        <v>25939</v>
      </c>
      <c r="B112">
        <v>22</v>
      </c>
      <c r="C112" t="s">
        <v>1285</v>
      </c>
      <c r="F112">
        <v>76736</v>
      </c>
      <c r="G112" t="s">
        <v>1434</v>
      </c>
      <c r="H112" t="e">
        <f>VLOOKUP(E112,Tmunic!$B$2:$C$1120,2,0)</f>
        <v>#N/A</v>
      </c>
    </row>
    <row r="113" spans="1:8" ht="15" customHeight="1" x14ac:dyDescent="0.25">
      <c r="A113">
        <v>22095</v>
      </c>
      <c r="B113">
        <v>22</v>
      </c>
      <c r="C113" t="s">
        <v>1285</v>
      </c>
      <c r="F113">
        <v>52838</v>
      </c>
      <c r="G113" t="s">
        <v>1366</v>
      </c>
      <c r="H113" t="e">
        <f>VLOOKUP(E113,Tmunic!$B$2:$C$1120,2,0)</f>
        <v>#N/A</v>
      </c>
    </row>
    <row r="114" spans="1:8" ht="15" customHeight="1" x14ac:dyDescent="0.25">
      <c r="A114">
        <v>22100</v>
      </c>
      <c r="B114">
        <v>22</v>
      </c>
      <c r="C114" t="s">
        <v>1285</v>
      </c>
      <c r="F114">
        <v>76892</v>
      </c>
      <c r="G114" t="s">
        <v>1368</v>
      </c>
      <c r="H114" t="e">
        <f>VLOOKUP(E114,Tmunic!$B$2:$C$1120,2,0)</f>
        <v>#N/A</v>
      </c>
    </row>
    <row r="115" spans="1:8" ht="15" customHeight="1" x14ac:dyDescent="0.25">
      <c r="A115">
        <v>22107</v>
      </c>
      <c r="B115">
        <v>22</v>
      </c>
      <c r="C115" t="s">
        <v>1285</v>
      </c>
      <c r="F115">
        <v>76895</v>
      </c>
      <c r="G115" t="s">
        <v>1380</v>
      </c>
      <c r="H115" t="e">
        <f>VLOOKUP(E115,Tmunic!$B$2:$C$1120,2,0)</f>
        <v>#N/A</v>
      </c>
    </row>
    <row r="116" spans="1:8" ht="15" customHeight="1" x14ac:dyDescent="0.25">
      <c r="A116">
        <v>22082</v>
      </c>
      <c r="B116">
        <v>22</v>
      </c>
      <c r="C116" t="s">
        <v>1285</v>
      </c>
      <c r="F116">
        <v>76147</v>
      </c>
      <c r="H116" t="e">
        <f>VLOOKUP(E116,Tmunic!$B$2:$C$1120,2,0)</f>
        <v>#N/A</v>
      </c>
    </row>
    <row r="117" spans="1:8" ht="15" customHeight="1" x14ac:dyDescent="0.25">
      <c r="A117">
        <v>22104</v>
      </c>
      <c r="B117">
        <v>22</v>
      </c>
      <c r="C117" t="s">
        <v>1285</v>
      </c>
      <c r="F117">
        <v>76622</v>
      </c>
      <c r="G117" t="s">
        <v>1374</v>
      </c>
      <c r="H117" t="e">
        <f>VLOOKUP(E117,Tmunic!$B$2:$C$1120,2,0)</f>
        <v>#N/A</v>
      </c>
    </row>
    <row r="118" spans="1:8" x14ac:dyDescent="0.25">
      <c r="A118">
        <v>22094</v>
      </c>
      <c r="B118">
        <v>22</v>
      </c>
      <c r="C118" t="s">
        <v>1285</v>
      </c>
      <c r="F118">
        <v>52835</v>
      </c>
      <c r="G118" t="s">
        <v>1364</v>
      </c>
      <c r="H118" t="e">
        <f>VLOOKUP(E118,Tmunic!$B$2:$C$1120,2,0)</f>
        <v>#N/A</v>
      </c>
    </row>
  </sheetData>
  <autoFilter ref="A1:G119" xr:uid="{00000000-0009-0000-0000-000010000000}">
    <sortState xmlns:xlrd2="http://schemas.microsoft.com/office/spreadsheetml/2017/richdata2" ref="A2:F118">
      <sortCondition ref="C1:C118"/>
    </sortState>
  </autoFilter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0"/>
  <dimension ref="A1:J34"/>
  <sheetViews>
    <sheetView workbookViewId="0">
      <pane ySplit="1" topLeftCell="A2" activePane="bottomLeft" state="frozen"/>
      <selection activeCell="H30" sqref="H30"/>
      <selection pane="bottomLeft" activeCell="H30" sqref="H30"/>
    </sheetView>
  </sheetViews>
  <sheetFormatPr baseColWidth="10" defaultRowHeight="15" x14ac:dyDescent="0.25"/>
  <cols>
    <col min="1" max="1" width="13.5703125" bestFit="1" customWidth="1"/>
    <col min="2" max="2" width="21" bestFit="1" customWidth="1"/>
    <col min="3" max="3" width="28.5703125" bestFit="1" customWidth="1"/>
    <col min="4" max="4" width="44.85546875" customWidth="1"/>
    <col min="5" max="5" width="18" bestFit="1" customWidth="1"/>
    <col min="10" max="10" width="24.85546875" customWidth="1"/>
    <col min="11" max="11" width="32.7109375" customWidth="1"/>
  </cols>
  <sheetData>
    <row r="1" spans="1:10" x14ac:dyDescent="0.25">
      <c r="A1" t="s">
        <v>1242</v>
      </c>
      <c r="B1" t="s">
        <v>1243</v>
      </c>
      <c r="C1" t="s">
        <v>1217</v>
      </c>
      <c r="D1" t="s">
        <v>1244</v>
      </c>
      <c r="E1" t="s">
        <v>1245</v>
      </c>
      <c r="F1" t="s">
        <v>1246</v>
      </c>
    </row>
    <row r="2" spans="1:10" x14ac:dyDescent="0.25">
      <c r="A2">
        <v>11001</v>
      </c>
      <c r="B2">
        <v>22</v>
      </c>
      <c r="C2" t="s">
        <v>1444</v>
      </c>
      <c r="D2" t="s">
        <v>394</v>
      </c>
      <c r="E2">
        <v>11001</v>
      </c>
      <c r="F2" t="s">
        <v>60</v>
      </c>
      <c r="J2" s="81"/>
    </row>
    <row r="3" spans="1:10" x14ac:dyDescent="0.25">
      <c r="A3">
        <v>27096</v>
      </c>
      <c r="B3">
        <v>22</v>
      </c>
      <c r="C3" t="s">
        <v>1280</v>
      </c>
      <c r="D3" t="s">
        <v>261</v>
      </c>
      <c r="E3">
        <v>5001</v>
      </c>
      <c r="F3" t="s">
        <v>1271</v>
      </c>
      <c r="J3" s="81"/>
    </row>
    <row r="4" spans="1:10" x14ac:dyDescent="0.25">
      <c r="A4">
        <v>22037</v>
      </c>
      <c r="B4">
        <v>22</v>
      </c>
      <c r="C4" t="s">
        <v>1280</v>
      </c>
      <c r="D4" t="s">
        <v>723</v>
      </c>
      <c r="E4">
        <v>27001</v>
      </c>
      <c r="F4" t="s">
        <v>1250</v>
      </c>
      <c r="J4" s="81"/>
    </row>
    <row r="5" spans="1:10" x14ac:dyDescent="0.25">
      <c r="A5">
        <v>22040</v>
      </c>
      <c r="B5">
        <v>22</v>
      </c>
      <c r="C5" t="s">
        <v>1280</v>
      </c>
      <c r="D5" t="s">
        <v>405</v>
      </c>
      <c r="E5">
        <v>23001</v>
      </c>
      <c r="F5" t="s">
        <v>1251</v>
      </c>
      <c r="J5" s="81"/>
    </row>
    <row r="6" spans="1:10" x14ac:dyDescent="0.25">
      <c r="A6">
        <v>22127</v>
      </c>
      <c r="B6">
        <v>22</v>
      </c>
      <c r="C6" t="s">
        <v>1283</v>
      </c>
      <c r="D6" t="s">
        <v>67</v>
      </c>
      <c r="E6">
        <v>81001</v>
      </c>
      <c r="F6" t="s">
        <v>1257</v>
      </c>
      <c r="J6" s="81"/>
    </row>
    <row r="7" spans="1:10" x14ac:dyDescent="0.25">
      <c r="A7">
        <v>25904</v>
      </c>
      <c r="B7">
        <v>22</v>
      </c>
      <c r="C7" t="s">
        <v>1283</v>
      </c>
      <c r="D7" t="s">
        <v>621</v>
      </c>
      <c r="E7">
        <v>20001</v>
      </c>
      <c r="F7" t="s">
        <v>1265</v>
      </c>
      <c r="J7" s="81"/>
    </row>
    <row r="8" spans="1:10" x14ac:dyDescent="0.25">
      <c r="A8">
        <v>22056</v>
      </c>
      <c r="B8">
        <v>22</v>
      </c>
      <c r="C8" t="s">
        <v>1283</v>
      </c>
      <c r="D8" t="s">
        <v>891</v>
      </c>
      <c r="E8">
        <v>54001</v>
      </c>
      <c r="F8" t="s">
        <v>1252</v>
      </c>
      <c r="J8" s="81"/>
    </row>
    <row r="9" spans="1:10" x14ac:dyDescent="0.25">
      <c r="A9">
        <v>25487</v>
      </c>
      <c r="B9">
        <v>22</v>
      </c>
      <c r="C9" t="s">
        <v>1283</v>
      </c>
      <c r="D9" t="s">
        <v>945</v>
      </c>
      <c r="E9">
        <v>68001</v>
      </c>
      <c r="F9" t="s">
        <v>1264</v>
      </c>
      <c r="J9" s="81"/>
    </row>
    <row r="10" spans="1:10" x14ac:dyDescent="0.25">
      <c r="A10">
        <v>25288</v>
      </c>
      <c r="B10">
        <v>22</v>
      </c>
      <c r="C10" t="s">
        <v>1279</v>
      </c>
      <c r="D10" t="s">
        <v>372</v>
      </c>
      <c r="E10">
        <v>8001</v>
      </c>
      <c r="F10" t="s">
        <v>1262</v>
      </c>
      <c r="J10" s="81"/>
    </row>
    <row r="11" spans="1:10" x14ac:dyDescent="0.25">
      <c r="A11">
        <v>22006</v>
      </c>
      <c r="B11">
        <v>22</v>
      </c>
      <c r="C11" t="s">
        <v>1279</v>
      </c>
      <c r="D11" t="s">
        <v>395</v>
      </c>
      <c r="E11">
        <v>13001</v>
      </c>
      <c r="F11" t="s">
        <v>1248</v>
      </c>
      <c r="J11" s="81"/>
    </row>
    <row r="12" spans="1:10" x14ac:dyDescent="0.25">
      <c r="A12">
        <v>22012</v>
      </c>
      <c r="B12">
        <v>22</v>
      </c>
      <c r="C12" t="s">
        <v>1279</v>
      </c>
      <c r="D12" t="s">
        <v>1211</v>
      </c>
      <c r="E12">
        <v>44001</v>
      </c>
      <c r="F12" t="s">
        <v>1249</v>
      </c>
      <c r="J12" s="81"/>
    </row>
    <row r="13" spans="1:10" x14ac:dyDescent="0.25">
      <c r="A13">
        <v>26247</v>
      </c>
      <c r="B13">
        <v>22</v>
      </c>
      <c r="C13" t="s">
        <v>1279</v>
      </c>
      <c r="D13" t="s">
        <v>793</v>
      </c>
      <c r="E13">
        <v>47001</v>
      </c>
      <c r="F13" t="s">
        <v>1266</v>
      </c>
      <c r="J13" s="81"/>
    </row>
    <row r="14" spans="1:10" x14ac:dyDescent="0.25">
      <c r="A14">
        <v>22000</v>
      </c>
      <c r="B14">
        <v>22</v>
      </c>
      <c r="C14" t="s">
        <v>1279</v>
      </c>
      <c r="D14" t="s">
        <v>615</v>
      </c>
      <c r="E14">
        <v>70001</v>
      </c>
      <c r="F14" t="s">
        <v>1247</v>
      </c>
      <c r="J14" s="81"/>
    </row>
    <row r="15" spans="1:10" x14ac:dyDescent="0.25">
      <c r="A15">
        <v>27091</v>
      </c>
      <c r="B15">
        <v>22</v>
      </c>
      <c r="C15" t="s">
        <v>1279</v>
      </c>
      <c r="D15" t="s">
        <v>337</v>
      </c>
      <c r="E15">
        <v>88001</v>
      </c>
      <c r="F15" t="s">
        <v>1441</v>
      </c>
      <c r="J15" s="81"/>
    </row>
    <row r="16" spans="1:10" x14ac:dyDescent="0.25">
      <c r="A16">
        <v>22074</v>
      </c>
      <c r="B16">
        <v>22</v>
      </c>
      <c r="C16" t="s">
        <v>1281</v>
      </c>
      <c r="D16" t="s">
        <v>19</v>
      </c>
      <c r="E16">
        <v>17001</v>
      </c>
      <c r="F16" t="s">
        <v>1253</v>
      </c>
      <c r="J16" s="81"/>
    </row>
    <row r="17" spans="1:10" x14ac:dyDescent="0.25">
      <c r="A17">
        <v>25287</v>
      </c>
      <c r="B17">
        <v>22</v>
      </c>
      <c r="C17" t="s">
        <v>1281</v>
      </c>
      <c r="D17" t="s">
        <v>927</v>
      </c>
      <c r="E17">
        <v>63001</v>
      </c>
      <c r="F17" t="s">
        <v>1261</v>
      </c>
      <c r="J17" s="81"/>
    </row>
    <row r="18" spans="1:10" x14ac:dyDescent="0.25">
      <c r="A18">
        <v>27093</v>
      </c>
      <c r="B18">
        <v>22</v>
      </c>
      <c r="C18" t="s">
        <v>1281</v>
      </c>
      <c r="D18" t="s">
        <v>564</v>
      </c>
      <c r="E18">
        <v>66001</v>
      </c>
      <c r="F18" t="s">
        <v>1269</v>
      </c>
      <c r="J18" s="81"/>
    </row>
    <row r="19" spans="1:10" x14ac:dyDescent="0.25">
      <c r="A19">
        <v>22149</v>
      </c>
      <c r="B19">
        <v>22</v>
      </c>
      <c r="C19" t="s">
        <v>1284</v>
      </c>
      <c r="D19" t="s">
        <v>1175</v>
      </c>
      <c r="E19">
        <v>91001</v>
      </c>
      <c r="J19" s="81"/>
    </row>
    <row r="20" spans="1:10" x14ac:dyDescent="0.25">
      <c r="A20">
        <v>22132</v>
      </c>
      <c r="B20">
        <v>22</v>
      </c>
      <c r="C20" t="s">
        <v>1284</v>
      </c>
      <c r="D20" t="s">
        <v>439</v>
      </c>
      <c r="E20">
        <v>15001</v>
      </c>
      <c r="F20" t="s">
        <v>1258</v>
      </c>
      <c r="J20" s="81"/>
    </row>
    <row r="21" spans="1:10" x14ac:dyDescent="0.25">
      <c r="A21">
        <v>29000</v>
      </c>
      <c r="B21">
        <v>22</v>
      </c>
      <c r="C21" t="s">
        <v>1284</v>
      </c>
      <c r="D21" t="s">
        <v>1147</v>
      </c>
      <c r="E21">
        <v>85001</v>
      </c>
      <c r="F21" t="s">
        <v>88</v>
      </c>
      <c r="J21" s="81"/>
    </row>
    <row r="22" spans="1:10" x14ac:dyDescent="0.25">
      <c r="A22">
        <v>27006</v>
      </c>
      <c r="B22">
        <v>22</v>
      </c>
      <c r="C22" t="s">
        <v>1284</v>
      </c>
      <c r="D22" t="s">
        <v>50</v>
      </c>
      <c r="E22">
        <v>25001</v>
      </c>
      <c r="F22" t="s">
        <v>1268</v>
      </c>
      <c r="J22" s="81"/>
    </row>
    <row r="23" spans="1:10" x14ac:dyDescent="0.25">
      <c r="A23">
        <v>22161</v>
      </c>
      <c r="B23">
        <v>22</v>
      </c>
      <c r="C23" t="s">
        <v>1284</v>
      </c>
      <c r="D23" t="s">
        <v>818</v>
      </c>
      <c r="E23">
        <v>50001</v>
      </c>
      <c r="F23" t="s">
        <v>1259</v>
      </c>
      <c r="J23" s="81"/>
    </row>
    <row r="24" spans="1:10" x14ac:dyDescent="0.25">
      <c r="A24">
        <v>22164</v>
      </c>
      <c r="B24">
        <v>22</v>
      </c>
      <c r="C24" t="s">
        <v>1284</v>
      </c>
      <c r="D24" t="s">
        <v>1186</v>
      </c>
      <c r="E24">
        <v>94001</v>
      </c>
      <c r="F24" t="s">
        <v>1292</v>
      </c>
      <c r="J24" s="81"/>
    </row>
    <row r="25" spans="1:10" x14ac:dyDescent="0.25">
      <c r="A25">
        <v>22160</v>
      </c>
      <c r="B25">
        <v>22</v>
      </c>
      <c r="C25" t="s">
        <v>1284</v>
      </c>
      <c r="D25" t="s">
        <v>1195</v>
      </c>
      <c r="E25">
        <v>95001</v>
      </c>
      <c r="F25" t="s">
        <v>1288</v>
      </c>
      <c r="J25" s="81"/>
    </row>
    <row r="26" spans="1:10" x14ac:dyDescent="0.25">
      <c r="A26">
        <v>29000</v>
      </c>
      <c r="B26">
        <v>22</v>
      </c>
      <c r="C26" t="s">
        <v>1284</v>
      </c>
      <c r="D26" t="s">
        <v>1198</v>
      </c>
      <c r="E26">
        <v>97001</v>
      </c>
      <c r="F26" t="s">
        <v>118</v>
      </c>
      <c r="J26" s="81"/>
    </row>
    <row r="27" spans="1:10" x14ac:dyDescent="0.25">
      <c r="A27">
        <v>22114</v>
      </c>
      <c r="B27">
        <v>22</v>
      </c>
      <c r="C27" t="s">
        <v>1284</v>
      </c>
      <c r="D27" t="s">
        <v>1205</v>
      </c>
      <c r="E27">
        <v>99001</v>
      </c>
      <c r="F27" t="s">
        <v>108</v>
      </c>
      <c r="J27" s="81"/>
    </row>
    <row r="28" spans="1:10" x14ac:dyDescent="0.25">
      <c r="A28">
        <v>22114</v>
      </c>
      <c r="B28">
        <v>22</v>
      </c>
      <c r="C28" t="s">
        <v>1282</v>
      </c>
      <c r="D28" t="s">
        <v>572</v>
      </c>
      <c r="E28">
        <v>18001</v>
      </c>
      <c r="F28" t="s">
        <v>1255</v>
      </c>
      <c r="J28" s="81"/>
    </row>
    <row r="29" spans="1:10" x14ac:dyDescent="0.25">
      <c r="A29">
        <v>22112</v>
      </c>
      <c r="B29">
        <v>22</v>
      </c>
      <c r="C29" t="s">
        <v>1282</v>
      </c>
      <c r="D29" t="s">
        <v>751</v>
      </c>
      <c r="E29">
        <v>41001</v>
      </c>
      <c r="F29" t="s">
        <v>1254</v>
      </c>
      <c r="J29" s="81"/>
    </row>
    <row r="30" spans="1:10" x14ac:dyDescent="0.25">
      <c r="A30">
        <v>26271</v>
      </c>
      <c r="B30">
        <v>22</v>
      </c>
      <c r="C30" t="s">
        <v>1282</v>
      </c>
      <c r="D30" t="s">
        <v>1163</v>
      </c>
      <c r="E30">
        <v>86001</v>
      </c>
      <c r="F30" t="s">
        <v>1267</v>
      </c>
      <c r="J30" s="81"/>
    </row>
    <row r="31" spans="1:10" x14ac:dyDescent="0.25">
      <c r="A31">
        <v>22117</v>
      </c>
      <c r="B31">
        <v>22</v>
      </c>
      <c r="C31" t="s">
        <v>1282</v>
      </c>
      <c r="D31" t="s">
        <v>44</v>
      </c>
      <c r="E31">
        <v>73001</v>
      </c>
      <c r="F31" t="s">
        <v>1256</v>
      </c>
      <c r="J31" s="81"/>
    </row>
    <row r="32" spans="1:10" x14ac:dyDescent="0.25">
      <c r="A32">
        <v>25181</v>
      </c>
      <c r="B32">
        <v>22</v>
      </c>
      <c r="C32" t="s">
        <v>1285</v>
      </c>
      <c r="D32" t="s">
        <v>587</v>
      </c>
      <c r="E32">
        <v>19001</v>
      </c>
      <c r="F32" t="s">
        <v>1260</v>
      </c>
      <c r="J32" s="81"/>
    </row>
    <row r="33" spans="1:10" x14ac:dyDescent="0.25">
      <c r="A33">
        <v>25330</v>
      </c>
      <c r="B33">
        <v>22</v>
      </c>
      <c r="C33" t="s">
        <v>1285</v>
      </c>
      <c r="D33" t="s">
        <v>1445</v>
      </c>
      <c r="E33">
        <v>52001</v>
      </c>
      <c r="F33" t="s">
        <v>1263</v>
      </c>
      <c r="J33" s="81"/>
    </row>
    <row r="34" spans="1:10" x14ac:dyDescent="0.25">
      <c r="A34">
        <v>27095</v>
      </c>
      <c r="B34">
        <v>22</v>
      </c>
      <c r="C34" t="s">
        <v>1285</v>
      </c>
      <c r="D34" t="s">
        <v>1446</v>
      </c>
      <c r="E34">
        <v>76001</v>
      </c>
      <c r="F34" t="s">
        <v>1270</v>
      </c>
    </row>
  </sheetData>
  <autoFilter ref="A1:F1" xr:uid="{00000000-0009-0000-0000-000011000000}">
    <sortState xmlns:xlrd2="http://schemas.microsoft.com/office/spreadsheetml/2017/richdata2" ref="A2:F32">
      <sortCondition ref="C1"/>
    </sortState>
  </autoFilter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1"/>
  <dimension ref="A1:L118"/>
  <sheetViews>
    <sheetView workbookViewId="0">
      <pane ySplit="1" topLeftCell="A26" activePane="bottomLeft" state="frozen"/>
      <selection activeCell="H30" sqref="H30"/>
      <selection pane="bottomLeft" activeCell="H30" sqref="H30"/>
    </sheetView>
  </sheetViews>
  <sheetFormatPr baseColWidth="10" defaultRowHeight="15" x14ac:dyDescent="0.25"/>
  <cols>
    <col min="1" max="1" width="13.5703125" bestFit="1" customWidth="1"/>
    <col min="2" max="2" width="21" bestFit="1" customWidth="1"/>
    <col min="3" max="3" width="28.5703125" bestFit="1" customWidth="1"/>
    <col min="4" max="4" width="44.85546875" customWidth="1"/>
    <col min="5" max="5" width="18" bestFit="1" customWidth="1"/>
    <col min="10" max="10" width="17.5703125" customWidth="1"/>
    <col min="11" max="11" width="14.5703125" customWidth="1"/>
    <col min="12" max="12" width="24" customWidth="1"/>
  </cols>
  <sheetData>
    <row r="1" spans="1:12" x14ac:dyDescent="0.25">
      <c r="A1" t="s">
        <v>1242</v>
      </c>
      <c r="B1" t="s">
        <v>1243</v>
      </c>
      <c r="C1" t="s">
        <v>1217</v>
      </c>
      <c r="D1" t="s">
        <v>1244</v>
      </c>
      <c r="E1" t="s">
        <v>1245</v>
      </c>
      <c r="F1" t="s">
        <v>1246</v>
      </c>
      <c r="J1" s="80" t="s">
        <v>1213</v>
      </c>
      <c r="L1" s="80" t="s">
        <v>1213</v>
      </c>
    </row>
    <row r="2" spans="1:12" x14ac:dyDescent="0.25">
      <c r="A2">
        <v>11001</v>
      </c>
      <c r="B2">
        <v>22</v>
      </c>
      <c r="C2" t="s">
        <v>1444</v>
      </c>
      <c r="D2" t="s">
        <v>1598</v>
      </c>
      <c r="E2">
        <v>11001</v>
      </c>
      <c r="F2" t="s">
        <v>60</v>
      </c>
      <c r="J2" s="81" t="s">
        <v>1444</v>
      </c>
      <c r="L2" s="81" t="s">
        <v>1598</v>
      </c>
    </row>
    <row r="3" spans="1:12" x14ac:dyDescent="0.25">
      <c r="A3">
        <v>27096</v>
      </c>
      <c r="B3">
        <v>22</v>
      </c>
      <c r="C3" t="s">
        <v>1280</v>
      </c>
      <c r="D3" t="s">
        <v>1573</v>
      </c>
      <c r="E3">
        <v>5001</v>
      </c>
      <c r="F3" t="s">
        <v>1271</v>
      </c>
      <c r="J3" s="81" t="s">
        <v>1280</v>
      </c>
      <c r="L3" s="81" t="s">
        <v>1573</v>
      </c>
    </row>
    <row r="4" spans="1:12" x14ac:dyDescent="0.25">
      <c r="A4">
        <v>22037</v>
      </c>
      <c r="B4">
        <v>22</v>
      </c>
      <c r="C4" t="s">
        <v>1280</v>
      </c>
      <c r="D4" t="s">
        <v>1574</v>
      </c>
      <c r="E4">
        <v>27001</v>
      </c>
      <c r="F4" t="s">
        <v>1250</v>
      </c>
      <c r="J4" s="81" t="s">
        <v>1283</v>
      </c>
      <c r="L4" s="81" t="s">
        <v>1576</v>
      </c>
    </row>
    <row r="5" spans="1:12" x14ac:dyDescent="0.25">
      <c r="A5">
        <v>22040</v>
      </c>
      <c r="B5">
        <v>22</v>
      </c>
      <c r="C5" t="s">
        <v>1280</v>
      </c>
      <c r="D5" t="s">
        <v>1575</v>
      </c>
      <c r="E5">
        <v>23001</v>
      </c>
      <c r="F5" t="s">
        <v>1251</v>
      </c>
      <c r="J5" s="81" t="s">
        <v>1279</v>
      </c>
      <c r="L5" s="81" t="s">
        <v>1580</v>
      </c>
    </row>
    <row r="6" spans="1:12" x14ac:dyDescent="0.25">
      <c r="A6">
        <v>22029</v>
      </c>
      <c r="B6">
        <v>22</v>
      </c>
      <c r="C6" t="s">
        <v>1280</v>
      </c>
      <c r="D6" t="s">
        <v>1489</v>
      </c>
      <c r="E6">
        <v>5034</v>
      </c>
      <c r="F6" t="s">
        <v>1315</v>
      </c>
      <c r="J6" s="81" t="s">
        <v>1281</v>
      </c>
      <c r="L6" s="81" t="s">
        <v>1581</v>
      </c>
    </row>
    <row r="7" spans="1:12" x14ac:dyDescent="0.25">
      <c r="A7">
        <v>22030</v>
      </c>
      <c r="B7">
        <v>22</v>
      </c>
      <c r="C7" t="s">
        <v>1280</v>
      </c>
      <c r="D7" t="s">
        <v>1490</v>
      </c>
      <c r="E7">
        <v>5045</v>
      </c>
      <c r="F7" t="s">
        <v>1317</v>
      </c>
      <c r="J7" s="81" t="s">
        <v>1284</v>
      </c>
      <c r="L7" s="81" t="s">
        <v>1588</v>
      </c>
    </row>
    <row r="8" spans="1:12" x14ac:dyDescent="0.25">
      <c r="A8">
        <v>22031</v>
      </c>
      <c r="B8">
        <v>22</v>
      </c>
      <c r="C8" t="s">
        <v>1280</v>
      </c>
      <c r="D8" t="s">
        <v>1491</v>
      </c>
      <c r="E8">
        <v>5088</v>
      </c>
      <c r="F8" t="s">
        <v>1319</v>
      </c>
      <c r="J8" s="81" t="s">
        <v>1282</v>
      </c>
      <c r="L8" s="81" t="s">
        <v>1585</v>
      </c>
    </row>
    <row r="9" spans="1:12" x14ac:dyDescent="0.25">
      <c r="A9">
        <v>22034</v>
      </c>
      <c r="B9">
        <v>22</v>
      </c>
      <c r="C9" t="s">
        <v>1280</v>
      </c>
      <c r="D9" t="s">
        <v>1492</v>
      </c>
      <c r="E9">
        <v>5360</v>
      </c>
      <c r="F9" t="s">
        <v>1323</v>
      </c>
      <c r="J9" s="81" t="s">
        <v>1285</v>
      </c>
      <c r="L9" s="81" t="s">
        <v>1591</v>
      </c>
    </row>
    <row r="10" spans="1:12" x14ac:dyDescent="0.25">
      <c r="A10">
        <v>22025</v>
      </c>
      <c r="B10">
        <v>22</v>
      </c>
      <c r="C10" t="s">
        <v>1280</v>
      </c>
      <c r="D10" t="s">
        <v>1493</v>
      </c>
      <c r="E10">
        <v>5129</v>
      </c>
      <c r="F10" t="s">
        <v>1313</v>
      </c>
      <c r="J10" s="81" t="s">
        <v>1212</v>
      </c>
      <c r="L10" s="81" t="s">
        <v>1595</v>
      </c>
    </row>
    <row r="11" spans="1:12" x14ac:dyDescent="0.25">
      <c r="A11">
        <v>22033</v>
      </c>
      <c r="B11">
        <v>22</v>
      </c>
      <c r="C11" t="s">
        <v>1280</v>
      </c>
      <c r="D11" t="s">
        <v>1494</v>
      </c>
      <c r="E11">
        <v>5266</v>
      </c>
      <c r="F11" t="s">
        <v>1321</v>
      </c>
      <c r="L11" s="81" t="s">
        <v>1577</v>
      </c>
    </row>
    <row r="12" spans="1:12" x14ac:dyDescent="0.25">
      <c r="A12">
        <v>27086</v>
      </c>
      <c r="B12">
        <v>22</v>
      </c>
      <c r="C12" t="s">
        <v>1280</v>
      </c>
      <c r="D12" t="s">
        <v>1495</v>
      </c>
      <c r="E12">
        <v>5313</v>
      </c>
      <c r="F12" t="s">
        <v>1437</v>
      </c>
      <c r="K12">
        <f ca="1">OFFSET(J:J,0,COUNTA(J:J)-1)</f>
        <v>0</v>
      </c>
      <c r="L12" s="81" t="s">
        <v>1574</v>
      </c>
    </row>
    <row r="13" spans="1:12" x14ac:dyDescent="0.25">
      <c r="A13">
        <v>22038</v>
      </c>
      <c r="B13">
        <v>22</v>
      </c>
      <c r="C13" t="s">
        <v>1280</v>
      </c>
      <c r="D13" t="s">
        <v>1496</v>
      </c>
      <c r="E13">
        <v>27361</v>
      </c>
      <c r="F13" t="s">
        <v>1329</v>
      </c>
      <c r="L13" s="81" t="s">
        <v>1575</v>
      </c>
    </row>
    <row r="14" spans="1:12" x14ac:dyDescent="0.25">
      <c r="A14">
        <v>27087</v>
      </c>
      <c r="B14">
        <v>22</v>
      </c>
      <c r="C14" t="s">
        <v>1280</v>
      </c>
      <c r="D14" t="s">
        <v>1497</v>
      </c>
      <c r="E14">
        <v>5400</v>
      </c>
      <c r="F14" t="s">
        <v>1439</v>
      </c>
      <c r="L14" s="81" t="s">
        <v>1589</v>
      </c>
    </row>
    <row r="15" spans="1:12" x14ac:dyDescent="0.25">
      <c r="A15">
        <v>22035</v>
      </c>
      <c r="B15">
        <v>22</v>
      </c>
      <c r="C15" t="s">
        <v>1280</v>
      </c>
      <c r="D15" t="s">
        <v>1498</v>
      </c>
      <c r="E15">
        <v>5579</v>
      </c>
      <c r="F15" t="s">
        <v>1325</v>
      </c>
      <c r="L15" s="81" t="s">
        <v>1582</v>
      </c>
    </row>
    <row r="16" spans="1:12" x14ac:dyDescent="0.25">
      <c r="A16">
        <v>22020</v>
      </c>
      <c r="B16">
        <v>22</v>
      </c>
      <c r="C16" t="s">
        <v>1280</v>
      </c>
      <c r="D16" t="s">
        <v>1499</v>
      </c>
      <c r="E16">
        <v>5615</v>
      </c>
      <c r="F16" t="s">
        <v>1306</v>
      </c>
      <c r="L16" s="81" t="s">
        <v>1592</v>
      </c>
    </row>
    <row r="17" spans="1:12" x14ac:dyDescent="0.25">
      <c r="A17">
        <v>27001</v>
      </c>
      <c r="B17">
        <v>22</v>
      </c>
      <c r="C17" t="s">
        <v>1280</v>
      </c>
      <c r="D17" t="s">
        <v>1500</v>
      </c>
      <c r="E17">
        <v>5628</v>
      </c>
      <c r="L17" s="81" t="s">
        <v>1583</v>
      </c>
    </row>
    <row r="18" spans="1:12" x14ac:dyDescent="0.25">
      <c r="A18">
        <v>22021</v>
      </c>
      <c r="B18">
        <v>22</v>
      </c>
      <c r="C18" t="s">
        <v>1280</v>
      </c>
      <c r="D18" t="s">
        <v>1501</v>
      </c>
      <c r="E18">
        <v>5042</v>
      </c>
      <c r="F18" t="s">
        <v>1308</v>
      </c>
      <c r="L18" s="81" t="s">
        <v>1590</v>
      </c>
    </row>
    <row r="19" spans="1:12" x14ac:dyDescent="0.25">
      <c r="A19">
        <v>22022</v>
      </c>
      <c r="B19">
        <v>22</v>
      </c>
      <c r="C19" t="s">
        <v>1280</v>
      </c>
      <c r="D19" t="s">
        <v>1502</v>
      </c>
      <c r="E19">
        <v>5837</v>
      </c>
      <c r="F19" t="s">
        <v>1310</v>
      </c>
      <c r="L19" s="81" t="s">
        <v>1596</v>
      </c>
    </row>
    <row r="20" spans="1:12" x14ac:dyDescent="0.25">
      <c r="A20">
        <v>22023</v>
      </c>
      <c r="B20">
        <v>22</v>
      </c>
      <c r="C20" t="s">
        <v>1280</v>
      </c>
      <c r="D20" t="s">
        <v>1503</v>
      </c>
      <c r="E20">
        <v>5887</v>
      </c>
      <c r="F20" t="s">
        <v>1308</v>
      </c>
      <c r="L20" s="81" t="s">
        <v>1578</v>
      </c>
    </row>
    <row r="21" spans="1:12" x14ac:dyDescent="0.25">
      <c r="A21">
        <v>85001</v>
      </c>
      <c r="B21">
        <v>22</v>
      </c>
      <c r="C21" t="s">
        <v>1283</v>
      </c>
      <c r="D21" t="s">
        <v>1576</v>
      </c>
      <c r="E21">
        <v>81001</v>
      </c>
      <c r="F21" t="s">
        <v>1257</v>
      </c>
      <c r="L21" s="81" t="s">
        <v>1593</v>
      </c>
    </row>
    <row r="22" spans="1:12" x14ac:dyDescent="0.25">
      <c r="A22">
        <v>25904</v>
      </c>
      <c r="B22">
        <v>22</v>
      </c>
      <c r="C22" t="s">
        <v>1283</v>
      </c>
      <c r="D22" t="s">
        <v>1577</v>
      </c>
      <c r="E22">
        <v>20001</v>
      </c>
      <c r="F22" t="s">
        <v>1265</v>
      </c>
      <c r="L22" s="81" t="s">
        <v>1586</v>
      </c>
    </row>
    <row r="23" spans="1:12" x14ac:dyDescent="0.25">
      <c r="A23">
        <v>22056</v>
      </c>
      <c r="B23">
        <v>22</v>
      </c>
      <c r="C23" t="s">
        <v>1283</v>
      </c>
      <c r="D23" t="s">
        <v>1578</v>
      </c>
      <c r="E23">
        <v>54001</v>
      </c>
      <c r="F23" t="s">
        <v>1252</v>
      </c>
      <c r="L23" s="81" t="s">
        <v>1587</v>
      </c>
    </row>
    <row r="24" spans="1:12" x14ac:dyDescent="0.25">
      <c r="A24">
        <v>25487</v>
      </c>
      <c r="B24">
        <v>22</v>
      </c>
      <c r="C24" t="s">
        <v>1283</v>
      </c>
      <c r="D24" t="s">
        <v>1579</v>
      </c>
      <c r="E24">
        <v>68001</v>
      </c>
      <c r="F24" t="s">
        <v>1264</v>
      </c>
      <c r="L24" s="81" t="s">
        <v>1579</v>
      </c>
    </row>
    <row r="25" spans="1:12" x14ac:dyDescent="0.25">
      <c r="A25">
        <v>22060</v>
      </c>
      <c r="B25">
        <v>22</v>
      </c>
      <c r="C25" t="s">
        <v>1283</v>
      </c>
      <c r="D25" t="s">
        <v>1504</v>
      </c>
      <c r="E25">
        <v>68081</v>
      </c>
      <c r="F25" t="s">
        <v>1342</v>
      </c>
      <c r="L25" s="81" t="s">
        <v>1584</v>
      </c>
    </row>
    <row r="26" spans="1:12" x14ac:dyDescent="0.25">
      <c r="A26">
        <v>22052</v>
      </c>
      <c r="B26">
        <v>22</v>
      </c>
      <c r="C26" t="s">
        <v>1283</v>
      </c>
      <c r="D26" t="s">
        <v>1505</v>
      </c>
      <c r="E26">
        <v>20013</v>
      </c>
      <c r="F26" t="s">
        <v>1335</v>
      </c>
      <c r="L26" s="81" t="s">
        <v>1594</v>
      </c>
    </row>
    <row r="27" spans="1:12" x14ac:dyDescent="0.25">
      <c r="A27">
        <v>22057</v>
      </c>
      <c r="B27">
        <v>22</v>
      </c>
      <c r="C27" t="s">
        <v>1283</v>
      </c>
      <c r="D27" t="s">
        <v>1506</v>
      </c>
      <c r="E27">
        <v>54498</v>
      </c>
      <c r="F27" t="s">
        <v>1338</v>
      </c>
      <c r="L27" s="81" t="s">
        <v>1597</v>
      </c>
    </row>
    <row r="28" spans="1:12" ht="15" customHeight="1" x14ac:dyDescent="0.25">
      <c r="A28">
        <v>22058</v>
      </c>
      <c r="B28">
        <v>22</v>
      </c>
      <c r="C28" t="s">
        <v>1283</v>
      </c>
      <c r="D28" t="s">
        <v>1507</v>
      </c>
      <c r="E28">
        <v>54518</v>
      </c>
      <c r="F28" t="s">
        <v>1340</v>
      </c>
      <c r="L28" s="81" t="s">
        <v>1212</v>
      </c>
    </row>
    <row r="29" spans="1:12" ht="15" customHeight="1" x14ac:dyDescent="0.25">
      <c r="A29">
        <v>22126</v>
      </c>
      <c r="B29">
        <v>22</v>
      </c>
      <c r="C29" t="s">
        <v>1283</v>
      </c>
      <c r="D29" t="s">
        <v>1508</v>
      </c>
      <c r="E29">
        <v>81736</v>
      </c>
      <c r="F29" t="s">
        <v>1396</v>
      </c>
    </row>
    <row r="30" spans="1:12" ht="15" customHeight="1" x14ac:dyDescent="0.25">
      <c r="A30">
        <v>22054</v>
      </c>
      <c r="B30">
        <v>22</v>
      </c>
      <c r="C30" t="s">
        <v>1283</v>
      </c>
      <c r="D30" t="s">
        <v>1509</v>
      </c>
      <c r="E30">
        <v>20011</v>
      </c>
    </row>
    <row r="31" spans="1:12" x14ac:dyDescent="0.25">
      <c r="A31">
        <v>22128</v>
      </c>
      <c r="B31">
        <v>22</v>
      </c>
      <c r="C31" t="s">
        <v>1283</v>
      </c>
      <c r="D31" t="s">
        <v>1510</v>
      </c>
      <c r="E31">
        <v>81794</v>
      </c>
      <c r="F31" t="s">
        <v>1398</v>
      </c>
    </row>
    <row r="32" spans="1:12" ht="15" customHeight="1" x14ac:dyDescent="0.25">
      <c r="A32">
        <v>25288</v>
      </c>
      <c r="B32">
        <v>22</v>
      </c>
      <c r="C32" t="s">
        <v>1279</v>
      </c>
      <c r="D32" t="s">
        <v>1580</v>
      </c>
      <c r="E32">
        <v>8001</v>
      </c>
      <c r="F32" t="s">
        <v>1262</v>
      </c>
    </row>
    <row r="33" spans="1:6" ht="15" customHeight="1" x14ac:dyDescent="0.25">
      <c r="A33">
        <v>22006</v>
      </c>
      <c r="B33">
        <v>22</v>
      </c>
      <c r="C33" t="s">
        <v>1279</v>
      </c>
      <c r="D33" t="s">
        <v>1581</v>
      </c>
      <c r="E33">
        <v>13001</v>
      </c>
      <c r="F33" t="s">
        <v>1248</v>
      </c>
    </row>
    <row r="34" spans="1:6" ht="15" customHeight="1" x14ac:dyDescent="0.25">
      <c r="A34">
        <v>22012</v>
      </c>
      <c r="B34">
        <v>22</v>
      </c>
      <c r="C34" t="s">
        <v>1279</v>
      </c>
      <c r="D34" t="s">
        <v>1582</v>
      </c>
      <c r="E34">
        <v>44001</v>
      </c>
      <c r="F34" t="s">
        <v>1249</v>
      </c>
    </row>
    <row r="35" spans="1:6" ht="15" customHeight="1" x14ac:dyDescent="0.25">
      <c r="A35">
        <v>26247</v>
      </c>
      <c r="B35">
        <v>22</v>
      </c>
      <c r="C35" t="s">
        <v>1279</v>
      </c>
      <c r="D35" t="s">
        <v>1583</v>
      </c>
      <c r="E35">
        <v>47001</v>
      </c>
      <c r="F35" t="s">
        <v>1266</v>
      </c>
    </row>
    <row r="36" spans="1:6" ht="15" customHeight="1" x14ac:dyDescent="0.25">
      <c r="A36">
        <v>22000</v>
      </c>
      <c r="B36">
        <v>22</v>
      </c>
      <c r="C36" t="s">
        <v>1279</v>
      </c>
      <c r="D36" t="s">
        <v>1584</v>
      </c>
      <c r="E36">
        <v>70001</v>
      </c>
      <c r="F36" t="s">
        <v>1247</v>
      </c>
    </row>
    <row r="37" spans="1:6" ht="15" customHeight="1" x14ac:dyDescent="0.25">
      <c r="A37">
        <v>22005</v>
      </c>
      <c r="B37">
        <v>22</v>
      </c>
      <c r="C37" t="s">
        <v>1279</v>
      </c>
      <c r="D37" t="s">
        <v>1511</v>
      </c>
      <c r="E37">
        <v>13244</v>
      </c>
      <c r="F37" t="s">
        <v>1294</v>
      </c>
    </row>
    <row r="38" spans="1:6" ht="15" customHeight="1" x14ac:dyDescent="0.25">
      <c r="A38">
        <v>22016</v>
      </c>
      <c r="B38">
        <v>22</v>
      </c>
      <c r="C38" t="s">
        <v>1279</v>
      </c>
      <c r="D38" t="s">
        <v>1512</v>
      </c>
      <c r="E38">
        <v>47245</v>
      </c>
      <c r="F38" t="s">
        <v>1300</v>
      </c>
    </row>
    <row r="39" spans="1:6" ht="15" customHeight="1" x14ac:dyDescent="0.25">
      <c r="A39">
        <v>22017</v>
      </c>
      <c r="B39">
        <v>22</v>
      </c>
      <c r="C39" t="s">
        <v>1279</v>
      </c>
      <c r="D39" t="s">
        <v>1513</v>
      </c>
      <c r="E39">
        <v>47288</v>
      </c>
      <c r="F39" t="s">
        <v>1302</v>
      </c>
    </row>
    <row r="40" spans="1:6" ht="15" customHeight="1" x14ac:dyDescent="0.25">
      <c r="A40">
        <v>22007</v>
      </c>
      <c r="B40">
        <v>22</v>
      </c>
      <c r="C40" t="s">
        <v>1279</v>
      </c>
      <c r="D40" t="s">
        <v>1514</v>
      </c>
      <c r="E40">
        <v>13430</v>
      </c>
      <c r="F40" t="s">
        <v>1296</v>
      </c>
    </row>
    <row r="41" spans="1:6" ht="15" customHeight="1" x14ac:dyDescent="0.25">
      <c r="A41">
        <v>22011</v>
      </c>
      <c r="B41">
        <v>22</v>
      </c>
      <c r="C41" t="s">
        <v>1279</v>
      </c>
      <c r="D41" t="s">
        <v>1515</v>
      </c>
      <c r="E41">
        <v>44430</v>
      </c>
      <c r="F41" t="s">
        <v>1298</v>
      </c>
    </row>
    <row r="42" spans="1:6" ht="15" customHeight="1" x14ac:dyDescent="0.25">
      <c r="A42">
        <v>22018</v>
      </c>
      <c r="B42">
        <v>22</v>
      </c>
      <c r="C42" t="s">
        <v>1279</v>
      </c>
      <c r="D42" t="s">
        <v>1516</v>
      </c>
      <c r="E42">
        <v>47555</v>
      </c>
      <c r="F42" t="s">
        <v>1304</v>
      </c>
    </row>
    <row r="43" spans="1:6" ht="15" customHeight="1" x14ac:dyDescent="0.25">
      <c r="A43">
        <v>27091</v>
      </c>
      <c r="B43">
        <v>22</v>
      </c>
      <c r="C43" t="s">
        <v>1279</v>
      </c>
      <c r="D43" t="s">
        <v>1517</v>
      </c>
      <c r="E43">
        <v>88001</v>
      </c>
      <c r="F43" t="s">
        <v>1441</v>
      </c>
    </row>
    <row r="44" spans="1:6" ht="15" customHeight="1" x14ac:dyDescent="0.25">
      <c r="A44">
        <v>22047</v>
      </c>
      <c r="B44">
        <v>22</v>
      </c>
      <c r="C44" t="s">
        <v>1279</v>
      </c>
      <c r="D44" t="s">
        <v>1518</v>
      </c>
      <c r="E44">
        <v>70820</v>
      </c>
      <c r="F44" t="s">
        <v>1333</v>
      </c>
    </row>
    <row r="45" spans="1:6" ht="15" customHeight="1" x14ac:dyDescent="0.25">
      <c r="A45">
        <v>27101</v>
      </c>
      <c r="B45">
        <v>22</v>
      </c>
      <c r="C45" t="s">
        <v>1279</v>
      </c>
      <c r="D45" t="s">
        <v>1519</v>
      </c>
      <c r="E45">
        <v>70742</v>
      </c>
      <c r="F45" t="s">
        <v>1443</v>
      </c>
    </row>
    <row r="46" spans="1:6" ht="15" customHeight="1" x14ac:dyDescent="0.25">
      <c r="A46">
        <v>22074</v>
      </c>
      <c r="B46">
        <v>22</v>
      </c>
      <c r="C46" t="s">
        <v>1281</v>
      </c>
      <c r="D46" t="s">
        <v>1585</v>
      </c>
      <c r="E46">
        <v>17001</v>
      </c>
      <c r="F46" t="s">
        <v>1253</v>
      </c>
    </row>
    <row r="47" spans="1:6" ht="15" customHeight="1" x14ac:dyDescent="0.25">
      <c r="A47">
        <v>25287</v>
      </c>
      <c r="B47">
        <v>22</v>
      </c>
      <c r="C47" t="s">
        <v>1281</v>
      </c>
      <c r="D47" t="s">
        <v>1586</v>
      </c>
      <c r="E47">
        <v>63001</v>
      </c>
      <c r="F47" t="s">
        <v>1261</v>
      </c>
    </row>
    <row r="48" spans="1:6" ht="15" customHeight="1" x14ac:dyDescent="0.25">
      <c r="A48">
        <v>27093</v>
      </c>
      <c r="B48">
        <v>22</v>
      </c>
      <c r="C48" t="s">
        <v>1281</v>
      </c>
      <c r="D48" t="s">
        <v>1587</v>
      </c>
      <c r="E48">
        <v>66001</v>
      </c>
      <c r="F48" t="s">
        <v>1269</v>
      </c>
    </row>
    <row r="49" spans="1:6" ht="15" customHeight="1" x14ac:dyDescent="0.25">
      <c r="A49">
        <v>22068</v>
      </c>
      <c r="B49">
        <v>22</v>
      </c>
      <c r="C49" t="s">
        <v>1281</v>
      </c>
      <c r="D49" t="s">
        <v>1520</v>
      </c>
      <c r="E49">
        <v>17013</v>
      </c>
      <c r="F49" t="s">
        <v>1344</v>
      </c>
    </row>
    <row r="50" spans="1:6" ht="15" customHeight="1" x14ac:dyDescent="0.25">
      <c r="A50">
        <v>22069</v>
      </c>
      <c r="B50">
        <v>22</v>
      </c>
      <c r="C50" t="s">
        <v>1281</v>
      </c>
      <c r="D50" t="s">
        <v>1521</v>
      </c>
      <c r="E50">
        <v>17042</v>
      </c>
      <c r="F50" t="s">
        <v>1346</v>
      </c>
    </row>
    <row r="51" spans="1:6" ht="15" customHeight="1" x14ac:dyDescent="0.25">
      <c r="A51">
        <v>22080</v>
      </c>
      <c r="B51">
        <v>22</v>
      </c>
      <c r="C51" t="s">
        <v>1281</v>
      </c>
      <c r="D51" t="s">
        <v>1522</v>
      </c>
      <c r="E51">
        <v>66045</v>
      </c>
    </row>
    <row r="52" spans="1:6" ht="15" customHeight="1" x14ac:dyDescent="0.25">
      <c r="A52">
        <v>22081</v>
      </c>
      <c r="B52">
        <v>22</v>
      </c>
      <c r="C52" t="s">
        <v>1281</v>
      </c>
      <c r="D52" t="s">
        <v>1523</v>
      </c>
      <c r="E52">
        <v>66088</v>
      </c>
    </row>
    <row r="53" spans="1:6" ht="15" customHeight="1" x14ac:dyDescent="0.25">
      <c r="A53">
        <v>22122</v>
      </c>
      <c r="B53">
        <v>22</v>
      </c>
      <c r="C53" t="s">
        <v>1281</v>
      </c>
      <c r="D53" t="s">
        <v>1524</v>
      </c>
      <c r="E53">
        <v>17380</v>
      </c>
      <c r="F53" t="s">
        <v>1394</v>
      </c>
    </row>
    <row r="54" spans="1:6" ht="15" customHeight="1" x14ac:dyDescent="0.25">
      <c r="A54">
        <v>22085</v>
      </c>
      <c r="B54">
        <v>22</v>
      </c>
      <c r="C54" t="s">
        <v>1281</v>
      </c>
      <c r="D54" t="s">
        <v>1525</v>
      </c>
      <c r="E54">
        <v>66400</v>
      </c>
    </row>
    <row r="55" spans="1:6" ht="15" customHeight="1" x14ac:dyDescent="0.25">
      <c r="A55">
        <v>22071</v>
      </c>
      <c r="B55">
        <v>22</v>
      </c>
      <c r="C55" t="s">
        <v>1281</v>
      </c>
      <c r="D55" t="s">
        <v>1526</v>
      </c>
      <c r="E55">
        <v>17433</v>
      </c>
    </row>
    <row r="56" spans="1:6" ht="15" customHeight="1" x14ac:dyDescent="0.25">
      <c r="A56">
        <v>24686</v>
      </c>
      <c r="B56">
        <v>22</v>
      </c>
      <c r="C56" t="s">
        <v>1281</v>
      </c>
      <c r="D56" t="s">
        <v>1526</v>
      </c>
      <c r="E56">
        <v>17433</v>
      </c>
      <c r="F56" t="s">
        <v>1430</v>
      </c>
    </row>
    <row r="57" spans="1:6" ht="15" customHeight="1" x14ac:dyDescent="0.25">
      <c r="A57">
        <v>22083</v>
      </c>
      <c r="B57">
        <v>22</v>
      </c>
      <c r="C57" t="s">
        <v>1281</v>
      </c>
      <c r="D57" t="s">
        <v>1527</v>
      </c>
      <c r="E57">
        <v>66440</v>
      </c>
      <c r="F57" t="s">
        <v>1354</v>
      </c>
    </row>
    <row r="58" spans="1:6" ht="15" customHeight="1" x14ac:dyDescent="0.25">
      <c r="A58">
        <v>22072</v>
      </c>
      <c r="B58">
        <v>22</v>
      </c>
      <c r="C58" t="s">
        <v>1281</v>
      </c>
      <c r="D58" t="s">
        <v>1528</v>
      </c>
      <c r="E58">
        <v>17614</v>
      </c>
    </row>
    <row r="59" spans="1:6" ht="15" customHeight="1" x14ac:dyDescent="0.25">
      <c r="A59">
        <v>22073</v>
      </c>
      <c r="B59">
        <v>22</v>
      </c>
      <c r="C59" t="s">
        <v>1281</v>
      </c>
      <c r="D59" t="s">
        <v>1529</v>
      </c>
      <c r="E59">
        <v>17653</v>
      </c>
    </row>
    <row r="60" spans="1:6" x14ac:dyDescent="0.25">
      <c r="A60">
        <v>24777</v>
      </c>
      <c r="B60">
        <v>22</v>
      </c>
      <c r="C60" t="s">
        <v>1281</v>
      </c>
      <c r="D60" t="s">
        <v>1529</v>
      </c>
      <c r="E60">
        <v>17653</v>
      </c>
      <c r="F60" t="s">
        <v>1431</v>
      </c>
    </row>
    <row r="61" spans="1:6" ht="15" customHeight="1" x14ac:dyDescent="0.25">
      <c r="A61">
        <v>22084</v>
      </c>
      <c r="B61">
        <v>22</v>
      </c>
      <c r="C61" t="s">
        <v>1281</v>
      </c>
      <c r="D61" t="s">
        <v>1530</v>
      </c>
      <c r="E61">
        <v>66682</v>
      </c>
    </row>
    <row r="62" spans="1:6" ht="15" customHeight="1" x14ac:dyDescent="0.25">
      <c r="A62">
        <v>11001</v>
      </c>
      <c r="B62">
        <v>22</v>
      </c>
      <c r="C62" t="s">
        <v>1284</v>
      </c>
      <c r="D62" t="s">
        <v>1598</v>
      </c>
      <c r="E62">
        <v>11001</v>
      </c>
      <c r="F62" t="s">
        <v>60</v>
      </c>
    </row>
    <row r="63" spans="1:6" ht="15" customHeight="1" x14ac:dyDescent="0.25">
      <c r="A63">
        <v>22132</v>
      </c>
      <c r="B63">
        <v>22</v>
      </c>
      <c r="C63" t="s">
        <v>1284</v>
      </c>
      <c r="D63" t="s">
        <v>1588</v>
      </c>
      <c r="E63">
        <v>15001</v>
      </c>
      <c r="F63" t="s">
        <v>1258</v>
      </c>
    </row>
    <row r="64" spans="1:6" ht="15" customHeight="1" x14ac:dyDescent="0.25">
      <c r="A64">
        <v>27006</v>
      </c>
      <c r="B64">
        <v>22</v>
      </c>
      <c r="C64" t="s">
        <v>1284</v>
      </c>
      <c r="D64" t="s">
        <v>1589</v>
      </c>
      <c r="E64">
        <v>25001</v>
      </c>
      <c r="F64" t="s">
        <v>1268</v>
      </c>
    </row>
    <row r="65" spans="1:6" ht="15" customHeight="1" x14ac:dyDescent="0.25">
      <c r="A65">
        <v>22161</v>
      </c>
      <c r="B65">
        <v>22</v>
      </c>
      <c r="C65" t="s">
        <v>1284</v>
      </c>
      <c r="D65" t="s">
        <v>1590</v>
      </c>
      <c r="E65">
        <v>50001</v>
      </c>
      <c r="F65" t="s">
        <v>1259</v>
      </c>
    </row>
    <row r="66" spans="1:6" ht="15" customHeight="1" x14ac:dyDescent="0.25">
      <c r="A66">
        <v>22156</v>
      </c>
      <c r="B66">
        <v>22</v>
      </c>
      <c r="C66" t="s">
        <v>1284</v>
      </c>
      <c r="D66" t="s">
        <v>1531</v>
      </c>
      <c r="E66">
        <v>50006</v>
      </c>
      <c r="F66" t="s">
        <v>1425</v>
      </c>
    </row>
    <row r="67" spans="1:6" ht="15" customHeight="1" x14ac:dyDescent="0.25">
      <c r="A67">
        <v>22159</v>
      </c>
      <c r="B67">
        <v>22</v>
      </c>
      <c r="C67" t="s">
        <v>1284</v>
      </c>
      <c r="D67" t="s">
        <v>1531</v>
      </c>
      <c r="E67">
        <v>50006</v>
      </c>
    </row>
    <row r="68" spans="1:6" ht="15" customHeight="1" x14ac:dyDescent="0.25">
      <c r="A68">
        <v>22149</v>
      </c>
      <c r="B68">
        <v>22</v>
      </c>
      <c r="C68" t="s">
        <v>1284</v>
      </c>
      <c r="D68" t="s">
        <v>1532</v>
      </c>
      <c r="E68">
        <v>91001</v>
      </c>
    </row>
    <row r="69" spans="1:6" ht="15" customHeight="1" x14ac:dyDescent="0.25">
      <c r="A69">
        <v>22137</v>
      </c>
      <c r="B69">
        <v>22</v>
      </c>
      <c r="C69" t="s">
        <v>1284</v>
      </c>
      <c r="D69" t="s">
        <v>1533</v>
      </c>
      <c r="E69">
        <v>25151</v>
      </c>
      <c r="F69" t="s">
        <v>1407</v>
      </c>
    </row>
    <row r="70" spans="1:6" ht="15" customHeight="1" x14ac:dyDescent="0.25">
      <c r="A70">
        <v>22138</v>
      </c>
      <c r="B70">
        <v>22</v>
      </c>
      <c r="C70" t="s">
        <v>1284</v>
      </c>
      <c r="D70" t="s">
        <v>1534</v>
      </c>
      <c r="E70">
        <v>25183</v>
      </c>
      <c r="F70" t="s">
        <v>1409</v>
      </c>
    </row>
    <row r="71" spans="1:6" ht="15" customHeight="1" x14ac:dyDescent="0.25">
      <c r="A71">
        <v>22134</v>
      </c>
      <c r="B71">
        <v>22</v>
      </c>
      <c r="C71" t="s">
        <v>1284</v>
      </c>
      <c r="D71" t="s">
        <v>1535</v>
      </c>
      <c r="E71">
        <v>15238</v>
      </c>
      <c r="F71" t="s">
        <v>42</v>
      </c>
    </row>
    <row r="72" spans="1:6" ht="15" customHeight="1" x14ac:dyDescent="0.25">
      <c r="A72">
        <v>22139</v>
      </c>
      <c r="B72">
        <v>22</v>
      </c>
      <c r="C72" t="s">
        <v>1284</v>
      </c>
      <c r="D72" t="s">
        <v>1536</v>
      </c>
      <c r="E72">
        <v>25269</v>
      </c>
    </row>
    <row r="73" spans="1:6" ht="15" customHeight="1" x14ac:dyDescent="0.25">
      <c r="A73">
        <v>22140</v>
      </c>
      <c r="B73">
        <v>22</v>
      </c>
      <c r="C73" t="s">
        <v>1284</v>
      </c>
      <c r="D73" t="s">
        <v>1537</v>
      </c>
      <c r="E73">
        <v>25290</v>
      </c>
      <c r="F73" t="s">
        <v>1412</v>
      </c>
    </row>
    <row r="74" spans="1:6" ht="15" customHeight="1" x14ac:dyDescent="0.25">
      <c r="A74">
        <v>22130</v>
      </c>
      <c r="B74">
        <v>22</v>
      </c>
      <c r="C74" t="s">
        <v>1284</v>
      </c>
      <c r="D74" t="s">
        <v>1538</v>
      </c>
      <c r="E74">
        <v>15299</v>
      </c>
      <c r="F74" t="s">
        <v>1400</v>
      </c>
    </row>
    <row r="75" spans="1:6" ht="15" customHeight="1" x14ac:dyDescent="0.25">
      <c r="A75">
        <v>22141</v>
      </c>
      <c r="B75">
        <v>22</v>
      </c>
      <c r="C75" t="s">
        <v>1284</v>
      </c>
      <c r="D75" t="s">
        <v>1539</v>
      </c>
      <c r="E75">
        <v>25307</v>
      </c>
      <c r="F75" t="s">
        <v>1414</v>
      </c>
    </row>
    <row r="76" spans="1:6" ht="15" customHeight="1" x14ac:dyDescent="0.25">
      <c r="A76">
        <v>22164</v>
      </c>
      <c r="B76">
        <v>22</v>
      </c>
      <c r="C76" t="s">
        <v>1284</v>
      </c>
      <c r="D76" t="s">
        <v>1540</v>
      </c>
      <c r="E76">
        <v>94001</v>
      </c>
      <c r="F76" t="s">
        <v>1292</v>
      </c>
    </row>
    <row r="77" spans="1:6" ht="15" customHeight="1" x14ac:dyDescent="0.25">
      <c r="A77">
        <v>22142</v>
      </c>
      <c r="B77">
        <v>22</v>
      </c>
      <c r="C77" t="s">
        <v>1284</v>
      </c>
      <c r="D77" t="s">
        <v>1541</v>
      </c>
      <c r="E77">
        <v>25386</v>
      </c>
    </row>
    <row r="78" spans="1:6" ht="15" customHeight="1" x14ac:dyDescent="0.25">
      <c r="A78">
        <v>22131</v>
      </c>
      <c r="B78">
        <v>22</v>
      </c>
      <c r="C78" t="s">
        <v>1284</v>
      </c>
      <c r="D78" t="s">
        <v>1542</v>
      </c>
      <c r="E78">
        <v>15469</v>
      </c>
      <c r="F78" t="s">
        <v>1402</v>
      </c>
    </row>
    <row r="79" spans="1:6" ht="15" customHeight="1" x14ac:dyDescent="0.25">
      <c r="A79">
        <v>22155</v>
      </c>
      <c r="B79">
        <v>22</v>
      </c>
      <c r="C79" t="s">
        <v>1284</v>
      </c>
      <c r="D79" t="s">
        <v>1543</v>
      </c>
      <c r="E79">
        <v>85250</v>
      </c>
      <c r="F79" t="s">
        <v>1423</v>
      </c>
    </row>
    <row r="80" spans="1:6" ht="15" customHeight="1" x14ac:dyDescent="0.25">
      <c r="A80">
        <v>22036</v>
      </c>
      <c r="B80">
        <v>22</v>
      </c>
      <c r="C80" t="s">
        <v>1284</v>
      </c>
      <c r="D80" t="s">
        <v>1544</v>
      </c>
      <c r="E80">
        <v>15572</v>
      </c>
      <c r="F80" t="s">
        <v>1327</v>
      </c>
    </row>
    <row r="81" spans="1:6" ht="15" customHeight="1" x14ac:dyDescent="0.25">
      <c r="A81">
        <v>22158</v>
      </c>
      <c r="B81">
        <v>22</v>
      </c>
      <c r="C81" t="s">
        <v>1284</v>
      </c>
      <c r="D81" t="s">
        <v>1545</v>
      </c>
      <c r="E81">
        <v>50573</v>
      </c>
      <c r="F81" t="s">
        <v>1427</v>
      </c>
    </row>
    <row r="82" spans="1:6" x14ac:dyDescent="0.25">
      <c r="A82">
        <v>22160</v>
      </c>
      <c r="B82">
        <v>22</v>
      </c>
      <c r="C82" t="s">
        <v>1284</v>
      </c>
      <c r="D82" t="s">
        <v>1546</v>
      </c>
      <c r="E82">
        <v>95001</v>
      </c>
      <c r="F82" t="s">
        <v>1288</v>
      </c>
    </row>
    <row r="83" spans="1:6" ht="15" customHeight="1" x14ac:dyDescent="0.25">
      <c r="A83">
        <v>22144</v>
      </c>
      <c r="B83">
        <v>22</v>
      </c>
      <c r="C83" t="s">
        <v>1284</v>
      </c>
      <c r="D83" t="s">
        <v>1547</v>
      </c>
      <c r="E83">
        <v>25754</v>
      </c>
      <c r="F83" t="s">
        <v>1417</v>
      </c>
    </row>
    <row r="84" spans="1:6" ht="15" customHeight="1" x14ac:dyDescent="0.25">
      <c r="A84">
        <v>25739</v>
      </c>
      <c r="B84">
        <v>22</v>
      </c>
      <c r="C84" t="s">
        <v>1284</v>
      </c>
      <c r="D84" t="s">
        <v>1547</v>
      </c>
      <c r="E84">
        <v>25754</v>
      </c>
      <c r="F84" t="s">
        <v>1433</v>
      </c>
    </row>
    <row r="85" spans="1:6" ht="15" customHeight="1" x14ac:dyDescent="0.25">
      <c r="A85">
        <v>22133</v>
      </c>
      <c r="B85">
        <v>22</v>
      </c>
      <c r="C85" t="s">
        <v>1284</v>
      </c>
      <c r="D85" t="s">
        <v>1548</v>
      </c>
      <c r="E85">
        <v>15759</v>
      </c>
      <c r="F85" t="s">
        <v>1404</v>
      </c>
    </row>
    <row r="86" spans="1:6" ht="15" customHeight="1" x14ac:dyDescent="0.25">
      <c r="A86">
        <v>22150</v>
      </c>
      <c r="B86">
        <v>22</v>
      </c>
      <c r="C86" t="s">
        <v>1284</v>
      </c>
      <c r="D86" t="s">
        <v>1549</v>
      </c>
      <c r="E86">
        <v>25843</v>
      </c>
      <c r="F86" t="s">
        <v>1421</v>
      </c>
    </row>
    <row r="87" spans="1:6" ht="15" customHeight="1" x14ac:dyDescent="0.25">
      <c r="A87">
        <v>22162</v>
      </c>
      <c r="B87">
        <v>22</v>
      </c>
      <c r="C87" t="s">
        <v>1284</v>
      </c>
      <c r="D87" t="s">
        <v>1550</v>
      </c>
      <c r="E87">
        <v>99001</v>
      </c>
      <c r="F87" t="s">
        <v>1290</v>
      </c>
    </row>
    <row r="88" spans="1:6" ht="15" customHeight="1" x14ac:dyDescent="0.25">
      <c r="A88">
        <v>22145</v>
      </c>
      <c r="B88">
        <v>22</v>
      </c>
      <c r="C88" t="s">
        <v>1284</v>
      </c>
      <c r="D88" t="s">
        <v>1551</v>
      </c>
      <c r="E88">
        <v>25875</v>
      </c>
      <c r="F88" t="s">
        <v>1419</v>
      </c>
    </row>
    <row r="89" spans="1:6" ht="15" customHeight="1" x14ac:dyDescent="0.25">
      <c r="A89">
        <v>22114</v>
      </c>
      <c r="B89">
        <v>22</v>
      </c>
      <c r="C89" t="s">
        <v>1282</v>
      </c>
      <c r="D89" t="s">
        <v>1591</v>
      </c>
      <c r="E89">
        <v>18001</v>
      </c>
      <c r="F89" t="s">
        <v>1255</v>
      </c>
    </row>
    <row r="90" spans="1:6" ht="15" customHeight="1" x14ac:dyDescent="0.25">
      <c r="A90">
        <v>22112</v>
      </c>
      <c r="B90">
        <v>22</v>
      </c>
      <c r="C90" t="s">
        <v>1282</v>
      </c>
      <c r="D90" t="s">
        <v>1592</v>
      </c>
      <c r="E90">
        <v>41001</v>
      </c>
      <c r="F90" t="s">
        <v>1254</v>
      </c>
    </row>
    <row r="91" spans="1:6" x14ac:dyDescent="0.25">
      <c r="A91">
        <v>26271</v>
      </c>
      <c r="B91">
        <v>22</v>
      </c>
      <c r="C91" t="s">
        <v>1282</v>
      </c>
      <c r="D91" t="s">
        <v>1593</v>
      </c>
      <c r="E91">
        <v>86001</v>
      </c>
      <c r="F91" t="s">
        <v>1267</v>
      </c>
    </row>
    <row r="92" spans="1:6" x14ac:dyDescent="0.25">
      <c r="A92">
        <v>22117</v>
      </c>
      <c r="B92">
        <v>22</v>
      </c>
      <c r="C92" t="s">
        <v>1282</v>
      </c>
      <c r="D92" t="s">
        <v>1594</v>
      </c>
      <c r="E92">
        <v>73001</v>
      </c>
      <c r="F92" t="s">
        <v>1256</v>
      </c>
    </row>
    <row r="93" spans="1:6" ht="15" customHeight="1" x14ac:dyDescent="0.25">
      <c r="A93">
        <v>22118</v>
      </c>
      <c r="B93">
        <v>22</v>
      </c>
      <c r="C93" t="s">
        <v>1282</v>
      </c>
      <c r="D93" t="s">
        <v>1552</v>
      </c>
      <c r="E93">
        <v>73268</v>
      </c>
      <c r="F93" t="s">
        <v>1388</v>
      </c>
    </row>
    <row r="94" spans="1:6" ht="15" customHeight="1" x14ac:dyDescent="0.25">
      <c r="A94">
        <v>22109</v>
      </c>
      <c r="B94">
        <v>22</v>
      </c>
      <c r="C94" t="s">
        <v>1282</v>
      </c>
      <c r="D94" t="s">
        <v>1553</v>
      </c>
      <c r="E94">
        <v>41298</v>
      </c>
      <c r="F94" t="s">
        <v>1382</v>
      </c>
    </row>
    <row r="95" spans="1:6" ht="15" customHeight="1" x14ac:dyDescent="0.25">
      <c r="A95">
        <v>25090</v>
      </c>
      <c r="B95">
        <v>22</v>
      </c>
      <c r="C95" t="s">
        <v>1282</v>
      </c>
      <c r="D95" t="s">
        <v>1553</v>
      </c>
      <c r="E95">
        <v>41298</v>
      </c>
      <c r="F95" t="s">
        <v>1432</v>
      </c>
    </row>
    <row r="96" spans="1:6" ht="15" customHeight="1" x14ac:dyDescent="0.25">
      <c r="A96">
        <v>22110</v>
      </c>
      <c r="B96">
        <v>22</v>
      </c>
      <c r="C96" t="s">
        <v>1282</v>
      </c>
      <c r="D96" t="s">
        <v>1554</v>
      </c>
      <c r="E96">
        <v>41396</v>
      </c>
      <c r="F96" t="s">
        <v>1384</v>
      </c>
    </row>
    <row r="97" spans="1:6" ht="15" customHeight="1" x14ac:dyDescent="0.25">
      <c r="A97">
        <v>22120</v>
      </c>
      <c r="B97">
        <v>22</v>
      </c>
      <c r="C97" t="s">
        <v>1282</v>
      </c>
      <c r="D97" t="s">
        <v>1555</v>
      </c>
      <c r="E97">
        <v>73411</v>
      </c>
      <c r="F97" t="s">
        <v>1390</v>
      </c>
    </row>
    <row r="98" spans="1:6" ht="15" customHeight="1" x14ac:dyDescent="0.25">
      <c r="A98">
        <v>22121</v>
      </c>
      <c r="B98">
        <v>22</v>
      </c>
      <c r="C98" t="s">
        <v>1282</v>
      </c>
      <c r="D98" t="s">
        <v>1556</v>
      </c>
      <c r="E98">
        <v>73443</v>
      </c>
      <c r="F98" t="s">
        <v>1392</v>
      </c>
    </row>
    <row r="99" spans="1:6" ht="15" customHeight="1" x14ac:dyDescent="0.25">
      <c r="A99">
        <v>24387</v>
      </c>
      <c r="B99">
        <v>22</v>
      </c>
      <c r="C99" t="s">
        <v>1282</v>
      </c>
      <c r="D99" t="s">
        <v>1557</v>
      </c>
      <c r="E99">
        <v>86568</v>
      </c>
      <c r="F99" t="s">
        <v>1429</v>
      </c>
    </row>
    <row r="100" spans="1:6" ht="15" customHeight="1" x14ac:dyDescent="0.25">
      <c r="A100">
        <v>22111</v>
      </c>
      <c r="B100">
        <v>22</v>
      </c>
      <c r="C100" t="s">
        <v>1282</v>
      </c>
      <c r="D100" t="s">
        <v>1558</v>
      </c>
      <c r="E100">
        <v>41551</v>
      </c>
      <c r="F100" t="s">
        <v>1386</v>
      </c>
    </row>
    <row r="101" spans="1:6" ht="15" customHeight="1" x14ac:dyDescent="0.25">
      <c r="A101">
        <v>25181</v>
      </c>
      <c r="B101">
        <v>22</v>
      </c>
      <c r="C101" t="s">
        <v>1285</v>
      </c>
      <c r="D101" t="s">
        <v>1595</v>
      </c>
      <c r="E101">
        <v>19001</v>
      </c>
      <c r="F101" t="s">
        <v>1260</v>
      </c>
    </row>
    <row r="102" spans="1:6" ht="15" customHeight="1" x14ac:dyDescent="0.25">
      <c r="A102">
        <v>25330</v>
      </c>
      <c r="B102">
        <v>22</v>
      </c>
      <c r="C102" t="s">
        <v>1285</v>
      </c>
      <c r="D102" t="s">
        <v>1596</v>
      </c>
      <c r="E102">
        <v>52001</v>
      </c>
      <c r="F102" t="s">
        <v>1263</v>
      </c>
    </row>
    <row r="103" spans="1:6" ht="15" customHeight="1" x14ac:dyDescent="0.25">
      <c r="A103">
        <v>27095</v>
      </c>
      <c r="B103">
        <v>22</v>
      </c>
      <c r="C103" t="s">
        <v>1285</v>
      </c>
      <c r="D103" t="s">
        <v>1597</v>
      </c>
      <c r="E103">
        <v>76001</v>
      </c>
      <c r="F103" t="s">
        <v>1270</v>
      </c>
    </row>
    <row r="104" spans="1:6" ht="15" customHeight="1" x14ac:dyDescent="0.25">
      <c r="A104">
        <v>22102</v>
      </c>
      <c r="B104">
        <v>22</v>
      </c>
      <c r="C104" t="s">
        <v>1285</v>
      </c>
      <c r="D104" t="s">
        <v>1559</v>
      </c>
      <c r="E104">
        <v>76111</v>
      </c>
      <c r="F104" t="s">
        <v>1370</v>
      </c>
    </row>
    <row r="105" spans="1:6" ht="15" customHeight="1" x14ac:dyDescent="0.25">
      <c r="A105">
        <v>22103</v>
      </c>
      <c r="B105">
        <v>22</v>
      </c>
      <c r="C105" t="s">
        <v>1285</v>
      </c>
      <c r="D105" t="s">
        <v>1560</v>
      </c>
      <c r="E105">
        <v>76122</v>
      </c>
      <c r="F105" t="s">
        <v>1372</v>
      </c>
    </row>
    <row r="106" spans="1:6" ht="15" customHeight="1" x14ac:dyDescent="0.25">
      <c r="A106">
        <v>22091</v>
      </c>
      <c r="B106">
        <v>22</v>
      </c>
      <c r="C106" t="s">
        <v>1285</v>
      </c>
      <c r="D106" t="s">
        <v>1561</v>
      </c>
      <c r="E106">
        <v>19532</v>
      </c>
      <c r="F106" t="s">
        <v>1360</v>
      </c>
    </row>
    <row r="107" spans="1:6" ht="15" customHeight="1" x14ac:dyDescent="0.25">
      <c r="A107">
        <v>22092</v>
      </c>
      <c r="B107">
        <v>22</v>
      </c>
      <c r="C107" t="s">
        <v>1285</v>
      </c>
      <c r="D107" t="s">
        <v>1562</v>
      </c>
      <c r="E107">
        <v>52356</v>
      </c>
      <c r="F107" t="s">
        <v>1362</v>
      </c>
    </row>
    <row r="108" spans="1:6" ht="15" customHeight="1" x14ac:dyDescent="0.25">
      <c r="A108">
        <v>22106</v>
      </c>
      <c r="B108">
        <v>22</v>
      </c>
      <c r="C108" t="s">
        <v>1285</v>
      </c>
      <c r="D108" t="s">
        <v>1563</v>
      </c>
      <c r="E108">
        <v>76834</v>
      </c>
      <c r="F108" t="s">
        <v>1378</v>
      </c>
    </row>
    <row r="109" spans="1:6" ht="15" customHeight="1" x14ac:dyDescent="0.25">
      <c r="A109">
        <v>22039</v>
      </c>
      <c r="B109">
        <v>22</v>
      </c>
      <c r="C109" t="s">
        <v>1285</v>
      </c>
      <c r="D109" t="s">
        <v>1564</v>
      </c>
      <c r="E109">
        <v>23417</v>
      </c>
      <c r="F109" t="s">
        <v>1331</v>
      </c>
    </row>
    <row r="110" spans="1:6" ht="15" customHeight="1" x14ac:dyDescent="0.25">
      <c r="A110">
        <v>22088</v>
      </c>
      <c r="B110">
        <v>22</v>
      </c>
      <c r="C110" t="s">
        <v>1285</v>
      </c>
      <c r="D110" t="s">
        <v>1565</v>
      </c>
      <c r="E110">
        <v>19698</v>
      </c>
      <c r="F110" t="s">
        <v>1358</v>
      </c>
    </row>
    <row r="111" spans="1:6" ht="15" customHeight="1" x14ac:dyDescent="0.25">
      <c r="A111">
        <v>22105</v>
      </c>
      <c r="B111">
        <v>22</v>
      </c>
      <c r="C111" t="s">
        <v>1285</v>
      </c>
      <c r="D111" t="s">
        <v>1566</v>
      </c>
      <c r="E111">
        <v>76736</v>
      </c>
      <c r="F111" t="s">
        <v>1376</v>
      </c>
    </row>
    <row r="112" spans="1:6" ht="15" customHeight="1" x14ac:dyDescent="0.25">
      <c r="A112">
        <v>25939</v>
      </c>
      <c r="B112">
        <v>22</v>
      </c>
      <c r="C112" t="s">
        <v>1285</v>
      </c>
      <c r="D112" t="s">
        <v>1566</v>
      </c>
      <c r="E112">
        <v>76736</v>
      </c>
      <c r="F112" t="s">
        <v>1434</v>
      </c>
    </row>
    <row r="113" spans="1:6" ht="15" customHeight="1" x14ac:dyDescent="0.25">
      <c r="A113">
        <v>22095</v>
      </c>
      <c r="B113">
        <v>22</v>
      </c>
      <c r="C113" t="s">
        <v>1285</v>
      </c>
      <c r="D113" t="s">
        <v>1567</v>
      </c>
      <c r="E113">
        <v>52838</v>
      </c>
      <c r="F113" t="s">
        <v>1366</v>
      </c>
    </row>
    <row r="114" spans="1:6" ht="15" customHeight="1" x14ac:dyDescent="0.25">
      <c r="A114">
        <v>22100</v>
      </c>
      <c r="B114">
        <v>22</v>
      </c>
      <c r="C114" t="s">
        <v>1285</v>
      </c>
      <c r="D114" t="s">
        <v>1568</v>
      </c>
      <c r="E114">
        <v>76892</v>
      </c>
      <c r="F114" t="s">
        <v>1368</v>
      </c>
    </row>
    <row r="115" spans="1:6" ht="15" customHeight="1" x14ac:dyDescent="0.25">
      <c r="A115">
        <v>22107</v>
      </c>
      <c r="B115">
        <v>22</v>
      </c>
      <c r="C115" t="s">
        <v>1285</v>
      </c>
      <c r="D115" t="s">
        <v>1569</v>
      </c>
      <c r="E115">
        <v>76895</v>
      </c>
      <c r="F115" t="s">
        <v>1380</v>
      </c>
    </row>
    <row r="116" spans="1:6" ht="15" customHeight="1" x14ac:dyDescent="0.25">
      <c r="A116">
        <v>22082</v>
      </c>
      <c r="B116">
        <v>22</v>
      </c>
      <c r="C116" t="s">
        <v>1285</v>
      </c>
      <c r="D116" t="s">
        <v>1570</v>
      </c>
      <c r="E116">
        <v>76147</v>
      </c>
    </row>
    <row r="117" spans="1:6" ht="15" customHeight="1" x14ac:dyDescent="0.25">
      <c r="A117">
        <v>22104</v>
      </c>
      <c r="B117">
        <v>22</v>
      </c>
      <c r="C117" t="s">
        <v>1285</v>
      </c>
      <c r="D117" t="s">
        <v>1571</v>
      </c>
      <c r="E117">
        <v>76622</v>
      </c>
      <c r="F117" t="s">
        <v>1374</v>
      </c>
    </row>
    <row r="118" spans="1:6" x14ac:dyDescent="0.25">
      <c r="A118">
        <v>22094</v>
      </c>
      <c r="B118">
        <v>22</v>
      </c>
      <c r="C118" t="s">
        <v>1285</v>
      </c>
      <c r="D118" t="s">
        <v>1572</v>
      </c>
      <c r="E118">
        <v>52835</v>
      </c>
      <c r="F118" t="s">
        <v>1364</v>
      </c>
    </row>
  </sheetData>
  <autoFilter ref="A1:F118" xr:uid="{00000000-0009-0000-0000-000012000000}">
    <sortState xmlns:xlrd2="http://schemas.microsoft.com/office/spreadsheetml/2017/richdata2" ref="A2:F118">
      <sortCondition ref="C1:C118"/>
    </sortState>
  </autoFilter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2"/>
  <dimension ref="A1:F166"/>
  <sheetViews>
    <sheetView workbookViewId="0">
      <selection activeCell="H30" sqref="H30"/>
    </sheetView>
  </sheetViews>
  <sheetFormatPr baseColWidth="10" defaultColWidth="9.140625" defaultRowHeight="15" x14ac:dyDescent="0.25"/>
  <cols>
    <col min="1" max="1" width="13.5703125" bestFit="1" customWidth="1"/>
    <col min="2" max="2" width="21" bestFit="1" customWidth="1"/>
    <col min="3" max="3" width="22.28515625" bestFit="1" customWidth="1"/>
    <col min="4" max="4" width="63.28515625" customWidth="1"/>
    <col min="5" max="5" width="37.7109375" bestFit="1" customWidth="1"/>
  </cols>
  <sheetData>
    <row r="1" spans="1:6" x14ac:dyDescent="0.25">
      <c r="A1" t="s">
        <v>1242</v>
      </c>
      <c r="B1" t="s">
        <v>1243</v>
      </c>
      <c r="C1" t="s">
        <v>1447</v>
      </c>
      <c r="D1" t="s">
        <v>1244</v>
      </c>
      <c r="E1" t="s">
        <v>257</v>
      </c>
      <c r="F1" t="s">
        <v>1245</v>
      </c>
    </row>
    <row r="2" spans="1:6" x14ac:dyDescent="0.25">
      <c r="A2">
        <v>22149</v>
      </c>
      <c r="B2">
        <v>22</v>
      </c>
      <c r="C2" t="s">
        <v>1175</v>
      </c>
      <c r="D2" t="s">
        <v>1286</v>
      </c>
      <c r="E2" t="s">
        <v>99</v>
      </c>
      <c r="F2">
        <v>91001</v>
      </c>
    </row>
    <row r="3" spans="1:6" x14ac:dyDescent="0.25">
      <c r="A3">
        <v>27096</v>
      </c>
      <c r="B3">
        <v>22</v>
      </c>
      <c r="C3" t="s">
        <v>261</v>
      </c>
      <c r="D3" t="s">
        <v>1241</v>
      </c>
      <c r="E3" t="s">
        <v>17</v>
      </c>
      <c r="F3">
        <v>5001</v>
      </c>
    </row>
    <row r="4" spans="1:6" x14ac:dyDescent="0.25">
      <c r="A4">
        <v>22023</v>
      </c>
      <c r="B4">
        <v>22</v>
      </c>
      <c r="C4" t="s">
        <v>261</v>
      </c>
      <c r="D4" t="s">
        <v>1311</v>
      </c>
      <c r="E4" t="s">
        <v>13</v>
      </c>
      <c r="F4">
        <v>5887</v>
      </c>
    </row>
    <row r="5" spans="1:6" x14ac:dyDescent="0.25">
      <c r="A5">
        <v>22024</v>
      </c>
      <c r="B5">
        <v>22</v>
      </c>
      <c r="C5" t="s">
        <v>261</v>
      </c>
      <c r="D5" t="s">
        <v>1273</v>
      </c>
      <c r="E5" t="s">
        <v>17</v>
      </c>
      <c r="F5">
        <v>5001</v>
      </c>
    </row>
    <row r="6" spans="1:6" x14ac:dyDescent="0.25">
      <c r="A6">
        <v>22027</v>
      </c>
      <c r="B6">
        <v>22</v>
      </c>
      <c r="C6" t="s">
        <v>261</v>
      </c>
      <c r="D6" t="s">
        <v>1453</v>
      </c>
      <c r="E6" t="s">
        <v>14</v>
      </c>
      <c r="F6">
        <v>5376</v>
      </c>
    </row>
    <row r="7" spans="1:6" x14ac:dyDescent="0.25">
      <c r="A7">
        <v>22030</v>
      </c>
      <c r="B7">
        <v>22</v>
      </c>
      <c r="C7" t="s">
        <v>261</v>
      </c>
      <c r="D7" t="s">
        <v>1316</v>
      </c>
      <c r="E7" t="s">
        <v>93</v>
      </c>
      <c r="F7">
        <v>5045</v>
      </c>
    </row>
    <row r="8" spans="1:6" x14ac:dyDescent="0.25">
      <c r="A8">
        <v>22034</v>
      </c>
      <c r="B8">
        <v>22</v>
      </c>
      <c r="C8" t="s">
        <v>261</v>
      </c>
      <c r="D8" t="s">
        <v>1322</v>
      </c>
      <c r="E8" t="s">
        <v>311</v>
      </c>
      <c r="F8">
        <v>5360</v>
      </c>
    </row>
    <row r="9" spans="1:6" x14ac:dyDescent="0.25">
      <c r="A9">
        <v>22021</v>
      </c>
      <c r="B9">
        <v>22</v>
      </c>
      <c r="C9" t="s">
        <v>261</v>
      </c>
      <c r="D9" t="s">
        <v>1307</v>
      </c>
      <c r="E9" t="s">
        <v>270</v>
      </c>
      <c r="F9">
        <v>5042</v>
      </c>
    </row>
    <row r="10" spans="1:6" x14ac:dyDescent="0.25">
      <c r="A10">
        <v>22025</v>
      </c>
      <c r="B10">
        <v>22</v>
      </c>
      <c r="C10" t="s">
        <v>261</v>
      </c>
      <c r="D10" t="s">
        <v>1312</v>
      </c>
      <c r="E10" t="s">
        <v>19</v>
      </c>
      <c r="F10">
        <v>5129</v>
      </c>
    </row>
    <row r="11" spans="1:6" x14ac:dyDescent="0.25">
      <c r="A11">
        <v>22028</v>
      </c>
      <c r="B11">
        <v>22</v>
      </c>
      <c r="C11" t="s">
        <v>261</v>
      </c>
      <c r="D11" t="s">
        <v>1461</v>
      </c>
      <c r="E11" t="s">
        <v>274</v>
      </c>
      <c r="F11">
        <v>5079</v>
      </c>
    </row>
    <row r="12" spans="1:6" x14ac:dyDescent="0.25">
      <c r="A12">
        <v>22033</v>
      </c>
      <c r="B12">
        <v>22</v>
      </c>
      <c r="C12" t="s">
        <v>261</v>
      </c>
      <c r="D12" t="s">
        <v>1320</v>
      </c>
      <c r="E12" t="s">
        <v>18</v>
      </c>
      <c r="F12">
        <v>5266</v>
      </c>
    </row>
    <row r="13" spans="1:6" x14ac:dyDescent="0.25">
      <c r="A13">
        <v>22041</v>
      </c>
      <c r="B13">
        <v>22</v>
      </c>
      <c r="C13" t="s">
        <v>261</v>
      </c>
      <c r="D13" t="s">
        <v>1462</v>
      </c>
      <c r="E13" t="s">
        <v>24</v>
      </c>
      <c r="F13">
        <v>5154</v>
      </c>
    </row>
    <row r="14" spans="1:6" x14ac:dyDescent="0.25">
      <c r="A14">
        <v>22032</v>
      </c>
      <c r="B14">
        <v>22</v>
      </c>
      <c r="C14" t="s">
        <v>261</v>
      </c>
      <c r="D14" t="s">
        <v>1467</v>
      </c>
      <c r="E14" t="s">
        <v>290</v>
      </c>
      <c r="F14">
        <v>5172</v>
      </c>
    </row>
    <row r="15" spans="1:6" x14ac:dyDescent="0.25">
      <c r="A15">
        <v>22035</v>
      </c>
      <c r="B15">
        <v>22</v>
      </c>
      <c r="C15" t="s">
        <v>261</v>
      </c>
      <c r="D15" t="s">
        <v>1324</v>
      </c>
      <c r="E15" t="s">
        <v>105</v>
      </c>
      <c r="F15">
        <v>5579</v>
      </c>
    </row>
    <row r="16" spans="1:6" x14ac:dyDescent="0.25">
      <c r="A16">
        <v>22031</v>
      </c>
      <c r="B16">
        <v>22</v>
      </c>
      <c r="C16" t="s">
        <v>261</v>
      </c>
      <c r="D16" t="s">
        <v>1318</v>
      </c>
      <c r="E16" t="s">
        <v>20</v>
      </c>
      <c r="F16">
        <v>5088</v>
      </c>
    </row>
    <row r="17" spans="1:6" x14ac:dyDescent="0.25">
      <c r="A17">
        <v>22022</v>
      </c>
      <c r="B17">
        <v>22</v>
      </c>
      <c r="C17" t="s">
        <v>261</v>
      </c>
      <c r="D17" t="s">
        <v>1309</v>
      </c>
      <c r="E17" t="s">
        <v>122</v>
      </c>
      <c r="F17">
        <v>5837</v>
      </c>
    </row>
    <row r="18" spans="1:6" x14ac:dyDescent="0.25">
      <c r="A18">
        <v>22029</v>
      </c>
      <c r="B18">
        <v>22</v>
      </c>
      <c r="C18" t="s">
        <v>261</v>
      </c>
      <c r="D18" t="s">
        <v>1314</v>
      </c>
      <c r="E18" t="s">
        <v>21</v>
      </c>
      <c r="F18">
        <v>5034</v>
      </c>
    </row>
    <row r="19" spans="1:6" x14ac:dyDescent="0.25">
      <c r="A19">
        <v>22020</v>
      </c>
      <c r="B19">
        <v>22</v>
      </c>
      <c r="C19" t="s">
        <v>261</v>
      </c>
      <c r="D19" t="s">
        <v>1305</v>
      </c>
      <c r="E19" t="s">
        <v>15</v>
      </c>
      <c r="F19">
        <v>5615</v>
      </c>
    </row>
    <row r="20" spans="1:6" x14ac:dyDescent="0.25">
      <c r="A20">
        <v>25236</v>
      </c>
      <c r="B20">
        <v>22</v>
      </c>
      <c r="C20" t="s">
        <v>261</v>
      </c>
      <c r="D20" t="s">
        <v>1474</v>
      </c>
      <c r="E20" t="s">
        <v>17</v>
      </c>
      <c r="F20">
        <v>5001</v>
      </c>
    </row>
    <row r="21" spans="1:6" x14ac:dyDescent="0.25">
      <c r="A21">
        <v>25326</v>
      </c>
      <c r="B21">
        <v>22</v>
      </c>
      <c r="C21" t="s">
        <v>261</v>
      </c>
      <c r="D21" t="s">
        <v>1475</v>
      </c>
      <c r="E21" t="s">
        <v>17</v>
      </c>
      <c r="F21">
        <v>5001</v>
      </c>
    </row>
    <row r="22" spans="1:6" x14ac:dyDescent="0.25">
      <c r="A22">
        <v>27000</v>
      </c>
      <c r="B22">
        <v>22</v>
      </c>
      <c r="C22" t="s">
        <v>261</v>
      </c>
      <c r="D22" t="s">
        <v>1481</v>
      </c>
      <c r="E22" t="s">
        <v>332</v>
      </c>
      <c r="F22">
        <v>5604</v>
      </c>
    </row>
    <row r="23" spans="1:6" x14ac:dyDescent="0.25">
      <c r="A23">
        <v>27001</v>
      </c>
      <c r="B23">
        <v>22</v>
      </c>
      <c r="C23" t="s">
        <v>261</v>
      </c>
      <c r="D23" t="s">
        <v>1435</v>
      </c>
      <c r="E23" t="s">
        <v>334</v>
      </c>
      <c r="F23">
        <v>5628</v>
      </c>
    </row>
    <row r="24" spans="1:6" x14ac:dyDescent="0.25">
      <c r="A24">
        <v>27086</v>
      </c>
      <c r="B24">
        <v>22</v>
      </c>
      <c r="C24" t="s">
        <v>261</v>
      </c>
      <c r="D24" t="s">
        <v>1436</v>
      </c>
      <c r="E24" t="s">
        <v>91</v>
      </c>
      <c r="F24">
        <v>5313</v>
      </c>
    </row>
    <row r="25" spans="1:6" x14ac:dyDescent="0.25">
      <c r="A25">
        <v>27087</v>
      </c>
      <c r="B25">
        <v>22</v>
      </c>
      <c r="C25" t="s">
        <v>261</v>
      </c>
      <c r="D25" t="s">
        <v>1438</v>
      </c>
      <c r="E25" t="s">
        <v>82</v>
      </c>
      <c r="F25">
        <v>5400</v>
      </c>
    </row>
    <row r="26" spans="1:6" x14ac:dyDescent="0.25">
      <c r="A26">
        <v>22127</v>
      </c>
      <c r="B26">
        <v>22</v>
      </c>
      <c r="C26" t="s">
        <v>67</v>
      </c>
      <c r="D26" t="s">
        <v>1228</v>
      </c>
      <c r="E26" t="s">
        <v>67</v>
      </c>
      <c r="F26">
        <v>81001</v>
      </c>
    </row>
    <row r="27" spans="1:6" x14ac:dyDescent="0.25">
      <c r="A27">
        <v>22126</v>
      </c>
      <c r="B27">
        <v>22</v>
      </c>
      <c r="C27" t="s">
        <v>67</v>
      </c>
      <c r="D27" t="s">
        <v>1395</v>
      </c>
      <c r="E27" t="s">
        <v>69</v>
      </c>
      <c r="F27">
        <v>81736</v>
      </c>
    </row>
    <row r="28" spans="1:6" x14ac:dyDescent="0.25">
      <c r="A28">
        <v>22128</v>
      </c>
      <c r="B28">
        <v>22</v>
      </c>
      <c r="C28" t="s">
        <v>67</v>
      </c>
      <c r="D28" t="s">
        <v>1397</v>
      </c>
      <c r="E28" t="s">
        <v>68</v>
      </c>
      <c r="F28">
        <v>81794</v>
      </c>
    </row>
    <row r="29" spans="1:6" x14ac:dyDescent="0.25">
      <c r="A29">
        <v>22002</v>
      </c>
      <c r="B29">
        <v>22</v>
      </c>
      <c r="C29" t="s">
        <v>372</v>
      </c>
      <c r="D29" t="s">
        <v>1272</v>
      </c>
      <c r="E29" t="s">
        <v>7</v>
      </c>
      <c r="F29">
        <v>8001</v>
      </c>
    </row>
    <row r="30" spans="1:6" x14ac:dyDescent="0.25">
      <c r="A30">
        <v>22003</v>
      </c>
      <c r="B30">
        <v>22</v>
      </c>
      <c r="C30" t="s">
        <v>372</v>
      </c>
      <c r="D30" t="s">
        <v>1469</v>
      </c>
      <c r="E30" t="s">
        <v>390</v>
      </c>
      <c r="F30">
        <v>8758</v>
      </c>
    </row>
    <row r="31" spans="1:6" x14ac:dyDescent="0.25">
      <c r="A31">
        <v>25288</v>
      </c>
      <c r="B31">
        <v>22</v>
      </c>
      <c r="C31" t="s">
        <v>372</v>
      </c>
      <c r="D31" t="s">
        <v>1233</v>
      </c>
      <c r="E31" t="s">
        <v>7</v>
      </c>
      <c r="F31">
        <v>8001</v>
      </c>
    </row>
    <row r="32" spans="1:6" x14ac:dyDescent="0.25">
      <c r="A32">
        <v>27002</v>
      </c>
      <c r="B32">
        <v>22</v>
      </c>
      <c r="C32" t="s">
        <v>372</v>
      </c>
      <c r="D32" t="s">
        <v>1482</v>
      </c>
      <c r="E32" t="s">
        <v>373</v>
      </c>
      <c r="F32">
        <v>8078</v>
      </c>
    </row>
    <row r="33" spans="1:6" x14ac:dyDescent="0.25">
      <c r="A33">
        <v>27004</v>
      </c>
      <c r="B33">
        <v>22</v>
      </c>
      <c r="C33" t="s">
        <v>394</v>
      </c>
      <c r="D33" t="s">
        <v>1277</v>
      </c>
      <c r="E33" t="s">
        <v>394</v>
      </c>
      <c r="F33">
        <v>11001</v>
      </c>
    </row>
    <row r="34" spans="1:6" x14ac:dyDescent="0.25">
      <c r="A34">
        <v>22005</v>
      </c>
      <c r="B34">
        <v>22</v>
      </c>
      <c r="C34" t="s">
        <v>395</v>
      </c>
      <c r="D34" t="s">
        <v>1293</v>
      </c>
      <c r="E34" t="s">
        <v>407</v>
      </c>
      <c r="F34">
        <v>13244</v>
      </c>
    </row>
    <row r="35" spans="1:6" x14ac:dyDescent="0.25">
      <c r="A35">
        <v>22007</v>
      </c>
      <c r="B35">
        <v>22</v>
      </c>
      <c r="C35" t="s">
        <v>395</v>
      </c>
      <c r="D35" t="s">
        <v>1295</v>
      </c>
      <c r="E35" t="s">
        <v>22</v>
      </c>
      <c r="F35">
        <v>13430</v>
      </c>
    </row>
    <row r="36" spans="1:6" x14ac:dyDescent="0.25">
      <c r="A36">
        <v>22006</v>
      </c>
      <c r="B36">
        <v>22</v>
      </c>
      <c r="C36" t="s">
        <v>395</v>
      </c>
      <c r="D36" t="s">
        <v>1219</v>
      </c>
      <c r="E36" t="s">
        <v>6</v>
      </c>
      <c r="F36">
        <v>13001</v>
      </c>
    </row>
    <row r="37" spans="1:6" x14ac:dyDescent="0.25">
      <c r="A37">
        <v>22130</v>
      </c>
      <c r="B37">
        <v>22</v>
      </c>
      <c r="C37" t="s">
        <v>439</v>
      </c>
      <c r="D37" t="s">
        <v>1399</v>
      </c>
      <c r="E37" t="s">
        <v>37</v>
      </c>
      <c r="F37">
        <v>15299</v>
      </c>
    </row>
    <row r="38" spans="1:6" x14ac:dyDescent="0.25">
      <c r="A38">
        <v>22133</v>
      </c>
      <c r="B38">
        <v>22</v>
      </c>
      <c r="C38" t="s">
        <v>439</v>
      </c>
      <c r="D38" t="s">
        <v>1403</v>
      </c>
      <c r="E38" t="s">
        <v>38</v>
      </c>
      <c r="F38">
        <v>15759</v>
      </c>
    </row>
    <row r="39" spans="1:6" x14ac:dyDescent="0.25">
      <c r="A39">
        <v>22036</v>
      </c>
      <c r="B39">
        <v>22</v>
      </c>
      <c r="C39" t="s">
        <v>439</v>
      </c>
      <c r="D39" t="s">
        <v>1326</v>
      </c>
      <c r="E39" t="s">
        <v>106</v>
      </c>
      <c r="F39">
        <v>15572</v>
      </c>
    </row>
    <row r="40" spans="1:6" x14ac:dyDescent="0.25">
      <c r="A40">
        <v>22131</v>
      </c>
      <c r="B40">
        <v>22</v>
      </c>
      <c r="C40" t="s">
        <v>439</v>
      </c>
      <c r="D40" t="s">
        <v>1401</v>
      </c>
      <c r="E40" t="s">
        <v>486</v>
      </c>
      <c r="F40">
        <v>15469</v>
      </c>
    </row>
    <row r="41" spans="1:6" x14ac:dyDescent="0.25">
      <c r="A41">
        <v>22134</v>
      </c>
      <c r="B41">
        <v>22</v>
      </c>
      <c r="C41" t="s">
        <v>439</v>
      </c>
      <c r="D41" t="s">
        <v>1405</v>
      </c>
      <c r="E41" t="s">
        <v>41</v>
      </c>
      <c r="F41">
        <v>15238</v>
      </c>
    </row>
    <row r="42" spans="1:6" x14ac:dyDescent="0.25">
      <c r="A42">
        <v>22129</v>
      </c>
      <c r="B42">
        <v>22</v>
      </c>
      <c r="C42" t="s">
        <v>439</v>
      </c>
      <c r="D42" t="s">
        <v>1470</v>
      </c>
      <c r="E42" t="s">
        <v>39</v>
      </c>
      <c r="F42">
        <v>15176</v>
      </c>
    </row>
    <row r="43" spans="1:6" x14ac:dyDescent="0.25">
      <c r="A43">
        <v>22132</v>
      </c>
      <c r="B43">
        <v>22</v>
      </c>
      <c r="C43" t="s">
        <v>439</v>
      </c>
      <c r="D43" t="s">
        <v>1229</v>
      </c>
      <c r="E43" t="s">
        <v>40</v>
      </c>
      <c r="F43">
        <v>15001</v>
      </c>
    </row>
    <row r="44" spans="1:6" x14ac:dyDescent="0.25">
      <c r="A44">
        <v>22071</v>
      </c>
      <c r="B44">
        <v>22</v>
      </c>
      <c r="C44" t="s">
        <v>19</v>
      </c>
      <c r="D44" t="s">
        <v>1347</v>
      </c>
      <c r="E44" t="s">
        <v>555</v>
      </c>
      <c r="F44">
        <v>17433</v>
      </c>
    </row>
    <row r="45" spans="1:6" x14ac:dyDescent="0.25">
      <c r="A45">
        <v>22072</v>
      </c>
      <c r="B45">
        <v>22</v>
      </c>
      <c r="C45" t="s">
        <v>19</v>
      </c>
      <c r="D45" t="s">
        <v>1348</v>
      </c>
      <c r="E45" t="s">
        <v>34</v>
      </c>
      <c r="F45">
        <v>17614</v>
      </c>
    </row>
    <row r="46" spans="1:6" x14ac:dyDescent="0.25">
      <c r="A46">
        <v>22074</v>
      </c>
      <c r="B46">
        <v>22</v>
      </c>
      <c r="C46" t="s">
        <v>19</v>
      </c>
      <c r="D46" t="s">
        <v>1224</v>
      </c>
      <c r="E46" t="s">
        <v>36</v>
      </c>
      <c r="F46">
        <v>17001</v>
      </c>
    </row>
    <row r="47" spans="1:6" x14ac:dyDescent="0.25">
      <c r="A47">
        <v>22068</v>
      </c>
      <c r="B47">
        <v>22</v>
      </c>
      <c r="C47" t="s">
        <v>19</v>
      </c>
      <c r="D47" t="s">
        <v>1343</v>
      </c>
      <c r="E47" t="s">
        <v>35</v>
      </c>
      <c r="F47">
        <v>17013</v>
      </c>
    </row>
    <row r="48" spans="1:6" x14ac:dyDescent="0.25">
      <c r="A48">
        <v>22070</v>
      </c>
      <c r="B48">
        <v>22</v>
      </c>
      <c r="C48" t="s">
        <v>19</v>
      </c>
      <c r="D48" t="s">
        <v>1463</v>
      </c>
      <c r="E48" t="s">
        <v>32</v>
      </c>
      <c r="F48">
        <v>17174</v>
      </c>
    </row>
    <row r="49" spans="1:6" x14ac:dyDescent="0.25">
      <c r="A49">
        <v>22073</v>
      </c>
      <c r="B49">
        <v>22</v>
      </c>
      <c r="C49" t="s">
        <v>19</v>
      </c>
      <c r="D49" t="s">
        <v>1349</v>
      </c>
      <c r="E49" t="s">
        <v>110</v>
      </c>
      <c r="F49">
        <v>17653</v>
      </c>
    </row>
    <row r="50" spans="1:6" x14ac:dyDescent="0.25">
      <c r="A50">
        <v>22122</v>
      </c>
      <c r="B50">
        <v>22</v>
      </c>
      <c r="C50" t="s">
        <v>19</v>
      </c>
      <c r="D50" t="s">
        <v>1393</v>
      </c>
      <c r="E50" t="s">
        <v>49</v>
      </c>
      <c r="F50">
        <v>17380</v>
      </c>
    </row>
    <row r="51" spans="1:6" x14ac:dyDescent="0.25">
      <c r="A51">
        <v>22069</v>
      </c>
      <c r="B51">
        <v>22</v>
      </c>
      <c r="C51" t="s">
        <v>19</v>
      </c>
      <c r="D51" t="s">
        <v>1345</v>
      </c>
      <c r="E51" t="s">
        <v>33</v>
      </c>
      <c r="F51">
        <v>17042</v>
      </c>
    </row>
    <row r="52" spans="1:6" x14ac:dyDescent="0.25">
      <c r="A52">
        <v>24686</v>
      </c>
      <c r="B52">
        <v>22</v>
      </c>
      <c r="C52" t="s">
        <v>19</v>
      </c>
      <c r="D52" t="s">
        <v>1347</v>
      </c>
      <c r="E52" t="s">
        <v>555</v>
      </c>
      <c r="F52">
        <v>17433</v>
      </c>
    </row>
    <row r="53" spans="1:6" x14ac:dyDescent="0.25">
      <c r="A53">
        <v>24777</v>
      </c>
      <c r="B53">
        <v>22</v>
      </c>
      <c r="C53" t="s">
        <v>19</v>
      </c>
      <c r="D53" t="s">
        <v>1349</v>
      </c>
      <c r="E53" t="s">
        <v>110</v>
      </c>
      <c r="F53">
        <v>17653</v>
      </c>
    </row>
    <row r="54" spans="1:6" x14ac:dyDescent="0.25">
      <c r="A54">
        <v>26218</v>
      </c>
      <c r="B54">
        <v>22</v>
      </c>
      <c r="C54" t="s">
        <v>19</v>
      </c>
      <c r="D54" t="s">
        <v>1478</v>
      </c>
      <c r="E54" t="s">
        <v>567</v>
      </c>
      <c r="F54">
        <v>17777</v>
      </c>
    </row>
    <row r="55" spans="1:6" x14ac:dyDescent="0.25">
      <c r="A55">
        <v>22114</v>
      </c>
      <c r="B55">
        <v>22</v>
      </c>
      <c r="C55" t="s">
        <v>572</v>
      </c>
      <c r="D55" t="s">
        <v>1226</v>
      </c>
      <c r="E55" t="s">
        <v>571</v>
      </c>
      <c r="F55">
        <v>18001</v>
      </c>
    </row>
    <row r="56" spans="1:6" x14ac:dyDescent="0.25">
      <c r="A56">
        <v>22153</v>
      </c>
      <c r="B56">
        <v>22</v>
      </c>
      <c r="C56" t="s">
        <v>1147</v>
      </c>
      <c r="D56" t="s">
        <v>1460</v>
      </c>
      <c r="E56" t="s">
        <v>87</v>
      </c>
      <c r="F56">
        <v>85001</v>
      </c>
    </row>
    <row r="57" spans="1:6" x14ac:dyDescent="0.25">
      <c r="A57">
        <v>22155</v>
      </c>
      <c r="B57">
        <v>22</v>
      </c>
      <c r="C57" t="s">
        <v>1147</v>
      </c>
      <c r="D57" t="s">
        <v>1422</v>
      </c>
      <c r="E57" t="s">
        <v>104</v>
      </c>
      <c r="F57">
        <v>85250</v>
      </c>
    </row>
    <row r="58" spans="1:6" x14ac:dyDescent="0.25">
      <c r="A58">
        <v>22088</v>
      </c>
      <c r="B58">
        <v>22</v>
      </c>
      <c r="C58" t="s">
        <v>587</v>
      </c>
      <c r="D58" t="s">
        <v>1357</v>
      </c>
      <c r="E58" t="s">
        <v>78</v>
      </c>
      <c r="F58">
        <v>19698</v>
      </c>
    </row>
    <row r="59" spans="1:6" x14ac:dyDescent="0.25">
      <c r="A59">
        <v>22091</v>
      </c>
      <c r="B59">
        <v>22</v>
      </c>
      <c r="C59" t="s">
        <v>587</v>
      </c>
      <c r="D59" t="s">
        <v>1359</v>
      </c>
      <c r="E59" t="s">
        <v>605</v>
      </c>
      <c r="F59">
        <v>19532</v>
      </c>
    </row>
    <row r="60" spans="1:6" x14ac:dyDescent="0.25">
      <c r="A60">
        <v>25181</v>
      </c>
      <c r="B60">
        <v>22</v>
      </c>
      <c r="C60" t="s">
        <v>587</v>
      </c>
      <c r="D60" t="s">
        <v>1231</v>
      </c>
      <c r="E60" t="s">
        <v>77</v>
      </c>
      <c r="F60">
        <v>19001</v>
      </c>
    </row>
    <row r="61" spans="1:6" x14ac:dyDescent="0.25">
      <c r="A61">
        <v>22052</v>
      </c>
      <c r="B61">
        <v>22</v>
      </c>
      <c r="C61" t="s">
        <v>621</v>
      </c>
      <c r="D61" t="s">
        <v>1334</v>
      </c>
      <c r="E61" t="s">
        <v>622</v>
      </c>
      <c r="F61">
        <v>20013</v>
      </c>
    </row>
    <row r="62" spans="1:6" x14ac:dyDescent="0.25">
      <c r="A62">
        <v>22054</v>
      </c>
      <c r="B62">
        <v>22</v>
      </c>
      <c r="C62" t="s">
        <v>621</v>
      </c>
      <c r="D62" t="s">
        <v>1336</v>
      </c>
      <c r="E62" t="s">
        <v>64</v>
      </c>
      <c r="F62">
        <v>20011</v>
      </c>
    </row>
    <row r="63" spans="1:6" x14ac:dyDescent="0.25">
      <c r="A63">
        <v>22051</v>
      </c>
      <c r="B63">
        <v>22</v>
      </c>
      <c r="C63" t="s">
        <v>621</v>
      </c>
      <c r="D63" t="s">
        <v>1476</v>
      </c>
      <c r="E63" t="s">
        <v>11</v>
      </c>
      <c r="F63">
        <v>20178</v>
      </c>
    </row>
    <row r="64" spans="1:6" x14ac:dyDescent="0.25">
      <c r="A64">
        <v>25571</v>
      </c>
      <c r="B64">
        <v>22</v>
      </c>
      <c r="C64" t="s">
        <v>621</v>
      </c>
      <c r="D64" t="s">
        <v>1336</v>
      </c>
      <c r="E64" t="s">
        <v>64</v>
      </c>
      <c r="F64">
        <v>20011</v>
      </c>
    </row>
    <row r="65" spans="1:6" x14ac:dyDescent="0.25">
      <c r="A65">
        <v>25904</v>
      </c>
      <c r="B65">
        <v>22</v>
      </c>
      <c r="C65" t="s">
        <v>621</v>
      </c>
      <c r="D65" t="s">
        <v>1236</v>
      </c>
      <c r="E65" t="s">
        <v>10</v>
      </c>
      <c r="F65">
        <v>20001</v>
      </c>
    </row>
    <row r="66" spans="1:6" x14ac:dyDescent="0.25">
      <c r="A66">
        <v>26258</v>
      </c>
      <c r="B66">
        <v>22</v>
      </c>
      <c r="C66" t="s">
        <v>621</v>
      </c>
      <c r="D66" t="s">
        <v>1334</v>
      </c>
      <c r="E66" t="s">
        <v>622</v>
      </c>
      <c r="F66">
        <v>20013</v>
      </c>
    </row>
    <row r="67" spans="1:6" x14ac:dyDescent="0.25">
      <c r="A67">
        <v>27083</v>
      </c>
      <c r="B67">
        <v>22</v>
      </c>
      <c r="C67" t="s">
        <v>621</v>
      </c>
      <c r="D67" t="s">
        <v>1483</v>
      </c>
      <c r="E67" t="s">
        <v>625</v>
      </c>
      <c r="F67">
        <v>20060</v>
      </c>
    </row>
    <row r="68" spans="1:6" x14ac:dyDescent="0.25">
      <c r="A68">
        <v>22037</v>
      </c>
      <c r="B68">
        <v>22</v>
      </c>
      <c r="C68" t="s">
        <v>723</v>
      </c>
      <c r="D68" t="s">
        <v>1221</v>
      </c>
      <c r="E68" t="s">
        <v>109</v>
      </c>
      <c r="F68">
        <v>27001</v>
      </c>
    </row>
    <row r="69" spans="1:6" x14ac:dyDescent="0.25">
      <c r="A69">
        <v>22038</v>
      </c>
      <c r="B69">
        <v>22</v>
      </c>
      <c r="C69" t="s">
        <v>723</v>
      </c>
      <c r="D69" t="s">
        <v>1328</v>
      </c>
      <c r="E69" t="s">
        <v>119</v>
      </c>
      <c r="F69">
        <v>27361</v>
      </c>
    </row>
    <row r="70" spans="1:6" x14ac:dyDescent="0.25">
      <c r="A70">
        <v>22040</v>
      </c>
      <c r="B70">
        <v>22</v>
      </c>
      <c r="C70" t="s">
        <v>405</v>
      </c>
      <c r="D70" t="s">
        <v>1222</v>
      </c>
      <c r="E70" t="s">
        <v>25</v>
      </c>
      <c r="F70">
        <v>23001</v>
      </c>
    </row>
    <row r="71" spans="1:6" x14ac:dyDescent="0.25">
      <c r="A71">
        <v>22039</v>
      </c>
      <c r="B71">
        <v>22</v>
      </c>
      <c r="C71" t="s">
        <v>405</v>
      </c>
      <c r="D71" t="s">
        <v>1330</v>
      </c>
      <c r="E71" t="s">
        <v>26</v>
      </c>
      <c r="F71">
        <v>23417</v>
      </c>
    </row>
    <row r="72" spans="1:6" x14ac:dyDescent="0.25">
      <c r="A72">
        <v>27084</v>
      </c>
      <c r="B72">
        <v>22</v>
      </c>
      <c r="C72" t="s">
        <v>405</v>
      </c>
      <c r="D72" t="s">
        <v>1484</v>
      </c>
      <c r="E72" t="s">
        <v>1036</v>
      </c>
      <c r="F72">
        <v>23466</v>
      </c>
    </row>
    <row r="73" spans="1:6" x14ac:dyDescent="0.25">
      <c r="A73">
        <v>22139</v>
      </c>
      <c r="B73">
        <v>22</v>
      </c>
      <c r="C73" t="s">
        <v>50</v>
      </c>
      <c r="D73" t="s">
        <v>1410</v>
      </c>
      <c r="E73" t="s">
        <v>55</v>
      </c>
      <c r="F73">
        <v>25269</v>
      </c>
    </row>
    <row r="74" spans="1:6" x14ac:dyDescent="0.25">
      <c r="A74">
        <v>22142</v>
      </c>
      <c r="B74">
        <v>22</v>
      </c>
      <c r="C74" t="s">
        <v>50</v>
      </c>
      <c r="D74" t="s">
        <v>1415</v>
      </c>
      <c r="E74" t="s">
        <v>54</v>
      </c>
      <c r="F74">
        <v>25386</v>
      </c>
    </row>
    <row r="75" spans="1:6" x14ac:dyDescent="0.25">
      <c r="A75">
        <v>22145</v>
      </c>
      <c r="B75">
        <v>22</v>
      </c>
      <c r="C75" t="s">
        <v>50</v>
      </c>
      <c r="D75" t="s">
        <v>1418</v>
      </c>
      <c r="E75" t="s">
        <v>57</v>
      </c>
      <c r="F75">
        <v>25875</v>
      </c>
    </row>
    <row r="76" spans="1:6" x14ac:dyDescent="0.25">
      <c r="A76">
        <v>22150</v>
      </c>
      <c r="B76">
        <v>22</v>
      </c>
      <c r="C76" t="s">
        <v>50</v>
      </c>
      <c r="D76" t="s">
        <v>1420</v>
      </c>
      <c r="E76" t="s">
        <v>112</v>
      </c>
      <c r="F76">
        <v>25843</v>
      </c>
    </row>
    <row r="77" spans="1:6" x14ac:dyDescent="0.25">
      <c r="A77">
        <v>22138</v>
      </c>
      <c r="B77">
        <v>22</v>
      </c>
      <c r="C77" t="s">
        <v>50</v>
      </c>
      <c r="D77" t="s">
        <v>1408</v>
      </c>
      <c r="E77" t="s">
        <v>51</v>
      </c>
      <c r="F77">
        <v>25183</v>
      </c>
    </row>
    <row r="78" spans="1:6" x14ac:dyDescent="0.25">
      <c r="A78">
        <v>22146</v>
      </c>
      <c r="B78">
        <v>22</v>
      </c>
      <c r="C78" t="s">
        <v>50</v>
      </c>
      <c r="D78" t="s">
        <v>1459</v>
      </c>
      <c r="E78" t="s">
        <v>58</v>
      </c>
      <c r="F78">
        <v>25899</v>
      </c>
    </row>
    <row r="79" spans="1:6" x14ac:dyDescent="0.25">
      <c r="A79">
        <v>22140</v>
      </c>
      <c r="B79">
        <v>22</v>
      </c>
      <c r="C79" t="s">
        <v>50</v>
      </c>
      <c r="D79" t="s">
        <v>1411</v>
      </c>
      <c r="E79" t="s">
        <v>56</v>
      </c>
      <c r="F79">
        <v>25290</v>
      </c>
    </row>
    <row r="80" spans="1:6" x14ac:dyDescent="0.25">
      <c r="A80">
        <v>22144</v>
      </c>
      <c r="B80">
        <v>22</v>
      </c>
      <c r="C80" t="s">
        <v>50</v>
      </c>
      <c r="D80" t="s">
        <v>1416</v>
      </c>
      <c r="E80" t="s">
        <v>59</v>
      </c>
      <c r="F80">
        <v>25754</v>
      </c>
    </row>
    <row r="81" spans="1:6" x14ac:dyDescent="0.25">
      <c r="A81">
        <v>22141</v>
      </c>
      <c r="B81">
        <v>22</v>
      </c>
      <c r="C81" t="s">
        <v>50</v>
      </c>
      <c r="D81" t="s">
        <v>1413</v>
      </c>
      <c r="E81" t="s">
        <v>46</v>
      </c>
      <c r="F81">
        <v>25307</v>
      </c>
    </row>
    <row r="82" spans="1:6" x14ac:dyDescent="0.25">
      <c r="A82">
        <v>22137</v>
      </c>
      <c r="B82">
        <v>22</v>
      </c>
      <c r="C82" t="s">
        <v>50</v>
      </c>
      <c r="D82" t="s">
        <v>1406</v>
      </c>
      <c r="E82" t="s">
        <v>53</v>
      </c>
      <c r="F82">
        <v>25151</v>
      </c>
    </row>
    <row r="83" spans="1:6" x14ac:dyDescent="0.25">
      <c r="A83">
        <v>27085</v>
      </c>
      <c r="B83">
        <v>22</v>
      </c>
      <c r="C83" t="s">
        <v>50</v>
      </c>
      <c r="D83" t="s">
        <v>1485</v>
      </c>
      <c r="E83" t="s">
        <v>1063</v>
      </c>
      <c r="F83">
        <v>25175</v>
      </c>
    </row>
    <row r="84" spans="1:6" x14ac:dyDescent="0.25">
      <c r="A84">
        <v>22164</v>
      </c>
      <c r="B84">
        <v>22</v>
      </c>
      <c r="C84" t="s">
        <v>1186</v>
      </c>
      <c r="D84" t="s">
        <v>1291</v>
      </c>
      <c r="E84" t="s">
        <v>1185</v>
      </c>
      <c r="F84">
        <v>94001</v>
      </c>
    </row>
    <row r="85" spans="1:6" x14ac:dyDescent="0.25">
      <c r="A85">
        <v>22011</v>
      </c>
      <c r="B85">
        <v>22</v>
      </c>
      <c r="C85" t="s">
        <v>782</v>
      </c>
      <c r="D85" t="s">
        <v>1297</v>
      </c>
      <c r="E85" t="s">
        <v>100</v>
      </c>
      <c r="F85">
        <v>44430</v>
      </c>
    </row>
    <row r="86" spans="1:6" x14ac:dyDescent="0.25">
      <c r="A86">
        <v>22012</v>
      </c>
      <c r="B86">
        <v>22</v>
      </c>
      <c r="C86" t="s">
        <v>782</v>
      </c>
      <c r="D86" t="s">
        <v>1220</v>
      </c>
      <c r="E86" t="s">
        <v>9</v>
      </c>
      <c r="F86">
        <v>44001</v>
      </c>
    </row>
    <row r="87" spans="1:6" x14ac:dyDescent="0.25">
      <c r="A87">
        <v>22013</v>
      </c>
      <c r="B87">
        <v>22</v>
      </c>
      <c r="C87" t="s">
        <v>782</v>
      </c>
      <c r="D87" t="s">
        <v>1466</v>
      </c>
      <c r="E87" t="s">
        <v>787</v>
      </c>
      <c r="F87">
        <v>44279</v>
      </c>
    </row>
    <row r="88" spans="1:6" x14ac:dyDescent="0.25">
      <c r="A88">
        <v>22160</v>
      </c>
      <c r="B88">
        <v>22</v>
      </c>
      <c r="C88" t="s">
        <v>1195</v>
      </c>
      <c r="D88" t="s">
        <v>1287</v>
      </c>
      <c r="E88" t="s">
        <v>1194</v>
      </c>
      <c r="F88">
        <v>95001</v>
      </c>
    </row>
    <row r="89" spans="1:6" x14ac:dyDescent="0.25">
      <c r="A89">
        <v>22109</v>
      </c>
      <c r="B89">
        <v>22</v>
      </c>
      <c r="C89" t="s">
        <v>751</v>
      </c>
      <c r="D89" t="s">
        <v>1381</v>
      </c>
      <c r="E89" t="s">
        <v>85</v>
      </c>
      <c r="F89">
        <v>41298</v>
      </c>
    </row>
    <row r="90" spans="1:6" x14ac:dyDescent="0.25">
      <c r="A90">
        <v>22113</v>
      </c>
      <c r="B90">
        <v>22</v>
      </c>
      <c r="C90" t="s">
        <v>751</v>
      </c>
      <c r="D90" t="s">
        <v>1275</v>
      </c>
      <c r="E90" t="s">
        <v>84</v>
      </c>
      <c r="F90">
        <v>41001</v>
      </c>
    </row>
    <row r="91" spans="1:6" x14ac:dyDescent="0.25">
      <c r="A91">
        <v>22110</v>
      </c>
      <c r="B91">
        <v>22</v>
      </c>
      <c r="C91" t="s">
        <v>751</v>
      </c>
      <c r="D91" t="s">
        <v>1383</v>
      </c>
      <c r="E91" t="s">
        <v>86</v>
      </c>
      <c r="F91">
        <v>41396</v>
      </c>
    </row>
    <row r="92" spans="1:6" x14ac:dyDescent="0.25">
      <c r="A92">
        <v>22112</v>
      </c>
      <c r="B92">
        <v>22</v>
      </c>
      <c r="C92" t="s">
        <v>751</v>
      </c>
      <c r="D92" t="s">
        <v>1225</v>
      </c>
      <c r="E92" t="s">
        <v>84</v>
      </c>
      <c r="F92">
        <v>41001</v>
      </c>
    </row>
    <row r="93" spans="1:6" x14ac:dyDescent="0.25">
      <c r="A93">
        <v>25090</v>
      </c>
      <c r="B93">
        <v>22</v>
      </c>
      <c r="C93" t="s">
        <v>751</v>
      </c>
      <c r="D93" t="s">
        <v>1381</v>
      </c>
      <c r="E93" t="s">
        <v>85</v>
      </c>
      <c r="F93">
        <v>41298</v>
      </c>
    </row>
    <row r="94" spans="1:6" x14ac:dyDescent="0.25">
      <c r="A94">
        <v>22111</v>
      </c>
      <c r="B94">
        <v>22</v>
      </c>
      <c r="C94" t="s">
        <v>751</v>
      </c>
      <c r="D94" t="s">
        <v>1385</v>
      </c>
      <c r="E94" t="s">
        <v>83</v>
      </c>
      <c r="F94">
        <v>41551</v>
      </c>
    </row>
    <row r="95" spans="1:6" x14ac:dyDescent="0.25">
      <c r="A95">
        <v>22016</v>
      </c>
      <c r="B95">
        <v>22</v>
      </c>
      <c r="C95" t="s">
        <v>793</v>
      </c>
      <c r="D95" t="s">
        <v>1299</v>
      </c>
      <c r="E95" t="s">
        <v>97</v>
      </c>
      <c r="F95">
        <v>47245</v>
      </c>
    </row>
    <row r="96" spans="1:6" x14ac:dyDescent="0.25">
      <c r="A96">
        <v>22017</v>
      </c>
      <c r="B96">
        <v>22</v>
      </c>
      <c r="C96" t="s">
        <v>793</v>
      </c>
      <c r="D96" t="s">
        <v>1301</v>
      </c>
      <c r="E96" t="s">
        <v>98</v>
      </c>
      <c r="F96">
        <v>47288</v>
      </c>
    </row>
    <row r="97" spans="1:6" x14ac:dyDescent="0.25">
      <c r="A97">
        <v>22018</v>
      </c>
      <c r="B97">
        <v>22</v>
      </c>
      <c r="C97" t="s">
        <v>793</v>
      </c>
      <c r="D97" t="s">
        <v>1303</v>
      </c>
      <c r="E97" t="s">
        <v>806</v>
      </c>
      <c r="F97">
        <v>47555</v>
      </c>
    </row>
    <row r="98" spans="1:6" x14ac:dyDescent="0.25">
      <c r="A98">
        <v>22015</v>
      </c>
      <c r="B98">
        <v>22</v>
      </c>
      <c r="C98" t="s">
        <v>793</v>
      </c>
      <c r="D98" t="s">
        <v>1472</v>
      </c>
      <c r="E98" t="s">
        <v>5</v>
      </c>
      <c r="F98">
        <v>47189</v>
      </c>
    </row>
    <row r="99" spans="1:6" x14ac:dyDescent="0.25">
      <c r="A99">
        <v>26247</v>
      </c>
      <c r="B99">
        <v>22</v>
      </c>
      <c r="C99" t="s">
        <v>793</v>
      </c>
      <c r="D99" t="s">
        <v>1237</v>
      </c>
      <c r="E99" t="s">
        <v>1479</v>
      </c>
      <c r="F99">
        <v>47001</v>
      </c>
    </row>
    <row r="100" spans="1:6" x14ac:dyDescent="0.25">
      <c r="A100">
        <v>22158</v>
      </c>
      <c r="B100">
        <v>22</v>
      </c>
      <c r="C100" t="s">
        <v>818</v>
      </c>
      <c r="D100" t="s">
        <v>1426</v>
      </c>
      <c r="E100" t="s">
        <v>90</v>
      </c>
      <c r="F100">
        <v>50573</v>
      </c>
    </row>
    <row r="101" spans="1:6" x14ac:dyDescent="0.25">
      <c r="A101">
        <v>22159</v>
      </c>
      <c r="B101">
        <v>22</v>
      </c>
      <c r="C101" t="s">
        <v>818</v>
      </c>
      <c r="D101" t="s">
        <v>1424</v>
      </c>
      <c r="E101" t="s">
        <v>89</v>
      </c>
      <c r="F101">
        <v>50006</v>
      </c>
    </row>
    <row r="102" spans="1:6" x14ac:dyDescent="0.25">
      <c r="A102">
        <v>22161</v>
      </c>
      <c r="B102">
        <v>22</v>
      </c>
      <c r="C102" t="s">
        <v>818</v>
      </c>
      <c r="D102" t="s">
        <v>1230</v>
      </c>
      <c r="E102" t="s">
        <v>92</v>
      </c>
      <c r="F102">
        <v>50001</v>
      </c>
    </row>
    <row r="103" spans="1:6" x14ac:dyDescent="0.25">
      <c r="A103">
        <v>22156</v>
      </c>
      <c r="B103">
        <v>22</v>
      </c>
      <c r="C103" t="s">
        <v>818</v>
      </c>
      <c r="D103" t="s">
        <v>1424</v>
      </c>
      <c r="E103" t="s">
        <v>89</v>
      </c>
      <c r="F103">
        <v>50006</v>
      </c>
    </row>
    <row r="104" spans="1:6" x14ac:dyDescent="0.25">
      <c r="A104">
        <v>22095</v>
      </c>
      <c r="B104">
        <v>22</v>
      </c>
      <c r="C104" t="s">
        <v>323</v>
      </c>
      <c r="D104" t="s">
        <v>1365</v>
      </c>
      <c r="E104" t="s">
        <v>81</v>
      </c>
      <c r="F104">
        <v>52838</v>
      </c>
    </row>
    <row r="105" spans="1:6" x14ac:dyDescent="0.25">
      <c r="A105">
        <v>22094</v>
      </c>
      <c r="B105">
        <v>22</v>
      </c>
      <c r="C105" t="s">
        <v>323</v>
      </c>
      <c r="D105" t="s">
        <v>1363</v>
      </c>
      <c r="E105" t="s">
        <v>111</v>
      </c>
      <c r="F105">
        <v>52835</v>
      </c>
    </row>
    <row r="106" spans="1:6" x14ac:dyDescent="0.25">
      <c r="A106">
        <v>22092</v>
      </c>
      <c r="B106">
        <v>22</v>
      </c>
      <c r="C106" t="s">
        <v>323</v>
      </c>
      <c r="D106" t="s">
        <v>1361</v>
      </c>
      <c r="E106" t="s">
        <v>80</v>
      </c>
      <c r="F106">
        <v>52356</v>
      </c>
    </row>
    <row r="107" spans="1:6" x14ac:dyDescent="0.25">
      <c r="A107">
        <v>25330</v>
      </c>
      <c r="B107">
        <v>22</v>
      </c>
      <c r="C107" t="s">
        <v>323</v>
      </c>
      <c r="D107" t="s">
        <v>1234</v>
      </c>
      <c r="E107" t="s">
        <v>79</v>
      </c>
      <c r="F107">
        <v>52001</v>
      </c>
    </row>
    <row r="108" spans="1:6" x14ac:dyDescent="0.25">
      <c r="A108">
        <v>22058</v>
      </c>
      <c r="B108">
        <v>22</v>
      </c>
      <c r="C108" t="s">
        <v>891</v>
      </c>
      <c r="D108" t="s">
        <v>1339</v>
      </c>
      <c r="E108" t="s">
        <v>65</v>
      </c>
      <c r="F108">
        <v>54518</v>
      </c>
    </row>
    <row r="109" spans="1:6" x14ac:dyDescent="0.25">
      <c r="A109">
        <v>22057</v>
      </c>
      <c r="B109">
        <v>22</v>
      </c>
      <c r="C109" t="s">
        <v>891</v>
      </c>
      <c r="D109" t="s">
        <v>1337</v>
      </c>
      <c r="E109" t="s">
        <v>914</v>
      </c>
      <c r="F109">
        <v>54498</v>
      </c>
    </row>
    <row r="110" spans="1:6" x14ac:dyDescent="0.25">
      <c r="A110">
        <v>22056</v>
      </c>
      <c r="B110">
        <v>22</v>
      </c>
      <c r="C110" t="s">
        <v>891</v>
      </c>
      <c r="D110" t="s">
        <v>1223</v>
      </c>
      <c r="E110" t="s">
        <v>66</v>
      </c>
      <c r="F110">
        <v>54001</v>
      </c>
    </row>
    <row r="111" spans="1:6" x14ac:dyDescent="0.25">
      <c r="A111">
        <v>24387</v>
      </c>
      <c r="B111">
        <v>22</v>
      </c>
      <c r="C111" t="s">
        <v>1163</v>
      </c>
      <c r="D111" t="s">
        <v>1428</v>
      </c>
      <c r="E111" t="s">
        <v>1166</v>
      </c>
      <c r="F111">
        <v>86568</v>
      </c>
    </row>
    <row r="112" spans="1:6" x14ac:dyDescent="0.25">
      <c r="A112">
        <v>26271</v>
      </c>
      <c r="B112">
        <v>22</v>
      </c>
      <c r="C112" t="s">
        <v>1163</v>
      </c>
      <c r="D112" t="s">
        <v>1238</v>
      </c>
      <c r="E112" t="s">
        <v>102</v>
      </c>
      <c r="F112">
        <v>86001</v>
      </c>
    </row>
    <row r="113" spans="1:6" x14ac:dyDescent="0.25">
      <c r="A113">
        <v>25287</v>
      </c>
      <c r="B113">
        <v>22</v>
      </c>
      <c r="C113" t="s">
        <v>927</v>
      </c>
      <c r="D113" t="s">
        <v>1232</v>
      </c>
      <c r="E113" t="s">
        <v>30</v>
      </c>
      <c r="F113">
        <v>63001</v>
      </c>
    </row>
    <row r="114" spans="1:6" x14ac:dyDescent="0.25">
      <c r="A114">
        <v>27089</v>
      </c>
      <c r="B114">
        <v>22</v>
      </c>
      <c r="C114" t="s">
        <v>927</v>
      </c>
      <c r="D114" t="s">
        <v>1486</v>
      </c>
      <c r="E114" t="s">
        <v>30</v>
      </c>
      <c r="F114">
        <v>63001</v>
      </c>
    </row>
    <row r="115" spans="1:6" x14ac:dyDescent="0.25">
      <c r="A115">
        <v>27093</v>
      </c>
      <c r="B115">
        <v>22</v>
      </c>
      <c r="C115" t="s">
        <v>564</v>
      </c>
      <c r="D115" t="s">
        <v>1239</v>
      </c>
      <c r="E115" t="s">
        <v>29</v>
      </c>
      <c r="F115">
        <v>66001</v>
      </c>
    </row>
    <row r="116" spans="1:6" x14ac:dyDescent="0.25">
      <c r="A116">
        <v>27097</v>
      </c>
      <c r="B116">
        <v>22</v>
      </c>
      <c r="C116" t="s">
        <v>564</v>
      </c>
      <c r="D116" t="s">
        <v>1448</v>
      </c>
      <c r="E116" t="s">
        <v>29</v>
      </c>
      <c r="F116">
        <v>66001</v>
      </c>
    </row>
    <row r="117" spans="1:6" x14ac:dyDescent="0.25">
      <c r="A117">
        <v>27098</v>
      </c>
      <c r="B117">
        <v>22</v>
      </c>
      <c r="C117" t="s">
        <v>564</v>
      </c>
      <c r="D117" t="s">
        <v>1449</v>
      </c>
      <c r="E117" t="s">
        <v>29</v>
      </c>
      <c r="F117">
        <v>66001</v>
      </c>
    </row>
    <row r="118" spans="1:6" x14ac:dyDescent="0.25">
      <c r="A118">
        <v>22085</v>
      </c>
      <c r="B118">
        <v>22</v>
      </c>
      <c r="C118" t="s">
        <v>564</v>
      </c>
      <c r="D118" t="s">
        <v>1356</v>
      </c>
      <c r="E118" t="s">
        <v>28</v>
      </c>
      <c r="F118">
        <v>66400</v>
      </c>
    </row>
    <row r="119" spans="1:6" x14ac:dyDescent="0.25">
      <c r="A119">
        <v>22084</v>
      </c>
      <c r="B119">
        <v>22</v>
      </c>
      <c r="C119" t="s">
        <v>564</v>
      </c>
      <c r="D119" t="s">
        <v>1355</v>
      </c>
      <c r="E119" t="s">
        <v>27</v>
      </c>
      <c r="F119">
        <v>66682</v>
      </c>
    </row>
    <row r="120" spans="1:6" x14ac:dyDescent="0.25">
      <c r="A120">
        <v>22081</v>
      </c>
      <c r="B120">
        <v>22</v>
      </c>
      <c r="C120" t="s">
        <v>564</v>
      </c>
      <c r="D120" t="s">
        <v>1351</v>
      </c>
      <c r="E120" t="s">
        <v>94</v>
      </c>
      <c r="F120">
        <v>66088</v>
      </c>
    </row>
    <row r="121" spans="1:6" x14ac:dyDescent="0.25">
      <c r="A121">
        <v>22086</v>
      </c>
      <c r="B121">
        <v>22</v>
      </c>
      <c r="C121" t="s">
        <v>564</v>
      </c>
      <c r="D121" t="s">
        <v>1274</v>
      </c>
      <c r="E121" t="s">
        <v>29</v>
      </c>
      <c r="F121">
        <v>66001</v>
      </c>
    </row>
    <row r="122" spans="1:6" x14ac:dyDescent="0.25">
      <c r="A122">
        <v>22083</v>
      </c>
      <c r="B122">
        <v>22</v>
      </c>
      <c r="C122" t="s">
        <v>564</v>
      </c>
      <c r="D122" t="s">
        <v>1353</v>
      </c>
      <c r="E122" t="s">
        <v>941</v>
      </c>
      <c r="F122">
        <v>66440</v>
      </c>
    </row>
    <row r="123" spans="1:6" x14ac:dyDescent="0.25">
      <c r="A123">
        <v>22080</v>
      </c>
      <c r="B123">
        <v>22</v>
      </c>
      <c r="C123" t="s">
        <v>564</v>
      </c>
      <c r="D123" t="s">
        <v>1350</v>
      </c>
      <c r="E123" t="s">
        <v>937</v>
      </c>
      <c r="F123">
        <v>66045</v>
      </c>
    </row>
    <row r="124" spans="1:6" x14ac:dyDescent="0.25">
      <c r="A124">
        <v>27090</v>
      </c>
      <c r="B124">
        <v>22</v>
      </c>
      <c r="C124" t="s">
        <v>564</v>
      </c>
      <c r="D124" t="s">
        <v>1487</v>
      </c>
      <c r="E124" t="s">
        <v>938</v>
      </c>
      <c r="F124">
        <v>66170</v>
      </c>
    </row>
    <row r="125" spans="1:6" x14ac:dyDescent="0.25">
      <c r="A125">
        <v>27091</v>
      </c>
      <c r="B125">
        <v>22</v>
      </c>
      <c r="C125" t="s">
        <v>337</v>
      </c>
      <c r="D125" t="s">
        <v>1440</v>
      </c>
      <c r="E125" t="s">
        <v>337</v>
      </c>
      <c r="F125">
        <v>88001</v>
      </c>
    </row>
    <row r="126" spans="1:6" x14ac:dyDescent="0.25">
      <c r="A126">
        <v>25487</v>
      </c>
      <c r="B126">
        <v>22</v>
      </c>
      <c r="C126" t="s">
        <v>945</v>
      </c>
      <c r="D126" t="s">
        <v>1235</v>
      </c>
      <c r="E126" t="s">
        <v>61</v>
      </c>
      <c r="F126">
        <v>68001</v>
      </c>
    </row>
    <row r="127" spans="1:6" x14ac:dyDescent="0.25">
      <c r="A127">
        <v>27099</v>
      </c>
      <c r="B127">
        <v>22</v>
      </c>
      <c r="C127" t="s">
        <v>945</v>
      </c>
      <c r="D127" t="s">
        <v>1450</v>
      </c>
      <c r="E127" t="s">
        <v>61</v>
      </c>
      <c r="F127">
        <v>68001</v>
      </c>
    </row>
    <row r="128" spans="1:6" x14ac:dyDescent="0.25">
      <c r="A128">
        <v>27100</v>
      </c>
      <c r="B128">
        <v>22</v>
      </c>
      <c r="C128" t="s">
        <v>945</v>
      </c>
      <c r="D128" t="s">
        <v>1451</v>
      </c>
      <c r="E128" t="s">
        <v>61</v>
      </c>
      <c r="F128">
        <v>68001</v>
      </c>
    </row>
    <row r="129" spans="1:6" x14ac:dyDescent="0.25">
      <c r="A129">
        <v>22064</v>
      </c>
      <c r="B129">
        <v>22</v>
      </c>
      <c r="C129" t="s">
        <v>945</v>
      </c>
      <c r="D129" t="s">
        <v>1454</v>
      </c>
      <c r="E129" t="s">
        <v>43</v>
      </c>
      <c r="F129">
        <v>68861</v>
      </c>
    </row>
    <row r="130" spans="1:6" x14ac:dyDescent="0.25">
      <c r="A130">
        <v>22060</v>
      </c>
      <c r="B130">
        <v>22</v>
      </c>
      <c r="C130" t="s">
        <v>945</v>
      </c>
      <c r="D130" t="s">
        <v>1341</v>
      </c>
      <c r="E130" t="s">
        <v>63</v>
      </c>
      <c r="F130">
        <v>68081</v>
      </c>
    </row>
    <row r="131" spans="1:6" x14ac:dyDescent="0.25">
      <c r="A131">
        <v>22067</v>
      </c>
      <c r="B131">
        <v>22</v>
      </c>
      <c r="C131" t="s">
        <v>945</v>
      </c>
      <c r="D131" t="s">
        <v>1464</v>
      </c>
      <c r="E131" t="s">
        <v>101</v>
      </c>
      <c r="F131">
        <v>68432</v>
      </c>
    </row>
    <row r="132" spans="1:6" x14ac:dyDescent="0.25">
      <c r="A132">
        <v>22063</v>
      </c>
      <c r="B132">
        <v>22</v>
      </c>
      <c r="C132" t="s">
        <v>945</v>
      </c>
      <c r="D132" t="s">
        <v>1465</v>
      </c>
      <c r="E132" t="s">
        <v>62</v>
      </c>
      <c r="F132">
        <v>68679</v>
      </c>
    </row>
    <row r="133" spans="1:6" x14ac:dyDescent="0.25">
      <c r="A133">
        <v>22061</v>
      </c>
      <c r="B133">
        <v>22</v>
      </c>
      <c r="C133" t="s">
        <v>945</v>
      </c>
      <c r="D133" t="s">
        <v>1468</v>
      </c>
      <c r="E133" t="s">
        <v>95</v>
      </c>
      <c r="F133">
        <v>68190</v>
      </c>
    </row>
    <row r="134" spans="1:6" x14ac:dyDescent="0.25">
      <c r="A134">
        <v>24418</v>
      </c>
      <c r="B134">
        <v>22</v>
      </c>
      <c r="C134" t="s">
        <v>945</v>
      </c>
      <c r="D134" t="s">
        <v>1341</v>
      </c>
      <c r="E134" t="s">
        <v>63</v>
      </c>
      <c r="F134">
        <v>68081</v>
      </c>
    </row>
    <row r="135" spans="1:6" x14ac:dyDescent="0.25">
      <c r="A135">
        <v>22062</v>
      </c>
      <c r="B135">
        <v>22</v>
      </c>
      <c r="C135" t="s">
        <v>945</v>
      </c>
      <c r="D135" t="s">
        <v>1473</v>
      </c>
      <c r="E135" t="s">
        <v>61</v>
      </c>
      <c r="F135">
        <v>68001</v>
      </c>
    </row>
    <row r="136" spans="1:6" x14ac:dyDescent="0.25">
      <c r="A136">
        <v>25290</v>
      </c>
      <c r="B136">
        <v>22</v>
      </c>
      <c r="C136" t="s">
        <v>945</v>
      </c>
      <c r="D136" t="s">
        <v>1276</v>
      </c>
      <c r="E136" t="s">
        <v>61</v>
      </c>
      <c r="F136">
        <v>68001</v>
      </c>
    </row>
    <row r="137" spans="1:6" x14ac:dyDescent="0.25">
      <c r="A137">
        <v>26234</v>
      </c>
      <c r="B137">
        <v>22</v>
      </c>
      <c r="C137" t="s">
        <v>945</v>
      </c>
      <c r="D137" t="s">
        <v>1465</v>
      </c>
      <c r="E137" t="s">
        <v>62</v>
      </c>
      <c r="F137">
        <v>68679</v>
      </c>
    </row>
    <row r="138" spans="1:6" x14ac:dyDescent="0.25">
      <c r="A138">
        <v>27092</v>
      </c>
      <c r="B138">
        <v>22</v>
      </c>
      <c r="C138" t="s">
        <v>945</v>
      </c>
      <c r="D138" t="s">
        <v>1488</v>
      </c>
      <c r="E138" t="s">
        <v>992</v>
      </c>
      <c r="F138">
        <v>68547</v>
      </c>
    </row>
    <row r="139" spans="1:6" x14ac:dyDescent="0.25">
      <c r="A139">
        <v>27101</v>
      </c>
      <c r="B139">
        <v>22</v>
      </c>
      <c r="C139" t="s">
        <v>615</v>
      </c>
      <c r="D139" t="s">
        <v>1442</v>
      </c>
      <c r="E139" t="s">
        <v>1073</v>
      </c>
      <c r="F139">
        <v>70742</v>
      </c>
    </row>
    <row r="140" spans="1:6" x14ac:dyDescent="0.25">
      <c r="A140">
        <v>22000</v>
      </c>
      <c r="B140">
        <v>22</v>
      </c>
      <c r="C140" t="s">
        <v>615</v>
      </c>
      <c r="D140" t="s">
        <v>1218</v>
      </c>
      <c r="E140" t="s">
        <v>23</v>
      </c>
      <c r="F140">
        <v>70001</v>
      </c>
    </row>
    <row r="141" spans="1:6" x14ac:dyDescent="0.25">
      <c r="A141">
        <v>22047</v>
      </c>
      <c r="B141">
        <v>22</v>
      </c>
      <c r="C141" t="s">
        <v>615</v>
      </c>
      <c r="D141" t="s">
        <v>1332</v>
      </c>
      <c r="E141" t="s">
        <v>1074</v>
      </c>
      <c r="F141">
        <v>70820</v>
      </c>
    </row>
    <row r="142" spans="1:6" x14ac:dyDescent="0.25">
      <c r="A142">
        <v>26101</v>
      </c>
      <c r="B142">
        <v>22</v>
      </c>
      <c r="C142" t="s">
        <v>44</v>
      </c>
      <c r="D142" t="s">
        <v>1452</v>
      </c>
      <c r="E142" t="s">
        <v>120</v>
      </c>
      <c r="F142">
        <v>73349</v>
      </c>
    </row>
    <row r="143" spans="1:6" x14ac:dyDescent="0.25">
      <c r="A143">
        <v>22118</v>
      </c>
      <c r="B143">
        <v>22</v>
      </c>
      <c r="C143" t="s">
        <v>44</v>
      </c>
      <c r="D143" t="s">
        <v>1387</v>
      </c>
      <c r="E143" t="s">
        <v>48</v>
      </c>
      <c r="F143">
        <v>73268</v>
      </c>
    </row>
    <row r="144" spans="1:6" x14ac:dyDescent="0.25">
      <c r="A144">
        <v>22120</v>
      </c>
      <c r="B144">
        <v>22</v>
      </c>
      <c r="C144" t="s">
        <v>44</v>
      </c>
      <c r="D144" t="s">
        <v>1389</v>
      </c>
      <c r="E144" t="s">
        <v>1096</v>
      </c>
      <c r="F144">
        <v>73411</v>
      </c>
    </row>
    <row r="145" spans="1:6" x14ac:dyDescent="0.25">
      <c r="A145">
        <v>22121</v>
      </c>
      <c r="B145">
        <v>22</v>
      </c>
      <c r="C145" t="s">
        <v>44</v>
      </c>
      <c r="D145" t="s">
        <v>1391</v>
      </c>
      <c r="E145" t="s">
        <v>1097</v>
      </c>
      <c r="F145">
        <v>73443</v>
      </c>
    </row>
    <row r="146" spans="1:6" x14ac:dyDescent="0.25">
      <c r="A146">
        <v>22119</v>
      </c>
      <c r="B146">
        <v>22</v>
      </c>
      <c r="C146" t="s">
        <v>44</v>
      </c>
      <c r="D146" t="s">
        <v>1458</v>
      </c>
      <c r="E146" t="s">
        <v>45</v>
      </c>
      <c r="F146">
        <v>73168</v>
      </c>
    </row>
    <row r="147" spans="1:6" x14ac:dyDescent="0.25">
      <c r="A147">
        <v>22117</v>
      </c>
      <c r="B147">
        <v>22</v>
      </c>
      <c r="C147" t="s">
        <v>44</v>
      </c>
      <c r="D147" t="s">
        <v>1227</v>
      </c>
      <c r="E147" t="s">
        <v>47</v>
      </c>
      <c r="F147">
        <v>73001</v>
      </c>
    </row>
    <row r="148" spans="1:6" x14ac:dyDescent="0.25">
      <c r="A148">
        <v>27094</v>
      </c>
      <c r="B148">
        <v>22</v>
      </c>
      <c r="C148" t="s">
        <v>1117</v>
      </c>
      <c r="D148" t="s">
        <v>1278</v>
      </c>
      <c r="E148" t="s">
        <v>74</v>
      </c>
      <c r="F148">
        <v>76001</v>
      </c>
    </row>
    <row r="149" spans="1:6" x14ac:dyDescent="0.25">
      <c r="A149">
        <v>27095</v>
      </c>
      <c r="B149">
        <v>22</v>
      </c>
      <c r="C149" t="s">
        <v>1117</v>
      </c>
      <c r="D149" t="s">
        <v>1240</v>
      </c>
      <c r="E149" t="s">
        <v>74</v>
      </c>
      <c r="F149">
        <v>76001</v>
      </c>
    </row>
    <row r="150" spans="1:6" x14ac:dyDescent="0.25">
      <c r="A150">
        <v>22082</v>
      </c>
      <c r="B150">
        <v>22</v>
      </c>
      <c r="C150" t="s">
        <v>1117</v>
      </c>
      <c r="D150" t="s">
        <v>1352</v>
      </c>
      <c r="E150" t="s">
        <v>31</v>
      </c>
      <c r="F150">
        <v>76147</v>
      </c>
    </row>
    <row r="151" spans="1:6" x14ac:dyDescent="0.25">
      <c r="A151">
        <v>22097</v>
      </c>
      <c r="B151">
        <v>22</v>
      </c>
      <c r="C151" t="s">
        <v>1117</v>
      </c>
      <c r="D151" t="s">
        <v>1455</v>
      </c>
      <c r="E151" t="s">
        <v>76</v>
      </c>
      <c r="F151">
        <v>76109</v>
      </c>
    </row>
    <row r="152" spans="1:6" x14ac:dyDescent="0.25">
      <c r="A152">
        <v>22099</v>
      </c>
      <c r="B152">
        <v>22</v>
      </c>
      <c r="C152" t="s">
        <v>1117</v>
      </c>
      <c r="D152" t="s">
        <v>1456</v>
      </c>
      <c r="E152" t="s">
        <v>73</v>
      </c>
      <c r="F152">
        <v>76520</v>
      </c>
    </row>
    <row r="153" spans="1:6" x14ac:dyDescent="0.25">
      <c r="A153">
        <v>22102</v>
      </c>
      <c r="B153">
        <v>22</v>
      </c>
      <c r="C153" t="s">
        <v>1117</v>
      </c>
      <c r="D153" t="s">
        <v>1369</v>
      </c>
      <c r="E153" t="s">
        <v>75</v>
      </c>
      <c r="F153">
        <v>76111</v>
      </c>
    </row>
    <row r="154" spans="1:6" x14ac:dyDescent="0.25">
      <c r="A154">
        <v>22103</v>
      </c>
      <c r="B154">
        <v>22</v>
      </c>
      <c r="C154" t="s">
        <v>1117</v>
      </c>
      <c r="D154" t="s">
        <v>1371</v>
      </c>
      <c r="E154" t="s">
        <v>1122</v>
      </c>
      <c r="F154">
        <v>76122</v>
      </c>
    </row>
    <row r="155" spans="1:6" x14ac:dyDescent="0.25">
      <c r="A155">
        <v>22105</v>
      </c>
      <c r="B155">
        <v>22</v>
      </c>
      <c r="C155" t="s">
        <v>1117</v>
      </c>
      <c r="D155" t="s">
        <v>1375</v>
      </c>
      <c r="E155" t="s">
        <v>71</v>
      </c>
      <c r="F155">
        <v>76736</v>
      </c>
    </row>
    <row r="156" spans="1:6" x14ac:dyDescent="0.25">
      <c r="A156">
        <v>22104</v>
      </c>
      <c r="B156">
        <v>22</v>
      </c>
      <c r="C156" t="s">
        <v>1117</v>
      </c>
      <c r="D156" t="s">
        <v>1373</v>
      </c>
      <c r="E156" t="s">
        <v>72</v>
      </c>
      <c r="F156">
        <v>76622</v>
      </c>
    </row>
    <row r="157" spans="1:6" x14ac:dyDescent="0.25">
      <c r="A157">
        <v>22107</v>
      </c>
      <c r="B157">
        <v>22</v>
      </c>
      <c r="C157" t="s">
        <v>1117</v>
      </c>
      <c r="D157" t="s">
        <v>1379</v>
      </c>
      <c r="E157" t="s">
        <v>114</v>
      </c>
      <c r="F157">
        <v>76895</v>
      </c>
    </row>
    <row r="158" spans="1:6" x14ac:dyDescent="0.25">
      <c r="A158">
        <v>22101</v>
      </c>
      <c r="B158">
        <v>22</v>
      </c>
      <c r="C158" t="s">
        <v>1117</v>
      </c>
      <c r="D158" t="s">
        <v>1471</v>
      </c>
      <c r="E158" t="s">
        <v>74</v>
      </c>
      <c r="F158">
        <v>76001</v>
      </c>
    </row>
    <row r="159" spans="1:6" x14ac:dyDescent="0.25">
      <c r="A159">
        <v>22100</v>
      </c>
      <c r="B159">
        <v>22</v>
      </c>
      <c r="C159" t="s">
        <v>1117</v>
      </c>
      <c r="D159" t="s">
        <v>1367</v>
      </c>
      <c r="E159" t="s">
        <v>113</v>
      </c>
      <c r="F159">
        <v>76892</v>
      </c>
    </row>
    <row r="160" spans="1:6" x14ac:dyDescent="0.25">
      <c r="A160">
        <v>22106</v>
      </c>
      <c r="B160">
        <v>22</v>
      </c>
      <c r="C160" t="s">
        <v>1117</v>
      </c>
      <c r="D160" t="s">
        <v>1377</v>
      </c>
      <c r="E160" t="s">
        <v>70</v>
      </c>
      <c r="F160">
        <v>76834</v>
      </c>
    </row>
    <row r="161" spans="1:6" x14ac:dyDescent="0.25">
      <c r="A161">
        <v>25256</v>
      </c>
      <c r="B161">
        <v>22</v>
      </c>
      <c r="C161" t="s">
        <v>1117</v>
      </c>
      <c r="D161" t="s">
        <v>1455</v>
      </c>
      <c r="E161" t="s">
        <v>76</v>
      </c>
      <c r="F161">
        <v>76109</v>
      </c>
    </row>
    <row r="162" spans="1:6" x14ac:dyDescent="0.25">
      <c r="A162">
        <v>25885</v>
      </c>
      <c r="B162">
        <v>22</v>
      </c>
      <c r="C162" t="s">
        <v>1117</v>
      </c>
      <c r="D162" t="s">
        <v>1477</v>
      </c>
      <c r="E162" t="s">
        <v>74</v>
      </c>
      <c r="F162">
        <v>76001</v>
      </c>
    </row>
    <row r="163" spans="1:6" x14ac:dyDescent="0.25">
      <c r="A163">
        <v>25939</v>
      </c>
      <c r="B163">
        <v>22</v>
      </c>
      <c r="C163" t="s">
        <v>1117</v>
      </c>
      <c r="D163" t="s">
        <v>1375</v>
      </c>
      <c r="E163" t="s">
        <v>71</v>
      </c>
      <c r="F163">
        <v>76736</v>
      </c>
    </row>
    <row r="164" spans="1:6" x14ac:dyDescent="0.25">
      <c r="A164">
        <v>26267</v>
      </c>
      <c r="B164">
        <v>22</v>
      </c>
      <c r="C164" t="s">
        <v>1117</v>
      </c>
      <c r="D164" t="s">
        <v>1480</v>
      </c>
      <c r="E164" t="s">
        <v>74</v>
      </c>
      <c r="F164">
        <v>76001</v>
      </c>
    </row>
    <row r="165" spans="1:6" x14ac:dyDescent="0.25">
      <c r="A165">
        <v>22163</v>
      </c>
      <c r="B165">
        <v>22</v>
      </c>
      <c r="C165" t="s">
        <v>1198</v>
      </c>
      <c r="D165" t="s">
        <v>1457</v>
      </c>
      <c r="E165" t="s">
        <v>1197</v>
      </c>
      <c r="F165">
        <v>97001</v>
      </c>
    </row>
    <row r="166" spans="1:6" x14ac:dyDescent="0.25">
      <c r="A166">
        <v>22162</v>
      </c>
      <c r="B166">
        <v>22</v>
      </c>
      <c r="C166" t="s">
        <v>1205</v>
      </c>
      <c r="D166" t="s">
        <v>1289</v>
      </c>
      <c r="E166" t="s">
        <v>1204</v>
      </c>
      <c r="F166">
        <v>99001</v>
      </c>
    </row>
  </sheetData>
  <autoFilter ref="A1:F1" xr:uid="{00000000-0009-0000-0000-000013000000}">
    <sortState xmlns:xlrd2="http://schemas.microsoft.com/office/spreadsheetml/2017/richdata2" ref="A2:F166">
      <sortCondition ref="C1"/>
    </sortState>
  </autoFilter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65</vt:i4>
      </vt:variant>
    </vt:vector>
  </HeadingPairs>
  <TitlesOfParts>
    <vt:vector size="85" baseType="lpstr">
      <vt:lpstr>Cronograma Definitivo ENE FEB</vt:lpstr>
      <vt:lpstr>Cronograma Def X Base 2021</vt:lpstr>
      <vt:lpstr>Cronograma X Depto</vt:lpstr>
      <vt:lpstr>Cronograma Manual</vt:lpstr>
      <vt:lpstr>HERRAMIENTA</vt:lpstr>
      <vt:lpstr>Consulta BASE</vt:lpstr>
      <vt:lpstr>Consulta DPTO</vt:lpstr>
      <vt:lpstr>Calendario</vt:lpstr>
      <vt:lpstr>CalendarioCopia</vt:lpstr>
      <vt:lpstr>Calendario2020</vt:lpstr>
      <vt:lpstr>Calendario2021</vt:lpstr>
      <vt:lpstr>Calendario2022</vt:lpstr>
      <vt:lpstr>Calendario2023</vt:lpstr>
      <vt:lpstr>TDirReg</vt:lpstr>
      <vt:lpstr>Tmunic</vt:lpstr>
      <vt:lpstr>TSeccM</vt:lpstr>
      <vt:lpstr>TSeccBS</vt:lpstr>
      <vt:lpstr>TRegU</vt:lpstr>
      <vt:lpstr>TSecc</vt:lpstr>
      <vt:lpstr>Consulta1DptoReg</vt:lpstr>
      <vt:lpstr>Calendario2020!Área_de_impresión</vt:lpstr>
      <vt:lpstr>Calendario2021!Área_de_impresión</vt:lpstr>
      <vt:lpstr>Calendario2022!Área_de_impresión</vt:lpstr>
      <vt:lpstr>Calendario2023!Área_de_impresión</vt:lpstr>
      <vt:lpstr>CalendarioCopia!Área_de_impresión</vt:lpstr>
      <vt:lpstr>'Cronograma X Depto'!Área_de_impresión</vt:lpstr>
      <vt:lpstr>HERRAMIENTA!Área_de_impresión</vt:lpstr>
      <vt:lpstr>Calendario2020!CalStart</vt:lpstr>
      <vt:lpstr>Calendario2021!CalStart</vt:lpstr>
      <vt:lpstr>Calendario2022!CalStart</vt:lpstr>
      <vt:lpstr>Calendario2023!CalStart</vt:lpstr>
      <vt:lpstr>CalendarioCopia!CalStart</vt:lpstr>
      <vt:lpstr>Consulta1DptoReg</vt:lpstr>
      <vt:lpstr>Calendario2020!PrototypeCalendarRow</vt:lpstr>
      <vt:lpstr>Calendario2021!PrototypeCalendarRow</vt:lpstr>
      <vt:lpstr>Calendario2022!PrototypeCalendarRow</vt:lpstr>
      <vt:lpstr>Calendario2023!PrototypeCalendarRow</vt:lpstr>
      <vt:lpstr>CalendarioCopia!PrototypeCalendarRow</vt:lpstr>
      <vt:lpstr>TablaCalend</vt:lpstr>
      <vt:lpstr>Calendario2020!Títulos_a_imprimir</vt:lpstr>
      <vt:lpstr>Calendario2021!Títulos_a_imprimir</vt:lpstr>
      <vt:lpstr>Calendario2022!Títulos_a_imprimir</vt:lpstr>
      <vt:lpstr>Calendario2023!Títulos_a_imprimir</vt:lpstr>
      <vt:lpstr>CalendarioCopia!Títulos_a_imprimir</vt:lpstr>
      <vt:lpstr>'Cronograma Def X Base 2021'!Títulos_a_imprimir</vt:lpstr>
      <vt:lpstr>'Cronograma Definitivo ENE FEB'!Títulos_a_imprimir</vt:lpstr>
      <vt:lpstr>'Cronograma Manual'!Títulos_a_imprimir</vt:lpstr>
      <vt:lpstr>'Cronograma X Depto'!Títulos_a_imprimir</vt:lpstr>
      <vt:lpstr>HERRAMIENTA!Títulos_a_imprimir</vt:lpstr>
      <vt:lpstr>Tmunic</vt:lpstr>
      <vt:lpstr>Calendario2020!TrickAutoFit</vt:lpstr>
      <vt:lpstr>Calendario2021!TrickAutoFit</vt:lpstr>
      <vt:lpstr>Calendario2022!TrickAutoFit</vt:lpstr>
      <vt:lpstr>Calendario2023!TrickAutoFit</vt:lpstr>
      <vt:lpstr>CalendarioCopia!TrickAutoFit</vt:lpstr>
      <vt:lpstr>Calendario2020!WeekEnd</vt:lpstr>
      <vt:lpstr>Calendario2021!WeekEnd</vt:lpstr>
      <vt:lpstr>Calendario2022!WeekEnd</vt:lpstr>
      <vt:lpstr>Calendario2023!WeekEnd</vt:lpstr>
      <vt:lpstr>CalendarioCopia!WeekEnd</vt:lpstr>
      <vt:lpstr>Calendario2020!WeeklyCalendar</vt:lpstr>
      <vt:lpstr>Calendario2021!WeeklyCalendar</vt:lpstr>
      <vt:lpstr>Calendario2022!WeeklyCalendar</vt:lpstr>
      <vt:lpstr>Calendario2023!WeeklyCalendar</vt:lpstr>
      <vt:lpstr>CalendarioCopia!WeeklyCalendar</vt:lpstr>
      <vt:lpstr>Calendario2020!WinCal0</vt:lpstr>
      <vt:lpstr>Calendario2021!WinCal0</vt:lpstr>
      <vt:lpstr>Calendario2022!WinCal0</vt:lpstr>
      <vt:lpstr>Calendario2023!WinCal0</vt:lpstr>
      <vt:lpstr>CalendarioCopia!WinCal0</vt:lpstr>
      <vt:lpstr>Calendario2020!WinCalendar.CalendarHead</vt:lpstr>
      <vt:lpstr>Calendario2021!WinCalendar.CalendarHead</vt:lpstr>
      <vt:lpstr>Calendario2022!WinCalendar.CalendarHead</vt:lpstr>
      <vt:lpstr>Calendario2023!WinCalendar.CalendarHead</vt:lpstr>
      <vt:lpstr>CalendarioCopia!WinCalendar.CalendarHead</vt:lpstr>
      <vt:lpstr>Calendario2020!WinCalendar.DayNumbers</vt:lpstr>
      <vt:lpstr>Calendario2021!WinCalendar.DayNumbers</vt:lpstr>
      <vt:lpstr>Calendario2022!WinCalendar.DayNumbers</vt:lpstr>
      <vt:lpstr>Calendario2023!WinCalendar.DayNumbers</vt:lpstr>
      <vt:lpstr>CalendarioCopia!WinCalendar.DayNumbers</vt:lpstr>
      <vt:lpstr>Calendario2020!WinCalendar.StartDate</vt:lpstr>
      <vt:lpstr>Calendario2021!WinCalendar.StartDate</vt:lpstr>
      <vt:lpstr>Calendario2022!WinCalendar.StartDate</vt:lpstr>
      <vt:lpstr>Calendario2023!WinCalendar.StartDate</vt:lpstr>
      <vt:lpstr>CalendarioCopia!WinCalendar.StartDate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Armando Herrera Walteros</dc:creator>
  <cp:lastModifiedBy>Carolina Munoz Rios</cp:lastModifiedBy>
  <cp:lastPrinted>2022-02-11T20:00:16Z</cp:lastPrinted>
  <dcterms:created xsi:type="dcterms:W3CDTF">2015-11-25T14:15:26Z</dcterms:created>
  <dcterms:modified xsi:type="dcterms:W3CDTF">2022-02-11T20:00:28Z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4696d477-b98e-43b4-9499-7aedc2075cb3</vt:lpwstr>
  </property>
</Properties>
</file>